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8.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9.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0.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11.xml" ContentType="application/vnd.openxmlformats-officedocument.drawing+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2.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3.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14.xml" ContentType="application/vnd.openxmlformats-officedocument.drawing+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5.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6.xml" ContentType="application/vnd.openxmlformats-officedocument.drawing+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17.xml" ContentType="application/vnd.openxmlformats-officedocument.drawing+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18.xml" ContentType="application/vnd.openxmlformats-officedocument.drawing+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19.xml" ContentType="application/vnd.openxmlformats-officedocument.drawingml.chartshapes+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20.xml" ContentType="application/vnd.openxmlformats-officedocument.drawing+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21.xml" ContentType="application/vnd.openxmlformats-officedocument.drawing+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22.xml" ContentType="application/vnd.openxmlformats-officedocument.drawing+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23.xml" ContentType="application/vnd.openxmlformats-officedocument.drawing+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24.xml" ContentType="application/vnd.openxmlformats-officedocument.drawing+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25.xml" ContentType="application/vnd.openxmlformats-officedocument.drawing+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drawings/drawing26.xml" ContentType="application/vnd.openxmlformats-officedocument.drawing+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27.xml" ContentType="application/vnd.openxmlformats-officedocument.drawing+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drawings/drawing28.xml" ContentType="application/vnd.openxmlformats-officedocument.drawing+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29.xml" ContentType="application/vnd.openxmlformats-officedocument.drawing+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30.xml" ContentType="application/vnd.openxmlformats-officedocument.drawing+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xr:revisionPtr revIDLastSave="0" documentId="8_{9B6E88BE-EBB6-4454-A350-A2589D4269FF}" xr6:coauthVersionLast="47" xr6:coauthVersionMax="47" xr10:uidLastSave="{00000000-0000-0000-0000-000000000000}"/>
  <bookViews>
    <workbookView xWindow="-105" yWindow="0" windowWidth="19410" windowHeight="20985" firstSheet="1" activeTab="6" xr2:uid="{00000000-000D-0000-FFFF-FFFF00000000}"/>
  </bookViews>
  <sheets>
    <sheet name="Menkul Kıymet" sheetId="2" state="hidden" r:id="rId1"/>
    <sheet name="DTH" sheetId="16" r:id="rId2"/>
    <sheet name="Menkul Kıymet - Güncel" sheetId="15" r:id="rId3"/>
    <sheet name="Inflow - Outflow  - Stok" sheetId="1" state="hidden" r:id="rId4"/>
    <sheet name="Yerleşik DTH - Kamu Bankaları" sheetId="8" state="hidden" r:id="rId5"/>
    <sheet name="Swap" sheetId="3" state="hidden" r:id="rId6"/>
    <sheet name="Credit" sheetId="14" r:id="rId7"/>
    <sheet name="Tüketici Kredi Alt Kalemleri" sheetId="21" r:id="rId8"/>
    <sheet name="Bütçe Dengesi" sheetId="13" r:id="rId9"/>
    <sheet name="Krediler" sheetId="10" state="hidden" r:id="rId10"/>
    <sheet name="KARLILIK" sheetId="18" state="hidden" r:id="rId11"/>
    <sheet name="Turizm" sheetId="5" state="hidden" r:id="rId12"/>
    <sheet name="Ticaret Dengesi" sheetId="6" r:id="rId13"/>
    <sheet name="ithalat iç veri" sheetId="44" r:id="rId14"/>
    <sheet name="Bütçe EVDS" sheetId="28" r:id="rId15"/>
    <sheet name="Turizmv2" sheetId="17" r:id="rId16"/>
    <sheet name="Cari Denge" sheetId="4" r:id="rId17"/>
    <sheet name="Ydışı Portföy Flowu" sheetId="47" r:id="rId18"/>
    <sheet name="TR CPI" sheetId="24" r:id="rId19"/>
    <sheet name="Enflasyon iç" sheetId="34" r:id="rId20"/>
    <sheet name="Rezervler" sheetId="7" state="hidden" r:id="rId21"/>
    <sheet name="Ev Satış İstatistikleri" sheetId="11" r:id="rId22"/>
    <sheet name="İnşaat Maliyetleri" sheetId="30" r:id="rId23"/>
    <sheet name="Yapı Ruhsatı" sheetId="33" r:id="rId24"/>
    <sheet name="Araç Satışları" sheetId="26" r:id="rId25"/>
    <sheet name="SAHİBİNDEN SATILIK  - KİRALIK" sheetId="25" r:id="rId26"/>
    <sheet name="kkm" sheetId="32" r:id="rId27"/>
    <sheet name="Büyüme" sheetId="42" r:id="rId28"/>
    <sheet name="Kredili İşlemler Çeyreklik" sheetId="39" r:id="rId29"/>
    <sheet name="dth vs mevduat" sheetId="40" r:id="rId30"/>
    <sheet name="TCMB Rezerv" sheetId="41" r:id="rId31"/>
    <sheet name="PPF" sheetId="43" r:id="rId32"/>
    <sheet name="HANEHALKI BİLANÇOSU" sheetId="46" r:id="rId33"/>
    <sheet name="Kredi Kartı Harcamaları" sheetId="29" r:id="rId34"/>
    <sheet name="GPT cache" sheetId="27" state="veryHidden" r:id="rId35"/>
  </sheets>
  <definedNames>
    <definedName name="_xlnm._FilterDatabase" localSheetId="6" hidden="1">Credit!$B$1:$AD$534</definedName>
    <definedName name="_xlnm._FilterDatabase" localSheetId="12" hidden="1">'Ticaret Dengesi'!$AJ$13:$AP$13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91" i="14" l="1"/>
  <c r="P591" i="14"/>
  <c r="Q591" i="14"/>
  <c r="S591" i="14"/>
  <c r="T591" i="14"/>
  <c r="U591" i="14"/>
  <c r="V591" i="14"/>
  <c r="W591" i="14"/>
  <c r="X591" i="14"/>
  <c r="Y591" i="14"/>
  <c r="Z591" i="14"/>
  <c r="AA591" i="14"/>
  <c r="AB591" i="14" s="1"/>
  <c r="AC591" i="14"/>
  <c r="AD591" i="14"/>
  <c r="AE591" i="14"/>
  <c r="AF591" i="14"/>
  <c r="AG591" i="14"/>
  <c r="AI591" i="14"/>
  <c r="AJ591" i="14"/>
  <c r="AK591" i="14"/>
  <c r="N591" i="14" s="1"/>
  <c r="AL591" i="14"/>
  <c r="AM591" i="14"/>
  <c r="AN591" i="14"/>
  <c r="AO591" i="14"/>
  <c r="AP591" i="14"/>
  <c r="O577" i="14"/>
  <c r="P577" i="14"/>
  <c r="Q577" i="14"/>
  <c r="S577" i="14"/>
  <c r="T577" i="14"/>
  <c r="U577" i="14"/>
  <c r="V577" i="14"/>
  <c r="AC583" i="14" s="1"/>
  <c r="W577" i="14"/>
  <c r="X577" i="14"/>
  <c r="Y577" i="14"/>
  <c r="Z577" i="14"/>
  <c r="AA577" i="14"/>
  <c r="AB583" i="14" s="1"/>
  <c r="AB577" i="14"/>
  <c r="AC577" i="14"/>
  <c r="AD577" i="14"/>
  <c r="AE577" i="14"/>
  <c r="AF577" i="14"/>
  <c r="AG577" i="14"/>
  <c r="AI577" i="14"/>
  <c r="AJ577" i="14" s="1"/>
  <c r="AK577" i="14"/>
  <c r="N577" i="14" s="1"/>
  <c r="AL577" i="14"/>
  <c r="AM577" i="14"/>
  <c r="AN577" i="14"/>
  <c r="AO577" i="14"/>
  <c r="AP577" i="14" s="1"/>
  <c r="O578" i="14"/>
  <c r="P578" i="14"/>
  <c r="Q578" i="14"/>
  <c r="S578" i="14"/>
  <c r="T578" i="14"/>
  <c r="U578" i="14"/>
  <c r="V578" i="14"/>
  <c r="W578" i="14"/>
  <c r="X578" i="14"/>
  <c r="Y578" i="14"/>
  <c r="Z578" i="14"/>
  <c r="AA578" i="14"/>
  <c r="AB585" i="14" s="1"/>
  <c r="AB578" i="14"/>
  <c r="AC578" i="14"/>
  <c r="AD578" i="14"/>
  <c r="AE578" i="14"/>
  <c r="AG578" i="14" s="1"/>
  <c r="AF578" i="14"/>
  <c r="AI578" i="14"/>
  <c r="AJ582" i="14" s="1"/>
  <c r="AJ578" i="14"/>
  <c r="AK578" i="14"/>
  <c r="AN578" i="14" s="1"/>
  <c r="AL578" i="14"/>
  <c r="AM578" i="14" s="1"/>
  <c r="AO578" i="14"/>
  <c r="AP578" i="14"/>
  <c r="O579" i="14"/>
  <c r="P579" i="14"/>
  <c r="Q579" i="14"/>
  <c r="S579" i="14"/>
  <c r="T579" i="14"/>
  <c r="U579" i="14"/>
  <c r="V579" i="14"/>
  <c r="AC585" i="14" s="1"/>
  <c r="W579" i="14"/>
  <c r="X579" i="14"/>
  <c r="Y579" i="14"/>
  <c r="Z579" i="14"/>
  <c r="AA579" i="14"/>
  <c r="AB588" i="14" s="1"/>
  <c r="AB579" i="14"/>
  <c r="AC579" i="14"/>
  <c r="AD579" i="14"/>
  <c r="AE579" i="14"/>
  <c r="AF583" i="14" s="1"/>
  <c r="AG579" i="14"/>
  <c r="AI579" i="14"/>
  <c r="AJ579" i="14" s="1"/>
  <c r="AK579" i="14"/>
  <c r="AL579" i="14"/>
  <c r="AM579" i="14" s="1"/>
  <c r="AN579" i="14"/>
  <c r="AO579" i="14"/>
  <c r="AP579" i="14" s="1"/>
  <c r="O580" i="14"/>
  <c r="P580" i="14"/>
  <c r="Q580" i="14"/>
  <c r="S580" i="14"/>
  <c r="T580" i="14"/>
  <c r="U580" i="14"/>
  <c r="V580" i="14"/>
  <c r="W580" i="14"/>
  <c r="X580" i="14"/>
  <c r="Y580" i="14"/>
  <c r="Z580" i="14"/>
  <c r="AA580" i="14"/>
  <c r="AB581" i="14" s="1"/>
  <c r="AB580" i="14"/>
  <c r="AC580" i="14"/>
  <c r="AD580" i="14"/>
  <c r="AE580" i="14"/>
  <c r="AF584" i="14" s="1"/>
  <c r="AF580" i="14"/>
  <c r="AI580" i="14"/>
  <c r="AJ580" i="14"/>
  <c r="AK580" i="14"/>
  <c r="AL580" i="14"/>
  <c r="AM580" i="14"/>
  <c r="AN580" i="14"/>
  <c r="AO580" i="14"/>
  <c r="AP580" i="14" s="1"/>
  <c r="O581" i="14"/>
  <c r="P581" i="14"/>
  <c r="Q581" i="14"/>
  <c r="S581" i="14"/>
  <c r="T581" i="14"/>
  <c r="U581" i="14"/>
  <c r="V581" i="14"/>
  <c r="W581" i="14"/>
  <c r="X581" i="14"/>
  <c r="Y581" i="14"/>
  <c r="Z581" i="14"/>
  <c r="AA581" i="14"/>
  <c r="AC581" i="14"/>
  <c r="AD581" i="14"/>
  <c r="AE581" i="14"/>
  <c r="AF581" i="14" s="1"/>
  <c r="AI581" i="14"/>
  <c r="AJ581" i="14" s="1"/>
  <c r="AK581" i="14"/>
  <c r="AL581" i="14"/>
  <c r="AM581" i="14"/>
  <c r="AN581" i="14"/>
  <c r="AO581" i="14"/>
  <c r="AP581" i="14" s="1"/>
  <c r="O582" i="14"/>
  <c r="P582" i="14"/>
  <c r="Q582" i="14"/>
  <c r="S582" i="14"/>
  <c r="T582" i="14"/>
  <c r="U582" i="14"/>
  <c r="V582" i="14"/>
  <c r="AC589" i="14" s="1"/>
  <c r="W582" i="14"/>
  <c r="X582" i="14"/>
  <c r="Y582" i="14"/>
  <c r="Z582" i="14"/>
  <c r="AA582" i="14"/>
  <c r="AB582" i="14"/>
  <c r="AC582" i="14"/>
  <c r="AD582" i="14"/>
  <c r="AE582" i="14"/>
  <c r="AF582" i="14" s="1"/>
  <c r="AI582" i="14"/>
  <c r="AK582" i="14"/>
  <c r="M582" i="14" s="1"/>
  <c r="AL582" i="14"/>
  <c r="AM582" i="14" s="1"/>
  <c r="AO582" i="14"/>
  <c r="AP582" i="14" s="1"/>
  <c r="O583" i="14"/>
  <c r="P583" i="14"/>
  <c r="Q583" i="14"/>
  <c r="S583" i="14"/>
  <c r="T583" i="14"/>
  <c r="U583" i="14"/>
  <c r="V583" i="14"/>
  <c r="W583" i="14"/>
  <c r="X583" i="14"/>
  <c r="Y583" i="14"/>
  <c r="Z583" i="14"/>
  <c r="AA583" i="14"/>
  <c r="AD583" i="14"/>
  <c r="AE583" i="14"/>
  <c r="AG583" i="14"/>
  <c r="AI583" i="14"/>
  <c r="AJ583" i="14" s="1"/>
  <c r="AK583" i="14"/>
  <c r="M583" i="14" s="1"/>
  <c r="AL583" i="14"/>
  <c r="AM583" i="14"/>
  <c r="AN583" i="14"/>
  <c r="AO583" i="14"/>
  <c r="AP583" i="14" s="1"/>
  <c r="O584" i="14"/>
  <c r="P584" i="14"/>
  <c r="Q584" i="14"/>
  <c r="S584" i="14"/>
  <c r="T584" i="14"/>
  <c r="U584" i="14"/>
  <c r="V584" i="14"/>
  <c r="W584" i="14"/>
  <c r="X584" i="14"/>
  <c r="Y584" i="14"/>
  <c r="Z584" i="14"/>
  <c r="AA584" i="14"/>
  <c r="AD584" i="14"/>
  <c r="AE584" i="14"/>
  <c r="AG584" i="14"/>
  <c r="AI584" i="14"/>
  <c r="AJ584" i="14" s="1"/>
  <c r="AK584" i="14"/>
  <c r="M584" i="14" s="1"/>
  <c r="AL584" i="14"/>
  <c r="AM584" i="14"/>
  <c r="AO584" i="14"/>
  <c r="AP584" i="14"/>
  <c r="O585" i="14"/>
  <c r="P585" i="14"/>
  <c r="Q585" i="14"/>
  <c r="S585" i="14"/>
  <c r="T585" i="14"/>
  <c r="U585" i="14"/>
  <c r="V585" i="14"/>
  <c r="W585" i="14"/>
  <c r="X585" i="14"/>
  <c r="Y585" i="14"/>
  <c r="Z585" i="14"/>
  <c r="AA585" i="14"/>
  <c r="AD585" i="14"/>
  <c r="AE585" i="14"/>
  <c r="AF585" i="14" s="1"/>
  <c r="AI585" i="14"/>
  <c r="AJ585" i="14" s="1"/>
  <c r="AK585" i="14"/>
  <c r="M585" i="14" s="1"/>
  <c r="AL585" i="14"/>
  <c r="AM585" i="14"/>
  <c r="AN585" i="14"/>
  <c r="AO585" i="14"/>
  <c r="AP585" i="14"/>
  <c r="O586" i="14"/>
  <c r="P586" i="14"/>
  <c r="Q586" i="14"/>
  <c r="S586" i="14"/>
  <c r="T586" i="14"/>
  <c r="U586" i="14"/>
  <c r="V586" i="14"/>
  <c r="W586" i="14"/>
  <c r="X586" i="14"/>
  <c r="Y586" i="14"/>
  <c r="Z586" i="14"/>
  <c r="AA586" i="14"/>
  <c r="AD586" i="14"/>
  <c r="AE586" i="14"/>
  <c r="AF586" i="14"/>
  <c r="AG586" i="14"/>
  <c r="AI586" i="14"/>
  <c r="AJ586" i="14" s="1"/>
  <c r="AK586" i="14"/>
  <c r="M586" i="14" s="1"/>
  <c r="AL586" i="14"/>
  <c r="AM586" i="14"/>
  <c r="AN586" i="14"/>
  <c r="AO586" i="14"/>
  <c r="AP586" i="14" s="1"/>
  <c r="O587" i="14"/>
  <c r="P587" i="14"/>
  <c r="Q587" i="14"/>
  <c r="S587" i="14"/>
  <c r="T587" i="14"/>
  <c r="U587" i="14"/>
  <c r="V587" i="14"/>
  <c r="W587" i="14"/>
  <c r="X587" i="14"/>
  <c r="Y587" i="14"/>
  <c r="Z587" i="14"/>
  <c r="AA587" i="14"/>
  <c r="AD587" i="14"/>
  <c r="AE587" i="14"/>
  <c r="AF587" i="14"/>
  <c r="AG587" i="14"/>
  <c r="AI587" i="14"/>
  <c r="AJ587" i="14"/>
  <c r="AK587" i="14"/>
  <c r="M587" i="14" s="1"/>
  <c r="AL587" i="14"/>
  <c r="AM587" i="14"/>
  <c r="AN587" i="14"/>
  <c r="AO587" i="14"/>
  <c r="AP587" i="14"/>
  <c r="O588" i="14"/>
  <c r="P588" i="14"/>
  <c r="Q588" i="14"/>
  <c r="S588" i="14"/>
  <c r="T588" i="14"/>
  <c r="U588" i="14"/>
  <c r="V588" i="14"/>
  <c r="W588" i="14"/>
  <c r="X588" i="14"/>
  <c r="Y588" i="14"/>
  <c r="Z588" i="14"/>
  <c r="AA588" i="14"/>
  <c r="AD588" i="14"/>
  <c r="AE588" i="14"/>
  <c r="AF588" i="14"/>
  <c r="AG588" i="14"/>
  <c r="AI588" i="14"/>
  <c r="AJ588" i="14"/>
  <c r="AK588" i="14"/>
  <c r="M588" i="14" s="1"/>
  <c r="AL588" i="14"/>
  <c r="AM588" i="14" s="1"/>
  <c r="AN588" i="14"/>
  <c r="AO588" i="14"/>
  <c r="AP588" i="14" s="1"/>
  <c r="O589" i="14"/>
  <c r="P589" i="14"/>
  <c r="Q589" i="14"/>
  <c r="S589" i="14"/>
  <c r="T589" i="14"/>
  <c r="U589" i="14"/>
  <c r="V589" i="14"/>
  <c r="W589" i="14"/>
  <c r="X589" i="14"/>
  <c r="Y589" i="14"/>
  <c r="Z589" i="14"/>
  <c r="AA589" i="14"/>
  <c r="AD589" i="14"/>
  <c r="AE589" i="14"/>
  <c r="AF589" i="14"/>
  <c r="AG589" i="14"/>
  <c r="AI589" i="14"/>
  <c r="AJ589" i="14" s="1"/>
  <c r="AK589" i="14"/>
  <c r="M589" i="14" s="1"/>
  <c r="AL589" i="14"/>
  <c r="AM589" i="14"/>
  <c r="AN589" i="14"/>
  <c r="AO589" i="14"/>
  <c r="AP589" i="14" s="1"/>
  <c r="O590" i="14"/>
  <c r="P590" i="14"/>
  <c r="Q590" i="14"/>
  <c r="S590" i="14"/>
  <c r="T590" i="14"/>
  <c r="U590" i="14"/>
  <c r="V590" i="14"/>
  <c r="W590" i="14"/>
  <c r="X590" i="14"/>
  <c r="Y590" i="14"/>
  <c r="Z590" i="14"/>
  <c r="AA590" i="14"/>
  <c r="AD590" i="14"/>
  <c r="AE590" i="14"/>
  <c r="AG590" i="14" s="1"/>
  <c r="AF590" i="14"/>
  <c r="AI590" i="14"/>
  <c r="AJ590" i="14"/>
  <c r="AK590" i="14"/>
  <c r="AN590" i="14" s="1"/>
  <c r="AL590" i="14"/>
  <c r="AM590" i="14" s="1"/>
  <c r="AO590" i="14"/>
  <c r="AP590" i="14" s="1"/>
  <c r="N579" i="14"/>
  <c r="N580" i="14"/>
  <c r="N581" i="14"/>
  <c r="N582" i="14"/>
  <c r="N583" i="14"/>
  <c r="N585" i="14"/>
  <c r="N586" i="14"/>
  <c r="M577" i="14"/>
  <c r="M579" i="14"/>
  <c r="M580" i="14"/>
  <c r="M581" i="14"/>
  <c r="L577" i="14"/>
  <c r="L578" i="14"/>
  <c r="L579" i="14"/>
  <c r="L580" i="14"/>
  <c r="L581" i="14"/>
  <c r="L582" i="14"/>
  <c r="L583" i="14"/>
  <c r="L584" i="14"/>
  <c r="L585" i="14"/>
  <c r="L586" i="14"/>
  <c r="L587" i="14"/>
  <c r="L588" i="14"/>
  <c r="L589" i="14"/>
  <c r="L590" i="14"/>
  <c r="L591" i="14"/>
  <c r="K577" i="14"/>
  <c r="K578" i="14"/>
  <c r="K579" i="14"/>
  <c r="K580" i="14"/>
  <c r="K581" i="14"/>
  <c r="K582" i="14"/>
  <c r="K583" i="14"/>
  <c r="K584" i="14"/>
  <c r="K585" i="14"/>
  <c r="K586" i="14"/>
  <c r="K587" i="14"/>
  <c r="K588" i="14"/>
  <c r="K589" i="14"/>
  <c r="K590" i="14"/>
  <c r="K591" i="14"/>
  <c r="J577" i="14"/>
  <c r="J578" i="14"/>
  <c r="J579" i="14"/>
  <c r="J580" i="14"/>
  <c r="J581" i="14"/>
  <c r="J582" i="14"/>
  <c r="J583" i="14"/>
  <c r="J584" i="14"/>
  <c r="J585" i="14"/>
  <c r="J586" i="14"/>
  <c r="J587" i="14"/>
  <c r="J588" i="14"/>
  <c r="J589" i="14"/>
  <c r="J590" i="14"/>
  <c r="J591" i="14"/>
  <c r="I577" i="14"/>
  <c r="I578" i="14"/>
  <c r="I579" i="14"/>
  <c r="I580" i="14"/>
  <c r="I581" i="14"/>
  <c r="I582" i="14"/>
  <c r="I583" i="14"/>
  <c r="I584" i="14"/>
  <c r="I585" i="14"/>
  <c r="I586" i="14"/>
  <c r="I587" i="14"/>
  <c r="I588" i="14"/>
  <c r="I589" i="14"/>
  <c r="I590" i="14"/>
  <c r="I591" i="14"/>
  <c r="H577" i="14"/>
  <c r="H578" i="14"/>
  <c r="H579" i="14"/>
  <c r="H580" i="14"/>
  <c r="H581" i="14"/>
  <c r="H582" i="14"/>
  <c r="H583" i="14"/>
  <c r="H584" i="14"/>
  <c r="H585" i="14"/>
  <c r="H586" i="14"/>
  <c r="H587" i="14"/>
  <c r="H588" i="14"/>
  <c r="H589" i="14"/>
  <c r="H590" i="14"/>
  <c r="H591" i="14"/>
  <c r="B10" i="34"/>
  <c r="C10" i="34"/>
  <c r="D10" i="34"/>
  <c r="E10" i="34"/>
  <c r="F10" i="34"/>
  <c r="G10" i="34"/>
  <c r="H10" i="34"/>
  <c r="I10" i="34"/>
  <c r="J10" i="34"/>
  <c r="K10" i="34"/>
  <c r="L10" i="34"/>
  <c r="M10" i="34"/>
  <c r="N10" i="34"/>
  <c r="AP33" i="34"/>
  <c r="AQ33" i="34"/>
  <c r="AR33" i="34"/>
  <c r="AL33" i="34"/>
  <c r="AM33" i="34"/>
  <c r="AN33" i="34"/>
  <c r="AH33" i="34"/>
  <c r="AI33" i="34"/>
  <c r="AJ33" i="34"/>
  <c r="AD33" i="34"/>
  <c r="AE33" i="34"/>
  <c r="AF33" i="34"/>
  <c r="Z33" i="34"/>
  <c r="AA33" i="34" s="1"/>
  <c r="AB33" i="34" s="1"/>
  <c r="V33" i="34"/>
  <c r="W33" i="34"/>
  <c r="X33" i="34"/>
  <c r="R33" i="34"/>
  <c r="S33" i="34"/>
  <c r="T33" i="34"/>
  <c r="N33" i="34"/>
  <c r="O33" i="34"/>
  <c r="P33" i="34"/>
  <c r="L33" i="34"/>
  <c r="J33" i="34"/>
  <c r="K33" i="34"/>
  <c r="F33" i="34"/>
  <c r="G33" i="34"/>
  <c r="H33" i="34"/>
  <c r="F34" i="34"/>
  <c r="G34" i="34"/>
  <c r="H34" i="34"/>
  <c r="D33" i="34"/>
  <c r="AZ33" i="34" s="1"/>
  <c r="AT33" i="34"/>
  <c r="AU33" i="34"/>
  <c r="AV33" i="34"/>
  <c r="AX33" i="34"/>
  <c r="AY33" i="34"/>
  <c r="AB39" i="4"/>
  <c r="L46" i="17"/>
  <c r="M46" i="17"/>
  <c r="AD242" i="28"/>
  <c r="AE242" i="28"/>
  <c r="AF242" i="28"/>
  <c r="AG242" i="28"/>
  <c r="AH242" i="28"/>
  <c r="BA242" i="28"/>
  <c r="H156" i="44"/>
  <c r="I156" i="44"/>
  <c r="J156" i="44"/>
  <c r="M106" i="6"/>
  <c r="M42" i="13"/>
  <c r="AG6" i="21"/>
  <c r="AH6" i="21"/>
  <c r="AI6" i="21"/>
  <c r="AG7" i="21"/>
  <c r="AH7" i="21"/>
  <c r="AI7" i="21"/>
  <c r="AG8" i="21"/>
  <c r="AH8" i="21"/>
  <c r="AI8" i="21"/>
  <c r="AG9" i="21"/>
  <c r="AH9" i="21"/>
  <c r="AI9" i="21"/>
  <c r="AG10" i="21"/>
  <c r="AH10" i="21"/>
  <c r="AI10" i="21"/>
  <c r="X6" i="21"/>
  <c r="Y6" i="21"/>
  <c r="Z6" i="21"/>
  <c r="AA6" i="21"/>
  <c r="AC6" i="21"/>
  <c r="X7" i="21"/>
  <c r="Y7" i="21"/>
  <c r="Z7" i="21"/>
  <c r="AA7" i="21"/>
  <c r="AB7" i="21"/>
  <c r="AC7" i="21"/>
  <c r="X8" i="21"/>
  <c r="Y8" i="21"/>
  <c r="Z8" i="21"/>
  <c r="AA8" i="21"/>
  <c r="AB8" i="21"/>
  <c r="AC8" i="21"/>
  <c r="X9" i="21"/>
  <c r="Y9" i="21"/>
  <c r="Z9" i="21"/>
  <c r="AA9" i="21"/>
  <c r="AB9" i="21"/>
  <c r="AC9" i="21"/>
  <c r="X10" i="21"/>
  <c r="Y10" i="21"/>
  <c r="Z10" i="21"/>
  <c r="AB6" i="21" s="1"/>
  <c r="AA10" i="21"/>
  <c r="AB10" i="21"/>
  <c r="AC10" i="21"/>
  <c r="R6" i="21"/>
  <c r="S6" i="21"/>
  <c r="T6" i="21"/>
  <c r="R7" i="21"/>
  <c r="S7" i="21"/>
  <c r="T7" i="21"/>
  <c r="R8" i="21"/>
  <c r="S8" i="21"/>
  <c r="T8" i="21"/>
  <c r="R9" i="21"/>
  <c r="S9" i="21"/>
  <c r="T9" i="21"/>
  <c r="R10" i="21"/>
  <c r="S10" i="21"/>
  <c r="T10" i="21"/>
  <c r="M6" i="21"/>
  <c r="N6" i="21"/>
  <c r="O6" i="21"/>
  <c r="M7" i="21"/>
  <c r="N7" i="21"/>
  <c r="O7" i="21"/>
  <c r="M8" i="21"/>
  <c r="N8" i="21"/>
  <c r="O8" i="21"/>
  <c r="M9" i="21"/>
  <c r="N9" i="21"/>
  <c r="O9" i="21"/>
  <c r="M10" i="21"/>
  <c r="N10" i="21"/>
  <c r="O10" i="21"/>
  <c r="D6" i="21"/>
  <c r="E6" i="21"/>
  <c r="F6" i="21"/>
  <c r="G6" i="21"/>
  <c r="H6" i="21"/>
  <c r="J6" i="21"/>
  <c r="D7" i="21"/>
  <c r="E7" i="21"/>
  <c r="F7" i="21"/>
  <c r="G7" i="21"/>
  <c r="H7" i="21"/>
  <c r="J7" i="21"/>
  <c r="D8" i="21"/>
  <c r="E8" i="21"/>
  <c r="F8" i="21"/>
  <c r="G8" i="21"/>
  <c r="H8" i="21"/>
  <c r="J8" i="21"/>
  <c r="D9" i="21"/>
  <c r="E9" i="21"/>
  <c r="F9" i="21"/>
  <c r="G9" i="21"/>
  <c r="H9" i="21"/>
  <c r="J9" i="21"/>
  <c r="D10" i="21"/>
  <c r="E10" i="21"/>
  <c r="F10" i="21"/>
  <c r="G10" i="21"/>
  <c r="H10" i="21"/>
  <c r="J10" i="21"/>
  <c r="I572" i="14"/>
  <c r="J572" i="14"/>
  <c r="K572" i="14"/>
  <c r="L572" i="14"/>
  <c r="O572" i="14"/>
  <c r="P572" i="14"/>
  <c r="Q572" i="14"/>
  <c r="S572" i="14"/>
  <c r="T572" i="14"/>
  <c r="U572" i="14"/>
  <c r="V572" i="14"/>
  <c r="AC574" i="14" s="1"/>
  <c r="W572" i="14"/>
  <c r="X572" i="14"/>
  <c r="Y572" i="14"/>
  <c r="Z572" i="14"/>
  <c r="AA572" i="14"/>
  <c r="AB574" i="14" s="1"/>
  <c r="AB572" i="14"/>
  <c r="AC572" i="14"/>
  <c r="AD572" i="14"/>
  <c r="AE572" i="14"/>
  <c r="AF572" i="14"/>
  <c r="AG572" i="14"/>
  <c r="AI572" i="14"/>
  <c r="AJ572" i="14"/>
  <c r="AK572" i="14"/>
  <c r="M572" i="14" s="1"/>
  <c r="AL572" i="14"/>
  <c r="AM572" i="14"/>
  <c r="AN572" i="14"/>
  <c r="AO572" i="14"/>
  <c r="AP572" i="14" s="1"/>
  <c r="I573" i="14"/>
  <c r="L573" i="14" s="1"/>
  <c r="M573" i="14" s="1"/>
  <c r="J573" i="14"/>
  <c r="K573" i="14"/>
  <c r="O573" i="14"/>
  <c r="P573" i="14"/>
  <c r="Q573" i="14"/>
  <c r="S573" i="14"/>
  <c r="T573" i="14"/>
  <c r="U573" i="14"/>
  <c r="V573" i="14"/>
  <c r="W573" i="14"/>
  <c r="X573" i="14"/>
  <c r="Y573" i="14"/>
  <c r="Z573" i="14"/>
  <c r="AA573" i="14"/>
  <c r="AC573" i="14"/>
  <c r="AD573" i="14"/>
  <c r="AE573" i="14"/>
  <c r="AF573" i="14"/>
  <c r="AG573" i="14"/>
  <c r="AI573" i="14"/>
  <c r="AJ573" i="14"/>
  <c r="AK573" i="14"/>
  <c r="AN573" i="14" s="1"/>
  <c r="AL573" i="14"/>
  <c r="AM573" i="14"/>
  <c r="AO573" i="14"/>
  <c r="I574" i="14"/>
  <c r="J574" i="14"/>
  <c r="K574" i="14"/>
  <c r="L574" i="14"/>
  <c r="O574" i="14"/>
  <c r="P574" i="14"/>
  <c r="Q574" i="14"/>
  <c r="S574" i="14"/>
  <c r="T574" i="14"/>
  <c r="U574" i="14"/>
  <c r="V574" i="14"/>
  <c r="AC575" i="14" s="1"/>
  <c r="W574" i="14"/>
  <c r="X574" i="14"/>
  <c r="Y574" i="14"/>
  <c r="Z574" i="14"/>
  <c r="AA574" i="14"/>
  <c r="AD574" i="14"/>
  <c r="AE574" i="14"/>
  <c r="AF574" i="14"/>
  <c r="AG574" i="14"/>
  <c r="AI574" i="14"/>
  <c r="AJ574" i="14"/>
  <c r="AK574" i="14"/>
  <c r="M574" i="14" s="1"/>
  <c r="AL574" i="14"/>
  <c r="AM574" i="14"/>
  <c r="AN574" i="14"/>
  <c r="AO574" i="14"/>
  <c r="I575" i="14"/>
  <c r="J575" i="14"/>
  <c r="K575" i="14"/>
  <c r="L575" i="14"/>
  <c r="O575" i="14"/>
  <c r="P575" i="14"/>
  <c r="Q575" i="14"/>
  <c r="S575" i="14"/>
  <c r="T575" i="14"/>
  <c r="U575" i="14"/>
  <c r="V575" i="14"/>
  <c r="W575" i="14"/>
  <c r="X575" i="14"/>
  <c r="Y575" i="14"/>
  <c r="Z575" i="14"/>
  <c r="AA575" i="14"/>
  <c r="AD575" i="14"/>
  <c r="AE575" i="14"/>
  <c r="AF575" i="14"/>
  <c r="AG575" i="14"/>
  <c r="AI575" i="14"/>
  <c r="AJ575" i="14"/>
  <c r="AK575" i="14"/>
  <c r="AN575" i="14" s="1"/>
  <c r="AL575" i="14"/>
  <c r="AM575" i="14"/>
  <c r="AO575" i="14"/>
  <c r="S576" i="14"/>
  <c r="T576" i="14"/>
  <c r="U576" i="14"/>
  <c r="X576" i="14"/>
  <c r="Y576" i="14"/>
  <c r="Z576" i="14"/>
  <c r="AI576" i="14"/>
  <c r="AJ576" i="14" s="1"/>
  <c r="AK576" i="14"/>
  <c r="AL576" i="14"/>
  <c r="AM576" i="14" s="1"/>
  <c r="AO576" i="14"/>
  <c r="H576" i="14"/>
  <c r="AA576" i="14" s="1"/>
  <c r="AP575" i="14"/>
  <c r="H575" i="14"/>
  <c r="AP574" i="14"/>
  <c r="H574" i="14"/>
  <c r="H573" i="14"/>
  <c r="AP573" i="14" s="1"/>
  <c r="H572" i="14"/>
  <c r="K274" i="15"/>
  <c r="K275" i="15" s="1"/>
  <c r="K276" i="15" s="1"/>
  <c r="K277" i="15" s="1"/>
  <c r="K278" i="15" s="1"/>
  <c r="L274" i="15"/>
  <c r="L275" i="15" s="1"/>
  <c r="L276" i="15" s="1"/>
  <c r="L277" i="15" s="1"/>
  <c r="L278" i="15" s="1"/>
  <c r="M274" i="15"/>
  <c r="M275" i="15" s="1"/>
  <c r="M276" i="15" s="1"/>
  <c r="M277" i="15" s="1"/>
  <c r="M278" i="15" s="1"/>
  <c r="N274" i="15"/>
  <c r="N275" i="15" s="1"/>
  <c r="N276" i="15" s="1"/>
  <c r="N277" i="15" s="1"/>
  <c r="N278" i="15" s="1"/>
  <c r="O274" i="15"/>
  <c r="P274" i="15"/>
  <c r="Q274" i="15"/>
  <c r="O275" i="15"/>
  <c r="P275" i="15"/>
  <c r="Q275" i="15"/>
  <c r="O276" i="15"/>
  <c r="P276" i="15"/>
  <c r="Q276" i="15"/>
  <c r="O277" i="15"/>
  <c r="Q277" i="15" s="1"/>
  <c r="P277" i="15"/>
  <c r="O278" i="15"/>
  <c r="P278" i="15"/>
  <c r="Q278" i="15"/>
  <c r="F274" i="15"/>
  <c r="G274" i="15"/>
  <c r="H274" i="15"/>
  <c r="I274" i="15"/>
  <c r="F275" i="15"/>
  <c r="G275" i="15"/>
  <c r="H275" i="15"/>
  <c r="I275" i="15"/>
  <c r="F276" i="15"/>
  <c r="G276" i="15"/>
  <c r="H276" i="15"/>
  <c r="I276" i="15"/>
  <c r="F277" i="15"/>
  <c r="G277" i="15"/>
  <c r="H277" i="15"/>
  <c r="I277" i="15"/>
  <c r="F278" i="15"/>
  <c r="G278" i="15"/>
  <c r="H278" i="15"/>
  <c r="I278" i="15"/>
  <c r="J278" i="15"/>
  <c r="J277" i="15"/>
  <c r="J276" i="15"/>
  <c r="J275" i="15"/>
  <c r="J274" i="15"/>
  <c r="H678" i="16"/>
  <c r="I679" i="16" s="1"/>
  <c r="I678" i="16"/>
  <c r="J678" i="16"/>
  <c r="K682" i="16" s="1"/>
  <c r="K678" i="16"/>
  <c r="L678" i="16"/>
  <c r="M678" i="16"/>
  <c r="H679" i="16"/>
  <c r="L679" i="16" s="1"/>
  <c r="J679" i="16"/>
  <c r="H680" i="16"/>
  <c r="J680" i="16"/>
  <c r="L680" i="16"/>
  <c r="H681" i="16"/>
  <c r="J681" i="16"/>
  <c r="L681" i="16"/>
  <c r="H682" i="16"/>
  <c r="L682" i="16" s="1"/>
  <c r="J682" i="16"/>
  <c r="E682" i="16"/>
  <c r="F682" i="16"/>
  <c r="G682" i="16"/>
  <c r="E681" i="16"/>
  <c r="F681" i="16"/>
  <c r="G681" i="16"/>
  <c r="E680" i="16"/>
  <c r="F680" i="16"/>
  <c r="G680" i="16"/>
  <c r="E679" i="16"/>
  <c r="F679" i="16"/>
  <c r="G679" i="16"/>
  <c r="E678" i="16"/>
  <c r="F678" i="16"/>
  <c r="G678" i="16"/>
  <c r="B11" i="34"/>
  <c r="E11" i="34"/>
  <c r="F11" i="34"/>
  <c r="J34" i="34"/>
  <c r="K34" i="34" s="1"/>
  <c r="N34" i="34"/>
  <c r="O34" i="34"/>
  <c r="P34" i="34" s="1"/>
  <c r="R34" i="34"/>
  <c r="S34" i="34"/>
  <c r="T34" i="34"/>
  <c r="V34" i="34"/>
  <c r="W34" i="34"/>
  <c r="X34" i="34" s="1"/>
  <c r="Z34" i="34"/>
  <c r="AA34" i="34" s="1"/>
  <c r="AD34" i="34"/>
  <c r="AE34" i="34"/>
  <c r="I11" i="34" s="1"/>
  <c r="AF34" i="34"/>
  <c r="AH34" i="34"/>
  <c r="AI34" i="34" s="1"/>
  <c r="AJ34" i="34" s="1"/>
  <c r="AL34" i="34"/>
  <c r="AM34" i="34" s="1"/>
  <c r="AN34" i="34" s="1"/>
  <c r="AP34" i="34"/>
  <c r="AQ34" i="34"/>
  <c r="L11" i="34" s="1"/>
  <c r="AT34" i="34"/>
  <c r="AU34" i="34" s="1"/>
  <c r="AT35" i="34"/>
  <c r="AU35" i="34"/>
  <c r="M12" i="34" s="1"/>
  <c r="AX34" i="34"/>
  <c r="AY34" i="34"/>
  <c r="D34" i="34"/>
  <c r="E156" i="47"/>
  <c r="F156" i="47"/>
  <c r="G156" i="47"/>
  <c r="H156" i="47"/>
  <c r="I156" i="47"/>
  <c r="AS21" i="4"/>
  <c r="AT21" i="4"/>
  <c r="AA39" i="4"/>
  <c r="AD241" i="28"/>
  <c r="AE241" i="28"/>
  <c r="BA241" i="28" s="1"/>
  <c r="AF241" i="28"/>
  <c r="AH241" i="28" s="1"/>
  <c r="AG241" i="28"/>
  <c r="H155" i="44"/>
  <c r="I155" i="44"/>
  <c r="J155" i="44"/>
  <c r="L42" i="13"/>
  <c r="AG11" i="21"/>
  <c r="AH11" i="21"/>
  <c r="AI11" i="21"/>
  <c r="AG12" i="21"/>
  <c r="AH12" i="21"/>
  <c r="AI12" i="21"/>
  <c r="AG13" i="21"/>
  <c r="AH13" i="21"/>
  <c r="AI13" i="21"/>
  <c r="X11" i="21"/>
  <c r="Y11" i="21"/>
  <c r="Z11" i="21"/>
  <c r="X12" i="21"/>
  <c r="Y12" i="21"/>
  <c r="Z12" i="21"/>
  <c r="X13" i="21"/>
  <c r="Y13" i="21"/>
  <c r="Z13" i="21"/>
  <c r="R11" i="21"/>
  <c r="S11" i="21"/>
  <c r="T11" i="21"/>
  <c r="R12" i="21"/>
  <c r="S12" i="21"/>
  <c r="T12" i="21"/>
  <c r="R13" i="21"/>
  <c r="S13" i="21"/>
  <c r="T13" i="21"/>
  <c r="M11" i="21"/>
  <c r="N11" i="21"/>
  <c r="O11" i="21"/>
  <c r="M12" i="21"/>
  <c r="N12" i="21"/>
  <c r="O12" i="21"/>
  <c r="M13" i="21"/>
  <c r="N13" i="21"/>
  <c r="O13" i="21"/>
  <c r="D11" i="21"/>
  <c r="E11" i="21"/>
  <c r="F11" i="21"/>
  <c r="G11" i="21"/>
  <c r="H11" i="21"/>
  <c r="J11" i="21"/>
  <c r="D12" i="21"/>
  <c r="E12" i="21"/>
  <c r="F12" i="21"/>
  <c r="G12" i="21"/>
  <c r="H12" i="21"/>
  <c r="J12" i="21"/>
  <c r="D13" i="21"/>
  <c r="E13" i="21"/>
  <c r="F13" i="21"/>
  <c r="G13" i="21"/>
  <c r="H13" i="21"/>
  <c r="J13" i="21"/>
  <c r="AJ569" i="14"/>
  <c r="AK569" i="14"/>
  <c r="M569" i="14" s="1"/>
  <c r="AL569" i="14"/>
  <c r="AM569" i="14"/>
  <c r="AN569" i="14"/>
  <c r="AJ570" i="14"/>
  <c r="AK570" i="14"/>
  <c r="AN570" i="14" s="1"/>
  <c r="AL570" i="14"/>
  <c r="AM570" i="14" s="1"/>
  <c r="AJ571" i="14"/>
  <c r="AK571" i="14"/>
  <c r="AL571" i="14"/>
  <c r="AM571" i="14"/>
  <c r="AN571" i="14"/>
  <c r="I569" i="14"/>
  <c r="J569" i="14"/>
  <c r="K569" i="14"/>
  <c r="L569" i="14"/>
  <c r="O569" i="14"/>
  <c r="P569" i="14"/>
  <c r="Q569" i="14"/>
  <c r="S569" i="14"/>
  <c r="T569" i="14"/>
  <c r="U569" i="14"/>
  <c r="V569" i="14"/>
  <c r="AC570" i="14" s="1"/>
  <c r="W569" i="14"/>
  <c r="X569" i="14"/>
  <c r="Y569" i="14"/>
  <c r="Z569" i="14"/>
  <c r="AA569" i="14"/>
  <c r="AB570" i="14" s="1"/>
  <c r="AB569" i="14"/>
  <c r="AC569" i="14"/>
  <c r="AD569" i="14"/>
  <c r="AE569" i="14"/>
  <c r="AF569" i="14"/>
  <c r="AG569" i="14"/>
  <c r="I570" i="14"/>
  <c r="J570" i="14"/>
  <c r="K570" i="14"/>
  <c r="L570" i="14"/>
  <c r="O570" i="14"/>
  <c r="P570" i="14"/>
  <c r="Q570" i="14"/>
  <c r="S570" i="14"/>
  <c r="T570" i="14"/>
  <c r="U570" i="14"/>
  <c r="V570" i="14"/>
  <c r="W570" i="14"/>
  <c r="X570" i="14"/>
  <c r="Y570" i="14"/>
  <c r="Z570" i="14"/>
  <c r="AA570" i="14"/>
  <c r="AD570" i="14"/>
  <c r="AE570" i="14"/>
  <c r="AF570" i="14"/>
  <c r="AG570" i="14"/>
  <c r="I571" i="14"/>
  <c r="J571" i="14"/>
  <c r="K571" i="14"/>
  <c r="L571" i="14"/>
  <c r="M571" i="14"/>
  <c r="N571" i="14"/>
  <c r="O571" i="14"/>
  <c r="P571" i="14"/>
  <c r="Q571" i="14"/>
  <c r="S571" i="14"/>
  <c r="T571" i="14"/>
  <c r="U571" i="14"/>
  <c r="V571" i="14"/>
  <c r="W571" i="14"/>
  <c r="X571" i="14"/>
  <c r="Y571" i="14"/>
  <c r="Z571" i="14"/>
  <c r="AA571" i="14"/>
  <c r="AD571" i="14"/>
  <c r="AE571" i="14"/>
  <c r="AG571" i="14" s="1"/>
  <c r="AF571" i="14"/>
  <c r="AI571" i="14"/>
  <c r="AO571" i="14"/>
  <c r="AP571" i="14"/>
  <c r="AI570" i="14"/>
  <c r="AO570" i="14"/>
  <c r="AP570" i="14"/>
  <c r="H571" i="14"/>
  <c r="H570" i="14"/>
  <c r="AI569" i="14"/>
  <c r="AO569" i="14"/>
  <c r="AP569" i="14"/>
  <c r="H569" i="14"/>
  <c r="H273" i="15"/>
  <c r="O271" i="15"/>
  <c r="P271" i="15"/>
  <c r="Q271" i="15"/>
  <c r="O272" i="15"/>
  <c r="Q272" i="15" s="1"/>
  <c r="P272" i="15"/>
  <c r="O273" i="15"/>
  <c r="P273" i="15"/>
  <c r="F271" i="15"/>
  <c r="G271" i="15"/>
  <c r="H271" i="15"/>
  <c r="I271" i="15"/>
  <c r="F272" i="15"/>
  <c r="G272" i="15"/>
  <c r="H272" i="15"/>
  <c r="I272" i="15"/>
  <c r="F273" i="15"/>
  <c r="G273" i="15"/>
  <c r="I273" i="15"/>
  <c r="J273" i="15"/>
  <c r="J272" i="15"/>
  <c r="J271" i="15"/>
  <c r="H675" i="16"/>
  <c r="I676" i="16" s="1"/>
  <c r="I675" i="16"/>
  <c r="J675" i="16"/>
  <c r="K676" i="16" s="1"/>
  <c r="K675" i="16"/>
  <c r="L675" i="16"/>
  <c r="M675" i="16"/>
  <c r="H676" i="16"/>
  <c r="L676" i="16" s="1"/>
  <c r="J676" i="16"/>
  <c r="H677" i="16"/>
  <c r="J677" i="16"/>
  <c r="L677" i="16"/>
  <c r="E677" i="16"/>
  <c r="F677" i="16"/>
  <c r="G677" i="16"/>
  <c r="E676" i="16"/>
  <c r="F676" i="16"/>
  <c r="G676" i="16"/>
  <c r="E675" i="16"/>
  <c r="F675" i="16"/>
  <c r="G675" i="16"/>
  <c r="AX35" i="34"/>
  <c r="AY35" i="34"/>
  <c r="N12" i="34" s="1"/>
  <c r="AP35" i="34"/>
  <c r="AQ35" i="34" s="1"/>
  <c r="AL35" i="34"/>
  <c r="AM35" i="34"/>
  <c r="AH35" i="34"/>
  <c r="AI35" i="34" s="1"/>
  <c r="AD35" i="34"/>
  <c r="AE35" i="34" s="1"/>
  <c r="I12" i="34" s="1"/>
  <c r="Z35" i="34"/>
  <c r="AA35" i="34"/>
  <c r="H12" i="34" s="1"/>
  <c r="V35" i="34"/>
  <c r="W35" i="34" s="1"/>
  <c r="G12" i="34" s="1"/>
  <c r="R35" i="34"/>
  <c r="S35" i="34" s="1"/>
  <c r="F12" i="34" s="1"/>
  <c r="N35" i="34"/>
  <c r="O35" i="34"/>
  <c r="J35" i="34"/>
  <c r="K35" i="34" s="1"/>
  <c r="F35" i="34"/>
  <c r="G35" i="34" s="1"/>
  <c r="C12" i="34" s="1"/>
  <c r="D35" i="34"/>
  <c r="B12" i="34" s="1"/>
  <c r="K46" i="17"/>
  <c r="H154" i="44"/>
  <c r="I154" i="44"/>
  <c r="J154" i="44"/>
  <c r="L106" i="6"/>
  <c r="AG14" i="21"/>
  <c r="AH14" i="21"/>
  <c r="AI14" i="21"/>
  <c r="X14" i="21"/>
  <c r="Y14" i="21"/>
  <c r="Z14" i="21"/>
  <c r="R14" i="21"/>
  <c r="S14" i="21"/>
  <c r="T14" i="21"/>
  <c r="R15" i="21"/>
  <c r="S15" i="21"/>
  <c r="T15" i="21"/>
  <c r="M14" i="21"/>
  <c r="N14" i="21"/>
  <c r="O14" i="21"/>
  <c r="M15" i="21"/>
  <c r="N15" i="21"/>
  <c r="O15" i="21"/>
  <c r="D14" i="21"/>
  <c r="E14" i="21"/>
  <c r="F14" i="21"/>
  <c r="G14" i="21"/>
  <c r="H14" i="21"/>
  <c r="J14" i="21"/>
  <c r="D15" i="21"/>
  <c r="E15" i="21"/>
  <c r="F15" i="21"/>
  <c r="G15" i="21"/>
  <c r="H15" i="21"/>
  <c r="J15" i="21"/>
  <c r="X15" i="21"/>
  <c r="Y15" i="21"/>
  <c r="Z15" i="21"/>
  <c r="AG15" i="21"/>
  <c r="AH15" i="21"/>
  <c r="AI15" i="21"/>
  <c r="AK567" i="14"/>
  <c r="AN567" i="14" s="1"/>
  <c r="AL567" i="14"/>
  <c r="AM567" i="14" s="1"/>
  <c r="AK568" i="14"/>
  <c r="AN568" i="14" s="1"/>
  <c r="AL568" i="14"/>
  <c r="AM568" i="14" s="1"/>
  <c r="S567" i="14"/>
  <c r="T567" i="14"/>
  <c r="U567" i="14"/>
  <c r="X567" i="14"/>
  <c r="Y567" i="14"/>
  <c r="Z567" i="14"/>
  <c r="S568" i="14"/>
  <c r="T568" i="14"/>
  <c r="U568" i="14"/>
  <c r="V568" i="14"/>
  <c r="X568" i="14"/>
  <c r="Y568" i="14"/>
  <c r="Z568" i="14"/>
  <c r="AI568" i="14"/>
  <c r="AO568" i="14"/>
  <c r="AP568" i="14" s="1"/>
  <c r="AI567" i="14"/>
  <c r="AO567" i="14"/>
  <c r="H568" i="14"/>
  <c r="AA568" i="14" s="1"/>
  <c r="H567" i="14"/>
  <c r="H673" i="16"/>
  <c r="L673" i="16" s="1"/>
  <c r="J673" i="16"/>
  <c r="H674" i="16"/>
  <c r="J674" i="16"/>
  <c r="L674" i="16"/>
  <c r="E674" i="16"/>
  <c r="F674" i="16"/>
  <c r="G674" i="16"/>
  <c r="E673" i="16"/>
  <c r="F673" i="16"/>
  <c r="G673" i="16"/>
  <c r="O269" i="15"/>
  <c r="P269" i="15"/>
  <c r="O270" i="15"/>
  <c r="P270" i="15"/>
  <c r="F269" i="15"/>
  <c r="G269" i="15"/>
  <c r="H269" i="15"/>
  <c r="I269" i="15"/>
  <c r="F270" i="15"/>
  <c r="G270" i="15"/>
  <c r="H270" i="15"/>
  <c r="I270" i="15"/>
  <c r="J270" i="15"/>
  <c r="J269" i="15"/>
  <c r="M591" i="14" l="1"/>
  <c r="AG580" i="14"/>
  <c r="M578" i="14"/>
  <c r="AF579" i="14"/>
  <c r="AC590" i="14"/>
  <c r="N587" i="14"/>
  <c r="AB590" i="14"/>
  <c r="N588" i="14"/>
  <c r="AN584" i="14"/>
  <c r="AB589" i="14"/>
  <c r="N589" i="14"/>
  <c r="N584" i="14"/>
  <c r="AC588" i="14"/>
  <c r="AC587" i="14"/>
  <c r="AG585" i="14"/>
  <c r="AN582" i="14"/>
  <c r="M590" i="14"/>
  <c r="AB587" i="14"/>
  <c r="AC586" i="14"/>
  <c r="AB586" i="14"/>
  <c r="N578" i="14"/>
  <c r="N590" i="14"/>
  <c r="AC584" i="14"/>
  <c r="AG582" i="14"/>
  <c r="AB584" i="14"/>
  <c r="AG581" i="14"/>
  <c r="V576" i="14"/>
  <c r="AC576" i="14" s="1"/>
  <c r="Q576" i="14"/>
  <c r="W576" i="14"/>
  <c r="J576" i="14"/>
  <c r="K576" i="14" s="1"/>
  <c r="I576" i="14"/>
  <c r="AP576" i="14"/>
  <c r="P576" i="14"/>
  <c r="AE576" i="14"/>
  <c r="AD576" i="14"/>
  <c r="L34" i="34"/>
  <c r="D11" i="34"/>
  <c r="M11" i="34"/>
  <c r="AV34" i="34"/>
  <c r="C11" i="34"/>
  <c r="AZ34" i="34"/>
  <c r="AR34" i="34"/>
  <c r="AB34" i="34"/>
  <c r="H11" i="34"/>
  <c r="G11" i="34"/>
  <c r="P35" i="34"/>
  <c r="AN35" i="34"/>
  <c r="N11" i="34"/>
  <c r="K11" i="34"/>
  <c r="J11" i="34"/>
  <c r="AV35" i="34"/>
  <c r="M575" i="14"/>
  <c r="N573" i="14"/>
  <c r="AN576" i="14"/>
  <c r="N575" i="14"/>
  <c r="AB575" i="14"/>
  <c r="AB573" i="14"/>
  <c r="N574" i="14"/>
  <c r="N572" i="14"/>
  <c r="AB576" i="14"/>
  <c r="AB11" i="21"/>
  <c r="Q270" i="15"/>
  <c r="Q269" i="15"/>
  <c r="Q273" i="15"/>
  <c r="M682" i="16"/>
  <c r="I682" i="16"/>
  <c r="M681" i="16"/>
  <c r="K681" i="16"/>
  <c r="I681" i="16"/>
  <c r="M680" i="16"/>
  <c r="K680" i="16"/>
  <c r="I680" i="16"/>
  <c r="M679" i="16"/>
  <c r="K679" i="16"/>
  <c r="M570" i="14"/>
  <c r="N570" i="14"/>
  <c r="N569" i="14"/>
  <c r="AC571" i="14"/>
  <c r="AB571" i="14"/>
  <c r="M676" i="16"/>
  <c r="M677" i="16"/>
  <c r="K677" i="16"/>
  <c r="I677" i="16"/>
  <c r="AR35" i="34"/>
  <c r="L12" i="34"/>
  <c r="L35" i="34"/>
  <c r="D12" i="34"/>
  <c r="AJ35" i="34"/>
  <c r="J12" i="34"/>
  <c r="T35" i="34"/>
  <c r="AZ35" i="34"/>
  <c r="X35" i="34"/>
  <c r="AB35" i="34"/>
  <c r="K12" i="34"/>
  <c r="AF35" i="34"/>
  <c r="H35" i="34"/>
  <c r="E12" i="34"/>
  <c r="J568" i="14"/>
  <c r="K568" i="14" s="1"/>
  <c r="AP567" i="14"/>
  <c r="O274" i="24"/>
  <c r="F274" i="24"/>
  <c r="N274" i="24"/>
  <c r="F275" i="24"/>
  <c r="N275" i="24"/>
  <c r="E155" i="47"/>
  <c r="F155" i="47"/>
  <c r="G155" i="47"/>
  <c r="Z39" i="4"/>
  <c r="P23" i="4"/>
  <c r="P12" i="4"/>
  <c r="P13" i="4"/>
  <c r="P14" i="4"/>
  <c r="P15" i="4"/>
  <c r="P16" i="4"/>
  <c r="P17" i="4"/>
  <c r="P18" i="4"/>
  <c r="P19" i="4"/>
  <c r="P20" i="4"/>
  <c r="P21" i="4"/>
  <c r="P22" i="4"/>
  <c r="P11" i="4"/>
  <c r="AF576" i="14" l="1"/>
  <c r="AG576" i="14"/>
  <c r="L576" i="14"/>
  <c r="O576" i="14"/>
  <c r="C274" i="24"/>
  <c r="D274" i="24"/>
  <c r="J274" i="24" s="1"/>
  <c r="AD235" i="28"/>
  <c r="AD240" i="28"/>
  <c r="AE240" i="28"/>
  <c r="AF240" i="28"/>
  <c r="AG240" i="28"/>
  <c r="G2" i="16"/>
  <c r="K42" i="13"/>
  <c r="AG16" i="21"/>
  <c r="AH16" i="21"/>
  <c r="AI16" i="21"/>
  <c r="AG17" i="21"/>
  <c r="AH17" i="21"/>
  <c r="AI17" i="21"/>
  <c r="X16" i="21"/>
  <c r="Y16" i="21"/>
  <c r="Z16" i="21"/>
  <c r="AB12" i="21" s="1"/>
  <c r="X17" i="21"/>
  <c r="Y17" i="21"/>
  <c r="Z17" i="21"/>
  <c r="AB13" i="21" s="1"/>
  <c r="R16" i="21"/>
  <c r="S16" i="21"/>
  <c r="T16" i="21"/>
  <c r="R17" i="21"/>
  <c r="S17" i="21"/>
  <c r="T17" i="21"/>
  <c r="M16" i="21"/>
  <c r="N16" i="21"/>
  <c r="O16" i="21"/>
  <c r="M17" i="21"/>
  <c r="N17" i="21"/>
  <c r="O17" i="21"/>
  <c r="D16" i="21"/>
  <c r="E16" i="21"/>
  <c r="F16" i="21"/>
  <c r="G16" i="21"/>
  <c r="H16" i="21"/>
  <c r="J16" i="21"/>
  <c r="D17" i="21"/>
  <c r="E17" i="21"/>
  <c r="F17" i="21"/>
  <c r="G17" i="21"/>
  <c r="H17" i="21"/>
  <c r="J17" i="21"/>
  <c r="H565" i="14"/>
  <c r="S565" i="14"/>
  <c r="T565" i="14"/>
  <c r="U565" i="14"/>
  <c r="V565" i="14"/>
  <c r="X565" i="14"/>
  <c r="Y565" i="14"/>
  <c r="Z565" i="14"/>
  <c r="AI565" i="14"/>
  <c r="AK565" i="14"/>
  <c r="AL565" i="14"/>
  <c r="AM565" i="14"/>
  <c r="AN565" i="14"/>
  <c r="AO565" i="14"/>
  <c r="H566" i="14"/>
  <c r="J566" i="14"/>
  <c r="K566" i="14"/>
  <c r="S566" i="14"/>
  <c r="T566" i="14"/>
  <c r="U566" i="14"/>
  <c r="X566" i="14"/>
  <c r="Y566" i="14"/>
  <c r="Z566" i="14"/>
  <c r="AI566" i="14"/>
  <c r="AK566" i="14"/>
  <c r="AL566" i="14"/>
  <c r="AM566" i="14"/>
  <c r="AO566" i="14"/>
  <c r="AK564" i="14"/>
  <c r="AL564" i="14"/>
  <c r="AM564" i="14"/>
  <c r="AN564" i="14"/>
  <c r="AA564" i="14"/>
  <c r="AI564" i="14"/>
  <c r="AJ568" i="14" s="1"/>
  <c r="AO564" i="14"/>
  <c r="AP564" i="14"/>
  <c r="F267" i="15"/>
  <c r="G267" i="15"/>
  <c r="H267" i="15"/>
  <c r="I267" i="15"/>
  <c r="J267" i="15"/>
  <c r="O267" i="15"/>
  <c r="P267" i="15"/>
  <c r="Q267" i="15"/>
  <c r="F268" i="15"/>
  <c r="G268" i="15"/>
  <c r="H268" i="15"/>
  <c r="I268" i="15"/>
  <c r="J268" i="15"/>
  <c r="O268" i="15"/>
  <c r="P268" i="15"/>
  <c r="Q268" i="15"/>
  <c r="E671" i="16"/>
  <c r="F671" i="16"/>
  <c r="G671" i="16"/>
  <c r="H671" i="16"/>
  <c r="J671" i="16"/>
  <c r="L671" i="16"/>
  <c r="E672" i="16"/>
  <c r="F672" i="16"/>
  <c r="G672" i="16"/>
  <c r="H672" i="16"/>
  <c r="J672" i="16"/>
  <c r="AX36" i="34"/>
  <c r="AY36" i="34" s="1"/>
  <c r="AT36" i="34"/>
  <c r="AU36" i="34"/>
  <c r="AP36" i="34"/>
  <c r="AQ36" i="34" s="1"/>
  <c r="AL36" i="34"/>
  <c r="AM36" i="34" s="1"/>
  <c r="K13" i="34" s="1"/>
  <c r="AH36" i="34"/>
  <c r="AI36" i="34"/>
  <c r="J13" i="34" s="1"/>
  <c r="AD36" i="34"/>
  <c r="AE36" i="34"/>
  <c r="I13" i="34" s="1"/>
  <c r="Z36" i="34"/>
  <c r="AA36" i="34"/>
  <c r="V36" i="34"/>
  <c r="W36" i="34" s="1"/>
  <c r="R36" i="34"/>
  <c r="S36" i="34" s="1"/>
  <c r="N36" i="34"/>
  <c r="O36" i="34" s="1"/>
  <c r="J36" i="34"/>
  <c r="K36" i="34" s="1"/>
  <c r="D13" i="34" s="1"/>
  <c r="F36" i="34"/>
  <c r="G36" i="34" s="1"/>
  <c r="C13" i="34" s="1"/>
  <c r="D36" i="34"/>
  <c r="AG18" i="21"/>
  <c r="AH18" i="21"/>
  <c r="AI18" i="21"/>
  <c r="X18" i="21"/>
  <c r="Y18" i="21"/>
  <c r="Z18" i="21"/>
  <c r="AB14" i="21" s="1"/>
  <c r="R18" i="21"/>
  <c r="S18" i="21"/>
  <c r="T18" i="21"/>
  <c r="R19" i="21"/>
  <c r="S19" i="21"/>
  <c r="T19" i="21"/>
  <c r="M18" i="21"/>
  <c r="N18" i="21"/>
  <c r="O18" i="21"/>
  <c r="D18" i="21"/>
  <c r="E18" i="21"/>
  <c r="F18" i="21"/>
  <c r="G18" i="21"/>
  <c r="H18" i="21"/>
  <c r="J18" i="21"/>
  <c r="S564" i="14"/>
  <c r="T564" i="14"/>
  <c r="U564" i="14"/>
  <c r="X564" i="14"/>
  <c r="Y564" i="14"/>
  <c r="Z564" i="14"/>
  <c r="H564" i="14"/>
  <c r="H670" i="16"/>
  <c r="J670" i="16"/>
  <c r="L670" i="16"/>
  <c r="E670" i="16"/>
  <c r="F670" i="16"/>
  <c r="G670" i="16"/>
  <c r="O266" i="15"/>
  <c r="P266" i="15"/>
  <c r="F266" i="15"/>
  <c r="G266" i="15"/>
  <c r="H266" i="15"/>
  <c r="I266" i="15"/>
  <c r="J266" i="15"/>
  <c r="J106" i="6"/>
  <c r="I106" i="6"/>
  <c r="K106" i="6"/>
  <c r="E153" i="47"/>
  <c r="F153" i="47"/>
  <c r="G153" i="47"/>
  <c r="E154" i="47"/>
  <c r="F154" i="47"/>
  <c r="H153" i="44"/>
  <c r="I153" i="44"/>
  <c r="J153" i="44"/>
  <c r="AG19" i="21"/>
  <c r="AH19" i="21"/>
  <c r="AI19" i="21"/>
  <c r="X19" i="21"/>
  <c r="Y19" i="21"/>
  <c r="Z19" i="21"/>
  <c r="AB15" i="21" s="1"/>
  <c r="M19" i="21"/>
  <c r="N19" i="21"/>
  <c r="O19" i="21"/>
  <c r="M20" i="21"/>
  <c r="N20" i="21"/>
  <c r="O20" i="21"/>
  <c r="D19" i="21"/>
  <c r="E19" i="21"/>
  <c r="F19" i="21"/>
  <c r="G19" i="21"/>
  <c r="H19" i="21"/>
  <c r="J19" i="21"/>
  <c r="X563" i="14"/>
  <c r="Y563" i="14"/>
  <c r="Z563" i="14"/>
  <c r="AI563" i="14"/>
  <c r="AJ567" i="14" s="1"/>
  <c r="AK563" i="14"/>
  <c r="AL563" i="14"/>
  <c r="AM563" i="14"/>
  <c r="AN563" i="14"/>
  <c r="AO563" i="14"/>
  <c r="AP563" i="14" s="1"/>
  <c r="S563" i="14"/>
  <c r="T563" i="14"/>
  <c r="U563" i="14"/>
  <c r="H563" i="14"/>
  <c r="H669" i="16"/>
  <c r="J669" i="16"/>
  <c r="L669" i="16"/>
  <c r="E669" i="16"/>
  <c r="F669" i="16"/>
  <c r="G669" i="16"/>
  <c r="O265" i="15"/>
  <c r="P265" i="15"/>
  <c r="Q265" i="15"/>
  <c r="F265" i="15"/>
  <c r="G265" i="15"/>
  <c r="H265" i="15"/>
  <c r="I265" i="15"/>
  <c r="J265" i="15"/>
  <c r="AP21" i="4"/>
  <c r="AQ21" i="4"/>
  <c r="AR21" i="4"/>
  <c r="P28" i="4"/>
  <c r="P29" i="4"/>
  <c r="P30" i="4"/>
  <c r="P31" i="4"/>
  <c r="P32" i="4"/>
  <c r="P33" i="4"/>
  <c r="P34" i="4"/>
  <c r="P35" i="4"/>
  <c r="P36" i="4"/>
  <c r="P37" i="4"/>
  <c r="P38" i="4"/>
  <c r="P39" i="4"/>
  <c r="AF28" i="4"/>
  <c r="AF29" i="4"/>
  <c r="AF30" i="4"/>
  <c r="AF31" i="4"/>
  <c r="AF32" i="4"/>
  <c r="AF33" i="4"/>
  <c r="AF34" i="4"/>
  <c r="AF35" i="4"/>
  <c r="AF36" i="4"/>
  <c r="AF37" i="4"/>
  <c r="AF38" i="4"/>
  <c r="AF27" i="4"/>
  <c r="T39" i="4"/>
  <c r="U39" i="4"/>
  <c r="V39" i="4"/>
  <c r="W39" i="4"/>
  <c r="X39" i="4"/>
  <c r="Y39" i="4"/>
  <c r="S39" i="4"/>
  <c r="AF12" i="4"/>
  <c r="AF13" i="4"/>
  <c r="AF14" i="4"/>
  <c r="AF15" i="4"/>
  <c r="AF16" i="4"/>
  <c r="AF17" i="4"/>
  <c r="AF18" i="4"/>
  <c r="AF19" i="4"/>
  <c r="AF20" i="4"/>
  <c r="AF21" i="4"/>
  <c r="AF22" i="4"/>
  <c r="AF23" i="4"/>
  <c r="AF11" i="4"/>
  <c r="AD239" i="28"/>
  <c r="AE239" i="28"/>
  <c r="AF239" i="28"/>
  <c r="AH239" i="28" s="1"/>
  <c r="AG239" i="28"/>
  <c r="BA239" i="28" s="1"/>
  <c r="M576" i="14" l="1"/>
  <c r="N576" i="14"/>
  <c r="AJ36" i="34"/>
  <c r="Q266" i="15"/>
  <c r="T36" i="34"/>
  <c r="F13" i="34"/>
  <c r="AR36" i="34"/>
  <c r="L13" i="34"/>
  <c r="AN36" i="34"/>
  <c r="B13" i="34"/>
  <c r="P36" i="34"/>
  <c r="E13" i="34"/>
  <c r="AZ36" i="34"/>
  <c r="N13" i="34"/>
  <c r="X36" i="34"/>
  <c r="G13" i="34"/>
  <c r="AV36" i="34"/>
  <c r="M13" i="34"/>
  <c r="AB36" i="34"/>
  <c r="H13" i="34"/>
  <c r="AF36" i="34"/>
  <c r="AF39" i="4"/>
  <c r="BA240" i="28"/>
  <c r="AH240" i="28"/>
  <c r="AP565" i="14"/>
  <c r="J567" i="14"/>
  <c r="K567" i="14" s="1"/>
  <c r="V567" i="14"/>
  <c r="AA567" i="14"/>
  <c r="V564" i="14"/>
  <c r="P568" i="14"/>
  <c r="I568" i="14"/>
  <c r="W568" i="14"/>
  <c r="AD568" i="14"/>
  <c r="I567" i="14"/>
  <c r="AD567" i="14"/>
  <c r="W567" i="14"/>
  <c r="P567" i="14"/>
  <c r="AA565" i="14"/>
  <c r="L36" i="34"/>
  <c r="D275" i="24"/>
  <c r="J275" i="24" s="1"/>
  <c r="C275" i="24"/>
  <c r="O275" i="24"/>
  <c r="L672" i="16"/>
  <c r="W566" i="14"/>
  <c r="V566" i="14"/>
  <c r="AP566" i="14"/>
  <c r="AA566" i="14"/>
  <c r="AN566" i="14"/>
  <c r="J565" i="14"/>
  <c r="K565" i="14" s="1"/>
  <c r="J564" i="14"/>
  <c r="K564" i="14" s="1"/>
  <c r="H36" i="34"/>
  <c r="G154" i="47"/>
  <c r="AG20" i="21"/>
  <c r="AH20" i="21"/>
  <c r="AI20" i="21"/>
  <c r="X20" i="21"/>
  <c r="Y20" i="21"/>
  <c r="Z20" i="21"/>
  <c r="AB16" i="21" s="1"/>
  <c r="R20" i="21"/>
  <c r="S20" i="21"/>
  <c r="T20" i="21"/>
  <c r="J20" i="21"/>
  <c r="D20" i="21"/>
  <c r="E20" i="21"/>
  <c r="F20" i="21"/>
  <c r="G20" i="21"/>
  <c r="H20" i="21"/>
  <c r="S562" i="14"/>
  <c r="T562" i="14"/>
  <c r="U562" i="14"/>
  <c r="X562" i="14"/>
  <c r="Y562" i="14"/>
  <c r="Z562" i="14"/>
  <c r="AI562" i="14"/>
  <c r="AJ566" i="14" s="1"/>
  <c r="AK562" i="14"/>
  <c r="AL562" i="14"/>
  <c r="AM562" i="14"/>
  <c r="AO562" i="14"/>
  <c r="H562" i="14"/>
  <c r="H668" i="16"/>
  <c r="J668" i="16"/>
  <c r="E668" i="16"/>
  <c r="F668" i="16"/>
  <c r="G668" i="16"/>
  <c r="O264" i="15"/>
  <c r="P264" i="15"/>
  <c r="F264" i="15"/>
  <c r="G264" i="15"/>
  <c r="H264" i="15"/>
  <c r="I264" i="15"/>
  <c r="J264" i="15"/>
  <c r="Q264" i="15" l="1"/>
  <c r="L568" i="14"/>
  <c r="O568" i="14"/>
  <c r="O567" i="14"/>
  <c r="L567" i="14"/>
  <c r="V563" i="14"/>
  <c r="I566" i="14"/>
  <c r="P566" i="14"/>
  <c r="AD566" i="14"/>
  <c r="L668" i="16"/>
  <c r="J563" i="14"/>
  <c r="K563" i="14" s="1"/>
  <c r="AA563" i="14"/>
  <c r="AP562" i="14"/>
  <c r="AN562" i="14"/>
  <c r="G46" i="17"/>
  <c r="H46" i="17"/>
  <c r="I46" i="17"/>
  <c r="J46" i="17"/>
  <c r="O566" i="14" l="1"/>
  <c r="L566" i="14"/>
  <c r="N567" i="14"/>
  <c r="M567" i="14"/>
  <c r="M568" i="14"/>
  <c r="N568" i="14"/>
  <c r="AD238" i="28"/>
  <c r="AE238" i="28"/>
  <c r="AF238" i="28"/>
  <c r="AG238" i="28"/>
  <c r="AH238" i="28"/>
  <c r="BA238" i="28"/>
  <c r="H152" i="44"/>
  <c r="I152" i="44"/>
  <c r="J152" i="44"/>
  <c r="Q89" i="6"/>
  <c r="Q71" i="6"/>
  <c r="J42" i="13"/>
  <c r="AG21" i="21"/>
  <c r="AH21" i="21"/>
  <c r="AI21" i="21"/>
  <c r="X21" i="21"/>
  <c r="Y21" i="21"/>
  <c r="Z21" i="21"/>
  <c r="AB17" i="21" s="1"/>
  <c r="X22" i="21"/>
  <c r="Y22" i="21"/>
  <c r="Z22" i="21"/>
  <c r="AB18" i="21" s="1"/>
  <c r="R21" i="21"/>
  <c r="S21" i="21"/>
  <c r="T21" i="21"/>
  <c r="M21" i="21"/>
  <c r="N21" i="21"/>
  <c r="O21" i="21"/>
  <c r="D21" i="21"/>
  <c r="E21" i="21"/>
  <c r="F21" i="21"/>
  <c r="G21" i="21"/>
  <c r="H21" i="21"/>
  <c r="J21" i="21"/>
  <c r="AI561" i="14"/>
  <c r="AJ565" i="14" s="1"/>
  <c r="AK561" i="14"/>
  <c r="AL561" i="14"/>
  <c r="AM561" i="14"/>
  <c r="AN561" i="14"/>
  <c r="AO561" i="14"/>
  <c r="S561" i="14"/>
  <c r="T561" i="14"/>
  <c r="U561" i="14"/>
  <c r="X561" i="14"/>
  <c r="Y561" i="14"/>
  <c r="Z561" i="14"/>
  <c r="H561" i="14"/>
  <c r="O263" i="15"/>
  <c r="P263" i="15"/>
  <c r="Q263" i="15"/>
  <c r="F263" i="15"/>
  <c r="G263" i="15"/>
  <c r="H263" i="15"/>
  <c r="I263" i="15"/>
  <c r="J263" i="15"/>
  <c r="H667" i="16"/>
  <c r="J667" i="16"/>
  <c r="L667" i="16"/>
  <c r="E667" i="16"/>
  <c r="F667" i="16"/>
  <c r="G667" i="16"/>
  <c r="W565" i="14" l="1"/>
  <c r="I565" i="14"/>
  <c r="P565" i="14"/>
  <c r="AD565" i="14"/>
  <c r="M566" i="14"/>
  <c r="N566" i="14"/>
  <c r="J562" i="14"/>
  <c r="K562" i="14" s="1"/>
  <c r="V562" i="14"/>
  <c r="AA562" i="14"/>
  <c r="AP561" i="14"/>
  <c r="AX37" i="34"/>
  <c r="AY37" i="34" s="1"/>
  <c r="AT37" i="34"/>
  <c r="AU37" i="34" s="1"/>
  <c r="AP37" i="34"/>
  <c r="AQ37" i="34" s="1"/>
  <c r="AL37" i="34"/>
  <c r="AM37" i="34" s="1"/>
  <c r="AH37" i="34"/>
  <c r="AI37" i="34" s="1"/>
  <c r="AD37" i="34"/>
  <c r="AE37" i="34" s="1"/>
  <c r="I14" i="34" s="1"/>
  <c r="Z37" i="34"/>
  <c r="AA37" i="34" s="1"/>
  <c r="V37" i="34"/>
  <c r="W37" i="34" s="1"/>
  <c r="G14" i="34" s="1"/>
  <c r="R37" i="34"/>
  <c r="S37" i="34" s="1"/>
  <c r="N37" i="34"/>
  <c r="O37" i="34" s="1"/>
  <c r="E14" i="34" s="1"/>
  <c r="J37" i="34"/>
  <c r="K37" i="34" s="1"/>
  <c r="D14" i="34" s="1"/>
  <c r="F37" i="34"/>
  <c r="G37" i="34" s="1"/>
  <c r="C14" i="34" s="1"/>
  <c r="D37" i="34"/>
  <c r="L565" i="14" l="1"/>
  <c r="O565" i="14"/>
  <c r="AF37" i="34"/>
  <c r="J14" i="34"/>
  <c r="AJ37" i="34"/>
  <c r="AN37" i="34"/>
  <c r="B14" i="34"/>
  <c r="P37" i="34"/>
  <c r="X37" i="34"/>
  <c r="AZ37" i="34"/>
  <c r="N14" i="34"/>
  <c r="AV37" i="34"/>
  <c r="M14" i="34"/>
  <c r="L14" i="34"/>
  <c r="AR37" i="34"/>
  <c r="K14" i="34"/>
  <c r="AB37" i="34"/>
  <c r="H14" i="34"/>
  <c r="T37" i="34"/>
  <c r="F14" i="34"/>
  <c r="H37" i="34"/>
  <c r="L37" i="34"/>
  <c r="AG22" i="21"/>
  <c r="AH22" i="21"/>
  <c r="AI22" i="21"/>
  <c r="X23" i="21"/>
  <c r="Y23" i="21"/>
  <c r="Z23" i="21"/>
  <c r="AB19" i="21" s="1"/>
  <c r="R22" i="21"/>
  <c r="S22" i="21"/>
  <c r="T22" i="21"/>
  <c r="M22" i="21"/>
  <c r="N22" i="21"/>
  <c r="O22" i="21"/>
  <c r="D22" i="21"/>
  <c r="E22" i="21"/>
  <c r="F22" i="21"/>
  <c r="G22" i="21"/>
  <c r="H22" i="21"/>
  <c r="J22" i="21"/>
  <c r="M565" i="14" l="1"/>
  <c r="N565" i="14"/>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14"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5"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34" i="15"/>
  <c r="F233" i="15"/>
  <c r="F232" i="15"/>
  <c r="F231" i="15"/>
  <c r="AI560" i="14"/>
  <c r="AJ564" i="14" s="1"/>
  <c r="AK560" i="14"/>
  <c r="AN560" i="14" s="1"/>
  <c r="AL560" i="14"/>
  <c r="AM560" i="14"/>
  <c r="AO560" i="14"/>
  <c r="S560" i="14"/>
  <c r="T560" i="14"/>
  <c r="U560" i="14"/>
  <c r="X560" i="14"/>
  <c r="Y560" i="14"/>
  <c r="Z560" i="14"/>
  <c r="H560" i="14"/>
  <c r="AD564" i="14" s="1"/>
  <c r="O262" i="15"/>
  <c r="P262" i="15"/>
  <c r="J262" i="15"/>
  <c r="H666" i="16"/>
  <c r="J666" i="16"/>
  <c r="E666" i="16"/>
  <c r="F666" i="16"/>
  <c r="G666" i="16"/>
  <c r="Q262" i="15" l="1"/>
  <c r="L666" i="16"/>
  <c r="P564" i="14"/>
  <c r="I564" i="14"/>
  <c r="W564" i="14"/>
  <c r="AP560" i="14"/>
  <c r="V561" i="14"/>
  <c r="AA561" i="14"/>
  <c r="J561" i="14"/>
  <c r="K561" i="14" s="1"/>
  <c r="AG23" i="21"/>
  <c r="AH23" i="21"/>
  <c r="AI23" i="21"/>
  <c r="AG24" i="21"/>
  <c r="AH24" i="21"/>
  <c r="AI24" i="21"/>
  <c r="R23" i="21"/>
  <c r="S23" i="21"/>
  <c r="T23" i="21"/>
  <c r="M23" i="21"/>
  <c r="N23" i="21"/>
  <c r="O23" i="21"/>
  <c r="M24" i="21"/>
  <c r="N24" i="21"/>
  <c r="O24" i="21"/>
  <c r="J23" i="21"/>
  <c r="D23" i="21"/>
  <c r="E23" i="21"/>
  <c r="F23" i="21"/>
  <c r="G23" i="21"/>
  <c r="H23" i="21"/>
  <c r="AI559" i="14"/>
  <c r="AJ563" i="14" s="1"/>
  <c r="AK559" i="14"/>
  <c r="AL559" i="14"/>
  <c r="AM559" i="14" s="1"/>
  <c r="AN559" i="14"/>
  <c r="AO559" i="14"/>
  <c r="AI558" i="14"/>
  <c r="AJ562" i="14" s="1"/>
  <c r="S559" i="14"/>
  <c r="T559" i="14"/>
  <c r="U559" i="14"/>
  <c r="X559" i="14"/>
  <c r="Y559" i="14"/>
  <c r="Z559" i="14"/>
  <c r="H559" i="14"/>
  <c r="O261" i="15"/>
  <c r="P261" i="15"/>
  <c r="J261" i="15"/>
  <c r="H665" i="16"/>
  <c r="J665" i="16"/>
  <c r="L665" i="16"/>
  <c r="E665" i="16"/>
  <c r="F665" i="16"/>
  <c r="G665" i="16"/>
  <c r="L564" i="14" l="1"/>
  <c r="O564" i="14"/>
  <c r="J560" i="14"/>
  <c r="K560" i="14" s="1"/>
  <c r="W563" i="14"/>
  <c r="AD563" i="14"/>
  <c r="P563" i="14"/>
  <c r="I563" i="14"/>
  <c r="AP559" i="14"/>
  <c r="V560" i="14"/>
  <c r="AA560" i="14"/>
  <c r="Q261" i="15"/>
  <c r="X24" i="21"/>
  <c r="Y24" i="21"/>
  <c r="Z24" i="21"/>
  <c r="R24" i="21"/>
  <c r="S24" i="21"/>
  <c r="T24" i="21"/>
  <c r="J24" i="21"/>
  <c r="D24" i="21"/>
  <c r="E24" i="21"/>
  <c r="F24" i="21"/>
  <c r="G24" i="21"/>
  <c r="H24" i="21"/>
  <c r="AB20" i="21" l="1"/>
  <c r="AC11" i="21"/>
  <c r="O563" i="14"/>
  <c r="L563" i="14"/>
  <c r="N564" i="14"/>
  <c r="M564" i="14"/>
  <c r="AK558" i="14"/>
  <c r="AN558" i="14" s="1"/>
  <c r="AL558" i="14"/>
  <c r="AM558" i="14" s="1"/>
  <c r="AO558" i="14"/>
  <c r="X558" i="14"/>
  <c r="Y558" i="14"/>
  <c r="Z558" i="14"/>
  <c r="S558" i="14"/>
  <c r="T558" i="14"/>
  <c r="U558" i="14"/>
  <c r="H558" i="14"/>
  <c r="O260" i="15"/>
  <c r="P260" i="15"/>
  <c r="J260" i="15"/>
  <c r="H664" i="16"/>
  <c r="J664" i="16"/>
  <c r="L664" i="16" s="1"/>
  <c r="E664" i="16"/>
  <c r="F664" i="16"/>
  <c r="G664" i="16"/>
  <c r="Q260" i="15" l="1"/>
  <c r="M563" i="14"/>
  <c r="N563" i="14"/>
  <c r="W562" i="14"/>
  <c r="P562" i="14"/>
  <c r="I562" i="14"/>
  <c r="AD562" i="14"/>
  <c r="AA559" i="14"/>
  <c r="V559" i="14"/>
  <c r="J559" i="14"/>
  <c r="K559" i="14" s="1"/>
  <c r="AP558" i="14"/>
  <c r="AG25" i="21"/>
  <c r="AH25" i="21"/>
  <c r="AI25" i="21"/>
  <c r="X25" i="21"/>
  <c r="Y25" i="21"/>
  <c r="Z25" i="21"/>
  <c r="R25" i="21"/>
  <c r="S25" i="21"/>
  <c r="T25" i="21"/>
  <c r="R26" i="21"/>
  <c r="S26" i="21"/>
  <c r="T26" i="21"/>
  <c r="M25" i="21"/>
  <c r="N25" i="21"/>
  <c r="O25" i="21"/>
  <c r="J25" i="21"/>
  <c r="D25" i="21"/>
  <c r="E25" i="21"/>
  <c r="F25" i="21"/>
  <c r="G25" i="21"/>
  <c r="H25" i="21"/>
  <c r="AK557" i="14"/>
  <c r="AN557" i="14" s="1"/>
  <c r="AL557" i="14"/>
  <c r="AM557" i="14" s="1"/>
  <c r="AI557" i="14"/>
  <c r="AJ561" i="14" s="1"/>
  <c r="AO557" i="14"/>
  <c r="X557" i="14"/>
  <c r="Y557" i="14"/>
  <c r="Z557" i="14"/>
  <c r="S557" i="14"/>
  <c r="T557" i="14"/>
  <c r="U557" i="14"/>
  <c r="H557" i="14"/>
  <c r="H663" i="16"/>
  <c r="J663" i="16"/>
  <c r="E663" i="16"/>
  <c r="F663" i="16"/>
  <c r="G663" i="16"/>
  <c r="O259" i="15"/>
  <c r="P259" i="15"/>
  <c r="J259" i="15"/>
  <c r="AB21" i="21" l="1"/>
  <c r="AC12" i="21"/>
  <c r="Q259" i="15"/>
  <c r="L562" i="14"/>
  <c r="O562" i="14"/>
  <c r="AA558" i="14"/>
  <c r="P561" i="14"/>
  <c r="W561" i="14"/>
  <c r="I561" i="14"/>
  <c r="AD561" i="14"/>
  <c r="AP557" i="14"/>
  <c r="J558" i="14"/>
  <c r="K558" i="14" s="1"/>
  <c r="V558" i="14"/>
  <c r="L663" i="16"/>
  <c r="I42" i="13"/>
  <c r="AG26" i="21"/>
  <c r="AH26" i="21"/>
  <c r="AI26" i="21"/>
  <c r="X26" i="21"/>
  <c r="Y26" i="21"/>
  <c r="Z26" i="21"/>
  <c r="T27" i="21"/>
  <c r="O26" i="21"/>
  <c r="O27" i="21"/>
  <c r="M26" i="21"/>
  <c r="N26" i="21"/>
  <c r="M27" i="21"/>
  <c r="N27" i="21"/>
  <c r="J26" i="21"/>
  <c r="J27" i="21"/>
  <c r="D26" i="21"/>
  <c r="E26" i="21"/>
  <c r="F26" i="21"/>
  <c r="G26" i="21"/>
  <c r="H26" i="21"/>
  <c r="AK556" i="14"/>
  <c r="AL556" i="14"/>
  <c r="AM556" i="14" s="1"/>
  <c r="AN556" i="14"/>
  <c r="AO556" i="14"/>
  <c r="AI556" i="14"/>
  <c r="AJ560" i="14" s="1"/>
  <c r="Z556" i="14"/>
  <c r="X556" i="14"/>
  <c r="Y556" i="14"/>
  <c r="U556" i="14"/>
  <c r="S556" i="14"/>
  <c r="T556" i="14"/>
  <c r="H556" i="14"/>
  <c r="AE568" i="14" s="1"/>
  <c r="O258" i="15"/>
  <c r="P258" i="15"/>
  <c r="Q258" i="15" s="1"/>
  <c r="J258" i="15"/>
  <c r="H662" i="16"/>
  <c r="I674" i="16" s="1"/>
  <c r="J662" i="16"/>
  <c r="K674" i="16" s="1"/>
  <c r="E662" i="16"/>
  <c r="F662" i="16"/>
  <c r="G662" i="16"/>
  <c r="AB22" i="21" l="1"/>
  <c r="AC13" i="21"/>
  <c r="L662" i="16"/>
  <c r="M674" i="16" s="1"/>
  <c r="M562" i="14"/>
  <c r="N562" i="14"/>
  <c r="L561" i="14"/>
  <c r="O561" i="14"/>
  <c r="AA557" i="14"/>
  <c r="I560" i="14"/>
  <c r="P560" i="14"/>
  <c r="AD560" i="14"/>
  <c r="W560" i="14"/>
  <c r="AP556" i="14"/>
  <c r="V557" i="14"/>
  <c r="J557" i="14"/>
  <c r="K557" i="14" s="1"/>
  <c r="AG27" i="21"/>
  <c r="AH27" i="21"/>
  <c r="AI27" i="21"/>
  <c r="X27" i="21"/>
  <c r="Y27" i="21"/>
  <c r="Z27" i="21"/>
  <c r="R27" i="21"/>
  <c r="S27" i="21"/>
  <c r="R28" i="21"/>
  <c r="S28" i="21"/>
  <c r="M28" i="21"/>
  <c r="N28" i="21"/>
  <c r="D27" i="21"/>
  <c r="E27" i="21"/>
  <c r="F27" i="21"/>
  <c r="G27" i="21"/>
  <c r="H27" i="21"/>
  <c r="AK555" i="14"/>
  <c r="AL555" i="14"/>
  <c r="AM555" i="14"/>
  <c r="AN555" i="14"/>
  <c r="AI555" i="14"/>
  <c r="AJ559" i="14" s="1"/>
  <c r="AO555" i="14"/>
  <c r="AB23" i="21" l="1"/>
  <c r="AC14" i="21"/>
  <c r="L560" i="14"/>
  <c r="O560" i="14"/>
  <c r="M561" i="14"/>
  <c r="N561" i="14"/>
  <c r="X555" i="14"/>
  <c r="Y555" i="14"/>
  <c r="Z555" i="14"/>
  <c r="S555" i="14"/>
  <c r="T555" i="14"/>
  <c r="U555" i="14"/>
  <c r="H555" i="14"/>
  <c r="AE567" i="14" s="1"/>
  <c r="O257" i="15"/>
  <c r="P257" i="15"/>
  <c r="J257" i="15"/>
  <c r="H661" i="16"/>
  <c r="I673" i="16" s="1"/>
  <c r="J661" i="16"/>
  <c r="K673" i="16" s="1"/>
  <c r="E661" i="16"/>
  <c r="F661" i="16"/>
  <c r="G661" i="16"/>
  <c r="Q257" i="15" l="1"/>
  <c r="L661" i="16"/>
  <c r="M673" i="16" s="1"/>
  <c r="I559" i="14"/>
  <c r="AD559" i="14"/>
  <c r="W559" i="14"/>
  <c r="P559" i="14"/>
  <c r="M560" i="14"/>
  <c r="N560" i="14"/>
  <c r="J556" i="14"/>
  <c r="K556" i="14" s="1"/>
  <c r="AA556" i="14"/>
  <c r="AB568" i="14" s="1"/>
  <c r="V556" i="14"/>
  <c r="AC568" i="14" s="1"/>
  <c r="AP555" i="14"/>
  <c r="D38" i="34"/>
  <c r="F38" i="34"/>
  <c r="G38" i="34" s="1"/>
  <c r="J38" i="34"/>
  <c r="K38" i="34" s="1"/>
  <c r="N38" i="34"/>
  <c r="O38" i="34" s="1"/>
  <c r="P38" i="34" s="1"/>
  <c r="R38" i="34"/>
  <c r="S38" i="34" s="1"/>
  <c r="V38" i="34"/>
  <c r="W38" i="34" s="1"/>
  <c r="Z38" i="34"/>
  <c r="AA38" i="34" s="1"/>
  <c r="AB38" i="34" s="1"/>
  <c r="AD38" i="34"/>
  <c r="AE38" i="34" s="1"/>
  <c r="AF38" i="34" s="1"/>
  <c r="AH38" i="34"/>
  <c r="AI38" i="34" s="1"/>
  <c r="AL38" i="34"/>
  <c r="AM38" i="34" s="1"/>
  <c r="K15" i="34" s="1"/>
  <c r="AP38" i="34"/>
  <c r="AQ38" i="34" s="1"/>
  <c r="AT38" i="34"/>
  <c r="AU38" i="34"/>
  <c r="M15" i="34" s="1"/>
  <c r="AX38" i="34"/>
  <c r="AY38" i="34"/>
  <c r="N15" i="34" s="1"/>
  <c r="D39" i="34"/>
  <c r="B16" i="34" s="1"/>
  <c r="F39" i="34"/>
  <c r="G39" i="34" s="1"/>
  <c r="J39" i="34"/>
  <c r="K39" i="34" s="1"/>
  <c r="N39" i="34"/>
  <c r="O39" i="34" s="1"/>
  <c r="P39" i="34" s="1"/>
  <c r="R39" i="34"/>
  <c r="S39" i="34" s="1"/>
  <c r="T39" i="34" s="1"/>
  <c r="V39" i="34"/>
  <c r="W39" i="34" s="1"/>
  <c r="X39" i="34" s="1"/>
  <c r="Z39" i="34"/>
  <c r="AA39" i="34" s="1"/>
  <c r="H16" i="34" s="1"/>
  <c r="AD39" i="34"/>
  <c r="AE39" i="34" s="1"/>
  <c r="I16" i="34" s="1"/>
  <c r="AH39" i="34"/>
  <c r="AI39" i="34" s="1"/>
  <c r="J16" i="34" s="1"/>
  <c r="AL39" i="34"/>
  <c r="AM39" i="34" s="1"/>
  <c r="K16" i="34" s="1"/>
  <c r="AP39" i="34"/>
  <c r="AQ39" i="34" s="1"/>
  <c r="L16" i="34" s="1"/>
  <c r="AT39" i="34"/>
  <c r="AU39" i="34" s="1"/>
  <c r="M16" i="34" s="1"/>
  <c r="AX39" i="34"/>
  <c r="AY39" i="34" s="1"/>
  <c r="N16" i="34" s="1"/>
  <c r="AL21" i="4"/>
  <c r="AM21" i="4"/>
  <c r="AN21" i="4"/>
  <c r="AO21" i="4"/>
  <c r="P63" i="4"/>
  <c r="P64" i="4"/>
  <c r="P65" i="4"/>
  <c r="P66" i="4"/>
  <c r="P67" i="4"/>
  <c r="P68" i="4"/>
  <c r="P69" i="4"/>
  <c r="P70" i="4"/>
  <c r="P71" i="4"/>
  <c r="P72" i="4"/>
  <c r="P73" i="4"/>
  <c r="P74" i="4"/>
  <c r="P75" i="4"/>
  <c r="AF63" i="4"/>
  <c r="AF64" i="4"/>
  <c r="AF65" i="4"/>
  <c r="AF66" i="4"/>
  <c r="AF67" i="4"/>
  <c r="AF68" i="4"/>
  <c r="AF69" i="4"/>
  <c r="AF70" i="4"/>
  <c r="AF71" i="4"/>
  <c r="AF72" i="4"/>
  <c r="AF73" i="4"/>
  <c r="AF74" i="4"/>
  <c r="AF75" i="4"/>
  <c r="I7" i="47"/>
  <c r="I8" i="47" s="1"/>
  <c r="H7" i="47"/>
  <c r="H8" i="47" s="1"/>
  <c r="F152" i="47"/>
  <c r="E152" i="47"/>
  <c r="F151" i="47"/>
  <c r="E151" i="47"/>
  <c r="F150" i="47"/>
  <c r="E150" i="47"/>
  <c r="F149" i="47"/>
  <c r="E149" i="47"/>
  <c r="F148" i="47"/>
  <c r="E148" i="47"/>
  <c r="F147" i="47"/>
  <c r="E147" i="47"/>
  <c r="F146" i="47"/>
  <c r="E146" i="47"/>
  <c r="F145" i="47"/>
  <c r="E145" i="47"/>
  <c r="F144" i="47"/>
  <c r="E144" i="47"/>
  <c r="F143" i="47"/>
  <c r="E143" i="47"/>
  <c r="G143" i="47" s="1"/>
  <c r="F142" i="47"/>
  <c r="E142" i="47"/>
  <c r="F141" i="47"/>
  <c r="E141" i="47"/>
  <c r="F140" i="47"/>
  <c r="E140" i="47"/>
  <c r="F139" i="47"/>
  <c r="E139" i="47"/>
  <c r="F138" i="47"/>
  <c r="E138" i="47"/>
  <c r="F137" i="47"/>
  <c r="E137" i="47"/>
  <c r="F136" i="47"/>
  <c r="E136" i="47"/>
  <c r="F135" i="47"/>
  <c r="E135" i="47"/>
  <c r="F134" i="47"/>
  <c r="E134" i="47"/>
  <c r="F133" i="47"/>
  <c r="E133" i="47"/>
  <c r="F132" i="47"/>
  <c r="E132" i="47"/>
  <c r="F131" i="47"/>
  <c r="E131" i="47"/>
  <c r="F130" i="47"/>
  <c r="E130" i="47"/>
  <c r="F129" i="47"/>
  <c r="E129" i="47"/>
  <c r="F128" i="47"/>
  <c r="E128" i="47"/>
  <c r="G128" i="47" s="1"/>
  <c r="F127" i="47"/>
  <c r="E127" i="47"/>
  <c r="G127" i="47" s="1"/>
  <c r="F126" i="47"/>
  <c r="E126" i="47"/>
  <c r="F125" i="47"/>
  <c r="E125" i="47"/>
  <c r="F124" i="47"/>
  <c r="E124" i="47"/>
  <c r="F123" i="47"/>
  <c r="E123" i="47"/>
  <c r="F122" i="47"/>
  <c r="E122" i="47"/>
  <c r="F121" i="47"/>
  <c r="E121" i="47"/>
  <c r="F120" i="47"/>
  <c r="E120" i="47"/>
  <c r="F119" i="47"/>
  <c r="E119" i="47"/>
  <c r="F118" i="47"/>
  <c r="E118" i="47"/>
  <c r="F117" i="47"/>
  <c r="E117" i="47"/>
  <c r="F116" i="47"/>
  <c r="E116" i="47"/>
  <c r="F115" i="47"/>
  <c r="E115" i="47"/>
  <c r="F114" i="47"/>
  <c r="E114" i="47"/>
  <c r="F113" i="47"/>
  <c r="E113" i="47"/>
  <c r="F112" i="47"/>
  <c r="E112" i="47"/>
  <c r="F111" i="47"/>
  <c r="E111" i="47"/>
  <c r="G111" i="47" s="1"/>
  <c r="F110" i="47"/>
  <c r="E110" i="47"/>
  <c r="F109" i="47"/>
  <c r="E109" i="47"/>
  <c r="F108" i="47"/>
  <c r="E108" i="47"/>
  <c r="F107" i="47"/>
  <c r="E107" i="47"/>
  <c r="F106" i="47"/>
  <c r="E106" i="47"/>
  <c r="F105" i="47"/>
  <c r="E105" i="47"/>
  <c r="F104" i="47"/>
  <c r="E104" i="47"/>
  <c r="F103" i="47"/>
  <c r="E103" i="47"/>
  <c r="F102" i="47"/>
  <c r="E102" i="47"/>
  <c r="F101" i="47"/>
  <c r="E101" i="47"/>
  <c r="F100" i="47"/>
  <c r="E100" i="47"/>
  <c r="F99" i="47"/>
  <c r="E99" i="47"/>
  <c r="F98" i="47"/>
  <c r="E98" i="47"/>
  <c r="F97" i="47"/>
  <c r="E97" i="47"/>
  <c r="F96" i="47"/>
  <c r="E96" i="47"/>
  <c r="F95" i="47"/>
  <c r="E95" i="47"/>
  <c r="F94" i="47"/>
  <c r="E94" i="47"/>
  <c r="F93" i="47"/>
  <c r="E93" i="47"/>
  <c r="F92" i="47"/>
  <c r="E92" i="47"/>
  <c r="F91" i="47"/>
  <c r="E91" i="47"/>
  <c r="F90" i="47"/>
  <c r="E90" i="47"/>
  <c r="F89" i="47"/>
  <c r="E89" i="47"/>
  <c r="F88" i="47"/>
  <c r="E88" i="47"/>
  <c r="F87" i="47"/>
  <c r="E87" i="47"/>
  <c r="F86" i="47"/>
  <c r="E86" i="47"/>
  <c r="F85" i="47"/>
  <c r="E85" i="47"/>
  <c r="F84" i="47"/>
  <c r="E84" i="47"/>
  <c r="F83" i="47"/>
  <c r="E83" i="47"/>
  <c r="F82" i="47"/>
  <c r="E82" i="47"/>
  <c r="F81" i="47"/>
  <c r="E81" i="47"/>
  <c r="F80" i="47"/>
  <c r="E80" i="47"/>
  <c r="F79" i="47"/>
  <c r="E79" i="47"/>
  <c r="F78" i="47"/>
  <c r="E78" i="47"/>
  <c r="F77" i="47"/>
  <c r="E77" i="47"/>
  <c r="F76" i="47"/>
  <c r="E76" i="47"/>
  <c r="F75" i="47"/>
  <c r="E75" i="47"/>
  <c r="F74" i="47"/>
  <c r="E74" i="47"/>
  <c r="F73" i="47"/>
  <c r="E73" i="47"/>
  <c r="F72" i="47"/>
  <c r="E72" i="47"/>
  <c r="F71" i="47"/>
  <c r="E71" i="47"/>
  <c r="G71" i="47" s="1"/>
  <c r="F70" i="47"/>
  <c r="E70" i="47"/>
  <c r="F69" i="47"/>
  <c r="E69" i="47"/>
  <c r="F68" i="47"/>
  <c r="E68" i="47"/>
  <c r="F67" i="47"/>
  <c r="E67" i="47"/>
  <c r="F66" i="47"/>
  <c r="E66" i="47"/>
  <c r="F65" i="47"/>
  <c r="E65" i="47"/>
  <c r="F64" i="47"/>
  <c r="E64" i="47"/>
  <c r="F63" i="47"/>
  <c r="E63" i="47"/>
  <c r="G63" i="47" s="1"/>
  <c r="F62" i="47"/>
  <c r="E62" i="47"/>
  <c r="F61" i="47"/>
  <c r="E61" i="47"/>
  <c r="F60" i="47"/>
  <c r="E60" i="47"/>
  <c r="F59" i="47"/>
  <c r="E59" i="47"/>
  <c r="F58" i="47"/>
  <c r="E58" i="47"/>
  <c r="F57" i="47"/>
  <c r="E57" i="47"/>
  <c r="F56" i="47"/>
  <c r="E56" i="47"/>
  <c r="F55" i="47"/>
  <c r="E55" i="47"/>
  <c r="F54" i="47"/>
  <c r="E54" i="47"/>
  <c r="F53" i="47"/>
  <c r="E53" i="47"/>
  <c r="F52" i="47"/>
  <c r="E52" i="47"/>
  <c r="F51" i="47"/>
  <c r="E51" i="47"/>
  <c r="F50" i="47"/>
  <c r="E50" i="47"/>
  <c r="F49" i="47"/>
  <c r="E49" i="47"/>
  <c r="F48" i="47"/>
  <c r="E48" i="47"/>
  <c r="F47" i="47"/>
  <c r="E47" i="47"/>
  <c r="F46" i="47"/>
  <c r="E46" i="47"/>
  <c r="F45" i="47"/>
  <c r="E45" i="47"/>
  <c r="F44" i="47"/>
  <c r="E44" i="47"/>
  <c r="F43" i="47"/>
  <c r="E43" i="47"/>
  <c r="F42" i="47"/>
  <c r="E42" i="47"/>
  <c r="F41" i="47"/>
  <c r="E41" i="47"/>
  <c r="F40" i="47"/>
  <c r="E40" i="47"/>
  <c r="F39" i="47"/>
  <c r="E39" i="47"/>
  <c r="F38" i="47"/>
  <c r="E38" i="47"/>
  <c r="F37" i="47"/>
  <c r="E37" i="47"/>
  <c r="F36" i="47"/>
  <c r="E36" i="47"/>
  <c r="F35" i="47"/>
  <c r="E35" i="47"/>
  <c r="F34" i="47"/>
  <c r="E34" i="47"/>
  <c r="F33" i="47"/>
  <c r="E33" i="47"/>
  <c r="F32" i="47"/>
  <c r="E32" i="47"/>
  <c r="F31" i="47"/>
  <c r="E31" i="47"/>
  <c r="G31" i="47" s="1"/>
  <c r="F30" i="47"/>
  <c r="E30" i="47"/>
  <c r="F29" i="47"/>
  <c r="E29" i="47"/>
  <c r="F28" i="47"/>
  <c r="E28" i="47"/>
  <c r="F27" i="47"/>
  <c r="E27" i="47"/>
  <c r="F26" i="47"/>
  <c r="E26" i="47"/>
  <c r="F25" i="47"/>
  <c r="E25" i="47"/>
  <c r="F24" i="47"/>
  <c r="E24" i="47"/>
  <c r="F23" i="47"/>
  <c r="E23" i="47"/>
  <c r="G23" i="47" s="1"/>
  <c r="F22" i="47"/>
  <c r="E22" i="47"/>
  <c r="F21" i="47"/>
  <c r="E21" i="47"/>
  <c r="F20" i="47"/>
  <c r="E20" i="47"/>
  <c r="F19" i="47"/>
  <c r="E19" i="47"/>
  <c r="F18" i="47"/>
  <c r="E18" i="47"/>
  <c r="F17" i="47"/>
  <c r="E17" i="47"/>
  <c r="F16" i="47"/>
  <c r="E16" i="47"/>
  <c r="F15" i="47"/>
  <c r="E15" i="47"/>
  <c r="F14" i="47"/>
  <c r="E14" i="47"/>
  <c r="F13" i="47"/>
  <c r="E13" i="47"/>
  <c r="F12" i="47"/>
  <c r="E12" i="47"/>
  <c r="F11" i="47"/>
  <c r="E11" i="47"/>
  <c r="F10" i="47"/>
  <c r="E10" i="47"/>
  <c r="F9" i="47"/>
  <c r="E9" i="47"/>
  <c r="F8" i="47"/>
  <c r="E8" i="47"/>
  <c r="F7" i="47"/>
  <c r="E7" i="47"/>
  <c r="P27" i="4"/>
  <c r="J151" i="44"/>
  <c r="I151" i="44"/>
  <c r="H151" i="44"/>
  <c r="J150" i="44"/>
  <c r="I150" i="44"/>
  <c r="H150" i="44"/>
  <c r="AS162" i="6"/>
  <c r="AS163" i="6"/>
  <c r="AS164" i="6"/>
  <c r="AS165" i="6"/>
  <c r="AQ21" i="6"/>
  <c r="AR21" i="6"/>
  <c r="AQ22" i="6"/>
  <c r="AR22" i="6"/>
  <c r="AQ23" i="6"/>
  <c r="AR23" i="6"/>
  <c r="AQ24" i="6"/>
  <c r="AR24" i="6"/>
  <c r="AQ25" i="6"/>
  <c r="AR25" i="6"/>
  <c r="AQ26" i="6"/>
  <c r="AR26" i="6"/>
  <c r="AQ27" i="6"/>
  <c r="AR27" i="6"/>
  <c r="AQ28" i="6"/>
  <c r="AR28" i="6"/>
  <c r="AQ29" i="6"/>
  <c r="AR29" i="6"/>
  <c r="AQ30" i="6"/>
  <c r="AR30" i="6"/>
  <c r="AQ31" i="6"/>
  <c r="AR31" i="6"/>
  <c r="AQ32" i="6"/>
  <c r="AR32" i="6"/>
  <c r="AQ33" i="6"/>
  <c r="AR33" i="6"/>
  <c r="AQ34" i="6"/>
  <c r="AR34" i="6"/>
  <c r="AQ35" i="6"/>
  <c r="AR35" i="6"/>
  <c r="AQ36" i="6"/>
  <c r="AR36" i="6"/>
  <c r="AQ37" i="6"/>
  <c r="AR37" i="6"/>
  <c r="AQ38" i="6"/>
  <c r="AR38" i="6"/>
  <c r="AQ39" i="6"/>
  <c r="AR39" i="6"/>
  <c r="AQ40" i="6"/>
  <c r="AR40" i="6"/>
  <c r="AQ41" i="6"/>
  <c r="AR41" i="6"/>
  <c r="AQ42" i="6"/>
  <c r="AR42" i="6"/>
  <c r="AQ43" i="6"/>
  <c r="AR43" i="6"/>
  <c r="AQ44" i="6"/>
  <c r="AR44" i="6"/>
  <c r="AQ45" i="6"/>
  <c r="AR45" i="6"/>
  <c r="AQ46" i="6"/>
  <c r="AR46" i="6"/>
  <c r="AQ47" i="6"/>
  <c r="AR47" i="6"/>
  <c r="AQ48" i="6"/>
  <c r="AR48" i="6"/>
  <c r="AQ49" i="6"/>
  <c r="AR49" i="6"/>
  <c r="AQ50" i="6"/>
  <c r="AR50" i="6"/>
  <c r="AQ51" i="6"/>
  <c r="AR51" i="6"/>
  <c r="AQ52" i="6"/>
  <c r="AR52" i="6"/>
  <c r="AQ53" i="6"/>
  <c r="AR53" i="6"/>
  <c r="AQ54" i="6"/>
  <c r="AR54" i="6"/>
  <c r="AQ55" i="6"/>
  <c r="AR55" i="6"/>
  <c r="AQ56" i="6"/>
  <c r="AR56" i="6"/>
  <c r="AQ57" i="6"/>
  <c r="AR57" i="6"/>
  <c r="AQ58" i="6"/>
  <c r="AR58" i="6"/>
  <c r="AQ59" i="6"/>
  <c r="AR59" i="6"/>
  <c r="AQ60" i="6"/>
  <c r="AR60" i="6"/>
  <c r="AQ61" i="6"/>
  <c r="AR61" i="6"/>
  <c r="AQ62" i="6"/>
  <c r="AR62" i="6"/>
  <c r="AQ63" i="6"/>
  <c r="AR63" i="6"/>
  <c r="AQ64" i="6"/>
  <c r="AR64" i="6"/>
  <c r="AQ65" i="6"/>
  <c r="AR65" i="6"/>
  <c r="AQ66" i="6"/>
  <c r="AR66" i="6"/>
  <c r="AQ67" i="6"/>
  <c r="AR67" i="6"/>
  <c r="AQ68" i="6"/>
  <c r="AR68" i="6"/>
  <c r="AQ69" i="6"/>
  <c r="AR69" i="6"/>
  <c r="AQ70" i="6"/>
  <c r="AR70" i="6"/>
  <c r="AQ71" i="6"/>
  <c r="AR71" i="6"/>
  <c r="AQ72" i="6"/>
  <c r="AR72" i="6"/>
  <c r="AQ73" i="6"/>
  <c r="AR73" i="6"/>
  <c r="AQ74" i="6"/>
  <c r="AR74" i="6"/>
  <c r="AQ75" i="6"/>
  <c r="AR75" i="6"/>
  <c r="AQ76" i="6"/>
  <c r="AR76" i="6"/>
  <c r="AQ77" i="6"/>
  <c r="AR77" i="6"/>
  <c r="AQ78" i="6"/>
  <c r="AR78" i="6"/>
  <c r="AQ79" i="6"/>
  <c r="AR79" i="6"/>
  <c r="AQ80" i="6"/>
  <c r="AR80" i="6"/>
  <c r="AQ81" i="6"/>
  <c r="AR81" i="6"/>
  <c r="AQ82" i="6"/>
  <c r="AR82" i="6"/>
  <c r="AQ83" i="6"/>
  <c r="AR83" i="6"/>
  <c r="AQ84" i="6"/>
  <c r="AR84" i="6"/>
  <c r="AQ85" i="6"/>
  <c r="AR85" i="6"/>
  <c r="AQ86" i="6"/>
  <c r="AR86" i="6"/>
  <c r="AQ87" i="6"/>
  <c r="AR87" i="6"/>
  <c r="AQ88" i="6"/>
  <c r="AR88" i="6"/>
  <c r="AQ89" i="6"/>
  <c r="AR89" i="6"/>
  <c r="AQ90" i="6"/>
  <c r="AR90" i="6"/>
  <c r="AQ91" i="6"/>
  <c r="AR91" i="6"/>
  <c r="AQ92" i="6"/>
  <c r="AR92" i="6"/>
  <c r="AQ93" i="6"/>
  <c r="AR93" i="6"/>
  <c r="AQ94" i="6"/>
  <c r="AR94" i="6"/>
  <c r="AQ95" i="6"/>
  <c r="AR95" i="6"/>
  <c r="AQ96" i="6"/>
  <c r="AR96" i="6"/>
  <c r="AQ97" i="6"/>
  <c r="AR97" i="6"/>
  <c r="AQ98" i="6"/>
  <c r="AR98" i="6"/>
  <c r="AQ99" i="6"/>
  <c r="AR99" i="6"/>
  <c r="AQ100" i="6"/>
  <c r="AR100" i="6"/>
  <c r="AQ101" i="6"/>
  <c r="AR101" i="6"/>
  <c r="AQ102" i="6"/>
  <c r="AR102" i="6"/>
  <c r="AQ103" i="6"/>
  <c r="AR103" i="6"/>
  <c r="AQ104" i="6"/>
  <c r="AR104" i="6"/>
  <c r="AQ105" i="6"/>
  <c r="AR105" i="6"/>
  <c r="AQ106" i="6"/>
  <c r="AR106" i="6"/>
  <c r="AQ107" i="6"/>
  <c r="AR107" i="6"/>
  <c r="AQ108" i="6"/>
  <c r="AR108" i="6"/>
  <c r="AQ109" i="6"/>
  <c r="AR109" i="6"/>
  <c r="AQ110" i="6"/>
  <c r="AR110" i="6"/>
  <c r="AQ111" i="6"/>
  <c r="AR111" i="6"/>
  <c r="AQ112" i="6"/>
  <c r="AR112" i="6"/>
  <c r="AQ113" i="6"/>
  <c r="AR113" i="6"/>
  <c r="AQ114" i="6"/>
  <c r="AR114" i="6"/>
  <c r="AQ115" i="6"/>
  <c r="AR115" i="6"/>
  <c r="AQ116" i="6"/>
  <c r="AR116" i="6"/>
  <c r="AQ117" i="6"/>
  <c r="AR117" i="6"/>
  <c r="AQ118" i="6"/>
  <c r="AR118" i="6"/>
  <c r="AQ119" i="6"/>
  <c r="AR119" i="6"/>
  <c r="AQ120" i="6"/>
  <c r="AR120" i="6"/>
  <c r="AQ121" i="6"/>
  <c r="AR121" i="6"/>
  <c r="AQ122" i="6"/>
  <c r="AR122" i="6"/>
  <c r="AQ123" i="6"/>
  <c r="AR123" i="6"/>
  <c r="AQ124" i="6"/>
  <c r="AR124" i="6"/>
  <c r="AQ125" i="6"/>
  <c r="AR125" i="6"/>
  <c r="AQ126" i="6"/>
  <c r="AR126" i="6"/>
  <c r="AQ127" i="6"/>
  <c r="AR127" i="6"/>
  <c r="AQ128" i="6"/>
  <c r="AR128" i="6"/>
  <c r="AQ129" i="6"/>
  <c r="AR129" i="6"/>
  <c r="AQ130" i="6"/>
  <c r="AR130" i="6"/>
  <c r="AQ131" i="6"/>
  <c r="AR131" i="6"/>
  <c r="AQ132" i="6"/>
  <c r="AR132" i="6"/>
  <c r="AQ133" i="6"/>
  <c r="AR133" i="6"/>
  <c r="AQ134" i="6"/>
  <c r="AR134" i="6"/>
  <c r="AQ135" i="6"/>
  <c r="AR135" i="6"/>
  <c r="AQ136" i="6"/>
  <c r="AR136" i="6"/>
  <c r="AQ137" i="6"/>
  <c r="AR137" i="6"/>
  <c r="AQ138" i="6"/>
  <c r="AR138" i="6"/>
  <c r="AQ139" i="6"/>
  <c r="AR139" i="6"/>
  <c r="AQ140" i="6"/>
  <c r="AR140" i="6"/>
  <c r="AQ141" i="6"/>
  <c r="AR141" i="6"/>
  <c r="AQ142" i="6"/>
  <c r="AR142" i="6"/>
  <c r="AQ143" i="6"/>
  <c r="AR143" i="6"/>
  <c r="AQ144" i="6"/>
  <c r="AR144" i="6"/>
  <c r="AQ145" i="6"/>
  <c r="AR145" i="6"/>
  <c r="AQ146" i="6"/>
  <c r="AR146" i="6"/>
  <c r="AQ147" i="6"/>
  <c r="AR147" i="6"/>
  <c r="AQ148" i="6"/>
  <c r="AR148" i="6"/>
  <c r="AQ149" i="6"/>
  <c r="AR149" i="6"/>
  <c r="AQ150" i="6"/>
  <c r="AR150" i="6"/>
  <c r="AQ151" i="6"/>
  <c r="AR151" i="6"/>
  <c r="AQ152" i="6"/>
  <c r="AR152" i="6"/>
  <c r="AQ153" i="6"/>
  <c r="AR153" i="6"/>
  <c r="AQ154" i="6"/>
  <c r="AR154" i="6"/>
  <c r="AQ155" i="6"/>
  <c r="AR155" i="6"/>
  <c r="AQ156" i="6"/>
  <c r="AR156" i="6"/>
  <c r="AQ157" i="6"/>
  <c r="AR157" i="6"/>
  <c r="AQ158" i="6"/>
  <c r="AR158" i="6"/>
  <c r="AQ159" i="6"/>
  <c r="AR159" i="6"/>
  <c r="AQ160" i="6"/>
  <c r="AR160" i="6"/>
  <c r="AQ161" i="6"/>
  <c r="AR161" i="6"/>
  <c r="AQ162" i="6"/>
  <c r="AR162" i="6"/>
  <c r="AQ163" i="6"/>
  <c r="AR163" i="6"/>
  <c r="AQ164" i="6"/>
  <c r="AR164" i="6"/>
  <c r="AQ165" i="6"/>
  <c r="AR165" i="6"/>
  <c r="AR20" i="6"/>
  <c r="AQ20" i="6"/>
  <c r="AN165" i="6"/>
  <c r="AO165" i="6"/>
  <c r="G597" i="29"/>
  <c r="D597" i="29"/>
  <c r="C597" i="29"/>
  <c r="AI28" i="21"/>
  <c r="AH28" i="21"/>
  <c r="AG28" i="21"/>
  <c r="Z28" i="21"/>
  <c r="AC15" i="21" s="1"/>
  <c r="Y28" i="21"/>
  <c r="X28" i="21"/>
  <c r="T28" i="21"/>
  <c r="O28" i="21"/>
  <c r="J28" i="21"/>
  <c r="H28" i="21"/>
  <c r="G28" i="21"/>
  <c r="F28" i="21"/>
  <c r="E28" i="21"/>
  <c r="D28" i="21"/>
  <c r="AL554" i="14"/>
  <c r="AM554" i="14" s="1"/>
  <c r="AK554" i="14"/>
  <c r="AN554" i="14" s="1"/>
  <c r="AI554" i="14"/>
  <c r="AJ558" i="14" s="1"/>
  <c r="AO554" i="14"/>
  <c r="Z554" i="14"/>
  <c r="Y554" i="14"/>
  <c r="X554" i="14"/>
  <c r="U554" i="14"/>
  <c r="T554" i="14"/>
  <c r="S554" i="14"/>
  <c r="H554" i="14"/>
  <c r="P256" i="15"/>
  <c r="O256" i="15"/>
  <c r="Q256" i="15" s="1"/>
  <c r="J256" i="15"/>
  <c r="J660" i="16"/>
  <c r="K672" i="16" s="1"/>
  <c r="H660" i="16"/>
  <c r="I672" i="16" s="1"/>
  <c r="E660" i="16"/>
  <c r="F660" i="16"/>
  <c r="G660" i="16"/>
  <c r="AD236" i="28"/>
  <c r="AE236" i="28"/>
  <c r="AF236" i="28"/>
  <c r="AG236" i="28"/>
  <c r="AH236" i="28"/>
  <c r="BA236" i="28"/>
  <c r="AD237" i="28"/>
  <c r="AE237" i="28"/>
  <c r="AF237" i="28"/>
  <c r="AG237" i="28"/>
  <c r="AO164" i="6"/>
  <c r="AN164" i="6"/>
  <c r="H106" i="6"/>
  <c r="C590" i="29"/>
  <c r="D590" i="29"/>
  <c r="G590" i="29"/>
  <c r="C591" i="29"/>
  <c r="D591" i="29"/>
  <c r="G591" i="29"/>
  <c r="C592" i="29"/>
  <c r="D592" i="29"/>
  <c r="G592" i="29"/>
  <c r="H592" i="29" s="1"/>
  <c r="C593" i="29"/>
  <c r="D593" i="29"/>
  <c r="G593" i="29"/>
  <c r="C594" i="29"/>
  <c r="D594" i="29"/>
  <c r="G594" i="29"/>
  <c r="C595" i="29"/>
  <c r="D595" i="29"/>
  <c r="G595" i="29"/>
  <c r="J595" i="29"/>
  <c r="C596" i="29"/>
  <c r="D596" i="29"/>
  <c r="G596" i="29"/>
  <c r="G42" i="13"/>
  <c r="H42" i="13"/>
  <c r="AG29" i="21"/>
  <c r="AH29" i="21"/>
  <c r="AI29" i="21"/>
  <c r="AG30" i="21"/>
  <c r="AH30" i="21"/>
  <c r="AI30" i="21"/>
  <c r="AG31" i="21"/>
  <c r="AH31" i="21"/>
  <c r="AI31" i="21"/>
  <c r="AG32" i="21"/>
  <c r="AH32" i="21"/>
  <c r="AI32" i="21"/>
  <c r="AG33" i="21"/>
  <c r="AH33" i="21"/>
  <c r="AI33" i="21"/>
  <c r="AG34" i="21"/>
  <c r="AH34" i="21"/>
  <c r="AI34" i="21"/>
  <c r="AG35" i="21"/>
  <c r="AH35" i="21"/>
  <c r="AI35" i="21"/>
  <c r="X29" i="21"/>
  <c r="Y29" i="21"/>
  <c r="Z29" i="21"/>
  <c r="AC16" i="21" s="1"/>
  <c r="X30" i="21"/>
  <c r="Y30" i="21"/>
  <c r="Z30" i="21"/>
  <c r="AC17" i="21" s="1"/>
  <c r="X31" i="21"/>
  <c r="Y31" i="21"/>
  <c r="Z31" i="21"/>
  <c r="X32" i="21"/>
  <c r="Y32" i="21"/>
  <c r="Z32" i="21"/>
  <c r="AC19" i="21" s="1"/>
  <c r="X33" i="21"/>
  <c r="Y33" i="21"/>
  <c r="Z33" i="21"/>
  <c r="AC20" i="21" s="1"/>
  <c r="X34" i="21"/>
  <c r="Y34" i="21"/>
  <c r="Z34" i="21"/>
  <c r="AC21" i="21" s="1"/>
  <c r="X35" i="21"/>
  <c r="Y35" i="21"/>
  <c r="Z35" i="21"/>
  <c r="AC22" i="21" s="1"/>
  <c r="R29" i="21"/>
  <c r="S29" i="21"/>
  <c r="T29" i="21"/>
  <c r="R30" i="21"/>
  <c r="S30" i="21"/>
  <c r="T30" i="21"/>
  <c r="R31" i="21"/>
  <c r="S31" i="21"/>
  <c r="T31" i="21"/>
  <c r="R32" i="21"/>
  <c r="S32" i="21"/>
  <c r="T32" i="21"/>
  <c r="R33" i="21"/>
  <c r="S33" i="21"/>
  <c r="T33" i="21"/>
  <c r="R34" i="21"/>
  <c r="S34" i="21"/>
  <c r="T34" i="21"/>
  <c r="R35" i="21"/>
  <c r="S35" i="21"/>
  <c r="T35" i="21"/>
  <c r="M29" i="21"/>
  <c r="N29" i="21"/>
  <c r="O29" i="21"/>
  <c r="M30" i="21"/>
  <c r="N30" i="21"/>
  <c r="O30" i="21"/>
  <c r="M31" i="21"/>
  <c r="N31" i="21"/>
  <c r="O31" i="21"/>
  <c r="M32" i="21"/>
  <c r="N32" i="21"/>
  <c r="O32" i="21"/>
  <c r="M33" i="21"/>
  <c r="N33" i="21"/>
  <c r="O33" i="21"/>
  <c r="M34" i="21"/>
  <c r="N34" i="21"/>
  <c r="O34" i="21"/>
  <c r="M35" i="21"/>
  <c r="N35" i="21"/>
  <c r="O35" i="21"/>
  <c r="D29" i="21"/>
  <c r="E29" i="21"/>
  <c r="F29" i="21"/>
  <c r="G29" i="21"/>
  <c r="H29" i="21"/>
  <c r="J29" i="21"/>
  <c r="D30" i="21"/>
  <c r="E30" i="21"/>
  <c r="F30" i="21"/>
  <c r="G30" i="21"/>
  <c r="H30" i="21"/>
  <c r="J30" i="21"/>
  <c r="D31" i="21"/>
  <c r="E31" i="21"/>
  <c r="F31" i="21"/>
  <c r="G31" i="21"/>
  <c r="H31" i="21"/>
  <c r="J31" i="21"/>
  <c r="D32" i="21"/>
  <c r="E32" i="21"/>
  <c r="F32" i="21"/>
  <c r="G32" i="21"/>
  <c r="H32" i="21"/>
  <c r="J32" i="21"/>
  <c r="D33" i="21"/>
  <c r="E33" i="21"/>
  <c r="F33" i="21"/>
  <c r="G33" i="21"/>
  <c r="H33" i="21"/>
  <c r="J33" i="21"/>
  <c r="D34" i="21"/>
  <c r="E34" i="21"/>
  <c r="F34" i="21"/>
  <c r="G34" i="21"/>
  <c r="H34" i="21"/>
  <c r="J34" i="21"/>
  <c r="D35" i="21"/>
  <c r="E35" i="21"/>
  <c r="F35" i="21"/>
  <c r="G35" i="21"/>
  <c r="H35" i="21"/>
  <c r="J35" i="21"/>
  <c r="AI547" i="14"/>
  <c r="AK547" i="14"/>
  <c r="AN547" i="14" s="1"/>
  <c r="AL547" i="14"/>
  <c r="AM547" i="14" s="1"/>
  <c r="AO547" i="14"/>
  <c r="AI548" i="14"/>
  <c r="AK548" i="14"/>
  <c r="AN548" i="14" s="1"/>
  <c r="AL548" i="14"/>
  <c r="AM548" i="14" s="1"/>
  <c r="AO548" i="14"/>
  <c r="AI549" i="14"/>
  <c r="AK549" i="14"/>
  <c r="AN549" i="14" s="1"/>
  <c r="AL549" i="14"/>
  <c r="AM549" i="14"/>
  <c r="AO549" i="14"/>
  <c r="AI550" i="14"/>
  <c r="AK550" i="14"/>
  <c r="AN550" i="14" s="1"/>
  <c r="AL550" i="14"/>
  <c r="AM550" i="14" s="1"/>
  <c r="AO550" i="14"/>
  <c r="AI551" i="14"/>
  <c r="AJ555" i="14" s="1"/>
  <c r="AK551" i="14"/>
  <c r="AN551" i="14" s="1"/>
  <c r="AL551" i="14"/>
  <c r="AM551" i="14" s="1"/>
  <c r="AO551" i="14"/>
  <c r="AI552" i="14"/>
  <c r="AJ556" i="14" s="1"/>
  <c r="AK552" i="14"/>
  <c r="AN552" i="14" s="1"/>
  <c r="AL552" i="14"/>
  <c r="AM552" i="14" s="1"/>
  <c r="AO552" i="14"/>
  <c r="AI553" i="14"/>
  <c r="AJ557" i="14" s="1"/>
  <c r="AK553" i="14"/>
  <c r="AN553" i="14" s="1"/>
  <c r="AL553" i="14"/>
  <c r="AM553" i="14" s="1"/>
  <c r="AO553" i="14"/>
  <c r="X547" i="14"/>
  <c r="Y547" i="14"/>
  <c r="Z547" i="14"/>
  <c r="X548" i="14"/>
  <c r="Y548" i="14"/>
  <c r="Z548" i="14"/>
  <c r="X549" i="14"/>
  <c r="Y549" i="14"/>
  <c r="Z549" i="14"/>
  <c r="X550" i="14"/>
  <c r="Y550" i="14"/>
  <c r="Z550" i="14"/>
  <c r="X551" i="14"/>
  <c r="Y551" i="14"/>
  <c r="Z551" i="14"/>
  <c r="X552" i="14"/>
  <c r="Y552" i="14"/>
  <c r="Z552" i="14"/>
  <c r="X553" i="14"/>
  <c r="Y553" i="14"/>
  <c r="Z553" i="14"/>
  <c r="S547" i="14"/>
  <c r="T547" i="14"/>
  <c r="U547" i="14"/>
  <c r="S548" i="14"/>
  <c r="T548" i="14"/>
  <c r="U548" i="14"/>
  <c r="S549" i="14"/>
  <c r="T549" i="14"/>
  <c r="U549" i="14"/>
  <c r="S550" i="14"/>
  <c r="T550" i="14"/>
  <c r="U550" i="14"/>
  <c r="S551" i="14"/>
  <c r="T551" i="14"/>
  <c r="U551" i="14"/>
  <c r="S552" i="14"/>
  <c r="T552" i="14"/>
  <c r="U552" i="14"/>
  <c r="S553" i="14"/>
  <c r="T553" i="14"/>
  <c r="U553" i="14"/>
  <c r="H547" i="14"/>
  <c r="H548" i="14"/>
  <c r="H549" i="14"/>
  <c r="H550" i="14"/>
  <c r="H551" i="14"/>
  <c r="H552" i="14"/>
  <c r="H553" i="14"/>
  <c r="O249" i="15"/>
  <c r="P249" i="15"/>
  <c r="O250" i="15"/>
  <c r="P250" i="15"/>
  <c r="O251" i="15"/>
  <c r="P251" i="15"/>
  <c r="O252" i="15"/>
  <c r="P252" i="15"/>
  <c r="O253" i="15"/>
  <c r="P253" i="15"/>
  <c r="O254" i="15"/>
  <c r="P254" i="15"/>
  <c r="O255" i="15"/>
  <c r="P255" i="15"/>
  <c r="J249" i="15"/>
  <c r="J250" i="15"/>
  <c r="J251" i="15"/>
  <c r="J252" i="15"/>
  <c r="J253" i="15"/>
  <c r="J254" i="15"/>
  <c r="J255" i="15"/>
  <c r="H653" i="16"/>
  <c r="J653" i="16"/>
  <c r="H654" i="16"/>
  <c r="J654" i="16"/>
  <c r="H655" i="16"/>
  <c r="J655" i="16"/>
  <c r="L655" i="16"/>
  <c r="H656" i="16"/>
  <c r="J656" i="16"/>
  <c r="L656" i="16"/>
  <c r="H657" i="16"/>
  <c r="J657" i="16"/>
  <c r="H658" i="16"/>
  <c r="J658" i="16"/>
  <c r="H659" i="16"/>
  <c r="I671" i="16" s="1"/>
  <c r="J659" i="16"/>
  <c r="E659" i="16"/>
  <c r="F659" i="16"/>
  <c r="G659" i="16"/>
  <c r="E658" i="16"/>
  <c r="F658" i="16"/>
  <c r="G658" i="16"/>
  <c r="E657" i="16"/>
  <c r="F657" i="16"/>
  <c r="G657" i="16"/>
  <c r="E656" i="16"/>
  <c r="F656" i="16"/>
  <c r="G656" i="16"/>
  <c r="E655" i="16"/>
  <c r="F655" i="16"/>
  <c r="G655" i="16"/>
  <c r="E654" i="16"/>
  <c r="F654" i="16"/>
  <c r="G654" i="16"/>
  <c r="E653" i="16"/>
  <c r="F653" i="16"/>
  <c r="G653" i="16"/>
  <c r="AL10" i="4"/>
  <c r="AM10" i="4"/>
  <c r="AN10" i="4"/>
  <c r="AO10" i="4"/>
  <c r="AP10" i="4"/>
  <c r="AQ10" i="4"/>
  <c r="AR10" i="4"/>
  <c r="AS10" i="4"/>
  <c r="AT10" i="4"/>
  <c r="AU10" i="4"/>
  <c r="AV10" i="4"/>
  <c r="AW10" i="4"/>
  <c r="AL11" i="4"/>
  <c r="AM11" i="4"/>
  <c r="AN11" i="4"/>
  <c r="AO11" i="4"/>
  <c r="AP11" i="4"/>
  <c r="AQ11" i="4"/>
  <c r="AR11" i="4"/>
  <c r="AS11" i="4"/>
  <c r="AT11" i="4"/>
  <c r="AU11" i="4"/>
  <c r="AV11" i="4"/>
  <c r="AW11" i="4"/>
  <c r="AL12" i="4"/>
  <c r="AM12" i="4"/>
  <c r="AN12" i="4"/>
  <c r="AO12" i="4"/>
  <c r="AP12" i="4"/>
  <c r="AQ12" i="4"/>
  <c r="AR12" i="4"/>
  <c r="AS12" i="4"/>
  <c r="AT12" i="4"/>
  <c r="AU12" i="4"/>
  <c r="AV12" i="4"/>
  <c r="AW12" i="4"/>
  <c r="AL13" i="4"/>
  <c r="AM13" i="4"/>
  <c r="AN13" i="4"/>
  <c r="AO13" i="4"/>
  <c r="AP13" i="4"/>
  <c r="AQ13" i="4"/>
  <c r="AR13" i="4"/>
  <c r="AS13" i="4"/>
  <c r="AT13" i="4"/>
  <c r="AU13" i="4"/>
  <c r="AV13" i="4"/>
  <c r="AW13" i="4"/>
  <c r="AL14" i="4"/>
  <c r="AM14" i="4"/>
  <c r="AN14" i="4"/>
  <c r="AO14" i="4"/>
  <c r="AP14" i="4"/>
  <c r="AQ14" i="4"/>
  <c r="AR14" i="4"/>
  <c r="AS14" i="4"/>
  <c r="AT14" i="4"/>
  <c r="AU14" i="4"/>
  <c r="AV14" i="4"/>
  <c r="AW14" i="4"/>
  <c r="AL15" i="4"/>
  <c r="AM15" i="4"/>
  <c r="AN15" i="4"/>
  <c r="AO15" i="4"/>
  <c r="AP15" i="4"/>
  <c r="AQ15" i="4"/>
  <c r="AR15" i="4"/>
  <c r="AS15" i="4"/>
  <c r="AT15" i="4"/>
  <c r="AU15" i="4"/>
  <c r="AV15" i="4"/>
  <c r="AW15" i="4"/>
  <c r="AL16" i="4"/>
  <c r="AM16" i="4"/>
  <c r="AN16" i="4"/>
  <c r="AO16" i="4"/>
  <c r="AP16" i="4"/>
  <c r="AQ16" i="4"/>
  <c r="AR16" i="4"/>
  <c r="AS16" i="4"/>
  <c r="AT16" i="4"/>
  <c r="AU16" i="4"/>
  <c r="AV16" i="4"/>
  <c r="AW16" i="4"/>
  <c r="AL17" i="4"/>
  <c r="AM17" i="4"/>
  <c r="AN17" i="4"/>
  <c r="AO17" i="4"/>
  <c r="AP17" i="4"/>
  <c r="AQ17" i="4"/>
  <c r="AR17" i="4"/>
  <c r="AS17" i="4"/>
  <c r="AT17" i="4"/>
  <c r="AU17" i="4"/>
  <c r="AV17" i="4"/>
  <c r="AW17" i="4"/>
  <c r="AL18" i="4"/>
  <c r="AM18" i="4"/>
  <c r="AN18" i="4"/>
  <c r="AO18" i="4"/>
  <c r="AP18" i="4"/>
  <c r="AQ18" i="4"/>
  <c r="AR18" i="4"/>
  <c r="AS18" i="4"/>
  <c r="AT18" i="4"/>
  <c r="AU18" i="4"/>
  <c r="AV18" i="4"/>
  <c r="AW18" i="4"/>
  <c r="AL19" i="4"/>
  <c r="AM19" i="4"/>
  <c r="AN19" i="4"/>
  <c r="AO19" i="4"/>
  <c r="AP19" i="4"/>
  <c r="AQ19" i="4"/>
  <c r="AR19" i="4"/>
  <c r="AS19" i="4"/>
  <c r="AT19" i="4"/>
  <c r="AU19" i="4"/>
  <c r="AV19" i="4"/>
  <c r="AW19" i="4"/>
  <c r="AL20" i="4"/>
  <c r="AM20" i="4"/>
  <c r="AN20" i="4"/>
  <c r="AO20" i="4"/>
  <c r="AP20" i="4"/>
  <c r="AQ20" i="4"/>
  <c r="AR20" i="4"/>
  <c r="AS20" i="4"/>
  <c r="AT20" i="4"/>
  <c r="AU20" i="4"/>
  <c r="AV20" i="4"/>
  <c r="AW20" i="4"/>
  <c r="AW9" i="4"/>
  <c r="AV9" i="4"/>
  <c r="AU9" i="4"/>
  <c r="AT9" i="4"/>
  <c r="AS9" i="4"/>
  <c r="AR9" i="4"/>
  <c r="AQ9" i="4"/>
  <c r="AP9" i="4"/>
  <c r="AO9" i="4"/>
  <c r="AN9" i="4"/>
  <c r="AM9" i="4"/>
  <c r="AL9" i="4"/>
  <c r="B4" i="46"/>
  <c r="B5" i="46" s="1"/>
  <c r="B6" i="46" s="1"/>
  <c r="C4" i="46"/>
  <c r="C5" i="46" s="1"/>
  <c r="C14" i="46"/>
  <c r="C13" i="46" s="1"/>
  <c r="C18" i="46"/>
  <c r="C17" i="46" s="1"/>
  <c r="B18" i="46"/>
  <c r="B7" i="46"/>
  <c r="B9" i="46" s="1"/>
  <c r="B8" i="46" s="1"/>
  <c r="C7" i="46"/>
  <c r="C8" i="46" s="1"/>
  <c r="B11" i="46"/>
  <c r="B10" i="46" s="1"/>
  <c r="C11" i="46"/>
  <c r="C10" i="46" s="1"/>
  <c r="B15" i="46"/>
  <c r="B16" i="46" s="1"/>
  <c r="B17" i="46" s="1"/>
  <c r="C15" i="46"/>
  <c r="C16" i="46" s="1"/>
  <c r="B19" i="46"/>
  <c r="C19" i="46"/>
  <c r="B20" i="46"/>
  <c r="C20" i="46"/>
  <c r="B21" i="46"/>
  <c r="C21" i="46"/>
  <c r="B22" i="46"/>
  <c r="C22" i="46"/>
  <c r="B23" i="46"/>
  <c r="C23" i="46"/>
  <c r="B24" i="46"/>
  <c r="C24" i="46"/>
  <c r="B25" i="46"/>
  <c r="C25" i="46"/>
  <c r="B26" i="46"/>
  <c r="C26" i="46"/>
  <c r="B27" i="46"/>
  <c r="C27" i="46"/>
  <c r="B28" i="46"/>
  <c r="C28" i="46"/>
  <c r="B29" i="46"/>
  <c r="C29" i="46"/>
  <c r="B30" i="46"/>
  <c r="C30" i="46"/>
  <c r="B31" i="46"/>
  <c r="C31" i="46"/>
  <c r="B32" i="46"/>
  <c r="C32" i="46"/>
  <c r="B33" i="46"/>
  <c r="C33" i="46"/>
  <c r="B34" i="46"/>
  <c r="C34" i="46"/>
  <c r="B35" i="46"/>
  <c r="C35" i="46"/>
  <c r="B36" i="46"/>
  <c r="C36" i="46"/>
  <c r="B37" i="46"/>
  <c r="C37" i="46"/>
  <c r="B38" i="46"/>
  <c r="C38" i="46"/>
  <c r="B39" i="46"/>
  <c r="C39" i="46"/>
  <c r="B40" i="46"/>
  <c r="C40" i="46"/>
  <c r="B41" i="46"/>
  <c r="C41" i="46"/>
  <c r="B42" i="46"/>
  <c r="C42" i="46"/>
  <c r="B43" i="46"/>
  <c r="C43" i="46"/>
  <c r="B44" i="46"/>
  <c r="C44" i="46"/>
  <c r="B45" i="46"/>
  <c r="C45" i="46"/>
  <c r="B46" i="46"/>
  <c r="C46" i="46"/>
  <c r="B47" i="46"/>
  <c r="C47" i="46"/>
  <c r="B48" i="46"/>
  <c r="C48" i="46"/>
  <c r="B49" i="46"/>
  <c r="C49" i="46"/>
  <c r="B50" i="46"/>
  <c r="C50" i="46"/>
  <c r="B51" i="46"/>
  <c r="C51" i="46"/>
  <c r="B52" i="46"/>
  <c r="C52" i="46"/>
  <c r="B53" i="46"/>
  <c r="C53" i="46"/>
  <c r="B54" i="46"/>
  <c r="C54" i="46"/>
  <c r="B55" i="46"/>
  <c r="C55" i="46"/>
  <c r="B56" i="46"/>
  <c r="C56" i="46"/>
  <c r="B57" i="46"/>
  <c r="C57" i="46"/>
  <c r="B58" i="46"/>
  <c r="C58" i="46"/>
  <c r="B59" i="46"/>
  <c r="C59" i="46"/>
  <c r="C3" i="46"/>
  <c r="B3" i="46"/>
  <c r="D7" i="46"/>
  <c r="D11" i="46"/>
  <c r="D15"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3" i="46"/>
  <c r="J149" i="44"/>
  <c r="I149" i="44"/>
  <c r="H149" i="44"/>
  <c r="J148" i="44"/>
  <c r="I148" i="44"/>
  <c r="H148" i="44"/>
  <c r="J147" i="44"/>
  <c r="I147" i="44"/>
  <c r="H147" i="44"/>
  <c r="J146" i="44"/>
  <c r="I146" i="44"/>
  <c r="H146" i="44"/>
  <c r="J145" i="44"/>
  <c r="I145" i="44"/>
  <c r="H145" i="44"/>
  <c r="J144" i="44"/>
  <c r="I144" i="44"/>
  <c r="H144" i="44"/>
  <c r="J143" i="44"/>
  <c r="I143" i="44"/>
  <c r="H143" i="44"/>
  <c r="J142" i="44"/>
  <c r="I142" i="44"/>
  <c r="H142" i="44"/>
  <c r="J141" i="44"/>
  <c r="I141" i="44"/>
  <c r="H141" i="44"/>
  <c r="J140" i="44"/>
  <c r="I140" i="44"/>
  <c r="H140" i="44"/>
  <c r="J139" i="44"/>
  <c r="I139" i="44"/>
  <c r="H139" i="44"/>
  <c r="J138" i="44"/>
  <c r="I138" i="44"/>
  <c r="H138" i="44"/>
  <c r="J137" i="44"/>
  <c r="I137" i="44"/>
  <c r="H137" i="44"/>
  <c r="J136" i="44"/>
  <c r="I136" i="44"/>
  <c r="H136" i="44"/>
  <c r="J135" i="44"/>
  <c r="I135" i="44"/>
  <c r="H135" i="44"/>
  <c r="J134" i="44"/>
  <c r="I134" i="44"/>
  <c r="H134" i="44"/>
  <c r="J133" i="44"/>
  <c r="I133" i="44"/>
  <c r="H133" i="44"/>
  <c r="J132" i="44"/>
  <c r="I132" i="44"/>
  <c r="H132" i="44"/>
  <c r="J131" i="44"/>
  <c r="I131" i="44"/>
  <c r="H131" i="44"/>
  <c r="J130" i="44"/>
  <c r="I130" i="44"/>
  <c r="H130" i="44"/>
  <c r="J129" i="44"/>
  <c r="I129" i="44"/>
  <c r="H129" i="44"/>
  <c r="J128" i="44"/>
  <c r="I128" i="44"/>
  <c r="H128" i="44"/>
  <c r="J127" i="44"/>
  <c r="I127" i="44"/>
  <c r="H127" i="44"/>
  <c r="J126" i="44"/>
  <c r="I126" i="44"/>
  <c r="H126" i="44"/>
  <c r="J125" i="44"/>
  <c r="I125" i="44"/>
  <c r="H125" i="44"/>
  <c r="J124" i="44"/>
  <c r="I124" i="44"/>
  <c r="H124" i="44"/>
  <c r="J123" i="44"/>
  <c r="I123" i="44"/>
  <c r="H123" i="44"/>
  <c r="J122" i="44"/>
  <c r="I122" i="44"/>
  <c r="H122" i="44"/>
  <c r="J121" i="44"/>
  <c r="I121" i="44"/>
  <c r="H121" i="44"/>
  <c r="J120" i="44"/>
  <c r="I120" i="44"/>
  <c r="H120" i="44"/>
  <c r="J119" i="44"/>
  <c r="I119" i="44"/>
  <c r="H119" i="44"/>
  <c r="J118" i="44"/>
  <c r="I118" i="44"/>
  <c r="H118" i="44"/>
  <c r="J117" i="44"/>
  <c r="I117" i="44"/>
  <c r="H117" i="44"/>
  <c r="J116" i="44"/>
  <c r="I116" i="44"/>
  <c r="H116" i="44"/>
  <c r="J115" i="44"/>
  <c r="I115" i="44"/>
  <c r="H115" i="44"/>
  <c r="J114" i="44"/>
  <c r="I114" i="44"/>
  <c r="H114" i="44"/>
  <c r="J113" i="44"/>
  <c r="I113" i="44"/>
  <c r="H113" i="44"/>
  <c r="J112" i="44"/>
  <c r="I112" i="44"/>
  <c r="H112" i="44"/>
  <c r="J111" i="44"/>
  <c r="I111" i="44"/>
  <c r="H111" i="44"/>
  <c r="J110" i="44"/>
  <c r="I110" i="44"/>
  <c r="H110" i="44"/>
  <c r="J109" i="44"/>
  <c r="I109" i="44"/>
  <c r="H109" i="44"/>
  <c r="J108" i="44"/>
  <c r="I108" i="44"/>
  <c r="H108" i="44"/>
  <c r="J107" i="44"/>
  <c r="I107" i="44"/>
  <c r="H107" i="44"/>
  <c r="J106" i="44"/>
  <c r="I106" i="44"/>
  <c r="H106" i="44"/>
  <c r="J105" i="44"/>
  <c r="I105" i="44"/>
  <c r="H105" i="44"/>
  <c r="J104" i="44"/>
  <c r="I104" i="44"/>
  <c r="H104" i="44"/>
  <c r="J103" i="44"/>
  <c r="I103" i="44"/>
  <c r="H103" i="44"/>
  <c r="J102" i="44"/>
  <c r="I102" i="44"/>
  <c r="H102" i="44"/>
  <c r="J101" i="44"/>
  <c r="I101" i="44"/>
  <c r="H101" i="44"/>
  <c r="J100" i="44"/>
  <c r="I100" i="44"/>
  <c r="H100" i="44"/>
  <c r="J99" i="44"/>
  <c r="I99" i="44"/>
  <c r="H99" i="44"/>
  <c r="J98" i="44"/>
  <c r="I98" i="44"/>
  <c r="H98" i="44"/>
  <c r="J97" i="44"/>
  <c r="I97" i="44"/>
  <c r="H97" i="44"/>
  <c r="J96" i="44"/>
  <c r="I96" i="44"/>
  <c r="H96" i="44"/>
  <c r="J95" i="44"/>
  <c r="I95" i="44"/>
  <c r="H95" i="44"/>
  <c r="J94" i="44"/>
  <c r="I94" i="44"/>
  <c r="H94" i="44"/>
  <c r="J93" i="44"/>
  <c r="I93" i="44"/>
  <c r="H93" i="44"/>
  <c r="J92" i="44"/>
  <c r="I92" i="44"/>
  <c r="H92" i="44"/>
  <c r="J91" i="44"/>
  <c r="I91" i="44"/>
  <c r="H91" i="44"/>
  <c r="J90" i="44"/>
  <c r="I90" i="44"/>
  <c r="H90" i="44"/>
  <c r="J89" i="44"/>
  <c r="I89" i="44"/>
  <c r="H89" i="44"/>
  <c r="J88" i="44"/>
  <c r="I88" i="44"/>
  <c r="H88" i="44"/>
  <c r="J87" i="44"/>
  <c r="I87" i="44"/>
  <c r="H87" i="44"/>
  <c r="J86" i="44"/>
  <c r="I86" i="44"/>
  <c r="H86" i="44"/>
  <c r="J85" i="44"/>
  <c r="I85" i="44"/>
  <c r="H85" i="44"/>
  <c r="J84" i="44"/>
  <c r="I84" i="44"/>
  <c r="H84" i="44"/>
  <c r="J83" i="44"/>
  <c r="I83" i="44"/>
  <c r="H83" i="44"/>
  <c r="J82" i="44"/>
  <c r="I82" i="44"/>
  <c r="H82" i="44"/>
  <c r="J81" i="44"/>
  <c r="I81" i="44"/>
  <c r="H81" i="44"/>
  <c r="J80" i="44"/>
  <c r="I80" i="44"/>
  <c r="H80" i="44"/>
  <c r="J79" i="44"/>
  <c r="I79" i="44"/>
  <c r="H79" i="44"/>
  <c r="J78" i="44"/>
  <c r="I78" i="44"/>
  <c r="H78" i="44"/>
  <c r="J77" i="44"/>
  <c r="I77" i="44"/>
  <c r="H77" i="44"/>
  <c r="J76" i="44"/>
  <c r="I76" i="44"/>
  <c r="H76" i="44"/>
  <c r="J75" i="44"/>
  <c r="I75" i="44"/>
  <c r="H75" i="44"/>
  <c r="J74" i="44"/>
  <c r="I74" i="44"/>
  <c r="H74" i="44"/>
  <c r="J73" i="44"/>
  <c r="I73" i="44"/>
  <c r="H73" i="44"/>
  <c r="J72" i="44"/>
  <c r="I72" i="44"/>
  <c r="H72" i="44"/>
  <c r="J71" i="44"/>
  <c r="I71" i="44"/>
  <c r="H71" i="44"/>
  <c r="J70" i="44"/>
  <c r="I70" i="44"/>
  <c r="H70" i="44"/>
  <c r="J69" i="44"/>
  <c r="I69" i="44"/>
  <c r="H69" i="44"/>
  <c r="J68" i="44"/>
  <c r="I68" i="44"/>
  <c r="H68" i="44"/>
  <c r="J67" i="44"/>
  <c r="I67" i="44"/>
  <c r="H67" i="44"/>
  <c r="J66" i="44"/>
  <c r="I66" i="44"/>
  <c r="H66" i="44"/>
  <c r="J65" i="44"/>
  <c r="I65" i="44"/>
  <c r="H65" i="44"/>
  <c r="J64" i="44"/>
  <c r="I64" i="44"/>
  <c r="H64" i="44"/>
  <c r="J63" i="44"/>
  <c r="I63" i="44"/>
  <c r="H63" i="44"/>
  <c r="J62" i="44"/>
  <c r="I62" i="44"/>
  <c r="H62" i="44"/>
  <c r="J61" i="44"/>
  <c r="I61" i="44"/>
  <c r="H61" i="44"/>
  <c r="J60" i="44"/>
  <c r="I60" i="44"/>
  <c r="H60" i="44"/>
  <c r="J59" i="44"/>
  <c r="I59" i="44"/>
  <c r="H59" i="44"/>
  <c r="J58" i="44"/>
  <c r="I58" i="44"/>
  <c r="H58" i="44"/>
  <c r="J57" i="44"/>
  <c r="I57" i="44"/>
  <c r="H57" i="44"/>
  <c r="J56" i="44"/>
  <c r="I56" i="44"/>
  <c r="H56" i="44"/>
  <c r="J55" i="44"/>
  <c r="I55" i="44"/>
  <c r="H55" i="44"/>
  <c r="J54" i="44"/>
  <c r="I54" i="44"/>
  <c r="H54" i="44"/>
  <c r="J53" i="44"/>
  <c r="I53" i="44"/>
  <c r="H53" i="44"/>
  <c r="J52" i="44"/>
  <c r="I52" i="44"/>
  <c r="H52" i="44"/>
  <c r="J51" i="44"/>
  <c r="I51" i="44"/>
  <c r="H51" i="44"/>
  <c r="J50" i="44"/>
  <c r="I50" i="44"/>
  <c r="H50" i="44"/>
  <c r="J49" i="44"/>
  <c r="I49" i="44"/>
  <c r="H49" i="44"/>
  <c r="J48" i="44"/>
  <c r="I48" i="44"/>
  <c r="H48" i="44"/>
  <c r="J47" i="44"/>
  <c r="I47" i="44"/>
  <c r="H47" i="44"/>
  <c r="J46" i="44"/>
  <c r="I46" i="44"/>
  <c r="H46" i="44"/>
  <c r="J45" i="44"/>
  <c r="I45" i="44"/>
  <c r="H45" i="44"/>
  <c r="J44" i="44"/>
  <c r="I44" i="44"/>
  <c r="H44" i="44"/>
  <c r="J43" i="44"/>
  <c r="I43" i="44"/>
  <c r="H43" i="44"/>
  <c r="J42" i="44"/>
  <c r="I42" i="44"/>
  <c r="H42" i="44"/>
  <c r="J41" i="44"/>
  <c r="I41" i="44"/>
  <c r="H41" i="44"/>
  <c r="J40" i="44"/>
  <c r="I40" i="44"/>
  <c r="H40" i="44"/>
  <c r="J39" i="44"/>
  <c r="I39" i="44"/>
  <c r="H39" i="44"/>
  <c r="J38" i="44"/>
  <c r="I38" i="44"/>
  <c r="H38" i="44"/>
  <c r="J37" i="44"/>
  <c r="I37" i="44"/>
  <c r="H37" i="44"/>
  <c r="J36" i="44"/>
  <c r="I36" i="44"/>
  <c r="H36" i="44"/>
  <c r="J35" i="44"/>
  <c r="I35" i="44"/>
  <c r="H35" i="44"/>
  <c r="J34" i="44"/>
  <c r="I34" i="44"/>
  <c r="H34" i="44"/>
  <c r="J33" i="44"/>
  <c r="I33" i="44"/>
  <c r="H33" i="44"/>
  <c r="J32" i="44"/>
  <c r="I32" i="44"/>
  <c r="H32" i="44"/>
  <c r="J31" i="44"/>
  <c r="I31" i="44"/>
  <c r="H31" i="44"/>
  <c r="J30" i="44"/>
  <c r="I30" i="44"/>
  <c r="H30" i="44"/>
  <c r="J29" i="44"/>
  <c r="I29" i="44"/>
  <c r="H29" i="44"/>
  <c r="J28" i="44"/>
  <c r="I28" i="44"/>
  <c r="H28" i="44"/>
  <c r="J27" i="44"/>
  <c r="I27" i="44"/>
  <c r="H27" i="44"/>
  <c r="J26" i="44"/>
  <c r="I26" i="44"/>
  <c r="H26" i="44"/>
  <c r="J25" i="44"/>
  <c r="I25" i="44"/>
  <c r="H25" i="44"/>
  <c r="J24" i="44"/>
  <c r="I24" i="44"/>
  <c r="H24" i="44"/>
  <c r="J23" i="44"/>
  <c r="I23" i="44"/>
  <c r="H23" i="44"/>
  <c r="J22" i="44"/>
  <c r="I22" i="44"/>
  <c r="H22" i="44"/>
  <c r="J21" i="44"/>
  <c r="I21" i="44"/>
  <c r="H21" i="44"/>
  <c r="J20" i="44"/>
  <c r="I20" i="44"/>
  <c r="H20" i="44"/>
  <c r="J19" i="44"/>
  <c r="I19" i="44"/>
  <c r="H19" i="44"/>
  <c r="J18" i="44"/>
  <c r="I18" i="44"/>
  <c r="H18" i="44"/>
  <c r="J17" i="44"/>
  <c r="I17" i="44"/>
  <c r="H17" i="44"/>
  <c r="J16" i="44"/>
  <c r="I16" i="44"/>
  <c r="H16" i="44"/>
  <c r="J15" i="44"/>
  <c r="I15" i="44"/>
  <c r="H15" i="44"/>
  <c r="J14" i="44"/>
  <c r="I14" i="44"/>
  <c r="H14" i="44"/>
  <c r="J13" i="44"/>
  <c r="I13" i="44"/>
  <c r="H13" i="44"/>
  <c r="N289" i="24"/>
  <c r="N288" i="24"/>
  <c r="N287" i="24"/>
  <c r="N286" i="24"/>
  <c r="N285" i="24"/>
  <c r="N284" i="24"/>
  <c r="N283" i="24"/>
  <c r="N282" i="24"/>
  <c r="N281" i="24"/>
  <c r="N280" i="24"/>
  <c r="N279" i="24"/>
  <c r="D3" i="43"/>
  <c r="D4" i="43"/>
  <c r="D5" i="43"/>
  <c r="D6" i="43"/>
  <c r="D7" i="43"/>
  <c r="D8" i="43"/>
  <c r="D9" i="43"/>
  <c r="D10" i="43"/>
  <c r="D11" i="43"/>
  <c r="D12" i="43"/>
  <c r="D13" i="43"/>
  <c r="D14" i="43"/>
  <c r="D15" i="43"/>
  <c r="D16" i="43"/>
  <c r="D17" i="43"/>
  <c r="D18" i="43"/>
  <c r="D19" i="43"/>
  <c r="D20" i="43"/>
  <c r="D21" i="43"/>
  <c r="D22" i="43"/>
  <c r="D23" i="43"/>
  <c r="D24" i="43"/>
  <c r="D25" i="43"/>
  <c r="D26" i="43"/>
  <c r="D27" i="43"/>
  <c r="D28" i="43"/>
  <c r="D29" i="43"/>
  <c r="D30" i="43"/>
  <c r="D31" i="43"/>
  <c r="D32" i="43"/>
  <c r="D33" i="43"/>
  <c r="D34" i="43"/>
  <c r="D35" i="43"/>
  <c r="D36" i="43"/>
  <c r="D37" i="43"/>
  <c r="D38" i="43"/>
  <c r="D39" i="43"/>
  <c r="D40" i="43"/>
  <c r="D41" i="43"/>
  <c r="D42" i="43"/>
  <c r="D43" i="43"/>
  <c r="D44" i="43"/>
  <c r="D45" i="43"/>
  <c r="D46" i="43"/>
  <c r="D47" i="43"/>
  <c r="D48" i="43"/>
  <c r="D49" i="43"/>
  <c r="D50" i="43"/>
  <c r="D51" i="43"/>
  <c r="D52" i="43"/>
  <c r="D53" i="43"/>
  <c r="D54" i="43"/>
  <c r="D55" i="43"/>
  <c r="D56" i="43"/>
  <c r="D57" i="43"/>
  <c r="D58" i="43"/>
  <c r="D59" i="43"/>
  <c r="D60" i="43"/>
  <c r="D61" i="43"/>
  <c r="D62" i="43"/>
  <c r="D63" i="43"/>
  <c r="D64" i="43"/>
  <c r="D65" i="43"/>
  <c r="D66" i="43"/>
  <c r="D67" i="43"/>
  <c r="D68" i="43"/>
  <c r="D69" i="43"/>
  <c r="D70" i="43"/>
  <c r="D71" i="43"/>
  <c r="D72" i="43"/>
  <c r="D73" i="43"/>
  <c r="D74" i="43"/>
  <c r="D75" i="43"/>
  <c r="D76" i="43"/>
  <c r="D77" i="43"/>
  <c r="D78" i="43"/>
  <c r="D79" i="43"/>
  <c r="D80" i="43"/>
  <c r="D81" i="43"/>
  <c r="D82" i="43"/>
  <c r="D83" i="43"/>
  <c r="D84" i="43"/>
  <c r="D85" i="43"/>
  <c r="D86" i="43"/>
  <c r="D87" i="43"/>
  <c r="D88" i="43"/>
  <c r="D89" i="43"/>
  <c r="D90" i="43"/>
  <c r="D91" i="43"/>
  <c r="D92" i="43"/>
  <c r="D93" i="43"/>
  <c r="D94" i="43"/>
  <c r="D95" i="43"/>
  <c r="D96" i="43"/>
  <c r="D97" i="43"/>
  <c r="D98" i="43"/>
  <c r="D99" i="43"/>
  <c r="D100" i="43"/>
  <c r="D101" i="43"/>
  <c r="D102" i="43"/>
  <c r="D103" i="43"/>
  <c r="D104" i="43"/>
  <c r="D105" i="43"/>
  <c r="D106" i="43"/>
  <c r="D107" i="43"/>
  <c r="D108" i="43"/>
  <c r="D109" i="43"/>
  <c r="D110" i="43"/>
  <c r="D111" i="43"/>
  <c r="D112" i="43"/>
  <c r="D113" i="43"/>
  <c r="D114" i="43"/>
  <c r="D115" i="43"/>
  <c r="D116" i="43"/>
  <c r="D117" i="43"/>
  <c r="D118" i="43"/>
  <c r="D119" i="43"/>
  <c r="D120" i="43"/>
  <c r="D121" i="43"/>
  <c r="D122" i="43"/>
  <c r="D123" i="43"/>
  <c r="D124" i="43"/>
  <c r="D125" i="43"/>
  <c r="D126" i="43"/>
  <c r="D127" i="43"/>
  <c r="D128" i="43"/>
  <c r="D129" i="43"/>
  <c r="D130" i="43"/>
  <c r="D131" i="43"/>
  <c r="D132" i="43"/>
  <c r="D133" i="43"/>
  <c r="D134" i="43"/>
  <c r="D135" i="43"/>
  <c r="D136" i="43"/>
  <c r="D137" i="43"/>
  <c r="D138" i="43"/>
  <c r="D139" i="43"/>
  <c r="D140" i="43"/>
  <c r="D141" i="43"/>
  <c r="D142" i="43"/>
  <c r="D143" i="43"/>
  <c r="D144" i="43"/>
  <c r="D145" i="43"/>
  <c r="D146" i="43"/>
  <c r="D147" i="43"/>
  <c r="D148" i="43"/>
  <c r="D149" i="43"/>
  <c r="D150" i="43"/>
  <c r="D151" i="43"/>
  <c r="D152" i="43"/>
  <c r="D153" i="43"/>
  <c r="D154" i="43"/>
  <c r="D155" i="43"/>
  <c r="D156" i="43"/>
  <c r="D157" i="43"/>
  <c r="D158" i="43"/>
  <c r="D159" i="43"/>
  <c r="D160" i="43"/>
  <c r="D161" i="43"/>
  <c r="D162" i="43"/>
  <c r="D163" i="43"/>
  <c r="D164" i="43"/>
  <c r="D165" i="43"/>
  <c r="D166" i="43"/>
  <c r="D167" i="43"/>
  <c r="D168" i="43"/>
  <c r="D169" i="43"/>
  <c r="D170" i="43"/>
  <c r="D171" i="43"/>
  <c r="D172" i="43"/>
  <c r="D173" i="43"/>
  <c r="D174" i="43"/>
  <c r="D175" i="43"/>
  <c r="D176" i="43"/>
  <c r="D177" i="43"/>
  <c r="D178" i="43"/>
  <c r="D179" i="43"/>
  <c r="D180" i="43"/>
  <c r="D181" i="43"/>
  <c r="D182" i="43"/>
  <c r="D183" i="43"/>
  <c r="D184" i="43"/>
  <c r="D185" i="43"/>
  <c r="D186" i="43"/>
  <c r="D187" i="43"/>
  <c r="D188" i="43"/>
  <c r="D189" i="43"/>
  <c r="D190" i="43"/>
  <c r="D191" i="43"/>
  <c r="D192" i="43"/>
  <c r="D193" i="43"/>
  <c r="D194" i="43"/>
  <c r="D195" i="43"/>
  <c r="D196" i="43"/>
  <c r="D197" i="43"/>
  <c r="D198" i="43"/>
  <c r="D199" i="43"/>
  <c r="D200" i="43"/>
  <c r="D201" i="43"/>
  <c r="D202" i="43"/>
  <c r="D203" i="43"/>
  <c r="D204" i="43"/>
  <c r="D205" i="43"/>
  <c r="D206" i="43"/>
  <c r="D207" i="43"/>
  <c r="D208" i="43"/>
  <c r="D209" i="43"/>
  <c r="D210" i="43"/>
  <c r="D211" i="43"/>
  <c r="D212" i="43"/>
  <c r="D213" i="43"/>
  <c r="D214" i="43"/>
  <c r="D215" i="43"/>
  <c r="D216" i="43"/>
  <c r="D217" i="43"/>
  <c r="D218" i="43"/>
  <c r="D219" i="43"/>
  <c r="D220" i="43"/>
  <c r="D221" i="43"/>
  <c r="D222" i="43"/>
  <c r="D223" i="43"/>
  <c r="D224" i="43"/>
  <c r="D225" i="43"/>
  <c r="D226" i="43"/>
  <c r="D227" i="43"/>
  <c r="D228" i="43"/>
  <c r="D229" i="43"/>
  <c r="D230" i="43"/>
  <c r="D231" i="43"/>
  <c r="D232" i="43"/>
  <c r="D233" i="43"/>
  <c r="D234" i="43"/>
  <c r="D2" i="43"/>
  <c r="AX40" i="34"/>
  <c r="AY40" i="34" s="1"/>
  <c r="AT40" i="34"/>
  <c r="AU40" i="34" s="1"/>
  <c r="AP40" i="34"/>
  <c r="AQ40" i="34" s="1"/>
  <c r="AL40" i="34"/>
  <c r="AM40" i="34" s="1"/>
  <c r="AH40" i="34"/>
  <c r="AI40" i="34" s="1"/>
  <c r="AD40" i="34"/>
  <c r="AE40" i="34" s="1"/>
  <c r="Z40" i="34"/>
  <c r="AA40" i="34" s="1"/>
  <c r="V40" i="34"/>
  <c r="W40" i="34" s="1"/>
  <c r="R40" i="34"/>
  <c r="S40" i="34" s="1"/>
  <c r="N40" i="34"/>
  <c r="O40" i="34" s="1"/>
  <c r="J40" i="34"/>
  <c r="K40" i="34" s="1"/>
  <c r="F40" i="34"/>
  <c r="G40" i="34" s="1"/>
  <c r="D40" i="34"/>
  <c r="B17" i="34" s="1"/>
  <c r="P34" i="17"/>
  <c r="P35" i="17"/>
  <c r="P36" i="17"/>
  <c r="P37" i="17"/>
  <c r="P38" i="17"/>
  <c r="P39" i="17"/>
  <c r="P40" i="17"/>
  <c r="P41" i="17"/>
  <c r="P42" i="17"/>
  <c r="P43" i="17"/>
  <c r="P44" i="17"/>
  <c r="P45" i="17"/>
  <c r="F46" i="17"/>
  <c r="AG13" i="28"/>
  <c r="AG14" i="28"/>
  <c r="AG15" i="28"/>
  <c r="AG16" i="28"/>
  <c r="BA16" i="28" s="1"/>
  <c r="AG17" i="28"/>
  <c r="AG18" i="28"/>
  <c r="BA18" i="28" s="1"/>
  <c r="AG19" i="28"/>
  <c r="BA19" i="28" s="1"/>
  <c r="AG20" i="28"/>
  <c r="BA20" i="28" s="1"/>
  <c r="AG21" i="28"/>
  <c r="AG22" i="28"/>
  <c r="AG23" i="28"/>
  <c r="AG24" i="28"/>
  <c r="AG25" i="28"/>
  <c r="AG26" i="28"/>
  <c r="AG27" i="28"/>
  <c r="AG28" i="28"/>
  <c r="AG29" i="28"/>
  <c r="AG30" i="28"/>
  <c r="AG31" i="28"/>
  <c r="AG32" i="28"/>
  <c r="AG33" i="28"/>
  <c r="AG34" i="28"/>
  <c r="BA34" i="28" s="1"/>
  <c r="AG35" i="28"/>
  <c r="BA35" i="28" s="1"/>
  <c r="AG36" i="28"/>
  <c r="BA36" i="28" s="1"/>
  <c r="AG37" i="28"/>
  <c r="AG38" i="28"/>
  <c r="BA38" i="28" s="1"/>
  <c r="AG39" i="28"/>
  <c r="BA39" i="28" s="1"/>
  <c r="AG40" i="28"/>
  <c r="AG41" i="28"/>
  <c r="AG42" i="28"/>
  <c r="AG43" i="28"/>
  <c r="AG44" i="28"/>
  <c r="AG45" i="28"/>
  <c r="AG46" i="28"/>
  <c r="AG47" i="28"/>
  <c r="AG48" i="28"/>
  <c r="AG49" i="28"/>
  <c r="AG50" i="28"/>
  <c r="AG51" i="28"/>
  <c r="AG52" i="28"/>
  <c r="AG53" i="28"/>
  <c r="AG54" i="28"/>
  <c r="AG55" i="28"/>
  <c r="AG56" i="28"/>
  <c r="BA56" i="28" s="1"/>
  <c r="AG57" i="28"/>
  <c r="AG58" i="28"/>
  <c r="BA58" i="28" s="1"/>
  <c r="AG59" i="28"/>
  <c r="BA59" i="28" s="1"/>
  <c r="AG60" i="28"/>
  <c r="AG61" i="28"/>
  <c r="AG62" i="28"/>
  <c r="AG63" i="28"/>
  <c r="AG64" i="28"/>
  <c r="AG65" i="28"/>
  <c r="AG66" i="28"/>
  <c r="AG67" i="28"/>
  <c r="AG68" i="28"/>
  <c r="AG69" i="28"/>
  <c r="AG70" i="28"/>
  <c r="AG71" i="28"/>
  <c r="AG224" i="28"/>
  <c r="AG225" i="28"/>
  <c r="AG226" i="28"/>
  <c r="AG227" i="28"/>
  <c r="AG228" i="28"/>
  <c r="BA228" i="28" s="1"/>
  <c r="AG229" i="28"/>
  <c r="AG230" i="28"/>
  <c r="BA230" i="28" s="1"/>
  <c r="AG231" i="28"/>
  <c r="AG232" i="28"/>
  <c r="AG233" i="28"/>
  <c r="AG234" i="28"/>
  <c r="AG235" i="28"/>
  <c r="AG12" i="28"/>
  <c r="AE13" i="28"/>
  <c r="AE14" i="28"/>
  <c r="AE15" i="28"/>
  <c r="AE16" i="28"/>
  <c r="AE17" i="28"/>
  <c r="AE18" i="28"/>
  <c r="AE19" i="28"/>
  <c r="AE20" i="28"/>
  <c r="AE21" i="28"/>
  <c r="AE22" i="28"/>
  <c r="AE23" i="28"/>
  <c r="AE24" i="28"/>
  <c r="AE25" i="28"/>
  <c r="AE26" i="28"/>
  <c r="AE27" i="28"/>
  <c r="AE28" i="28"/>
  <c r="AE29" i="28"/>
  <c r="AE30" i="28"/>
  <c r="AE31" i="28"/>
  <c r="AE32" i="28"/>
  <c r="AE33" i="28"/>
  <c r="AE34" i="28"/>
  <c r="AE35" i="28"/>
  <c r="AE36" i="28"/>
  <c r="AE37" i="28"/>
  <c r="AE38" i="28"/>
  <c r="AE39" i="28"/>
  <c r="AE40" i="28"/>
  <c r="AE41" i="28"/>
  <c r="AE42" i="28"/>
  <c r="AE43" i="28"/>
  <c r="AE44" i="28"/>
  <c r="AE45" i="28"/>
  <c r="AE46" i="28"/>
  <c r="AE47" i="28"/>
  <c r="AE48" i="28"/>
  <c r="AE49" i="28"/>
  <c r="AE50" i="28"/>
  <c r="AE51" i="28"/>
  <c r="AE52" i="28"/>
  <c r="AE53" i="28"/>
  <c r="AE54" i="28"/>
  <c r="AE55" i="28"/>
  <c r="AE56" i="28"/>
  <c r="AE57" i="28"/>
  <c r="AE58" i="28"/>
  <c r="AE59" i="28"/>
  <c r="AE60" i="28"/>
  <c r="AE61" i="28"/>
  <c r="AE62" i="28"/>
  <c r="AE63" i="28"/>
  <c r="AE64" i="28"/>
  <c r="AE65" i="28"/>
  <c r="AE66" i="28"/>
  <c r="AE67" i="28"/>
  <c r="AE68" i="28"/>
  <c r="AE69" i="28"/>
  <c r="AE70" i="28"/>
  <c r="AE71" i="28"/>
  <c r="AE224" i="28"/>
  <c r="AE225" i="28"/>
  <c r="AE226" i="28"/>
  <c r="AE227" i="28"/>
  <c r="AE228" i="28"/>
  <c r="AE229" i="28"/>
  <c r="AE230" i="28"/>
  <c r="AE231" i="28"/>
  <c r="AE232" i="28"/>
  <c r="AE233" i="28"/>
  <c r="AE234" i="28"/>
  <c r="AE235" i="28"/>
  <c r="AE12" i="28"/>
  <c r="AO163" i="6"/>
  <c r="AN163" i="6"/>
  <c r="G106" i="6"/>
  <c r="G589" i="29"/>
  <c r="D589" i="29"/>
  <c r="C589" i="29"/>
  <c r="G588" i="29"/>
  <c r="D588" i="29"/>
  <c r="C588" i="29"/>
  <c r="G587" i="29"/>
  <c r="D587" i="29"/>
  <c r="C587" i="29"/>
  <c r="G586" i="29"/>
  <c r="D586" i="29"/>
  <c r="C586" i="29"/>
  <c r="G585" i="29"/>
  <c r="D585" i="29"/>
  <c r="C585" i="29"/>
  <c r="G584" i="29"/>
  <c r="D584" i="29"/>
  <c r="C584" i="29"/>
  <c r="AG36" i="21"/>
  <c r="AH36" i="21"/>
  <c r="AI36" i="21"/>
  <c r="AG37" i="21"/>
  <c r="AH37" i="21"/>
  <c r="AI37" i="21"/>
  <c r="AG38" i="21"/>
  <c r="AH38" i="21"/>
  <c r="AI38" i="21"/>
  <c r="AG39" i="21"/>
  <c r="AH39" i="21"/>
  <c r="AI39" i="21"/>
  <c r="AG40" i="21"/>
  <c r="AH40" i="21"/>
  <c r="AI40" i="21"/>
  <c r="AG41" i="21"/>
  <c r="AH41" i="21"/>
  <c r="AI41" i="21"/>
  <c r="X36" i="21"/>
  <c r="Y36" i="21"/>
  <c r="Z36" i="21"/>
  <c r="AC23" i="21" s="1"/>
  <c r="X37" i="21"/>
  <c r="Y37" i="21"/>
  <c r="Z37" i="21"/>
  <c r="AC24" i="21" s="1"/>
  <c r="X38" i="21"/>
  <c r="Y38" i="21"/>
  <c r="Z38" i="21"/>
  <c r="AC25" i="21" s="1"/>
  <c r="X39" i="21"/>
  <c r="Y39" i="21"/>
  <c r="Z39" i="21"/>
  <c r="X40" i="21"/>
  <c r="Y40" i="21"/>
  <c r="Z40" i="21"/>
  <c r="AC27" i="21" s="1"/>
  <c r="X41" i="21"/>
  <c r="Y41" i="21"/>
  <c r="Z41" i="21"/>
  <c r="R36" i="21"/>
  <c r="S36" i="21"/>
  <c r="T36" i="21"/>
  <c r="R37" i="21"/>
  <c r="S37" i="21"/>
  <c r="T37" i="21"/>
  <c r="R38" i="21"/>
  <c r="S38" i="21"/>
  <c r="T38" i="21"/>
  <c r="R39" i="21"/>
  <c r="S39" i="21"/>
  <c r="T39" i="21"/>
  <c r="R40" i="21"/>
  <c r="S40" i="21"/>
  <c r="T40" i="21"/>
  <c r="R41" i="21"/>
  <c r="S41" i="21"/>
  <c r="T41" i="21"/>
  <c r="M36" i="21"/>
  <c r="N36" i="21"/>
  <c r="O36" i="21"/>
  <c r="M37" i="21"/>
  <c r="N37" i="21"/>
  <c r="O37" i="21"/>
  <c r="M38" i="21"/>
  <c r="N38" i="21"/>
  <c r="O38" i="21"/>
  <c r="M39" i="21"/>
  <c r="N39" i="21"/>
  <c r="O39" i="21"/>
  <c r="M40" i="21"/>
  <c r="N40" i="21"/>
  <c r="O40" i="21"/>
  <c r="M41" i="21"/>
  <c r="N41" i="21"/>
  <c r="O41" i="21"/>
  <c r="J36" i="21"/>
  <c r="J37" i="21"/>
  <c r="J38" i="21"/>
  <c r="J39" i="21"/>
  <c r="J40" i="21"/>
  <c r="J41" i="21"/>
  <c r="D36" i="21"/>
  <c r="E36" i="21"/>
  <c r="F36" i="21"/>
  <c r="G36" i="21"/>
  <c r="H36" i="21"/>
  <c r="D37" i="21"/>
  <c r="E37" i="21"/>
  <c r="F37" i="21"/>
  <c r="G37" i="21"/>
  <c r="H37" i="21"/>
  <c r="D38" i="21"/>
  <c r="E38" i="21"/>
  <c r="F38" i="21"/>
  <c r="G38" i="21"/>
  <c r="H38" i="21"/>
  <c r="D39" i="21"/>
  <c r="E39" i="21"/>
  <c r="F39" i="21"/>
  <c r="G39" i="21"/>
  <c r="H39" i="21"/>
  <c r="D40" i="21"/>
  <c r="E40" i="21"/>
  <c r="F40" i="21"/>
  <c r="G40" i="21"/>
  <c r="H40" i="21"/>
  <c r="D41" i="21"/>
  <c r="E41" i="21"/>
  <c r="F41" i="21"/>
  <c r="G41" i="21"/>
  <c r="H41" i="21"/>
  <c r="AO546" i="14"/>
  <c r="AL546" i="14"/>
  <c r="AM546" i="14" s="1"/>
  <c r="AK546" i="14"/>
  <c r="AN546" i="14" s="1"/>
  <c r="AI546" i="14"/>
  <c r="AO545" i="14"/>
  <c r="AL545" i="14"/>
  <c r="AM545" i="14" s="1"/>
  <c r="AK545" i="14"/>
  <c r="AN545" i="14" s="1"/>
  <c r="AI545" i="14"/>
  <c r="AO544" i="14"/>
  <c r="AL544" i="14"/>
  <c r="AM544" i="14" s="1"/>
  <c r="AK544" i="14"/>
  <c r="AN544" i="14" s="1"/>
  <c r="AI544" i="14"/>
  <c r="AO543" i="14"/>
  <c r="AL543" i="14"/>
  <c r="AM543" i="14" s="1"/>
  <c r="AK543" i="14"/>
  <c r="AN543" i="14" s="1"/>
  <c r="AI543" i="14"/>
  <c r="AO542" i="14"/>
  <c r="AL542" i="14"/>
  <c r="AM542" i="14" s="1"/>
  <c r="AK542" i="14"/>
  <c r="AN542" i="14" s="1"/>
  <c r="AI542" i="14"/>
  <c r="AO541" i="14"/>
  <c r="AL541" i="14"/>
  <c r="AM541" i="14" s="1"/>
  <c r="AK541" i="14"/>
  <c r="AN541" i="14" s="1"/>
  <c r="AI541" i="14"/>
  <c r="X541" i="14"/>
  <c r="Y541" i="14"/>
  <c r="Z541" i="14"/>
  <c r="X542" i="14"/>
  <c r="Y542" i="14"/>
  <c r="Z542" i="14"/>
  <c r="X543" i="14"/>
  <c r="Y543" i="14"/>
  <c r="Z543" i="14"/>
  <c r="X544" i="14"/>
  <c r="Y544" i="14"/>
  <c r="Z544" i="14"/>
  <c r="X545" i="14"/>
  <c r="Y545" i="14"/>
  <c r="Z545" i="14"/>
  <c r="X546" i="14"/>
  <c r="Y546" i="14"/>
  <c r="Z546" i="14"/>
  <c r="S541" i="14"/>
  <c r="T541" i="14"/>
  <c r="U541" i="14"/>
  <c r="S542" i="14"/>
  <c r="T542" i="14"/>
  <c r="U542" i="14"/>
  <c r="S543" i="14"/>
  <c r="T543" i="14"/>
  <c r="U543" i="14"/>
  <c r="S544" i="14"/>
  <c r="T544" i="14"/>
  <c r="U544" i="14"/>
  <c r="S545" i="14"/>
  <c r="T545" i="14"/>
  <c r="U545" i="14"/>
  <c r="S546" i="14"/>
  <c r="T546" i="14"/>
  <c r="U546" i="14"/>
  <c r="H541" i="14"/>
  <c r="H542" i="14"/>
  <c r="H543" i="14"/>
  <c r="H544" i="14"/>
  <c r="H545" i="14"/>
  <c r="H546" i="14"/>
  <c r="P248" i="15"/>
  <c r="O248" i="15"/>
  <c r="Q248" i="15" s="1"/>
  <c r="P247" i="15"/>
  <c r="O247" i="15"/>
  <c r="Q247" i="15" s="1"/>
  <c r="P246" i="15"/>
  <c r="O246" i="15"/>
  <c r="Q246" i="15" s="1"/>
  <c r="P245" i="15"/>
  <c r="O245" i="15"/>
  <c r="P244" i="15"/>
  <c r="O244" i="15"/>
  <c r="P243" i="15"/>
  <c r="O243" i="15"/>
  <c r="Q243" i="15" s="1"/>
  <c r="J243" i="15"/>
  <c r="J244" i="15"/>
  <c r="J245" i="15"/>
  <c r="J246" i="15"/>
  <c r="J247" i="15"/>
  <c r="J248" i="15"/>
  <c r="H647" i="16"/>
  <c r="J647" i="16"/>
  <c r="L647" i="16" s="1"/>
  <c r="H648" i="16"/>
  <c r="J648" i="16"/>
  <c r="L648" i="16"/>
  <c r="H649" i="16"/>
  <c r="J649" i="16"/>
  <c r="H650" i="16"/>
  <c r="J650" i="16"/>
  <c r="L650" i="16" s="1"/>
  <c r="H651" i="16"/>
  <c r="J651" i="16"/>
  <c r="H652" i="16"/>
  <c r="L652" i="16" s="1"/>
  <c r="J652" i="16"/>
  <c r="E652" i="16"/>
  <c r="F652" i="16"/>
  <c r="G652" i="16"/>
  <c r="E651" i="16"/>
  <c r="F651" i="16"/>
  <c r="G651" i="16"/>
  <c r="E650" i="16"/>
  <c r="F650" i="16"/>
  <c r="G650" i="16"/>
  <c r="E649" i="16"/>
  <c r="F649" i="16"/>
  <c r="G649" i="16"/>
  <c r="E648" i="16"/>
  <c r="F648" i="16"/>
  <c r="G648" i="16"/>
  <c r="E647" i="16"/>
  <c r="F647" i="16"/>
  <c r="G647" i="16"/>
  <c r="F42" i="13"/>
  <c r="AF234" i="28"/>
  <c r="AF235" i="28"/>
  <c r="AD234" i="28"/>
  <c r="AE150" i="11"/>
  <c r="AD150" i="11"/>
  <c r="AB150" i="11"/>
  <c r="Z150" i="11"/>
  <c r="Y150" i="11"/>
  <c r="V150" i="11"/>
  <c r="AO15" i="11"/>
  <c r="AO16" i="11" s="1"/>
  <c r="O5" i="11"/>
  <c r="P5" i="11" s="1"/>
  <c r="N125" i="30"/>
  <c r="M125" i="30"/>
  <c r="N124" i="30"/>
  <c r="M124" i="30"/>
  <c r="K125" i="30"/>
  <c r="J125" i="30"/>
  <c r="K124" i="30"/>
  <c r="J124" i="30"/>
  <c r="D125" i="30"/>
  <c r="AI149" i="11" s="1"/>
  <c r="C125" i="30"/>
  <c r="D124" i="30"/>
  <c r="AI148" i="11" s="1"/>
  <c r="C124" i="30"/>
  <c r="D13" i="25"/>
  <c r="AX41" i="34"/>
  <c r="AY41" i="34" s="1"/>
  <c r="AT41" i="34"/>
  <c r="AU41" i="34" s="1"/>
  <c r="AP41" i="34"/>
  <c r="AQ41" i="34" s="1"/>
  <c r="L18" i="34" s="1"/>
  <c r="AL41" i="34"/>
  <c r="AM41" i="34" s="1"/>
  <c r="AH41" i="34"/>
  <c r="AI41" i="34" s="1"/>
  <c r="AD41" i="34"/>
  <c r="AE41" i="34" s="1"/>
  <c r="Z41" i="34"/>
  <c r="AA41" i="34" s="1"/>
  <c r="V41" i="34"/>
  <c r="W41" i="34" s="1"/>
  <c r="R41" i="34"/>
  <c r="S41" i="34" s="1"/>
  <c r="N41" i="34"/>
  <c r="O41" i="34" s="1"/>
  <c r="J41" i="34"/>
  <c r="K41" i="34" s="1"/>
  <c r="D18" i="34" s="1"/>
  <c r="F41" i="34"/>
  <c r="G41" i="34" s="1"/>
  <c r="D41" i="34"/>
  <c r="B18" i="34" s="1"/>
  <c r="D109" i="42"/>
  <c r="AO162" i="6"/>
  <c r="AN162" i="6"/>
  <c r="F106" i="6"/>
  <c r="AX42" i="34"/>
  <c r="AY42" i="34" s="1"/>
  <c r="AT42" i="34"/>
  <c r="AU42" i="34" s="1"/>
  <c r="AP42" i="34"/>
  <c r="AQ42" i="34" s="1"/>
  <c r="AL42" i="34"/>
  <c r="AM42" i="34" s="1"/>
  <c r="AH42" i="34"/>
  <c r="AI42" i="34" s="1"/>
  <c r="AD42" i="34"/>
  <c r="AE42" i="34" s="1"/>
  <c r="Z42" i="34"/>
  <c r="AA42" i="34" s="1"/>
  <c r="V42" i="34"/>
  <c r="W42" i="34" s="1"/>
  <c r="R42" i="34"/>
  <c r="S42" i="34" s="1"/>
  <c r="N42" i="34"/>
  <c r="O42" i="34" s="1"/>
  <c r="J42" i="34"/>
  <c r="K42" i="34" s="1"/>
  <c r="F42" i="34"/>
  <c r="G42" i="34" s="1"/>
  <c r="D56" i="34"/>
  <c r="D55" i="34"/>
  <c r="D42" i="34"/>
  <c r="D43" i="34"/>
  <c r="D51" i="34"/>
  <c r="D50" i="34"/>
  <c r="D49" i="34"/>
  <c r="D48" i="34"/>
  <c r="D47" i="34"/>
  <c r="D46" i="34"/>
  <c r="D45" i="34"/>
  <c r="E3212" i="41"/>
  <c r="E3213" i="41"/>
  <c r="E3215" i="41"/>
  <c r="E3216" i="41"/>
  <c r="E3219" i="41"/>
  <c r="E3220" i="41"/>
  <c r="E3206" i="41"/>
  <c r="E3207" i="41"/>
  <c r="E3208" i="41"/>
  <c r="E3209" i="41"/>
  <c r="AE149" i="11"/>
  <c r="AE148" i="11"/>
  <c r="AD149" i="11"/>
  <c r="AD148" i="11"/>
  <c r="AB149" i="11"/>
  <c r="AB148" i="11"/>
  <c r="Z149" i="11"/>
  <c r="Z148" i="11"/>
  <c r="Y149" i="11"/>
  <c r="Y148" i="11"/>
  <c r="V149" i="11"/>
  <c r="V148" i="11"/>
  <c r="AN15" i="11"/>
  <c r="AN16" i="11" s="1"/>
  <c r="O4" i="11"/>
  <c r="P4" i="11" s="1"/>
  <c r="O30" i="17"/>
  <c r="O29" i="17"/>
  <c r="Q29" i="17" s="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E46" i="17"/>
  <c r="G583" i="29"/>
  <c r="D583" i="29"/>
  <c r="C583" i="29"/>
  <c r="G582" i="29"/>
  <c r="D582" i="29"/>
  <c r="C582" i="29"/>
  <c r="E42" i="13"/>
  <c r="AI42" i="21"/>
  <c r="AH42" i="21"/>
  <c r="AG42" i="21"/>
  <c r="AI43" i="21"/>
  <c r="AH43" i="21"/>
  <c r="AG43" i="21"/>
  <c r="Z42" i="21"/>
  <c r="Y42" i="21"/>
  <c r="X42" i="21"/>
  <c r="Z43" i="21"/>
  <c r="Y43" i="21"/>
  <c r="X43" i="21"/>
  <c r="T42" i="21"/>
  <c r="S42" i="21"/>
  <c r="R42" i="21"/>
  <c r="T43" i="21"/>
  <c r="S43" i="21"/>
  <c r="R43" i="21"/>
  <c r="O42" i="21"/>
  <c r="N42" i="21"/>
  <c r="M42" i="21"/>
  <c r="O43" i="21"/>
  <c r="N43" i="21"/>
  <c r="M43" i="21"/>
  <c r="J42" i="21"/>
  <c r="J43" i="21"/>
  <c r="H42" i="21"/>
  <c r="G42" i="21"/>
  <c r="F42" i="21"/>
  <c r="E42" i="21"/>
  <c r="D42" i="21"/>
  <c r="H43" i="21"/>
  <c r="G43" i="21"/>
  <c r="F43" i="21"/>
  <c r="E43" i="21"/>
  <c r="D43" i="21"/>
  <c r="AO3" i="14"/>
  <c r="AP3" i="14" s="1"/>
  <c r="AO4" i="14"/>
  <c r="AP4" i="14" s="1"/>
  <c r="AO5" i="14"/>
  <c r="AP5" i="14" s="1"/>
  <c r="AO6" i="14"/>
  <c r="AP6" i="14" s="1"/>
  <c r="AO7" i="14"/>
  <c r="AP7" i="14" s="1"/>
  <c r="AO8" i="14"/>
  <c r="AP8" i="14" s="1"/>
  <c r="AO9" i="14"/>
  <c r="AP9" i="14" s="1"/>
  <c r="AO10" i="14"/>
  <c r="AP10" i="14" s="1"/>
  <c r="AO11" i="14"/>
  <c r="AP11" i="14" s="1"/>
  <c r="AO12" i="14"/>
  <c r="AP12" i="14" s="1"/>
  <c r="AO13" i="14"/>
  <c r="AP13" i="14" s="1"/>
  <c r="AO14" i="14"/>
  <c r="AP14" i="14" s="1"/>
  <c r="AO15" i="14"/>
  <c r="AP15" i="14" s="1"/>
  <c r="AO16" i="14"/>
  <c r="AP16" i="14" s="1"/>
  <c r="AO17" i="14"/>
  <c r="AP17" i="14" s="1"/>
  <c r="AO18" i="14"/>
  <c r="AP18" i="14" s="1"/>
  <c r="AO19" i="14"/>
  <c r="AP19" i="14" s="1"/>
  <c r="AO20" i="14"/>
  <c r="AP20" i="14" s="1"/>
  <c r="AO21" i="14"/>
  <c r="AP21" i="14" s="1"/>
  <c r="AO22" i="14"/>
  <c r="AP22" i="14" s="1"/>
  <c r="AO23" i="14"/>
  <c r="AP23" i="14" s="1"/>
  <c r="AO24" i="14"/>
  <c r="AP24" i="14" s="1"/>
  <c r="AO25" i="14"/>
  <c r="AP25" i="14" s="1"/>
  <c r="AO26" i="14"/>
  <c r="AP26" i="14" s="1"/>
  <c r="AO27" i="14"/>
  <c r="AP27" i="14" s="1"/>
  <c r="AO28" i="14"/>
  <c r="AP28" i="14" s="1"/>
  <c r="AO29" i="14"/>
  <c r="AP29" i="14" s="1"/>
  <c r="AO30" i="14"/>
  <c r="AP30" i="14" s="1"/>
  <c r="AO31" i="14"/>
  <c r="AP31" i="14" s="1"/>
  <c r="AO32" i="14"/>
  <c r="AP32" i="14" s="1"/>
  <c r="AO33" i="14"/>
  <c r="AP33" i="14" s="1"/>
  <c r="AO34" i="14"/>
  <c r="AP34" i="14" s="1"/>
  <c r="AO35" i="14"/>
  <c r="AP35" i="14" s="1"/>
  <c r="AO36" i="14"/>
  <c r="AP36" i="14" s="1"/>
  <c r="AO37" i="14"/>
  <c r="AP37" i="14" s="1"/>
  <c r="AO38" i="14"/>
  <c r="AP38" i="14" s="1"/>
  <c r="AO39" i="14"/>
  <c r="AP39" i="14" s="1"/>
  <c r="AO40" i="14"/>
  <c r="AP40" i="14" s="1"/>
  <c r="AO41" i="14"/>
  <c r="AP41" i="14" s="1"/>
  <c r="AO42" i="14"/>
  <c r="AP42" i="14" s="1"/>
  <c r="AO43" i="14"/>
  <c r="AP43" i="14" s="1"/>
  <c r="AO44" i="14"/>
  <c r="AP44" i="14" s="1"/>
  <c r="AO45" i="14"/>
  <c r="AP45" i="14" s="1"/>
  <c r="AO46" i="14"/>
  <c r="AP46" i="14" s="1"/>
  <c r="AO47" i="14"/>
  <c r="AP47" i="14" s="1"/>
  <c r="AO48" i="14"/>
  <c r="AP48" i="14" s="1"/>
  <c r="AO49" i="14"/>
  <c r="AP49" i="14" s="1"/>
  <c r="AO50" i="14"/>
  <c r="AP50" i="14" s="1"/>
  <c r="AO51" i="14"/>
  <c r="AP51" i="14" s="1"/>
  <c r="AO52" i="14"/>
  <c r="AP52" i="14" s="1"/>
  <c r="AO53" i="14"/>
  <c r="AP53" i="14" s="1"/>
  <c r="AO54" i="14"/>
  <c r="AP54" i="14" s="1"/>
  <c r="AO55" i="14"/>
  <c r="AP55" i="14" s="1"/>
  <c r="AO56" i="14"/>
  <c r="AP56" i="14" s="1"/>
  <c r="AO57" i="14"/>
  <c r="AP57" i="14" s="1"/>
  <c r="AO58" i="14"/>
  <c r="AP58" i="14" s="1"/>
  <c r="AO59" i="14"/>
  <c r="AP59" i="14" s="1"/>
  <c r="AO60" i="14"/>
  <c r="AP60" i="14" s="1"/>
  <c r="AO61" i="14"/>
  <c r="AP61" i="14" s="1"/>
  <c r="AO62" i="14"/>
  <c r="AP62" i="14" s="1"/>
  <c r="AO63" i="14"/>
  <c r="AP63" i="14" s="1"/>
  <c r="AO64" i="14"/>
  <c r="AP64" i="14" s="1"/>
  <c r="AO65" i="14"/>
  <c r="AP65" i="14" s="1"/>
  <c r="AO66" i="14"/>
  <c r="AP66" i="14" s="1"/>
  <c r="AO67" i="14"/>
  <c r="AP67" i="14" s="1"/>
  <c r="AO68" i="14"/>
  <c r="AP68" i="14" s="1"/>
  <c r="AO69" i="14"/>
  <c r="AP69" i="14" s="1"/>
  <c r="AO70" i="14"/>
  <c r="AP70" i="14" s="1"/>
  <c r="AO71" i="14"/>
  <c r="AP71" i="14" s="1"/>
  <c r="AO72" i="14"/>
  <c r="AP72" i="14" s="1"/>
  <c r="AO73" i="14"/>
  <c r="AP73" i="14" s="1"/>
  <c r="AO74" i="14"/>
  <c r="AP74" i="14" s="1"/>
  <c r="AO75" i="14"/>
  <c r="AP75" i="14" s="1"/>
  <c r="AO76" i="14"/>
  <c r="AP76" i="14" s="1"/>
  <c r="AO77" i="14"/>
  <c r="AP77" i="14" s="1"/>
  <c r="AO78" i="14"/>
  <c r="AP78" i="14" s="1"/>
  <c r="AO79" i="14"/>
  <c r="AP79" i="14" s="1"/>
  <c r="AO80" i="14"/>
  <c r="AP80" i="14" s="1"/>
  <c r="AO81" i="14"/>
  <c r="AP81" i="14" s="1"/>
  <c r="AO82" i="14"/>
  <c r="AP82" i="14" s="1"/>
  <c r="AO83" i="14"/>
  <c r="AP83" i="14" s="1"/>
  <c r="AO84" i="14"/>
  <c r="AP84" i="14" s="1"/>
  <c r="AO85" i="14"/>
  <c r="AP85" i="14" s="1"/>
  <c r="AO86" i="14"/>
  <c r="AP86" i="14" s="1"/>
  <c r="AO87" i="14"/>
  <c r="AP87" i="14" s="1"/>
  <c r="AO88" i="14"/>
  <c r="AP88" i="14" s="1"/>
  <c r="AO89" i="14"/>
  <c r="AP89" i="14" s="1"/>
  <c r="AO90" i="14"/>
  <c r="AP90" i="14" s="1"/>
  <c r="AO91" i="14"/>
  <c r="AP91" i="14" s="1"/>
  <c r="AO92" i="14"/>
  <c r="AP92" i="14" s="1"/>
  <c r="AO93" i="14"/>
  <c r="AP93" i="14" s="1"/>
  <c r="AO94" i="14"/>
  <c r="AP94" i="14" s="1"/>
  <c r="AO95" i="14"/>
  <c r="AP95" i="14" s="1"/>
  <c r="AO96" i="14"/>
  <c r="AP96" i="14" s="1"/>
  <c r="AO97" i="14"/>
  <c r="AP97" i="14" s="1"/>
  <c r="AO98" i="14"/>
  <c r="AP98" i="14" s="1"/>
  <c r="AO99" i="14"/>
  <c r="AP99" i="14" s="1"/>
  <c r="AO100" i="14"/>
  <c r="AP100" i="14" s="1"/>
  <c r="AO101" i="14"/>
  <c r="AP101" i="14" s="1"/>
  <c r="AO102" i="14"/>
  <c r="AP102" i="14" s="1"/>
  <c r="AO103" i="14"/>
  <c r="AP103" i="14" s="1"/>
  <c r="AO104" i="14"/>
  <c r="AP104" i="14" s="1"/>
  <c r="AO105" i="14"/>
  <c r="AP105" i="14" s="1"/>
  <c r="AO106" i="14"/>
  <c r="AP106" i="14" s="1"/>
  <c r="AO107" i="14"/>
  <c r="AP107" i="14" s="1"/>
  <c r="AO108" i="14"/>
  <c r="AP108" i="14" s="1"/>
  <c r="AO109" i="14"/>
  <c r="AP109" i="14" s="1"/>
  <c r="AO110" i="14"/>
  <c r="AP110" i="14" s="1"/>
  <c r="AO111" i="14"/>
  <c r="AP111" i="14" s="1"/>
  <c r="AO112" i="14"/>
  <c r="AP112" i="14" s="1"/>
  <c r="AO113" i="14"/>
  <c r="AP113" i="14" s="1"/>
  <c r="AO114" i="14"/>
  <c r="AP114" i="14" s="1"/>
  <c r="AO115" i="14"/>
  <c r="AP115" i="14" s="1"/>
  <c r="AO116" i="14"/>
  <c r="AP116" i="14" s="1"/>
  <c r="AO117" i="14"/>
  <c r="AP117" i="14" s="1"/>
  <c r="AO118" i="14"/>
  <c r="AP118" i="14" s="1"/>
  <c r="AO119" i="14"/>
  <c r="AP119" i="14" s="1"/>
  <c r="AO120" i="14"/>
  <c r="AP120" i="14" s="1"/>
  <c r="AO121" i="14"/>
  <c r="AP121" i="14" s="1"/>
  <c r="AO122" i="14"/>
  <c r="AP122" i="14" s="1"/>
  <c r="AO123" i="14"/>
  <c r="AP123" i="14" s="1"/>
  <c r="AO124" i="14"/>
  <c r="AP124" i="14" s="1"/>
  <c r="AO125" i="14"/>
  <c r="AP125" i="14" s="1"/>
  <c r="AO126" i="14"/>
  <c r="AP126" i="14" s="1"/>
  <c r="AO127" i="14"/>
  <c r="AP127" i="14" s="1"/>
  <c r="AO128" i="14"/>
  <c r="AP128" i="14" s="1"/>
  <c r="AO129" i="14"/>
  <c r="AP129" i="14" s="1"/>
  <c r="AO130" i="14"/>
  <c r="AP130" i="14" s="1"/>
  <c r="AO131" i="14"/>
  <c r="AP131" i="14" s="1"/>
  <c r="AO132" i="14"/>
  <c r="AP132" i="14" s="1"/>
  <c r="AO133" i="14"/>
  <c r="AP133" i="14" s="1"/>
  <c r="AO134" i="14"/>
  <c r="AP134" i="14" s="1"/>
  <c r="AO135" i="14"/>
  <c r="AP135" i="14" s="1"/>
  <c r="AO136" i="14"/>
  <c r="AP136" i="14" s="1"/>
  <c r="AO137" i="14"/>
  <c r="AP137" i="14" s="1"/>
  <c r="AO138" i="14"/>
  <c r="AP138" i="14" s="1"/>
  <c r="AO139" i="14"/>
  <c r="AP139" i="14" s="1"/>
  <c r="AO140" i="14"/>
  <c r="AP140" i="14" s="1"/>
  <c r="AO141" i="14"/>
  <c r="AP141" i="14" s="1"/>
  <c r="AO142" i="14"/>
  <c r="AP142" i="14" s="1"/>
  <c r="AO143" i="14"/>
  <c r="AP143" i="14" s="1"/>
  <c r="AO144" i="14"/>
  <c r="AP144" i="14" s="1"/>
  <c r="AO145" i="14"/>
  <c r="AP145" i="14" s="1"/>
  <c r="AO146" i="14"/>
  <c r="AP146" i="14" s="1"/>
  <c r="AO147" i="14"/>
  <c r="AP147" i="14" s="1"/>
  <c r="AO148" i="14"/>
  <c r="AP148" i="14" s="1"/>
  <c r="AO149" i="14"/>
  <c r="AP149" i="14" s="1"/>
  <c r="AO150" i="14"/>
  <c r="AP150" i="14" s="1"/>
  <c r="AO151" i="14"/>
  <c r="AP151" i="14" s="1"/>
  <c r="AO152" i="14"/>
  <c r="AP152" i="14" s="1"/>
  <c r="AO153" i="14"/>
  <c r="AP153" i="14" s="1"/>
  <c r="AO154" i="14"/>
  <c r="AP154" i="14" s="1"/>
  <c r="AO155" i="14"/>
  <c r="AP155" i="14" s="1"/>
  <c r="AO156" i="14"/>
  <c r="AP156" i="14" s="1"/>
  <c r="AO157" i="14"/>
  <c r="AP157" i="14" s="1"/>
  <c r="AO158" i="14"/>
  <c r="AP158" i="14" s="1"/>
  <c r="AO159" i="14"/>
  <c r="AP159" i="14" s="1"/>
  <c r="AO160" i="14"/>
  <c r="AP160" i="14" s="1"/>
  <c r="AO161" i="14"/>
  <c r="AP161" i="14" s="1"/>
  <c r="AO162" i="14"/>
  <c r="AP162" i="14" s="1"/>
  <c r="AO163" i="14"/>
  <c r="AP163" i="14" s="1"/>
  <c r="AO164" i="14"/>
  <c r="AP164" i="14" s="1"/>
  <c r="AO165" i="14"/>
  <c r="AP165" i="14" s="1"/>
  <c r="AO166" i="14"/>
  <c r="AP166" i="14" s="1"/>
  <c r="AO167" i="14"/>
  <c r="AP167" i="14" s="1"/>
  <c r="AO168" i="14"/>
  <c r="AP168" i="14" s="1"/>
  <c r="AO169" i="14"/>
  <c r="AP169" i="14" s="1"/>
  <c r="AO170" i="14"/>
  <c r="AP170" i="14" s="1"/>
  <c r="AO171" i="14"/>
  <c r="AP171" i="14" s="1"/>
  <c r="AO172" i="14"/>
  <c r="AP172" i="14" s="1"/>
  <c r="AO173" i="14"/>
  <c r="AP173" i="14" s="1"/>
  <c r="AO174" i="14"/>
  <c r="AP174" i="14" s="1"/>
  <c r="AO175" i="14"/>
  <c r="AP175" i="14" s="1"/>
  <c r="AO176" i="14"/>
  <c r="AP176" i="14" s="1"/>
  <c r="AO177" i="14"/>
  <c r="AP177" i="14" s="1"/>
  <c r="AO178" i="14"/>
  <c r="AP178" i="14" s="1"/>
  <c r="AO179" i="14"/>
  <c r="AP179" i="14" s="1"/>
  <c r="AO180" i="14"/>
  <c r="AP180" i="14" s="1"/>
  <c r="AO181" i="14"/>
  <c r="AP181" i="14" s="1"/>
  <c r="AO182" i="14"/>
  <c r="AP182" i="14" s="1"/>
  <c r="AO183" i="14"/>
  <c r="AP183" i="14" s="1"/>
  <c r="AO184" i="14"/>
  <c r="AP184" i="14" s="1"/>
  <c r="AO185" i="14"/>
  <c r="AP185" i="14" s="1"/>
  <c r="AO186" i="14"/>
  <c r="AP186" i="14" s="1"/>
  <c r="AO187" i="14"/>
  <c r="AP187" i="14" s="1"/>
  <c r="AO188" i="14"/>
  <c r="AP188" i="14" s="1"/>
  <c r="AO189" i="14"/>
  <c r="AP189" i="14" s="1"/>
  <c r="AO190" i="14"/>
  <c r="AP190" i="14" s="1"/>
  <c r="AO191" i="14"/>
  <c r="AP191" i="14" s="1"/>
  <c r="AO192" i="14"/>
  <c r="AP192" i="14" s="1"/>
  <c r="AO193" i="14"/>
  <c r="AP193" i="14" s="1"/>
  <c r="AO194" i="14"/>
  <c r="AP194" i="14" s="1"/>
  <c r="AO195" i="14"/>
  <c r="AP195" i="14" s="1"/>
  <c r="AO196" i="14"/>
  <c r="AP196" i="14" s="1"/>
  <c r="AO197" i="14"/>
  <c r="AP197" i="14" s="1"/>
  <c r="AO198" i="14"/>
  <c r="AP198" i="14" s="1"/>
  <c r="AO199" i="14"/>
  <c r="AP199" i="14" s="1"/>
  <c r="AO200" i="14"/>
  <c r="AP200" i="14" s="1"/>
  <c r="AO201" i="14"/>
  <c r="AP201" i="14" s="1"/>
  <c r="AO202" i="14"/>
  <c r="AP202" i="14" s="1"/>
  <c r="AO203" i="14"/>
  <c r="AP203" i="14" s="1"/>
  <c r="AO204" i="14"/>
  <c r="AP204" i="14" s="1"/>
  <c r="AO205" i="14"/>
  <c r="AP205" i="14" s="1"/>
  <c r="AO206" i="14"/>
  <c r="AP206" i="14" s="1"/>
  <c r="AO207" i="14"/>
  <c r="AP207" i="14" s="1"/>
  <c r="AO208" i="14"/>
  <c r="AP208" i="14" s="1"/>
  <c r="AO209" i="14"/>
  <c r="AP209" i="14" s="1"/>
  <c r="AO210" i="14"/>
  <c r="AP210" i="14" s="1"/>
  <c r="AO211" i="14"/>
  <c r="AP211" i="14" s="1"/>
  <c r="AO212" i="14"/>
  <c r="AP212" i="14" s="1"/>
  <c r="AO213" i="14"/>
  <c r="AP213" i="14" s="1"/>
  <c r="AO214" i="14"/>
  <c r="AP214" i="14" s="1"/>
  <c r="AO215" i="14"/>
  <c r="AP215" i="14" s="1"/>
  <c r="AO216" i="14"/>
  <c r="AP216" i="14" s="1"/>
  <c r="AO217" i="14"/>
  <c r="AP217" i="14" s="1"/>
  <c r="AO218" i="14"/>
  <c r="AP218" i="14" s="1"/>
  <c r="AO219" i="14"/>
  <c r="AP219" i="14" s="1"/>
  <c r="AO220" i="14"/>
  <c r="AP220" i="14" s="1"/>
  <c r="AO221" i="14"/>
  <c r="AP221" i="14" s="1"/>
  <c r="AO222" i="14"/>
  <c r="AP222" i="14" s="1"/>
  <c r="AO223" i="14"/>
  <c r="AP223" i="14" s="1"/>
  <c r="AO224" i="14"/>
  <c r="AP224" i="14" s="1"/>
  <c r="AO225" i="14"/>
  <c r="AP225" i="14" s="1"/>
  <c r="AO226" i="14"/>
  <c r="AP226" i="14" s="1"/>
  <c r="AO227" i="14"/>
  <c r="AP227" i="14" s="1"/>
  <c r="AO228" i="14"/>
  <c r="AP228" i="14" s="1"/>
  <c r="AO229" i="14"/>
  <c r="AP229" i="14" s="1"/>
  <c r="AO230" i="14"/>
  <c r="AP230" i="14" s="1"/>
  <c r="AO231" i="14"/>
  <c r="AP231" i="14" s="1"/>
  <c r="AO232" i="14"/>
  <c r="AP232" i="14" s="1"/>
  <c r="AO233" i="14"/>
  <c r="AP233" i="14" s="1"/>
  <c r="AO234" i="14"/>
  <c r="AP234" i="14" s="1"/>
  <c r="AO235" i="14"/>
  <c r="AP235" i="14" s="1"/>
  <c r="AO236" i="14"/>
  <c r="AP236" i="14" s="1"/>
  <c r="AO237" i="14"/>
  <c r="AP237" i="14" s="1"/>
  <c r="AO238" i="14"/>
  <c r="AP238" i="14" s="1"/>
  <c r="AO239" i="14"/>
  <c r="AP239" i="14" s="1"/>
  <c r="AO240" i="14"/>
  <c r="AP240" i="14" s="1"/>
  <c r="AO241" i="14"/>
  <c r="AP241" i="14" s="1"/>
  <c r="AO242" i="14"/>
  <c r="AP242" i="14" s="1"/>
  <c r="AO243" i="14"/>
  <c r="AP243" i="14" s="1"/>
  <c r="AO244" i="14"/>
  <c r="AP244" i="14" s="1"/>
  <c r="AO245" i="14"/>
  <c r="AP245" i="14" s="1"/>
  <c r="AO246" i="14"/>
  <c r="AP246" i="14" s="1"/>
  <c r="AO247" i="14"/>
  <c r="AP247" i="14" s="1"/>
  <c r="AO248" i="14"/>
  <c r="AP248" i="14" s="1"/>
  <c r="AO249" i="14"/>
  <c r="AP249" i="14" s="1"/>
  <c r="AO250" i="14"/>
  <c r="AP250" i="14" s="1"/>
  <c r="AO251" i="14"/>
  <c r="AP251" i="14" s="1"/>
  <c r="AO252" i="14"/>
  <c r="AP252" i="14" s="1"/>
  <c r="AO253" i="14"/>
  <c r="AP253" i="14" s="1"/>
  <c r="AO254" i="14"/>
  <c r="AP254" i="14" s="1"/>
  <c r="AO255" i="14"/>
  <c r="AP255" i="14" s="1"/>
  <c r="AO256" i="14"/>
  <c r="AP256" i="14" s="1"/>
  <c r="AO257" i="14"/>
  <c r="AP257" i="14" s="1"/>
  <c r="AO258" i="14"/>
  <c r="AP258" i="14" s="1"/>
  <c r="AO259" i="14"/>
  <c r="AP259" i="14" s="1"/>
  <c r="AO260" i="14"/>
  <c r="AP260" i="14" s="1"/>
  <c r="AO261" i="14"/>
  <c r="AP261" i="14" s="1"/>
  <c r="AO262" i="14"/>
  <c r="AP262" i="14" s="1"/>
  <c r="AO263" i="14"/>
  <c r="AP263" i="14" s="1"/>
  <c r="AO264" i="14"/>
  <c r="AP264" i="14" s="1"/>
  <c r="AO265" i="14"/>
  <c r="AP265" i="14" s="1"/>
  <c r="AO266" i="14"/>
  <c r="AP266" i="14" s="1"/>
  <c r="AO267" i="14"/>
  <c r="AP267" i="14" s="1"/>
  <c r="AO268" i="14"/>
  <c r="AP268" i="14" s="1"/>
  <c r="AO269" i="14"/>
  <c r="AP269" i="14" s="1"/>
  <c r="AO270" i="14"/>
  <c r="AP270" i="14" s="1"/>
  <c r="AO271" i="14"/>
  <c r="AP271" i="14" s="1"/>
  <c r="AO272" i="14"/>
  <c r="AP272" i="14" s="1"/>
  <c r="AO273" i="14"/>
  <c r="AP273" i="14" s="1"/>
  <c r="AO274" i="14"/>
  <c r="AP274" i="14" s="1"/>
  <c r="AO275" i="14"/>
  <c r="AP275" i="14" s="1"/>
  <c r="AO276" i="14"/>
  <c r="AP276" i="14" s="1"/>
  <c r="AO277" i="14"/>
  <c r="AP277" i="14" s="1"/>
  <c r="AO278" i="14"/>
  <c r="AP278" i="14" s="1"/>
  <c r="AO279" i="14"/>
  <c r="AP279" i="14" s="1"/>
  <c r="AO280" i="14"/>
  <c r="AP280" i="14" s="1"/>
  <c r="AO281" i="14"/>
  <c r="AP281" i="14" s="1"/>
  <c r="AO282" i="14"/>
  <c r="AP282" i="14" s="1"/>
  <c r="AO283" i="14"/>
  <c r="AP283" i="14" s="1"/>
  <c r="AO284" i="14"/>
  <c r="AP284" i="14" s="1"/>
  <c r="AO285" i="14"/>
  <c r="AP285" i="14" s="1"/>
  <c r="AO286" i="14"/>
  <c r="AP286" i="14" s="1"/>
  <c r="AO287" i="14"/>
  <c r="AP287" i="14" s="1"/>
  <c r="AO288" i="14"/>
  <c r="AP288" i="14" s="1"/>
  <c r="AO289" i="14"/>
  <c r="AP289" i="14" s="1"/>
  <c r="AO290" i="14"/>
  <c r="AP290" i="14" s="1"/>
  <c r="AO291" i="14"/>
  <c r="AP291" i="14" s="1"/>
  <c r="AO292" i="14"/>
  <c r="AP292" i="14" s="1"/>
  <c r="AO293" i="14"/>
  <c r="AP293" i="14" s="1"/>
  <c r="AO294" i="14"/>
  <c r="AP294" i="14" s="1"/>
  <c r="AO295" i="14"/>
  <c r="AP295" i="14" s="1"/>
  <c r="AO296" i="14"/>
  <c r="AP296" i="14" s="1"/>
  <c r="AO297" i="14"/>
  <c r="AP297" i="14" s="1"/>
  <c r="AO298" i="14"/>
  <c r="AP298" i="14" s="1"/>
  <c r="AO299" i="14"/>
  <c r="AP299" i="14" s="1"/>
  <c r="AO300" i="14"/>
  <c r="AP300" i="14" s="1"/>
  <c r="AO301" i="14"/>
  <c r="AP301" i="14" s="1"/>
  <c r="AO302" i="14"/>
  <c r="AP302" i="14" s="1"/>
  <c r="AO303" i="14"/>
  <c r="AP303" i="14" s="1"/>
  <c r="AO304" i="14"/>
  <c r="AP304" i="14" s="1"/>
  <c r="AO305" i="14"/>
  <c r="AP305" i="14" s="1"/>
  <c r="AO306" i="14"/>
  <c r="AP306" i="14" s="1"/>
  <c r="AO307" i="14"/>
  <c r="AP307" i="14" s="1"/>
  <c r="AO308" i="14"/>
  <c r="AP308" i="14" s="1"/>
  <c r="AO309" i="14"/>
  <c r="AP309" i="14" s="1"/>
  <c r="AO310" i="14"/>
  <c r="AP310" i="14" s="1"/>
  <c r="AO311" i="14"/>
  <c r="AP311" i="14" s="1"/>
  <c r="AO312" i="14"/>
  <c r="AP312" i="14" s="1"/>
  <c r="AO313" i="14"/>
  <c r="AP313" i="14" s="1"/>
  <c r="AO314" i="14"/>
  <c r="AP314" i="14" s="1"/>
  <c r="AO315" i="14"/>
  <c r="AP315" i="14" s="1"/>
  <c r="AO316" i="14"/>
  <c r="AP316" i="14" s="1"/>
  <c r="AO317" i="14"/>
  <c r="AP317" i="14" s="1"/>
  <c r="AO318" i="14"/>
  <c r="AP318" i="14" s="1"/>
  <c r="AO319" i="14"/>
  <c r="AP319" i="14" s="1"/>
  <c r="AO320" i="14"/>
  <c r="AP320" i="14" s="1"/>
  <c r="AO321" i="14"/>
  <c r="AP321" i="14" s="1"/>
  <c r="AO322" i="14"/>
  <c r="AP322" i="14" s="1"/>
  <c r="AO323" i="14"/>
  <c r="AP323" i="14" s="1"/>
  <c r="AO324" i="14"/>
  <c r="AP324" i="14" s="1"/>
  <c r="AO325" i="14"/>
  <c r="AP325" i="14" s="1"/>
  <c r="AO326" i="14"/>
  <c r="AP326" i="14" s="1"/>
  <c r="AO327" i="14"/>
  <c r="AP327" i="14" s="1"/>
  <c r="AO328" i="14"/>
  <c r="AP328" i="14" s="1"/>
  <c r="AO329" i="14"/>
  <c r="AP329" i="14" s="1"/>
  <c r="AO330" i="14"/>
  <c r="AP330" i="14" s="1"/>
  <c r="AO331" i="14"/>
  <c r="AP331" i="14" s="1"/>
  <c r="AO332" i="14"/>
  <c r="AP332" i="14" s="1"/>
  <c r="AO333" i="14"/>
  <c r="AP333" i="14" s="1"/>
  <c r="AO334" i="14"/>
  <c r="AP334" i="14" s="1"/>
  <c r="AO335" i="14"/>
  <c r="AP335" i="14" s="1"/>
  <c r="AO336" i="14"/>
  <c r="AP336" i="14" s="1"/>
  <c r="AO337" i="14"/>
  <c r="AP337" i="14" s="1"/>
  <c r="AO338" i="14"/>
  <c r="AP338" i="14" s="1"/>
  <c r="AO339" i="14"/>
  <c r="AP339" i="14" s="1"/>
  <c r="AO340" i="14"/>
  <c r="AP340" i="14" s="1"/>
  <c r="AO341" i="14"/>
  <c r="AP341" i="14" s="1"/>
  <c r="AO342" i="14"/>
  <c r="AP342" i="14" s="1"/>
  <c r="AO343" i="14"/>
  <c r="AP343" i="14" s="1"/>
  <c r="AO344" i="14"/>
  <c r="AP344" i="14" s="1"/>
  <c r="AO345" i="14"/>
  <c r="AP345" i="14" s="1"/>
  <c r="AO346" i="14"/>
  <c r="AP346" i="14" s="1"/>
  <c r="AO347" i="14"/>
  <c r="AP347" i="14" s="1"/>
  <c r="AO348" i="14"/>
  <c r="AP348" i="14" s="1"/>
  <c r="AO349" i="14"/>
  <c r="AP349" i="14" s="1"/>
  <c r="AO350" i="14"/>
  <c r="AP350" i="14" s="1"/>
  <c r="AO351" i="14"/>
  <c r="AP351" i="14" s="1"/>
  <c r="AO352" i="14"/>
  <c r="AP352" i="14" s="1"/>
  <c r="AO353" i="14"/>
  <c r="AP353" i="14" s="1"/>
  <c r="AO354" i="14"/>
  <c r="AP354" i="14" s="1"/>
  <c r="AO355" i="14"/>
  <c r="AP355" i="14" s="1"/>
  <c r="AO356" i="14"/>
  <c r="AP356" i="14" s="1"/>
  <c r="AO357" i="14"/>
  <c r="AP357" i="14" s="1"/>
  <c r="AO358" i="14"/>
  <c r="AP358" i="14" s="1"/>
  <c r="AO359" i="14"/>
  <c r="AP359" i="14" s="1"/>
  <c r="AO360" i="14"/>
  <c r="AP360" i="14" s="1"/>
  <c r="AO361" i="14"/>
  <c r="AP361" i="14" s="1"/>
  <c r="AO362" i="14"/>
  <c r="AP362" i="14" s="1"/>
  <c r="AO363" i="14"/>
  <c r="AP363" i="14" s="1"/>
  <c r="AO364" i="14"/>
  <c r="AP364" i="14" s="1"/>
  <c r="AO365" i="14"/>
  <c r="AP365" i="14" s="1"/>
  <c r="AO366" i="14"/>
  <c r="AP366" i="14" s="1"/>
  <c r="AO367" i="14"/>
  <c r="AP367" i="14" s="1"/>
  <c r="AO368" i="14"/>
  <c r="AP368" i="14" s="1"/>
  <c r="AO369" i="14"/>
  <c r="AP369" i="14" s="1"/>
  <c r="AO370" i="14"/>
  <c r="AP370" i="14" s="1"/>
  <c r="AO371" i="14"/>
  <c r="AP371" i="14" s="1"/>
  <c r="AO372" i="14"/>
  <c r="AP372" i="14" s="1"/>
  <c r="AO373" i="14"/>
  <c r="AP373" i="14" s="1"/>
  <c r="AO374" i="14"/>
  <c r="AP374" i="14" s="1"/>
  <c r="AO375" i="14"/>
  <c r="AP375" i="14" s="1"/>
  <c r="AO376" i="14"/>
  <c r="AP376" i="14" s="1"/>
  <c r="AO377" i="14"/>
  <c r="AP377" i="14" s="1"/>
  <c r="AO378" i="14"/>
  <c r="AP378" i="14" s="1"/>
  <c r="AO379" i="14"/>
  <c r="AP379" i="14" s="1"/>
  <c r="AO380" i="14"/>
  <c r="AP380" i="14" s="1"/>
  <c r="AO381" i="14"/>
  <c r="AP381" i="14" s="1"/>
  <c r="AO382" i="14"/>
  <c r="AP382" i="14" s="1"/>
  <c r="AO383" i="14"/>
  <c r="AP383" i="14" s="1"/>
  <c r="AO384" i="14"/>
  <c r="AP384" i="14" s="1"/>
  <c r="AO385" i="14"/>
  <c r="AP385" i="14" s="1"/>
  <c r="AO386" i="14"/>
  <c r="AP386" i="14" s="1"/>
  <c r="AO387" i="14"/>
  <c r="AP387" i="14" s="1"/>
  <c r="AO388" i="14"/>
  <c r="AP388" i="14" s="1"/>
  <c r="AO389" i="14"/>
  <c r="AP389" i="14" s="1"/>
  <c r="AO390" i="14"/>
  <c r="AP390" i="14" s="1"/>
  <c r="AO391" i="14"/>
  <c r="AP391" i="14" s="1"/>
  <c r="AO392" i="14"/>
  <c r="AP392" i="14" s="1"/>
  <c r="AO393" i="14"/>
  <c r="AP393" i="14" s="1"/>
  <c r="AO394" i="14"/>
  <c r="AP394" i="14" s="1"/>
  <c r="AO395" i="14"/>
  <c r="AP395" i="14" s="1"/>
  <c r="AO396" i="14"/>
  <c r="AP396" i="14" s="1"/>
  <c r="AO397" i="14"/>
  <c r="AP397" i="14" s="1"/>
  <c r="AO398" i="14"/>
  <c r="AP398" i="14" s="1"/>
  <c r="AO399" i="14"/>
  <c r="AP399" i="14" s="1"/>
  <c r="AO400" i="14"/>
  <c r="AP400" i="14" s="1"/>
  <c r="AO401" i="14"/>
  <c r="AP401" i="14" s="1"/>
  <c r="AO402" i="14"/>
  <c r="AP402" i="14" s="1"/>
  <c r="AO403" i="14"/>
  <c r="AP403" i="14" s="1"/>
  <c r="AO404" i="14"/>
  <c r="AP404" i="14" s="1"/>
  <c r="AO405" i="14"/>
  <c r="AP405" i="14" s="1"/>
  <c r="AO406" i="14"/>
  <c r="AP406" i="14" s="1"/>
  <c r="AO407" i="14"/>
  <c r="AP407" i="14" s="1"/>
  <c r="AO408" i="14"/>
  <c r="AP408" i="14" s="1"/>
  <c r="AO409" i="14"/>
  <c r="AP409" i="14" s="1"/>
  <c r="AO410" i="14"/>
  <c r="AP410" i="14" s="1"/>
  <c r="AO411" i="14"/>
  <c r="AP411" i="14" s="1"/>
  <c r="AO412" i="14"/>
  <c r="AP412" i="14" s="1"/>
  <c r="AO413" i="14"/>
  <c r="AP413" i="14" s="1"/>
  <c r="AO414" i="14"/>
  <c r="AP414" i="14" s="1"/>
  <c r="AO415" i="14"/>
  <c r="AP415" i="14" s="1"/>
  <c r="AO416" i="14"/>
  <c r="AP416" i="14" s="1"/>
  <c r="AO417" i="14"/>
  <c r="AP417" i="14" s="1"/>
  <c r="AO418" i="14"/>
  <c r="AP418" i="14" s="1"/>
  <c r="AO419" i="14"/>
  <c r="AP419" i="14" s="1"/>
  <c r="AO420" i="14"/>
  <c r="AP420" i="14" s="1"/>
  <c r="AO421" i="14"/>
  <c r="AP421" i="14" s="1"/>
  <c r="AO422" i="14"/>
  <c r="AP422" i="14" s="1"/>
  <c r="AO423" i="14"/>
  <c r="AP423" i="14" s="1"/>
  <c r="AO424" i="14"/>
  <c r="AP424" i="14" s="1"/>
  <c r="AO425" i="14"/>
  <c r="AP425" i="14" s="1"/>
  <c r="AO426" i="14"/>
  <c r="AP426" i="14" s="1"/>
  <c r="AO427" i="14"/>
  <c r="AP427" i="14" s="1"/>
  <c r="AO428" i="14"/>
  <c r="AP428" i="14" s="1"/>
  <c r="AO429" i="14"/>
  <c r="AP429" i="14" s="1"/>
  <c r="AO430" i="14"/>
  <c r="AP430" i="14" s="1"/>
  <c r="AO431" i="14"/>
  <c r="AP431" i="14" s="1"/>
  <c r="AO432" i="14"/>
  <c r="AP432" i="14" s="1"/>
  <c r="AO433" i="14"/>
  <c r="AP433" i="14" s="1"/>
  <c r="AO434" i="14"/>
  <c r="AP434" i="14" s="1"/>
  <c r="AO435" i="14"/>
  <c r="AP435" i="14" s="1"/>
  <c r="AO436" i="14"/>
  <c r="AP436" i="14" s="1"/>
  <c r="AO437" i="14"/>
  <c r="AP437" i="14" s="1"/>
  <c r="AO438" i="14"/>
  <c r="AP438" i="14" s="1"/>
  <c r="AO439" i="14"/>
  <c r="AP439" i="14" s="1"/>
  <c r="AO440" i="14"/>
  <c r="AP440" i="14" s="1"/>
  <c r="AO441" i="14"/>
  <c r="AP441" i="14" s="1"/>
  <c r="AO442" i="14"/>
  <c r="AO443" i="14"/>
  <c r="AO444" i="14"/>
  <c r="AO445" i="14"/>
  <c r="AO446" i="14"/>
  <c r="AO447" i="14"/>
  <c r="AO448" i="14"/>
  <c r="AO449" i="14"/>
  <c r="AO450" i="14"/>
  <c r="AO451" i="14"/>
  <c r="AO452" i="14"/>
  <c r="AO453" i="14"/>
  <c r="AO454" i="14"/>
  <c r="AO455" i="14"/>
  <c r="AO456" i="14"/>
  <c r="AO457" i="14"/>
  <c r="AO458" i="14"/>
  <c r="AO459" i="14"/>
  <c r="AO460" i="14"/>
  <c r="AO461" i="14"/>
  <c r="AO462" i="14"/>
  <c r="AO463" i="14"/>
  <c r="AO464" i="14"/>
  <c r="AO465" i="14"/>
  <c r="AO466" i="14"/>
  <c r="AO467" i="14"/>
  <c r="AO468" i="14"/>
  <c r="AO469" i="14"/>
  <c r="AO470" i="14"/>
  <c r="AO471" i="14"/>
  <c r="AO472" i="14"/>
  <c r="AO473" i="14"/>
  <c r="AO474" i="14"/>
  <c r="AO475" i="14"/>
  <c r="AO476" i="14"/>
  <c r="AO477" i="14"/>
  <c r="AO478" i="14"/>
  <c r="AO479" i="14"/>
  <c r="AO480" i="14"/>
  <c r="AO481" i="14"/>
  <c r="AO482" i="14"/>
  <c r="AO483" i="14"/>
  <c r="AO484" i="14"/>
  <c r="AO485" i="14"/>
  <c r="AO486" i="14"/>
  <c r="AO487" i="14"/>
  <c r="AO488" i="14"/>
  <c r="AO489" i="14"/>
  <c r="AO490" i="14"/>
  <c r="AO491" i="14"/>
  <c r="AO492" i="14"/>
  <c r="AO493" i="14"/>
  <c r="AO494" i="14"/>
  <c r="AO495" i="14"/>
  <c r="AO496" i="14"/>
  <c r="AO497" i="14"/>
  <c r="AO498" i="14"/>
  <c r="AO499" i="14"/>
  <c r="AO500" i="14"/>
  <c r="AO501" i="14"/>
  <c r="AO502" i="14"/>
  <c r="AO503" i="14"/>
  <c r="AO504" i="14"/>
  <c r="AO505" i="14"/>
  <c r="AO506" i="14"/>
  <c r="AO507" i="14"/>
  <c r="AO508" i="14"/>
  <c r="AO509" i="14"/>
  <c r="AO510" i="14"/>
  <c r="AO511" i="14"/>
  <c r="AO512" i="14"/>
  <c r="AO513" i="14"/>
  <c r="AO514" i="14"/>
  <c r="AO515" i="14"/>
  <c r="AO516" i="14"/>
  <c r="AO517" i="14"/>
  <c r="AO518" i="14"/>
  <c r="AO519" i="14"/>
  <c r="AO520" i="14"/>
  <c r="AO521" i="14"/>
  <c r="AO522" i="14"/>
  <c r="AO523" i="14"/>
  <c r="AO524" i="14"/>
  <c r="AO525" i="14"/>
  <c r="AO526" i="14"/>
  <c r="AO527" i="14"/>
  <c r="AO528" i="14"/>
  <c r="AO529" i="14"/>
  <c r="AO530" i="14"/>
  <c r="AO531" i="14"/>
  <c r="AO532" i="14"/>
  <c r="AO533" i="14"/>
  <c r="AO534" i="14"/>
  <c r="AO535" i="14"/>
  <c r="AO536" i="14"/>
  <c r="AO537" i="14"/>
  <c r="AO538" i="14"/>
  <c r="AO539" i="14"/>
  <c r="AO540" i="14"/>
  <c r="AO2" i="14"/>
  <c r="AP2" i="14" s="1"/>
  <c r="AL540" i="14"/>
  <c r="AM540" i="14" s="1"/>
  <c r="AK540" i="14"/>
  <c r="AN540" i="14" s="1"/>
  <c r="AL539" i="14"/>
  <c r="AM539" i="14" s="1"/>
  <c r="AK539" i="14"/>
  <c r="AN539" i="14" s="1"/>
  <c r="AI540" i="14"/>
  <c r="AI539" i="14"/>
  <c r="X539" i="14"/>
  <c r="Y539" i="14"/>
  <c r="Z539" i="14"/>
  <c r="X540" i="14"/>
  <c r="Y540" i="14"/>
  <c r="Z540" i="14"/>
  <c r="S539" i="14"/>
  <c r="T539" i="14"/>
  <c r="U539" i="14"/>
  <c r="S540" i="14"/>
  <c r="T540" i="14"/>
  <c r="U540" i="14"/>
  <c r="H540" i="14"/>
  <c r="AP540" i="14" s="1"/>
  <c r="H539" i="14"/>
  <c r="P242" i="15"/>
  <c r="O242" i="15"/>
  <c r="P241" i="15"/>
  <c r="O241" i="15"/>
  <c r="J242" i="15"/>
  <c r="J241" i="15"/>
  <c r="J646" i="16"/>
  <c r="H646" i="16"/>
  <c r="L646" i="16" s="1"/>
  <c r="J645" i="16"/>
  <c r="H645" i="16"/>
  <c r="L645" i="16" s="1"/>
  <c r="E646" i="16"/>
  <c r="F646" i="16"/>
  <c r="G646" i="16"/>
  <c r="E645" i="16"/>
  <c r="F645" i="16"/>
  <c r="G645" i="16"/>
  <c r="AB38" i="21" l="1"/>
  <c r="H39" i="34"/>
  <c r="H591" i="29"/>
  <c r="H590" i="29"/>
  <c r="C9" i="46"/>
  <c r="L39" i="34"/>
  <c r="BA21" i="28"/>
  <c r="AB27" i="21"/>
  <c r="AC18" i="21"/>
  <c r="AD556" i="14"/>
  <c r="AE564" i="14"/>
  <c r="AE565" i="14"/>
  <c r="AD558" i="14"/>
  <c r="AE566" i="14"/>
  <c r="Q241" i="15"/>
  <c r="L651" i="16"/>
  <c r="L658" i="16"/>
  <c r="I670" i="16"/>
  <c r="K669" i="16"/>
  <c r="I669" i="16"/>
  <c r="I659" i="16"/>
  <c r="L659" i="16"/>
  <c r="K671" i="16"/>
  <c r="K670" i="16"/>
  <c r="L660" i="16"/>
  <c r="M672" i="16" s="1"/>
  <c r="AE563" i="14"/>
  <c r="AF567" i="14" s="1"/>
  <c r="G15" i="47"/>
  <c r="G55" i="47"/>
  <c r="G135" i="47"/>
  <c r="H9" i="47"/>
  <c r="G104" i="47"/>
  <c r="G19" i="47"/>
  <c r="G29" i="47"/>
  <c r="G37" i="47"/>
  <c r="G57" i="47"/>
  <c r="G10" i="47"/>
  <c r="G40" i="47"/>
  <c r="G80" i="47"/>
  <c r="G120" i="47"/>
  <c r="G81" i="47"/>
  <c r="G112" i="47"/>
  <c r="G132" i="47"/>
  <c r="G53" i="47"/>
  <c r="G113" i="47"/>
  <c r="G123" i="47"/>
  <c r="I9" i="47"/>
  <c r="I10" i="47" s="1"/>
  <c r="I11" i="47" s="1"/>
  <c r="I12" i="47" s="1"/>
  <c r="I13" i="47" s="1"/>
  <c r="I14" i="47" s="1"/>
  <c r="I15" i="47" s="1"/>
  <c r="I16" i="47" s="1"/>
  <c r="I17" i="47" s="1"/>
  <c r="I18" i="47" s="1"/>
  <c r="I19" i="47" s="1"/>
  <c r="I20" i="47" s="1"/>
  <c r="I21" i="47" s="1"/>
  <c r="I22" i="47" s="1"/>
  <c r="I23" i="47" s="1"/>
  <c r="I24" i="47" s="1"/>
  <c r="I25" i="47" s="1"/>
  <c r="I26" i="47" s="1"/>
  <c r="I27" i="47" s="1"/>
  <c r="I28" i="47" s="1"/>
  <c r="I29" i="47" s="1"/>
  <c r="I30" i="47" s="1"/>
  <c r="I31" i="47" s="1"/>
  <c r="I32" i="47" s="1"/>
  <c r="I33" i="47" s="1"/>
  <c r="I34" i="47" s="1"/>
  <c r="I35" i="47" s="1"/>
  <c r="I36" i="47" s="1"/>
  <c r="I37" i="47" s="1"/>
  <c r="I38" i="47" s="1"/>
  <c r="I39" i="47" s="1"/>
  <c r="I40" i="47" s="1"/>
  <c r="I41" i="47" s="1"/>
  <c r="I42" i="47" s="1"/>
  <c r="I43" i="47" s="1"/>
  <c r="I44" i="47" s="1"/>
  <c r="I45" i="47" s="1"/>
  <c r="I46" i="47" s="1"/>
  <c r="I47" i="47" s="1"/>
  <c r="I48" i="47" s="1"/>
  <c r="I49" i="47" s="1"/>
  <c r="I50" i="47" s="1"/>
  <c r="I51" i="47" s="1"/>
  <c r="I52" i="47" s="1"/>
  <c r="I53" i="47" s="1"/>
  <c r="I54" i="47" s="1"/>
  <c r="I55" i="47" s="1"/>
  <c r="I56" i="47" s="1"/>
  <c r="I57" i="47" s="1"/>
  <c r="I58" i="47" s="1"/>
  <c r="I59" i="47" s="1"/>
  <c r="I60" i="47" s="1"/>
  <c r="I61" i="47" s="1"/>
  <c r="I62" i="47" s="1"/>
  <c r="I63" i="47" s="1"/>
  <c r="I64" i="47" s="1"/>
  <c r="I65" i="47" s="1"/>
  <c r="I66" i="47" s="1"/>
  <c r="I67" i="47" s="1"/>
  <c r="I68" i="47" s="1"/>
  <c r="I69" i="47" s="1"/>
  <c r="I70" i="47" s="1"/>
  <c r="I71" i="47" s="1"/>
  <c r="I72" i="47" s="1"/>
  <c r="I73" i="47" s="1"/>
  <c r="I74" i="47" s="1"/>
  <c r="I75" i="47" s="1"/>
  <c r="I76" i="47" s="1"/>
  <c r="I77" i="47" s="1"/>
  <c r="I78" i="47" s="1"/>
  <c r="I79" i="47" s="1"/>
  <c r="I80" i="47" s="1"/>
  <c r="I81" i="47" s="1"/>
  <c r="I82" i="47" s="1"/>
  <c r="I83" i="47" s="1"/>
  <c r="I84" i="47" s="1"/>
  <c r="I85" i="47" s="1"/>
  <c r="I86" i="47" s="1"/>
  <c r="I87" i="47" s="1"/>
  <c r="I88" i="47" s="1"/>
  <c r="I89" i="47" s="1"/>
  <c r="I90" i="47" s="1"/>
  <c r="I91" i="47" s="1"/>
  <c r="I92" i="47" s="1"/>
  <c r="I93" i="47" s="1"/>
  <c r="I94" i="47" s="1"/>
  <c r="I95" i="47" s="1"/>
  <c r="I96" i="47" s="1"/>
  <c r="I97" i="47" s="1"/>
  <c r="I98" i="47" s="1"/>
  <c r="I99" i="47" s="1"/>
  <c r="I100" i="47" s="1"/>
  <c r="I101" i="47" s="1"/>
  <c r="I102" i="47" s="1"/>
  <c r="I103" i="47" s="1"/>
  <c r="I104" i="47" s="1"/>
  <c r="I105" i="47" s="1"/>
  <c r="I106" i="47" s="1"/>
  <c r="I107" i="47" s="1"/>
  <c r="I108" i="47" s="1"/>
  <c r="I109" i="47" s="1"/>
  <c r="I110" i="47" s="1"/>
  <c r="I111" i="47" s="1"/>
  <c r="I112" i="47" s="1"/>
  <c r="I113" i="47" s="1"/>
  <c r="I114" i="47" s="1"/>
  <c r="I115" i="47" s="1"/>
  <c r="I116" i="47" s="1"/>
  <c r="I117" i="47" s="1"/>
  <c r="I118" i="47" s="1"/>
  <c r="I119" i="47" s="1"/>
  <c r="I120" i="47" s="1"/>
  <c r="I121" i="47" s="1"/>
  <c r="I122" i="47" s="1"/>
  <c r="I123" i="47" s="1"/>
  <c r="I124" i="47" s="1"/>
  <c r="I125" i="47" s="1"/>
  <c r="I126" i="47" s="1"/>
  <c r="I127" i="47" s="1"/>
  <c r="I128" i="47" s="1"/>
  <c r="I129" i="47" s="1"/>
  <c r="I130" i="47" s="1"/>
  <c r="I131" i="47" s="1"/>
  <c r="I132" i="47" s="1"/>
  <c r="I133" i="47" s="1"/>
  <c r="I134" i="47" s="1"/>
  <c r="I135" i="47" s="1"/>
  <c r="I136" i="47" s="1"/>
  <c r="I137" i="47" s="1"/>
  <c r="I138" i="47" s="1"/>
  <c r="I139" i="47" s="1"/>
  <c r="I140" i="47" s="1"/>
  <c r="I141" i="47" s="1"/>
  <c r="I142" i="47" s="1"/>
  <c r="I143" i="47" s="1"/>
  <c r="I144" i="47" s="1"/>
  <c r="I145" i="47" s="1"/>
  <c r="I146" i="47" s="1"/>
  <c r="I147" i="47" s="1"/>
  <c r="I148" i="47" s="1"/>
  <c r="I149" i="47" s="1"/>
  <c r="I150" i="47" s="1"/>
  <c r="I151" i="47" s="1"/>
  <c r="I152" i="47" s="1"/>
  <c r="I153" i="47" s="1"/>
  <c r="I154" i="47" s="1"/>
  <c r="I155" i="47" s="1"/>
  <c r="G24" i="47"/>
  <c r="G34" i="47"/>
  <c r="G64" i="47"/>
  <c r="G74" i="47"/>
  <c r="G94" i="47"/>
  <c r="G144" i="47"/>
  <c r="G65" i="47"/>
  <c r="G75" i="47"/>
  <c r="G85" i="47"/>
  <c r="G16" i="47"/>
  <c r="G46" i="47"/>
  <c r="G56" i="47"/>
  <c r="G66" i="47"/>
  <c r="G76" i="47"/>
  <c r="G96" i="47"/>
  <c r="G7" i="47"/>
  <c r="G47" i="47"/>
  <c r="G87" i="47"/>
  <c r="G136" i="47"/>
  <c r="G100" i="47"/>
  <c r="G151" i="47"/>
  <c r="G32" i="47"/>
  <c r="G72" i="47"/>
  <c r="G142" i="47"/>
  <c r="H10" i="47"/>
  <c r="H11" i="47" s="1"/>
  <c r="H12" i="47" s="1"/>
  <c r="H13" i="47" s="1"/>
  <c r="H14" i="47" s="1"/>
  <c r="H15" i="47" s="1"/>
  <c r="H16" i="47" s="1"/>
  <c r="H17" i="47" s="1"/>
  <c r="H18" i="47" s="1"/>
  <c r="H19" i="47" s="1"/>
  <c r="H20" i="47" s="1"/>
  <c r="H21" i="47" s="1"/>
  <c r="H22" i="47" s="1"/>
  <c r="H23" i="47" s="1"/>
  <c r="H24" i="47" s="1"/>
  <c r="H25" i="47" s="1"/>
  <c r="H26" i="47" s="1"/>
  <c r="H27" i="47" s="1"/>
  <c r="H28" i="47" s="1"/>
  <c r="H29" i="47" s="1"/>
  <c r="H30" i="47" s="1"/>
  <c r="H31" i="47" s="1"/>
  <c r="H32" i="47" s="1"/>
  <c r="H33" i="47" s="1"/>
  <c r="H34" i="47" s="1"/>
  <c r="H35" i="47" s="1"/>
  <c r="H36" i="47" s="1"/>
  <c r="H37" i="47" s="1"/>
  <c r="H38" i="47" s="1"/>
  <c r="H39" i="47" s="1"/>
  <c r="H40" i="47" s="1"/>
  <c r="H41" i="47" s="1"/>
  <c r="H42" i="47" s="1"/>
  <c r="H43" i="47" s="1"/>
  <c r="H44" i="47" s="1"/>
  <c r="H45" i="47" s="1"/>
  <c r="H46" i="47" s="1"/>
  <c r="H47" i="47" s="1"/>
  <c r="H48" i="47" s="1"/>
  <c r="H49" i="47" s="1"/>
  <c r="H50" i="47" s="1"/>
  <c r="H51" i="47" s="1"/>
  <c r="H52" i="47" s="1"/>
  <c r="H53" i="47" s="1"/>
  <c r="H54" i="47" s="1"/>
  <c r="H55" i="47" s="1"/>
  <c r="H56" i="47" s="1"/>
  <c r="H57" i="47" s="1"/>
  <c r="H58" i="47" s="1"/>
  <c r="H59" i="47" s="1"/>
  <c r="H60" i="47" s="1"/>
  <c r="H61" i="47" s="1"/>
  <c r="H62" i="47" s="1"/>
  <c r="H63" i="47" s="1"/>
  <c r="H64" i="47" s="1"/>
  <c r="H65" i="47" s="1"/>
  <c r="H66" i="47" s="1"/>
  <c r="H67" i="47" s="1"/>
  <c r="H68" i="47" s="1"/>
  <c r="H69" i="47" s="1"/>
  <c r="H70" i="47" s="1"/>
  <c r="H71" i="47" s="1"/>
  <c r="H72" i="47" s="1"/>
  <c r="H73" i="47" s="1"/>
  <c r="H74" i="47" s="1"/>
  <c r="H75" i="47" s="1"/>
  <c r="H76" i="47" s="1"/>
  <c r="H77" i="47" s="1"/>
  <c r="H78" i="47" s="1"/>
  <c r="H79" i="47" s="1"/>
  <c r="H80" i="47" s="1"/>
  <c r="H81" i="47" s="1"/>
  <c r="H82" i="47" s="1"/>
  <c r="H83" i="47" s="1"/>
  <c r="H84" i="47" s="1"/>
  <c r="H85" i="47" s="1"/>
  <c r="H86" i="47" s="1"/>
  <c r="H87" i="47" s="1"/>
  <c r="H88" i="47" s="1"/>
  <c r="H89" i="47" s="1"/>
  <c r="H90" i="47" s="1"/>
  <c r="H91" i="47" s="1"/>
  <c r="H92" i="47" s="1"/>
  <c r="H93" i="47" s="1"/>
  <c r="H94" i="47" s="1"/>
  <c r="H95" i="47" s="1"/>
  <c r="H96" i="47" s="1"/>
  <c r="H97" i="47" s="1"/>
  <c r="H98" i="47" s="1"/>
  <c r="H99" i="47" s="1"/>
  <c r="H100" i="47" s="1"/>
  <c r="H101" i="47" s="1"/>
  <c r="H102" i="47" s="1"/>
  <c r="H103" i="47" s="1"/>
  <c r="H104" i="47" s="1"/>
  <c r="H105" i="47" s="1"/>
  <c r="H106" i="47" s="1"/>
  <c r="H107" i="47" s="1"/>
  <c r="H108" i="47" s="1"/>
  <c r="H109" i="47" s="1"/>
  <c r="H110" i="47" s="1"/>
  <c r="H111" i="47" s="1"/>
  <c r="H112" i="47" s="1"/>
  <c r="H113" i="47" s="1"/>
  <c r="H114" i="47" s="1"/>
  <c r="H115" i="47" s="1"/>
  <c r="H116" i="47" s="1"/>
  <c r="H117" i="47" s="1"/>
  <c r="H118" i="47" s="1"/>
  <c r="H119" i="47" s="1"/>
  <c r="H120" i="47" s="1"/>
  <c r="H121" i="47" s="1"/>
  <c r="H122" i="47" s="1"/>
  <c r="H123" i="47" s="1"/>
  <c r="H124" i="47" s="1"/>
  <c r="H125" i="47" s="1"/>
  <c r="H126" i="47" s="1"/>
  <c r="H127" i="47" s="1"/>
  <c r="H128" i="47" s="1"/>
  <c r="H129" i="47" s="1"/>
  <c r="H130" i="47" s="1"/>
  <c r="H131" i="47" s="1"/>
  <c r="H132" i="47" s="1"/>
  <c r="H133" i="47" s="1"/>
  <c r="H134" i="47" s="1"/>
  <c r="H135" i="47" s="1"/>
  <c r="H136" i="47" s="1"/>
  <c r="H137" i="47" s="1"/>
  <c r="H138" i="47" s="1"/>
  <c r="H139" i="47" s="1"/>
  <c r="H140" i="47" s="1"/>
  <c r="H141" i="47" s="1"/>
  <c r="H142" i="47" s="1"/>
  <c r="H143" i="47" s="1"/>
  <c r="H144" i="47" s="1"/>
  <c r="H145" i="47" s="1"/>
  <c r="H146" i="47" s="1"/>
  <c r="H147" i="47" s="1"/>
  <c r="H148" i="47" s="1"/>
  <c r="H149" i="47" s="1"/>
  <c r="H150" i="47" s="1"/>
  <c r="H151" i="47" s="1"/>
  <c r="H152" i="47" s="1"/>
  <c r="H153" i="47" s="1"/>
  <c r="H154" i="47" s="1"/>
  <c r="H155" i="47" s="1"/>
  <c r="G8" i="47"/>
  <c r="G18" i="47"/>
  <c r="G38" i="47"/>
  <c r="G48" i="47"/>
  <c r="G88" i="47"/>
  <c r="G39" i="47"/>
  <c r="G79" i="47"/>
  <c r="G77" i="47"/>
  <c r="G21" i="47"/>
  <c r="G12" i="47"/>
  <c r="C6" i="46"/>
  <c r="I668" i="16"/>
  <c r="G51" i="47"/>
  <c r="K667" i="16"/>
  <c r="G99" i="47"/>
  <c r="G118" i="47"/>
  <c r="G146" i="47"/>
  <c r="I664" i="16"/>
  <c r="BA229" i="28"/>
  <c r="BA57" i="28"/>
  <c r="BA37" i="28"/>
  <c r="BA17" i="28"/>
  <c r="K660" i="16"/>
  <c r="G43" i="47"/>
  <c r="G62" i="47"/>
  <c r="G90" i="47"/>
  <c r="G109" i="47"/>
  <c r="G119" i="47"/>
  <c r="G137" i="47"/>
  <c r="G97" i="47"/>
  <c r="G98" i="47"/>
  <c r="I667" i="16"/>
  <c r="G147" i="47"/>
  <c r="G105" i="47"/>
  <c r="G106" i="47"/>
  <c r="K663" i="16"/>
  <c r="BA235" i="28"/>
  <c r="BA227" i="28"/>
  <c r="BA55" i="28"/>
  <c r="BA15" i="28"/>
  <c r="B14" i="46"/>
  <c r="B13" i="46" s="1"/>
  <c r="H594" i="29"/>
  <c r="G25" i="47"/>
  <c r="G44" i="47"/>
  <c r="G91" i="47"/>
  <c r="G110" i="47"/>
  <c r="G138" i="47"/>
  <c r="G133" i="47"/>
  <c r="BA234" i="28"/>
  <c r="BA226" i="28"/>
  <c r="BA54" i="28"/>
  <c r="BA14" i="28"/>
  <c r="K657" i="16"/>
  <c r="K666" i="16"/>
  <c r="G35" i="47"/>
  <c r="G54" i="47"/>
  <c r="G82" i="47"/>
  <c r="G101" i="47"/>
  <c r="G129" i="47"/>
  <c r="G148" i="47"/>
  <c r="G134" i="47"/>
  <c r="G126" i="47"/>
  <c r="G52" i="47"/>
  <c r="I663" i="16"/>
  <c r="BA61" i="28"/>
  <c r="BA41" i="28"/>
  <c r="BA225" i="28"/>
  <c r="BA53" i="28"/>
  <c r="BA33" i="28"/>
  <c r="BA13" i="28"/>
  <c r="B12" i="46"/>
  <c r="L654" i="16"/>
  <c r="I666" i="16"/>
  <c r="AB31" i="21"/>
  <c r="G26" i="47"/>
  <c r="G45" i="47"/>
  <c r="G73" i="47"/>
  <c r="G92" i="47"/>
  <c r="G139" i="47"/>
  <c r="K661" i="16"/>
  <c r="G114" i="47"/>
  <c r="AE562" i="14"/>
  <c r="G116" i="47"/>
  <c r="G107" i="47"/>
  <c r="G117" i="47"/>
  <c r="K664" i="16"/>
  <c r="G108" i="47"/>
  <c r="BA60" i="28"/>
  <c r="BA40" i="28"/>
  <c r="BA52" i="28"/>
  <c r="BA32" i="28"/>
  <c r="AC28" i="21"/>
  <c r="AB24" i="21"/>
  <c r="G17" i="47"/>
  <c r="G36" i="47"/>
  <c r="G83" i="47"/>
  <c r="G102" i="47"/>
  <c r="G130" i="47"/>
  <c r="G149" i="47"/>
  <c r="G67" i="47"/>
  <c r="G59" i="47"/>
  <c r="G69" i="47"/>
  <c r="H595" i="29"/>
  <c r="G13" i="47"/>
  <c r="G60" i="47"/>
  <c r="G89" i="47"/>
  <c r="BA71" i="28"/>
  <c r="BA51" i="28"/>
  <c r="BA31" i="28"/>
  <c r="C12" i="46"/>
  <c r="K665" i="16"/>
  <c r="H593" i="29"/>
  <c r="G27" i="47"/>
  <c r="G93" i="47"/>
  <c r="G103" i="47"/>
  <c r="G121" i="47"/>
  <c r="G140" i="47"/>
  <c r="L649" i="16"/>
  <c r="I661" i="16"/>
  <c r="G124" i="47"/>
  <c r="G115" i="47"/>
  <c r="G125" i="47"/>
  <c r="G145" i="47"/>
  <c r="G33" i="47"/>
  <c r="K662" i="16"/>
  <c r="BA70" i="28"/>
  <c r="BA50" i="28"/>
  <c r="BA30" i="28"/>
  <c r="I665" i="16"/>
  <c r="G84" i="47"/>
  <c r="G131" i="47"/>
  <c r="G150" i="47"/>
  <c r="G20" i="47"/>
  <c r="G86" i="47"/>
  <c r="I657" i="16"/>
  <c r="G11" i="47"/>
  <c r="G49" i="47"/>
  <c r="G78" i="47"/>
  <c r="G50" i="47"/>
  <c r="G41" i="47"/>
  <c r="G14" i="47"/>
  <c r="G42" i="47"/>
  <c r="G61" i="47"/>
  <c r="BA49" i="28"/>
  <c r="BA29" i="28"/>
  <c r="K658" i="16"/>
  <c r="G9" i="47"/>
  <c r="G28" i="47"/>
  <c r="G122" i="47"/>
  <c r="G141" i="47"/>
  <c r="G152" i="47"/>
  <c r="H597" i="29"/>
  <c r="G30" i="47"/>
  <c r="G58" i="47"/>
  <c r="G68" i="47"/>
  <c r="G22" i="47"/>
  <c r="K668" i="16"/>
  <c r="G70" i="47"/>
  <c r="I662" i="16"/>
  <c r="BA68" i="28"/>
  <c r="BA48" i="28"/>
  <c r="BA28" i="28"/>
  <c r="J596" i="29"/>
  <c r="G95" i="47"/>
  <c r="BA67" i="28"/>
  <c r="BA47" i="28"/>
  <c r="BA27" i="28"/>
  <c r="BA66" i="28"/>
  <c r="BA46" i="28"/>
  <c r="BA26" i="28"/>
  <c r="BA65" i="28"/>
  <c r="BA45" i="28"/>
  <c r="BA25" i="28"/>
  <c r="BA12" i="28"/>
  <c r="BA64" i="28"/>
  <c r="BA44" i="28"/>
  <c r="BA24" i="28"/>
  <c r="BA63" i="28"/>
  <c r="BA43" i="28"/>
  <c r="BA23" i="28"/>
  <c r="BA62" i="28"/>
  <c r="BA42" i="28"/>
  <c r="BA22" i="28"/>
  <c r="BA69" i="28"/>
  <c r="BA233" i="28"/>
  <c r="BA232" i="28"/>
  <c r="BA231" i="28"/>
  <c r="AJ42" i="34"/>
  <c r="BA237" i="28"/>
  <c r="AH237" i="28"/>
  <c r="BA224" i="28"/>
  <c r="AE561" i="14"/>
  <c r="V548" i="14"/>
  <c r="AE560" i="14"/>
  <c r="AE559" i="14"/>
  <c r="AP547" i="14"/>
  <c r="L559" i="14"/>
  <c r="O559" i="14"/>
  <c r="X38" i="34"/>
  <c r="T38" i="34"/>
  <c r="AV39" i="34"/>
  <c r="AN39" i="34"/>
  <c r="D16" i="34"/>
  <c r="AJ39" i="34"/>
  <c r="C16" i="34"/>
  <c r="AR39" i="34"/>
  <c r="F16" i="34"/>
  <c r="AF39" i="34"/>
  <c r="AZ39" i="34"/>
  <c r="G16" i="34"/>
  <c r="E16" i="34"/>
  <c r="T42" i="34"/>
  <c r="AB39" i="34"/>
  <c r="AZ38" i="34"/>
  <c r="Q245" i="15"/>
  <c r="Q255" i="15"/>
  <c r="Q252" i="15"/>
  <c r="Q250" i="15"/>
  <c r="Q249" i="15"/>
  <c r="Q242" i="15"/>
  <c r="Q251" i="15"/>
  <c r="Q254" i="15"/>
  <c r="Q253" i="15"/>
  <c r="Q244" i="15"/>
  <c r="AB32" i="21"/>
  <c r="AB34" i="21"/>
  <c r="AB39" i="21"/>
  <c r="AC26" i="21"/>
  <c r="AB35" i="21"/>
  <c r="AB26" i="21"/>
  <c r="AB28" i="21"/>
  <c r="AB37" i="21"/>
  <c r="AB25" i="21"/>
  <c r="AE558" i="14"/>
  <c r="J543" i="14"/>
  <c r="K543" i="14" s="1"/>
  <c r="I547" i="14"/>
  <c r="L547" i="14" s="1"/>
  <c r="M547" i="14" s="1"/>
  <c r="V549" i="14"/>
  <c r="AJ554" i="14"/>
  <c r="AJ550" i="14"/>
  <c r="W546" i="14"/>
  <c r="J545" i="14"/>
  <c r="K545" i="14" s="1"/>
  <c r="AD550" i="14"/>
  <c r="J550" i="14"/>
  <c r="K550" i="14" s="1"/>
  <c r="AA548" i="14"/>
  <c r="J548" i="14"/>
  <c r="K548" i="14" s="1"/>
  <c r="AJ544" i="14"/>
  <c r="V547" i="14"/>
  <c r="AA550" i="14"/>
  <c r="V551" i="14"/>
  <c r="AC563" i="14" s="1"/>
  <c r="AA541" i="14"/>
  <c r="AP550" i="14"/>
  <c r="V546" i="14"/>
  <c r="AD547" i="14"/>
  <c r="AD551" i="14"/>
  <c r="J552" i="14"/>
  <c r="K552" i="14" s="1"/>
  <c r="AA551" i="14"/>
  <c r="I552" i="14"/>
  <c r="O552" i="14" s="1"/>
  <c r="P551" i="14"/>
  <c r="J551" i="14"/>
  <c r="K551" i="14" s="1"/>
  <c r="AP552" i="14"/>
  <c r="I551" i="14"/>
  <c r="O551" i="14" s="1"/>
  <c r="AP543" i="14"/>
  <c r="V543" i="14"/>
  <c r="P547" i="14"/>
  <c r="W547" i="14"/>
  <c r="V541" i="14"/>
  <c r="AJ551" i="14"/>
  <c r="I545" i="14"/>
  <c r="L545" i="14" s="1"/>
  <c r="M545" i="14" s="1"/>
  <c r="AE557" i="14"/>
  <c r="AD545" i="14"/>
  <c r="V545" i="14"/>
  <c r="W545" i="14"/>
  <c r="AE556" i="14"/>
  <c r="V542" i="14"/>
  <c r="J542" i="14"/>
  <c r="K542" i="14" s="1"/>
  <c r="AP544" i="14"/>
  <c r="AJ545" i="14"/>
  <c r="AJ549" i="14"/>
  <c r="J553" i="14"/>
  <c r="K553" i="14" s="1"/>
  <c r="P557" i="14"/>
  <c r="I557" i="14"/>
  <c r="W557" i="14"/>
  <c r="AD557" i="14"/>
  <c r="AP551" i="14"/>
  <c r="I558" i="14"/>
  <c r="P558" i="14"/>
  <c r="W558" i="14"/>
  <c r="AJ553" i="14"/>
  <c r="J554" i="14"/>
  <c r="K554" i="14" s="1"/>
  <c r="W551" i="14"/>
  <c r="AP541" i="14"/>
  <c r="AA552" i="14"/>
  <c r="P546" i="14"/>
  <c r="AJ552" i="14"/>
  <c r="AJ543" i="14"/>
  <c r="AJ547" i="14"/>
  <c r="AA555" i="14"/>
  <c r="AB567" i="14" s="1"/>
  <c r="V555" i="14"/>
  <c r="AC567" i="14" s="1"/>
  <c r="AD554" i="14"/>
  <c r="W554" i="14"/>
  <c r="J555" i="14"/>
  <c r="K555" i="14" s="1"/>
  <c r="V554" i="14"/>
  <c r="AC566" i="14" s="1"/>
  <c r="AA554" i="14"/>
  <c r="P554" i="14"/>
  <c r="I554" i="14"/>
  <c r="AE551" i="14"/>
  <c r="I543" i="14"/>
  <c r="L543" i="14" s="1"/>
  <c r="M543" i="14" s="1"/>
  <c r="AP539" i="14"/>
  <c r="W543" i="14"/>
  <c r="AD543" i="14"/>
  <c r="I546" i="14"/>
  <c r="O546" i="14" s="1"/>
  <c r="AA546" i="14"/>
  <c r="AD546" i="14"/>
  <c r="I550" i="14"/>
  <c r="AJ548" i="14"/>
  <c r="I544" i="14"/>
  <c r="O544" i="14" s="1"/>
  <c r="AA544" i="14"/>
  <c r="W544" i="14"/>
  <c r="AD544" i="14"/>
  <c r="P544" i="14"/>
  <c r="AD548" i="14"/>
  <c r="AA545" i="14"/>
  <c r="I548" i="14"/>
  <c r="P548" i="14"/>
  <c r="V544" i="14"/>
  <c r="J549" i="14"/>
  <c r="K549" i="14" s="1"/>
  <c r="I549" i="14"/>
  <c r="AA543" i="14"/>
  <c r="P550" i="14"/>
  <c r="W550" i="14"/>
  <c r="P549" i="14"/>
  <c r="AD549" i="14"/>
  <c r="AA549" i="14"/>
  <c r="W549" i="14"/>
  <c r="V550" i="14"/>
  <c r="AE554" i="14"/>
  <c r="AA542" i="14"/>
  <c r="AA547" i="14"/>
  <c r="AP549" i="14"/>
  <c r="AP542" i="14"/>
  <c r="P545" i="14"/>
  <c r="AP545" i="14"/>
  <c r="I556" i="14"/>
  <c r="P556" i="14"/>
  <c r="W556" i="14"/>
  <c r="AE552" i="14"/>
  <c r="AJ546" i="14"/>
  <c r="AD555" i="14"/>
  <c r="W555" i="14"/>
  <c r="P555" i="14"/>
  <c r="I555" i="14"/>
  <c r="J547" i="14"/>
  <c r="K547" i="14" s="1"/>
  <c r="AD552" i="14"/>
  <c r="W552" i="14"/>
  <c r="W548" i="14"/>
  <c r="AP554" i="14"/>
  <c r="AP546" i="14"/>
  <c r="AP548" i="14"/>
  <c r="P543" i="14"/>
  <c r="AE555" i="14"/>
  <c r="P552" i="14"/>
  <c r="V552" i="14"/>
  <c r="AC564" i="14" s="1"/>
  <c r="AV38" i="34"/>
  <c r="E15" i="34"/>
  <c r="AJ38" i="34"/>
  <c r="J15" i="34"/>
  <c r="L38" i="34"/>
  <c r="D15" i="34"/>
  <c r="H38" i="34"/>
  <c r="B15" i="34"/>
  <c r="C15" i="34"/>
  <c r="H15" i="34"/>
  <c r="I15" i="34"/>
  <c r="AR38" i="34"/>
  <c r="F15" i="34"/>
  <c r="L15" i="34"/>
  <c r="G15" i="34"/>
  <c r="AN38" i="34"/>
  <c r="AN40" i="34"/>
  <c r="K17" i="34"/>
  <c r="P41" i="34"/>
  <c r="E18" i="34"/>
  <c r="AF40" i="34"/>
  <c r="I17" i="34"/>
  <c r="T41" i="34"/>
  <c r="F18" i="34"/>
  <c r="AZ40" i="34"/>
  <c r="N17" i="34"/>
  <c r="H42" i="34"/>
  <c r="AR41" i="34"/>
  <c r="P42" i="34"/>
  <c r="AF42" i="34"/>
  <c r="AN42" i="34"/>
  <c r="AV42" i="34"/>
  <c r="AB42" i="34"/>
  <c r="AZ42" i="34"/>
  <c r="X42" i="34"/>
  <c r="J597" i="29"/>
  <c r="V553" i="14"/>
  <c r="P553" i="14"/>
  <c r="I553" i="14"/>
  <c r="L553" i="14" s="1"/>
  <c r="N553" i="14" s="1"/>
  <c r="AE553" i="14"/>
  <c r="AD553" i="14"/>
  <c r="AA553" i="14"/>
  <c r="AP553" i="14"/>
  <c r="W553" i="14"/>
  <c r="I660" i="16"/>
  <c r="H596" i="29"/>
  <c r="J593" i="29"/>
  <c r="AC29" i="21"/>
  <c r="AB33" i="21"/>
  <c r="AB29" i="21"/>
  <c r="AC30" i="21"/>
  <c r="AB30" i="21"/>
  <c r="AB36" i="21"/>
  <c r="K659" i="16"/>
  <c r="I658" i="16"/>
  <c r="L657" i="16"/>
  <c r="L653" i="16"/>
  <c r="I656" i="16"/>
  <c r="AV40" i="34"/>
  <c r="M17" i="34"/>
  <c r="AR40" i="34"/>
  <c r="L17" i="34"/>
  <c r="AJ40" i="34"/>
  <c r="J17" i="34"/>
  <c r="AB40" i="34"/>
  <c r="H17" i="34"/>
  <c r="X40" i="34"/>
  <c r="G17" i="34"/>
  <c r="T40" i="34"/>
  <c r="F17" i="34"/>
  <c r="P40" i="34"/>
  <c r="E17" i="34"/>
  <c r="L40" i="34"/>
  <c r="D17" i="34"/>
  <c r="H40" i="34"/>
  <c r="C17" i="34"/>
  <c r="H41" i="34"/>
  <c r="C18" i="34"/>
  <c r="G18" i="34"/>
  <c r="X41" i="34"/>
  <c r="I18" i="34"/>
  <c r="AF41" i="34"/>
  <c r="AJ41" i="34"/>
  <c r="J18" i="34"/>
  <c r="K18" i="34"/>
  <c r="AN41" i="34"/>
  <c r="H18" i="34"/>
  <c r="AB41" i="34"/>
  <c r="AV41" i="34"/>
  <c r="M18" i="34"/>
  <c r="AZ41" i="34"/>
  <c r="N18" i="34"/>
  <c r="AR42" i="34"/>
  <c r="L41" i="34"/>
  <c r="X150" i="11"/>
  <c r="AH234" i="28"/>
  <c r="AH235" i="28"/>
  <c r="H589" i="29"/>
  <c r="H588" i="29"/>
  <c r="H587" i="29"/>
  <c r="H586" i="29"/>
  <c r="J544" i="14"/>
  <c r="K544" i="14" s="1"/>
  <c r="J541" i="14"/>
  <c r="K541" i="14" s="1"/>
  <c r="J546" i="14"/>
  <c r="K546" i="14" s="1"/>
  <c r="X149" i="11"/>
  <c r="L42" i="34"/>
  <c r="R29" i="17"/>
  <c r="AA540" i="14"/>
  <c r="V540" i="14"/>
  <c r="J540" i="14"/>
  <c r="K540" i="14" s="1"/>
  <c r="I2" i="40"/>
  <c r="J2" i="40"/>
  <c r="I3" i="40"/>
  <c r="J3" i="40"/>
  <c r="I4" i="40"/>
  <c r="J4" i="40"/>
  <c r="I5" i="40"/>
  <c r="J5" i="40"/>
  <c r="I6" i="40"/>
  <c r="J6" i="40"/>
  <c r="I7" i="40"/>
  <c r="J7" i="40"/>
  <c r="I8" i="40"/>
  <c r="J8" i="40"/>
  <c r="I9" i="40"/>
  <c r="J9" i="40"/>
  <c r="I10" i="40"/>
  <c r="J10" i="40"/>
  <c r="I11" i="40"/>
  <c r="J11" i="40"/>
  <c r="I12" i="40"/>
  <c r="J12" i="40"/>
  <c r="I13" i="40"/>
  <c r="J13" i="40"/>
  <c r="I14" i="40"/>
  <c r="J14" i="40"/>
  <c r="I15" i="40"/>
  <c r="J15" i="40"/>
  <c r="I16" i="40"/>
  <c r="J16" i="40"/>
  <c r="I17" i="40"/>
  <c r="J17" i="40"/>
  <c r="I18" i="40"/>
  <c r="J18" i="40"/>
  <c r="I19" i="40"/>
  <c r="J19" i="40"/>
  <c r="I20" i="40"/>
  <c r="J20" i="40"/>
  <c r="I21" i="40"/>
  <c r="J21" i="40"/>
  <c r="I22" i="40"/>
  <c r="J22" i="40"/>
  <c r="I23" i="40"/>
  <c r="J23" i="40"/>
  <c r="I24" i="40"/>
  <c r="J24" i="40"/>
  <c r="I25" i="40"/>
  <c r="J25" i="40"/>
  <c r="I26" i="40"/>
  <c r="J26" i="40"/>
  <c r="I27" i="40"/>
  <c r="J27" i="40"/>
  <c r="I28" i="40"/>
  <c r="J28" i="40"/>
  <c r="I29" i="40"/>
  <c r="J29" i="40"/>
  <c r="I30" i="40"/>
  <c r="J30" i="40"/>
  <c r="I31" i="40"/>
  <c r="J31" i="40"/>
  <c r="I32" i="40"/>
  <c r="J32" i="40"/>
  <c r="I33" i="40"/>
  <c r="J33" i="40"/>
  <c r="I34" i="40"/>
  <c r="J34" i="40"/>
  <c r="I35" i="40"/>
  <c r="J35" i="40"/>
  <c r="I36" i="40"/>
  <c r="J36" i="40"/>
  <c r="I37" i="40"/>
  <c r="J37" i="40"/>
  <c r="I38" i="40"/>
  <c r="J38" i="40"/>
  <c r="I39" i="40"/>
  <c r="J39" i="40"/>
  <c r="I40" i="40"/>
  <c r="J40" i="40"/>
  <c r="I41" i="40"/>
  <c r="J41" i="40"/>
  <c r="I42" i="40"/>
  <c r="J42" i="40"/>
  <c r="I43" i="40"/>
  <c r="J43" i="40"/>
  <c r="I44" i="40"/>
  <c r="J44" i="40"/>
  <c r="I45" i="40"/>
  <c r="J45" i="40"/>
  <c r="I46" i="40"/>
  <c r="J46" i="40"/>
  <c r="I47" i="40"/>
  <c r="J47" i="40"/>
  <c r="I48" i="40"/>
  <c r="J48" i="40"/>
  <c r="I49" i="40"/>
  <c r="J49" i="40"/>
  <c r="I50" i="40"/>
  <c r="J50" i="40"/>
  <c r="I51" i="40"/>
  <c r="J51" i="40"/>
  <c r="I52" i="40"/>
  <c r="J52" i="40"/>
  <c r="I53" i="40"/>
  <c r="J53" i="40"/>
  <c r="I54" i="40"/>
  <c r="J54" i="40"/>
  <c r="I55" i="40"/>
  <c r="J55" i="40"/>
  <c r="I56" i="40"/>
  <c r="J56" i="40"/>
  <c r="I57" i="40"/>
  <c r="J57" i="40"/>
  <c r="I58" i="40"/>
  <c r="J58" i="40"/>
  <c r="I59" i="40"/>
  <c r="J59" i="40"/>
  <c r="I60" i="40"/>
  <c r="J60" i="40"/>
  <c r="I61" i="40"/>
  <c r="J61" i="40"/>
  <c r="I62" i="40"/>
  <c r="J62" i="40"/>
  <c r="I63" i="40"/>
  <c r="J63" i="40"/>
  <c r="I64" i="40"/>
  <c r="J64" i="40"/>
  <c r="I65" i="40"/>
  <c r="J65" i="40"/>
  <c r="I66" i="40"/>
  <c r="J66" i="40"/>
  <c r="I67" i="40"/>
  <c r="J67" i="40"/>
  <c r="I68" i="40"/>
  <c r="J68" i="40"/>
  <c r="I69" i="40"/>
  <c r="J69" i="40"/>
  <c r="I70" i="40"/>
  <c r="J70" i="40"/>
  <c r="I71" i="40"/>
  <c r="J71" i="40"/>
  <c r="I72" i="40"/>
  <c r="J72" i="40"/>
  <c r="I73" i="40"/>
  <c r="J73" i="40"/>
  <c r="I74" i="40"/>
  <c r="J74" i="40"/>
  <c r="I75" i="40"/>
  <c r="J75" i="40"/>
  <c r="I76" i="40"/>
  <c r="J76" i="40"/>
  <c r="I77" i="40"/>
  <c r="J77" i="40"/>
  <c r="I78" i="40"/>
  <c r="J78" i="40"/>
  <c r="I79" i="40"/>
  <c r="J79" i="40"/>
  <c r="I80" i="40"/>
  <c r="J80" i="40"/>
  <c r="I81" i="40"/>
  <c r="J81" i="40"/>
  <c r="I82" i="40"/>
  <c r="J82" i="40"/>
  <c r="I83" i="40"/>
  <c r="J83" i="40"/>
  <c r="I84" i="40"/>
  <c r="J84" i="40"/>
  <c r="I85" i="40"/>
  <c r="J85" i="40"/>
  <c r="I86" i="40"/>
  <c r="J86" i="40"/>
  <c r="I87" i="40"/>
  <c r="J87" i="40"/>
  <c r="I88" i="40"/>
  <c r="J88" i="40"/>
  <c r="I89" i="40"/>
  <c r="J89" i="40"/>
  <c r="I90" i="40"/>
  <c r="J90" i="40"/>
  <c r="I91" i="40"/>
  <c r="J91" i="40"/>
  <c r="I92" i="40"/>
  <c r="J92" i="40"/>
  <c r="I93" i="40"/>
  <c r="J93" i="40"/>
  <c r="I94" i="40"/>
  <c r="J94" i="40"/>
  <c r="I95" i="40"/>
  <c r="J95" i="40"/>
  <c r="I96" i="40"/>
  <c r="J96" i="40"/>
  <c r="I97" i="40"/>
  <c r="J97" i="40"/>
  <c r="I98" i="40"/>
  <c r="J98" i="40"/>
  <c r="I99" i="40"/>
  <c r="J99" i="40"/>
  <c r="I100" i="40"/>
  <c r="J100" i="40"/>
  <c r="I101" i="40"/>
  <c r="J101" i="40"/>
  <c r="I102" i="40"/>
  <c r="J102" i="40"/>
  <c r="I103" i="40"/>
  <c r="J103" i="40"/>
  <c r="I104" i="40"/>
  <c r="J104" i="40"/>
  <c r="I105" i="40"/>
  <c r="J105" i="40"/>
  <c r="I106" i="40"/>
  <c r="J106" i="40"/>
  <c r="I107" i="40"/>
  <c r="J107" i="40"/>
  <c r="I108" i="40"/>
  <c r="J108" i="40"/>
  <c r="I109" i="40"/>
  <c r="J109" i="40"/>
  <c r="I110" i="40"/>
  <c r="J110" i="40"/>
  <c r="I111" i="40"/>
  <c r="J111" i="40"/>
  <c r="I112" i="40"/>
  <c r="J112" i="40"/>
  <c r="I113" i="40"/>
  <c r="J113" i="40"/>
  <c r="I114" i="40"/>
  <c r="J114" i="40"/>
  <c r="I115" i="40"/>
  <c r="J115" i="40"/>
  <c r="I116" i="40"/>
  <c r="J116" i="40"/>
  <c r="I117" i="40"/>
  <c r="J117" i="40"/>
  <c r="I118" i="40"/>
  <c r="J118" i="40"/>
  <c r="I119" i="40"/>
  <c r="J119" i="40"/>
  <c r="I120" i="40"/>
  <c r="J120" i="40"/>
  <c r="I121" i="40"/>
  <c r="J121" i="40"/>
  <c r="I122" i="40"/>
  <c r="J122" i="40"/>
  <c r="I123" i="40"/>
  <c r="J123" i="40"/>
  <c r="I124" i="40"/>
  <c r="J124" i="40"/>
  <c r="I125" i="40"/>
  <c r="J125" i="40"/>
  <c r="I126" i="40"/>
  <c r="J126" i="40"/>
  <c r="I127" i="40"/>
  <c r="J127" i="40"/>
  <c r="I128" i="40"/>
  <c r="J128" i="40"/>
  <c r="I129" i="40"/>
  <c r="J129" i="40"/>
  <c r="I130" i="40"/>
  <c r="J130" i="40"/>
  <c r="I131" i="40"/>
  <c r="J131" i="40"/>
  <c r="I132" i="40"/>
  <c r="J132" i="40"/>
  <c r="I133" i="40"/>
  <c r="J133" i="40"/>
  <c r="I134" i="40"/>
  <c r="J134" i="40"/>
  <c r="I135" i="40"/>
  <c r="J135" i="40"/>
  <c r="I136" i="40"/>
  <c r="J136" i="40"/>
  <c r="I137" i="40"/>
  <c r="J137" i="40"/>
  <c r="I138" i="40"/>
  <c r="J138" i="40"/>
  <c r="I139" i="40"/>
  <c r="J139" i="40"/>
  <c r="I140" i="40"/>
  <c r="J140" i="40"/>
  <c r="I141" i="40"/>
  <c r="J141" i="40"/>
  <c r="I142" i="40"/>
  <c r="J142" i="40"/>
  <c r="I143" i="40"/>
  <c r="J143" i="40"/>
  <c r="I144" i="40"/>
  <c r="J144" i="40"/>
  <c r="I145" i="40"/>
  <c r="J145" i="40"/>
  <c r="I146" i="40"/>
  <c r="J146" i="40"/>
  <c r="I147" i="40"/>
  <c r="J147" i="40"/>
  <c r="I148" i="40"/>
  <c r="J148" i="40"/>
  <c r="I149" i="40"/>
  <c r="J149" i="40"/>
  <c r="I150" i="40"/>
  <c r="J150" i="40"/>
  <c r="I151" i="40"/>
  <c r="J151" i="40"/>
  <c r="I152" i="40"/>
  <c r="J152" i="40"/>
  <c r="I153" i="40"/>
  <c r="J153" i="40"/>
  <c r="I154" i="40"/>
  <c r="J154" i="40"/>
  <c r="I155" i="40"/>
  <c r="J155" i="40"/>
  <c r="I156" i="40"/>
  <c r="J156" i="40"/>
  <c r="I157" i="40"/>
  <c r="J157" i="40"/>
  <c r="I158" i="40"/>
  <c r="J158" i="40"/>
  <c r="I159" i="40"/>
  <c r="J159" i="40"/>
  <c r="I160" i="40"/>
  <c r="J160" i="40"/>
  <c r="I161" i="40"/>
  <c r="J161" i="40"/>
  <c r="I162" i="40"/>
  <c r="J162" i="40"/>
  <c r="I163" i="40"/>
  <c r="J163" i="40"/>
  <c r="I164" i="40"/>
  <c r="J164" i="40"/>
  <c r="I165" i="40"/>
  <c r="J165" i="40"/>
  <c r="I166" i="40"/>
  <c r="J166" i="40"/>
  <c r="I167" i="40"/>
  <c r="J167" i="40"/>
  <c r="I168" i="40"/>
  <c r="J168" i="40"/>
  <c r="I169" i="40"/>
  <c r="J169" i="40"/>
  <c r="I170" i="40"/>
  <c r="J170" i="40"/>
  <c r="I171" i="40"/>
  <c r="J171" i="40"/>
  <c r="I172" i="40"/>
  <c r="J172" i="40"/>
  <c r="I173" i="40"/>
  <c r="J173" i="40"/>
  <c r="I174" i="40"/>
  <c r="J174" i="40"/>
  <c r="I175" i="40"/>
  <c r="J175" i="40"/>
  <c r="I176" i="40"/>
  <c r="J176" i="40"/>
  <c r="I177" i="40"/>
  <c r="J177" i="40"/>
  <c r="E3205" i="41"/>
  <c r="E3204" i="41"/>
  <c r="D46" i="17"/>
  <c r="G581" i="29"/>
  <c r="D581" i="29"/>
  <c r="C581" i="29"/>
  <c r="G580" i="29"/>
  <c r="D580" i="29"/>
  <c r="C580" i="29"/>
  <c r="G579" i="29"/>
  <c r="J592" i="29" s="1"/>
  <c r="D579" i="29"/>
  <c r="C579" i="29"/>
  <c r="G578" i="29"/>
  <c r="J591" i="29" s="1"/>
  <c r="D578" i="29"/>
  <c r="C578" i="29"/>
  <c r="AD233" i="28"/>
  <c r="AF233" i="28"/>
  <c r="AH233" i="28" s="1"/>
  <c r="AN161" i="6"/>
  <c r="E106" i="6"/>
  <c r="AI44" i="21"/>
  <c r="AH44" i="21"/>
  <c r="AG44" i="21"/>
  <c r="AI45" i="21"/>
  <c r="AH45" i="21"/>
  <c r="AG45" i="21"/>
  <c r="Z44" i="21"/>
  <c r="AC31" i="21" s="1"/>
  <c r="Y44" i="21"/>
  <c r="X44" i="21"/>
  <c r="Z45" i="21"/>
  <c r="AC32" i="21" s="1"/>
  <c r="Y45" i="21"/>
  <c r="X45" i="21"/>
  <c r="T44" i="21"/>
  <c r="S44" i="21"/>
  <c r="R44" i="21"/>
  <c r="T45" i="21"/>
  <c r="S45" i="21"/>
  <c r="R45" i="21"/>
  <c r="O44" i="21"/>
  <c r="N44" i="21"/>
  <c r="M44" i="21"/>
  <c r="O45" i="21"/>
  <c r="N45" i="21"/>
  <c r="M45" i="21"/>
  <c r="J44" i="21"/>
  <c r="H44" i="21"/>
  <c r="G44" i="21"/>
  <c r="F44" i="21"/>
  <c r="E44" i="21"/>
  <c r="D44" i="21"/>
  <c r="J45" i="21"/>
  <c r="H45" i="21"/>
  <c r="G45" i="21"/>
  <c r="F45" i="21"/>
  <c r="E45" i="21"/>
  <c r="D45" i="21"/>
  <c r="AL538" i="14"/>
  <c r="AM538" i="14" s="1"/>
  <c r="AK538" i="14"/>
  <c r="AN538" i="14" s="1"/>
  <c r="AL537" i="14"/>
  <c r="AM537" i="14" s="1"/>
  <c r="AK537" i="14"/>
  <c r="AI538" i="14"/>
  <c r="AI537" i="14"/>
  <c r="AJ541" i="14" s="1"/>
  <c r="Z538" i="14"/>
  <c r="Y538" i="14"/>
  <c r="X538" i="14"/>
  <c r="Z537" i="14"/>
  <c r="Y537" i="14"/>
  <c r="X537" i="14"/>
  <c r="S537" i="14"/>
  <c r="T537" i="14"/>
  <c r="U537" i="14"/>
  <c r="S538" i="14"/>
  <c r="T538" i="14"/>
  <c r="U538" i="14"/>
  <c r="H538" i="14"/>
  <c r="H537" i="14"/>
  <c r="P240" i="15"/>
  <c r="O240" i="15"/>
  <c r="P239" i="15"/>
  <c r="O239" i="15"/>
  <c r="J240" i="15"/>
  <c r="J239" i="15"/>
  <c r="J644" i="16"/>
  <c r="K656" i="16" s="1"/>
  <c r="H644" i="16"/>
  <c r="J643" i="16"/>
  <c r="H643" i="16"/>
  <c r="E644" i="16"/>
  <c r="F644" i="16"/>
  <c r="G644" i="16"/>
  <c r="E643" i="16"/>
  <c r="F643" i="16"/>
  <c r="G643" i="16"/>
  <c r="D42" i="13"/>
  <c r="AI46" i="21"/>
  <c r="AH46" i="21"/>
  <c r="AG46" i="21"/>
  <c r="AI47" i="21"/>
  <c r="AH47" i="21"/>
  <c r="AG47" i="21"/>
  <c r="Z46" i="21"/>
  <c r="AB42" i="21" s="1"/>
  <c r="Y46" i="21"/>
  <c r="X46" i="21"/>
  <c r="Z47" i="21"/>
  <c r="AC34" i="21" s="1"/>
  <c r="Y47" i="21"/>
  <c r="X47" i="21"/>
  <c r="T46" i="21"/>
  <c r="S46" i="21"/>
  <c r="R46" i="21"/>
  <c r="T47" i="21"/>
  <c r="S47" i="21"/>
  <c r="R47" i="21"/>
  <c r="O46" i="21"/>
  <c r="N46" i="21"/>
  <c r="M46" i="21"/>
  <c r="O47" i="21"/>
  <c r="N47" i="21"/>
  <c r="M47" i="21"/>
  <c r="J46" i="21"/>
  <c r="J47" i="21"/>
  <c r="H46" i="21"/>
  <c r="G46" i="21"/>
  <c r="F46" i="21"/>
  <c r="E46" i="21"/>
  <c r="D46" i="21"/>
  <c r="H47" i="21"/>
  <c r="G47" i="21"/>
  <c r="F47" i="21"/>
  <c r="E47" i="21"/>
  <c r="D47" i="21"/>
  <c r="AL536" i="14"/>
  <c r="AM536" i="14" s="1"/>
  <c r="AK536" i="14"/>
  <c r="AN536" i="14" s="1"/>
  <c r="AL535" i="14"/>
  <c r="AM535" i="14" s="1"/>
  <c r="AK535" i="14"/>
  <c r="AN535" i="14" s="1"/>
  <c r="AI536" i="14"/>
  <c r="AJ540" i="14" s="1"/>
  <c r="AI535" i="14"/>
  <c r="AJ539" i="14" s="1"/>
  <c r="X535" i="14"/>
  <c r="Y535" i="14"/>
  <c r="Z535" i="14"/>
  <c r="X536" i="14"/>
  <c r="Y536" i="14"/>
  <c r="Z536" i="14"/>
  <c r="S535" i="14"/>
  <c r="T535" i="14"/>
  <c r="U535" i="14"/>
  <c r="S536" i="14"/>
  <c r="T536" i="14"/>
  <c r="U536" i="14"/>
  <c r="H536" i="14"/>
  <c r="H535" i="14"/>
  <c r="P238" i="15"/>
  <c r="O238" i="15"/>
  <c r="P237" i="15"/>
  <c r="O237" i="15"/>
  <c r="Q237" i="15" s="1"/>
  <c r="J238" i="15"/>
  <c r="J237" i="15"/>
  <c r="J642" i="16"/>
  <c r="H642" i="16"/>
  <c r="E642" i="16"/>
  <c r="F642" i="16"/>
  <c r="G642" i="16"/>
  <c r="J641" i="16"/>
  <c r="H641" i="16"/>
  <c r="L641" i="16" s="1"/>
  <c r="E641" i="16"/>
  <c r="F641" i="16"/>
  <c r="G641" i="16"/>
  <c r="N19" i="34"/>
  <c r="M19" i="34"/>
  <c r="L19" i="34"/>
  <c r="K19" i="34"/>
  <c r="J19" i="34"/>
  <c r="I19" i="34"/>
  <c r="H19" i="34"/>
  <c r="G19" i="34"/>
  <c r="F19" i="34"/>
  <c r="E19" i="34"/>
  <c r="D19" i="34"/>
  <c r="C19" i="34"/>
  <c r="B19" i="34"/>
  <c r="F1" i="34"/>
  <c r="AX43" i="34"/>
  <c r="AY43" i="34" s="1"/>
  <c r="N20" i="34" s="1"/>
  <c r="AT43" i="34"/>
  <c r="AU43" i="34" s="1"/>
  <c r="M20" i="34" s="1"/>
  <c r="AP43" i="34"/>
  <c r="AQ43" i="34" s="1"/>
  <c r="L20" i="34" s="1"/>
  <c r="AL43" i="34"/>
  <c r="AM43" i="34" s="1"/>
  <c r="K20" i="34" s="1"/>
  <c r="AH43" i="34"/>
  <c r="AI43" i="34" s="1"/>
  <c r="J20" i="34" s="1"/>
  <c r="AD43" i="34"/>
  <c r="AE43" i="34" s="1"/>
  <c r="I20" i="34" s="1"/>
  <c r="Z43" i="34"/>
  <c r="AA43" i="34" s="1"/>
  <c r="H20" i="34" s="1"/>
  <c r="V43" i="34"/>
  <c r="W43" i="34" s="1"/>
  <c r="G20" i="34" s="1"/>
  <c r="R43" i="34"/>
  <c r="S43" i="34" s="1"/>
  <c r="F20" i="34" s="1"/>
  <c r="N43" i="34"/>
  <c r="O43" i="34" s="1"/>
  <c r="E20" i="34" s="1"/>
  <c r="J43" i="34"/>
  <c r="K43" i="34" s="1"/>
  <c r="D20" i="34" s="1"/>
  <c r="F43" i="34"/>
  <c r="G43" i="34" s="1"/>
  <c r="C20" i="34" s="1"/>
  <c r="B20" i="34"/>
  <c r="D44" i="34"/>
  <c r="N123" i="30"/>
  <c r="M123" i="30"/>
  <c r="K123" i="30"/>
  <c r="J123" i="30"/>
  <c r="D123" i="30"/>
  <c r="AI147" i="11" s="1"/>
  <c r="C123" i="30"/>
  <c r="F125" i="30" s="1"/>
  <c r="AM15" i="11"/>
  <c r="AM16" i="11" s="1"/>
  <c r="O3" i="11"/>
  <c r="P3" i="11" s="1"/>
  <c r="C576" i="29"/>
  <c r="D576" i="29"/>
  <c r="G576" i="29"/>
  <c r="H576" i="29" s="1"/>
  <c r="C577" i="29"/>
  <c r="D577" i="29"/>
  <c r="G577" i="29"/>
  <c r="J590" i="29" s="1"/>
  <c r="AN160" i="6"/>
  <c r="P89" i="6"/>
  <c r="P88" i="6"/>
  <c r="P87" i="6"/>
  <c r="P86" i="6"/>
  <c r="P85" i="6"/>
  <c r="P84" i="6"/>
  <c r="P83" i="6"/>
  <c r="P82" i="6"/>
  <c r="P81" i="6"/>
  <c r="P80" i="6"/>
  <c r="P79" i="6"/>
  <c r="P78" i="6"/>
  <c r="P77" i="6"/>
  <c r="P60" i="6"/>
  <c r="P61" i="6"/>
  <c r="P62" i="6"/>
  <c r="P63" i="6"/>
  <c r="P64" i="6"/>
  <c r="P65" i="6"/>
  <c r="P66" i="6"/>
  <c r="P67" i="6"/>
  <c r="P68" i="6"/>
  <c r="P69" i="6"/>
  <c r="P70" i="6"/>
  <c r="P71" i="6"/>
  <c r="P59" i="6"/>
  <c r="D106" i="6"/>
  <c r="AI48" i="21"/>
  <c r="AH48" i="21"/>
  <c r="AG48" i="21"/>
  <c r="AI49" i="21"/>
  <c r="AH49" i="21"/>
  <c r="AG49" i="21"/>
  <c r="Z48" i="21"/>
  <c r="AC35" i="21" s="1"/>
  <c r="Y48" i="21"/>
  <c r="X48" i="21"/>
  <c r="Z49" i="21"/>
  <c r="Y49" i="21"/>
  <c r="X49" i="21"/>
  <c r="T48" i="21"/>
  <c r="S48" i="21"/>
  <c r="R48" i="21"/>
  <c r="T49" i="21"/>
  <c r="S49" i="21"/>
  <c r="R49" i="21"/>
  <c r="O48" i="21"/>
  <c r="N48" i="21"/>
  <c r="M48" i="21"/>
  <c r="O49" i="21"/>
  <c r="N49" i="21"/>
  <c r="M49" i="21"/>
  <c r="D48" i="21"/>
  <c r="E48" i="21"/>
  <c r="F48" i="21"/>
  <c r="G48" i="21"/>
  <c r="H48" i="21"/>
  <c r="J48" i="21"/>
  <c r="D49" i="21"/>
  <c r="E49" i="21"/>
  <c r="F49" i="21"/>
  <c r="G49" i="21"/>
  <c r="H49" i="21"/>
  <c r="J49" i="21"/>
  <c r="AL534" i="14"/>
  <c r="AM534" i="14" s="1"/>
  <c r="AK534" i="14"/>
  <c r="AN534" i="14" s="1"/>
  <c r="AL533" i="14"/>
  <c r="AM533" i="14" s="1"/>
  <c r="AK533" i="14"/>
  <c r="AN533" i="14" s="1"/>
  <c r="AI534" i="14"/>
  <c r="AI533" i="14"/>
  <c r="X533" i="14"/>
  <c r="Y533" i="14"/>
  <c r="Z533" i="14"/>
  <c r="X534" i="14"/>
  <c r="Y534" i="14"/>
  <c r="Z534" i="14"/>
  <c r="S533" i="14"/>
  <c r="T533" i="14"/>
  <c r="U533" i="14"/>
  <c r="S534" i="14"/>
  <c r="T534" i="14"/>
  <c r="U534" i="14"/>
  <c r="H534" i="14"/>
  <c r="H533" i="14"/>
  <c r="O235" i="15"/>
  <c r="P235" i="15"/>
  <c r="O236" i="15"/>
  <c r="P236" i="15"/>
  <c r="J236" i="15"/>
  <c r="J235" i="15"/>
  <c r="J640" i="16"/>
  <c r="H640" i="16"/>
  <c r="J639" i="16"/>
  <c r="H639" i="16"/>
  <c r="E640" i="16"/>
  <c r="F640" i="16"/>
  <c r="G640" i="16"/>
  <c r="E639" i="16"/>
  <c r="F639" i="16"/>
  <c r="G639" i="16"/>
  <c r="E156" i="33"/>
  <c r="G156" i="33" s="1"/>
  <c r="F156" i="33"/>
  <c r="E157" i="33"/>
  <c r="G157" i="33" s="1"/>
  <c r="F157" i="33"/>
  <c r="E158" i="33"/>
  <c r="F158" i="33"/>
  <c r="G158" i="33" s="1"/>
  <c r="M121" i="30"/>
  <c r="N121" i="30"/>
  <c r="M122" i="30"/>
  <c r="N122" i="30"/>
  <c r="J121" i="30"/>
  <c r="K121" i="30"/>
  <c r="J122" i="30"/>
  <c r="K122" i="30"/>
  <c r="C121" i="30"/>
  <c r="F123" i="30" s="1"/>
  <c r="D121" i="30"/>
  <c r="AI145" i="11" s="1"/>
  <c r="C122" i="30"/>
  <c r="D122" i="30"/>
  <c r="AI146" i="11" s="1"/>
  <c r="AE147" i="11"/>
  <c r="AD147" i="11"/>
  <c r="AB147" i="11"/>
  <c r="Z147" i="11"/>
  <c r="Y147" i="11"/>
  <c r="V147" i="11"/>
  <c r="X148" i="11" s="1"/>
  <c r="C46" i="17"/>
  <c r="O44" i="17"/>
  <c r="O35" i="17"/>
  <c r="O36" i="17"/>
  <c r="O37" i="17"/>
  <c r="O38" i="17"/>
  <c r="O39" i="17"/>
  <c r="O40" i="17"/>
  <c r="O41" i="17"/>
  <c r="O42" i="17"/>
  <c r="O43" i="17"/>
  <c r="R4" i="17"/>
  <c r="R6" i="17"/>
  <c r="R8" i="17"/>
  <c r="R10" i="17"/>
  <c r="R12" i="17"/>
  <c r="R14" i="17"/>
  <c r="R16" i="17"/>
  <c r="R18" i="17"/>
  <c r="R20" i="17"/>
  <c r="R22" i="17"/>
  <c r="R24" i="17"/>
  <c r="R26" i="17"/>
  <c r="O28" i="17"/>
  <c r="O3" i="17"/>
  <c r="O4" i="17"/>
  <c r="O5" i="17"/>
  <c r="O6" i="17"/>
  <c r="O7" i="17"/>
  <c r="O8" i="17"/>
  <c r="O9" i="17"/>
  <c r="O10" i="17"/>
  <c r="O11" i="17"/>
  <c r="O12" i="17"/>
  <c r="O13" i="17"/>
  <c r="O14" i="17"/>
  <c r="O15" i="17"/>
  <c r="O16" i="17"/>
  <c r="O17" i="17"/>
  <c r="O18" i="17"/>
  <c r="O19" i="17"/>
  <c r="O20" i="17"/>
  <c r="O21" i="17"/>
  <c r="O22" i="17"/>
  <c r="O23" i="17"/>
  <c r="O24" i="17"/>
  <c r="O25" i="17"/>
  <c r="O26" i="17"/>
  <c r="O27" i="17"/>
  <c r="G575" i="29"/>
  <c r="J588" i="29" s="1"/>
  <c r="D575" i="29"/>
  <c r="C575" i="29"/>
  <c r="AI50" i="21"/>
  <c r="AH50" i="21"/>
  <c r="AG50" i="21"/>
  <c r="Z50" i="21"/>
  <c r="AC37" i="21" s="1"/>
  <c r="Y50" i="21"/>
  <c r="X50" i="21"/>
  <c r="T50" i="21"/>
  <c r="S50" i="21"/>
  <c r="R50" i="21"/>
  <c r="O50" i="21"/>
  <c r="N50" i="21"/>
  <c r="M50" i="21"/>
  <c r="J50" i="21"/>
  <c r="H50" i="21"/>
  <c r="G50" i="21"/>
  <c r="F50" i="21"/>
  <c r="E50" i="21"/>
  <c r="D50" i="21"/>
  <c r="AL532" i="14"/>
  <c r="AM532" i="14" s="1"/>
  <c r="AK532" i="14"/>
  <c r="AN532" i="14" s="1"/>
  <c r="AI532" i="14"/>
  <c r="X532" i="14"/>
  <c r="Y532" i="14"/>
  <c r="Z532" i="14"/>
  <c r="S532" i="14"/>
  <c r="T532" i="14"/>
  <c r="U532" i="14"/>
  <c r="H532" i="14"/>
  <c r="P234" i="15"/>
  <c r="O234" i="15"/>
  <c r="J234" i="15"/>
  <c r="J638" i="16"/>
  <c r="H638" i="16"/>
  <c r="E638" i="16"/>
  <c r="F638" i="16"/>
  <c r="G638" i="16"/>
  <c r="G574" i="29"/>
  <c r="J587" i="29" s="1"/>
  <c r="D574" i="29"/>
  <c r="C574" i="29"/>
  <c r="AI51" i="21"/>
  <c r="AH51" i="21"/>
  <c r="AG51" i="21"/>
  <c r="Z51" i="21"/>
  <c r="AC38" i="21" s="1"/>
  <c r="Y51" i="21"/>
  <c r="X51" i="21"/>
  <c r="R51" i="21"/>
  <c r="S51" i="21"/>
  <c r="T51" i="21"/>
  <c r="M51" i="21"/>
  <c r="N51" i="21"/>
  <c r="O51" i="21"/>
  <c r="D51" i="21"/>
  <c r="E51" i="21"/>
  <c r="F51" i="21"/>
  <c r="G51" i="21"/>
  <c r="H51" i="21"/>
  <c r="J51" i="21"/>
  <c r="AL531" i="14"/>
  <c r="AM531" i="14" s="1"/>
  <c r="AK531" i="14"/>
  <c r="AN531" i="14" s="1"/>
  <c r="AI531" i="14"/>
  <c r="X531" i="14"/>
  <c r="Y531" i="14"/>
  <c r="Z531" i="14"/>
  <c r="S531" i="14"/>
  <c r="T531" i="14"/>
  <c r="U531" i="14"/>
  <c r="H531" i="14"/>
  <c r="P233" i="15"/>
  <c r="O233" i="15"/>
  <c r="Q233" i="15" s="1"/>
  <c r="J233" i="15"/>
  <c r="J637" i="16"/>
  <c r="H637" i="16"/>
  <c r="L637" i="16" s="1"/>
  <c r="E637" i="16"/>
  <c r="F637" i="16"/>
  <c r="G637" i="16"/>
  <c r="C42" i="13"/>
  <c r="O42" i="13" s="1"/>
  <c r="O2" i="11"/>
  <c r="AL15" i="11"/>
  <c r="AL16" i="11" s="1"/>
  <c r="P2" i="11"/>
  <c r="P232" i="15"/>
  <c r="O232" i="15"/>
  <c r="J232" i="15"/>
  <c r="J636" i="16"/>
  <c r="H636" i="16"/>
  <c r="E636" i="16"/>
  <c r="F636" i="16"/>
  <c r="G636" i="16"/>
  <c r="G573" i="29"/>
  <c r="H577" i="29" s="1"/>
  <c r="D573" i="29"/>
  <c r="C573" i="29"/>
  <c r="G572" i="29"/>
  <c r="D572" i="29"/>
  <c r="C572" i="29"/>
  <c r="AI52" i="21"/>
  <c r="AH52" i="21"/>
  <c r="AG52" i="21"/>
  <c r="AI53" i="21"/>
  <c r="AH53" i="21"/>
  <c r="AG53" i="21"/>
  <c r="Z52" i="21"/>
  <c r="AC39" i="21" s="1"/>
  <c r="Y52" i="21"/>
  <c r="X52" i="21"/>
  <c r="Z53" i="21"/>
  <c r="AC40" i="21" s="1"/>
  <c r="Y53" i="21"/>
  <c r="X53" i="21"/>
  <c r="AC33" i="21" l="1"/>
  <c r="Q238" i="15"/>
  <c r="H583" i="29"/>
  <c r="F124" i="30"/>
  <c r="AB565" i="14"/>
  <c r="AB564" i="14"/>
  <c r="AB566" i="14"/>
  <c r="AF566" i="14"/>
  <c r="AF565" i="14"/>
  <c r="AC565" i="14"/>
  <c r="AF564" i="14"/>
  <c r="AF568" i="14"/>
  <c r="Q234" i="15"/>
  <c r="M668" i="16"/>
  <c r="M669" i="16"/>
  <c r="I654" i="16"/>
  <c r="M667" i="16"/>
  <c r="M670" i="16"/>
  <c r="M666" i="16"/>
  <c r="K651" i="16"/>
  <c r="M671" i="16"/>
  <c r="I653" i="16"/>
  <c r="AB563" i="14"/>
  <c r="N543" i="14"/>
  <c r="AF563" i="14"/>
  <c r="K650" i="16"/>
  <c r="AC562" i="14"/>
  <c r="M665" i="16"/>
  <c r="L643" i="16"/>
  <c r="M663" i="16"/>
  <c r="K655" i="16"/>
  <c r="AB562" i="14"/>
  <c r="L638" i="16"/>
  <c r="I650" i="16"/>
  <c r="K649" i="16"/>
  <c r="K653" i="16"/>
  <c r="M661" i="16"/>
  <c r="K654" i="16"/>
  <c r="L644" i="16"/>
  <c r="AF562" i="14"/>
  <c r="K648" i="16"/>
  <c r="J594" i="29"/>
  <c r="L640" i="16"/>
  <c r="I652" i="16"/>
  <c r="I649" i="16"/>
  <c r="M664" i="16"/>
  <c r="K652" i="16"/>
  <c r="J589" i="29"/>
  <c r="M660" i="16"/>
  <c r="I655" i="16"/>
  <c r="Q239" i="15"/>
  <c r="H582" i="29"/>
  <c r="J585" i="29"/>
  <c r="K597" i="29"/>
  <c r="L636" i="16"/>
  <c r="I648" i="16"/>
  <c r="L639" i="16"/>
  <c r="I651" i="16"/>
  <c r="L642" i="16"/>
  <c r="J586" i="29"/>
  <c r="M662" i="16"/>
  <c r="AB559" i="14"/>
  <c r="AC559" i="14"/>
  <c r="M559" i="14"/>
  <c r="N559" i="14"/>
  <c r="AF559" i="14"/>
  <c r="AF560" i="14"/>
  <c r="AB560" i="14"/>
  <c r="AC561" i="14"/>
  <c r="AB561" i="14"/>
  <c r="AC560" i="14"/>
  <c r="AF561" i="14"/>
  <c r="Q232" i="15"/>
  <c r="Q236" i="15"/>
  <c r="Q235" i="15"/>
  <c r="Q240" i="15"/>
  <c r="AB43" i="21"/>
  <c r="O547" i="14"/>
  <c r="AF558" i="14"/>
  <c r="AB558" i="14"/>
  <c r="AC558" i="14"/>
  <c r="L552" i="14"/>
  <c r="W538" i="14"/>
  <c r="AA535" i="14"/>
  <c r="AC555" i="14"/>
  <c r="O545" i="14"/>
  <c r="N545" i="14"/>
  <c r="L546" i="14"/>
  <c r="N546" i="14" s="1"/>
  <c r="L551" i="14"/>
  <c r="M551" i="14" s="1"/>
  <c r="AA537" i="14"/>
  <c r="O553" i="14"/>
  <c r="AA536" i="14"/>
  <c r="O558" i="14"/>
  <c r="L558" i="14"/>
  <c r="AB553" i="14"/>
  <c r="I537" i="14"/>
  <c r="L537" i="14" s="1"/>
  <c r="N537" i="14" s="1"/>
  <c r="P542" i="14"/>
  <c r="L557" i="14"/>
  <c r="O557" i="14"/>
  <c r="J536" i="14"/>
  <c r="K536" i="14" s="1"/>
  <c r="V536" i="14"/>
  <c r="V535" i="14"/>
  <c r="AF556" i="14"/>
  <c r="AC557" i="14"/>
  <c r="V534" i="14"/>
  <c r="O543" i="14"/>
  <c r="AC554" i="14"/>
  <c r="AC556" i="14"/>
  <c r="AC552" i="14"/>
  <c r="AF557" i="14"/>
  <c r="AB552" i="14"/>
  <c r="AJ537" i="14"/>
  <c r="L544" i="14"/>
  <c r="M544" i="14" s="1"/>
  <c r="AB557" i="14"/>
  <c r="AJ538" i="14"/>
  <c r="N547" i="14"/>
  <c r="AB556" i="14"/>
  <c r="O550" i="14"/>
  <c r="L550" i="14"/>
  <c r="L548" i="14"/>
  <c r="O548" i="14"/>
  <c r="O554" i="14"/>
  <c r="L554" i="14"/>
  <c r="AP534" i="14"/>
  <c r="AE546" i="14"/>
  <c r="AB554" i="14"/>
  <c r="L555" i="14"/>
  <c r="O555" i="14"/>
  <c r="AP531" i="14"/>
  <c r="AE543" i="14"/>
  <c r="AP532" i="14"/>
  <c r="AE544" i="14"/>
  <c r="AA532" i="14"/>
  <c r="AC553" i="14"/>
  <c r="I535" i="14"/>
  <c r="L535" i="14" s="1"/>
  <c r="N535" i="14" s="1"/>
  <c r="AE547" i="14"/>
  <c r="AP535" i="14"/>
  <c r="I536" i="14"/>
  <c r="L536" i="14" s="1"/>
  <c r="AE548" i="14"/>
  <c r="AP536" i="14"/>
  <c r="O556" i="14"/>
  <c r="L556" i="14"/>
  <c r="AP533" i="14"/>
  <c r="AE545" i="14"/>
  <c r="AA533" i="14"/>
  <c r="AF555" i="14"/>
  <c r="AD537" i="14"/>
  <c r="AP537" i="14"/>
  <c r="P541" i="14"/>
  <c r="AE549" i="14"/>
  <c r="AD541" i="14"/>
  <c r="W541" i="14"/>
  <c r="AA538" i="14"/>
  <c r="AB555" i="14"/>
  <c r="J535" i="14"/>
  <c r="K535" i="14" s="1"/>
  <c r="J539" i="14"/>
  <c r="K539" i="14" s="1"/>
  <c r="AP538" i="14"/>
  <c r="I542" i="14"/>
  <c r="AE550" i="14"/>
  <c r="O549" i="14"/>
  <c r="L549" i="14"/>
  <c r="W536" i="14"/>
  <c r="J538" i="14"/>
  <c r="K538" i="14" s="1"/>
  <c r="V539" i="14"/>
  <c r="AC551" i="14" s="1"/>
  <c r="AJ542" i="14"/>
  <c r="W542" i="14"/>
  <c r="AD542" i="14"/>
  <c r="I538" i="14"/>
  <c r="N551" i="14"/>
  <c r="I541" i="14"/>
  <c r="M553" i="14"/>
  <c r="AF553" i="14"/>
  <c r="H584" i="29"/>
  <c r="H585" i="29"/>
  <c r="AB44" i="21"/>
  <c r="AB47" i="21"/>
  <c r="AB40" i="21"/>
  <c r="AB41" i="21"/>
  <c r="AC36" i="21"/>
  <c r="M657" i="16"/>
  <c r="M659" i="16"/>
  <c r="M658" i="16"/>
  <c r="J534" i="14"/>
  <c r="K534" i="14" s="1"/>
  <c r="AA534" i="14"/>
  <c r="W537" i="14"/>
  <c r="V532" i="14"/>
  <c r="AJ536" i="14"/>
  <c r="J537" i="14"/>
  <c r="K537" i="14" s="1"/>
  <c r="V537" i="14"/>
  <c r="P540" i="14"/>
  <c r="P539" i="14"/>
  <c r="W539" i="14"/>
  <c r="V538" i="14"/>
  <c r="AA539" i="14"/>
  <c r="AB551" i="14" s="1"/>
  <c r="I540" i="14"/>
  <c r="W540" i="14"/>
  <c r="AD535" i="14"/>
  <c r="P537" i="14"/>
  <c r="AD538" i="14"/>
  <c r="I539" i="14"/>
  <c r="J532" i="14"/>
  <c r="K532" i="14" s="1"/>
  <c r="P535" i="14"/>
  <c r="AD536" i="14"/>
  <c r="AJ535" i="14"/>
  <c r="P538" i="14"/>
  <c r="AN537" i="14"/>
  <c r="AD540" i="14"/>
  <c r="J533" i="14"/>
  <c r="K533" i="14" s="1"/>
  <c r="V533" i="14"/>
  <c r="P536" i="14"/>
  <c r="W535" i="14"/>
  <c r="AD539" i="14"/>
  <c r="H581" i="29"/>
  <c r="H580" i="29"/>
  <c r="H579" i="29"/>
  <c r="H578" i="29"/>
  <c r="AB45" i="21"/>
  <c r="AB46" i="21"/>
  <c r="AF43" i="34"/>
  <c r="AZ43" i="34"/>
  <c r="AJ43" i="34"/>
  <c r="H43" i="34"/>
  <c r="L43" i="34"/>
  <c r="X43" i="34"/>
  <c r="P43" i="34"/>
  <c r="T43" i="34"/>
  <c r="AB43" i="34"/>
  <c r="AV43" i="34"/>
  <c r="AR43" i="34"/>
  <c r="AN43" i="34"/>
  <c r="AB48" i="21"/>
  <c r="AB49" i="21"/>
  <c r="M655" i="16" l="1"/>
  <c r="M546" i="14"/>
  <c r="M652" i="16"/>
  <c r="M653" i="16"/>
  <c r="M654" i="16"/>
  <c r="M650" i="16"/>
  <c r="M656" i="16"/>
  <c r="M651" i="16"/>
  <c r="M648" i="16"/>
  <c r="M649" i="16"/>
  <c r="M537" i="14"/>
  <c r="O537" i="14"/>
  <c r="M552" i="14"/>
  <c r="N552" i="14"/>
  <c r="AC550" i="14"/>
  <c r="N544" i="14"/>
  <c r="N536" i="14"/>
  <c r="M536" i="14"/>
  <c r="AC545" i="14"/>
  <c r="AB550" i="14"/>
  <c r="AC546" i="14"/>
  <c r="AC544" i="14"/>
  <c r="AB546" i="14"/>
  <c r="M557" i="14"/>
  <c r="N557" i="14"/>
  <c r="O536" i="14"/>
  <c r="AB548" i="14"/>
  <c r="M558" i="14"/>
  <c r="N558" i="14"/>
  <c r="N555" i="14"/>
  <c r="M555" i="14"/>
  <c r="M549" i="14"/>
  <c r="N549" i="14"/>
  <c r="M554" i="14"/>
  <c r="N554" i="14"/>
  <c r="M548" i="14"/>
  <c r="N548" i="14"/>
  <c r="N550" i="14"/>
  <c r="M550" i="14"/>
  <c r="AF547" i="14"/>
  <c r="O538" i="14"/>
  <c r="L538" i="14"/>
  <c r="AF549" i="14"/>
  <c r="L542" i="14"/>
  <c r="O542" i="14"/>
  <c r="AB545" i="14"/>
  <c r="AB544" i="14"/>
  <c r="AF550" i="14"/>
  <c r="N556" i="14"/>
  <c r="M556" i="14"/>
  <c r="AF554" i="14"/>
  <c r="AF548" i="14"/>
  <c r="L541" i="14"/>
  <c r="O541" i="14"/>
  <c r="AF552" i="14"/>
  <c r="O535" i="14"/>
  <c r="M535" i="14"/>
  <c r="AF551" i="14"/>
  <c r="AC547" i="14"/>
  <c r="AB547" i="14"/>
  <c r="AC549" i="14"/>
  <c r="AB549" i="14"/>
  <c r="AC548" i="14"/>
  <c r="L540" i="14"/>
  <c r="O540" i="14"/>
  <c r="L539" i="14"/>
  <c r="O539" i="14"/>
  <c r="T52" i="21"/>
  <c r="S52" i="21"/>
  <c r="R52" i="21"/>
  <c r="T53" i="21"/>
  <c r="S53" i="21"/>
  <c r="R53" i="21"/>
  <c r="O52" i="21"/>
  <c r="N52" i="21"/>
  <c r="M52" i="21"/>
  <c r="O53" i="21"/>
  <c r="N53" i="21"/>
  <c r="M53" i="21"/>
  <c r="J52" i="21"/>
  <c r="H52" i="21"/>
  <c r="G52" i="21"/>
  <c r="F52" i="21"/>
  <c r="E52" i="21"/>
  <c r="D52" i="21"/>
  <c r="J53" i="21"/>
  <c r="H53" i="21"/>
  <c r="G53" i="21"/>
  <c r="F53" i="21"/>
  <c r="E53" i="21"/>
  <c r="D53" i="21"/>
  <c r="AL530" i="14"/>
  <c r="AM530" i="14" s="1"/>
  <c r="AK530" i="14"/>
  <c r="AN530" i="14" s="1"/>
  <c r="AL529" i="14"/>
  <c r="AM529" i="14" s="1"/>
  <c r="AK529" i="14"/>
  <c r="AN529" i="14" s="1"/>
  <c r="AI530" i="14"/>
  <c r="AJ534" i="14" s="1"/>
  <c r="AI529" i="14"/>
  <c r="AJ533" i="14" s="1"/>
  <c r="Z530" i="14"/>
  <c r="Y530" i="14"/>
  <c r="X530" i="14"/>
  <c r="Z529" i="14"/>
  <c r="Y529" i="14"/>
  <c r="X529" i="14"/>
  <c r="U530" i="14"/>
  <c r="T530" i="14"/>
  <c r="S530" i="14"/>
  <c r="U529" i="14"/>
  <c r="T529" i="14"/>
  <c r="S529" i="14"/>
  <c r="H530" i="14"/>
  <c r="H529" i="14"/>
  <c r="P231" i="15"/>
  <c r="O231" i="15"/>
  <c r="Q231" i="15" s="1"/>
  <c r="J231" i="15"/>
  <c r="J635" i="16"/>
  <c r="H635" i="16"/>
  <c r="I647" i="16" s="1"/>
  <c r="E635" i="16"/>
  <c r="F635" i="16"/>
  <c r="G635" i="16"/>
  <c r="G571" i="29"/>
  <c r="D571" i="29"/>
  <c r="C571" i="29"/>
  <c r="AD12" i="28"/>
  <c r="AF12" i="28"/>
  <c r="AH12" i="28" s="1"/>
  <c r="AD13" i="28"/>
  <c r="AF13" i="28"/>
  <c r="AD14" i="28"/>
  <c r="AF14" i="28"/>
  <c r="AD15" i="28"/>
  <c r="AF15" i="28"/>
  <c r="AD16" i="28"/>
  <c r="AF16" i="28"/>
  <c r="AH16" i="28" s="1"/>
  <c r="AD17" i="28"/>
  <c r="AF17" i="28"/>
  <c r="AD18" i="28"/>
  <c r="AF18" i="28"/>
  <c r="AH18" i="28"/>
  <c r="AD19" i="28"/>
  <c r="AF19" i="28"/>
  <c r="AD20" i="28"/>
  <c r="AF20" i="28"/>
  <c r="AD21" i="28"/>
  <c r="AF21" i="28"/>
  <c r="AH21" i="28"/>
  <c r="AD22" i="28"/>
  <c r="AF22" i="28"/>
  <c r="AH22" i="28" s="1"/>
  <c r="AD23" i="28"/>
  <c r="AF23" i="28"/>
  <c r="AD24" i="28"/>
  <c r="AF24" i="28"/>
  <c r="AD25" i="28"/>
  <c r="AF25" i="28"/>
  <c r="AD26" i="28"/>
  <c r="AF26" i="28"/>
  <c r="AH26" i="28" s="1"/>
  <c r="AD27" i="28"/>
  <c r="AF27" i="28"/>
  <c r="AD28" i="28"/>
  <c r="AF28" i="28"/>
  <c r="AH28" i="28" s="1"/>
  <c r="AD29" i="28"/>
  <c r="AF29" i="28"/>
  <c r="AH29" i="28" s="1"/>
  <c r="AD30" i="28"/>
  <c r="AF30" i="28"/>
  <c r="AH30" i="28" s="1"/>
  <c r="AD31" i="28"/>
  <c r="AF31" i="28"/>
  <c r="AD32" i="28"/>
  <c r="AF32" i="28"/>
  <c r="AH32" i="28" s="1"/>
  <c r="AD33" i="28"/>
  <c r="AF33" i="28"/>
  <c r="AD34" i="28"/>
  <c r="AF34" i="28"/>
  <c r="AD35" i="28"/>
  <c r="AF35" i="28"/>
  <c r="AD36" i="28"/>
  <c r="AF36" i="28"/>
  <c r="AH36" i="28" s="1"/>
  <c r="AD37" i="28"/>
  <c r="AF37" i="28"/>
  <c r="AH37" i="28"/>
  <c r="AD38" i="28"/>
  <c r="AF38" i="28"/>
  <c r="AH38" i="28"/>
  <c r="AD39" i="28"/>
  <c r="AF39" i="28"/>
  <c r="AH39" i="28" s="1"/>
  <c r="AD40" i="28"/>
  <c r="AF40" i="28"/>
  <c r="AH40" i="28" s="1"/>
  <c r="AD41" i="28"/>
  <c r="AF41" i="28"/>
  <c r="AD42" i="28"/>
  <c r="AF42" i="28"/>
  <c r="AD43" i="28"/>
  <c r="AF43" i="28"/>
  <c r="AD44" i="28"/>
  <c r="AF44" i="28"/>
  <c r="AD45" i="28"/>
  <c r="AF45" i="28"/>
  <c r="AH45" i="28" s="1"/>
  <c r="AD46" i="28"/>
  <c r="AF46" i="28"/>
  <c r="AH46" i="28"/>
  <c r="AD47" i="28"/>
  <c r="AF47" i="28"/>
  <c r="AH47" i="28"/>
  <c r="AD48" i="28"/>
  <c r="AF48" i="28"/>
  <c r="AH48" i="28" s="1"/>
  <c r="AD49" i="28"/>
  <c r="AF49" i="28"/>
  <c r="AH49" i="28" s="1"/>
  <c r="AD50" i="28"/>
  <c r="AF50" i="28"/>
  <c r="AH50" i="28" s="1"/>
  <c r="AD51" i="28"/>
  <c r="AF51" i="28"/>
  <c r="AD52" i="28"/>
  <c r="AF52" i="28"/>
  <c r="AD53" i="28"/>
  <c r="AF53" i="28"/>
  <c r="AH53" i="28" s="1"/>
  <c r="AD54" i="28"/>
  <c r="AF54" i="28"/>
  <c r="AH54" i="28"/>
  <c r="AD55" i="28"/>
  <c r="AF55" i="28"/>
  <c r="AH55" i="28" s="1"/>
  <c r="AD56" i="28"/>
  <c r="AF56" i="28"/>
  <c r="AD57" i="28"/>
  <c r="AF57" i="28"/>
  <c r="AH57" i="28" s="1"/>
  <c r="AD58" i="28"/>
  <c r="AF58" i="28"/>
  <c r="AH58" i="28" s="1"/>
  <c r="AD59" i="28"/>
  <c r="AF59" i="28"/>
  <c r="AD60" i="28"/>
  <c r="AF60" i="28"/>
  <c r="AH60" i="28" s="1"/>
  <c r="AD61" i="28"/>
  <c r="AF61" i="28"/>
  <c r="AD62" i="28"/>
  <c r="AF62" i="28"/>
  <c r="AH62" i="28" s="1"/>
  <c r="AD63" i="28"/>
  <c r="AF63" i="28"/>
  <c r="AH63" i="28"/>
  <c r="AD64" i="28"/>
  <c r="AF64" i="28"/>
  <c r="AH64" i="28" s="1"/>
  <c r="AD65" i="28"/>
  <c r="AF65" i="28"/>
  <c r="AH65" i="28" s="1"/>
  <c r="AD66" i="28"/>
  <c r="AF66" i="28"/>
  <c r="AH66" i="28"/>
  <c r="AD67" i="28"/>
  <c r="AF67" i="28"/>
  <c r="AD68" i="28"/>
  <c r="AF68" i="28"/>
  <c r="AH68" i="28" s="1"/>
  <c r="AD69" i="28"/>
  <c r="AF69" i="28"/>
  <c r="AH69" i="28" s="1"/>
  <c r="AD70" i="28"/>
  <c r="AF70" i="28"/>
  <c r="AH70" i="28" s="1"/>
  <c r="AD71" i="28"/>
  <c r="AF71" i="28"/>
  <c r="AH71" i="28" s="1"/>
  <c r="AG54" i="21"/>
  <c r="AH54" i="21"/>
  <c r="AI54" i="21"/>
  <c r="X54" i="21"/>
  <c r="Y54" i="21"/>
  <c r="Z54" i="21"/>
  <c r="R54" i="21"/>
  <c r="S54" i="21"/>
  <c r="T54" i="21"/>
  <c r="M54" i="21"/>
  <c r="N54" i="21"/>
  <c r="O54" i="21"/>
  <c r="D54" i="21"/>
  <c r="E54" i="21"/>
  <c r="F54" i="21"/>
  <c r="G54" i="21"/>
  <c r="H54" i="21"/>
  <c r="J54" i="21"/>
  <c r="AL528" i="14"/>
  <c r="AM528" i="14" s="1"/>
  <c r="AK528" i="14"/>
  <c r="AN528" i="14" s="1"/>
  <c r="AI528" i="14"/>
  <c r="AJ532" i="14" s="1"/>
  <c r="X528" i="14"/>
  <c r="Y528" i="14"/>
  <c r="Z528" i="14"/>
  <c r="S528" i="14"/>
  <c r="T528" i="14"/>
  <c r="U528" i="14"/>
  <c r="H528" i="14"/>
  <c r="AP528" i="14" s="1"/>
  <c r="P230" i="15"/>
  <c r="O230" i="15"/>
  <c r="J230" i="15"/>
  <c r="J634" i="16"/>
  <c r="H634" i="16"/>
  <c r="E634" i="16"/>
  <c r="F634" i="16"/>
  <c r="G634" i="16"/>
  <c r="AN159" i="6"/>
  <c r="C106" i="6"/>
  <c r="P106" i="6" s="1"/>
  <c r="F44" i="34"/>
  <c r="G44" i="34" s="1"/>
  <c r="H44" i="34" s="1"/>
  <c r="J44" i="34"/>
  <c r="K44" i="34" s="1"/>
  <c r="L44" i="34" s="1"/>
  <c r="N44" i="34"/>
  <c r="O44" i="34" s="1"/>
  <c r="P44" i="34" s="1"/>
  <c r="R44" i="34"/>
  <c r="S44" i="34" s="1"/>
  <c r="T44" i="34" s="1"/>
  <c r="V44" i="34"/>
  <c r="W44" i="34" s="1"/>
  <c r="X44" i="34" s="1"/>
  <c r="Z44" i="34"/>
  <c r="AA44" i="34" s="1"/>
  <c r="AB44" i="34" s="1"/>
  <c r="AD44" i="34"/>
  <c r="AE44" i="34" s="1"/>
  <c r="AF44" i="34" s="1"/>
  <c r="AH44" i="34"/>
  <c r="AI44" i="34" s="1"/>
  <c r="AJ44" i="34" s="1"/>
  <c r="AL44" i="34"/>
  <c r="AM44" i="34" s="1"/>
  <c r="AN44" i="34" s="1"/>
  <c r="AP44" i="34"/>
  <c r="AQ44" i="34" s="1"/>
  <c r="AR44" i="34" s="1"/>
  <c r="AT44" i="34"/>
  <c r="AU44" i="34" s="1"/>
  <c r="AV44" i="34" s="1"/>
  <c r="AX44" i="34"/>
  <c r="AY44" i="34" s="1"/>
  <c r="AZ44" i="34" s="1"/>
  <c r="Q230" i="15" l="1"/>
  <c r="AH61" i="28"/>
  <c r="AH17" i="28"/>
  <c r="AH20" i="28"/>
  <c r="AH14" i="28"/>
  <c r="I646" i="16"/>
  <c r="K596" i="29"/>
  <c r="J584" i="29"/>
  <c r="H575" i="29"/>
  <c r="K646" i="16"/>
  <c r="L634" i="16"/>
  <c r="K647" i="16"/>
  <c r="AH52" i="28"/>
  <c r="L635" i="16"/>
  <c r="M647" i="16" s="1"/>
  <c r="AH34" i="28"/>
  <c r="AH42" i="28"/>
  <c r="AH13" i="28"/>
  <c r="AH56" i="28"/>
  <c r="AH31" i="28"/>
  <c r="M538" i="14"/>
  <c r="N538" i="14"/>
  <c r="J529" i="14"/>
  <c r="K529" i="14" s="1"/>
  <c r="AP529" i="14"/>
  <c r="AE541" i="14"/>
  <c r="AE542" i="14"/>
  <c r="AP530" i="14"/>
  <c r="V530" i="14"/>
  <c r="AA530" i="14"/>
  <c r="M542" i="14"/>
  <c r="N542" i="14"/>
  <c r="N541" i="14"/>
  <c r="M541" i="14"/>
  <c r="V529" i="14"/>
  <c r="AB50" i="21"/>
  <c r="AC41" i="21"/>
  <c r="AH51" i="28"/>
  <c r="AH15" i="28"/>
  <c r="AH23" i="28"/>
  <c r="AH19" i="28"/>
  <c r="AH59" i="28"/>
  <c r="AH25" i="28"/>
  <c r="AH43" i="28"/>
  <c r="AH33" i="28"/>
  <c r="AH67" i="28"/>
  <c r="AH27" i="28"/>
  <c r="AH35" i="28"/>
  <c r="AH24" i="28"/>
  <c r="AH44" i="28"/>
  <c r="AH41" i="28"/>
  <c r="J530" i="14"/>
  <c r="K530" i="14" s="1"/>
  <c r="M539" i="14"/>
  <c r="N539" i="14"/>
  <c r="P534" i="14"/>
  <c r="V531" i="14"/>
  <c r="AC543" i="14" s="1"/>
  <c r="AA531" i="14"/>
  <c r="AB543" i="14" s="1"/>
  <c r="J531" i="14"/>
  <c r="K531" i="14" s="1"/>
  <c r="I534" i="14"/>
  <c r="W534" i="14"/>
  <c r="AD534" i="14"/>
  <c r="P533" i="14"/>
  <c r="AD533" i="14"/>
  <c r="W533" i="14"/>
  <c r="I533" i="14"/>
  <c r="AA529" i="14"/>
  <c r="AE540" i="14"/>
  <c r="AF544" i="14" s="1"/>
  <c r="P532" i="14"/>
  <c r="W532" i="14"/>
  <c r="I532" i="14"/>
  <c r="AD532" i="14"/>
  <c r="M540" i="14"/>
  <c r="N540" i="14"/>
  <c r="Q27" i="17"/>
  <c r="G570" i="29"/>
  <c r="D570" i="29"/>
  <c r="C570" i="29"/>
  <c r="BB223" i="28"/>
  <c r="BB224" i="28"/>
  <c r="BB225" i="28"/>
  <c r="BB226" i="28"/>
  <c r="BB227" i="28"/>
  <c r="BB228" i="28"/>
  <c r="BB229" i="28"/>
  <c r="BB230" i="28"/>
  <c r="BB231" i="28"/>
  <c r="AI55" i="21"/>
  <c r="AH55" i="21"/>
  <c r="AG55" i="21"/>
  <c r="Z55" i="21"/>
  <c r="AC42" i="21" s="1"/>
  <c r="Y55" i="21"/>
  <c r="X55" i="21"/>
  <c r="R55" i="21"/>
  <c r="S55" i="21"/>
  <c r="T55" i="21"/>
  <c r="M55" i="21"/>
  <c r="N55" i="21"/>
  <c r="O55" i="21"/>
  <c r="D55" i="21"/>
  <c r="E55" i="21"/>
  <c r="F55" i="21"/>
  <c r="G55" i="21"/>
  <c r="H55" i="21"/>
  <c r="J55" i="21"/>
  <c r="AL527" i="14"/>
  <c r="AM527" i="14" s="1"/>
  <c r="AK527" i="14"/>
  <c r="AN527" i="14" s="1"/>
  <c r="AI527" i="14"/>
  <c r="AJ531" i="14" s="1"/>
  <c r="X527" i="14"/>
  <c r="Y527" i="14"/>
  <c r="Z527" i="14"/>
  <c r="S527" i="14"/>
  <c r="T527" i="14"/>
  <c r="U527" i="14"/>
  <c r="H527" i="14"/>
  <c r="AP527" i="14" s="1"/>
  <c r="P229" i="15"/>
  <c r="O229" i="15"/>
  <c r="Q229" i="15" s="1"/>
  <c r="J229" i="15"/>
  <c r="J633" i="16"/>
  <c r="K645" i="16" s="1"/>
  <c r="H633" i="16"/>
  <c r="I645" i="16" s="1"/>
  <c r="E633" i="16"/>
  <c r="F633" i="16"/>
  <c r="G633" i="16"/>
  <c r="AB2" i="11"/>
  <c r="AB3" i="11"/>
  <c r="AB4" i="11"/>
  <c r="AB5" i="11"/>
  <c r="AB6" i="11"/>
  <c r="AB7" i="11"/>
  <c r="AB8" i="11"/>
  <c r="AB9" i="11"/>
  <c r="AB10" i="11"/>
  <c r="AB11" i="11"/>
  <c r="AB12" i="11"/>
  <c r="AB13"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54" i="11"/>
  <c r="AB55" i="11"/>
  <c r="AB56" i="11"/>
  <c r="AB57" i="11"/>
  <c r="AB58" i="11"/>
  <c r="AB59" i="11"/>
  <c r="AB60" i="11"/>
  <c r="AB61" i="11"/>
  <c r="AB62" i="11"/>
  <c r="AB63" i="11"/>
  <c r="AB64" i="11"/>
  <c r="AB65" i="11"/>
  <c r="AB66" i="11"/>
  <c r="AB67" i="11"/>
  <c r="AB68" i="11"/>
  <c r="AB69" i="11"/>
  <c r="AB70" i="11"/>
  <c r="AB71" i="11"/>
  <c r="AB72" i="11"/>
  <c r="AB73" i="11"/>
  <c r="AB74" i="11"/>
  <c r="AB75" i="11"/>
  <c r="AB76" i="11"/>
  <c r="AB77" i="11"/>
  <c r="AB78" i="11"/>
  <c r="AB79" i="11"/>
  <c r="AB80" i="11"/>
  <c r="AB81" i="11"/>
  <c r="AB82" i="11"/>
  <c r="AB83" i="11"/>
  <c r="AB84" i="11"/>
  <c r="AB85" i="11"/>
  <c r="AB86" i="11"/>
  <c r="AB87" i="11"/>
  <c r="AB88" i="11"/>
  <c r="AB89" i="11"/>
  <c r="AB90" i="11"/>
  <c r="AB91" i="11"/>
  <c r="AB92" i="11"/>
  <c r="AB93" i="11"/>
  <c r="AB94" i="11"/>
  <c r="AB95" i="11"/>
  <c r="AB96" i="11"/>
  <c r="AB97" i="11"/>
  <c r="AB98" i="11"/>
  <c r="AB99" i="11"/>
  <c r="AB100" i="11"/>
  <c r="AB101" i="11"/>
  <c r="AB102" i="11"/>
  <c r="AB103" i="11"/>
  <c r="AB104" i="11"/>
  <c r="AB105" i="11"/>
  <c r="AB106" i="11"/>
  <c r="AB107" i="11"/>
  <c r="AB108" i="11"/>
  <c r="AB109" i="11"/>
  <c r="AB110" i="11"/>
  <c r="AB111" i="11"/>
  <c r="AB112" i="11"/>
  <c r="AB113" i="11"/>
  <c r="AB114" i="11"/>
  <c r="AB115" i="11"/>
  <c r="AB116" i="11"/>
  <c r="AB117" i="11"/>
  <c r="AB118" i="11"/>
  <c r="AB119" i="11"/>
  <c r="AB120" i="11"/>
  <c r="AB121" i="11"/>
  <c r="AB122" i="11"/>
  <c r="AB123" i="11"/>
  <c r="AB124" i="11"/>
  <c r="AB125" i="11"/>
  <c r="AB126" i="11"/>
  <c r="AB127" i="11"/>
  <c r="AB128" i="11"/>
  <c r="AB129" i="11"/>
  <c r="AB130" i="11"/>
  <c r="AB131" i="11"/>
  <c r="AB132" i="11"/>
  <c r="AB133" i="11"/>
  <c r="AB134" i="11"/>
  <c r="AB135" i="11"/>
  <c r="AC147" i="11" s="1"/>
  <c r="AB136" i="11"/>
  <c r="AC148" i="11" s="1"/>
  <c r="AB137" i="11"/>
  <c r="AC149" i="11" s="1"/>
  <c r="AB138" i="11"/>
  <c r="AC150" i="11" s="1"/>
  <c r="AB139" i="11"/>
  <c r="AB140" i="11"/>
  <c r="AB141" i="11"/>
  <c r="AB142" i="11"/>
  <c r="AB143" i="11"/>
  <c r="AB144" i="11"/>
  <c r="AB145" i="11"/>
  <c r="AB146" i="11"/>
  <c r="V2" i="11"/>
  <c r="V3" i="11"/>
  <c r="V4" i="11"/>
  <c r="V5" i="11"/>
  <c r="V6" i="11"/>
  <c r="V7" i="11"/>
  <c r="V8" i="11"/>
  <c r="V9" i="11"/>
  <c r="V10" i="11"/>
  <c r="V11" i="11"/>
  <c r="V12" i="11"/>
  <c r="V13"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W147" i="11" s="1"/>
  <c r="V136" i="11"/>
  <c r="W148" i="11" s="1"/>
  <c r="V137" i="11"/>
  <c r="W149" i="11" s="1"/>
  <c r="V138" i="11"/>
  <c r="W150" i="11" s="1"/>
  <c r="V139" i="11"/>
  <c r="V140" i="11"/>
  <c r="V141" i="11"/>
  <c r="V142" i="11"/>
  <c r="V143" i="11"/>
  <c r="V144" i="11"/>
  <c r="V145" i="11"/>
  <c r="V146" i="11"/>
  <c r="X147" i="11" s="1"/>
  <c r="BC3" i="11"/>
  <c r="BC4" i="11"/>
  <c r="BC5" i="11"/>
  <c r="BC6" i="11"/>
  <c r="BC7" i="11"/>
  <c r="BC8" i="11"/>
  <c r="BC9" i="11"/>
  <c r="BC10" i="11"/>
  <c r="BC11" i="11"/>
  <c r="BC12" i="11"/>
  <c r="BC13" i="11"/>
  <c r="BC2" i="11"/>
  <c r="AE146" i="11"/>
  <c r="AD146" i="11"/>
  <c r="Z146" i="11"/>
  <c r="Y146" i="11"/>
  <c r="G569" i="29"/>
  <c r="D569" i="29"/>
  <c r="C569" i="29"/>
  <c r="G568" i="29"/>
  <c r="D568" i="29"/>
  <c r="C568" i="29"/>
  <c r="M15" i="11"/>
  <c r="N41" i="13"/>
  <c r="J56" i="21"/>
  <c r="H56" i="21"/>
  <c r="G56" i="21"/>
  <c r="F56" i="21"/>
  <c r="E56" i="21"/>
  <c r="D56" i="21"/>
  <c r="J57" i="21"/>
  <c r="H57" i="21"/>
  <c r="G57" i="21"/>
  <c r="F57" i="21"/>
  <c r="E57" i="21"/>
  <c r="D57" i="21"/>
  <c r="O56" i="21"/>
  <c r="N56" i="21"/>
  <c r="M56" i="21"/>
  <c r="O57" i="21"/>
  <c r="N57" i="21"/>
  <c r="M57" i="21"/>
  <c r="T56" i="21"/>
  <c r="S56" i="21"/>
  <c r="R56" i="21"/>
  <c r="T57" i="21"/>
  <c r="S57" i="21"/>
  <c r="R57" i="21"/>
  <c r="Z56" i="21"/>
  <c r="AC43" i="21" s="1"/>
  <c r="Y56" i="21"/>
  <c r="X56" i="21"/>
  <c r="Z57" i="21"/>
  <c r="AC44" i="21" s="1"/>
  <c r="Y57" i="21"/>
  <c r="X57" i="21"/>
  <c r="AI56" i="21"/>
  <c r="AH56" i="21"/>
  <c r="AG56" i="21"/>
  <c r="AI57" i="21"/>
  <c r="AH57" i="21"/>
  <c r="AG57" i="21"/>
  <c r="AL526" i="14"/>
  <c r="AM526" i="14" s="1"/>
  <c r="AK526" i="14"/>
  <c r="AN526" i="14" s="1"/>
  <c r="AL525" i="14"/>
  <c r="AM525" i="14" s="1"/>
  <c r="AK525" i="14"/>
  <c r="AN525" i="14" s="1"/>
  <c r="AI526" i="14"/>
  <c r="AI525" i="14"/>
  <c r="AJ529" i="14" s="1"/>
  <c r="X525" i="14"/>
  <c r="Y525" i="14"/>
  <c r="Z525" i="14"/>
  <c r="X526" i="14"/>
  <c r="Y526" i="14"/>
  <c r="Z526" i="14"/>
  <c r="S525" i="14"/>
  <c r="T525" i="14"/>
  <c r="U525" i="14"/>
  <c r="S526" i="14"/>
  <c r="T526" i="14"/>
  <c r="U526" i="14"/>
  <c r="H526" i="14"/>
  <c r="AP526" i="14" s="1"/>
  <c r="H525" i="14"/>
  <c r="AP525" i="14" s="1"/>
  <c r="P228" i="15"/>
  <c r="O228" i="15"/>
  <c r="Q228" i="15" s="1"/>
  <c r="P227" i="15"/>
  <c r="O227" i="15"/>
  <c r="Q227" i="15" s="1"/>
  <c r="J228" i="15"/>
  <c r="J227" i="15"/>
  <c r="J632" i="16"/>
  <c r="H632" i="16"/>
  <c r="E632" i="16"/>
  <c r="F632" i="16"/>
  <c r="G632" i="16"/>
  <c r="H631" i="16"/>
  <c r="J631" i="16"/>
  <c r="E631" i="16"/>
  <c r="F631" i="16"/>
  <c r="G631" i="16"/>
  <c r="Z9" i="42"/>
  <c r="Z13" i="42"/>
  <c r="Z17" i="42"/>
  <c r="Z21" i="42"/>
  <c r="Z25" i="42"/>
  <c r="Z29" i="42"/>
  <c r="Z33" i="42"/>
  <c r="Z37" i="42"/>
  <c r="Z41" i="42"/>
  <c r="Z45" i="42"/>
  <c r="Z49" i="42"/>
  <c r="Z53" i="42"/>
  <c r="Z57" i="42"/>
  <c r="Z61" i="42"/>
  <c r="Z65" i="42"/>
  <c r="Z69" i="42"/>
  <c r="Z73" i="42"/>
  <c r="Z77" i="42"/>
  <c r="Z81" i="42"/>
  <c r="Z85" i="42"/>
  <c r="Z89" i="42"/>
  <c r="Z93" i="42"/>
  <c r="Z97" i="42"/>
  <c r="Z101" i="42"/>
  <c r="Z105" i="42"/>
  <c r="Z109" i="42"/>
  <c r="Z5" i="42"/>
  <c r="Z1" i="42"/>
  <c r="X9" i="42"/>
  <c r="X13" i="42"/>
  <c r="X17" i="42"/>
  <c r="X21" i="42"/>
  <c r="X25" i="42"/>
  <c r="X29" i="42"/>
  <c r="X33" i="42"/>
  <c r="X37" i="42"/>
  <c r="X41" i="42"/>
  <c r="X45" i="42"/>
  <c r="X49" i="42"/>
  <c r="X53" i="42"/>
  <c r="X57" i="42"/>
  <c r="X61" i="42"/>
  <c r="X65" i="42"/>
  <c r="X69" i="42"/>
  <c r="X73" i="42"/>
  <c r="X77" i="42"/>
  <c r="X81" i="42"/>
  <c r="X85" i="42"/>
  <c r="X89" i="42"/>
  <c r="X93" i="42"/>
  <c r="X97" i="42"/>
  <c r="X101" i="42"/>
  <c r="X105" i="42"/>
  <c r="X109" i="42"/>
  <c r="X5" i="42"/>
  <c r="X1" i="42"/>
  <c r="V9" i="42"/>
  <c r="V13" i="42"/>
  <c r="V17" i="42"/>
  <c r="V21" i="42"/>
  <c r="V25" i="42"/>
  <c r="V29" i="42"/>
  <c r="V33" i="42"/>
  <c r="V37" i="42"/>
  <c r="V41" i="42"/>
  <c r="V45" i="42"/>
  <c r="V49" i="42"/>
  <c r="V53" i="42"/>
  <c r="V57" i="42"/>
  <c r="V61" i="42"/>
  <c r="V65" i="42"/>
  <c r="V69" i="42"/>
  <c r="V73" i="42"/>
  <c r="V77" i="42"/>
  <c r="V81" i="42"/>
  <c r="V85" i="42"/>
  <c r="V89" i="42"/>
  <c r="V93" i="42"/>
  <c r="V97" i="42"/>
  <c r="V101" i="42"/>
  <c r="V105" i="42"/>
  <c r="V109" i="42"/>
  <c r="V5" i="42"/>
  <c r="V1" i="42"/>
  <c r="T9" i="42"/>
  <c r="T13" i="42"/>
  <c r="T17" i="42"/>
  <c r="T21" i="42"/>
  <c r="T25" i="42"/>
  <c r="T29" i="42"/>
  <c r="T33" i="42"/>
  <c r="T37" i="42"/>
  <c r="T41" i="42"/>
  <c r="T45" i="42"/>
  <c r="T49" i="42"/>
  <c r="T53" i="42"/>
  <c r="T57" i="42"/>
  <c r="T61" i="42"/>
  <c r="T65" i="42"/>
  <c r="T69" i="42"/>
  <c r="T73" i="42"/>
  <c r="T77" i="42"/>
  <c r="T81" i="42"/>
  <c r="T85" i="42"/>
  <c r="T89" i="42"/>
  <c r="T93" i="42"/>
  <c r="T97" i="42"/>
  <c r="T101" i="42"/>
  <c r="T105" i="42"/>
  <c r="T109" i="42"/>
  <c r="T5" i="42"/>
  <c r="T1" i="42"/>
  <c r="R9" i="42"/>
  <c r="R13" i="42"/>
  <c r="R17" i="42"/>
  <c r="R21" i="42"/>
  <c r="R25" i="42"/>
  <c r="R29" i="42"/>
  <c r="R33" i="42"/>
  <c r="R37" i="42"/>
  <c r="R41" i="42"/>
  <c r="R45" i="42"/>
  <c r="R49" i="42"/>
  <c r="R53" i="42"/>
  <c r="R57" i="42"/>
  <c r="R61" i="42"/>
  <c r="R65" i="42"/>
  <c r="R69" i="42"/>
  <c r="R73" i="42"/>
  <c r="R77" i="42"/>
  <c r="R81" i="42"/>
  <c r="R85" i="42"/>
  <c r="R89" i="42"/>
  <c r="R93" i="42"/>
  <c r="R97" i="42"/>
  <c r="R101" i="42"/>
  <c r="R105" i="42"/>
  <c r="R109" i="42"/>
  <c r="R5" i="42"/>
  <c r="R1" i="42"/>
  <c r="P9" i="42"/>
  <c r="P13" i="42"/>
  <c r="P17" i="42"/>
  <c r="P21" i="42"/>
  <c r="P25" i="42"/>
  <c r="P29" i="42"/>
  <c r="P33" i="42"/>
  <c r="P37" i="42"/>
  <c r="P41" i="42"/>
  <c r="P45" i="42"/>
  <c r="P49" i="42"/>
  <c r="P53" i="42"/>
  <c r="P57" i="42"/>
  <c r="P61" i="42"/>
  <c r="P65" i="42"/>
  <c r="P69" i="42"/>
  <c r="P73" i="42"/>
  <c r="P77" i="42"/>
  <c r="P81" i="42"/>
  <c r="P85" i="42"/>
  <c r="P89" i="42"/>
  <c r="P93" i="42"/>
  <c r="P97" i="42"/>
  <c r="P101" i="42"/>
  <c r="P105" i="42"/>
  <c r="P109" i="42"/>
  <c r="P5" i="42"/>
  <c r="P1" i="42"/>
  <c r="N9" i="42"/>
  <c r="N13" i="42"/>
  <c r="N17" i="42"/>
  <c r="N21" i="42"/>
  <c r="N25" i="42"/>
  <c r="N29" i="42"/>
  <c r="N33" i="42"/>
  <c r="N37" i="42"/>
  <c r="N41" i="42"/>
  <c r="N45" i="42"/>
  <c r="N49" i="42"/>
  <c r="N53" i="42"/>
  <c r="N57" i="42"/>
  <c r="N61" i="42"/>
  <c r="N65" i="42"/>
  <c r="N69" i="42"/>
  <c r="N73" i="42"/>
  <c r="N77" i="42"/>
  <c r="N81" i="42"/>
  <c r="N85" i="42"/>
  <c r="N89" i="42"/>
  <c r="N93" i="42"/>
  <c r="N97" i="42"/>
  <c r="N101" i="42"/>
  <c r="N105" i="42"/>
  <c r="N109" i="42"/>
  <c r="N5" i="42"/>
  <c r="N1" i="42"/>
  <c r="L9" i="42"/>
  <c r="L13" i="42"/>
  <c r="L17" i="42"/>
  <c r="L21" i="42"/>
  <c r="L25" i="42"/>
  <c r="L29" i="42"/>
  <c r="L33" i="42"/>
  <c r="L37" i="42"/>
  <c r="L41" i="42"/>
  <c r="L45" i="42"/>
  <c r="L49" i="42"/>
  <c r="L53" i="42"/>
  <c r="L57" i="42"/>
  <c r="L61" i="42"/>
  <c r="L65" i="42"/>
  <c r="L69" i="42"/>
  <c r="L73" i="42"/>
  <c r="L77" i="42"/>
  <c r="L81" i="42"/>
  <c r="L85" i="42"/>
  <c r="L89" i="42"/>
  <c r="L93" i="42"/>
  <c r="L97" i="42"/>
  <c r="L101" i="42"/>
  <c r="L105" i="42"/>
  <c r="L109" i="42"/>
  <c r="L5" i="42"/>
  <c r="L1" i="42"/>
  <c r="J9" i="42"/>
  <c r="J13" i="42"/>
  <c r="J17" i="42"/>
  <c r="J21" i="42"/>
  <c r="J25" i="42"/>
  <c r="J29" i="42"/>
  <c r="J33" i="42"/>
  <c r="J37" i="42"/>
  <c r="J41" i="42"/>
  <c r="J45" i="42"/>
  <c r="J49" i="42"/>
  <c r="J53" i="42"/>
  <c r="J57" i="42"/>
  <c r="J61" i="42"/>
  <c r="J65" i="42"/>
  <c r="J69" i="42"/>
  <c r="J73" i="42"/>
  <c r="J77" i="42"/>
  <c r="J81" i="42"/>
  <c r="J85" i="42"/>
  <c r="J89" i="42"/>
  <c r="J93" i="42"/>
  <c r="J97" i="42"/>
  <c r="J101" i="42"/>
  <c r="J105" i="42"/>
  <c r="J109" i="42"/>
  <c r="J5" i="42"/>
  <c r="J1" i="42"/>
  <c r="H9" i="42"/>
  <c r="H13" i="42"/>
  <c r="H17" i="42"/>
  <c r="H21" i="42"/>
  <c r="H25" i="42"/>
  <c r="H29" i="42"/>
  <c r="H33" i="42"/>
  <c r="H37" i="42"/>
  <c r="H41" i="42"/>
  <c r="H45" i="42"/>
  <c r="H49" i="42"/>
  <c r="H53" i="42"/>
  <c r="H57" i="42"/>
  <c r="H61" i="42"/>
  <c r="H65" i="42"/>
  <c r="H69" i="42"/>
  <c r="H73" i="42"/>
  <c r="H77" i="42"/>
  <c r="H81" i="42"/>
  <c r="H85" i="42"/>
  <c r="H89" i="42"/>
  <c r="H93" i="42"/>
  <c r="H97" i="42"/>
  <c r="H101" i="42"/>
  <c r="H105" i="42"/>
  <c r="H109" i="42"/>
  <c r="H5" i="42"/>
  <c r="H1" i="42"/>
  <c r="I644" i="16" l="1"/>
  <c r="L633" i="16"/>
  <c r="M645" i="16" s="1"/>
  <c r="K593" i="29"/>
  <c r="H572" i="29"/>
  <c r="J581" i="29"/>
  <c r="M646" i="16"/>
  <c r="I643" i="16"/>
  <c r="K595" i="29"/>
  <c r="J583" i="29"/>
  <c r="H574" i="29"/>
  <c r="K644" i="16"/>
  <c r="K643" i="16"/>
  <c r="L632" i="16"/>
  <c r="M644" i="16" s="1"/>
  <c r="K594" i="29"/>
  <c r="J582" i="29"/>
  <c r="H573" i="29"/>
  <c r="V528" i="14"/>
  <c r="AC540" i="14" s="1"/>
  <c r="AB542" i="14"/>
  <c r="AC542" i="14"/>
  <c r="AB541" i="14"/>
  <c r="AF546" i="14"/>
  <c r="AF545" i="14"/>
  <c r="AC541" i="14"/>
  <c r="X115" i="11"/>
  <c r="X99" i="11"/>
  <c r="X27" i="11"/>
  <c r="X3" i="11"/>
  <c r="X116" i="11"/>
  <c r="X100" i="11"/>
  <c r="X92" i="11"/>
  <c r="X68" i="11"/>
  <c r="X44" i="11"/>
  <c r="X28" i="11"/>
  <c r="AE537" i="14"/>
  <c r="AF541" i="14" s="1"/>
  <c r="P529" i="14"/>
  <c r="W529" i="14"/>
  <c r="L532" i="14"/>
  <c r="O532" i="14"/>
  <c r="AE538" i="14"/>
  <c r="AF542" i="14" s="1"/>
  <c r="I530" i="14"/>
  <c r="W530" i="14"/>
  <c r="P530" i="14"/>
  <c r="V526" i="14"/>
  <c r="V527" i="14"/>
  <c r="AD530" i="14"/>
  <c r="I529" i="14"/>
  <c r="L533" i="14"/>
  <c r="O533" i="14"/>
  <c r="L534" i="14"/>
  <c r="O534" i="14"/>
  <c r="AA527" i="14"/>
  <c r="AJ530" i="14"/>
  <c r="AD529" i="14"/>
  <c r="AA526" i="14"/>
  <c r="J526" i="14"/>
  <c r="K526" i="14" s="1"/>
  <c r="AE539" i="14"/>
  <c r="AF543" i="14" s="1"/>
  <c r="W531" i="14"/>
  <c r="I531" i="14"/>
  <c r="AD531" i="14"/>
  <c r="P531" i="14"/>
  <c r="J528" i="14"/>
  <c r="K528" i="14" s="1"/>
  <c r="AA528" i="14"/>
  <c r="AB540" i="14" s="1"/>
  <c r="AB52" i="21"/>
  <c r="AB51" i="21"/>
  <c r="AB53" i="21"/>
  <c r="X132" i="11"/>
  <c r="X108" i="11"/>
  <c r="X84" i="11"/>
  <c r="X60" i="11"/>
  <c r="X11" i="11"/>
  <c r="R27" i="17"/>
  <c r="X140" i="11"/>
  <c r="X124" i="11"/>
  <c r="X76" i="11"/>
  <c r="X52" i="11"/>
  <c r="X36" i="11"/>
  <c r="X20" i="11"/>
  <c r="X75" i="11"/>
  <c r="X69" i="11"/>
  <c r="X141" i="11"/>
  <c r="X133" i="11"/>
  <c r="X125" i="11"/>
  <c r="X117" i="11"/>
  <c r="X109" i="11"/>
  <c r="X101" i="11"/>
  <c r="X93" i="11"/>
  <c r="X85" i="11"/>
  <c r="X77" i="11"/>
  <c r="X61" i="11"/>
  <c r="X53" i="11"/>
  <c r="X45" i="11"/>
  <c r="X37" i="11"/>
  <c r="X29" i="11"/>
  <c r="X21" i="11"/>
  <c r="X12" i="11"/>
  <c r="X51" i="11"/>
  <c r="X40" i="11"/>
  <c r="X4" i="11"/>
  <c r="X143" i="11"/>
  <c r="X135" i="11"/>
  <c r="X127" i="11"/>
  <c r="X119" i="11"/>
  <c r="X71" i="11"/>
  <c r="X6" i="11"/>
  <c r="X138" i="11"/>
  <c r="X130" i="11"/>
  <c r="X122" i="11"/>
  <c r="X114" i="11"/>
  <c r="X106" i="11"/>
  <c r="X98" i="11"/>
  <c r="X90" i="11"/>
  <c r="X82" i="11"/>
  <c r="X74" i="11"/>
  <c r="X66" i="11"/>
  <c r="X58" i="11"/>
  <c r="X50" i="11"/>
  <c r="X42" i="11"/>
  <c r="X34" i="11"/>
  <c r="X26" i="11"/>
  <c r="X18" i="11"/>
  <c r="X9" i="11"/>
  <c r="AC146" i="11"/>
  <c r="X139" i="11"/>
  <c r="X83" i="11"/>
  <c r="X35" i="11"/>
  <c r="X107" i="11"/>
  <c r="X144" i="11"/>
  <c r="X136" i="11"/>
  <c r="X128" i="11"/>
  <c r="X120" i="11"/>
  <c r="X112" i="11"/>
  <c r="X104" i="11"/>
  <c r="X96" i="11"/>
  <c r="X88" i="11"/>
  <c r="X81" i="11"/>
  <c r="X73" i="11"/>
  <c r="X64" i="11"/>
  <c r="X56" i="11"/>
  <c r="X48" i="11"/>
  <c r="X41" i="11"/>
  <c r="X32" i="11"/>
  <c r="X24" i="11"/>
  <c r="X16" i="11"/>
  <c r="X7" i="11"/>
  <c r="X131" i="11"/>
  <c r="X19" i="11"/>
  <c r="X123" i="11"/>
  <c r="X43" i="11"/>
  <c r="X91" i="11"/>
  <c r="X67" i="11"/>
  <c r="X10" i="11"/>
  <c r="X59" i="11"/>
  <c r="X142" i="11"/>
  <c r="X134" i="11"/>
  <c r="X126" i="11"/>
  <c r="X118" i="11"/>
  <c r="X110" i="11"/>
  <c r="X102" i="11"/>
  <c r="X94" i="11"/>
  <c r="X86" i="11"/>
  <c r="X78" i="11"/>
  <c r="X70" i="11"/>
  <c r="X62" i="11"/>
  <c r="X54" i="11"/>
  <c r="X46" i="11"/>
  <c r="X38" i="11"/>
  <c r="X30" i="11"/>
  <c r="X22" i="11"/>
  <c r="X13" i="11"/>
  <c r="X145" i="11"/>
  <c r="X105" i="11"/>
  <c r="X65" i="11"/>
  <c r="X80" i="11"/>
  <c r="X25" i="11"/>
  <c r="X111" i="11"/>
  <c r="X103" i="11"/>
  <c r="X95" i="11"/>
  <c r="X87" i="11"/>
  <c r="X79" i="11"/>
  <c r="X63" i="11"/>
  <c r="X55" i="11"/>
  <c r="X47" i="11"/>
  <c r="X39" i="11"/>
  <c r="X31" i="11"/>
  <c r="X23" i="11"/>
  <c r="X15" i="11"/>
  <c r="X89" i="11"/>
  <c r="X49" i="11"/>
  <c r="X5" i="11"/>
  <c r="X113" i="11"/>
  <c r="X8" i="11"/>
  <c r="X33" i="11"/>
  <c r="X137" i="11"/>
  <c r="X97" i="11"/>
  <c r="X57" i="11"/>
  <c r="X121" i="11"/>
  <c r="X17" i="11"/>
  <c r="X146" i="11"/>
  <c r="X129" i="11"/>
  <c r="J527" i="14"/>
  <c r="K527" i="14" s="1"/>
  <c r="X72" i="11"/>
  <c r="W146" i="11"/>
  <c r="L631" i="16"/>
  <c r="F1" i="42"/>
  <c r="M643" i="16" l="1"/>
  <c r="AC538" i="14"/>
  <c r="L529" i="14"/>
  <c r="O529" i="14"/>
  <c r="M532" i="14"/>
  <c r="N532" i="14"/>
  <c r="AB539" i="14"/>
  <c r="L531" i="14"/>
  <c r="O531" i="14"/>
  <c r="L530" i="14"/>
  <c r="O530" i="14"/>
  <c r="M533" i="14"/>
  <c r="N533" i="14"/>
  <c r="AC539" i="14"/>
  <c r="AB538" i="14"/>
  <c r="N534" i="14"/>
  <c r="M534" i="14"/>
  <c r="F9" i="42"/>
  <c r="F13" i="42"/>
  <c r="F17" i="42"/>
  <c r="F21" i="42"/>
  <c r="F25" i="42"/>
  <c r="F29" i="42"/>
  <c r="F33" i="42"/>
  <c r="F37" i="42"/>
  <c r="F41" i="42"/>
  <c r="F45" i="42"/>
  <c r="F49" i="42"/>
  <c r="F53" i="42"/>
  <c r="F57" i="42"/>
  <c r="F61" i="42"/>
  <c r="F65" i="42"/>
  <c r="F69" i="42"/>
  <c r="F73" i="42"/>
  <c r="F77" i="42"/>
  <c r="F81" i="42"/>
  <c r="F85" i="42"/>
  <c r="F89" i="42"/>
  <c r="F93" i="42"/>
  <c r="F97" i="42"/>
  <c r="F101" i="42"/>
  <c r="F105" i="42"/>
  <c r="F109" i="42"/>
  <c r="F5" i="42"/>
  <c r="D7" i="42"/>
  <c r="D8" i="42"/>
  <c r="D9" i="42"/>
  <c r="D10" i="42"/>
  <c r="D11" i="42"/>
  <c r="D12" i="42"/>
  <c r="D13" i="42"/>
  <c r="D14" i="42"/>
  <c r="D15" i="42"/>
  <c r="D16" i="42"/>
  <c r="D17" i="42"/>
  <c r="D18" i="42"/>
  <c r="D19" i="42"/>
  <c r="D20" i="42"/>
  <c r="D21" i="42"/>
  <c r="D22" i="42"/>
  <c r="D23" i="42"/>
  <c r="D24" i="42"/>
  <c r="D25" i="42"/>
  <c r="D26" i="42"/>
  <c r="D27" i="42"/>
  <c r="D28" i="42"/>
  <c r="D29" i="42"/>
  <c r="D30"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D82" i="42"/>
  <c r="D83" i="42"/>
  <c r="D84" i="42"/>
  <c r="D85" i="42"/>
  <c r="D86" i="42"/>
  <c r="D87" i="42"/>
  <c r="D88" i="42"/>
  <c r="D89" i="42"/>
  <c r="D90" i="42"/>
  <c r="D91" i="42"/>
  <c r="D92" i="42"/>
  <c r="D93" i="42"/>
  <c r="D94" i="42"/>
  <c r="D95" i="42"/>
  <c r="D96" i="42"/>
  <c r="D97" i="42"/>
  <c r="D98" i="42"/>
  <c r="D99" i="42"/>
  <c r="D100" i="42"/>
  <c r="D101" i="42"/>
  <c r="D102" i="42"/>
  <c r="D103" i="42"/>
  <c r="D104" i="42"/>
  <c r="D105" i="42"/>
  <c r="D106" i="42"/>
  <c r="D107" i="42"/>
  <c r="D108" i="42"/>
  <c r="D6" i="42"/>
  <c r="O3" i="24"/>
  <c r="O4" i="24"/>
  <c r="O5" i="24"/>
  <c r="O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O165" i="24"/>
  <c r="O166" i="24"/>
  <c r="O167" i="24"/>
  <c r="O168" i="24"/>
  <c r="O169" i="24"/>
  <c r="O170" i="24"/>
  <c r="O171" i="24"/>
  <c r="O172" i="24"/>
  <c r="O173" i="24"/>
  <c r="O174" i="24"/>
  <c r="O175" i="24"/>
  <c r="O176" i="24"/>
  <c r="O177" i="24"/>
  <c r="O178" i="24"/>
  <c r="O179" i="24"/>
  <c r="O180" i="24"/>
  <c r="O181" i="24"/>
  <c r="O182" i="24"/>
  <c r="O183" i="24"/>
  <c r="O184" i="24"/>
  <c r="O185" i="24"/>
  <c r="O186" i="24"/>
  <c r="O187" i="24"/>
  <c r="O188" i="24"/>
  <c r="O189" i="24"/>
  <c r="O190" i="24"/>
  <c r="O191" i="24"/>
  <c r="O192" i="24"/>
  <c r="O193" i="24"/>
  <c r="O194" i="24"/>
  <c r="O195" i="24"/>
  <c r="O196" i="24"/>
  <c r="O197" i="24"/>
  <c r="O198" i="24"/>
  <c r="O199" i="24"/>
  <c r="O200" i="24"/>
  <c r="O201" i="24"/>
  <c r="O202" i="24"/>
  <c r="O203" i="24"/>
  <c r="O204" i="24"/>
  <c r="O205" i="24"/>
  <c r="O206" i="24"/>
  <c r="O207" i="24"/>
  <c r="O208" i="24"/>
  <c r="O209" i="24"/>
  <c r="O210" i="24"/>
  <c r="O211" i="24"/>
  <c r="O212" i="24"/>
  <c r="O213" i="24"/>
  <c r="O214" i="24"/>
  <c r="O215" i="24"/>
  <c r="O216" i="24"/>
  <c r="O217" i="24"/>
  <c r="O218" i="24"/>
  <c r="O219" i="24"/>
  <c r="O220" i="24"/>
  <c r="O221" i="24"/>
  <c r="O222" i="24"/>
  <c r="O223" i="24"/>
  <c r="O224" i="24"/>
  <c r="O225" i="24"/>
  <c r="O226" i="24"/>
  <c r="O227" i="24"/>
  <c r="O228" i="24"/>
  <c r="O229" i="24"/>
  <c r="O230" i="24"/>
  <c r="O231" i="24"/>
  <c r="O232" i="24"/>
  <c r="O233" i="24"/>
  <c r="O234" i="24"/>
  <c r="O235" i="24"/>
  <c r="O236" i="24"/>
  <c r="O237" i="24"/>
  <c r="O238" i="24"/>
  <c r="O239" i="24"/>
  <c r="O240" i="24"/>
  <c r="O241" i="24"/>
  <c r="O242" i="24"/>
  <c r="O243" i="24"/>
  <c r="O244" i="24"/>
  <c r="O245" i="24"/>
  <c r="O248" i="24"/>
  <c r="O249" i="24"/>
  <c r="O250" i="24"/>
  <c r="O251" i="24"/>
  <c r="O252" i="24"/>
  <c r="O253" i="24"/>
  <c r="O254" i="24"/>
  <c r="O255" i="24"/>
  <c r="O256" i="24"/>
  <c r="O257" i="24"/>
  <c r="O258" i="24"/>
  <c r="O259" i="24"/>
  <c r="O260" i="24"/>
  <c r="O261" i="24"/>
  <c r="O262" i="24"/>
  <c r="O263" i="24"/>
  <c r="O264" i="24"/>
  <c r="O265" i="24"/>
  <c r="O266" i="24"/>
  <c r="O247" i="24"/>
  <c r="G567" i="29"/>
  <c r="D567" i="29"/>
  <c r="C567" i="29"/>
  <c r="AI58" i="21"/>
  <c r="AH58" i="21"/>
  <c r="AG58" i="21"/>
  <c r="Z58" i="21"/>
  <c r="AC45" i="21" s="1"/>
  <c r="Y58" i="21"/>
  <c r="X58" i="21"/>
  <c r="T58" i="21"/>
  <c r="S58" i="21"/>
  <c r="R58" i="21"/>
  <c r="O58" i="21"/>
  <c r="N58" i="21"/>
  <c r="M58" i="21"/>
  <c r="J58" i="21"/>
  <c r="H58" i="21"/>
  <c r="G58" i="21"/>
  <c r="F58" i="21"/>
  <c r="E58" i="21"/>
  <c r="D58" i="21"/>
  <c r="AL524" i="14"/>
  <c r="AM524" i="14" s="1"/>
  <c r="AK524" i="14"/>
  <c r="AN524" i="14" s="1"/>
  <c r="AL523" i="14"/>
  <c r="AM523" i="14" s="1"/>
  <c r="AK523" i="14"/>
  <c r="AN523" i="14" s="1"/>
  <c r="AI524" i="14"/>
  <c r="AJ528" i="14" s="1"/>
  <c r="AI523" i="14"/>
  <c r="AJ527" i="14" s="1"/>
  <c r="X524" i="14"/>
  <c r="Y524" i="14"/>
  <c r="Z524" i="14"/>
  <c r="S524" i="14"/>
  <c r="T524" i="14"/>
  <c r="U524" i="14"/>
  <c r="H524" i="14"/>
  <c r="P226" i="15"/>
  <c r="O226" i="15"/>
  <c r="Q226" i="15" s="1"/>
  <c r="J226" i="15"/>
  <c r="J630" i="16"/>
  <c r="H630" i="16"/>
  <c r="E630" i="16"/>
  <c r="F630" i="16"/>
  <c r="G630" i="16"/>
  <c r="AX45" i="34"/>
  <c r="AY45" i="34" s="1"/>
  <c r="AZ45" i="34" s="1"/>
  <c r="AT45" i="34"/>
  <c r="AU45" i="34" s="1"/>
  <c r="AV45" i="34" s="1"/>
  <c r="AP45" i="34"/>
  <c r="AQ45" i="34" s="1"/>
  <c r="AR45" i="34" s="1"/>
  <c r="AL45" i="34"/>
  <c r="AM45" i="34" s="1"/>
  <c r="AN45" i="34" s="1"/>
  <c r="AH45" i="34"/>
  <c r="AI45" i="34" s="1"/>
  <c r="AJ45" i="34" s="1"/>
  <c r="AD45" i="34"/>
  <c r="AE45" i="34" s="1"/>
  <c r="AF45" i="34" s="1"/>
  <c r="Z45" i="34"/>
  <c r="AA45" i="34" s="1"/>
  <c r="AB45" i="34" s="1"/>
  <c r="V45" i="34"/>
  <c r="W45" i="34" s="1"/>
  <c r="X45" i="34" s="1"/>
  <c r="R45" i="34"/>
  <c r="S45" i="34" s="1"/>
  <c r="T45" i="34" s="1"/>
  <c r="N45" i="34"/>
  <c r="O45" i="34" s="1"/>
  <c r="P45" i="34" s="1"/>
  <c r="J45" i="34"/>
  <c r="K45" i="34" s="1"/>
  <c r="L45" i="34" s="1"/>
  <c r="F45" i="34"/>
  <c r="G45" i="34" s="1"/>
  <c r="H45" i="34" s="1"/>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I65" i="39"/>
  <c r="I66" i="39"/>
  <c r="I67" i="39"/>
  <c r="I68" i="39"/>
  <c r="I69" i="39"/>
  <c r="I70" i="39"/>
  <c r="I71" i="39"/>
  <c r="I72" i="39"/>
  <c r="I73" i="39"/>
  <c r="I74" i="39"/>
  <c r="I75" i="39"/>
  <c r="I76" i="39"/>
  <c r="I77" i="39"/>
  <c r="I78" i="39"/>
  <c r="I79" i="39"/>
  <c r="I80" i="39"/>
  <c r="I81" i="39"/>
  <c r="I82" i="39"/>
  <c r="I83" i="39"/>
  <c r="I84" i="39"/>
  <c r="I85" i="39"/>
  <c r="I86" i="39"/>
  <c r="I87" i="39"/>
  <c r="I88" i="39"/>
  <c r="I89" i="39"/>
  <c r="I90" i="39"/>
  <c r="I91" i="39"/>
  <c r="I2" i="39"/>
  <c r="F3" i="39"/>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53" i="39"/>
  <c r="F54" i="39"/>
  <c r="F55" i="39"/>
  <c r="F56" i="39"/>
  <c r="F57" i="39"/>
  <c r="F58" i="39"/>
  <c r="F59" i="39"/>
  <c r="F60" i="39"/>
  <c r="F61" i="39"/>
  <c r="F62" i="39"/>
  <c r="F63" i="39"/>
  <c r="F64" i="39"/>
  <c r="F65" i="39"/>
  <c r="F66" i="39"/>
  <c r="F67" i="39"/>
  <c r="F68" i="39"/>
  <c r="F69" i="39"/>
  <c r="F70" i="39"/>
  <c r="F71" i="39"/>
  <c r="F72" i="39"/>
  <c r="F73" i="39"/>
  <c r="F74" i="39"/>
  <c r="F75" i="39"/>
  <c r="F76" i="39"/>
  <c r="F77" i="39"/>
  <c r="F78" i="39"/>
  <c r="F79" i="39"/>
  <c r="F80" i="39"/>
  <c r="F81" i="39"/>
  <c r="F82" i="39"/>
  <c r="F83" i="39"/>
  <c r="F84" i="39"/>
  <c r="F85" i="39"/>
  <c r="F86" i="39"/>
  <c r="F87" i="39"/>
  <c r="F88" i="39"/>
  <c r="F89" i="39"/>
  <c r="F90" i="39"/>
  <c r="F91" i="39"/>
  <c r="F92" i="39"/>
  <c r="F93" i="39"/>
  <c r="F2" i="39"/>
  <c r="G566" i="29"/>
  <c r="D566" i="29"/>
  <c r="C566" i="29"/>
  <c r="M59" i="21"/>
  <c r="AG59" i="21"/>
  <c r="AH59" i="21"/>
  <c r="AI59" i="21"/>
  <c r="X59" i="21"/>
  <c r="Y59" i="21"/>
  <c r="Z59" i="21"/>
  <c r="R59" i="21"/>
  <c r="S59" i="21"/>
  <c r="T59" i="21"/>
  <c r="N59" i="21"/>
  <c r="O59" i="21"/>
  <c r="D59" i="21"/>
  <c r="E59" i="21"/>
  <c r="F59" i="21"/>
  <c r="G59" i="21"/>
  <c r="H59" i="21"/>
  <c r="J59" i="21"/>
  <c r="X523" i="14"/>
  <c r="Y523" i="14"/>
  <c r="Z523" i="14"/>
  <c r="S523" i="14"/>
  <c r="T523" i="14"/>
  <c r="U523" i="14"/>
  <c r="H523" i="14"/>
  <c r="AP523" i="14" s="1"/>
  <c r="P225" i="15"/>
  <c r="O225" i="15"/>
  <c r="Q225" i="15" s="1"/>
  <c r="J225" i="15"/>
  <c r="J629" i="16"/>
  <c r="H629" i="16"/>
  <c r="L629" i="16" s="1"/>
  <c r="E629" i="16"/>
  <c r="F629" i="16"/>
  <c r="G629" i="16"/>
  <c r="C15" i="11"/>
  <c r="D15" i="11"/>
  <c r="E15" i="11"/>
  <c r="F15" i="11"/>
  <c r="G15" i="11"/>
  <c r="H15" i="11"/>
  <c r="I15" i="11"/>
  <c r="J15" i="11"/>
  <c r="K15" i="11"/>
  <c r="L15" i="11"/>
  <c r="B15" i="11"/>
  <c r="F290" i="24"/>
  <c r="F288" i="24"/>
  <c r="F289" i="24"/>
  <c r="F283" i="24"/>
  <c r="F284" i="24"/>
  <c r="F285" i="24"/>
  <c r="F286" i="24"/>
  <c r="F287" i="24"/>
  <c r="F282" i="24"/>
  <c r="F281" i="24"/>
  <c r="F280" i="24"/>
  <c r="F279" i="24"/>
  <c r="A13" i="25"/>
  <c r="D12" i="25"/>
  <c r="F155" i="33"/>
  <c r="E155" i="33"/>
  <c r="G155" i="33" s="1"/>
  <c r="F154" i="33"/>
  <c r="F153" i="33"/>
  <c r="E154" i="33"/>
  <c r="G154" i="33" s="1"/>
  <c r="E153" i="33"/>
  <c r="G153" i="33" s="1"/>
  <c r="N120" i="30"/>
  <c r="M120" i="30"/>
  <c r="K120" i="30"/>
  <c r="D120" i="30"/>
  <c r="AI144" i="11" s="1"/>
  <c r="J120" i="30"/>
  <c r="C120" i="30"/>
  <c r="F122" i="30" s="1"/>
  <c r="AP15" i="11"/>
  <c r="AQ15" i="11"/>
  <c r="AR15" i="11"/>
  <c r="AS15" i="11"/>
  <c r="AT15" i="11"/>
  <c r="AU15" i="11"/>
  <c r="AV15" i="11"/>
  <c r="AW15" i="11"/>
  <c r="AE145" i="11"/>
  <c r="AE144" i="11"/>
  <c r="AD145" i="11"/>
  <c r="AD144" i="11"/>
  <c r="AC145" i="11"/>
  <c r="AC144" i="11"/>
  <c r="Z145" i="11"/>
  <c r="Z144" i="11"/>
  <c r="Y145" i="11"/>
  <c r="Y144" i="11"/>
  <c r="W145" i="11"/>
  <c r="W144" i="11"/>
  <c r="O12" i="11"/>
  <c r="P12" i="11" s="1"/>
  <c r="O13" i="11"/>
  <c r="P13" i="11" s="1"/>
  <c r="G565" i="29"/>
  <c r="D565" i="29"/>
  <c r="C565" i="29"/>
  <c r="AI60" i="21"/>
  <c r="AH60" i="21"/>
  <c r="AG60" i="21"/>
  <c r="Z60" i="21"/>
  <c r="AC47" i="21" s="1"/>
  <c r="Y60" i="21"/>
  <c r="X60" i="21"/>
  <c r="T60" i="21"/>
  <c r="S60" i="21"/>
  <c r="R60" i="21"/>
  <c r="O60" i="21"/>
  <c r="N60" i="21"/>
  <c r="M60" i="21"/>
  <c r="J60" i="21"/>
  <c r="H60" i="21"/>
  <c r="G60" i="21"/>
  <c r="F60" i="21"/>
  <c r="E60" i="21"/>
  <c r="D60" i="21"/>
  <c r="AL522" i="14"/>
  <c r="AM522" i="14" s="1"/>
  <c r="AK522" i="14"/>
  <c r="AN522" i="14" s="1"/>
  <c r="AI522" i="14"/>
  <c r="AJ526" i="14" s="1"/>
  <c r="X522" i="14"/>
  <c r="Y522" i="14"/>
  <c r="Z522" i="14"/>
  <c r="S522" i="14"/>
  <c r="T522" i="14"/>
  <c r="U522" i="14"/>
  <c r="H522" i="14"/>
  <c r="P224" i="15"/>
  <c r="O224" i="15"/>
  <c r="Q224" i="15" s="1"/>
  <c r="J224" i="15"/>
  <c r="J628" i="16"/>
  <c r="H628" i="16"/>
  <c r="E628" i="16"/>
  <c r="F628" i="16"/>
  <c r="G628" i="16"/>
  <c r="C563" i="29"/>
  <c r="D563" i="29"/>
  <c r="G563" i="29"/>
  <c r="C564" i="29"/>
  <c r="D564" i="29"/>
  <c r="G564" i="29"/>
  <c r="M41" i="13"/>
  <c r="O13" i="13"/>
  <c r="AI61" i="21"/>
  <c r="AH61" i="21"/>
  <c r="AG61" i="21"/>
  <c r="Z61" i="21"/>
  <c r="AC48" i="21" s="1"/>
  <c r="Y61" i="21"/>
  <c r="X61" i="21"/>
  <c r="T61" i="21"/>
  <c r="S61" i="21"/>
  <c r="R61" i="21"/>
  <c r="O61" i="21"/>
  <c r="N61" i="21"/>
  <c r="M61" i="21"/>
  <c r="J61" i="21"/>
  <c r="H61" i="21"/>
  <c r="G61" i="21"/>
  <c r="F61" i="21"/>
  <c r="E61" i="21"/>
  <c r="D61" i="21"/>
  <c r="AL521" i="14"/>
  <c r="AM521" i="14" s="1"/>
  <c r="AK521" i="14"/>
  <c r="AN521" i="14" s="1"/>
  <c r="AI521" i="14"/>
  <c r="X521" i="14"/>
  <c r="Y521" i="14"/>
  <c r="Z521" i="14"/>
  <c r="S521" i="14"/>
  <c r="T521" i="14"/>
  <c r="U521" i="14"/>
  <c r="H521" i="14"/>
  <c r="P223" i="15"/>
  <c r="O223" i="15"/>
  <c r="J223" i="15"/>
  <c r="J627" i="16"/>
  <c r="H627" i="16"/>
  <c r="E627" i="16"/>
  <c r="F627" i="16"/>
  <c r="G627" i="16"/>
  <c r="AI62" i="21"/>
  <c r="AH62" i="21"/>
  <c r="AG62" i="21"/>
  <c r="Z62" i="21"/>
  <c r="AC49" i="21" s="1"/>
  <c r="Y62" i="21"/>
  <c r="X62" i="21"/>
  <c r="T62" i="21"/>
  <c r="S62" i="21"/>
  <c r="R62" i="21"/>
  <c r="O62" i="21"/>
  <c r="N62" i="21"/>
  <c r="M62" i="21"/>
  <c r="J62" i="21"/>
  <c r="H62" i="21"/>
  <c r="G62" i="21"/>
  <c r="F62" i="21"/>
  <c r="E62" i="21"/>
  <c r="D62" i="21"/>
  <c r="AL520" i="14"/>
  <c r="AM520" i="14" s="1"/>
  <c r="AK520" i="14"/>
  <c r="AN520" i="14" s="1"/>
  <c r="AI520" i="14"/>
  <c r="X520" i="14"/>
  <c r="Y520" i="14"/>
  <c r="Z520" i="14"/>
  <c r="S520" i="14"/>
  <c r="T520" i="14"/>
  <c r="U520" i="14"/>
  <c r="H520" i="14"/>
  <c r="P222" i="15"/>
  <c r="O222" i="15"/>
  <c r="Q222" i="15" s="1"/>
  <c r="J222" i="15"/>
  <c r="J626" i="16"/>
  <c r="H626" i="16"/>
  <c r="E626" i="16"/>
  <c r="F626" i="16"/>
  <c r="G626" i="16"/>
  <c r="AA524" i="14" l="1"/>
  <c r="L628" i="16"/>
  <c r="I640" i="16"/>
  <c r="K642" i="16"/>
  <c r="K640" i="16"/>
  <c r="K591" i="29"/>
  <c r="J579" i="29"/>
  <c r="H570" i="29"/>
  <c r="L630" i="16"/>
  <c r="M641" i="16" s="1"/>
  <c r="I642" i="16"/>
  <c r="K638" i="16"/>
  <c r="L627" i="16"/>
  <c r="I639" i="16"/>
  <c r="J577" i="29"/>
  <c r="K589" i="29"/>
  <c r="H568" i="29"/>
  <c r="K590" i="29"/>
  <c r="J578" i="29"/>
  <c r="H569" i="29"/>
  <c r="K639" i="16"/>
  <c r="I641" i="16"/>
  <c r="K588" i="29"/>
  <c r="J576" i="29"/>
  <c r="K592" i="29"/>
  <c r="J580" i="29"/>
  <c r="H571" i="29"/>
  <c r="L626" i="16"/>
  <c r="I638" i="16"/>
  <c r="Q223" i="15"/>
  <c r="K641" i="16"/>
  <c r="AA521" i="14"/>
  <c r="AP521" i="14"/>
  <c r="J522" i="14"/>
  <c r="K522" i="14" s="1"/>
  <c r="AP522" i="14"/>
  <c r="P524" i="14"/>
  <c r="AP520" i="14"/>
  <c r="AD524" i="14"/>
  <c r="AP524" i="14"/>
  <c r="J521" i="14"/>
  <c r="K521" i="14" s="1"/>
  <c r="W524" i="14"/>
  <c r="V524" i="14"/>
  <c r="AB55" i="21"/>
  <c r="AC46" i="21"/>
  <c r="J524" i="14"/>
  <c r="K524" i="14" s="1"/>
  <c r="V521" i="14"/>
  <c r="AE536" i="14"/>
  <c r="I528" i="14"/>
  <c r="AD528" i="14"/>
  <c r="W528" i="14"/>
  <c r="P528" i="14"/>
  <c r="V525" i="14"/>
  <c r="AC537" i="14" s="1"/>
  <c r="AA525" i="14"/>
  <c r="AB537" i="14" s="1"/>
  <c r="J525" i="14"/>
  <c r="K525" i="14" s="1"/>
  <c r="I524" i="14"/>
  <c r="N530" i="14"/>
  <c r="M530" i="14"/>
  <c r="AE533" i="14"/>
  <c r="AD525" i="14"/>
  <c r="W525" i="14"/>
  <c r="P525" i="14"/>
  <c r="I525" i="14"/>
  <c r="AA522" i="14"/>
  <c r="N531" i="14"/>
  <c r="M531" i="14"/>
  <c r="N529" i="14"/>
  <c r="M529" i="14"/>
  <c r="AE535" i="14"/>
  <c r="W527" i="14"/>
  <c r="P527" i="14"/>
  <c r="I527" i="14"/>
  <c r="AD527" i="14"/>
  <c r="AJ524" i="14"/>
  <c r="AE534" i="14"/>
  <c r="P526" i="14"/>
  <c r="W526" i="14"/>
  <c r="I526" i="14"/>
  <c r="AD526" i="14"/>
  <c r="V522" i="14"/>
  <c r="AA523" i="14"/>
  <c r="J523" i="14"/>
  <c r="K523" i="14" s="1"/>
  <c r="AE532" i="14"/>
  <c r="AJ525" i="14"/>
  <c r="V523" i="14"/>
  <c r="AB54" i="21"/>
  <c r="AB57" i="21"/>
  <c r="AB56" i="21"/>
  <c r="O15" i="11"/>
  <c r="P15" i="11" s="1"/>
  <c r="H567" i="29"/>
  <c r="AB58" i="21"/>
  <c r="AX46" i="34"/>
  <c r="AY46" i="34" s="1"/>
  <c r="AZ46" i="34" s="1"/>
  <c r="AT46" i="34"/>
  <c r="AU46" i="34" s="1"/>
  <c r="AV46" i="34" s="1"/>
  <c r="AP46" i="34"/>
  <c r="AQ46" i="34" s="1"/>
  <c r="AR46" i="34" s="1"/>
  <c r="AL46" i="34"/>
  <c r="AM46" i="34" s="1"/>
  <c r="AN46" i="34" s="1"/>
  <c r="AH46" i="34"/>
  <c r="AI46" i="34" s="1"/>
  <c r="AJ46" i="34" s="1"/>
  <c r="AD46" i="34"/>
  <c r="AE46" i="34" s="1"/>
  <c r="AF46" i="34" s="1"/>
  <c r="Z46" i="34"/>
  <c r="AA46" i="34" s="1"/>
  <c r="AB46" i="34" s="1"/>
  <c r="V46" i="34"/>
  <c r="W46" i="34" s="1"/>
  <c r="X46" i="34" s="1"/>
  <c r="R46" i="34"/>
  <c r="S46" i="34" s="1"/>
  <c r="T46" i="34" s="1"/>
  <c r="N46" i="34"/>
  <c r="O46" i="34" s="1"/>
  <c r="P46" i="34" s="1"/>
  <c r="J46" i="34"/>
  <c r="K46" i="34" s="1"/>
  <c r="L46" i="34" s="1"/>
  <c r="F46" i="34"/>
  <c r="G46" i="34" s="1"/>
  <c r="H46" i="34" s="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I515" i="21"/>
  <c r="AI516" i="21"/>
  <c r="AI517" i="21"/>
  <c r="AI518" i="21"/>
  <c r="AI519" i="21"/>
  <c r="AI520" i="21"/>
  <c r="AI521" i="21"/>
  <c r="AI522" i="21"/>
  <c r="AI523" i="21"/>
  <c r="AI524" i="21"/>
  <c r="AI525" i="21"/>
  <c r="AI526" i="21"/>
  <c r="AI527" i="21"/>
  <c r="AI528" i="21"/>
  <c r="AI529" i="21"/>
  <c r="AI530" i="21"/>
  <c r="AI531" i="21"/>
  <c r="AI532" i="21"/>
  <c r="AI533" i="21"/>
  <c r="AI534" i="21"/>
  <c r="AI535" i="21"/>
  <c r="AI536" i="21"/>
  <c r="AI537" i="21"/>
  <c r="AI538" i="21"/>
  <c r="AI539" i="21"/>
  <c r="AI540" i="21"/>
  <c r="AI541" i="21"/>
  <c r="AI542" i="21"/>
  <c r="AI543" i="21"/>
  <c r="AI544" i="21"/>
  <c r="AI545" i="21"/>
  <c r="AI546" i="21"/>
  <c r="AI547" i="21"/>
  <c r="AI548" i="21"/>
  <c r="AI549" i="21"/>
  <c r="AI550" i="21"/>
  <c r="AI551" i="21"/>
  <c r="AI552" i="21"/>
  <c r="AI553" i="21"/>
  <c r="AI554" i="21"/>
  <c r="AI555" i="21"/>
  <c r="AI556" i="21"/>
  <c r="AI557" i="21"/>
  <c r="AI558" i="21"/>
  <c r="AI559" i="21"/>
  <c r="AI560" i="21"/>
  <c r="AI561" i="21"/>
  <c r="AI562" i="21"/>
  <c r="AI563" i="21"/>
  <c r="AI564" i="21"/>
  <c r="AI565" i="21"/>
  <c r="AI566" i="21"/>
  <c r="AI567" i="21"/>
  <c r="AI568" i="21"/>
  <c r="AI569" i="21"/>
  <c r="AI570" i="21"/>
  <c r="AI571" i="21"/>
  <c r="AI572" i="21"/>
  <c r="AI573" i="21"/>
  <c r="AI574" i="21"/>
  <c r="AI575" i="21"/>
  <c r="AI576" i="21"/>
  <c r="AI577" i="21"/>
  <c r="AI578" i="21"/>
  <c r="AI579" i="21"/>
  <c r="AI580" i="21"/>
  <c r="AI63" i="21"/>
  <c r="AH451" i="21"/>
  <c r="AG451" i="21"/>
  <c r="AH450" i="21"/>
  <c r="AG450" i="21"/>
  <c r="AH449" i="21"/>
  <c r="AG449" i="21"/>
  <c r="AH448" i="21"/>
  <c r="AG448" i="21"/>
  <c r="AH447" i="21"/>
  <c r="AG447" i="21"/>
  <c r="AH446" i="21"/>
  <c r="AG446" i="21"/>
  <c r="AH445" i="21"/>
  <c r="AG445" i="21"/>
  <c r="AH444" i="21"/>
  <c r="AG444" i="21"/>
  <c r="AH443" i="21"/>
  <c r="AG443" i="21"/>
  <c r="AH442" i="21"/>
  <c r="AG442" i="21"/>
  <c r="AH441" i="21"/>
  <c r="AG441" i="21"/>
  <c r="AH440" i="21"/>
  <c r="AG440" i="21"/>
  <c r="AH439" i="21"/>
  <c r="AG439" i="21"/>
  <c r="AH438" i="21"/>
  <c r="AG438" i="21"/>
  <c r="AH437" i="21"/>
  <c r="AG437" i="21"/>
  <c r="AH436" i="21"/>
  <c r="AG436" i="21"/>
  <c r="AH435" i="21"/>
  <c r="AG435" i="21"/>
  <c r="AH434" i="21"/>
  <c r="AG434" i="21"/>
  <c r="AH433" i="21"/>
  <c r="AG433" i="21"/>
  <c r="AH432" i="21"/>
  <c r="AG432" i="21"/>
  <c r="AH431" i="21"/>
  <c r="AG431" i="21"/>
  <c r="AH430" i="21"/>
  <c r="AG430" i="21"/>
  <c r="AH429" i="21"/>
  <c r="AG429" i="21"/>
  <c r="AH428" i="21"/>
  <c r="AG428" i="21"/>
  <c r="AH427" i="21"/>
  <c r="AG427" i="21"/>
  <c r="AH426" i="21"/>
  <c r="AG426" i="21"/>
  <c r="AH425" i="21"/>
  <c r="AG425" i="21"/>
  <c r="AH424" i="21"/>
  <c r="AG424" i="21"/>
  <c r="AH423" i="21"/>
  <c r="AG423" i="21"/>
  <c r="AH422" i="21"/>
  <c r="AG422" i="21"/>
  <c r="AH421" i="21"/>
  <c r="AG421" i="21"/>
  <c r="AH420" i="21"/>
  <c r="AG420" i="21"/>
  <c r="AH419" i="21"/>
  <c r="AG419" i="21"/>
  <c r="AH418" i="21"/>
  <c r="AG418" i="21"/>
  <c r="AH417" i="21"/>
  <c r="AG417" i="21"/>
  <c r="AH416" i="21"/>
  <c r="AG416" i="21"/>
  <c r="AH415" i="21"/>
  <c r="AG415" i="21"/>
  <c r="AH414" i="21"/>
  <c r="AG414" i="21"/>
  <c r="AH413" i="21"/>
  <c r="AG413" i="21"/>
  <c r="AH412" i="21"/>
  <c r="AG412" i="21"/>
  <c r="AH411" i="21"/>
  <c r="AG411" i="21"/>
  <c r="AH410" i="21"/>
  <c r="AG410" i="21"/>
  <c r="AH409" i="21"/>
  <c r="AG409" i="21"/>
  <c r="AH408" i="21"/>
  <c r="AG408" i="21"/>
  <c r="AH407" i="21"/>
  <c r="AG407" i="21"/>
  <c r="AH406" i="21"/>
  <c r="AG406" i="21"/>
  <c r="AH405" i="21"/>
  <c r="AG405" i="21"/>
  <c r="AH404" i="21"/>
  <c r="AG404" i="21"/>
  <c r="AH403" i="21"/>
  <c r="AG403" i="21"/>
  <c r="AH402" i="21"/>
  <c r="AG402" i="21"/>
  <c r="AH401" i="21"/>
  <c r="AG401" i="21"/>
  <c r="AH400" i="21"/>
  <c r="AG400" i="21"/>
  <c r="AH399" i="21"/>
  <c r="AG399" i="21"/>
  <c r="AH398" i="21"/>
  <c r="AG398" i="21"/>
  <c r="AH397" i="21"/>
  <c r="AG397" i="21"/>
  <c r="AH396" i="21"/>
  <c r="AG396" i="21"/>
  <c r="AH395" i="21"/>
  <c r="AG395" i="21"/>
  <c r="AH394" i="21"/>
  <c r="AG394" i="21"/>
  <c r="AH393" i="21"/>
  <c r="AG393" i="21"/>
  <c r="AH392" i="21"/>
  <c r="AG392" i="21"/>
  <c r="AH391" i="21"/>
  <c r="AG391" i="21"/>
  <c r="AH390" i="21"/>
  <c r="AG390" i="21"/>
  <c r="AH389" i="21"/>
  <c r="AG389" i="21"/>
  <c r="AH388" i="21"/>
  <c r="AG388" i="21"/>
  <c r="AH387" i="21"/>
  <c r="AG387" i="21"/>
  <c r="AH386" i="21"/>
  <c r="AG386" i="21"/>
  <c r="AH385" i="21"/>
  <c r="AG385" i="21"/>
  <c r="AH384" i="21"/>
  <c r="AG384" i="21"/>
  <c r="AH383" i="21"/>
  <c r="AG383" i="21"/>
  <c r="AH382" i="21"/>
  <c r="AG382" i="21"/>
  <c r="AH381" i="21"/>
  <c r="AG381" i="21"/>
  <c r="AH380" i="21"/>
  <c r="AG380" i="21"/>
  <c r="AH379" i="21"/>
  <c r="AG379" i="21"/>
  <c r="AH378" i="21"/>
  <c r="AG378" i="21"/>
  <c r="AH377" i="21"/>
  <c r="AG377" i="21"/>
  <c r="AH376" i="21"/>
  <c r="AG376" i="21"/>
  <c r="AH375" i="21"/>
  <c r="AG375" i="21"/>
  <c r="AH374" i="21"/>
  <c r="AG374" i="21"/>
  <c r="AH373" i="21"/>
  <c r="AG373" i="21"/>
  <c r="AH372" i="21"/>
  <c r="AG372" i="21"/>
  <c r="AH371" i="21"/>
  <c r="AG371" i="21"/>
  <c r="AH370" i="21"/>
  <c r="AG370" i="21"/>
  <c r="AH369" i="21"/>
  <c r="AG369" i="21"/>
  <c r="AH368" i="21"/>
  <c r="AG368" i="21"/>
  <c r="AH367" i="21"/>
  <c r="AG367" i="21"/>
  <c r="AH366" i="21"/>
  <c r="AG366" i="21"/>
  <c r="AH365" i="21"/>
  <c r="AG365" i="21"/>
  <c r="AH364" i="21"/>
  <c r="AG364" i="21"/>
  <c r="AH363" i="21"/>
  <c r="AG363" i="21"/>
  <c r="AH362" i="21"/>
  <c r="AG362" i="21"/>
  <c r="AH361" i="21"/>
  <c r="AG361" i="21"/>
  <c r="AH360" i="21"/>
  <c r="AG360" i="21"/>
  <c r="AH359" i="21"/>
  <c r="AG359" i="21"/>
  <c r="AH358" i="21"/>
  <c r="AG358" i="21"/>
  <c r="AH357" i="21"/>
  <c r="AG357" i="21"/>
  <c r="AH356" i="21"/>
  <c r="AG356" i="21"/>
  <c r="AH355" i="21"/>
  <c r="AG355" i="21"/>
  <c r="AH354" i="21"/>
  <c r="AG354" i="21"/>
  <c r="AH353" i="21"/>
  <c r="AG353" i="21"/>
  <c r="AH352" i="21"/>
  <c r="AG352" i="21"/>
  <c r="AH351" i="21"/>
  <c r="AG351" i="21"/>
  <c r="AH350" i="21"/>
  <c r="AG350" i="21"/>
  <c r="AH349" i="21"/>
  <c r="AG349" i="21"/>
  <c r="AH348" i="21"/>
  <c r="AG348" i="21"/>
  <c r="AH347" i="21"/>
  <c r="AG347" i="21"/>
  <c r="AH346" i="21"/>
  <c r="AG346" i="21"/>
  <c r="AH345" i="21"/>
  <c r="AG345" i="21"/>
  <c r="AH344" i="21"/>
  <c r="AG344" i="21"/>
  <c r="AH343" i="21"/>
  <c r="AG343" i="21"/>
  <c r="AH342" i="21"/>
  <c r="AG342" i="21"/>
  <c r="AH341" i="21"/>
  <c r="AG341" i="21"/>
  <c r="AH340" i="21"/>
  <c r="AG340" i="21"/>
  <c r="AH339" i="21"/>
  <c r="AG339" i="21"/>
  <c r="AH338" i="21"/>
  <c r="AG338" i="21"/>
  <c r="AH337" i="21"/>
  <c r="AG337" i="21"/>
  <c r="AH336" i="21"/>
  <c r="AG336" i="21"/>
  <c r="AH335" i="21"/>
  <c r="AG335" i="21"/>
  <c r="AH334" i="21"/>
  <c r="AG334" i="21"/>
  <c r="AH333" i="21"/>
  <c r="AG333" i="21"/>
  <c r="AH332" i="21"/>
  <c r="AG332" i="21"/>
  <c r="AH331" i="21"/>
  <c r="AG331" i="21"/>
  <c r="AH330" i="21"/>
  <c r="AG330" i="21"/>
  <c r="AH329" i="21"/>
  <c r="AG329" i="21"/>
  <c r="AH328" i="21"/>
  <c r="AG328" i="21"/>
  <c r="AH327" i="21"/>
  <c r="AG327" i="21"/>
  <c r="AH326" i="21"/>
  <c r="AG326" i="21"/>
  <c r="AH325" i="21"/>
  <c r="AG325" i="21"/>
  <c r="AH324" i="21"/>
  <c r="AG324" i="21"/>
  <c r="AH323" i="21"/>
  <c r="AG323" i="21"/>
  <c r="AH322" i="21"/>
  <c r="AG322" i="21"/>
  <c r="AH321" i="21"/>
  <c r="AG321" i="21"/>
  <c r="AH320" i="21"/>
  <c r="AG320" i="21"/>
  <c r="AH319" i="21"/>
  <c r="AG319" i="21"/>
  <c r="AH318" i="21"/>
  <c r="AG318" i="21"/>
  <c r="AH317" i="21"/>
  <c r="AG317" i="21"/>
  <c r="AH316" i="21"/>
  <c r="AG316" i="21"/>
  <c r="AH315" i="21"/>
  <c r="AG315" i="21"/>
  <c r="AH314" i="21"/>
  <c r="AG314" i="21"/>
  <c r="AH313" i="21"/>
  <c r="AG313" i="21"/>
  <c r="AH312" i="21"/>
  <c r="AG312" i="21"/>
  <c r="AH311" i="21"/>
  <c r="AG311" i="21"/>
  <c r="AH310" i="21"/>
  <c r="AG310" i="21"/>
  <c r="AH309" i="21"/>
  <c r="AG309" i="21"/>
  <c r="AH308" i="21"/>
  <c r="AG308" i="21"/>
  <c r="AH307" i="21"/>
  <c r="AG307" i="21"/>
  <c r="AH306" i="21"/>
  <c r="AG306" i="21"/>
  <c r="AH305" i="21"/>
  <c r="AG305" i="21"/>
  <c r="AH304" i="21"/>
  <c r="AG304" i="21"/>
  <c r="AH303" i="21"/>
  <c r="AG303" i="21"/>
  <c r="AH302" i="21"/>
  <c r="AG302" i="21"/>
  <c r="AH301" i="21"/>
  <c r="AG301" i="21"/>
  <c r="AH300" i="21"/>
  <c r="AG300" i="21"/>
  <c r="AH299" i="21"/>
  <c r="AG299" i="21"/>
  <c r="AH298" i="21"/>
  <c r="AG298" i="21"/>
  <c r="AH297" i="21"/>
  <c r="AG297" i="21"/>
  <c r="AH296" i="21"/>
  <c r="AG296" i="21"/>
  <c r="AH295" i="21"/>
  <c r="AG295" i="21"/>
  <c r="AH294" i="21"/>
  <c r="AG294" i="21"/>
  <c r="AH293" i="21"/>
  <c r="AG293" i="21"/>
  <c r="AH292" i="21"/>
  <c r="AG292" i="21"/>
  <c r="AH291" i="21"/>
  <c r="AG291" i="21"/>
  <c r="AH290" i="21"/>
  <c r="AG290" i="21"/>
  <c r="AH289" i="21"/>
  <c r="AG289" i="21"/>
  <c r="AH288" i="21"/>
  <c r="AG288" i="21"/>
  <c r="AH287" i="21"/>
  <c r="AG287" i="21"/>
  <c r="AH286" i="21"/>
  <c r="AG286" i="21"/>
  <c r="AH285" i="21"/>
  <c r="AG285" i="21"/>
  <c r="AH284" i="21"/>
  <c r="AG284" i="21"/>
  <c r="AH283" i="21"/>
  <c r="AG283" i="21"/>
  <c r="AH282" i="21"/>
  <c r="AG282" i="21"/>
  <c r="AH281" i="21"/>
  <c r="AG281" i="21"/>
  <c r="AH280" i="21"/>
  <c r="AG280" i="21"/>
  <c r="AH279" i="21"/>
  <c r="AG279" i="21"/>
  <c r="AH278" i="21"/>
  <c r="AG278" i="21"/>
  <c r="AH277" i="21"/>
  <c r="AG277" i="21"/>
  <c r="AH276" i="21"/>
  <c r="AG276" i="21"/>
  <c r="AH275" i="21"/>
  <c r="AG275" i="21"/>
  <c r="AH274" i="21"/>
  <c r="AG274" i="21"/>
  <c r="AH273" i="21"/>
  <c r="AG273" i="21"/>
  <c r="AH272" i="21"/>
  <c r="AG272" i="21"/>
  <c r="AH271" i="21"/>
  <c r="AG271" i="21"/>
  <c r="AH270" i="21"/>
  <c r="AG270" i="21"/>
  <c r="AH269" i="21"/>
  <c r="AG269" i="21"/>
  <c r="AH268" i="21"/>
  <c r="AG268" i="21"/>
  <c r="AH267" i="21"/>
  <c r="AG267" i="21"/>
  <c r="AH266" i="21"/>
  <c r="AG266" i="21"/>
  <c r="AH265" i="21"/>
  <c r="AG265" i="21"/>
  <c r="AH264" i="21"/>
  <c r="AG264" i="21"/>
  <c r="AH263" i="21"/>
  <c r="AG263" i="21"/>
  <c r="AH262" i="21"/>
  <c r="AG262" i="21"/>
  <c r="AH261" i="21"/>
  <c r="AG261" i="21"/>
  <c r="AH260" i="21"/>
  <c r="AG260" i="21"/>
  <c r="AH259" i="21"/>
  <c r="AG259" i="21"/>
  <c r="AH258" i="21"/>
  <c r="AG258" i="21"/>
  <c r="AH257" i="21"/>
  <c r="AG257" i="21"/>
  <c r="AH256" i="21"/>
  <c r="AG256" i="21"/>
  <c r="AH255" i="21"/>
  <c r="AG255" i="21"/>
  <c r="AH254" i="21"/>
  <c r="AG254" i="21"/>
  <c r="AH253" i="21"/>
  <c r="AG253" i="21"/>
  <c r="AH252" i="21"/>
  <c r="AG252" i="21"/>
  <c r="AH251" i="21"/>
  <c r="AG251" i="21"/>
  <c r="AH250" i="21"/>
  <c r="AG250" i="21"/>
  <c r="AH249" i="21"/>
  <c r="AG249" i="21"/>
  <c r="AH248" i="21"/>
  <c r="AG248" i="21"/>
  <c r="AH247" i="21"/>
  <c r="AG247" i="21"/>
  <c r="AH246" i="21"/>
  <c r="AG246" i="21"/>
  <c r="AH245" i="21"/>
  <c r="AG245" i="21"/>
  <c r="AH244" i="21"/>
  <c r="AG244" i="21"/>
  <c r="AH243" i="21"/>
  <c r="AG243" i="21"/>
  <c r="AH242" i="21"/>
  <c r="AG242" i="21"/>
  <c r="AH241" i="21"/>
  <c r="AG241" i="21"/>
  <c r="AH240" i="21"/>
  <c r="AG240" i="21"/>
  <c r="AH239" i="21"/>
  <c r="AG239" i="21"/>
  <c r="AH238" i="21"/>
  <c r="AG238" i="21"/>
  <c r="AH237" i="21"/>
  <c r="AG237" i="21"/>
  <c r="AH236" i="21"/>
  <c r="AG236" i="21"/>
  <c r="AH235" i="21"/>
  <c r="AG235" i="21"/>
  <c r="AH234" i="21"/>
  <c r="AG234" i="21"/>
  <c r="AH233" i="21"/>
  <c r="AG233" i="21"/>
  <c r="AH232" i="21"/>
  <c r="AG232" i="21"/>
  <c r="AH231" i="21"/>
  <c r="AG231" i="21"/>
  <c r="AH230" i="21"/>
  <c r="AG230" i="21"/>
  <c r="AH229" i="21"/>
  <c r="AG229" i="21"/>
  <c r="AH228" i="21"/>
  <c r="AG228" i="21"/>
  <c r="AH227" i="21"/>
  <c r="AG227" i="21"/>
  <c r="AH226" i="21"/>
  <c r="AG226" i="21"/>
  <c r="AH225" i="21"/>
  <c r="AG225" i="21"/>
  <c r="AH224" i="21"/>
  <c r="AG224" i="21"/>
  <c r="AH223" i="21"/>
  <c r="AG223" i="21"/>
  <c r="AH222" i="21"/>
  <c r="AG222" i="21"/>
  <c r="AH221" i="21"/>
  <c r="AG221" i="21"/>
  <c r="AH220" i="21"/>
  <c r="AG220" i="21"/>
  <c r="AH219" i="21"/>
  <c r="AG219" i="21"/>
  <c r="AH218" i="21"/>
  <c r="AG218" i="21"/>
  <c r="AH217" i="21"/>
  <c r="AG217" i="21"/>
  <c r="AH216" i="21"/>
  <c r="AG216" i="21"/>
  <c r="AH215" i="21"/>
  <c r="AG215" i="21"/>
  <c r="AH214" i="21"/>
  <c r="AG214" i="21"/>
  <c r="AH213" i="21"/>
  <c r="AG213" i="21"/>
  <c r="AH212" i="21"/>
  <c r="AG212" i="21"/>
  <c r="AH211" i="21"/>
  <c r="AG211" i="21"/>
  <c r="AH210" i="21"/>
  <c r="AG210" i="21"/>
  <c r="AH209" i="21"/>
  <c r="AG209" i="21"/>
  <c r="AH208" i="21"/>
  <c r="AG208" i="21"/>
  <c r="AH207" i="21"/>
  <c r="AG207" i="21"/>
  <c r="AH206" i="21"/>
  <c r="AG206" i="21"/>
  <c r="AH205" i="21"/>
  <c r="AG205" i="21"/>
  <c r="AH204" i="21"/>
  <c r="AG204" i="21"/>
  <c r="AH203" i="21"/>
  <c r="AG203" i="21"/>
  <c r="AH202" i="21"/>
  <c r="AG202" i="21"/>
  <c r="AH201" i="21"/>
  <c r="AG201" i="21"/>
  <c r="AH200" i="21"/>
  <c r="AG200" i="21"/>
  <c r="AH199" i="21"/>
  <c r="AG199" i="21"/>
  <c r="AH198" i="21"/>
  <c r="AG198" i="21"/>
  <c r="AH197" i="21"/>
  <c r="AG197" i="21"/>
  <c r="AH196" i="21"/>
  <c r="AG196" i="21"/>
  <c r="AH195" i="21"/>
  <c r="AG195" i="21"/>
  <c r="AH194" i="21"/>
  <c r="AG194" i="21"/>
  <c r="AH193" i="21"/>
  <c r="AG193" i="21"/>
  <c r="AH192" i="21"/>
  <c r="AG192" i="21"/>
  <c r="AH191" i="21"/>
  <c r="AG191" i="21"/>
  <c r="AH190" i="21"/>
  <c r="AG190" i="21"/>
  <c r="AH189" i="21"/>
  <c r="AG189" i="21"/>
  <c r="AH188" i="21"/>
  <c r="AG188" i="21"/>
  <c r="AH187" i="21"/>
  <c r="AG187" i="21"/>
  <c r="AH186" i="21"/>
  <c r="AG186" i="21"/>
  <c r="AH185" i="21"/>
  <c r="AG185" i="21"/>
  <c r="AH184" i="21"/>
  <c r="AG184" i="21"/>
  <c r="AH183" i="21"/>
  <c r="AG183" i="21"/>
  <c r="AH182" i="21"/>
  <c r="AG182" i="21"/>
  <c r="AH181" i="21"/>
  <c r="AG181" i="21"/>
  <c r="AH180" i="21"/>
  <c r="AG180" i="21"/>
  <c r="AH179" i="21"/>
  <c r="AG179" i="21"/>
  <c r="AH178" i="21"/>
  <c r="AG178" i="21"/>
  <c r="AH177" i="21"/>
  <c r="AG177" i="21"/>
  <c r="AH176" i="21"/>
  <c r="AG176" i="21"/>
  <c r="AH175" i="21"/>
  <c r="AG175" i="21"/>
  <c r="AH174" i="21"/>
  <c r="AG174" i="21"/>
  <c r="AH173" i="21"/>
  <c r="AG173" i="21"/>
  <c r="AH172" i="21"/>
  <c r="AG172" i="21"/>
  <c r="AH171" i="21"/>
  <c r="AG171" i="21"/>
  <c r="AH170" i="21"/>
  <c r="AG170" i="21"/>
  <c r="AH169" i="21"/>
  <c r="AG169" i="21"/>
  <c r="AH168" i="21"/>
  <c r="AG168" i="21"/>
  <c r="AH167" i="21"/>
  <c r="AG167" i="21"/>
  <c r="AH166" i="21"/>
  <c r="AG166" i="21"/>
  <c r="AH165" i="21"/>
  <c r="AG165" i="21"/>
  <c r="AH164" i="21"/>
  <c r="AG164" i="21"/>
  <c r="AH163" i="21"/>
  <c r="AG163" i="21"/>
  <c r="AH162" i="21"/>
  <c r="AG162" i="21"/>
  <c r="AH161" i="21"/>
  <c r="AG161" i="21"/>
  <c r="AH160" i="21"/>
  <c r="AG160" i="21"/>
  <c r="AH159" i="21"/>
  <c r="AG159" i="21"/>
  <c r="AH158" i="21"/>
  <c r="AG158" i="21"/>
  <c r="AH157" i="21"/>
  <c r="AG157" i="21"/>
  <c r="AH156" i="21"/>
  <c r="AG156" i="21"/>
  <c r="AH155" i="21"/>
  <c r="AG155" i="21"/>
  <c r="AH154" i="21"/>
  <c r="AG154" i="21"/>
  <c r="AH153" i="21"/>
  <c r="AG153" i="21"/>
  <c r="AH152" i="21"/>
  <c r="AG152" i="21"/>
  <c r="AH151" i="21"/>
  <c r="AG151" i="21"/>
  <c r="AH150" i="21"/>
  <c r="AG150" i="21"/>
  <c r="AH149" i="21"/>
  <c r="AG149" i="21"/>
  <c r="AH148" i="21"/>
  <c r="AG148" i="21"/>
  <c r="AH147" i="21"/>
  <c r="AG147" i="21"/>
  <c r="AH146" i="21"/>
  <c r="AG146" i="21"/>
  <c r="AH145" i="21"/>
  <c r="AG145" i="21"/>
  <c r="AH144" i="21"/>
  <c r="AG144" i="21"/>
  <c r="AH143" i="21"/>
  <c r="AG143" i="21"/>
  <c r="AH142" i="21"/>
  <c r="AG142" i="21"/>
  <c r="AH141" i="21"/>
  <c r="AG141" i="21"/>
  <c r="AH140" i="21"/>
  <c r="AG140" i="21"/>
  <c r="AH139" i="21"/>
  <c r="AG139" i="21"/>
  <c r="AH138" i="21"/>
  <c r="AG138" i="21"/>
  <c r="AH137" i="21"/>
  <c r="AG137" i="21"/>
  <c r="AH136" i="21"/>
  <c r="AG136" i="21"/>
  <c r="AH135" i="21"/>
  <c r="AG135" i="21"/>
  <c r="AH134" i="21"/>
  <c r="AG134" i="21"/>
  <c r="AH133" i="21"/>
  <c r="AG133" i="21"/>
  <c r="AH132" i="21"/>
  <c r="AG132" i="21"/>
  <c r="AH131" i="21"/>
  <c r="AG131" i="21"/>
  <c r="AH130" i="21"/>
  <c r="AG130" i="21"/>
  <c r="AH129" i="21"/>
  <c r="AG129" i="21"/>
  <c r="AH128" i="21"/>
  <c r="AG128" i="21"/>
  <c r="AH127" i="21"/>
  <c r="AG127" i="21"/>
  <c r="AH126" i="21"/>
  <c r="AG126" i="21"/>
  <c r="AH125" i="21"/>
  <c r="AG125" i="21"/>
  <c r="AH124" i="21"/>
  <c r="AG124" i="21"/>
  <c r="AH123" i="21"/>
  <c r="AG123" i="21"/>
  <c r="AH122" i="21"/>
  <c r="AG122" i="21"/>
  <c r="AH121" i="21"/>
  <c r="AG121" i="21"/>
  <c r="AH120" i="21"/>
  <c r="AG120" i="21"/>
  <c r="AH119" i="21"/>
  <c r="AG119" i="21"/>
  <c r="AH118" i="21"/>
  <c r="AG118" i="21"/>
  <c r="AH117" i="21"/>
  <c r="AG117" i="21"/>
  <c r="AH116" i="21"/>
  <c r="AG116" i="21"/>
  <c r="AH115" i="21"/>
  <c r="AG115" i="21"/>
  <c r="AH114" i="21"/>
  <c r="AG114" i="21"/>
  <c r="AH113" i="21"/>
  <c r="AG113" i="21"/>
  <c r="AH112" i="21"/>
  <c r="AG112" i="21"/>
  <c r="AH111" i="21"/>
  <c r="AG111" i="21"/>
  <c r="AH110" i="21"/>
  <c r="AG110" i="21"/>
  <c r="AH109" i="21"/>
  <c r="AG109" i="21"/>
  <c r="AH108" i="21"/>
  <c r="AG108" i="21"/>
  <c r="AH107" i="21"/>
  <c r="AG107" i="21"/>
  <c r="AH106" i="21"/>
  <c r="AG106" i="21"/>
  <c r="AH105" i="21"/>
  <c r="AG105" i="21"/>
  <c r="AH104" i="21"/>
  <c r="AG104" i="21"/>
  <c r="AH103" i="21"/>
  <c r="AG103" i="21"/>
  <c r="AH102" i="21"/>
  <c r="AG102" i="21"/>
  <c r="AH101" i="21"/>
  <c r="AG101" i="21"/>
  <c r="AH100" i="21"/>
  <c r="AG100" i="21"/>
  <c r="AH99" i="21"/>
  <c r="AG99" i="21"/>
  <c r="AH98" i="21"/>
  <c r="AG98" i="21"/>
  <c r="AH97" i="21"/>
  <c r="AG97" i="21"/>
  <c r="AH96" i="21"/>
  <c r="AG96" i="21"/>
  <c r="AH95" i="21"/>
  <c r="AG95" i="21"/>
  <c r="AH94" i="21"/>
  <c r="AG94" i="21"/>
  <c r="AH93" i="21"/>
  <c r="AG93" i="21"/>
  <c r="AH92" i="21"/>
  <c r="AG92" i="21"/>
  <c r="AH91" i="21"/>
  <c r="AG91" i="21"/>
  <c r="AH90" i="21"/>
  <c r="AG90" i="21"/>
  <c r="AH89" i="21"/>
  <c r="AG89" i="21"/>
  <c r="AH88" i="21"/>
  <c r="AG88" i="21"/>
  <c r="AH87" i="21"/>
  <c r="AG87" i="21"/>
  <c r="AH86" i="21"/>
  <c r="AG86" i="21"/>
  <c r="AH85" i="21"/>
  <c r="AG85" i="21"/>
  <c r="AH84" i="21"/>
  <c r="AG84" i="21"/>
  <c r="AH83" i="21"/>
  <c r="AG83" i="21"/>
  <c r="AH82" i="21"/>
  <c r="AG82" i="21"/>
  <c r="AH81" i="21"/>
  <c r="AG81" i="21"/>
  <c r="AH80" i="21"/>
  <c r="AG80" i="21"/>
  <c r="AH79" i="21"/>
  <c r="AG79" i="21"/>
  <c r="AH78" i="21"/>
  <c r="AG78" i="21"/>
  <c r="AH77" i="21"/>
  <c r="AG77" i="21"/>
  <c r="AH76" i="21"/>
  <c r="AG76" i="21"/>
  <c r="AH75" i="21"/>
  <c r="AG75" i="21"/>
  <c r="AH74" i="21"/>
  <c r="AG74" i="21"/>
  <c r="AH73" i="21"/>
  <c r="AG73" i="21"/>
  <c r="AH72" i="21"/>
  <c r="AG72" i="21"/>
  <c r="AH71" i="21"/>
  <c r="AG71" i="21"/>
  <c r="AH70" i="21"/>
  <c r="AG70" i="21"/>
  <c r="AH69" i="21"/>
  <c r="AG69" i="21"/>
  <c r="AH68" i="21"/>
  <c r="AG68" i="21"/>
  <c r="AH67" i="21"/>
  <c r="AG67" i="21"/>
  <c r="AH66" i="21"/>
  <c r="AG66" i="21"/>
  <c r="AH65" i="21"/>
  <c r="AG65" i="21"/>
  <c r="AH64" i="21"/>
  <c r="AG64" i="21"/>
  <c r="AH63" i="21"/>
  <c r="AG63" i="21"/>
  <c r="G562" i="29"/>
  <c r="D562" i="29"/>
  <c r="C562" i="29"/>
  <c r="Z63" i="21"/>
  <c r="AA11" i="21" s="1"/>
  <c r="Y63" i="21"/>
  <c r="X63" i="21"/>
  <c r="T63" i="21"/>
  <c r="S63" i="21"/>
  <c r="R63" i="21"/>
  <c r="O63" i="21"/>
  <c r="N63" i="21"/>
  <c r="M63" i="21"/>
  <c r="J63" i="21"/>
  <c r="H63" i="21"/>
  <c r="G63" i="21"/>
  <c r="F63" i="21"/>
  <c r="E63" i="21"/>
  <c r="D63" i="21"/>
  <c r="AL519" i="14"/>
  <c r="AM519" i="14" s="1"/>
  <c r="AK519" i="14"/>
  <c r="AN519" i="14" s="1"/>
  <c r="AI519" i="14"/>
  <c r="AJ523" i="14" s="1"/>
  <c r="Z519" i="14"/>
  <c r="Y519" i="14"/>
  <c r="X519" i="14"/>
  <c r="U519" i="14"/>
  <c r="T519" i="14"/>
  <c r="S519" i="14"/>
  <c r="H519" i="14"/>
  <c r="AP519" i="14" s="1"/>
  <c r="P221" i="15"/>
  <c r="O221" i="15"/>
  <c r="Q221" i="15" s="1"/>
  <c r="J221" i="15"/>
  <c r="J625" i="16"/>
  <c r="H625" i="16"/>
  <c r="E625" i="16"/>
  <c r="F625" i="16"/>
  <c r="G625" i="16"/>
  <c r="AX197" i="34"/>
  <c r="AY197" i="34" s="1"/>
  <c r="AT197" i="34"/>
  <c r="AU197" i="34" s="1"/>
  <c r="AP197" i="34"/>
  <c r="AQ197" i="34" s="1"/>
  <c r="AL197" i="34"/>
  <c r="AM197" i="34" s="1"/>
  <c r="AH197" i="34"/>
  <c r="AI197" i="34" s="1"/>
  <c r="AD197" i="34"/>
  <c r="AE197" i="34" s="1"/>
  <c r="Z197" i="34"/>
  <c r="AA197" i="34" s="1"/>
  <c r="V197" i="34"/>
  <c r="W197" i="34" s="1"/>
  <c r="R197" i="34"/>
  <c r="S197" i="34" s="1"/>
  <c r="N197" i="34"/>
  <c r="O197" i="34" s="1"/>
  <c r="J197" i="34"/>
  <c r="K197" i="34" s="1"/>
  <c r="F197" i="34"/>
  <c r="G197" i="34" s="1"/>
  <c r="D197" i="34"/>
  <c r="AX196" i="34"/>
  <c r="AY196" i="34" s="1"/>
  <c r="AT196" i="34"/>
  <c r="AU196" i="34" s="1"/>
  <c r="AP196" i="34"/>
  <c r="AQ196" i="34" s="1"/>
  <c r="AL196" i="34"/>
  <c r="AM196" i="34" s="1"/>
  <c r="AH196" i="34"/>
  <c r="AI196" i="34" s="1"/>
  <c r="AD196" i="34"/>
  <c r="AE196" i="34" s="1"/>
  <c r="Z196" i="34"/>
  <c r="AA196" i="34" s="1"/>
  <c r="V196" i="34"/>
  <c r="W196" i="34" s="1"/>
  <c r="R196" i="34"/>
  <c r="S196" i="34" s="1"/>
  <c r="N196" i="34"/>
  <c r="O196" i="34" s="1"/>
  <c r="J196" i="34"/>
  <c r="K196" i="34" s="1"/>
  <c r="F196" i="34"/>
  <c r="G196" i="34" s="1"/>
  <c r="D196" i="34"/>
  <c r="AX195" i="34"/>
  <c r="AY195" i="34" s="1"/>
  <c r="AT195" i="34"/>
  <c r="AU195" i="34" s="1"/>
  <c r="AP195" i="34"/>
  <c r="AQ195" i="34" s="1"/>
  <c r="AL195" i="34"/>
  <c r="AM195" i="34" s="1"/>
  <c r="AH195" i="34"/>
  <c r="AI195" i="34" s="1"/>
  <c r="AD195" i="34"/>
  <c r="AE195" i="34" s="1"/>
  <c r="Z195" i="34"/>
  <c r="AA195" i="34" s="1"/>
  <c r="V195" i="34"/>
  <c r="W195" i="34" s="1"/>
  <c r="R195" i="34"/>
  <c r="S195" i="34" s="1"/>
  <c r="N195" i="34"/>
  <c r="O195" i="34" s="1"/>
  <c r="J195" i="34"/>
  <c r="K195" i="34" s="1"/>
  <c r="F195" i="34"/>
  <c r="G195" i="34" s="1"/>
  <c r="D195" i="34"/>
  <c r="AX194" i="34"/>
  <c r="AY194" i="34" s="1"/>
  <c r="AT194" i="34"/>
  <c r="AU194" i="34" s="1"/>
  <c r="AP194" i="34"/>
  <c r="AQ194" i="34" s="1"/>
  <c r="AL194" i="34"/>
  <c r="AM194" i="34" s="1"/>
  <c r="AH194" i="34"/>
  <c r="AI194" i="34" s="1"/>
  <c r="AD194" i="34"/>
  <c r="AE194" i="34" s="1"/>
  <c r="Z194" i="34"/>
  <c r="AA194" i="34" s="1"/>
  <c r="V194" i="34"/>
  <c r="W194" i="34" s="1"/>
  <c r="R194" i="34"/>
  <c r="S194" i="34" s="1"/>
  <c r="N194" i="34"/>
  <c r="O194" i="34" s="1"/>
  <c r="J194" i="34"/>
  <c r="K194" i="34" s="1"/>
  <c r="F194" i="34"/>
  <c r="G194" i="34" s="1"/>
  <c r="D194" i="34"/>
  <c r="AX193" i="34"/>
  <c r="AY193" i="34" s="1"/>
  <c r="AT193" i="34"/>
  <c r="AU193" i="34" s="1"/>
  <c r="AP193" i="34"/>
  <c r="AQ193" i="34" s="1"/>
  <c r="AL193" i="34"/>
  <c r="AM193" i="34" s="1"/>
  <c r="AH193" i="34"/>
  <c r="AI193" i="34" s="1"/>
  <c r="AD193" i="34"/>
  <c r="AE193" i="34" s="1"/>
  <c r="Z193" i="34"/>
  <c r="AA193" i="34" s="1"/>
  <c r="V193" i="34"/>
  <c r="W193" i="34" s="1"/>
  <c r="R193" i="34"/>
  <c r="S193" i="34" s="1"/>
  <c r="N193" i="34"/>
  <c r="O193" i="34" s="1"/>
  <c r="J193" i="34"/>
  <c r="K193" i="34" s="1"/>
  <c r="F193" i="34"/>
  <c r="G193" i="34" s="1"/>
  <c r="D193" i="34"/>
  <c r="AX192" i="34"/>
  <c r="AY192" i="34" s="1"/>
  <c r="AT192" i="34"/>
  <c r="AU192" i="34" s="1"/>
  <c r="AP192" i="34"/>
  <c r="AQ192" i="34" s="1"/>
  <c r="AL192" i="34"/>
  <c r="AM192" i="34" s="1"/>
  <c r="AH192" i="34"/>
  <c r="AI192" i="34" s="1"/>
  <c r="AD192" i="34"/>
  <c r="AE192" i="34" s="1"/>
  <c r="Z192" i="34"/>
  <c r="AA192" i="34" s="1"/>
  <c r="V192" i="34"/>
  <c r="W192" i="34" s="1"/>
  <c r="R192" i="34"/>
  <c r="S192" i="34" s="1"/>
  <c r="N192" i="34"/>
  <c r="O192" i="34" s="1"/>
  <c r="J192" i="34"/>
  <c r="K192" i="34" s="1"/>
  <c r="F192" i="34"/>
  <c r="G192" i="34" s="1"/>
  <c r="D192" i="34"/>
  <c r="AX191" i="34"/>
  <c r="AY191" i="34" s="1"/>
  <c r="AT191" i="34"/>
  <c r="AU191" i="34" s="1"/>
  <c r="AP191" i="34"/>
  <c r="AQ191" i="34" s="1"/>
  <c r="AL191" i="34"/>
  <c r="AM191" i="34" s="1"/>
  <c r="AH191" i="34"/>
  <c r="AI191" i="34" s="1"/>
  <c r="AD191" i="34"/>
  <c r="AE191" i="34" s="1"/>
  <c r="Z191" i="34"/>
  <c r="AA191" i="34" s="1"/>
  <c r="V191" i="34"/>
  <c r="W191" i="34" s="1"/>
  <c r="R191" i="34"/>
  <c r="S191" i="34" s="1"/>
  <c r="N191" i="34"/>
  <c r="O191" i="34" s="1"/>
  <c r="J191" i="34"/>
  <c r="K191" i="34" s="1"/>
  <c r="F191" i="34"/>
  <c r="G191" i="34" s="1"/>
  <c r="D191" i="34"/>
  <c r="AX190" i="34"/>
  <c r="AY190" i="34" s="1"/>
  <c r="AT190" i="34"/>
  <c r="AU190" i="34" s="1"/>
  <c r="AP190" i="34"/>
  <c r="AQ190" i="34" s="1"/>
  <c r="AL190" i="34"/>
  <c r="AM190" i="34" s="1"/>
  <c r="AH190" i="34"/>
  <c r="AI190" i="34" s="1"/>
  <c r="AD190" i="34"/>
  <c r="AE190" i="34" s="1"/>
  <c r="Z190" i="34"/>
  <c r="AA190" i="34" s="1"/>
  <c r="V190" i="34"/>
  <c r="W190" i="34" s="1"/>
  <c r="R190" i="34"/>
  <c r="S190" i="34" s="1"/>
  <c r="N190" i="34"/>
  <c r="O190" i="34" s="1"/>
  <c r="J190" i="34"/>
  <c r="K190" i="34" s="1"/>
  <c r="F190" i="34"/>
  <c r="G190" i="34" s="1"/>
  <c r="D190" i="34"/>
  <c r="AX189" i="34"/>
  <c r="AY189" i="34" s="1"/>
  <c r="AT189" i="34"/>
  <c r="AU189" i="34" s="1"/>
  <c r="AP189" i="34"/>
  <c r="AQ189" i="34" s="1"/>
  <c r="AL189" i="34"/>
  <c r="AM189" i="34" s="1"/>
  <c r="AH189" i="34"/>
  <c r="AI189" i="34" s="1"/>
  <c r="AD189" i="34"/>
  <c r="AE189" i="34" s="1"/>
  <c r="Z189" i="34"/>
  <c r="AA189" i="34" s="1"/>
  <c r="V189" i="34"/>
  <c r="W189" i="34" s="1"/>
  <c r="R189" i="34"/>
  <c r="S189" i="34" s="1"/>
  <c r="N189" i="34"/>
  <c r="O189" i="34" s="1"/>
  <c r="J189" i="34"/>
  <c r="K189" i="34" s="1"/>
  <c r="F189" i="34"/>
  <c r="G189" i="34" s="1"/>
  <c r="D189" i="34"/>
  <c r="AX188" i="34"/>
  <c r="AY188" i="34" s="1"/>
  <c r="AT188" i="34"/>
  <c r="AU188" i="34" s="1"/>
  <c r="AP188" i="34"/>
  <c r="AQ188" i="34" s="1"/>
  <c r="AL188" i="34"/>
  <c r="AM188" i="34" s="1"/>
  <c r="AH188" i="34"/>
  <c r="AI188" i="34" s="1"/>
  <c r="AD188" i="34"/>
  <c r="AE188" i="34" s="1"/>
  <c r="Z188" i="34"/>
  <c r="AA188" i="34" s="1"/>
  <c r="V188" i="34"/>
  <c r="W188" i="34" s="1"/>
  <c r="R188" i="34"/>
  <c r="S188" i="34" s="1"/>
  <c r="N188" i="34"/>
  <c r="O188" i="34" s="1"/>
  <c r="J188" i="34"/>
  <c r="K188" i="34" s="1"/>
  <c r="F188" i="34"/>
  <c r="G188" i="34" s="1"/>
  <c r="D188" i="34"/>
  <c r="AX187" i="34"/>
  <c r="AY187" i="34" s="1"/>
  <c r="AT187" i="34"/>
  <c r="AU187" i="34" s="1"/>
  <c r="AP187" i="34"/>
  <c r="AQ187" i="34" s="1"/>
  <c r="AL187" i="34"/>
  <c r="AM187" i="34" s="1"/>
  <c r="AH187" i="34"/>
  <c r="AI187" i="34" s="1"/>
  <c r="AD187" i="34"/>
  <c r="AE187" i="34" s="1"/>
  <c r="Z187" i="34"/>
  <c r="AA187" i="34" s="1"/>
  <c r="V187" i="34"/>
  <c r="W187" i="34" s="1"/>
  <c r="R187" i="34"/>
  <c r="S187" i="34" s="1"/>
  <c r="N187" i="34"/>
  <c r="O187" i="34" s="1"/>
  <c r="J187" i="34"/>
  <c r="K187" i="34" s="1"/>
  <c r="F187" i="34"/>
  <c r="G187" i="34" s="1"/>
  <c r="D187" i="34"/>
  <c r="AX186" i="34"/>
  <c r="AY186" i="34" s="1"/>
  <c r="AT186" i="34"/>
  <c r="AU186" i="34" s="1"/>
  <c r="AP186" i="34"/>
  <c r="AQ186" i="34" s="1"/>
  <c r="AL186" i="34"/>
  <c r="AM186" i="34" s="1"/>
  <c r="AH186" i="34"/>
  <c r="AI186" i="34" s="1"/>
  <c r="AD186" i="34"/>
  <c r="AE186" i="34" s="1"/>
  <c r="Z186" i="34"/>
  <c r="AA186" i="34" s="1"/>
  <c r="V186" i="34"/>
  <c r="W186" i="34" s="1"/>
  <c r="R186" i="34"/>
  <c r="S186" i="34" s="1"/>
  <c r="N186" i="34"/>
  <c r="O186" i="34" s="1"/>
  <c r="J186" i="34"/>
  <c r="K186" i="34" s="1"/>
  <c r="F186" i="34"/>
  <c r="G186" i="34" s="1"/>
  <c r="D186" i="34"/>
  <c r="AX185" i="34"/>
  <c r="AY185" i="34" s="1"/>
  <c r="AT185" i="34"/>
  <c r="AU185" i="34" s="1"/>
  <c r="AP185" i="34"/>
  <c r="AQ185" i="34" s="1"/>
  <c r="AL185" i="34"/>
  <c r="AM185" i="34" s="1"/>
  <c r="AH185" i="34"/>
  <c r="AI185" i="34" s="1"/>
  <c r="AD185" i="34"/>
  <c r="AE185" i="34" s="1"/>
  <c r="Z185" i="34"/>
  <c r="AA185" i="34" s="1"/>
  <c r="V185" i="34"/>
  <c r="W185" i="34" s="1"/>
  <c r="R185" i="34"/>
  <c r="S185" i="34" s="1"/>
  <c r="N185" i="34"/>
  <c r="O185" i="34" s="1"/>
  <c r="J185" i="34"/>
  <c r="K185" i="34" s="1"/>
  <c r="F185" i="34"/>
  <c r="G185" i="34" s="1"/>
  <c r="D185" i="34"/>
  <c r="AX184" i="34"/>
  <c r="AY184" i="34" s="1"/>
  <c r="AT184" i="34"/>
  <c r="AU184" i="34" s="1"/>
  <c r="AP184" i="34"/>
  <c r="AQ184" i="34" s="1"/>
  <c r="AL184" i="34"/>
  <c r="AM184" i="34" s="1"/>
  <c r="AH184" i="34"/>
  <c r="AI184" i="34" s="1"/>
  <c r="AD184" i="34"/>
  <c r="AE184" i="34" s="1"/>
  <c r="Z184" i="34"/>
  <c r="AA184" i="34" s="1"/>
  <c r="V184" i="34"/>
  <c r="W184" i="34" s="1"/>
  <c r="R184" i="34"/>
  <c r="S184" i="34" s="1"/>
  <c r="N184" i="34"/>
  <c r="O184" i="34" s="1"/>
  <c r="J184" i="34"/>
  <c r="K184" i="34" s="1"/>
  <c r="F184" i="34"/>
  <c r="G184" i="34" s="1"/>
  <c r="D184" i="34"/>
  <c r="AX183" i="34"/>
  <c r="AY183" i="34" s="1"/>
  <c r="AT183" i="34"/>
  <c r="AU183" i="34" s="1"/>
  <c r="AP183" i="34"/>
  <c r="AQ183" i="34" s="1"/>
  <c r="AL183" i="34"/>
  <c r="AM183" i="34" s="1"/>
  <c r="AH183" i="34"/>
  <c r="AI183" i="34" s="1"/>
  <c r="AD183" i="34"/>
  <c r="AE183" i="34" s="1"/>
  <c r="Z183" i="34"/>
  <c r="AA183" i="34" s="1"/>
  <c r="V183" i="34"/>
  <c r="W183" i="34" s="1"/>
  <c r="R183" i="34"/>
  <c r="S183" i="34" s="1"/>
  <c r="N183" i="34"/>
  <c r="O183" i="34" s="1"/>
  <c r="J183" i="34"/>
  <c r="K183" i="34" s="1"/>
  <c r="F183" i="34"/>
  <c r="G183" i="34" s="1"/>
  <c r="D183" i="34"/>
  <c r="AX182" i="34"/>
  <c r="AY182" i="34" s="1"/>
  <c r="AT182" i="34"/>
  <c r="AU182" i="34" s="1"/>
  <c r="AP182" i="34"/>
  <c r="AQ182" i="34" s="1"/>
  <c r="AL182" i="34"/>
  <c r="AM182" i="34" s="1"/>
  <c r="AH182" i="34"/>
  <c r="AI182" i="34" s="1"/>
  <c r="AD182" i="34"/>
  <c r="AE182" i="34" s="1"/>
  <c r="Z182" i="34"/>
  <c r="AA182" i="34" s="1"/>
  <c r="V182" i="34"/>
  <c r="W182" i="34" s="1"/>
  <c r="R182" i="34"/>
  <c r="S182" i="34" s="1"/>
  <c r="N182" i="34"/>
  <c r="O182" i="34" s="1"/>
  <c r="J182" i="34"/>
  <c r="K182" i="34" s="1"/>
  <c r="F182" i="34"/>
  <c r="G182" i="34" s="1"/>
  <c r="D182" i="34"/>
  <c r="AX181" i="34"/>
  <c r="AY181" i="34" s="1"/>
  <c r="AT181" i="34"/>
  <c r="AU181" i="34" s="1"/>
  <c r="AP181" i="34"/>
  <c r="AQ181" i="34" s="1"/>
  <c r="AL181" i="34"/>
  <c r="AM181" i="34" s="1"/>
  <c r="AH181" i="34"/>
  <c r="AI181" i="34" s="1"/>
  <c r="AD181" i="34"/>
  <c r="AE181" i="34" s="1"/>
  <c r="Z181" i="34"/>
  <c r="AA181" i="34" s="1"/>
  <c r="V181" i="34"/>
  <c r="W181" i="34" s="1"/>
  <c r="R181" i="34"/>
  <c r="S181" i="34" s="1"/>
  <c r="N181" i="34"/>
  <c r="O181" i="34" s="1"/>
  <c r="J181" i="34"/>
  <c r="K181" i="34" s="1"/>
  <c r="F181" i="34"/>
  <c r="G181" i="34" s="1"/>
  <c r="D181" i="34"/>
  <c r="AX180" i="34"/>
  <c r="AY180" i="34" s="1"/>
  <c r="AT180" i="34"/>
  <c r="AU180" i="34" s="1"/>
  <c r="AP180" i="34"/>
  <c r="AQ180" i="34" s="1"/>
  <c r="AL180" i="34"/>
  <c r="AM180" i="34" s="1"/>
  <c r="AH180" i="34"/>
  <c r="AI180" i="34" s="1"/>
  <c r="AD180" i="34"/>
  <c r="AE180" i="34" s="1"/>
  <c r="Z180" i="34"/>
  <c r="AA180" i="34" s="1"/>
  <c r="V180" i="34"/>
  <c r="W180" i="34" s="1"/>
  <c r="R180" i="34"/>
  <c r="S180" i="34" s="1"/>
  <c r="N180" i="34"/>
  <c r="O180" i="34" s="1"/>
  <c r="J180" i="34"/>
  <c r="K180" i="34" s="1"/>
  <c r="F180" i="34"/>
  <c r="G180" i="34" s="1"/>
  <c r="D180" i="34"/>
  <c r="AX179" i="34"/>
  <c r="AY179" i="34" s="1"/>
  <c r="AT179" i="34"/>
  <c r="AU179" i="34" s="1"/>
  <c r="AP179" i="34"/>
  <c r="AQ179" i="34" s="1"/>
  <c r="AL179" i="34"/>
  <c r="AM179" i="34" s="1"/>
  <c r="AH179" i="34"/>
  <c r="AI179" i="34" s="1"/>
  <c r="AD179" i="34"/>
  <c r="AE179" i="34" s="1"/>
  <c r="Z179" i="34"/>
  <c r="AA179" i="34" s="1"/>
  <c r="V179" i="34"/>
  <c r="W179" i="34" s="1"/>
  <c r="R179" i="34"/>
  <c r="S179" i="34" s="1"/>
  <c r="N179" i="34"/>
  <c r="O179" i="34" s="1"/>
  <c r="J179" i="34"/>
  <c r="K179" i="34" s="1"/>
  <c r="F179" i="34"/>
  <c r="G179" i="34" s="1"/>
  <c r="D179" i="34"/>
  <c r="AX178" i="34"/>
  <c r="AY178" i="34" s="1"/>
  <c r="AT178" i="34"/>
  <c r="AU178" i="34" s="1"/>
  <c r="AP178" i="34"/>
  <c r="AQ178" i="34" s="1"/>
  <c r="AL178" i="34"/>
  <c r="AM178" i="34" s="1"/>
  <c r="AH178" i="34"/>
  <c r="AI178" i="34" s="1"/>
  <c r="AD178" i="34"/>
  <c r="AE178" i="34" s="1"/>
  <c r="Z178" i="34"/>
  <c r="AA178" i="34" s="1"/>
  <c r="V178" i="34"/>
  <c r="W178" i="34" s="1"/>
  <c r="R178" i="34"/>
  <c r="S178" i="34" s="1"/>
  <c r="N178" i="34"/>
  <c r="O178" i="34" s="1"/>
  <c r="J178" i="34"/>
  <c r="K178" i="34" s="1"/>
  <c r="F178" i="34"/>
  <c r="G178" i="34" s="1"/>
  <c r="D178" i="34"/>
  <c r="AX177" i="34"/>
  <c r="AY177" i="34" s="1"/>
  <c r="AT177" i="34"/>
  <c r="AU177" i="34" s="1"/>
  <c r="AP177" i="34"/>
  <c r="AQ177" i="34" s="1"/>
  <c r="AL177" i="34"/>
  <c r="AM177" i="34" s="1"/>
  <c r="AH177" i="34"/>
  <c r="AI177" i="34" s="1"/>
  <c r="AD177" i="34"/>
  <c r="AE177" i="34" s="1"/>
  <c r="Z177" i="34"/>
  <c r="AA177" i="34" s="1"/>
  <c r="V177" i="34"/>
  <c r="W177" i="34" s="1"/>
  <c r="R177" i="34"/>
  <c r="S177" i="34" s="1"/>
  <c r="N177" i="34"/>
  <c r="O177" i="34" s="1"/>
  <c r="J177" i="34"/>
  <c r="K177" i="34" s="1"/>
  <c r="F177" i="34"/>
  <c r="G177" i="34" s="1"/>
  <c r="D177" i="34"/>
  <c r="AX176" i="34"/>
  <c r="AY176" i="34" s="1"/>
  <c r="AT176" i="34"/>
  <c r="AU176" i="34" s="1"/>
  <c r="AP176" i="34"/>
  <c r="AQ176" i="34" s="1"/>
  <c r="AL176" i="34"/>
  <c r="AM176" i="34" s="1"/>
  <c r="AH176" i="34"/>
  <c r="AI176" i="34" s="1"/>
  <c r="AD176" i="34"/>
  <c r="AE176" i="34" s="1"/>
  <c r="Z176" i="34"/>
  <c r="AA176" i="34" s="1"/>
  <c r="V176" i="34"/>
  <c r="W176" i="34" s="1"/>
  <c r="R176" i="34"/>
  <c r="S176" i="34" s="1"/>
  <c r="N176" i="34"/>
  <c r="O176" i="34" s="1"/>
  <c r="J176" i="34"/>
  <c r="K176" i="34" s="1"/>
  <c r="F176" i="34"/>
  <c r="G176" i="34" s="1"/>
  <c r="D176" i="34"/>
  <c r="AX175" i="34"/>
  <c r="AY175" i="34" s="1"/>
  <c r="AT175" i="34"/>
  <c r="AU175" i="34" s="1"/>
  <c r="AP175" i="34"/>
  <c r="AQ175" i="34" s="1"/>
  <c r="AL175" i="34"/>
  <c r="AM175" i="34" s="1"/>
  <c r="AH175" i="34"/>
  <c r="AI175" i="34" s="1"/>
  <c r="AD175" i="34"/>
  <c r="AE175" i="34" s="1"/>
  <c r="Z175" i="34"/>
  <c r="AA175" i="34" s="1"/>
  <c r="V175" i="34"/>
  <c r="W175" i="34" s="1"/>
  <c r="R175" i="34"/>
  <c r="S175" i="34" s="1"/>
  <c r="N175" i="34"/>
  <c r="O175" i="34" s="1"/>
  <c r="J175" i="34"/>
  <c r="K175" i="34" s="1"/>
  <c r="F175" i="34"/>
  <c r="G175" i="34" s="1"/>
  <c r="D175" i="34"/>
  <c r="AX174" i="34"/>
  <c r="AY174" i="34" s="1"/>
  <c r="AT174" i="34"/>
  <c r="AU174" i="34" s="1"/>
  <c r="AP174" i="34"/>
  <c r="AQ174" i="34" s="1"/>
  <c r="AL174" i="34"/>
  <c r="AM174" i="34" s="1"/>
  <c r="AH174" i="34"/>
  <c r="AI174" i="34" s="1"/>
  <c r="AD174" i="34"/>
  <c r="AE174" i="34" s="1"/>
  <c r="Z174" i="34"/>
  <c r="AA174" i="34" s="1"/>
  <c r="V174" i="34"/>
  <c r="W174" i="34" s="1"/>
  <c r="R174" i="34"/>
  <c r="S174" i="34" s="1"/>
  <c r="N174" i="34"/>
  <c r="O174" i="34" s="1"/>
  <c r="J174" i="34"/>
  <c r="K174" i="34" s="1"/>
  <c r="F174" i="34"/>
  <c r="G174" i="34" s="1"/>
  <c r="D174" i="34"/>
  <c r="AX173" i="34"/>
  <c r="AY173" i="34" s="1"/>
  <c r="AT173" i="34"/>
  <c r="AU173" i="34" s="1"/>
  <c r="AP173" i="34"/>
  <c r="AQ173" i="34" s="1"/>
  <c r="AL173" i="34"/>
  <c r="AM173" i="34" s="1"/>
  <c r="AH173" i="34"/>
  <c r="AI173" i="34" s="1"/>
  <c r="AD173" i="34"/>
  <c r="AE173" i="34" s="1"/>
  <c r="Z173" i="34"/>
  <c r="AA173" i="34" s="1"/>
  <c r="V173" i="34"/>
  <c r="W173" i="34" s="1"/>
  <c r="R173" i="34"/>
  <c r="S173" i="34" s="1"/>
  <c r="N173" i="34"/>
  <c r="O173" i="34" s="1"/>
  <c r="J173" i="34"/>
  <c r="K173" i="34" s="1"/>
  <c r="F173" i="34"/>
  <c r="G173" i="34" s="1"/>
  <c r="D173" i="34"/>
  <c r="AX172" i="34"/>
  <c r="AY172" i="34" s="1"/>
  <c r="AT172" i="34"/>
  <c r="AU172" i="34" s="1"/>
  <c r="AP172" i="34"/>
  <c r="AQ172" i="34" s="1"/>
  <c r="AL172" i="34"/>
  <c r="AM172" i="34" s="1"/>
  <c r="AH172" i="34"/>
  <c r="AI172" i="34" s="1"/>
  <c r="AD172" i="34"/>
  <c r="AE172" i="34" s="1"/>
  <c r="Z172" i="34"/>
  <c r="AA172" i="34" s="1"/>
  <c r="V172" i="34"/>
  <c r="W172" i="34" s="1"/>
  <c r="R172" i="34"/>
  <c r="S172" i="34" s="1"/>
  <c r="N172" i="34"/>
  <c r="O172" i="34" s="1"/>
  <c r="J172" i="34"/>
  <c r="K172" i="34" s="1"/>
  <c r="F172" i="34"/>
  <c r="G172" i="34" s="1"/>
  <c r="D172" i="34"/>
  <c r="AX171" i="34"/>
  <c r="AY171" i="34" s="1"/>
  <c r="AT171" i="34"/>
  <c r="AU171" i="34" s="1"/>
  <c r="AP171" i="34"/>
  <c r="AQ171" i="34" s="1"/>
  <c r="AL171" i="34"/>
  <c r="AM171" i="34" s="1"/>
  <c r="AH171" i="34"/>
  <c r="AI171" i="34" s="1"/>
  <c r="AD171" i="34"/>
  <c r="AE171" i="34" s="1"/>
  <c r="Z171" i="34"/>
  <c r="AA171" i="34" s="1"/>
  <c r="V171" i="34"/>
  <c r="W171" i="34" s="1"/>
  <c r="R171" i="34"/>
  <c r="S171" i="34" s="1"/>
  <c r="N171" i="34"/>
  <c r="O171" i="34" s="1"/>
  <c r="J171" i="34"/>
  <c r="K171" i="34" s="1"/>
  <c r="F171" i="34"/>
  <c r="G171" i="34" s="1"/>
  <c r="D171" i="34"/>
  <c r="AX170" i="34"/>
  <c r="AY170" i="34" s="1"/>
  <c r="AT170" i="34"/>
  <c r="AU170" i="34" s="1"/>
  <c r="AP170" i="34"/>
  <c r="AQ170" i="34" s="1"/>
  <c r="AL170" i="34"/>
  <c r="AM170" i="34" s="1"/>
  <c r="AH170" i="34"/>
  <c r="AI170" i="34" s="1"/>
  <c r="AD170" i="34"/>
  <c r="AE170" i="34" s="1"/>
  <c r="Z170" i="34"/>
  <c r="AA170" i="34" s="1"/>
  <c r="V170" i="34"/>
  <c r="W170" i="34" s="1"/>
  <c r="R170" i="34"/>
  <c r="S170" i="34" s="1"/>
  <c r="N170" i="34"/>
  <c r="O170" i="34" s="1"/>
  <c r="J170" i="34"/>
  <c r="K170" i="34" s="1"/>
  <c r="F170" i="34"/>
  <c r="G170" i="34" s="1"/>
  <c r="D170" i="34"/>
  <c r="AX169" i="34"/>
  <c r="AY169" i="34" s="1"/>
  <c r="AT169" i="34"/>
  <c r="AU169" i="34" s="1"/>
  <c r="AP169" i="34"/>
  <c r="AQ169" i="34" s="1"/>
  <c r="AL169" i="34"/>
  <c r="AM169" i="34" s="1"/>
  <c r="AH169" i="34"/>
  <c r="AI169" i="34" s="1"/>
  <c r="AD169" i="34"/>
  <c r="AE169" i="34" s="1"/>
  <c r="Z169" i="34"/>
  <c r="AA169" i="34" s="1"/>
  <c r="V169" i="34"/>
  <c r="W169" i="34" s="1"/>
  <c r="R169" i="34"/>
  <c r="S169" i="34" s="1"/>
  <c r="N169" i="34"/>
  <c r="O169" i="34" s="1"/>
  <c r="J169" i="34"/>
  <c r="K169" i="34" s="1"/>
  <c r="F169" i="34"/>
  <c r="G169" i="34" s="1"/>
  <c r="D169" i="34"/>
  <c r="AX168" i="34"/>
  <c r="AY168" i="34" s="1"/>
  <c r="AT168" i="34"/>
  <c r="AU168" i="34" s="1"/>
  <c r="AP168" i="34"/>
  <c r="AQ168" i="34" s="1"/>
  <c r="AL168" i="34"/>
  <c r="AM168" i="34" s="1"/>
  <c r="AH168" i="34"/>
  <c r="AI168" i="34" s="1"/>
  <c r="AD168" i="34"/>
  <c r="AE168" i="34" s="1"/>
  <c r="Z168" i="34"/>
  <c r="AA168" i="34" s="1"/>
  <c r="V168" i="34"/>
  <c r="W168" i="34" s="1"/>
  <c r="R168" i="34"/>
  <c r="S168" i="34" s="1"/>
  <c r="N168" i="34"/>
  <c r="O168" i="34" s="1"/>
  <c r="J168" i="34"/>
  <c r="K168" i="34" s="1"/>
  <c r="F168" i="34"/>
  <c r="G168" i="34" s="1"/>
  <c r="D168" i="34"/>
  <c r="AX167" i="34"/>
  <c r="AY167" i="34" s="1"/>
  <c r="AT167" i="34"/>
  <c r="AU167" i="34" s="1"/>
  <c r="AP167" i="34"/>
  <c r="AQ167" i="34" s="1"/>
  <c r="AL167" i="34"/>
  <c r="AM167" i="34" s="1"/>
  <c r="AH167" i="34"/>
  <c r="AI167" i="34" s="1"/>
  <c r="AD167" i="34"/>
  <c r="AE167" i="34" s="1"/>
  <c r="Z167" i="34"/>
  <c r="AA167" i="34" s="1"/>
  <c r="V167" i="34"/>
  <c r="W167" i="34" s="1"/>
  <c r="R167" i="34"/>
  <c r="S167" i="34" s="1"/>
  <c r="N167" i="34"/>
  <c r="O167" i="34" s="1"/>
  <c r="J167" i="34"/>
  <c r="K167" i="34" s="1"/>
  <c r="F167" i="34"/>
  <c r="G167" i="34" s="1"/>
  <c r="D167" i="34"/>
  <c r="AX166" i="34"/>
  <c r="AY166" i="34" s="1"/>
  <c r="AT166" i="34"/>
  <c r="AU166" i="34" s="1"/>
  <c r="AP166" i="34"/>
  <c r="AQ166" i="34" s="1"/>
  <c r="AL166" i="34"/>
  <c r="AM166" i="34" s="1"/>
  <c r="AH166" i="34"/>
  <c r="AI166" i="34" s="1"/>
  <c r="AD166" i="34"/>
  <c r="AE166" i="34" s="1"/>
  <c r="Z166" i="34"/>
  <c r="AA166" i="34" s="1"/>
  <c r="V166" i="34"/>
  <c r="W166" i="34" s="1"/>
  <c r="R166" i="34"/>
  <c r="S166" i="34" s="1"/>
  <c r="N166" i="34"/>
  <c r="O166" i="34" s="1"/>
  <c r="J166" i="34"/>
  <c r="K166" i="34" s="1"/>
  <c r="F166" i="34"/>
  <c r="G166" i="34" s="1"/>
  <c r="D166" i="34"/>
  <c r="AX165" i="34"/>
  <c r="AY165" i="34" s="1"/>
  <c r="AT165" i="34"/>
  <c r="AU165" i="34" s="1"/>
  <c r="AP165" i="34"/>
  <c r="AQ165" i="34" s="1"/>
  <c r="AL165" i="34"/>
  <c r="AM165" i="34" s="1"/>
  <c r="AH165" i="34"/>
  <c r="AI165" i="34" s="1"/>
  <c r="AD165" i="34"/>
  <c r="AE165" i="34" s="1"/>
  <c r="Z165" i="34"/>
  <c r="AA165" i="34" s="1"/>
  <c r="V165" i="34"/>
  <c r="W165" i="34" s="1"/>
  <c r="R165" i="34"/>
  <c r="S165" i="34" s="1"/>
  <c r="N165" i="34"/>
  <c r="O165" i="34" s="1"/>
  <c r="J165" i="34"/>
  <c r="K165" i="34" s="1"/>
  <c r="F165" i="34"/>
  <c r="G165" i="34" s="1"/>
  <c r="D165" i="34"/>
  <c r="AX164" i="34"/>
  <c r="AY164" i="34" s="1"/>
  <c r="AT164" i="34"/>
  <c r="AU164" i="34" s="1"/>
  <c r="AP164" i="34"/>
  <c r="AQ164" i="34" s="1"/>
  <c r="AL164" i="34"/>
  <c r="AM164" i="34" s="1"/>
  <c r="AH164" i="34"/>
  <c r="AI164" i="34" s="1"/>
  <c r="AD164" i="34"/>
  <c r="AE164" i="34" s="1"/>
  <c r="Z164" i="34"/>
  <c r="AA164" i="34" s="1"/>
  <c r="V164" i="34"/>
  <c r="W164" i="34" s="1"/>
  <c r="R164" i="34"/>
  <c r="S164" i="34" s="1"/>
  <c r="N164" i="34"/>
  <c r="O164" i="34" s="1"/>
  <c r="J164" i="34"/>
  <c r="K164" i="34" s="1"/>
  <c r="F164" i="34"/>
  <c r="G164" i="34" s="1"/>
  <c r="D164" i="34"/>
  <c r="AX163" i="34"/>
  <c r="AY163" i="34" s="1"/>
  <c r="AT163" i="34"/>
  <c r="AU163" i="34" s="1"/>
  <c r="AP163" i="34"/>
  <c r="AQ163" i="34" s="1"/>
  <c r="AL163" i="34"/>
  <c r="AM163" i="34" s="1"/>
  <c r="AH163" i="34"/>
  <c r="AI163" i="34" s="1"/>
  <c r="AD163" i="34"/>
  <c r="AE163" i="34" s="1"/>
  <c r="Z163" i="34"/>
  <c r="AA163" i="34" s="1"/>
  <c r="V163" i="34"/>
  <c r="W163" i="34" s="1"/>
  <c r="R163" i="34"/>
  <c r="S163" i="34" s="1"/>
  <c r="N163" i="34"/>
  <c r="O163" i="34" s="1"/>
  <c r="J163" i="34"/>
  <c r="K163" i="34" s="1"/>
  <c r="F163" i="34"/>
  <c r="G163" i="34" s="1"/>
  <c r="D163" i="34"/>
  <c r="AX162" i="34"/>
  <c r="AY162" i="34" s="1"/>
  <c r="AT162" i="34"/>
  <c r="AU162" i="34" s="1"/>
  <c r="AP162" i="34"/>
  <c r="AQ162" i="34" s="1"/>
  <c r="AL162" i="34"/>
  <c r="AM162" i="34" s="1"/>
  <c r="AH162" i="34"/>
  <c r="AI162" i="34" s="1"/>
  <c r="AD162" i="34"/>
  <c r="AE162" i="34" s="1"/>
  <c r="Z162" i="34"/>
  <c r="AA162" i="34" s="1"/>
  <c r="V162" i="34"/>
  <c r="W162" i="34" s="1"/>
  <c r="R162" i="34"/>
  <c r="S162" i="34" s="1"/>
  <c r="N162" i="34"/>
  <c r="O162" i="34" s="1"/>
  <c r="J162" i="34"/>
  <c r="K162" i="34" s="1"/>
  <c r="F162" i="34"/>
  <c r="G162" i="34" s="1"/>
  <c r="D162" i="34"/>
  <c r="AX161" i="34"/>
  <c r="AY161" i="34" s="1"/>
  <c r="AT161" i="34"/>
  <c r="AU161" i="34" s="1"/>
  <c r="AP161" i="34"/>
  <c r="AQ161" i="34" s="1"/>
  <c r="AL161" i="34"/>
  <c r="AM161" i="34" s="1"/>
  <c r="AH161" i="34"/>
  <c r="AI161" i="34" s="1"/>
  <c r="AD161" i="34"/>
  <c r="AE161" i="34" s="1"/>
  <c r="Z161" i="34"/>
  <c r="AA161" i="34" s="1"/>
  <c r="V161" i="34"/>
  <c r="W161" i="34" s="1"/>
  <c r="R161" i="34"/>
  <c r="S161" i="34" s="1"/>
  <c r="N161" i="34"/>
  <c r="O161" i="34" s="1"/>
  <c r="J161" i="34"/>
  <c r="K161" i="34" s="1"/>
  <c r="F161" i="34"/>
  <c r="G161" i="34" s="1"/>
  <c r="D161" i="34"/>
  <c r="AX160" i="34"/>
  <c r="AY160" i="34" s="1"/>
  <c r="AT160" i="34"/>
  <c r="AU160" i="34" s="1"/>
  <c r="AP160" i="34"/>
  <c r="AQ160" i="34" s="1"/>
  <c r="AL160" i="34"/>
  <c r="AM160" i="34" s="1"/>
  <c r="AH160" i="34"/>
  <c r="AI160" i="34" s="1"/>
  <c r="AD160" i="34"/>
  <c r="AE160" i="34" s="1"/>
  <c r="Z160" i="34"/>
  <c r="AA160" i="34" s="1"/>
  <c r="V160" i="34"/>
  <c r="W160" i="34" s="1"/>
  <c r="R160" i="34"/>
  <c r="S160" i="34" s="1"/>
  <c r="N160" i="34"/>
  <c r="O160" i="34" s="1"/>
  <c r="J160" i="34"/>
  <c r="K160" i="34" s="1"/>
  <c r="F160" i="34"/>
  <c r="G160" i="34" s="1"/>
  <c r="D160" i="34"/>
  <c r="AX159" i="34"/>
  <c r="AY159" i="34" s="1"/>
  <c r="AT159" i="34"/>
  <c r="AU159" i="34" s="1"/>
  <c r="AP159" i="34"/>
  <c r="AQ159" i="34" s="1"/>
  <c r="AL159" i="34"/>
  <c r="AM159" i="34" s="1"/>
  <c r="AH159" i="34"/>
  <c r="AI159" i="34" s="1"/>
  <c r="AD159" i="34"/>
  <c r="AE159" i="34" s="1"/>
  <c r="Z159" i="34"/>
  <c r="AA159" i="34" s="1"/>
  <c r="V159" i="34"/>
  <c r="W159" i="34" s="1"/>
  <c r="R159" i="34"/>
  <c r="S159" i="34" s="1"/>
  <c r="N159" i="34"/>
  <c r="O159" i="34" s="1"/>
  <c r="J159" i="34"/>
  <c r="K159" i="34" s="1"/>
  <c r="F159" i="34"/>
  <c r="G159" i="34" s="1"/>
  <c r="D159" i="34"/>
  <c r="AX158" i="34"/>
  <c r="AY158" i="34" s="1"/>
  <c r="AT158" i="34"/>
  <c r="AU158" i="34" s="1"/>
  <c r="AP158" i="34"/>
  <c r="AQ158" i="34" s="1"/>
  <c r="AL158" i="34"/>
  <c r="AM158" i="34" s="1"/>
  <c r="AH158" i="34"/>
  <c r="AI158" i="34" s="1"/>
  <c r="AD158" i="34"/>
  <c r="AE158" i="34" s="1"/>
  <c r="Z158" i="34"/>
  <c r="AA158" i="34" s="1"/>
  <c r="V158" i="34"/>
  <c r="W158" i="34" s="1"/>
  <c r="R158" i="34"/>
  <c r="S158" i="34" s="1"/>
  <c r="N158" i="34"/>
  <c r="O158" i="34" s="1"/>
  <c r="J158" i="34"/>
  <c r="K158" i="34" s="1"/>
  <c r="F158" i="34"/>
  <c r="G158" i="34" s="1"/>
  <c r="D158" i="34"/>
  <c r="AX157" i="34"/>
  <c r="AY157" i="34" s="1"/>
  <c r="AT157" i="34"/>
  <c r="AU157" i="34" s="1"/>
  <c r="AP157" i="34"/>
  <c r="AQ157" i="34" s="1"/>
  <c r="AL157" i="34"/>
  <c r="AM157" i="34" s="1"/>
  <c r="AH157" i="34"/>
  <c r="AI157" i="34" s="1"/>
  <c r="AD157" i="34"/>
  <c r="AE157" i="34" s="1"/>
  <c r="Z157" i="34"/>
  <c r="AA157" i="34" s="1"/>
  <c r="V157" i="34"/>
  <c r="W157" i="34" s="1"/>
  <c r="R157" i="34"/>
  <c r="S157" i="34" s="1"/>
  <c r="N157" i="34"/>
  <c r="O157" i="34" s="1"/>
  <c r="J157" i="34"/>
  <c r="K157" i="34" s="1"/>
  <c r="F157" i="34"/>
  <c r="G157" i="34" s="1"/>
  <c r="D157" i="34"/>
  <c r="AX156" i="34"/>
  <c r="AY156" i="34" s="1"/>
  <c r="AT156" i="34"/>
  <c r="AU156" i="34" s="1"/>
  <c r="AP156" i="34"/>
  <c r="AQ156" i="34" s="1"/>
  <c r="AL156" i="34"/>
  <c r="AM156" i="34" s="1"/>
  <c r="AH156" i="34"/>
  <c r="AI156" i="34" s="1"/>
  <c r="AD156" i="34"/>
  <c r="AE156" i="34" s="1"/>
  <c r="Z156" i="34"/>
  <c r="AA156" i="34" s="1"/>
  <c r="V156" i="34"/>
  <c r="W156" i="34" s="1"/>
  <c r="R156" i="34"/>
  <c r="S156" i="34" s="1"/>
  <c r="N156" i="34"/>
  <c r="O156" i="34" s="1"/>
  <c r="J156" i="34"/>
  <c r="K156" i="34" s="1"/>
  <c r="F156" i="34"/>
  <c r="G156" i="34" s="1"/>
  <c r="D156" i="34"/>
  <c r="AX155" i="34"/>
  <c r="AY155" i="34" s="1"/>
  <c r="AT155" i="34"/>
  <c r="AU155" i="34" s="1"/>
  <c r="AP155" i="34"/>
  <c r="AQ155" i="34" s="1"/>
  <c r="AL155" i="34"/>
  <c r="AM155" i="34" s="1"/>
  <c r="AH155" i="34"/>
  <c r="AI155" i="34" s="1"/>
  <c r="AD155" i="34"/>
  <c r="AE155" i="34" s="1"/>
  <c r="Z155" i="34"/>
  <c r="AA155" i="34" s="1"/>
  <c r="V155" i="34"/>
  <c r="W155" i="34" s="1"/>
  <c r="R155" i="34"/>
  <c r="S155" i="34" s="1"/>
  <c r="N155" i="34"/>
  <c r="O155" i="34" s="1"/>
  <c r="J155" i="34"/>
  <c r="K155" i="34" s="1"/>
  <c r="F155" i="34"/>
  <c r="G155" i="34" s="1"/>
  <c r="D155" i="34"/>
  <c r="AX154" i="34"/>
  <c r="AY154" i="34" s="1"/>
  <c r="AT154" i="34"/>
  <c r="AU154" i="34" s="1"/>
  <c r="AP154" i="34"/>
  <c r="AQ154" i="34" s="1"/>
  <c r="AL154" i="34"/>
  <c r="AM154" i="34" s="1"/>
  <c r="AH154" i="34"/>
  <c r="AI154" i="34" s="1"/>
  <c r="AD154" i="34"/>
  <c r="AE154" i="34" s="1"/>
  <c r="Z154" i="34"/>
  <c r="AA154" i="34" s="1"/>
  <c r="V154" i="34"/>
  <c r="W154" i="34" s="1"/>
  <c r="R154" i="34"/>
  <c r="S154" i="34" s="1"/>
  <c r="N154" i="34"/>
  <c r="O154" i="34" s="1"/>
  <c r="J154" i="34"/>
  <c r="K154" i="34" s="1"/>
  <c r="F154" i="34"/>
  <c r="G154" i="34" s="1"/>
  <c r="D154" i="34"/>
  <c r="AX153" i="34"/>
  <c r="AY153" i="34" s="1"/>
  <c r="AT153" i="34"/>
  <c r="AU153" i="34" s="1"/>
  <c r="AP153" i="34"/>
  <c r="AQ153" i="34" s="1"/>
  <c r="AL153" i="34"/>
  <c r="AM153" i="34" s="1"/>
  <c r="AH153" i="34"/>
  <c r="AI153" i="34" s="1"/>
  <c r="AD153" i="34"/>
  <c r="AE153" i="34" s="1"/>
  <c r="Z153" i="34"/>
  <c r="AA153" i="34" s="1"/>
  <c r="V153" i="34"/>
  <c r="W153" i="34" s="1"/>
  <c r="R153" i="34"/>
  <c r="S153" i="34" s="1"/>
  <c r="N153" i="34"/>
  <c r="O153" i="34" s="1"/>
  <c r="J153" i="34"/>
  <c r="K153" i="34" s="1"/>
  <c r="F153" i="34"/>
  <c r="G153" i="34" s="1"/>
  <c r="D153" i="34"/>
  <c r="AX152" i="34"/>
  <c r="AY152" i="34" s="1"/>
  <c r="AT152" i="34"/>
  <c r="AU152" i="34" s="1"/>
  <c r="AP152" i="34"/>
  <c r="AQ152" i="34" s="1"/>
  <c r="AL152" i="34"/>
  <c r="AM152" i="34" s="1"/>
  <c r="AH152" i="34"/>
  <c r="AI152" i="34" s="1"/>
  <c r="AD152" i="34"/>
  <c r="AE152" i="34" s="1"/>
  <c r="Z152" i="34"/>
  <c r="AA152" i="34" s="1"/>
  <c r="V152" i="34"/>
  <c r="W152" i="34" s="1"/>
  <c r="R152" i="34"/>
  <c r="S152" i="34" s="1"/>
  <c r="N152" i="34"/>
  <c r="O152" i="34" s="1"/>
  <c r="J152" i="34"/>
  <c r="K152" i="34" s="1"/>
  <c r="F152" i="34"/>
  <c r="G152" i="34" s="1"/>
  <c r="D152" i="34"/>
  <c r="AX151" i="34"/>
  <c r="AY151" i="34" s="1"/>
  <c r="AT151" i="34"/>
  <c r="AU151" i="34" s="1"/>
  <c r="AP151" i="34"/>
  <c r="AQ151" i="34" s="1"/>
  <c r="AL151" i="34"/>
  <c r="AM151" i="34" s="1"/>
  <c r="AH151" i="34"/>
  <c r="AI151" i="34" s="1"/>
  <c r="AD151" i="34"/>
  <c r="AE151" i="34" s="1"/>
  <c r="Z151" i="34"/>
  <c r="AA151" i="34" s="1"/>
  <c r="V151" i="34"/>
  <c r="W151" i="34" s="1"/>
  <c r="R151" i="34"/>
  <c r="S151" i="34" s="1"/>
  <c r="N151" i="34"/>
  <c r="O151" i="34" s="1"/>
  <c r="J151" i="34"/>
  <c r="K151" i="34" s="1"/>
  <c r="F151" i="34"/>
  <c r="G151" i="34" s="1"/>
  <c r="D151" i="34"/>
  <c r="AX150" i="34"/>
  <c r="AY150" i="34" s="1"/>
  <c r="AT150" i="34"/>
  <c r="AU150" i="34" s="1"/>
  <c r="AP150" i="34"/>
  <c r="AQ150" i="34" s="1"/>
  <c r="AL150" i="34"/>
  <c r="AM150" i="34" s="1"/>
  <c r="AH150" i="34"/>
  <c r="AI150" i="34" s="1"/>
  <c r="AD150" i="34"/>
  <c r="AE150" i="34" s="1"/>
  <c r="Z150" i="34"/>
  <c r="AA150" i="34" s="1"/>
  <c r="V150" i="34"/>
  <c r="W150" i="34" s="1"/>
  <c r="R150" i="34"/>
  <c r="S150" i="34" s="1"/>
  <c r="N150" i="34"/>
  <c r="O150" i="34" s="1"/>
  <c r="J150" i="34"/>
  <c r="K150" i="34" s="1"/>
  <c r="F150" i="34"/>
  <c r="G150" i="34" s="1"/>
  <c r="D150" i="34"/>
  <c r="AX149" i="34"/>
  <c r="AY149" i="34" s="1"/>
  <c r="AT149" i="34"/>
  <c r="AU149" i="34" s="1"/>
  <c r="AP149" i="34"/>
  <c r="AQ149" i="34" s="1"/>
  <c r="AL149" i="34"/>
  <c r="AM149" i="34" s="1"/>
  <c r="AH149" i="34"/>
  <c r="AI149" i="34" s="1"/>
  <c r="AD149" i="34"/>
  <c r="AE149" i="34" s="1"/>
  <c r="Z149" i="34"/>
  <c r="AA149" i="34" s="1"/>
  <c r="V149" i="34"/>
  <c r="W149" i="34" s="1"/>
  <c r="R149" i="34"/>
  <c r="S149" i="34" s="1"/>
  <c r="N149" i="34"/>
  <c r="O149" i="34" s="1"/>
  <c r="J149" i="34"/>
  <c r="K149" i="34" s="1"/>
  <c r="F149" i="34"/>
  <c r="G149" i="34" s="1"/>
  <c r="D149" i="34"/>
  <c r="AX148" i="34"/>
  <c r="AY148" i="34" s="1"/>
  <c r="AT148" i="34"/>
  <c r="AU148" i="34" s="1"/>
  <c r="AP148" i="34"/>
  <c r="AQ148" i="34" s="1"/>
  <c r="AL148" i="34"/>
  <c r="AM148" i="34" s="1"/>
  <c r="AH148" i="34"/>
  <c r="AI148" i="34" s="1"/>
  <c r="AD148" i="34"/>
  <c r="AE148" i="34" s="1"/>
  <c r="Z148" i="34"/>
  <c r="AA148" i="34" s="1"/>
  <c r="V148" i="34"/>
  <c r="W148" i="34" s="1"/>
  <c r="R148" i="34"/>
  <c r="S148" i="34" s="1"/>
  <c r="N148" i="34"/>
  <c r="O148" i="34" s="1"/>
  <c r="J148" i="34"/>
  <c r="K148" i="34" s="1"/>
  <c r="F148" i="34"/>
  <c r="G148" i="34" s="1"/>
  <c r="D148" i="34"/>
  <c r="AX147" i="34"/>
  <c r="AY147" i="34" s="1"/>
  <c r="AT147" i="34"/>
  <c r="AU147" i="34" s="1"/>
  <c r="AP147" i="34"/>
  <c r="AQ147" i="34" s="1"/>
  <c r="AL147" i="34"/>
  <c r="AM147" i="34" s="1"/>
  <c r="AH147" i="34"/>
  <c r="AI147" i="34" s="1"/>
  <c r="AD147" i="34"/>
  <c r="AE147" i="34" s="1"/>
  <c r="Z147" i="34"/>
  <c r="AA147" i="34" s="1"/>
  <c r="V147" i="34"/>
  <c r="W147" i="34" s="1"/>
  <c r="R147" i="34"/>
  <c r="S147" i="34" s="1"/>
  <c r="N147" i="34"/>
  <c r="O147" i="34" s="1"/>
  <c r="J147" i="34"/>
  <c r="K147" i="34" s="1"/>
  <c r="F147" i="34"/>
  <c r="G147" i="34" s="1"/>
  <c r="D147" i="34"/>
  <c r="AX146" i="34"/>
  <c r="AY146" i="34" s="1"/>
  <c r="AT146" i="34"/>
  <c r="AU146" i="34" s="1"/>
  <c r="AP146" i="34"/>
  <c r="AQ146" i="34" s="1"/>
  <c r="AL146" i="34"/>
  <c r="AM146" i="34" s="1"/>
  <c r="AH146" i="34"/>
  <c r="AI146" i="34" s="1"/>
  <c r="AD146" i="34"/>
  <c r="AE146" i="34" s="1"/>
  <c r="Z146" i="34"/>
  <c r="AA146" i="34" s="1"/>
  <c r="V146" i="34"/>
  <c r="W146" i="34" s="1"/>
  <c r="R146" i="34"/>
  <c r="S146" i="34" s="1"/>
  <c r="N146" i="34"/>
  <c r="O146" i="34" s="1"/>
  <c r="J146" i="34"/>
  <c r="K146" i="34" s="1"/>
  <c r="F146" i="34"/>
  <c r="G146" i="34" s="1"/>
  <c r="D146" i="34"/>
  <c r="AX145" i="34"/>
  <c r="AY145" i="34" s="1"/>
  <c r="AT145" i="34"/>
  <c r="AU145" i="34" s="1"/>
  <c r="AP145" i="34"/>
  <c r="AQ145" i="34" s="1"/>
  <c r="AL145" i="34"/>
  <c r="AM145" i="34" s="1"/>
  <c r="AH145" i="34"/>
  <c r="AI145" i="34" s="1"/>
  <c r="AD145" i="34"/>
  <c r="AE145" i="34" s="1"/>
  <c r="Z145" i="34"/>
  <c r="AA145" i="34" s="1"/>
  <c r="V145" i="34"/>
  <c r="W145" i="34" s="1"/>
  <c r="R145" i="34"/>
  <c r="S145" i="34" s="1"/>
  <c r="N145" i="34"/>
  <c r="O145" i="34" s="1"/>
  <c r="J145" i="34"/>
  <c r="K145" i="34" s="1"/>
  <c r="F145" i="34"/>
  <c r="G145" i="34" s="1"/>
  <c r="D145" i="34"/>
  <c r="AX144" i="34"/>
  <c r="AY144" i="34" s="1"/>
  <c r="AT144" i="34"/>
  <c r="AU144" i="34" s="1"/>
  <c r="AP144" i="34"/>
  <c r="AQ144" i="34" s="1"/>
  <c r="AL144" i="34"/>
  <c r="AM144" i="34" s="1"/>
  <c r="AH144" i="34"/>
  <c r="AI144" i="34" s="1"/>
  <c r="AD144" i="34"/>
  <c r="AE144" i="34" s="1"/>
  <c r="Z144" i="34"/>
  <c r="AA144" i="34" s="1"/>
  <c r="V144" i="34"/>
  <c r="W144" i="34" s="1"/>
  <c r="R144" i="34"/>
  <c r="S144" i="34" s="1"/>
  <c r="N144" i="34"/>
  <c r="O144" i="34" s="1"/>
  <c r="J144" i="34"/>
  <c r="K144" i="34" s="1"/>
  <c r="F144" i="34"/>
  <c r="G144" i="34" s="1"/>
  <c r="D144" i="34"/>
  <c r="AX143" i="34"/>
  <c r="AY143" i="34" s="1"/>
  <c r="AT143" i="34"/>
  <c r="AU143" i="34" s="1"/>
  <c r="AP143" i="34"/>
  <c r="AQ143" i="34" s="1"/>
  <c r="AL143" i="34"/>
  <c r="AM143" i="34" s="1"/>
  <c r="AH143" i="34"/>
  <c r="AI143" i="34" s="1"/>
  <c r="AD143" i="34"/>
  <c r="AE143" i="34" s="1"/>
  <c r="Z143" i="34"/>
  <c r="AA143" i="34" s="1"/>
  <c r="V143" i="34"/>
  <c r="W143" i="34" s="1"/>
  <c r="R143" i="34"/>
  <c r="S143" i="34" s="1"/>
  <c r="N143" i="34"/>
  <c r="O143" i="34" s="1"/>
  <c r="J143" i="34"/>
  <c r="K143" i="34" s="1"/>
  <c r="F143" i="34"/>
  <c r="G143" i="34" s="1"/>
  <c r="D143" i="34"/>
  <c r="AX142" i="34"/>
  <c r="AY142" i="34" s="1"/>
  <c r="AT142" i="34"/>
  <c r="AU142" i="34" s="1"/>
  <c r="AP142" i="34"/>
  <c r="AQ142" i="34" s="1"/>
  <c r="AL142" i="34"/>
  <c r="AM142" i="34" s="1"/>
  <c r="AH142" i="34"/>
  <c r="AI142" i="34" s="1"/>
  <c r="AD142" i="34"/>
  <c r="AE142" i="34" s="1"/>
  <c r="Z142" i="34"/>
  <c r="AA142" i="34" s="1"/>
  <c r="V142" i="34"/>
  <c r="W142" i="34" s="1"/>
  <c r="R142" i="34"/>
  <c r="S142" i="34" s="1"/>
  <c r="N142" i="34"/>
  <c r="O142" i="34" s="1"/>
  <c r="J142" i="34"/>
  <c r="K142" i="34" s="1"/>
  <c r="F142" i="34"/>
  <c r="G142" i="34" s="1"/>
  <c r="D142" i="34"/>
  <c r="AX141" i="34"/>
  <c r="AY141" i="34" s="1"/>
  <c r="AT141" i="34"/>
  <c r="AU141" i="34" s="1"/>
  <c r="AP141" i="34"/>
  <c r="AQ141" i="34" s="1"/>
  <c r="AL141" i="34"/>
  <c r="AM141" i="34" s="1"/>
  <c r="AH141" i="34"/>
  <c r="AI141" i="34" s="1"/>
  <c r="AD141" i="34"/>
  <c r="AE141" i="34" s="1"/>
  <c r="Z141" i="34"/>
  <c r="AA141" i="34" s="1"/>
  <c r="V141" i="34"/>
  <c r="W141" i="34" s="1"/>
  <c r="R141" i="34"/>
  <c r="S141" i="34" s="1"/>
  <c r="N141" i="34"/>
  <c r="O141" i="34" s="1"/>
  <c r="J141" i="34"/>
  <c r="K141" i="34" s="1"/>
  <c r="F141" i="34"/>
  <c r="G141" i="34" s="1"/>
  <c r="D141" i="34"/>
  <c r="AX140" i="34"/>
  <c r="AY140" i="34" s="1"/>
  <c r="AT140" i="34"/>
  <c r="AU140" i="34" s="1"/>
  <c r="AP140" i="34"/>
  <c r="AQ140" i="34" s="1"/>
  <c r="AL140" i="34"/>
  <c r="AM140" i="34" s="1"/>
  <c r="AH140" i="34"/>
  <c r="AI140" i="34" s="1"/>
  <c r="AD140" i="34"/>
  <c r="AE140" i="34" s="1"/>
  <c r="Z140" i="34"/>
  <c r="AA140" i="34" s="1"/>
  <c r="V140" i="34"/>
  <c r="W140" i="34" s="1"/>
  <c r="R140" i="34"/>
  <c r="S140" i="34" s="1"/>
  <c r="N140" i="34"/>
  <c r="O140" i="34" s="1"/>
  <c r="J140" i="34"/>
  <c r="K140" i="34" s="1"/>
  <c r="F140" i="34"/>
  <c r="G140" i="34" s="1"/>
  <c r="D140" i="34"/>
  <c r="AX139" i="34"/>
  <c r="AY139" i="34" s="1"/>
  <c r="AT139" i="34"/>
  <c r="AU139" i="34" s="1"/>
  <c r="AP139" i="34"/>
  <c r="AQ139" i="34" s="1"/>
  <c r="AL139" i="34"/>
  <c r="AM139" i="34" s="1"/>
  <c r="AH139" i="34"/>
  <c r="AI139" i="34" s="1"/>
  <c r="AD139" i="34"/>
  <c r="AE139" i="34" s="1"/>
  <c r="Z139" i="34"/>
  <c r="AA139" i="34" s="1"/>
  <c r="V139" i="34"/>
  <c r="W139" i="34" s="1"/>
  <c r="R139" i="34"/>
  <c r="S139" i="34" s="1"/>
  <c r="N139" i="34"/>
  <c r="O139" i="34" s="1"/>
  <c r="J139" i="34"/>
  <c r="K139" i="34" s="1"/>
  <c r="F139" i="34"/>
  <c r="G139" i="34" s="1"/>
  <c r="D139" i="34"/>
  <c r="AX138" i="34"/>
  <c r="AY138" i="34" s="1"/>
  <c r="AT138" i="34"/>
  <c r="AU138" i="34" s="1"/>
  <c r="AP138" i="34"/>
  <c r="AQ138" i="34" s="1"/>
  <c r="AL138" i="34"/>
  <c r="AM138" i="34" s="1"/>
  <c r="AH138" i="34"/>
  <c r="AI138" i="34" s="1"/>
  <c r="AD138" i="34"/>
  <c r="AE138" i="34" s="1"/>
  <c r="Z138" i="34"/>
  <c r="AA138" i="34" s="1"/>
  <c r="V138" i="34"/>
  <c r="W138" i="34" s="1"/>
  <c r="R138" i="34"/>
  <c r="S138" i="34" s="1"/>
  <c r="N138" i="34"/>
  <c r="O138" i="34" s="1"/>
  <c r="J138" i="34"/>
  <c r="K138" i="34" s="1"/>
  <c r="F138" i="34"/>
  <c r="G138" i="34" s="1"/>
  <c r="D138" i="34"/>
  <c r="AX137" i="34"/>
  <c r="AY137" i="34" s="1"/>
  <c r="AT137" i="34"/>
  <c r="AU137" i="34" s="1"/>
  <c r="AP137" i="34"/>
  <c r="AQ137" i="34" s="1"/>
  <c r="AL137" i="34"/>
  <c r="AM137" i="34" s="1"/>
  <c r="AH137" i="34"/>
  <c r="AI137" i="34" s="1"/>
  <c r="AD137" i="34"/>
  <c r="AE137" i="34" s="1"/>
  <c r="Z137" i="34"/>
  <c r="AA137" i="34" s="1"/>
  <c r="V137" i="34"/>
  <c r="W137" i="34" s="1"/>
  <c r="R137" i="34"/>
  <c r="S137" i="34" s="1"/>
  <c r="N137" i="34"/>
  <c r="O137" i="34" s="1"/>
  <c r="J137" i="34"/>
  <c r="K137" i="34" s="1"/>
  <c r="F137" i="34"/>
  <c r="G137" i="34" s="1"/>
  <c r="D137" i="34"/>
  <c r="AX136" i="34"/>
  <c r="AY136" i="34" s="1"/>
  <c r="AT136" i="34"/>
  <c r="AU136" i="34" s="1"/>
  <c r="AP136" i="34"/>
  <c r="AQ136" i="34" s="1"/>
  <c r="AL136" i="34"/>
  <c r="AM136" i="34" s="1"/>
  <c r="AH136" i="34"/>
  <c r="AI136" i="34" s="1"/>
  <c r="AD136" i="34"/>
  <c r="AE136" i="34" s="1"/>
  <c r="Z136" i="34"/>
  <c r="AA136" i="34" s="1"/>
  <c r="V136" i="34"/>
  <c r="W136" i="34" s="1"/>
  <c r="R136" i="34"/>
  <c r="S136" i="34" s="1"/>
  <c r="N136" i="34"/>
  <c r="O136" i="34" s="1"/>
  <c r="J136" i="34"/>
  <c r="K136" i="34" s="1"/>
  <c r="F136" i="34"/>
  <c r="G136" i="34" s="1"/>
  <c r="D136" i="34"/>
  <c r="AX135" i="34"/>
  <c r="AY135" i="34" s="1"/>
  <c r="AT135" i="34"/>
  <c r="AU135" i="34" s="1"/>
  <c r="AP135" i="34"/>
  <c r="AQ135" i="34" s="1"/>
  <c r="AL135" i="34"/>
  <c r="AM135" i="34" s="1"/>
  <c r="AH135" i="34"/>
  <c r="AI135" i="34" s="1"/>
  <c r="AD135" i="34"/>
  <c r="AE135" i="34" s="1"/>
  <c r="Z135" i="34"/>
  <c r="AA135" i="34" s="1"/>
  <c r="V135" i="34"/>
  <c r="W135" i="34" s="1"/>
  <c r="R135" i="34"/>
  <c r="S135" i="34" s="1"/>
  <c r="N135" i="34"/>
  <c r="O135" i="34" s="1"/>
  <c r="J135" i="34"/>
  <c r="K135" i="34" s="1"/>
  <c r="F135" i="34"/>
  <c r="G135" i="34" s="1"/>
  <c r="D135" i="34"/>
  <c r="AX134" i="34"/>
  <c r="AY134" i="34" s="1"/>
  <c r="AT134" i="34"/>
  <c r="AU134" i="34" s="1"/>
  <c r="AP134" i="34"/>
  <c r="AQ134" i="34" s="1"/>
  <c r="AL134" i="34"/>
  <c r="AM134" i="34" s="1"/>
  <c r="AH134" i="34"/>
  <c r="AI134" i="34" s="1"/>
  <c r="AD134" i="34"/>
  <c r="AE134" i="34" s="1"/>
  <c r="Z134" i="34"/>
  <c r="AA134" i="34" s="1"/>
  <c r="V134" i="34"/>
  <c r="W134" i="34" s="1"/>
  <c r="R134" i="34"/>
  <c r="S134" i="34" s="1"/>
  <c r="N134" i="34"/>
  <c r="O134" i="34" s="1"/>
  <c r="J134" i="34"/>
  <c r="K134" i="34" s="1"/>
  <c r="F134" i="34"/>
  <c r="G134" i="34" s="1"/>
  <c r="D134" i="34"/>
  <c r="AX133" i="34"/>
  <c r="AY133" i="34" s="1"/>
  <c r="AT133" i="34"/>
  <c r="AU133" i="34" s="1"/>
  <c r="AP133" i="34"/>
  <c r="AQ133" i="34" s="1"/>
  <c r="AL133" i="34"/>
  <c r="AM133" i="34" s="1"/>
  <c r="AH133" i="34"/>
  <c r="AI133" i="34" s="1"/>
  <c r="AD133" i="34"/>
  <c r="AE133" i="34" s="1"/>
  <c r="Z133" i="34"/>
  <c r="AA133" i="34" s="1"/>
  <c r="V133" i="34"/>
  <c r="W133" i="34" s="1"/>
  <c r="R133" i="34"/>
  <c r="S133" i="34" s="1"/>
  <c r="N133" i="34"/>
  <c r="O133" i="34" s="1"/>
  <c r="J133" i="34"/>
  <c r="K133" i="34" s="1"/>
  <c r="F133" i="34"/>
  <c r="G133" i="34" s="1"/>
  <c r="D133" i="34"/>
  <c r="AX132" i="34"/>
  <c r="AY132" i="34" s="1"/>
  <c r="AT132" i="34"/>
  <c r="AU132" i="34" s="1"/>
  <c r="AP132" i="34"/>
  <c r="AQ132" i="34" s="1"/>
  <c r="AL132" i="34"/>
  <c r="AM132" i="34" s="1"/>
  <c r="AH132" i="34"/>
  <c r="AI132" i="34" s="1"/>
  <c r="AD132" i="34"/>
  <c r="AE132" i="34" s="1"/>
  <c r="Z132" i="34"/>
  <c r="AA132" i="34" s="1"/>
  <c r="V132" i="34"/>
  <c r="W132" i="34" s="1"/>
  <c r="R132" i="34"/>
  <c r="S132" i="34" s="1"/>
  <c r="N132" i="34"/>
  <c r="O132" i="34" s="1"/>
  <c r="J132" i="34"/>
  <c r="K132" i="34" s="1"/>
  <c r="F132" i="34"/>
  <c r="G132" i="34" s="1"/>
  <c r="D132" i="34"/>
  <c r="AX131" i="34"/>
  <c r="AY131" i="34" s="1"/>
  <c r="AT131" i="34"/>
  <c r="AU131" i="34" s="1"/>
  <c r="AP131" i="34"/>
  <c r="AQ131" i="34" s="1"/>
  <c r="AL131" i="34"/>
  <c r="AM131" i="34" s="1"/>
  <c r="AH131" i="34"/>
  <c r="AI131" i="34" s="1"/>
  <c r="AD131" i="34"/>
  <c r="AE131" i="34" s="1"/>
  <c r="Z131" i="34"/>
  <c r="AA131" i="34" s="1"/>
  <c r="V131" i="34"/>
  <c r="W131" i="34" s="1"/>
  <c r="R131" i="34"/>
  <c r="S131" i="34" s="1"/>
  <c r="N131" i="34"/>
  <c r="O131" i="34" s="1"/>
  <c r="J131" i="34"/>
  <c r="K131" i="34" s="1"/>
  <c r="F131" i="34"/>
  <c r="G131" i="34" s="1"/>
  <c r="D131" i="34"/>
  <c r="AX130" i="34"/>
  <c r="AY130" i="34" s="1"/>
  <c r="AT130" i="34"/>
  <c r="AU130" i="34" s="1"/>
  <c r="AP130" i="34"/>
  <c r="AQ130" i="34" s="1"/>
  <c r="AL130" i="34"/>
  <c r="AM130" i="34" s="1"/>
  <c r="AH130" i="34"/>
  <c r="AI130" i="34" s="1"/>
  <c r="AD130" i="34"/>
  <c r="AE130" i="34" s="1"/>
  <c r="Z130" i="34"/>
  <c r="AA130" i="34" s="1"/>
  <c r="V130" i="34"/>
  <c r="W130" i="34" s="1"/>
  <c r="R130" i="34"/>
  <c r="S130" i="34" s="1"/>
  <c r="N130" i="34"/>
  <c r="O130" i="34" s="1"/>
  <c r="J130" i="34"/>
  <c r="K130" i="34" s="1"/>
  <c r="F130" i="34"/>
  <c r="G130" i="34" s="1"/>
  <c r="D130" i="34"/>
  <c r="AX129" i="34"/>
  <c r="AY129" i="34" s="1"/>
  <c r="AT129" i="34"/>
  <c r="AU129" i="34" s="1"/>
  <c r="AP129" i="34"/>
  <c r="AQ129" i="34" s="1"/>
  <c r="AL129" i="34"/>
  <c r="AM129" i="34" s="1"/>
  <c r="AH129" i="34"/>
  <c r="AI129" i="34" s="1"/>
  <c r="AD129" i="34"/>
  <c r="AE129" i="34" s="1"/>
  <c r="Z129" i="34"/>
  <c r="AA129" i="34" s="1"/>
  <c r="V129" i="34"/>
  <c r="W129" i="34" s="1"/>
  <c r="R129" i="34"/>
  <c r="S129" i="34" s="1"/>
  <c r="N129" i="34"/>
  <c r="O129" i="34" s="1"/>
  <c r="J129" i="34"/>
  <c r="K129" i="34" s="1"/>
  <c r="F129" i="34"/>
  <c r="G129" i="34" s="1"/>
  <c r="D129" i="34"/>
  <c r="AX128" i="34"/>
  <c r="AY128" i="34" s="1"/>
  <c r="AT128" i="34"/>
  <c r="AU128" i="34" s="1"/>
  <c r="AP128" i="34"/>
  <c r="AQ128" i="34" s="1"/>
  <c r="AL128" i="34"/>
  <c r="AM128" i="34" s="1"/>
  <c r="AH128" i="34"/>
  <c r="AI128" i="34" s="1"/>
  <c r="AD128" i="34"/>
  <c r="AE128" i="34" s="1"/>
  <c r="Z128" i="34"/>
  <c r="AA128" i="34" s="1"/>
  <c r="V128" i="34"/>
  <c r="W128" i="34" s="1"/>
  <c r="R128" i="34"/>
  <c r="S128" i="34" s="1"/>
  <c r="N128" i="34"/>
  <c r="O128" i="34" s="1"/>
  <c r="J128" i="34"/>
  <c r="K128" i="34" s="1"/>
  <c r="F128" i="34"/>
  <c r="G128" i="34" s="1"/>
  <c r="D128" i="34"/>
  <c r="AX127" i="34"/>
  <c r="AY127" i="34" s="1"/>
  <c r="AT127" i="34"/>
  <c r="AU127" i="34" s="1"/>
  <c r="AP127" i="34"/>
  <c r="AQ127" i="34" s="1"/>
  <c r="AL127" i="34"/>
  <c r="AM127" i="34" s="1"/>
  <c r="AH127" i="34"/>
  <c r="AI127" i="34" s="1"/>
  <c r="AD127" i="34"/>
  <c r="AE127" i="34" s="1"/>
  <c r="Z127" i="34"/>
  <c r="AA127" i="34" s="1"/>
  <c r="V127" i="34"/>
  <c r="W127" i="34" s="1"/>
  <c r="R127" i="34"/>
  <c r="S127" i="34" s="1"/>
  <c r="N127" i="34"/>
  <c r="O127" i="34" s="1"/>
  <c r="J127" i="34"/>
  <c r="K127" i="34" s="1"/>
  <c r="F127" i="34"/>
  <c r="G127" i="34" s="1"/>
  <c r="D127" i="34"/>
  <c r="AX126" i="34"/>
  <c r="AY126" i="34" s="1"/>
  <c r="AT126" i="34"/>
  <c r="AU126" i="34" s="1"/>
  <c r="AP126" i="34"/>
  <c r="AQ126" i="34" s="1"/>
  <c r="AL126" i="34"/>
  <c r="AM126" i="34" s="1"/>
  <c r="AH126" i="34"/>
  <c r="AI126" i="34" s="1"/>
  <c r="AD126" i="34"/>
  <c r="AE126" i="34" s="1"/>
  <c r="Z126" i="34"/>
  <c r="AA126" i="34" s="1"/>
  <c r="V126" i="34"/>
  <c r="W126" i="34" s="1"/>
  <c r="R126" i="34"/>
  <c r="S126" i="34" s="1"/>
  <c r="N126" i="34"/>
  <c r="O126" i="34" s="1"/>
  <c r="J126" i="34"/>
  <c r="K126" i="34" s="1"/>
  <c r="F126" i="34"/>
  <c r="G126" i="34" s="1"/>
  <c r="D126" i="34"/>
  <c r="AX125" i="34"/>
  <c r="AY125" i="34" s="1"/>
  <c r="AT125" i="34"/>
  <c r="AU125" i="34" s="1"/>
  <c r="AP125" i="34"/>
  <c r="AQ125" i="34" s="1"/>
  <c r="AL125" i="34"/>
  <c r="AM125" i="34" s="1"/>
  <c r="AH125" i="34"/>
  <c r="AI125" i="34" s="1"/>
  <c r="AD125" i="34"/>
  <c r="AE125" i="34" s="1"/>
  <c r="Z125" i="34"/>
  <c r="AA125" i="34" s="1"/>
  <c r="V125" i="34"/>
  <c r="W125" i="34" s="1"/>
  <c r="R125" i="34"/>
  <c r="S125" i="34" s="1"/>
  <c r="N125" i="34"/>
  <c r="O125" i="34" s="1"/>
  <c r="J125" i="34"/>
  <c r="K125" i="34" s="1"/>
  <c r="F125" i="34"/>
  <c r="G125" i="34" s="1"/>
  <c r="D125" i="34"/>
  <c r="AX124" i="34"/>
  <c r="AY124" i="34" s="1"/>
  <c r="AT124" i="34"/>
  <c r="AU124" i="34" s="1"/>
  <c r="AP124" i="34"/>
  <c r="AQ124" i="34" s="1"/>
  <c r="AL124" i="34"/>
  <c r="AM124" i="34" s="1"/>
  <c r="AH124" i="34"/>
  <c r="AI124" i="34" s="1"/>
  <c r="AD124" i="34"/>
  <c r="AE124" i="34" s="1"/>
  <c r="Z124" i="34"/>
  <c r="AA124" i="34" s="1"/>
  <c r="V124" i="34"/>
  <c r="W124" i="34" s="1"/>
  <c r="R124" i="34"/>
  <c r="S124" i="34" s="1"/>
  <c r="N124" i="34"/>
  <c r="O124" i="34" s="1"/>
  <c r="J124" i="34"/>
  <c r="K124" i="34" s="1"/>
  <c r="F124" i="34"/>
  <c r="G124" i="34" s="1"/>
  <c r="D124" i="34"/>
  <c r="AX123" i="34"/>
  <c r="AY123" i="34" s="1"/>
  <c r="AT123" i="34"/>
  <c r="AU123" i="34" s="1"/>
  <c r="AP123" i="34"/>
  <c r="AQ123" i="34" s="1"/>
  <c r="AL123" i="34"/>
  <c r="AM123" i="34" s="1"/>
  <c r="AH123" i="34"/>
  <c r="AI123" i="34" s="1"/>
  <c r="AD123" i="34"/>
  <c r="AE123" i="34" s="1"/>
  <c r="Z123" i="34"/>
  <c r="AA123" i="34" s="1"/>
  <c r="V123" i="34"/>
  <c r="W123" i="34" s="1"/>
  <c r="R123" i="34"/>
  <c r="S123" i="34" s="1"/>
  <c r="N123" i="34"/>
  <c r="O123" i="34" s="1"/>
  <c r="J123" i="34"/>
  <c r="K123" i="34" s="1"/>
  <c r="F123" i="34"/>
  <c r="G123" i="34" s="1"/>
  <c r="D123" i="34"/>
  <c r="AX122" i="34"/>
  <c r="AY122" i="34" s="1"/>
  <c r="AT122" i="34"/>
  <c r="AU122" i="34" s="1"/>
  <c r="AP122" i="34"/>
  <c r="AQ122" i="34" s="1"/>
  <c r="AL122" i="34"/>
  <c r="AM122" i="34" s="1"/>
  <c r="AH122" i="34"/>
  <c r="AI122" i="34" s="1"/>
  <c r="AD122" i="34"/>
  <c r="AE122" i="34" s="1"/>
  <c r="Z122" i="34"/>
  <c r="AA122" i="34" s="1"/>
  <c r="V122" i="34"/>
  <c r="W122" i="34" s="1"/>
  <c r="R122" i="34"/>
  <c r="S122" i="34" s="1"/>
  <c r="N122" i="34"/>
  <c r="O122" i="34" s="1"/>
  <c r="J122" i="34"/>
  <c r="K122" i="34" s="1"/>
  <c r="F122" i="34"/>
  <c r="G122" i="34" s="1"/>
  <c r="D122" i="34"/>
  <c r="AX121" i="34"/>
  <c r="AY121" i="34" s="1"/>
  <c r="AT121" i="34"/>
  <c r="AU121" i="34" s="1"/>
  <c r="AP121" i="34"/>
  <c r="AQ121" i="34" s="1"/>
  <c r="AL121" i="34"/>
  <c r="AM121" i="34" s="1"/>
  <c r="AH121" i="34"/>
  <c r="AI121" i="34" s="1"/>
  <c r="AD121" i="34"/>
  <c r="AE121" i="34" s="1"/>
  <c r="Z121" i="34"/>
  <c r="AA121" i="34" s="1"/>
  <c r="V121" i="34"/>
  <c r="W121" i="34" s="1"/>
  <c r="R121" i="34"/>
  <c r="S121" i="34" s="1"/>
  <c r="N121" i="34"/>
  <c r="O121" i="34" s="1"/>
  <c r="J121" i="34"/>
  <c r="K121" i="34" s="1"/>
  <c r="F121" i="34"/>
  <c r="G121" i="34" s="1"/>
  <c r="D121" i="34"/>
  <c r="AX120" i="34"/>
  <c r="AY120" i="34" s="1"/>
  <c r="AT120" i="34"/>
  <c r="AU120" i="34" s="1"/>
  <c r="AP120" i="34"/>
  <c r="AQ120" i="34" s="1"/>
  <c r="AL120" i="34"/>
  <c r="AM120" i="34" s="1"/>
  <c r="AH120" i="34"/>
  <c r="AI120" i="34" s="1"/>
  <c r="AD120" i="34"/>
  <c r="AE120" i="34" s="1"/>
  <c r="Z120" i="34"/>
  <c r="AA120" i="34" s="1"/>
  <c r="V120" i="34"/>
  <c r="W120" i="34" s="1"/>
  <c r="R120" i="34"/>
  <c r="S120" i="34" s="1"/>
  <c r="N120" i="34"/>
  <c r="O120" i="34" s="1"/>
  <c r="J120" i="34"/>
  <c r="K120" i="34" s="1"/>
  <c r="F120" i="34"/>
  <c r="G120" i="34" s="1"/>
  <c r="D120" i="34"/>
  <c r="AX119" i="34"/>
  <c r="AY119" i="34" s="1"/>
  <c r="AT119" i="34"/>
  <c r="AU119" i="34" s="1"/>
  <c r="AP119" i="34"/>
  <c r="AQ119" i="34" s="1"/>
  <c r="AL119" i="34"/>
  <c r="AM119" i="34" s="1"/>
  <c r="AH119" i="34"/>
  <c r="AI119" i="34" s="1"/>
  <c r="AD119" i="34"/>
  <c r="AE119" i="34" s="1"/>
  <c r="Z119" i="34"/>
  <c r="AA119" i="34" s="1"/>
  <c r="V119" i="34"/>
  <c r="W119" i="34" s="1"/>
  <c r="R119" i="34"/>
  <c r="S119" i="34" s="1"/>
  <c r="N119" i="34"/>
  <c r="O119" i="34" s="1"/>
  <c r="J119" i="34"/>
  <c r="K119" i="34" s="1"/>
  <c r="F119" i="34"/>
  <c r="G119" i="34" s="1"/>
  <c r="D119" i="34"/>
  <c r="AX118" i="34"/>
  <c r="AY118" i="34" s="1"/>
  <c r="AT118" i="34"/>
  <c r="AU118" i="34" s="1"/>
  <c r="AP118" i="34"/>
  <c r="AQ118" i="34" s="1"/>
  <c r="AL118" i="34"/>
  <c r="AM118" i="34" s="1"/>
  <c r="AH118" i="34"/>
  <c r="AI118" i="34" s="1"/>
  <c r="AD118" i="34"/>
  <c r="AE118" i="34" s="1"/>
  <c r="Z118" i="34"/>
  <c r="AA118" i="34" s="1"/>
  <c r="V118" i="34"/>
  <c r="W118" i="34" s="1"/>
  <c r="R118" i="34"/>
  <c r="S118" i="34" s="1"/>
  <c r="N118" i="34"/>
  <c r="O118" i="34" s="1"/>
  <c r="J118" i="34"/>
  <c r="K118" i="34" s="1"/>
  <c r="F118" i="34"/>
  <c r="G118" i="34" s="1"/>
  <c r="D118" i="34"/>
  <c r="AX117" i="34"/>
  <c r="AY117" i="34" s="1"/>
  <c r="AT117" i="34"/>
  <c r="AU117" i="34" s="1"/>
  <c r="AP117" i="34"/>
  <c r="AQ117" i="34" s="1"/>
  <c r="AL117" i="34"/>
  <c r="AM117" i="34" s="1"/>
  <c r="AH117" i="34"/>
  <c r="AI117" i="34" s="1"/>
  <c r="AD117" i="34"/>
  <c r="AE117" i="34" s="1"/>
  <c r="Z117" i="34"/>
  <c r="AA117" i="34" s="1"/>
  <c r="V117" i="34"/>
  <c r="W117" i="34" s="1"/>
  <c r="R117" i="34"/>
  <c r="S117" i="34" s="1"/>
  <c r="N117" i="34"/>
  <c r="O117" i="34" s="1"/>
  <c r="J117" i="34"/>
  <c r="K117" i="34" s="1"/>
  <c r="F117" i="34"/>
  <c r="G117" i="34" s="1"/>
  <c r="D117" i="34"/>
  <c r="AX116" i="34"/>
  <c r="AY116" i="34" s="1"/>
  <c r="AT116" i="34"/>
  <c r="AU116" i="34" s="1"/>
  <c r="AP116" i="34"/>
  <c r="AQ116" i="34" s="1"/>
  <c r="AL116" i="34"/>
  <c r="AM116" i="34" s="1"/>
  <c r="AH116" i="34"/>
  <c r="AI116" i="34" s="1"/>
  <c r="AD116" i="34"/>
  <c r="AE116" i="34" s="1"/>
  <c r="Z116" i="34"/>
  <c r="AA116" i="34" s="1"/>
  <c r="V116" i="34"/>
  <c r="W116" i="34" s="1"/>
  <c r="R116" i="34"/>
  <c r="S116" i="34" s="1"/>
  <c r="N116" i="34"/>
  <c r="O116" i="34" s="1"/>
  <c r="J116" i="34"/>
  <c r="K116" i="34" s="1"/>
  <c r="F116" i="34"/>
  <c r="G116" i="34" s="1"/>
  <c r="D116" i="34"/>
  <c r="AX115" i="34"/>
  <c r="AY115" i="34" s="1"/>
  <c r="AT115" i="34"/>
  <c r="AU115" i="34" s="1"/>
  <c r="AP115" i="34"/>
  <c r="AQ115" i="34" s="1"/>
  <c r="AL115" i="34"/>
  <c r="AM115" i="34" s="1"/>
  <c r="AH115" i="34"/>
  <c r="AI115" i="34" s="1"/>
  <c r="AD115" i="34"/>
  <c r="AE115" i="34" s="1"/>
  <c r="Z115" i="34"/>
  <c r="AA115" i="34" s="1"/>
  <c r="V115" i="34"/>
  <c r="W115" i="34" s="1"/>
  <c r="R115" i="34"/>
  <c r="S115" i="34" s="1"/>
  <c r="N115" i="34"/>
  <c r="O115" i="34" s="1"/>
  <c r="J115" i="34"/>
  <c r="K115" i="34" s="1"/>
  <c r="F115" i="34"/>
  <c r="G115" i="34" s="1"/>
  <c r="D115" i="34"/>
  <c r="AX114" i="34"/>
  <c r="AY114" i="34" s="1"/>
  <c r="AT114" i="34"/>
  <c r="AU114" i="34" s="1"/>
  <c r="AP114" i="34"/>
  <c r="AQ114" i="34" s="1"/>
  <c r="AL114" i="34"/>
  <c r="AM114" i="34" s="1"/>
  <c r="AH114" i="34"/>
  <c r="AI114" i="34" s="1"/>
  <c r="AD114" i="34"/>
  <c r="AE114" i="34" s="1"/>
  <c r="Z114" i="34"/>
  <c r="AA114" i="34" s="1"/>
  <c r="V114" i="34"/>
  <c r="W114" i="34" s="1"/>
  <c r="R114" i="34"/>
  <c r="S114" i="34" s="1"/>
  <c r="N114" i="34"/>
  <c r="O114" i="34" s="1"/>
  <c r="J114" i="34"/>
  <c r="K114" i="34" s="1"/>
  <c r="F114" i="34"/>
  <c r="G114" i="34" s="1"/>
  <c r="D114" i="34"/>
  <c r="AX113" i="34"/>
  <c r="AY113" i="34" s="1"/>
  <c r="AT113" i="34"/>
  <c r="AU113" i="34" s="1"/>
  <c r="AP113" i="34"/>
  <c r="AQ113" i="34" s="1"/>
  <c r="AL113" i="34"/>
  <c r="AM113" i="34" s="1"/>
  <c r="AH113" i="34"/>
  <c r="AI113" i="34" s="1"/>
  <c r="AD113" i="34"/>
  <c r="AE113" i="34" s="1"/>
  <c r="Z113" i="34"/>
  <c r="AA113" i="34" s="1"/>
  <c r="V113" i="34"/>
  <c r="W113" i="34" s="1"/>
  <c r="R113" i="34"/>
  <c r="S113" i="34" s="1"/>
  <c r="N113" i="34"/>
  <c r="O113" i="34" s="1"/>
  <c r="J113" i="34"/>
  <c r="K113" i="34" s="1"/>
  <c r="F113" i="34"/>
  <c r="G113" i="34" s="1"/>
  <c r="D113" i="34"/>
  <c r="AX112" i="34"/>
  <c r="AY112" i="34" s="1"/>
  <c r="AT112" i="34"/>
  <c r="AU112" i="34" s="1"/>
  <c r="AP112" i="34"/>
  <c r="AQ112" i="34" s="1"/>
  <c r="AL112" i="34"/>
  <c r="AM112" i="34" s="1"/>
  <c r="AH112" i="34"/>
  <c r="AI112" i="34" s="1"/>
  <c r="AD112" i="34"/>
  <c r="AE112" i="34" s="1"/>
  <c r="Z112" i="34"/>
  <c r="AA112" i="34" s="1"/>
  <c r="V112" i="34"/>
  <c r="W112" i="34" s="1"/>
  <c r="R112" i="34"/>
  <c r="S112" i="34" s="1"/>
  <c r="N112" i="34"/>
  <c r="O112" i="34" s="1"/>
  <c r="J112" i="34"/>
  <c r="K112" i="34" s="1"/>
  <c r="F112" i="34"/>
  <c r="G112" i="34" s="1"/>
  <c r="D112" i="34"/>
  <c r="AX111" i="34"/>
  <c r="AY111" i="34" s="1"/>
  <c r="AT111" i="34"/>
  <c r="AU111" i="34" s="1"/>
  <c r="AP111" i="34"/>
  <c r="AQ111" i="34" s="1"/>
  <c r="AL111" i="34"/>
  <c r="AM111" i="34" s="1"/>
  <c r="AH111" i="34"/>
  <c r="AI111" i="34" s="1"/>
  <c r="AD111" i="34"/>
  <c r="AE111" i="34" s="1"/>
  <c r="Z111" i="34"/>
  <c r="AA111" i="34" s="1"/>
  <c r="V111" i="34"/>
  <c r="W111" i="34" s="1"/>
  <c r="R111" i="34"/>
  <c r="S111" i="34" s="1"/>
  <c r="N111" i="34"/>
  <c r="O111" i="34" s="1"/>
  <c r="J111" i="34"/>
  <c r="K111" i="34" s="1"/>
  <c r="F111" i="34"/>
  <c r="G111" i="34" s="1"/>
  <c r="D111" i="34"/>
  <c r="AX110" i="34"/>
  <c r="AY110" i="34" s="1"/>
  <c r="AT110" i="34"/>
  <c r="AU110" i="34" s="1"/>
  <c r="AP110" i="34"/>
  <c r="AQ110" i="34" s="1"/>
  <c r="AL110" i="34"/>
  <c r="AM110" i="34" s="1"/>
  <c r="AH110" i="34"/>
  <c r="AI110" i="34" s="1"/>
  <c r="AD110" i="34"/>
  <c r="AE110" i="34" s="1"/>
  <c r="Z110" i="34"/>
  <c r="AA110" i="34" s="1"/>
  <c r="V110" i="34"/>
  <c r="W110" i="34" s="1"/>
  <c r="R110" i="34"/>
  <c r="S110" i="34" s="1"/>
  <c r="N110" i="34"/>
  <c r="O110" i="34" s="1"/>
  <c r="J110" i="34"/>
  <c r="K110" i="34" s="1"/>
  <c r="F110" i="34"/>
  <c r="G110" i="34" s="1"/>
  <c r="D110" i="34"/>
  <c r="AX109" i="34"/>
  <c r="AY109" i="34" s="1"/>
  <c r="AT109" i="34"/>
  <c r="AU109" i="34" s="1"/>
  <c r="AP109" i="34"/>
  <c r="AQ109" i="34" s="1"/>
  <c r="AL109" i="34"/>
  <c r="AM109" i="34" s="1"/>
  <c r="AH109" i="34"/>
  <c r="AI109" i="34" s="1"/>
  <c r="AD109" i="34"/>
  <c r="AE109" i="34" s="1"/>
  <c r="Z109" i="34"/>
  <c r="AA109" i="34" s="1"/>
  <c r="V109" i="34"/>
  <c r="W109" i="34" s="1"/>
  <c r="R109" i="34"/>
  <c r="S109" i="34" s="1"/>
  <c r="N109" i="34"/>
  <c r="O109" i="34" s="1"/>
  <c r="J109" i="34"/>
  <c r="K109" i="34" s="1"/>
  <c r="F109" i="34"/>
  <c r="G109" i="34" s="1"/>
  <c r="D109" i="34"/>
  <c r="AX108" i="34"/>
  <c r="AY108" i="34" s="1"/>
  <c r="AT108" i="34"/>
  <c r="AU108" i="34" s="1"/>
  <c r="AP108" i="34"/>
  <c r="AQ108" i="34" s="1"/>
  <c r="AL108" i="34"/>
  <c r="AM108" i="34" s="1"/>
  <c r="AH108" i="34"/>
  <c r="AI108" i="34" s="1"/>
  <c r="AD108" i="34"/>
  <c r="AE108" i="34" s="1"/>
  <c r="Z108" i="34"/>
  <c r="AA108" i="34" s="1"/>
  <c r="V108" i="34"/>
  <c r="W108" i="34" s="1"/>
  <c r="R108" i="34"/>
  <c r="S108" i="34" s="1"/>
  <c r="N108" i="34"/>
  <c r="O108" i="34" s="1"/>
  <c r="J108" i="34"/>
  <c r="K108" i="34" s="1"/>
  <c r="F108" i="34"/>
  <c r="G108" i="34" s="1"/>
  <c r="D108" i="34"/>
  <c r="AX107" i="34"/>
  <c r="AY107" i="34" s="1"/>
  <c r="AT107" i="34"/>
  <c r="AU107" i="34" s="1"/>
  <c r="AP107" i="34"/>
  <c r="AQ107" i="34" s="1"/>
  <c r="AL107" i="34"/>
  <c r="AM107" i="34" s="1"/>
  <c r="AH107" i="34"/>
  <c r="AI107" i="34" s="1"/>
  <c r="AD107" i="34"/>
  <c r="AE107" i="34" s="1"/>
  <c r="Z107" i="34"/>
  <c r="AA107" i="34" s="1"/>
  <c r="V107" i="34"/>
  <c r="W107" i="34" s="1"/>
  <c r="R107" i="34"/>
  <c r="S107" i="34" s="1"/>
  <c r="N107" i="34"/>
  <c r="O107" i="34" s="1"/>
  <c r="J107" i="34"/>
  <c r="K107" i="34" s="1"/>
  <c r="F107" i="34"/>
  <c r="G107" i="34" s="1"/>
  <c r="D107" i="34"/>
  <c r="AX106" i="34"/>
  <c r="AY106" i="34" s="1"/>
  <c r="AT106" i="34"/>
  <c r="AU106" i="34" s="1"/>
  <c r="AP106" i="34"/>
  <c r="AQ106" i="34" s="1"/>
  <c r="AL106" i="34"/>
  <c r="AM106" i="34" s="1"/>
  <c r="AH106" i="34"/>
  <c r="AI106" i="34" s="1"/>
  <c r="AD106" i="34"/>
  <c r="AE106" i="34" s="1"/>
  <c r="Z106" i="34"/>
  <c r="AA106" i="34" s="1"/>
  <c r="V106" i="34"/>
  <c r="W106" i="34" s="1"/>
  <c r="R106" i="34"/>
  <c r="S106" i="34" s="1"/>
  <c r="N106" i="34"/>
  <c r="O106" i="34" s="1"/>
  <c r="J106" i="34"/>
  <c r="K106" i="34" s="1"/>
  <c r="F106" i="34"/>
  <c r="G106" i="34" s="1"/>
  <c r="D106" i="34"/>
  <c r="AX105" i="34"/>
  <c r="AY105" i="34" s="1"/>
  <c r="AT105" i="34"/>
  <c r="AU105" i="34" s="1"/>
  <c r="AP105" i="34"/>
  <c r="AQ105" i="34" s="1"/>
  <c r="AL105" i="34"/>
  <c r="AM105" i="34" s="1"/>
  <c r="AH105" i="34"/>
  <c r="AI105" i="34" s="1"/>
  <c r="AD105" i="34"/>
  <c r="AE105" i="34" s="1"/>
  <c r="Z105" i="34"/>
  <c r="AA105" i="34" s="1"/>
  <c r="V105" i="34"/>
  <c r="W105" i="34" s="1"/>
  <c r="R105" i="34"/>
  <c r="S105" i="34" s="1"/>
  <c r="N105" i="34"/>
  <c r="O105" i="34" s="1"/>
  <c r="J105" i="34"/>
  <c r="K105" i="34" s="1"/>
  <c r="F105" i="34"/>
  <c r="G105" i="34" s="1"/>
  <c r="D105" i="34"/>
  <c r="AX104" i="34"/>
  <c r="AY104" i="34" s="1"/>
  <c r="AT104" i="34"/>
  <c r="AU104" i="34" s="1"/>
  <c r="AP104" i="34"/>
  <c r="AQ104" i="34" s="1"/>
  <c r="AL104" i="34"/>
  <c r="AM104" i="34" s="1"/>
  <c r="AH104" i="34"/>
  <c r="AI104" i="34" s="1"/>
  <c r="AD104" i="34"/>
  <c r="AE104" i="34" s="1"/>
  <c r="Z104" i="34"/>
  <c r="AA104" i="34" s="1"/>
  <c r="V104" i="34"/>
  <c r="W104" i="34" s="1"/>
  <c r="R104" i="34"/>
  <c r="S104" i="34" s="1"/>
  <c r="N104" i="34"/>
  <c r="O104" i="34" s="1"/>
  <c r="J104" i="34"/>
  <c r="K104" i="34" s="1"/>
  <c r="F104" i="34"/>
  <c r="G104" i="34" s="1"/>
  <c r="D104" i="34"/>
  <c r="AX103" i="34"/>
  <c r="AY103" i="34" s="1"/>
  <c r="AT103" i="34"/>
  <c r="AU103" i="34" s="1"/>
  <c r="AP103" i="34"/>
  <c r="AQ103" i="34" s="1"/>
  <c r="AL103" i="34"/>
  <c r="AM103" i="34" s="1"/>
  <c r="AH103" i="34"/>
  <c r="AI103" i="34" s="1"/>
  <c r="AD103" i="34"/>
  <c r="AE103" i="34" s="1"/>
  <c r="Z103" i="34"/>
  <c r="AA103" i="34" s="1"/>
  <c r="V103" i="34"/>
  <c r="W103" i="34" s="1"/>
  <c r="R103" i="34"/>
  <c r="S103" i="34" s="1"/>
  <c r="N103" i="34"/>
  <c r="O103" i="34" s="1"/>
  <c r="J103" i="34"/>
  <c r="K103" i="34" s="1"/>
  <c r="F103" i="34"/>
  <c r="G103" i="34" s="1"/>
  <c r="D103" i="34"/>
  <c r="AX102" i="34"/>
  <c r="AY102" i="34" s="1"/>
  <c r="AT102" i="34"/>
  <c r="AU102" i="34" s="1"/>
  <c r="AP102" i="34"/>
  <c r="AQ102" i="34" s="1"/>
  <c r="AL102" i="34"/>
  <c r="AM102" i="34" s="1"/>
  <c r="AH102" i="34"/>
  <c r="AI102" i="34" s="1"/>
  <c r="AD102" i="34"/>
  <c r="AE102" i="34" s="1"/>
  <c r="Z102" i="34"/>
  <c r="AA102" i="34" s="1"/>
  <c r="V102" i="34"/>
  <c r="W102" i="34" s="1"/>
  <c r="R102" i="34"/>
  <c r="S102" i="34" s="1"/>
  <c r="N102" i="34"/>
  <c r="O102" i="34" s="1"/>
  <c r="J102" i="34"/>
  <c r="K102" i="34" s="1"/>
  <c r="F102" i="34"/>
  <c r="G102" i="34" s="1"/>
  <c r="D102" i="34"/>
  <c r="AX101" i="34"/>
  <c r="AY101" i="34" s="1"/>
  <c r="AT101" i="34"/>
  <c r="AU101" i="34" s="1"/>
  <c r="AP101" i="34"/>
  <c r="AQ101" i="34" s="1"/>
  <c r="AL101" i="34"/>
  <c r="AM101" i="34" s="1"/>
  <c r="AH101" i="34"/>
  <c r="AI101" i="34" s="1"/>
  <c r="AD101" i="34"/>
  <c r="AE101" i="34" s="1"/>
  <c r="Z101" i="34"/>
  <c r="AA101" i="34" s="1"/>
  <c r="V101" i="34"/>
  <c r="W101" i="34" s="1"/>
  <c r="R101" i="34"/>
  <c r="S101" i="34" s="1"/>
  <c r="N101" i="34"/>
  <c r="O101" i="34" s="1"/>
  <c r="J101" i="34"/>
  <c r="K101" i="34" s="1"/>
  <c r="F101" i="34"/>
  <c r="G101" i="34" s="1"/>
  <c r="D101" i="34"/>
  <c r="AX100" i="34"/>
  <c r="AY100" i="34" s="1"/>
  <c r="AT100" i="34"/>
  <c r="AU100" i="34" s="1"/>
  <c r="AP100" i="34"/>
  <c r="AQ100" i="34" s="1"/>
  <c r="AL100" i="34"/>
  <c r="AM100" i="34" s="1"/>
  <c r="AH100" i="34"/>
  <c r="AI100" i="34" s="1"/>
  <c r="AD100" i="34"/>
  <c r="AE100" i="34" s="1"/>
  <c r="Z100" i="34"/>
  <c r="AA100" i="34" s="1"/>
  <c r="V100" i="34"/>
  <c r="W100" i="34" s="1"/>
  <c r="R100" i="34"/>
  <c r="S100" i="34" s="1"/>
  <c r="N100" i="34"/>
  <c r="O100" i="34" s="1"/>
  <c r="J100" i="34"/>
  <c r="K100" i="34" s="1"/>
  <c r="F100" i="34"/>
  <c r="G100" i="34" s="1"/>
  <c r="D100" i="34"/>
  <c r="AX99" i="34"/>
  <c r="AY99" i="34" s="1"/>
  <c r="AT99" i="34"/>
  <c r="AU99" i="34" s="1"/>
  <c r="AP99" i="34"/>
  <c r="AQ99" i="34" s="1"/>
  <c r="AL99" i="34"/>
  <c r="AM99" i="34" s="1"/>
  <c r="AH99" i="34"/>
  <c r="AI99" i="34" s="1"/>
  <c r="AD99" i="34"/>
  <c r="AE99" i="34" s="1"/>
  <c r="Z99" i="34"/>
  <c r="AA99" i="34" s="1"/>
  <c r="V99" i="34"/>
  <c r="W99" i="34" s="1"/>
  <c r="R99" i="34"/>
  <c r="S99" i="34" s="1"/>
  <c r="N99" i="34"/>
  <c r="O99" i="34" s="1"/>
  <c r="J99" i="34"/>
  <c r="K99" i="34" s="1"/>
  <c r="F99" i="34"/>
  <c r="G99" i="34" s="1"/>
  <c r="D99" i="34"/>
  <c r="AX98" i="34"/>
  <c r="AY98" i="34" s="1"/>
  <c r="AT98" i="34"/>
  <c r="AU98" i="34" s="1"/>
  <c r="AP98" i="34"/>
  <c r="AQ98" i="34" s="1"/>
  <c r="AL98" i="34"/>
  <c r="AM98" i="34" s="1"/>
  <c r="AH98" i="34"/>
  <c r="AI98" i="34" s="1"/>
  <c r="AD98" i="34"/>
  <c r="AE98" i="34" s="1"/>
  <c r="Z98" i="34"/>
  <c r="AA98" i="34" s="1"/>
  <c r="V98" i="34"/>
  <c r="W98" i="34" s="1"/>
  <c r="R98" i="34"/>
  <c r="S98" i="34" s="1"/>
  <c r="N98" i="34"/>
  <c r="O98" i="34" s="1"/>
  <c r="J98" i="34"/>
  <c r="K98" i="34" s="1"/>
  <c r="F98" i="34"/>
  <c r="G98" i="34" s="1"/>
  <c r="D98" i="34"/>
  <c r="AX97" i="34"/>
  <c r="AY97" i="34" s="1"/>
  <c r="AT97" i="34"/>
  <c r="AU97" i="34" s="1"/>
  <c r="AP97" i="34"/>
  <c r="AQ97" i="34" s="1"/>
  <c r="AL97" i="34"/>
  <c r="AM97" i="34" s="1"/>
  <c r="AH97" i="34"/>
  <c r="AI97" i="34" s="1"/>
  <c r="AD97" i="34"/>
  <c r="AE97" i="34" s="1"/>
  <c r="Z97" i="34"/>
  <c r="AA97" i="34" s="1"/>
  <c r="V97" i="34"/>
  <c r="W97" i="34" s="1"/>
  <c r="R97" i="34"/>
  <c r="S97" i="34" s="1"/>
  <c r="N97" i="34"/>
  <c r="O97" i="34" s="1"/>
  <c r="J97" i="34"/>
  <c r="K97" i="34" s="1"/>
  <c r="F97" i="34"/>
  <c r="G97" i="34" s="1"/>
  <c r="D97" i="34"/>
  <c r="AX96" i="34"/>
  <c r="AY96" i="34" s="1"/>
  <c r="AT96" i="34"/>
  <c r="AU96" i="34" s="1"/>
  <c r="AP96" i="34"/>
  <c r="AQ96" i="34" s="1"/>
  <c r="AL96" i="34"/>
  <c r="AM96" i="34" s="1"/>
  <c r="AH96" i="34"/>
  <c r="AI96" i="34" s="1"/>
  <c r="AD96" i="34"/>
  <c r="AE96" i="34" s="1"/>
  <c r="Z96" i="34"/>
  <c r="AA96" i="34" s="1"/>
  <c r="V96" i="34"/>
  <c r="W96" i="34" s="1"/>
  <c r="R96" i="34"/>
  <c r="S96" i="34" s="1"/>
  <c r="N96" i="34"/>
  <c r="O96" i="34" s="1"/>
  <c r="J96" i="34"/>
  <c r="K96" i="34" s="1"/>
  <c r="F96" i="34"/>
  <c r="G96" i="34" s="1"/>
  <c r="D96" i="34"/>
  <c r="AX95" i="34"/>
  <c r="AY95" i="34" s="1"/>
  <c r="AT95" i="34"/>
  <c r="AU95" i="34" s="1"/>
  <c r="AP95" i="34"/>
  <c r="AQ95" i="34" s="1"/>
  <c r="AL95" i="34"/>
  <c r="AM95" i="34" s="1"/>
  <c r="AH95" i="34"/>
  <c r="AI95" i="34" s="1"/>
  <c r="AD95" i="34"/>
  <c r="AE95" i="34" s="1"/>
  <c r="Z95" i="34"/>
  <c r="AA95" i="34" s="1"/>
  <c r="V95" i="34"/>
  <c r="W95" i="34" s="1"/>
  <c r="R95" i="34"/>
  <c r="S95" i="34" s="1"/>
  <c r="N95" i="34"/>
  <c r="O95" i="34" s="1"/>
  <c r="J95" i="34"/>
  <c r="K95" i="34" s="1"/>
  <c r="F95" i="34"/>
  <c r="G95" i="34" s="1"/>
  <c r="D95" i="34"/>
  <c r="AX94" i="34"/>
  <c r="AY94" i="34" s="1"/>
  <c r="AT94" i="34"/>
  <c r="AU94" i="34" s="1"/>
  <c r="AP94" i="34"/>
  <c r="AQ94" i="34" s="1"/>
  <c r="AL94" i="34"/>
  <c r="AM94" i="34" s="1"/>
  <c r="AH94" i="34"/>
  <c r="AI94" i="34" s="1"/>
  <c r="AD94" i="34"/>
  <c r="AE94" i="34" s="1"/>
  <c r="Z94" i="34"/>
  <c r="AA94" i="34" s="1"/>
  <c r="V94" i="34"/>
  <c r="W94" i="34" s="1"/>
  <c r="R94" i="34"/>
  <c r="S94" i="34" s="1"/>
  <c r="N94" i="34"/>
  <c r="O94" i="34" s="1"/>
  <c r="J94" i="34"/>
  <c r="K94" i="34" s="1"/>
  <c r="F94" i="34"/>
  <c r="G94" i="34" s="1"/>
  <c r="D94" i="34"/>
  <c r="AX93" i="34"/>
  <c r="AY93" i="34" s="1"/>
  <c r="AT93" i="34"/>
  <c r="AU93" i="34" s="1"/>
  <c r="AP93" i="34"/>
  <c r="AQ93" i="34" s="1"/>
  <c r="AL93" i="34"/>
  <c r="AM93" i="34" s="1"/>
  <c r="AH93" i="34"/>
  <c r="AI93" i="34" s="1"/>
  <c r="AD93" i="34"/>
  <c r="AE93" i="34" s="1"/>
  <c r="Z93" i="34"/>
  <c r="AA93" i="34" s="1"/>
  <c r="V93" i="34"/>
  <c r="W93" i="34" s="1"/>
  <c r="R93" i="34"/>
  <c r="S93" i="34" s="1"/>
  <c r="N93" i="34"/>
  <c r="O93" i="34" s="1"/>
  <c r="J93" i="34"/>
  <c r="K93" i="34" s="1"/>
  <c r="F93" i="34"/>
  <c r="G93" i="34" s="1"/>
  <c r="D93" i="34"/>
  <c r="AX92" i="34"/>
  <c r="AY92" i="34" s="1"/>
  <c r="AT92" i="34"/>
  <c r="AU92" i="34" s="1"/>
  <c r="AP92" i="34"/>
  <c r="AQ92" i="34" s="1"/>
  <c r="AL92" i="34"/>
  <c r="AM92" i="34" s="1"/>
  <c r="AH92" i="34"/>
  <c r="AI92" i="34" s="1"/>
  <c r="AD92" i="34"/>
  <c r="AE92" i="34" s="1"/>
  <c r="Z92" i="34"/>
  <c r="AA92" i="34" s="1"/>
  <c r="V92" i="34"/>
  <c r="W92" i="34" s="1"/>
  <c r="R92" i="34"/>
  <c r="S92" i="34" s="1"/>
  <c r="N92" i="34"/>
  <c r="O92" i="34" s="1"/>
  <c r="J92" i="34"/>
  <c r="K92" i="34" s="1"/>
  <c r="F92" i="34"/>
  <c r="G92" i="34" s="1"/>
  <c r="D92" i="34"/>
  <c r="AX91" i="34"/>
  <c r="AY91" i="34" s="1"/>
  <c r="AT91" i="34"/>
  <c r="AU91" i="34" s="1"/>
  <c r="AP91" i="34"/>
  <c r="AQ91" i="34" s="1"/>
  <c r="AL91" i="34"/>
  <c r="AM91" i="34" s="1"/>
  <c r="AH91" i="34"/>
  <c r="AI91" i="34" s="1"/>
  <c r="AD91" i="34"/>
  <c r="AE91" i="34" s="1"/>
  <c r="Z91" i="34"/>
  <c r="AA91" i="34" s="1"/>
  <c r="V91" i="34"/>
  <c r="W91" i="34" s="1"/>
  <c r="R91" i="34"/>
  <c r="S91" i="34" s="1"/>
  <c r="N91" i="34"/>
  <c r="O91" i="34" s="1"/>
  <c r="J91" i="34"/>
  <c r="K91" i="34" s="1"/>
  <c r="F91" i="34"/>
  <c r="G91" i="34" s="1"/>
  <c r="D91" i="34"/>
  <c r="AX90" i="34"/>
  <c r="AY90" i="34" s="1"/>
  <c r="AT90" i="34"/>
  <c r="AU90" i="34" s="1"/>
  <c r="AP90" i="34"/>
  <c r="AQ90" i="34" s="1"/>
  <c r="AL90" i="34"/>
  <c r="AM90" i="34" s="1"/>
  <c r="AH90" i="34"/>
  <c r="AI90" i="34" s="1"/>
  <c r="AD90" i="34"/>
  <c r="AE90" i="34" s="1"/>
  <c r="Z90" i="34"/>
  <c r="AA90" i="34" s="1"/>
  <c r="V90" i="34"/>
  <c r="W90" i="34" s="1"/>
  <c r="R90" i="34"/>
  <c r="S90" i="34" s="1"/>
  <c r="N90" i="34"/>
  <c r="O90" i="34" s="1"/>
  <c r="J90" i="34"/>
  <c r="K90" i="34" s="1"/>
  <c r="F90" i="34"/>
  <c r="G90" i="34" s="1"/>
  <c r="D90" i="34"/>
  <c r="AX89" i="34"/>
  <c r="AY89" i="34" s="1"/>
  <c r="AT89" i="34"/>
  <c r="AU89" i="34" s="1"/>
  <c r="AP89" i="34"/>
  <c r="AQ89" i="34" s="1"/>
  <c r="AL89" i="34"/>
  <c r="AM89" i="34" s="1"/>
  <c r="AH89" i="34"/>
  <c r="AI89" i="34" s="1"/>
  <c r="AD89" i="34"/>
  <c r="AE89" i="34" s="1"/>
  <c r="Z89" i="34"/>
  <c r="AA89" i="34" s="1"/>
  <c r="V89" i="34"/>
  <c r="W89" i="34" s="1"/>
  <c r="R89" i="34"/>
  <c r="S89" i="34" s="1"/>
  <c r="N89" i="34"/>
  <c r="O89" i="34" s="1"/>
  <c r="J89" i="34"/>
  <c r="K89" i="34" s="1"/>
  <c r="F89" i="34"/>
  <c r="G89" i="34" s="1"/>
  <c r="D89" i="34"/>
  <c r="AX88" i="34"/>
  <c r="AY88" i="34" s="1"/>
  <c r="AT88" i="34"/>
  <c r="AU88" i="34" s="1"/>
  <c r="AP88" i="34"/>
  <c r="AQ88" i="34" s="1"/>
  <c r="AL88" i="34"/>
  <c r="AM88" i="34" s="1"/>
  <c r="AH88" i="34"/>
  <c r="AI88" i="34" s="1"/>
  <c r="AD88" i="34"/>
  <c r="AE88" i="34" s="1"/>
  <c r="Z88" i="34"/>
  <c r="AA88" i="34" s="1"/>
  <c r="V88" i="34"/>
  <c r="W88" i="34" s="1"/>
  <c r="R88" i="34"/>
  <c r="S88" i="34" s="1"/>
  <c r="N88" i="34"/>
  <c r="O88" i="34" s="1"/>
  <c r="J88" i="34"/>
  <c r="K88" i="34" s="1"/>
  <c r="F88" i="34"/>
  <c r="G88" i="34" s="1"/>
  <c r="D88" i="34"/>
  <c r="AX87" i="34"/>
  <c r="AY87" i="34" s="1"/>
  <c r="AT87" i="34"/>
  <c r="AU87" i="34" s="1"/>
  <c r="AP87" i="34"/>
  <c r="AQ87" i="34" s="1"/>
  <c r="AL87" i="34"/>
  <c r="AM87" i="34" s="1"/>
  <c r="AH87" i="34"/>
  <c r="AI87" i="34" s="1"/>
  <c r="AD87" i="34"/>
  <c r="AE87" i="34" s="1"/>
  <c r="Z87" i="34"/>
  <c r="AA87" i="34" s="1"/>
  <c r="V87" i="34"/>
  <c r="W87" i="34" s="1"/>
  <c r="R87" i="34"/>
  <c r="S87" i="34" s="1"/>
  <c r="N87" i="34"/>
  <c r="O87" i="34" s="1"/>
  <c r="J87" i="34"/>
  <c r="K87" i="34" s="1"/>
  <c r="F87" i="34"/>
  <c r="G87" i="34" s="1"/>
  <c r="D87" i="34"/>
  <c r="AX86" i="34"/>
  <c r="AY86" i="34" s="1"/>
  <c r="AT86" i="34"/>
  <c r="AU86" i="34" s="1"/>
  <c r="AP86" i="34"/>
  <c r="AQ86" i="34" s="1"/>
  <c r="AL86" i="34"/>
  <c r="AM86" i="34" s="1"/>
  <c r="AH86" i="34"/>
  <c r="AI86" i="34" s="1"/>
  <c r="AD86" i="34"/>
  <c r="AE86" i="34" s="1"/>
  <c r="Z86" i="34"/>
  <c r="AA86" i="34" s="1"/>
  <c r="V86" i="34"/>
  <c r="W86" i="34" s="1"/>
  <c r="R86" i="34"/>
  <c r="S86" i="34" s="1"/>
  <c r="N86" i="34"/>
  <c r="O86" i="34" s="1"/>
  <c r="J86" i="34"/>
  <c r="K86" i="34" s="1"/>
  <c r="F86" i="34"/>
  <c r="G86" i="34" s="1"/>
  <c r="D86" i="34"/>
  <c r="AX85" i="34"/>
  <c r="AY85" i="34" s="1"/>
  <c r="AT85" i="34"/>
  <c r="AU85" i="34" s="1"/>
  <c r="AP85" i="34"/>
  <c r="AQ85" i="34" s="1"/>
  <c r="AL85" i="34"/>
  <c r="AM85" i="34" s="1"/>
  <c r="AH85" i="34"/>
  <c r="AI85" i="34" s="1"/>
  <c r="AD85" i="34"/>
  <c r="AE85" i="34" s="1"/>
  <c r="Z85" i="34"/>
  <c r="AA85" i="34" s="1"/>
  <c r="V85" i="34"/>
  <c r="W85" i="34" s="1"/>
  <c r="R85" i="34"/>
  <c r="S85" i="34" s="1"/>
  <c r="N85" i="34"/>
  <c r="O85" i="34" s="1"/>
  <c r="J85" i="34"/>
  <c r="K85" i="34" s="1"/>
  <c r="F85" i="34"/>
  <c r="G85" i="34" s="1"/>
  <c r="D85" i="34"/>
  <c r="AX84" i="34"/>
  <c r="AY84" i="34" s="1"/>
  <c r="AT84" i="34"/>
  <c r="AU84" i="34" s="1"/>
  <c r="AP84" i="34"/>
  <c r="AQ84" i="34" s="1"/>
  <c r="AL84" i="34"/>
  <c r="AM84" i="34" s="1"/>
  <c r="AH84" i="34"/>
  <c r="AI84" i="34" s="1"/>
  <c r="AD84" i="34"/>
  <c r="AE84" i="34" s="1"/>
  <c r="Z84" i="34"/>
  <c r="AA84" i="34" s="1"/>
  <c r="V84" i="34"/>
  <c r="W84" i="34" s="1"/>
  <c r="R84" i="34"/>
  <c r="S84" i="34" s="1"/>
  <c r="N84" i="34"/>
  <c r="O84" i="34" s="1"/>
  <c r="J84" i="34"/>
  <c r="K84" i="34" s="1"/>
  <c r="F84" i="34"/>
  <c r="G84" i="34" s="1"/>
  <c r="D84" i="34"/>
  <c r="AX83" i="34"/>
  <c r="AY83" i="34" s="1"/>
  <c r="AT83" i="34"/>
  <c r="AU83" i="34" s="1"/>
  <c r="AP83" i="34"/>
  <c r="AQ83" i="34" s="1"/>
  <c r="AL83" i="34"/>
  <c r="AM83" i="34" s="1"/>
  <c r="AH83" i="34"/>
  <c r="AI83" i="34" s="1"/>
  <c r="AD83" i="34"/>
  <c r="AE83" i="34" s="1"/>
  <c r="Z83" i="34"/>
  <c r="AA83" i="34" s="1"/>
  <c r="V83" i="34"/>
  <c r="W83" i="34" s="1"/>
  <c r="R83" i="34"/>
  <c r="S83" i="34" s="1"/>
  <c r="N83" i="34"/>
  <c r="O83" i="34" s="1"/>
  <c r="J83" i="34"/>
  <c r="K83" i="34" s="1"/>
  <c r="F83" i="34"/>
  <c r="G83" i="34" s="1"/>
  <c r="D83" i="34"/>
  <c r="AX82" i="34"/>
  <c r="AY82" i="34" s="1"/>
  <c r="AT82" i="34"/>
  <c r="AU82" i="34" s="1"/>
  <c r="AP82" i="34"/>
  <c r="AQ82" i="34" s="1"/>
  <c r="AL82" i="34"/>
  <c r="AM82" i="34" s="1"/>
  <c r="AH82" i="34"/>
  <c r="AI82" i="34" s="1"/>
  <c r="AD82" i="34"/>
  <c r="AE82" i="34" s="1"/>
  <c r="Z82" i="34"/>
  <c r="AA82" i="34" s="1"/>
  <c r="V82" i="34"/>
  <c r="W82" i="34" s="1"/>
  <c r="R82" i="34"/>
  <c r="S82" i="34" s="1"/>
  <c r="N82" i="34"/>
  <c r="O82" i="34" s="1"/>
  <c r="J82" i="34"/>
  <c r="K82" i="34" s="1"/>
  <c r="F82" i="34"/>
  <c r="G82" i="34" s="1"/>
  <c r="D82" i="34"/>
  <c r="AX81" i="34"/>
  <c r="AY81" i="34" s="1"/>
  <c r="AT81" i="34"/>
  <c r="AU81" i="34" s="1"/>
  <c r="AP81" i="34"/>
  <c r="AQ81" i="34" s="1"/>
  <c r="AL81" i="34"/>
  <c r="AM81" i="34" s="1"/>
  <c r="AH81" i="34"/>
  <c r="AI81" i="34" s="1"/>
  <c r="AD81" i="34"/>
  <c r="AE81" i="34" s="1"/>
  <c r="Z81" i="34"/>
  <c r="AA81" i="34" s="1"/>
  <c r="V81" i="34"/>
  <c r="W81" i="34" s="1"/>
  <c r="R81" i="34"/>
  <c r="S81" i="34" s="1"/>
  <c r="N81" i="34"/>
  <c r="O81" i="34" s="1"/>
  <c r="J81" i="34"/>
  <c r="K81" i="34" s="1"/>
  <c r="F81" i="34"/>
  <c r="G81" i="34" s="1"/>
  <c r="D81" i="34"/>
  <c r="AX80" i="34"/>
  <c r="AY80" i="34" s="1"/>
  <c r="AT80" i="34"/>
  <c r="AU80" i="34" s="1"/>
  <c r="AP80" i="34"/>
  <c r="AQ80" i="34" s="1"/>
  <c r="AL80" i="34"/>
  <c r="AM80" i="34" s="1"/>
  <c r="AH80" i="34"/>
  <c r="AI80" i="34" s="1"/>
  <c r="AD80" i="34"/>
  <c r="AE80" i="34" s="1"/>
  <c r="Z80" i="34"/>
  <c r="AA80" i="34" s="1"/>
  <c r="V80" i="34"/>
  <c r="W80" i="34" s="1"/>
  <c r="R80" i="34"/>
  <c r="S80" i="34" s="1"/>
  <c r="N80" i="34"/>
  <c r="O80" i="34" s="1"/>
  <c r="J80" i="34"/>
  <c r="K80" i="34" s="1"/>
  <c r="F80" i="34"/>
  <c r="G80" i="34" s="1"/>
  <c r="D80" i="34"/>
  <c r="AX79" i="34"/>
  <c r="AY79" i="34" s="1"/>
  <c r="AT79" i="34"/>
  <c r="AU79" i="34" s="1"/>
  <c r="AP79" i="34"/>
  <c r="AQ79" i="34" s="1"/>
  <c r="AL79" i="34"/>
  <c r="AM79" i="34" s="1"/>
  <c r="AH79" i="34"/>
  <c r="AI79" i="34" s="1"/>
  <c r="AD79" i="34"/>
  <c r="AE79" i="34" s="1"/>
  <c r="Z79" i="34"/>
  <c r="AA79" i="34" s="1"/>
  <c r="V79" i="34"/>
  <c r="W79" i="34" s="1"/>
  <c r="R79" i="34"/>
  <c r="S79" i="34" s="1"/>
  <c r="N79" i="34"/>
  <c r="O79" i="34" s="1"/>
  <c r="J79" i="34"/>
  <c r="K79" i="34" s="1"/>
  <c r="F79" i="34"/>
  <c r="G79" i="34" s="1"/>
  <c r="D79" i="34"/>
  <c r="AX78" i="34"/>
  <c r="AY78" i="34" s="1"/>
  <c r="AT78" i="34"/>
  <c r="AU78" i="34" s="1"/>
  <c r="AP78" i="34"/>
  <c r="AQ78" i="34" s="1"/>
  <c r="AL78" i="34"/>
  <c r="AM78" i="34" s="1"/>
  <c r="AH78" i="34"/>
  <c r="AI78" i="34" s="1"/>
  <c r="AD78" i="34"/>
  <c r="AE78" i="34" s="1"/>
  <c r="Z78" i="34"/>
  <c r="AA78" i="34" s="1"/>
  <c r="V78" i="34"/>
  <c r="W78" i="34" s="1"/>
  <c r="R78" i="34"/>
  <c r="S78" i="34" s="1"/>
  <c r="N78" i="34"/>
  <c r="O78" i="34" s="1"/>
  <c r="J78" i="34"/>
  <c r="K78" i="34" s="1"/>
  <c r="F78" i="34"/>
  <c r="G78" i="34" s="1"/>
  <c r="D78" i="34"/>
  <c r="AX77" i="34"/>
  <c r="AY77" i="34" s="1"/>
  <c r="AT77" i="34"/>
  <c r="AU77" i="34" s="1"/>
  <c r="AP77" i="34"/>
  <c r="AQ77" i="34" s="1"/>
  <c r="AL77" i="34"/>
  <c r="AM77" i="34" s="1"/>
  <c r="AH77" i="34"/>
  <c r="AI77" i="34" s="1"/>
  <c r="AD77" i="34"/>
  <c r="AE77" i="34" s="1"/>
  <c r="Z77" i="34"/>
  <c r="AA77" i="34" s="1"/>
  <c r="V77" i="34"/>
  <c r="W77" i="34" s="1"/>
  <c r="R77" i="34"/>
  <c r="S77" i="34" s="1"/>
  <c r="N77" i="34"/>
  <c r="O77" i="34" s="1"/>
  <c r="J77" i="34"/>
  <c r="K77" i="34" s="1"/>
  <c r="F77" i="34"/>
  <c r="G77" i="34" s="1"/>
  <c r="D77" i="34"/>
  <c r="AX76" i="34"/>
  <c r="AY76" i="34" s="1"/>
  <c r="AT76" i="34"/>
  <c r="AU76" i="34" s="1"/>
  <c r="AP76" i="34"/>
  <c r="AQ76" i="34" s="1"/>
  <c r="AL76" i="34"/>
  <c r="AM76" i="34" s="1"/>
  <c r="AH76" i="34"/>
  <c r="AI76" i="34" s="1"/>
  <c r="AD76" i="34"/>
  <c r="AE76" i="34" s="1"/>
  <c r="Z76" i="34"/>
  <c r="AA76" i="34" s="1"/>
  <c r="V76" i="34"/>
  <c r="W76" i="34" s="1"/>
  <c r="R76" i="34"/>
  <c r="S76" i="34" s="1"/>
  <c r="N76" i="34"/>
  <c r="O76" i="34" s="1"/>
  <c r="J76" i="34"/>
  <c r="K76" i="34" s="1"/>
  <c r="F76" i="34"/>
  <c r="G76" i="34" s="1"/>
  <c r="D76" i="34"/>
  <c r="AX75" i="34"/>
  <c r="AY75" i="34" s="1"/>
  <c r="AT75" i="34"/>
  <c r="AU75" i="34" s="1"/>
  <c r="AP75" i="34"/>
  <c r="AQ75" i="34" s="1"/>
  <c r="AL75" i="34"/>
  <c r="AM75" i="34" s="1"/>
  <c r="AH75" i="34"/>
  <c r="AI75" i="34" s="1"/>
  <c r="AD75" i="34"/>
  <c r="AE75" i="34" s="1"/>
  <c r="Z75" i="34"/>
  <c r="AA75" i="34" s="1"/>
  <c r="V75" i="34"/>
  <c r="W75" i="34" s="1"/>
  <c r="R75" i="34"/>
  <c r="S75" i="34" s="1"/>
  <c r="N75" i="34"/>
  <c r="O75" i="34" s="1"/>
  <c r="J75" i="34"/>
  <c r="K75" i="34" s="1"/>
  <c r="F75" i="34"/>
  <c r="G75" i="34" s="1"/>
  <c r="D75" i="34"/>
  <c r="AX74" i="34"/>
  <c r="AY74" i="34" s="1"/>
  <c r="AT74" i="34"/>
  <c r="AU74" i="34" s="1"/>
  <c r="AP74" i="34"/>
  <c r="AQ74" i="34" s="1"/>
  <c r="AL74" i="34"/>
  <c r="AM74" i="34" s="1"/>
  <c r="AH74" i="34"/>
  <c r="AI74" i="34" s="1"/>
  <c r="AD74" i="34"/>
  <c r="AE74" i="34" s="1"/>
  <c r="Z74" i="34"/>
  <c r="AA74" i="34" s="1"/>
  <c r="V74" i="34"/>
  <c r="W74" i="34" s="1"/>
  <c r="R74" i="34"/>
  <c r="S74" i="34" s="1"/>
  <c r="N74" i="34"/>
  <c r="O74" i="34" s="1"/>
  <c r="J74" i="34"/>
  <c r="K74" i="34" s="1"/>
  <c r="F74" i="34"/>
  <c r="G74" i="34" s="1"/>
  <c r="D74" i="34"/>
  <c r="AX73" i="34"/>
  <c r="AY73" i="34" s="1"/>
  <c r="AT73" i="34"/>
  <c r="AU73" i="34" s="1"/>
  <c r="AP73" i="34"/>
  <c r="AQ73" i="34" s="1"/>
  <c r="AL73" i="34"/>
  <c r="AM73" i="34" s="1"/>
  <c r="AH73" i="34"/>
  <c r="AI73" i="34" s="1"/>
  <c r="AD73" i="34"/>
  <c r="AE73" i="34" s="1"/>
  <c r="Z73" i="34"/>
  <c r="AA73" i="34" s="1"/>
  <c r="V73" i="34"/>
  <c r="W73" i="34" s="1"/>
  <c r="R73" i="34"/>
  <c r="S73" i="34" s="1"/>
  <c r="N73" i="34"/>
  <c r="O73" i="34" s="1"/>
  <c r="J73" i="34"/>
  <c r="K73" i="34" s="1"/>
  <c r="F73" i="34"/>
  <c r="G73" i="34" s="1"/>
  <c r="D73" i="34"/>
  <c r="AX72" i="34"/>
  <c r="AY72" i="34" s="1"/>
  <c r="AT72" i="34"/>
  <c r="AU72" i="34" s="1"/>
  <c r="AP72" i="34"/>
  <c r="AQ72" i="34" s="1"/>
  <c r="AL72" i="34"/>
  <c r="AM72" i="34" s="1"/>
  <c r="AH72" i="34"/>
  <c r="AI72" i="34" s="1"/>
  <c r="AD72" i="34"/>
  <c r="AE72" i="34" s="1"/>
  <c r="Z72" i="34"/>
  <c r="AA72" i="34" s="1"/>
  <c r="V72" i="34"/>
  <c r="W72" i="34" s="1"/>
  <c r="R72" i="34"/>
  <c r="S72" i="34" s="1"/>
  <c r="N72" i="34"/>
  <c r="O72" i="34" s="1"/>
  <c r="J72" i="34"/>
  <c r="K72" i="34" s="1"/>
  <c r="F72" i="34"/>
  <c r="G72" i="34" s="1"/>
  <c r="D72" i="34"/>
  <c r="AX71" i="34"/>
  <c r="AY71" i="34" s="1"/>
  <c r="AT71" i="34"/>
  <c r="AU71" i="34" s="1"/>
  <c r="AP71" i="34"/>
  <c r="AQ71" i="34" s="1"/>
  <c r="AL71" i="34"/>
  <c r="AM71" i="34" s="1"/>
  <c r="AH71" i="34"/>
  <c r="AI71" i="34" s="1"/>
  <c r="AD71" i="34"/>
  <c r="AE71" i="34" s="1"/>
  <c r="Z71" i="34"/>
  <c r="AA71" i="34" s="1"/>
  <c r="V71" i="34"/>
  <c r="W71" i="34" s="1"/>
  <c r="R71" i="34"/>
  <c r="S71" i="34" s="1"/>
  <c r="N71" i="34"/>
  <c r="O71" i="34" s="1"/>
  <c r="J71" i="34"/>
  <c r="K71" i="34" s="1"/>
  <c r="F71" i="34"/>
  <c r="G71" i="34" s="1"/>
  <c r="D71" i="34"/>
  <c r="AX70" i="34"/>
  <c r="AY70" i="34" s="1"/>
  <c r="AT70" i="34"/>
  <c r="AU70" i="34" s="1"/>
  <c r="AP70" i="34"/>
  <c r="AQ70" i="34" s="1"/>
  <c r="AL70" i="34"/>
  <c r="AM70" i="34" s="1"/>
  <c r="AH70" i="34"/>
  <c r="AI70" i="34" s="1"/>
  <c r="AD70" i="34"/>
  <c r="AE70" i="34" s="1"/>
  <c r="Z70" i="34"/>
  <c r="AA70" i="34" s="1"/>
  <c r="V70" i="34"/>
  <c r="W70" i="34" s="1"/>
  <c r="R70" i="34"/>
  <c r="S70" i="34" s="1"/>
  <c r="N70" i="34"/>
  <c r="O70" i="34" s="1"/>
  <c r="J70" i="34"/>
  <c r="K70" i="34" s="1"/>
  <c r="F70" i="34"/>
  <c r="G70" i="34" s="1"/>
  <c r="D70" i="34"/>
  <c r="AX69" i="34"/>
  <c r="AY69" i="34" s="1"/>
  <c r="AT69" i="34"/>
  <c r="AU69" i="34" s="1"/>
  <c r="AP69" i="34"/>
  <c r="AQ69" i="34" s="1"/>
  <c r="AL69" i="34"/>
  <c r="AM69" i="34" s="1"/>
  <c r="AH69" i="34"/>
  <c r="AI69" i="34" s="1"/>
  <c r="AD69" i="34"/>
  <c r="AE69" i="34" s="1"/>
  <c r="Z69" i="34"/>
  <c r="AA69" i="34" s="1"/>
  <c r="V69" i="34"/>
  <c r="W69" i="34" s="1"/>
  <c r="R69" i="34"/>
  <c r="S69" i="34" s="1"/>
  <c r="N69" i="34"/>
  <c r="O69" i="34" s="1"/>
  <c r="J69" i="34"/>
  <c r="K69" i="34" s="1"/>
  <c r="F69" i="34"/>
  <c r="G69" i="34" s="1"/>
  <c r="D69" i="34"/>
  <c r="AX68" i="34"/>
  <c r="AY68" i="34" s="1"/>
  <c r="AT68" i="34"/>
  <c r="AU68" i="34" s="1"/>
  <c r="AP68" i="34"/>
  <c r="AQ68" i="34" s="1"/>
  <c r="AL68" i="34"/>
  <c r="AM68" i="34" s="1"/>
  <c r="AH68" i="34"/>
  <c r="AI68" i="34" s="1"/>
  <c r="AD68" i="34"/>
  <c r="AE68" i="34" s="1"/>
  <c r="Z68" i="34"/>
  <c r="AA68" i="34" s="1"/>
  <c r="V68" i="34"/>
  <c r="W68" i="34" s="1"/>
  <c r="R68" i="34"/>
  <c r="S68" i="34" s="1"/>
  <c r="N68" i="34"/>
  <c r="O68" i="34" s="1"/>
  <c r="J68" i="34"/>
  <c r="K68" i="34" s="1"/>
  <c r="F68" i="34"/>
  <c r="G68" i="34" s="1"/>
  <c r="D68" i="34"/>
  <c r="AX67" i="34"/>
  <c r="AY67" i="34" s="1"/>
  <c r="AT67" i="34"/>
  <c r="AU67" i="34" s="1"/>
  <c r="AP67" i="34"/>
  <c r="AQ67" i="34" s="1"/>
  <c r="AL67" i="34"/>
  <c r="AM67" i="34" s="1"/>
  <c r="AH67" i="34"/>
  <c r="AI67" i="34" s="1"/>
  <c r="AD67" i="34"/>
  <c r="AE67" i="34" s="1"/>
  <c r="Z67" i="34"/>
  <c r="AA67" i="34" s="1"/>
  <c r="V67" i="34"/>
  <c r="W67" i="34" s="1"/>
  <c r="R67" i="34"/>
  <c r="S67" i="34" s="1"/>
  <c r="N67" i="34"/>
  <c r="O67" i="34" s="1"/>
  <c r="J67" i="34"/>
  <c r="K67" i="34" s="1"/>
  <c r="F67" i="34"/>
  <c r="G67" i="34" s="1"/>
  <c r="D67" i="34"/>
  <c r="AX66" i="34"/>
  <c r="AY66" i="34" s="1"/>
  <c r="AT66" i="34"/>
  <c r="AU66" i="34" s="1"/>
  <c r="AP66" i="34"/>
  <c r="AQ66" i="34" s="1"/>
  <c r="AL66" i="34"/>
  <c r="AM66" i="34" s="1"/>
  <c r="AH66" i="34"/>
  <c r="AI66" i="34" s="1"/>
  <c r="AD66" i="34"/>
  <c r="AE66" i="34" s="1"/>
  <c r="Z66" i="34"/>
  <c r="AA66" i="34" s="1"/>
  <c r="V66" i="34"/>
  <c r="W66" i="34" s="1"/>
  <c r="R66" i="34"/>
  <c r="S66" i="34" s="1"/>
  <c r="N66" i="34"/>
  <c r="O66" i="34" s="1"/>
  <c r="J66" i="34"/>
  <c r="K66" i="34" s="1"/>
  <c r="F66" i="34"/>
  <c r="G66" i="34" s="1"/>
  <c r="D66" i="34"/>
  <c r="AX65" i="34"/>
  <c r="AY65" i="34" s="1"/>
  <c r="AT65" i="34"/>
  <c r="AU65" i="34" s="1"/>
  <c r="AP65" i="34"/>
  <c r="AQ65" i="34" s="1"/>
  <c r="AL65" i="34"/>
  <c r="AM65" i="34" s="1"/>
  <c r="AH65" i="34"/>
  <c r="AI65" i="34" s="1"/>
  <c r="AD65" i="34"/>
  <c r="AE65" i="34" s="1"/>
  <c r="Z65" i="34"/>
  <c r="AA65" i="34" s="1"/>
  <c r="V65" i="34"/>
  <c r="W65" i="34" s="1"/>
  <c r="R65" i="34"/>
  <c r="S65" i="34" s="1"/>
  <c r="N65" i="34"/>
  <c r="O65" i="34" s="1"/>
  <c r="J65" i="34"/>
  <c r="K65" i="34" s="1"/>
  <c r="F65" i="34"/>
  <c r="G65" i="34" s="1"/>
  <c r="D65" i="34"/>
  <c r="AX64" i="34"/>
  <c r="AY64" i="34" s="1"/>
  <c r="AT64" i="34"/>
  <c r="AU64" i="34" s="1"/>
  <c r="AP64" i="34"/>
  <c r="AQ64" i="34" s="1"/>
  <c r="AL64" i="34"/>
  <c r="AM64" i="34" s="1"/>
  <c r="AH64" i="34"/>
  <c r="AI64" i="34" s="1"/>
  <c r="AD64" i="34"/>
  <c r="AE64" i="34" s="1"/>
  <c r="Z64" i="34"/>
  <c r="AA64" i="34" s="1"/>
  <c r="V64" i="34"/>
  <c r="W64" i="34" s="1"/>
  <c r="R64" i="34"/>
  <c r="S64" i="34" s="1"/>
  <c r="N64" i="34"/>
  <c r="O64" i="34" s="1"/>
  <c r="J64" i="34"/>
  <c r="K64" i="34" s="1"/>
  <c r="F64" i="34"/>
  <c r="G64" i="34" s="1"/>
  <c r="D64" i="34"/>
  <c r="AX63" i="34"/>
  <c r="AY63" i="34" s="1"/>
  <c r="AT63" i="34"/>
  <c r="AU63" i="34" s="1"/>
  <c r="AP63" i="34"/>
  <c r="AQ63" i="34" s="1"/>
  <c r="AL63" i="34"/>
  <c r="AM63" i="34" s="1"/>
  <c r="AH63" i="34"/>
  <c r="AI63" i="34" s="1"/>
  <c r="AD63" i="34"/>
  <c r="AE63" i="34" s="1"/>
  <c r="Z63" i="34"/>
  <c r="AA63" i="34" s="1"/>
  <c r="V63" i="34"/>
  <c r="W63" i="34" s="1"/>
  <c r="R63" i="34"/>
  <c r="S63" i="34" s="1"/>
  <c r="N63" i="34"/>
  <c r="O63" i="34" s="1"/>
  <c r="J63" i="34"/>
  <c r="K63" i="34" s="1"/>
  <c r="F63" i="34"/>
  <c r="G63" i="34" s="1"/>
  <c r="D63" i="34"/>
  <c r="AX62" i="34"/>
  <c r="AY62" i="34" s="1"/>
  <c r="AT62" i="34"/>
  <c r="AU62" i="34" s="1"/>
  <c r="AP62" i="34"/>
  <c r="AQ62" i="34" s="1"/>
  <c r="AL62" i="34"/>
  <c r="AM62" i="34" s="1"/>
  <c r="AH62" i="34"/>
  <c r="AI62" i="34" s="1"/>
  <c r="AD62" i="34"/>
  <c r="AE62" i="34" s="1"/>
  <c r="Z62" i="34"/>
  <c r="AA62" i="34" s="1"/>
  <c r="V62" i="34"/>
  <c r="W62" i="34" s="1"/>
  <c r="R62" i="34"/>
  <c r="S62" i="34" s="1"/>
  <c r="N62" i="34"/>
  <c r="O62" i="34" s="1"/>
  <c r="J62" i="34"/>
  <c r="K62" i="34" s="1"/>
  <c r="F62" i="34"/>
  <c r="G62" i="34" s="1"/>
  <c r="D62" i="34"/>
  <c r="AX61" i="34"/>
  <c r="AY61" i="34" s="1"/>
  <c r="AT61" i="34"/>
  <c r="AU61" i="34" s="1"/>
  <c r="AP61" i="34"/>
  <c r="AQ61" i="34" s="1"/>
  <c r="AL61" i="34"/>
  <c r="AM61" i="34" s="1"/>
  <c r="AH61" i="34"/>
  <c r="AI61" i="34" s="1"/>
  <c r="AD61" i="34"/>
  <c r="AE61" i="34" s="1"/>
  <c r="Z61" i="34"/>
  <c r="AA61" i="34" s="1"/>
  <c r="V61" i="34"/>
  <c r="W61" i="34" s="1"/>
  <c r="R61" i="34"/>
  <c r="S61" i="34" s="1"/>
  <c r="N61" i="34"/>
  <c r="O61" i="34" s="1"/>
  <c r="J61" i="34"/>
  <c r="K61" i="34" s="1"/>
  <c r="F61" i="34"/>
  <c r="G61" i="34" s="1"/>
  <c r="D61" i="34"/>
  <c r="AX60" i="34"/>
  <c r="AY60" i="34" s="1"/>
  <c r="AT60" i="34"/>
  <c r="AU60" i="34" s="1"/>
  <c r="AP60" i="34"/>
  <c r="AQ60" i="34" s="1"/>
  <c r="AL60" i="34"/>
  <c r="AM60" i="34" s="1"/>
  <c r="AH60" i="34"/>
  <c r="AI60" i="34" s="1"/>
  <c r="AD60" i="34"/>
  <c r="AE60" i="34" s="1"/>
  <c r="Z60" i="34"/>
  <c r="AA60" i="34" s="1"/>
  <c r="V60" i="34"/>
  <c r="W60" i="34" s="1"/>
  <c r="R60" i="34"/>
  <c r="S60" i="34" s="1"/>
  <c r="N60" i="34"/>
  <c r="O60" i="34" s="1"/>
  <c r="J60" i="34"/>
  <c r="K60" i="34" s="1"/>
  <c r="F60" i="34"/>
  <c r="G60" i="34" s="1"/>
  <c r="D60" i="34"/>
  <c r="AX59" i="34"/>
  <c r="AY59" i="34" s="1"/>
  <c r="AT59" i="34"/>
  <c r="AU59" i="34" s="1"/>
  <c r="AP59" i="34"/>
  <c r="AQ59" i="34" s="1"/>
  <c r="AL59" i="34"/>
  <c r="AM59" i="34" s="1"/>
  <c r="AH59" i="34"/>
  <c r="AI59" i="34" s="1"/>
  <c r="AD59" i="34"/>
  <c r="AE59" i="34" s="1"/>
  <c r="Z59" i="34"/>
  <c r="AA59" i="34" s="1"/>
  <c r="V59" i="34"/>
  <c r="W59" i="34" s="1"/>
  <c r="R59" i="34"/>
  <c r="S59" i="34" s="1"/>
  <c r="N59" i="34"/>
  <c r="O59" i="34" s="1"/>
  <c r="J59" i="34"/>
  <c r="K59" i="34" s="1"/>
  <c r="F59" i="34"/>
  <c r="G59" i="34" s="1"/>
  <c r="D59" i="34"/>
  <c r="AX58" i="34"/>
  <c r="AY58" i="34" s="1"/>
  <c r="AT58" i="34"/>
  <c r="AU58" i="34" s="1"/>
  <c r="AP58" i="34"/>
  <c r="AQ58" i="34" s="1"/>
  <c r="AL58" i="34"/>
  <c r="AM58" i="34" s="1"/>
  <c r="AH58" i="34"/>
  <c r="AI58" i="34" s="1"/>
  <c r="AD58" i="34"/>
  <c r="AE58" i="34" s="1"/>
  <c r="Z58" i="34"/>
  <c r="AA58" i="34" s="1"/>
  <c r="V58" i="34"/>
  <c r="W58" i="34" s="1"/>
  <c r="R58" i="34"/>
  <c r="S58" i="34" s="1"/>
  <c r="N58" i="34"/>
  <c r="O58" i="34" s="1"/>
  <c r="J58" i="34"/>
  <c r="K58" i="34" s="1"/>
  <c r="F58" i="34"/>
  <c r="G58" i="34" s="1"/>
  <c r="D58" i="34"/>
  <c r="AX57" i="34"/>
  <c r="AY57" i="34" s="1"/>
  <c r="AT57" i="34"/>
  <c r="AU57" i="34" s="1"/>
  <c r="AP57" i="34"/>
  <c r="AQ57" i="34" s="1"/>
  <c r="AL57" i="34"/>
  <c r="AM57" i="34" s="1"/>
  <c r="AH57" i="34"/>
  <c r="AI57" i="34" s="1"/>
  <c r="AD57" i="34"/>
  <c r="AE57" i="34" s="1"/>
  <c r="Z57" i="34"/>
  <c r="AA57" i="34" s="1"/>
  <c r="V57" i="34"/>
  <c r="W57" i="34" s="1"/>
  <c r="R57" i="34"/>
  <c r="S57" i="34" s="1"/>
  <c r="N57" i="34"/>
  <c r="O57" i="34" s="1"/>
  <c r="J57" i="34"/>
  <c r="K57" i="34" s="1"/>
  <c r="F57" i="34"/>
  <c r="G57" i="34" s="1"/>
  <c r="D57" i="34"/>
  <c r="AX56" i="34"/>
  <c r="AY56" i="34" s="1"/>
  <c r="AT56" i="34"/>
  <c r="AU56" i="34" s="1"/>
  <c r="AP56" i="34"/>
  <c r="AQ56" i="34" s="1"/>
  <c r="AL56" i="34"/>
  <c r="AM56" i="34" s="1"/>
  <c r="AH56" i="34"/>
  <c r="AI56" i="34" s="1"/>
  <c r="AD56" i="34"/>
  <c r="AE56" i="34" s="1"/>
  <c r="Z56" i="34"/>
  <c r="AA56" i="34" s="1"/>
  <c r="V56" i="34"/>
  <c r="W56" i="34" s="1"/>
  <c r="R56" i="34"/>
  <c r="S56" i="34" s="1"/>
  <c r="N56" i="34"/>
  <c r="O56" i="34" s="1"/>
  <c r="J56" i="34"/>
  <c r="K56" i="34" s="1"/>
  <c r="F56" i="34"/>
  <c r="G56" i="34" s="1"/>
  <c r="AX55" i="34"/>
  <c r="AY55" i="34" s="1"/>
  <c r="AT55" i="34"/>
  <c r="AU55" i="34" s="1"/>
  <c r="AP55" i="34"/>
  <c r="AQ55" i="34" s="1"/>
  <c r="AL55" i="34"/>
  <c r="AM55" i="34" s="1"/>
  <c r="AH55" i="34"/>
  <c r="AI55" i="34" s="1"/>
  <c r="AD55" i="34"/>
  <c r="AE55" i="34" s="1"/>
  <c r="Z55" i="34"/>
  <c r="AA55" i="34" s="1"/>
  <c r="V55" i="34"/>
  <c r="W55" i="34" s="1"/>
  <c r="R55" i="34"/>
  <c r="S55" i="34" s="1"/>
  <c r="N55" i="34"/>
  <c r="O55" i="34" s="1"/>
  <c r="J55" i="34"/>
  <c r="K55" i="34" s="1"/>
  <c r="F55" i="34"/>
  <c r="G55" i="34" s="1"/>
  <c r="AX54" i="34"/>
  <c r="AY54" i="34" s="1"/>
  <c r="AT54" i="34"/>
  <c r="AU54" i="34" s="1"/>
  <c r="AP54" i="34"/>
  <c r="AQ54" i="34" s="1"/>
  <c r="AL54" i="34"/>
  <c r="AM54" i="34" s="1"/>
  <c r="AH54" i="34"/>
  <c r="AI54" i="34" s="1"/>
  <c r="AD54" i="34"/>
  <c r="AE54" i="34" s="1"/>
  <c r="Z54" i="34"/>
  <c r="AA54" i="34" s="1"/>
  <c r="V54" i="34"/>
  <c r="W54" i="34" s="1"/>
  <c r="R54" i="34"/>
  <c r="S54" i="34" s="1"/>
  <c r="N54" i="34"/>
  <c r="O54" i="34" s="1"/>
  <c r="J54" i="34"/>
  <c r="K54" i="34" s="1"/>
  <c r="F54" i="34"/>
  <c r="G54" i="34" s="1"/>
  <c r="D54" i="34"/>
  <c r="AX53" i="34"/>
  <c r="AY53" i="34" s="1"/>
  <c r="AT53" i="34"/>
  <c r="AU53" i="34" s="1"/>
  <c r="AP53" i="34"/>
  <c r="AQ53" i="34" s="1"/>
  <c r="AL53" i="34"/>
  <c r="AM53" i="34" s="1"/>
  <c r="AH53" i="34"/>
  <c r="AI53" i="34" s="1"/>
  <c r="AD53" i="34"/>
  <c r="AE53" i="34" s="1"/>
  <c r="Z53" i="34"/>
  <c r="AA53" i="34" s="1"/>
  <c r="V53" i="34"/>
  <c r="W53" i="34" s="1"/>
  <c r="R53" i="34"/>
  <c r="S53" i="34" s="1"/>
  <c r="N53" i="34"/>
  <c r="O53" i="34" s="1"/>
  <c r="J53" i="34"/>
  <c r="K53" i="34" s="1"/>
  <c r="F53" i="34"/>
  <c r="G53" i="34" s="1"/>
  <c r="D53" i="34"/>
  <c r="AX52" i="34"/>
  <c r="AY52" i="34" s="1"/>
  <c r="AT52" i="34"/>
  <c r="AU52" i="34" s="1"/>
  <c r="AP52" i="34"/>
  <c r="AQ52" i="34" s="1"/>
  <c r="AL52" i="34"/>
  <c r="AM52" i="34" s="1"/>
  <c r="AH52" i="34"/>
  <c r="AI52" i="34" s="1"/>
  <c r="AD52" i="34"/>
  <c r="AE52" i="34" s="1"/>
  <c r="Z52" i="34"/>
  <c r="AA52" i="34" s="1"/>
  <c r="V52" i="34"/>
  <c r="W52" i="34" s="1"/>
  <c r="R52" i="34"/>
  <c r="S52" i="34" s="1"/>
  <c r="N52" i="34"/>
  <c r="O52" i="34" s="1"/>
  <c r="J52" i="34"/>
  <c r="K52" i="34" s="1"/>
  <c r="F52" i="34"/>
  <c r="G52" i="34" s="1"/>
  <c r="D52" i="34"/>
  <c r="AX51" i="34"/>
  <c r="AY51" i="34" s="1"/>
  <c r="AT51" i="34"/>
  <c r="AU51" i="34" s="1"/>
  <c r="AP51" i="34"/>
  <c r="AQ51" i="34" s="1"/>
  <c r="AL51" i="34"/>
  <c r="AM51" i="34" s="1"/>
  <c r="AH51" i="34"/>
  <c r="AI51" i="34" s="1"/>
  <c r="AD51" i="34"/>
  <c r="AE51" i="34" s="1"/>
  <c r="Z51" i="34"/>
  <c r="AA51" i="34" s="1"/>
  <c r="V51" i="34"/>
  <c r="W51" i="34" s="1"/>
  <c r="R51" i="34"/>
  <c r="S51" i="34" s="1"/>
  <c r="N51" i="34"/>
  <c r="O51" i="34" s="1"/>
  <c r="J51" i="34"/>
  <c r="K51" i="34" s="1"/>
  <c r="F51" i="34"/>
  <c r="G51" i="34" s="1"/>
  <c r="AX50" i="34"/>
  <c r="AY50" i="34" s="1"/>
  <c r="AT50" i="34"/>
  <c r="AU50" i="34" s="1"/>
  <c r="AP50" i="34"/>
  <c r="AQ50" i="34" s="1"/>
  <c r="AL50" i="34"/>
  <c r="AM50" i="34" s="1"/>
  <c r="AH50" i="34"/>
  <c r="AI50" i="34" s="1"/>
  <c r="AD50" i="34"/>
  <c r="AE50" i="34" s="1"/>
  <c r="Z50" i="34"/>
  <c r="AA50" i="34" s="1"/>
  <c r="V50" i="34"/>
  <c r="W50" i="34" s="1"/>
  <c r="R50" i="34"/>
  <c r="S50" i="34" s="1"/>
  <c r="N50" i="34"/>
  <c r="O50" i="34" s="1"/>
  <c r="J50" i="34"/>
  <c r="K50" i="34" s="1"/>
  <c r="F50" i="34"/>
  <c r="G50" i="34" s="1"/>
  <c r="AX49" i="34"/>
  <c r="AY49" i="34" s="1"/>
  <c r="AT49" i="34"/>
  <c r="AU49" i="34" s="1"/>
  <c r="AP49" i="34"/>
  <c r="AQ49" i="34" s="1"/>
  <c r="AL49" i="34"/>
  <c r="AM49" i="34" s="1"/>
  <c r="AH49" i="34"/>
  <c r="AI49" i="34" s="1"/>
  <c r="AD49" i="34"/>
  <c r="AE49" i="34" s="1"/>
  <c r="Z49" i="34"/>
  <c r="AA49" i="34" s="1"/>
  <c r="V49" i="34"/>
  <c r="W49" i="34" s="1"/>
  <c r="R49" i="34"/>
  <c r="S49" i="34" s="1"/>
  <c r="N49" i="34"/>
  <c r="O49" i="34" s="1"/>
  <c r="J49" i="34"/>
  <c r="K49" i="34" s="1"/>
  <c r="F49" i="34"/>
  <c r="G49" i="34" s="1"/>
  <c r="AX48" i="34"/>
  <c r="AY48" i="34" s="1"/>
  <c r="AT48" i="34"/>
  <c r="AU48" i="34" s="1"/>
  <c r="AP48" i="34"/>
  <c r="AQ48" i="34" s="1"/>
  <c r="AL48" i="34"/>
  <c r="AM48" i="34" s="1"/>
  <c r="AH48" i="34"/>
  <c r="AI48" i="34" s="1"/>
  <c r="AD48" i="34"/>
  <c r="AE48" i="34" s="1"/>
  <c r="Z48" i="34"/>
  <c r="AA48" i="34" s="1"/>
  <c r="V48" i="34"/>
  <c r="W48" i="34" s="1"/>
  <c r="R48" i="34"/>
  <c r="S48" i="34" s="1"/>
  <c r="N48" i="34"/>
  <c r="O48" i="34" s="1"/>
  <c r="J48" i="34"/>
  <c r="K48" i="34" s="1"/>
  <c r="F48" i="34"/>
  <c r="G48" i="34" s="1"/>
  <c r="AX47" i="34"/>
  <c r="AY47" i="34" s="1"/>
  <c r="AT47" i="34"/>
  <c r="AU47" i="34" s="1"/>
  <c r="AP47" i="34"/>
  <c r="AQ47" i="34" s="1"/>
  <c r="AL47" i="34"/>
  <c r="AM47" i="34" s="1"/>
  <c r="AH47" i="34"/>
  <c r="AI47" i="34" s="1"/>
  <c r="AD47" i="34"/>
  <c r="AE47" i="34" s="1"/>
  <c r="Z47" i="34"/>
  <c r="AA47" i="34" s="1"/>
  <c r="V47" i="34"/>
  <c r="W47" i="34" s="1"/>
  <c r="R47" i="34"/>
  <c r="S47" i="34" s="1"/>
  <c r="N47" i="34"/>
  <c r="O47" i="34" s="1"/>
  <c r="J47" i="34"/>
  <c r="K47" i="34" s="1"/>
  <c r="F47" i="34"/>
  <c r="G47" i="34" s="1"/>
  <c r="K587" i="29" l="1"/>
  <c r="J575" i="29"/>
  <c r="M639" i="16"/>
  <c r="L625" i="16"/>
  <c r="I637" i="16"/>
  <c r="M642" i="16"/>
  <c r="K637" i="16"/>
  <c r="H566" i="29"/>
  <c r="M640" i="16"/>
  <c r="M638" i="16"/>
  <c r="AC535" i="14"/>
  <c r="AC533" i="14"/>
  <c r="W523" i="14"/>
  <c r="AD523" i="14"/>
  <c r="AA520" i="14"/>
  <c r="AB532" i="14" s="1"/>
  <c r="V520" i="14"/>
  <c r="AC532" i="14" s="1"/>
  <c r="O526" i="14"/>
  <c r="L526" i="14"/>
  <c r="L527" i="14"/>
  <c r="O527" i="14"/>
  <c r="AF537" i="14"/>
  <c r="AB536" i="14"/>
  <c r="AC536" i="14"/>
  <c r="AB535" i="14"/>
  <c r="AF538" i="14"/>
  <c r="AF539" i="14"/>
  <c r="AB534" i="14"/>
  <c r="L528" i="14"/>
  <c r="O528" i="14"/>
  <c r="AB533" i="14"/>
  <c r="AE531" i="14"/>
  <c r="AF535" i="14" s="1"/>
  <c r="P523" i="14"/>
  <c r="J520" i="14"/>
  <c r="K520" i="14" s="1"/>
  <c r="I523" i="14"/>
  <c r="AC534" i="14"/>
  <c r="L525" i="14"/>
  <c r="O525" i="14"/>
  <c r="L524" i="14"/>
  <c r="O524" i="14"/>
  <c r="AF536" i="14"/>
  <c r="AF540" i="14"/>
  <c r="L119" i="34"/>
  <c r="X71" i="34"/>
  <c r="P108" i="34"/>
  <c r="AZ73" i="34"/>
  <c r="AZ85" i="34"/>
  <c r="L78" i="34"/>
  <c r="AC50" i="21"/>
  <c r="AB59" i="21"/>
  <c r="L59" i="34"/>
  <c r="AR67" i="34"/>
  <c r="AB79" i="34"/>
  <c r="AB130" i="34"/>
  <c r="AB108" i="34"/>
  <c r="AF180" i="34"/>
  <c r="T133" i="34"/>
  <c r="P138" i="34"/>
  <c r="AR108" i="34"/>
  <c r="X165" i="34"/>
  <c r="X147" i="34"/>
  <c r="AB139" i="34"/>
  <c r="AF158" i="34"/>
  <c r="AB112" i="34"/>
  <c r="AN158" i="34"/>
  <c r="AR78" i="34"/>
  <c r="AB120" i="34"/>
  <c r="AZ149" i="34"/>
  <c r="AV59" i="34"/>
  <c r="P67" i="34"/>
  <c r="P164" i="34"/>
  <c r="AV53" i="34"/>
  <c r="AN79" i="34"/>
  <c r="AV104" i="34"/>
  <c r="AR139" i="34"/>
  <c r="H147" i="34"/>
  <c r="AJ147" i="34" s="1"/>
  <c r="AB154" i="34"/>
  <c r="AB165" i="34"/>
  <c r="P79" i="34"/>
  <c r="AV147" i="34"/>
  <c r="AN149" i="34"/>
  <c r="AB183" i="34"/>
  <c r="AZ163" i="34"/>
  <c r="AF164" i="34"/>
  <c r="X60" i="34"/>
  <c r="AN99" i="34"/>
  <c r="P105" i="34"/>
  <c r="AV119" i="34"/>
  <c r="X141" i="34"/>
  <c r="AZ62" i="34"/>
  <c r="X73" i="34"/>
  <c r="T105" i="34"/>
  <c r="AZ105" i="34"/>
  <c r="X111" i="34"/>
  <c r="X122" i="34"/>
  <c r="T162" i="34"/>
  <c r="AR171" i="34"/>
  <c r="X119" i="34"/>
  <c r="T53" i="34"/>
  <c r="AF70" i="34"/>
  <c r="AF97" i="34"/>
  <c r="X99" i="34"/>
  <c r="AR167" i="34"/>
  <c r="X171" i="34"/>
  <c r="X174" i="34"/>
  <c r="P176" i="34"/>
  <c r="P179" i="34"/>
  <c r="T185" i="34"/>
  <c r="T193" i="34"/>
  <c r="AZ193" i="34"/>
  <c r="AR125" i="34"/>
  <c r="L73" i="34"/>
  <c r="AR73" i="34"/>
  <c r="AZ79" i="34"/>
  <c r="X82" i="34"/>
  <c r="AF88" i="34"/>
  <c r="X101" i="34"/>
  <c r="H105" i="34"/>
  <c r="AJ105" i="34" s="1"/>
  <c r="AN105" i="34"/>
  <c r="T128" i="34"/>
  <c r="AZ136" i="34"/>
  <c r="T147" i="34"/>
  <c r="X176" i="34"/>
  <c r="L75" i="34"/>
  <c r="L135" i="34"/>
  <c r="AR47" i="34"/>
  <c r="P50" i="34"/>
  <c r="P89" i="34"/>
  <c r="AV89" i="34"/>
  <c r="H91" i="34"/>
  <c r="AJ91" i="34" s="1"/>
  <c r="AN91" i="34"/>
  <c r="L132" i="34"/>
  <c r="AR132" i="34"/>
  <c r="P135" i="34"/>
  <c r="AN148" i="34"/>
  <c r="AR175" i="34"/>
  <c r="H135" i="34"/>
  <c r="AJ135" i="34" s="1"/>
  <c r="AN66" i="34"/>
  <c r="AR58" i="34"/>
  <c r="AV72" i="34"/>
  <c r="P80" i="34"/>
  <c r="L91" i="34"/>
  <c r="AR91" i="34"/>
  <c r="AR97" i="34"/>
  <c r="AB101" i="34"/>
  <c r="AR103" i="34"/>
  <c r="AZ107" i="34"/>
  <c r="T113" i="34"/>
  <c r="H120" i="34"/>
  <c r="AJ120" i="34" s="1"/>
  <c r="AV121" i="34"/>
  <c r="AV132" i="34"/>
  <c r="AZ135" i="34"/>
  <c r="AZ194" i="34"/>
  <c r="AN107" i="34"/>
  <c r="AR75" i="34"/>
  <c r="P52" i="34"/>
  <c r="P58" i="34"/>
  <c r="AF73" i="34"/>
  <c r="X135" i="34"/>
  <c r="AV148" i="34"/>
  <c r="T158" i="34"/>
  <c r="AR158" i="34"/>
  <c r="P192" i="34"/>
  <c r="AR50" i="34"/>
  <c r="AR110" i="34"/>
  <c r="H132" i="34"/>
  <c r="AJ132" i="34" s="1"/>
  <c r="AR135" i="34"/>
  <c r="AV52" i="34"/>
  <c r="T52" i="34"/>
  <c r="AN57" i="34"/>
  <c r="AB75" i="34"/>
  <c r="T88" i="34"/>
  <c r="AB89" i="34"/>
  <c r="T106" i="34"/>
  <c r="P112" i="34"/>
  <c r="AV112" i="34"/>
  <c r="AZ137" i="34"/>
  <c r="AN147" i="34"/>
  <c r="L165" i="34"/>
  <c r="AZ173" i="34"/>
  <c r="P189" i="34"/>
  <c r="AN135" i="34"/>
  <c r="H158" i="34"/>
  <c r="AJ158" i="34" s="1"/>
  <c r="H121" i="34"/>
  <c r="AJ121" i="34" s="1"/>
  <c r="H51" i="34"/>
  <c r="AJ51" i="34" s="1"/>
  <c r="AN51" i="34"/>
  <c r="AV74" i="34"/>
  <c r="L51" i="34"/>
  <c r="AR51" i="34"/>
  <c r="X52" i="34"/>
  <c r="X55" i="34"/>
  <c r="AF56" i="34"/>
  <c r="L57" i="34"/>
  <c r="AR57" i="34"/>
  <c r="H73" i="34"/>
  <c r="AJ73" i="34" s="1"/>
  <c r="AZ74" i="34"/>
  <c r="AV79" i="34"/>
  <c r="AV105" i="34"/>
  <c r="X106" i="34"/>
  <c r="T177" i="34"/>
  <c r="L197" i="34"/>
  <c r="AF195" i="34"/>
  <c r="L76" i="34"/>
  <c r="AZ66" i="34"/>
  <c r="L52" i="34"/>
  <c r="AR52" i="34"/>
  <c r="X53" i="34"/>
  <c r="AZ53" i="34"/>
  <c r="AN58" i="34"/>
  <c r="AN64" i="34"/>
  <c r="L71" i="34"/>
  <c r="AR71" i="34"/>
  <c r="AN77" i="34"/>
  <c r="AZ78" i="34"/>
  <c r="P87" i="34"/>
  <c r="X88" i="34"/>
  <c r="AZ88" i="34"/>
  <c r="AZ91" i="34"/>
  <c r="H96" i="34"/>
  <c r="AJ96" i="34" s="1"/>
  <c r="L99" i="34"/>
  <c r="T103" i="34"/>
  <c r="AF105" i="34"/>
  <c r="L111" i="34"/>
  <c r="P120" i="34"/>
  <c r="AF125" i="34"/>
  <c r="AF132" i="34"/>
  <c r="X137" i="34"/>
  <c r="L158" i="34"/>
  <c r="AN163" i="34"/>
  <c r="T164" i="34"/>
  <c r="AV168" i="34"/>
  <c r="L175" i="34"/>
  <c r="X177" i="34"/>
  <c r="H179" i="34"/>
  <c r="AJ179" i="34" s="1"/>
  <c r="X48" i="34"/>
  <c r="X169" i="34"/>
  <c r="AF48" i="34"/>
  <c r="AF60" i="34"/>
  <c r="AN74" i="34"/>
  <c r="L77" i="34"/>
  <c r="L80" i="34"/>
  <c r="AR80" i="34"/>
  <c r="AF85" i="34"/>
  <c r="X91" i="34"/>
  <c r="AB98" i="34"/>
  <c r="X108" i="34"/>
  <c r="P111" i="34"/>
  <c r="AN115" i="34"/>
  <c r="X121" i="34"/>
  <c r="H125" i="34"/>
  <c r="AJ125" i="34" s="1"/>
  <c r="AB128" i="34"/>
  <c r="P148" i="34"/>
  <c r="AB156" i="34"/>
  <c r="P163" i="34"/>
  <c r="X164" i="34"/>
  <c r="AZ165" i="34"/>
  <c r="T171" i="34"/>
  <c r="H174" i="34"/>
  <c r="AJ174" i="34" s="1"/>
  <c r="L179" i="34"/>
  <c r="AR179" i="34"/>
  <c r="P190" i="34"/>
  <c r="AV190" i="34"/>
  <c r="AF194" i="34"/>
  <c r="T80" i="34"/>
  <c r="AZ96" i="34"/>
  <c r="H146" i="34"/>
  <c r="AJ146" i="34" s="1"/>
  <c r="X50" i="34"/>
  <c r="AB52" i="34"/>
  <c r="P57" i="34"/>
  <c r="L66" i="34"/>
  <c r="AB71" i="34"/>
  <c r="AF75" i="34"/>
  <c r="X93" i="34"/>
  <c r="AR94" i="34"/>
  <c r="H100" i="34"/>
  <c r="AJ100" i="34" s="1"/>
  <c r="AN128" i="34"/>
  <c r="AF145" i="34"/>
  <c r="AB148" i="34"/>
  <c r="AV158" i="34"/>
  <c r="L173" i="34"/>
  <c r="X179" i="34"/>
  <c r="P180" i="34"/>
  <c r="H191" i="34"/>
  <c r="AJ191" i="34" s="1"/>
  <c r="T77" i="34"/>
  <c r="AV83" i="34"/>
  <c r="AB49" i="34"/>
  <c r="T51" i="34"/>
  <c r="AZ51" i="34"/>
  <c r="AZ57" i="34"/>
  <c r="AB58" i="34"/>
  <c r="AB64" i="34"/>
  <c r="P66" i="34"/>
  <c r="P69" i="34"/>
  <c r="AN88" i="34"/>
  <c r="P95" i="34"/>
  <c r="L100" i="34"/>
  <c r="AR100" i="34"/>
  <c r="L104" i="34"/>
  <c r="AN104" i="34"/>
  <c r="L128" i="34"/>
  <c r="L137" i="34"/>
  <c r="AR137" i="34"/>
  <c r="P143" i="34"/>
  <c r="AB158" i="34"/>
  <c r="AZ158" i="34"/>
  <c r="H165" i="34"/>
  <c r="AJ165" i="34" s="1"/>
  <c r="AB179" i="34"/>
  <c r="AB186" i="34"/>
  <c r="AN187" i="34"/>
  <c r="AZ80" i="34"/>
  <c r="AN85" i="34"/>
  <c r="T96" i="34"/>
  <c r="AZ144" i="34"/>
  <c r="P53" i="34"/>
  <c r="X57" i="34"/>
  <c r="AZ60" i="34"/>
  <c r="T69" i="34"/>
  <c r="AV69" i="34"/>
  <c r="AF80" i="34"/>
  <c r="H84" i="34"/>
  <c r="AJ84" i="34" s="1"/>
  <c r="P100" i="34"/>
  <c r="L103" i="34"/>
  <c r="T118" i="34"/>
  <c r="AR121" i="34"/>
  <c r="P128" i="34"/>
  <c r="X130" i="34"/>
  <c r="AF144" i="34"/>
  <c r="AV156" i="34"/>
  <c r="AN165" i="34"/>
  <c r="AZ169" i="34"/>
  <c r="P177" i="34"/>
  <c r="AF179" i="34"/>
  <c r="AB76" i="34"/>
  <c r="H65" i="34"/>
  <c r="AJ65" i="34" s="1"/>
  <c r="H118" i="34"/>
  <c r="AJ118" i="34" s="1"/>
  <c r="H126" i="34"/>
  <c r="AJ126" i="34" s="1"/>
  <c r="AN142" i="34"/>
  <c r="AF146" i="34"/>
  <c r="P51" i="34"/>
  <c r="H56" i="34"/>
  <c r="AJ56" i="34" s="1"/>
  <c r="T57" i="34"/>
  <c r="X59" i="34"/>
  <c r="AF64" i="34"/>
  <c r="AN65" i="34"/>
  <c r="L70" i="34"/>
  <c r="AN70" i="34"/>
  <c r="P77" i="34"/>
  <c r="AV78" i="34"/>
  <c r="AB80" i="34"/>
  <c r="H85" i="34"/>
  <c r="AJ85" i="34" s="1"/>
  <c r="AB88" i="34"/>
  <c r="P91" i="34"/>
  <c r="AB96" i="34"/>
  <c r="H102" i="34"/>
  <c r="AJ102" i="34" s="1"/>
  <c r="H109" i="34"/>
  <c r="AJ109" i="34" s="1"/>
  <c r="AV111" i="34"/>
  <c r="AR113" i="34"/>
  <c r="L118" i="34"/>
  <c r="T120" i="34"/>
  <c r="AV120" i="34"/>
  <c r="AZ121" i="34"/>
  <c r="AN124" i="34"/>
  <c r="L126" i="34"/>
  <c r="AN134" i="34"/>
  <c r="AB136" i="34"/>
  <c r="L142" i="34"/>
  <c r="AR142" i="34"/>
  <c r="P147" i="34"/>
  <c r="X148" i="34"/>
  <c r="T149" i="34"/>
  <c r="T153" i="34"/>
  <c r="T156" i="34"/>
  <c r="T163" i="34"/>
  <c r="AV163" i="34"/>
  <c r="AB164" i="34"/>
  <c r="AB167" i="34"/>
  <c r="T169" i="34"/>
  <c r="X175" i="34"/>
  <c r="AV175" i="34"/>
  <c r="H183" i="34"/>
  <c r="AJ183" i="34" s="1"/>
  <c r="P184" i="34"/>
  <c r="AZ186" i="34"/>
  <c r="L85" i="34"/>
  <c r="P118" i="34"/>
  <c r="AN118" i="34"/>
  <c r="AF122" i="34"/>
  <c r="L124" i="34"/>
  <c r="AR124" i="34"/>
  <c r="L134" i="34"/>
  <c r="P142" i="34"/>
  <c r="AN146" i="34"/>
  <c r="AB177" i="34"/>
  <c r="X178" i="34"/>
  <c r="L183" i="34"/>
  <c r="AN183" i="34"/>
  <c r="AF187" i="34"/>
  <c r="AB187" i="34"/>
  <c r="L191" i="34"/>
  <c r="AR191" i="34"/>
  <c r="AB53" i="34"/>
  <c r="AF55" i="34"/>
  <c r="H60" i="34"/>
  <c r="AJ60" i="34" s="1"/>
  <c r="X63" i="34"/>
  <c r="AB66" i="34"/>
  <c r="T70" i="34"/>
  <c r="AV70" i="34"/>
  <c r="P76" i="34"/>
  <c r="AR76" i="34"/>
  <c r="AB78" i="34"/>
  <c r="P85" i="34"/>
  <c r="X87" i="34"/>
  <c r="P97" i="34"/>
  <c r="AZ99" i="34"/>
  <c r="H101" i="34"/>
  <c r="AJ101" i="34" s="1"/>
  <c r="P102" i="34"/>
  <c r="X103" i="34"/>
  <c r="AV103" i="34"/>
  <c r="AB104" i="34"/>
  <c r="L106" i="34"/>
  <c r="AR118" i="34"/>
  <c r="H122" i="34"/>
  <c r="AJ122" i="34" s="1"/>
  <c r="T126" i="34"/>
  <c r="P130" i="34"/>
  <c r="H141" i="34"/>
  <c r="AJ141" i="34" s="1"/>
  <c r="AR146" i="34"/>
  <c r="AZ147" i="34"/>
  <c r="AB149" i="34"/>
  <c r="H151" i="34"/>
  <c r="AJ151" i="34" s="1"/>
  <c r="AR162" i="34"/>
  <c r="AB163" i="34"/>
  <c r="AZ164" i="34"/>
  <c r="AN166" i="34"/>
  <c r="H177" i="34"/>
  <c r="AJ177" i="34" s="1"/>
  <c r="AF177" i="34"/>
  <c r="P183" i="34"/>
  <c r="AR183" i="34"/>
  <c r="P191" i="34"/>
  <c r="AB192" i="34"/>
  <c r="H76" i="34"/>
  <c r="AJ76" i="34" s="1"/>
  <c r="AF118" i="34"/>
  <c r="P70" i="34"/>
  <c r="AN76" i="34"/>
  <c r="X51" i="34"/>
  <c r="AF53" i="34"/>
  <c r="AV56" i="34"/>
  <c r="P61" i="34"/>
  <c r="H52" i="34"/>
  <c r="AJ52" i="34" s="1"/>
  <c r="L53" i="34"/>
  <c r="AZ56" i="34"/>
  <c r="AF57" i="34"/>
  <c r="AN60" i="34"/>
  <c r="AF62" i="34"/>
  <c r="P64" i="34"/>
  <c r="X70" i="34"/>
  <c r="AZ70" i="34"/>
  <c r="P75" i="34"/>
  <c r="AZ77" i="34"/>
  <c r="AF78" i="34"/>
  <c r="T85" i="34"/>
  <c r="AR85" i="34"/>
  <c r="H88" i="34"/>
  <c r="AJ88" i="34" s="1"/>
  <c r="AR89" i="34"/>
  <c r="AV90" i="34"/>
  <c r="AB91" i="34"/>
  <c r="AN96" i="34"/>
  <c r="AV97" i="34"/>
  <c r="L101" i="34"/>
  <c r="AZ102" i="34"/>
  <c r="H106" i="34"/>
  <c r="AJ106" i="34" s="1"/>
  <c r="AB110" i="34"/>
  <c r="AF111" i="34"/>
  <c r="H112" i="34"/>
  <c r="AJ112" i="34" s="1"/>
  <c r="AF121" i="34"/>
  <c r="AN133" i="34"/>
  <c r="T134" i="34"/>
  <c r="AR145" i="34"/>
  <c r="T146" i="34"/>
  <c r="H149" i="34"/>
  <c r="AJ149" i="34" s="1"/>
  <c r="AF149" i="34"/>
  <c r="T152" i="34"/>
  <c r="AF156" i="34"/>
  <c r="AN159" i="34"/>
  <c r="AF163" i="34"/>
  <c r="H175" i="34"/>
  <c r="AJ175" i="34" s="1"/>
  <c r="AF176" i="34"/>
  <c r="L177" i="34"/>
  <c r="H193" i="34"/>
  <c r="AJ193" i="34" s="1"/>
  <c r="T194" i="34"/>
  <c r="AR65" i="34"/>
  <c r="AR48" i="34"/>
  <c r="X56" i="34"/>
  <c r="AN59" i="34"/>
  <c r="L60" i="34"/>
  <c r="AR60" i="34"/>
  <c r="X61" i="34"/>
  <c r="AB70" i="34"/>
  <c r="AF71" i="34"/>
  <c r="AZ76" i="34"/>
  <c r="X85" i="34"/>
  <c r="AV85" i="34"/>
  <c r="T90" i="34"/>
  <c r="AZ90" i="34"/>
  <c r="X94" i="34"/>
  <c r="L96" i="34"/>
  <c r="AR96" i="34"/>
  <c r="AR101" i="34"/>
  <c r="AF104" i="34"/>
  <c r="X118" i="34"/>
  <c r="AZ118" i="34"/>
  <c r="AB119" i="34"/>
  <c r="P122" i="34"/>
  <c r="X125" i="34"/>
  <c r="X126" i="34"/>
  <c r="AZ126" i="34"/>
  <c r="AB138" i="34"/>
  <c r="AV141" i="34"/>
  <c r="X146" i="34"/>
  <c r="AF147" i="34"/>
  <c r="X152" i="34"/>
  <c r="X153" i="34"/>
  <c r="H163" i="34"/>
  <c r="AJ163" i="34" s="1"/>
  <c r="AN175" i="34"/>
  <c r="AN177" i="34"/>
  <c r="X183" i="34"/>
  <c r="AZ183" i="34"/>
  <c r="X191" i="34"/>
  <c r="L193" i="34"/>
  <c r="AN49" i="34"/>
  <c r="AV48" i="34"/>
  <c r="T54" i="34"/>
  <c r="AR54" i="34"/>
  <c r="T55" i="34"/>
  <c r="AB56" i="34"/>
  <c r="H57" i="34"/>
  <c r="AJ57" i="34" s="1"/>
  <c r="AR59" i="34"/>
  <c r="P60" i="34"/>
  <c r="AV60" i="34"/>
  <c r="AN67" i="34"/>
  <c r="P72" i="34"/>
  <c r="X75" i="34"/>
  <c r="AZ75" i="34"/>
  <c r="H78" i="34"/>
  <c r="AJ78" i="34" s="1"/>
  <c r="AN78" i="34"/>
  <c r="AV80" i="34"/>
  <c r="H82" i="34"/>
  <c r="AJ82" i="34" s="1"/>
  <c r="AB85" i="34"/>
  <c r="AB86" i="34"/>
  <c r="AR88" i="34"/>
  <c r="X90" i="34"/>
  <c r="AB97" i="34"/>
  <c r="T101" i="34"/>
  <c r="AV101" i="34"/>
  <c r="H104" i="34"/>
  <c r="AJ104" i="34" s="1"/>
  <c r="AV122" i="34"/>
  <c r="AB124" i="34"/>
  <c r="AB125" i="34"/>
  <c r="AZ125" i="34"/>
  <c r="AB126" i="34"/>
  <c r="P136" i="34"/>
  <c r="T141" i="34"/>
  <c r="AZ141" i="34"/>
  <c r="X145" i="34"/>
  <c r="AZ145" i="34"/>
  <c r="AN150" i="34"/>
  <c r="T167" i="34"/>
  <c r="P168" i="34"/>
  <c r="P175" i="34"/>
  <c r="AV184" i="34"/>
  <c r="AB191" i="34"/>
  <c r="AV193" i="34"/>
  <c r="AB194" i="34"/>
  <c r="X47" i="34"/>
  <c r="T58" i="34"/>
  <c r="AZ68" i="34"/>
  <c r="AF117" i="34"/>
  <c r="AB123" i="34"/>
  <c r="T49" i="34"/>
  <c r="AV49" i="34"/>
  <c r="AN53" i="34"/>
  <c r="AN56" i="34"/>
  <c r="P59" i="34"/>
  <c r="AZ49" i="34"/>
  <c r="AR53" i="34"/>
  <c r="P55" i="34"/>
  <c r="AV58" i="34"/>
  <c r="T59" i="34"/>
  <c r="AZ61" i="34"/>
  <c r="AB63" i="34"/>
  <c r="H64" i="34"/>
  <c r="AJ64" i="34" s="1"/>
  <c r="T67" i="34"/>
  <c r="T99" i="34"/>
  <c r="AR99" i="34"/>
  <c r="AF129" i="34"/>
  <c r="AB48" i="34"/>
  <c r="H48" i="34"/>
  <c r="AJ48" i="34" s="1"/>
  <c r="X54" i="34"/>
  <c r="AZ59" i="34"/>
  <c r="AV65" i="34"/>
  <c r="P86" i="34"/>
  <c r="T98" i="34"/>
  <c r="L123" i="34"/>
  <c r="AV50" i="34"/>
  <c r="AF50" i="34"/>
  <c r="AF58" i="34"/>
  <c r="AB59" i="34"/>
  <c r="L48" i="34"/>
  <c r="H49" i="34"/>
  <c r="AJ49" i="34" s="1"/>
  <c r="AF49" i="34"/>
  <c r="H53" i="34"/>
  <c r="AJ53" i="34" s="1"/>
  <c r="AF59" i="34"/>
  <c r="AB60" i="34"/>
  <c r="T64" i="34"/>
  <c r="AZ65" i="34"/>
  <c r="H67" i="34"/>
  <c r="AJ67" i="34" s="1"/>
  <c r="T47" i="34"/>
  <c r="AF63" i="34"/>
  <c r="L47" i="34"/>
  <c r="P48" i="34"/>
  <c r="AZ54" i="34"/>
  <c r="AB55" i="34"/>
  <c r="H58" i="34"/>
  <c r="AJ58" i="34" s="1"/>
  <c r="H59" i="34"/>
  <c r="AJ59" i="34" s="1"/>
  <c r="P62" i="34"/>
  <c r="X64" i="34"/>
  <c r="AN72" i="34"/>
  <c r="AF87" i="34"/>
  <c r="AF99" i="34"/>
  <c r="AB195" i="34"/>
  <c r="AZ48" i="34"/>
  <c r="T48" i="34"/>
  <c r="AN48" i="34"/>
  <c r="AN50" i="34"/>
  <c r="T62" i="34"/>
  <c r="AF65" i="34"/>
  <c r="AR68" i="34"/>
  <c r="AZ93" i="34"/>
  <c r="AF98" i="34"/>
  <c r="X67" i="34"/>
  <c r="H72" i="34"/>
  <c r="AJ72" i="34" s="1"/>
  <c r="AB73" i="34"/>
  <c r="AN75" i="34"/>
  <c r="AF76" i="34"/>
  <c r="AB77" i="34"/>
  <c r="T79" i="34"/>
  <c r="X81" i="34"/>
  <c r="AN95" i="34"/>
  <c r="AN103" i="34"/>
  <c r="AR106" i="34"/>
  <c r="T107" i="34"/>
  <c r="AN111" i="34"/>
  <c r="L112" i="34"/>
  <c r="AF123" i="34"/>
  <c r="L136" i="34"/>
  <c r="AZ153" i="34"/>
  <c r="AB159" i="34"/>
  <c r="H160" i="34"/>
  <c r="AJ160" i="34" s="1"/>
  <c r="L64" i="34"/>
  <c r="L65" i="34"/>
  <c r="H66" i="34"/>
  <c r="AJ66" i="34" s="1"/>
  <c r="AB67" i="34"/>
  <c r="AZ67" i="34"/>
  <c r="X68" i="34"/>
  <c r="AV68" i="34"/>
  <c r="AR70" i="34"/>
  <c r="L72" i="34"/>
  <c r="AV73" i="34"/>
  <c r="T75" i="34"/>
  <c r="H77" i="34"/>
  <c r="AJ77" i="34" s="1"/>
  <c r="AF77" i="34"/>
  <c r="AB81" i="34"/>
  <c r="AV81" i="34"/>
  <c r="AR83" i="34"/>
  <c r="L86" i="34"/>
  <c r="X89" i="34"/>
  <c r="AV91" i="34"/>
  <c r="AR95" i="34"/>
  <c r="P96" i="34"/>
  <c r="X97" i="34"/>
  <c r="AZ98" i="34"/>
  <c r="P103" i="34"/>
  <c r="AV107" i="34"/>
  <c r="T108" i="34"/>
  <c r="AF112" i="34"/>
  <c r="L113" i="34"/>
  <c r="AZ113" i="34"/>
  <c r="X114" i="34"/>
  <c r="AB117" i="34"/>
  <c r="AB118" i="34"/>
  <c r="AN136" i="34"/>
  <c r="AZ138" i="34"/>
  <c r="AF159" i="34"/>
  <c r="AB162" i="34"/>
  <c r="AV162" i="34"/>
  <c r="AV176" i="34"/>
  <c r="L181" i="34"/>
  <c r="X187" i="34"/>
  <c r="AF192" i="34"/>
  <c r="AZ197" i="34"/>
  <c r="H68" i="34"/>
  <c r="AJ68" i="34" s="1"/>
  <c r="AB69" i="34"/>
  <c r="T72" i="34"/>
  <c r="AR72" i="34"/>
  <c r="AF79" i="34"/>
  <c r="H81" i="34"/>
  <c r="AJ81" i="34" s="1"/>
  <c r="AN86" i="34"/>
  <c r="P92" i="34"/>
  <c r="H93" i="34"/>
  <c r="AJ93" i="34" s="1"/>
  <c r="H99" i="34"/>
  <c r="AJ99" i="34" s="1"/>
  <c r="AB99" i="34"/>
  <c r="AB107" i="34"/>
  <c r="H117" i="34"/>
  <c r="AJ117" i="34" s="1"/>
  <c r="AN123" i="34"/>
  <c r="T131" i="34"/>
  <c r="AF139" i="34"/>
  <c r="P160" i="34"/>
  <c r="AV160" i="34"/>
  <c r="AB168" i="34"/>
  <c r="P173" i="34"/>
  <c r="AB176" i="34"/>
  <c r="T182" i="34"/>
  <c r="AF190" i="34"/>
  <c r="X65" i="34"/>
  <c r="AR66" i="34"/>
  <c r="L68" i="34"/>
  <c r="H69" i="34"/>
  <c r="AJ69" i="34" s="1"/>
  <c r="P73" i="34"/>
  <c r="T76" i="34"/>
  <c r="AF82" i="34"/>
  <c r="H89" i="34"/>
  <c r="AJ89" i="34" s="1"/>
  <c r="L93" i="34"/>
  <c r="X95" i="34"/>
  <c r="AB103" i="34"/>
  <c r="H107" i="34"/>
  <c r="AJ107" i="34" s="1"/>
  <c r="AF107" i="34"/>
  <c r="AN110" i="34"/>
  <c r="L117" i="34"/>
  <c r="AN117" i="34"/>
  <c r="AN120" i="34"/>
  <c r="AN129" i="34"/>
  <c r="L139" i="34"/>
  <c r="H153" i="34"/>
  <c r="AJ153" i="34" s="1"/>
  <c r="AR159" i="34"/>
  <c r="AZ160" i="34"/>
  <c r="AF166" i="34"/>
  <c r="T60" i="34"/>
  <c r="AV61" i="34"/>
  <c r="AZ64" i="34"/>
  <c r="T66" i="34"/>
  <c r="AV66" i="34"/>
  <c r="AN68" i="34"/>
  <c r="L69" i="34"/>
  <c r="H70" i="34"/>
  <c r="AJ70" i="34" s="1"/>
  <c r="AB72" i="34"/>
  <c r="AF74" i="34"/>
  <c r="H75" i="34"/>
  <c r="AJ75" i="34" s="1"/>
  <c r="T78" i="34"/>
  <c r="L79" i="34"/>
  <c r="AB84" i="34"/>
  <c r="AN87" i="34"/>
  <c r="P88" i="34"/>
  <c r="H90" i="34"/>
  <c r="AJ90" i="34" s="1"/>
  <c r="AF90" i="34"/>
  <c r="AB95" i="34"/>
  <c r="AF96" i="34"/>
  <c r="H97" i="34"/>
  <c r="AJ97" i="34" s="1"/>
  <c r="AN97" i="34"/>
  <c r="P98" i="34"/>
  <c r="AZ101" i="34"/>
  <c r="AB102" i="34"/>
  <c r="AF103" i="34"/>
  <c r="AZ104" i="34"/>
  <c r="X105" i="34"/>
  <c r="H110" i="34"/>
  <c r="AJ110" i="34" s="1"/>
  <c r="AB111" i="34"/>
  <c r="AV123" i="34"/>
  <c r="AR129" i="34"/>
  <c r="P139" i="34"/>
  <c r="AB143" i="34"/>
  <c r="H144" i="34"/>
  <c r="AJ144" i="34" s="1"/>
  <c r="AN153" i="34"/>
  <c r="T154" i="34"/>
  <c r="T159" i="34"/>
  <c r="AZ170" i="34"/>
  <c r="AR174" i="34"/>
  <c r="H194" i="34"/>
  <c r="AJ194" i="34" s="1"/>
  <c r="AN194" i="34"/>
  <c r="P68" i="34"/>
  <c r="AN69" i="34"/>
  <c r="AF72" i="34"/>
  <c r="AZ72" i="34"/>
  <c r="T73" i="34"/>
  <c r="AN73" i="34"/>
  <c r="X76" i="34"/>
  <c r="AV76" i="34"/>
  <c r="AV77" i="34"/>
  <c r="P81" i="34"/>
  <c r="AN81" i="34"/>
  <c r="AN82" i="34"/>
  <c r="X86" i="34"/>
  <c r="AZ86" i="34"/>
  <c r="T87" i="34"/>
  <c r="L89" i="34"/>
  <c r="AN89" i="34"/>
  <c r="T93" i="34"/>
  <c r="AN98" i="34"/>
  <c r="P99" i="34"/>
  <c r="AF101" i="34"/>
  <c r="H103" i="34"/>
  <c r="AJ103" i="34" s="1"/>
  <c r="AB105" i="34"/>
  <c r="AR105" i="34"/>
  <c r="L107" i="34"/>
  <c r="P117" i="34"/>
  <c r="AZ123" i="34"/>
  <c r="P129" i="34"/>
  <c r="AN138" i="34"/>
  <c r="H143" i="34"/>
  <c r="AJ143" i="34" s="1"/>
  <c r="P153" i="34"/>
  <c r="X157" i="34"/>
  <c r="AB160" i="34"/>
  <c r="P162" i="34"/>
  <c r="AB173" i="34"/>
  <c r="AF181" i="34"/>
  <c r="L187" i="34"/>
  <c r="AR190" i="34"/>
  <c r="X192" i="34"/>
  <c r="AZ192" i="34"/>
  <c r="H129" i="34"/>
  <c r="AJ129" i="34" s="1"/>
  <c r="H131" i="34"/>
  <c r="AJ131" i="34" s="1"/>
  <c r="T136" i="34"/>
  <c r="AR136" i="34"/>
  <c r="T138" i="34"/>
  <c r="AR138" i="34"/>
  <c r="T139" i="34"/>
  <c r="AN139" i="34"/>
  <c r="L141" i="34"/>
  <c r="AN141" i="34"/>
  <c r="AV143" i="34"/>
  <c r="H148" i="34"/>
  <c r="AJ148" i="34" s="1"/>
  <c r="AF148" i="34"/>
  <c r="AV152" i="34"/>
  <c r="AB157" i="34"/>
  <c r="AZ157" i="34"/>
  <c r="X159" i="34"/>
  <c r="AV159" i="34"/>
  <c r="AN160" i="34"/>
  <c r="AR164" i="34"/>
  <c r="P165" i="34"/>
  <c r="AV167" i="34"/>
  <c r="AN168" i="34"/>
  <c r="H176" i="34"/>
  <c r="AJ176" i="34" s="1"/>
  <c r="AZ176" i="34"/>
  <c r="AF183" i="34"/>
  <c r="P187" i="34"/>
  <c r="AF191" i="34"/>
  <c r="H192" i="34"/>
  <c r="AJ192" i="34" s="1"/>
  <c r="AV194" i="34"/>
  <c r="AN195" i="34"/>
  <c r="AB197" i="34"/>
  <c r="AR114" i="34"/>
  <c r="T115" i="34"/>
  <c r="AR117" i="34"/>
  <c r="P119" i="34"/>
  <c r="AB121" i="34"/>
  <c r="AB122" i="34"/>
  <c r="H123" i="34"/>
  <c r="AJ123" i="34" s="1"/>
  <c r="X124" i="34"/>
  <c r="AF126" i="34"/>
  <c r="H128" i="34"/>
  <c r="AJ128" i="34" s="1"/>
  <c r="AF128" i="34"/>
  <c r="P132" i="34"/>
  <c r="AV133" i="34"/>
  <c r="AR134" i="34"/>
  <c r="AV135" i="34"/>
  <c r="AV136" i="34"/>
  <c r="T137" i="34"/>
  <c r="AV137" i="34"/>
  <c r="X138" i="34"/>
  <c r="AV138" i="34"/>
  <c r="P141" i="34"/>
  <c r="AR141" i="34"/>
  <c r="X142" i="34"/>
  <c r="AB146" i="34"/>
  <c r="X149" i="34"/>
  <c r="X156" i="34"/>
  <c r="AZ159" i="34"/>
  <c r="L163" i="34"/>
  <c r="AV165" i="34"/>
  <c r="X167" i="34"/>
  <c r="X170" i="34"/>
  <c r="AF173" i="34"/>
  <c r="T175" i="34"/>
  <c r="L176" i="34"/>
  <c r="AN179" i="34"/>
  <c r="T187" i="34"/>
  <c r="AN190" i="34"/>
  <c r="L192" i="34"/>
  <c r="X194" i="34"/>
  <c r="X195" i="34"/>
  <c r="AR195" i="34"/>
  <c r="AF197" i="34"/>
  <c r="AZ115" i="34"/>
  <c r="AV116" i="34"/>
  <c r="AZ117" i="34"/>
  <c r="AV118" i="34"/>
  <c r="AR120" i="34"/>
  <c r="L121" i="34"/>
  <c r="AN122" i="34"/>
  <c r="P123" i="34"/>
  <c r="P126" i="34"/>
  <c r="AR126" i="34"/>
  <c r="AR128" i="34"/>
  <c r="T129" i="34"/>
  <c r="AV129" i="34"/>
  <c r="AV131" i="34"/>
  <c r="H136" i="34"/>
  <c r="AJ136" i="34" s="1"/>
  <c r="AF137" i="34"/>
  <c r="H139" i="34"/>
  <c r="AJ139" i="34" s="1"/>
  <c r="AZ139" i="34"/>
  <c r="AF143" i="34"/>
  <c r="L144" i="34"/>
  <c r="AF150" i="34"/>
  <c r="AR151" i="34"/>
  <c r="H152" i="34"/>
  <c r="AJ152" i="34" s="1"/>
  <c r="L153" i="34"/>
  <c r="L157" i="34"/>
  <c r="T161" i="34"/>
  <c r="H162" i="34"/>
  <c r="AJ162" i="34" s="1"/>
  <c r="AZ162" i="34"/>
  <c r="AF165" i="34"/>
  <c r="H167" i="34"/>
  <c r="AJ167" i="34" s="1"/>
  <c r="AZ168" i="34"/>
  <c r="H170" i="34"/>
  <c r="AJ170" i="34" s="1"/>
  <c r="AB175" i="34"/>
  <c r="AZ179" i="34"/>
  <c r="AN181" i="34"/>
  <c r="T183" i="34"/>
  <c r="AF184" i="34"/>
  <c r="X186" i="34"/>
  <c r="AR187" i="34"/>
  <c r="T189" i="34"/>
  <c r="T191" i="34"/>
  <c r="T192" i="34"/>
  <c r="P193" i="34"/>
  <c r="AN197" i="34"/>
  <c r="AV128" i="34"/>
  <c r="X129" i="34"/>
  <c r="X131" i="34"/>
  <c r="AF136" i="34"/>
  <c r="H138" i="34"/>
  <c r="AJ138" i="34" s="1"/>
  <c r="AF138" i="34"/>
  <c r="AB141" i="34"/>
  <c r="L143" i="34"/>
  <c r="P144" i="34"/>
  <c r="AR144" i="34"/>
  <c r="L152" i="34"/>
  <c r="AF153" i="34"/>
  <c r="L154" i="34"/>
  <c r="AN156" i="34"/>
  <c r="AN157" i="34"/>
  <c r="L159" i="34"/>
  <c r="L162" i="34"/>
  <c r="AF162" i="34"/>
  <c r="L167" i="34"/>
  <c r="AN167" i="34"/>
  <c r="L171" i="34"/>
  <c r="AF175" i="34"/>
  <c r="T176" i="34"/>
  <c r="AR181" i="34"/>
  <c r="AF185" i="34"/>
  <c r="H187" i="34"/>
  <c r="AJ187" i="34" s="1"/>
  <c r="AV187" i="34"/>
  <c r="X190" i="34"/>
  <c r="AV191" i="34"/>
  <c r="AR192" i="34"/>
  <c r="H195" i="34"/>
  <c r="AJ195" i="34" s="1"/>
  <c r="P197" i="34"/>
  <c r="AR197" i="34"/>
  <c r="T121" i="34"/>
  <c r="AR123" i="34"/>
  <c r="AZ128" i="34"/>
  <c r="AB129" i="34"/>
  <c r="AZ130" i="34"/>
  <c r="AB131" i="34"/>
  <c r="L138" i="34"/>
  <c r="AF141" i="34"/>
  <c r="AN143" i="34"/>
  <c r="T144" i="34"/>
  <c r="T157" i="34"/>
  <c r="P159" i="34"/>
  <c r="P167" i="34"/>
  <c r="AZ175" i="34"/>
  <c r="AR176" i="34"/>
  <c r="AV183" i="34"/>
  <c r="AZ191" i="34"/>
  <c r="AV192" i="34"/>
  <c r="P194" i="34"/>
  <c r="T197" i="34"/>
  <c r="H47" i="34"/>
  <c r="AV54" i="34"/>
  <c r="AV47" i="34"/>
  <c r="AB51" i="34"/>
  <c r="AF52" i="34"/>
  <c r="H54" i="34"/>
  <c r="AJ54" i="34" s="1"/>
  <c r="L56" i="34"/>
  <c r="AB57" i="34"/>
  <c r="L61" i="34"/>
  <c r="H63" i="34"/>
  <c r="AJ63" i="34" s="1"/>
  <c r="AZ63" i="34"/>
  <c r="X66" i="34"/>
  <c r="AB68" i="34"/>
  <c r="AF69" i="34"/>
  <c r="P71" i="34"/>
  <c r="AV71" i="34"/>
  <c r="AV75" i="34"/>
  <c r="P93" i="34"/>
  <c r="T95" i="34"/>
  <c r="AV95" i="34"/>
  <c r="AV98" i="34"/>
  <c r="AZ108" i="34"/>
  <c r="AV108" i="34"/>
  <c r="AF110" i="34"/>
  <c r="AZ110" i="34"/>
  <c r="AV114" i="34"/>
  <c r="H92" i="34"/>
  <c r="AJ92" i="34" s="1"/>
  <c r="AB47" i="34"/>
  <c r="AF68" i="34"/>
  <c r="AZ69" i="34"/>
  <c r="T71" i="34"/>
  <c r="P74" i="34"/>
  <c r="P84" i="34"/>
  <c r="AN92" i="34"/>
  <c r="P113" i="34"/>
  <c r="H61" i="34"/>
  <c r="AJ61" i="34" s="1"/>
  <c r="AV63" i="34"/>
  <c r="AZ47" i="34"/>
  <c r="L49" i="34"/>
  <c r="AF51" i="34"/>
  <c r="AV51" i="34"/>
  <c r="AZ52" i="34"/>
  <c r="L54" i="34"/>
  <c r="AB54" i="34"/>
  <c r="AN55" i="34"/>
  <c r="P56" i="34"/>
  <c r="AB61" i="34"/>
  <c r="AN62" i="34"/>
  <c r="L63" i="34"/>
  <c r="AR64" i="34"/>
  <c r="P65" i="34"/>
  <c r="L67" i="34"/>
  <c r="AZ71" i="34"/>
  <c r="P49" i="34"/>
  <c r="AN52" i="34"/>
  <c r="P54" i="34"/>
  <c r="AR55" i="34"/>
  <c r="T56" i="34"/>
  <c r="AV57" i="34"/>
  <c r="AF61" i="34"/>
  <c r="AR62" i="34"/>
  <c r="P63" i="34"/>
  <c r="AV64" i="34"/>
  <c r="T65" i="34"/>
  <c r="AF66" i="34"/>
  <c r="AF67" i="34"/>
  <c r="X72" i="34"/>
  <c r="T74" i="34"/>
  <c r="X78" i="34"/>
  <c r="AR79" i="34"/>
  <c r="AZ82" i="34"/>
  <c r="T84" i="34"/>
  <c r="H87" i="34"/>
  <c r="AJ87" i="34" s="1"/>
  <c r="AB87" i="34"/>
  <c r="AZ87" i="34"/>
  <c r="AV93" i="34"/>
  <c r="AV94" i="34"/>
  <c r="AZ95" i="34"/>
  <c r="H98" i="34"/>
  <c r="AJ98" i="34" s="1"/>
  <c r="AN106" i="34"/>
  <c r="L108" i="34"/>
  <c r="AF109" i="34"/>
  <c r="L110" i="34"/>
  <c r="H114" i="34"/>
  <c r="AJ114" i="34" s="1"/>
  <c r="AF114" i="34"/>
  <c r="AZ133" i="34"/>
  <c r="H133" i="34"/>
  <c r="AJ133" i="34" s="1"/>
  <c r="AV55" i="34"/>
  <c r="X62" i="34"/>
  <c r="T92" i="34"/>
  <c r="AF47" i="34"/>
  <c r="AF54" i="34"/>
  <c r="AV62" i="34"/>
  <c r="AR74" i="34"/>
  <c r="AV92" i="34"/>
  <c r="AJ47" i="34"/>
  <c r="X49" i="34"/>
  <c r="H55" i="34"/>
  <c r="AJ55" i="34" s="1"/>
  <c r="AZ55" i="34"/>
  <c r="AN61" i="34"/>
  <c r="H62" i="34"/>
  <c r="AJ62" i="34" s="1"/>
  <c r="AB65" i="34"/>
  <c r="AV67" i="34"/>
  <c r="X69" i="34"/>
  <c r="AR69" i="34"/>
  <c r="H71" i="34"/>
  <c r="AJ71" i="34" s="1"/>
  <c r="AN71" i="34"/>
  <c r="AF95" i="34"/>
  <c r="AR116" i="34"/>
  <c r="AF116" i="34"/>
  <c r="AR63" i="34"/>
  <c r="P47" i="34"/>
  <c r="T63" i="34"/>
  <c r="AN47" i="34"/>
  <c r="AR49" i="34"/>
  <c r="AN54" i="34"/>
  <c r="L55" i="34"/>
  <c r="AR56" i="34"/>
  <c r="T61" i="34"/>
  <c r="AR61" i="34"/>
  <c r="L62" i="34"/>
  <c r="AB62" i="34"/>
  <c r="AN63" i="34"/>
  <c r="T68" i="34"/>
  <c r="H74" i="34"/>
  <c r="AJ74" i="34" s="1"/>
  <c r="AB74" i="34"/>
  <c r="AB93" i="34"/>
  <c r="H95" i="34"/>
  <c r="AJ95" i="34" s="1"/>
  <c r="AZ106" i="34"/>
  <c r="AN144" i="34"/>
  <c r="P145" i="34"/>
  <c r="AB151" i="34"/>
  <c r="H155" i="34"/>
  <c r="AJ155" i="34" s="1"/>
  <c r="X77" i="34"/>
  <c r="AR77" i="34"/>
  <c r="X79" i="34"/>
  <c r="AF81" i="34"/>
  <c r="L82" i="34"/>
  <c r="L88" i="34"/>
  <c r="AV88" i="34"/>
  <c r="AN90" i="34"/>
  <c r="AR90" i="34"/>
  <c r="AF91" i="34"/>
  <c r="L95" i="34"/>
  <c r="X96" i="34"/>
  <c r="AN100" i="34"/>
  <c r="P101" i="34"/>
  <c r="AV106" i="34"/>
  <c r="P107" i="34"/>
  <c r="AV110" i="34"/>
  <c r="AZ112" i="34"/>
  <c r="AN113" i="34"/>
  <c r="AB114" i="34"/>
  <c r="X117" i="34"/>
  <c r="X120" i="34"/>
  <c r="AR122" i="34"/>
  <c r="AV125" i="34"/>
  <c r="L130" i="34"/>
  <c r="AF130" i="34"/>
  <c r="AF131" i="34"/>
  <c r="AB133" i="34"/>
  <c r="AV134" i="34"/>
  <c r="AB140" i="34"/>
  <c r="AF151" i="34"/>
  <c r="L155" i="34"/>
  <c r="L166" i="34"/>
  <c r="AV172" i="34"/>
  <c r="P178" i="34"/>
  <c r="AB178" i="34"/>
  <c r="AZ178" i="34"/>
  <c r="X115" i="34"/>
  <c r="AR115" i="34"/>
  <c r="L116" i="34"/>
  <c r="AF133" i="34"/>
  <c r="X134" i="34"/>
  <c r="AZ134" i="34"/>
  <c r="P172" i="34"/>
  <c r="AB172" i="34"/>
  <c r="T184" i="34"/>
  <c r="AN83" i="34"/>
  <c r="AZ84" i="34"/>
  <c r="T86" i="34"/>
  <c r="AR86" i="34"/>
  <c r="L87" i="34"/>
  <c r="AR87" i="34"/>
  <c r="AF93" i="34"/>
  <c r="AV96" i="34"/>
  <c r="AV99" i="34"/>
  <c r="AN101" i="34"/>
  <c r="AR102" i="34"/>
  <c r="AF102" i="34"/>
  <c r="T104" i="34"/>
  <c r="AB106" i="34"/>
  <c r="T109" i="34"/>
  <c r="P110" i="34"/>
  <c r="AR111" i="34"/>
  <c r="H113" i="34"/>
  <c r="AJ113" i="34" s="1"/>
  <c r="X113" i="34"/>
  <c r="L114" i="34"/>
  <c r="AV115" i="34"/>
  <c r="AN119" i="34"/>
  <c r="AZ120" i="34"/>
  <c r="AZ122" i="34"/>
  <c r="T123" i="34"/>
  <c r="T130" i="34"/>
  <c r="L131" i="34"/>
  <c r="H134" i="34"/>
  <c r="AJ134" i="34" s="1"/>
  <c r="AB135" i="34"/>
  <c r="X144" i="34"/>
  <c r="AN152" i="34"/>
  <c r="AR161" i="34"/>
  <c r="AR166" i="34"/>
  <c r="AN186" i="34"/>
  <c r="P78" i="34"/>
  <c r="H79" i="34"/>
  <c r="AJ79" i="34" s="1"/>
  <c r="H80" i="34"/>
  <c r="AJ80" i="34" s="1"/>
  <c r="X80" i="34"/>
  <c r="AN80" i="34"/>
  <c r="T82" i="34"/>
  <c r="X83" i="34"/>
  <c r="AV86" i="34"/>
  <c r="AV87" i="34"/>
  <c r="AF89" i="34"/>
  <c r="AB92" i="34"/>
  <c r="L94" i="34"/>
  <c r="T97" i="34"/>
  <c r="AR98" i="34"/>
  <c r="AV100" i="34"/>
  <c r="X104" i="34"/>
  <c r="AR104" i="34"/>
  <c r="L105" i="34"/>
  <c r="X107" i="34"/>
  <c r="AR107" i="34"/>
  <c r="X109" i="34"/>
  <c r="AV109" i="34"/>
  <c r="AN112" i="34"/>
  <c r="AB113" i="34"/>
  <c r="AV113" i="34"/>
  <c r="P114" i="34"/>
  <c r="H115" i="34"/>
  <c r="AJ115" i="34" s="1"/>
  <c r="P116" i="34"/>
  <c r="AV117" i="34"/>
  <c r="AN121" i="34"/>
  <c r="AN130" i="34"/>
  <c r="AN131" i="34"/>
  <c r="AF134" i="34"/>
  <c r="P151" i="34"/>
  <c r="AR152" i="34"/>
  <c r="X155" i="34"/>
  <c r="AV155" i="34"/>
  <c r="AV166" i="34"/>
  <c r="P169" i="34"/>
  <c r="AF172" i="34"/>
  <c r="H189" i="34"/>
  <c r="AJ189" i="34" s="1"/>
  <c r="L92" i="34"/>
  <c r="AN93" i="34"/>
  <c r="P106" i="34"/>
  <c r="AF108" i="34"/>
  <c r="AB109" i="34"/>
  <c r="T110" i="34"/>
  <c r="T112" i="34"/>
  <c r="AR112" i="34"/>
  <c r="T114" i="34"/>
  <c r="L115" i="34"/>
  <c r="AB115" i="34"/>
  <c r="T116" i="34"/>
  <c r="AF119" i="34"/>
  <c r="T125" i="34"/>
  <c r="AN125" i="34"/>
  <c r="AR131" i="34"/>
  <c r="P133" i="34"/>
  <c r="AB144" i="34"/>
  <c r="AB145" i="34"/>
  <c r="AZ161" i="34"/>
  <c r="X166" i="34"/>
  <c r="AB82" i="34"/>
  <c r="AN84" i="34"/>
  <c r="AR93" i="34"/>
  <c r="L98" i="34"/>
  <c r="AB100" i="34"/>
  <c r="P104" i="34"/>
  <c r="X110" i="34"/>
  <c r="X112" i="34"/>
  <c r="AF113" i="34"/>
  <c r="AN114" i="34"/>
  <c r="P115" i="34"/>
  <c r="AF115" i="34"/>
  <c r="X116" i="34"/>
  <c r="AB155" i="34"/>
  <c r="AZ155" i="34"/>
  <c r="P161" i="34"/>
  <c r="H161" i="34"/>
  <c r="AJ161" i="34" s="1"/>
  <c r="AB161" i="34"/>
  <c r="AB166" i="34"/>
  <c r="AN178" i="34"/>
  <c r="AB184" i="34"/>
  <c r="AZ184" i="34"/>
  <c r="L120" i="34"/>
  <c r="T122" i="34"/>
  <c r="T124" i="34"/>
  <c r="L125" i="34"/>
  <c r="AV126" i="34"/>
  <c r="X139" i="34"/>
  <c r="H145" i="34"/>
  <c r="AJ145" i="34" s="1"/>
  <c r="AV146" i="34"/>
  <c r="AB152" i="34"/>
  <c r="AR153" i="34"/>
  <c r="AF155" i="34"/>
  <c r="H166" i="34"/>
  <c r="AJ166" i="34" s="1"/>
  <c r="H169" i="34"/>
  <c r="AJ169" i="34" s="1"/>
  <c r="H172" i="34"/>
  <c r="AJ172" i="34" s="1"/>
  <c r="H178" i="34"/>
  <c r="AJ178" i="34" s="1"/>
  <c r="H180" i="34"/>
  <c r="AJ180" i="34" s="1"/>
  <c r="AV182" i="34"/>
  <c r="X185" i="34"/>
  <c r="T117" i="34"/>
  <c r="AF120" i="34"/>
  <c r="P121" i="34"/>
  <c r="X123" i="34"/>
  <c r="H124" i="34"/>
  <c r="AJ124" i="34" s="1"/>
  <c r="AZ129" i="34"/>
  <c r="X133" i="34"/>
  <c r="AR133" i="34"/>
  <c r="AB134" i="34"/>
  <c r="AF135" i="34"/>
  <c r="H137" i="34"/>
  <c r="AJ137" i="34" s="1"/>
  <c r="AB137" i="34"/>
  <c r="T142" i="34"/>
  <c r="L145" i="34"/>
  <c r="AZ146" i="34"/>
  <c r="AN151" i="34"/>
  <c r="AF152" i="34"/>
  <c r="AV153" i="34"/>
  <c r="L161" i="34"/>
  <c r="AN164" i="34"/>
  <c r="AF169" i="34"/>
  <c r="AV174" i="34"/>
  <c r="L178" i="34"/>
  <c r="AV178" i="34"/>
  <c r="AV180" i="34"/>
  <c r="AN184" i="34"/>
  <c r="AR186" i="34"/>
  <c r="L129" i="34"/>
  <c r="AR130" i="34"/>
  <c r="AZ131" i="34"/>
  <c r="L133" i="34"/>
  <c r="P134" i="34"/>
  <c r="X136" i="34"/>
  <c r="T145" i="34"/>
  <c r="AV151" i="34"/>
  <c r="P155" i="34"/>
  <c r="AN155" i="34"/>
  <c r="L156" i="34"/>
  <c r="AZ156" i="34"/>
  <c r="AF167" i="34"/>
  <c r="AZ167" i="34"/>
  <c r="AN169" i="34"/>
  <c r="AB171" i="34"/>
  <c r="P185" i="34"/>
  <c r="H186" i="34"/>
  <c r="AJ186" i="34" s="1"/>
  <c r="L195" i="34"/>
  <c r="AF196" i="34"/>
  <c r="P196" i="34"/>
  <c r="AN126" i="34"/>
  <c r="X128" i="34"/>
  <c r="H130" i="34"/>
  <c r="AJ130" i="34" s="1"/>
  <c r="AV130" i="34"/>
  <c r="P131" i="34"/>
  <c r="AB132" i="34"/>
  <c r="T135" i="34"/>
  <c r="P137" i="34"/>
  <c r="AV139" i="34"/>
  <c r="AR143" i="34"/>
  <c r="AV144" i="34"/>
  <c r="AN145" i="34"/>
  <c r="P146" i="34"/>
  <c r="AB153" i="34"/>
  <c r="AV154" i="34"/>
  <c r="AR154" i="34"/>
  <c r="T155" i="34"/>
  <c r="P156" i="34"/>
  <c r="AV157" i="34"/>
  <c r="H159" i="34"/>
  <c r="AJ159" i="34" s="1"/>
  <c r="AN161" i="34"/>
  <c r="AV164" i="34"/>
  <c r="L168" i="34"/>
  <c r="AF171" i="34"/>
  <c r="P174" i="34"/>
  <c r="AN174" i="34"/>
  <c r="P182" i="34"/>
  <c r="L186" i="34"/>
  <c r="AF186" i="34"/>
  <c r="T166" i="34"/>
  <c r="AV169" i="34"/>
  <c r="L174" i="34"/>
  <c r="T174" i="34"/>
  <c r="P186" i="34"/>
  <c r="AR189" i="34"/>
  <c r="L146" i="34"/>
  <c r="AB147" i="34"/>
  <c r="AR147" i="34"/>
  <c r="AZ152" i="34"/>
  <c r="H157" i="34"/>
  <c r="AJ157" i="34" s="1"/>
  <c r="AF157" i="34"/>
  <c r="L160" i="34"/>
  <c r="X161" i="34"/>
  <c r="AV161" i="34"/>
  <c r="X163" i="34"/>
  <c r="AR163" i="34"/>
  <c r="L164" i="34"/>
  <c r="T165" i="34"/>
  <c r="AR169" i="34"/>
  <c r="AF174" i="34"/>
  <c r="AN176" i="34"/>
  <c r="AZ177" i="34"/>
  <c r="AR178" i="34"/>
  <c r="AV186" i="34"/>
  <c r="AB196" i="34"/>
  <c r="AV145" i="34"/>
  <c r="L147" i="34"/>
  <c r="P152" i="34"/>
  <c r="AZ154" i="34"/>
  <c r="AR155" i="34"/>
  <c r="AR156" i="34"/>
  <c r="P157" i="34"/>
  <c r="X158" i="34"/>
  <c r="AF161" i="34"/>
  <c r="AV177" i="34"/>
  <c r="AF178" i="34"/>
  <c r="T179" i="34"/>
  <c r="H181" i="34"/>
  <c r="AJ181" i="34" s="1"/>
  <c r="H184" i="34"/>
  <c r="AJ184" i="34" s="1"/>
  <c r="AR184" i="34"/>
  <c r="H185" i="34"/>
  <c r="AJ185" i="34" s="1"/>
  <c r="AV185" i="34"/>
  <c r="T186" i="34"/>
  <c r="AZ187" i="34"/>
  <c r="T188" i="34"/>
  <c r="AB189" i="34"/>
  <c r="AN191" i="34"/>
  <c r="AN192" i="34"/>
  <c r="X193" i="34"/>
  <c r="L194" i="34"/>
  <c r="AR194" i="34"/>
  <c r="H197" i="34"/>
  <c r="AJ197" i="34" s="1"/>
  <c r="AZ166" i="34"/>
  <c r="H168" i="34"/>
  <c r="AJ168" i="34" s="1"/>
  <c r="AR168" i="34"/>
  <c r="L169" i="34"/>
  <c r="AB169" i="34"/>
  <c r="P170" i="34"/>
  <c r="P171" i="34"/>
  <c r="H173" i="34"/>
  <c r="AJ173" i="34" s="1"/>
  <c r="AR173" i="34"/>
  <c r="T178" i="34"/>
  <c r="AV179" i="34"/>
  <c r="L184" i="34"/>
  <c r="X184" i="34"/>
  <c r="AB185" i="34"/>
  <c r="L189" i="34"/>
  <c r="AF189" i="34"/>
  <c r="P195" i="34"/>
  <c r="AV195" i="34"/>
  <c r="T195" i="34"/>
  <c r="AZ195" i="34"/>
  <c r="L50" i="34"/>
  <c r="AZ50" i="34"/>
  <c r="X58" i="34"/>
  <c r="T50" i="34"/>
  <c r="H50" i="34"/>
  <c r="AJ50" i="34" s="1"/>
  <c r="AB50" i="34"/>
  <c r="L58" i="34"/>
  <c r="AZ58" i="34"/>
  <c r="X74" i="34"/>
  <c r="AF84" i="34"/>
  <c r="AR84" i="34"/>
  <c r="X100" i="34"/>
  <c r="AZ109" i="34"/>
  <c r="P83" i="34"/>
  <c r="AZ81" i="34"/>
  <c r="P82" i="34"/>
  <c r="T89" i="34"/>
  <c r="H94" i="34"/>
  <c r="AJ94" i="34" s="1"/>
  <c r="T94" i="34"/>
  <c r="AZ97" i="34"/>
  <c r="L102" i="34"/>
  <c r="AF83" i="34"/>
  <c r="AF94" i="34"/>
  <c r="L81" i="34"/>
  <c r="AR82" i="34"/>
  <c r="T83" i="34"/>
  <c r="AV84" i="34"/>
  <c r="L90" i="34"/>
  <c r="AB90" i="34"/>
  <c r="X92" i="34"/>
  <c r="AZ92" i="34"/>
  <c r="P109" i="34"/>
  <c r="H83" i="34"/>
  <c r="AJ83" i="34" s="1"/>
  <c r="X84" i="34"/>
  <c r="AF86" i="34"/>
  <c r="T91" i="34"/>
  <c r="AF100" i="34"/>
  <c r="AN102" i="34"/>
  <c r="AN109" i="34"/>
  <c r="AR127" i="34"/>
  <c r="L127" i="34"/>
  <c r="P127" i="34"/>
  <c r="AV127" i="34"/>
  <c r="AB127" i="34"/>
  <c r="AV82" i="34"/>
  <c r="L84" i="34"/>
  <c r="H86" i="34"/>
  <c r="AJ86" i="34" s="1"/>
  <c r="AZ89" i="34"/>
  <c r="P90" i="34"/>
  <c r="AN94" i="34"/>
  <c r="AZ94" i="34"/>
  <c r="L97" i="34"/>
  <c r="X98" i="34"/>
  <c r="T102" i="34"/>
  <c r="AR109" i="34"/>
  <c r="H127" i="34"/>
  <c r="AJ127" i="34" s="1"/>
  <c r="AR81" i="34"/>
  <c r="AZ83" i="34"/>
  <c r="AR92" i="34"/>
  <c r="T100" i="34"/>
  <c r="AZ100" i="34"/>
  <c r="X102" i="34"/>
  <c r="L74" i="34"/>
  <c r="T81" i="34"/>
  <c r="L83" i="34"/>
  <c r="AB83" i="34"/>
  <c r="AF92" i="34"/>
  <c r="P94" i="34"/>
  <c r="AB94" i="34"/>
  <c r="AZ116" i="34"/>
  <c r="AZ103" i="34"/>
  <c r="H108" i="34"/>
  <c r="AJ108" i="34" s="1"/>
  <c r="H116" i="34"/>
  <c r="AJ116" i="34" s="1"/>
  <c r="AR119" i="34"/>
  <c r="AV140" i="34"/>
  <c r="AF106" i="34"/>
  <c r="L109" i="34"/>
  <c r="AN116" i="34"/>
  <c r="P124" i="34"/>
  <c r="AF124" i="34"/>
  <c r="AZ127" i="34"/>
  <c r="AF140" i="34"/>
  <c r="T111" i="34"/>
  <c r="AB116" i="34"/>
  <c r="T119" i="34"/>
  <c r="AV124" i="34"/>
  <c r="X150" i="34"/>
  <c r="H111" i="34"/>
  <c r="AJ111" i="34" s="1"/>
  <c r="AZ114" i="34"/>
  <c r="H119" i="34"/>
  <c r="AJ119" i="34" s="1"/>
  <c r="AZ124" i="34"/>
  <c r="T127" i="34"/>
  <c r="P140" i="34"/>
  <c r="AV102" i="34"/>
  <c r="AN108" i="34"/>
  <c r="AZ111" i="34"/>
  <c r="AZ119" i="34"/>
  <c r="AN127" i="34"/>
  <c r="AN140" i="34"/>
  <c r="T140" i="34"/>
  <c r="AZ140" i="34"/>
  <c r="AR150" i="34"/>
  <c r="H140" i="34"/>
  <c r="AJ140" i="34" s="1"/>
  <c r="X140" i="34"/>
  <c r="H150" i="34"/>
  <c r="AJ150" i="34" s="1"/>
  <c r="X127" i="34"/>
  <c r="AZ132" i="34"/>
  <c r="P125" i="34"/>
  <c r="T132" i="34"/>
  <c r="L140" i="34"/>
  <c r="L150" i="34"/>
  <c r="L122" i="34"/>
  <c r="X132" i="34"/>
  <c r="AN132" i="34"/>
  <c r="AN137" i="34"/>
  <c r="AR140" i="34"/>
  <c r="AF127" i="34"/>
  <c r="AZ142" i="34"/>
  <c r="T150" i="34"/>
  <c r="AZ150" i="34"/>
  <c r="AB170" i="34"/>
  <c r="AV188" i="34"/>
  <c r="P188" i="34"/>
  <c r="AF188" i="34"/>
  <c r="L148" i="34"/>
  <c r="AR148" i="34"/>
  <c r="X154" i="34"/>
  <c r="T160" i="34"/>
  <c r="AF170" i="34"/>
  <c r="T143" i="34"/>
  <c r="AZ143" i="34"/>
  <c r="L149" i="34"/>
  <c r="AR149" i="34"/>
  <c r="T151" i="34"/>
  <c r="AZ151" i="34"/>
  <c r="H154" i="34"/>
  <c r="AJ154" i="34" s="1"/>
  <c r="L170" i="34"/>
  <c r="L182" i="34"/>
  <c r="AR182" i="34"/>
  <c r="AN182" i="34"/>
  <c r="X182" i="34"/>
  <c r="H182" i="34"/>
  <c r="AJ182" i="34" s="1"/>
  <c r="AB142" i="34"/>
  <c r="AB150" i="34"/>
  <c r="X143" i="34"/>
  <c r="T148" i="34"/>
  <c r="AZ148" i="34"/>
  <c r="P149" i="34"/>
  <c r="AV149" i="34"/>
  <c r="X151" i="34"/>
  <c r="AR160" i="34"/>
  <c r="T168" i="34"/>
  <c r="AZ188" i="34"/>
  <c r="H142" i="34"/>
  <c r="AJ142" i="34" s="1"/>
  <c r="AF142" i="34"/>
  <c r="L151" i="34"/>
  <c r="P154" i="34"/>
  <c r="AF154" i="34"/>
  <c r="X162" i="34"/>
  <c r="T170" i="34"/>
  <c r="AN170" i="34"/>
  <c r="AV142" i="34"/>
  <c r="P150" i="34"/>
  <c r="AV150" i="34"/>
  <c r="P158" i="34"/>
  <c r="P166" i="34"/>
  <c r="AV171" i="34"/>
  <c r="AN173" i="34"/>
  <c r="P181" i="34"/>
  <c r="X188" i="34"/>
  <c r="T196" i="34"/>
  <c r="AN196" i="34"/>
  <c r="AF160" i="34"/>
  <c r="AF168" i="34"/>
  <c r="T180" i="34"/>
  <c r="AZ180" i="34"/>
  <c r="H188" i="34"/>
  <c r="AJ188" i="34" s="1"/>
  <c r="AN188" i="34"/>
  <c r="AR157" i="34"/>
  <c r="AR165" i="34"/>
  <c r="X180" i="34"/>
  <c r="AB188" i="34"/>
  <c r="AR170" i="34"/>
  <c r="AN171" i="34"/>
  <c r="AZ172" i="34"/>
  <c r="AN180" i="34"/>
  <c r="T181" i="34"/>
  <c r="AZ185" i="34"/>
  <c r="AZ189" i="34"/>
  <c r="AB193" i="34"/>
  <c r="AN154" i="34"/>
  <c r="X160" i="34"/>
  <c r="AN162" i="34"/>
  <c r="X168" i="34"/>
  <c r="AV170" i="34"/>
  <c r="T172" i="34"/>
  <c r="AB180" i="34"/>
  <c r="AF182" i="34"/>
  <c r="AN189" i="34"/>
  <c r="L190" i="34"/>
  <c r="H190" i="34"/>
  <c r="AJ190" i="34" s="1"/>
  <c r="T190" i="34"/>
  <c r="AV196" i="34"/>
  <c r="H156" i="34"/>
  <c r="AJ156" i="34" s="1"/>
  <c r="H164" i="34"/>
  <c r="AJ164" i="34" s="1"/>
  <c r="X172" i="34"/>
  <c r="AN172" i="34"/>
  <c r="T173" i="34"/>
  <c r="AB181" i="34"/>
  <c r="AZ181" i="34"/>
  <c r="L185" i="34"/>
  <c r="AN185" i="34"/>
  <c r="AF193" i="34"/>
  <c r="X196" i="34"/>
  <c r="H196" i="34"/>
  <c r="AJ196" i="34" s="1"/>
  <c r="AZ196" i="34"/>
  <c r="AN193" i="34"/>
  <c r="H171" i="34"/>
  <c r="AJ171" i="34" s="1"/>
  <c r="L172" i="34"/>
  <c r="AV173" i="34"/>
  <c r="AZ174" i="34"/>
  <c r="AR177" i="34"/>
  <c r="L180" i="34"/>
  <c r="AV181" i="34"/>
  <c r="AZ182" i="34"/>
  <c r="AR185" i="34"/>
  <c r="L188" i="34"/>
  <c r="AV189" i="34"/>
  <c r="AZ190" i="34"/>
  <c r="AR193" i="34"/>
  <c r="L196" i="34"/>
  <c r="AV197" i="34"/>
  <c r="AZ171" i="34"/>
  <c r="AR172" i="34"/>
  <c r="X173" i="34"/>
  <c r="AB174" i="34"/>
  <c r="AR180" i="34"/>
  <c r="X181" i="34"/>
  <c r="AB182" i="34"/>
  <c r="AR188" i="34"/>
  <c r="X189" i="34"/>
  <c r="AB190" i="34"/>
  <c r="AR196" i="34"/>
  <c r="X197" i="34"/>
  <c r="M637" i="16" l="1"/>
  <c r="M528" i="14"/>
  <c r="N528" i="14"/>
  <c r="M527" i="14"/>
  <c r="N527" i="14"/>
  <c r="O523" i="14"/>
  <c r="L523" i="14"/>
  <c r="M526" i="14"/>
  <c r="N526" i="14"/>
  <c r="M525" i="14"/>
  <c r="N525" i="14"/>
  <c r="M524" i="14"/>
  <c r="N524" i="14"/>
  <c r="G561" i="29"/>
  <c r="C561" i="29"/>
  <c r="D561" i="29"/>
  <c r="X64" i="21"/>
  <c r="Y64" i="21"/>
  <c r="Z64" i="21"/>
  <c r="AA12" i="21" s="1"/>
  <c r="R64" i="21"/>
  <c r="S64" i="21"/>
  <c r="T64" i="21"/>
  <c r="M64" i="21"/>
  <c r="N64" i="21"/>
  <c r="O64" i="21"/>
  <c r="D64" i="21"/>
  <c r="E64" i="21"/>
  <c r="F64" i="21"/>
  <c r="G64" i="21"/>
  <c r="H64" i="21"/>
  <c r="J64" i="21"/>
  <c r="X518" i="14"/>
  <c r="Y518" i="14"/>
  <c r="Z518" i="14"/>
  <c r="S518" i="14"/>
  <c r="T518" i="14"/>
  <c r="U518" i="14"/>
  <c r="I518" i="14"/>
  <c r="L518" i="14" s="1"/>
  <c r="AI518" i="14"/>
  <c r="AK518" i="14"/>
  <c r="AN518" i="14" s="1"/>
  <c r="AL518" i="14"/>
  <c r="AM518" i="14" s="1"/>
  <c r="H518" i="14"/>
  <c r="AP518" i="14" s="1"/>
  <c r="O220" i="15"/>
  <c r="P220" i="15"/>
  <c r="J220" i="15"/>
  <c r="H624" i="16"/>
  <c r="J624" i="16"/>
  <c r="K636" i="16" s="1"/>
  <c r="E624" i="16"/>
  <c r="F624" i="16"/>
  <c r="G624" i="16"/>
  <c r="M119" i="30"/>
  <c r="N119" i="30"/>
  <c r="J119" i="30"/>
  <c r="K119" i="30"/>
  <c r="D119" i="30"/>
  <c r="AI143" i="11" s="1"/>
  <c r="C119" i="30"/>
  <c r="F121" i="30" s="1"/>
  <c r="C560" i="29"/>
  <c r="D560" i="29"/>
  <c r="G560" i="29"/>
  <c r="L41" i="13"/>
  <c r="M65" i="21"/>
  <c r="X65" i="21"/>
  <c r="Y65" i="21"/>
  <c r="Z65" i="21"/>
  <c r="AA13" i="21" s="1"/>
  <c r="R65" i="21"/>
  <c r="S65" i="21"/>
  <c r="T65" i="21"/>
  <c r="N65" i="21"/>
  <c r="O65" i="21"/>
  <c r="D65" i="21"/>
  <c r="E65" i="21"/>
  <c r="F65" i="21"/>
  <c r="G65" i="21"/>
  <c r="H65" i="21"/>
  <c r="J65" i="21"/>
  <c r="AK517" i="14"/>
  <c r="AN517" i="14" s="1"/>
  <c r="AL517" i="14"/>
  <c r="AM517" i="14" s="1"/>
  <c r="AI517" i="14"/>
  <c r="AJ521" i="14" s="1"/>
  <c r="X517" i="14"/>
  <c r="Y517" i="14"/>
  <c r="Z517" i="14"/>
  <c r="S517" i="14"/>
  <c r="T517" i="14"/>
  <c r="U517" i="14"/>
  <c r="H517" i="14"/>
  <c r="AP517" i="14" s="1"/>
  <c r="O219" i="15"/>
  <c r="P219" i="15"/>
  <c r="J219" i="15"/>
  <c r="H623" i="16"/>
  <c r="J623" i="16"/>
  <c r="E623" i="16"/>
  <c r="F623" i="16"/>
  <c r="G623" i="16"/>
  <c r="C558" i="29"/>
  <c r="D558" i="29"/>
  <c r="G558" i="29"/>
  <c r="C559" i="29"/>
  <c r="D559" i="29"/>
  <c r="G559" i="29"/>
  <c r="H559" i="29"/>
  <c r="AM156" i="6"/>
  <c r="X66" i="21"/>
  <c r="Y66" i="21"/>
  <c r="Z66" i="21"/>
  <c r="AA14" i="21" s="1"/>
  <c r="R66" i="21"/>
  <c r="S66" i="21"/>
  <c r="T66" i="21"/>
  <c r="M66" i="21"/>
  <c r="N66" i="21"/>
  <c r="O66" i="21"/>
  <c r="D66" i="21"/>
  <c r="E66" i="21"/>
  <c r="F66" i="21"/>
  <c r="G66" i="21"/>
  <c r="H66" i="21"/>
  <c r="J66" i="21"/>
  <c r="AK516" i="14"/>
  <c r="AN516" i="14" s="1"/>
  <c r="AL516" i="14"/>
  <c r="AM516" i="14"/>
  <c r="AI516" i="14"/>
  <c r="AJ520" i="14" s="1"/>
  <c r="X516" i="14"/>
  <c r="Y516" i="14"/>
  <c r="Z516" i="14"/>
  <c r="S516" i="14"/>
  <c r="T516" i="14"/>
  <c r="U516" i="14"/>
  <c r="H516" i="14"/>
  <c r="AP516" i="14" s="1"/>
  <c r="O217" i="15"/>
  <c r="P217" i="15"/>
  <c r="O218" i="15"/>
  <c r="P218" i="15"/>
  <c r="J218" i="15"/>
  <c r="J217" i="15"/>
  <c r="H621" i="16"/>
  <c r="J621" i="16"/>
  <c r="L621" i="16"/>
  <c r="H622" i="16"/>
  <c r="J622" i="16"/>
  <c r="E622" i="16"/>
  <c r="F622" i="16"/>
  <c r="G622" i="16"/>
  <c r="E621" i="16"/>
  <c r="F621" i="16"/>
  <c r="G621" i="16"/>
  <c r="S39" i="24"/>
  <c r="U39" i="24" s="1"/>
  <c r="S40" i="24"/>
  <c r="U40" i="24" s="1"/>
  <c r="S41" i="24"/>
  <c r="U41" i="24" s="1"/>
  <c r="S42" i="24"/>
  <c r="U42" i="24" s="1"/>
  <c r="S43" i="24"/>
  <c r="U43" i="24" s="1"/>
  <c r="S44" i="24"/>
  <c r="U44" i="24" s="1"/>
  <c r="S45" i="24"/>
  <c r="U45" i="24" s="1"/>
  <c r="S46" i="24"/>
  <c r="U46" i="24" s="1"/>
  <c r="S47" i="24"/>
  <c r="U47" i="24" s="1"/>
  <c r="S48" i="24"/>
  <c r="U48" i="24" s="1"/>
  <c r="S49" i="24"/>
  <c r="U49" i="24" s="1"/>
  <c r="S50" i="24"/>
  <c r="U50" i="24" s="1"/>
  <c r="S51" i="24"/>
  <c r="U51" i="24" s="1"/>
  <c r="S52" i="24"/>
  <c r="U52" i="24" s="1"/>
  <c r="S53" i="24"/>
  <c r="U53" i="24" s="1"/>
  <c r="S54" i="24"/>
  <c r="U54" i="24" s="1"/>
  <c r="S55" i="24"/>
  <c r="U55" i="24" s="1"/>
  <c r="S56" i="24"/>
  <c r="U56" i="24" s="1"/>
  <c r="S57" i="24"/>
  <c r="U57" i="24" s="1"/>
  <c r="S58" i="24"/>
  <c r="U58" i="24" s="1"/>
  <c r="S59" i="24"/>
  <c r="U59" i="24" s="1"/>
  <c r="S60" i="24"/>
  <c r="U60" i="24" s="1"/>
  <c r="S61" i="24"/>
  <c r="U61" i="24" s="1"/>
  <c r="S62" i="24"/>
  <c r="U62" i="24" s="1"/>
  <c r="S63" i="24"/>
  <c r="U63" i="24" s="1"/>
  <c r="S64" i="24"/>
  <c r="U64" i="24" s="1"/>
  <c r="S65" i="24"/>
  <c r="U65" i="24" s="1"/>
  <c r="S66" i="24"/>
  <c r="U66" i="24" s="1"/>
  <c r="S67" i="24"/>
  <c r="U67" i="24" s="1"/>
  <c r="S68" i="24"/>
  <c r="U68" i="24" s="1"/>
  <c r="S69" i="24"/>
  <c r="U69" i="24" s="1"/>
  <c r="S70" i="24"/>
  <c r="U70" i="24" s="1"/>
  <c r="S71" i="24"/>
  <c r="U71" i="24" s="1"/>
  <c r="S72" i="24"/>
  <c r="U72" i="24" s="1"/>
  <c r="S73" i="24"/>
  <c r="U73" i="24" s="1"/>
  <c r="S74" i="24"/>
  <c r="U74" i="24" s="1"/>
  <c r="S75" i="24"/>
  <c r="U75" i="24" s="1"/>
  <c r="S76" i="24"/>
  <c r="U76" i="24" s="1"/>
  <c r="S77" i="24"/>
  <c r="U77" i="24" s="1"/>
  <c r="S78" i="24"/>
  <c r="U78" i="24" s="1"/>
  <c r="S79" i="24"/>
  <c r="U79" i="24" s="1"/>
  <c r="S80" i="24"/>
  <c r="U80" i="24" s="1"/>
  <c r="S81" i="24"/>
  <c r="U81" i="24" s="1"/>
  <c r="S82" i="24"/>
  <c r="U82" i="24" s="1"/>
  <c r="S83" i="24"/>
  <c r="U83" i="24" s="1"/>
  <c r="S84" i="24"/>
  <c r="U84" i="24" s="1"/>
  <c r="S85" i="24"/>
  <c r="U85" i="24" s="1"/>
  <c r="S86" i="24"/>
  <c r="U86" i="24" s="1"/>
  <c r="S87" i="24"/>
  <c r="U87" i="24" s="1"/>
  <c r="S88" i="24"/>
  <c r="U88" i="24" s="1"/>
  <c r="S89" i="24"/>
  <c r="U89" i="24" s="1"/>
  <c r="S90" i="24"/>
  <c r="U90" i="24" s="1"/>
  <c r="S91" i="24"/>
  <c r="U91" i="24" s="1"/>
  <c r="S92" i="24"/>
  <c r="U92" i="24" s="1"/>
  <c r="S93" i="24"/>
  <c r="U93" i="24" s="1"/>
  <c r="S94" i="24"/>
  <c r="U94" i="24" s="1"/>
  <c r="S95" i="24"/>
  <c r="U95" i="24" s="1"/>
  <c r="S96" i="24"/>
  <c r="U96" i="24" s="1"/>
  <c r="S97" i="24"/>
  <c r="U97" i="24" s="1"/>
  <c r="S98" i="24"/>
  <c r="U98" i="24" s="1"/>
  <c r="S99" i="24"/>
  <c r="U99" i="24" s="1"/>
  <c r="S100" i="24"/>
  <c r="U100" i="24" s="1"/>
  <c r="S101" i="24"/>
  <c r="U101" i="24" s="1"/>
  <c r="S102" i="24"/>
  <c r="U102" i="24" s="1"/>
  <c r="S103" i="24"/>
  <c r="U103" i="24" s="1"/>
  <c r="S104" i="24"/>
  <c r="U104" i="24" s="1"/>
  <c r="S105" i="24"/>
  <c r="U105" i="24" s="1"/>
  <c r="S106" i="24"/>
  <c r="U106" i="24" s="1"/>
  <c r="S107" i="24"/>
  <c r="U107" i="24" s="1"/>
  <c r="S108" i="24"/>
  <c r="U108" i="24" s="1"/>
  <c r="S109" i="24"/>
  <c r="U109" i="24" s="1"/>
  <c r="S110" i="24"/>
  <c r="U110" i="24" s="1"/>
  <c r="S111" i="24"/>
  <c r="U111" i="24" s="1"/>
  <c r="S112" i="24"/>
  <c r="U112" i="24" s="1"/>
  <c r="S113" i="24"/>
  <c r="U113" i="24" s="1"/>
  <c r="S114" i="24"/>
  <c r="U114" i="24" s="1"/>
  <c r="S115" i="24"/>
  <c r="U115" i="24" s="1"/>
  <c r="S116" i="24"/>
  <c r="U116" i="24" s="1"/>
  <c r="S117" i="24"/>
  <c r="U117" i="24" s="1"/>
  <c r="S118" i="24"/>
  <c r="U118" i="24" s="1"/>
  <c r="S119" i="24"/>
  <c r="U119" i="24" s="1"/>
  <c r="S120" i="24"/>
  <c r="U120" i="24" s="1"/>
  <c r="S121" i="24"/>
  <c r="U121" i="24" s="1"/>
  <c r="S122" i="24"/>
  <c r="U122" i="24" s="1"/>
  <c r="S123" i="24"/>
  <c r="U123" i="24" s="1"/>
  <c r="S124" i="24"/>
  <c r="U124" i="24" s="1"/>
  <c r="S125" i="24"/>
  <c r="U125" i="24" s="1"/>
  <c r="S126" i="24"/>
  <c r="U126" i="24" s="1"/>
  <c r="S127" i="24"/>
  <c r="U127" i="24" s="1"/>
  <c r="S128" i="24"/>
  <c r="U128" i="24" s="1"/>
  <c r="S129" i="24"/>
  <c r="U129" i="24" s="1"/>
  <c r="S130" i="24"/>
  <c r="U130" i="24" s="1"/>
  <c r="S131" i="24"/>
  <c r="U131" i="24" s="1"/>
  <c r="S132" i="24"/>
  <c r="U132" i="24" s="1"/>
  <c r="S133" i="24"/>
  <c r="U133" i="24" s="1"/>
  <c r="S134" i="24"/>
  <c r="U134" i="24" s="1"/>
  <c r="S135" i="24"/>
  <c r="U135" i="24" s="1"/>
  <c r="S136" i="24"/>
  <c r="U136" i="24" s="1"/>
  <c r="S137" i="24"/>
  <c r="U137" i="24" s="1"/>
  <c r="S138" i="24"/>
  <c r="U138" i="24" s="1"/>
  <c r="S139" i="24"/>
  <c r="U139" i="24" s="1"/>
  <c r="S140" i="24"/>
  <c r="U140" i="24" s="1"/>
  <c r="S141" i="24"/>
  <c r="U141" i="24" s="1"/>
  <c r="S142" i="24"/>
  <c r="U142" i="24" s="1"/>
  <c r="S143" i="24"/>
  <c r="U143" i="24" s="1"/>
  <c r="S144" i="24"/>
  <c r="U144" i="24" s="1"/>
  <c r="S145" i="24"/>
  <c r="U145" i="24" s="1"/>
  <c r="S146" i="24"/>
  <c r="U146" i="24" s="1"/>
  <c r="S147" i="24"/>
  <c r="U147" i="24" s="1"/>
  <c r="S148" i="24"/>
  <c r="U148" i="24" s="1"/>
  <c r="S149" i="24"/>
  <c r="U149" i="24" s="1"/>
  <c r="S150" i="24"/>
  <c r="U150" i="24" s="1"/>
  <c r="S151" i="24"/>
  <c r="U151" i="24" s="1"/>
  <c r="S152" i="24"/>
  <c r="U152" i="24" s="1"/>
  <c r="S153" i="24"/>
  <c r="U153" i="24" s="1"/>
  <c r="S154" i="24"/>
  <c r="U154" i="24" s="1"/>
  <c r="S155" i="24"/>
  <c r="U155" i="24" s="1"/>
  <c r="S156" i="24"/>
  <c r="U156" i="24" s="1"/>
  <c r="S157" i="24"/>
  <c r="U157" i="24" s="1"/>
  <c r="S158" i="24"/>
  <c r="U158" i="24" s="1"/>
  <c r="S159" i="24"/>
  <c r="U159" i="24" s="1"/>
  <c r="S160" i="24"/>
  <c r="U160" i="24" s="1"/>
  <c r="S161" i="24"/>
  <c r="U161" i="24" s="1"/>
  <c r="S162" i="24"/>
  <c r="U162" i="24" s="1"/>
  <c r="S163" i="24"/>
  <c r="U163" i="24" s="1"/>
  <c r="S164" i="24"/>
  <c r="U164" i="24" s="1"/>
  <c r="S165" i="24"/>
  <c r="U165" i="24" s="1"/>
  <c r="S166" i="24"/>
  <c r="U166" i="24" s="1"/>
  <c r="S167" i="24"/>
  <c r="U167" i="24" s="1"/>
  <c r="S168" i="24"/>
  <c r="U168" i="24" s="1"/>
  <c r="S169" i="24"/>
  <c r="U169" i="24" s="1"/>
  <c r="S170" i="24"/>
  <c r="U170" i="24" s="1"/>
  <c r="S171" i="24"/>
  <c r="U171" i="24" s="1"/>
  <c r="S172" i="24"/>
  <c r="U172" i="24" s="1"/>
  <c r="S173" i="24"/>
  <c r="U173" i="24" s="1"/>
  <c r="S174" i="24"/>
  <c r="U174" i="24" s="1"/>
  <c r="S175" i="24"/>
  <c r="U175" i="24" s="1"/>
  <c r="S176" i="24"/>
  <c r="U176" i="24" s="1"/>
  <c r="S177" i="24"/>
  <c r="U177" i="24" s="1"/>
  <c r="S178" i="24"/>
  <c r="U178" i="24" s="1"/>
  <c r="S179" i="24"/>
  <c r="U179" i="24" s="1"/>
  <c r="S180" i="24"/>
  <c r="U180" i="24" s="1"/>
  <c r="S181" i="24"/>
  <c r="U181" i="24" s="1"/>
  <c r="S182" i="24"/>
  <c r="U182" i="24" s="1"/>
  <c r="S183" i="24"/>
  <c r="U183" i="24" s="1"/>
  <c r="S184" i="24"/>
  <c r="U184" i="24" s="1"/>
  <c r="S185" i="24"/>
  <c r="U185" i="24" s="1"/>
  <c r="S186" i="24"/>
  <c r="U186" i="24" s="1"/>
  <c r="S187" i="24"/>
  <c r="U187" i="24" s="1"/>
  <c r="S188" i="24"/>
  <c r="U188" i="24" s="1"/>
  <c r="S189" i="24"/>
  <c r="U189" i="24" s="1"/>
  <c r="S190" i="24"/>
  <c r="U190" i="24" s="1"/>
  <c r="S191" i="24"/>
  <c r="U191" i="24" s="1"/>
  <c r="S192" i="24"/>
  <c r="U192" i="24" s="1"/>
  <c r="S193" i="24"/>
  <c r="U193" i="24" s="1"/>
  <c r="S194" i="24"/>
  <c r="U194" i="24" s="1"/>
  <c r="S195" i="24"/>
  <c r="U195" i="24" s="1"/>
  <c r="S196" i="24"/>
  <c r="U196" i="24" s="1"/>
  <c r="S197" i="24"/>
  <c r="U197" i="24" s="1"/>
  <c r="S198" i="24"/>
  <c r="U198" i="24" s="1"/>
  <c r="S199" i="24"/>
  <c r="U199" i="24" s="1"/>
  <c r="S200" i="24"/>
  <c r="U200" i="24" s="1"/>
  <c r="S201" i="24"/>
  <c r="U201" i="24" s="1"/>
  <c r="S202" i="24"/>
  <c r="U202" i="24" s="1"/>
  <c r="S203" i="24"/>
  <c r="U203" i="24" s="1"/>
  <c r="S204" i="24"/>
  <c r="U204" i="24" s="1"/>
  <c r="S205" i="24"/>
  <c r="U205" i="24" s="1"/>
  <c r="S206" i="24"/>
  <c r="U206" i="24" s="1"/>
  <c r="S207" i="24"/>
  <c r="U207" i="24" s="1"/>
  <c r="S208" i="24"/>
  <c r="U208" i="24" s="1"/>
  <c r="S209" i="24"/>
  <c r="U209" i="24" s="1"/>
  <c r="S210" i="24"/>
  <c r="U210" i="24" s="1"/>
  <c r="S211" i="24"/>
  <c r="U211" i="24" s="1"/>
  <c r="S212" i="24"/>
  <c r="U212" i="24" s="1"/>
  <c r="S213" i="24"/>
  <c r="U213" i="24" s="1"/>
  <c r="S214" i="24"/>
  <c r="U214" i="24" s="1"/>
  <c r="S215" i="24"/>
  <c r="U215" i="24" s="1"/>
  <c r="S216" i="24"/>
  <c r="U216" i="24" s="1"/>
  <c r="S217" i="24"/>
  <c r="U217" i="24" s="1"/>
  <c r="S218" i="24"/>
  <c r="U218" i="24" s="1"/>
  <c r="S219" i="24"/>
  <c r="U219" i="24" s="1"/>
  <c r="S220" i="24"/>
  <c r="U220" i="24" s="1"/>
  <c r="S221" i="24"/>
  <c r="U221" i="24" s="1"/>
  <c r="S222" i="24"/>
  <c r="U222" i="24" s="1"/>
  <c r="S223" i="24"/>
  <c r="U223" i="24" s="1"/>
  <c r="S224" i="24"/>
  <c r="U224" i="24" s="1"/>
  <c r="S225" i="24"/>
  <c r="U225" i="24" s="1"/>
  <c r="S226" i="24"/>
  <c r="U226" i="24" s="1"/>
  <c r="S227" i="24"/>
  <c r="U227" i="24" s="1"/>
  <c r="S228" i="24"/>
  <c r="U228" i="24" s="1"/>
  <c r="S229" i="24"/>
  <c r="U229" i="24" s="1"/>
  <c r="S230" i="24"/>
  <c r="U230" i="24" s="1"/>
  <c r="S231" i="24"/>
  <c r="U231" i="24" s="1"/>
  <c r="S232" i="24"/>
  <c r="U232" i="24" s="1"/>
  <c r="S233" i="24"/>
  <c r="U233" i="24" s="1"/>
  <c r="S234" i="24"/>
  <c r="U234" i="24" s="1"/>
  <c r="S235" i="24"/>
  <c r="U235" i="24" s="1"/>
  <c r="S236" i="24"/>
  <c r="U236" i="24" s="1"/>
  <c r="S237" i="24"/>
  <c r="U237" i="24" s="1"/>
  <c r="S238" i="24"/>
  <c r="U238" i="24" s="1"/>
  <c r="S239" i="24"/>
  <c r="U239" i="24" s="1"/>
  <c r="S240" i="24"/>
  <c r="U240" i="24" s="1"/>
  <c r="S241" i="24"/>
  <c r="U241" i="24" s="1"/>
  <c r="S242" i="24"/>
  <c r="U242" i="24" s="1"/>
  <c r="S243" i="24"/>
  <c r="U243" i="24" s="1"/>
  <c r="S244" i="24"/>
  <c r="U244" i="24" s="1"/>
  <c r="S245" i="24"/>
  <c r="U245" i="24" s="1"/>
  <c r="S246" i="24"/>
  <c r="U246" i="24" s="1"/>
  <c r="S247" i="24"/>
  <c r="S248" i="24"/>
  <c r="S249" i="24"/>
  <c r="S250" i="24"/>
  <c r="S251" i="24"/>
  <c r="S252" i="24"/>
  <c r="S253" i="24"/>
  <c r="S254" i="24"/>
  <c r="S255" i="24"/>
  <c r="S256" i="24"/>
  <c r="S257" i="24"/>
  <c r="S258" i="24"/>
  <c r="S259" i="24"/>
  <c r="S260" i="24"/>
  <c r="S261" i="24"/>
  <c r="S262" i="24"/>
  <c r="S263" i="24"/>
  <c r="S38" i="24"/>
  <c r="U38" i="24" s="1"/>
  <c r="X67" i="21"/>
  <c r="Y67" i="21"/>
  <c r="Z67" i="21"/>
  <c r="T67" i="21"/>
  <c r="S67" i="21"/>
  <c r="R67" i="21"/>
  <c r="O67" i="21"/>
  <c r="N67" i="21"/>
  <c r="M67" i="21"/>
  <c r="J67" i="21"/>
  <c r="D67" i="21"/>
  <c r="E67" i="21"/>
  <c r="F67" i="21"/>
  <c r="G67" i="21"/>
  <c r="H67" i="21"/>
  <c r="AK515" i="14"/>
  <c r="AN515" i="14" s="1"/>
  <c r="AL515" i="14"/>
  <c r="AM515" i="14" s="1"/>
  <c r="AI515" i="14"/>
  <c r="AJ519" i="14" s="1"/>
  <c r="X515" i="14"/>
  <c r="Y515" i="14"/>
  <c r="Z515" i="14"/>
  <c r="S515" i="14"/>
  <c r="T515" i="14"/>
  <c r="U515" i="14"/>
  <c r="H515" i="14"/>
  <c r="Q568" i="14" s="1"/>
  <c r="AC143" i="11"/>
  <c r="AC142" i="11"/>
  <c r="AC141" i="11"/>
  <c r="AC140" i="11"/>
  <c r="AC139" i="11"/>
  <c r="AC138" i="11"/>
  <c r="AC137" i="11"/>
  <c r="AC136" i="11"/>
  <c r="AC135" i="11"/>
  <c r="AC134" i="11"/>
  <c r="AC133" i="11"/>
  <c r="AC132" i="11"/>
  <c r="AC131" i="11"/>
  <c r="AC130" i="11"/>
  <c r="AC129" i="11"/>
  <c r="AC128" i="11"/>
  <c r="AC127" i="11"/>
  <c r="AC126" i="11"/>
  <c r="AC125" i="11"/>
  <c r="AC124" i="11"/>
  <c r="AC123" i="11"/>
  <c r="AC122" i="11"/>
  <c r="AC121" i="11"/>
  <c r="AC120" i="11"/>
  <c r="AC119" i="11"/>
  <c r="AC118" i="11"/>
  <c r="AC117" i="11"/>
  <c r="AC116" i="11"/>
  <c r="AC115" i="11"/>
  <c r="AC114" i="11"/>
  <c r="AC113" i="11"/>
  <c r="AC112" i="11"/>
  <c r="AC111" i="11"/>
  <c r="AC110" i="11"/>
  <c r="AC109" i="11"/>
  <c r="AC108" i="11"/>
  <c r="AC107" i="11"/>
  <c r="AC106" i="11"/>
  <c r="AC105" i="11"/>
  <c r="AC104" i="11"/>
  <c r="AC103" i="11"/>
  <c r="AC102" i="11"/>
  <c r="AC101" i="11"/>
  <c r="AC100" i="11"/>
  <c r="AC99" i="11"/>
  <c r="AC98" i="11"/>
  <c r="AC97" i="11"/>
  <c r="AC96" i="11"/>
  <c r="AC95" i="11"/>
  <c r="AC94" i="11"/>
  <c r="AC93" i="11"/>
  <c r="AC92" i="11"/>
  <c r="AC91" i="11"/>
  <c r="AC90" i="11"/>
  <c r="AC89" i="11"/>
  <c r="AC88" i="11"/>
  <c r="AC87" i="11"/>
  <c r="AC86" i="11"/>
  <c r="AC85" i="11"/>
  <c r="AC84" i="11"/>
  <c r="AC83" i="11"/>
  <c r="AC82" i="11"/>
  <c r="AC81" i="11"/>
  <c r="AC80" i="11"/>
  <c r="AC79" i="11"/>
  <c r="AC78" i="11"/>
  <c r="AC77" i="11"/>
  <c r="AC76" i="11"/>
  <c r="AC75" i="11"/>
  <c r="AC74" i="11"/>
  <c r="AC73" i="11"/>
  <c r="AC72" i="11"/>
  <c r="AC71" i="11"/>
  <c r="AC70" i="11"/>
  <c r="AC69" i="11"/>
  <c r="AC68" i="11"/>
  <c r="AC67" i="11"/>
  <c r="AC66" i="11"/>
  <c r="AC65" i="11"/>
  <c r="AC64" i="11"/>
  <c r="AC63" i="11"/>
  <c r="AC62" i="11"/>
  <c r="AC61" i="11"/>
  <c r="AC60" i="11"/>
  <c r="AC59" i="11"/>
  <c r="AC58" i="11"/>
  <c r="AC57" i="11"/>
  <c r="AC56" i="11"/>
  <c r="AC55" i="11"/>
  <c r="AC54" i="11"/>
  <c r="AC53" i="11"/>
  <c r="AC52" i="11"/>
  <c r="AC51" i="11"/>
  <c r="AC50" i="11"/>
  <c r="AC49" i="11"/>
  <c r="AC48" i="11"/>
  <c r="AC47" i="11"/>
  <c r="AC46" i="11"/>
  <c r="AC45" i="11"/>
  <c r="AC44" i="11"/>
  <c r="AC43" i="11"/>
  <c r="AC42" i="11"/>
  <c r="AC41" i="11"/>
  <c r="AC40" i="11"/>
  <c r="AC39" i="11"/>
  <c r="AC38" i="11"/>
  <c r="AC37" i="11"/>
  <c r="AC36" i="11"/>
  <c r="AC35" i="11"/>
  <c r="AC34" i="11"/>
  <c r="AC33" i="11"/>
  <c r="AC32" i="11"/>
  <c r="AC31" i="11"/>
  <c r="AC30" i="11"/>
  <c r="AC29" i="11"/>
  <c r="AC28" i="11"/>
  <c r="AC27" i="11"/>
  <c r="AC25" i="11"/>
  <c r="AC24" i="11"/>
  <c r="AC23" i="11"/>
  <c r="AC22" i="11"/>
  <c r="AC21" i="11"/>
  <c r="AC20" i="11"/>
  <c r="AC19" i="11"/>
  <c r="AC18" i="11"/>
  <c r="AC17" i="11"/>
  <c r="AC16" i="11"/>
  <c r="AC15" i="11"/>
  <c r="AC26" i="11"/>
  <c r="W16" i="11"/>
  <c r="W19" i="11"/>
  <c r="W20" i="11"/>
  <c r="W34" i="11"/>
  <c r="W23" i="11"/>
  <c r="W24" i="11"/>
  <c r="W28" i="11"/>
  <c r="W42" i="11"/>
  <c r="W31" i="11"/>
  <c r="W32" i="11"/>
  <c r="W36" i="11"/>
  <c r="W38" i="11"/>
  <c r="W39" i="11"/>
  <c r="W40" i="11"/>
  <c r="W44" i="11"/>
  <c r="W46" i="11"/>
  <c r="W47" i="11"/>
  <c r="W48" i="11"/>
  <c r="W52" i="11"/>
  <c r="W66" i="11"/>
  <c r="W55" i="11"/>
  <c r="W56" i="11"/>
  <c r="W60" i="11"/>
  <c r="W74" i="11"/>
  <c r="W63" i="11"/>
  <c r="W64" i="11"/>
  <c r="W68" i="11"/>
  <c r="W70" i="11"/>
  <c r="W71" i="11"/>
  <c r="W72" i="11"/>
  <c r="W90" i="11"/>
  <c r="W79" i="11"/>
  <c r="W80" i="11"/>
  <c r="W84" i="11"/>
  <c r="W98" i="11"/>
  <c r="W87" i="11"/>
  <c r="W88" i="11"/>
  <c r="W92" i="11"/>
  <c r="W94" i="11"/>
  <c r="W95" i="11"/>
  <c r="W100" i="11"/>
  <c r="W114" i="11"/>
  <c r="W103" i="11"/>
  <c r="W108" i="11"/>
  <c r="W122" i="11"/>
  <c r="W111" i="11"/>
  <c r="W116" i="11"/>
  <c r="W118" i="11"/>
  <c r="W119" i="11"/>
  <c r="W124" i="11"/>
  <c r="W138" i="11"/>
  <c r="W127" i="11"/>
  <c r="W132" i="11"/>
  <c r="W134" i="11"/>
  <c r="W135" i="11"/>
  <c r="W140" i="11"/>
  <c r="W142" i="11"/>
  <c r="W143" i="11"/>
  <c r="C557" i="29"/>
  <c r="D557" i="29"/>
  <c r="G557" i="29"/>
  <c r="X68" i="21"/>
  <c r="Y68" i="21"/>
  <c r="Z68" i="21"/>
  <c r="R68" i="21"/>
  <c r="S68" i="21"/>
  <c r="T68" i="21"/>
  <c r="M68" i="21"/>
  <c r="N68" i="21"/>
  <c r="O68" i="21"/>
  <c r="D68" i="21"/>
  <c r="E68" i="21"/>
  <c r="F68" i="21"/>
  <c r="G68" i="21"/>
  <c r="H68" i="21"/>
  <c r="J68" i="21"/>
  <c r="AK514" i="14"/>
  <c r="AN514" i="14" s="1"/>
  <c r="AL514" i="14"/>
  <c r="AM514" i="14" s="1"/>
  <c r="AI514" i="14"/>
  <c r="X514" i="14"/>
  <c r="Y514" i="14"/>
  <c r="Z514" i="14"/>
  <c r="S514" i="14"/>
  <c r="T514" i="14"/>
  <c r="U514" i="14"/>
  <c r="H514" i="14"/>
  <c r="O216" i="15"/>
  <c r="P216" i="15"/>
  <c r="J216" i="15"/>
  <c r="H620" i="16"/>
  <c r="J620" i="16"/>
  <c r="L620" i="16"/>
  <c r="E620" i="16"/>
  <c r="F620" i="16"/>
  <c r="G620" i="16"/>
  <c r="C262" i="24"/>
  <c r="E7" i="33"/>
  <c r="E8" i="33"/>
  <c r="E9" i="33"/>
  <c r="E10" i="33"/>
  <c r="E11" i="33"/>
  <c r="E12" i="33"/>
  <c r="E13" i="33"/>
  <c r="E14" i="33"/>
  <c r="G14" i="33" s="1"/>
  <c r="E15" i="33"/>
  <c r="G15" i="33" s="1"/>
  <c r="E16" i="33"/>
  <c r="G16" i="33" s="1"/>
  <c r="E17" i="33"/>
  <c r="G17" i="33" s="1"/>
  <c r="E18" i="33"/>
  <c r="E19" i="33"/>
  <c r="E20" i="33"/>
  <c r="E21" i="33"/>
  <c r="E22" i="33"/>
  <c r="E23" i="33"/>
  <c r="G23" i="33" s="1"/>
  <c r="E24" i="33"/>
  <c r="G24" i="33" s="1"/>
  <c r="E25" i="33"/>
  <c r="E26" i="33"/>
  <c r="G26" i="33" s="1"/>
  <c r="E27" i="33"/>
  <c r="E28" i="33"/>
  <c r="E29" i="33"/>
  <c r="E30" i="33"/>
  <c r="E31" i="33"/>
  <c r="E32" i="33"/>
  <c r="E33" i="33"/>
  <c r="E34" i="33"/>
  <c r="E35" i="33"/>
  <c r="E36" i="33"/>
  <c r="E37" i="33"/>
  <c r="G37" i="33" s="1"/>
  <c r="E38" i="33"/>
  <c r="E39" i="33"/>
  <c r="E40" i="33"/>
  <c r="E41" i="33"/>
  <c r="E42" i="33"/>
  <c r="E43" i="33"/>
  <c r="E44" i="33"/>
  <c r="E45" i="33"/>
  <c r="E46" i="33"/>
  <c r="E47" i="33"/>
  <c r="E48" i="33"/>
  <c r="E49" i="33"/>
  <c r="E50" i="33"/>
  <c r="E51" i="33"/>
  <c r="E52" i="33"/>
  <c r="E53" i="33"/>
  <c r="E54" i="33"/>
  <c r="E55" i="33"/>
  <c r="E56" i="33"/>
  <c r="E57" i="33"/>
  <c r="G57" i="33" s="1"/>
  <c r="E58" i="33"/>
  <c r="E59" i="33"/>
  <c r="E60" i="33"/>
  <c r="E61" i="33"/>
  <c r="E62" i="33"/>
  <c r="G62" i="33" s="1"/>
  <c r="E63" i="33"/>
  <c r="G63" i="33" s="1"/>
  <c r="E64" i="33"/>
  <c r="E65" i="33"/>
  <c r="G65" i="33" s="1"/>
  <c r="E66" i="33"/>
  <c r="E67" i="33"/>
  <c r="E68" i="33"/>
  <c r="E69" i="33"/>
  <c r="E70" i="33"/>
  <c r="E71" i="33"/>
  <c r="E72" i="33"/>
  <c r="E73" i="33"/>
  <c r="E74" i="33"/>
  <c r="G74" i="33" s="1"/>
  <c r="E75" i="33"/>
  <c r="G75" i="33" s="1"/>
  <c r="E76" i="33"/>
  <c r="E77" i="33"/>
  <c r="G77" i="33" s="1"/>
  <c r="E78" i="33"/>
  <c r="E79" i="33"/>
  <c r="E80" i="33"/>
  <c r="E81" i="33"/>
  <c r="E82" i="33"/>
  <c r="E83" i="33"/>
  <c r="E84" i="33"/>
  <c r="G84" i="33" s="1"/>
  <c r="E85" i="33"/>
  <c r="G85" i="33" s="1"/>
  <c r="E86" i="33"/>
  <c r="E87" i="33"/>
  <c r="E88" i="33"/>
  <c r="E89" i="33"/>
  <c r="E90" i="33"/>
  <c r="E91" i="33"/>
  <c r="E92" i="33"/>
  <c r="E93" i="33"/>
  <c r="E94" i="33"/>
  <c r="E95" i="33"/>
  <c r="E96" i="33"/>
  <c r="E97" i="33"/>
  <c r="G97" i="33" s="1"/>
  <c r="E98" i="33"/>
  <c r="E99" i="33"/>
  <c r="E100" i="33"/>
  <c r="E101" i="33"/>
  <c r="E102" i="33"/>
  <c r="E103" i="33"/>
  <c r="E104" i="33"/>
  <c r="E105" i="33"/>
  <c r="E106" i="33"/>
  <c r="E107" i="33"/>
  <c r="E108" i="33"/>
  <c r="E109" i="33"/>
  <c r="E110" i="33"/>
  <c r="E111" i="33"/>
  <c r="E112" i="33"/>
  <c r="E113" i="33"/>
  <c r="E114" i="33"/>
  <c r="E115" i="33"/>
  <c r="E116" i="33"/>
  <c r="E117" i="33"/>
  <c r="G117" i="33" s="1"/>
  <c r="E118" i="33"/>
  <c r="E119" i="33"/>
  <c r="G119" i="33" s="1"/>
  <c r="E120" i="33"/>
  <c r="E121" i="33"/>
  <c r="G121" i="33" s="1"/>
  <c r="E122" i="33"/>
  <c r="E123" i="33"/>
  <c r="E124" i="33"/>
  <c r="E125" i="33"/>
  <c r="E126" i="33"/>
  <c r="E127" i="33"/>
  <c r="E128" i="33"/>
  <c r="E129" i="33"/>
  <c r="E130" i="33"/>
  <c r="E131" i="33"/>
  <c r="E132" i="33"/>
  <c r="E133" i="33"/>
  <c r="E134" i="33"/>
  <c r="E135" i="33"/>
  <c r="E136" i="33"/>
  <c r="E137" i="33"/>
  <c r="G137" i="33" s="1"/>
  <c r="E138" i="33"/>
  <c r="G138" i="33" s="1"/>
  <c r="E139" i="33"/>
  <c r="E140" i="33"/>
  <c r="E141" i="33"/>
  <c r="E142" i="33"/>
  <c r="E143" i="33"/>
  <c r="E144" i="33"/>
  <c r="E145" i="33"/>
  <c r="G145" i="33" s="1"/>
  <c r="E146" i="33"/>
  <c r="E147" i="33"/>
  <c r="E148" i="33"/>
  <c r="E149" i="33"/>
  <c r="E150" i="33"/>
  <c r="E151" i="33"/>
  <c r="E152" i="33"/>
  <c r="E5" i="33"/>
  <c r="E6" i="33"/>
  <c r="E4" i="33"/>
  <c r="F26" i="33"/>
  <c r="F27" i="33"/>
  <c r="F28" i="33"/>
  <c r="F29" i="33"/>
  <c r="F30" i="33"/>
  <c r="F31" i="33"/>
  <c r="F32" i="33"/>
  <c r="F33" i="33"/>
  <c r="F34" i="33"/>
  <c r="F35" i="33"/>
  <c r="F36" i="33"/>
  <c r="F37" i="33"/>
  <c r="F38" i="33"/>
  <c r="F39" i="33"/>
  <c r="F40" i="33"/>
  <c r="F41" i="33"/>
  <c r="F42" i="33"/>
  <c r="F43" i="33"/>
  <c r="F44" i="33"/>
  <c r="F45" i="33"/>
  <c r="F46" i="33"/>
  <c r="F47" i="33"/>
  <c r="G47" i="33" s="1"/>
  <c r="F48" i="33"/>
  <c r="F49" i="33"/>
  <c r="F50" i="33"/>
  <c r="F51" i="33"/>
  <c r="F52" i="33"/>
  <c r="F53" i="33"/>
  <c r="F54" i="33"/>
  <c r="F55" i="33"/>
  <c r="F56" i="33"/>
  <c r="F57" i="33"/>
  <c r="F58" i="33"/>
  <c r="F59" i="33"/>
  <c r="F60" i="33"/>
  <c r="F61" i="33"/>
  <c r="F62" i="33"/>
  <c r="F63" i="33"/>
  <c r="F64" i="33"/>
  <c r="F65" i="33"/>
  <c r="F66" i="33"/>
  <c r="F67" i="33"/>
  <c r="F68" i="33"/>
  <c r="G68" i="33" s="1"/>
  <c r="F69" i="33"/>
  <c r="F70" i="33"/>
  <c r="F71" i="33"/>
  <c r="F72" i="33"/>
  <c r="F73" i="33"/>
  <c r="F74" i="33"/>
  <c r="F75" i="33"/>
  <c r="F76" i="33"/>
  <c r="F77" i="33"/>
  <c r="F78" i="33"/>
  <c r="F79" i="33"/>
  <c r="F80" i="33"/>
  <c r="F81" i="33"/>
  <c r="F82" i="33"/>
  <c r="F83" i="33"/>
  <c r="F84" i="33"/>
  <c r="F85" i="33"/>
  <c r="F86" i="33"/>
  <c r="F87" i="33"/>
  <c r="F88" i="33"/>
  <c r="F89" i="33"/>
  <c r="F90" i="33"/>
  <c r="F91" i="33"/>
  <c r="F92" i="33"/>
  <c r="F93" i="33"/>
  <c r="F94" i="33"/>
  <c r="F95" i="33"/>
  <c r="F96" i="33"/>
  <c r="F97" i="33"/>
  <c r="F98" i="33"/>
  <c r="F99" i="33"/>
  <c r="F100" i="33"/>
  <c r="F101" i="33"/>
  <c r="F102" i="33"/>
  <c r="F103" i="33"/>
  <c r="F104" i="33"/>
  <c r="F105" i="33"/>
  <c r="F106" i="33"/>
  <c r="F107" i="33"/>
  <c r="F108" i="33"/>
  <c r="F109" i="33"/>
  <c r="F110" i="33"/>
  <c r="F111" i="33"/>
  <c r="F112" i="33"/>
  <c r="F113" i="33"/>
  <c r="F114" i="33"/>
  <c r="F115" i="33"/>
  <c r="F116" i="33"/>
  <c r="F117" i="33"/>
  <c r="F118" i="33"/>
  <c r="F119" i="33"/>
  <c r="F120" i="33"/>
  <c r="F121" i="33"/>
  <c r="F122" i="33"/>
  <c r="F123" i="33"/>
  <c r="F124" i="33"/>
  <c r="F125" i="33"/>
  <c r="F126" i="33"/>
  <c r="F127" i="33"/>
  <c r="F128" i="33"/>
  <c r="F129" i="33"/>
  <c r="G129" i="33" s="1"/>
  <c r="F130" i="33"/>
  <c r="G130" i="33" s="1"/>
  <c r="F131" i="33"/>
  <c r="F132" i="33"/>
  <c r="G132" i="33" s="1"/>
  <c r="F133" i="33"/>
  <c r="F134" i="33"/>
  <c r="F135" i="33"/>
  <c r="F136" i="33"/>
  <c r="F137" i="33"/>
  <c r="F138" i="33"/>
  <c r="F139" i="33"/>
  <c r="F140" i="33"/>
  <c r="F141" i="33"/>
  <c r="F142" i="33"/>
  <c r="F143" i="33"/>
  <c r="F144" i="33"/>
  <c r="F145" i="33"/>
  <c r="F146" i="33"/>
  <c r="F147" i="33"/>
  <c r="G147" i="33" s="1"/>
  <c r="F148" i="33"/>
  <c r="G148" i="33" s="1"/>
  <c r="F149" i="33"/>
  <c r="F150" i="33"/>
  <c r="G150" i="33" s="1"/>
  <c r="F151" i="33"/>
  <c r="G151" i="33" s="1"/>
  <c r="F152" i="33"/>
  <c r="F25" i="33"/>
  <c r="G19" i="33"/>
  <c r="G20" i="33"/>
  <c r="G60" i="33"/>
  <c r="G13" i="33"/>
  <c r="G18" i="33"/>
  <c r="G21" i="33"/>
  <c r="G22" i="33"/>
  <c r="G58" i="33"/>
  <c r="G61" i="33"/>
  <c r="G69" i="33"/>
  <c r="G71" i="33"/>
  <c r="C556" i="29"/>
  <c r="D556" i="29"/>
  <c r="G556" i="29"/>
  <c r="X69" i="21"/>
  <c r="Y69" i="21"/>
  <c r="Z69" i="21"/>
  <c r="R69" i="21"/>
  <c r="S69" i="21"/>
  <c r="T69" i="21"/>
  <c r="M69" i="21"/>
  <c r="N69" i="21"/>
  <c r="O69" i="21"/>
  <c r="D69" i="21"/>
  <c r="E69" i="21"/>
  <c r="F69" i="21"/>
  <c r="G69" i="21"/>
  <c r="H69" i="21"/>
  <c r="J69" i="21"/>
  <c r="AK513" i="14"/>
  <c r="AN513" i="14" s="1"/>
  <c r="AL513" i="14"/>
  <c r="AM513" i="14"/>
  <c r="AI513" i="14"/>
  <c r="X513" i="14"/>
  <c r="Y513" i="14"/>
  <c r="Z513" i="14"/>
  <c r="S513" i="14"/>
  <c r="T513" i="14"/>
  <c r="U513" i="14"/>
  <c r="H513" i="14"/>
  <c r="Q566" i="14" s="1"/>
  <c r="O215" i="15"/>
  <c r="P215" i="15"/>
  <c r="J215" i="15"/>
  <c r="H619" i="16"/>
  <c r="J619" i="16"/>
  <c r="E619" i="16"/>
  <c r="F619" i="16"/>
  <c r="G619" i="16"/>
  <c r="Y143" i="11"/>
  <c r="Z143" i="11"/>
  <c r="AD143" i="11"/>
  <c r="AE143" i="11"/>
  <c r="M118" i="30"/>
  <c r="N118" i="30"/>
  <c r="J118" i="30"/>
  <c r="K118" i="30"/>
  <c r="D118" i="30"/>
  <c r="AI142" i="11" s="1"/>
  <c r="C118" i="30"/>
  <c r="C554" i="29"/>
  <c r="D554" i="29"/>
  <c r="G554" i="29"/>
  <c r="C555" i="29"/>
  <c r="D555" i="29"/>
  <c r="G555" i="29"/>
  <c r="AM155" i="6"/>
  <c r="K41" i="13"/>
  <c r="Y71" i="21"/>
  <c r="Y72" i="21"/>
  <c r="Y73" i="21"/>
  <c r="Y74" i="21"/>
  <c r="Y75" i="21"/>
  <c r="Y76" i="21"/>
  <c r="Y77" i="21"/>
  <c r="Y78" i="21"/>
  <c r="Y79" i="21"/>
  <c r="Y80" i="21"/>
  <c r="Y81" i="21"/>
  <c r="Y82" i="21"/>
  <c r="Y83" i="21"/>
  <c r="Y84" i="21"/>
  <c r="Y85" i="21"/>
  <c r="Y86" i="21"/>
  <c r="Y87" i="21"/>
  <c r="Y88" i="21"/>
  <c r="Y89" i="21"/>
  <c r="Y90" i="21"/>
  <c r="Y91" i="21"/>
  <c r="Y92" i="21"/>
  <c r="Y93" i="21"/>
  <c r="Y94" i="21"/>
  <c r="Y95" i="21"/>
  <c r="Y96" i="21"/>
  <c r="Y97" i="21"/>
  <c r="Y98" i="21"/>
  <c r="Y99" i="21"/>
  <c r="Y100" i="21"/>
  <c r="Y101" i="21"/>
  <c r="Y102" i="21"/>
  <c r="Y103" i="21"/>
  <c r="Y104" i="21"/>
  <c r="Y105" i="21"/>
  <c r="Y106" i="21"/>
  <c r="Y107" i="21"/>
  <c r="Y108" i="21"/>
  <c r="Y109" i="21"/>
  <c r="Y110" i="21"/>
  <c r="Y111" i="21"/>
  <c r="Y112" i="21"/>
  <c r="Y113" i="21"/>
  <c r="Y114" i="21"/>
  <c r="Y115" i="21"/>
  <c r="Y116" i="21"/>
  <c r="Y117" i="21"/>
  <c r="Y118" i="21"/>
  <c r="Y119" i="21"/>
  <c r="Y120" i="21"/>
  <c r="Y121" i="21"/>
  <c r="Y122" i="21"/>
  <c r="Y123" i="21"/>
  <c r="Y124" i="21"/>
  <c r="Y125" i="21"/>
  <c r="Y126" i="21"/>
  <c r="Y127" i="21"/>
  <c r="Y128" i="21"/>
  <c r="Y129" i="21"/>
  <c r="Y130" i="21"/>
  <c r="Y131" i="21"/>
  <c r="Y132" i="21"/>
  <c r="Y133" i="21"/>
  <c r="Y134" i="21"/>
  <c r="Y135" i="21"/>
  <c r="Y136" i="21"/>
  <c r="Y137" i="21"/>
  <c r="Y138" i="21"/>
  <c r="Y139" i="21"/>
  <c r="Y140" i="21"/>
  <c r="Y141" i="21"/>
  <c r="Y142" i="21"/>
  <c r="Y143" i="21"/>
  <c r="Y144" i="21"/>
  <c r="Y145" i="21"/>
  <c r="Y146" i="21"/>
  <c r="Y147" i="21"/>
  <c r="Y148" i="21"/>
  <c r="Y149" i="21"/>
  <c r="Y150" i="21"/>
  <c r="Y151" i="21"/>
  <c r="Y152" i="21"/>
  <c r="Y153" i="21"/>
  <c r="Y154" i="21"/>
  <c r="Y155" i="21"/>
  <c r="Y156" i="21"/>
  <c r="Y157" i="21"/>
  <c r="Y158" i="21"/>
  <c r="Y159" i="21"/>
  <c r="Y160" i="21"/>
  <c r="Y161" i="21"/>
  <c r="Y162" i="21"/>
  <c r="Y163" i="21"/>
  <c r="Y164" i="21"/>
  <c r="Y165" i="21"/>
  <c r="Y166" i="21"/>
  <c r="Y167" i="21"/>
  <c r="Y168" i="21"/>
  <c r="Y169" i="21"/>
  <c r="Y170" i="21"/>
  <c r="Y171" i="21"/>
  <c r="Y172" i="21"/>
  <c r="Y173" i="21"/>
  <c r="Y174" i="21"/>
  <c r="Y175" i="21"/>
  <c r="Y176" i="21"/>
  <c r="Y177" i="21"/>
  <c r="Y178" i="21"/>
  <c r="Y179" i="21"/>
  <c r="Y180" i="21"/>
  <c r="Y181" i="21"/>
  <c r="Y182" i="21"/>
  <c r="Y183" i="21"/>
  <c r="Y184" i="21"/>
  <c r="Y185" i="21"/>
  <c r="Y186" i="21"/>
  <c r="Y187" i="21"/>
  <c r="Y188" i="21"/>
  <c r="Y189" i="21"/>
  <c r="Y190" i="21"/>
  <c r="Y191" i="21"/>
  <c r="Y192" i="21"/>
  <c r="Y193" i="21"/>
  <c r="Y194" i="21"/>
  <c r="Y195" i="21"/>
  <c r="Y196" i="21"/>
  <c r="Y197" i="21"/>
  <c r="Y198" i="21"/>
  <c r="Y199" i="21"/>
  <c r="Y200" i="21"/>
  <c r="Y201" i="21"/>
  <c r="Y202" i="21"/>
  <c r="Y203" i="21"/>
  <c r="Y204" i="21"/>
  <c r="Y205" i="21"/>
  <c r="Y206" i="21"/>
  <c r="Y207" i="21"/>
  <c r="Y208" i="21"/>
  <c r="Y209" i="21"/>
  <c r="Y210" i="21"/>
  <c r="Y211" i="21"/>
  <c r="Y212" i="21"/>
  <c r="Y213" i="21"/>
  <c r="Y214" i="21"/>
  <c r="Y215" i="21"/>
  <c r="Y216" i="21"/>
  <c r="Y217" i="21"/>
  <c r="Y218" i="21"/>
  <c r="Y219" i="21"/>
  <c r="Y220" i="21"/>
  <c r="Y221" i="21"/>
  <c r="Y222" i="21"/>
  <c r="Y223" i="21"/>
  <c r="Y224" i="21"/>
  <c r="Y225" i="21"/>
  <c r="Y226" i="21"/>
  <c r="Y227" i="21"/>
  <c r="Y228" i="21"/>
  <c r="Y229" i="21"/>
  <c r="Y230" i="21"/>
  <c r="Y231" i="21"/>
  <c r="Y232" i="21"/>
  <c r="Y233" i="21"/>
  <c r="Y234" i="21"/>
  <c r="Y235" i="21"/>
  <c r="Y236" i="21"/>
  <c r="Y237" i="21"/>
  <c r="Y238" i="21"/>
  <c r="Y239" i="21"/>
  <c r="Y240" i="21"/>
  <c r="Y241" i="21"/>
  <c r="Y242" i="21"/>
  <c r="Y243" i="21"/>
  <c r="Y244" i="21"/>
  <c r="Y245" i="21"/>
  <c r="Y246" i="21"/>
  <c r="Y247" i="21"/>
  <c r="Y248" i="21"/>
  <c r="Y249" i="21"/>
  <c r="Y250" i="21"/>
  <c r="Y251" i="21"/>
  <c r="Y252" i="21"/>
  <c r="Y253" i="21"/>
  <c r="Y254" i="21"/>
  <c r="Y255" i="21"/>
  <c r="Y256" i="21"/>
  <c r="Y257" i="21"/>
  <c r="Y258" i="21"/>
  <c r="Y259" i="21"/>
  <c r="Y260" i="21"/>
  <c r="Y261" i="21"/>
  <c r="Y262" i="21"/>
  <c r="Y263" i="21"/>
  <c r="Y264" i="21"/>
  <c r="Y265" i="21"/>
  <c r="Y266" i="21"/>
  <c r="Y267" i="21"/>
  <c r="Y268" i="21"/>
  <c r="Y269" i="21"/>
  <c r="Y270" i="21"/>
  <c r="Y271" i="21"/>
  <c r="Y272" i="21"/>
  <c r="Y273" i="21"/>
  <c r="Y274" i="21"/>
  <c r="Y275" i="21"/>
  <c r="Y276" i="21"/>
  <c r="Y277" i="21"/>
  <c r="Y278" i="21"/>
  <c r="Y279" i="21"/>
  <c r="Y280" i="21"/>
  <c r="Y281" i="21"/>
  <c r="Y282" i="21"/>
  <c r="Y283" i="21"/>
  <c r="Y284" i="21"/>
  <c r="Y285" i="21"/>
  <c r="Y286" i="21"/>
  <c r="Y287" i="21"/>
  <c r="Y288" i="21"/>
  <c r="Y289" i="21"/>
  <c r="Y290" i="21"/>
  <c r="Y291" i="21"/>
  <c r="Y292" i="21"/>
  <c r="Y293" i="21"/>
  <c r="Y294" i="21"/>
  <c r="Y295" i="21"/>
  <c r="Y296" i="21"/>
  <c r="Y297" i="21"/>
  <c r="Y298" i="21"/>
  <c r="Y299" i="21"/>
  <c r="Y300" i="21"/>
  <c r="Y301" i="21"/>
  <c r="Y302" i="21"/>
  <c r="Y303" i="21"/>
  <c r="Y304" i="21"/>
  <c r="Y305" i="21"/>
  <c r="Y306" i="21"/>
  <c r="Y307" i="21"/>
  <c r="Y308" i="21"/>
  <c r="Y309" i="21"/>
  <c r="Y310" i="21"/>
  <c r="Y311" i="21"/>
  <c r="Y312" i="21"/>
  <c r="Y313" i="21"/>
  <c r="Y314" i="21"/>
  <c r="Y315" i="21"/>
  <c r="Y316" i="21"/>
  <c r="Y317" i="21"/>
  <c r="Y318" i="21"/>
  <c r="Y319" i="21"/>
  <c r="Y320" i="21"/>
  <c r="Y321" i="21"/>
  <c r="Y322" i="21"/>
  <c r="Y323" i="21"/>
  <c r="Y324" i="21"/>
  <c r="Y325" i="21"/>
  <c r="Y326" i="21"/>
  <c r="Y327" i="21"/>
  <c r="Y328" i="21"/>
  <c r="Y329" i="21"/>
  <c r="Y330" i="21"/>
  <c r="Y331" i="21"/>
  <c r="Y332" i="21"/>
  <c r="Y333" i="21"/>
  <c r="Y334" i="21"/>
  <c r="Y335" i="21"/>
  <c r="Y336" i="21"/>
  <c r="Y337" i="21"/>
  <c r="Y338" i="21"/>
  <c r="Y339" i="21"/>
  <c r="Y340" i="21"/>
  <c r="Y341" i="21"/>
  <c r="Y342" i="21"/>
  <c r="Y343" i="21"/>
  <c r="Y344" i="21"/>
  <c r="Y345" i="21"/>
  <c r="Y346" i="21"/>
  <c r="Y347" i="21"/>
  <c r="Y348" i="21"/>
  <c r="Y349" i="21"/>
  <c r="Y350" i="21"/>
  <c r="Y351" i="21"/>
  <c r="Y352" i="21"/>
  <c r="Y353" i="21"/>
  <c r="Y354" i="21"/>
  <c r="Y355" i="21"/>
  <c r="Y356" i="21"/>
  <c r="Y357" i="21"/>
  <c r="Y358" i="21"/>
  <c r="Y359" i="21"/>
  <c r="Y360" i="21"/>
  <c r="Y361" i="21"/>
  <c r="Y362" i="21"/>
  <c r="Y363" i="21"/>
  <c r="Y364" i="21"/>
  <c r="Y365" i="21"/>
  <c r="Y366" i="21"/>
  <c r="Y367" i="21"/>
  <c r="Y368" i="21"/>
  <c r="Y369" i="21"/>
  <c r="Y370" i="21"/>
  <c r="Y371" i="21"/>
  <c r="Y372" i="21"/>
  <c r="Y373" i="21"/>
  <c r="Y374" i="21"/>
  <c r="Y375" i="21"/>
  <c r="Y376" i="21"/>
  <c r="Y377" i="21"/>
  <c r="Y378" i="21"/>
  <c r="Y379" i="21"/>
  <c r="Y380" i="21"/>
  <c r="Y381" i="21"/>
  <c r="Y382" i="21"/>
  <c r="Y383" i="21"/>
  <c r="Y384" i="21"/>
  <c r="Y385" i="21"/>
  <c r="Y386" i="21"/>
  <c r="Y387" i="21"/>
  <c r="Y388" i="21"/>
  <c r="Y389" i="21"/>
  <c r="Y390" i="21"/>
  <c r="Y391" i="21"/>
  <c r="Y392" i="21"/>
  <c r="Y393" i="21"/>
  <c r="Y394" i="21"/>
  <c r="Y395" i="21"/>
  <c r="Y396" i="21"/>
  <c r="Y397" i="21"/>
  <c r="Y398" i="21"/>
  <c r="Y399" i="21"/>
  <c r="Y400" i="21"/>
  <c r="Y401" i="21"/>
  <c r="Y402" i="21"/>
  <c r="Y403" i="21"/>
  <c r="Y404" i="21"/>
  <c r="Y405" i="21"/>
  <c r="Y406" i="21"/>
  <c r="Y407" i="21"/>
  <c r="Y408" i="21"/>
  <c r="Y409" i="21"/>
  <c r="Y410" i="21"/>
  <c r="Y411" i="21"/>
  <c r="Y412" i="21"/>
  <c r="Y413" i="21"/>
  <c r="Y414" i="21"/>
  <c r="Y415" i="21"/>
  <c r="Y416" i="21"/>
  <c r="Y417" i="21"/>
  <c r="Y418" i="21"/>
  <c r="Y419" i="21"/>
  <c r="Y420" i="21"/>
  <c r="Y421" i="21"/>
  <c r="Y422" i="21"/>
  <c r="Y423" i="21"/>
  <c r="Y424" i="21"/>
  <c r="Y425" i="21"/>
  <c r="Y426" i="21"/>
  <c r="Y427" i="21"/>
  <c r="Y428" i="21"/>
  <c r="Y429" i="21"/>
  <c r="Y430" i="21"/>
  <c r="Y431" i="21"/>
  <c r="Y432" i="21"/>
  <c r="Y433" i="21"/>
  <c r="Y434" i="21"/>
  <c r="Y435" i="21"/>
  <c r="Y436" i="21"/>
  <c r="Y437" i="21"/>
  <c r="Y438" i="21"/>
  <c r="Y439" i="21"/>
  <c r="Y440" i="21"/>
  <c r="Y441" i="21"/>
  <c r="Y442" i="21"/>
  <c r="Y443" i="21"/>
  <c r="Y444" i="21"/>
  <c r="Y445" i="21"/>
  <c r="Y446" i="21"/>
  <c r="Y447" i="21"/>
  <c r="Y448" i="21"/>
  <c r="Y449" i="21"/>
  <c r="Y450" i="21"/>
  <c r="Y451" i="21"/>
  <c r="Y452" i="21"/>
  <c r="Y453" i="21"/>
  <c r="Y454" i="21"/>
  <c r="Y455" i="21"/>
  <c r="Y456" i="21"/>
  <c r="Y457" i="21"/>
  <c r="Y458" i="21"/>
  <c r="Y459" i="21"/>
  <c r="Y460" i="21"/>
  <c r="Y461" i="21"/>
  <c r="Y462" i="21"/>
  <c r="Y463" i="21"/>
  <c r="Y464" i="21"/>
  <c r="Y465" i="21"/>
  <c r="Y466" i="21"/>
  <c r="Y467" i="21"/>
  <c r="Y468" i="21"/>
  <c r="Y469" i="21"/>
  <c r="Y470" i="21"/>
  <c r="Y471" i="21"/>
  <c r="Y472" i="21"/>
  <c r="Y473" i="21"/>
  <c r="Y474" i="21"/>
  <c r="Y475" i="21"/>
  <c r="Y476" i="21"/>
  <c r="Y477" i="21"/>
  <c r="Y478" i="21"/>
  <c r="Y479" i="21"/>
  <c r="Y480" i="21"/>
  <c r="Y481" i="21"/>
  <c r="Y482" i="21"/>
  <c r="Y483" i="21"/>
  <c r="Y484" i="21"/>
  <c r="Y485" i="21"/>
  <c r="Y486" i="21"/>
  <c r="Y487" i="21"/>
  <c r="Y488" i="21"/>
  <c r="Y489" i="21"/>
  <c r="Y490" i="21"/>
  <c r="Y491" i="21"/>
  <c r="Y492" i="21"/>
  <c r="Y493" i="21"/>
  <c r="Y494" i="21"/>
  <c r="Y495" i="21"/>
  <c r="Y496" i="21"/>
  <c r="Y497" i="21"/>
  <c r="Y498" i="21"/>
  <c r="Y499" i="21"/>
  <c r="Y500" i="21"/>
  <c r="Y501" i="21"/>
  <c r="Y502" i="21"/>
  <c r="Y503" i="21"/>
  <c r="Y504" i="21"/>
  <c r="Y505" i="21"/>
  <c r="Y506" i="21"/>
  <c r="Y507" i="21"/>
  <c r="Y508" i="21"/>
  <c r="Y509" i="21"/>
  <c r="Y510" i="21"/>
  <c r="Y511" i="21"/>
  <c r="Y512" i="21"/>
  <c r="Y513" i="21"/>
  <c r="Y514" i="21"/>
  <c r="Y515" i="21"/>
  <c r="Y516" i="21"/>
  <c r="Y517" i="21"/>
  <c r="Y518" i="21"/>
  <c r="Y519" i="21"/>
  <c r="Y520" i="21"/>
  <c r="Y521" i="21"/>
  <c r="Y522" i="21"/>
  <c r="Y523" i="21"/>
  <c r="Y524" i="21"/>
  <c r="Y525" i="21"/>
  <c r="Y526" i="21"/>
  <c r="Y527" i="21"/>
  <c r="Y528" i="21"/>
  <c r="Y529" i="21"/>
  <c r="Y530" i="21"/>
  <c r="Y531" i="21"/>
  <c r="Y532" i="21"/>
  <c r="Y533" i="21"/>
  <c r="Y534" i="21"/>
  <c r="Y535" i="21"/>
  <c r="Y536" i="21"/>
  <c r="Y537" i="21"/>
  <c r="Y538" i="21"/>
  <c r="Y539" i="21"/>
  <c r="Y540" i="21"/>
  <c r="Y541" i="21"/>
  <c r="Y542" i="21"/>
  <c r="Y543" i="21"/>
  <c r="Y544" i="21"/>
  <c r="Y545" i="21"/>
  <c r="Y546" i="21"/>
  <c r="Y547" i="21"/>
  <c r="Y548" i="21"/>
  <c r="Y549" i="21"/>
  <c r="Y550" i="21"/>
  <c r="Y551" i="21"/>
  <c r="Y552" i="21"/>
  <c r="Y553" i="21"/>
  <c r="Y554" i="21"/>
  <c r="Y555" i="21"/>
  <c r="Y556" i="21"/>
  <c r="Y557" i="21"/>
  <c r="Y558" i="21"/>
  <c r="Y559" i="21"/>
  <c r="Y560" i="21"/>
  <c r="Y561" i="21"/>
  <c r="Y562" i="21"/>
  <c r="Y563" i="21"/>
  <c r="Y564" i="21"/>
  <c r="Y565" i="21"/>
  <c r="Y566" i="21"/>
  <c r="Y567" i="21"/>
  <c r="Y568" i="21"/>
  <c r="Y569" i="21"/>
  <c r="Y570" i="21"/>
  <c r="Y571" i="21"/>
  <c r="Y572" i="21"/>
  <c r="Y573" i="21"/>
  <c r="Y574" i="21"/>
  <c r="Y575" i="21"/>
  <c r="Y576" i="21"/>
  <c r="Y577" i="21"/>
  <c r="Y578" i="21"/>
  <c r="Y579" i="21"/>
  <c r="Y580" i="21"/>
  <c r="Y70" i="21"/>
  <c r="X71" i="21"/>
  <c r="X72" i="21"/>
  <c r="X73" i="21"/>
  <c r="X74" i="21"/>
  <c r="X75" i="21"/>
  <c r="X76" i="21"/>
  <c r="X77" i="21"/>
  <c r="X78" i="21"/>
  <c r="X79" i="21"/>
  <c r="X80" i="21"/>
  <c r="X81" i="21"/>
  <c r="X82" i="21"/>
  <c r="X83" i="21"/>
  <c r="X84" i="21"/>
  <c r="X85" i="21"/>
  <c r="X86" i="21"/>
  <c r="X87" i="21"/>
  <c r="X88" i="21"/>
  <c r="X89" i="21"/>
  <c r="X90" i="21"/>
  <c r="X91" i="21"/>
  <c r="X92" i="21"/>
  <c r="X93" i="21"/>
  <c r="X94" i="21"/>
  <c r="X95" i="21"/>
  <c r="X96" i="21"/>
  <c r="X97" i="21"/>
  <c r="X98" i="21"/>
  <c r="X99" i="21"/>
  <c r="X100" i="21"/>
  <c r="X101" i="21"/>
  <c r="X102" i="21"/>
  <c r="X103" i="21"/>
  <c r="X104" i="21"/>
  <c r="X105" i="21"/>
  <c r="X106" i="21"/>
  <c r="X107" i="21"/>
  <c r="X108" i="21"/>
  <c r="X109" i="21"/>
  <c r="X110" i="21"/>
  <c r="X111" i="21"/>
  <c r="X112" i="21"/>
  <c r="X113" i="21"/>
  <c r="X114" i="21"/>
  <c r="X115" i="21"/>
  <c r="X116" i="21"/>
  <c r="X117" i="21"/>
  <c r="X118" i="21"/>
  <c r="X119" i="21"/>
  <c r="X120" i="21"/>
  <c r="X121" i="21"/>
  <c r="X122" i="21"/>
  <c r="X123" i="21"/>
  <c r="X124" i="21"/>
  <c r="X125" i="21"/>
  <c r="X126" i="21"/>
  <c r="X127" i="21"/>
  <c r="X128" i="21"/>
  <c r="X129" i="21"/>
  <c r="X130" i="21"/>
  <c r="X131" i="21"/>
  <c r="X132" i="21"/>
  <c r="X133" i="21"/>
  <c r="X134" i="21"/>
  <c r="X135" i="21"/>
  <c r="X136" i="21"/>
  <c r="X137" i="21"/>
  <c r="X138" i="21"/>
  <c r="X139" i="21"/>
  <c r="X140" i="21"/>
  <c r="X141" i="21"/>
  <c r="X142" i="21"/>
  <c r="X143" i="21"/>
  <c r="X144" i="21"/>
  <c r="X145" i="21"/>
  <c r="X146" i="21"/>
  <c r="X147" i="21"/>
  <c r="X148" i="21"/>
  <c r="X149" i="21"/>
  <c r="X150" i="21"/>
  <c r="X151" i="21"/>
  <c r="X152" i="21"/>
  <c r="X153" i="21"/>
  <c r="X154" i="21"/>
  <c r="X155" i="21"/>
  <c r="X156" i="21"/>
  <c r="X157" i="21"/>
  <c r="X158" i="21"/>
  <c r="X159" i="21"/>
  <c r="X160" i="21"/>
  <c r="X161" i="21"/>
  <c r="X162" i="21"/>
  <c r="X163" i="21"/>
  <c r="X164" i="21"/>
  <c r="X165" i="21"/>
  <c r="X166" i="21"/>
  <c r="X167" i="21"/>
  <c r="X168" i="21"/>
  <c r="X169" i="21"/>
  <c r="X170" i="21"/>
  <c r="X171" i="21"/>
  <c r="X172" i="21"/>
  <c r="X173" i="21"/>
  <c r="X174" i="21"/>
  <c r="X175" i="21"/>
  <c r="X176" i="21"/>
  <c r="X177" i="21"/>
  <c r="X178" i="21"/>
  <c r="X179" i="21"/>
  <c r="X180" i="21"/>
  <c r="X181" i="21"/>
  <c r="X182" i="21"/>
  <c r="X183" i="21"/>
  <c r="X184" i="21"/>
  <c r="X185" i="21"/>
  <c r="X186" i="21"/>
  <c r="X187" i="21"/>
  <c r="X188" i="21"/>
  <c r="X189" i="21"/>
  <c r="X190" i="21"/>
  <c r="X191" i="21"/>
  <c r="X192" i="21"/>
  <c r="X193" i="21"/>
  <c r="X194" i="21"/>
  <c r="X195" i="21"/>
  <c r="X196" i="21"/>
  <c r="X197" i="21"/>
  <c r="X198" i="21"/>
  <c r="X199" i="21"/>
  <c r="X200" i="21"/>
  <c r="X201" i="21"/>
  <c r="X202" i="21"/>
  <c r="X203" i="21"/>
  <c r="X204" i="21"/>
  <c r="X205" i="21"/>
  <c r="X206" i="21"/>
  <c r="X207" i="21"/>
  <c r="X208" i="21"/>
  <c r="X209" i="21"/>
  <c r="X210" i="21"/>
  <c r="X211" i="21"/>
  <c r="X212" i="21"/>
  <c r="X213" i="21"/>
  <c r="X214" i="21"/>
  <c r="X215" i="21"/>
  <c r="X216" i="21"/>
  <c r="X217" i="21"/>
  <c r="X218" i="21"/>
  <c r="X219" i="21"/>
  <c r="X220" i="21"/>
  <c r="X221" i="21"/>
  <c r="X222" i="21"/>
  <c r="X223" i="21"/>
  <c r="X224" i="21"/>
  <c r="X225" i="21"/>
  <c r="X226" i="21"/>
  <c r="X227" i="21"/>
  <c r="X228" i="21"/>
  <c r="X229" i="21"/>
  <c r="X230" i="21"/>
  <c r="X231" i="21"/>
  <c r="X232" i="21"/>
  <c r="X233" i="21"/>
  <c r="X234" i="21"/>
  <c r="X235" i="21"/>
  <c r="X236" i="21"/>
  <c r="X237" i="21"/>
  <c r="X238" i="21"/>
  <c r="X239" i="21"/>
  <c r="X240" i="21"/>
  <c r="X241" i="21"/>
  <c r="X242" i="21"/>
  <c r="X243" i="21"/>
  <c r="X244" i="21"/>
  <c r="X245" i="21"/>
  <c r="X246" i="21"/>
  <c r="X247" i="21"/>
  <c r="X248" i="21"/>
  <c r="X249" i="21"/>
  <c r="X250" i="21"/>
  <c r="X251" i="21"/>
  <c r="X252" i="21"/>
  <c r="X253" i="21"/>
  <c r="X254" i="21"/>
  <c r="X255" i="21"/>
  <c r="X256" i="21"/>
  <c r="X257" i="21"/>
  <c r="X258" i="21"/>
  <c r="X259" i="21"/>
  <c r="X260" i="21"/>
  <c r="X261" i="21"/>
  <c r="X262" i="21"/>
  <c r="X263" i="21"/>
  <c r="X264" i="21"/>
  <c r="X265" i="21"/>
  <c r="X266" i="21"/>
  <c r="X267" i="21"/>
  <c r="X268" i="21"/>
  <c r="X269" i="21"/>
  <c r="X270" i="21"/>
  <c r="X271" i="21"/>
  <c r="X272" i="21"/>
  <c r="X273" i="21"/>
  <c r="X274" i="21"/>
  <c r="X275" i="21"/>
  <c r="X276" i="21"/>
  <c r="X277" i="21"/>
  <c r="X278" i="21"/>
  <c r="X279" i="21"/>
  <c r="X280" i="21"/>
  <c r="X281" i="21"/>
  <c r="X282" i="21"/>
  <c r="X283" i="21"/>
  <c r="X284" i="21"/>
  <c r="X285" i="21"/>
  <c r="X286" i="21"/>
  <c r="X287" i="21"/>
  <c r="X288" i="21"/>
  <c r="X289" i="21"/>
  <c r="X290" i="21"/>
  <c r="X291" i="21"/>
  <c r="X292" i="21"/>
  <c r="X293" i="21"/>
  <c r="X294" i="21"/>
  <c r="X295" i="21"/>
  <c r="X296" i="21"/>
  <c r="X297" i="21"/>
  <c r="X298" i="21"/>
  <c r="X299" i="21"/>
  <c r="X300" i="21"/>
  <c r="X301" i="21"/>
  <c r="X302" i="21"/>
  <c r="X303" i="21"/>
  <c r="X304" i="21"/>
  <c r="X305" i="21"/>
  <c r="X306" i="21"/>
  <c r="X307" i="21"/>
  <c r="X308" i="21"/>
  <c r="X309" i="21"/>
  <c r="X310" i="21"/>
  <c r="X311" i="21"/>
  <c r="X312" i="21"/>
  <c r="X313" i="21"/>
  <c r="X314" i="21"/>
  <c r="X315" i="21"/>
  <c r="X316" i="21"/>
  <c r="X317" i="21"/>
  <c r="X318" i="21"/>
  <c r="X319" i="21"/>
  <c r="X320" i="21"/>
  <c r="X321" i="21"/>
  <c r="X322" i="21"/>
  <c r="X323" i="21"/>
  <c r="X324" i="21"/>
  <c r="X325" i="21"/>
  <c r="X326" i="21"/>
  <c r="X327" i="21"/>
  <c r="X328" i="21"/>
  <c r="X329" i="21"/>
  <c r="X330" i="21"/>
  <c r="X331" i="21"/>
  <c r="X332" i="21"/>
  <c r="X333" i="21"/>
  <c r="X334" i="21"/>
  <c r="X335" i="21"/>
  <c r="X336" i="21"/>
  <c r="X337" i="21"/>
  <c r="X338" i="21"/>
  <c r="X339" i="21"/>
  <c r="X340" i="21"/>
  <c r="X341" i="21"/>
  <c r="X342" i="21"/>
  <c r="X343" i="21"/>
  <c r="X344" i="21"/>
  <c r="X345" i="21"/>
  <c r="X346" i="21"/>
  <c r="X347" i="21"/>
  <c r="X348" i="21"/>
  <c r="X349" i="21"/>
  <c r="X350" i="21"/>
  <c r="X351" i="21"/>
  <c r="X352" i="21"/>
  <c r="X353" i="21"/>
  <c r="X354" i="21"/>
  <c r="X355" i="21"/>
  <c r="X356" i="21"/>
  <c r="X357" i="21"/>
  <c r="X358" i="21"/>
  <c r="X359" i="21"/>
  <c r="X360" i="21"/>
  <c r="X361" i="21"/>
  <c r="X362" i="21"/>
  <c r="X363" i="21"/>
  <c r="X364" i="21"/>
  <c r="X365" i="21"/>
  <c r="X366" i="21"/>
  <c r="X367" i="21"/>
  <c r="X368" i="21"/>
  <c r="X369" i="21"/>
  <c r="X370" i="21"/>
  <c r="X371" i="21"/>
  <c r="X372" i="21"/>
  <c r="X373" i="21"/>
  <c r="X374" i="21"/>
  <c r="X375" i="21"/>
  <c r="X376" i="21"/>
  <c r="X377" i="21"/>
  <c r="X378" i="21"/>
  <c r="X379" i="21"/>
  <c r="X380" i="21"/>
  <c r="X381" i="21"/>
  <c r="X382" i="21"/>
  <c r="X383" i="21"/>
  <c r="X384" i="21"/>
  <c r="X385" i="21"/>
  <c r="X386" i="21"/>
  <c r="X387" i="21"/>
  <c r="X388" i="21"/>
  <c r="X389" i="21"/>
  <c r="X390" i="21"/>
  <c r="X391" i="21"/>
  <c r="X392" i="21"/>
  <c r="X393" i="21"/>
  <c r="X394" i="21"/>
  <c r="X395" i="21"/>
  <c r="X396" i="21"/>
  <c r="X397" i="21"/>
  <c r="X398" i="21"/>
  <c r="X399" i="21"/>
  <c r="X400" i="21"/>
  <c r="X401" i="21"/>
  <c r="X402" i="21"/>
  <c r="X403" i="21"/>
  <c r="X404" i="21"/>
  <c r="X405" i="21"/>
  <c r="X406" i="21"/>
  <c r="X407" i="21"/>
  <c r="X408" i="21"/>
  <c r="X409" i="21"/>
  <c r="X410" i="21"/>
  <c r="X411" i="21"/>
  <c r="X412" i="21"/>
  <c r="X413" i="21"/>
  <c r="X414" i="21"/>
  <c r="X415" i="21"/>
  <c r="X416" i="21"/>
  <c r="X417" i="21"/>
  <c r="X418" i="21"/>
  <c r="X419" i="21"/>
  <c r="X420" i="21"/>
  <c r="X421" i="21"/>
  <c r="X422" i="21"/>
  <c r="X423" i="21"/>
  <c r="X424" i="21"/>
  <c r="X425" i="21"/>
  <c r="X426" i="21"/>
  <c r="X427" i="21"/>
  <c r="X428" i="21"/>
  <c r="X429" i="21"/>
  <c r="X430" i="21"/>
  <c r="X431" i="21"/>
  <c r="X432" i="21"/>
  <c r="X433" i="21"/>
  <c r="X434" i="21"/>
  <c r="X435" i="21"/>
  <c r="X436" i="21"/>
  <c r="X437" i="21"/>
  <c r="X438" i="21"/>
  <c r="X439" i="21"/>
  <c r="X440" i="21"/>
  <c r="X441" i="21"/>
  <c r="X442" i="21"/>
  <c r="X443" i="21"/>
  <c r="X444" i="21"/>
  <c r="X445" i="21"/>
  <c r="X446" i="21"/>
  <c r="X447" i="21"/>
  <c r="X448" i="21"/>
  <c r="X449" i="21"/>
  <c r="X450" i="21"/>
  <c r="X451" i="21"/>
  <c r="X452" i="21"/>
  <c r="X453" i="21"/>
  <c r="X454" i="21"/>
  <c r="X455" i="21"/>
  <c r="X456" i="21"/>
  <c r="X457" i="21"/>
  <c r="X458" i="21"/>
  <c r="X459" i="21"/>
  <c r="X460" i="21"/>
  <c r="X461" i="21"/>
  <c r="X462" i="21"/>
  <c r="X463" i="21"/>
  <c r="X464" i="21"/>
  <c r="X465" i="21"/>
  <c r="X466" i="21"/>
  <c r="X467" i="21"/>
  <c r="X468" i="21"/>
  <c r="X469" i="21"/>
  <c r="X470" i="21"/>
  <c r="X471" i="21"/>
  <c r="X472" i="21"/>
  <c r="X473" i="21"/>
  <c r="X474" i="21"/>
  <c r="X475" i="21"/>
  <c r="X476" i="21"/>
  <c r="X477" i="21"/>
  <c r="X478" i="21"/>
  <c r="X479" i="21"/>
  <c r="X480" i="21"/>
  <c r="X481" i="21"/>
  <c r="X482" i="21"/>
  <c r="X483" i="21"/>
  <c r="X484" i="21"/>
  <c r="X485" i="21"/>
  <c r="X486" i="21"/>
  <c r="X487" i="21"/>
  <c r="X488" i="21"/>
  <c r="X489" i="21"/>
  <c r="X490" i="21"/>
  <c r="X491" i="21"/>
  <c r="X492" i="21"/>
  <c r="X493" i="21"/>
  <c r="X494" i="21"/>
  <c r="X495" i="21"/>
  <c r="X496" i="21"/>
  <c r="X497" i="21"/>
  <c r="X498" i="21"/>
  <c r="X499" i="21"/>
  <c r="X500" i="21"/>
  <c r="X501" i="21"/>
  <c r="X502" i="21"/>
  <c r="X503" i="21"/>
  <c r="X504" i="21"/>
  <c r="X505" i="21"/>
  <c r="X506" i="21"/>
  <c r="X507" i="21"/>
  <c r="X508" i="21"/>
  <c r="X509" i="21"/>
  <c r="X510" i="21"/>
  <c r="X511" i="21"/>
  <c r="X512" i="21"/>
  <c r="X513" i="21"/>
  <c r="X514" i="21"/>
  <c r="X515" i="21"/>
  <c r="X516" i="21"/>
  <c r="X517" i="21"/>
  <c r="X518" i="21"/>
  <c r="X519" i="21"/>
  <c r="X520" i="21"/>
  <c r="X521" i="21"/>
  <c r="X522" i="21"/>
  <c r="X523" i="21"/>
  <c r="X524" i="21"/>
  <c r="X525" i="21"/>
  <c r="X526" i="21"/>
  <c r="X527" i="21"/>
  <c r="X528" i="21"/>
  <c r="X529" i="21"/>
  <c r="X530" i="21"/>
  <c r="X531" i="21"/>
  <c r="X532" i="21"/>
  <c r="X533" i="21"/>
  <c r="X534" i="21"/>
  <c r="X535" i="21"/>
  <c r="X536" i="21"/>
  <c r="X537" i="21"/>
  <c r="X538" i="21"/>
  <c r="X539" i="21"/>
  <c r="X540" i="21"/>
  <c r="X541" i="21"/>
  <c r="X542" i="21"/>
  <c r="X543" i="21"/>
  <c r="X544" i="21"/>
  <c r="X545" i="21"/>
  <c r="X546" i="21"/>
  <c r="X547" i="21"/>
  <c r="X548" i="21"/>
  <c r="X549" i="21"/>
  <c r="X550" i="21"/>
  <c r="X551" i="21"/>
  <c r="X552" i="21"/>
  <c r="X553" i="21"/>
  <c r="X554" i="21"/>
  <c r="X555" i="21"/>
  <c r="X556" i="21"/>
  <c r="X557" i="21"/>
  <c r="X558" i="21"/>
  <c r="X559" i="21"/>
  <c r="X560" i="21"/>
  <c r="X561" i="21"/>
  <c r="X562" i="21"/>
  <c r="X563" i="21"/>
  <c r="X564" i="21"/>
  <c r="X565" i="21"/>
  <c r="X566" i="21"/>
  <c r="X567" i="21"/>
  <c r="X568" i="21"/>
  <c r="X569" i="21"/>
  <c r="X570" i="21"/>
  <c r="X571" i="21"/>
  <c r="X572" i="21"/>
  <c r="X573" i="21"/>
  <c r="X574" i="21"/>
  <c r="X575" i="21"/>
  <c r="X576" i="21"/>
  <c r="X577" i="21"/>
  <c r="X578" i="21"/>
  <c r="X579" i="21"/>
  <c r="X580" i="21"/>
  <c r="X70" i="21"/>
  <c r="Z70" i="21"/>
  <c r="Z71" i="21"/>
  <c r="R70" i="21"/>
  <c r="S70" i="21"/>
  <c r="T70" i="21"/>
  <c r="R71" i="21"/>
  <c r="S71" i="21"/>
  <c r="T71" i="21"/>
  <c r="M70" i="21"/>
  <c r="N70" i="21"/>
  <c r="O70" i="21"/>
  <c r="M71" i="21"/>
  <c r="N71" i="21"/>
  <c r="O71" i="21"/>
  <c r="D70" i="21"/>
  <c r="E70" i="21"/>
  <c r="F70" i="21"/>
  <c r="G70" i="21"/>
  <c r="H70" i="21"/>
  <c r="J70" i="21"/>
  <c r="D71" i="21"/>
  <c r="E71" i="21"/>
  <c r="F71" i="21"/>
  <c r="G71" i="21"/>
  <c r="H71" i="21"/>
  <c r="J71" i="21"/>
  <c r="AK511" i="14"/>
  <c r="AN511" i="14" s="1"/>
  <c r="AL511" i="14"/>
  <c r="AM511" i="14" s="1"/>
  <c r="AK512" i="14"/>
  <c r="AN512" i="14" s="1"/>
  <c r="AL512" i="14"/>
  <c r="AM512" i="14" s="1"/>
  <c r="AI512" i="14"/>
  <c r="AI511" i="14"/>
  <c r="X511" i="14"/>
  <c r="Y511" i="14"/>
  <c r="Z511" i="14"/>
  <c r="X512" i="14"/>
  <c r="Y512" i="14"/>
  <c r="Z512" i="14"/>
  <c r="S511" i="14"/>
  <c r="T511" i="14"/>
  <c r="U511" i="14"/>
  <c r="S512" i="14"/>
  <c r="T512" i="14"/>
  <c r="U512" i="14"/>
  <c r="H512" i="14"/>
  <c r="Q565" i="14" s="1"/>
  <c r="H511" i="14"/>
  <c r="Q564" i="14" s="1"/>
  <c r="O213" i="15"/>
  <c r="P213" i="15"/>
  <c r="O214" i="15"/>
  <c r="P214" i="15"/>
  <c r="J214" i="15"/>
  <c r="J213" i="15"/>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F503" i="16"/>
  <c r="F504" i="16"/>
  <c r="F505" i="16"/>
  <c r="F506" i="16"/>
  <c r="F507" i="16"/>
  <c r="F508" i="16"/>
  <c r="F509" i="16"/>
  <c r="F510" i="16"/>
  <c r="F511" i="16"/>
  <c r="F512" i="16"/>
  <c r="F513" i="16"/>
  <c r="F514" i="16"/>
  <c r="F515" i="16"/>
  <c r="F516" i="16"/>
  <c r="F517" i="16"/>
  <c r="F518" i="16"/>
  <c r="F519" i="16"/>
  <c r="F520" i="16"/>
  <c r="F521" i="16"/>
  <c r="F522" i="16"/>
  <c r="F523" i="16"/>
  <c r="F524" i="16"/>
  <c r="F525" i="16"/>
  <c r="F526" i="16"/>
  <c r="F527" i="16"/>
  <c r="F528" i="16"/>
  <c r="F529" i="16"/>
  <c r="F530" i="16"/>
  <c r="F531" i="16"/>
  <c r="F532" i="16"/>
  <c r="F533" i="16"/>
  <c r="F534" i="16"/>
  <c r="F535" i="16"/>
  <c r="F536" i="16"/>
  <c r="F537" i="16"/>
  <c r="F538" i="16"/>
  <c r="F539" i="16"/>
  <c r="F540" i="16"/>
  <c r="F541" i="16"/>
  <c r="F542" i="16"/>
  <c r="F543" i="16"/>
  <c r="F544" i="16"/>
  <c r="F545" i="16"/>
  <c r="F546" i="16"/>
  <c r="F547" i="16"/>
  <c r="F548" i="16"/>
  <c r="F549" i="16"/>
  <c r="F550" i="16"/>
  <c r="F551" i="16"/>
  <c r="F552" i="16"/>
  <c r="F553" i="16"/>
  <c r="F554" i="16"/>
  <c r="F555" i="16"/>
  <c r="F556" i="16"/>
  <c r="F557" i="16"/>
  <c r="F558" i="16"/>
  <c r="F559" i="16"/>
  <c r="F560" i="16"/>
  <c r="F561" i="16"/>
  <c r="F562" i="16"/>
  <c r="F563" i="16"/>
  <c r="F564" i="16"/>
  <c r="F565" i="16"/>
  <c r="F566" i="16"/>
  <c r="F567" i="16"/>
  <c r="F568" i="16"/>
  <c r="F569" i="16"/>
  <c r="F570" i="16"/>
  <c r="F571" i="16"/>
  <c r="F572" i="16"/>
  <c r="F573" i="16"/>
  <c r="F574" i="16"/>
  <c r="F575" i="16"/>
  <c r="F576" i="16"/>
  <c r="F577" i="16"/>
  <c r="F578" i="16"/>
  <c r="F579" i="16"/>
  <c r="F580" i="16"/>
  <c r="F581" i="16"/>
  <c r="F582" i="16"/>
  <c r="F583" i="16"/>
  <c r="F584" i="16"/>
  <c r="F585" i="16"/>
  <c r="F586" i="16"/>
  <c r="F587" i="16"/>
  <c r="F588" i="16"/>
  <c r="F589" i="16"/>
  <c r="F590" i="16"/>
  <c r="F591" i="16"/>
  <c r="F592" i="16"/>
  <c r="F593" i="16"/>
  <c r="F594" i="16"/>
  <c r="F595" i="16"/>
  <c r="F596" i="16"/>
  <c r="F597" i="16"/>
  <c r="F598" i="16"/>
  <c r="F599" i="16"/>
  <c r="F600" i="16"/>
  <c r="F601" i="16"/>
  <c r="F602" i="16"/>
  <c r="F603" i="16"/>
  <c r="F604" i="16"/>
  <c r="F605" i="16"/>
  <c r="F606" i="16"/>
  <c r="F607" i="16"/>
  <c r="F608" i="16"/>
  <c r="F609" i="16"/>
  <c r="F610" i="16"/>
  <c r="F611" i="16"/>
  <c r="F612" i="16"/>
  <c r="F613" i="16"/>
  <c r="F614" i="16"/>
  <c r="F615" i="16"/>
  <c r="F616" i="16"/>
  <c r="F617" i="16"/>
  <c r="F618" i="16"/>
  <c r="F3" i="16"/>
  <c r="H617" i="16"/>
  <c r="J617" i="16"/>
  <c r="H618" i="16"/>
  <c r="J618" i="16"/>
  <c r="E618" i="16"/>
  <c r="G618" i="16"/>
  <c r="E617" i="16"/>
  <c r="G617" i="16"/>
  <c r="F278" i="24"/>
  <c r="F266" i="24"/>
  <c r="F267" i="24"/>
  <c r="F268" i="24"/>
  <c r="F269" i="24"/>
  <c r="F270" i="24"/>
  <c r="F271" i="24"/>
  <c r="F272" i="24"/>
  <c r="F276" i="24"/>
  <c r="F277" i="24"/>
  <c r="G146" i="33" l="1"/>
  <c r="G66" i="33"/>
  <c r="G76" i="33"/>
  <c r="G36" i="33"/>
  <c r="G125" i="33"/>
  <c r="G105" i="33"/>
  <c r="G45" i="33"/>
  <c r="G124" i="33"/>
  <c r="G64" i="33"/>
  <c r="G44" i="33"/>
  <c r="G134" i="33"/>
  <c r="G114" i="33"/>
  <c r="G54" i="33"/>
  <c r="G34" i="33"/>
  <c r="G115" i="33"/>
  <c r="G143" i="33"/>
  <c r="G113" i="33"/>
  <c r="G122" i="33"/>
  <c r="G82" i="33"/>
  <c r="G42" i="33"/>
  <c r="G92" i="33"/>
  <c r="G52" i="33"/>
  <c r="G116" i="33"/>
  <c r="G73" i="33"/>
  <c r="G141" i="33"/>
  <c r="G101" i="33"/>
  <c r="G81" i="33"/>
  <c r="G41" i="33"/>
  <c r="G131" i="33"/>
  <c r="G111" i="33"/>
  <c r="G51" i="33"/>
  <c r="G31" i="33"/>
  <c r="G106" i="33"/>
  <c r="G55" i="33"/>
  <c r="G53" i="33"/>
  <c r="G100" i="33"/>
  <c r="G80" i="33"/>
  <c r="G40" i="33"/>
  <c r="G90" i="33"/>
  <c r="G70" i="33"/>
  <c r="G50" i="33"/>
  <c r="G30" i="33"/>
  <c r="G135" i="33"/>
  <c r="G103" i="33"/>
  <c r="G79" i="33"/>
  <c r="G39" i="33"/>
  <c r="G89" i="33"/>
  <c r="G49" i="33"/>
  <c r="G29" i="33"/>
  <c r="G95" i="33"/>
  <c r="G33" i="33"/>
  <c r="G118" i="33"/>
  <c r="G98" i="33"/>
  <c r="G78" i="33"/>
  <c r="G108" i="33"/>
  <c r="G28" i="33"/>
  <c r="G93" i="33"/>
  <c r="G127" i="33"/>
  <c r="G87" i="33"/>
  <c r="F120" i="30"/>
  <c r="AC54" i="21"/>
  <c r="AA15" i="21"/>
  <c r="AC55" i="21"/>
  <c r="AA16" i="21"/>
  <c r="AC56" i="21"/>
  <c r="AA17" i="21"/>
  <c r="AC58" i="21"/>
  <c r="AA19" i="21"/>
  <c r="AC57" i="21"/>
  <c r="AA18" i="21"/>
  <c r="W518" i="14"/>
  <c r="Q567" i="14"/>
  <c r="I635" i="16"/>
  <c r="K633" i="16"/>
  <c r="I629" i="16"/>
  <c r="I631" i="16"/>
  <c r="H558" i="29"/>
  <c r="K583" i="29"/>
  <c r="J571" i="29"/>
  <c r="H562" i="29"/>
  <c r="G67" i="33"/>
  <c r="G27" i="33"/>
  <c r="K582" i="29"/>
  <c r="J570" i="29"/>
  <c r="G56" i="33"/>
  <c r="G86" i="33"/>
  <c r="G46" i="33"/>
  <c r="AP165" i="6"/>
  <c r="AS160" i="6"/>
  <c r="AO160" i="6"/>
  <c r="H560" i="29"/>
  <c r="L624" i="16"/>
  <c r="I636" i="16"/>
  <c r="I633" i="16"/>
  <c r="G25" i="33"/>
  <c r="G133" i="33"/>
  <c r="G123" i="33"/>
  <c r="G83" i="33"/>
  <c r="G43" i="33"/>
  <c r="K585" i="29"/>
  <c r="J573" i="29"/>
  <c r="H564" i="29"/>
  <c r="K584" i="29"/>
  <c r="J572" i="29"/>
  <c r="H563" i="29"/>
  <c r="K580" i="29"/>
  <c r="J568" i="29"/>
  <c r="G72" i="33"/>
  <c r="G32" i="33"/>
  <c r="G102" i="33"/>
  <c r="K631" i="16"/>
  <c r="L623" i="16"/>
  <c r="L618" i="16"/>
  <c r="K630" i="16"/>
  <c r="G140" i="33"/>
  <c r="K632" i="16"/>
  <c r="K634" i="16"/>
  <c r="I630" i="16"/>
  <c r="K579" i="29"/>
  <c r="J567" i="29"/>
  <c r="G149" i="33"/>
  <c r="G109" i="33"/>
  <c r="G139" i="33"/>
  <c r="G99" i="33"/>
  <c r="I632" i="16"/>
  <c r="AS161" i="6"/>
  <c r="AO161" i="6"/>
  <c r="K635" i="16"/>
  <c r="K581" i="29"/>
  <c r="J569" i="29"/>
  <c r="H561" i="29"/>
  <c r="K586" i="29"/>
  <c r="J574" i="29"/>
  <c r="H565" i="29"/>
  <c r="G107" i="33"/>
  <c r="K629" i="16"/>
  <c r="G88" i="33"/>
  <c r="G48" i="33"/>
  <c r="G38" i="33"/>
  <c r="L622" i="16"/>
  <c r="I634" i="16"/>
  <c r="Q214" i="15"/>
  <c r="Q216" i="15"/>
  <c r="Q213" i="15"/>
  <c r="Q219" i="15"/>
  <c r="Q218" i="15"/>
  <c r="Q215" i="15"/>
  <c r="Q217" i="15"/>
  <c r="Q220" i="15"/>
  <c r="M518" i="14"/>
  <c r="AJ516" i="14"/>
  <c r="V517" i="14"/>
  <c r="V518" i="14"/>
  <c r="AA518" i="14"/>
  <c r="AB530" i="14" s="1"/>
  <c r="V516" i="14"/>
  <c r="AA515" i="14"/>
  <c r="AP515" i="14"/>
  <c r="AE526" i="14"/>
  <c r="AP514" i="14"/>
  <c r="AE523" i="14"/>
  <c r="AP511" i="14"/>
  <c r="J514" i="14"/>
  <c r="K514" i="14" s="1"/>
  <c r="J517" i="14"/>
  <c r="K517" i="14" s="1"/>
  <c r="AE525" i="14"/>
  <c r="AP513" i="14"/>
  <c r="AD517" i="14"/>
  <c r="AE524" i="14"/>
  <c r="AP512" i="14"/>
  <c r="I517" i="14"/>
  <c r="L517" i="14" s="1"/>
  <c r="M517" i="14" s="1"/>
  <c r="P518" i="14"/>
  <c r="AJ518" i="14"/>
  <c r="AJ522" i="14"/>
  <c r="M523" i="14"/>
  <c r="N523" i="14"/>
  <c r="AA512" i="14"/>
  <c r="J515" i="14"/>
  <c r="K515" i="14" s="1"/>
  <c r="AD515" i="14"/>
  <c r="AE529" i="14"/>
  <c r="AD521" i="14"/>
  <c r="I521" i="14"/>
  <c r="W521" i="14"/>
  <c r="P521" i="14"/>
  <c r="W517" i="14"/>
  <c r="P515" i="14"/>
  <c r="J513" i="14"/>
  <c r="K513" i="14" s="1"/>
  <c r="I515" i="14"/>
  <c r="AD516" i="14"/>
  <c r="W515" i="14"/>
  <c r="AE528" i="14"/>
  <c r="W520" i="14"/>
  <c r="AD520" i="14"/>
  <c r="P520" i="14"/>
  <c r="I520" i="14"/>
  <c r="J516" i="14"/>
  <c r="K516" i="14" s="1"/>
  <c r="P517" i="14"/>
  <c r="AA517" i="14"/>
  <c r="O518" i="14"/>
  <c r="J512" i="14"/>
  <c r="K512" i="14" s="1"/>
  <c r="AA513" i="14"/>
  <c r="V515" i="14"/>
  <c r="AJ515" i="14"/>
  <c r="I516" i="14"/>
  <c r="AJ517" i="14"/>
  <c r="AE530" i="14"/>
  <c r="I522" i="14"/>
  <c r="V519" i="14"/>
  <c r="AC531" i="14" s="1"/>
  <c r="P522" i="14"/>
  <c r="W522" i="14"/>
  <c r="J519" i="14"/>
  <c r="K519" i="14" s="1"/>
  <c r="AD522" i="14"/>
  <c r="AA519" i="14"/>
  <c r="V512" i="14"/>
  <c r="V513" i="14"/>
  <c r="V514" i="14"/>
  <c r="AA514" i="14"/>
  <c r="AE527" i="14"/>
  <c r="I519" i="14"/>
  <c r="P519" i="14"/>
  <c r="W519" i="14"/>
  <c r="AD519" i="14"/>
  <c r="P516" i="14"/>
  <c r="W516" i="14"/>
  <c r="AA516" i="14"/>
  <c r="J518" i="14"/>
  <c r="K518" i="14" s="1"/>
  <c r="AD518" i="14"/>
  <c r="AN157" i="6"/>
  <c r="AN158" i="6"/>
  <c r="AB66" i="21"/>
  <c r="AC53" i="21"/>
  <c r="AB62" i="21"/>
  <c r="AC52" i="21"/>
  <c r="AB61" i="21"/>
  <c r="AC51" i="21"/>
  <c r="AB60" i="21"/>
  <c r="W26" i="11"/>
  <c r="AB65" i="21"/>
  <c r="AB64" i="21"/>
  <c r="AB67" i="21"/>
  <c r="AB63" i="21"/>
  <c r="N518" i="14"/>
  <c r="W76" i="11"/>
  <c r="W18" i="11"/>
  <c r="W137" i="11"/>
  <c r="W129" i="11"/>
  <c r="W121" i="11"/>
  <c r="W113" i="11"/>
  <c r="W105" i="11"/>
  <c r="W97" i="11"/>
  <c r="W89" i="11"/>
  <c r="W81" i="11"/>
  <c r="W57" i="11"/>
  <c r="W49" i="11"/>
  <c r="W41" i="11"/>
  <c r="W33" i="11"/>
  <c r="W25" i="11"/>
  <c r="W17" i="11"/>
  <c r="W21" i="11"/>
  <c r="W65" i="11"/>
  <c r="W136" i="11"/>
  <c r="W128" i="11"/>
  <c r="W120" i="11"/>
  <c r="W112" i="11"/>
  <c r="W104" i="11"/>
  <c r="W96" i="11"/>
  <c r="W73" i="11"/>
  <c r="W15" i="11"/>
  <c r="W130" i="11"/>
  <c r="W106" i="11"/>
  <c r="W82" i="11"/>
  <c r="W58" i="11"/>
  <c r="W50" i="11"/>
  <c r="W126" i="11"/>
  <c r="W110" i="11"/>
  <c r="W102" i="11"/>
  <c r="W86" i="11"/>
  <c r="W78" i="11"/>
  <c r="W62" i="11"/>
  <c r="W54" i="11"/>
  <c r="W30" i="11"/>
  <c r="W22" i="11"/>
  <c r="W125" i="11"/>
  <c r="W141" i="11"/>
  <c r="W133" i="11"/>
  <c r="W117" i="11"/>
  <c r="W109" i="11"/>
  <c r="W101" i="11"/>
  <c r="W93" i="11"/>
  <c r="W85" i="11"/>
  <c r="W77" i="11"/>
  <c r="W69" i="11"/>
  <c r="W61" i="11"/>
  <c r="W53" i="11"/>
  <c r="W45" i="11"/>
  <c r="W37" i="11"/>
  <c r="W29" i="11"/>
  <c r="W139" i="11"/>
  <c r="W131" i="11"/>
  <c r="W123" i="11"/>
  <c r="W115" i="11"/>
  <c r="W107" i="11"/>
  <c r="W99" i="11"/>
  <c r="W91" i="11"/>
  <c r="W83" i="11"/>
  <c r="W75" i="11"/>
  <c r="W67" i="11"/>
  <c r="W59" i="11"/>
  <c r="W51" i="11"/>
  <c r="W43" i="11"/>
  <c r="W35" i="11"/>
  <c r="W27" i="11"/>
  <c r="G91" i="33"/>
  <c r="G59" i="33"/>
  <c r="G35" i="33"/>
  <c r="G152" i="33"/>
  <c r="G144" i="33"/>
  <c r="G136" i="33"/>
  <c r="G128" i="33"/>
  <c r="G120" i="33"/>
  <c r="G112" i="33"/>
  <c r="G104" i="33"/>
  <c r="G96" i="33"/>
  <c r="G142" i="33"/>
  <c r="G126" i="33"/>
  <c r="G110" i="33"/>
  <c r="G94" i="33"/>
  <c r="L619" i="16"/>
  <c r="L617" i="16"/>
  <c r="C553" i="29"/>
  <c r="D553" i="29"/>
  <c r="G553" i="29"/>
  <c r="Z72" i="21"/>
  <c r="AA20" i="21" s="1"/>
  <c r="R72" i="21"/>
  <c r="S72" i="21"/>
  <c r="T72" i="21"/>
  <c r="M72" i="21"/>
  <c r="N72" i="21"/>
  <c r="O72" i="21"/>
  <c r="D72" i="21"/>
  <c r="E72" i="21"/>
  <c r="F72" i="21"/>
  <c r="G72" i="21"/>
  <c r="H72" i="21"/>
  <c r="J72" i="21"/>
  <c r="AK510" i="14"/>
  <c r="AN510" i="14" s="1"/>
  <c r="AL510" i="14"/>
  <c r="AM510" i="14" s="1"/>
  <c r="AI510" i="14"/>
  <c r="O212" i="15"/>
  <c r="P212" i="15"/>
  <c r="J212" i="15"/>
  <c r="H616" i="16"/>
  <c r="I628" i="16" s="1"/>
  <c r="J616" i="16"/>
  <c r="K628" i="16" s="1"/>
  <c r="E616" i="16"/>
  <c r="G616" i="16"/>
  <c r="M634" i="16" l="1"/>
  <c r="AB529" i="14"/>
  <c r="K578" i="29"/>
  <c r="J566" i="29"/>
  <c r="H557" i="29"/>
  <c r="M630" i="16"/>
  <c r="M635" i="16"/>
  <c r="M629" i="16"/>
  <c r="M632" i="16"/>
  <c r="M633" i="16"/>
  <c r="M631" i="16"/>
  <c r="M636" i="16"/>
  <c r="Q212" i="15"/>
  <c r="O517" i="14"/>
  <c r="AC528" i="14"/>
  <c r="AC529" i="14"/>
  <c r="AC527" i="14"/>
  <c r="AC524" i="14"/>
  <c r="N517" i="14"/>
  <c r="AC525" i="14"/>
  <c r="AB524" i="14"/>
  <c r="AB525" i="14"/>
  <c r="L521" i="14"/>
  <c r="O521" i="14"/>
  <c r="AF528" i="14"/>
  <c r="AF532" i="14"/>
  <c r="AF527" i="14"/>
  <c r="AF531" i="14"/>
  <c r="O520" i="14"/>
  <c r="L520" i="14"/>
  <c r="O519" i="14"/>
  <c r="L519" i="14"/>
  <c r="AF530" i="14"/>
  <c r="AF534" i="14"/>
  <c r="AF529" i="14"/>
  <c r="AF533" i="14"/>
  <c r="AB528" i="14"/>
  <c r="AB526" i="14"/>
  <c r="AB531" i="14"/>
  <c r="L522" i="14"/>
  <c r="O522" i="14"/>
  <c r="AC526" i="14"/>
  <c r="L515" i="14"/>
  <c r="O515" i="14"/>
  <c r="AJ514" i="14"/>
  <c r="L516" i="14"/>
  <c r="O516" i="14"/>
  <c r="AC530" i="14"/>
  <c r="AB527" i="14"/>
  <c r="AB68" i="21"/>
  <c r="AC59" i="21"/>
  <c r="L616" i="16"/>
  <c r="M628" i="16" s="1"/>
  <c r="X510" i="14"/>
  <c r="Y510" i="14"/>
  <c r="Z510" i="14"/>
  <c r="S510" i="14"/>
  <c r="T510" i="14"/>
  <c r="U510" i="14"/>
  <c r="H510" i="14"/>
  <c r="Q563" i="14" s="1"/>
  <c r="Y142" i="11"/>
  <c r="Z142" i="11"/>
  <c r="AD142" i="11"/>
  <c r="AE142" i="11"/>
  <c r="C552" i="29"/>
  <c r="D552" i="29"/>
  <c r="G552" i="29"/>
  <c r="J41" i="13"/>
  <c r="Z73" i="21"/>
  <c r="AA21" i="21" s="1"/>
  <c r="R73" i="21"/>
  <c r="S73" i="21"/>
  <c r="T73" i="21"/>
  <c r="M73" i="21"/>
  <c r="N73" i="21"/>
  <c r="O73" i="21"/>
  <c r="D73" i="21"/>
  <c r="E73" i="21"/>
  <c r="F73" i="21"/>
  <c r="G73" i="21"/>
  <c r="H73" i="21"/>
  <c r="J73" i="21"/>
  <c r="AK509" i="14"/>
  <c r="AN509" i="14" s="1"/>
  <c r="AL509" i="14"/>
  <c r="AM509" i="14" s="1"/>
  <c r="AI509" i="14"/>
  <c r="X509" i="14"/>
  <c r="Y509" i="14"/>
  <c r="Z509" i="14"/>
  <c r="S509" i="14"/>
  <c r="T509" i="14"/>
  <c r="U509" i="14"/>
  <c r="H509" i="14"/>
  <c r="O211" i="15"/>
  <c r="P211" i="15"/>
  <c r="J211" i="15"/>
  <c r="H615" i="16"/>
  <c r="I627" i="16" s="1"/>
  <c r="J615" i="16"/>
  <c r="K627" i="16" s="1"/>
  <c r="E615" i="16"/>
  <c r="G615" i="16"/>
  <c r="G551" i="29"/>
  <c r="C551" i="29"/>
  <c r="D551" i="29"/>
  <c r="J74" i="21"/>
  <c r="D74" i="21"/>
  <c r="E74" i="21"/>
  <c r="F74" i="21"/>
  <c r="G74" i="21"/>
  <c r="H74" i="21"/>
  <c r="M74" i="21"/>
  <c r="N74" i="21"/>
  <c r="O74" i="21"/>
  <c r="R74" i="21"/>
  <c r="S74" i="21"/>
  <c r="T74" i="21"/>
  <c r="Z74" i="21"/>
  <c r="AA22" i="21" s="1"/>
  <c r="AK508" i="14"/>
  <c r="AN508" i="14" s="1"/>
  <c r="AL508" i="14"/>
  <c r="AM508" i="14" s="1"/>
  <c r="AI508" i="14"/>
  <c r="AJ512" i="14" s="1"/>
  <c r="X508" i="14"/>
  <c r="Y508" i="14"/>
  <c r="Z508" i="14"/>
  <c r="S508" i="14"/>
  <c r="T508" i="14"/>
  <c r="U508" i="14"/>
  <c r="H508" i="14"/>
  <c r="Q561" i="14" s="1"/>
  <c r="O210" i="15"/>
  <c r="P210" i="15"/>
  <c r="J210" i="15"/>
  <c r="J614" i="16"/>
  <c r="H614" i="16"/>
  <c r="E614" i="16"/>
  <c r="G614" i="16"/>
  <c r="M116" i="30"/>
  <c r="N116" i="30"/>
  <c r="M117" i="30"/>
  <c r="N117" i="30"/>
  <c r="J116" i="30"/>
  <c r="K116" i="30"/>
  <c r="J117" i="30"/>
  <c r="K117" i="30"/>
  <c r="D117" i="30"/>
  <c r="AI141" i="11" s="1"/>
  <c r="C117" i="30"/>
  <c r="F119" i="30" s="1"/>
  <c r="AE141" i="11"/>
  <c r="AD141" i="11"/>
  <c r="AE140" i="11"/>
  <c r="AD140" i="11"/>
  <c r="AE139" i="11"/>
  <c r="AD139" i="11"/>
  <c r="AE138" i="11"/>
  <c r="AD138" i="11"/>
  <c r="AE137" i="11"/>
  <c r="AD137" i="11"/>
  <c r="AE136" i="11"/>
  <c r="AD136" i="11"/>
  <c r="AE135" i="11"/>
  <c r="AD135" i="11"/>
  <c r="AE134" i="11"/>
  <c r="AD134" i="11"/>
  <c r="AE133" i="11"/>
  <c r="AD133" i="11"/>
  <c r="AE132" i="11"/>
  <c r="AD132" i="11"/>
  <c r="AE131" i="11"/>
  <c r="AD131" i="11"/>
  <c r="AE130" i="11"/>
  <c r="AD130" i="11"/>
  <c r="AE129" i="11"/>
  <c r="AD129" i="11"/>
  <c r="AE128" i="11"/>
  <c r="AD128" i="11"/>
  <c r="AE127" i="11"/>
  <c r="AD127" i="11"/>
  <c r="AE126" i="11"/>
  <c r="AD126" i="11"/>
  <c r="AE125" i="11"/>
  <c r="AD125" i="11"/>
  <c r="AE124" i="11"/>
  <c r="AD124" i="11"/>
  <c r="AE123" i="11"/>
  <c r="AD123" i="11"/>
  <c r="AE122" i="11"/>
  <c r="AD122" i="11"/>
  <c r="AE121" i="11"/>
  <c r="AD121" i="11"/>
  <c r="AE120" i="11"/>
  <c r="AD120" i="11"/>
  <c r="AE119" i="11"/>
  <c r="AD119" i="11"/>
  <c r="AE118" i="11"/>
  <c r="AD118" i="11"/>
  <c r="AE117" i="11"/>
  <c r="AD117" i="11"/>
  <c r="AE116" i="11"/>
  <c r="AD116" i="11"/>
  <c r="AE115" i="11"/>
  <c r="AD115" i="11"/>
  <c r="AE114" i="11"/>
  <c r="AD114" i="11"/>
  <c r="AE113" i="11"/>
  <c r="AD113" i="11"/>
  <c r="AE112" i="11"/>
  <c r="AD112" i="11"/>
  <c r="AE111" i="11"/>
  <c r="AD111" i="11"/>
  <c r="AE110" i="11"/>
  <c r="AD110" i="11"/>
  <c r="AE109" i="11"/>
  <c r="AD109" i="11"/>
  <c r="AE108" i="11"/>
  <c r="AD108" i="11"/>
  <c r="AE107" i="11"/>
  <c r="AD107" i="11"/>
  <c r="AE106" i="11"/>
  <c r="AD106" i="11"/>
  <c r="AE105" i="11"/>
  <c r="AD105" i="11"/>
  <c r="AE104" i="11"/>
  <c r="AD104" i="11"/>
  <c r="AE103" i="11"/>
  <c r="AD103" i="11"/>
  <c r="AE102" i="11"/>
  <c r="AD102" i="11"/>
  <c r="AE101" i="11"/>
  <c r="AD101" i="11"/>
  <c r="AE100" i="11"/>
  <c r="AD100" i="11"/>
  <c r="AE99" i="11"/>
  <c r="AD99" i="11"/>
  <c r="AE98" i="11"/>
  <c r="AD98" i="11"/>
  <c r="AE97" i="11"/>
  <c r="AD97" i="11"/>
  <c r="AE96" i="11"/>
  <c r="AD96" i="11"/>
  <c r="AE95" i="11"/>
  <c r="AD95" i="11"/>
  <c r="AE94" i="11"/>
  <c r="AD94" i="11"/>
  <c r="AE93" i="11"/>
  <c r="AD93" i="11"/>
  <c r="AE92" i="11"/>
  <c r="AD92" i="11"/>
  <c r="AE91" i="11"/>
  <c r="AD91" i="11"/>
  <c r="AE90" i="11"/>
  <c r="AD90" i="11"/>
  <c r="AE89" i="11"/>
  <c r="AD89" i="11"/>
  <c r="AE88" i="11"/>
  <c r="AD88" i="11"/>
  <c r="AE87" i="11"/>
  <c r="AD87" i="11"/>
  <c r="AE86" i="11"/>
  <c r="AD86" i="11"/>
  <c r="AE85" i="11"/>
  <c r="AD85" i="11"/>
  <c r="AE84" i="11"/>
  <c r="AD84" i="11"/>
  <c r="AE83" i="11"/>
  <c r="AD83" i="11"/>
  <c r="AE82" i="11"/>
  <c r="AD82" i="11"/>
  <c r="AE81" i="11"/>
  <c r="AD81" i="11"/>
  <c r="AE80" i="11"/>
  <c r="AD80" i="11"/>
  <c r="AE79" i="11"/>
  <c r="AD79" i="11"/>
  <c r="AE78" i="11"/>
  <c r="AD78" i="11"/>
  <c r="AE77" i="11"/>
  <c r="AD77" i="11"/>
  <c r="AE76" i="11"/>
  <c r="AD76" i="11"/>
  <c r="AE75" i="11"/>
  <c r="AD75" i="11"/>
  <c r="AE74" i="11"/>
  <c r="AD74" i="11"/>
  <c r="AE73" i="11"/>
  <c r="AD73" i="11"/>
  <c r="AE72" i="11"/>
  <c r="AD72" i="11"/>
  <c r="AE71" i="11"/>
  <c r="AD71" i="11"/>
  <c r="AE70" i="11"/>
  <c r="AD70" i="11"/>
  <c r="AE69" i="11"/>
  <c r="AD69" i="11"/>
  <c r="AE68" i="11"/>
  <c r="AD68" i="11"/>
  <c r="AE67" i="11"/>
  <c r="AD67" i="11"/>
  <c r="AE66" i="11"/>
  <c r="AD66" i="11"/>
  <c r="AE65" i="11"/>
  <c r="AD65" i="11"/>
  <c r="AE64" i="11"/>
  <c r="AD64" i="11"/>
  <c r="AE63" i="11"/>
  <c r="AD63" i="11"/>
  <c r="AE62" i="11"/>
  <c r="AD62" i="11"/>
  <c r="AE61" i="11"/>
  <c r="AD61" i="11"/>
  <c r="AE60" i="11"/>
  <c r="AD60" i="11"/>
  <c r="AE59" i="11"/>
  <c r="AD59" i="11"/>
  <c r="AE58" i="11"/>
  <c r="AD58" i="11"/>
  <c r="AE57" i="11"/>
  <c r="AD57" i="11"/>
  <c r="AE56" i="11"/>
  <c r="AD56" i="11"/>
  <c r="AE55" i="11"/>
  <c r="AD55" i="11"/>
  <c r="AE54" i="11"/>
  <c r="AD54" i="11"/>
  <c r="AE53" i="11"/>
  <c r="AD53" i="11"/>
  <c r="AE52" i="11"/>
  <c r="AD52" i="11"/>
  <c r="AE51" i="11"/>
  <c r="AD51" i="11"/>
  <c r="AE50" i="11"/>
  <c r="AD50" i="11"/>
  <c r="AE49" i="11"/>
  <c r="AD49" i="11"/>
  <c r="AE48" i="11"/>
  <c r="AD48" i="11"/>
  <c r="AE47" i="11"/>
  <c r="AD47" i="11"/>
  <c r="AE46" i="11"/>
  <c r="AD46" i="11"/>
  <c r="AE45" i="11"/>
  <c r="AD45" i="11"/>
  <c r="AE44" i="11"/>
  <c r="AD44" i="11"/>
  <c r="AE43" i="11"/>
  <c r="AD43" i="11"/>
  <c r="AE42" i="11"/>
  <c r="AD42" i="11"/>
  <c r="AE41" i="11"/>
  <c r="AD41" i="11"/>
  <c r="AE40" i="11"/>
  <c r="AD40" i="11"/>
  <c r="AE39" i="11"/>
  <c r="AD39" i="11"/>
  <c r="AE38" i="11"/>
  <c r="AD38" i="11"/>
  <c r="AE37" i="11"/>
  <c r="AD37" i="11"/>
  <c r="AE36" i="11"/>
  <c r="AD36" i="11"/>
  <c r="AE35" i="11"/>
  <c r="AD35" i="11"/>
  <c r="AE34" i="11"/>
  <c r="AD34" i="11"/>
  <c r="AE33" i="11"/>
  <c r="AD33" i="11"/>
  <c r="AE32" i="11"/>
  <c r="AD32" i="11"/>
  <c r="AE31" i="11"/>
  <c r="AD31" i="11"/>
  <c r="AE30" i="11"/>
  <c r="AD30" i="11"/>
  <c r="AE29" i="11"/>
  <c r="AD29" i="11"/>
  <c r="AE28" i="11"/>
  <c r="AD28" i="11"/>
  <c r="AE27" i="11"/>
  <c r="AD27" i="11"/>
  <c r="AE26" i="11"/>
  <c r="AD26" i="11"/>
  <c r="AE25" i="11"/>
  <c r="AD25" i="11"/>
  <c r="AE24" i="11"/>
  <c r="AD24" i="11"/>
  <c r="AE23" i="11"/>
  <c r="AD23" i="11"/>
  <c r="AE22" i="11"/>
  <c r="AD22" i="11"/>
  <c r="AE21" i="11"/>
  <c r="AD21" i="11"/>
  <c r="AE20" i="11"/>
  <c r="AD20" i="11"/>
  <c r="AE19" i="11"/>
  <c r="AD19" i="11"/>
  <c r="AE18" i="11"/>
  <c r="AD18" i="11"/>
  <c r="AE17" i="11"/>
  <c r="AD17" i="11"/>
  <c r="AE16" i="11"/>
  <c r="AD16" i="11"/>
  <c r="AE15" i="11"/>
  <c r="AD15" i="11"/>
  <c r="AD13" i="11"/>
  <c r="AD12" i="11"/>
  <c r="AD11" i="11"/>
  <c r="AD10" i="11"/>
  <c r="AD9" i="11"/>
  <c r="AD8" i="11"/>
  <c r="AD7" i="11"/>
  <c r="AD6" i="11"/>
  <c r="AD5" i="11"/>
  <c r="AD4" i="11"/>
  <c r="AD3"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54" i="11"/>
  <c r="Z55" i="11"/>
  <c r="Z56" i="11"/>
  <c r="Z57" i="11"/>
  <c r="Z58" i="11"/>
  <c r="Z59" i="11"/>
  <c r="Z60" i="11"/>
  <c r="Z61" i="11"/>
  <c r="Z62" i="11"/>
  <c r="Z63" i="11"/>
  <c r="Z64" i="11"/>
  <c r="Z65" i="11"/>
  <c r="Z66" i="11"/>
  <c r="Z67" i="11"/>
  <c r="Z68" i="11"/>
  <c r="Z69" i="11"/>
  <c r="Z70" i="11"/>
  <c r="Z71" i="11"/>
  <c r="Z72" i="11"/>
  <c r="Z73" i="11"/>
  <c r="Z74" i="11"/>
  <c r="Z75" i="11"/>
  <c r="Z76" i="11"/>
  <c r="Z77" i="11"/>
  <c r="Z78" i="11"/>
  <c r="Z79" i="11"/>
  <c r="Z80" i="11"/>
  <c r="Z81" i="11"/>
  <c r="Z82" i="11"/>
  <c r="Z83" i="11"/>
  <c r="Z84" i="11"/>
  <c r="Z85" i="11"/>
  <c r="Z86" i="11"/>
  <c r="Z87" i="11"/>
  <c r="Z88" i="11"/>
  <c r="Z89" i="11"/>
  <c r="Z90" i="11"/>
  <c r="Z91" i="11"/>
  <c r="Z92" i="11"/>
  <c r="Z93" i="11"/>
  <c r="Z94" i="11"/>
  <c r="Z95" i="11"/>
  <c r="Z96" i="11"/>
  <c r="Z97" i="11"/>
  <c r="Z98" i="11"/>
  <c r="Z99" i="11"/>
  <c r="Z100" i="11"/>
  <c r="Z101" i="11"/>
  <c r="Z102" i="11"/>
  <c r="Z103" i="11"/>
  <c r="Z104" i="11"/>
  <c r="Z105" i="11"/>
  <c r="Z106" i="11"/>
  <c r="Z107" i="11"/>
  <c r="Z108" i="11"/>
  <c r="Z109" i="11"/>
  <c r="Z110" i="11"/>
  <c r="Z111" i="11"/>
  <c r="Z112" i="11"/>
  <c r="Z113" i="11"/>
  <c r="Z114" i="11"/>
  <c r="Z115" i="11"/>
  <c r="Z116" i="11"/>
  <c r="Z117" i="11"/>
  <c r="Z118" i="11"/>
  <c r="Z119" i="11"/>
  <c r="Z120" i="11"/>
  <c r="Z121" i="11"/>
  <c r="Z122" i="11"/>
  <c r="Z123" i="11"/>
  <c r="Z124" i="11"/>
  <c r="Z125" i="11"/>
  <c r="Z126" i="11"/>
  <c r="Z127" i="11"/>
  <c r="Z128" i="11"/>
  <c r="Z129" i="11"/>
  <c r="Z130" i="11"/>
  <c r="Z131" i="11"/>
  <c r="Z132" i="11"/>
  <c r="Z133" i="11"/>
  <c r="Z134" i="11"/>
  <c r="Z135" i="11"/>
  <c r="Z136" i="11"/>
  <c r="Z137" i="11"/>
  <c r="Z138" i="11"/>
  <c r="Z139" i="11"/>
  <c r="Z140" i="11"/>
  <c r="Z141" i="11"/>
  <c r="Z15" i="11"/>
  <c r="Y4" i="11"/>
  <c r="Y5" i="11"/>
  <c r="Y6" i="11"/>
  <c r="Y7" i="11"/>
  <c r="Y8" i="11"/>
  <c r="Y9" i="11"/>
  <c r="Y10" i="11"/>
  <c r="Y11" i="11"/>
  <c r="Y12" i="11"/>
  <c r="Y13" i="11"/>
  <c r="Y15" i="11"/>
  <c r="Y16" i="11"/>
  <c r="Y17" i="11"/>
  <c r="Y18" i="11"/>
  <c r="Y19" i="11"/>
  <c r="Y20" i="11"/>
  <c r="Y21" i="11"/>
  <c r="Y22" i="11"/>
  <c r="Y23" i="11"/>
  <c r="Y24" i="11"/>
  <c r="Y25" i="11"/>
  <c r="Y26" i="11"/>
  <c r="Y27" i="11"/>
  <c r="Y28" i="11"/>
  <c r="Y29" i="11"/>
  <c r="Y30" i="11"/>
  <c r="Y31" i="11"/>
  <c r="Y32" i="11"/>
  <c r="Y33" i="11"/>
  <c r="Y34" i="11"/>
  <c r="Y35" i="11"/>
  <c r="Y36" i="11"/>
  <c r="Y37" i="11"/>
  <c r="Y38" i="11"/>
  <c r="Y39" i="11"/>
  <c r="Y40" i="11"/>
  <c r="Y41" i="11"/>
  <c r="Y42" i="11"/>
  <c r="Y43" i="11"/>
  <c r="Y44" i="11"/>
  <c r="Y45" i="11"/>
  <c r="Y46" i="11"/>
  <c r="Y47" i="11"/>
  <c r="Y48" i="11"/>
  <c r="Y49" i="11"/>
  <c r="Y50" i="11"/>
  <c r="Y51" i="11"/>
  <c r="Y52" i="11"/>
  <c r="Y53" i="11"/>
  <c r="Y54" i="11"/>
  <c r="Y55" i="11"/>
  <c r="Y56" i="11"/>
  <c r="Y57" i="11"/>
  <c r="Y58" i="11"/>
  <c r="Y59" i="11"/>
  <c r="Y60" i="11"/>
  <c r="Y61" i="11"/>
  <c r="Y62" i="11"/>
  <c r="Y63" i="11"/>
  <c r="Y64" i="11"/>
  <c r="Y65" i="11"/>
  <c r="Y66" i="11"/>
  <c r="Y67" i="11"/>
  <c r="Y68" i="11"/>
  <c r="Y69" i="11"/>
  <c r="Y70" i="11"/>
  <c r="Y71" i="11"/>
  <c r="Y72" i="11"/>
  <c r="Y73" i="11"/>
  <c r="Y74" i="11"/>
  <c r="Y75" i="11"/>
  <c r="Y76" i="11"/>
  <c r="Y77" i="11"/>
  <c r="Y78" i="11"/>
  <c r="Y79" i="11"/>
  <c r="Y80" i="11"/>
  <c r="Y81" i="11"/>
  <c r="Y82" i="11"/>
  <c r="Y83" i="11"/>
  <c r="Y84" i="11"/>
  <c r="Y85" i="11"/>
  <c r="Y86" i="11"/>
  <c r="Y87" i="11"/>
  <c r="Y88" i="11"/>
  <c r="Y89" i="11"/>
  <c r="Y90" i="11"/>
  <c r="Y91" i="11"/>
  <c r="Y92" i="11"/>
  <c r="Y93" i="11"/>
  <c r="Y94" i="11"/>
  <c r="Y95" i="11"/>
  <c r="Y96" i="11"/>
  <c r="Y97" i="11"/>
  <c r="Y98" i="11"/>
  <c r="Y99" i="11"/>
  <c r="Y100" i="11"/>
  <c r="Y101" i="11"/>
  <c r="Y102" i="11"/>
  <c r="Y103" i="11"/>
  <c r="Y104" i="11"/>
  <c r="Y105" i="11"/>
  <c r="Y106" i="11"/>
  <c r="Y107" i="11"/>
  <c r="Y108" i="11"/>
  <c r="Y109" i="11"/>
  <c r="Y110" i="11"/>
  <c r="Y111" i="11"/>
  <c r="Y112" i="11"/>
  <c r="Y113" i="11"/>
  <c r="Y114" i="11"/>
  <c r="Y115" i="11"/>
  <c r="Y116" i="11"/>
  <c r="Y117" i="11"/>
  <c r="Y118" i="11"/>
  <c r="Y119" i="11"/>
  <c r="Y120" i="11"/>
  <c r="Y121" i="11"/>
  <c r="Y122" i="11"/>
  <c r="Y123" i="11"/>
  <c r="Y124" i="11"/>
  <c r="Y125" i="11"/>
  <c r="Y126" i="11"/>
  <c r="Y127" i="11"/>
  <c r="Y128" i="11"/>
  <c r="Y129" i="11"/>
  <c r="Y130" i="11"/>
  <c r="Y131" i="11"/>
  <c r="Y132" i="11"/>
  <c r="Y133" i="11"/>
  <c r="Y134" i="11"/>
  <c r="Y135" i="11"/>
  <c r="Y136" i="11"/>
  <c r="Y137" i="11"/>
  <c r="Y138" i="11"/>
  <c r="Y139" i="11"/>
  <c r="Y140" i="11"/>
  <c r="Y141" i="11"/>
  <c r="Y3" i="11"/>
  <c r="G6" i="29"/>
  <c r="J6" i="29" s="1"/>
  <c r="G31" i="29"/>
  <c r="C550" i="29"/>
  <c r="D550" i="29"/>
  <c r="G550" i="29"/>
  <c r="Z75" i="21"/>
  <c r="AA23" i="21" s="1"/>
  <c r="R75" i="21"/>
  <c r="S75" i="21"/>
  <c r="T75" i="21"/>
  <c r="M75" i="21"/>
  <c r="N75" i="21"/>
  <c r="O75" i="21"/>
  <c r="D75" i="21"/>
  <c r="E75" i="21"/>
  <c r="F75" i="21"/>
  <c r="G75" i="21"/>
  <c r="H75" i="21"/>
  <c r="J75" i="21"/>
  <c r="AK507" i="14"/>
  <c r="AN507" i="14" s="1"/>
  <c r="AL507" i="14"/>
  <c r="AM507" i="14" s="1"/>
  <c r="AI507" i="14"/>
  <c r="AJ511" i="14" s="1"/>
  <c r="X507" i="14"/>
  <c r="Y507" i="14"/>
  <c r="Z507" i="14"/>
  <c r="S507" i="14"/>
  <c r="T507" i="14"/>
  <c r="U507" i="14"/>
  <c r="H507" i="14"/>
  <c r="Q560" i="14" s="1"/>
  <c r="O209" i="15"/>
  <c r="P209" i="15"/>
  <c r="J209" i="15"/>
  <c r="J613" i="16"/>
  <c r="H613" i="16"/>
  <c r="E613" i="16"/>
  <c r="G613" i="16"/>
  <c r="C548" i="29"/>
  <c r="D548" i="29"/>
  <c r="G548" i="29"/>
  <c r="H552" i="29" s="1"/>
  <c r="C549" i="29"/>
  <c r="D549" i="29"/>
  <c r="G549" i="29"/>
  <c r="J105" i="6"/>
  <c r="Q77" i="6"/>
  <c r="Q78" i="6"/>
  <c r="Q79" i="6"/>
  <c r="Q80" i="6"/>
  <c r="Q81" i="6"/>
  <c r="Q82" i="6"/>
  <c r="Q83" i="6"/>
  <c r="Q84" i="6"/>
  <c r="Q85" i="6"/>
  <c r="Q86" i="6"/>
  <c r="Q87" i="6"/>
  <c r="Q88" i="6"/>
  <c r="Q59" i="6"/>
  <c r="Q60" i="6"/>
  <c r="Q61" i="6"/>
  <c r="Q62" i="6"/>
  <c r="Q63" i="6"/>
  <c r="Q64" i="6"/>
  <c r="Q65" i="6"/>
  <c r="Q66" i="6"/>
  <c r="Q67" i="6"/>
  <c r="Q68" i="6"/>
  <c r="Q69" i="6"/>
  <c r="Q70" i="6"/>
  <c r="AM154" i="6"/>
  <c r="I41" i="13"/>
  <c r="Z76" i="21"/>
  <c r="Z77" i="21"/>
  <c r="R76" i="21"/>
  <c r="S76" i="21"/>
  <c r="T76" i="21"/>
  <c r="R77" i="21"/>
  <c r="S77" i="21"/>
  <c r="T77" i="21"/>
  <c r="M76" i="21"/>
  <c r="N76" i="21"/>
  <c r="O76" i="21"/>
  <c r="M77" i="21"/>
  <c r="N77" i="21"/>
  <c r="O77" i="21"/>
  <c r="D76" i="21"/>
  <c r="E76" i="21"/>
  <c r="F76" i="21"/>
  <c r="G76" i="21"/>
  <c r="H76" i="21"/>
  <c r="J76" i="21"/>
  <c r="D77" i="21"/>
  <c r="E77" i="21"/>
  <c r="F77" i="21"/>
  <c r="G77" i="21"/>
  <c r="H77" i="21"/>
  <c r="J77" i="21"/>
  <c r="AK505" i="14"/>
  <c r="AN505" i="14" s="1"/>
  <c r="AL505" i="14"/>
  <c r="AM505" i="14" s="1"/>
  <c r="AK506" i="14"/>
  <c r="AN506" i="14" s="1"/>
  <c r="AL506" i="14"/>
  <c r="AM506" i="14" s="1"/>
  <c r="AI506" i="14"/>
  <c r="AJ510" i="14" s="1"/>
  <c r="AI505" i="14"/>
  <c r="X505" i="14"/>
  <c r="Y505" i="14"/>
  <c r="Z505" i="14"/>
  <c r="X506" i="14"/>
  <c r="Y506" i="14"/>
  <c r="Z506" i="14"/>
  <c r="S505" i="14"/>
  <c r="T505" i="14"/>
  <c r="U505" i="14"/>
  <c r="S506" i="14"/>
  <c r="T506" i="14"/>
  <c r="U506" i="14"/>
  <c r="H506" i="14"/>
  <c r="H505" i="14"/>
  <c r="Q558" i="14" s="1"/>
  <c r="H611" i="16"/>
  <c r="J611" i="16"/>
  <c r="H612" i="16"/>
  <c r="J612" i="16"/>
  <c r="E612" i="16"/>
  <c r="G612" i="16"/>
  <c r="E611" i="16"/>
  <c r="G611" i="16"/>
  <c r="O207" i="15"/>
  <c r="P207" i="15"/>
  <c r="O208" i="15"/>
  <c r="P208" i="15"/>
  <c r="J208" i="15"/>
  <c r="J207" i="15"/>
  <c r="H610" i="16"/>
  <c r="J610" i="16"/>
  <c r="E610" i="16"/>
  <c r="G610" i="16"/>
  <c r="C547" i="29"/>
  <c r="D547" i="29"/>
  <c r="G547" i="29"/>
  <c r="Z78" i="21"/>
  <c r="R78" i="21"/>
  <c r="S78" i="21"/>
  <c r="T78" i="21"/>
  <c r="M78" i="21"/>
  <c r="N78" i="21"/>
  <c r="O78" i="21"/>
  <c r="D78" i="21"/>
  <c r="E78" i="21"/>
  <c r="F78" i="21"/>
  <c r="G78" i="21"/>
  <c r="H78" i="21"/>
  <c r="J78" i="21"/>
  <c r="AK503" i="14"/>
  <c r="AN503" i="14" s="1"/>
  <c r="AL503" i="14"/>
  <c r="AM503" i="14" s="1"/>
  <c r="AK504" i="14"/>
  <c r="AN504" i="14" s="1"/>
  <c r="AL504" i="14"/>
  <c r="AM504" i="14" s="1"/>
  <c r="AI504" i="14"/>
  <c r="AI503" i="14"/>
  <c r="X504" i="14"/>
  <c r="Y504" i="14"/>
  <c r="Z504" i="14"/>
  <c r="S504" i="14"/>
  <c r="T504" i="14"/>
  <c r="U504" i="14"/>
  <c r="H504" i="14"/>
  <c r="O206" i="15"/>
  <c r="P206" i="15"/>
  <c r="J206" i="15"/>
  <c r="K624" i="16" l="1"/>
  <c r="K626" i="16"/>
  <c r="L610" i="16"/>
  <c r="L614" i="16"/>
  <c r="I626" i="16"/>
  <c r="K572" i="29"/>
  <c r="J560" i="29"/>
  <c r="K625" i="16"/>
  <c r="AP509" i="14"/>
  <c r="Q562" i="14"/>
  <c r="I624" i="16"/>
  <c r="I623" i="16"/>
  <c r="K622" i="16"/>
  <c r="K574" i="29"/>
  <c r="J562" i="29"/>
  <c r="I625" i="16"/>
  <c r="H551" i="29"/>
  <c r="K576" i="29"/>
  <c r="J564" i="29"/>
  <c r="H555" i="29"/>
  <c r="K573" i="29"/>
  <c r="J561" i="29"/>
  <c r="K623" i="16"/>
  <c r="I622" i="16"/>
  <c r="K575" i="29"/>
  <c r="J563" i="29"/>
  <c r="H554" i="29"/>
  <c r="L613" i="16"/>
  <c r="K577" i="29"/>
  <c r="J565" i="29"/>
  <c r="H556" i="29"/>
  <c r="AC63" i="21"/>
  <c r="AA24" i="21"/>
  <c r="AS159" i="6"/>
  <c r="AP164" i="6"/>
  <c r="H553" i="29"/>
  <c r="AP506" i="14"/>
  <c r="Q559" i="14"/>
  <c r="Q210" i="15"/>
  <c r="Q209" i="15"/>
  <c r="Q208" i="15"/>
  <c r="Q206" i="15"/>
  <c r="Q207" i="15"/>
  <c r="Q211" i="15"/>
  <c r="AC65" i="21"/>
  <c r="AA26" i="21"/>
  <c r="AC64" i="21"/>
  <c r="AA25" i="21"/>
  <c r="AD510" i="14"/>
  <c r="AP504" i="14"/>
  <c r="Q557" i="14"/>
  <c r="AJ508" i="14"/>
  <c r="P510" i="14"/>
  <c r="J510" i="14"/>
  <c r="K510" i="14" s="1"/>
  <c r="AA507" i="14"/>
  <c r="AP507" i="14"/>
  <c r="V507" i="14"/>
  <c r="V505" i="14"/>
  <c r="AP505" i="14"/>
  <c r="AA510" i="14"/>
  <c r="AP510" i="14"/>
  <c r="AJ507" i="14"/>
  <c r="J506" i="14"/>
  <c r="K506" i="14" s="1"/>
  <c r="I508" i="14"/>
  <c r="L508" i="14" s="1"/>
  <c r="M508" i="14" s="1"/>
  <c r="AP508" i="14"/>
  <c r="AD509" i="14"/>
  <c r="J507" i="14"/>
  <c r="K507" i="14" s="1"/>
  <c r="P508" i="14"/>
  <c r="J509" i="14"/>
  <c r="K509" i="14" s="1"/>
  <c r="AJ509" i="14"/>
  <c r="AJ513" i="14"/>
  <c r="I510" i="14"/>
  <c r="L510" i="14" s="1"/>
  <c r="M510" i="14" s="1"/>
  <c r="N516" i="14"/>
  <c r="M516" i="14"/>
  <c r="N519" i="14"/>
  <c r="M519" i="14"/>
  <c r="AD508" i="14"/>
  <c r="I509" i="14"/>
  <c r="W510" i="14"/>
  <c r="M515" i="14"/>
  <c r="N515" i="14"/>
  <c r="N520" i="14"/>
  <c r="M520" i="14"/>
  <c r="J505" i="14"/>
  <c r="K505" i="14" s="1"/>
  <c r="AA506" i="14"/>
  <c r="J508" i="14"/>
  <c r="K508" i="14" s="1"/>
  <c r="W509" i="14"/>
  <c r="AA509" i="14"/>
  <c r="V510" i="14"/>
  <c r="M521" i="14"/>
  <c r="N521" i="14"/>
  <c r="V509" i="14"/>
  <c r="AE520" i="14"/>
  <c r="AD512" i="14"/>
  <c r="W512" i="14"/>
  <c r="I512" i="14"/>
  <c r="P512" i="14"/>
  <c r="AE517" i="14"/>
  <c r="AA505" i="14"/>
  <c r="W508" i="14"/>
  <c r="AA508" i="14"/>
  <c r="AE522" i="14"/>
  <c r="W514" i="14"/>
  <c r="I514" i="14"/>
  <c r="P514" i="14"/>
  <c r="AD514" i="14"/>
  <c r="V511" i="14"/>
  <c r="AC523" i="14" s="1"/>
  <c r="AA511" i="14"/>
  <c r="AB523" i="14" s="1"/>
  <c r="J511" i="14"/>
  <c r="K511" i="14" s="1"/>
  <c r="N522" i="14"/>
  <c r="M522" i="14"/>
  <c r="AE521" i="14"/>
  <c r="P513" i="14"/>
  <c r="AD513" i="14"/>
  <c r="W513" i="14"/>
  <c r="I513" i="14"/>
  <c r="AE516" i="14"/>
  <c r="AE518" i="14"/>
  <c r="V506" i="14"/>
  <c r="AE519" i="14"/>
  <c r="P511" i="14"/>
  <c r="I511" i="14"/>
  <c r="W511" i="14"/>
  <c r="AD511" i="14"/>
  <c r="V508" i="14"/>
  <c r="P509" i="14"/>
  <c r="AO159" i="6"/>
  <c r="AN156" i="6"/>
  <c r="AB71" i="21"/>
  <c r="AC62" i="21"/>
  <c r="AB70" i="21"/>
  <c r="AC61" i="21"/>
  <c r="AB69" i="21"/>
  <c r="AC60" i="21"/>
  <c r="AB73" i="21"/>
  <c r="AB72" i="21"/>
  <c r="AB74" i="21"/>
  <c r="L612" i="16"/>
  <c r="L615" i="16"/>
  <c r="M627" i="16" s="1"/>
  <c r="J552" i="29"/>
  <c r="K31" i="29"/>
  <c r="L611" i="16"/>
  <c r="G7" i="29"/>
  <c r="J7" i="29" s="1"/>
  <c r="G8" i="29"/>
  <c r="J8" i="29" s="1"/>
  <c r="G9" i="29"/>
  <c r="J9" i="29" s="1"/>
  <c r="G10" i="29"/>
  <c r="J10" i="29" s="1"/>
  <c r="G11" i="29"/>
  <c r="J11" i="29" s="1"/>
  <c r="G12" i="29"/>
  <c r="J12" i="29" s="1"/>
  <c r="G13" i="29"/>
  <c r="J13" i="29" s="1"/>
  <c r="G14" i="29"/>
  <c r="J14" i="29" s="1"/>
  <c r="G16" i="29"/>
  <c r="G17" i="29"/>
  <c r="J17" i="29" s="1"/>
  <c r="G18" i="29"/>
  <c r="J31" i="29" s="1"/>
  <c r="G19" i="29"/>
  <c r="G20" i="29"/>
  <c r="G21" i="29"/>
  <c r="J21" i="29" s="1"/>
  <c r="G22" i="29"/>
  <c r="J22" i="29" s="1"/>
  <c r="G23" i="29"/>
  <c r="G24" i="29"/>
  <c r="J24" i="29" s="1"/>
  <c r="G25" i="29"/>
  <c r="J25" i="29" s="1"/>
  <c r="G26" i="29"/>
  <c r="G27" i="29"/>
  <c r="G28" i="29"/>
  <c r="G29" i="29"/>
  <c r="G30" i="29"/>
  <c r="G32" i="29"/>
  <c r="G33" i="29"/>
  <c r="G34" i="29"/>
  <c r="G35" i="29"/>
  <c r="G36" i="29"/>
  <c r="G37" i="29"/>
  <c r="H37" i="29" s="1"/>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H65" i="29" s="1"/>
  <c r="G66" i="29"/>
  <c r="G67" i="29"/>
  <c r="G68" i="29"/>
  <c r="G69" i="29"/>
  <c r="G70" i="29"/>
  <c r="G71" i="29"/>
  <c r="G72" i="29"/>
  <c r="G73" i="29"/>
  <c r="G74" i="29"/>
  <c r="G75" i="29"/>
  <c r="G76" i="29"/>
  <c r="G77" i="29"/>
  <c r="G78" i="29"/>
  <c r="G79" i="29"/>
  <c r="G80" i="29"/>
  <c r="G81" i="29"/>
  <c r="G82" i="29"/>
  <c r="G83" i="29"/>
  <c r="G84" i="29"/>
  <c r="G85" i="29"/>
  <c r="G86" i="29"/>
  <c r="G87" i="29"/>
  <c r="G88" i="29"/>
  <c r="G89" i="29"/>
  <c r="G90" i="29"/>
  <c r="G91" i="29"/>
  <c r="G92" i="29"/>
  <c r="G93" i="29"/>
  <c r="G94" i="29"/>
  <c r="G95" i="29"/>
  <c r="G96" i="29"/>
  <c r="G97" i="29"/>
  <c r="G98" i="29"/>
  <c r="G99" i="29"/>
  <c r="G100" i="29"/>
  <c r="H100" i="29" s="1"/>
  <c r="G101" i="29"/>
  <c r="G102" i="29"/>
  <c r="G103" i="29"/>
  <c r="G104" i="29"/>
  <c r="G105" i="29"/>
  <c r="G106" i="29"/>
  <c r="G107" i="29"/>
  <c r="G108" i="29"/>
  <c r="G109" i="29"/>
  <c r="G110" i="29"/>
  <c r="G111" i="29"/>
  <c r="G112" i="29"/>
  <c r="G113" i="29"/>
  <c r="G114" i="29"/>
  <c r="G115" i="29"/>
  <c r="G116" i="29"/>
  <c r="H116" i="29" s="1"/>
  <c r="G117" i="29"/>
  <c r="G118" i="29"/>
  <c r="G119" i="29"/>
  <c r="G120" i="29"/>
  <c r="G121" i="29"/>
  <c r="G122" i="29"/>
  <c r="G123" i="29"/>
  <c r="G124" i="29"/>
  <c r="G125" i="29"/>
  <c r="G126" i="29"/>
  <c r="G127" i="29"/>
  <c r="G128" i="29"/>
  <c r="G129" i="29"/>
  <c r="G130" i="29"/>
  <c r="G131" i="29"/>
  <c r="G132" i="29"/>
  <c r="G133" i="29"/>
  <c r="G134" i="29"/>
  <c r="G135" i="29"/>
  <c r="G136" i="29"/>
  <c r="G137" i="29"/>
  <c r="G138" i="29"/>
  <c r="G139" i="29"/>
  <c r="G140" i="29"/>
  <c r="G141" i="29"/>
  <c r="H141" i="29" s="1"/>
  <c r="G142" i="29"/>
  <c r="G143" i="29"/>
  <c r="G144" i="29"/>
  <c r="G145" i="29"/>
  <c r="G146" i="29"/>
  <c r="G147" i="29"/>
  <c r="G148" i="29"/>
  <c r="G149" i="29"/>
  <c r="G150" i="29"/>
  <c r="G151" i="29"/>
  <c r="G152" i="29"/>
  <c r="G153" i="29"/>
  <c r="G154" i="29"/>
  <c r="G155" i="29"/>
  <c r="G156" i="29"/>
  <c r="G157" i="29"/>
  <c r="G158" i="29"/>
  <c r="G159" i="29"/>
  <c r="G160" i="29"/>
  <c r="G161" i="29"/>
  <c r="G162" i="29"/>
  <c r="G163" i="29"/>
  <c r="G164" i="29"/>
  <c r="G165" i="29"/>
  <c r="G166" i="29"/>
  <c r="G167" i="29"/>
  <c r="G168" i="29"/>
  <c r="G169" i="29"/>
  <c r="G170" i="29"/>
  <c r="G171" i="29"/>
  <c r="G172" i="29"/>
  <c r="G173" i="29"/>
  <c r="G174" i="29"/>
  <c r="G175" i="29"/>
  <c r="G176" i="29"/>
  <c r="G177" i="29"/>
  <c r="G178" i="29"/>
  <c r="G179" i="29"/>
  <c r="G180" i="29"/>
  <c r="G181" i="29"/>
  <c r="G182" i="29"/>
  <c r="G183" i="29"/>
  <c r="G184" i="29"/>
  <c r="G185" i="29"/>
  <c r="G186" i="29"/>
  <c r="G187" i="29"/>
  <c r="G188" i="29"/>
  <c r="G189" i="29"/>
  <c r="G190" i="29"/>
  <c r="G191" i="29"/>
  <c r="G192" i="29"/>
  <c r="G193" i="29"/>
  <c r="G194" i="29"/>
  <c r="G195" i="29"/>
  <c r="G196" i="29"/>
  <c r="G197" i="29"/>
  <c r="G198" i="29"/>
  <c r="G199" i="29"/>
  <c r="G200" i="29"/>
  <c r="G201" i="29"/>
  <c r="G202" i="29"/>
  <c r="G203" i="29"/>
  <c r="G204" i="29"/>
  <c r="H204" i="29" s="1"/>
  <c r="G205" i="29"/>
  <c r="G206" i="29"/>
  <c r="G207" i="29"/>
  <c r="G208" i="29"/>
  <c r="G209" i="29"/>
  <c r="G210" i="29"/>
  <c r="G211" i="29"/>
  <c r="G212" i="29"/>
  <c r="G213" i="29"/>
  <c r="G214" i="29"/>
  <c r="G215" i="29"/>
  <c r="G216" i="29"/>
  <c r="G217" i="29"/>
  <c r="H217" i="29" s="1"/>
  <c r="G218" i="29"/>
  <c r="G219" i="29"/>
  <c r="G220" i="29"/>
  <c r="G221" i="29"/>
  <c r="G222" i="29"/>
  <c r="G223" i="29"/>
  <c r="G224" i="29"/>
  <c r="G225" i="29"/>
  <c r="G226" i="29"/>
  <c r="G227" i="29"/>
  <c r="G228" i="29"/>
  <c r="G229" i="29"/>
  <c r="G230" i="29"/>
  <c r="G231" i="29"/>
  <c r="G232" i="29"/>
  <c r="G233" i="29"/>
  <c r="G234" i="29"/>
  <c r="G235" i="29"/>
  <c r="G236" i="29"/>
  <c r="H236" i="29" s="1"/>
  <c r="G237" i="29"/>
  <c r="G238" i="29"/>
  <c r="G239" i="29"/>
  <c r="G240" i="29"/>
  <c r="G241" i="29"/>
  <c r="G242" i="29"/>
  <c r="G243" i="29"/>
  <c r="G244" i="29"/>
  <c r="G245" i="29"/>
  <c r="G246" i="29"/>
  <c r="G247" i="29"/>
  <c r="G248" i="29"/>
  <c r="G249" i="29"/>
  <c r="G250" i="29"/>
  <c r="G251" i="29"/>
  <c r="G252" i="29"/>
  <c r="G253" i="29"/>
  <c r="G254" i="29"/>
  <c r="G255" i="29"/>
  <c r="G256" i="29"/>
  <c r="G257" i="29"/>
  <c r="G258" i="29"/>
  <c r="G259" i="29"/>
  <c r="G260" i="29"/>
  <c r="G261" i="29"/>
  <c r="G262" i="29"/>
  <c r="G263" i="29"/>
  <c r="G264" i="29"/>
  <c r="G265" i="29"/>
  <c r="G266" i="29"/>
  <c r="G267" i="29"/>
  <c r="G268" i="29"/>
  <c r="G269" i="29"/>
  <c r="G270" i="29"/>
  <c r="G271" i="29"/>
  <c r="G272" i="29"/>
  <c r="G273" i="29"/>
  <c r="G274" i="29"/>
  <c r="G275" i="29"/>
  <c r="G276" i="29"/>
  <c r="G277" i="29"/>
  <c r="G278" i="29"/>
  <c r="G279" i="29"/>
  <c r="G280" i="29"/>
  <c r="G281" i="29"/>
  <c r="G282" i="29"/>
  <c r="G283" i="29"/>
  <c r="G284" i="29"/>
  <c r="G285" i="29"/>
  <c r="G286" i="29"/>
  <c r="G287" i="29"/>
  <c r="G288" i="29"/>
  <c r="G289" i="29"/>
  <c r="G290" i="29"/>
  <c r="G291" i="29"/>
  <c r="G292" i="29"/>
  <c r="G293" i="29"/>
  <c r="G294" i="29"/>
  <c r="G295" i="29"/>
  <c r="G296" i="29"/>
  <c r="G297" i="29"/>
  <c r="G298" i="29"/>
  <c r="G299" i="29"/>
  <c r="G300" i="29"/>
  <c r="G301" i="29"/>
  <c r="G302" i="29"/>
  <c r="G303" i="29"/>
  <c r="G304" i="29"/>
  <c r="G305" i="29"/>
  <c r="G306" i="29"/>
  <c r="G307" i="29"/>
  <c r="G308" i="29"/>
  <c r="G309" i="29"/>
  <c r="G310" i="29"/>
  <c r="G311" i="29"/>
  <c r="G312" i="29"/>
  <c r="G313" i="29"/>
  <c r="G314" i="29"/>
  <c r="G315" i="29"/>
  <c r="G316" i="29"/>
  <c r="G317" i="29"/>
  <c r="G318" i="29"/>
  <c r="G319" i="29"/>
  <c r="G320" i="29"/>
  <c r="G321" i="29"/>
  <c r="G322" i="29"/>
  <c r="G323" i="29"/>
  <c r="G324" i="29"/>
  <c r="G325" i="29"/>
  <c r="G326" i="29"/>
  <c r="G327" i="29"/>
  <c r="G328" i="29"/>
  <c r="G329" i="29"/>
  <c r="G330" i="29"/>
  <c r="G331" i="29"/>
  <c r="G332" i="29"/>
  <c r="G333" i="29"/>
  <c r="G334" i="29"/>
  <c r="G335" i="29"/>
  <c r="G336" i="29"/>
  <c r="G337" i="29"/>
  <c r="G338" i="29"/>
  <c r="G339" i="29"/>
  <c r="G340" i="29"/>
  <c r="G341" i="29"/>
  <c r="G342" i="29"/>
  <c r="G343" i="29"/>
  <c r="G344" i="29"/>
  <c r="G345" i="29"/>
  <c r="G346" i="29"/>
  <c r="G347" i="29"/>
  <c r="G348" i="29"/>
  <c r="G349" i="29"/>
  <c r="G350" i="29"/>
  <c r="G351" i="29"/>
  <c r="G352" i="29"/>
  <c r="G353" i="29"/>
  <c r="G354" i="29"/>
  <c r="G355" i="29"/>
  <c r="G356" i="29"/>
  <c r="G357" i="29"/>
  <c r="G358" i="29"/>
  <c r="G359" i="29"/>
  <c r="G360" i="29"/>
  <c r="G361" i="29"/>
  <c r="G362" i="29"/>
  <c r="G363" i="29"/>
  <c r="G364" i="29"/>
  <c r="G365" i="29"/>
  <c r="G366" i="29"/>
  <c r="G367" i="29"/>
  <c r="G368" i="29"/>
  <c r="G369" i="29"/>
  <c r="G370" i="29"/>
  <c r="G371" i="29"/>
  <c r="G372" i="29"/>
  <c r="G373" i="29"/>
  <c r="G374" i="29"/>
  <c r="G375" i="29"/>
  <c r="G376" i="29"/>
  <c r="G377" i="29"/>
  <c r="G378" i="29"/>
  <c r="G379" i="29"/>
  <c r="G380" i="29"/>
  <c r="H380" i="29" s="1"/>
  <c r="G381" i="29"/>
  <c r="G382" i="29"/>
  <c r="G383" i="29"/>
  <c r="G384" i="29"/>
  <c r="G385" i="29"/>
  <c r="G386" i="29"/>
  <c r="G387" i="29"/>
  <c r="G388" i="29"/>
  <c r="G389" i="29"/>
  <c r="G390" i="29"/>
  <c r="G391" i="29"/>
  <c r="G392" i="29"/>
  <c r="G393" i="29"/>
  <c r="G394" i="29"/>
  <c r="G395" i="29"/>
  <c r="G396" i="29"/>
  <c r="G397" i="29"/>
  <c r="G398" i="29"/>
  <c r="G399" i="29"/>
  <c r="G400" i="29"/>
  <c r="G401" i="29"/>
  <c r="G402" i="29"/>
  <c r="G403" i="29"/>
  <c r="G404" i="29"/>
  <c r="G405" i="29"/>
  <c r="G406" i="29"/>
  <c r="G407" i="29"/>
  <c r="G408" i="29"/>
  <c r="G409" i="29"/>
  <c r="G410" i="29"/>
  <c r="G411" i="29"/>
  <c r="G412" i="29"/>
  <c r="G413" i="29"/>
  <c r="G414" i="29"/>
  <c r="G415" i="29"/>
  <c r="G416" i="29"/>
  <c r="G417" i="29"/>
  <c r="G418" i="29"/>
  <c r="G419" i="29"/>
  <c r="G420" i="29"/>
  <c r="H420" i="29" s="1"/>
  <c r="G421" i="29"/>
  <c r="G422" i="29"/>
  <c r="G423" i="29"/>
  <c r="G424" i="29"/>
  <c r="G425" i="29"/>
  <c r="G426" i="29"/>
  <c r="G427" i="29"/>
  <c r="G428" i="29"/>
  <c r="G429" i="29"/>
  <c r="G430" i="29"/>
  <c r="G431" i="29"/>
  <c r="G432" i="29"/>
  <c r="G433" i="29"/>
  <c r="G434" i="29"/>
  <c r="G435" i="29"/>
  <c r="G436" i="29"/>
  <c r="G437" i="29"/>
  <c r="G438" i="29"/>
  <c r="G439" i="29"/>
  <c r="G440" i="29"/>
  <c r="G441" i="29"/>
  <c r="G442" i="29"/>
  <c r="G443" i="29"/>
  <c r="G444" i="29"/>
  <c r="G445" i="29"/>
  <c r="G446" i="29"/>
  <c r="G447" i="29"/>
  <c r="G448" i="29"/>
  <c r="G449" i="29"/>
  <c r="G450" i="29"/>
  <c r="G451" i="29"/>
  <c r="G452" i="29"/>
  <c r="G453" i="29"/>
  <c r="G454" i="29"/>
  <c r="G455" i="29"/>
  <c r="G456" i="29"/>
  <c r="G457" i="29"/>
  <c r="G458" i="29"/>
  <c r="G459" i="29"/>
  <c r="G460" i="29"/>
  <c r="H460" i="29" s="1"/>
  <c r="G461" i="29"/>
  <c r="G462" i="29"/>
  <c r="G463" i="29"/>
  <c r="G464" i="29"/>
  <c r="G465" i="29"/>
  <c r="G466" i="29"/>
  <c r="G467" i="29"/>
  <c r="G468" i="29"/>
  <c r="G469" i="29"/>
  <c r="G470" i="29"/>
  <c r="G471" i="29"/>
  <c r="G472" i="29"/>
  <c r="G473" i="29"/>
  <c r="G474" i="29"/>
  <c r="G475" i="29"/>
  <c r="G476" i="29"/>
  <c r="G477" i="29"/>
  <c r="G478" i="29"/>
  <c r="G479" i="29"/>
  <c r="G480" i="29"/>
  <c r="G481" i="29"/>
  <c r="H481" i="29" s="1"/>
  <c r="G482" i="29"/>
  <c r="G483" i="29"/>
  <c r="G484" i="29"/>
  <c r="G485" i="29"/>
  <c r="G486" i="29"/>
  <c r="G487" i="29"/>
  <c r="G488" i="29"/>
  <c r="G489" i="29"/>
  <c r="G490" i="29"/>
  <c r="G491" i="29"/>
  <c r="G492" i="29"/>
  <c r="G493" i="29"/>
  <c r="G494" i="29"/>
  <c r="G495" i="29"/>
  <c r="I547" i="29" s="1"/>
  <c r="G496" i="29"/>
  <c r="I548" i="29" s="1"/>
  <c r="G497" i="29"/>
  <c r="I549" i="29" s="1"/>
  <c r="G498" i="29"/>
  <c r="I550" i="29" s="1"/>
  <c r="G499" i="29"/>
  <c r="I551" i="29" s="1"/>
  <c r="G500" i="29"/>
  <c r="H500" i="29" s="1"/>
  <c r="G501" i="29"/>
  <c r="I553" i="29" s="1"/>
  <c r="G502" i="29"/>
  <c r="I554" i="29" s="1"/>
  <c r="G503" i="29"/>
  <c r="I555" i="29" s="1"/>
  <c r="G504" i="29"/>
  <c r="I556" i="29" s="1"/>
  <c r="G505" i="29"/>
  <c r="I557" i="29" s="1"/>
  <c r="G506" i="29"/>
  <c r="I558" i="29" s="1"/>
  <c r="G507" i="29"/>
  <c r="I559" i="29" s="1"/>
  <c r="G508" i="29"/>
  <c r="I560" i="29" s="1"/>
  <c r="G509" i="29"/>
  <c r="I561" i="29" s="1"/>
  <c r="G510" i="29"/>
  <c r="I562" i="29" s="1"/>
  <c r="G511" i="29"/>
  <c r="I563" i="29" s="1"/>
  <c r="G512" i="29"/>
  <c r="I564" i="29" s="1"/>
  <c r="G513" i="29"/>
  <c r="I565" i="29" s="1"/>
  <c r="G514" i="29"/>
  <c r="I566" i="29" s="1"/>
  <c r="G515" i="29"/>
  <c r="I567" i="29" s="1"/>
  <c r="G516" i="29"/>
  <c r="I568" i="29" s="1"/>
  <c r="G517" i="29"/>
  <c r="I569" i="29" s="1"/>
  <c r="G518" i="29"/>
  <c r="I570" i="29" s="1"/>
  <c r="G519" i="29"/>
  <c r="I571" i="29" s="1"/>
  <c r="G520" i="29"/>
  <c r="I572" i="29" s="1"/>
  <c r="G521" i="29"/>
  <c r="I573" i="29" s="1"/>
  <c r="G522" i="29"/>
  <c r="I574" i="29" s="1"/>
  <c r="G523" i="29"/>
  <c r="I575" i="29" s="1"/>
  <c r="G524" i="29"/>
  <c r="I576" i="29" s="1"/>
  <c r="G525" i="29"/>
  <c r="I577" i="29" s="1"/>
  <c r="G526" i="29"/>
  <c r="G527" i="29"/>
  <c r="G528" i="29"/>
  <c r="G529" i="29"/>
  <c r="G530" i="29"/>
  <c r="G531" i="29"/>
  <c r="G532" i="29"/>
  <c r="G533" i="29"/>
  <c r="G534" i="29"/>
  <c r="G535" i="29"/>
  <c r="G536" i="29"/>
  <c r="G537" i="29"/>
  <c r="G538" i="29"/>
  <c r="G539" i="29"/>
  <c r="G540" i="29"/>
  <c r="G541" i="29"/>
  <c r="G542" i="29"/>
  <c r="G543" i="29"/>
  <c r="G544" i="29"/>
  <c r="G545" i="29"/>
  <c r="G546" i="29"/>
  <c r="G15" i="29"/>
  <c r="H413"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7" i="29"/>
  <c r="C138" i="29"/>
  <c r="C139" i="29"/>
  <c r="C140" i="29"/>
  <c r="C141" i="29"/>
  <c r="C142" i="29"/>
  <c r="C143" i="29"/>
  <c r="C144" i="29"/>
  <c r="C145" i="29"/>
  <c r="C146" i="29"/>
  <c r="C147" i="29"/>
  <c r="C148" i="29"/>
  <c r="C149" i="29"/>
  <c r="C150" i="29"/>
  <c r="C151" i="29"/>
  <c r="C152" i="29"/>
  <c r="C153" i="29"/>
  <c r="C154" i="29"/>
  <c r="C155" i="29"/>
  <c r="C156" i="29"/>
  <c r="C157" i="29"/>
  <c r="C158" i="29"/>
  <c r="C159" i="29"/>
  <c r="C160" i="29"/>
  <c r="C161" i="29"/>
  <c r="C162" i="29"/>
  <c r="C163" i="29"/>
  <c r="C164" i="29"/>
  <c r="C165" i="29"/>
  <c r="C166" i="29"/>
  <c r="C167" i="29"/>
  <c r="C168" i="29"/>
  <c r="C169" i="29"/>
  <c r="C170" i="29"/>
  <c r="C171" i="29"/>
  <c r="C172" i="29"/>
  <c r="C173" i="29"/>
  <c r="C174" i="29"/>
  <c r="C175" i="29"/>
  <c r="C176" i="29"/>
  <c r="C177" i="29"/>
  <c r="C178" i="29"/>
  <c r="C179" i="29"/>
  <c r="C180" i="29"/>
  <c r="C181" i="29"/>
  <c r="C182" i="29"/>
  <c r="C183" i="29"/>
  <c r="C184" i="29"/>
  <c r="C185" i="29"/>
  <c r="C186" i="29"/>
  <c r="C187" i="29"/>
  <c r="C188" i="29"/>
  <c r="C189" i="29"/>
  <c r="C190" i="29"/>
  <c r="C191" i="29"/>
  <c r="C192" i="29"/>
  <c r="C193" i="29"/>
  <c r="C194" i="29"/>
  <c r="C195" i="29"/>
  <c r="C196" i="29"/>
  <c r="C197" i="29"/>
  <c r="C198" i="29"/>
  <c r="C199" i="29"/>
  <c r="C200" i="29"/>
  <c r="C201" i="29"/>
  <c r="C202" i="29"/>
  <c r="C203" i="29"/>
  <c r="C204" i="29"/>
  <c r="C205" i="29"/>
  <c r="C206" i="29"/>
  <c r="C207" i="29"/>
  <c r="C208" i="29"/>
  <c r="C209" i="29"/>
  <c r="C210" i="29"/>
  <c r="C211" i="29"/>
  <c r="C212" i="29"/>
  <c r="C213" i="29"/>
  <c r="C214" i="29"/>
  <c r="C215" i="29"/>
  <c r="C216" i="29"/>
  <c r="C217" i="29"/>
  <c r="C218" i="29"/>
  <c r="C219" i="29"/>
  <c r="C220" i="29"/>
  <c r="C221" i="29"/>
  <c r="C222" i="29"/>
  <c r="C223" i="29"/>
  <c r="C224" i="29"/>
  <c r="C225" i="29"/>
  <c r="C226" i="29"/>
  <c r="C227" i="29"/>
  <c r="C228" i="29"/>
  <c r="C229" i="29"/>
  <c r="C230" i="29"/>
  <c r="C231" i="29"/>
  <c r="C232" i="29"/>
  <c r="C233" i="29"/>
  <c r="C234" i="29"/>
  <c r="C235" i="29"/>
  <c r="C236" i="29"/>
  <c r="C237" i="29"/>
  <c r="C238" i="29"/>
  <c r="C239" i="29"/>
  <c r="C240" i="29"/>
  <c r="C241" i="29"/>
  <c r="C242" i="29"/>
  <c r="C243" i="29"/>
  <c r="C244" i="29"/>
  <c r="C245" i="29"/>
  <c r="C246" i="29"/>
  <c r="C247" i="29"/>
  <c r="C248" i="29"/>
  <c r="C249" i="29"/>
  <c r="C250" i="29"/>
  <c r="C251" i="29"/>
  <c r="C252" i="29"/>
  <c r="C253" i="29"/>
  <c r="C254" i="29"/>
  <c r="C255" i="29"/>
  <c r="C256" i="29"/>
  <c r="C257" i="29"/>
  <c r="C258" i="29"/>
  <c r="C259" i="29"/>
  <c r="C260" i="29"/>
  <c r="C261" i="29"/>
  <c r="C262" i="29"/>
  <c r="C263" i="29"/>
  <c r="C264" i="29"/>
  <c r="C265" i="29"/>
  <c r="C266" i="29"/>
  <c r="C267" i="29"/>
  <c r="C268" i="29"/>
  <c r="C269" i="29"/>
  <c r="C270" i="29"/>
  <c r="C271" i="29"/>
  <c r="C272" i="29"/>
  <c r="C273" i="29"/>
  <c r="C274" i="29"/>
  <c r="C275" i="29"/>
  <c r="C276" i="29"/>
  <c r="C277" i="29"/>
  <c r="C278" i="29"/>
  <c r="C279" i="29"/>
  <c r="C280" i="29"/>
  <c r="C281" i="29"/>
  <c r="C282" i="29"/>
  <c r="C283" i="29"/>
  <c r="C284" i="29"/>
  <c r="C285" i="29"/>
  <c r="C286" i="29"/>
  <c r="C287" i="29"/>
  <c r="C288" i="29"/>
  <c r="C289" i="29"/>
  <c r="C290" i="29"/>
  <c r="C291" i="29"/>
  <c r="C292" i="29"/>
  <c r="C293" i="29"/>
  <c r="C294" i="29"/>
  <c r="C295" i="29"/>
  <c r="C296" i="29"/>
  <c r="C297" i="29"/>
  <c r="C298" i="29"/>
  <c r="C299" i="29"/>
  <c r="C300" i="29"/>
  <c r="C301" i="29"/>
  <c r="C302" i="29"/>
  <c r="C303" i="29"/>
  <c r="C304" i="29"/>
  <c r="C305" i="29"/>
  <c r="C306" i="29"/>
  <c r="C307" i="29"/>
  <c r="C308" i="29"/>
  <c r="C309" i="29"/>
  <c r="C310" i="29"/>
  <c r="C311" i="29"/>
  <c r="C312" i="29"/>
  <c r="C313" i="29"/>
  <c r="C314" i="29"/>
  <c r="C315" i="29"/>
  <c r="C316" i="29"/>
  <c r="C317" i="29"/>
  <c r="C318" i="29"/>
  <c r="C319" i="29"/>
  <c r="C320" i="29"/>
  <c r="C321" i="29"/>
  <c r="C322" i="29"/>
  <c r="C323" i="29"/>
  <c r="C324" i="29"/>
  <c r="C325" i="29"/>
  <c r="C326" i="29"/>
  <c r="C327" i="29"/>
  <c r="C328" i="29"/>
  <c r="C329" i="29"/>
  <c r="C330" i="29"/>
  <c r="C331" i="29"/>
  <c r="C332" i="29"/>
  <c r="C333" i="29"/>
  <c r="C334" i="29"/>
  <c r="C335" i="29"/>
  <c r="C336" i="29"/>
  <c r="C337" i="29"/>
  <c r="C338" i="29"/>
  <c r="C339" i="29"/>
  <c r="C340" i="29"/>
  <c r="C341" i="29"/>
  <c r="C342" i="29"/>
  <c r="C343" i="29"/>
  <c r="C344" i="29"/>
  <c r="C345" i="29"/>
  <c r="C346" i="29"/>
  <c r="C347" i="29"/>
  <c r="C348" i="29"/>
  <c r="C349" i="29"/>
  <c r="C350" i="29"/>
  <c r="C351" i="29"/>
  <c r="C352" i="29"/>
  <c r="C353" i="29"/>
  <c r="C354" i="29"/>
  <c r="C355" i="29"/>
  <c r="C356" i="29"/>
  <c r="C357" i="29"/>
  <c r="C358" i="29"/>
  <c r="C359" i="29"/>
  <c r="C360" i="29"/>
  <c r="C361" i="29"/>
  <c r="C362" i="29"/>
  <c r="C363" i="29"/>
  <c r="C364" i="29"/>
  <c r="C365" i="29"/>
  <c r="C366" i="29"/>
  <c r="C367" i="29"/>
  <c r="C368" i="29"/>
  <c r="C369" i="29"/>
  <c r="C370" i="29"/>
  <c r="C371" i="29"/>
  <c r="C372" i="29"/>
  <c r="C373" i="29"/>
  <c r="C374" i="29"/>
  <c r="C375" i="29"/>
  <c r="C376" i="29"/>
  <c r="C377" i="29"/>
  <c r="C378" i="29"/>
  <c r="C379" i="29"/>
  <c r="C380" i="29"/>
  <c r="C381" i="29"/>
  <c r="C382" i="29"/>
  <c r="C383" i="29"/>
  <c r="C384" i="29"/>
  <c r="C385" i="29"/>
  <c r="C386" i="29"/>
  <c r="C387" i="29"/>
  <c r="C388" i="29"/>
  <c r="C389" i="29"/>
  <c r="C390" i="29"/>
  <c r="C391" i="29"/>
  <c r="C392" i="29"/>
  <c r="C393" i="29"/>
  <c r="C394" i="29"/>
  <c r="C395" i="29"/>
  <c r="C396" i="29"/>
  <c r="C397" i="29"/>
  <c r="C398" i="29"/>
  <c r="C399" i="29"/>
  <c r="C400" i="29"/>
  <c r="C401" i="29"/>
  <c r="C402" i="29"/>
  <c r="C403" i="29"/>
  <c r="C404" i="29"/>
  <c r="C405" i="29"/>
  <c r="C406" i="29"/>
  <c r="C407" i="29"/>
  <c r="C408" i="29"/>
  <c r="C409" i="29"/>
  <c r="C410" i="29"/>
  <c r="C411" i="29"/>
  <c r="C412" i="29"/>
  <c r="C413" i="29"/>
  <c r="C414" i="29"/>
  <c r="C415" i="29"/>
  <c r="C416" i="29"/>
  <c r="C417" i="29"/>
  <c r="C418" i="29"/>
  <c r="C419" i="29"/>
  <c r="C420" i="29"/>
  <c r="C421" i="29"/>
  <c r="C422" i="29"/>
  <c r="C423" i="29"/>
  <c r="C424" i="29"/>
  <c r="C425" i="29"/>
  <c r="C426" i="29"/>
  <c r="C427" i="29"/>
  <c r="C428" i="29"/>
  <c r="C429" i="29"/>
  <c r="C430" i="29"/>
  <c r="C431" i="29"/>
  <c r="C432" i="29"/>
  <c r="C433" i="29"/>
  <c r="C434" i="29"/>
  <c r="C435" i="29"/>
  <c r="C436" i="29"/>
  <c r="C437" i="29"/>
  <c r="C438" i="29"/>
  <c r="C439" i="29"/>
  <c r="C440" i="29"/>
  <c r="C441" i="29"/>
  <c r="C442" i="29"/>
  <c r="C443" i="29"/>
  <c r="C444" i="29"/>
  <c r="C445" i="29"/>
  <c r="C446" i="29"/>
  <c r="C447" i="29"/>
  <c r="C448" i="29"/>
  <c r="C449" i="29"/>
  <c r="C450" i="29"/>
  <c r="C451" i="29"/>
  <c r="C452" i="29"/>
  <c r="C453" i="29"/>
  <c r="C454" i="29"/>
  <c r="C455" i="29"/>
  <c r="C456" i="29"/>
  <c r="C457" i="29"/>
  <c r="C458" i="29"/>
  <c r="C459" i="29"/>
  <c r="C460" i="29"/>
  <c r="C461" i="29"/>
  <c r="C462" i="29"/>
  <c r="C463" i="29"/>
  <c r="C464" i="29"/>
  <c r="C465" i="29"/>
  <c r="C466" i="29"/>
  <c r="C467" i="29"/>
  <c r="C468" i="29"/>
  <c r="C469" i="29"/>
  <c r="C470" i="29"/>
  <c r="C471" i="29"/>
  <c r="C472" i="29"/>
  <c r="C473" i="29"/>
  <c r="C474" i="29"/>
  <c r="C475" i="29"/>
  <c r="C476" i="29"/>
  <c r="C477" i="29"/>
  <c r="C478" i="29"/>
  <c r="C479" i="29"/>
  <c r="C480" i="29"/>
  <c r="C481" i="29"/>
  <c r="C482" i="29"/>
  <c r="C483" i="29"/>
  <c r="C484" i="29"/>
  <c r="C485" i="29"/>
  <c r="C486" i="29"/>
  <c r="C487" i="29"/>
  <c r="C488" i="29"/>
  <c r="C489" i="29"/>
  <c r="C490" i="29"/>
  <c r="C491" i="29"/>
  <c r="C492" i="29"/>
  <c r="C493" i="29"/>
  <c r="C494" i="29"/>
  <c r="C495" i="29"/>
  <c r="C496" i="29"/>
  <c r="C497" i="29"/>
  <c r="C498" i="29"/>
  <c r="C499" i="29"/>
  <c r="C500" i="29"/>
  <c r="C501" i="29"/>
  <c r="C502" i="29"/>
  <c r="C503" i="29"/>
  <c r="C504" i="29"/>
  <c r="C505" i="29"/>
  <c r="C506" i="29"/>
  <c r="C507" i="29"/>
  <c r="C508" i="29"/>
  <c r="C509" i="29"/>
  <c r="C510" i="29"/>
  <c r="C511" i="29"/>
  <c r="C512" i="29"/>
  <c r="C513" i="29"/>
  <c r="C514" i="29"/>
  <c r="C515" i="29"/>
  <c r="C516" i="29"/>
  <c r="C517" i="29"/>
  <c r="C518" i="29"/>
  <c r="C519" i="29"/>
  <c r="C520" i="29"/>
  <c r="C521" i="29"/>
  <c r="C522" i="29"/>
  <c r="C523" i="29"/>
  <c r="C524" i="29"/>
  <c r="C525" i="29"/>
  <c r="C526" i="29"/>
  <c r="C527" i="29"/>
  <c r="C528" i="29"/>
  <c r="C529" i="29"/>
  <c r="C530" i="29"/>
  <c r="C531" i="29"/>
  <c r="C532" i="29"/>
  <c r="C533" i="29"/>
  <c r="C534" i="29"/>
  <c r="C535" i="29"/>
  <c r="C536" i="29"/>
  <c r="C537" i="29"/>
  <c r="C538" i="29"/>
  <c r="C539" i="29"/>
  <c r="C540" i="29"/>
  <c r="C541" i="29"/>
  <c r="C542" i="29"/>
  <c r="C543" i="29"/>
  <c r="C544" i="29"/>
  <c r="C545" i="29"/>
  <c r="C546"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143" i="29"/>
  <c r="D144" i="29"/>
  <c r="D145" i="29"/>
  <c r="D146" i="29"/>
  <c r="D147" i="29"/>
  <c r="D148" i="29"/>
  <c r="D149" i="29"/>
  <c r="D150" i="29"/>
  <c r="D151" i="29"/>
  <c r="D152" i="29"/>
  <c r="D153" i="29"/>
  <c r="D154" i="29"/>
  <c r="D155" i="29"/>
  <c r="D156" i="29"/>
  <c r="D157" i="29"/>
  <c r="D158" i="29"/>
  <c r="D159" i="29"/>
  <c r="D160" i="29"/>
  <c r="D161" i="29"/>
  <c r="D162" i="29"/>
  <c r="D163" i="29"/>
  <c r="D164" i="29"/>
  <c r="D165" i="29"/>
  <c r="D166" i="29"/>
  <c r="D167" i="29"/>
  <c r="D168" i="29"/>
  <c r="D169" i="29"/>
  <c r="D170" i="29"/>
  <c r="D171" i="29"/>
  <c r="D172" i="29"/>
  <c r="D173" i="29"/>
  <c r="D174" i="29"/>
  <c r="D175" i="29"/>
  <c r="D176" i="29"/>
  <c r="D177" i="29"/>
  <c r="D178" i="29"/>
  <c r="D179" i="29"/>
  <c r="D180" i="29"/>
  <c r="D181" i="29"/>
  <c r="D182" i="29"/>
  <c r="D183" i="29"/>
  <c r="D184" i="29"/>
  <c r="D185" i="29"/>
  <c r="D186" i="29"/>
  <c r="D187" i="29"/>
  <c r="D188" i="29"/>
  <c r="D189" i="29"/>
  <c r="D190" i="29"/>
  <c r="D191" i="29"/>
  <c r="D192" i="29"/>
  <c r="D193" i="29"/>
  <c r="D194" i="29"/>
  <c r="D195" i="29"/>
  <c r="D196" i="29"/>
  <c r="D197" i="29"/>
  <c r="D198" i="29"/>
  <c r="D199" i="29"/>
  <c r="D200" i="29"/>
  <c r="D201" i="29"/>
  <c r="D202" i="29"/>
  <c r="D203" i="29"/>
  <c r="D204" i="29"/>
  <c r="D205" i="29"/>
  <c r="D206" i="29"/>
  <c r="D207" i="29"/>
  <c r="D208" i="29"/>
  <c r="D209" i="29"/>
  <c r="D210" i="29"/>
  <c r="D211" i="29"/>
  <c r="D212" i="29"/>
  <c r="D213" i="29"/>
  <c r="D214" i="29"/>
  <c r="D215" i="29"/>
  <c r="D216" i="29"/>
  <c r="D217" i="29"/>
  <c r="D218" i="29"/>
  <c r="D219" i="29"/>
  <c r="D220" i="29"/>
  <c r="D221" i="29"/>
  <c r="D222" i="29"/>
  <c r="D223" i="29"/>
  <c r="D224" i="29"/>
  <c r="D225" i="29"/>
  <c r="D226" i="29"/>
  <c r="D227" i="29"/>
  <c r="D228" i="29"/>
  <c r="D229" i="29"/>
  <c r="D230" i="29"/>
  <c r="D231" i="29"/>
  <c r="D232" i="29"/>
  <c r="D233" i="29"/>
  <c r="D234" i="29"/>
  <c r="D235" i="29"/>
  <c r="D236" i="29"/>
  <c r="D237" i="29"/>
  <c r="D238" i="29"/>
  <c r="D239" i="29"/>
  <c r="D240" i="29"/>
  <c r="D241" i="29"/>
  <c r="D242" i="29"/>
  <c r="D243" i="29"/>
  <c r="D244" i="29"/>
  <c r="D245" i="29"/>
  <c r="D246" i="29"/>
  <c r="D247" i="29"/>
  <c r="D248" i="29"/>
  <c r="D249" i="29"/>
  <c r="D250" i="29"/>
  <c r="D251" i="29"/>
  <c r="D252" i="29"/>
  <c r="D253" i="29"/>
  <c r="D254" i="29"/>
  <c r="D255" i="29"/>
  <c r="D256" i="29"/>
  <c r="D257" i="29"/>
  <c r="D258" i="29"/>
  <c r="D259" i="29"/>
  <c r="D260" i="29"/>
  <c r="D261" i="29"/>
  <c r="D262" i="29"/>
  <c r="D263" i="29"/>
  <c r="D264" i="29"/>
  <c r="D265" i="29"/>
  <c r="D266" i="29"/>
  <c r="D267" i="29"/>
  <c r="D268" i="29"/>
  <c r="D269" i="29"/>
  <c r="D270" i="29"/>
  <c r="D271" i="29"/>
  <c r="D272" i="29"/>
  <c r="D273" i="29"/>
  <c r="D274" i="29"/>
  <c r="D275" i="29"/>
  <c r="D276" i="29"/>
  <c r="D277" i="29"/>
  <c r="D278" i="29"/>
  <c r="D279" i="29"/>
  <c r="D280" i="29"/>
  <c r="D281" i="29"/>
  <c r="D282" i="29"/>
  <c r="D283" i="29"/>
  <c r="D284" i="29"/>
  <c r="D285" i="29"/>
  <c r="D286" i="29"/>
  <c r="D287" i="29"/>
  <c r="D288" i="29"/>
  <c r="D289" i="29"/>
  <c r="D290" i="29"/>
  <c r="D291" i="29"/>
  <c r="D292" i="29"/>
  <c r="D293" i="29"/>
  <c r="D294" i="29"/>
  <c r="D295" i="29"/>
  <c r="D296" i="29"/>
  <c r="D297" i="29"/>
  <c r="D298" i="29"/>
  <c r="D299" i="29"/>
  <c r="D300" i="29"/>
  <c r="D301" i="29"/>
  <c r="D302" i="29"/>
  <c r="D303" i="29"/>
  <c r="D304" i="29"/>
  <c r="D305" i="29"/>
  <c r="D306" i="29"/>
  <c r="D307" i="29"/>
  <c r="D308" i="29"/>
  <c r="D309" i="29"/>
  <c r="D310" i="29"/>
  <c r="D311" i="29"/>
  <c r="D312" i="29"/>
  <c r="D313" i="29"/>
  <c r="D314" i="29"/>
  <c r="D315" i="29"/>
  <c r="D316" i="29"/>
  <c r="D317" i="29"/>
  <c r="D318" i="29"/>
  <c r="D319" i="29"/>
  <c r="D320" i="29"/>
  <c r="D321" i="29"/>
  <c r="D322" i="29"/>
  <c r="D323" i="29"/>
  <c r="D324" i="29"/>
  <c r="D325" i="29"/>
  <c r="D326" i="29"/>
  <c r="D327" i="29"/>
  <c r="D328" i="29"/>
  <c r="D329" i="29"/>
  <c r="D330" i="29"/>
  <c r="D331" i="29"/>
  <c r="D332" i="29"/>
  <c r="D333" i="29"/>
  <c r="D334" i="29"/>
  <c r="D335" i="29"/>
  <c r="D336" i="29"/>
  <c r="D337" i="29"/>
  <c r="D338" i="29"/>
  <c r="D339" i="29"/>
  <c r="D340" i="29"/>
  <c r="D341" i="29"/>
  <c r="D342" i="29"/>
  <c r="D343" i="29"/>
  <c r="D344" i="29"/>
  <c r="D345" i="29"/>
  <c r="D346" i="29"/>
  <c r="D347" i="29"/>
  <c r="D348" i="29"/>
  <c r="D349" i="29"/>
  <c r="D350" i="29"/>
  <c r="D351" i="29"/>
  <c r="D352" i="29"/>
  <c r="D353" i="29"/>
  <c r="D354" i="29"/>
  <c r="D355" i="29"/>
  <c r="D356" i="29"/>
  <c r="D357" i="29"/>
  <c r="D358" i="29"/>
  <c r="D359" i="29"/>
  <c r="D360" i="29"/>
  <c r="D361" i="29"/>
  <c r="D362" i="29"/>
  <c r="D363" i="29"/>
  <c r="D364" i="29"/>
  <c r="D365" i="29"/>
  <c r="D366" i="29"/>
  <c r="D367" i="29"/>
  <c r="D368" i="29"/>
  <c r="D369" i="29"/>
  <c r="D370" i="29"/>
  <c r="D371" i="29"/>
  <c r="D372" i="29"/>
  <c r="D373" i="29"/>
  <c r="D374" i="29"/>
  <c r="D375" i="29"/>
  <c r="D376" i="29"/>
  <c r="D377" i="29"/>
  <c r="D378" i="29"/>
  <c r="D379" i="29"/>
  <c r="D380" i="29"/>
  <c r="D381" i="29"/>
  <c r="D382" i="29"/>
  <c r="D383" i="29"/>
  <c r="D384" i="29"/>
  <c r="D385" i="29"/>
  <c r="D386" i="29"/>
  <c r="D387" i="29"/>
  <c r="D388" i="29"/>
  <c r="D389" i="29"/>
  <c r="D390" i="29"/>
  <c r="D391" i="29"/>
  <c r="D392" i="29"/>
  <c r="D393" i="29"/>
  <c r="D394" i="29"/>
  <c r="D395" i="29"/>
  <c r="D396" i="29"/>
  <c r="D397" i="29"/>
  <c r="D398" i="29"/>
  <c r="D399" i="29"/>
  <c r="D400" i="29"/>
  <c r="D401" i="29"/>
  <c r="D402" i="29"/>
  <c r="D403" i="29"/>
  <c r="D404" i="29"/>
  <c r="D405" i="29"/>
  <c r="D406" i="29"/>
  <c r="D407" i="29"/>
  <c r="D408" i="29"/>
  <c r="D409" i="29"/>
  <c r="D410" i="29"/>
  <c r="D411" i="29"/>
  <c r="D412" i="29"/>
  <c r="D413" i="29"/>
  <c r="D414" i="29"/>
  <c r="D415" i="29"/>
  <c r="D416" i="29"/>
  <c r="D417" i="29"/>
  <c r="D418" i="29"/>
  <c r="D419" i="29"/>
  <c r="D420" i="29"/>
  <c r="D421" i="29"/>
  <c r="D422" i="29"/>
  <c r="D423" i="29"/>
  <c r="D424" i="29"/>
  <c r="D425" i="29"/>
  <c r="D426" i="29"/>
  <c r="D427" i="29"/>
  <c r="D428" i="29"/>
  <c r="D429" i="29"/>
  <c r="D430" i="29"/>
  <c r="D431" i="29"/>
  <c r="D432" i="29"/>
  <c r="D433" i="29"/>
  <c r="D434" i="29"/>
  <c r="D435" i="29"/>
  <c r="D436" i="29"/>
  <c r="D437" i="29"/>
  <c r="D438" i="29"/>
  <c r="D439" i="29"/>
  <c r="D440" i="29"/>
  <c r="D441" i="29"/>
  <c r="D442" i="29"/>
  <c r="D443" i="29"/>
  <c r="D444" i="29"/>
  <c r="D445" i="29"/>
  <c r="D446" i="29"/>
  <c r="D447" i="29"/>
  <c r="D448" i="29"/>
  <c r="D449" i="29"/>
  <c r="D450" i="29"/>
  <c r="D451" i="29"/>
  <c r="D452" i="29"/>
  <c r="D453" i="29"/>
  <c r="D454" i="29"/>
  <c r="D455" i="29"/>
  <c r="D456" i="29"/>
  <c r="D457" i="29"/>
  <c r="D458" i="29"/>
  <c r="D459" i="29"/>
  <c r="D460" i="29"/>
  <c r="D461" i="29"/>
  <c r="D462" i="29"/>
  <c r="D463" i="29"/>
  <c r="D464" i="29"/>
  <c r="D465" i="29"/>
  <c r="D466" i="29"/>
  <c r="D467" i="29"/>
  <c r="D468" i="29"/>
  <c r="D469" i="29"/>
  <c r="D470" i="29"/>
  <c r="D471" i="29"/>
  <c r="D472" i="29"/>
  <c r="D473" i="29"/>
  <c r="D474" i="29"/>
  <c r="D475" i="29"/>
  <c r="D476" i="29"/>
  <c r="D477" i="29"/>
  <c r="D478" i="29"/>
  <c r="D479" i="29"/>
  <c r="D480" i="29"/>
  <c r="D481" i="29"/>
  <c r="D482" i="29"/>
  <c r="D483" i="29"/>
  <c r="D484" i="29"/>
  <c r="D485" i="29"/>
  <c r="D486" i="29"/>
  <c r="D487" i="29"/>
  <c r="D488" i="29"/>
  <c r="D489" i="29"/>
  <c r="D490" i="29"/>
  <c r="D491" i="29"/>
  <c r="D492" i="29"/>
  <c r="D493" i="29"/>
  <c r="D494" i="29"/>
  <c r="D495" i="29"/>
  <c r="D496" i="29"/>
  <c r="D497" i="29"/>
  <c r="D498" i="29"/>
  <c r="D499" i="29"/>
  <c r="D500" i="29"/>
  <c r="D501" i="29"/>
  <c r="D502" i="29"/>
  <c r="D503" i="29"/>
  <c r="D504" i="29"/>
  <c r="D505" i="29"/>
  <c r="D506" i="29"/>
  <c r="D507" i="29"/>
  <c r="D508" i="29"/>
  <c r="D509" i="29"/>
  <c r="D510" i="29"/>
  <c r="D511" i="29"/>
  <c r="D512" i="29"/>
  <c r="D513" i="29"/>
  <c r="D514" i="29"/>
  <c r="D515" i="29"/>
  <c r="D516" i="29"/>
  <c r="D517" i="29"/>
  <c r="D518" i="29"/>
  <c r="D519" i="29"/>
  <c r="D520" i="29"/>
  <c r="D521" i="29"/>
  <c r="D522" i="29"/>
  <c r="D523" i="29"/>
  <c r="D524" i="29"/>
  <c r="D525" i="29"/>
  <c r="D526" i="29"/>
  <c r="D527" i="29"/>
  <c r="D528" i="29"/>
  <c r="D529" i="29"/>
  <c r="D530" i="29"/>
  <c r="D531" i="29"/>
  <c r="D532" i="29"/>
  <c r="D533" i="29"/>
  <c r="D534" i="29"/>
  <c r="D535" i="29"/>
  <c r="D536" i="29"/>
  <c r="D537" i="29"/>
  <c r="D538" i="29"/>
  <c r="D539" i="29"/>
  <c r="D540" i="29"/>
  <c r="D541" i="29"/>
  <c r="D542" i="29"/>
  <c r="D543" i="29"/>
  <c r="D544" i="29"/>
  <c r="D545" i="29"/>
  <c r="D546" i="29"/>
  <c r="C55" i="29"/>
  <c r="D7" i="29"/>
  <c r="N115" i="30"/>
  <c r="M115" i="30"/>
  <c r="N114" i="30"/>
  <c r="M114" i="30"/>
  <c r="N113" i="30"/>
  <c r="M113" i="30"/>
  <c r="N112" i="30"/>
  <c r="M112" i="30"/>
  <c r="N111" i="30"/>
  <c r="M111" i="30"/>
  <c r="N110" i="30"/>
  <c r="M110" i="30"/>
  <c r="N109" i="30"/>
  <c r="M109" i="30"/>
  <c r="N108" i="30"/>
  <c r="M108" i="30"/>
  <c r="N107" i="30"/>
  <c r="M107" i="30"/>
  <c r="N106" i="30"/>
  <c r="M106" i="30"/>
  <c r="N105" i="30"/>
  <c r="M105" i="30"/>
  <c r="N104" i="30"/>
  <c r="M104" i="30"/>
  <c r="N103" i="30"/>
  <c r="M103" i="30"/>
  <c r="N102" i="30"/>
  <c r="M102" i="30"/>
  <c r="N101" i="30"/>
  <c r="M101" i="30"/>
  <c r="N100" i="30"/>
  <c r="M100" i="30"/>
  <c r="N99" i="30"/>
  <c r="M99" i="30"/>
  <c r="N98" i="30"/>
  <c r="M98" i="30"/>
  <c r="N97" i="30"/>
  <c r="M97" i="30"/>
  <c r="N96" i="30"/>
  <c r="M96" i="30"/>
  <c r="N95" i="30"/>
  <c r="M95" i="30"/>
  <c r="N94" i="30"/>
  <c r="M94" i="30"/>
  <c r="N93" i="30"/>
  <c r="M93" i="30"/>
  <c r="N92" i="30"/>
  <c r="M92" i="30"/>
  <c r="N91" i="30"/>
  <c r="M91" i="30"/>
  <c r="N90" i="30"/>
  <c r="M90" i="30"/>
  <c r="N89" i="30"/>
  <c r="M89" i="30"/>
  <c r="N88" i="30"/>
  <c r="M88" i="30"/>
  <c r="N87" i="30"/>
  <c r="M87" i="30"/>
  <c r="N86" i="30"/>
  <c r="M86" i="30"/>
  <c r="N85" i="30"/>
  <c r="M85" i="30"/>
  <c r="N84" i="30"/>
  <c r="M84" i="30"/>
  <c r="N83" i="30"/>
  <c r="M83" i="30"/>
  <c r="N82" i="30"/>
  <c r="M82" i="30"/>
  <c r="N81" i="30"/>
  <c r="M81" i="30"/>
  <c r="N80" i="30"/>
  <c r="M80" i="30"/>
  <c r="N79" i="30"/>
  <c r="M79" i="30"/>
  <c r="N78" i="30"/>
  <c r="M78" i="30"/>
  <c r="N77" i="30"/>
  <c r="M77" i="30"/>
  <c r="N76" i="30"/>
  <c r="M76" i="30"/>
  <c r="N75" i="30"/>
  <c r="M75" i="30"/>
  <c r="N74" i="30"/>
  <c r="M74" i="30"/>
  <c r="N73" i="30"/>
  <c r="M73" i="30"/>
  <c r="N72" i="30"/>
  <c r="M72" i="30"/>
  <c r="N71" i="30"/>
  <c r="M71" i="30"/>
  <c r="N70" i="30"/>
  <c r="M70" i="30"/>
  <c r="N69" i="30"/>
  <c r="M69" i="30"/>
  <c r="N68" i="30"/>
  <c r="M68" i="30"/>
  <c r="N67" i="30"/>
  <c r="M67" i="30"/>
  <c r="N66" i="30"/>
  <c r="M66" i="30"/>
  <c r="N65" i="30"/>
  <c r="M65" i="30"/>
  <c r="N64" i="30"/>
  <c r="M64" i="30"/>
  <c r="N63" i="30"/>
  <c r="M63" i="30"/>
  <c r="N62" i="30"/>
  <c r="M62" i="30"/>
  <c r="N61" i="30"/>
  <c r="M61" i="30"/>
  <c r="N60" i="30"/>
  <c r="M60" i="30"/>
  <c r="N59" i="30"/>
  <c r="M59" i="30"/>
  <c r="N58" i="30"/>
  <c r="M58" i="30"/>
  <c r="N57" i="30"/>
  <c r="M57" i="30"/>
  <c r="N56" i="30"/>
  <c r="M56" i="30"/>
  <c r="N55" i="30"/>
  <c r="M55" i="30"/>
  <c r="N54" i="30"/>
  <c r="M54" i="30"/>
  <c r="N53" i="30"/>
  <c r="M53" i="30"/>
  <c r="N52" i="30"/>
  <c r="M52" i="30"/>
  <c r="N51" i="30"/>
  <c r="M51" i="30"/>
  <c r="N50" i="30"/>
  <c r="M50" i="30"/>
  <c r="N49" i="30"/>
  <c r="M49" i="30"/>
  <c r="N48" i="30"/>
  <c r="M48" i="30"/>
  <c r="N47" i="30"/>
  <c r="M47" i="30"/>
  <c r="N46" i="30"/>
  <c r="M46" i="30"/>
  <c r="N45" i="30"/>
  <c r="M45" i="30"/>
  <c r="N44" i="30"/>
  <c r="M44" i="30"/>
  <c r="N43" i="30"/>
  <c r="M43" i="30"/>
  <c r="N42" i="30"/>
  <c r="M42" i="30"/>
  <c r="N41" i="30"/>
  <c r="M41" i="30"/>
  <c r="N40" i="30"/>
  <c r="M40" i="30"/>
  <c r="N39" i="30"/>
  <c r="M39" i="30"/>
  <c r="N38" i="30"/>
  <c r="M38" i="30"/>
  <c r="N37" i="30"/>
  <c r="M37" i="30"/>
  <c r="N36" i="30"/>
  <c r="M36" i="30"/>
  <c r="N35" i="30"/>
  <c r="M35" i="30"/>
  <c r="N34" i="30"/>
  <c r="M34" i="30"/>
  <c r="N33" i="30"/>
  <c r="M33" i="30"/>
  <c r="N32" i="30"/>
  <c r="M32" i="30"/>
  <c r="N31" i="30"/>
  <c r="M31" i="30"/>
  <c r="N30" i="30"/>
  <c r="M30" i="30"/>
  <c r="N29" i="30"/>
  <c r="M29" i="30"/>
  <c r="N28" i="30"/>
  <c r="M28" i="30"/>
  <c r="N27" i="30"/>
  <c r="M27" i="30"/>
  <c r="N26" i="30"/>
  <c r="M26" i="30"/>
  <c r="N25" i="30"/>
  <c r="M25" i="30"/>
  <c r="N24" i="30"/>
  <c r="M24" i="30"/>
  <c r="N23" i="30"/>
  <c r="M23" i="30"/>
  <c r="N22" i="30"/>
  <c r="M22" i="30"/>
  <c r="N21" i="30"/>
  <c r="M21" i="30"/>
  <c r="N20" i="30"/>
  <c r="M20" i="30"/>
  <c r="N19" i="30"/>
  <c r="M19" i="30"/>
  <c r="N18" i="30"/>
  <c r="M18" i="30"/>
  <c r="N17" i="30"/>
  <c r="M17" i="30"/>
  <c r="N16" i="30"/>
  <c r="M16" i="30"/>
  <c r="N15" i="30"/>
  <c r="M15" i="30"/>
  <c r="M14" i="30"/>
  <c r="M13" i="30"/>
  <c r="M12" i="30"/>
  <c r="M11" i="30"/>
  <c r="M10" i="30"/>
  <c r="M9" i="30"/>
  <c r="M8" i="30"/>
  <c r="M7" i="30"/>
  <c r="M6" i="30"/>
  <c r="M5" i="30"/>
  <c r="M4" i="30"/>
  <c r="K115" i="30"/>
  <c r="J115" i="30"/>
  <c r="K114" i="30"/>
  <c r="J114" i="30"/>
  <c r="K113" i="30"/>
  <c r="J113" i="30"/>
  <c r="K112" i="30"/>
  <c r="J112" i="30"/>
  <c r="K111" i="30"/>
  <c r="J111" i="30"/>
  <c r="K110" i="30"/>
  <c r="J110" i="30"/>
  <c r="K109" i="30"/>
  <c r="J109" i="30"/>
  <c r="K108" i="30"/>
  <c r="J108" i="30"/>
  <c r="K107" i="30"/>
  <c r="J107" i="30"/>
  <c r="K106" i="30"/>
  <c r="J106" i="30"/>
  <c r="K105" i="30"/>
  <c r="J105" i="30"/>
  <c r="K104" i="30"/>
  <c r="J104" i="30"/>
  <c r="K103" i="30"/>
  <c r="J103" i="30"/>
  <c r="K102" i="30"/>
  <c r="J102" i="30"/>
  <c r="K101" i="30"/>
  <c r="J101" i="30"/>
  <c r="K100" i="30"/>
  <c r="J100" i="30"/>
  <c r="K99" i="30"/>
  <c r="J99" i="30"/>
  <c r="K98" i="30"/>
  <c r="J98" i="30"/>
  <c r="K97" i="30"/>
  <c r="J97" i="30"/>
  <c r="K96" i="30"/>
  <c r="J96" i="30"/>
  <c r="K95" i="30"/>
  <c r="J95" i="30"/>
  <c r="K94" i="30"/>
  <c r="J94" i="30"/>
  <c r="K93" i="30"/>
  <c r="J93" i="30"/>
  <c r="K92" i="30"/>
  <c r="J92" i="30"/>
  <c r="K91" i="30"/>
  <c r="J91" i="30"/>
  <c r="K90" i="30"/>
  <c r="J90" i="30"/>
  <c r="K89" i="30"/>
  <c r="J89" i="30"/>
  <c r="K88" i="30"/>
  <c r="J88" i="30"/>
  <c r="K87" i="30"/>
  <c r="J87" i="30"/>
  <c r="K86" i="30"/>
  <c r="J86" i="30"/>
  <c r="K85" i="30"/>
  <c r="J85" i="30"/>
  <c r="K84" i="30"/>
  <c r="J84" i="30"/>
  <c r="K83" i="30"/>
  <c r="J83" i="30"/>
  <c r="K82" i="30"/>
  <c r="J82" i="30"/>
  <c r="K81" i="30"/>
  <c r="J81" i="30"/>
  <c r="K80" i="30"/>
  <c r="J80" i="30"/>
  <c r="K79" i="30"/>
  <c r="J79" i="30"/>
  <c r="K78" i="30"/>
  <c r="J78" i="30"/>
  <c r="K77" i="30"/>
  <c r="J77" i="30"/>
  <c r="K76" i="30"/>
  <c r="J76" i="30"/>
  <c r="K75" i="30"/>
  <c r="J75" i="30"/>
  <c r="K74" i="30"/>
  <c r="J74" i="30"/>
  <c r="K73" i="30"/>
  <c r="J73" i="30"/>
  <c r="K72" i="30"/>
  <c r="J72" i="30"/>
  <c r="K71" i="30"/>
  <c r="J71" i="30"/>
  <c r="K70" i="30"/>
  <c r="J70" i="30"/>
  <c r="K69" i="30"/>
  <c r="J69" i="30"/>
  <c r="K68" i="30"/>
  <c r="J68" i="30"/>
  <c r="K67" i="30"/>
  <c r="J67" i="30"/>
  <c r="K66" i="30"/>
  <c r="J66" i="30"/>
  <c r="K65" i="30"/>
  <c r="J65" i="30"/>
  <c r="K64" i="30"/>
  <c r="J64" i="30"/>
  <c r="K63" i="30"/>
  <c r="J63" i="30"/>
  <c r="K62" i="30"/>
  <c r="J62" i="30"/>
  <c r="K61" i="30"/>
  <c r="J61" i="30"/>
  <c r="K60" i="30"/>
  <c r="J60" i="30"/>
  <c r="K59" i="30"/>
  <c r="J59" i="30"/>
  <c r="K58" i="30"/>
  <c r="J58" i="30"/>
  <c r="K57" i="30"/>
  <c r="J57" i="30"/>
  <c r="K56" i="30"/>
  <c r="J56" i="30"/>
  <c r="K55" i="30"/>
  <c r="J55" i="30"/>
  <c r="K54" i="30"/>
  <c r="J54" i="30"/>
  <c r="K53" i="30"/>
  <c r="J53" i="30"/>
  <c r="K52" i="30"/>
  <c r="J52" i="30"/>
  <c r="K51" i="30"/>
  <c r="J51" i="30"/>
  <c r="K50" i="30"/>
  <c r="J50" i="30"/>
  <c r="K49" i="30"/>
  <c r="J49" i="30"/>
  <c r="K48" i="30"/>
  <c r="J48" i="30"/>
  <c r="K47" i="30"/>
  <c r="J47" i="30"/>
  <c r="K46" i="30"/>
  <c r="J46" i="30"/>
  <c r="K45" i="30"/>
  <c r="J45" i="30"/>
  <c r="K44" i="30"/>
  <c r="J44" i="30"/>
  <c r="K43" i="30"/>
  <c r="J43" i="30"/>
  <c r="K42" i="30"/>
  <c r="J42" i="30"/>
  <c r="K41" i="30"/>
  <c r="J41" i="30"/>
  <c r="K40" i="30"/>
  <c r="J40" i="30"/>
  <c r="K39" i="30"/>
  <c r="J39" i="30"/>
  <c r="K38" i="30"/>
  <c r="J38" i="30"/>
  <c r="K37" i="30"/>
  <c r="J37" i="30"/>
  <c r="K36" i="30"/>
  <c r="J36" i="30"/>
  <c r="K35" i="30"/>
  <c r="J35" i="30"/>
  <c r="K34" i="30"/>
  <c r="J34" i="30"/>
  <c r="K33" i="30"/>
  <c r="J33" i="30"/>
  <c r="K32" i="30"/>
  <c r="J32" i="30"/>
  <c r="K31" i="30"/>
  <c r="J31" i="30"/>
  <c r="K30" i="30"/>
  <c r="J30" i="30"/>
  <c r="K29" i="30"/>
  <c r="J29" i="30"/>
  <c r="K28" i="30"/>
  <c r="J28" i="30"/>
  <c r="K27" i="30"/>
  <c r="J27" i="30"/>
  <c r="K26" i="30"/>
  <c r="J26" i="30"/>
  <c r="K25" i="30"/>
  <c r="J25" i="30"/>
  <c r="K24" i="30"/>
  <c r="J24" i="30"/>
  <c r="K23" i="30"/>
  <c r="J23" i="30"/>
  <c r="K22" i="30"/>
  <c r="J22" i="30"/>
  <c r="K21" i="30"/>
  <c r="J21" i="30"/>
  <c r="K20" i="30"/>
  <c r="J20" i="30"/>
  <c r="K19" i="30"/>
  <c r="J19" i="30"/>
  <c r="K18" i="30"/>
  <c r="J18" i="30"/>
  <c r="K17" i="30"/>
  <c r="J17" i="30"/>
  <c r="K16" i="30"/>
  <c r="J16" i="30"/>
  <c r="K15" i="30"/>
  <c r="J15" i="30"/>
  <c r="J14" i="30"/>
  <c r="J13" i="30"/>
  <c r="J12" i="30"/>
  <c r="J11" i="30"/>
  <c r="J10" i="30"/>
  <c r="J9" i="30"/>
  <c r="J8" i="30"/>
  <c r="J7" i="30"/>
  <c r="J6" i="30"/>
  <c r="J5" i="30"/>
  <c r="J4" i="30"/>
  <c r="D16" i="30"/>
  <c r="AI40" i="11" s="1"/>
  <c r="D17" i="30"/>
  <c r="AI41" i="11" s="1"/>
  <c r="D18" i="30"/>
  <c r="AI42" i="11" s="1"/>
  <c r="D19" i="30"/>
  <c r="AI43" i="11" s="1"/>
  <c r="D20" i="30"/>
  <c r="AI44" i="11" s="1"/>
  <c r="D21" i="30"/>
  <c r="AI45" i="11" s="1"/>
  <c r="D22" i="30"/>
  <c r="AI46" i="11" s="1"/>
  <c r="D23" i="30"/>
  <c r="AI47" i="11" s="1"/>
  <c r="D24" i="30"/>
  <c r="AI48" i="11" s="1"/>
  <c r="D25" i="30"/>
  <c r="AI49" i="11" s="1"/>
  <c r="D26" i="30"/>
  <c r="AI50" i="11" s="1"/>
  <c r="D27" i="30"/>
  <c r="AI51" i="11" s="1"/>
  <c r="D28" i="30"/>
  <c r="AI52" i="11" s="1"/>
  <c r="D29" i="30"/>
  <c r="AI53" i="11" s="1"/>
  <c r="D30" i="30"/>
  <c r="AI54" i="11" s="1"/>
  <c r="D31" i="30"/>
  <c r="AI55" i="11" s="1"/>
  <c r="D32" i="30"/>
  <c r="AI56" i="11" s="1"/>
  <c r="D33" i="30"/>
  <c r="AI57" i="11" s="1"/>
  <c r="D34" i="30"/>
  <c r="AI58" i="11" s="1"/>
  <c r="D35" i="30"/>
  <c r="AI59" i="11" s="1"/>
  <c r="D36" i="30"/>
  <c r="AI60" i="11" s="1"/>
  <c r="D37" i="30"/>
  <c r="AI61" i="11" s="1"/>
  <c r="D38" i="30"/>
  <c r="AI62" i="11" s="1"/>
  <c r="D39" i="30"/>
  <c r="AI63" i="11" s="1"/>
  <c r="D40" i="30"/>
  <c r="AI64" i="11" s="1"/>
  <c r="D41" i="30"/>
  <c r="AI65" i="11" s="1"/>
  <c r="D42" i="30"/>
  <c r="AI66" i="11" s="1"/>
  <c r="D43" i="30"/>
  <c r="AI67" i="11" s="1"/>
  <c r="D44" i="30"/>
  <c r="AI68" i="11" s="1"/>
  <c r="D45" i="30"/>
  <c r="AI69" i="11" s="1"/>
  <c r="D46" i="30"/>
  <c r="AI70" i="11" s="1"/>
  <c r="D47" i="30"/>
  <c r="AI71" i="11" s="1"/>
  <c r="D48" i="30"/>
  <c r="AI72" i="11" s="1"/>
  <c r="D49" i="30"/>
  <c r="AI73" i="11" s="1"/>
  <c r="D50" i="30"/>
  <c r="AI74" i="11" s="1"/>
  <c r="D51" i="30"/>
  <c r="AI75" i="11" s="1"/>
  <c r="D52" i="30"/>
  <c r="AI76" i="11" s="1"/>
  <c r="D53" i="30"/>
  <c r="AI77" i="11" s="1"/>
  <c r="D54" i="30"/>
  <c r="AI78" i="11" s="1"/>
  <c r="D55" i="30"/>
  <c r="AI79" i="11" s="1"/>
  <c r="D56" i="30"/>
  <c r="AI80" i="11" s="1"/>
  <c r="D57" i="30"/>
  <c r="AI81" i="11" s="1"/>
  <c r="D58" i="30"/>
  <c r="AI82" i="11" s="1"/>
  <c r="D59" i="30"/>
  <c r="AI83" i="11" s="1"/>
  <c r="D60" i="30"/>
  <c r="AI84" i="11" s="1"/>
  <c r="D61" i="30"/>
  <c r="AI85" i="11" s="1"/>
  <c r="D62" i="30"/>
  <c r="AI86" i="11" s="1"/>
  <c r="D63" i="30"/>
  <c r="AI87" i="11" s="1"/>
  <c r="D64" i="30"/>
  <c r="AI88" i="11" s="1"/>
  <c r="D65" i="30"/>
  <c r="AI89" i="11" s="1"/>
  <c r="D66" i="30"/>
  <c r="AI90" i="11" s="1"/>
  <c r="D67" i="30"/>
  <c r="AI91" i="11" s="1"/>
  <c r="D68" i="30"/>
  <c r="AI92" i="11" s="1"/>
  <c r="D69" i="30"/>
  <c r="AI93" i="11" s="1"/>
  <c r="D70" i="30"/>
  <c r="AI94" i="11" s="1"/>
  <c r="D71" i="30"/>
  <c r="AI95" i="11" s="1"/>
  <c r="D72" i="30"/>
  <c r="AI96" i="11" s="1"/>
  <c r="D73" i="30"/>
  <c r="AI97" i="11" s="1"/>
  <c r="D74" i="30"/>
  <c r="AI98" i="11" s="1"/>
  <c r="D75" i="30"/>
  <c r="AI99" i="11" s="1"/>
  <c r="D76" i="30"/>
  <c r="AI100" i="11" s="1"/>
  <c r="D77" i="30"/>
  <c r="AI101" i="11" s="1"/>
  <c r="D78" i="30"/>
  <c r="AI102" i="11" s="1"/>
  <c r="D79" i="30"/>
  <c r="AI103" i="11" s="1"/>
  <c r="D80" i="30"/>
  <c r="AI104" i="11" s="1"/>
  <c r="D81" i="30"/>
  <c r="AI105" i="11" s="1"/>
  <c r="D82" i="30"/>
  <c r="AI106" i="11" s="1"/>
  <c r="D83" i="30"/>
  <c r="AI107" i="11" s="1"/>
  <c r="D84" i="30"/>
  <c r="AI108" i="11" s="1"/>
  <c r="D85" i="30"/>
  <c r="AI109" i="11" s="1"/>
  <c r="D86" i="30"/>
  <c r="AI110" i="11" s="1"/>
  <c r="D87" i="30"/>
  <c r="AI111" i="11" s="1"/>
  <c r="D88" i="30"/>
  <c r="AI112" i="11" s="1"/>
  <c r="D89" i="30"/>
  <c r="AI113" i="11" s="1"/>
  <c r="D90" i="30"/>
  <c r="AI114" i="11" s="1"/>
  <c r="D91" i="30"/>
  <c r="AI115" i="11" s="1"/>
  <c r="D92" i="30"/>
  <c r="AI116" i="11" s="1"/>
  <c r="D93" i="30"/>
  <c r="AI117" i="11" s="1"/>
  <c r="D94" i="30"/>
  <c r="AI118" i="11" s="1"/>
  <c r="D95" i="30"/>
  <c r="AI119" i="11" s="1"/>
  <c r="D96" i="30"/>
  <c r="AI120" i="11" s="1"/>
  <c r="D97" i="30"/>
  <c r="AI121" i="11" s="1"/>
  <c r="D98" i="30"/>
  <c r="AI122" i="11" s="1"/>
  <c r="D99" i="30"/>
  <c r="AI123" i="11" s="1"/>
  <c r="D100" i="30"/>
  <c r="AI124" i="11" s="1"/>
  <c r="D101" i="30"/>
  <c r="AI125" i="11" s="1"/>
  <c r="D102" i="30"/>
  <c r="AI126" i="11" s="1"/>
  <c r="D103" i="30"/>
  <c r="AI127" i="11" s="1"/>
  <c r="D104" i="30"/>
  <c r="AI128" i="11" s="1"/>
  <c r="D105" i="30"/>
  <c r="AI129" i="11" s="1"/>
  <c r="D106" i="30"/>
  <c r="AI130" i="11" s="1"/>
  <c r="D107" i="30"/>
  <c r="AI131" i="11" s="1"/>
  <c r="D108" i="30"/>
  <c r="AI132" i="11" s="1"/>
  <c r="D109" i="30"/>
  <c r="AI133" i="11" s="1"/>
  <c r="D110" i="30"/>
  <c r="AI134" i="11" s="1"/>
  <c r="D111" i="30"/>
  <c r="AI135" i="11" s="1"/>
  <c r="D112" i="30"/>
  <c r="AI136" i="11" s="1"/>
  <c r="D113" i="30"/>
  <c r="AI137" i="11" s="1"/>
  <c r="D114" i="30"/>
  <c r="AI138" i="11" s="1"/>
  <c r="D115" i="30"/>
  <c r="AI139" i="11" s="1"/>
  <c r="D116" i="30"/>
  <c r="AI140" i="11" s="1"/>
  <c r="D15" i="30"/>
  <c r="AI39" i="11" s="1"/>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F118" i="30" s="1"/>
  <c r="C4" i="30"/>
  <c r="O8" i="11"/>
  <c r="P8" i="11" s="1"/>
  <c r="AM153" i="6"/>
  <c r="Z79" i="21"/>
  <c r="R79" i="21"/>
  <c r="S79" i="21"/>
  <c r="T79" i="21"/>
  <c r="M79" i="21"/>
  <c r="N79" i="21"/>
  <c r="O79" i="21"/>
  <c r="J79" i="21"/>
  <c r="D79" i="21"/>
  <c r="E79" i="21"/>
  <c r="F79" i="21"/>
  <c r="G79" i="21"/>
  <c r="H79" i="21"/>
  <c r="X503" i="14"/>
  <c r="Y503" i="14"/>
  <c r="Z503" i="14"/>
  <c r="S503" i="14"/>
  <c r="T503" i="14"/>
  <c r="U503" i="14"/>
  <c r="H503" i="14"/>
  <c r="O205" i="15"/>
  <c r="P205" i="15"/>
  <c r="J205" i="15"/>
  <c r="J609" i="16"/>
  <c r="K621" i="16" s="1"/>
  <c r="H609" i="16"/>
  <c r="E609" i="16"/>
  <c r="G609" i="16"/>
  <c r="Z80" i="21"/>
  <c r="R80" i="21"/>
  <c r="S80" i="21"/>
  <c r="T80" i="21"/>
  <c r="M80" i="21"/>
  <c r="N80" i="21"/>
  <c r="O80" i="21"/>
  <c r="D80" i="21"/>
  <c r="E80" i="21"/>
  <c r="F80" i="21"/>
  <c r="G80" i="21"/>
  <c r="H80" i="21"/>
  <c r="J80" i="21"/>
  <c r="AK502" i="14"/>
  <c r="AN502" i="14" s="1"/>
  <c r="AL502" i="14"/>
  <c r="AM502" i="14" s="1"/>
  <c r="AI502" i="14"/>
  <c r="AJ506" i="14" s="1"/>
  <c r="X502" i="14"/>
  <c r="Y502" i="14"/>
  <c r="Z502" i="14"/>
  <c r="S502" i="14"/>
  <c r="T502" i="14"/>
  <c r="U502" i="14"/>
  <c r="H502" i="14"/>
  <c r="O204" i="15"/>
  <c r="P204" i="15"/>
  <c r="J204" i="15"/>
  <c r="H608" i="16"/>
  <c r="I620" i="16" s="1"/>
  <c r="J608" i="16"/>
  <c r="L608" i="16"/>
  <c r="E608" i="16"/>
  <c r="G608" i="16"/>
  <c r="J81" i="21"/>
  <c r="J82" i="21"/>
  <c r="D81" i="21"/>
  <c r="E81" i="21"/>
  <c r="F81" i="21"/>
  <c r="G81" i="21"/>
  <c r="H81" i="21"/>
  <c r="D82" i="21"/>
  <c r="E82" i="21"/>
  <c r="F82" i="21"/>
  <c r="G82" i="21"/>
  <c r="H82" i="21"/>
  <c r="M81" i="21"/>
  <c r="N81" i="21"/>
  <c r="O81" i="21"/>
  <c r="M82" i="21"/>
  <c r="N82" i="21"/>
  <c r="O82" i="21"/>
  <c r="R81" i="21"/>
  <c r="S81" i="21"/>
  <c r="T81" i="21"/>
  <c r="R82" i="21"/>
  <c r="S82" i="21"/>
  <c r="T82" i="21"/>
  <c r="Z81" i="21"/>
  <c r="AA29" i="21" s="1"/>
  <c r="Z82" i="21"/>
  <c r="AK500" i="14"/>
  <c r="AN500" i="14" s="1"/>
  <c r="AL500" i="14"/>
  <c r="AM500" i="14" s="1"/>
  <c r="AK501" i="14"/>
  <c r="AN501" i="14" s="1"/>
  <c r="AL501" i="14"/>
  <c r="AM501" i="14" s="1"/>
  <c r="AI501" i="14"/>
  <c r="AJ505" i="14" s="1"/>
  <c r="AI500" i="14"/>
  <c r="AJ504" i="14" s="1"/>
  <c r="X500" i="14"/>
  <c r="Y500" i="14"/>
  <c r="Z500" i="14"/>
  <c r="X501" i="14"/>
  <c r="Y501" i="14"/>
  <c r="Z501" i="14"/>
  <c r="S500" i="14"/>
  <c r="T500" i="14"/>
  <c r="U500" i="14"/>
  <c r="S501" i="14"/>
  <c r="T501" i="14"/>
  <c r="U501" i="14"/>
  <c r="H501" i="14"/>
  <c r="AD505" i="14" s="1"/>
  <c r="H500" i="14"/>
  <c r="O202" i="15"/>
  <c r="P202" i="15"/>
  <c r="O203" i="15"/>
  <c r="P203" i="15"/>
  <c r="J203" i="15"/>
  <c r="J202" i="15"/>
  <c r="H606" i="16"/>
  <c r="J606" i="16"/>
  <c r="H607" i="16"/>
  <c r="J607" i="16"/>
  <c r="E607" i="16"/>
  <c r="G607" i="16"/>
  <c r="E606" i="16"/>
  <c r="G606" i="16"/>
  <c r="H41" i="13"/>
  <c r="Z83" i="21"/>
  <c r="R83" i="21"/>
  <c r="S83" i="21"/>
  <c r="T83" i="21"/>
  <c r="M83" i="21"/>
  <c r="N83" i="21"/>
  <c r="O83" i="21"/>
  <c r="D83" i="21"/>
  <c r="E83" i="21"/>
  <c r="F83" i="21"/>
  <c r="G83" i="21"/>
  <c r="H83" i="21"/>
  <c r="J83" i="21"/>
  <c r="AK499" i="14"/>
  <c r="AN499" i="14" s="1"/>
  <c r="AL499" i="14"/>
  <c r="AM499" i="14" s="1"/>
  <c r="AI499" i="14"/>
  <c r="AJ503" i="14" s="1"/>
  <c r="S499" i="14"/>
  <c r="T499" i="14"/>
  <c r="U499" i="14"/>
  <c r="X499" i="14"/>
  <c r="Y499" i="14"/>
  <c r="Z499" i="14"/>
  <c r="H499" i="14"/>
  <c r="O201" i="15"/>
  <c r="P201" i="15"/>
  <c r="J201" i="15"/>
  <c r="H605" i="16"/>
  <c r="J605" i="16"/>
  <c r="E605" i="16"/>
  <c r="G605" i="16"/>
  <c r="O200" i="15"/>
  <c r="P200" i="15"/>
  <c r="J200" i="15"/>
  <c r="H604" i="16"/>
  <c r="J604" i="16"/>
  <c r="E604" i="16"/>
  <c r="G604" i="16"/>
  <c r="Z84" i="21"/>
  <c r="R84" i="21"/>
  <c r="S84" i="21"/>
  <c r="T84" i="21"/>
  <c r="M84" i="21"/>
  <c r="N84" i="21"/>
  <c r="O84" i="21"/>
  <c r="D84" i="21"/>
  <c r="E84" i="21"/>
  <c r="F84" i="21"/>
  <c r="G84" i="21"/>
  <c r="H84" i="21"/>
  <c r="J84" i="21"/>
  <c r="AK498" i="14"/>
  <c r="AN498" i="14" s="1"/>
  <c r="AL498" i="14"/>
  <c r="AM498" i="14" s="1"/>
  <c r="AI498" i="14"/>
  <c r="X498" i="14"/>
  <c r="Y498" i="14"/>
  <c r="Z498" i="14"/>
  <c r="S498" i="14"/>
  <c r="T498" i="14"/>
  <c r="U498" i="14"/>
  <c r="H498" i="14"/>
  <c r="AM152" i="6"/>
  <c r="Q3" i="17"/>
  <c r="R3" i="17" s="1"/>
  <c r="O22" i="4"/>
  <c r="G41" i="13"/>
  <c r="Z85" i="21"/>
  <c r="AA33" i="21" s="1"/>
  <c r="Z86" i="21"/>
  <c r="AA34" i="21" s="1"/>
  <c r="Z87" i="21"/>
  <c r="AA35" i="21" s="1"/>
  <c r="R85" i="21"/>
  <c r="S85" i="21"/>
  <c r="T85" i="21"/>
  <c r="R86" i="21"/>
  <c r="S86" i="21"/>
  <c r="T86" i="21"/>
  <c r="R87" i="21"/>
  <c r="S87" i="21"/>
  <c r="T87" i="21"/>
  <c r="M85" i="21"/>
  <c r="N85" i="21"/>
  <c r="O85" i="21"/>
  <c r="M86" i="21"/>
  <c r="N86" i="21"/>
  <c r="O86" i="21"/>
  <c r="M87" i="21"/>
  <c r="N87" i="21"/>
  <c r="O87" i="21"/>
  <c r="D85" i="21"/>
  <c r="E85" i="21"/>
  <c r="F85" i="21"/>
  <c r="G85" i="21"/>
  <c r="H85" i="21"/>
  <c r="J85" i="21"/>
  <c r="D86" i="21"/>
  <c r="E86" i="21"/>
  <c r="F86" i="21"/>
  <c r="G86" i="21"/>
  <c r="H86" i="21"/>
  <c r="J86" i="21"/>
  <c r="D87" i="21"/>
  <c r="E87" i="21"/>
  <c r="F87" i="21"/>
  <c r="G87" i="21"/>
  <c r="H87" i="21"/>
  <c r="J87" i="21"/>
  <c r="AK495" i="14"/>
  <c r="AN495" i="14" s="1"/>
  <c r="AL495" i="14"/>
  <c r="AM495" i="14" s="1"/>
  <c r="AK496" i="14"/>
  <c r="AN496" i="14" s="1"/>
  <c r="AL496" i="14"/>
  <c r="AM496" i="14" s="1"/>
  <c r="AK497" i="14"/>
  <c r="AN497" i="14" s="1"/>
  <c r="AL497" i="14"/>
  <c r="AM497" i="14" s="1"/>
  <c r="AI497" i="14"/>
  <c r="AI496" i="14"/>
  <c r="AI495" i="14"/>
  <c r="X495" i="14"/>
  <c r="Y495" i="14"/>
  <c r="Z495" i="14"/>
  <c r="X496" i="14"/>
  <c r="Y496" i="14"/>
  <c r="Z496" i="14"/>
  <c r="X497" i="14"/>
  <c r="Y497" i="14"/>
  <c r="Z497" i="14"/>
  <c r="S495" i="14"/>
  <c r="T495" i="14"/>
  <c r="U495" i="14"/>
  <c r="S496" i="14"/>
  <c r="T496" i="14"/>
  <c r="U496" i="14"/>
  <c r="S497" i="14"/>
  <c r="T497" i="14"/>
  <c r="U497" i="14"/>
  <c r="H495" i="14"/>
  <c r="H496" i="14"/>
  <c r="H497" i="14"/>
  <c r="O197" i="15"/>
  <c r="P197" i="15"/>
  <c r="O198" i="15"/>
  <c r="P198" i="15"/>
  <c r="O199" i="15"/>
  <c r="P199" i="15"/>
  <c r="J199" i="15"/>
  <c r="J198" i="15"/>
  <c r="J197" i="15"/>
  <c r="E601" i="16"/>
  <c r="G601" i="16"/>
  <c r="H601" i="16"/>
  <c r="J601" i="16"/>
  <c r="E602" i="16"/>
  <c r="G602" i="16"/>
  <c r="H602" i="16"/>
  <c r="J602" i="16"/>
  <c r="E603" i="16"/>
  <c r="G603" i="16"/>
  <c r="H603" i="16"/>
  <c r="J603" i="16"/>
  <c r="J88" i="21"/>
  <c r="Z88" i="21"/>
  <c r="R88" i="21"/>
  <c r="S88" i="21"/>
  <c r="T88" i="21"/>
  <c r="M88" i="21"/>
  <c r="N88" i="21"/>
  <c r="O88" i="21"/>
  <c r="D88" i="21"/>
  <c r="E88" i="21"/>
  <c r="F88" i="21"/>
  <c r="G88" i="21"/>
  <c r="H88" i="21"/>
  <c r="Z494" i="14"/>
  <c r="AK494" i="14"/>
  <c r="AN494" i="14" s="1"/>
  <c r="AL494" i="14"/>
  <c r="AM494" i="14" s="1"/>
  <c r="AI494" i="14"/>
  <c r="X494" i="14"/>
  <c r="Y494" i="14"/>
  <c r="S494" i="14"/>
  <c r="T494" i="14"/>
  <c r="U494" i="14"/>
  <c r="H494" i="14"/>
  <c r="O196" i="15"/>
  <c r="P196" i="15"/>
  <c r="J196" i="15"/>
  <c r="H600" i="16"/>
  <c r="J600" i="16"/>
  <c r="E600" i="16"/>
  <c r="G600" i="16"/>
  <c r="E598" i="16"/>
  <c r="G598" i="16"/>
  <c r="H598" i="16"/>
  <c r="J598" i="16"/>
  <c r="E599" i="16"/>
  <c r="G599" i="16"/>
  <c r="H599" i="16"/>
  <c r="J599" i="16"/>
  <c r="L599" i="16" s="1"/>
  <c r="H453" i="29" l="1"/>
  <c r="H153" i="29"/>
  <c r="H129" i="29"/>
  <c r="H89" i="29"/>
  <c r="H69" i="29"/>
  <c r="H49" i="29"/>
  <c r="H28" i="29"/>
  <c r="H468" i="29"/>
  <c r="H428" i="29"/>
  <c r="H388" i="29"/>
  <c r="H348" i="29"/>
  <c r="H332" i="29"/>
  <c r="H292" i="29"/>
  <c r="H228" i="29"/>
  <c r="H188" i="29"/>
  <c r="J27" i="29"/>
  <c r="K620" i="16"/>
  <c r="I580" i="29"/>
  <c r="K553" i="29"/>
  <c r="I579" i="29"/>
  <c r="K552" i="29"/>
  <c r="K619" i="16"/>
  <c r="I595" i="29"/>
  <c r="K568" i="29"/>
  <c r="J556" i="29"/>
  <c r="I592" i="29"/>
  <c r="K565" i="29"/>
  <c r="J553" i="29"/>
  <c r="H23" i="29"/>
  <c r="I591" i="29"/>
  <c r="K564" i="29"/>
  <c r="I590" i="29"/>
  <c r="K563" i="29"/>
  <c r="J58" i="29"/>
  <c r="I58" i="29"/>
  <c r="I589" i="29"/>
  <c r="K562" i="29"/>
  <c r="I552" i="29"/>
  <c r="I578" i="29"/>
  <c r="K551" i="29"/>
  <c r="H548" i="29"/>
  <c r="I596" i="29"/>
  <c r="K569" i="29"/>
  <c r="J557" i="29"/>
  <c r="I593" i="29"/>
  <c r="K566" i="29"/>
  <c r="J554" i="29"/>
  <c r="L609" i="16"/>
  <c r="M621" i="16" s="1"/>
  <c r="I621" i="16"/>
  <c r="H513" i="29"/>
  <c r="I588" i="29"/>
  <c r="K561" i="29"/>
  <c r="M625" i="16"/>
  <c r="I597" i="29"/>
  <c r="K570" i="29"/>
  <c r="J558" i="29"/>
  <c r="J548" i="29"/>
  <c r="I587" i="29"/>
  <c r="K560" i="29"/>
  <c r="M624" i="16"/>
  <c r="H93" i="29"/>
  <c r="I586" i="29"/>
  <c r="K559" i="29"/>
  <c r="M623" i="16"/>
  <c r="K571" i="29"/>
  <c r="J559" i="29"/>
  <c r="I619" i="16"/>
  <c r="I611" i="16"/>
  <c r="I585" i="29"/>
  <c r="K558" i="29"/>
  <c r="I581" i="29"/>
  <c r="K554" i="29"/>
  <c r="K612" i="16"/>
  <c r="I584" i="29"/>
  <c r="K557" i="29"/>
  <c r="I615" i="16"/>
  <c r="J20" i="29"/>
  <c r="I612" i="16"/>
  <c r="AO157" i="6"/>
  <c r="AS157" i="6"/>
  <c r="AP162" i="6"/>
  <c r="AO158" i="6"/>
  <c r="AS158" i="6"/>
  <c r="AP163" i="6"/>
  <c r="I583" i="29"/>
  <c r="K556" i="29"/>
  <c r="M626" i="16"/>
  <c r="I594" i="29"/>
  <c r="K567" i="29"/>
  <c r="J555" i="29"/>
  <c r="I582" i="29"/>
  <c r="K555" i="29"/>
  <c r="J29" i="29"/>
  <c r="J551" i="29"/>
  <c r="M622" i="16"/>
  <c r="Q198" i="15"/>
  <c r="Q197" i="15"/>
  <c r="Q204" i="15"/>
  <c r="Q200" i="15"/>
  <c r="Q203" i="15"/>
  <c r="Q202" i="15"/>
  <c r="Q201" i="15"/>
  <c r="Q205" i="15"/>
  <c r="Q196" i="15"/>
  <c r="Q199" i="15"/>
  <c r="AC67" i="21"/>
  <c r="AA28" i="21"/>
  <c r="AC69" i="21"/>
  <c r="AA30" i="21"/>
  <c r="AC66" i="21"/>
  <c r="AA27" i="21"/>
  <c r="AC70" i="21"/>
  <c r="AA31" i="21"/>
  <c r="AC71" i="21"/>
  <c r="AA32" i="21"/>
  <c r="O508" i="14"/>
  <c r="N508" i="14"/>
  <c r="AJ502" i="14"/>
  <c r="O510" i="14"/>
  <c r="N510" i="14"/>
  <c r="AB519" i="14"/>
  <c r="AP498" i="14"/>
  <c r="Q551" i="14"/>
  <c r="V504" i="14"/>
  <c r="AC516" i="14" s="1"/>
  <c r="Q556" i="14"/>
  <c r="AP503" i="14"/>
  <c r="AP494" i="14"/>
  <c r="Q547" i="14"/>
  <c r="Q494" i="14"/>
  <c r="AP496" i="14"/>
  <c r="Q549" i="14"/>
  <c r="AC518" i="14"/>
  <c r="AB517" i="14"/>
  <c r="AJ498" i="14"/>
  <c r="V495" i="14"/>
  <c r="AP495" i="14"/>
  <c r="Q548" i="14"/>
  <c r="Q555" i="14"/>
  <c r="AP502" i="14"/>
  <c r="W505" i="14"/>
  <c r="AP501" i="14"/>
  <c r="Q554" i="14"/>
  <c r="AC519" i="14"/>
  <c r="AB518" i="14"/>
  <c r="AP497" i="14"/>
  <c r="Q550" i="14"/>
  <c r="AD504" i="14"/>
  <c r="AP500" i="14"/>
  <c r="Q553" i="14"/>
  <c r="AP499" i="14"/>
  <c r="Q552" i="14"/>
  <c r="AC75" i="21"/>
  <c r="AA36" i="21"/>
  <c r="AF521" i="14"/>
  <c r="AF525" i="14"/>
  <c r="L514" i="14"/>
  <c r="O514" i="14"/>
  <c r="AB522" i="14"/>
  <c r="AA497" i="14"/>
  <c r="AE509" i="14"/>
  <c r="AG562" i="14" s="1"/>
  <c r="AA501" i="14"/>
  <c r="AE513" i="14"/>
  <c r="I505" i="14"/>
  <c r="P505" i="14"/>
  <c r="AC520" i="14"/>
  <c r="AC522" i="14"/>
  <c r="W504" i="14"/>
  <c r="AC517" i="14"/>
  <c r="V496" i="14"/>
  <c r="AE508" i="14"/>
  <c r="AG561" i="14" s="1"/>
  <c r="AF522" i="14"/>
  <c r="AF526" i="14"/>
  <c r="L512" i="14"/>
  <c r="O512" i="14"/>
  <c r="AB521" i="14"/>
  <c r="AE507" i="14"/>
  <c r="AG560" i="14" s="1"/>
  <c r="AE511" i="14"/>
  <c r="AG564" i="14" s="1"/>
  <c r="AE514" i="14"/>
  <c r="P506" i="14"/>
  <c r="AD506" i="14"/>
  <c r="AB520" i="14"/>
  <c r="L511" i="14"/>
  <c r="O511" i="14"/>
  <c r="O513" i="14"/>
  <c r="L513" i="14"/>
  <c r="AE515" i="14"/>
  <c r="AA504" i="14"/>
  <c r="AB516" i="14" s="1"/>
  <c r="I507" i="14"/>
  <c r="J504" i="14"/>
  <c r="K504" i="14" s="1"/>
  <c r="P507" i="14"/>
  <c r="AD507" i="14"/>
  <c r="AF520" i="14"/>
  <c r="AF524" i="14"/>
  <c r="W507" i="14"/>
  <c r="O509" i="14"/>
  <c r="L509" i="14"/>
  <c r="W506" i="14"/>
  <c r="AE512" i="14"/>
  <c r="AG565" i="14" s="1"/>
  <c r="P504" i="14"/>
  <c r="W498" i="14"/>
  <c r="AE506" i="14"/>
  <c r="AG559" i="14" s="1"/>
  <c r="AE510" i="14"/>
  <c r="AG563" i="14" s="1"/>
  <c r="AF523" i="14"/>
  <c r="I506" i="14"/>
  <c r="AC521" i="14"/>
  <c r="I504" i="14"/>
  <c r="F117" i="30"/>
  <c r="AB77" i="21"/>
  <c r="AC68" i="21"/>
  <c r="AN155" i="6"/>
  <c r="AN154" i="6"/>
  <c r="AB79" i="21"/>
  <c r="AB84" i="21"/>
  <c r="AB81" i="21"/>
  <c r="AB76" i="21"/>
  <c r="AC74" i="21"/>
  <c r="AC73" i="21"/>
  <c r="AB82" i="21"/>
  <c r="AB80" i="21"/>
  <c r="AC72" i="21"/>
  <c r="AB75" i="21"/>
  <c r="AB78" i="21"/>
  <c r="I614" i="16"/>
  <c r="K616" i="16"/>
  <c r="I613" i="16"/>
  <c r="L605" i="16"/>
  <c r="I617" i="16"/>
  <c r="K610" i="16"/>
  <c r="L603" i="16"/>
  <c r="L602" i="16"/>
  <c r="L601" i="16"/>
  <c r="I616" i="16"/>
  <c r="L607" i="16"/>
  <c r="K611" i="16"/>
  <c r="I610" i="16"/>
  <c r="K615" i="16"/>
  <c r="K614" i="16"/>
  <c r="K613" i="16"/>
  <c r="K618" i="16"/>
  <c r="K617" i="16"/>
  <c r="I618" i="16"/>
  <c r="K541" i="29"/>
  <c r="J541" i="29"/>
  <c r="K533" i="29"/>
  <c r="J533" i="29"/>
  <c r="J525" i="29"/>
  <c r="K525" i="29"/>
  <c r="K517" i="29"/>
  <c r="J517" i="29"/>
  <c r="K509" i="29"/>
  <c r="J509" i="29"/>
  <c r="K501" i="29"/>
  <c r="J501" i="29"/>
  <c r="J493" i="29"/>
  <c r="K493" i="29"/>
  <c r="K485" i="29"/>
  <c r="J485" i="29"/>
  <c r="K477" i="29"/>
  <c r="J477" i="29"/>
  <c r="H473" i="29"/>
  <c r="K469" i="29"/>
  <c r="J469" i="29"/>
  <c r="H465" i="29"/>
  <c r="K461" i="29"/>
  <c r="J461" i="29"/>
  <c r="K453" i="29"/>
  <c r="J453" i="29"/>
  <c r="K445" i="29"/>
  <c r="J445" i="29"/>
  <c r="J437" i="29"/>
  <c r="K437" i="29"/>
  <c r="K429" i="29"/>
  <c r="J429" i="29"/>
  <c r="H421" i="29"/>
  <c r="K421" i="29"/>
  <c r="J421" i="29"/>
  <c r="K413" i="29"/>
  <c r="J413" i="29"/>
  <c r="K405" i="29"/>
  <c r="J405" i="29"/>
  <c r="K397" i="29"/>
  <c r="J397" i="29"/>
  <c r="H393" i="29"/>
  <c r="K389" i="29"/>
  <c r="J389" i="29"/>
  <c r="H381" i="29"/>
  <c r="K381" i="29"/>
  <c r="J381" i="29"/>
  <c r="K373" i="29"/>
  <c r="J373" i="29"/>
  <c r="K365" i="29"/>
  <c r="J365" i="29"/>
  <c r="K357" i="29"/>
  <c r="J357" i="29"/>
  <c r="H349" i="29"/>
  <c r="K349" i="29"/>
  <c r="J349" i="29"/>
  <c r="J341" i="29"/>
  <c r="K341" i="29"/>
  <c r="K333" i="29"/>
  <c r="J333" i="29"/>
  <c r="K325" i="29"/>
  <c r="J325" i="29"/>
  <c r="K317" i="29"/>
  <c r="J317" i="29"/>
  <c r="J309" i="29"/>
  <c r="K309" i="29"/>
  <c r="H301" i="29"/>
  <c r="K301" i="29"/>
  <c r="J301" i="29"/>
  <c r="K293" i="29"/>
  <c r="J293" i="29"/>
  <c r="K285" i="29"/>
  <c r="J285" i="29"/>
  <c r="J277" i="29"/>
  <c r="K277" i="29"/>
  <c r="K269" i="29"/>
  <c r="J269" i="29"/>
  <c r="K261" i="29"/>
  <c r="J261" i="29"/>
  <c r="J253" i="29"/>
  <c r="K253" i="29"/>
  <c r="K245" i="29"/>
  <c r="J245" i="29"/>
  <c r="K237" i="29"/>
  <c r="J237" i="29"/>
  <c r="H233" i="29"/>
  <c r="K229" i="29"/>
  <c r="J229" i="29"/>
  <c r="K221" i="29"/>
  <c r="J221" i="29"/>
  <c r="K213" i="29"/>
  <c r="J213" i="29"/>
  <c r="H205" i="29"/>
  <c r="K205" i="29"/>
  <c r="J205" i="29"/>
  <c r="K197" i="29"/>
  <c r="J197" i="29"/>
  <c r="J189" i="29"/>
  <c r="K189" i="29"/>
  <c r="J181" i="29"/>
  <c r="K181" i="29"/>
  <c r="H173" i="29"/>
  <c r="J173" i="29"/>
  <c r="K173" i="29"/>
  <c r="K165" i="29"/>
  <c r="J165" i="29"/>
  <c r="K157" i="29"/>
  <c r="J157" i="29"/>
  <c r="J149" i="29"/>
  <c r="K149" i="29"/>
  <c r="J141" i="29"/>
  <c r="K141" i="29"/>
  <c r="K133" i="29"/>
  <c r="J133" i="29"/>
  <c r="K125" i="29"/>
  <c r="J125" i="29"/>
  <c r="H121" i="29"/>
  <c r="J117" i="29"/>
  <c r="K117" i="29"/>
  <c r="K109" i="29"/>
  <c r="J109" i="29"/>
  <c r="K101" i="29"/>
  <c r="J101" i="29"/>
  <c r="K93" i="29"/>
  <c r="J93" i="29"/>
  <c r="J85" i="29"/>
  <c r="K85" i="29"/>
  <c r="J77" i="29"/>
  <c r="K77" i="29"/>
  <c r="K69" i="29"/>
  <c r="J69" i="29"/>
  <c r="K61" i="29"/>
  <c r="J61" i="29"/>
  <c r="J53" i="29"/>
  <c r="K53" i="29"/>
  <c r="K45" i="29"/>
  <c r="J45" i="29"/>
  <c r="H41" i="29"/>
  <c r="K37" i="29"/>
  <c r="J37" i="29"/>
  <c r="J28" i="29"/>
  <c r="H221" i="29"/>
  <c r="H21" i="29"/>
  <c r="K540" i="29"/>
  <c r="J540" i="29"/>
  <c r="K532" i="29"/>
  <c r="J532" i="29"/>
  <c r="K524" i="29"/>
  <c r="J524" i="29"/>
  <c r="K516" i="29"/>
  <c r="J516" i="29"/>
  <c r="K508" i="29"/>
  <c r="J508" i="29"/>
  <c r="K500" i="29"/>
  <c r="J500" i="29"/>
  <c r="K492" i="29"/>
  <c r="J492" i="29"/>
  <c r="K484" i="29"/>
  <c r="J484" i="29"/>
  <c r="K476" i="29"/>
  <c r="J476" i="29"/>
  <c r="K468" i="29"/>
  <c r="J468" i="29"/>
  <c r="K460" i="29"/>
  <c r="J460" i="29"/>
  <c r="K452" i="29"/>
  <c r="J452" i="29"/>
  <c r="K444" i="29"/>
  <c r="J444" i="29"/>
  <c r="J436" i="29"/>
  <c r="K436" i="29"/>
  <c r="K428" i="29"/>
  <c r="J428" i="29"/>
  <c r="J420" i="29"/>
  <c r="K420" i="29"/>
  <c r="K412" i="29"/>
  <c r="J412" i="29"/>
  <c r="K404" i="29"/>
  <c r="J404" i="29"/>
  <c r="K396" i="29"/>
  <c r="J396" i="29"/>
  <c r="J388" i="29"/>
  <c r="K388" i="29"/>
  <c r="K380" i="29"/>
  <c r="J380" i="29"/>
  <c r="J372" i="29"/>
  <c r="K372" i="29"/>
  <c r="K364" i="29"/>
  <c r="J364" i="29"/>
  <c r="K356" i="29"/>
  <c r="J356" i="29"/>
  <c r="K348" i="29"/>
  <c r="J348" i="29"/>
  <c r="J340" i="29"/>
  <c r="K340" i="29"/>
  <c r="K332" i="29"/>
  <c r="J332" i="29"/>
  <c r="K324" i="29"/>
  <c r="J324" i="29"/>
  <c r="K316" i="29"/>
  <c r="J316" i="29"/>
  <c r="J308" i="29"/>
  <c r="K308" i="29"/>
  <c r="K300" i="29"/>
  <c r="J300" i="29"/>
  <c r="K292" i="29"/>
  <c r="J292" i="29"/>
  <c r="K284" i="29"/>
  <c r="J284" i="29"/>
  <c r="J276" i="29"/>
  <c r="K276" i="29"/>
  <c r="K268" i="29"/>
  <c r="J268" i="29"/>
  <c r="K260" i="29"/>
  <c r="J260" i="29"/>
  <c r="K252" i="29"/>
  <c r="J252" i="29"/>
  <c r="K244" i="29"/>
  <c r="J244" i="29"/>
  <c r="K236" i="29"/>
  <c r="J236" i="29"/>
  <c r="K228" i="29"/>
  <c r="J228" i="29"/>
  <c r="K220" i="29"/>
  <c r="J220" i="29"/>
  <c r="K212" i="29"/>
  <c r="J212" i="29"/>
  <c r="K204" i="29"/>
  <c r="J204" i="29"/>
  <c r="K196" i="29"/>
  <c r="J196" i="29"/>
  <c r="K188" i="29"/>
  <c r="J188" i="29"/>
  <c r="K180" i="29"/>
  <c r="J180" i="29"/>
  <c r="K172" i="29"/>
  <c r="J172" i="29"/>
  <c r="J164" i="29"/>
  <c r="K164" i="29"/>
  <c r="J156" i="29"/>
  <c r="K156" i="29"/>
  <c r="J148" i="29"/>
  <c r="K148" i="29"/>
  <c r="J140" i="29"/>
  <c r="K140" i="29"/>
  <c r="J132" i="29"/>
  <c r="K132" i="29"/>
  <c r="J124" i="29"/>
  <c r="K124" i="29"/>
  <c r="J116" i="29"/>
  <c r="K116" i="29"/>
  <c r="J108" i="29"/>
  <c r="K108" i="29"/>
  <c r="J100" i="29"/>
  <c r="K100" i="29"/>
  <c r="J92" i="29"/>
  <c r="K92" i="29"/>
  <c r="J84" i="29"/>
  <c r="K84" i="29"/>
  <c r="J76" i="29"/>
  <c r="K76" i="29"/>
  <c r="J68" i="29"/>
  <c r="K68" i="29"/>
  <c r="J60" i="29"/>
  <c r="K60" i="29"/>
  <c r="J52" i="29"/>
  <c r="K52" i="29"/>
  <c r="J44" i="29"/>
  <c r="K44" i="29"/>
  <c r="J36" i="29"/>
  <c r="K36" i="29"/>
  <c r="H15" i="29"/>
  <c r="J15" i="29"/>
  <c r="K539" i="29"/>
  <c r="J539" i="29"/>
  <c r="K531" i="29"/>
  <c r="J531" i="29"/>
  <c r="H527" i="29"/>
  <c r="K523" i="29"/>
  <c r="J523" i="29"/>
  <c r="H519" i="29"/>
  <c r="K515" i="29"/>
  <c r="J515" i="29"/>
  <c r="K507" i="29"/>
  <c r="J507" i="29"/>
  <c r="K499" i="29"/>
  <c r="J499" i="29"/>
  <c r="K491" i="29"/>
  <c r="J491" i="29"/>
  <c r="K483" i="29"/>
  <c r="J483" i="29"/>
  <c r="K475" i="29"/>
  <c r="J475" i="29"/>
  <c r="K467" i="29"/>
  <c r="J467" i="29"/>
  <c r="K459" i="29"/>
  <c r="J459" i="29"/>
  <c r="K451" i="29"/>
  <c r="J451" i="29"/>
  <c r="K443" i="29"/>
  <c r="J443" i="29"/>
  <c r="K435" i="29"/>
  <c r="J435" i="29"/>
  <c r="K427" i="29"/>
  <c r="J427" i="29"/>
  <c r="K419" i="29"/>
  <c r="J419" i="29"/>
  <c r="K411" i="29"/>
  <c r="J411" i="29"/>
  <c r="K403" i="29"/>
  <c r="J403" i="29"/>
  <c r="K395" i="29"/>
  <c r="J395" i="29"/>
  <c r="K387" i="29"/>
  <c r="J387" i="29"/>
  <c r="K379" i="29"/>
  <c r="J379" i="29"/>
  <c r="K371" i="29"/>
  <c r="J371" i="29"/>
  <c r="K363" i="29"/>
  <c r="J363" i="29"/>
  <c r="K355" i="29"/>
  <c r="J355" i="29"/>
  <c r="H351" i="29"/>
  <c r="K347" i="29"/>
  <c r="J347" i="29"/>
  <c r="K339" i="29"/>
  <c r="J339" i="29"/>
  <c r="H335" i="29"/>
  <c r="K331" i="29"/>
  <c r="J331" i="29"/>
  <c r="K323" i="29"/>
  <c r="J323" i="29"/>
  <c r="H319" i="29"/>
  <c r="K315" i="29"/>
  <c r="J315" i="29"/>
  <c r="K307" i="29"/>
  <c r="J307" i="29"/>
  <c r="K299" i="29"/>
  <c r="J299" i="29"/>
  <c r="H295" i="29"/>
  <c r="K291" i="29"/>
  <c r="J291" i="29"/>
  <c r="K283" i="29"/>
  <c r="J283" i="29"/>
  <c r="H279" i="29"/>
  <c r="K275" i="29"/>
  <c r="J275" i="29"/>
  <c r="K267" i="29"/>
  <c r="J267" i="29"/>
  <c r="K259" i="29"/>
  <c r="J259" i="29"/>
  <c r="K251" i="29"/>
  <c r="J251" i="29"/>
  <c r="H247" i="29"/>
  <c r="K243" i="29"/>
  <c r="J243" i="29"/>
  <c r="K235" i="29"/>
  <c r="J235" i="29"/>
  <c r="H231" i="29"/>
  <c r="K227" i="29"/>
  <c r="J227" i="29"/>
  <c r="K219" i="29"/>
  <c r="J219" i="29"/>
  <c r="K211" i="29"/>
  <c r="J211" i="29"/>
  <c r="K203" i="29"/>
  <c r="J203" i="29"/>
  <c r="H199" i="29"/>
  <c r="K195" i="29"/>
  <c r="J195" i="29"/>
  <c r="K187" i="29"/>
  <c r="J187" i="29"/>
  <c r="H183" i="29"/>
  <c r="K179" i="29"/>
  <c r="J179" i="29"/>
  <c r="K171" i="29"/>
  <c r="J171" i="29"/>
  <c r="H167" i="29"/>
  <c r="K163" i="29"/>
  <c r="J163" i="29"/>
  <c r="K155" i="29"/>
  <c r="J155" i="29"/>
  <c r="H151" i="29"/>
  <c r="K147" i="29"/>
  <c r="J147" i="29"/>
  <c r="K139" i="29"/>
  <c r="J139" i="29"/>
  <c r="H135" i="29"/>
  <c r="K131" i="29"/>
  <c r="J131" i="29"/>
  <c r="K123" i="29"/>
  <c r="J123" i="29"/>
  <c r="H119" i="29"/>
  <c r="K115" i="29"/>
  <c r="J115" i="29"/>
  <c r="K107" i="29"/>
  <c r="J107" i="29"/>
  <c r="H103" i="29"/>
  <c r="K99" i="29"/>
  <c r="J99" i="29"/>
  <c r="K91" i="29"/>
  <c r="J91" i="29"/>
  <c r="K83" i="29"/>
  <c r="J83" i="29"/>
  <c r="K75" i="29"/>
  <c r="J75" i="29"/>
  <c r="H71" i="29"/>
  <c r="K67" i="29"/>
  <c r="J67" i="29"/>
  <c r="K59" i="29"/>
  <c r="J59" i="29"/>
  <c r="H55" i="29"/>
  <c r="K51" i="29"/>
  <c r="J51" i="29"/>
  <c r="K43" i="29"/>
  <c r="J43" i="29"/>
  <c r="H39" i="29"/>
  <c r="K35" i="29"/>
  <c r="J35" i="29"/>
  <c r="J26" i="29"/>
  <c r="H18" i="29"/>
  <c r="J18" i="29"/>
  <c r="J19" i="29"/>
  <c r="K548" i="29"/>
  <c r="K546" i="29"/>
  <c r="J546" i="29"/>
  <c r="K538" i="29"/>
  <c r="J538" i="29"/>
  <c r="K530" i="29"/>
  <c r="J530" i="29"/>
  <c r="K522" i="29"/>
  <c r="J522" i="29"/>
  <c r="K514" i="29"/>
  <c r="J514" i="29"/>
  <c r="K506" i="29"/>
  <c r="J506" i="29"/>
  <c r="K498" i="29"/>
  <c r="J498" i="29"/>
  <c r="K490" i="29"/>
  <c r="J490" i="29"/>
  <c r="K482" i="29"/>
  <c r="J482" i="29"/>
  <c r="K474" i="29"/>
  <c r="J474" i="29"/>
  <c r="K466" i="29"/>
  <c r="J466" i="29"/>
  <c r="K458" i="29"/>
  <c r="J458" i="29"/>
  <c r="K450" i="29"/>
  <c r="J450" i="29"/>
  <c r="K442" i="29"/>
  <c r="J442" i="29"/>
  <c r="K434" i="29"/>
  <c r="J434" i="29"/>
  <c r="K426" i="29"/>
  <c r="J426" i="29"/>
  <c r="K418" i="29"/>
  <c r="J418" i="29"/>
  <c r="K410" i="29"/>
  <c r="J410" i="29"/>
  <c r="K402" i="29"/>
  <c r="J402" i="29"/>
  <c r="K394" i="29"/>
  <c r="J394" i="29"/>
  <c r="K386" i="29"/>
  <c r="J386" i="29"/>
  <c r="K378" i="29"/>
  <c r="J378" i="29"/>
  <c r="K370" i="29"/>
  <c r="J370" i="29"/>
  <c r="J362" i="29"/>
  <c r="K362" i="29"/>
  <c r="K354" i="29"/>
  <c r="J354" i="29"/>
  <c r="K346" i="29"/>
  <c r="J346" i="29"/>
  <c r="K338" i="29"/>
  <c r="J338" i="29"/>
  <c r="J330" i="29"/>
  <c r="K330" i="29"/>
  <c r="K322" i="29"/>
  <c r="J322" i="29"/>
  <c r="K314" i="29"/>
  <c r="J314" i="29"/>
  <c r="K306" i="29"/>
  <c r="J306" i="29"/>
  <c r="K298" i="29"/>
  <c r="J298" i="29"/>
  <c r="K290" i="29"/>
  <c r="J290" i="29"/>
  <c r="K282" i="29"/>
  <c r="J282" i="29"/>
  <c r="K274" i="29"/>
  <c r="J274" i="29"/>
  <c r="K266" i="29"/>
  <c r="J266" i="29"/>
  <c r="K258" i="29"/>
  <c r="J258" i="29"/>
  <c r="K250" i="29"/>
  <c r="J250" i="29"/>
  <c r="K242" i="29"/>
  <c r="J242" i="29"/>
  <c r="K234" i="29"/>
  <c r="J234" i="29"/>
  <c r="K226" i="29"/>
  <c r="J226" i="29"/>
  <c r="K218" i="29"/>
  <c r="J218" i="29"/>
  <c r="K210" i="29"/>
  <c r="J210" i="29"/>
  <c r="K202" i="29"/>
  <c r="J202" i="29"/>
  <c r="K194" i="29"/>
  <c r="J194" i="29"/>
  <c r="K186" i="29"/>
  <c r="J186" i="29"/>
  <c r="K178" i="29"/>
  <c r="J178" i="29"/>
  <c r="K170" i="29"/>
  <c r="J170" i="29"/>
  <c r="K162" i="29"/>
  <c r="J162" i="29"/>
  <c r="K154" i="29"/>
  <c r="J154" i="29"/>
  <c r="K146" i="29"/>
  <c r="J146" i="29"/>
  <c r="K138" i="29"/>
  <c r="J138" i="29"/>
  <c r="K130" i="29"/>
  <c r="J130" i="29"/>
  <c r="K122" i="29"/>
  <c r="J122" i="29"/>
  <c r="K114" i="29"/>
  <c r="J114" i="29"/>
  <c r="K106" i="29"/>
  <c r="J106" i="29"/>
  <c r="K98" i="29"/>
  <c r="J98" i="29"/>
  <c r="K90" i="29"/>
  <c r="J90" i="29"/>
  <c r="K82" i="29"/>
  <c r="J82" i="29"/>
  <c r="K74" i="29"/>
  <c r="J74" i="29"/>
  <c r="I66" i="29"/>
  <c r="K66" i="29"/>
  <c r="J66" i="29"/>
  <c r="K58" i="29"/>
  <c r="K50" i="29"/>
  <c r="J50" i="29"/>
  <c r="K42" i="29"/>
  <c r="J42" i="29"/>
  <c r="K34" i="29"/>
  <c r="J34" i="29"/>
  <c r="K545" i="29"/>
  <c r="J545" i="29"/>
  <c r="K537" i="29"/>
  <c r="J550" i="29"/>
  <c r="J537" i="29"/>
  <c r="J529" i="29"/>
  <c r="K529" i="29"/>
  <c r="K521" i="29"/>
  <c r="J521" i="29"/>
  <c r="K513" i="29"/>
  <c r="J513" i="29"/>
  <c r="K505" i="29"/>
  <c r="J505" i="29"/>
  <c r="K497" i="29"/>
  <c r="J497" i="29"/>
  <c r="K489" i="29"/>
  <c r="J489" i="29"/>
  <c r="K481" i="29"/>
  <c r="J481" i="29"/>
  <c r="K473" i="29"/>
  <c r="J473" i="29"/>
  <c r="K465" i="29"/>
  <c r="J465" i="29"/>
  <c r="K457" i="29"/>
  <c r="J457" i="29"/>
  <c r="K449" i="29"/>
  <c r="J449" i="29"/>
  <c r="K441" i="29"/>
  <c r="J441" i="29"/>
  <c r="K433" i="29"/>
  <c r="J433" i="29"/>
  <c r="J425" i="29"/>
  <c r="K425" i="29"/>
  <c r="K417" i="29"/>
  <c r="J417" i="29"/>
  <c r="K409" i="29"/>
  <c r="J409" i="29"/>
  <c r="K401" i="29"/>
  <c r="J401" i="29"/>
  <c r="K393" i="29"/>
  <c r="J393" i="29"/>
  <c r="K385" i="29"/>
  <c r="J385" i="29"/>
  <c r="K377" i="29"/>
  <c r="J377" i="29"/>
  <c r="K369" i="29"/>
  <c r="J369" i="29"/>
  <c r="J361" i="29"/>
  <c r="K361" i="29"/>
  <c r="K353" i="29"/>
  <c r="J353" i="29"/>
  <c r="K345" i="29"/>
  <c r="J345" i="29"/>
  <c r="K337" i="29"/>
  <c r="J337" i="29"/>
  <c r="J329" i="29"/>
  <c r="K329" i="29"/>
  <c r="K321" i="29"/>
  <c r="J321" i="29"/>
  <c r="K313" i="29"/>
  <c r="J313" i="29"/>
  <c r="K305" i="29"/>
  <c r="J305" i="29"/>
  <c r="K297" i="29"/>
  <c r="J297" i="29"/>
  <c r="K289" i="29"/>
  <c r="J289" i="29"/>
  <c r="J281" i="29"/>
  <c r="K281" i="29"/>
  <c r="K273" i="29"/>
  <c r="J273" i="29"/>
  <c r="K265" i="29"/>
  <c r="J265" i="29"/>
  <c r="K257" i="29"/>
  <c r="J257" i="29"/>
  <c r="K249" i="29"/>
  <c r="J249" i="29"/>
  <c r="J241" i="29"/>
  <c r="K241" i="29"/>
  <c r="K233" i="29"/>
  <c r="J233" i="29"/>
  <c r="K225" i="29"/>
  <c r="J225" i="29"/>
  <c r="K217" i="29"/>
  <c r="J217" i="29"/>
  <c r="K209" i="29"/>
  <c r="J209" i="29"/>
  <c r="J201" i="29"/>
  <c r="K201" i="29"/>
  <c r="K193" i="29"/>
  <c r="J193" i="29"/>
  <c r="K185" i="29"/>
  <c r="J185" i="29"/>
  <c r="K177" i="29"/>
  <c r="J177" i="29"/>
  <c r="K169" i="29"/>
  <c r="J169" i="29"/>
  <c r="K161" i="29"/>
  <c r="J161" i="29"/>
  <c r="J153" i="29"/>
  <c r="K153" i="29"/>
  <c r="K145" i="29"/>
  <c r="J145" i="29"/>
  <c r="K137" i="29"/>
  <c r="J137" i="29"/>
  <c r="J129" i="29"/>
  <c r="K129" i="29"/>
  <c r="J121" i="29"/>
  <c r="K121" i="29"/>
  <c r="K113" i="29"/>
  <c r="J113" i="29"/>
  <c r="K105" i="29"/>
  <c r="J105" i="29"/>
  <c r="K97" i="29"/>
  <c r="J97" i="29"/>
  <c r="J89" i="29"/>
  <c r="K89" i="29"/>
  <c r="K81" i="29"/>
  <c r="J81" i="29"/>
  <c r="K73" i="29"/>
  <c r="J73" i="29"/>
  <c r="K65" i="29"/>
  <c r="J65" i="29"/>
  <c r="J57" i="29"/>
  <c r="K57" i="29"/>
  <c r="K49" i="29"/>
  <c r="J49" i="29"/>
  <c r="K41" i="29"/>
  <c r="J41" i="29"/>
  <c r="K33" i="29"/>
  <c r="J33" i="29"/>
  <c r="H20" i="29"/>
  <c r="J16" i="29"/>
  <c r="K550" i="29"/>
  <c r="H445" i="29"/>
  <c r="I544" i="29"/>
  <c r="K544" i="29"/>
  <c r="J544" i="29"/>
  <c r="I536" i="29"/>
  <c r="K536" i="29"/>
  <c r="J536" i="29"/>
  <c r="I528" i="29"/>
  <c r="K528" i="29"/>
  <c r="J528" i="29"/>
  <c r="I520" i="29"/>
  <c r="K520" i="29"/>
  <c r="J520" i="29"/>
  <c r="I512" i="29"/>
  <c r="K512" i="29"/>
  <c r="J512" i="29"/>
  <c r="I504" i="29"/>
  <c r="K504" i="29"/>
  <c r="J504" i="29"/>
  <c r="I496" i="29"/>
  <c r="K496" i="29"/>
  <c r="J496" i="29"/>
  <c r="I488" i="29"/>
  <c r="K488" i="29"/>
  <c r="J488" i="29"/>
  <c r="I480" i="29"/>
  <c r="K480" i="29"/>
  <c r="J480" i="29"/>
  <c r="I472" i="29"/>
  <c r="K472" i="29"/>
  <c r="J472" i="29"/>
  <c r="I464" i="29"/>
  <c r="K464" i="29"/>
  <c r="J464" i="29"/>
  <c r="I456" i="29"/>
  <c r="J456" i="29"/>
  <c r="K456" i="29"/>
  <c r="I448" i="29"/>
  <c r="J448" i="29"/>
  <c r="K448" i="29"/>
  <c r="I440" i="29"/>
  <c r="K440" i="29"/>
  <c r="J440" i="29"/>
  <c r="I432" i="29"/>
  <c r="K432" i="29"/>
  <c r="J432" i="29"/>
  <c r="I424" i="29"/>
  <c r="K424" i="29"/>
  <c r="J424" i="29"/>
  <c r="I416" i="29"/>
  <c r="K416" i="29"/>
  <c r="J416" i="29"/>
  <c r="I408" i="29"/>
  <c r="K408" i="29"/>
  <c r="J408" i="29"/>
  <c r="I400" i="29"/>
  <c r="K400" i="29"/>
  <c r="J400" i="29"/>
  <c r="I392" i="29"/>
  <c r="K392" i="29"/>
  <c r="J392" i="29"/>
  <c r="I384" i="29"/>
  <c r="K384" i="29"/>
  <c r="J384" i="29"/>
  <c r="I376" i="29"/>
  <c r="K376" i="29"/>
  <c r="J376" i="29"/>
  <c r="I368" i="29"/>
  <c r="K368" i="29"/>
  <c r="J368" i="29"/>
  <c r="I360" i="29"/>
  <c r="K360" i="29"/>
  <c r="J360" i="29"/>
  <c r="I352" i="29"/>
  <c r="J352" i="29"/>
  <c r="K352" i="29"/>
  <c r="I344" i="29"/>
  <c r="K344" i="29"/>
  <c r="J344" i="29"/>
  <c r="I336" i="29"/>
  <c r="K336" i="29"/>
  <c r="J336" i="29"/>
  <c r="I328" i="29"/>
  <c r="K328" i="29"/>
  <c r="J328" i="29"/>
  <c r="I320" i="29"/>
  <c r="J320" i="29"/>
  <c r="K320" i="29"/>
  <c r="I312" i="29"/>
  <c r="K312" i="29"/>
  <c r="J312" i="29"/>
  <c r="I304" i="29"/>
  <c r="K304" i="29"/>
  <c r="J304" i="29"/>
  <c r="I296" i="29"/>
  <c r="K296" i="29"/>
  <c r="J296" i="29"/>
  <c r="I288" i="29"/>
  <c r="J288" i="29"/>
  <c r="K288" i="29"/>
  <c r="I280" i="29"/>
  <c r="K280" i="29"/>
  <c r="J280" i="29"/>
  <c r="I272" i="29"/>
  <c r="K272" i="29"/>
  <c r="J272" i="29"/>
  <c r="H268" i="29"/>
  <c r="K264" i="29"/>
  <c r="J264" i="29"/>
  <c r="I256" i="29"/>
  <c r="K256" i="29"/>
  <c r="J256" i="29"/>
  <c r="H252" i="29"/>
  <c r="K248" i="29"/>
  <c r="J248" i="29"/>
  <c r="I240" i="29"/>
  <c r="J240" i="29"/>
  <c r="K240" i="29"/>
  <c r="K232" i="29"/>
  <c r="J232" i="29"/>
  <c r="I224" i="29"/>
  <c r="K224" i="29"/>
  <c r="J224" i="29"/>
  <c r="H220" i="29"/>
  <c r="J216" i="29"/>
  <c r="K216" i="29"/>
  <c r="I208" i="29"/>
  <c r="J208" i="29"/>
  <c r="K208" i="29"/>
  <c r="K200" i="29"/>
  <c r="J200" i="29"/>
  <c r="I192" i="29"/>
  <c r="K192" i="29"/>
  <c r="J192" i="29"/>
  <c r="K184" i="29"/>
  <c r="J184" i="29"/>
  <c r="I176" i="29"/>
  <c r="J176" i="29"/>
  <c r="K176" i="29"/>
  <c r="H172" i="29"/>
  <c r="K168" i="29"/>
  <c r="J168" i="29"/>
  <c r="I160" i="29"/>
  <c r="J160" i="29"/>
  <c r="K160" i="29"/>
  <c r="H156" i="29"/>
  <c r="K152" i="29"/>
  <c r="J152" i="29"/>
  <c r="I144" i="29"/>
  <c r="K144" i="29"/>
  <c r="J144" i="29"/>
  <c r="H140" i="29"/>
  <c r="K136" i="29"/>
  <c r="J136" i="29"/>
  <c r="I128" i="29"/>
  <c r="K128" i="29"/>
  <c r="J128" i="29"/>
  <c r="H124" i="29"/>
  <c r="K120" i="29"/>
  <c r="J120" i="29"/>
  <c r="I112" i="29"/>
  <c r="K112" i="29"/>
  <c r="J112" i="29"/>
  <c r="I104" i="29"/>
  <c r="K104" i="29"/>
  <c r="J104" i="29"/>
  <c r="I96" i="29"/>
  <c r="K96" i="29"/>
  <c r="J96" i="29"/>
  <c r="I88" i="29"/>
  <c r="K88" i="29"/>
  <c r="J88" i="29"/>
  <c r="I80" i="29"/>
  <c r="K80" i="29"/>
  <c r="J80" i="29"/>
  <c r="I72" i="29"/>
  <c r="K72" i="29"/>
  <c r="J72" i="29"/>
  <c r="H68" i="29"/>
  <c r="K64" i="29"/>
  <c r="J64" i="29"/>
  <c r="H60" i="29"/>
  <c r="K56" i="29"/>
  <c r="J56" i="29"/>
  <c r="H52" i="29"/>
  <c r="K48" i="29"/>
  <c r="J48" i="29"/>
  <c r="H44" i="29"/>
  <c r="K40" i="29"/>
  <c r="J40" i="29"/>
  <c r="H36" i="29"/>
  <c r="K32" i="29"/>
  <c r="J32" i="29"/>
  <c r="J23" i="29"/>
  <c r="H550" i="29"/>
  <c r="K549" i="29"/>
  <c r="H545" i="29"/>
  <c r="H281" i="29"/>
  <c r="J543" i="29"/>
  <c r="K543" i="29"/>
  <c r="K535" i="29"/>
  <c r="J535" i="29"/>
  <c r="K527" i="29"/>
  <c r="J527" i="29"/>
  <c r="K519" i="29"/>
  <c r="J519" i="29"/>
  <c r="K511" i="29"/>
  <c r="J511" i="29"/>
  <c r="J503" i="29"/>
  <c r="K503" i="29"/>
  <c r="K495" i="29"/>
  <c r="J495" i="29"/>
  <c r="K487" i="29"/>
  <c r="J487" i="29"/>
  <c r="J479" i="29"/>
  <c r="K479" i="29"/>
  <c r="K471" i="29"/>
  <c r="J471" i="29"/>
  <c r="K463" i="29"/>
  <c r="J463" i="29"/>
  <c r="K455" i="29"/>
  <c r="J455" i="29"/>
  <c r="J447" i="29"/>
  <c r="K447" i="29"/>
  <c r="K439" i="29"/>
  <c r="J439" i="29"/>
  <c r="K431" i="29"/>
  <c r="J431" i="29"/>
  <c r="K423" i="29"/>
  <c r="J423" i="29"/>
  <c r="J415" i="29"/>
  <c r="K415" i="29"/>
  <c r="K407" i="29"/>
  <c r="J407" i="29"/>
  <c r="J399" i="29"/>
  <c r="K399" i="29"/>
  <c r="K391" i="29"/>
  <c r="J391" i="29"/>
  <c r="J383" i="29"/>
  <c r="K383" i="29"/>
  <c r="K375" i="29"/>
  <c r="J375" i="29"/>
  <c r="J367" i="29"/>
  <c r="K367" i="29"/>
  <c r="K359" i="29"/>
  <c r="J359" i="29"/>
  <c r="J351" i="29"/>
  <c r="K351" i="29"/>
  <c r="K343" i="29"/>
  <c r="J343" i="29"/>
  <c r="J335" i="29"/>
  <c r="K335" i="29"/>
  <c r="K327" i="29"/>
  <c r="J327" i="29"/>
  <c r="J319" i="29"/>
  <c r="K319" i="29"/>
  <c r="K311" i="29"/>
  <c r="J311" i="29"/>
  <c r="J303" i="29"/>
  <c r="K303" i="29"/>
  <c r="K295" i="29"/>
  <c r="J295" i="29"/>
  <c r="J287" i="29"/>
  <c r="K287" i="29"/>
  <c r="K279" i="29"/>
  <c r="J279" i="29"/>
  <c r="J271" i="29"/>
  <c r="K271" i="29"/>
  <c r="K263" i="29"/>
  <c r="J263" i="29"/>
  <c r="J255" i="29"/>
  <c r="K255" i="29"/>
  <c r="J247" i="29"/>
  <c r="K247" i="29"/>
  <c r="J239" i="29"/>
  <c r="K239" i="29"/>
  <c r="K231" i="29"/>
  <c r="J231" i="29"/>
  <c r="K223" i="29"/>
  <c r="J223" i="29"/>
  <c r="J215" i="29"/>
  <c r="K215" i="29"/>
  <c r="K207" i="29"/>
  <c r="J207" i="29"/>
  <c r="K199" i="29"/>
  <c r="J199" i="29"/>
  <c r="J191" i="29"/>
  <c r="K191" i="29"/>
  <c r="K183" i="29"/>
  <c r="J183" i="29"/>
  <c r="K175" i="29"/>
  <c r="J175" i="29"/>
  <c r="K167" i="29"/>
  <c r="J167" i="29"/>
  <c r="K159" i="29"/>
  <c r="J159" i="29"/>
  <c r="K151" i="29"/>
  <c r="J151" i="29"/>
  <c r="K143" i="29"/>
  <c r="J143" i="29"/>
  <c r="K135" i="29"/>
  <c r="J135" i="29"/>
  <c r="K127" i="29"/>
  <c r="J127" i="29"/>
  <c r="K119" i="29"/>
  <c r="J119" i="29"/>
  <c r="K111" i="29"/>
  <c r="J111" i="29"/>
  <c r="K103" i="29"/>
  <c r="J103" i="29"/>
  <c r="K95" i="29"/>
  <c r="J95" i="29"/>
  <c r="K87" i="29"/>
  <c r="J87" i="29"/>
  <c r="K79" i="29"/>
  <c r="J79" i="29"/>
  <c r="K71" i="29"/>
  <c r="J71" i="29"/>
  <c r="K63" i="29"/>
  <c r="J63" i="29"/>
  <c r="K55" i="29"/>
  <c r="J55" i="29"/>
  <c r="K47" i="29"/>
  <c r="J47" i="29"/>
  <c r="K39" i="29"/>
  <c r="J39" i="29"/>
  <c r="J30" i="29"/>
  <c r="K547" i="29"/>
  <c r="J549" i="29"/>
  <c r="K542" i="29"/>
  <c r="J542" i="29"/>
  <c r="K534" i="29"/>
  <c r="J534" i="29"/>
  <c r="J547" i="29"/>
  <c r="K526" i="29"/>
  <c r="J526" i="29"/>
  <c r="K518" i="29"/>
  <c r="J518" i="29"/>
  <c r="K510" i="29"/>
  <c r="J510" i="29"/>
  <c r="J502" i="29"/>
  <c r="K502" i="29"/>
  <c r="J494" i="29"/>
  <c r="K494" i="29"/>
  <c r="K486" i="29"/>
  <c r="J486" i="29"/>
  <c r="K478" i="29"/>
  <c r="J478" i="29"/>
  <c r="J470" i="29"/>
  <c r="K470" i="29"/>
  <c r="K462" i="29"/>
  <c r="J462" i="29"/>
  <c r="K454" i="29"/>
  <c r="J454" i="29"/>
  <c r="K446" i="29"/>
  <c r="J446" i="29"/>
  <c r="K438" i="29"/>
  <c r="J438" i="29"/>
  <c r="K430" i="29"/>
  <c r="J430" i="29"/>
  <c r="K422" i="29"/>
  <c r="J422" i="29"/>
  <c r="K414" i="29"/>
  <c r="J414" i="29"/>
  <c r="K406" i="29"/>
  <c r="J406" i="29"/>
  <c r="K398" i="29"/>
  <c r="J398" i="29"/>
  <c r="K390" i="29"/>
  <c r="J390" i="29"/>
  <c r="K382" i="29"/>
  <c r="J382" i="29"/>
  <c r="K374" i="29"/>
  <c r="J374" i="29"/>
  <c r="K366" i="29"/>
  <c r="J366" i="29"/>
  <c r="K358" i="29"/>
  <c r="J358" i="29"/>
  <c r="K350" i="29"/>
  <c r="J350" i="29"/>
  <c r="K342" i="29"/>
  <c r="J342" i="29"/>
  <c r="K334" i="29"/>
  <c r="J334" i="29"/>
  <c r="K326" i="29"/>
  <c r="J326" i="29"/>
  <c r="K318" i="29"/>
  <c r="J318" i="29"/>
  <c r="K310" i="29"/>
  <c r="J310" i="29"/>
  <c r="K302" i="29"/>
  <c r="J302" i="29"/>
  <c r="K294" i="29"/>
  <c r="J294" i="29"/>
  <c r="K286" i="29"/>
  <c r="J286" i="29"/>
  <c r="K278" i="29"/>
  <c r="J278" i="29"/>
  <c r="K270" i="29"/>
  <c r="J270" i="29"/>
  <c r="K262" i="29"/>
  <c r="J262" i="29"/>
  <c r="K254" i="29"/>
  <c r="J254" i="29"/>
  <c r="K246" i="29"/>
  <c r="J246" i="29"/>
  <c r="K238" i="29"/>
  <c r="J238" i="29"/>
  <c r="K230" i="29"/>
  <c r="J230" i="29"/>
  <c r="K222" i="29"/>
  <c r="J222" i="29"/>
  <c r="K214" i="29"/>
  <c r="J214" i="29"/>
  <c r="K206" i="29"/>
  <c r="J206" i="29"/>
  <c r="K198" i="29"/>
  <c r="J198" i="29"/>
  <c r="K190" i="29"/>
  <c r="J190" i="29"/>
  <c r="K182" i="29"/>
  <c r="J182" i="29"/>
  <c r="K174" i="29"/>
  <c r="J174" i="29"/>
  <c r="K166" i="29"/>
  <c r="J166" i="29"/>
  <c r="K158" i="29"/>
  <c r="J158" i="29"/>
  <c r="K150" i="29"/>
  <c r="J150" i="29"/>
  <c r="K142" i="29"/>
  <c r="J142" i="29"/>
  <c r="K134" i="29"/>
  <c r="J134" i="29"/>
  <c r="K126" i="29"/>
  <c r="J126" i="29"/>
  <c r="K118" i="29"/>
  <c r="J118" i="29"/>
  <c r="K110" i="29"/>
  <c r="J110" i="29"/>
  <c r="K102" i="29"/>
  <c r="J102" i="29"/>
  <c r="K94" i="29"/>
  <c r="J94" i="29"/>
  <c r="K86" i="29"/>
  <c r="J86" i="29"/>
  <c r="K78" i="29"/>
  <c r="J78" i="29"/>
  <c r="K70" i="29"/>
  <c r="J70" i="29"/>
  <c r="K62" i="29"/>
  <c r="J62" i="29"/>
  <c r="K54" i="29"/>
  <c r="J54" i="29"/>
  <c r="K46" i="29"/>
  <c r="J46" i="29"/>
  <c r="K38" i="29"/>
  <c r="J38" i="29"/>
  <c r="H547" i="29"/>
  <c r="H549" i="29"/>
  <c r="H492" i="29"/>
  <c r="H372" i="29"/>
  <c r="H324" i="29"/>
  <c r="H276" i="29"/>
  <c r="H180" i="29"/>
  <c r="H540" i="29"/>
  <c r="H484" i="29"/>
  <c r="H452" i="29"/>
  <c r="H412" i="29"/>
  <c r="H364" i="29"/>
  <c r="H316" i="29"/>
  <c r="H132" i="29"/>
  <c r="H92" i="29"/>
  <c r="H64" i="29"/>
  <c r="H56" i="29"/>
  <c r="H48" i="29"/>
  <c r="H40" i="29"/>
  <c r="H32" i="29"/>
  <c r="H11" i="29"/>
  <c r="H404" i="29"/>
  <c r="H308" i="29"/>
  <c r="H524" i="29"/>
  <c r="H476" i="29"/>
  <c r="H444" i="29"/>
  <c r="H396" i="29"/>
  <c r="H353" i="29"/>
  <c r="H212" i="29"/>
  <c r="H164" i="29"/>
  <c r="H84" i="29"/>
  <c r="H532" i="29"/>
  <c r="H356" i="29"/>
  <c r="H260" i="29"/>
  <c r="H516" i="29"/>
  <c r="H436" i="29"/>
  <c r="H300" i="29"/>
  <c r="H244" i="29"/>
  <c r="H76" i="29"/>
  <c r="I545" i="29"/>
  <c r="I537" i="29"/>
  <c r="I529" i="29"/>
  <c r="I521" i="29"/>
  <c r="I513" i="29"/>
  <c r="I505" i="29"/>
  <c r="I497" i="29"/>
  <c r="I489" i="29"/>
  <c r="I481" i="29"/>
  <c r="I473" i="29"/>
  <c r="I465" i="29"/>
  <c r="I457" i="29"/>
  <c r="I449" i="29"/>
  <c r="I441" i="29"/>
  <c r="I433" i="29"/>
  <c r="I425" i="29"/>
  <c r="I417" i="29"/>
  <c r="I409" i="29"/>
  <c r="I401" i="29"/>
  <c r="H508" i="29"/>
  <c r="H340" i="29"/>
  <c r="H284" i="29"/>
  <c r="H196" i="29"/>
  <c r="H148" i="29"/>
  <c r="H108" i="29"/>
  <c r="I63" i="29"/>
  <c r="H24" i="29"/>
  <c r="I393" i="29"/>
  <c r="I385" i="29"/>
  <c r="I377" i="29"/>
  <c r="I369" i="29"/>
  <c r="I361" i="29"/>
  <c r="I353" i="29"/>
  <c r="I345" i="29"/>
  <c r="I337" i="29"/>
  <c r="I329" i="29"/>
  <c r="I321" i="29"/>
  <c r="I313" i="29"/>
  <c r="I305" i="29"/>
  <c r="I297" i="29"/>
  <c r="I289" i="29"/>
  <c r="I281" i="29"/>
  <c r="I273" i="29"/>
  <c r="I265" i="29"/>
  <c r="I257" i="29"/>
  <c r="I249" i="29"/>
  <c r="I241" i="29"/>
  <c r="I233" i="29"/>
  <c r="I225" i="29"/>
  <c r="I217" i="29"/>
  <c r="I209" i="29"/>
  <c r="I201" i="29"/>
  <c r="I193" i="29"/>
  <c r="I185" i="29"/>
  <c r="I177" i="29"/>
  <c r="I169" i="29"/>
  <c r="I161" i="29"/>
  <c r="I153" i="29"/>
  <c r="I145" i="29"/>
  <c r="I137" i="29"/>
  <c r="I129" i="29"/>
  <c r="I121" i="29"/>
  <c r="I113" i="29"/>
  <c r="I105" i="29"/>
  <c r="I97" i="29"/>
  <c r="I89" i="29"/>
  <c r="I81" i="29"/>
  <c r="I73" i="29"/>
  <c r="H57" i="29"/>
  <c r="H53" i="29"/>
  <c r="H45" i="29"/>
  <c r="H33" i="29"/>
  <c r="H29" i="29"/>
  <c r="I64" i="29"/>
  <c r="H16" i="29"/>
  <c r="H114" i="29"/>
  <c r="H19" i="29"/>
  <c r="H485" i="29"/>
  <c r="H461" i="29"/>
  <c r="H433" i="29"/>
  <c r="H401" i="29"/>
  <c r="H337" i="29"/>
  <c r="H309" i="29"/>
  <c r="H257" i="29"/>
  <c r="H181" i="29"/>
  <c r="H125" i="29"/>
  <c r="H73" i="29"/>
  <c r="H541" i="29"/>
  <c r="H525" i="29"/>
  <c r="H517" i="29"/>
  <c r="H501" i="29"/>
  <c r="H477" i="29"/>
  <c r="H437" i="29"/>
  <c r="H429" i="29"/>
  <c r="H397" i="29"/>
  <c r="H389" i="29"/>
  <c r="H365" i="29"/>
  <c r="H357" i="29"/>
  <c r="H341" i="29"/>
  <c r="H333" i="29"/>
  <c r="H293" i="29"/>
  <c r="H285" i="29"/>
  <c r="H277" i="29"/>
  <c r="H201" i="29"/>
  <c r="H509" i="29"/>
  <c r="H325" i="29"/>
  <c r="H273" i="29"/>
  <c r="H245" i="29"/>
  <c r="H197" i="29"/>
  <c r="I546" i="29"/>
  <c r="I538" i="29"/>
  <c r="I530" i="29"/>
  <c r="I522" i="29"/>
  <c r="I514" i="29"/>
  <c r="I506" i="29"/>
  <c r="I498" i="29"/>
  <c r="I490" i="29"/>
  <c r="I474" i="29"/>
  <c r="I466" i="29"/>
  <c r="I458" i="29"/>
  <c r="I442" i="29"/>
  <c r="I434" i="29"/>
  <c r="I426" i="29"/>
  <c r="I410" i="29"/>
  <c r="I402" i="29"/>
  <c r="I394" i="29"/>
  <c r="I378" i="29"/>
  <c r="I370" i="29"/>
  <c r="I362" i="29"/>
  <c r="I346" i="29"/>
  <c r="I338" i="29"/>
  <c r="I330" i="29"/>
  <c r="I314" i="29"/>
  <c r="H302" i="29"/>
  <c r="I274" i="29"/>
  <c r="I258" i="29"/>
  <c r="I242" i="29"/>
  <c r="I226" i="29"/>
  <c r="I210" i="29"/>
  <c r="I194" i="29"/>
  <c r="I178" i="29"/>
  <c r="I162" i="29"/>
  <c r="I154" i="29"/>
  <c r="I146" i="29"/>
  <c r="I138" i="29"/>
  <c r="I130" i="29"/>
  <c r="I122" i="29"/>
  <c r="I114" i="29"/>
  <c r="I106" i="29"/>
  <c r="I98" i="29"/>
  <c r="I90" i="29"/>
  <c r="I82" i="29"/>
  <c r="I74" i="29"/>
  <c r="H50" i="29"/>
  <c r="H42" i="29"/>
  <c r="H34" i="29"/>
  <c r="H30" i="29"/>
  <c r="I65" i="29"/>
  <c r="H17" i="29"/>
  <c r="H529" i="29"/>
  <c r="H469" i="29"/>
  <c r="H265" i="29"/>
  <c r="H237" i="29"/>
  <c r="H189" i="29"/>
  <c r="H133" i="29"/>
  <c r="H493" i="29"/>
  <c r="H441" i="29"/>
  <c r="H405" i="29"/>
  <c r="H373" i="29"/>
  <c r="H345" i="29"/>
  <c r="H317" i="29"/>
  <c r="H261" i="29"/>
  <c r="H209" i="29"/>
  <c r="H113" i="29"/>
  <c r="H77" i="29"/>
  <c r="I543" i="29"/>
  <c r="H479" i="29"/>
  <c r="H463" i="29"/>
  <c r="H455" i="29"/>
  <c r="H415" i="29"/>
  <c r="H399" i="29"/>
  <c r="H391" i="29"/>
  <c r="H542" i="29"/>
  <c r="H430" i="29"/>
  <c r="H226" i="29"/>
  <c r="H98" i="29"/>
  <c r="H82" i="29"/>
  <c r="H54" i="29"/>
  <c r="H26" i="29"/>
  <c r="H489" i="29"/>
  <c r="H449" i="29"/>
  <c r="H409" i="29"/>
  <c r="H369" i="29"/>
  <c r="H297" i="29"/>
  <c r="H241" i="29"/>
  <c r="H225" i="29"/>
  <c r="H185" i="29"/>
  <c r="H169" i="29"/>
  <c r="H137" i="29"/>
  <c r="H109" i="29"/>
  <c r="H97" i="29"/>
  <c r="H81" i="29"/>
  <c r="H66" i="29"/>
  <c r="H38" i="29"/>
  <c r="H25" i="29"/>
  <c r="H505" i="29"/>
  <c r="H366" i="29"/>
  <c r="H314" i="29"/>
  <c r="H150" i="29"/>
  <c r="H537" i="29"/>
  <c r="H521" i="29"/>
  <c r="H425" i="29"/>
  <c r="H385" i="29"/>
  <c r="H329" i="29"/>
  <c r="H313" i="29"/>
  <c r="H253" i="29"/>
  <c r="H182" i="29"/>
  <c r="H165" i="29"/>
  <c r="H149" i="29"/>
  <c r="H134" i="29"/>
  <c r="H105" i="29"/>
  <c r="H61" i="29"/>
  <c r="H22" i="29"/>
  <c r="H414" i="29"/>
  <c r="H533" i="29"/>
  <c r="H118" i="29"/>
  <c r="I213" i="29"/>
  <c r="I205" i="29"/>
  <c r="I197" i="29"/>
  <c r="I189" i="29"/>
  <c r="I181" i="29"/>
  <c r="I173" i="29"/>
  <c r="I165" i="29"/>
  <c r="I157" i="29"/>
  <c r="I149" i="29"/>
  <c r="I141" i="29"/>
  <c r="I133" i="29"/>
  <c r="I125" i="29"/>
  <c r="I117" i="29"/>
  <c r="I109" i="29"/>
  <c r="I101" i="29"/>
  <c r="I93" i="29"/>
  <c r="I85" i="29"/>
  <c r="I77" i="29"/>
  <c r="I69" i="29"/>
  <c r="H12" i="29"/>
  <c r="H497" i="29"/>
  <c r="H361" i="29"/>
  <c r="H289" i="29"/>
  <c r="H269" i="29"/>
  <c r="H249" i="29"/>
  <c r="H213" i="29"/>
  <c r="H161" i="29"/>
  <c r="H146" i="29"/>
  <c r="H117" i="29"/>
  <c r="H102" i="29"/>
  <c r="H86" i="29"/>
  <c r="H58" i="29"/>
  <c r="I264" i="29"/>
  <c r="I248" i="29"/>
  <c r="I232" i="29"/>
  <c r="I216" i="29"/>
  <c r="I200" i="29"/>
  <c r="I184" i="29"/>
  <c r="I168" i="29"/>
  <c r="I152" i="29"/>
  <c r="I136" i="29"/>
  <c r="I120" i="29"/>
  <c r="H530" i="29"/>
  <c r="H494" i="29"/>
  <c r="H457" i="29"/>
  <c r="H417" i="29"/>
  <c r="H377" i="29"/>
  <c r="H321" i="29"/>
  <c r="H305" i="29"/>
  <c r="H229" i="29"/>
  <c r="H193" i="29"/>
  <c r="H177" i="29"/>
  <c r="H157" i="29"/>
  <c r="H145" i="29"/>
  <c r="H130" i="29"/>
  <c r="H101" i="29"/>
  <c r="H85" i="29"/>
  <c r="H70" i="29"/>
  <c r="I251" i="29"/>
  <c r="I243" i="29"/>
  <c r="I235" i="29"/>
  <c r="I227" i="29"/>
  <c r="I219" i="29"/>
  <c r="I211" i="29"/>
  <c r="I203" i="29"/>
  <c r="I195" i="29"/>
  <c r="I179" i="29"/>
  <c r="I163" i="29"/>
  <c r="H87" i="29"/>
  <c r="I103" i="29"/>
  <c r="I87" i="29"/>
  <c r="I71" i="29"/>
  <c r="H506" i="29"/>
  <c r="H466" i="29"/>
  <c r="H442" i="29"/>
  <c r="H402" i="29"/>
  <c r="H378" i="29"/>
  <c r="H338" i="29"/>
  <c r="H210" i="29"/>
  <c r="H166" i="29"/>
  <c r="H478" i="29"/>
  <c r="H350" i="29"/>
  <c r="H194" i="29"/>
  <c r="I482" i="29"/>
  <c r="H482" i="29"/>
  <c r="I418" i="29"/>
  <c r="H418" i="29"/>
  <c r="I354" i="29"/>
  <c r="H354" i="29"/>
  <c r="I306" i="29"/>
  <c r="H306" i="29"/>
  <c r="I282" i="29"/>
  <c r="H282" i="29"/>
  <c r="I266" i="29"/>
  <c r="H266" i="29"/>
  <c r="I234" i="29"/>
  <c r="H234" i="29"/>
  <c r="H238" i="29"/>
  <c r="I218" i="29"/>
  <c r="H222" i="29"/>
  <c r="H218" i="29"/>
  <c r="I202" i="29"/>
  <c r="H202" i="29"/>
  <c r="H206" i="29"/>
  <c r="I186" i="29"/>
  <c r="H190" i="29"/>
  <c r="H186" i="29"/>
  <c r="H538" i="29"/>
  <c r="H526" i="29"/>
  <c r="H514" i="29"/>
  <c r="H490" i="29"/>
  <c r="H426" i="29"/>
  <c r="H362" i="29"/>
  <c r="H262" i="29"/>
  <c r="H178" i="29"/>
  <c r="H539" i="29"/>
  <c r="I535" i="29"/>
  <c r="H531" i="29"/>
  <c r="I527" i="29"/>
  <c r="H523" i="29"/>
  <c r="I519" i="29"/>
  <c r="H515" i="29"/>
  <c r="I511" i="29"/>
  <c r="H507" i="29"/>
  <c r="H503" i="29"/>
  <c r="I503" i="29"/>
  <c r="H499" i="29"/>
  <c r="I495" i="29"/>
  <c r="H491" i="29"/>
  <c r="I487" i="29"/>
  <c r="H483" i="29"/>
  <c r="I479" i="29"/>
  <c r="H475" i="29"/>
  <c r="H471" i="29"/>
  <c r="I471" i="29"/>
  <c r="H467" i="29"/>
  <c r="I463" i="29"/>
  <c r="H459" i="29"/>
  <c r="I455" i="29"/>
  <c r="H451" i="29"/>
  <c r="I447" i="29"/>
  <c r="H443" i="29"/>
  <c r="H439" i="29"/>
  <c r="I439" i="29"/>
  <c r="H435" i="29"/>
  <c r="I431" i="29"/>
  <c r="H427" i="29"/>
  <c r="I423" i="29"/>
  <c r="H419" i="29"/>
  <c r="I415" i="29"/>
  <c r="H411" i="29"/>
  <c r="H407" i="29"/>
  <c r="I407" i="29"/>
  <c r="H403" i="29"/>
  <c r="I399" i="29"/>
  <c r="H395" i="29"/>
  <c r="I391" i="29"/>
  <c r="H387" i="29"/>
  <c r="I383" i="29"/>
  <c r="H379" i="29"/>
  <c r="H375" i="29"/>
  <c r="I375" i="29"/>
  <c r="H371" i="29"/>
  <c r="I367" i="29"/>
  <c r="H363" i="29"/>
  <c r="I359" i="29"/>
  <c r="H355" i="29"/>
  <c r="I351" i="29"/>
  <c r="H347" i="29"/>
  <c r="H343" i="29"/>
  <c r="I343" i="29"/>
  <c r="H339" i="29"/>
  <c r="I335" i="29"/>
  <c r="H331" i="29"/>
  <c r="I327" i="29"/>
  <c r="H327" i="29"/>
  <c r="H323" i="29"/>
  <c r="I319" i="29"/>
  <c r="H315" i="29"/>
  <c r="H311" i="29"/>
  <c r="I311" i="29"/>
  <c r="H307" i="29"/>
  <c r="I303" i="29"/>
  <c r="H299" i="29"/>
  <c r="I295" i="29"/>
  <c r="H291" i="29"/>
  <c r="I287" i="29"/>
  <c r="H287" i="29"/>
  <c r="H283" i="29"/>
  <c r="I279" i="29"/>
  <c r="H275" i="29"/>
  <c r="I271" i="29"/>
  <c r="H271" i="29"/>
  <c r="H267" i="29"/>
  <c r="I263" i="29"/>
  <c r="H259" i="29"/>
  <c r="I255" i="29"/>
  <c r="H255" i="29"/>
  <c r="H251" i="29"/>
  <c r="I247" i="29"/>
  <c r="H243" i="29"/>
  <c r="I239" i="29"/>
  <c r="H239" i="29"/>
  <c r="H235" i="29"/>
  <c r="I231" i="29"/>
  <c r="H227" i="29"/>
  <c r="I223" i="29"/>
  <c r="H223" i="29"/>
  <c r="H219" i="29"/>
  <c r="I215" i="29"/>
  <c r="H211" i="29"/>
  <c r="I207" i="29"/>
  <c r="H207" i="29"/>
  <c r="I450" i="29"/>
  <c r="H450" i="29"/>
  <c r="I386" i="29"/>
  <c r="H386" i="29"/>
  <c r="I290" i="29"/>
  <c r="H294" i="29"/>
  <c r="I250" i="29"/>
  <c r="H254" i="29"/>
  <c r="H250" i="29"/>
  <c r="I170" i="29"/>
  <c r="H170" i="29"/>
  <c r="H174" i="29"/>
  <c r="H462" i="29"/>
  <c r="H398" i="29"/>
  <c r="H334" i="29"/>
  <c r="H246" i="29"/>
  <c r="H162" i="29"/>
  <c r="I542" i="29"/>
  <c r="I534" i="29"/>
  <c r="H534" i="29"/>
  <c r="I526" i="29"/>
  <c r="I518" i="29"/>
  <c r="H518" i="29"/>
  <c r="I510" i="29"/>
  <c r="I502" i="29"/>
  <c r="H502" i="29"/>
  <c r="I494" i="29"/>
  <c r="I486" i="29"/>
  <c r="H486" i="29"/>
  <c r="I478" i="29"/>
  <c r="I470" i="29"/>
  <c r="H470" i="29"/>
  <c r="I462" i="29"/>
  <c r="I454" i="29"/>
  <c r="H454" i="29"/>
  <c r="I446" i="29"/>
  <c r="I438" i="29"/>
  <c r="H438" i="29"/>
  <c r="I406" i="29"/>
  <c r="H406" i="29"/>
  <c r="I398" i="29"/>
  <c r="I390" i="29"/>
  <c r="H390" i="29"/>
  <c r="I382" i="29"/>
  <c r="I374" i="29"/>
  <c r="H374" i="29"/>
  <c r="I366" i="29"/>
  <c r="I358" i="29"/>
  <c r="H358" i="29"/>
  <c r="I350" i="29"/>
  <c r="H326" i="29"/>
  <c r="I322" i="29"/>
  <c r="H322" i="29"/>
  <c r="I430" i="29"/>
  <c r="H546" i="29"/>
  <c r="H535" i="29"/>
  <c r="H511" i="29"/>
  <c r="H498" i="29"/>
  <c r="H487" i="29"/>
  <c r="H474" i="29"/>
  <c r="H447" i="29"/>
  <c r="H434" i="29"/>
  <c r="H423" i="29"/>
  <c r="H410" i="29"/>
  <c r="H383" i="29"/>
  <c r="H370" i="29"/>
  <c r="H359" i="29"/>
  <c r="H346" i="29"/>
  <c r="H318" i="29"/>
  <c r="H274" i="29"/>
  <c r="H230" i="29"/>
  <c r="H215" i="29"/>
  <c r="I414" i="29"/>
  <c r="H522" i="29"/>
  <c r="H510" i="29"/>
  <c r="H446" i="29"/>
  <c r="H382" i="29"/>
  <c r="H286" i="29"/>
  <c r="H258" i="29"/>
  <c r="H214" i="29"/>
  <c r="I298" i="29"/>
  <c r="H298" i="29"/>
  <c r="H290" i="29"/>
  <c r="I422" i="29"/>
  <c r="H422" i="29"/>
  <c r="H543" i="29"/>
  <c r="H495" i="29"/>
  <c r="H458" i="29"/>
  <c r="H431" i="29"/>
  <c r="H394" i="29"/>
  <c r="H367" i="29"/>
  <c r="H330" i="29"/>
  <c r="H270" i="29"/>
  <c r="H242" i="29"/>
  <c r="H198" i="29"/>
  <c r="I539" i="29"/>
  <c r="I531" i="29"/>
  <c r="I523" i="29"/>
  <c r="I515" i="29"/>
  <c r="I507" i="29"/>
  <c r="I499" i="29"/>
  <c r="I491" i="29"/>
  <c r="I483" i="29"/>
  <c r="I475" i="29"/>
  <c r="I467" i="29"/>
  <c r="I459" i="29"/>
  <c r="I451" i="29"/>
  <c r="I443" i="29"/>
  <c r="I435" i="29"/>
  <c r="I427" i="29"/>
  <c r="I419" i="29"/>
  <c r="I411" i="29"/>
  <c r="I403" i="29"/>
  <c r="I395" i="29"/>
  <c r="I387" i="29"/>
  <c r="I379" i="29"/>
  <c r="I371" i="29"/>
  <c r="I363" i="29"/>
  <c r="I355" i="29"/>
  <c r="I347" i="29"/>
  <c r="I339" i="29"/>
  <c r="I331" i="29"/>
  <c r="I323" i="29"/>
  <c r="I315" i="29"/>
  <c r="I307" i="29"/>
  <c r="I299" i="29"/>
  <c r="I291" i="29"/>
  <c r="I283" i="29"/>
  <c r="I275" i="29"/>
  <c r="I267" i="29"/>
  <c r="I259" i="29"/>
  <c r="I187" i="29"/>
  <c r="H191" i="29"/>
  <c r="I171" i="29"/>
  <c r="H175" i="29"/>
  <c r="I155" i="29"/>
  <c r="H159" i="29"/>
  <c r="I147" i="29"/>
  <c r="I199" i="29"/>
  <c r="I139" i="29"/>
  <c r="I191" i="29"/>
  <c r="H143" i="29"/>
  <c r="I131" i="29"/>
  <c r="I183" i="29"/>
  <c r="I123" i="29"/>
  <c r="H127" i="29"/>
  <c r="I175" i="29"/>
  <c r="I115" i="29"/>
  <c r="I167" i="29"/>
  <c r="I107" i="29"/>
  <c r="I159" i="29"/>
  <c r="H111" i="29"/>
  <c r="I99" i="29"/>
  <c r="I151" i="29"/>
  <c r="I91" i="29"/>
  <c r="H95" i="29"/>
  <c r="I143" i="29"/>
  <c r="I83" i="29"/>
  <c r="I135" i="29"/>
  <c r="I75" i="29"/>
  <c r="I127" i="29"/>
  <c r="H79" i="29"/>
  <c r="I67" i="29"/>
  <c r="I119" i="29"/>
  <c r="I59" i="29"/>
  <c r="H63" i="29"/>
  <c r="I111" i="29"/>
  <c r="I95" i="29"/>
  <c r="H47" i="29"/>
  <c r="H31" i="29"/>
  <c r="I79" i="29"/>
  <c r="H10" i="29"/>
  <c r="H14" i="29"/>
  <c r="H154" i="29"/>
  <c r="H122" i="29"/>
  <c r="H90" i="29"/>
  <c r="H142" i="29"/>
  <c r="H110" i="29"/>
  <c r="H78" i="29"/>
  <c r="H46" i="29"/>
  <c r="I342" i="29"/>
  <c r="I334" i="29"/>
  <c r="I326" i="29"/>
  <c r="I318" i="29"/>
  <c r="I310" i="29"/>
  <c r="I302" i="29"/>
  <c r="I294" i="29"/>
  <c r="I286" i="29"/>
  <c r="I278" i="29"/>
  <c r="I270" i="29"/>
  <c r="I262" i="29"/>
  <c r="I254" i="29"/>
  <c r="I246" i="29"/>
  <c r="I238" i="29"/>
  <c r="I230" i="29"/>
  <c r="I222" i="29"/>
  <c r="I214" i="29"/>
  <c r="I206" i="29"/>
  <c r="I198" i="29"/>
  <c r="I190" i="29"/>
  <c r="I182" i="29"/>
  <c r="I174" i="29"/>
  <c r="I166" i="29"/>
  <c r="I158" i="29"/>
  <c r="I150" i="29"/>
  <c r="I142" i="29"/>
  <c r="I134" i="29"/>
  <c r="I126" i="29"/>
  <c r="I118" i="29"/>
  <c r="I110" i="29"/>
  <c r="I102" i="29"/>
  <c r="I94" i="29"/>
  <c r="I86" i="29"/>
  <c r="I78" i="29"/>
  <c r="I70" i="29"/>
  <c r="I62" i="29"/>
  <c r="H13" i="29"/>
  <c r="H278" i="29"/>
  <c r="H138" i="29"/>
  <c r="H106" i="29"/>
  <c r="H74" i="29"/>
  <c r="I541" i="29"/>
  <c r="I533" i="29"/>
  <c r="I525" i="29"/>
  <c r="I517" i="29"/>
  <c r="I509" i="29"/>
  <c r="I501" i="29"/>
  <c r="I493" i="29"/>
  <c r="I485" i="29"/>
  <c r="I477" i="29"/>
  <c r="I469" i="29"/>
  <c r="I461" i="29"/>
  <c r="I453" i="29"/>
  <c r="I445" i="29"/>
  <c r="I437" i="29"/>
  <c r="I429" i="29"/>
  <c r="I421" i="29"/>
  <c r="I413" i="29"/>
  <c r="I405" i="29"/>
  <c r="I397" i="29"/>
  <c r="I389" i="29"/>
  <c r="I381" i="29"/>
  <c r="I373" i="29"/>
  <c r="I365" i="29"/>
  <c r="I357" i="29"/>
  <c r="I349" i="29"/>
  <c r="I341" i="29"/>
  <c r="I333" i="29"/>
  <c r="I325" i="29"/>
  <c r="I317" i="29"/>
  <c r="I309" i="29"/>
  <c r="I301" i="29"/>
  <c r="I293" i="29"/>
  <c r="I285" i="29"/>
  <c r="I277" i="29"/>
  <c r="I269" i="29"/>
  <c r="I261" i="29"/>
  <c r="I253" i="29"/>
  <c r="I245" i="29"/>
  <c r="I237" i="29"/>
  <c r="I229" i="29"/>
  <c r="I221" i="29"/>
  <c r="I61" i="29"/>
  <c r="H342" i="29"/>
  <c r="H310" i="29"/>
  <c r="H158" i="29"/>
  <c r="H126" i="29"/>
  <c r="H94" i="29"/>
  <c r="H62" i="29"/>
  <c r="H544" i="29"/>
  <c r="I540" i="29"/>
  <c r="H536" i="29"/>
  <c r="I532" i="29"/>
  <c r="H528" i="29"/>
  <c r="I524" i="29"/>
  <c r="H520" i="29"/>
  <c r="I516" i="29"/>
  <c r="H512" i="29"/>
  <c r="I508" i="29"/>
  <c r="H504" i="29"/>
  <c r="I500" i="29"/>
  <c r="H496" i="29"/>
  <c r="I492" i="29"/>
  <c r="H488" i="29"/>
  <c r="I484" i="29"/>
  <c r="H480" i="29"/>
  <c r="I476" i="29"/>
  <c r="H472" i="29"/>
  <c r="I468" i="29"/>
  <c r="H464" i="29"/>
  <c r="I460" i="29"/>
  <c r="H456" i="29"/>
  <c r="I452" i="29"/>
  <c r="H448" i="29"/>
  <c r="I444" i="29"/>
  <c r="H440" i="29"/>
  <c r="I436" i="29"/>
  <c r="H432" i="29"/>
  <c r="I428" i="29"/>
  <c r="H424" i="29"/>
  <c r="I420" i="29"/>
  <c r="H416" i="29"/>
  <c r="I412" i="29"/>
  <c r="H408" i="29"/>
  <c r="I404" i="29"/>
  <c r="H400" i="29"/>
  <c r="I396" i="29"/>
  <c r="H392" i="29"/>
  <c r="I388" i="29"/>
  <c r="H384" i="29"/>
  <c r="I380" i="29"/>
  <c r="H376" i="29"/>
  <c r="I372" i="29"/>
  <c r="H368" i="29"/>
  <c r="I364" i="29"/>
  <c r="H360" i="29"/>
  <c r="I356" i="29"/>
  <c r="H352" i="29"/>
  <c r="I348" i="29"/>
  <c r="H344" i="29"/>
  <c r="I340" i="29"/>
  <c r="H336" i="29"/>
  <c r="I332" i="29"/>
  <c r="H328" i="29"/>
  <c r="I324" i="29"/>
  <c r="H320" i="29"/>
  <c r="I316" i="29"/>
  <c r="H312" i="29"/>
  <c r="I308" i="29"/>
  <c r="H304" i="29"/>
  <c r="I300" i="29"/>
  <c r="H296" i="29"/>
  <c r="I292" i="29"/>
  <c r="H288" i="29"/>
  <c r="I284" i="29"/>
  <c r="H280" i="29"/>
  <c r="I276" i="29"/>
  <c r="H272" i="29"/>
  <c r="I268" i="29"/>
  <c r="H264" i="29"/>
  <c r="I260" i="29"/>
  <c r="H256" i="29"/>
  <c r="I252" i="29"/>
  <c r="H248" i="29"/>
  <c r="I244" i="29"/>
  <c r="H240" i="29"/>
  <c r="I236" i="29"/>
  <c r="H232" i="29"/>
  <c r="I228" i="29"/>
  <c r="H224" i="29"/>
  <c r="I220" i="29"/>
  <c r="H216" i="29"/>
  <c r="I212" i="29"/>
  <c r="H208" i="29"/>
  <c r="I204" i="29"/>
  <c r="H200" i="29"/>
  <c r="I196" i="29"/>
  <c r="H192" i="29"/>
  <c r="I188" i="29"/>
  <c r="H184" i="29"/>
  <c r="I180" i="29"/>
  <c r="H176" i="29"/>
  <c r="I172" i="29"/>
  <c r="H168" i="29"/>
  <c r="I164" i="29"/>
  <c r="H160" i="29"/>
  <c r="I156" i="29"/>
  <c r="H152" i="29"/>
  <c r="I148" i="29"/>
  <c r="H144" i="29"/>
  <c r="I140" i="29"/>
  <c r="H136" i="29"/>
  <c r="I132" i="29"/>
  <c r="H128" i="29"/>
  <c r="I124" i="29"/>
  <c r="H120" i="29"/>
  <c r="I116" i="29"/>
  <c r="H112" i="29"/>
  <c r="I108" i="29"/>
  <c r="H104" i="29"/>
  <c r="I100" i="29"/>
  <c r="H96" i="29"/>
  <c r="I92" i="29"/>
  <c r="H88" i="29"/>
  <c r="I84" i="29"/>
  <c r="H80" i="29"/>
  <c r="I76" i="29"/>
  <c r="H72" i="29"/>
  <c r="I68" i="29"/>
  <c r="H203" i="29"/>
  <c r="H195" i="29"/>
  <c r="H187" i="29"/>
  <c r="H179" i="29"/>
  <c r="H171" i="29"/>
  <c r="H163" i="29"/>
  <c r="H155" i="29"/>
  <c r="H147" i="29"/>
  <c r="H139" i="29"/>
  <c r="H131" i="29"/>
  <c r="H123" i="29"/>
  <c r="H115" i="29"/>
  <c r="H107" i="29"/>
  <c r="H99" i="29"/>
  <c r="H91" i="29"/>
  <c r="H83" i="29"/>
  <c r="H75" i="29"/>
  <c r="H67" i="29"/>
  <c r="H59" i="29"/>
  <c r="H51" i="29"/>
  <c r="H43" i="29"/>
  <c r="H35" i="29"/>
  <c r="H27" i="29"/>
  <c r="I60" i="29"/>
  <c r="H263" i="29"/>
  <c r="H303" i="29"/>
  <c r="F70" i="30"/>
  <c r="F109" i="30"/>
  <c r="F93" i="30"/>
  <c r="F77" i="30"/>
  <c r="F61" i="30"/>
  <c r="F53" i="30"/>
  <c r="F45" i="30"/>
  <c r="F13" i="30"/>
  <c r="F115" i="30"/>
  <c r="F108" i="30"/>
  <c r="F99" i="30"/>
  <c r="F92" i="30"/>
  <c r="F83" i="30"/>
  <c r="F76" i="30"/>
  <c r="F67" i="30"/>
  <c r="F60" i="30"/>
  <c r="F51" i="30"/>
  <c r="F44" i="30"/>
  <c r="F35" i="30"/>
  <c r="F28" i="30"/>
  <c r="F19" i="30"/>
  <c r="F12" i="30"/>
  <c r="F110" i="30"/>
  <c r="F94" i="30"/>
  <c r="F78" i="30"/>
  <c r="F54" i="30"/>
  <c r="F38" i="30"/>
  <c r="F101" i="30"/>
  <c r="F85" i="30"/>
  <c r="F69" i="30"/>
  <c r="F37" i="30"/>
  <c r="F102" i="30"/>
  <c r="F86" i="30"/>
  <c r="F62" i="30"/>
  <c r="F22" i="30"/>
  <c r="F29" i="30"/>
  <c r="F46" i="30"/>
  <c r="F107" i="30"/>
  <c r="F91" i="30"/>
  <c r="F75" i="30"/>
  <c r="F59" i="30"/>
  <c r="F43" i="30"/>
  <c r="F27" i="30"/>
  <c r="F11" i="30"/>
  <c r="F114" i="30"/>
  <c r="F106" i="30"/>
  <c r="F98" i="30"/>
  <c r="F90" i="30"/>
  <c r="F82" i="30"/>
  <c r="F74" i="30"/>
  <c r="F66" i="30"/>
  <c r="F58" i="30"/>
  <c r="F50" i="30"/>
  <c r="F42" i="30"/>
  <c r="F34" i="30"/>
  <c r="F26" i="30"/>
  <c r="F18" i="30"/>
  <c r="F10" i="30"/>
  <c r="F6" i="30"/>
  <c r="F21" i="30"/>
  <c r="F30" i="30"/>
  <c r="F14" i="30"/>
  <c r="F25" i="30"/>
  <c r="F104" i="30"/>
  <c r="F72" i="30"/>
  <c r="F64" i="30"/>
  <c r="F48" i="30"/>
  <c r="F24" i="30"/>
  <c r="F16" i="30"/>
  <c r="F116" i="30"/>
  <c r="F100" i="30"/>
  <c r="F84" i="30"/>
  <c r="F68" i="30"/>
  <c r="F52" i="30"/>
  <c r="F36" i="30"/>
  <c r="F20" i="30"/>
  <c r="F97" i="30"/>
  <c r="F73" i="30"/>
  <c r="F57" i="30"/>
  <c r="F33" i="30"/>
  <c r="F96" i="30"/>
  <c r="F80" i="30"/>
  <c r="F40" i="30"/>
  <c r="F103" i="30"/>
  <c r="F87" i="30"/>
  <c r="F79" i="30"/>
  <c r="F63" i="30"/>
  <c r="F55" i="30"/>
  <c r="F39" i="30"/>
  <c r="F23" i="30"/>
  <c r="F7" i="30"/>
  <c r="F105" i="30"/>
  <c r="F81" i="30"/>
  <c r="F49" i="30"/>
  <c r="F17" i="30"/>
  <c r="F56" i="30"/>
  <c r="F111" i="30"/>
  <c r="F95" i="30"/>
  <c r="F71" i="30"/>
  <c r="F47" i="30"/>
  <c r="F31" i="30"/>
  <c r="F15" i="30"/>
  <c r="F113" i="30"/>
  <c r="F89" i="30"/>
  <c r="F65" i="30"/>
  <c r="F41" i="30"/>
  <c r="F9" i="30"/>
  <c r="F112" i="30"/>
  <c r="F88" i="30"/>
  <c r="F32" i="30"/>
  <c r="F8" i="30"/>
  <c r="W500" i="14"/>
  <c r="AJ501" i="14"/>
  <c r="I500" i="14"/>
  <c r="O500" i="14" s="1"/>
  <c r="P502" i="14"/>
  <c r="V503" i="14"/>
  <c r="P498" i="14"/>
  <c r="J496" i="14"/>
  <c r="K496" i="14" s="1"/>
  <c r="I499" i="14"/>
  <c r="L499" i="14" s="1"/>
  <c r="N499" i="14" s="1"/>
  <c r="AD502" i="14"/>
  <c r="AJ500" i="14"/>
  <c r="J502" i="14"/>
  <c r="K502" i="14" s="1"/>
  <c r="AD503" i="14"/>
  <c r="V497" i="14"/>
  <c r="AA496" i="14"/>
  <c r="J498" i="14"/>
  <c r="K498" i="14" s="1"/>
  <c r="J501" i="14"/>
  <c r="K501" i="14" s="1"/>
  <c r="W501" i="14"/>
  <c r="I502" i="14"/>
  <c r="AA502" i="14"/>
  <c r="AA503" i="14"/>
  <c r="P503" i="14"/>
  <c r="I498" i="14"/>
  <c r="AD498" i="14"/>
  <c r="I501" i="14"/>
  <c r="V501" i="14"/>
  <c r="AD500" i="14"/>
  <c r="W502" i="14"/>
  <c r="J503" i="14"/>
  <c r="K503" i="14" s="1"/>
  <c r="V498" i="14"/>
  <c r="AA499" i="14"/>
  <c r="P500" i="14"/>
  <c r="AD501" i="14"/>
  <c r="W503" i="14"/>
  <c r="AA498" i="14"/>
  <c r="AD499" i="14"/>
  <c r="V502" i="14"/>
  <c r="I503" i="14"/>
  <c r="P501" i="14"/>
  <c r="AJ499" i="14"/>
  <c r="AA500" i="14"/>
  <c r="AA495" i="14"/>
  <c r="J500" i="14"/>
  <c r="K500" i="14" s="1"/>
  <c r="V500" i="14"/>
  <c r="L606" i="16"/>
  <c r="AB83" i="21"/>
  <c r="P499" i="14"/>
  <c r="W499" i="14"/>
  <c r="J499" i="14"/>
  <c r="K499" i="14" s="1"/>
  <c r="V499" i="14"/>
  <c r="L604" i="16"/>
  <c r="J497" i="14"/>
  <c r="K497" i="14" s="1"/>
  <c r="J495" i="14"/>
  <c r="K495" i="14" s="1"/>
  <c r="L598" i="16"/>
  <c r="L600" i="16"/>
  <c r="D17" i="26"/>
  <c r="D18" i="26" s="1"/>
  <c r="E17" i="26"/>
  <c r="E18" i="26" s="1"/>
  <c r="F17" i="26"/>
  <c r="F18" i="26" s="1"/>
  <c r="G17" i="26"/>
  <c r="G18" i="26" s="1"/>
  <c r="H17" i="26"/>
  <c r="H18" i="26" s="1"/>
  <c r="I17" i="26"/>
  <c r="I18" i="26" s="1"/>
  <c r="J17" i="26"/>
  <c r="J18" i="26" s="1"/>
  <c r="K17" i="26"/>
  <c r="K18" i="26" s="1"/>
  <c r="L17" i="26"/>
  <c r="L18" i="26" s="1"/>
  <c r="M17" i="26"/>
  <c r="M18" i="26" s="1"/>
  <c r="N17" i="26"/>
  <c r="N18" i="26" s="1"/>
  <c r="C17" i="26"/>
  <c r="AM151" i="6"/>
  <c r="N259" i="24"/>
  <c r="AF517" i="14" l="1"/>
  <c r="AG566" i="14"/>
  <c r="AF518" i="14"/>
  <c r="AG567" i="14"/>
  <c r="AF519" i="14"/>
  <c r="AG568" i="14"/>
  <c r="M620" i="16"/>
  <c r="M615" i="16"/>
  <c r="M611" i="16"/>
  <c r="M619" i="16"/>
  <c r="AO156" i="6"/>
  <c r="AS156" i="6"/>
  <c r="AP161" i="6"/>
  <c r="AB515" i="14"/>
  <c r="O499" i="14"/>
  <c r="AC510" i="14"/>
  <c r="AB509" i="14"/>
  <c r="L500" i="14"/>
  <c r="M500" i="14" s="1"/>
  <c r="AB512" i="14"/>
  <c r="AB511" i="14"/>
  <c r="AC515" i="14"/>
  <c r="L506" i="14"/>
  <c r="O506" i="14"/>
  <c r="AF512" i="14"/>
  <c r="AF511" i="14"/>
  <c r="N511" i="14"/>
  <c r="M511" i="14"/>
  <c r="AC508" i="14"/>
  <c r="AC511" i="14"/>
  <c r="M509" i="14"/>
  <c r="N509" i="14"/>
  <c r="M514" i="14"/>
  <c r="N514" i="14"/>
  <c r="AF514" i="14"/>
  <c r="AC512" i="14"/>
  <c r="AC514" i="14"/>
  <c r="AB514" i="14"/>
  <c r="L507" i="14"/>
  <c r="O507" i="14"/>
  <c r="O505" i="14"/>
  <c r="L505" i="14"/>
  <c r="AC509" i="14"/>
  <c r="AB507" i="14"/>
  <c r="AB510" i="14"/>
  <c r="AF510" i="14"/>
  <c r="AF516" i="14"/>
  <c r="M512" i="14"/>
  <c r="N512" i="14"/>
  <c r="AF513" i="14"/>
  <c r="AB508" i="14"/>
  <c r="AC513" i="14"/>
  <c r="AF515" i="14"/>
  <c r="AB513" i="14"/>
  <c r="L504" i="14"/>
  <c r="O504" i="14"/>
  <c r="N513" i="14"/>
  <c r="M513" i="14"/>
  <c r="AC507" i="14"/>
  <c r="AN153" i="6"/>
  <c r="M617" i="16"/>
  <c r="M612" i="16"/>
  <c r="M618" i="16"/>
  <c r="M613" i="16"/>
  <c r="M610" i="16"/>
  <c r="M614" i="16"/>
  <c r="M616" i="16"/>
  <c r="M499" i="14"/>
  <c r="L503" i="14"/>
  <c r="O503" i="14"/>
  <c r="O498" i="14"/>
  <c r="L498" i="14"/>
  <c r="L502" i="14"/>
  <c r="O502" i="14"/>
  <c r="L501" i="14"/>
  <c r="O501" i="14"/>
  <c r="N278" i="24"/>
  <c r="N277" i="24"/>
  <c r="N276" i="24"/>
  <c r="N272" i="24"/>
  <c r="N271" i="24"/>
  <c r="N270" i="24"/>
  <c r="N269" i="24"/>
  <c r="N268" i="24"/>
  <c r="N267" i="24"/>
  <c r="N266" i="24"/>
  <c r="N265" i="24"/>
  <c r="N264" i="24"/>
  <c r="N263" i="24"/>
  <c r="N262" i="24"/>
  <c r="N261" i="24"/>
  <c r="N260" i="24"/>
  <c r="C259" i="24"/>
  <c r="F259" i="24"/>
  <c r="Z89" i="21"/>
  <c r="AA37" i="21" s="1"/>
  <c r="Z90" i="21"/>
  <c r="AA38" i="21" s="1"/>
  <c r="R89" i="21"/>
  <c r="S89" i="21"/>
  <c r="T89" i="21"/>
  <c r="R90" i="21"/>
  <c r="S90" i="21"/>
  <c r="T90" i="21"/>
  <c r="M89" i="21"/>
  <c r="N89" i="21"/>
  <c r="O89" i="21"/>
  <c r="M90" i="21"/>
  <c r="N90" i="21"/>
  <c r="O90" i="21"/>
  <c r="D89" i="21"/>
  <c r="E89" i="21"/>
  <c r="F89" i="21"/>
  <c r="G89" i="21"/>
  <c r="H89" i="21"/>
  <c r="J89" i="21"/>
  <c r="D90" i="21"/>
  <c r="E90" i="21"/>
  <c r="F90" i="21"/>
  <c r="G90" i="21"/>
  <c r="H90" i="21"/>
  <c r="J90" i="21"/>
  <c r="AK492" i="14"/>
  <c r="AL492" i="14"/>
  <c r="AM492" i="14" s="1"/>
  <c r="AK493" i="14"/>
  <c r="AN493" i="14" s="1"/>
  <c r="AL493" i="14"/>
  <c r="AM493" i="14" s="1"/>
  <c r="AI493" i="14"/>
  <c r="AJ497" i="14" s="1"/>
  <c r="AI492" i="14"/>
  <c r="AJ496" i="14" s="1"/>
  <c r="X492" i="14"/>
  <c r="Y492" i="14"/>
  <c r="Z492" i="14"/>
  <c r="X493" i="14"/>
  <c r="Y493" i="14"/>
  <c r="Z493" i="14"/>
  <c r="S492" i="14"/>
  <c r="T492" i="14"/>
  <c r="U492" i="14"/>
  <c r="S493" i="14"/>
  <c r="T493" i="14"/>
  <c r="U493" i="14"/>
  <c r="H493" i="14"/>
  <c r="H492" i="14"/>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O194" i="15"/>
  <c r="P194" i="15"/>
  <c r="O195" i="15"/>
  <c r="P195" i="15"/>
  <c r="AK491" i="14"/>
  <c r="AN491" i="14" s="1"/>
  <c r="AL491" i="14"/>
  <c r="AM491" i="14" s="1"/>
  <c r="AI491" i="14"/>
  <c r="AJ495" i="14" s="1"/>
  <c r="Z91" i="21"/>
  <c r="AA39" i="21" s="1"/>
  <c r="R91" i="21"/>
  <c r="S91" i="21"/>
  <c r="T91" i="21"/>
  <c r="M91" i="21"/>
  <c r="N91" i="21"/>
  <c r="O91" i="21"/>
  <c r="D91" i="21"/>
  <c r="E91" i="21"/>
  <c r="F91" i="21"/>
  <c r="G91" i="21"/>
  <c r="H91" i="21"/>
  <c r="J91" i="21"/>
  <c r="X491" i="14"/>
  <c r="Y491" i="14"/>
  <c r="Z491" i="14"/>
  <c r="S491" i="14"/>
  <c r="T491" i="14"/>
  <c r="U491" i="14"/>
  <c r="H491" i="14"/>
  <c r="L123" i="15"/>
  <c r="L124" i="15" s="1"/>
  <c r="L125" i="15" s="1"/>
  <c r="L126" i="15" s="1"/>
  <c r="L127" i="15" s="1"/>
  <c r="L128" i="15" s="1"/>
  <c r="L129" i="15" s="1"/>
  <c r="L130" i="15" s="1"/>
  <c r="L131" i="15" s="1"/>
  <c r="L132" i="15" s="1"/>
  <c r="L133" i="15" s="1"/>
  <c r="L134" i="15" s="1"/>
  <c r="L135" i="15" s="1"/>
  <c r="L136" i="15" s="1"/>
  <c r="L137" i="15" s="1"/>
  <c r="L138" i="15" s="1"/>
  <c r="L139" i="15" s="1"/>
  <c r="L140" i="15" s="1"/>
  <c r="L141" i="15" s="1"/>
  <c r="L142" i="15" s="1"/>
  <c r="L143" i="15" s="1"/>
  <c r="L144" i="15" s="1"/>
  <c r="L145" i="15" s="1"/>
  <c r="L146" i="15" s="1"/>
  <c r="L147" i="15" s="1"/>
  <c r="L148" i="15" s="1"/>
  <c r="L149" i="15" s="1"/>
  <c r="L150" i="15" s="1"/>
  <c r="L151" i="15" s="1"/>
  <c r="L152" i="15" s="1"/>
  <c r="L153" i="15" s="1"/>
  <c r="L154" i="15" s="1"/>
  <c r="L155" i="15" s="1"/>
  <c r="L156" i="15" s="1"/>
  <c r="L157" i="15" s="1"/>
  <c r="L158" i="15" s="1"/>
  <c r="L159" i="15" s="1"/>
  <c r="L160" i="15" s="1"/>
  <c r="L161" i="15" s="1"/>
  <c r="L162" i="15" s="1"/>
  <c r="L163" i="15" s="1"/>
  <c r="L164" i="15" s="1"/>
  <c r="L165" i="15" s="1"/>
  <c r="L166" i="15" s="1"/>
  <c r="L167" i="15" s="1"/>
  <c r="L168" i="15" s="1"/>
  <c r="L169" i="15" s="1"/>
  <c r="L170" i="15" s="1"/>
  <c r="L171" i="15" s="1"/>
  <c r="L172" i="15" s="1"/>
  <c r="L173" i="15" s="1"/>
  <c r="L174" i="15" s="1"/>
  <c r="L175" i="15" s="1"/>
  <c r="L176" i="15" s="1"/>
  <c r="L177" i="15" s="1"/>
  <c r="L178" i="15" s="1"/>
  <c r="L179" i="15" s="1"/>
  <c r="L180" i="15" s="1"/>
  <c r="L181" i="15" s="1"/>
  <c r="L182" i="15" s="1"/>
  <c r="L183" i="15" s="1"/>
  <c r="L184" i="15" s="1"/>
  <c r="L185" i="15" s="1"/>
  <c r="L186" i="15" s="1"/>
  <c r="L187" i="15" s="1"/>
  <c r="L188" i="15" s="1"/>
  <c r="L189" i="15" s="1"/>
  <c r="L190" i="15" s="1"/>
  <c r="L191" i="15" s="1"/>
  <c r="L192" i="15" s="1"/>
  <c r="L193" i="15" s="1"/>
  <c r="L194" i="15" s="1"/>
  <c r="L195" i="15" s="1"/>
  <c r="L196" i="15" s="1"/>
  <c r="L197" i="15" s="1"/>
  <c r="L198" i="15" s="1"/>
  <c r="L199" i="15" s="1"/>
  <c r="L200" i="15" s="1"/>
  <c r="L201" i="15" s="1"/>
  <c r="L202" i="15" s="1"/>
  <c r="L203" i="15" s="1"/>
  <c r="L204" i="15" s="1"/>
  <c r="L205" i="15" s="1"/>
  <c r="L206" i="15" s="1"/>
  <c r="L207" i="15" s="1"/>
  <c r="L208" i="15" s="1"/>
  <c r="L209" i="15" s="1"/>
  <c r="L210" i="15" s="1"/>
  <c r="L211" i="15" s="1"/>
  <c r="L212" i="15" s="1"/>
  <c r="L213" i="15" s="1"/>
  <c r="L214" i="15" s="1"/>
  <c r="L215" i="15" s="1"/>
  <c r="L216" i="15" s="1"/>
  <c r="L217" i="15" s="1"/>
  <c r="L218" i="15" s="1"/>
  <c r="L219" i="15" s="1"/>
  <c r="L220" i="15" s="1"/>
  <c r="L221" i="15" s="1"/>
  <c r="L222" i="15" s="1"/>
  <c r="L223" i="15" s="1"/>
  <c r="L224" i="15" s="1"/>
  <c r="L225" i="15" s="1"/>
  <c r="L226" i="15" s="1"/>
  <c r="L227" i="15" s="1"/>
  <c r="L228" i="15" s="1"/>
  <c r="L229" i="15" s="1"/>
  <c r="L230" i="15" s="1"/>
  <c r="L231" i="15" s="1"/>
  <c r="L232" i="15" s="1"/>
  <c r="L233" i="15" s="1"/>
  <c r="L234" i="15" s="1"/>
  <c r="L235" i="15" s="1"/>
  <c r="L236" i="15" s="1"/>
  <c r="L237" i="15" s="1"/>
  <c r="L238" i="15" s="1"/>
  <c r="L239" i="15" s="1"/>
  <c r="L240" i="15" s="1"/>
  <c r="L241" i="15" s="1"/>
  <c r="L242" i="15" s="1"/>
  <c r="L243" i="15" s="1"/>
  <c r="L244" i="15" s="1"/>
  <c r="L245" i="15" s="1"/>
  <c r="L246" i="15" s="1"/>
  <c r="L247" i="15" s="1"/>
  <c r="L248" i="15" s="1"/>
  <c r="L249" i="15" s="1"/>
  <c r="L250" i="15" s="1"/>
  <c r="L251" i="15" s="1"/>
  <c r="L252" i="15" s="1"/>
  <c r="L253" i="15" s="1"/>
  <c r="L254" i="15" s="1"/>
  <c r="L255" i="15" s="1"/>
  <c r="L256" i="15" s="1"/>
  <c r="L257" i="15" s="1"/>
  <c r="L258" i="15" s="1"/>
  <c r="L259" i="15" s="1"/>
  <c r="L260" i="15" s="1"/>
  <c r="L261" i="15" s="1"/>
  <c r="L262" i="15" s="1"/>
  <c r="L263" i="15" s="1"/>
  <c r="L264" i="15" s="1"/>
  <c r="L265" i="15" s="1"/>
  <c r="L266" i="15" s="1"/>
  <c r="L267" i="15" s="1"/>
  <c r="L268" i="15" s="1"/>
  <c r="L269" i="15" s="1"/>
  <c r="L270" i="15" s="1"/>
  <c r="L271" i="15" s="1"/>
  <c r="L272" i="15" s="1"/>
  <c r="L273" i="15" s="1"/>
  <c r="M123" i="15"/>
  <c r="M124" i="15" s="1"/>
  <c r="M125" i="15" s="1"/>
  <c r="M126" i="15" s="1"/>
  <c r="M127" i="15" s="1"/>
  <c r="M128" i="15" s="1"/>
  <c r="M129" i="15" s="1"/>
  <c r="M130" i="15" s="1"/>
  <c r="M131" i="15" s="1"/>
  <c r="M132" i="15" s="1"/>
  <c r="M133" i="15" s="1"/>
  <c r="M134" i="15" s="1"/>
  <c r="M135" i="15" s="1"/>
  <c r="M136" i="15" s="1"/>
  <c r="M137" i="15" s="1"/>
  <c r="M138" i="15" s="1"/>
  <c r="M139" i="15" s="1"/>
  <c r="M140" i="15" s="1"/>
  <c r="M141" i="15" s="1"/>
  <c r="M142" i="15" s="1"/>
  <c r="M143" i="15" s="1"/>
  <c r="M144" i="15" s="1"/>
  <c r="M145" i="15" s="1"/>
  <c r="M146" i="15" s="1"/>
  <c r="M147" i="15" s="1"/>
  <c r="M148" i="15" s="1"/>
  <c r="M149" i="15" s="1"/>
  <c r="M150" i="15" s="1"/>
  <c r="M151" i="15" s="1"/>
  <c r="M152" i="15" s="1"/>
  <c r="M153" i="15" s="1"/>
  <c r="M154" i="15" s="1"/>
  <c r="M155" i="15" s="1"/>
  <c r="M156" i="15" s="1"/>
  <c r="M157" i="15" s="1"/>
  <c r="M158" i="15" s="1"/>
  <c r="M159" i="15" s="1"/>
  <c r="M160" i="15" s="1"/>
  <c r="M161" i="15" s="1"/>
  <c r="M162" i="15" s="1"/>
  <c r="M163" i="15" s="1"/>
  <c r="M164" i="15" s="1"/>
  <c r="M165" i="15" s="1"/>
  <c r="M166" i="15" s="1"/>
  <c r="M167" i="15" s="1"/>
  <c r="M168" i="15" s="1"/>
  <c r="M169" i="15" s="1"/>
  <c r="M170" i="15" s="1"/>
  <c r="M171" i="15" s="1"/>
  <c r="M172" i="15" s="1"/>
  <c r="M173" i="15" s="1"/>
  <c r="M174" i="15" s="1"/>
  <c r="M175" i="15" s="1"/>
  <c r="M176" i="15" s="1"/>
  <c r="M177" i="15" s="1"/>
  <c r="M178" i="15" s="1"/>
  <c r="M179" i="15" s="1"/>
  <c r="M180" i="15" s="1"/>
  <c r="M181" i="15" s="1"/>
  <c r="M182" i="15" s="1"/>
  <c r="M183" i="15" s="1"/>
  <c r="M184" i="15" s="1"/>
  <c r="M185" i="15" s="1"/>
  <c r="M186" i="15" s="1"/>
  <c r="M187" i="15" s="1"/>
  <c r="M188" i="15" s="1"/>
  <c r="M189" i="15" s="1"/>
  <c r="M190" i="15" s="1"/>
  <c r="M191" i="15" s="1"/>
  <c r="M192" i="15" s="1"/>
  <c r="M193" i="15" s="1"/>
  <c r="M194" i="15" s="1"/>
  <c r="M195" i="15" s="1"/>
  <c r="M196" i="15" s="1"/>
  <c r="M197" i="15" s="1"/>
  <c r="M198" i="15" s="1"/>
  <c r="M199" i="15" s="1"/>
  <c r="M200" i="15" s="1"/>
  <c r="M201" i="15" s="1"/>
  <c r="M202" i="15" s="1"/>
  <c r="M203" i="15" s="1"/>
  <c r="M204" i="15" s="1"/>
  <c r="M205" i="15" s="1"/>
  <c r="M206" i="15" s="1"/>
  <c r="M207" i="15" s="1"/>
  <c r="M208" i="15" s="1"/>
  <c r="M209" i="15" s="1"/>
  <c r="M210" i="15" s="1"/>
  <c r="M211" i="15" s="1"/>
  <c r="M212" i="15" s="1"/>
  <c r="M213" i="15" s="1"/>
  <c r="M214" i="15" s="1"/>
  <c r="M215" i="15" s="1"/>
  <c r="M216" i="15" s="1"/>
  <c r="M217" i="15" s="1"/>
  <c r="M218" i="15" s="1"/>
  <c r="M219" i="15" s="1"/>
  <c r="M220" i="15" s="1"/>
  <c r="M221" i="15" s="1"/>
  <c r="M222" i="15" s="1"/>
  <c r="M223" i="15" s="1"/>
  <c r="M224" i="15" s="1"/>
  <c r="M225" i="15" s="1"/>
  <c r="M226" i="15" s="1"/>
  <c r="M227" i="15" s="1"/>
  <c r="M228" i="15" s="1"/>
  <c r="M229" i="15" s="1"/>
  <c r="M230" i="15" s="1"/>
  <c r="M231" i="15" s="1"/>
  <c r="M232" i="15" s="1"/>
  <c r="M233" i="15" s="1"/>
  <c r="M234" i="15" s="1"/>
  <c r="M235" i="15" s="1"/>
  <c r="M236" i="15" s="1"/>
  <c r="M237" i="15" s="1"/>
  <c r="M238" i="15" s="1"/>
  <c r="M239" i="15" s="1"/>
  <c r="M240" i="15" s="1"/>
  <c r="M241" i="15" s="1"/>
  <c r="M242" i="15" s="1"/>
  <c r="M243" i="15" s="1"/>
  <c r="M244" i="15" s="1"/>
  <c r="M245" i="15" s="1"/>
  <c r="M246" i="15" s="1"/>
  <c r="M247" i="15" s="1"/>
  <c r="M248" i="15" s="1"/>
  <c r="M249" i="15" s="1"/>
  <c r="M250" i="15" s="1"/>
  <c r="M251" i="15" s="1"/>
  <c r="M252" i="15" s="1"/>
  <c r="M253" i="15" s="1"/>
  <c r="M254" i="15" s="1"/>
  <c r="M255" i="15" s="1"/>
  <c r="M256" i="15" s="1"/>
  <c r="M257" i="15" s="1"/>
  <c r="M258" i="15" s="1"/>
  <c r="M259" i="15" s="1"/>
  <c r="M260" i="15" s="1"/>
  <c r="M261" i="15" s="1"/>
  <c r="M262" i="15" s="1"/>
  <c r="M263" i="15" s="1"/>
  <c r="M264" i="15" s="1"/>
  <c r="M265" i="15" s="1"/>
  <c r="M266" i="15" s="1"/>
  <c r="M267" i="15" s="1"/>
  <c r="M268" i="15" s="1"/>
  <c r="M269" i="15" s="1"/>
  <c r="M270" i="15" s="1"/>
  <c r="M271" i="15" s="1"/>
  <c r="M272" i="15" s="1"/>
  <c r="M273" i="15" s="1"/>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4" i="15"/>
  <c r="O193" i="15"/>
  <c r="Q193" i="15" s="1"/>
  <c r="H597" i="16"/>
  <c r="I609" i="16" s="1"/>
  <c r="J597" i="16"/>
  <c r="K609" i="16" s="1"/>
  <c r="E597" i="16"/>
  <c r="G597" i="16"/>
  <c r="Z92" i="21"/>
  <c r="AA40" i="21" s="1"/>
  <c r="Z93" i="21"/>
  <c r="AA41" i="21" s="1"/>
  <c r="R92" i="21"/>
  <c r="S92" i="21"/>
  <c r="T92" i="21"/>
  <c r="R93" i="21"/>
  <c r="S93" i="21"/>
  <c r="T93" i="21"/>
  <c r="M92" i="21"/>
  <c r="N92" i="21"/>
  <c r="O92" i="21"/>
  <c r="M93" i="21"/>
  <c r="N93" i="21"/>
  <c r="O93" i="21"/>
  <c r="D92" i="21"/>
  <c r="E92" i="21"/>
  <c r="F92" i="21"/>
  <c r="G92" i="21"/>
  <c r="H92" i="21"/>
  <c r="J92" i="21"/>
  <c r="D93" i="21"/>
  <c r="E93" i="21"/>
  <c r="F93" i="21"/>
  <c r="G93" i="21"/>
  <c r="H93" i="21"/>
  <c r="J93" i="21"/>
  <c r="Q73" i="28"/>
  <c r="Q74" i="28"/>
  <c r="Q75" i="28"/>
  <c r="Q76" i="28"/>
  <c r="Q77" i="28"/>
  <c r="Q78" i="28"/>
  <c r="Q79" i="28"/>
  <c r="Q80" i="28"/>
  <c r="Q81" i="28"/>
  <c r="Q82" i="28"/>
  <c r="Q83" i="28"/>
  <c r="Q84" i="28"/>
  <c r="Q85" i="28"/>
  <c r="Q86" i="28"/>
  <c r="Q87" i="28"/>
  <c r="Q88" i="28"/>
  <c r="Q89" i="28"/>
  <c r="Q90" i="28"/>
  <c r="Q91" i="28"/>
  <c r="Q92" i="28"/>
  <c r="Q93" i="28"/>
  <c r="Q94" i="28"/>
  <c r="Q95" i="28"/>
  <c r="Q96" i="28"/>
  <c r="Q97" i="28"/>
  <c r="Q98" i="28"/>
  <c r="Q99" i="28"/>
  <c r="Q100" i="28"/>
  <c r="Q101" i="28"/>
  <c r="Q102" i="28"/>
  <c r="Q103" i="28"/>
  <c r="Q104" i="28"/>
  <c r="Q105" i="28"/>
  <c r="Q106" i="28"/>
  <c r="Q107" i="28"/>
  <c r="Q108" i="28"/>
  <c r="Q109" i="28"/>
  <c r="Q110" i="28"/>
  <c r="Q111" i="28"/>
  <c r="Q112" i="28"/>
  <c r="Q113" i="28"/>
  <c r="Q114" i="28"/>
  <c r="Q115" i="28"/>
  <c r="Q116" i="28"/>
  <c r="Q117" i="28"/>
  <c r="Q118" i="28"/>
  <c r="Q119" i="28"/>
  <c r="Q120" i="28"/>
  <c r="Q121" i="28"/>
  <c r="Q122" i="28"/>
  <c r="Q123" i="28"/>
  <c r="Q124" i="28"/>
  <c r="Q125" i="28"/>
  <c r="Q126" i="28"/>
  <c r="Q127" i="28"/>
  <c r="Q128" i="28"/>
  <c r="Q129" i="28"/>
  <c r="Q130" i="28"/>
  <c r="Q131" i="28"/>
  <c r="Q132" i="28"/>
  <c r="Q133" i="28"/>
  <c r="Q134" i="28"/>
  <c r="Q135" i="28"/>
  <c r="Q136" i="28"/>
  <c r="Q137" i="28"/>
  <c r="Q138" i="28"/>
  <c r="Q139" i="28"/>
  <c r="Q140" i="28"/>
  <c r="Q141" i="28"/>
  <c r="Q142" i="28"/>
  <c r="Q143" i="28"/>
  <c r="Q144" i="28"/>
  <c r="Q145" i="28"/>
  <c r="Q146" i="28"/>
  <c r="Q147" i="28"/>
  <c r="Q148" i="28"/>
  <c r="Q149" i="28"/>
  <c r="Q150" i="28"/>
  <c r="Q151" i="28"/>
  <c r="Q152" i="28"/>
  <c r="Q153" i="28"/>
  <c r="Q154" i="28"/>
  <c r="Q155" i="28"/>
  <c r="Q156" i="28"/>
  <c r="Q157" i="28"/>
  <c r="Q158" i="28"/>
  <c r="Q159" i="28"/>
  <c r="Q160" i="28"/>
  <c r="Q161" i="28"/>
  <c r="Q162" i="28"/>
  <c r="Q163" i="28"/>
  <c r="Q164" i="28"/>
  <c r="Q165" i="28"/>
  <c r="Q166" i="28"/>
  <c r="Q167" i="28"/>
  <c r="Q168" i="28"/>
  <c r="Q169" i="28"/>
  <c r="Q170" i="28"/>
  <c r="Q171" i="28"/>
  <c r="Q172" i="28"/>
  <c r="Q173" i="28"/>
  <c r="Q174" i="28"/>
  <c r="Q175" i="28"/>
  <c r="Q176" i="28"/>
  <c r="Q177" i="28"/>
  <c r="Q178" i="28"/>
  <c r="Q179" i="28"/>
  <c r="Q180" i="28"/>
  <c r="Q181" i="28"/>
  <c r="Q182" i="28"/>
  <c r="Q183" i="28"/>
  <c r="Q184" i="28"/>
  <c r="Q185" i="28"/>
  <c r="Q186" i="28"/>
  <c r="Q187" i="28"/>
  <c r="Q188" i="28"/>
  <c r="Q189" i="28"/>
  <c r="Q190" i="28"/>
  <c r="Q191" i="28"/>
  <c r="Q192" i="28"/>
  <c r="Q193" i="28"/>
  <c r="Q194" i="28"/>
  <c r="Q195" i="28"/>
  <c r="Q196" i="28"/>
  <c r="Q197" i="28"/>
  <c r="Q198" i="28"/>
  <c r="Q199" i="28"/>
  <c r="Q200" i="28"/>
  <c r="Q201" i="28"/>
  <c r="Q202" i="28"/>
  <c r="Q203" i="28"/>
  <c r="Q204" i="28"/>
  <c r="Q205" i="28"/>
  <c r="Q206" i="28"/>
  <c r="Q207" i="28"/>
  <c r="Q208" i="28"/>
  <c r="Q209" i="28"/>
  <c r="Q210" i="28"/>
  <c r="Q211" i="28"/>
  <c r="Q212" i="28"/>
  <c r="Q213" i="28"/>
  <c r="Q214" i="28"/>
  <c r="Q215" i="28"/>
  <c r="Q216" i="28"/>
  <c r="Q217" i="28"/>
  <c r="Q218" i="28"/>
  <c r="Q219" i="28"/>
  <c r="Q220" i="28"/>
  <c r="Q221" i="28"/>
  <c r="Q72" i="28"/>
  <c r="M73" i="28"/>
  <c r="M74" i="28"/>
  <c r="M75" i="28"/>
  <c r="M76" i="28"/>
  <c r="M77" i="28"/>
  <c r="M78" i="28"/>
  <c r="M79" i="28"/>
  <c r="M80" i="28"/>
  <c r="M81" i="28"/>
  <c r="M82" i="28"/>
  <c r="M83" i="28"/>
  <c r="M84" i="28"/>
  <c r="M85" i="28"/>
  <c r="M86" i="28"/>
  <c r="M87" i="28"/>
  <c r="M88" i="28"/>
  <c r="M89" i="28"/>
  <c r="M90" i="28"/>
  <c r="M91" i="28"/>
  <c r="M92" i="28"/>
  <c r="M93" i="28"/>
  <c r="M94" i="28"/>
  <c r="M95" i="28"/>
  <c r="M96" i="28"/>
  <c r="M97" i="28"/>
  <c r="M98" i="28"/>
  <c r="M99" i="28"/>
  <c r="M100" i="28"/>
  <c r="M101" i="28"/>
  <c r="M102" i="28"/>
  <c r="M103" i="28"/>
  <c r="M104" i="28"/>
  <c r="M105" i="28"/>
  <c r="M106" i="28"/>
  <c r="M107" i="28"/>
  <c r="M108" i="28"/>
  <c r="M109" i="28"/>
  <c r="M110" i="28"/>
  <c r="M111" i="28"/>
  <c r="M112" i="28"/>
  <c r="M113" i="28"/>
  <c r="M114" i="28"/>
  <c r="M115" i="28"/>
  <c r="M116" i="28"/>
  <c r="M117" i="28"/>
  <c r="M118" i="28"/>
  <c r="M119" i="28"/>
  <c r="M120" i="28"/>
  <c r="M121" i="28"/>
  <c r="M122" i="28"/>
  <c r="M123" i="28"/>
  <c r="M124" i="28"/>
  <c r="M125" i="28"/>
  <c r="M126" i="28"/>
  <c r="M127" i="28"/>
  <c r="M128" i="28"/>
  <c r="M129" i="28"/>
  <c r="M130" i="28"/>
  <c r="M131" i="28"/>
  <c r="M132" i="28"/>
  <c r="M133" i="28"/>
  <c r="M134" i="28"/>
  <c r="M135" i="28"/>
  <c r="M136" i="28"/>
  <c r="M137" i="28"/>
  <c r="M138" i="28"/>
  <c r="M139" i="28"/>
  <c r="M140" i="28"/>
  <c r="M141" i="28"/>
  <c r="M142" i="28"/>
  <c r="M143" i="28"/>
  <c r="M144" i="28"/>
  <c r="M145" i="28"/>
  <c r="M146" i="28"/>
  <c r="M147" i="28"/>
  <c r="M148" i="28"/>
  <c r="M149" i="28"/>
  <c r="M150" i="28"/>
  <c r="M151" i="28"/>
  <c r="M152" i="28"/>
  <c r="M153" i="28"/>
  <c r="M154" i="28"/>
  <c r="M155" i="28"/>
  <c r="M156" i="28"/>
  <c r="M157" i="28"/>
  <c r="M158" i="28"/>
  <c r="M159" i="28"/>
  <c r="M160" i="28"/>
  <c r="M161" i="28"/>
  <c r="M162" i="28"/>
  <c r="M163" i="28"/>
  <c r="M164" i="28"/>
  <c r="M165" i="28"/>
  <c r="M166" i="28"/>
  <c r="M167" i="28"/>
  <c r="M168" i="28"/>
  <c r="M169" i="28"/>
  <c r="M170" i="28"/>
  <c r="M171" i="28"/>
  <c r="M172" i="28"/>
  <c r="M173" i="28"/>
  <c r="M174" i="28"/>
  <c r="M175" i="28"/>
  <c r="M176" i="28"/>
  <c r="M177" i="28"/>
  <c r="M178" i="28"/>
  <c r="M179" i="28"/>
  <c r="M180" i="28"/>
  <c r="M181" i="28"/>
  <c r="M182" i="28"/>
  <c r="M183" i="28"/>
  <c r="M184" i="28"/>
  <c r="M185" i="28"/>
  <c r="M186" i="28"/>
  <c r="M187" i="28"/>
  <c r="M188" i="28"/>
  <c r="M189" i="28"/>
  <c r="M190" i="28"/>
  <c r="M191" i="28"/>
  <c r="M192" i="28"/>
  <c r="M193" i="28"/>
  <c r="M194" i="28"/>
  <c r="M195" i="28"/>
  <c r="M196" i="28"/>
  <c r="M197" i="28"/>
  <c r="M198" i="28"/>
  <c r="M199" i="28"/>
  <c r="M200" i="28"/>
  <c r="M201" i="28"/>
  <c r="M202" i="28"/>
  <c r="M203" i="28"/>
  <c r="M204" i="28"/>
  <c r="M205" i="28"/>
  <c r="M206" i="28"/>
  <c r="M207" i="28"/>
  <c r="M208" i="28"/>
  <c r="M209" i="28"/>
  <c r="M210" i="28"/>
  <c r="M211" i="28"/>
  <c r="M212" i="28"/>
  <c r="M213" i="28"/>
  <c r="M214" i="28"/>
  <c r="M215" i="28"/>
  <c r="M216" i="28"/>
  <c r="M217" i="28"/>
  <c r="M218" i="28"/>
  <c r="M219" i="28"/>
  <c r="M220" i="28"/>
  <c r="M221" i="28"/>
  <c r="M72" i="28"/>
  <c r="D73" i="28"/>
  <c r="C73" i="28" s="1"/>
  <c r="D74" i="28"/>
  <c r="C74" i="28" s="1"/>
  <c r="D75" i="28"/>
  <c r="C75" i="28" s="1"/>
  <c r="D76" i="28"/>
  <c r="C76" i="28" s="1"/>
  <c r="D77" i="28"/>
  <c r="C77" i="28" s="1"/>
  <c r="D78" i="28"/>
  <c r="C78" i="28" s="1"/>
  <c r="D79" i="28"/>
  <c r="C79" i="28" s="1"/>
  <c r="D80" i="28"/>
  <c r="C80" i="28" s="1"/>
  <c r="D81" i="28"/>
  <c r="C81" i="28" s="1"/>
  <c r="D82" i="28"/>
  <c r="C82" i="28" s="1"/>
  <c r="D83" i="28"/>
  <c r="C83" i="28" s="1"/>
  <c r="D84" i="28"/>
  <c r="C84" i="28" s="1"/>
  <c r="D85" i="28"/>
  <c r="C85" i="28" s="1"/>
  <c r="D86" i="28"/>
  <c r="C86" i="28" s="1"/>
  <c r="D87" i="28"/>
  <c r="C87" i="28" s="1"/>
  <c r="D88" i="28"/>
  <c r="C88" i="28" s="1"/>
  <c r="D89" i="28"/>
  <c r="C89" i="28" s="1"/>
  <c r="D90" i="28"/>
  <c r="C90" i="28" s="1"/>
  <c r="D91" i="28"/>
  <c r="C91" i="28" s="1"/>
  <c r="D92" i="28"/>
  <c r="C92" i="28" s="1"/>
  <c r="D93" i="28"/>
  <c r="C93" i="28" s="1"/>
  <c r="D94" i="28"/>
  <c r="C94" i="28" s="1"/>
  <c r="D95" i="28"/>
  <c r="C95" i="28" s="1"/>
  <c r="D96" i="28"/>
  <c r="C96" i="28" s="1"/>
  <c r="D97" i="28"/>
  <c r="C97" i="28" s="1"/>
  <c r="D98" i="28"/>
  <c r="C98" i="28" s="1"/>
  <c r="D99" i="28"/>
  <c r="C99" i="28" s="1"/>
  <c r="D100" i="28"/>
  <c r="C100" i="28" s="1"/>
  <c r="D101" i="28"/>
  <c r="C101" i="28" s="1"/>
  <c r="D102" i="28"/>
  <c r="C102" i="28" s="1"/>
  <c r="D103" i="28"/>
  <c r="C103" i="28" s="1"/>
  <c r="D104" i="28"/>
  <c r="C104" i="28" s="1"/>
  <c r="D105" i="28"/>
  <c r="C105" i="28" s="1"/>
  <c r="D106" i="28"/>
  <c r="C106" i="28" s="1"/>
  <c r="D107" i="28"/>
  <c r="C107" i="28" s="1"/>
  <c r="D108" i="28"/>
  <c r="C108" i="28" s="1"/>
  <c r="D109" i="28"/>
  <c r="C109" i="28" s="1"/>
  <c r="D110" i="28"/>
  <c r="C110" i="28" s="1"/>
  <c r="D111" i="28"/>
  <c r="C111" i="28" s="1"/>
  <c r="D112" i="28"/>
  <c r="C112" i="28" s="1"/>
  <c r="D113" i="28"/>
  <c r="C113" i="28" s="1"/>
  <c r="D114" i="28"/>
  <c r="C114" i="28" s="1"/>
  <c r="D115" i="28"/>
  <c r="C115" i="28" s="1"/>
  <c r="D116" i="28"/>
  <c r="C116" i="28" s="1"/>
  <c r="D117" i="28"/>
  <c r="C117" i="28" s="1"/>
  <c r="D118" i="28"/>
  <c r="C118" i="28" s="1"/>
  <c r="D119" i="28"/>
  <c r="C119" i="28" s="1"/>
  <c r="D120" i="28"/>
  <c r="C120" i="28" s="1"/>
  <c r="D121" i="28"/>
  <c r="C121" i="28" s="1"/>
  <c r="D122" i="28"/>
  <c r="C122" i="28" s="1"/>
  <c r="D123" i="28"/>
  <c r="C123" i="28" s="1"/>
  <c r="D124" i="28"/>
  <c r="C124" i="28" s="1"/>
  <c r="D125" i="28"/>
  <c r="C125" i="28" s="1"/>
  <c r="D126" i="28"/>
  <c r="C126" i="28" s="1"/>
  <c r="D127" i="28"/>
  <c r="C127" i="28" s="1"/>
  <c r="D128" i="28"/>
  <c r="C128" i="28" s="1"/>
  <c r="D129" i="28"/>
  <c r="C129" i="28" s="1"/>
  <c r="D130" i="28"/>
  <c r="C130" i="28" s="1"/>
  <c r="D131" i="28"/>
  <c r="C131" i="28" s="1"/>
  <c r="D132" i="28"/>
  <c r="C132" i="28" s="1"/>
  <c r="D133" i="28"/>
  <c r="C133" i="28" s="1"/>
  <c r="D134" i="28"/>
  <c r="C134" i="28" s="1"/>
  <c r="D135" i="28"/>
  <c r="C135" i="28" s="1"/>
  <c r="D136" i="28"/>
  <c r="C136" i="28" s="1"/>
  <c r="D137" i="28"/>
  <c r="C137" i="28" s="1"/>
  <c r="D138" i="28"/>
  <c r="C138" i="28" s="1"/>
  <c r="D139" i="28"/>
  <c r="C139" i="28" s="1"/>
  <c r="D140" i="28"/>
  <c r="C140" i="28" s="1"/>
  <c r="D141" i="28"/>
  <c r="C141" i="28" s="1"/>
  <c r="D142" i="28"/>
  <c r="C142" i="28" s="1"/>
  <c r="D143" i="28"/>
  <c r="C143" i="28" s="1"/>
  <c r="D144" i="28"/>
  <c r="C144" i="28" s="1"/>
  <c r="D145" i="28"/>
  <c r="C145" i="28" s="1"/>
  <c r="D146" i="28"/>
  <c r="C146" i="28" s="1"/>
  <c r="D147" i="28"/>
  <c r="C147" i="28" s="1"/>
  <c r="D148" i="28"/>
  <c r="C148" i="28" s="1"/>
  <c r="D149" i="28"/>
  <c r="C149" i="28" s="1"/>
  <c r="D150" i="28"/>
  <c r="C150" i="28" s="1"/>
  <c r="D151" i="28"/>
  <c r="C151" i="28" s="1"/>
  <c r="D152" i="28"/>
  <c r="C152" i="28" s="1"/>
  <c r="D153" i="28"/>
  <c r="C153" i="28" s="1"/>
  <c r="D154" i="28"/>
  <c r="C154" i="28" s="1"/>
  <c r="D155" i="28"/>
  <c r="C155" i="28" s="1"/>
  <c r="D156" i="28"/>
  <c r="C156" i="28" s="1"/>
  <c r="D157" i="28"/>
  <c r="C157" i="28" s="1"/>
  <c r="D158" i="28"/>
  <c r="C158" i="28" s="1"/>
  <c r="D159" i="28"/>
  <c r="C159" i="28" s="1"/>
  <c r="D160" i="28"/>
  <c r="C160" i="28" s="1"/>
  <c r="D161" i="28"/>
  <c r="C161" i="28" s="1"/>
  <c r="D162" i="28"/>
  <c r="C162" i="28" s="1"/>
  <c r="D163" i="28"/>
  <c r="C163" i="28" s="1"/>
  <c r="D164" i="28"/>
  <c r="C164" i="28" s="1"/>
  <c r="D165" i="28"/>
  <c r="C165" i="28" s="1"/>
  <c r="D166" i="28"/>
  <c r="C166" i="28" s="1"/>
  <c r="D167" i="28"/>
  <c r="C167" i="28" s="1"/>
  <c r="D168" i="28"/>
  <c r="C168" i="28" s="1"/>
  <c r="D169" i="28"/>
  <c r="C169" i="28" s="1"/>
  <c r="D170" i="28"/>
  <c r="C170" i="28" s="1"/>
  <c r="D171" i="28"/>
  <c r="C171" i="28" s="1"/>
  <c r="D172" i="28"/>
  <c r="C172" i="28" s="1"/>
  <c r="D173" i="28"/>
  <c r="C173" i="28" s="1"/>
  <c r="D174" i="28"/>
  <c r="C174" i="28" s="1"/>
  <c r="D175" i="28"/>
  <c r="C175" i="28" s="1"/>
  <c r="D176" i="28"/>
  <c r="C176" i="28" s="1"/>
  <c r="D177" i="28"/>
  <c r="C177" i="28" s="1"/>
  <c r="D178" i="28"/>
  <c r="C178" i="28" s="1"/>
  <c r="D179" i="28"/>
  <c r="C179" i="28" s="1"/>
  <c r="D180" i="28"/>
  <c r="C180" i="28" s="1"/>
  <c r="D181" i="28"/>
  <c r="C181" i="28" s="1"/>
  <c r="D182" i="28"/>
  <c r="C182" i="28" s="1"/>
  <c r="D183" i="28"/>
  <c r="C183" i="28" s="1"/>
  <c r="D184" i="28"/>
  <c r="C184" i="28" s="1"/>
  <c r="D185" i="28"/>
  <c r="C185" i="28" s="1"/>
  <c r="D186" i="28"/>
  <c r="C186" i="28" s="1"/>
  <c r="D187" i="28"/>
  <c r="C187" i="28" s="1"/>
  <c r="D188" i="28"/>
  <c r="C188" i="28" s="1"/>
  <c r="D189" i="28"/>
  <c r="C189" i="28" s="1"/>
  <c r="D190" i="28"/>
  <c r="C190" i="28" s="1"/>
  <c r="D191" i="28"/>
  <c r="C191" i="28" s="1"/>
  <c r="D192" i="28"/>
  <c r="C192" i="28" s="1"/>
  <c r="D193" i="28"/>
  <c r="C193" i="28" s="1"/>
  <c r="D194" i="28"/>
  <c r="C194" i="28" s="1"/>
  <c r="D195" i="28"/>
  <c r="C195" i="28" s="1"/>
  <c r="D196" i="28"/>
  <c r="C196" i="28" s="1"/>
  <c r="D197" i="28"/>
  <c r="C197" i="28" s="1"/>
  <c r="D198" i="28"/>
  <c r="C198" i="28" s="1"/>
  <c r="D199" i="28"/>
  <c r="C199" i="28" s="1"/>
  <c r="D200" i="28"/>
  <c r="C200" i="28" s="1"/>
  <c r="D201" i="28"/>
  <c r="C201" i="28" s="1"/>
  <c r="D202" i="28"/>
  <c r="C202" i="28" s="1"/>
  <c r="D203" i="28"/>
  <c r="C203" i="28" s="1"/>
  <c r="D204" i="28"/>
  <c r="C204" i="28" s="1"/>
  <c r="D205" i="28"/>
  <c r="C205" i="28" s="1"/>
  <c r="D206" i="28"/>
  <c r="C206" i="28" s="1"/>
  <c r="D207" i="28"/>
  <c r="C207" i="28" s="1"/>
  <c r="D208" i="28"/>
  <c r="C208" i="28" s="1"/>
  <c r="D209" i="28"/>
  <c r="C209" i="28" s="1"/>
  <c r="D210" i="28"/>
  <c r="C210" i="28" s="1"/>
  <c r="D211" i="28"/>
  <c r="C211" i="28" s="1"/>
  <c r="D212" i="28"/>
  <c r="C212" i="28" s="1"/>
  <c r="D213" i="28"/>
  <c r="C213" i="28" s="1"/>
  <c r="D214" i="28"/>
  <c r="C214" i="28" s="1"/>
  <c r="D215" i="28"/>
  <c r="C215" i="28" s="1"/>
  <c r="D216" i="28"/>
  <c r="C216" i="28" s="1"/>
  <c r="D217" i="28"/>
  <c r="C217" i="28" s="1"/>
  <c r="D218" i="28"/>
  <c r="C218" i="28" s="1"/>
  <c r="D219" i="28"/>
  <c r="C219" i="28" s="1"/>
  <c r="D220" i="28"/>
  <c r="C220" i="28" s="1"/>
  <c r="D221" i="28"/>
  <c r="C221" i="28" s="1"/>
  <c r="D72" i="28"/>
  <c r="C72" i="28" s="1"/>
  <c r="O192" i="15"/>
  <c r="H596" i="16"/>
  <c r="J596" i="16"/>
  <c r="E596" i="16"/>
  <c r="G596" i="16"/>
  <c r="F41" i="13"/>
  <c r="AM150" i="6"/>
  <c r="AK490" i="14"/>
  <c r="AN490" i="14" s="1"/>
  <c r="AL490" i="14"/>
  <c r="AM490" i="14" s="1"/>
  <c r="AI490" i="14"/>
  <c r="AJ494" i="14" s="1"/>
  <c r="X490" i="14"/>
  <c r="Y490" i="14"/>
  <c r="Z490" i="14"/>
  <c r="S490" i="14"/>
  <c r="T490" i="14"/>
  <c r="U490" i="14"/>
  <c r="H490" i="14"/>
  <c r="AL3" i="14"/>
  <c r="AM3" i="14" s="1"/>
  <c r="AL4" i="14"/>
  <c r="AM4" i="14" s="1"/>
  <c r="AL5" i="14"/>
  <c r="AM5" i="14" s="1"/>
  <c r="AL6" i="14"/>
  <c r="AM6" i="14" s="1"/>
  <c r="AL7" i="14"/>
  <c r="AM7" i="14" s="1"/>
  <c r="AL8" i="14"/>
  <c r="AM8" i="14" s="1"/>
  <c r="AL9" i="14"/>
  <c r="AM9" i="14" s="1"/>
  <c r="AL10" i="14"/>
  <c r="AM10" i="14" s="1"/>
  <c r="AL11" i="14"/>
  <c r="AM11" i="14" s="1"/>
  <c r="AL12" i="14"/>
  <c r="AM12" i="14" s="1"/>
  <c r="AL13" i="14"/>
  <c r="AM13" i="14" s="1"/>
  <c r="AL14" i="14"/>
  <c r="AM14" i="14" s="1"/>
  <c r="AL15" i="14"/>
  <c r="AM15" i="14" s="1"/>
  <c r="AL16" i="14"/>
  <c r="AM16" i="14" s="1"/>
  <c r="AL17" i="14"/>
  <c r="AM17" i="14" s="1"/>
  <c r="AL18" i="14"/>
  <c r="AM18" i="14" s="1"/>
  <c r="AL19" i="14"/>
  <c r="AM19" i="14" s="1"/>
  <c r="AL20" i="14"/>
  <c r="AM20" i="14" s="1"/>
  <c r="AL21" i="14"/>
  <c r="AM21" i="14" s="1"/>
  <c r="AL22" i="14"/>
  <c r="AM22" i="14" s="1"/>
  <c r="AL23" i="14"/>
  <c r="AM23" i="14" s="1"/>
  <c r="AL24" i="14"/>
  <c r="AM24" i="14" s="1"/>
  <c r="AL25" i="14"/>
  <c r="AM25" i="14" s="1"/>
  <c r="AL26" i="14"/>
  <c r="AM26" i="14" s="1"/>
  <c r="AL27" i="14"/>
  <c r="AM27" i="14" s="1"/>
  <c r="AL28" i="14"/>
  <c r="AM28" i="14" s="1"/>
  <c r="AL29" i="14"/>
  <c r="AM29" i="14" s="1"/>
  <c r="AL30" i="14"/>
  <c r="AM30" i="14" s="1"/>
  <c r="AL31" i="14"/>
  <c r="AM31" i="14" s="1"/>
  <c r="AL32" i="14"/>
  <c r="AM32" i="14" s="1"/>
  <c r="AL33" i="14"/>
  <c r="AM33" i="14" s="1"/>
  <c r="AL34" i="14"/>
  <c r="AM34" i="14" s="1"/>
  <c r="AL35" i="14"/>
  <c r="AM35" i="14" s="1"/>
  <c r="AL36" i="14"/>
  <c r="AM36" i="14" s="1"/>
  <c r="AL37" i="14"/>
  <c r="AM37" i="14" s="1"/>
  <c r="AL38" i="14"/>
  <c r="AM38" i="14" s="1"/>
  <c r="AL39" i="14"/>
  <c r="AM39" i="14" s="1"/>
  <c r="AL40" i="14"/>
  <c r="AM40" i="14" s="1"/>
  <c r="AL41" i="14"/>
  <c r="AM41" i="14" s="1"/>
  <c r="AL42" i="14"/>
  <c r="AM42" i="14" s="1"/>
  <c r="AL43" i="14"/>
  <c r="AM43" i="14" s="1"/>
  <c r="AL44" i="14"/>
  <c r="AM44" i="14" s="1"/>
  <c r="AL45" i="14"/>
  <c r="AM45" i="14" s="1"/>
  <c r="AL46" i="14"/>
  <c r="AM46" i="14" s="1"/>
  <c r="AL47" i="14"/>
  <c r="AM47" i="14" s="1"/>
  <c r="AL48" i="14"/>
  <c r="AM48" i="14" s="1"/>
  <c r="AL49" i="14"/>
  <c r="AM49" i="14" s="1"/>
  <c r="AL50" i="14"/>
  <c r="AM50" i="14" s="1"/>
  <c r="AL51" i="14"/>
  <c r="AM51" i="14" s="1"/>
  <c r="AL52" i="14"/>
  <c r="AM52" i="14" s="1"/>
  <c r="AL53" i="14"/>
  <c r="AM53" i="14" s="1"/>
  <c r="AL54" i="14"/>
  <c r="AM54" i="14" s="1"/>
  <c r="AL55" i="14"/>
  <c r="AM55" i="14" s="1"/>
  <c r="AL56" i="14"/>
  <c r="AM56" i="14" s="1"/>
  <c r="AL57" i="14"/>
  <c r="AM57" i="14" s="1"/>
  <c r="AL58" i="14"/>
  <c r="AM58" i="14" s="1"/>
  <c r="AL59" i="14"/>
  <c r="AM59" i="14" s="1"/>
  <c r="AL60" i="14"/>
  <c r="AM60" i="14" s="1"/>
  <c r="AL61" i="14"/>
  <c r="AM61" i="14" s="1"/>
  <c r="AL62" i="14"/>
  <c r="AM62" i="14" s="1"/>
  <c r="AL63" i="14"/>
  <c r="AM63" i="14" s="1"/>
  <c r="AL64" i="14"/>
  <c r="AM64" i="14" s="1"/>
  <c r="AL65" i="14"/>
  <c r="AM65" i="14" s="1"/>
  <c r="AL66" i="14"/>
  <c r="AM66" i="14" s="1"/>
  <c r="AL67" i="14"/>
  <c r="AM67" i="14" s="1"/>
  <c r="AL68" i="14"/>
  <c r="AM68" i="14" s="1"/>
  <c r="AL69" i="14"/>
  <c r="AM69" i="14" s="1"/>
  <c r="AL70" i="14"/>
  <c r="AM70" i="14" s="1"/>
  <c r="AL71" i="14"/>
  <c r="AM71" i="14" s="1"/>
  <c r="AL72" i="14"/>
  <c r="AM72" i="14" s="1"/>
  <c r="AL73" i="14"/>
  <c r="AM73" i="14" s="1"/>
  <c r="AL74" i="14"/>
  <c r="AM74" i="14" s="1"/>
  <c r="AL75" i="14"/>
  <c r="AM75" i="14" s="1"/>
  <c r="AL76" i="14"/>
  <c r="AM76" i="14" s="1"/>
  <c r="AL77" i="14"/>
  <c r="AM77" i="14" s="1"/>
  <c r="AL78" i="14"/>
  <c r="AM78" i="14" s="1"/>
  <c r="AL79" i="14"/>
  <c r="AM79" i="14" s="1"/>
  <c r="AL80" i="14"/>
  <c r="AM80" i="14" s="1"/>
  <c r="AL81" i="14"/>
  <c r="AM81" i="14" s="1"/>
  <c r="AL82" i="14"/>
  <c r="AM82" i="14" s="1"/>
  <c r="AL83" i="14"/>
  <c r="AM83" i="14" s="1"/>
  <c r="AL84" i="14"/>
  <c r="AM84" i="14" s="1"/>
  <c r="AL85" i="14"/>
  <c r="AM85" i="14" s="1"/>
  <c r="AL86" i="14"/>
  <c r="AM86" i="14" s="1"/>
  <c r="AL87" i="14"/>
  <c r="AM87" i="14" s="1"/>
  <c r="AL88" i="14"/>
  <c r="AM88" i="14" s="1"/>
  <c r="AL89" i="14"/>
  <c r="AM89" i="14" s="1"/>
  <c r="AL90" i="14"/>
  <c r="AM90" i="14" s="1"/>
  <c r="AL91" i="14"/>
  <c r="AM91" i="14" s="1"/>
  <c r="AL92" i="14"/>
  <c r="AM92" i="14" s="1"/>
  <c r="AL93" i="14"/>
  <c r="AM93" i="14" s="1"/>
  <c r="AL94" i="14"/>
  <c r="AM94" i="14" s="1"/>
  <c r="AL95" i="14"/>
  <c r="AM95" i="14" s="1"/>
  <c r="AL96" i="14"/>
  <c r="AM96" i="14" s="1"/>
  <c r="AL97" i="14"/>
  <c r="AM97" i="14" s="1"/>
  <c r="AL98" i="14"/>
  <c r="AM98" i="14" s="1"/>
  <c r="AL99" i="14"/>
  <c r="AM99" i="14" s="1"/>
  <c r="AL100" i="14"/>
  <c r="AM100" i="14" s="1"/>
  <c r="AL101" i="14"/>
  <c r="AM101" i="14" s="1"/>
  <c r="AL102" i="14"/>
  <c r="AM102" i="14" s="1"/>
  <c r="AL103" i="14"/>
  <c r="AM103" i="14" s="1"/>
  <c r="AL104" i="14"/>
  <c r="AM104" i="14" s="1"/>
  <c r="AL105" i="14"/>
  <c r="AM105" i="14" s="1"/>
  <c r="AL106" i="14"/>
  <c r="AM106" i="14" s="1"/>
  <c r="AL107" i="14"/>
  <c r="AM107" i="14" s="1"/>
  <c r="AL108" i="14"/>
  <c r="AM108" i="14" s="1"/>
  <c r="AL109" i="14"/>
  <c r="AM109" i="14" s="1"/>
  <c r="AL110" i="14"/>
  <c r="AM110" i="14" s="1"/>
  <c r="AL111" i="14"/>
  <c r="AM111" i="14" s="1"/>
  <c r="AL112" i="14"/>
  <c r="AM112" i="14" s="1"/>
  <c r="AL113" i="14"/>
  <c r="AM113" i="14" s="1"/>
  <c r="AL114" i="14"/>
  <c r="AM114" i="14" s="1"/>
  <c r="AL115" i="14"/>
  <c r="AM115" i="14" s="1"/>
  <c r="AL116" i="14"/>
  <c r="AM116" i="14" s="1"/>
  <c r="AL117" i="14"/>
  <c r="AM117" i="14" s="1"/>
  <c r="AL118" i="14"/>
  <c r="AM118" i="14" s="1"/>
  <c r="AL119" i="14"/>
  <c r="AM119" i="14" s="1"/>
  <c r="AL120" i="14"/>
  <c r="AM120" i="14" s="1"/>
  <c r="AL121" i="14"/>
  <c r="AM121" i="14" s="1"/>
  <c r="AL122" i="14"/>
  <c r="AM122" i="14" s="1"/>
  <c r="AL123" i="14"/>
  <c r="AM123" i="14" s="1"/>
  <c r="AL124" i="14"/>
  <c r="AM124" i="14" s="1"/>
  <c r="AL125" i="14"/>
  <c r="AM125" i="14" s="1"/>
  <c r="AL126" i="14"/>
  <c r="AM126" i="14" s="1"/>
  <c r="AL127" i="14"/>
  <c r="AM127" i="14" s="1"/>
  <c r="AL128" i="14"/>
  <c r="AM128" i="14" s="1"/>
  <c r="AL129" i="14"/>
  <c r="AM129" i="14" s="1"/>
  <c r="AL130" i="14"/>
  <c r="AM130" i="14" s="1"/>
  <c r="AL131" i="14"/>
  <c r="AM131" i="14" s="1"/>
  <c r="AL132" i="14"/>
  <c r="AM132" i="14" s="1"/>
  <c r="AL133" i="14"/>
  <c r="AM133" i="14" s="1"/>
  <c r="AL134" i="14"/>
  <c r="AM134" i="14" s="1"/>
  <c r="AL135" i="14"/>
  <c r="AM135" i="14" s="1"/>
  <c r="AL136" i="14"/>
  <c r="AM136" i="14" s="1"/>
  <c r="AL137" i="14"/>
  <c r="AM137" i="14" s="1"/>
  <c r="AL138" i="14"/>
  <c r="AM138" i="14" s="1"/>
  <c r="AL139" i="14"/>
  <c r="AM139" i="14" s="1"/>
  <c r="AL140" i="14"/>
  <c r="AM140" i="14" s="1"/>
  <c r="AL141" i="14"/>
  <c r="AM141" i="14" s="1"/>
  <c r="AL142" i="14"/>
  <c r="AM142" i="14" s="1"/>
  <c r="AL143" i="14"/>
  <c r="AM143" i="14" s="1"/>
  <c r="AL144" i="14"/>
  <c r="AM144" i="14" s="1"/>
  <c r="AL145" i="14"/>
  <c r="AM145" i="14" s="1"/>
  <c r="AL146" i="14"/>
  <c r="AM146" i="14" s="1"/>
  <c r="AL147" i="14"/>
  <c r="AM147" i="14" s="1"/>
  <c r="AL148" i="14"/>
  <c r="AM148" i="14" s="1"/>
  <c r="AL149" i="14"/>
  <c r="AM149" i="14" s="1"/>
  <c r="AL150" i="14"/>
  <c r="AM150" i="14" s="1"/>
  <c r="AL151" i="14"/>
  <c r="AM151" i="14" s="1"/>
  <c r="AL152" i="14"/>
  <c r="AM152" i="14" s="1"/>
  <c r="AL153" i="14"/>
  <c r="AM153" i="14" s="1"/>
  <c r="AL154" i="14"/>
  <c r="AM154" i="14" s="1"/>
  <c r="AL155" i="14"/>
  <c r="AM155" i="14" s="1"/>
  <c r="AL156" i="14"/>
  <c r="AM156" i="14" s="1"/>
  <c r="AL157" i="14"/>
  <c r="AM157" i="14" s="1"/>
  <c r="AL158" i="14"/>
  <c r="AM158" i="14" s="1"/>
  <c r="AL159" i="14"/>
  <c r="AM159" i="14" s="1"/>
  <c r="AL160" i="14"/>
  <c r="AM160" i="14" s="1"/>
  <c r="AL161" i="14"/>
  <c r="AM161" i="14" s="1"/>
  <c r="AL162" i="14"/>
  <c r="AM162" i="14" s="1"/>
  <c r="AL163" i="14"/>
  <c r="AM163" i="14" s="1"/>
  <c r="AL164" i="14"/>
  <c r="AM164" i="14" s="1"/>
  <c r="AL165" i="14"/>
  <c r="AM165" i="14" s="1"/>
  <c r="AL166" i="14"/>
  <c r="AM166" i="14" s="1"/>
  <c r="AL167" i="14"/>
  <c r="AM167" i="14" s="1"/>
  <c r="AL168" i="14"/>
  <c r="AM168" i="14" s="1"/>
  <c r="AL169" i="14"/>
  <c r="AM169" i="14" s="1"/>
  <c r="AL170" i="14"/>
  <c r="AM170" i="14" s="1"/>
  <c r="AL171" i="14"/>
  <c r="AM171" i="14" s="1"/>
  <c r="AL172" i="14"/>
  <c r="AM172" i="14" s="1"/>
  <c r="AL173" i="14"/>
  <c r="AM173" i="14" s="1"/>
  <c r="AL174" i="14"/>
  <c r="AM174" i="14" s="1"/>
  <c r="AL175" i="14"/>
  <c r="AM175" i="14" s="1"/>
  <c r="AL176" i="14"/>
  <c r="AM176" i="14" s="1"/>
  <c r="AL177" i="14"/>
  <c r="AM177" i="14" s="1"/>
  <c r="AL178" i="14"/>
  <c r="AM178" i="14" s="1"/>
  <c r="AL179" i="14"/>
  <c r="AM179" i="14" s="1"/>
  <c r="AL180" i="14"/>
  <c r="AM180" i="14" s="1"/>
  <c r="AL181" i="14"/>
  <c r="AM181" i="14" s="1"/>
  <c r="AL182" i="14"/>
  <c r="AM182" i="14" s="1"/>
  <c r="AL183" i="14"/>
  <c r="AM183" i="14" s="1"/>
  <c r="AL184" i="14"/>
  <c r="AM184" i="14" s="1"/>
  <c r="AL185" i="14"/>
  <c r="AM185" i="14" s="1"/>
  <c r="AL186" i="14"/>
  <c r="AM186" i="14" s="1"/>
  <c r="AL187" i="14"/>
  <c r="AM187" i="14" s="1"/>
  <c r="AL188" i="14"/>
  <c r="AM188" i="14" s="1"/>
  <c r="AL189" i="14"/>
  <c r="AM189" i="14" s="1"/>
  <c r="AL190" i="14"/>
  <c r="AM190" i="14" s="1"/>
  <c r="AL191" i="14"/>
  <c r="AM191" i="14" s="1"/>
  <c r="AL192" i="14"/>
  <c r="AM192" i="14" s="1"/>
  <c r="AL193" i="14"/>
  <c r="AM193" i="14" s="1"/>
  <c r="AL194" i="14"/>
  <c r="AM194" i="14" s="1"/>
  <c r="AL195" i="14"/>
  <c r="AM195" i="14" s="1"/>
  <c r="AL196" i="14"/>
  <c r="AM196" i="14" s="1"/>
  <c r="AL197" i="14"/>
  <c r="AM197" i="14" s="1"/>
  <c r="AL198" i="14"/>
  <c r="AM198" i="14" s="1"/>
  <c r="AL199" i="14"/>
  <c r="AM199" i="14" s="1"/>
  <c r="AL200" i="14"/>
  <c r="AM200" i="14" s="1"/>
  <c r="AL201" i="14"/>
  <c r="AM201" i="14" s="1"/>
  <c r="AL202" i="14"/>
  <c r="AM202" i="14" s="1"/>
  <c r="AL203" i="14"/>
  <c r="AM203" i="14" s="1"/>
  <c r="AL204" i="14"/>
  <c r="AM204" i="14" s="1"/>
  <c r="AL205" i="14"/>
  <c r="AM205" i="14" s="1"/>
  <c r="AL206" i="14"/>
  <c r="AM206" i="14" s="1"/>
  <c r="AL207" i="14"/>
  <c r="AM207" i="14" s="1"/>
  <c r="AL208" i="14"/>
  <c r="AM208" i="14" s="1"/>
  <c r="AL209" i="14"/>
  <c r="AM209" i="14" s="1"/>
  <c r="AL210" i="14"/>
  <c r="AM210" i="14" s="1"/>
  <c r="AL211" i="14"/>
  <c r="AM211" i="14" s="1"/>
  <c r="AL212" i="14"/>
  <c r="AM212" i="14" s="1"/>
  <c r="AL213" i="14"/>
  <c r="AM213" i="14" s="1"/>
  <c r="AL214" i="14"/>
  <c r="AM214" i="14" s="1"/>
  <c r="AL215" i="14"/>
  <c r="AM215" i="14" s="1"/>
  <c r="AL216" i="14"/>
  <c r="AM216" i="14" s="1"/>
  <c r="AL217" i="14"/>
  <c r="AM217" i="14" s="1"/>
  <c r="AL218" i="14"/>
  <c r="AM218" i="14" s="1"/>
  <c r="AL219" i="14"/>
  <c r="AM219" i="14" s="1"/>
  <c r="AL220" i="14"/>
  <c r="AM220" i="14" s="1"/>
  <c r="AL221" i="14"/>
  <c r="AM221" i="14" s="1"/>
  <c r="AL222" i="14"/>
  <c r="AM222" i="14" s="1"/>
  <c r="AL223" i="14"/>
  <c r="AM223" i="14" s="1"/>
  <c r="AL224" i="14"/>
  <c r="AM224" i="14" s="1"/>
  <c r="AL225" i="14"/>
  <c r="AM225" i="14" s="1"/>
  <c r="AL226" i="14"/>
  <c r="AM226" i="14" s="1"/>
  <c r="AL227" i="14"/>
  <c r="AM227" i="14" s="1"/>
  <c r="AL228" i="14"/>
  <c r="AM228" i="14" s="1"/>
  <c r="AL229" i="14"/>
  <c r="AM229" i="14" s="1"/>
  <c r="AL230" i="14"/>
  <c r="AM230" i="14" s="1"/>
  <c r="AL231" i="14"/>
  <c r="AM231" i="14" s="1"/>
  <c r="AL232" i="14"/>
  <c r="AM232" i="14" s="1"/>
  <c r="AL233" i="14"/>
  <c r="AM233" i="14" s="1"/>
  <c r="AL234" i="14"/>
  <c r="AM234" i="14" s="1"/>
  <c r="AL235" i="14"/>
  <c r="AM235" i="14" s="1"/>
  <c r="AL236" i="14"/>
  <c r="AM236" i="14" s="1"/>
  <c r="AL237" i="14"/>
  <c r="AM237" i="14" s="1"/>
  <c r="AL238" i="14"/>
  <c r="AM238" i="14" s="1"/>
  <c r="AL239" i="14"/>
  <c r="AM239" i="14" s="1"/>
  <c r="AL240" i="14"/>
  <c r="AM240" i="14" s="1"/>
  <c r="AL241" i="14"/>
  <c r="AM241" i="14" s="1"/>
  <c r="AL242" i="14"/>
  <c r="AM242" i="14" s="1"/>
  <c r="AL243" i="14"/>
  <c r="AM243" i="14" s="1"/>
  <c r="AL244" i="14"/>
  <c r="AM244" i="14" s="1"/>
  <c r="AL245" i="14"/>
  <c r="AM245" i="14" s="1"/>
  <c r="AL246" i="14"/>
  <c r="AM246" i="14" s="1"/>
  <c r="AL247" i="14"/>
  <c r="AM247" i="14" s="1"/>
  <c r="AL248" i="14"/>
  <c r="AM248" i="14" s="1"/>
  <c r="AL249" i="14"/>
  <c r="AM249" i="14" s="1"/>
  <c r="AL250" i="14"/>
  <c r="AM250" i="14" s="1"/>
  <c r="AL251" i="14"/>
  <c r="AM251" i="14" s="1"/>
  <c r="AL252" i="14"/>
  <c r="AM252" i="14" s="1"/>
  <c r="AL253" i="14"/>
  <c r="AM253" i="14" s="1"/>
  <c r="AL254" i="14"/>
  <c r="AM254" i="14" s="1"/>
  <c r="AL255" i="14"/>
  <c r="AM255" i="14" s="1"/>
  <c r="AL256" i="14"/>
  <c r="AM256" i="14" s="1"/>
  <c r="AL257" i="14"/>
  <c r="AM257" i="14" s="1"/>
  <c r="AL258" i="14"/>
  <c r="AM258" i="14" s="1"/>
  <c r="AL259" i="14"/>
  <c r="AM259" i="14" s="1"/>
  <c r="AL260" i="14"/>
  <c r="AM260" i="14" s="1"/>
  <c r="AL261" i="14"/>
  <c r="AM261" i="14" s="1"/>
  <c r="AL262" i="14"/>
  <c r="AM262" i="14" s="1"/>
  <c r="AL263" i="14"/>
  <c r="AM263" i="14" s="1"/>
  <c r="AL264" i="14"/>
  <c r="AM264" i="14" s="1"/>
  <c r="AL265" i="14"/>
  <c r="AM265" i="14" s="1"/>
  <c r="AL266" i="14"/>
  <c r="AM266" i="14" s="1"/>
  <c r="AL267" i="14"/>
  <c r="AM267" i="14" s="1"/>
  <c r="AL268" i="14"/>
  <c r="AM268" i="14" s="1"/>
  <c r="AL269" i="14"/>
  <c r="AM269" i="14" s="1"/>
  <c r="AL270" i="14"/>
  <c r="AM270" i="14" s="1"/>
  <c r="AL271" i="14"/>
  <c r="AM271" i="14" s="1"/>
  <c r="AL272" i="14"/>
  <c r="AM272" i="14" s="1"/>
  <c r="AL273" i="14"/>
  <c r="AM273" i="14" s="1"/>
  <c r="AL274" i="14"/>
  <c r="AM274" i="14" s="1"/>
  <c r="AL275" i="14"/>
  <c r="AM275" i="14" s="1"/>
  <c r="AL276" i="14"/>
  <c r="AM276" i="14" s="1"/>
  <c r="AL277" i="14"/>
  <c r="AM277" i="14" s="1"/>
  <c r="AL278" i="14"/>
  <c r="AM278" i="14" s="1"/>
  <c r="AL279" i="14"/>
  <c r="AM279" i="14" s="1"/>
  <c r="AL280" i="14"/>
  <c r="AM280" i="14" s="1"/>
  <c r="AL281" i="14"/>
  <c r="AM281" i="14" s="1"/>
  <c r="AL282" i="14"/>
  <c r="AM282" i="14" s="1"/>
  <c r="AL283" i="14"/>
  <c r="AM283" i="14" s="1"/>
  <c r="AL284" i="14"/>
  <c r="AM284" i="14" s="1"/>
  <c r="AL285" i="14"/>
  <c r="AM285" i="14" s="1"/>
  <c r="AL286" i="14"/>
  <c r="AM286" i="14" s="1"/>
  <c r="AL287" i="14"/>
  <c r="AM287" i="14" s="1"/>
  <c r="AL288" i="14"/>
  <c r="AM288" i="14" s="1"/>
  <c r="AL289" i="14"/>
  <c r="AM289" i="14" s="1"/>
  <c r="AL290" i="14"/>
  <c r="AM290" i="14" s="1"/>
  <c r="AL291" i="14"/>
  <c r="AM291" i="14" s="1"/>
  <c r="AL292" i="14"/>
  <c r="AM292" i="14" s="1"/>
  <c r="AL293" i="14"/>
  <c r="AM293" i="14" s="1"/>
  <c r="AL294" i="14"/>
  <c r="AM294" i="14" s="1"/>
  <c r="AL295" i="14"/>
  <c r="AM295" i="14" s="1"/>
  <c r="AL296" i="14"/>
  <c r="AM296" i="14" s="1"/>
  <c r="AL297" i="14"/>
  <c r="AM297" i="14" s="1"/>
  <c r="AL298" i="14"/>
  <c r="AM298" i="14" s="1"/>
  <c r="AL299" i="14"/>
  <c r="AM299" i="14" s="1"/>
  <c r="AL300" i="14"/>
  <c r="AM300" i="14" s="1"/>
  <c r="AL301" i="14"/>
  <c r="AM301" i="14" s="1"/>
  <c r="AL302" i="14"/>
  <c r="AM302" i="14" s="1"/>
  <c r="AL303" i="14"/>
  <c r="AM303" i="14" s="1"/>
  <c r="AL304" i="14"/>
  <c r="AM304" i="14" s="1"/>
  <c r="AL305" i="14"/>
  <c r="AM305" i="14" s="1"/>
  <c r="AL306" i="14"/>
  <c r="AM306" i="14" s="1"/>
  <c r="AL307" i="14"/>
  <c r="AM307" i="14" s="1"/>
  <c r="AL308" i="14"/>
  <c r="AM308" i="14" s="1"/>
  <c r="AL309" i="14"/>
  <c r="AM309" i="14" s="1"/>
  <c r="AL310" i="14"/>
  <c r="AM310" i="14" s="1"/>
  <c r="AL311" i="14"/>
  <c r="AM311" i="14" s="1"/>
  <c r="AL312" i="14"/>
  <c r="AM312" i="14" s="1"/>
  <c r="AL313" i="14"/>
  <c r="AM313" i="14" s="1"/>
  <c r="AL314" i="14"/>
  <c r="AM314" i="14" s="1"/>
  <c r="AL315" i="14"/>
  <c r="AM315" i="14" s="1"/>
  <c r="AL316" i="14"/>
  <c r="AM316" i="14" s="1"/>
  <c r="AL317" i="14"/>
  <c r="AM317" i="14" s="1"/>
  <c r="AL318" i="14"/>
  <c r="AM318" i="14" s="1"/>
  <c r="AL319" i="14"/>
  <c r="AM319" i="14" s="1"/>
  <c r="AL320" i="14"/>
  <c r="AM320" i="14" s="1"/>
  <c r="AL321" i="14"/>
  <c r="AM321" i="14" s="1"/>
  <c r="AL322" i="14"/>
  <c r="AM322" i="14" s="1"/>
  <c r="AL323" i="14"/>
  <c r="AM323" i="14" s="1"/>
  <c r="AL324" i="14"/>
  <c r="AM324" i="14" s="1"/>
  <c r="AL325" i="14"/>
  <c r="AM325" i="14" s="1"/>
  <c r="AL326" i="14"/>
  <c r="AM326" i="14" s="1"/>
  <c r="AL327" i="14"/>
  <c r="AM327" i="14" s="1"/>
  <c r="AL328" i="14"/>
  <c r="AM328" i="14" s="1"/>
  <c r="AL329" i="14"/>
  <c r="AM329" i="14" s="1"/>
  <c r="AL330" i="14"/>
  <c r="AM330" i="14" s="1"/>
  <c r="AL331" i="14"/>
  <c r="AM331" i="14" s="1"/>
  <c r="AL332" i="14"/>
  <c r="AM332" i="14" s="1"/>
  <c r="AL333" i="14"/>
  <c r="AM333" i="14" s="1"/>
  <c r="AL334" i="14"/>
  <c r="AM334" i="14" s="1"/>
  <c r="AL335" i="14"/>
  <c r="AM335" i="14" s="1"/>
  <c r="AL336" i="14"/>
  <c r="AM336" i="14" s="1"/>
  <c r="AL337" i="14"/>
  <c r="AM337" i="14" s="1"/>
  <c r="AL338" i="14"/>
  <c r="AM338" i="14" s="1"/>
  <c r="AL339" i="14"/>
  <c r="AM339" i="14" s="1"/>
  <c r="AL340" i="14"/>
  <c r="AM340" i="14" s="1"/>
  <c r="AL341" i="14"/>
  <c r="AM341" i="14" s="1"/>
  <c r="AL342" i="14"/>
  <c r="AM342" i="14" s="1"/>
  <c r="AL343" i="14"/>
  <c r="AM343" i="14" s="1"/>
  <c r="AL344" i="14"/>
  <c r="AM344" i="14" s="1"/>
  <c r="AL345" i="14"/>
  <c r="AM345" i="14" s="1"/>
  <c r="AL346" i="14"/>
  <c r="AM346" i="14" s="1"/>
  <c r="AL347" i="14"/>
  <c r="AM347" i="14" s="1"/>
  <c r="AL348" i="14"/>
  <c r="AM348" i="14" s="1"/>
  <c r="AL349" i="14"/>
  <c r="AM349" i="14" s="1"/>
  <c r="AL350" i="14"/>
  <c r="AM350" i="14" s="1"/>
  <c r="AL351" i="14"/>
  <c r="AM351" i="14" s="1"/>
  <c r="AL352" i="14"/>
  <c r="AM352" i="14" s="1"/>
  <c r="AL353" i="14"/>
  <c r="AM353" i="14" s="1"/>
  <c r="AL354" i="14"/>
  <c r="AM354" i="14" s="1"/>
  <c r="AL355" i="14"/>
  <c r="AM355" i="14" s="1"/>
  <c r="AL356" i="14"/>
  <c r="AM356" i="14" s="1"/>
  <c r="AL357" i="14"/>
  <c r="AM357" i="14" s="1"/>
  <c r="AL358" i="14"/>
  <c r="AM358" i="14" s="1"/>
  <c r="AL359" i="14"/>
  <c r="AM359" i="14" s="1"/>
  <c r="AL360" i="14"/>
  <c r="AM360" i="14" s="1"/>
  <c r="AL361" i="14"/>
  <c r="AM361" i="14" s="1"/>
  <c r="AL362" i="14"/>
  <c r="AM362" i="14" s="1"/>
  <c r="AL363" i="14"/>
  <c r="AM363" i="14" s="1"/>
  <c r="AL364" i="14"/>
  <c r="AM364" i="14" s="1"/>
  <c r="AL365" i="14"/>
  <c r="AM365" i="14" s="1"/>
  <c r="AL366" i="14"/>
  <c r="AM366" i="14" s="1"/>
  <c r="AL367" i="14"/>
  <c r="AM367" i="14" s="1"/>
  <c r="AL368" i="14"/>
  <c r="AM368" i="14" s="1"/>
  <c r="AL369" i="14"/>
  <c r="AM369" i="14" s="1"/>
  <c r="AL370" i="14"/>
  <c r="AM370" i="14" s="1"/>
  <c r="AL371" i="14"/>
  <c r="AM371" i="14" s="1"/>
  <c r="AL372" i="14"/>
  <c r="AM372" i="14" s="1"/>
  <c r="AL373" i="14"/>
  <c r="AM373" i="14" s="1"/>
  <c r="AL374" i="14"/>
  <c r="AM374" i="14" s="1"/>
  <c r="AL375" i="14"/>
  <c r="AM375" i="14" s="1"/>
  <c r="AL376" i="14"/>
  <c r="AM376" i="14" s="1"/>
  <c r="AL377" i="14"/>
  <c r="AM377" i="14" s="1"/>
  <c r="AL378" i="14"/>
  <c r="AM378" i="14" s="1"/>
  <c r="AL379" i="14"/>
  <c r="AM379" i="14" s="1"/>
  <c r="AL380" i="14"/>
  <c r="AM380" i="14" s="1"/>
  <c r="AL381" i="14"/>
  <c r="AM381" i="14" s="1"/>
  <c r="AL382" i="14"/>
  <c r="AM382" i="14" s="1"/>
  <c r="AL383" i="14"/>
  <c r="AM383" i="14" s="1"/>
  <c r="AL384" i="14"/>
  <c r="AM384" i="14" s="1"/>
  <c r="AL385" i="14"/>
  <c r="AM385" i="14" s="1"/>
  <c r="AL386" i="14"/>
  <c r="AM386" i="14" s="1"/>
  <c r="AL387" i="14"/>
  <c r="AM387" i="14" s="1"/>
  <c r="AL388" i="14"/>
  <c r="AM388" i="14" s="1"/>
  <c r="AL389" i="14"/>
  <c r="AM389" i="14" s="1"/>
  <c r="AL390" i="14"/>
  <c r="AM390" i="14" s="1"/>
  <c r="AL391" i="14"/>
  <c r="AM391" i="14" s="1"/>
  <c r="AL392" i="14"/>
  <c r="AM392" i="14" s="1"/>
  <c r="AL393" i="14"/>
  <c r="AM393" i="14" s="1"/>
  <c r="AL394" i="14"/>
  <c r="AM394" i="14" s="1"/>
  <c r="AL395" i="14"/>
  <c r="AM395" i="14" s="1"/>
  <c r="AL396" i="14"/>
  <c r="AM396" i="14" s="1"/>
  <c r="AL397" i="14"/>
  <c r="AM397" i="14" s="1"/>
  <c r="AL398" i="14"/>
  <c r="AM398" i="14" s="1"/>
  <c r="AL399" i="14"/>
  <c r="AM399" i="14" s="1"/>
  <c r="AL400" i="14"/>
  <c r="AM400" i="14" s="1"/>
  <c r="AL401" i="14"/>
  <c r="AM401" i="14" s="1"/>
  <c r="AL402" i="14"/>
  <c r="AM402" i="14" s="1"/>
  <c r="AL403" i="14"/>
  <c r="AM403" i="14" s="1"/>
  <c r="AL404" i="14"/>
  <c r="AM404" i="14" s="1"/>
  <c r="AL405" i="14"/>
  <c r="AM405" i="14" s="1"/>
  <c r="AL406" i="14"/>
  <c r="AM406" i="14" s="1"/>
  <c r="AL407" i="14"/>
  <c r="AM407" i="14" s="1"/>
  <c r="AL408" i="14"/>
  <c r="AM408" i="14" s="1"/>
  <c r="AL409" i="14"/>
  <c r="AM409" i="14" s="1"/>
  <c r="AL410" i="14"/>
  <c r="AM410" i="14" s="1"/>
  <c r="AL411" i="14"/>
  <c r="AM411" i="14" s="1"/>
  <c r="AL412" i="14"/>
  <c r="AM412" i="14" s="1"/>
  <c r="AL413" i="14"/>
  <c r="AM413" i="14" s="1"/>
  <c r="AL414" i="14"/>
  <c r="AM414" i="14" s="1"/>
  <c r="AL415" i="14"/>
  <c r="AM415" i="14" s="1"/>
  <c r="AL416" i="14"/>
  <c r="AM416" i="14" s="1"/>
  <c r="AL417" i="14"/>
  <c r="AM417" i="14" s="1"/>
  <c r="AL418" i="14"/>
  <c r="AM418" i="14" s="1"/>
  <c r="AL419" i="14"/>
  <c r="AM419" i="14" s="1"/>
  <c r="AL420" i="14"/>
  <c r="AM420" i="14" s="1"/>
  <c r="AL421" i="14"/>
  <c r="AM421" i="14" s="1"/>
  <c r="AL422" i="14"/>
  <c r="AM422" i="14" s="1"/>
  <c r="AL423" i="14"/>
  <c r="AM423" i="14" s="1"/>
  <c r="AL424" i="14"/>
  <c r="AM424" i="14" s="1"/>
  <c r="AL425" i="14"/>
  <c r="AM425" i="14" s="1"/>
  <c r="AL426" i="14"/>
  <c r="AM426" i="14" s="1"/>
  <c r="AL427" i="14"/>
  <c r="AM427" i="14" s="1"/>
  <c r="AL428" i="14"/>
  <c r="AM428" i="14" s="1"/>
  <c r="AL429" i="14"/>
  <c r="AM429" i="14" s="1"/>
  <c r="AL430" i="14"/>
  <c r="AM430" i="14" s="1"/>
  <c r="AL431" i="14"/>
  <c r="AM431" i="14" s="1"/>
  <c r="AL432" i="14"/>
  <c r="AM432" i="14" s="1"/>
  <c r="AL433" i="14"/>
  <c r="AM433" i="14" s="1"/>
  <c r="AL434" i="14"/>
  <c r="AM434" i="14" s="1"/>
  <c r="AL435" i="14"/>
  <c r="AM435" i="14" s="1"/>
  <c r="AL436" i="14"/>
  <c r="AM436" i="14" s="1"/>
  <c r="AL437" i="14"/>
  <c r="AM437" i="14" s="1"/>
  <c r="AL438" i="14"/>
  <c r="AM438" i="14" s="1"/>
  <c r="AL439" i="14"/>
  <c r="AM439" i="14" s="1"/>
  <c r="AL440" i="14"/>
  <c r="AM440" i="14" s="1"/>
  <c r="AL441" i="14"/>
  <c r="AM441" i="14" s="1"/>
  <c r="AL442" i="14"/>
  <c r="AM442" i="14" s="1"/>
  <c r="AL443" i="14"/>
  <c r="AM443" i="14" s="1"/>
  <c r="AL444" i="14"/>
  <c r="AM444" i="14" s="1"/>
  <c r="AL445" i="14"/>
  <c r="AM445" i="14" s="1"/>
  <c r="AL446" i="14"/>
  <c r="AM446" i="14" s="1"/>
  <c r="AL447" i="14"/>
  <c r="AM447" i="14" s="1"/>
  <c r="AL448" i="14"/>
  <c r="AM448" i="14" s="1"/>
  <c r="AL449" i="14"/>
  <c r="AM449" i="14" s="1"/>
  <c r="AL450" i="14"/>
  <c r="AM450" i="14" s="1"/>
  <c r="AL451" i="14"/>
  <c r="AM451" i="14" s="1"/>
  <c r="AL452" i="14"/>
  <c r="AM452" i="14" s="1"/>
  <c r="AL453" i="14"/>
  <c r="AM453" i="14" s="1"/>
  <c r="AL454" i="14"/>
  <c r="AM454" i="14" s="1"/>
  <c r="AL455" i="14"/>
  <c r="AM455" i="14" s="1"/>
  <c r="AL456" i="14"/>
  <c r="AM456" i="14" s="1"/>
  <c r="AL457" i="14"/>
  <c r="AM457" i="14" s="1"/>
  <c r="AL458" i="14"/>
  <c r="AM458" i="14" s="1"/>
  <c r="AL459" i="14"/>
  <c r="AM459" i="14" s="1"/>
  <c r="AL460" i="14"/>
  <c r="AM460" i="14" s="1"/>
  <c r="AL461" i="14"/>
  <c r="AM461" i="14" s="1"/>
  <c r="AL462" i="14"/>
  <c r="AM462" i="14" s="1"/>
  <c r="AL463" i="14"/>
  <c r="AM463" i="14" s="1"/>
  <c r="AL464" i="14"/>
  <c r="AM464" i="14" s="1"/>
  <c r="AL465" i="14"/>
  <c r="AM465" i="14" s="1"/>
  <c r="AL466" i="14"/>
  <c r="AM466" i="14" s="1"/>
  <c r="AL467" i="14"/>
  <c r="AM467" i="14" s="1"/>
  <c r="AL468" i="14"/>
  <c r="AM468" i="14" s="1"/>
  <c r="AL469" i="14"/>
  <c r="AM469" i="14" s="1"/>
  <c r="AL470" i="14"/>
  <c r="AM470" i="14" s="1"/>
  <c r="AL471" i="14"/>
  <c r="AM471" i="14" s="1"/>
  <c r="AL472" i="14"/>
  <c r="AM472" i="14" s="1"/>
  <c r="AL473" i="14"/>
  <c r="AM473" i="14" s="1"/>
  <c r="AL474" i="14"/>
  <c r="AM474" i="14" s="1"/>
  <c r="AL475" i="14"/>
  <c r="AM475" i="14" s="1"/>
  <c r="AL476" i="14"/>
  <c r="AM476" i="14" s="1"/>
  <c r="AL477" i="14"/>
  <c r="AM477" i="14" s="1"/>
  <c r="AL478" i="14"/>
  <c r="AM478" i="14" s="1"/>
  <c r="AL479" i="14"/>
  <c r="AM479" i="14" s="1"/>
  <c r="AL480" i="14"/>
  <c r="AM480" i="14" s="1"/>
  <c r="AL481" i="14"/>
  <c r="AM481" i="14" s="1"/>
  <c r="AL482" i="14"/>
  <c r="AM482" i="14" s="1"/>
  <c r="AL483" i="14"/>
  <c r="AM483" i="14" s="1"/>
  <c r="AL484" i="14"/>
  <c r="AM484" i="14" s="1"/>
  <c r="AL485" i="14"/>
  <c r="AM485" i="14" s="1"/>
  <c r="AL486" i="14"/>
  <c r="AM486" i="14" s="1"/>
  <c r="AL487" i="14"/>
  <c r="AM487" i="14" s="1"/>
  <c r="AL488" i="14"/>
  <c r="AM488" i="14" s="1"/>
  <c r="AL489" i="14"/>
  <c r="AM489" i="14" s="1"/>
  <c r="AI3" i="14"/>
  <c r="AI7" i="14"/>
  <c r="AI2" i="14"/>
  <c r="AI6" i="14"/>
  <c r="AK6" i="14"/>
  <c r="AN6" i="14" s="1"/>
  <c r="AK7" i="14"/>
  <c r="AN7" i="14" s="1"/>
  <c r="AK8" i="14"/>
  <c r="AN8" i="14" s="1"/>
  <c r="AK9" i="14"/>
  <c r="AN9" i="14" s="1"/>
  <c r="AK10" i="14"/>
  <c r="AN10" i="14" s="1"/>
  <c r="AK11" i="14"/>
  <c r="AN11" i="14" s="1"/>
  <c r="AK12" i="14"/>
  <c r="AN12" i="14" s="1"/>
  <c r="AK13" i="14"/>
  <c r="AN13" i="14" s="1"/>
  <c r="AK14" i="14"/>
  <c r="AN14" i="14" s="1"/>
  <c r="AK15" i="14"/>
  <c r="AN15" i="14" s="1"/>
  <c r="AK16" i="14"/>
  <c r="AN16" i="14" s="1"/>
  <c r="AK17" i="14"/>
  <c r="AN17" i="14" s="1"/>
  <c r="AK18" i="14"/>
  <c r="AN18" i="14" s="1"/>
  <c r="AK19" i="14"/>
  <c r="AN19" i="14" s="1"/>
  <c r="AK20" i="14"/>
  <c r="AN20" i="14" s="1"/>
  <c r="AK21" i="14"/>
  <c r="AN21" i="14" s="1"/>
  <c r="AK22" i="14"/>
  <c r="AN22" i="14" s="1"/>
  <c r="AK23" i="14"/>
  <c r="AN23" i="14" s="1"/>
  <c r="AK24" i="14"/>
  <c r="AN24" i="14" s="1"/>
  <c r="AK25" i="14"/>
  <c r="AN25" i="14" s="1"/>
  <c r="AK26" i="14"/>
  <c r="AN26" i="14" s="1"/>
  <c r="AK27" i="14"/>
  <c r="AN27" i="14" s="1"/>
  <c r="AK28" i="14"/>
  <c r="AN28" i="14" s="1"/>
  <c r="AK29" i="14"/>
  <c r="AN29" i="14" s="1"/>
  <c r="AK30" i="14"/>
  <c r="AN30" i="14" s="1"/>
  <c r="AK31" i="14"/>
  <c r="AN31" i="14" s="1"/>
  <c r="AK32" i="14"/>
  <c r="AN32" i="14" s="1"/>
  <c r="AK33" i="14"/>
  <c r="AN33" i="14" s="1"/>
  <c r="AK34" i="14"/>
  <c r="AN34" i="14" s="1"/>
  <c r="AK35" i="14"/>
  <c r="AN35" i="14" s="1"/>
  <c r="AK36" i="14"/>
  <c r="AN36" i="14" s="1"/>
  <c r="AK37" i="14"/>
  <c r="AN37" i="14" s="1"/>
  <c r="AK38" i="14"/>
  <c r="AN38" i="14" s="1"/>
  <c r="AK39" i="14"/>
  <c r="AN39" i="14" s="1"/>
  <c r="AK40" i="14"/>
  <c r="AN40" i="14" s="1"/>
  <c r="AK41" i="14"/>
  <c r="AN41" i="14" s="1"/>
  <c r="AK42" i="14"/>
  <c r="AN42" i="14" s="1"/>
  <c r="AK43" i="14"/>
  <c r="AN43" i="14" s="1"/>
  <c r="AK44" i="14"/>
  <c r="AN44" i="14" s="1"/>
  <c r="AK45" i="14"/>
  <c r="AN45" i="14" s="1"/>
  <c r="AK46" i="14"/>
  <c r="AN46" i="14" s="1"/>
  <c r="AK47" i="14"/>
  <c r="AN47" i="14" s="1"/>
  <c r="AK48" i="14"/>
  <c r="AN48" i="14" s="1"/>
  <c r="AK49" i="14"/>
  <c r="AN49" i="14" s="1"/>
  <c r="AK50" i="14"/>
  <c r="AN50" i="14" s="1"/>
  <c r="AK51" i="14"/>
  <c r="AN51" i="14" s="1"/>
  <c r="AK52" i="14"/>
  <c r="AN52" i="14" s="1"/>
  <c r="AK53" i="14"/>
  <c r="AN53" i="14" s="1"/>
  <c r="AK54" i="14"/>
  <c r="AN54" i="14" s="1"/>
  <c r="AK55" i="14"/>
  <c r="AN55" i="14" s="1"/>
  <c r="AK56" i="14"/>
  <c r="AN56" i="14" s="1"/>
  <c r="AK57" i="14"/>
  <c r="AN57" i="14" s="1"/>
  <c r="AK58" i="14"/>
  <c r="AN58" i="14" s="1"/>
  <c r="AK59" i="14"/>
  <c r="AN59" i="14" s="1"/>
  <c r="AK60" i="14"/>
  <c r="AN60" i="14" s="1"/>
  <c r="AK61" i="14"/>
  <c r="AN61" i="14" s="1"/>
  <c r="AK62" i="14"/>
  <c r="AN62" i="14" s="1"/>
  <c r="AK63" i="14"/>
  <c r="AN63" i="14" s="1"/>
  <c r="AK64" i="14"/>
  <c r="AN64" i="14" s="1"/>
  <c r="AK65" i="14"/>
  <c r="AN65" i="14" s="1"/>
  <c r="AK66" i="14"/>
  <c r="AN66" i="14" s="1"/>
  <c r="AK67" i="14"/>
  <c r="AN67" i="14" s="1"/>
  <c r="AK68" i="14"/>
  <c r="AN68" i="14" s="1"/>
  <c r="AK69" i="14"/>
  <c r="AN69" i="14" s="1"/>
  <c r="AK70" i="14"/>
  <c r="AN70" i="14" s="1"/>
  <c r="AK71" i="14"/>
  <c r="AN71" i="14" s="1"/>
  <c r="AK72" i="14"/>
  <c r="AN72" i="14" s="1"/>
  <c r="AK73" i="14"/>
  <c r="AN73" i="14" s="1"/>
  <c r="AK74" i="14"/>
  <c r="AN74" i="14" s="1"/>
  <c r="AK75" i="14"/>
  <c r="AN75" i="14" s="1"/>
  <c r="AK76" i="14"/>
  <c r="AN76" i="14" s="1"/>
  <c r="AK77" i="14"/>
  <c r="AN77" i="14" s="1"/>
  <c r="AK78" i="14"/>
  <c r="AN78" i="14" s="1"/>
  <c r="AK79" i="14"/>
  <c r="AN79" i="14" s="1"/>
  <c r="AK80" i="14"/>
  <c r="AN80" i="14" s="1"/>
  <c r="AK81" i="14"/>
  <c r="AN81" i="14" s="1"/>
  <c r="AK82" i="14"/>
  <c r="AN82" i="14" s="1"/>
  <c r="AK83" i="14"/>
  <c r="AN83" i="14" s="1"/>
  <c r="AK84" i="14"/>
  <c r="AN84" i="14" s="1"/>
  <c r="AK85" i="14"/>
  <c r="AN85" i="14" s="1"/>
  <c r="AK86" i="14"/>
  <c r="AN86" i="14" s="1"/>
  <c r="AK87" i="14"/>
  <c r="AN87" i="14" s="1"/>
  <c r="AK88" i="14"/>
  <c r="AN88" i="14" s="1"/>
  <c r="AK89" i="14"/>
  <c r="AN89" i="14" s="1"/>
  <c r="AK90" i="14"/>
  <c r="AN90" i="14" s="1"/>
  <c r="AK91" i="14"/>
  <c r="AN91" i="14" s="1"/>
  <c r="AK92" i="14"/>
  <c r="AN92" i="14" s="1"/>
  <c r="AK93" i="14"/>
  <c r="AN93" i="14" s="1"/>
  <c r="AK94" i="14"/>
  <c r="AN94" i="14" s="1"/>
  <c r="AK95" i="14"/>
  <c r="AN95" i="14" s="1"/>
  <c r="AK96" i="14"/>
  <c r="AN96" i="14" s="1"/>
  <c r="AK97" i="14"/>
  <c r="AN97" i="14" s="1"/>
  <c r="AK98" i="14"/>
  <c r="AN98" i="14" s="1"/>
  <c r="AK99" i="14"/>
  <c r="AN99" i="14" s="1"/>
  <c r="AK100" i="14"/>
  <c r="AN100" i="14" s="1"/>
  <c r="AK101" i="14"/>
  <c r="AN101" i="14" s="1"/>
  <c r="AK102" i="14"/>
  <c r="AN102" i="14" s="1"/>
  <c r="AK103" i="14"/>
  <c r="AN103" i="14" s="1"/>
  <c r="AK104" i="14"/>
  <c r="AN104" i="14" s="1"/>
  <c r="AK105" i="14"/>
  <c r="AN105" i="14" s="1"/>
  <c r="AK106" i="14"/>
  <c r="AN106" i="14" s="1"/>
  <c r="AK107" i="14"/>
  <c r="AN107" i="14" s="1"/>
  <c r="AK108" i="14"/>
  <c r="AN108" i="14" s="1"/>
  <c r="AK109" i="14"/>
  <c r="AN109" i="14" s="1"/>
  <c r="AK110" i="14"/>
  <c r="AN110" i="14" s="1"/>
  <c r="AK111" i="14"/>
  <c r="AN111" i="14" s="1"/>
  <c r="AK112" i="14"/>
  <c r="AN112" i="14" s="1"/>
  <c r="AK113" i="14"/>
  <c r="AN113" i="14" s="1"/>
  <c r="AK114" i="14"/>
  <c r="AN114" i="14" s="1"/>
  <c r="AK115" i="14"/>
  <c r="AN115" i="14" s="1"/>
  <c r="AK116" i="14"/>
  <c r="AN116" i="14" s="1"/>
  <c r="AK117" i="14"/>
  <c r="AN117" i="14" s="1"/>
  <c r="AK118" i="14"/>
  <c r="AN118" i="14" s="1"/>
  <c r="AK119" i="14"/>
  <c r="AN119" i="14" s="1"/>
  <c r="AK120" i="14"/>
  <c r="AN120" i="14" s="1"/>
  <c r="AK121" i="14"/>
  <c r="AN121" i="14" s="1"/>
  <c r="AK122" i="14"/>
  <c r="AN122" i="14" s="1"/>
  <c r="AK123" i="14"/>
  <c r="AN123" i="14" s="1"/>
  <c r="AK124" i="14"/>
  <c r="AN124" i="14" s="1"/>
  <c r="AK125" i="14"/>
  <c r="AN125" i="14" s="1"/>
  <c r="AK126" i="14"/>
  <c r="AN126" i="14" s="1"/>
  <c r="AK127" i="14"/>
  <c r="AN127" i="14" s="1"/>
  <c r="AK128" i="14"/>
  <c r="AN128" i="14" s="1"/>
  <c r="AK129" i="14"/>
  <c r="AN129" i="14" s="1"/>
  <c r="AK130" i="14"/>
  <c r="AN130" i="14" s="1"/>
  <c r="AK131" i="14"/>
  <c r="AN131" i="14" s="1"/>
  <c r="AK132" i="14"/>
  <c r="AN132" i="14" s="1"/>
  <c r="AK133" i="14"/>
  <c r="AN133" i="14" s="1"/>
  <c r="AK134" i="14"/>
  <c r="AN134" i="14" s="1"/>
  <c r="AK135" i="14"/>
  <c r="AN135" i="14" s="1"/>
  <c r="AK136" i="14"/>
  <c r="AN136" i="14" s="1"/>
  <c r="AK137" i="14"/>
  <c r="AN137" i="14" s="1"/>
  <c r="AK138" i="14"/>
  <c r="AN138" i="14" s="1"/>
  <c r="AK139" i="14"/>
  <c r="AN139" i="14" s="1"/>
  <c r="AK140" i="14"/>
  <c r="AN140" i="14" s="1"/>
  <c r="AK141" i="14"/>
  <c r="AN141" i="14" s="1"/>
  <c r="AK142" i="14"/>
  <c r="AN142" i="14" s="1"/>
  <c r="AK143" i="14"/>
  <c r="AN143" i="14" s="1"/>
  <c r="AK144" i="14"/>
  <c r="AN144" i="14" s="1"/>
  <c r="AK145" i="14"/>
  <c r="AN145" i="14" s="1"/>
  <c r="AK146" i="14"/>
  <c r="AN146" i="14" s="1"/>
  <c r="AK147" i="14"/>
  <c r="AN147" i="14" s="1"/>
  <c r="AK148" i="14"/>
  <c r="AN148" i="14" s="1"/>
  <c r="AK149" i="14"/>
  <c r="AN149" i="14" s="1"/>
  <c r="AK150" i="14"/>
  <c r="AN150" i="14" s="1"/>
  <c r="AK151" i="14"/>
  <c r="AN151" i="14" s="1"/>
  <c r="AK152" i="14"/>
  <c r="AN152" i="14" s="1"/>
  <c r="AK153" i="14"/>
  <c r="AN153" i="14" s="1"/>
  <c r="AK154" i="14"/>
  <c r="AN154" i="14" s="1"/>
  <c r="AK155" i="14"/>
  <c r="AN155" i="14" s="1"/>
  <c r="AK156" i="14"/>
  <c r="AN156" i="14" s="1"/>
  <c r="AK157" i="14"/>
  <c r="AN157" i="14" s="1"/>
  <c r="AK158" i="14"/>
  <c r="AN158" i="14" s="1"/>
  <c r="AK159" i="14"/>
  <c r="AN159" i="14" s="1"/>
  <c r="AK160" i="14"/>
  <c r="AN160" i="14" s="1"/>
  <c r="AK161" i="14"/>
  <c r="AN161" i="14" s="1"/>
  <c r="AK162" i="14"/>
  <c r="AN162" i="14" s="1"/>
  <c r="AK163" i="14"/>
  <c r="AN163" i="14" s="1"/>
  <c r="AK164" i="14"/>
  <c r="AN164" i="14" s="1"/>
  <c r="AK165" i="14"/>
  <c r="AN165" i="14" s="1"/>
  <c r="AK166" i="14"/>
  <c r="AN166" i="14" s="1"/>
  <c r="AK167" i="14"/>
  <c r="AN167" i="14" s="1"/>
  <c r="AK168" i="14"/>
  <c r="AN168" i="14" s="1"/>
  <c r="AK169" i="14"/>
  <c r="AN169" i="14" s="1"/>
  <c r="AK170" i="14"/>
  <c r="AN170" i="14" s="1"/>
  <c r="AK171" i="14"/>
  <c r="AN171" i="14" s="1"/>
  <c r="AK172" i="14"/>
  <c r="AN172" i="14" s="1"/>
  <c r="AK173" i="14"/>
  <c r="AN173" i="14" s="1"/>
  <c r="AK174" i="14"/>
  <c r="AN174" i="14" s="1"/>
  <c r="AK175" i="14"/>
  <c r="AN175" i="14" s="1"/>
  <c r="AK176" i="14"/>
  <c r="AN176" i="14" s="1"/>
  <c r="AK177" i="14"/>
  <c r="AN177" i="14" s="1"/>
  <c r="AK178" i="14"/>
  <c r="AN178" i="14" s="1"/>
  <c r="AK179" i="14"/>
  <c r="AN179" i="14" s="1"/>
  <c r="AK180" i="14"/>
  <c r="AN180" i="14" s="1"/>
  <c r="AK181" i="14"/>
  <c r="AN181" i="14" s="1"/>
  <c r="AK182" i="14"/>
  <c r="AN182" i="14" s="1"/>
  <c r="AK183" i="14"/>
  <c r="AN183" i="14" s="1"/>
  <c r="AK184" i="14"/>
  <c r="AN184" i="14" s="1"/>
  <c r="AK185" i="14"/>
  <c r="AN185" i="14" s="1"/>
  <c r="AK186" i="14"/>
  <c r="AN186" i="14" s="1"/>
  <c r="AK187" i="14"/>
  <c r="AN187" i="14" s="1"/>
  <c r="AK188" i="14"/>
  <c r="AN188" i="14" s="1"/>
  <c r="AK189" i="14"/>
  <c r="AN189" i="14" s="1"/>
  <c r="AK190" i="14"/>
  <c r="AN190" i="14" s="1"/>
  <c r="AK191" i="14"/>
  <c r="AN191" i="14" s="1"/>
  <c r="AK192" i="14"/>
  <c r="AN192" i="14" s="1"/>
  <c r="AK193" i="14"/>
  <c r="AN193" i="14" s="1"/>
  <c r="AK194" i="14"/>
  <c r="AN194" i="14" s="1"/>
  <c r="AK195" i="14"/>
  <c r="AN195" i="14" s="1"/>
  <c r="AK196" i="14"/>
  <c r="AN196" i="14" s="1"/>
  <c r="AK197" i="14"/>
  <c r="AN197" i="14" s="1"/>
  <c r="AK198" i="14"/>
  <c r="AN198" i="14" s="1"/>
  <c r="AK199" i="14"/>
  <c r="AN199" i="14" s="1"/>
  <c r="AK200" i="14"/>
  <c r="AN200" i="14" s="1"/>
  <c r="AK201" i="14"/>
  <c r="AN201" i="14" s="1"/>
  <c r="AK202" i="14"/>
  <c r="AN202" i="14" s="1"/>
  <c r="AK203" i="14"/>
  <c r="AN203" i="14" s="1"/>
  <c r="AK204" i="14"/>
  <c r="AN204" i="14" s="1"/>
  <c r="AK205" i="14"/>
  <c r="AN205" i="14" s="1"/>
  <c r="AK206" i="14"/>
  <c r="AN206" i="14" s="1"/>
  <c r="AK207" i="14"/>
  <c r="AN207" i="14" s="1"/>
  <c r="AK208" i="14"/>
  <c r="AN208" i="14" s="1"/>
  <c r="AK209" i="14"/>
  <c r="AN209" i="14" s="1"/>
  <c r="AK210" i="14"/>
  <c r="AN210" i="14" s="1"/>
  <c r="AK211" i="14"/>
  <c r="AN211" i="14" s="1"/>
  <c r="AK212" i="14"/>
  <c r="AN212" i="14" s="1"/>
  <c r="AK213" i="14"/>
  <c r="AN213" i="14" s="1"/>
  <c r="AK214" i="14"/>
  <c r="AN214" i="14" s="1"/>
  <c r="AK215" i="14"/>
  <c r="AN215" i="14" s="1"/>
  <c r="AK216" i="14"/>
  <c r="AN216" i="14" s="1"/>
  <c r="AK217" i="14"/>
  <c r="AN217" i="14" s="1"/>
  <c r="AK218" i="14"/>
  <c r="AN218" i="14" s="1"/>
  <c r="AK219" i="14"/>
  <c r="AN219" i="14" s="1"/>
  <c r="AK220" i="14"/>
  <c r="AN220" i="14" s="1"/>
  <c r="AK221" i="14"/>
  <c r="AN221" i="14" s="1"/>
  <c r="AK222" i="14"/>
  <c r="AN222" i="14" s="1"/>
  <c r="AK223" i="14"/>
  <c r="AN223" i="14" s="1"/>
  <c r="AK224" i="14"/>
  <c r="AN224" i="14" s="1"/>
  <c r="AK225" i="14"/>
  <c r="AN225" i="14" s="1"/>
  <c r="AK226" i="14"/>
  <c r="AN226" i="14" s="1"/>
  <c r="AK227" i="14"/>
  <c r="AN227" i="14" s="1"/>
  <c r="AK228" i="14"/>
  <c r="AN228" i="14" s="1"/>
  <c r="AK229" i="14"/>
  <c r="AN229" i="14" s="1"/>
  <c r="AK230" i="14"/>
  <c r="AN230" i="14" s="1"/>
  <c r="AK231" i="14"/>
  <c r="AN231" i="14" s="1"/>
  <c r="AK232" i="14"/>
  <c r="AN232" i="14" s="1"/>
  <c r="AK233" i="14"/>
  <c r="AN233" i="14" s="1"/>
  <c r="AK234" i="14"/>
  <c r="AN234" i="14" s="1"/>
  <c r="AK235" i="14"/>
  <c r="AN235" i="14" s="1"/>
  <c r="AK236" i="14"/>
  <c r="AN236" i="14" s="1"/>
  <c r="AK237" i="14"/>
  <c r="AN237" i="14" s="1"/>
  <c r="AK238" i="14"/>
  <c r="AN238" i="14" s="1"/>
  <c r="AK239" i="14"/>
  <c r="AN239" i="14" s="1"/>
  <c r="AK240" i="14"/>
  <c r="AN240" i="14" s="1"/>
  <c r="AK241" i="14"/>
  <c r="AN241" i="14" s="1"/>
  <c r="AK242" i="14"/>
  <c r="AN242" i="14" s="1"/>
  <c r="AK243" i="14"/>
  <c r="AN243" i="14" s="1"/>
  <c r="AK244" i="14"/>
  <c r="AN244" i="14" s="1"/>
  <c r="AK245" i="14"/>
  <c r="AN245" i="14" s="1"/>
  <c r="AK246" i="14"/>
  <c r="AN246" i="14" s="1"/>
  <c r="AK247" i="14"/>
  <c r="AN247" i="14" s="1"/>
  <c r="AK248" i="14"/>
  <c r="AN248" i="14" s="1"/>
  <c r="AK249" i="14"/>
  <c r="AN249" i="14" s="1"/>
  <c r="AK250" i="14"/>
  <c r="AN250" i="14" s="1"/>
  <c r="AK251" i="14"/>
  <c r="AN251" i="14" s="1"/>
  <c r="AK252" i="14"/>
  <c r="AN252" i="14" s="1"/>
  <c r="AK253" i="14"/>
  <c r="AN253" i="14" s="1"/>
  <c r="AK254" i="14"/>
  <c r="AN254" i="14" s="1"/>
  <c r="AK255" i="14"/>
  <c r="AN255" i="14" s="1"/>
  <c r="AK256" i="14"/>
  <c r="AN256" i="14" s="1"/>
  <c r="AK257" i="14"/>
  <c r="AN257" i="14" s="1"/>
  <c r="AK258" i="14"/>
  <c r="AN258" i="14" s="1"/>
  <c r="AK259" i="14"/>
  <c r="AN259" i="14" s="1"/>
  <c r="AK260" i="14"/>
  <c r="AN260" i="14" s="1"/>
  <c r="AK261" i="14"/>
  <c r="AN261" i="14" s="1"/>
  <c r="AK262" i="14"/>
  <c r="AN262" i="14" s="1"/>
  <c r="AK263" i="14"/>
  <c r="AN263" i="14" s="1"/>
  <c r="AK264" i="14"/>
  <c r="AN264" i="14" s="1"/>
  <c r="AK265" i="14"/>
  <c r="AN265" i="14" s="1"/>
  <c r="AK266" i="14"/>
  <c r="AN266" i="14" s="1"/>
  <c r="AK267" i="14"/>
  <c r="AN267" i="14" s="1"/>
  <c r="AK268" i="14"/>
  <c r="AN268" i="14" s="1"/>
  <c r="AK269" i="14"/>
  <c r="AN269" i="14" s="1"/>
  <c r="AK270" i="14"/>
  <c r="AN270" i="14" s="1"/>
  <c r="AK271" i="14"/>
  <c r="AN271" i="14" s="1"/>
  <c r="AK272" i="14"/>
  <c r="AN272" i="14" s="1"/>
  <c r="AK273" i="14"/>
  <c r="AN273" i="14" s="1"/>
  <c r="AK274" i="14"/>
  <c r="AN274" i="14" s="1"/>
  <c r="AK275" i="14"/>
  <c r="AN275" i="14" s="1"/>
  <c r="AK276" i="14"/>
  <c r="AN276" i="14" s="1"/>
  <c r="AK277" i="14"/>
  <c r="AN277" i="14" s="1"/>
  <c r="AK278" i="14"/>
  <c r="AN278" i="14" s="1"/>
  <c r="AK279" i="14"/>
  <c r="AN279" i="14" s="1"/>
  <c r="AK280" i="14"/>
  <c r="AN280" i="14" s="1"/>
  <c r="AK281" i="14"/>
  <c r="AN281" i="14" s="1"/>
  <c r="AK282" i="14"/>
  <c r="AN282" i="14" s="1"/>
  <c r="AK283" i="14"/>
  <c r="AN283" i="14" s="1"/>
  <c r="AK284" i="14"/>
  <c r="AN284" i="14" s="1"/>
  <c r="AK285" i="14"/>
  <c r="AN285" i="14" s="1"/>
  <c r="AK286" i="14"/>
  <c r="AN286" i="14" s="1"/>
  <c r="AK287" i="14"/>
  <c r="AN287" i="14" s="1"/>
  <c r="AK288" i="14"/>
  <c r="AN288" i="14" s="1"/>
  <c r="AK289" i="14"/>
  <c r="AN289" i="14" s="1"/>
  <c r="AK290" i="14"/>
  <c r="AN290" i="14" s="1"/>
  <c r="AK291" i="14"/>
  <c r="AN291" i="14" s="1"/>
  <c r="AK292" i="14"/>
  <c r="AN292" i="14" s="1"/>
  <c r="AK293" i="14"/>
  <c r="AN293" i="14" s="1"/>
  <c r="AK294" i="14"/>
  <c r="AN294" i="14" s="1"/>
  <c r="AK295" i="14"/>
  <c r="AN295" i="14" s="1"/>
  <c r="AK296" i="14"/>
  <c r="AN296" i="14" s="1"/>
  <c r="AK297" i="14"/>
  <c r="AN297" i="14" s="1"/>
  <c r="AK298" i="14"/>
  <c r="AN298" i="14" s="1"/>
  <c r="AK299" i="14"/>
  <c r="AN299" i="14" s="1"/>
  <c r="AK300" i="14"/>
  <c r="AN300" i="14" s="1"/>
  <c r="AK301" i="14"/>
  <c r="AN301" i="14" s="1"/>
  <c r="AK302" i="14"/>
  <c r="AN302" i="14" s="1"/>
  <c r="AK303" i="14"/>
  <c r="AN303" i="14" s="1"/>
  <c r="AK304" i="14"/>
  <c r="AN304" i="14" s="1"/>
  <c r="AK305" i="14"/>
  <c r="AN305" i="14" s="1"/>
  <c r="AK306" i="14"/>
  <c r="AN306" i="14" s="1"/>
  <c r="AK307" i="14"/>
  <c r="AN307" i="14" s="1"/>
  <c r="AK308" i="14"/>
  <c r="AN308" i="14" s="1"/>
  <c r="AK309" i="14"/>
  <c r="AN309" i="14" s="1"/>
  <c r="AK310" i="14"/>
  <c r="AN310" i="14" s="1"/>
  <c r="AK311" i="14"/>
  <c r="AN311" i="14" s="1"/>
  <c r="AK312" i="14"/>
  <c r="AN312" i="14" s="1"/>
  <c r="AK313" i="14"/>
  <c r="AN313" i="14" s="1"/>
  <c r="AK314" i="14"/>
  <c r="AN314" i="14" s="1"/>
  <c r="AK315" i="14"/>
  <c r="AN315" i="14" s="1"/>
  <c r="AK316" i="14"/>
  <c r="AN316" i="14" s="1"/>
  <c r="AK317" i="14"/>
  <c r="AN317" i="14" s="1"/>
  <c r="AK318" i="14"/>
  <c r="AN318" i="14" s="1"/>
  <c r="AK319" i="14"/>
  <c r="AN319" i="14" s="1"/>
  <c r="AK320" i="14"/>
  <c r="AN320" i="14" s="1"/>
  <c r="AK321" i="14"/>
  <c r="AN321" i="14" s="1"/>
  <c r="AK322" i="14"/>
  <c r="AN322" i="14" s="1"/>
  <c r="AK323" i="14"/>
  <c r="AN323" i="14" s="1"/>
  <c r="AK324" i="14"/>
  <c r="AN324" i="14" s="1"/>
  <c r="AK325" i="14"/>
  <c r="AN325" i="14" s="1"/>
  <c r="AK326" i="14"/>
  <c r="AN326" i="14" s="1"/>
  <c r="AK327" i="14"/>
  <c r="AN327" i="14" s="1"/>
  <c r="AK328" i="14"/>
  <c r="AN328" i="14" s="1"/>
  <c r="AK329" i="14"/>
  <c r="AN329" i="14" s="1"/>
  <c r="AK330" i="14"/>
  <c r="AN330" i="14" s="1"/>
  <c r="AK331" i="14"/>
  <c r="AN331" i="14" s="1"/>
  <c r="AK332" i="14"/>
  <c r="AN332" i="14" s="1"/>
  <c r="AK333" i="14"/>
  <c r="AN333" i="14" s="1"/>
  <c r="AK334" i="14"/>
  <c r="AN334" i="14" s="1"/>
  <c r="AK335" i="14"/>
  <c r="AN335" i="14" s="1"/>
  <c r="AK336" i="14"/>
  <c r="AN336" i="14" s="1"/>
  <c r="AK337" i="14"/>
  <c r="AN337" i="14" s="1"/>
  <c r="AK338" i="14"/>
  <c r="AN338" i="14" s="1"/>
  <c r="AK339" i="14"/>
  <c r="AN339" i="14" s="1"/>
  <c r="AK340" i="14"/>
  <c r="AN340" i="14" s="1"/>
  <c r="AK341" i="14"/>
  <c r="AN341" i="14" s="1"/>
  <c r="AK342" i="14"/>
  <c r="AN342" i="14" s="1"/>
  <c r="AK343" i="14"/>
  <c r="AN343" i="14" s="1"/>
  <c r="AK344" i="14"/>
  <c r="AN344" i="14" s="1"/>
  <c r="AK345" i="14"/>
  <c r="AN345" i="14" s="1"/>
  <c r="AK346" i="14"/>
  <c r="AN346" i="14" s="1"/>
  <c r="AK347" i="14"/>
  <c r="AN347" i="14" s="1"/>
  <c r="AK348" i="14"/>
  <c r="AN348" i="14" s="1"/>
  <c r="AK349" i="14"/>
  <c r="AN349" i="14" s="1"/>
  <c r="AK350" i="14"/>
  <c r="AN350" i="14" s="1"/>
  <c r="AK351" i="14"/>
  <c r="AN351" i="14" s="1"/>
  <c r="AK352" i="14"/>
  <c r="AN352" i="14" s="1"/>
  <c r="AK353" i="14"/>
  <c r="AN353" i="14" s="1"/>
  <c r="AK354" i="14"/>
  <c r="AN354" i="14" s="1"/>
  <c r="AK355" i="14"/>
  <c r="AN355" i="14" s="1"/>
  <c r="AK356" i="14"/>
  <c r="AN356" i="14" s="1"/>
  <c r="AK357" i="14"/>
  <c r="AN357" i="14" s="1"/>
  <c r="AK358" i="14"/>
  <c r="AN358" i="14" s="1"/>
  <c r="AK359" i="14"/>
  <c r="AN359" i="14" s="1"/>
  <c r="AK360" i="14"/>
  <c r="AN360" i="14" s="1"/>
  <c r="AK361" i="14"/>
  <c r="AN361" i="14" s="1"/>
  <c r="AK362" i="14"/>
  <c r="AN362" i="14" s="1"/>
  <c r="AK363" i="14"/>
  <c r="AN363" i="14" s="1"/>
  <c r="AK364" i="14"/>
  <c r="AN364" i="14" s="1"/>
  <c r="AK365" i="14"/>
  <c r="AN365" i="14" s="1"/>
  <c r="AK366" i="14"/>
  <c r="AN366" i="14" s="1"/>
  <c r="AK367" i="14"/>
  <c r="AN367" i="14" s="1"/>
  <c r="AK368" i="14"/>
  <c r="AN368" i="14" s="1"/>
  <c r="AK369" i="14"/>
  <c r="AN369" i="14" s="1"/>
  <c r="AK370" i="14"/>
  <c r="AN370" i="14" s="1"/>
  <c r="AK371" i="14"/>
  <c r="AN371" i="14" s="1"/>
  <c r="AK372" i="14"/>
  <c r="AN372" i="14" s="1"/>
  <c r="AK373" i="14"/>
  <c r="AN373" i="14" s="1"/>
  <c r="AK374" i="14"/>
  <c r="AN374" i="14" s="1"/>
  <c r="AK375" i="14"/>
  <c r="AN375" i="14" s="1"/>
  <c r="AK376" i="14"/>
  <c r="AN376" i="14" s="1"/>
  <c r="AK377" i="14"/>
  <c r="AN377" i="14" s="1"/>
  <c r="AK378" i="14"/>
  <c r="AN378" i="14" s="1"/>
  <c r="AK379" i="14"/>
  <c r="AN379" i="14" s="1"/>
  <c r="AK380" i="14"/>
  <c r="AN380" i="14" s="1"/>
  <c r="AK381" i="14"/>
  <c r="AN381" i="14" s="1"/>
  <c r="AK382" i="14"/>
  <c r="AN382" i="14" s="1"/>
  <c r="AK383" i="14"/>
  <c r="AN383" i="14" s="1"/>
  <c r="AK384" i="14"/>
  <c r="AN384" i="14" s="1"/>
  <c r="AK385" i="14"/>
  <c r="AN385" i="14" s="1"/>
  <c r="AK386" i="14"/>
  <c r="AN386" i="14" s="1"/>
  <c r="AK387" i="14"/>
  <c r="AN387" i="14" s="1"/>
  <c r="AK388" i="14"/>
  <c r="AN388" i="14" s="1"/>
  <c r="AK389" i="14"/>
  <c r="AN389" i="14" s="1"/>
  <c r="AK390" i="14"/>
  <c r="AN390" i="14" s="1"/>
  <c r="AK391" i="14"/>
  <c r="AN391" i="14" s="1"/>
  <c r="AK392" i="14"/>
  <c r="AN392" i="14" s="1"/>
  <c r="AK393" i="14"/>
  <c r="AN393" i="14" s="1"/>
  <c r="AK394" i="14"/>
  <c r="AN394" i="14" s="1"/>
  <c r="AK395" i="14"/>
  <c r="AN395" i="14" s="1"/>
  <c r="AK396" i="14"/>
  <c r="AN396" i="14" s="1"/>
  <c r="AK397" i="14"/>
  <c r="AN397" i="14" s="1"/>
  <c r="AK398" i="14"/>
  <c r="AN398" i="14" s="1"/>
  <c r="AK399" i="14"/>
  <c r="AN399" i="14" s="1"/>
  <c r="AK400" i="14"/>
  <c r="AN400" i="14" s="1"/>
  <c r="AK401" i="14"/>
  <c r="AN401" i="14" s="1"/>
  <c r="AK402" i="14"/>
  <c r="AN402" i="14" s="1"/>
  <c r="AK403" i="14"/>
  <c r="AN403" i="14" s="1"/>
  <c r="AK404" i="14"/>
  <c r="AN404" i="14" s="1"/>
  <c r="AK405" i="14"/>
  <c r="AN405" i="14" s="1"/>
  <c r="AK406" i="14"/>
  <c r="AN406" i="14" s="1"/>
  <c r="AK407" i="14"/>
  <c r="AN407" i="14" s="1"/>
  <c r="AK408" i="14"/>
  <c r="AN408" i="14" s="1"/>
  <c r="AK409" i="14"/>
  <c r="AN409" i="14" s="1"/>
  <c r="AK410" i="14"/>
  <c r="AN410" i="14" s="1"/>
  <c r="AK411" i="14"/>
  <c r="AN411" i="14" s="1"/>
  <c r="AK412" i="14"/>
  <c r="AN412" i="14" s="1"/>
  <c r="AK413" i="14"/>
  <c r="AN413" i="14" s="1"/>
  <c r="AK414" i="14"/>
  <c r="AN414" i="14" s="1"/>
  <c r="AK415" i="14"/>
  <c r="AN415" i="14" s="1"/>
  <c r="AK416" i="14"/>
  <c r="AN416" i="14" s="1"/>
  <c r="AK417" i="14"/>
  <c r="AN417" i="14" s="1"/>
  <c r="AK418" i="14"/>
  <c r="AN418" i="14" s="1"/>
  <c r="AK419" i="14"/>
  <c r="AN419" i="14" s="1"/>
  <c r="AK420" i="14"/>
  <c r="AN420" i="14" s="1"/>
  <c r="AK421" i="14"/>
  <c r="AN421" i="14" s="1"/>
  <c r="AK422" i="14"/>
  <c r="AN422" i="14" s="1"/>
  <c r="AK423" i="14"/>
  <c r="AN423" i="14" s="1"/>
  <c r="AK424" i="14"/>
  <c r="AN424" i="14" s="1"/>
  <c r="AK425" i="14"/>
  <c r="AN425" i="14" s="1"/>
  <c r="AK426" i="14"/>
  <c r="AN426" i="14" s="1"/>
  <c r="AK427" i="14"/>
  <c r="AN427" i="14" s="1"/>
  <c r="AK428" i="14"/>
  <c r="AN428" i="14" s="1"/>
  <c r="AK429" i="14"/>
  <c r="AN429" i="14" s="1"/>
  <c r="AK430" i="14"/>
  <c r="AN430" i="14" s="1"/>
  <c r="AK431" i="14"/>
  <c r="AN431" i="14" s="1"/>
  <c r="AK432" i="14"/>
  <c r="AN432" i="14" s="1"/>
  <c r="AK433" i="14"/>
  <c r="AN433" i="14" s="1"/>
  <c r="AK434" i="14"/>
  <c r="AN434" i="14" s="1"/>
  <c r="AK435" i="14"/>
  <c r="AN435" i="14" s="1"/>
  <c r="AK436" i="14"/>
  <c r="AN436" i="14" s="1"/>
  <c r="AK437" i="14"/>
  <c r="AN437" i="14" s="1"/>
  <c r="AK438" i="14"/>
  <c r="AN438" i="14" s="1"/>
  <c r="AK439" i="14"/>
  <c r="AN439" i="14" s="1"/>
  <c r="AK440" i="14"/>
  <c r="AN440" i="14" s="1"/>
  <c r="AK441" i="14"/>
  <c r="AN441" i="14" s="1"/>
  <c r="AK442" i="14"/>
  <c r="AN442" i="14" s="1"/>
  <c r="AK443" i="14"/>
  <c r="AN443" i="14" s="1"/>
  <c r="AK444" i="14"/>
  <c r="AN444" i="14" s="1"/>
  <c r="AK445" i="14"/>
  <c r="AN445" i="14" s="1"/>
  <c r="AK446" i="14"/>
  <c r="AN446" i="14" s="1"/>
  <c r="AK447" i="14"/>
  <c r="AN447" i="14" s="1"/>
  <c r="AK448" i="14"/>
  <c r="AN448" i="14" s="1"/>
  <c r="AK449" i="14"/>
  <c r="AN449" i="14" s="1"/>
  <c r="AK450" i="14"/>
  <c r="AN450" i="14" s="1"/>
  <c r="AK451" i="14"/>
  <c r="AN451" i="14" s="1"/>
  <c r="AK452" i="14"/>
  <c r="AN452" i="14" s="1"/>
  <c r="AK453" i="14"/>
  <c r="AN453" i="14" s="1"/>
  <c r="AK454" i="14"/>
  <c r="AN454" i="14" s="1"/>
  <c r="AK455" i="14"/>
  <c r="AN455" i="14" s="1"/>
  <c r="AK456" i="14"/>
  <c r="AN456" i="14" s="1"/>
  <c r="AK457" i="14"/>
  <c r="AN457" i="14" s="1"/>
  <c r="AK458" i="14"/>
  <c r="AN458" i="14" s="1"/>
  <c r="AK459" i="14"/>
  <c r="AN459" i="14" s="1"/>
  <c r="AK460" i="14"/>
  <c r="AN460" i="14" s="1"/>
  <c r="AK461" i="14"/>
  <c r="AN461" i="14" s="1"/>
  <c r="AK462" i="14"/>
  <c r="AN462" i="14" s="1"/>
  <c r="AK463" i="14"/>
  <c r="AN463" i="14" s="1"/>
  <c r="AK464" i="14"/>
  <c r="AN464" i="14" s="1"/>
  <c r="AK465" i="14"/>
  <c r="AN465" i="14" s="1"/>
  <c r="AK466" i="14"/>
  <c r="AN466" i="14" s="1"/>
  <c r="AK467" i="14"/>
  <c r="AN467" i="14" s="1"/>
  <c r="AK468" i="14"/>
  <c r="AN468" i="14" s="1"/>
  <c r="AK469" i="14"/>
  <c r="AN469" i="14" s="1"/>
  <c r="AK470" i="14"/>
  <c r="AN470" i="14" s="1"/>
  <c r="AK471" i="14"/>
  <c r="AN471" i="14" s="1"/>
  <c r="AK472" i="14"/>
  <c r="AN472" i="14" s="1"/>
  <c r="AK473" i="14"/>
  <c r="AN473" i="14" s="1"/>
  <c r="AK474" i="14"/>
  <c r="AN474" i="14" s="1"/>
  <c r="AK475" i="14"/>
  <c r="AN475" i="14" s="1"/>
  <c r="AK476" i="14"/>
  <c r="AN476" i="14" s="1"/>
  <c r="AK477" i="14"/>
  <c r="AN477" i="14" s="1"/>
  <c r="AK478" i="14"/>
  <c r="AN478" i="14" s="1"/>
  <c r="AK479" i="14"/>
  <c r="AN479" i="14" s="1"/>
  <c r="AK480" i="14"/>
  <c r="AN480" i="14" s="1"/>
  <c r="AK481" i="14"/>
  <c r="AN481" i="14" s="1"/>
  <c r="AK482" i="14"/>
  <c r="AN482" i="14" s="1"/>
  <c r="AK483" i="14"/>
  <c r="AN483" i="14" s="1"/>
  <c r="AK484" i="14"/>
  <c r="AN484" i="14" s="1"/>
  <c r="AK485" i="14"/>
  <c r="AN485" i="14" s="1"/>
  <c r="AK486" i="14"/>
  <c r="AN486" i="14" s="1"/>
  <c r="AK487" i="14"/>
  <c r="AN487" i="14" s="1"/>
  <c r="AK488" i="14"/>
  <c r="AN488" i="14" s="1"/>
  <c r="AK489" i="14"/>
  <c r="AN489" i="14" s="1"/>
  <c r="AI4" i="14"/>
  <c r="AI5" i="14"/>
  <c r="AI8" i="14"/>
  <c r="AI9" i="14"/>
  <c r="AI10" i="14"/>
  <c r="AI11" i="14"/>
  <c r="AI12" i="14"/>
  <c r="AI13" i="14"/>
  <c r="AI14" i="14"/>
  <c r="AI15" i="14"/>
  <c r="AI16" i="14"/>
  <c r="AI17" i="14"/>
  <c r="AI18" i="14"/>
  <c r="AI19" i="14"/>
  <c r="AI20" i="14"/>
  <c r="AI21" i="14"/>
  <c r="AI22" i="14"/>
  <c r="AI23" i="14"/>
  <c r="AI24" i="14"/>
  <c r="AI25" i="14"/>
  <c r="AI26" i="14"/>
  <c r="AI27" i="14"/>
  <c r="AI28" i="14"/>
  <c r="AI29" i="14"/>
  <c r="AI30" i="14"/>
  <c r="AI31" i="14"/>
  <c r="AI32" i="14"/>
  <c r="AI33" i="14"/>
  <c r="AI34" i="14"/>
  <c r="AI35" i="14"/>
  <c r="AI36" i="14"/>
  <c r="AI37" i="14"/>
  <c r="AI38" i="14"/>
  <c r="AI39" i="14"/>
  <c r="AI40" i="14"/>
  <c r="AI41" i="14"/>
  <c r="AI42" i="14"/>
  <c r="AI43" i="14"/>
  <c r="AI44" i="14"/>
  <c r="AI45" i="14"/>
  <c r="AI46" i="14"/>
  <c r="AI47" i="14"/>
  <c r="AI48" i="14"/>
  <c r="AI49" i="14"/>
  <c r="AI50" i="14"/>
  <c r="AI51" i="14"/>
  <c r="AI52" i="14"/>
  <c r="AI53" i="14"/>
  <c r="AI54" i="14"/>
  <c r="AI55" i="14"/>
  <c r="AI56" i="14"/>
  <c r="AI57" i="14"/>
  <c r="AI58" i="14"/>
  <c r="AI59" i="14"/>
  <c r="AI60" i="14"/>
  <c r="AI61" i="14"/>
  <c r="AI62" i="14"/>
  <c r="AI63" i="14"/>
  <c r="AI64" i="14"/>
  <c r="AI65" i="14"/>
  <c r="AI66" i="14"/>
  <c r="AI67" i="14"/>
  <c r="AI68" i="14"/>
  <c r="AI69" i="14"/>
  <c r="AI70" i="14"/>
  <c r="AI71" i="14"/>
  <c r="AI72" i="14"/>
  <c r="AI73" i="14"/>
  <c r="AI74" i="14"/>
  <c r="AI75" i="14"/>
  <c r="AI76" i="14"/>
  <c r="AI77" i="14"/>
  <c r="AI78" i="14"/>
  <c r="AI79" i="14"/>
  <c r="AI80" i="14"/>
  <c r="AI81" i="14"/>
  <c r="AI82" i="14"/>
  <c r="AI83" i="14"/>
  <c r="AI84" i="14"/>
  <c r="AI85" i="14"/>
  <c r="AI86" i="14"/>
  <c r="AI87" i="14"/>
  <c r="AI88" i="14"/>
  <c r="AI89" i="14"/>
  <c r="AI90" i="14"/>
  <c r="AI91" i="14"/>
  <c r="AI92" i="14"/>
  <c r="AI93" i="14"/>
  <c r="AI94" i="14"/>
  <c r="AI95" i="14"/>
  <c r="AI96" i="14"/>
  <c r="AI97" i="14"/>
  <c r="AI98" i="14"/>
  <c r="AI99" i="14"/>
  <c r="AI100" i="14"/>
  <c r="AI101" i="14"/>
  <c r="AI102" i="14"/>
  <c r="AI103" i="14"/>
  <c r="AI104" i="14"/>
  <c r="AI105" i="14"/>
  <c r="AI106" i="14"/>
  <c r="AI107" i="14"/>
  <c r="AI108" i="14"/>
  <c r="AI109" i="14"/>
  <c r="AI110" i="14"/>
  <c r="AI111" i="14"/>
  <c r="AI112" i="14"/>
  <c r="AI113" i="14"/>
  <c r="AI114" i="14"/>
  <c r="AI115" i="14"/>
  <c r="AI116" i="14"/>
  <c r="AI117" i="14"/>
  <c r="AI118" i="14"/>
  <c r="AI119" i="14"/>
  <c r="AI120" i="14"/>
  <c r="AI121" i="14"/>
  <c r="AI122" i="14"/>
  <c r="AI123" i="14"/>
  <c r="AI124" i="14"/>
  <c r="AI125" i="14"/>
  <c r="AI126" i="14"/>
  <c r="AI127" i="14"/>
  <c r="AI128" i="14"/>
  <c r="AI129" i="14"/>
  <c r="AI130" i="14"/>
  <c r="AI131" i="14"/>
  <c r="AI132" i="14"/>
  <c r="AI133" i="14"/>
  <c r="AI134" i="14"/>
  <c r="AI135" i="14"/>
  <c r="AI136" i="14"/>
  <c r="AI137" i="14"/>
  <c r="AI138" i="14"/>
  <c r="AI139" i="14"/>
  <c r="AI140" i="14"/>
  <c r="AI141" i="14"/>
  <c r="AI142" i="14"/>
  <c r="AI143" i="14"/>
  <c r="AI144" i="14"/>
  <c r="AI145" i="14"/>
  <c r="AI146" i="14"/>
  <c r="AI147" i="14"/>
  <c r="AI148" i="14"/>
  <c r="AI149" i="14"/>
  <c r="AI150" i="14"/>
  <c r="AI151" i="14"/>
  <c r="AI152" i="14"/>
  <c r="AI153" i="14"/>
  <c r="AI154" i="14"/>
  <c r="AI155" i="14"/>
  <c r="AI156" i="14"/>
  <c r="AI157" i="14"/>
  <c r="AI158" i="14"/>
  <c r="AI159" i="14"/>
  <c r="AI160" i="14"/>
  <c r="AI161" i="14"/>
  <c r="AI162" i="14"/>
  <c r="AI163" i="14"/>
  <c r="AI164" i="14"/>
  <c r="AI165" i="14"/>
  <c r="AI166" i="14"/>
  <c r="AI167" i="14"/>
  <c r="AI168" i="14"/>
  <c r="AI169" i="14"/>
  <c r="AI170" i="14"/>
  <c r="AI171" i="14"/>
  <c r="AI172" i="14"/>
  <c r="AI173" i="14"/>
  <c r="AI174" i="14"/>
  <c r="AI175" i="14"/>
  <c r="AI176" i="14"/>
  <c r="AI177" i="14"/>
  <c r="AI178" i="14"/>
  <c r="AI179" i="14"/>
  <c r="AI180" i="14"/>
  <c r="AI181" i="14"/>
  <c r="AI182" i="14"/>
  <c r="AI183" i="14"/>
  <c r="AI184" i="14"/>
  <c r="AI185" i="14"/>
  <c r="AI186" i="14"/>
  <c r="AI187" i="14"/>
  <c r="AI188" i="14"/>
  <c r="AI189" i="14"/>
  <c r="AI190" i="14"/>
  <c r="AI191" i="14"/>
  <c r="AI192" i="14"/>
  <c r="AI193" i="14"/>
  <c r="AI194" i="14"/>
  <c r="AI195" i="14"/>
  <c r="AI196" i="14"/>
  <c r="AI197" i="14"/>
  <c r="AI198" i="14"/>
  <c r="AI199" i="14"/>
  <c r="AI200" i="14"/>
  <c r="AI201" i="14"/>
  <c r="AI202" i="14"/>
  <c r="AI203" i="14"/>
  <c r="AI204" i="14"/>
  <c r="AI205" i="14"/>
  <c r="AI206" i="14"/>
  <c r="AI207" i="14"/>
  <c r="AI208" i="14"/>
  <c r="AI209" i="14"/>
  <c r="AI210" i="14"/>
  <c r="AI211" i="14"/>
  <c r="AI212" i="14"/>
  <c r="AI213" i="14"/>
  <c r="AI214" i="14"/>
  <c r="AI215" i="14"/>
  <c r="AI216" i="14"/>
  <c r="AI217" i="14"/>
  <c r="AI218" i="14"/>
  <c r="AI219" i="14"/>
  <c r="AI220" i="14"/>
  <c r="AI221" i="14"/>
  <c r="AI222" i="14"/>
  <c r="AI223" i="14"/>
  <c r="AI224" i="14"/>
  <c r="AI225" i="14"/>
  <c r="AI226" i="14"/>
  <c r="AI227" i="14"/>
  <c r="AI228" i="14"/>
  <c r="AI229" i="14"/>
  <c r="AI230" i="14"/>
  <c r="AI231" i="14"/>
  <c r="AI232" i="14"/>
  <c r="AI233" i="14"/>
  <c r="AI234" i="14"/>
  <c r="AI235" i="14"/>
  <c r="AI236" i="14"/>
  <c r="AI237" i="14"/>
  <c r="AI238" i="14"/>
  <c r="AI239" i="14"/>
  <c r="AI240" i="14"/>
  <c r="AI241" i="14"/>
  <c r="AI242" i="14"/>
  <c r="AI243" i="14"/>
  <c r="AI244" i="14"/>
  <c r="AI245" i="14"/>
  <c r="AI246" i="14"/>
  <c r="AI247" i="14"/>
  <c r="AI248" i="14"/>
  <c r="AI249" i="14"/>
  <c r="AI250" i="14"/>
  <c r="AI251" i="14"/>
  <c r="AI252" i="14"/>
  <c r="AI253" i="14"/>
  <c r="AI254" i="14"/>
  <c r="AI255" i="14"/>
  <c r="AI256" i="14"/>
  <c r="AI257" i="14"/>
  <c r="AI258" i="14"/>
  <c r="AI259" i="14"/>
  <c r="AI260" i="14"/>
  <c r="AI261" i="14"/>
  <c r="AI262" i="14"/>
  <c r="AI263" i="14"/>
  <c r="AI264" i="14"/>
  <c r="AI265" i="14"/>
  <c r="AI266" i="14"/>
  <c r="AI267" i="14"/>
  <c r="AI268" i="14"/>
  <c r="AI269" i="14"/>
  <c r="AI270" i="14"/>
  <c r="AI271" i="14"/>
  <c r="AI272" i="14"/>
  <c r="AI273" i="14"/>
  <c r="AI274" i="14"/>
  <c r="AI275" i="14"/>
  <c r="AI276" i="14"/>
  <c r="AI277" i="14"/>
  <c r="AI278" i="14"/>
  <c r="AI279" i="14"/>
  <c r="AI280" i="14"/>
  <c r="AI281" i="14"/>
  <c r="AI282" i="14"/>
  <c r="AI283" i="14"/>
  <c r="AI284" i="14"/>
  <c r="AI285" i="14"/>
  <c r="AI286" i="14"/>
  <c r="AI287" i="14"/>
  <c r="AI288" i="14"/>
  <c r="AI289" i="14"/>
  <c r="AI290" i="14"/>
  <c r="AI291" i="14"/>
  <c r="AI292" i="14"/>
  <c r="AI293" i="14"/>
  <c r="AI294" i="14"/>
  <c r="AI295" i="14"/>
  <c r="AI296" i="14"/>
  <c r="AI297" i="14"/>
  <c r="AI298" i="14"/>
  <c r="AI299" i="14"/>
  <c r="AI300" i="14"/>
  <c r="AI301" i="14"/>
  <c r="AI302" i="14"/>
  <c r="AI303" i="14"/>
  <c r="AI304" i="14"/>
  <c r="AI305" i="14"/>
  <c r="AI306" i="14"/>
  <c r="AI307" i="14"/>
  <c r="AI308" i="14"/>
  <c r="AI309" i="14"/>
  <c r="AI310" i="14"/>
  <c r="AI311" i="14"/>
  <c r="AI312" i="14"/>
  <c r="AI313" i="14"/>
  <c r="AI314" i="14"/>
  <c r="AI315" i="14"/>
  <c r="AI316" i="14"/>
  <c r="AI317" i="14"/>
  <c r="AI318" i="14"/>
  <c r="AI319" i="14"/>
  <c r="AI320" i="14"/>
  <c r="AI321" i="14"/>
  <c r="AI322" i="14"/>
  <c r="AI323" i="14"/>
  <c r="AI324" i="14"/>
  <c r="AI325" i="14"/>
  <c r="AI326" i="14"/>
  <c r="AI327" i="14"/>
  <c r="AI328" i="14"/>
  <c r="AI329" i="14"/>
  <c r="AI330" i="14"/>
  <c r="AI331" i="14"/>
  <c r="AI332" i="14"/>
  <c r="AI333" i="14"/>
  <c r="AI334" i="14"/>
  <c r="AI335" i="14"/>
  <c r="AI336" i="14"/>
  <c r="AI337" i="14"/>
  <c r="AI338" i="14"/>
  <c r="AI339" i="14"/>
  <c r="AI340" i="14"/>
  <c r="AI341" i="14"/>
  <c r="AI342" i="14"/>
  <c r="AI343" i="14"/>
  <c r="AI344" i="14"/>
  <c r="AI345" i="14"/>
  <c r="AI346" i="14"/>
  <c r="AI347" i="14"/>
  <c r="AI348" i="14"/>
  <c r="AI349" i="14"/>
  <c r="AI350" i="14"/>
  <c r="AI351" i="14"/>
  <c r="AI352" i="14"/>
  <c r="AI353" i="14"/>
  <c r="AI354" i="14"/>
  <c r="AI355" i="14"/>
  <c r="AI356" i="14"/>
  <c r="AI357" i="14"/>
  <c r="AI358" i="14"/>
  <c r="AI359" i="14"/>
  <c r="AI360" i="14"/>
  <c r="AI361" i="14"/>
  <c r="AI362" i="14"/>
  <c r="AI363" i="14"/>
  <c r="AI364" i="14"/>
  <c r="AI365" i="14"/>
  <c r="AI366" i="14"/>
  <c r="AI367" i="14"/>
  <c r="AI368" i="14"/>
  <c r="AI369" i="14"/>
  <c r="AI370" i="14"/>
  <c r="AI371" i="14"/>
  <c r="AI372" i="14"/>
  <c r="AI373" i="14"/>
  <c r="AI374" i="14"/>
  <c r="AI375" i="14"/>
  <c r="AI376" i="14"/>
  <c r="AI377" i="14"/>
  <c r="AI378" i="14"/>
  <c r="AI379" i="14"/>
  <c r="AI380" i="14"/>
  <c r="AI381" i="14"/>
  <c r="AI382" i="14"/>
  <c r="AI383" i="14"/>
  <c r="AI384" i="14"/>
  <c r="AI385" i="14"/>
  <c r="AI386" i="14"/>
  <c r="AI387" i="14"/>
  <c r="AI388" i="14"/>
  <c r="AI389" i="14"/>
  <c r="AI390" i="14"/>
  <c r="AI391" i="14"/>
  <c r="AI392" i="14"/>
  <c r="AI393" i="14"/>
  <c r="AI394" i="14"/>
  <c r="AI395" i="14"/>
  <c r="AI396" i="14"/>
  <c r="AI397" i="14"/>
  <c r="AI398" i="14"/>
  <c r="AI399" i="14"/>
  <c r="AI400" i="14"/>
  <c r="AI401" i="14"/>
  <c r="AI402" i="14"/>
  <c r="AI403" i="14"/>
  <c r="AI404" i="14"/>
  <c r="AI405" i="14"/>
  <c r="AI406" i="14"/>
  <c r="AI407" i="14"/>
  <c r="AI408" i="14"/>
  <c r="AI409" i="14"/>
  <c r="AI410" i="14"/>
  <c r="AI411" i="14"/>
  <c r="AI412" i="14"/>
  <c r="AI413" i="14"/>
  <c r="AI414" i="14"/>
  <c r="AI415" i="14"/>
  <c r="AI416" i="14"/>
  <c r="AI417" i="14"/>
  <c r="AI418" i="14"/>
  <c r="AI419" i="14"/>
  <c r="AI420" i="14"/>
  <c r="AI421" i="14"/>
  <c r="AI422" i="14"/>
  <c r="AI423" i="14"/>
  <c r="AI424" i="14"/>
  <c r="AI425" i="14"/>
  <c r="AI426" i="14"/>
  <c r="AI427" i="14"/>
  <c r="AI428" i="14"/>
  <c r="AI429" i="14"/>
  <c r="AI430" i="14"/>
  <c r="AI431" i="14"/>
  <c r="AI432" i="14"/>
  <c r="AI433" i="14"/>
  <c r="AI434" i="14"/>
  <c r="AI435" i="14"/>
  <c r="AI436" i="14"/>
  <c r="AI437" i="14"/>
  <c r="AI438" i="14"/>
  <c r="AI439" i="14"/>
  <c r="AI440" i="14"/>
  <c r="AI441" i="14"/>
  <c r="AI442" i="14"/>
  <c r="AI443" i="14"/>
  <c r="AI444" i="14"/>
  <c r="AI445" i="14"/>
  <c r="AI446" i="14"/>
  <c r="AI447" i="14"/>
  <c r="AI448" i="14"/>
  <c r="AI449" i="14"/>
  <c r="AI450" i="14"/>
  <c r="AI451" i="14"/>
  <c r="AI452" i="14"/>
  <c r="AI453" i="14"/>
  <c r="AI454" i="14"/>
  <c r="AI455" i="14"/>
  <c r="AI456" i="14"/>
  <c r="AI457" i="14"/>
  <c r="AI458" i="14"/>
  <c r="AI459" i="14"/>
  <c r="AI460" i="14"/>
  <c r="AI461" i="14"/>
  <c r="AI462" i="14"/>
  <c r="AI463" i="14"/>
  <c r="AI464" i="14"/>
  <c r="AI465" i="14"/>
  <c r="AI466" i="14"/>
  <c r="AI467" i="14"/>
  <c r="AI468" i="14"/>
  <c r="AI469" i="14"/>
  <c r="AI470" i="14"/>
  <c r="AI471" i="14"/>
  <c r="AI472" i="14"/>
  <c r="AI473" i="14"/>
  <c r="AI474" i="14"/>
  <c r="AI475" i="14"/>
  <c r="AI476" i="14"/>
  <c r="AI477" i="14"/>
  <c r="AI478" i="14"/>
  <c r="AI479" i="14"/>
  <c r="AI480" i="14"/>
  <c r="AI481" i="14"/>
  <c r="AI482" i="14"/>
  <c r="AI483" i="14"/>
  <c r="AI484" i="14"/>
  <c r="AI485" i="14"/>
  <c r="AI486" i="14"/>
  <c r="AI487" i="14"/>
  <c r="AI488" i="14"/>
  <c r="AI489" i="14"/>
  <c r="X489" i="14"/>
  <c r="Y489" i="14"/>
  <c r="Z489" i="14"/>
  <c r="S489" i="14"/>
  <c r="T489" i="14"/>
  <c r="U489" i="14"/>
  <c r="H489" i="14"/>
  <c r="O191" i="15"/>
  <c r="H595" i="16"/>
  <c r="I607" i="16" s="1"/>
  <c r="J595" i="16"/>
  <c r="E595" i="16"/>
  <c r="G595" i="16"/>
  <c r="Z94" i="21"/>
  <c r="AA42" i="21" s="1"/>
  <c r="R94" i="21"/>
  <c r="S94" i="21"/>
  <c r="T94" i="21"/>
  <c r="M94" i="21"/>
  <c r="N94" i="21"/>
  <c r="O94" i="21"/>
  <c r="D94" i="21"/>
  <c r="E94" i="21"/>
  <c r="F94" i="21"/>
  <c r="G94" i="21"/>
  <c r="H94" i="21"/>
  <c r="J94" i="21"/>
  <c r="AM149" i="6"/>
  <c r="X488" i="14"/>
  <c r="Y488" i="14"/>
  <c r="Z488" i="14"/>
  <c r="S488" i="14"/>
  <c r="T488" i="14"/>
  <c r="U488" i="14"/>
  <c r="H488" i="14"/>
  <c r="O189" i="15"/>
  <c r="O190" i="15"/>
  <c r="H593" i="16"/>
  <c r="J593" i="16"/>
  <c r="H594" i="16"/>
  <c r="J594" i="16"/>
  <c r="E594" i="16"/>
  <c r="G594" i="16"/>
  <c r="E593" i="16"/>
  <c r="G593" i="16"/>
  <c r="Z95" i="21"/>
  <c r="AA43" i="21" s="1"/>
  <c r="R95" i="21"/>
  <c r="S95" i="21"/>
  <c r="T95" i="21"/>
  <c r="M95" i="21"/>
  <c r="N95" i="21"/>
  <c r="O95" i="21"/>
  <c r="D95" i="21"/>
  <c r="E95" i="21"/>
  <c r="F95" i="21"/>
  <c r="G95" i="21"/>
  <c r="H95" i="21"/>
  <c r="J95" i="21"/>
  <c r="X487" i="14"/>
  <c r="Y487" i="14"/>
  <c r="Z487" i="14"/>
  <c r="S487" i="14"/>
  <c r="T487" i="14"/>
  <c r="U487" i="14"/>
  <c r="H487" i="14"/>
  <c r="O188" i="15"/>
  <c r="Q188" i="15" s="1"/>
  <c r="H592" i="16"/>
  <c r="J592" i="16"/>
  <c r="E592" i="16"/>
  <c r="G592" i="16"/>
  <c r="Z96" i="21"/>
  <c r="AA44" i="21" s="1"/>
  <c r="R96" i="21"/>
  <c r="S96" i="21"/>
  <c r="T96" i="21"/>
  <c r="M96" i="21"/>
  <c r="N96" i="21"/>
  <c r="O96" i="21"/>
  <c r="J96" i="21"/>
  <c r="D96" i="21"/>
  <c r="E96" i="21"/>
  <c r="F96" i="21"/>
  <c r="G96" i="21"/>
  <c r="H96" i="21"/>
  <c r="X486" i="14"/>
  <c r="Y486" i="14"/>
  <c r="Z486" i="14"/>
  <c r="S486" i="14"/>
  <c r="T486" i="14"/>
  <c r="U486" i="14"/>
  <c r="H486" i="14"/>
  <c r="E41" i="13"/>
  <c r="D94" i="6"/>
  <c r="E94" i="6"/>
  <c r="F94" i="6"/>
  <c r="G94" i="6"/>
  <c r="H94" i="6"/>
  <c r="I94" i="6"/>
  <c r="J94" i="6"/>
  <c r="K94" i="6"/>
  <c r="L94" i="6"/>
  <c r="M94" i="6"/>
  <c r="N94" i="6"/>
  <c r="D95" i="6"/>
  <c r="E95" i="6"/>
  <c r="F95" i="6"/>
  <c r="G95" i="6"/>
  <c r="H95" i="6"/>
  <c r="I95" i="6"/>
  <c r="J95" i="6"/>
  <c r="K95" i="6"/>
  <c r="L95" i="6"/>
  <c r="M95" i="6"/>
  <c r="N95" i="6"/>
  <c r="D96" i="6"/>
  <c r="E96" i="6"/>
  <c r="F96" i="6"/>
  <c r="G96" i="6"/>
  <c r="H96" i="6"/>
  <c r="I96" i="6"/>
  <c r="J96" i="6"/>
  <c r="K96" i="6"/>
  <c r="L96" i="6"/>
  <c r="M96" i="6"/>
  <c r="N96" i="6"/>
  <c r="D97" i="6"/>
  <c r="E97" i="6"/>
  <c r="F97" i="6"/>
  <c r="G97" i="6"/>
  <c r="H97" i="6"/>
  <c r="I97" i="6"/>
  <c r="J97" i="6"/>
  <c r="K97" i="6"/>
  <c r="L97" i="6"/>
  <c r="M97" i="6"/>
  <c r="N97" i="6"/>
  <c r="D98" i="6"/>
  <c r="E98" i="6"/>
  <c r="F98" i="6"/>
  <c r="G98" i="6"/>
  <c r="H98" i="6"/>
  <c r="I98" i="6"/>
  <c r="J98" i="6"/>
  <c r="K98" i="6"/>
  <c r="L98" i="6"/>
  <c r="M98" i="6"/>
  <c r="N98" i="6"/>
  <c r="D99" i="6"/>
  <c r="E99" i="6"/>
  <c r="F99" i="6"/>
  <c r="G99" i="6"/>
  <c r="H99" i="6"/>
  <c r="I99" i="6"/>
  <c r="J99" i="6"/>
  <c r="K99" i="6"/>
  <c r="L99" i="6"/>
  <c r="M99" i="6"/>
  <c r="N99" i="6"/>
  <c r="D100" i="6"/>
  <c r="E100" i="6"/>
  <c r="F100" i="6"/>
  <c r="G100" i="6"/>
  <c r="H100" i="6"/>
  <c r="I100" i="6"/>
  <c r="J100" i="6"/>
  <c r="K100" i="6"/>
  <c r="L100" i="6"/>
  <c r="M100" i="6"/>
  <c r="N100" i="6"/>
  <c r="D101" i="6"/>
  <c r="E101" i="6"/>
  <c r="F101" i="6"/>
  <c r="G101" i="6"/>
  <c r="H101" i="6"/>
  <c r="I101" i="6"/>
  <c r="J101" i="6"/>
  <c r="K101" i="6"/>
  <c r="L101" i="6"/>
  <c r="M101" i="6"/>
  <c r="N101" i="6"/>
  <c r="D102" i="6"/>
  <c r="E102" i="6"/>
  <c r="F102" i="6"/>
  <c r="G102" i="6"/>
  <c r="H102" i="6"/>
  <c r="I102" i="6"/>
  <c r="J102" i="6"/>
  <c r="K102" i="6"/>
  <c r="L102" i="6"/>
  <c r="M102" i="6"/>
  <c r="N102" i="6"/>
  <c r="D103" i="6"/>
  <c r="E103" i="6"/>
  <c r="F103" i="6"/>
  <c r="G103" i="6"/>
  <c r="H103" i="6"/>
  <c r="I103" i="6"/>
  <c r="J103" i="6"/>
  <c r="K103" i="6"/>
  <c r="L103" i="6"/>
  <c r="M103" i="6"/>
  <c r="N103" i="6"/>
  <c r="D104" i="6"/>
  <c r="E104" i="6"/>
  <c r="F104" i="6"/>
  <c r="G104" i="6"/>
  <c r="H104" i="6"/>
  <c r="I104" i="6"/>
  <c r="J104" i="6"/>
  <c r="K104" i="6"/>
  <c r="L104" i="6"/>
  <c r="M104" i="6"/>
  <c r="N104" i="6"/>
  <c r="D105" i="6"/>
  <c r="E105" i="6"/>
  <c r="F105" i="6"/>
  <c r="G105" i="6"/>
  <c r="H105" i="6"/>
  <c r="I105" i="6"/>
  <c r="K105" i="6"/>
  <c r="L105" i="6"/>
  <c r="M105" i="6"/>
  <c r="N105" i="6"/>
  <c r="C94" i="6"/>
  <c r="C95" i="6"/>
  <c r="C96" i="6"/>
  <c r="P96" i="6" s="1"/>
  <c r="C97" i="6"/>
  <c r="P97" i="6" s="1"/>
  <c r="C98" i="6"/>
  <c r="C99" i="6"/>
  <c r="P99" i="6" s="1"/>
  <c r="C100" i="6"/>
  <c r="C101" i="6"/>
  <c r="P101" i="6" s="1"/>
  <c r="C102" i="6"/>
  <c r="C103" i="6"/>
  <c r="P103" i="6" s="1"/>
  <c r="C104" i="6"/>
  <c r="C105" i="6"/>
  <c r="P105" i="6" s="1"/>
  <c r="O88" i="6"/>
  <c r="O87" i="6"/>
  <c r="O86" i="6"/>
  <c r="O85" i="6"/>
  <c r="O102" i="6" s="1"/>
  <c r="O84" i="6"/>
  <c r="O83" i="6"/>
  <c r="O82" i="6"/>
  <c r="O81" i="6"/>
  <c r="O98" i="6" s="1"/>
  <c r="O80" i="6"/>
  <c r="O79" i="6"/>
  <c r="O78" i="6"/>
  <c r="O77" i="6"/>
  <c r="O70" i="6"/>
  <c r="O69" i="6"/>
  <c r="O68" i="6"/>
  <c r="O67" i="6"/>
  <c r="O66" i="6"/>
  <c r="O65" i="6"/>
  <c r="O64" i="6"/>
  <c r="O63" i="6"/>
  <c r="O62" i="6"/>
  <c r="O61" i="6"/>
  <c r="O60" i="6"/>
  <c r="O59" i="6"/>
  <c r="W2" i="14"/>
  <c r="W3" i="14"/>
  <c r="W4" i="14"/>
  <c r="W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67" i="14"/>
  <c r="W68" i="14"/>
  <c r="W69" i="14"/>
  <c r="W70" i="14"/>
  <c r="W71" i="14"/>
  <c r="W72" i="14"/>
  <c r="W73" i="14"/>
  <c r="W74" i="14"/>
  <c r="W75" i="14"/>
  <c r="W76" i="14"/>
  <c r="W77" i="14"/>
  <c r="W78" i="14"/>
  <c r="W79" i="14"/>
  <c r="W80" i="14"/>
  <c r="W81" i="14"/>
  <c r="W82" i="14"/>
  <c r="W83" i="14"/>
  <c r="W84" i="14"/>
  <c r="W85" i="14"/>
  <c r="W86" i="14"/>
  <c r="W87" i="14"/>
  <c r="W88" i="14"/>
  <c r="W89" i="14"/>
  <c r="W90" i="14"/>
  <c r="W91" i="14"/>
  <c r="W92" i="14"/>
  <c r="W93" i="14"/>
  <c r="W94" i="14"/>
  <c r="W95" i="14"/>
  <c r="W96" i="14"/>
  <c r="W97" i="14"/>
  <c r="W98" i="14"/>
  <c r="W99" i="14"/>
  <c r="W100" i="14"/>
  <c r="W101" i="14"/>
  <c r="W102" i="14"/>
  <c r="W103" i="14"/>
  <c r="W104" i="14"/>
  <c r="W105" i="14"/>
  <c r="W106" i="14"/>
  <c r="W107" i="14"/>
  <c r="W108" i="14"/>
  <c r="W109" i="14"/>
  <c r="W110" i="14"/>
  <c r="W111" i="14"/>
  <c r="W112" i="14"/>
  <c r="W113" i="14"/>
  <c r="W114" i="14"/>
  <c r="W115" i="14"/>
  <c r="W116" i="14"/>
  <c r="W117" i="14"/>
  <c r="W118" i="14"/>
  <c r="W119" i="14"/>
  <c r="W120" i="14"/>
  <c r="W121" i="14"/>
  <c r="W122" i="14"/>
  <c r="W123" i="14"/>
  <c r="W124" i="14"/>
  <c r="W125" i="14"/>
  <c r="W126" i="14"/>
  <c r="W127" i="14"/>
  <c r="W128" i="14"/>
  <c r="W129" i="14"/>
  <c r="W130" i="14"/>
  <c r="W131" i="14"/>
  <c r="W132" i="14"/>
  <c r="W133" i="14"/>
  <c r="W134" i="14"/>
  <c r="W135" i="14"/>
  <c r="W136" i="14"/>
  <c r="W137" i="14"/>
  <c r="W138" i="14"/>
  <c r="W139" i="14"/>
  <c r="W140" i="14"/>
  <c r="W141" i="14"/>
  <c r="W142" i="14"/>
  <c r="W143" i="14"/>
  <c r="W144" i="14"/>
  <c r="W145" i="14"/>
  <c r="W146" i="14"/>
  <c r="W147" i="14"/>
  <c r="W148" i="14"/>
  <c r="W149" i="14"/>
  <c r="W150" i="14"/>
  <c r="W151" i="14"/>
  <c r="W152" i="14"/>
  <c r="W153" i="14"/>
  <c r="W154" i="14"/>
  <c r="W155" i="14"/>
  <c r="W156" i="14"/>
  <c r="W157" i="14"/>
  <c r="W158" i="14"/>
  <c r="W159" i="14"/>
  <c r="W160" i="14"/>
  <c r="W161" i="14"/>
  <c r="W162" i="14"/>
  <c r="W163" i="14"/>
  <c r="W164" i="14"/>
  <c r="W165" i="14"/>
  <c r="W166" i="14"/>
  <c r="W167" i="14"/>
  <c r="W168" i="14"/>
  <c r="W169" i="14"/>
  <c r="W170" i="14"/>
  <c r="W171" i="14"/>
  <c r="W172" i="14"/>
  <c r="W173" i="14"/>
  <c r="W174" i="14"/>
  <c r="W175" i="14"/>
  <c r="W176" i="14"/>
  <c r="W177" i="14"/>
  <c r="W178" i="14"/>
  <c r="W179" i="14"/>
  <c r="W180" i="14"/>
  <c r="W181" i="14"/>
  <c r="W182" i="14"/>
  <c r="W183" i="14"/>
  <c r="W184" i="14"/>
  <c r="W185" i="14"/>
  <c r="W186" i="14"/>
  <c r="W187" i="14"/>
  <c r="W188" i="14"/>
  <c r="W189" i="14"/>
  <c r="W190" i="14"/>
  <c r="W191" i="14"/>
  <c r="W192" i="14"/>
  <c r="W193" i="14"/>
  <c r="W194" i="14"/>
  <c r="W195" i="14"/>
  <c r="W196" i="14"/>
  <c r="W197" i="14"/>
  <c r="W198" i="14"/>
  <c r="W199" i="14"/>
  <c r="W200" i="14"/>
  <c r="W201" i="14"/>
  <c r="W202" i="14"/>
  <c r="W203" i="14"/>
  <c r="W204" i="14"/>
  <c r="W205" i="14"/>
  <c r="W206" i="14"/>
  <c r="W207" i="14"/>
  <c r="W208" i="14"/>
  <c r="W209" i="14"/>
  <c r="W210" i="14"/>
  <c r="W211" i="14"/>
  <c r="W212" i="14"/>
  <c r="W213" i="14"/>
  <c r="W214" i="14"/>
  <c r="W215" i="14"/>
  <c r="W216" i="14"/>
  <c r="W217" i="14"/>
  <c r="W218" i="14"/>
  <c r="W219" i="14"/>
  <c r="W220" i="14"/>
  <c r="W221" i="14"/>
  <c r="W222" i="14"/>
  <c r="W223" i="14"/>
  <c r="W224" i="14"/>
  <c r="W225" i="14"/>
  <c r="W226" i="14"/>
  <c r="W227" i="14"/>
  <c r="W228" i="14"/>
  <c r="W229" i="14"/>
  <c r="W230" i="14"/>
  <c r="W231" i="14"/>
  <c r="W232" i="14"/>
  <c r="W233" i="14"/>
  <c r="W234" i="14"/>
  <c r="W235" i="14"/>
  <c r="W236" i="14"/>
  <c r="W237" i="14"/>
  <c r="W238" i="14"/>
  <c r="W239" i="14"/>
  <c r="W240" i="14"/>
  <c r="W241" i="14"/>
  <c r="W242" i="14"/>
  <c r="W243" i="14"/>
  <c r="W244" i="14"/>
  <c r="W245" i="14"/>
  <c r="W246" i="14"/>
  <c r="W247" i="14"/>
  <c r="W248" i="14"/>
  <c r="W249" i="14"/>
  <c r="W250" i="14"/>
  <c r="W251" i="14"/>
  <c r="W252" i="14"/>
  <c r="W253" i="14"/>
  <c r="W254" i="14"/>
  <c r="W255" i="14"/>
  <c r="W256" i="14"/>
  <c r="W257" i="14"/>
  <c r="W258" i="14"/>
  <c r="W259" i="14"/>
  <c r="W260" i="14"/>
  <c r="W261" i="14"/>
  <c r="W262" i="14"/>
  <c r="W263" i="14"/>
  <c r="W264" i="14"/>
  <c r="W265" i="14"/>
  <c r="W266" i="14"/>
  <c r="W267" i="14"/>
  <c r="W268" i="14"/>
  <c r="W269" i="14"/>
  <c r="W270" i="14"/>
  <c r="W271" i="14"/>
  <c r="W272" i="14"/>
  <c r="W273" i="14"/>
  <c r="W274" i="14"/>
  <c r="W275" i="14"/>
  <c r="W276" i="14"/>
  <c r="W277" i="14"/>
  <c r="W278" i="14"/>
  <c r="W279" i="14"/>
  <c r="W280" i="14"/>
  <c r="W281" i="14"/>
  <c r="W282" i="14"/>
  <c r="W283" i="14"/>
  <c r="W284" i="14"/>
  <c r="W285" i="14"/>
  <c r="W286" i="14"/>
  <c r="W287" i="14"/>
  <c r="W288" i="14"/>
  <c r="W289" i="14"/>
  <c r="W290" i="14"/>
  <c r="W291" i="14"/>
  <c r="W292" i="14"/>
  <c r="W293" i="14"/>
  <c r="W294" i="14"/>
  <c r="W295" i="14"/>
  <c r="W296" i="14"/>
  <c r="W297" i="14"/>
  <c r="W298" i="14"/>
  <c r="W299" i="14"/>
  <c r="W300" i="14"/>
  <c r="W301" i="14"/>
  <c r="W302" i="14"/>
  <c r="W303" i="14"/>
  <c r="W304" i="14"/>
  <c r="W305" i="14"/>
  <c r="W306" i="14"/>
  <c r="W307" i="14"/>
  <c r="W308" i="14"/>
  <c r="W309" i="14"/>
  <c r="W310" i="14"/>
  <c r="W311" i="14"/>
  <c r="W312" i="14"/>
  <c r="W313" i="14"/>
  <c r="W314" i="14"/>
  <c r="W315" i="14"/>
  <c r="W316" i="14"/>
  <c r="W317" i="14"/>
  <c r="W318" i="14"/>
  <c r="W319" i="14"/>
  <c r="W320" i="14"/>
  <c r="W321" i="14"/>
  <c r="W322" i="14"/>
  <c r="W323" i="14"/>
  <c r="W324" i="14"/>
  <c r="W325" i="14"/>
  <c r="W326" i="14"/>
  <c r="W327" i="14"/>
  <c r="W328" i="14"/>
  <c r="W329" i="14"/>
  <c r="W330" i="14"/>
  <c r="W331" i="14"/>
  <c r="W332" i="14"/>
  <c r="W333" i="14"/>
  <c r="W334" i="14"/>
  <c r="W335" i="14"/>
  <c r="W336" i="14"/>
  <c r="W337" i="14"/>
  <c r="W338" i="14"/>
  <c r="W339" i="14"/>
  <c r="W340" i="14"/>
  <c r="W341" i="14"/>
  <c r="W342" i="14"/>
  <c r="W343" i="14"/>
  <c r="W344" i="14"/>
  <c r="W345" i="14"/>
  <c r="W346" i="14"/>
  <c r="W347" i="14"/>
  <c r="W348" i="14"/>
  <c r="W349" i="14"/>
  <c r="W350" i="14"/>
  <c r="W351" i="14"/>
  <c r="W352" i="14"/>
  <c r="W353" i="14"/>
  <c r="W354" i="14"/>
  <c r="W355" i="14"/>
  <c r="W356" i="14"/>
  <c r="W357" i="14"/>
  <c r="W358" i="14"/>
  <c r="W359" i="14"/>
  <c r="W360" i="14"/>
  <c r="W361" i="14"/>
  <c r="W362" i="14"/>
  <c r="W363" i="14"/>
  <c r="W364" i="14"/>
  <c r="W365" i="14"/>
  <c r="W366" i="14"/>
  <c r="W367" i="14"/>
  <c r="W368" i="14"/>
  <c r="W369" i="14"/>
  <c r="W370" i="14"/>
  <c r="W371" i="14"/>
  <c r="W372" i="14"/>
  <c r="W373" i="14"/>
  <c r="W374" i="14"/>
  <c r="W375" i="14"/>
  <c r="W376" i="14"/>
  <c r="W377" i="14"/>
  <c r="W378" i="14"/>
  <c r="W379" i="14"/>
  <c r="W380" i="14"/>
  <c r="W381" i="14"/>
  <c r="W382" i="14"/>
  <c r="W383" i="14"/>
  <c r="W384" i="14"/>
  <c r="W385" i="14"/>
  <c r="W386" i="14"/>
  <c r="W387" i="14"/>
  <c r="W388" i="14"/>
  <c r="W389" i="14"/>
  <c r="W390" i="14"/>
  <c r="W391" i="14"/>
  <c r="W392" i="14"/>
  <c r="W393" i="14"/>
  <c r="W394" i="14"/>
  <c r="W395" i="14"/>
  <c r="W396" i="14"/>
  <c r="W397" i="14"/>
  <c r="W398" i="14"/>
  <c r="W399" i="14"/>
  <c r="W400" i="14"/>
  <c r="W401" i="14"/>
  <c r="W402" i="14"/>
  <c r="W403" i="14"/>
  <c r="W404" i="14"/>
  <c r="W405" i="14"/>
  <c r="W406" i="14"/>
  <c r="W407" i="14"/>
  <c r="W408" i="14"/>
  <c r="W409" i="14"/>
  <c r="W410" i="14"/>
  <c r="W411" i="14"/>
  <c r="W412" i="14"/>
  <c r="W413" i="14"/>
  <c r="W414" i="14"/>
  <c r="W415" i="14"/>
  <c r="W416" i="14"/>
  <c r="W417" i="14"/>
  <c r="W418" i="14"/>
  <c r="W419" i="14"/>
  <c r="W420" i="14"/>
  <c r="W421" i="14"/>
  <c r="W422" i="14"/>
  <c r="W423" i="14"/>
  <c r="W424" i="14"/>
  <c r="W425" i="14"/>
  <c r="W426" i="14"/>
  <c r="W427" i="14"/>
  <c r="W428" i="14"/>
  <c r="W429" i="14"/>
  <c r="W430" i="14"/>
  <c r="W431" i="14"/>
  <c r="W432" i="14"/>
  <c r="W433" i="14"/>
  <c r="W434" i="14"/>
  <c r="W435" i="14"/>
  <c r="W436" i="14"/>
  <c r="W437" i="14"/>
  <c r="W438" i="14"/>
  <c r="W439" i="14"/>
  <c r="W440" i="14"/>
  <c r="W441" i="14"/>
  <c r="AD2" i="14"/>
  <c r="AD3" i="14"/>
  <c r="AD4" i="14"/>
  <c r="AD5" i="14"/>
  <c r="AD7" i="14"/>
  <c r="AD8" i="14"/>
  <c r="AD9" i="14"/>
  <c r="AD10" i="14"/>
  <c r="AD11" i="14"/>
  <c r="AD12" i="14"/>
  <c r="AD13" i="14"/>
  <c r="AD14" i="14"/>
  <c r="AD15" i="14"/>
  <c r="AD16" i="14"/>
  <c r="AD17" i="14"/>
  <c r="AD18" i="14"/>
  <c r="AD19" i="14"/>
  <c r="AD20" i="14"/>
  <c r="AD21" i="14"/>
  <c r="AD22" i="14"/>
  <c r="AD23" i="14"/>
  <c r="AD24" i="14"/>
  <c r="AD25" i="14"/>
  <c r="AD26" i="14"/>
  <c r="AD27" i="14"/>
  <c r="AD28" i="14"/>
  <c r="AD29" i="14"/>
  <c r="AD30" i="14"/>
  <c r="AD31" i="14"/>
  <c r="AD33" i="14"/>
  <c r="AD34" i="14"/>
  <c r="AD35" i="14"/>
  <c r="AD36" i="14"/>
  <c r="AD38" i="14"/>
  <c r="AD39" i="14"/>
  <c r="AD40" i="14"/>
  <c r="AD42" i="14"/>
  <c r="AD46" i="14"/>
  <c r="AD48" i="14"/>
  <c r="AD49" i="14"/>
  <c r="AD50" i="14"/>
  <c r="AD51" i="14"/>
  <c r="AD52" i="14"/>
  <c r="AD53" i="14"/>
  <c r="AD55" i="14"/>
  <c r="AD57" i="14"/>
  <c r="AD60" i="14"/>
  <c r="AD61" i="14"/>
  <c r="AD62" i="14"/>
  <c r="AD63" i="14"/>
  <c r="AD64" i="14"/>
  <c r="AD65" i="14"/>
  <c r="AD66" i="14"/>
  <c r="AD68" i="14"/>
  <c r="AD69" i="14"/>
  <c r="AD70" i="14"/>
  <c r="AD71" i="14"/>
  <c r="AD72" i="14"/>
  <c r="AD73" i="14"/>
  <c r="AD74" i="14"/>
  <c r="AD75" i="14"/>
  <c r="AD76" i="14"/>
  <c r="AD77" i="14"/>
  <c r="AD78" i="14"/>
  <c r="AD79" i="14"/>
  <c r="AD80" i="14"/>
  <c r="AD81" i="14"/>
  <c r="AD82" i="14"/>
  <c r="AD83" i="14"/>
  <c r="AD84" i="14"/>
  <c r="AD85" i="14"/>
  <c r="AD87" i="14"/>
  <c r="AD88" i="14"/>
  <c r="AD89" i="14"/>
  <c r="AD90" i="14"/>
  <c r="AD91" i="14"/>
  <c r="AD92" i="14"/>
  <c r="AD94" i="14"/>
  <c r="AD97" i="14"/>
  <c r="AD99" i="14"/>
  <c r="AD100" i="14"/>
  <c r="AD101" i="14"/>
  <c r="AD102" i="14"/>
  <c r="AD103" i="14"/>
  <c r="AD104" i="14"/>
  <c r="AD105" i="14"/>
  <c r="AD106" i="14"/>
  <c r="AD107" i="14"/>
  <c r="AD108" i="14"/>
  <c r="AD109" i="14"/>
  <c r="AD110" i="14"/>
  <c r="AD111" i="14"/>
  <c r="AD112" i="14"/>
  <c r="AD113" i="14"/>
  <c r="AD114" i="14"/>
  <c r="AD115" i="14"/>
  <c r="AD116" i="14"/>
  <c r="AD117" i="14"/>
  <c r="AD118" i="14"/>
  <c r="AD119" i="14"/>
  <c r="AD120" i="14"/>
  <c r="AD121" i="14"/>
  <c r="AD122" i="14"/>
  <c r="AD123" i="14"/>
  <c r="AD124" i="14"/>
  <c r="AD125" i="14"/>
  <c r="AD126" i="14"/>
  <c r="AD127" i="14"/>
  <c r="AD128" i="14"/>
  <c r="AD129" i="14"/>
  <c r="AD130" i="14"/>
  <c r="AD131" i="14"/>
  <c r="AD132" i="14"/>
  <c r="AD133" i="14"/>
  <c r="AD134" i="14"/>
  <c r="AD135" i="14"/>
  <c r="AD136" i="14"/>
  <c r="AD137" i="14"/>
  <c r="AD138" i="14"/>
  <c r="AD139" i="14"/>
  <c r="AD140" i="14"/>
  <c r="AD141" i="14"/>
  <c r="AD142" i="14"/>
  <c r="AD143" i="14"/>
  <c r="AD144" i="14"/>
  <c r="AD145" i="14"/>
  <c r="AD146" i="14"/>
  <c r="AD147" i="14"/>
  <c r="AD148" i="14"/>
  <c r="AD149" i="14"/>
  <c r="AD150" i="14"/>
  <c r="AD151" i="14"/>
  <c r="AD152" i="14"/>
  <c r="AD153" i="14"/>
  <c r="AD154" i="14"/>
  <c r="AD155" i="14"/>
  <c r="AD156" i="14"/>
  <c r="AD157" i="14"/>
  <c r="AD158" i="14"/>
  <c r="AD159" i="14"/>
  <c r="AD160" i="14"/>
  <c r="AD161" i="14"/>
  <c r="AD162" i="14"/>
  <c r="AD163" i="14"/>
  <c r="AD164" i="14"/>
  <c r="AD165" i="14"/>
  <c r="AD166" i="14"/>
  <c r="AD167" i="14"/>
  <c r="AD168" i="14"/>
  <c r="AD169" i="14"/>
  <c r="AD170" i="14"/>
  <c r="AD171" i="14"/>
  <c r="AD172" i="14"/>
  <c r="AD173" i="14"/>
  <c r="AD174" i="14"/>
  <c r="AD175" i="14"/>
  <c r="AD176" i="14"/>
  <c r="AD177" i="14"/>
  <c r="AD178" i="14"/>
  <c r="AD179" i="14"/>
  <c r="AD180" i="14"/>
  <c r="AD181" i="14"/>
  <c r="AD182" i="14"/>
  <c r="AD183" i="14"/>
  <c r="AD184" i="14"/>
  <c r="AD185" i="14"/>
  <c r="AD191" i="14"/>
  <c r="AD192" i="14"/>
  <c r="AD194" i="14"/>
  <c r="AD195" i="14"/>
  <c r="AD196" i="14"/>
  <c r="AD197" i="14"/>
  <c r="AD198" i="14"/>
  <c r="AD199" i="14"/>
  <c r="AD200" i="14"/>
  <c r="AD201" i="14"/>
  <c r="AD202" i="14"/>
  <c r="AD203" i="14"/>
  <c r="AD204" i="14"/>
  <c r="AD205" i="14"/>
  <c r="AD206" i="14"/>
  <c r="AD207" i="14"/>
  <c r="AD208" i="14"/>
  <c r="AD209" i="14"/>
  <c r="AD210" i="14"/>
  <c r="AD211" i="14"/>
  <c r="AD212" i="14"/>
  <c r="AD213" i="14"/>
  <c r="AD214" i="14"/>
  <c r="AD215" i="14"/>
  <c r="AD216" i="14"/>
  <c r="AD218" i="14"/>
  <c r="AD219" i="14"/>
  <c r="AD220" i="14"/>
  <c r="AD221" i="14"/>
  <c r="AD222" i="14"/>
  <c r="AD223" i="14"/>
  <c r="AD224" i="14"/>
  <c r="AD225" i="14"/>
  <c r="AD226" i="14"/>
  <c r="AD227" i="14"/>
  <c r="AD230" i="14"/>
  <c r="AD231" i="14"/>
  <c r="AD232" i="14"/>
  <c r="AD233" i="14"/>
  <c r="AD236" i="14"/>
  <c r="AD238" i="14"/>
  <c r="AD239" i="14"/>
  <c r="AD240" i="14"/>
  <c r="AD241" i="14"/>
  <c r="AD242" i="14"/>
  <c r="AD243" i="14"/>
  <c r="AD244" i="14"/>
  <c r="AD249" i="14"/>
  <c r="AD250" i="14"/>
  <c r="AD251" i="14"/>
  <c r="AD252" i="14"/>
  <c r="AD253" i="14"/>
  <c r="AD254" i="14"/>
  <c r="AD255" i="14"/>
  <c r="AD256" i="14"/>
  <c r="AD257" i="14"/>
  <c r="AD258" i="14"/>
  <c r="AD259" i="14"/>
  <c r="AD260" i="14"/>
  <c r="AD261" i="14"/>
  <c r="AD262" i="14"/>
  <c r="AD263" i="14"/>
  <c r="AD264" i="14"/>
  <c r="AD265" i="14"/>
  <c r="AD266" i="14"/>
  <c r="AD267" i="14"/>
  <c r="AD268" i="14"/>
  <c r="AD269" i="14"/>
  <c r="AD270" i="14"/>
  <c r="AD271" i="14"/>
  <c r="AD272" i="14"/>
  <c r="AD273" i="14"/>
  <c r="AD274" i="14"/>
  <c r="AD275" i="14"/>
  <c r="AD276" i="14"/>
  <c r="AD277" i="14"/>
  <c r="AD278" i="14"/>
  <c r="AD279" i="14"/>
  <c r="AD280" i="14"/>
  <c r="AD281" i="14"/>
  <c r="AD282" i="14"/>
  <c r="AD283" i="14"/>
  <c r="AD284" i="14"/>
  <c r="AD285" i="14"/>
  <c r="AD286" i="14"/>
  <c r="AD287" i="14"/>
  <c r="AD288" i="14"/>
  <c r="AD289" i="14"/>
  <c r="AD290" i="14"/>
  <c r="AD291" i="14"/>
  <c r="AD292" i="14"/>
  <c r="AD293" i="14"/>
  <c r="AD294" i="14"/>
  <c r="AD295" i="14"/>
  <c r="AD296" i="14"/>
  <c r="AD297" i="14"/>
  <c r="AD298" i="14"/>
  <c r="AD299" i="14"/>
  <c r="AD300" i="14"/>
  <c r="AD301" i="14"/>
  <c r="AD302" i="14"/>
  <c r="AD303" i="14"/>
  <c r="AD304" i="14"/>
  <c r="AD305" i="14"/>
  <c r="AD306" i="14"/>
  <c r="AD307" i="14"/>
  <c r="AD308" i="14"/>
  <c r="AD309" i="14"/>
  <c r="AD310" i="14"/>
  <c r="AD311" i="14"/>
  <c r="AD312" i="14"/>
  <c r="AD313" i="14"/>
  <c r="AD314" i="14"/>
  <c r="AD315" i="14"/>
  <c r="AD316" i="14"/>
  <c r="AD319" i="14"/>
  <c r="AD320" i="14"/>
  <c r="AD321" i="14"/>
  <c r="AD322" i="14"/>
  <c r="AD323" i="14"/>
  <c r="AD324" i="14"/>
  <c r="AD325" i="14"/>
  <c r="AD326" i="14"/>
  <c r="AD327" i="14"/>
  <c r="AD328" i="14"/>
  <c r="AD329" i="14"/>
  <c r="AD330" i="14"/>
  <c r="AD331" i="14"/>
  <c r="AD332" i="14"/>
  <c r="AD333" i="14"/>
  <c r="AD335" i="14"/>
  <c r="AD336" i="14"/>
  <c r="AD337" i="14"/>
  <c r="AD338" i="14"/>
  <c r="AD339" i="14"/>
  <c r="AD340" i="14"/>
  <c r="AD341" i="14"/>
  <c r="AD342" i="14"/>
  <c r="AD343" i="14"/>
  <c r="AD344" i="14"/>
  <c r="AD345" i="14"/>
  <c r="AD346" i="14"/>
  <c r="AD347" i="14"/>
  <c r="AD349" i="14"/>
  <c r="AD350" i="14"/>
  <c r="AD351" i="14"/>
  <c r="AD352" i="14"/>
  <c r="AD353" i="14"/>
  <c r="AD354" i="14"/>
  <c r="AD355" i="14"/>
  <c r="AD356" i="14"/>
  <c r="AD357" i="14"/>
  <c r="AD358" i="14"/>
  <c r="AD359" i="14"/>
  <c r="AD360" i="14"/>
  <c r="AD361" i="14"/>
  <c r="AD362" i="14"/>
  <c r="AD363" i="14"/>
  <c r="AD364" i="14"/>
  <c r="AD365" i="14"/>
  <c r="AD366" i="14"/>
  <c r="AD367" i="14"/>
  <c r="AD368" i="14"/>
  <c r="AD369" i="14"/>
  <c r="AD370" i="14"/>
  <c r="AD371" i="14"/>
  <c r="AD372" i="14"/>
  <c r="AD373" i="14"/>
  <c r="AD374" i="14"/>
  <c r="AD375" i="14"/>
  <c r="AD376" i="14"/>
  <c r="AD377" i="14"/>
  <c r="AD378" i="14"/>
  <c r="AD379" i="14"/>
  <c r="AD380" i="14"/>
  <c r="AD381" i="14"/>
  <c r="AD382" i="14"/>
  <c r="AD383" i="14"/>
  <c r="AD384" i="14"/>
  <c r="AD385" i="14"/>
  <c r="AD386" i="14"/>
  <c r="AD387" i="14"/>
  <c r="AD388" i="14"/>
  <c r="AD389" i="14"/>
  <c r="AD390" i="14"/>
  <c r="AD391" i="14"/>
  <c r="AD392" i="14"/>
  <c r="AD393" i="14"/>
  <c r="AD394" i="14"/>
  <c r="AD395" i="14"/>
  <c r="AD396" i="14"/>
  <c r="AD397" i="14"/>
  <c r="AD398" i="14"/>
  <c r="AD399" i="14"/>
  <c r="AD400" i="14"/>
  <c r="AD401" i="14"/>
  <c r="AD402" i="14"/>
  <c r="AD403" i="14"/>
  <c r="AD404" i="14"/>
  <c r="AD405" i="14"/>
  <c r="AD406" i="14"/>
  <c r="AD407" i="14"/>
  <c r="AD408" i="14"/>
  <c r="AD409" i="14"/>
  <c r="AD410" i="14"/>
  <c r="AD411" i="14"/>
  <c r="AD412" i="14"/>
  <c r="AD413" i="14"/>
  <c r="AD414" i="14"/>
  <c r="AD415" i="14"/>
  <c r="AD416" i="14"/>
  <c r="AD417" i="14"/>
  <c r="AD418" i="14"/>
  <c r="AD419" i="14"/>
  <c r="AD420" i="14"/>
  <c r="AD421" i="14"/>
  <c r="AD422" i="14"/>
  <c r="AD423" i="14"/>
  <c r="AD424" i="14"/>
  <c r="AD425" i="14"/>
  <c r="AD426" i="14"/>
  <c r="AD427" i="14"/>
  <c r="AD428" i="14"/>
  <c r="AD429" i="14"/>
  <c r="AD430" i="14"/>
  <c r="AD431" i="14"/>
  <c r="AD432" i="14"/>
  <c r="AD433" i="14"/>
  <c r="AD434" i="14"/>
  <c r="AD435" i="14"/>
  <c r="AD436" i="14"/>
  <c r="AD437" i="14"/>
  <c r="AD438" i="14"/>
  <c r="AD439" i="14"/>
  <c r="AD440" i="14"/>
  <c r="AD441"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6" i="14"/>
  <c r="AA57" i="14"/>
  <c r="AA58" i="14"/>
  <c r="AA59" i="14"/>
  <c r="AA60" i="14"/>
  <c r="AA61" i="14"/>
  <c r="AA62" i="14"/>
  <c r="AA63" i="14"/>
  <c r="AA64" i="14"/>
  <c r="AA65" i="14"/>
  <c r="AA66" i="14"/>
  <c r="AA67" i="14"/>
  <c r="AA68" i="14"/>
  <c r="AA69" i="14"/>
  <c r="AA70" i="14"/>
  <c r="AA71" i="14"/>
  <c r="AA72" i="14"/>
  <c r="AA73" i="14"/>
  <c r="AA74" i="14"/>
  <c r="AA75" i="14"/>
  <c r="AA76" i="14"/>
  <c r="AA77" i="14"/>
  <c r="AA78" i="14"/>
  <c r="AA79" i="14"/>
  <c r="AA80" i="14"/>
  <c r="AA81" i="14"/>
  <c r="AA82" i="14"/>
  <c r="AA83" i="14"/>
  <c r="AA84" i="14"/>
  <c r="AA85" i="14"/>
  <c r="AA86" i="14"/>
  <c r="AA87" i="14"/>
  <c r="AA88" i="14"/>
  <c r="AA89" i="14"/>
  <c r="AA90" i="14"/>
  <c r="AA91" i="14"/>
  <c r="AA92" i="14"/>
  <c r="AA93" i="14"/>
  <c r="AA94" i="14"/>
  <c r="AA95" i="14"/>
  <c r="AA96" i="14"/>
  <c r="AA97" i="14"/>
  <c r="AA98" i="14"/>
  <c r="AA99" i="14"/>
  <c r="AA100" i="14"/>
  <c r="AA101" i="14"/>
  <c r="AA102" i="14"/>
  <c r="AA103" i="14"/>
  <c r="AA104" i="14"/>
  <c r="AA105" i="14"/>
  <c r="AA106" i="14"/>
  <c r="AA107" i="14"/>
  <c r="AA108" i="14"/>
  <c r="AA109" i="14"/>
  <c r="AA110" i="14"/>
  <c r="AA111" i="14"/>
  <c r="AA112" i="14"/>
  <c r="AA113" i="14"/>
  <c r="AA114" i="14"/>
  <c r="AA115" i="14"/>
  <c r="AA116" i="14"/>
  <c r="AA117" i="14"/>
  <c r="AA118" i="14"/>
  <c r="AA119" i="14"/>
  <c r="AA120" i="14"/>
  <c r="AA121" i="14"/>
  <c r="AA122" i="14"/>
  <c r="AA123" i="14"/>
  <c r="AA124" i="14"/>
  <c r="AA125" i="14"/>
  <c r="AA126" i="14"/>
  <c r="AA127" i="14"/>
  <c r="AA128" i="14"/>
  <c r="AA129" i="14"/>
  <c r="AA130" i="14"/>
  <c r="AA131" i="14"/>
  <c r="AA132" i="14"/>
  <c r="AA133" i="14"/>
  <c r="AA134" i="14"/>
  <c r="AA135" i="14"/>
  <c r="AA136" i="14"/>
  <c r="AA137" i="14"/>
  <c r="AA138" i="14"/>
  <c r="AA139" i="14"/>
  <c r="AA140" i="14"/>
  <c r="AA141" i="14"/>
  <c r="AA142" i="14"/>
  <c r="AA143" i="14"/>
  <c r="AA144" i="14"/>
  <c r="AA145" i="14"/>
  <c r="AA146" i="14"/>
  <c r="AA147" i="14"/>
  <c r="AA148" i="14"/>
  <c r="AA149" i="14"/>
  <c r="AA150" i="14"/>
  <c r="AA151" i="14"/>
  <c r="AA152" i="14"/>
  <c r="AA153" i="14"/>
  <c r="AA154" i="14"/>
  <c r="AA155" i="14"/>
  <c r="AA156" i="14"/>
  <c r="AA157" i="14"/>
  <c r="AA158" i="14"/>
  <c r="AA159" i="14"/>
  <c r="AA160" i="14"/>
  <c r="AA161" i="14"/>
  <c r="AA162" i="14"/>
  <c r="AA163" i="14"/>
  <c r="AA164" i="14"/>
  <c r="AA165" i="14"/>
  <c r="AA166" i="14"/>
  <c r="AA167" i="14"/>
  <c r="AA168" i="14"/>
  <c r="AA169" i="14"/>
  <c r="AA170" i="14"/>
  <c r="AA171" i="14"/>
  <c r="AA172" i="14"/>
  <c r="AA173" i="14"/>
  <c r="AA174" i="14"/>
  <c r="AA175" i="14"/>
  <c r="AA176" i="14"/>
  <c r="AA177" i="14"/>
  <c r="AA178" i="14"/>
  <c r="AA179" i="14"/>
  <c r="AA180" i="14"/>
  <c r="AA181" i="14"/>
  <c r="AA182" i="14"/>
  <c r="AA183" i="14"/>
  <c r="AA184" i="14"/>
  <c r="AA185" i="14"/>
  <c r="AA186" i="14"/>
  <c r="AA187" i="14"/>
  <c r="AA188" i="14"/>
  <c r="AA189" i="14"/>
  <c r="AA190" i="14"/>
  <c r="AA191" i="14"/>
  <c r="AA192" i="14"/>
  <c r="AA193" i="14"/>
  <c r="AA194" i="14"/>
  <c r="AA195" i="14"/>
  <c r="AA196" i="14"/>
  <c r="AA197" i="14"/>
  <c r="AA198" i="14"/>
  <c r="AA199" i="14"/>
  <c r="AA200" i="14"/>
  <c r="AA201" i="14"/>
  <c r="AA202" i="14"/>
  <c r="AA203" i="14"/>
  <c r="AA204" i="14"/>
  <c r="AA205" i="14"/>
  <c r="AA206" i="14"/>
  <c r="AA207" i="14"/>
  <c r="AA208" i="14"/>
  <c r="AA209" i="14"/>
  <c r="AA210" i="14"/>
  <c r="AA211" i="14"/>
  <c r="AA212" i="14"/>
  <c r="AA213" i="14"/>
  <c r="AA214" i="14"/>
  <c r="AA215" i="14"/>
  <c r="AA216" i="14"/>
  <c r="AA217" i="14"/>
  <c r="AA218" i="14"/>
  <c r="AA219" i="14"/>
  <c r="AA220" i="14"/>
  <c r="AA221" i="14"/>
  <c r="AA222" i="14"/>
  <c r="AA223" i="14"/>
  <c r="AA224" i="14"/>
  <c r="AA225" i="14"/>
  <c r="AA226" i="14"/>
  <c r="AA227" i="14"/>
  <c r="AA228" i="14"/>
  <c r="AA229" i="14"/>
  <c r="AA230" i="14"/>
  <c r="AA231" i="14"/>
  <c r="AA232" i="14"/>
  <c r="AA233" i="14"/>
  <c r="AA234" i="14"/>
  <c r="AA235" i="14"/>
  <c r="AA236" i="14"/>
  <c r="AA237" i="14"/>
  <c r="AA238" i="14"/>
  <c r="AA239" i="14"/>
  <c r="AA240" i="14"/>
  <c r="AA241" i="14"/>
  <c r="AA242" i="14"/>
  <c r="AA243" i="14"/>
  <c r="AA244" i="14"/>
  <c r="AA245" i="14"/>
  <c r="AA246" i="14"/>
  <c r="AA247" i="14"/>
  <c r="AA248" i="14"/>
  <c r="AA249" i="14"/>
  <c r="AA250" i="14"/>
  <c r="AA251" i="14"/>
  <c r="AA252" i="14"/>
  <c r="AA253" i="14"/>
  <c r="AA254" i="14"/>
  <c r="AA255" i="14"/>
  <c r="AA256" i="14"/>
  <c r="AA257" i="14"/>
  <c r="AA258" i="14"/>
  <c r="AA259" i="14"/>
  <c r="AA260" i="14"/>
  <c r="AA261" i="14"/>
  <c r="AA262" i="14"/>
  <c r="AA263" i="14"/>
  <c r="AA264" i="14"/>
  <c r="AA265" i="14"/>
  <c r="AA266" i="14"/>
  <c r="AA267" i="14"/>
  <c r="AA268" i="14"/>
  <c r="AA269" i="14"/>
  <c r="AA270" i="14"/>
  <c r="AA271" i="14"/>
  <c r="AA272" i="14"/>
  <c r="AA273" i="14"/>
  <c r="AA274" i="14"/>
  <c r="AA275" i="14"/>
  <c r="AA276" i="14"/>
  <c r="AA277" i="14"/>
  <c r="AA278" i="14"/>
  <c r="AA279" i="14"/>
  <c r="AA280" i="14"/>
  <c r="AA281" i="14"/>
  <c r="AA282" i="14"/>
  <c r="AA283" i="14"/>
  <c r="AA284" i="14"/>
  <c r="AA285" i="14"/>
  <c r="AA286" i="14"/>
  <c r="AA287" i="14"/>
  <c r="AA288" i="14"/>
  <c r="AA289" i="14"/>
  <c r="AA290" i="14"/>
  <c r="AA291" i="14"/>
  <c r="AA292" i="14"/>
  <c r="AA293" i="14"/>
  <c r="AA294" i="14"/>
  <c r="AA295" i="14"/>
  <c r="AA296" i="14"/>
  <c r="AA297" i="14"/>
  <c r="AA298" i="14"/>
  <c r="AA299" i="14"/>
  <c r="AA300" i="14"/>
  <c r="AA301" i="14"/>
  <c r="AA302" i="14"/>
  <c r="AA303" i="14"/>
  <c r="AA304" i="14"/>
  <c r="AA305" i="14"/>
  <c r="AA306" i="14"/>
  <c r="AA307" i="14"/>
  <c r="AA308" i="14"/>
  <c r="AA309" i="14"/>
  <c r="AA310" i="14"/>
  <c r="AA311" i="14"/>
  <c r="AA312" i="14"/>
  <c r="AA313" i="14"/>
  <c r="AA314" i="14"/>
  <c r="AA315" i="14"/>
  <c r="AA316" i="14"/>
  <c r="AA317" i="14"/>
  <c r="AA318" i="14"/>
  <c r="AA319" i="14"/>
  <c r="AA320" i="14"/>
  <c r="AA321" i="14"/>
  <c r="AA322" i="14"/>
  <c r="AA323" i="14"/>
  <c r="AA324" i="14"/>
  <c r="AA325" i="14"/>
  <c r="AA326" i="14"/>
  <c r="AA327" i="14"/>
  <c r="AA328" i="14"/>
  <c r="AA329" i="14"/>
  <c r="AA330" i="14"/>
  <c r="AA331" i="14"/>
  <c r="AA332" i="14"/>
  <c r="AA333" i="14"/>
  <c r="AA334" i="14"/>
  <c r="AA335" i="14"/>
  <c r="AA336" i="14"/>
  <c r="AA337" i="14"/>
  <c r="AA338" i="14"/>
  <c r="AA339" i="14"/>
  <c r="AA340" i="14"/>
  <c r="AA341" i="14"/>
  <c r="AA342" i="14"/>
  <c r="AA343" i="14"/>
  <c r="AA344" i="14"/>
  <c r="AA345" i="14"/>
  <c r="AA346" i="14"/>
  <c r="AA347" i="14"/>
  <c r="AA348" i="14"/>
  <c r="AA349" i="14"/>
  <c r="AA350" i="14"/>
  <c r="AA351" i="14"/>
  <c r="AA352" i="14"/>
  <c r="AA353" i="14"/>
  <c r="AA354" i="14"/>
  <c r="AA355" i="14"/>
  <c r="AA356" i="14"/>
  <c r="AA357" i="14"/>
  <c r="AA358" i="14"/>
  <c r="AA359" i="14"/>
  <c r="AA360" i="14"/>
  <c r="AA361" i="14"/>
  <c r="AA362" i="14"/>
  <c r="AA363" i="14"/>
  <c r="AA364" i="14"/>
  <c r="AA365" i="14"/>
  <c r="AA366" i="14"/>
  <c r="AA367" i="14"/>
  <c r="AA368" i="14"/>
  <c r="AA369" i="14"/>
  <c r="AA370" i="14"/>
  <c r="AA371" i="14"/>
  <c r="AA372" i="14"/>
  <c r="AA373" i="14"/>
  <c r="AA374" i="14"/>
  <c r="AA375" i="14"/>
  <c r="AA376" i="14"/>
  <c r="AA377" i="14"/>
  <c r="AA378" i="14"/>
  <c r="AA379" i="14"/>
  <c r="AA380" i="14"/>
  <c r="AA381" i="14"/>
  <c r="AA382" i="14"/>
  <c r="AA383" i="14"/>
  <c r="AA384" i="14"/>
  <c r="AA385" i="14"/>
  <c r="AA386" i="14"/>
  <c r="AA387" i="14"/>
  <c r="AA388" i="14"/>
  <c r="AA389" i="14"/>
  <c r="AA390" i="14"/>
  <c r="AA391" i="14"/>
  <c r="AA392" i="14"/>
  <c r="AA393" i="14"/>
  <c r="AA394" i="14"/>
  <c r="AA395" i="14"/>
  <c r="AA396" i="14"/>
  <c r="AA397" i="14"/>
  <c r="AA398" i="14"/>
  <c r="AA399" i="14"/>
  <c r="AA400" i="14"/>
  <c r="AA401" i="14"/>
  <c r="AA402" i="14"/>
  <c r="AA403" i="14"/>
  <c r="AA404" i="14"/>
  <c r="AA405" i="14"/>
  <c r="AA406" i="14"/>
  <c r="AA407" i="14"/>
  <c r="AA408" i="14"/>
  <c r="AA409" i="14"/>
  <c r="AA410" i="14"/>
  <c r="AA411" i="14"/>
  <c r="AA412" i="14"/>
  <c r="AA413" i="14"/>
  <c r="AA414" i="14"/>
  <c r="AA415" i="14"/>
  <c r="AA416" i="14"/>
  <c r="AA417" i="14"/>
  <c r="AA418" i="14"/>
  <c r="AA419" i="14"/>
  <c r="AA420" i="14"/>
  <c r="AA421" i="14"/>
  <c r="AA422" i="14"/>
  <c r="AA423" i="14"/>
  <c r="AA424" i="14"/>
  <c r="AA425" i="14"/>
  <c r="AA426" i="14"/>
  <c r="AA427" i="14"/>
  <c r="AA428" i="14"/>
  <c r="AA429" i="14"/>
  <c r="AA430" i="14"/>
  <c r="AA431" i="14"/>
  <c r="AA432" i="14"/>
  <c r="AA433" i="14"/>
  <c r="AA434" i="14"/>
  <c r="AA435" i="14"/>
  <c r="AA436" i="14"/>
  <c r="AA437" i="14"/>
  <c r="AA438" i="14"/>
  <c r="AA439" i="14"/>
  <c r="AA440" i="14"/>
  <c r="AA441" i="14"/>
  <c r="AA6" i="14"/>
  <c r="V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50" i="14"/>
  <c r="V51" i="14"/>
  <c r="V52" i="14"/>
  <c r="V53" i="14"/>
  <c r="V54" i="14"/>
  <c r="V55" i="14"/>
  <c r="V56" i="14"/>
  <c r="V57" i="14"/>
  <c r="V58" i="14"/>
  <c r="V59" i="14"/>
  <c r="V60" i="14"/>
  <c r="V61" i="14"/>
  <c r="V62" i="14"/>
  <c r="V63" i="14"/>
  <c r="V64" i="14"/>
  <c r="V65" i="14"/>
  <c r="V66" i="14"/>
  <c r="V67" i="14"/>
  <c r="V68" i="14"/>
  <c r="V69" i="14"/>
  <c r="V70" i="14"/>
  <c r="V71" i="14"/>
  <c r="V72" i="14"/>
  <c r="V73" i="14"/>
  <c r="V74" i="14"/>
  <c r="V75" i="14"/>
  <c r="V76" i="14"/>
  <c r="V77" i="14"/>
  <c r="V78" i="14"/>
  <c r="V79" i="14"/>
  <c r="V80" i="14"/>
  <c r="V81" i="14"/>
  <c r="V82" i="14"/>
  <c r="V83" i="14"/>
  <c r="V84" i="14"/>
  <c r="V85" i="14"/>
  <c r="V86" i="14"/>
  <c r="V87" i="14"/>
  <c r="V88" i="14"/>
  <c r="V89" i="14"/>
  <c r="V90" i="14"/>
  <c r="V91" i="14"/>
  <c r="V92" i="14"/>
  <c r="V93" i="14"/>
  <c r="V94" i="14"/>
  <c r="V95" i="14"/>
  <c r="V96" i="14"/>
  <c r="V97" i="14"/>
  <c r="V98" i="14"/>
  <c r="V99" i="14"/>
  <c r="V100" i="14"/>
  <c r="V101" i="14"/>
  <c r="V102" i="14"/>
  <c r="V103" i="14"/>
  <c r="V104" i="14"/>
  <c r="V105" i="14"/>
  <c r="V106" i="14"/>
  <c r="V107" i="14"/>
  <c r="V108" i="14"/>
  <c r="V109" i="14"/>
  <c r="V110" i="14"/>
  <c r="V111" i="14"/>
  <c r="V112" i="14"/>
  <c r="V113" i="14"/>
  <c r="V114" i="14"/>
  <c r="V115" i="14"/>
  <c r="V116" i="14"/>
  <c r="V117" i="14"/>
  <c r="V118" i="14"/>
  <c r="V119" i="14"/>
  <c r="V120" i="14"/>
  <c r="V121" i="14"/>
  <c r="V122" i="14"/>
  <c r="V123" i="14"/>
  <c r="V124" i="14"/>
  <c r="V125" i="14"/>
  <c r="V126" i="14"/>
  <c r="V127" i="14"/>
  <c r="V128" i="14"/>
  <c r="V129" i="14"/>
  <c r="V130" i="14"/>
  <c r="V131" i="14"/>
  <c r="V132" i="14"/>
  <c r="V133" i="14"/>
  <c r="V134" i="14"/>
  <c r="V135" i="14"/>
  <c r="V136" i="14"/>
  <c r="V137" i="14"/>
  <c r="V138" i="14"/>
  <c r="V139" i="14"/>
  <c r="V140" i="14"/>
  <c r="V141" i="14"/>
  <c r="V142" i="14"/>
  <c r="V143" i="14"/>
  <c r="V144" i="14"/>
  <c r="V145" i="14"/>
  <c r="V146" i="14"/>
  <c r="V147" i="14"/>
  <c r="V148" i="14"/>
  <c r="V149" i="14"/>
  <c r="V150" i="14"/>
  <c r="V151" i="14"/>
  <c r="V152" i="14"/>
  <c r="V153" i="14"/>
  <c r="V154" i="14"/>
  <c r="V155" i="14"/>
  <c r="V156" i="14"/>
  <c r="V157" i="14"/>
  <c r="V158" i="14"/>
  <c r="V159" i="14"/>
  <c r="V160" i="14"/>
  <c r="V161" i="14"/>
  <c r="V162" i="14"/>
  <c r="V163" i="14"/>
  <c r="V164" i="14"/>
  <c r="V165" i="14"/>
  <c r="V166" i="14"/>
  <c r="V167" i="14"/>
  <c r="V168" i="14"/>
  <c r="V169" i="14"/>
  <c r="V170" i="14"/>
  <c r="V171" i="14"/>
  <c r="V172" i="14"/>
  <c r="V173" i="14"/>
  <c r="V174" i="14"/>
  <c r="V175" i="14"/>
  <c r="V176" i="14"/>
  <c r="V177" i="14"/>
  <c r="V178" i="14"/>
  <c r="V179" i="14"/>
  <c r="V180" i="14"/>
  <c r="V181" i="14"/>
  <c r="V182" i="14"/>
  <c r="V183" i="14"/>
  <c r="V184" i="14"/>
  <c r="V185" i="14"/>
  <c r="V186" i="14"/>
  <c r="V187" i="14"/>
  <c r="V188" i="14"/>
  <c r="V189" i="14"/>
  <c r="V190" i="14"/>
  <c r="V191" i="14"/>
  <c r="V192" i="14"/>
  <c r="V193" i="14"/>
  <c r="V194" i="14"/>
  <c r="V195" i="14"/>
  <c r="V196" i="14"/>
  <c r="V197" i="14"/>
  <c r="V198" i="14"/>
  <c r="V199" i="14"/>
  <c r="V200" i="14"/>
  <c r="V201" i="14"/>
  <c r="V202" i="14"/>
  <c r="V203" i="14"/>
  <c r="V204" i="14"/>
  <c r="V205" i="14"/>
  <c r="V206" i="14"/>
  <c r="V207" i="14"/>
  <c r="V208" i="14"/>
  <c r="V209" i="14"/>
  <c r="V210" i="14"/>
  <c r="V211" i="14"/>
  <c r="V212" i="14"/>
  <c r="V213" i="14"/>
  <c r="V214" i="14"/>
  <c r="V215" i="14"/>
  <c r="V216" i="14"/>
  <c r="V217" i="14"/>
  <c r="V218" i="14"/>
  <c r="V219" i="14"/>
  <c r="V220" i="14"/>
  <c r="V221" i="14"/>
  <c r="V222" i="14"/>
  <c r="V223" i="14"/>
  <c r="V224" i="14"/>
  <c r="V225" i="14"/>
  <c r="V226" i="14"/>
  <c r="V227" i="14"/>
  <c r="V228" i="14"/>
  <c r="V229" i="14"/>
  <c r="V230" i="14"/>
  <c r="V231" i="14"/>
  <c r="V232" i="14"/>
  <c r="V233" i="14"/>
  <c r="V234" i="14"/>
  <c r="V235" i="14"/>
  <c r="V236" i="14"/>
  <c r="V237" i="14"/>
  <c r="V238" i="14"/>
  <c r="V239" i="14"/>
  <c r="V240" i="14"/>
  <c r="V241" i="14"/>
  <c r="V242" i="14"/>
  <c r="V243" i="14"/>
  <c r="V244" i="14"/>
  <c r="V245" i="14"/>
  <c r="V246" i="14"/>
  <c r="V247" i="14"/>
  <c r="V248" i="14"/>
  <c r="V249" i="14"/>
  <c r="V250" i="14"/>
  <c r="V251" i="14"/>
  <c r="V252" i="14"/>
  <c r="V253" i="14"/>
  <c r="V254" i="14"/>
  <c r="V255" i="14"/>
  <c r="V256" i="14"/>
  <c r="V257" i="14"/>
  <c r="V258" i="14"/>
  <c r="V259" i="14"/>
  <c r="V260" i="14"/>
  <c r="V261" i="14"/>
  <c r="V262" i="14"/>
  <c r="V263" i="14"/>
  <c r="V264" i="14"/>
  <c r="V265" i="14"/>
  <c r="V266" i="14"/>
  <c r="V267" i="14"/>
  <c r="V268" i="14"/>
  <c r="V269" i="14"/>
  <c r="V270" i="14"/>
  <c r="V271" i="14"/>
  <c r="V272" i="14"/>
  <c r="V273" i="14"/>
  <c r="V274" i="14"/>
  <c r="V275" i="14"/>
  <c r="V276" i="14"/>
  <c r="V277" i="14"/>
  <c r="V278" i="14"/>
  <c r="V279" i="14"/>
  <c r="V280" i="14"/>
  <c r="V281" i="14"/>
  <c r="V282" i="14"/>
  <c r="V283" i="14"/>
  <c r="V284" i="14"/>
  <c r="V285" i="14"/>
  <c r="V286" i="14"/>
  <c r="V287" i="14"/>
  <c r="V288" i="14"/>
  <c r="V289" i="14"/>
  <c r="V290" i="14"/>
  <c r="V291" i="14"/>
  <c r="V292" i="14"/>
  <c r="V293" i="14"/>
  <c r="V294" i="14"/>
  <c r="V295" i="14"/>
  <c r="V296" i="14"/>
  <c r="V297" i="14"/>
  <c r="V298" i="14"/>
  <c r="V299" i="14"/>
  <c r="V300" i="14"/>
  <c r="V301" i="14"/>
  <c r="V302" i="14"/>
  <c r="V303" i="14"/>
  <c r="V304" i="14"/>
  <c r="V305" i="14"/>
  <c r="V306" i="14"/>
  <c r="V307" i="14"/>
  <c r="V308" i="14"/>
  <c r="V309" i="14"/>
  <c r="V310" i="14"/>
  <c r="V311" i="14"/>
  <c r="V312" i="14"/>
  <c r="V313" i="14"/>
  <c r="V314" i="14"/>
  <c r="V315" i="14"/>
  <c r="V316" i="14"/>
  <c r="V317" i="14"/>
  <c r="V318" i="14"/>
  <c r="V319" i="14"/>
  <c r="V320" i="14"/>
  <c r="V321" i="14"/>
  <c r="V322" i="14"/>
  <c r="V323" i="14"/>
  <c r="V324" i="14"/>
  <c r="V325" i="14"/>
  <c r="V326" i="14"/>
  <c r="V327" i="14"/>
  <c r="V328" i="14"/>
  <c r="V329" i="14"/>
  <c r="V330" i="14"/>
  <c r="V331" i="14"/>
  <c r="V332" i="14"/>
  <c r="V333" i="14"/>
  <c r="V334" i="14"/>
  <c r="V335" i="14"/>
  <c r="V336" i="14"/>
  <c r="V337" i="14"/>
  <c r="V338" i="14"/>
  <c r="V339" i="14"/>
  <c r="V340" i="14"/>
  <c r="V341" i="14"/>
  <c r="V342" i="14"/>
  <c r="V343" i="14"/>
  <c r="V344" i="14"/>
  <c r="V345" i="14"/>
  <c r="V346" i="14"/>
  <c r="V347" i="14"/>
  <c r="V348" i="14"/>
  <c r="V349" i="14"/>
  <c r="V350" i="14"/>
  <c r="V351" i="14"/>
  <c r="V352" i="14"/>
  <c r="V353" i="14"/>
  <c r="V354" i="14"/>
  <c r="V355" i="14"/>
  <c r="V356" i="14"/>
  <c r="V357" i="14"/>
  <c r="V358" i="14"/>
  <c r="V359" i="14"/>
  <c r="V360" i="14"/>
  <c r="V361" i="14"/>
  <c r="V362" i="14"/>
  <c r="V363" i="14"/>
  <c r="V364" i="14"/>
  <c r="V365" i="14"/>
  <c r="V366" i="14"/>
  <c r="V367" i="14"/>
  <c r="V368" i="14"/>
  <c r="V369" i="14"/>
  <c r="V370" i="14"/>
  <c r="V371" i="14"/>
  <c r="V372" i="14"/>
  <c r="V373" i="14"/>
  <c r="V374" i="14"/>
  <c r="V375" i="14"/>
  <c r="V376" i="14"/>
  <c r="V377" i="14"/>
  <c r="V378" i="14"/>
  <c r="V379" i="14"/>
  <c r="V380" i="14"/>
  <c r="V381" i="14"/>
  <c r="V382" i="14"/>
  <c r="V383" i="14"/>
  <c r="V384" i="14"/>
  <c r="V385" i="14"/>
  <c r="V386" i="14"/>
  <c r="V387" i="14"/>
  <c r="V388" i="14"/>
  <c r="V389" i="14"/>
  <c r="V390" i="14"/>
  <c r="V391" i="14"/>
  <c r="V392" i="14"/>
  <c r="V393" i="14"/>
  <c r="V394" i="14"/>
  <c r="V395" i="14"/>
  <c r="V396" i="14"/>
  <c r="V397" i="14"/>
  <c r="V398" i="14"/>
  <c r="V399" i="14"/>
  <c r="V400" i="14"/>
  <c r="V401" i="14"/>
  <c r="V402" i="14"/>
  <c r="V403" i="14"/>
  <c r="V404" i="14"/>
  <c r="V405" i="14"/>
  <c r="V406" i="14"/>
  <c r="V407" i="14"/>
  <c r="V408" i="14"/>
  <c r="V409" i="14"/>
  <c r="V410" i="14"/>
  <c r="V411" i="14"/>
  <c r="V412" i="14"/>
  <c r="V413" i="14"/>
  <c r="V414" i="14"/>
  <c r="V415" i="14"/>
  <c r="V416" i="14"/>
  <c r="V417" i="14"/>
  <c r="V418" i="14"/>
  <c r="V419" i="14"/>
  <c r="V420" i="14"/>
  <c r="V421" i="14"/>
  <c r="V422" i="14"/>
  <c r="V423" i="14"/>
  <c r="V424" i="14"/>
  <c r="V425" i="14"/>
  <c r="V426" i="14"/>
  <c r="V427" i="14"/>
  <c r="V428" i="14"/>
  <c r="V429" i="14"/>
  <c r="V430" i="14"/>
  <c r="V431" i="14"/>
  <c r="V432" i="14"/>
  <c r="V433" i="14"/>
  <c r="V434" i="14"/>
  <c r="V435" i="14"/>
  <c r="V436" i="14"/>
  <c r="V437" i="14"/>
  <c r="V438" i="14"/>
  <c r="V439" i="14"/>
  <c r="V440" i="14"/>
  <c r="V441" i="14"/>
  <c r="V4" i="14"/>
  <c r="V2" i="14"/>
  <c r="AC14" i="14" s="1"/>
  <c r="V3" i="14"/>
  <c r="Z97" i="21"/>
  <c r="AA45" i="21" s="1"/>
  <c r="R97" i="21"/>
  <c r="S97" i="21"/>
  <c r="T97" i="21"/>
  <c r="M97" i="21"/>
  <c r="N97" i="21"/>
  <c r="O97" i="21"/>
  <c r="D97" i="21"/>
  <c r="E97" i="21"/>
  <c r="F97" i="21"/>
  <c r="G97" i="21"/>
  <c r="H97" i="21"/>
  <c r="J97" i="21"/>
  <c r="X485" i="14"/>
  <c r="Y485" i="14"/>
  <c r="Z485" i="14"/>
  <c r="S485" i="14"/>
  <c r="T485" i="14"/>
  <c r="U485" i="14"/>
  <c r="H485" i="14"/>
  <c r="AP485" i="14" s="1"/>
  <c r="O187" i="15"/>
  <c r="H591" i="16"/>
  <c r="J591" i="16"/>
  <c r="E591" i="16"/>
  <c r="G591" i="16"/>
  <c r="N254" i="24"/>
  <c r="N258" i="24"/>
  <c r="N252" i="24"/>
  <c r="N253" i="24"/>
  <c r="N255" i="24"/>
  <c r="N256" i="24"/>
  <c r="N257" i="24"/>
  <c r="N251"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Q40" i="24"/>
  <c r="Q41" i="24"/>
  <c r="Q42" i="24"/>
  <c r="Q43" i="24"/>
  <c r="Q44" i="24"/>
  <c r="Q45" i="24"/>
  <c r="Q46" i="24"/>
  <c r="Q47" i="24"/>
  <c r="Q48" i="24"/>
  <c r="Q49" i="24"/>
  <c r="Q50" i="24"/>
  <c r="Q51" i="24"/>
  <c r="Q52" i="24"/>
  <c r="Q53" i="24"/>
  <c r="Q54" i="24"/>
  <c r="Q55" i="24"/>
  <c r="Q56" i="24"/>
  <c r="Q57" i="24"/>
  <c r="Q58" i="24"/>
  <c r="Q59" i="24"/>
  <c r="Q60" i="24"/>
  <c r="Q61" i="24"/>
  <c r="Q62" i="24"/>
  <c r="Q63" i="24"/>
  <c r="Q64" i="24"/>
  <c r="Q65" i="24"/>
  <c r="Q66" i="24"/>
  <c r="Q67" i="24"/>
  <c r="Q68" i="24"/>
  <c r="Q69" i="24"/>
  <c r="Q70" i="24"/>
  <c r="Q71" i="24"/>
  <c r="Q72" i="24"/>
  <c r="Q73" i="24"/>
  <c r="Q74" i="24"/>
  <c r="Q75" i="24"/>
  <c r="Q76" i="24"/>
  <c r="Q77" i="24"/>
  <c r="Q78" i="24"/>
  <c r="Q79" i="24"/>
  <c r="Q80" i="24"/>
  <c r="Q81" i="24"/>
  <c r="Q82" i="24"/>
  <c r="Q83" i="24"/>
  <c r="Q84" i="24"/>
  <c r="Q85" i="24"/>
  <c r="Q86" i="24"/>
  <c r="Q87" i="24"/>
  <c r="Q88" i="24"/>
  <c r="Q89" i="24"/>
  <c r="Q90" i="24"/>
  <c r="Q91" i="24"/>
  <c r="Q92" i="24"/>
  <c r="Q93" i="24"/>
  <c r="Q94" i="24"/>
  <c r="Q95" i="24"/>
  <c r="Q96" i="24"/>
  <c r="Q97" i="24"/>
  <c r="Q98" i="24"/>
  <c r="Q99" i="24"/>
  <c r="Q100" i="24"/>
  <c r="Q101" i="24"/>
  <c r="Q102" i="24"/>
  <c r="Q103" i="24"/>
  <c r="Q104" i="24"/>
  <c r="Q105" i="24"/>
  <c r="Q106" i="24"/>
  <c r="Q107" i="24"/>
  <c r="Q108" i="24"/>
  <c r="Q109" i="24"/>
  <c r="Q110" i="24"/>
  <c r="Q111" i="24"/>
  <c r="Q112" i="24"/>
  <c r="Q113" i="24"/>
  <c r="Q114" i="24"/>
  <c r="Q115" i="24"/>
  <c r="Q116" i="24"/>
  <c r="Q117" i="24"/>
  <c r="Q118" i="24"/>
  <c r="Q119" i="24"/>
  <c r="Q120" i="24"/>
  <c r="Q121" i="24"/>
  <c r="Q122" i="24"/>
  <c r="Q123" i="24"/>
  <c r="Q124" i="24"/>
  <c r="Q125" i="24"/>
  <c r="Q126" i="24"/>
  <c r="Q127" i="24"/>
  <c r="Q128" i="24"/>
  <c r="Q129" i="24"/>
  <c r="Q130" i="24"/>
  <c r="Q131" i="24"/>
  <c r="Q132" i="24"/>
  <c r="Q133" i="24"/>
  <c r="Q134" i="24"/>
  <c r="Q135" i="24"/>
  <c r="Q136" i="24"/>
  <c r="Q137" i="24"/>
  <c r="Q138" i="24"/>
  <c r="Q139" i="24"/>
  <c r="Q140" i="24"/>
  <c r="Q141" i="24"/>
  <c r="Q142" i="24"/>
  <c r="Q143" i="24"/>
  <c r="Q144" i="24"/>
  <c r="Q145" i="24"/>
  <c r="Q146" i="24"/>
  <c r="Q147" i="24"/>
  <c r="Q148" i="24"/>
  <c r="Q149" i="24"/>
  <c r="Q150" i="24"/>
  <c r="Q151" i="24"/>
  <c r="Q152" i="24"/>
  <c r="Q153" i="24"/>
  <c r="Q154" i="24"/>
  <c r="Q155" i="24"/>
  <c r="Q156" i="24"/>
  <c r="Q157" i="24"/>
  <c r="Q158" i="24"/>
  <c r="Q159" i="24"/>
  <c r="Q160" i="24"/>
  <c r="Q161" i="24"/>
  <c r="Q162" i="24"/>
  <c r="Q163" i="24"/>
  <c r="Q164" i="24"/>
  <c r="Q165" i="24"/>
  <c r="Q166" i="24"/>
  <c r="Q167" i="24"/>
  <c r="Q168" i="24"/>
  <c r="Q169" i="24"/>
  <c r="Q170" i="24"/>
  <c r="Q171" i="24"/>
  <c r="Q172" i="24"/>
  <c r="Q173" i="24"/>
  <c r="Q174" i="24"/>
  <c r="Q175" i="24"/>
  <c r="Q176" i="24"/>
  <c r="Q177" i="24"/>
  <c r="Q178" i="24"/>
  <c r="Q179" i="24"/>
  <c r="Q180" i="24"/>
  <c r="Q181" i="24"/>
  <c r="Q182" i="24"/>
  <c r="Q183" i="24"/>
  <c r="Q184" i="24"/>
  <c r="Q185" i="24"/>
  <c r="Q186" i="24"/>
  <c r="Q187" i="24"/>
  <c r="Q188" i="24"/>
  <c r="Q189" i="24"/>
  <c r="Q190" i="24"/>
  <c r="Q191" i="24"/>
  <c r="Q192" i="24"/>
  <c r="Q193" i="24"/>
  <c r="Q194" i="24"/>
  <c r="Q195" i="24"/>
  <c r="Q196" i="24"/>
  <c r="Q197" i="24"/>
  <c r="Q198" i="24"/>
  <c r="Q199" i="24"/>
  <c r="Q200" i="24"/>
  <c r="Q201" i="24"/>
  <c r="Q202" i="24"/>
  <c r="Q203" i="24"/>
  <c r="Q204" i="24"/>
  <c r="Q205" i="24"/>
  <c r="Q206" i="24"/>
  <c r="Q207" i="24"/>
  <c r="Q208" i="24"/>
  <c r="Q209" i="24"/>
  <c r="Q210" i="24"/>
  <c r="Q211" i="24"/>
  <c r="Q212" i="24"/>
  <c r="Q213" i="24"/>
  <c r="Q214" i="24"/>
  <c r="Q215" i="24"/>
  <c r="Q216" i="24"/>
  <c r="Q217" i="24"/>
  <c r="Q218" i="24"/>
  <c r="Q219" i="24"/>
  <c r="Q220" i="24"/>
  <c r="Q221" i="24"/>
  <c r="Q222" i="24"/>
  <c r="Q223" i="24"/>
  <c r="Q224" i="24"/>
  <c r="Q225" i="24"/>
  <c r="Q226" i="24"/>
  <c r="Q227" i="24"/>
  <c r="Q228" i="24"/>
  <c r="Q229" i="24"/>
  <c r="Q230" i="24"/>
  <c r="Q231" i="24"/>
  <c r="Q232" i="24"/>
  <c r="Q233" i="24"/>
  <c r="Q234" i="24"/>
  <c r="Q235" i="24"/>
  <c r="Q236" i="24"/>
  <c r="Q237" i="24"/>
  <c r="Q238" i="24"/>
  <c r="Q239" i="24"/>
  <c r="Q240" i="24"/>
  <c r="Q241" i="24"/>
  <c r="Q242" i="24"/>
  <c r="Q243" i="24"/>
  <c r="Q244" i="24"/>
  <c r="Q245" i="24"/>
  <c r="Q246" i="24"/>
  <c r="P6" i="24"/>
  <c r="P7" i="24"/>
  <c r="P8" i="24"/>
  <c r="P9" i="24"/>
  <c r="P10" i="24"/>
  <c r="P11" i="24"/>
  <c r="P12" i="24"/>
  <c r="P13" i="24"/>
  <c r="P14" i="24"/>
  <c r="P15" i="24"/>
  <c r="P16" i="24"/>
  <c r="P17" i="24"/>
  <c r="P18" i="24"/>
  <c r="P19" i="24"/>
  <c r="P20" i="24"/>
  <c r="P21" i="24"/>
  <c r="P22" i="24"/>
  <c r="P23" i="24"/>
  <c r="P24" i="24"/>
  <c r="P25" i="24"/>
  <c r="P26" i="24"/>
  <c r="P27" i="24"/>
  <c r="P28" i="24"/>
  <c r="P29" i="24"/>
  <c r="P30" i="24"/>
  <c r="P31" i="24"/>
  <c r="P32" i="24"/>
  <c r="P33" i="24"/>
  <c r="P34" i="24"/>
  <c r="P35" i="24"/>
  <c r="P36" i="24"/>
  <c r="P37" i="24"/>
  <c r="P38" i="24"/>
  <c r="P39" i="24"/>
  <c r="P40" i="24"/>
  <c r="P41" i="24"/>
  <c r="P42" i="24"/>
  <c r="P43" i="24"/>
  <c r="P44" i="24"/>
  <c r="P45" i="24"/>
  <c r="P46" i="24"/>
  <c r="P47" i="24"/>
  <c r="P48" i="24"/>
  <c r="P49" i="24"/>
  <c r="P50" i="24"/>
  <c r="P51" i="24"/>
  <c r="P52" i="24"/>
  <c r="P53" i="24"/>
  <c r="P54" i="24"/>
  <c r="P55" i="24"/>
  <c r="P56" i="24"/>
  <c r="P57" i="24"/>
  <c r="P58" i="24"/>
  <c r="P59" i="24"/>
  <c r="P60" i="24"/>
  <c r="P61" i="24"/>
  <c r="P62" i="24"/>
  <c r="P63" i="24"/>
  <c r="P64" i="24"/>
  <c r="P65" i="24"/>
  <c r="P66" i="24"/>
  <c r="P67" i="24"/>
  <c r="P68" i="24"/>
  <c r="P69" i="24"/>
  <c r="P70" i="24"/>
  <c r="P71" i="24"/>
  <c r="P72" i="24"/>
  <c r="P73" i="24"/>
  <c r="P74" i="24"/>
  <c r="P75" i="24"/>
  <c r="P76" i="24"/>
  <c r="P77" i="24"/>
  <c r="P78" i="24"/>
  <c r="P79" i="24"/>
  <c r="P80" i="24"/>
  <c r="P81" i="24"/>
  <c r="P82" i="24"/>
  <c r="P83" i="24"/>
  <c r="P84" i="24"/>
  <c r="P85" i="24"/>
  <c r="P86" i="24"/>
  <c r="P87" i="24"/>
  <c r="P88" i="24"/>
  <c r="P89" i="24"/>
  <c r="P90" i="24"/>
  <c r="P91" i="24"/>
  <c r="P92" i="24"/>
  <c r="P93" i="24"/>
  <c r="P94" i="24"/>
  <c r="P95" i="24"/>
  <c r="P96" i="24"/>
  <c r="P97" i="24"/>
  <c r="P98" i="24"/>
  <c r="P99" i="24"/>
  <c r="P100" i="24"/>
  <c r="P101" i="24"/>
  <c r="P102" i="24"/>
  <c r="P103" i="24"/>
  <c r="P104" i="24"/>
  <c r="P105" i="24"/>
  <c r="P106" i="24"/>
  <c r="P107" i="24"/>
  <c r="P108" i="24"/>
  <c r="P109" i="24"/>
  <c r="P110" i="24"/>
  <c r="P111" i="24"/>
  <c r="P112" i="24"/>
  <c r="P113" i="24"/>
  <c r="P114" i="24"/>
  <c r="P115" i="24"/>
  <c r="P116" i="24"/>
  <c r="P117" i="24"/>
  <c r="P118" i="24"/>
  <c r="P119" i="24"/>
  <c r="P120" i="24"/>
  <c r="P121" i="24"/>
  <c r="P122" i="24"/>
  <c r="P123" i="24"/>
  <c r="P124" i="24"/>
  <c r="P125" i="24"/>
  <c r="P126" i="24"/>
  <c r="P127" i="24"/>
  <c r="P128" i="24"/>
  <c r="P129" i="24"/>
  <c r="P130" i="24"/>
  <c r="P131" i="24"/>
  <c r="P132" i="24"/>
  <c r="P133" i="24"/>
  <c r="P134" i="24"/>
  <c r="P135" i="24"/>
  <c r="P136" i="24"/>
  <c r="P137" i="24"/>
  <c r="P138" i="24"/>
  <c r="P139" i="24"/>
  <c r="P140" i="24"/>
  <c r="P141" i="24"/>
  <c r="P142" i="24"/>
  <c r="P143" i="24"/>
  <c r="P144" i="24"/>
  <c r="P145" i="24"/>
  <c r="P146" i="24"/>
  <c r="P147" i="24"/>
  <c r="P148" i="24"/>
  <c r="P149" i="24"/>
  <c r="P150" i="24"/>
  <c r="P151" i="24"/>
  <c r="P152" i="24"/>
  <c r="P153" i="24"/>
  <c r="P154" i="24"/>
  <c r="P155" i="24"/>
  <c r="P156" i="24"/>
  <c r="P157" i="24"/>
  <c r="P158" i="24"/>
  <c r="P159" i="24"/>
  <c r="P160" i="24"/>
  <c r="P161" i="24"/>
  <c r="P162" i="24"/>
  <c r="P163" i="24"/>
  <c r="P164" i="24"/>
  <c r="P165" i="24"/>
  <c r="P166" i="24"/>
  <c r="P167" i="24"/>
  <c r="P168" i="24"/>
  <c r="P169" i="24"/>
  <c r="P170" i="24"/>
  <c r="P171" i="24"/>
  <c r="P172" i="24"/>
  <c r="P173" i="24"/>
  <c r="P174" i="24"/>
  <c r="P175" i="24"/>
  <c r="P176" i="24"/>
  <c r="P177" i="24"/>
  <c r="P178" i="24"/>
  <c r="P179" i="24"/>
  <c r="P180" i="24"/>
  <c r="P181" i="24"/>
  <c r="P182" i="24"/>
  <c r="P183" i="24"/>
  <c r="P184" i="24"/>
  <c r="P185" i="24"/>
  <c r="P186" i="24"/>
  <c r="P187" i="24"/>
  <c r="P188" i="24"/>
  <c r="P189" i="24"/>
  <c r="P190" i="24"/>
  <c r="P191" i="24"/>
  <c r="P192" i="24"/>
  <c r="P193" i="24"/>
  <c r="P194" i="24"/>
  <c r="P195" i="24"/>
  <c r="P196" i="24"/>
  <c r="P197" i="24"/>
  <c r="P198" i="24"/>
  <c r="P199" i="24"/>
  <c r="P200" i="24"/>
  <c r="P201" i="24"/>
  <c r="P202" i="24"/>
  <c r="P203" i="24"/>
  <c r="P204" i="24"/>
  <c r="P205" i="24"/>
  <c r="P206" i="24"/>
  <c r="P207" i="24"/>
  <c r="P208" i="24"/>
  <c r="P209" i="24"/>
  <c r="P210" i="24"/>
  <c r="P211" i="24"/>
  <c r="P212" i="24"/>
  <c r="P213" i="24"/>
  <c r="P214" i="24"/>
  <c r="P215" i="24"/>
  <c r="P216" i="24"/>
  <c r="P217" i="24"/>
  <c r="P218" i="24"/>
  <c r="P219" i="24"/>
  <c r="P220" i="24"/>
  <c r="P221" i="24"/>
  <c r="P222" i="24"/>
  <c r="P223" i="24"/>
  <c r="P224" i="24"/>
  <c r="P225" i="24"/>
  <c r="P226" i="24"/>
  <c r="P227" i="24"/>
  <c r="P228" i="24"/>
  <c r="P229" i="24"/>
  <c r="P230" i="24"/>
  <c r="P231" i="24"/>
  <c r="P232" i="24"/>
  <c r="P233" i="24"/>
  <c r="P234" i="24"/>
  <c r="P235" i="24"/>
  <c r="P236" i="24"/>
  <c r="P237" i="24"/>
  <c r="P238" i="24"/>
  <c r="P239" i="24"/>
  <c r="P240" i="24"/>
  <c r="P241" i="24"/>
  <c r="P242" i="24"/>
  <c r="P243" i="24"/>
  <c r="P244" i="24"/>
  <c r="P245" i="24"/>
  <c r="P246" i="24"/>
  <c r="Q8" i="24"/>
  <c r="P5" i="24"/>
  <c r="Z98" i="21"/>
  <c r="AA46" i="21" s="1"/>
  <c r="R98" i="21"/>
  <c r="S98" i="21"/>
  <c r="T98" i="21"/>
  <c r="M98" i="21"/>
  <c r="N98" i="21"/>
  <c r="O98" i="21"/>
  <c r="D98" i="21"/>
  <c r="E98" i="21"/>
  <c r="F98" i="21"/>
  <c r="G98" i="21"/>
  <c r="H98" i="21"/>
  <c r="J98" i="21"/>
  <c r="H484" i="14"/>
  <c r="S484" i="14"/>
  <c r="T484" i="14"/>
  <c r="U484" i="14"/>
  <c r="X484" i="14"/>
  <c r="Y484" i="14"/>
  <c r="Z484" i="14"/>
  <c r="O186" i="15"/>
  <c r="H590" i="16"/>
  <c r="J590" i="16"/>
  <c r="E590" i="16"/>
  <c r="G590" i="16"/>
  <c r="D99" i="21"/>
  <c r="E99" i="21"/>
  <c r="F99" i="21"/>
  <c r="G99" i="21"/>
  <c r="H99" i="21"/>
  <c r="J99" i="21"/>
  <c r="M99" i="21"/>
  <c r="N99" i="21"/>
  <c r="O99" i="21"/>
  <c r="R99" i="21"/>
  <c r="S99" i="21"/>
  <c r="T99" i="21"/>
  <c r="Z99" i="21"/>
  <c r="AA47" i="21" s="1"/>
  <c r="AE14" i="14"/>
  <c r="AE15" i="14"/>
  <c r="AE16" i="14"/>
  <c r="AE17" i="14"/>
  <c r="AE18" i="14"/>
  <c r="AE19" i="14"/>
  <c r="AE20" i="14"/>
  <c r="AE21" i="14"/>
  <c r="AE22" i="14"/>
  <c r="AE23" i="14"/>
  <c r="AE24" i="14"/>
  <c r="AE25" i="14"/>
  <c r="AE26" i="14"/>
  <c r="AE27" i="14"/>
  <c r="AE28" i="14"/>
  <c r="AE29" i="14"/>
  <c r="AE30" i="14"/>
  <c r="AE31" i="14"/>
  <c r="AE32" i="14"/>
  <c r="AE33" i="14"/>
  <c r="AE34" i="14"/>
  <c r="AE35" i="14"/>
  <c r="AE36" i="14"/>
  <c r="AE37" i="14"/>
  <c r="AE38" i="14"/>
  <c r="AE39" i="14"/>
  <c r="AE40" i="14"/>
  <c r="AE41" i="14"/>
  <c r="AE42" i="14"/>
  <c r="AE43" i="14"/>
  <c r="AE44" i="14"/>
  <c r="AE45" i="14"/>
  <c r="AE46" i="14"/>
  <c r="AE47" i="14"/>
  <c r="AE48" i="14"/>
  <c r="AE49" i="14"/>
  <c r="AE50" i="14"/>
  <c r="AE51" i="14"/>
  <c r="AE52" i="14"/>
  <c r="AE53" i="14"/>
  <c r="AE54" i="14"/>
  <c r="AE55" i="14"/>
  <c r="AE56" i="14"/>
  <c r="AE57" i="14"/>
  <c r="AE58" i="14"/>
  <c r="AE59" i="14"/>
  <c r="AE60" i="14"/>
  <c r="AE61" i="14"/>
  <c r="AE62" i="14"/>
  <c r="AE63" i="14"/>
  <c r="AE64" i="14"/>
  <c r="AE65" i="14"/>
  <c r="AE66" i="14"/>
  <c r="AE67" i="14"/>
  <c r="AE68" i="14"/>
  <c r="AE69" i="14"/>
  <c r="AE70" i="14"/>
  <c r="AE71" i="14"/>
  <c r="AE72" i="14"/>
  <c r="AE73" i="14"/>
  <c r="AE74" i="14"/>
  <c r="AE75" i="14"/>
  <c r="AE76" i="14"/>
  <c r="AE77" i="14"/>
  <c r="AE78" i="14"/>
  <c r="AE79" i="14"/>
  <c r="AE80" i="14"/>
  <c r="AE81" i="14"/>
  <c r="AE82" i="14"/>
  <c r="AE83" i="14"/>
  <c r="AE84" i="14"/>
  <c r="AE85" i="14"/>
  <c r="AE86" i="14"/>
  <c r="AE87" i="14"/>
  <c r="AE88" i="14"/>
  <c r="AE89" i="14"/>
  <c r="AE90" i="14"/>
  <c r="AE91" i="14"/>
  <c r="AE92" i="14"/>
  <c r="AE93" i="14"/>
  <c r="AE94" i="14"/>
  <c r="AE95" i="14"/>
  <c r="AE96" i="14"/>
  <c r="AE97" i="14"/>
  <c r="AE98" i="14"/>
  <c r="AE99" i="14"/>
  <c r="AE100" i="14"/>
  <c r="AE101" i="14"/>
  <c r="AE102" i="14"/>
  <c r="AE103" i="14"/>
  <c r="AE104" i="14"/>
  <c r="AE105" i="14"/>
  <c r="AE106" i="14"/>
  <c r="AE107" i="14"/>
  <c r="AE108" i="14"/>
  <c r="AE109" i="14"/>
  <c r="AE110" i="14"/>
  <c r="AE111" i="14"/>
  <c r="AE112" i="14"/>
  <c r="AE113" i="14"/>
  <c r="AE114" i="14"/>
  <c r="AE115" i="14"/>
  <c r="AE116" i="14"/>
  <c r="AE117" i="14"/>
  <c r="AE118" i="14"/>
  <c r="AE119" i="14"/>
  <c r="AE120" i="14"/>
  <c r="AE121" i="14"/>
  <c r="AE122" i="14"/>
  <c r="AE123" i="14"/>
  <c r="AE124" i="14"/>
  <c r="AE125" i="14"/>
  <c r="AE126" i="14"/>
  <c r="AE127" i="14"/>
  <c r="AE128" i="14"/>
  <c r="AE129" i="14"/>
  <c r="AE130" i="14"/>
  <c r="AE131" i="14"/>
  <c r="AE132" i="14"/>
  <c r="AE133" i="14"/>
  <c r="AE134" i="14"/>
  <c r="AE135" i="14"/>
  <c r="AE136" i="14"/>
  <c r="AE137" i="14"/>
  <c r="AE138" i="14"/>
  <c r="AE139" i="14"/>
  <c r="AE140" i="14"/>
  <c r="AE141" i="14"/>
  <c r="AE142" i="14"/>
  <c r="AE143" i="14"/>
  <c r="AE144" i="14"/>
  <c r="AE145" i="14"/>
  <c r="AE146" i="14"/>
  <c r="AE147" i="14"/>
  <c r="AE148" i="14"/>
  <c r="AE149" i="14"/>
  <c r="AE150" i="14"/>
  <c r="AE151" i="14"/>
  <c r="AE152" i="14"/>
  <c r="AE153" i="14"/>
  <c r="AE154" i="14"/>
  <c r="AE155" i="14"/>
  <c r="AE156" i="14"/>
  <c r="AE157" i="14"/>
  <c r="AE158" i="14"/>
  <c r="AE159" i="14"/>
  <c r="AE160" i="14"/>
  <c r="AE161" i="14"/>
  <c r="AE162" i="14"/>
  <c r="AE163" i="14"/>
  <c r="AE164" i="14"/>
  <c r="AE165" i="14"/>
  <c r="AE166" i="14"/>
  <c r="AE167" i="14"/>
  <c r="AE168" i="14"/>
  <c r="AE169" i="14"/>
  <c r="AE170" i="14"/>
  <c r="AE171" i="14"/>
  <c r="AE172" i="14"/>
  <c r="AE173" i="14"/>
  <c r="AE174" i="14"/>
  <c r="AE175" i="14"/>
  <c r="AE176" i="14"/>
  <c r="AE177" i="14"/>
  <c r="AE178" i="14"/>
  <c r="AE179" i="14"/>
  <c r="AE180" i="14"/>
  <c r="AE181" i="14"/>
  <c r="AE182" i="14"/>
  <c r="AE183" i="14"/>
  <c r="AE184" i="14"/>
  <c r="AE185" i="14"/>
  <c r="AE186" i="14"/>
  <c r="AE187" i="14"/>
  <c r="AE188" i="14"/>
  <c r="AE189" i="14"/>
  <c r="AE190" i="14"/>
  <c r="AE191" i="14"/>
  <c r="AE192" i="14"/>
  <c r="AE193" i="14"/>
  <c r="AE194" i="14"/>
  <c r="AE195" i="14"/>
  <c r="AE196" i="14"/>
  <c r="AE197" i="14"/>
  <c r="AE198" i="14"/>
  <c r="AE199" i="14"/>
  <c r="AE200" i="14"/>
  <c r="AE201" i="14"/>
  <c r="AE202" i="14"/>
  <c r="AE203" i="14"/>
  <c r="AE204" i="14"/>
  <c r="AE205" i="14"/>
  <c r="AE206" i="14"/>
  <c r="AE207" i="14"/>
  <c r="AE208" i="14"/>
  <c r="AE209" i="14"/>
  <c r="AE210" i="14"/>
  <c r="AE211" i="14"/>
  <c r="AE212" i="14"/>
  <c r="AE213" i="14"/>
  <c r="AE214" i="14"/>
  <c r="AE215" i="14"/>
  <c r="AE216" i="14"/>
  <c r="AE217" i="14"/>
  <c r="AE218" i="14"/>
  <c r="AE219" i="14"/>
  <c r="AE220" i="14"/>
  <c r="AE221" i="14"/>
  <c r="AE222" i="14"/>
  <c r="AE223" i="14"/>
  <c r="AE224" i="14"/>
  <c r="AE225" i="14"/>
  <c r="AE226" i="14"/>
  <c r="AE227" i="14"/>
  <c r="AE228" i="14"/>
  <c r="AE229" i="14"/>
  <c r="AE230" i="14"/>
  <c r="AE231" i="14"/>
  <c r="AE232" i="14"/>
  <c r="AE233" i="14"/>
  <c r="AE234" i="14"/>
  <c r="AE235" i="14"/>
  <c r="AE236" i="14"/>
  <c r="AE237" i="14"/>
  <c r="AE238" i="14"/>
  <c r="AE239" i="14"/>
  <c r="AE240" i="14"/>
  <c r="AE241" i="14"/>
  <c r="AE242" i="14"/>
  <c r="AE243" i="14"/>
  <c r="AE244" i="14"/>
  <c r="AE245" i="14"/>
  <c r="AE246" i="14"/>
  <c r="AE247" i="14"/>
  <c r="AE248" i="14"/>
  <c r="AE249" i="14"/>
  <c r="AE250" i="14"/>
  <c r="AE251" i="14"/>
  <c r="AE252" i="14"/>
  <c r="AE253" i="14"/>
  <c r="AE254" i="14"/>
  <c r="AE255" i="14"/>
  <c r="AE256" i="14"/>
  <c r="AE257" i="14"/>
  <c r="AE258" i="14"/>
  <c r="AE259" i="14"/>
  <c r="AE260" i="14"/>
  <c r="AE261" i="14"/>
  <c r="AE262" i="14"/>
  <c r="AE263" i="14"/>
  <c r="AE264" i="14"/>
  <c r="AE265" i="14"/>
  <c r="AE266" i="14"/>
  <c r="AE267" i="14"/>
  <c r="AE268" i="14"/>
  <c r="AE269" i="14"/>
  <c r="AE270" i="14"/>
  <c r="AE271" i="14"/>
  <c r="AE272" i="14"/>
  <c r="AE273" i="14"/>
  <c r="AE274" i="14"/>
  <c r="AE275" i="14"/>
  <c r="AE276" i="14"/>
  <c r="AE277" i="14"/>
  <c r="AE278" i="14"/>
  <c r="AE279" i="14"/>
  <c r="AE280" i="14"/>
  <c r="AE281" i="14"/>
  <c r="AE282" i="14"/>
  <c r="AE283" i="14"/>
  <c r="AE284" i="14"/>
  <c r="AE285" i="14"/>
  <c r="AE286" i="14"/>
  <c r="AE287" i="14"/>
  <c r="AE288" i="14"/>
  <c r="AE289" i="14"/>
  <c r="AE290" i="14"/>
  <c r="AE291" i="14"/>
  <c r="AE292" i="14"/>
  <c r="AE293" i="14"/>
  <c r="AE294" i="14"/>
  <c r="AE295" i="14"/>
  <c r="AE296" i="14"/>
  <c r="AE297" i="14"/>
  <c r="AE298" i="14"/>
  <c r="AE299" i="14"/>
  <c r="AE300" i="14"/>
  <c r="AE301" i="14"/>
  <c r="AE302" i="14"/>
  <c r="AE303" i="14"/>
  <c r="AE304" i="14"/>
  <c r="AE305" i="14"/>
  <c r="AE306" i="14"/>
  <c r="AE307" i="14"/>
  <c r="AE308" i="14"/>
  <c r="AE309" i="14"/>
  <c r="AE310" i="14"/>
  <c r="AE311" i="14"/>
  <c r="AE312" i="14"/>
  <c r="AE313" i="14"/>
  <c r="AE314" i="14"/>
  <c r="AE315" i="14"/>
  <c r="AE316" i="14"/>
  <c r="AE317" i="14"/>
  <c r="AE318" i="14"/>
  <c r="AE319" i="14"/>
  <c r="AE320" i="14"/>
  <c r="AE321" i="14"/>
  <c r="AE322" i="14"/>
  <c r="AE323" i="14"/>
  <c r="AE324" i="14"/>
  <c r="AE325" i="14"/>
  <c r="AE326" i="14"/>
  <c r="AE327" i="14"/>
  <c r="AE328" i="14"/>
  <c r="AE329" i="14"/>
  <c r="AE330" i="14"/>
  <c r="AE331" i="14"/>
  <c r="AE332" i="14"/>
  <c r="AE333" i="14"/>
  <c r="AE334" i="14"/>
  <c r="AE335" i="14"/>
  <c r="AE336" i="14"/>
  <c r="AE337" i="14"/>
  <c r="AE338" i="14"/>
  <c r="AE339" i="14"/>
  <c r="AE340" i="14"/>
  <c r="AE341" i="14"/>
  <c r="AE342" i="14"/>
  <c r="AE343" i="14"/>
  <c r="AE344" i="14"/>
  <c r="AE345" i="14"/>
  <c r="AE346" i="14"/>
  <c r="AE347" i="14"/>
  <c r="AE348" i="14"/>
  <c r="AE349" i="14"/>
  <c r="AE350" i="14"/>
  <c r="AE351" i="14"/>
  <c r="AE352" i="14"/>
  <c r="AE353" i="14"/>
  <c r="AE354" i="14"/>
  <c r="AE355" i="14"/>
  <c r="AE356" i="14"/>
  <c r="AE357" i="14"/>
  <c r="AE358" i="14"/>
  <c r="AE359" i="14"/>
  <c r="AE360" i="14"/>
  <c r="AE361" i="14"/>
  <c r="AE362" i="14"/>
  <c r="AE363" i="14"/>
  <c r="AE364" i="14"/>
  <c r="AE365" i="14"/>
  <c r="AE366" i="14"/>
  <c r="AE367" i="14"/>
  <c r="AE368" i="14"/>
  <c r="AE369" i="14"/>
  <c r="AE370" i="14"/>
  <c r="AE371" i="14"/>
  <c r="AE372" i="14"/>
  <c r="AE373" i="14"/>
  <c r="AE374" i="14"/>
  <c r="AE375" i="14"/>
  <c r="AE376" i="14"/>
  <c r="AE377" i="14"/>
  <c r="AE378" i="14"/>
  <c r="AE379" i="14"/>
  <c r="AE380" i="14"/>
  <c r="AE381" i="14"/>
  <c r="AE382" i="14"/>
  <c r="AE383" i="14"/>
  <c r="AE384" i="14"/>
  <c r="AE385" i="14"/>
  <c r="AE386" i="14"/>
  <c r="AE387" i="14"/>
  <c r="AE388" i="14"/>
  <c r="AE389" i="14"/>
  <c r="AE390" i="14"/>
  <c r="AE391" i="14"/>
  <c r="AE392" i="14"/>
  <c r="AE393" i="14"/>
  <c r="AE394" i="14"/>
  <c r="AE395" i="14"/>
  <c r="AE396" i="14"/>
  <c r="AE397" i="14"/>
  <c r="AE398" i="14"/>
  <c r="AE399" i="14"/>
  <c r="AE400" i="14"/>
  <c r="AE401" i="14"/>
  <c r="AE402" i="14"/>
  <c r="AE403" i="14"/>
  <c r="AE404" i="14"/>
  <c r="AE405" i="14"/>
  <c r="AE406" i="14"/>
  <c r="AE407" i="14"/>
  <c r="AE408" i="14"/>
  <c r="AE409" i="14"/>
  <c r="AE410" i="14"/>
  <c r="AE411" i="14"/>
  <c r="AE412" i="14"/>
  <c r="AE413" i="14"/>
  <c r="AE414" i="14"/>
  <c r="AE415" i="14"/>
  <c r="AE416" i="14"/>
  <c r="AE417" i="14"/>
  <c r="AE418" i="14"/>
  <c r="AE419" i="14"/>
  <c r="AE420" i="14"/>
  <c r="AE421" i="14"/>
  <c r="AE422" i="14"/>
  <c r="AE423" i="14"/>
  <c r="AE424" i="14"/>
  <c r="AE425" i="14"/>
  <c r="AE426" i="14"/>
  <c r="AE427" i="14"/>
  <c r="AE428" i="14"/>
  <c r="AE429" i="14"/>
  <c r="AE430" i="14"/>
  <c r="AE431" i="14"/>
  <c r="AE432" i="14"/>
  <c r="AE433" i="14"/>
  <c r="AE434" i="14"/>
  <c r="AE435" i="14"/>
  <c r="AE436" i="14"/>
  <c r="AE437" i="14"/>
  <c r="AE438" i="14"/>
  <c r="AE439" i="14"/>
  <c r="AE440" i="14"/>
  <c r="AE441" i="14"/>
  <c r="X483" i="14"/>
  <c r="Y483" i="14"/>
  <c r="Z483" i="14"/>
  <c r="S483" i="14"/>
  <c r="T483" i="14"/>
  <c r="U483" i="14"/>
  <c r="H483" i="14"/>
  <c r="D41" i="13"/>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4" i="15"/>
  <c r="H588" i="16"/>
  <c r="J588" i="16"/>
  <c r="H589" i="16"/>
  <c r="J589" i="16"/>
  <c r="E589" i="16"/>
  <c r="G589" i="16"/>
  <c r="E588" i="16"/>
  <c r="G588" i="16"/>
  <c r="Z100" i="21"/>
  <c r="AA48" i="21" s="1"/>
  <c r="R100" i="21"/>
  <c r="S100" i="21"/>
  <c r="T100" i="21"/>
  <c r="M100" i="21"/>
  <c r="N100" i="21"/>
  <c r="O100" i="21"/>
  <c r="D100" i="21"/>
  <c r="E100" i="21"/>
  <c r="F100" i="21"/>
  <c r="G100" i="21"/>
  <c r="H100" i="21"/>
  <c r="J100" i="21"/>
  <c r="X482" i="14"/>
  <c r="Y482" i="14"/>
  <c r="Z482" i="14"/>
  <c r="S482" i="14"/>
  <c r="T482" i="14"/>
  <c r="U482" i="14"/>
  <c r="H482" i="14"/>
  <c r="Z101" i="21"/>
  <c r="AA49" i="21" s="1"/>
  <c r="R101" i="21"/>
  <c r="S101" i="21"/>
  <c r="T101" i="21"/>
  <c r="M101" i="21"/>
  <c r="N101" i="21"/>
  <c r="O101" i="21"/>
  <c r="D101" i="21"/>
  <c r="E101" i="21"/>
  <c r="F101" i="21"/>
  <c r="G101" i="21"/>
  <c r="H101" i="21"/>
  <c r="J101" i="21"/>
  <c r="D102" i="21"/>
  <c r="E102" i="21"/>
  <c r="F102" i="21"/>
  <c r="G102" i="21"/>
  <c r="H102" i="21"/>
  <c r="J102" i="21"/>
  <c r="X481" i="14"/>
  <c r="Y481" i="14"/>
  <c r="Z481" i="14"/>
  <c r="S481" i="14"/>
  <c r="T481" i="14"/>
  <c r="U481" i="14"/>
  <c r="H481" i="14"/>
  <c r="AP481" i="14" s="1"/>
  <c r="H587" i="16"/>
  <c r="J587" i="16"/>
  <c r="E587" i="16"/>
  <c r="G587" i="16"/>
  <c r="Z102" i="21"/>
  <c r="AA50" i="21" s="1"/>
  <c r="R102" i="21"/>
  <c r="S102" i="21"/>
  <c r="T102" i="21"/>
  <c r="M102" i="21"/>
  <c r="N102" i="21"/>
  <c r="O102" i="21"/>
  <c r="X480" i="14"/>
  <c r="Y480" i="14"/>
  <c r="Z480" i="14"/>
  <c r="S480" i="14"/>
  <c r="T480" i="14"/>
  <c r="U480" i="14"/>
  <c r="H480" i="14"/>
  <c r="AP480" i="14" s="1"/>
  <c r="J583" i="16"/>
  <c r="H4" i="16"/>
  <c r="Q189" i="15" l="1"/>
  <c r="Q191" i="15"/>
  <c r="Q192" i="15"/>
  <c r="P102" i="6"/>
  <c r="P100" i="6"/>
  <c r="O104" i="6"/>
  <c r="Q127" i="15"/>
  <c r="Q107" i="15"/>
  <c r="Q87" i="15"/>
  <c r="Q67" i="15"/>
  <c r="Q47" i="15"/>
  <c r="Q27" i="15"/>
  <c r="Q187" i="15"/>
  <c r="Q167" i="15"/>
  <c r="Q147" i="15"/>
  <c r="K607" i="16"/>
  <c r="P95" i="6"/>
  <c r="P94" i="6"/>
  <c r="I606" i="16"/>
  <c r="K605" i="16"/>
  <c r="I601" i="16"/>
  <c r="I605" i="16"/>
  <c r="AE195" i="28"/>
  <c r="AE175" i="28"/>
  <c r="AE75" i="28"/>
  <c r="AG205" i="28"/>
  <c r="AG185" i="28"/>
  <c r="AG165" i="28"/>
  <c r="AG145" i="28"/>
  <c r="AG125" i="28"/>
  <c r="AG105" i="28"/>
  <c r="AG85" i="28"/>
  <c r="Q194" i="15"/>
  <c r="Q14" i="15"/>
  <c r="Q98" i="6"/>
  <c r="P98" i="6"/>
  <c r="AP159" i="6"/>
  <c r="AS154" i="6"/>
  <c r="K599" i="16"/>
  <c r="P104" i="6"/>
  <c r="AS155" i="6"/>
  <c r="AP160" i="6"/>
  <c r="AE152" i="28"/>
  <c r="AE132" i="28"/>
  <c r="AG202" i="28"/>
  <c r="AG182" i="28"/>
  <c r="AG162" i="28"/>
  <c r="AG122" i="28"/>
  <c r="AE201" i="28"/>
  <c r="AE161" i="28"/>
  <c r="AE81" i="28"/>
  <c r="AG211" i="28"/>
  <c r="AG191" i="28"/>
  <c r="AG171" i="28"/>
  <c r="AG151" i="28"/>
  <c r="AG131" i="28"/>
  <c r="AG111" i="28"/>
  <c r="AG91" i="28"/>
  <c r="AG222" i="28"/>
  <c r="AG74" i="28"/>
  <c r="AG72" i="28"/>
  <c r="AG73" i="28"/>
  <c r="AG204" i="28"/>
  <c r="AG184" i="28"/>
  <c r="AG164" i="28"/>
  <c r="AG144" i="28"/>
  <c r="AG124" i="28"/>
  <c r="AG104" i="28"/>
  <c r="AG84" i="28"/>
  <c r="AE153" i="28"/>
  <c r="AE113" i="28"/>
  <c r="AF232" i="28"/>
  <c r="AG223" i="28"/>
  <c r="AG203" i="28"/>
  <c r="AG183" i="28"/>
  <c r="AG163" i="28"/>
  <c r="AG143" i="28"/>
  <c r="AG123" i="28"/>
  <c r="AG103" i="28"/>
  <c r="AG83" i="28"/>
  <c r="AG142" i="28"/>
  <c r="AG102" i="28"/>
  <c r="AG82" i="28"/>
  <c r="AE171" i="28"/>
  <c r="AE151" i="28"/>
  <c r="AG221" i="28"/>
  <c r="AG201" i="28"/>
  <c r="AG181" i="28"/>
  <c r="AG161" i="28"/>
  <c r="AG141" i="28"/>
  <c r="AG121" i="28"/>
  <c r="AG101" i="28"/>
  <c r="AG81" i="28"/>
  <c r="AG220" i="28"/>
  <c r="AG200" i="28"/>
  <c r="AG180" i="28"/>
  <c r="AG160" i="28"/>
  <c r="AG140" i="28"/>
  <c r="AG120" i="28"/>
  <c r="AG100" i="28"/>
  <c r="AG80" i="28"/>
  <c r="AE209" i="28"/>
  <c r="AE129" i="28"/>
  <c r="AE89" i="28"/>
  <c r="AG219" i="28"/>
  <c r="AG199" i="28"/>
  <c r="AG179" i="28"/>
  <c r="AG159" i="28"/>
  <c r="AG139" i="28"/>
  <c r="AG119" i="28"/>
  <c r="AG99" i="28"/>
  <c r="AG79" i="28"/>
  <c r="AE128" i="28"/>
  <c r="AE108" i="28"/>
  <c r="AG218" i="28"/>
  <c r="AG198" i="28"/>
  <c r="AG178" i="28"/>
  <c r="AG158" i="28"/>
  <c r="AG138" i="28"/>
  <c r="AG118" i="28"/>
  <c r="AG98" i="28"/>
  <c r="AG78" i="28"/>
  <c r="AE147" i="28"/>
  <c r="AE127" i="28"/>
  <c r="AG217" i="28"/>
  <c r="AG197" i="28"/>
  <c r="AG177" i="28"/>
  <c r="AG157" i="28"/>
  <c r="AG137" i="28"/>
  <c r="AG117" i="28"/>
  <c r="AG97" i="28"/>
  <c r="AG77" i="28"/>
  <c r="AG216" i="28"/>
  <c r="AG196" i="28"/>
  <c r="AG176" i="28"/>
  <c r="AG156" i="28"/>
  <c r="AG136" i="28"/>
  <c r="AG116" i="28"/>
  <c r="AG96" i="28"/>
  <c r="AG76" i="28"/>
  <c r="AE185" i="28"/>
  <c r="AG215" i="28"/>
  <c r="AG195" i="28"/>
  <c r="AG175" i="28"/>
  <c r="BA175" i="28" s="1"/>
  <c r="AG155" i="28"/>
  <c r="AG135" i="28"/>
  <c r="AG115" i="28"/>
  <c r="AG95" i="28"/>
  <c r="AG75" i="28"/>
  <c r="BA75" i="28" s="1"/>
  <c r="AE204" i="28"/>
  <c r="AE104" i="28"/>
  <c r="AE84" i="28"/>
  <c r="AG194" i="28"/>
  <c r="AG174" i="28"/>
  <c r="AG134" i="28"/>
  <c r="AG114" i="28"/>
  <c r="AE143" i="28"/>
  <c r="AE123" i="28"/>
  <c r="AE103" i="28"/>
  <c r="AG213" i="28"/>
  <c r="AG193" i="28"/>
  <c r="AG173" i="28"/>
  <c r="AG153" i="28"/>
  <c r="AG133" i="28"/>
  <c r="AG113" i="28"/>
  <c r="AG93" i="28"/>
  <c r="AG214" i="28"/>
  <c r="AG154" i="28"/>
  <c r="AG94" i="28"/>
  <c r="AG212" i="28"/>
  <c r="AG192" i="28"/>
  <c r="AG172" i="28"/>
  <c r="AG152" i="28"/>
  <c r="AG132" i="28"/>
  <c r="BA132" i="28" s="1"/>
  <c r="AG112" i="28"/>
  <c r="AG92" i="28"/>
  <c r="AE200" i="28"/>
  <c r="AE180" i="28"/>
  <c r="AE80" i="28"/>
  <c r="AG210" i="28"/>
  <c r="AG190" i="28"/>
  <c r="AG170" i="28"/>
  <c r="AG150" i="28"/>
  <c r="AG130" i="28"/>
  <c r="AG110" i="28"/>
  <c r="AG90" i="28"/>
  <c r="AE219" i="28"/>
  <c r="AE199" i="28"/>
  <c r="AE119" i="28"/>
  <c r="AE99" i="28"/>
  <c r="AE79" i="28"/>
  <c r="AG209" i="28"/>
  <c r="AG189" i="28"/>
  <c r="AG169" i="28"/>
  <c r="AG149" i="28"/>
  <c r="AG129" i="28"/>
  <c r="AG109" i="28"/>
  <c r="AG89" i="28"/>
  <c r="BA89" i="28" s="1"/>
  <c r="AG208" i="28"/>
  <c r="AG188" i="28"/>
  <c r="AG168" i="28"/>
  <c r="AG148" i="28"/>
  <c r="AG128" i="28"/>
  <c r="AG108" i="28"/>
  <c r="AG88" i="28"/>
  <c r="AE177" i="28"/>
  <c r="AE137" i="28"/>
  <c r="AG207" i="28"/>
  <c r="AG187" i="28"/>
  <c r="AG167" i="28"/>
  <c r="AG147" i="28"/>
  <c r="AG127" i="28"/>
  <c r="AG107" i="28"/>
  <c r="AG87" i="28"/>
  <c r="AE176" i="28"/>
  <c r="AE156" i="28"/>
  <c r="AG206" i="28"/>
  <c r="AG186" i="28"/>
  <c r="AG166" i="28"/>
  <c r="AG146" i="28"/>
  <c r="AG126" i="28"/>
  <c r="AG106" i="28"/>
  <c r="AG86" i="28"/>
  <c r="Q166" i="15"/>
  <c r="Q106" i="15"/>
  <c r="Q46" i="15"/>
  <c r="Q123" i="15"/>
  <c r="Q80" i="15"/>
  <c r="Q126" i="15"/>
  <c r="Q66" i="15"/>
  <c r="Q102" i="15"/>
  <c r="Q121" i="15"/>
  <c r="Q186" i="15"/>
  <c r="Q99" i="15"/>
  <c r="Q146" i="15"/>
  <c r="Q86" i="15"/>
  <c r="Q26" i="15"/>
  <c r="Q64" i="15"/>
  <c r="Q185" i="15"/>
  <c r="Q165" i="15"/>
  <c r="Q145" i="15"/>
  <c r="Q125" i="15"/>
  <c r="Q105" i="15"/>
  <c r="Q85" i="15"/>
  <c r="Q65" i="15"/>
  <c r="Q45" i="15"/>
  <c r="Q25" i="15"/>
  <c r="Q184" i="15"/>
  <c r="Q164" i="15"/>
  <c r="Q144" i="15"/>
  <c r="Q124" i="15"/>
  <c r="Q104" i="15"/>
  <c r="Q84" i="15"/>
  <c r="Q44" i="15"/>
  <c r="Q24" i="15"/>
  <c r="Q183" i="15"/>
  <c r="Q163" i="15"/>
  <c r="Q143" i="15"/>
  <c r="Q103" i="15"/>
  <c r="Q83" i="15"/>
  <c r="Q63" i="15"/>
  <c r="Q43" i="15"/>
  <c r="Q23" i="15"/>
  <c r="Q182" i="15"/>
  <c r="Q162" i="15"/>
  <c r="Q142" i="15"/>
  <c r="Q122" i="15"/>
  <c r="Q82" i="15"/>
  <c r="Q62" i="15"/>
  <c r="Q42" i="15"/>
  <c r="Q22" i="15"/>
  <c r="Q181" i="15"/>
  <c r="Q161" i="15"/>
  <c r="Q141" i="15"/>
  <c r="Q101" i="15"/>
  <c r="Q81" i="15"/>
  <c r="Q61" i="15"/>
  <c r="Q41" i="15"/>
  <c r="Q21" i="15"/>
  <c r="Q180" i="15"/>
  <c r="Q160" i="15"/>
  <c r="Q140" i="15"/>
  <c r="Q120" i="15"/>
  <c r="Q100" i="15"/>
  <c r="Q60" i="15"/>
  <c r="Q40" i="15"/>
  <c r="Q20" i="15"/>
  <c r="Q179" i="15"/>
  <c r="Q159" i="15"/>
  <c r="Q139" i="15"/>
  <c r="Q119" i="15"/>
  <c r="Q79" i="15"/>
  <c r="Q178" i="15"/>
  <c r="Q158" i="15"/>
  <c r="Q138" i="15"/>
  <c r="Q118" i="15"/>
  <c r="Q98" i="15"/>
  <c r="Q78" i="15"/>
  <c r="Q58" i="15"/>
  <c r="Q18" i="15"/>
  <c r="Q37" i="15"/>
  <c r="Q174" i="15"/>
  <c r="Q51" i="15"/>
  <c r="Q68" i="15"/>
  <c r="Q195" i="15"/>
  <c r="Q59" i="15"/>
  <c r="Q39" i="15"/>
  <c r="Q19" i="15"/>
  <c r="Q38" i="15"/>
  <c r="Q177" i="15"/>
  <c r="Q157" i="15"/>
  <c r="Q137" i="15"/>
  <c r="Q117" i="15"/>
  <c r="Q97" i="15"/>
  <c r="Q77" i="15"/>
  <c r="Q57" i="15"/>
  <c r="Q17" i="15"/>
  <c r="Q176" i="15"/>
  <c r="Q156" i="15"/>
  <c r="Q136" i="15"/>
  <c r="Q116" i="15"/>
  <c r="Q96" i="15"/>
  <c r="Q76" i="15"/>
  <c r="Q56" i="15"/>
  <c r="Q36" i="15"/>
  <c r="Q16" i="15"/>
  <c r="Q175" i="15"/>
  <c r="Q155" i="15"/>
  <c r="Q135" i="15"/>
  <c r="Q115" i="15"/>
  <c r="Q95" i="15"/>
  <c r="Q75" i="15"/>
  <c r="Q55" i="15"/>
  <c r="Q35" i="15"/>
  <c r="Q15" i="15"/>
  <c r="Q154" i="15"/>
  <c r="Q134" i="15"/>
  <c r="Q114" i="15"/>
  <c r="Q94" i="15"/>
  <c r="Q74" i="15"/>
  <c r="Q54" i="15"/>
  <c r="Q34" i="15"/>
  <c r="Q173" i="15"/>
  <c r="Q153" i="15"/>
  <c r="Q133" i="15"/>
  <c r="Q113" i="15"/>
  <c r="Q93" i="15"/>
  <c r="Q73" i="15"/>
  <c r="Q53" i="15"/>
  <c r="Q33" i="15"/>
  <c r="Q172" i="15"/>
  <c r="Q152" i="15"/>
  <c r="Q132" i="15"/>
  <c r="Q112" i="15"/>
  <c r="Q92" i="15"/>
  <c r="Q72" i="15"/>
  <c r="Q52" i="15"/>
  <c r="Q32" i="15"/>
  <c r="Q171" i="15"/>
  <c r="Q151" i="15"/>
  <c r="Q131" i="15"/>
  <c r="Q111" i="15"/>
  <c r="Q91" i="15"/>
  <c r="Q71" i="15"/>
  <c r="Q31" i="15"/>
  <c r="Q170" i="15"/>
  <c r="Q150" i="15"/>
  <c r="Q130" i="15"/>
  <c r="Q110" i="15"/>
  <c r="Q90" i="15"/>
  <c r="Q70" i="15"/>
  <c r="Q50" i="15"/>
  <c r="Q30" i="15"/>
  <c r="Q169" i="15"/>
  <c r="Q149" i="15"/>
  <c r="Q129" i="15"/>
  <c r="Q109" i="15"/>
  <c r="Q89" i="15"/>
  <c r="Q69" i="15"/>
  <c r="Q49" i="15"/>
  <c r="Q29" i="15"/>
  <c r="Q168" i="15"/>
  <c r="Q148" i="15"/>
  <c r="Q128" i="15"/>
  <c r="Q108" i="15"/>
  <c r="Q88" i="15"/>
  <c r="Q48" i="15"/>
  <c r="Q28" i="15"/>
  <c r="Q190" i="15"/>
  <c r="N500" i="14"/>
  <c r="Q540" i="14"/>
  <c r="AP487" i="14"/>
  <c r="Q535" i="14"/>
  <c r="AP482" i="14"/>
  <c r="Q537" i="14"/>
  <c r="AP484" i="14"/>
  <c r="AE504" i="14"/>
  <c r="AP492" i="14"/>
  <c r="Q545" i="14"/>
  <c r="Q541" i="14"/>
  <c r="AP488" i="14"/>
  <c r="Q539" i="14"/>
  <c r="AP486" i="14"/>
  <c r="AP489" i="14"/>
  <c r="Q542" i="14"/>
  <c r="Q536" i="14"/>
  <c r="AP483" i="14"/>
  <c r="AP490" i="14"/>
  <c r="Q543" i="14"/>
  <c r="AE505" i="14"/>
  <c r="AG558" i="14" s="1"/>
  <c r="AP493" i="14"/>
  <c r="Q546" i="14"/>
  <c r="AJ493" i="14"/>
  <c r="AP491" i="14"/>
  <c r="Q544" i="14"/>
  <c r="AJ492" i="14"/>
  <c r="AE72" i="28"/>
  <c r="AE73" i="28"/>
  <c r="AE74" i="28"/>
  <c r="AD232" i="28"/>
  <c r="AE223" i="28"/>
  <c r="AE222" i="28"/>
  <c r="AE198" i="28"/>
  <c r="AE174" i="28"/>
  <c r="AE150" i="28"/>
  <c r="AE126" i="28"/>
  <c r="AE102" i="28"/>
  <c r="AE78" i="28"/>
  <c r="AE221" i="28"/>
  <c r="AE197" i="28"/>
  <c r="AE173" i="28"/>
  <c r="AE149" i="28"/>
  <c r="AE125" i="28"/>
  <c r="BA125" i="28" s="1"/>
  <c r="AE101" i="28"/>
  <c r="AE77" i="28"/>
  <c r="AE220" i="28"/>
  <c r="AE196" i="28"/>
  <c r="AE172" i="28"/>
  <c r="AE148" i="28"/>
  <c r="AE124" i="28"/>
  <c r="AE100" i="28"/>
  <c r="AE76" i="28"/>
  <c r="AE170" i="28"/>
  <c r="AE146" i="28"/>
  <c r="AE98" i="28"/>
  <c r="AE217" i="28"/>
  <c r="AE193" i="28"/>
  <c r="AE169" i="28"/>
  <c r="AE145" i="28"/>
  <c r="BA145" i="28" s="1"/>
  <c r="AE121" i="28"/>
  <c r="AE97" i="28"/>
  <c r="AE216" i="28"/>
  <c r="AE192" i="28"/>
  <c r="AE168" i="28"/>
  <c r="AE144" i="28"/>
  <c r="AE120" i="28"/>
  <c r="AE96" i="28"/>
  <c r="AE95" i="28"/>
  <c r="AE214" i="28"/>
  <c r="AE190" i="28"/>
  <c r="AE166" i="28"/>
  <c r="AE142" i="28"/>
  <c r="AE118" i="28"/>
  <c r="AE94" i="28"/>
  <c r="AE213" i="28"/>
  <c r="AE189" i="28"/>
  <c r="AE165" i="28"/>
  <c r="BA165" i="28" s="1"/>
  <c r="AE141" i="28"/>
  <c r="AE117" i="28"/>
  <c r="AE93" i="28"/>
  <c r="AE212" i="28"/>
  <c r="AE188" i="28"/>
  <c r="AE164" i="28"/>
  <c r="AE140" i="28"/>
  <c r="AE116" i="28"/>
  <c r="AE92" i="28"/>
  <c r="AE211" i="28"/>
  <c r="AE187" i="28"/>
  <c r="AE163" i="28"/>
  <c r="AE139" i="28"/>
  <c r="AE115" i="28"/>
  <c r="AE91" i="28"/>
  <c r="BA91" i="28" s="1"/>
  <c r="AE210" i="28"/>
  <c r="AE186" i="28"/>
  <c r="AE162" i="28"/>
  <c r="AE138" i="28"/>
  <c r="AE114" i="28"/>
  <c r="AE90" i="28"/>
  <c r="AE215" i="28"/>
  <c r="AE167" i="28"/>
  <c r="AE208" i="28"/>
  <c r="AE184" i="28"/>
  <c r="AE160" i="28"/>
  <c r="AE136" i="28"/>
  <c r="AE112" i="28"/>
  <c r="AE88" i="28"/>
  <c r="AE218" i="28"/>
  <c r="AE122" i="28"/>
  <c r="AE207" i="28"/>
  <c r="AE183" i="28"/>
  <c r="AE159" i="28"/>
  <c r="AE135" i="28"/>
  <c r="AE111" i="28"/>
  <c r="BA111" i="28" s="1"/>
  <c r="AE87" i="28"/>
  <c r="AE191" i="28"/>
  <c r="AE206" i="28"/>
  <c r="AE182" i="28"/>
  <c r="BA182" i="28" s="1"/>
  <c r="AE158" i="28"/>
  <c r="AE134" i="28"/>
  <c r="AE110" i="28"/>
  <c r="AE86" i="28"/>
  <c r="AE205" i="28"/>
  <c r="BA205" i="28" s="1"/>
  <c r="AE181" i="28"/>
  <c r="AE157" i="28"/>
  <c r="AE133" i="28"/>
  <c r="AE109" i="28"/>
  <c r="AE85" i="28"/>
  <c r="AE194" i="28"/>
  <c r="AE203" i="28"/>
  <c r="AE179" i="28"/>
  <c r="AE155" i="28"/>
  <c r="AE131" i="28"/>
  <c r="AE107" i="28"/>
  <c r="AE83" i="28"/>
  <c r="AE202" i="28"/>
  <c r="BA202" i="28" s="1"/>
  <c r="AE178" i="28"/>
  <c r="AE154" i="28"/>
  <c r="AE130" i="28"/>
  <c r="AE106" i="28"/>
  <c r="AE82" i="28"/>
  <c r="AE105" i="28"/>
  <c r="BA105" i="28" s="1"/>
  <c r="AD77" i="28"/>
  <c r="AD79" i="28"/>
  <c r="AD80" i="28"/>
  <c r="AD81" i="28"/>
  <c r="AD82" i="28"/>
  <c r="AD76" i="28"/>
  <c r="AD72" i="28"/>
  <c r="AD73" i="28"/>
  <c r="AD74" i="28"/>
  <c r="AD78" i="28"/>
  <c r="AD75" i="28"/>
  <c r="AF72" i="28"/>
  <c r="AF74" i="28"/>
  <c r="AF76" i="28"/>
  <c r="AF82" i="28"/>
  <c r="AF80" i="28"/>
  <c r="AF73" i="28"/>
  <c r="AF75" i="28"/>
  <c r="AF77" i="28"/>
  <c r="AF78" i="28"/>
  <c r="AF81" i="28"/>
  <c r="AF79" i="28"/>
  <c r="AB361" i="14"/>
  <c r="AE493" i="14"/>
  <c r="AG546" i="14" s="1"/>
  <c r="Q534" i="14"/>
  <c r="M507" i="14"/>
  <c r="N507" i="14"/>
  <c r="M504" i="14"/>
  <c r="N504" i="14"/>
  <c r="AE497" i="14"/>
  <c r="AG550" i="14" s="1"/>
  <c r="Q538" i="14"/>
  <c r="AE492" i="14"/>
  <c r="AG545" i="14" s="1"/>
  <c r="Q533" i="14"/>
  <c r="AC439" i="14"/>
  <c r="AC431" i="14"/>
  <c r="AC415" i="14"/>
  <c r="AC407" i="14"/>
  <c r="AC391" i="14"/>
  <c r="AC383" i="14"/>
  <c r="AC367" i="14"/>
  <c r="AC359" i="14"/>
  <c r="AC343" i="14"/>
  <c r="AC327" i="14"/>
  <c r="AC303" i="14"/>
  <c r="AC295" i="14"/>
  <c r="AC279" i="14"/>
  <c r="AC271" i="14"/>
  <c r="AC263" i="14"/>
  <c r="AC255" i="14"/>
  <c r="AC239" i="14"/>
  <c r="AC231" i="14"/>
  <c r="AC215" i="14"/>
  <c r="AC207" i="14"/>
  <c r="AC191" i="14"/>
  <c r="AC183" i="14"/>
  <c r="AC167" i="14"/>
  <c r="AC151" i="14"/>
  <c r="AC135" i="14"/>
  <c r="AC127" i="14"/>
  <c r="AC111" i="14"/>
  <c r="AC103" i="14"/>
  <c r="AC87" i="14"/>
  <c r="AC63" i="14"/>
  <c r="AC47" i="14"/>
  <c r="AC39" i="14"/>
  <c r="AC23" i="14"/>
  <c r="AB429" i="14"/>
  <c r="AB397" i="14"/>
  <c r="N505" i="14"/>
  <c r="M505" i="14"/>
  <c r="N506" i="14"/>
  <c r="M506" i="14"/>
  <c r="Q97" i="6"/>
  <c r="Q96" i="6"/>
  <c r="Q95" i="6"/>
  <c r="Q94" i="6"/>
  <c r="O94" i="6"/>
  <c r="Q105" i="6"/>
  <c r="Q103" i="6"/>
  <c r="Q102" i="6"/>
  <c r="Q101" i="6"/>
  <c r="Q104" i="6"/>
  <c r="Q100" i="6"/>
  <c r="Q99" i="6"/>
  <c r="AF107" i="28"/>
  <c r="AD208" i="28"/>
  <c r="AD192" i="28"/>
  <c r="AD176" i="28"/>
  <c r="AD160" i="28"/>
  <c r="AD144" i="28"/>
  <c r="AD128" i="28"/>
  <c r="AD112" i="28"/>
  <c r="AD96" i="28"/>
  <c r="AF230" i="28"/>
  <c r="AF150" i="28"/>
  <c r="AF134" i="28"/>
  <c r="AF110" i="28"/>
  <c r="AD216" i="28"/>
  <c r="AD200" i="28"/>
  <c r="AD184" i="28"/>
  <c r="AD104" i="28"/>
  <c r="AD88" i="28"/>
  <c r="AF222" i="28"/>
  <c r="AF206" i="28"/>
  <c r="AF190" i="28"/>
  <c r="AF174" i="28"/>
  <c r="AF142" i="28"/>
  <c r="AF126" i="28"/>
  <c r="AF118" i="28"/>
  <c r="AF102" i="28"/>
  <c r="AF86" i="28"/>
  <c r="AD230" i="28"/>
  <c r="AD222" i="28"/>
  <c r="AD214" i="28"/>
  <c r="AD206" i="28"/>
  <c r="AD198" i="28"/>
  <c r="AD190" i="28"/>
  <c r="AD182" i="28"/>
  <c r="AD174" i="28"/>
  <c r="AD166" i="28"/>
  <c r="AD158" i="28"/>
  <c r="AD150" i="28"/>
  <c r="AD142" i="28"/>
  <c r="AD134" i="28"/>
  <c r="AD126" i="28"/>
  <c r="AD118" i="28"/>
  <c r="AD110" i="28"/>
  <c r="AD102" i="28"/>
  <c r="AD94" i="28"/>
  <c r="AD86" i="28"/>
  <c r="AF228" i="28"/>
  <c r="AF220" i="28"/>
  <c r="AF212" i="28"/>
  <c r="AF204" i="28"/>
  <c r="AF196" i="28"/>
  <c r="AF188" i="28"/>
  <c r="AF180" i="28"/>
  <c r="AF172" i="28"/>
  <c r="AF164" i="28"/>
  <c r="AF156" i="28"/>
  <c r="AF148" i="28"/>
  <c r="AF140" i="28"/>
  <c r="AF132" i="28"/>
  <c r="AF124" i="28"/>
  <c r="AF116" i="28"/>
  <c r="AF108" i="28"/>
  <c r="AF100" i="28"/>
  <c r="AF92" i="28"/>
  <c r="AF84" i="28"/>
  <c r="AD221" i="28"/>
  <c r="AD189" i="28"/>
  <c r="AD149" i="28"/>
  <c r="AD101" i="28"/>
  <c r="AF219" i="28"/>
  <c r="AF179" i="28"/>
  <c r="AF99" i="28"/>
  <c r="AD228" i="28"/>
  <c r="AD220" i="28"/>
  <c r="AD212" i="28"/>
  <c r="AD204" i="28"/>
  <c r="AD196" i="28"/>
  <c r="AD188" i="28"/>
  <c r="AD180" i="28"/>
  <c r="AD172" i="28"/>
  <c r="AD164" i="28"/>
  <c r="AD156" i="28"/>
  <c r="AD148" i="28"/>
  <c r="AD140" i="28"/>
  <c r="AD132" i="28"/>
  <c r="AD124" i="28"/>
  <c r="AD116" i="28"/>
  <c r="AD108" i="28"/>
  <c r="AD100" i="28"/>
  <c r="AD92" i="28"/>
  <c r="AD84" i="28"/>
  <c r="AF226" i="28"/>
  <c r="AF218" i="28"/>
  <c r="AF210" i="28"/>
  <c r="AF202" i="28"/>
  <c r="AF194" i="28"/>
  <c r="AF186" i="28"/>
  <c r="AF178" i="28"/>
  <c r="AF170" i="28"/>
  <c r="AF162" i="28"/>
  <c r="AF154" i="28"/>
  <c r="AF146" i="28"/>
  <c r="AF138" i="28"/>
  <c r="AF130" i="28"/>
  <c r="AF122" i="28"/>
  <c r="AF114" i="28"/>
  <c r="AF106" i="28"/>
  <c r="AF98" i="28"/>
  <c r="AF90" i="28"/>
  <c r="AD205" i="28"/>
  <c r="AD165" i="28"/>
  <c r="AD133" i="28"/>
  <c r="AD109" i="28"/>
  <c r="AD85" i="28"/>
  <c r="AF203" i="28"/>
  <c r="AF187" i="28"/>
  <c r="AF163" i="28"/>
  <c r="AF155" i="28"/>
  <c r="AF139" i="28"/>
  <c r="AF123" i="28"/>
  <c r="AF91" i="28"/>
  <c r="AD227" i="28"/>
  <c r="AD219" i="28"/>
  <c r="AD211" i="28"/>
  <c r="AD203" i="28"/>
  <c r="AD195" i="28"/>
  <c r="AD187" i="28"/>
  <c r="AD179" i="28"/>
  <c r="AD171" i="28"/>
  <c r="AD163" i="28"/>
  <c r="AD155" i="28"/>
  <c r="AD147" i="28"/>
  <c r="AD139" i="28"/>
  <c r="AD131" i="28"/>
  <c r="AD123" i="28"/>
  <c r="AD115" i="28"/>
  <c r="AD107" i="28"/>
  <c r="AD99" i="28"/>
  <c r="AD91" i="28"/>
  <c r="AF83" i="28"/>
  <c r="AF225" i="28"/>
  <c r="AF217" i="28"/>
  <c r="AF209" i="28"/>
  <c r="AF201" i="28"/>
  <c r="AF193" i="28"/>
  <c r="AF185" i="28"/>
  <c r="AF177" i="28"/>
  <c r="AF169" i="28"/>
  <c r="AF161" i="28"/>
  <c r="AF153" i="28"/>
  <c r="AF145" i="28"/>
  <c r="AF137" i="28"/>
  <c r="AF129" i="28"/>
  <c r="AF121" i="28"/>
  <c r="AF113" i="28"/>
  <c r="AF105" i="28"/>
  <c r="AF97" i="28"/>
  <c r="AF89" i="28"/>
  <c r="AD213" i="28"/>
  <c r="AD173" i="28"/>
  <c r="AD141" i="28"/>
  <c r="AD117" i="28"/>
  <c r="AD93" i="28"/>
  <c r="AF211" i="28"/>
  <c r="AF195" i="28"/>
  <c r="AF171" i="28"/>
  <c r="AF147" i="28"/>
  <c r="AF131" i="28"/>
  <c r="AF115" i="28"/>
  <c r="AD226" i="28"/>
  <c r="AD218" i="28"/>
  <c r="AD210" i="28"/>
  <c r="AD202" i="28"/>
  <c r="AD194" i="28"/>
  <c r="AD186" i="28"/>
  <c r="AD178" i="28"/>
  <c r="AD170" i="28"/>
  <c r="AD162" i="28"/>
  <c r="AD154" i="28"/>
  <c r="AD146" i="28"/>
  <c r="AD138" i="28"/>
  <c r="AD130" i="28"/>
  <c r="AD122" i="28"/>
  <c r="AD114" i="28"/>
  <c r="AD106" i="28"/>
  <c r="AD98" i="28"/>
  <c r="AD90" i="28"/>
  <c r="AF224" i="28"/>
  <c r="AF216" i="28"/>
  <c r="AF208" i="28"/>
  <c r="AF200" i="28"/>
  <c r="AF192" i="28"/>
  <c r="AF184" i="28"/>
  <c r="AF176" i="28"/>
  <c r="AF168" i="28"/>
  <c r="AF160" i="28"/>
  <c r="AF152" i="28"/>
  <c r="AF144" i="28"/>
  <c r="AF136" i="28"/>
  <c r="AF128" i="28"/>
  <c r="AF120" i="28"/>
  <c r="AF112" i="28"/>
  <c r="AF104" i="28"/>
  <c r="AF96" i="28"/>
  <c r="AF88" i="28"/>
  <c r="AD229" i="28"/>
  <c r="AD197" i="28"/>
  <c r="AD181" i="28"/>
  <c r="AD157" i="28"/>
  <c r="AD125" i="28"/>
  <c r="AF227" i="28"/>
  <c r="AD83" i="28"/>
  <c r="AD225" i="28"/>
  <c r="AD217" i="28"/>
  <c r="AD209" i="28"/>
  <c r="AD201" i="28"/>
  <c r="AD193" i="28"/>
  <c r="AD185" i="28"/>
  <c r="AD177" i="28"/>
  <c r="AD169" i="28"/>
  <c r="AD161" i="28"/>
  <c r="AD153" i="28"/>
  <c r="AD145" i="28"/>
  <c r="AD137" i="28"/>
  <c r="AD129" i="28"/>
  <c r="AD121" i="28"/>
  <c r="AD113" i="28"/>
  <c r="AD105" i="28"/>
  <c r="AD97" i="28"/>
  <c r="AD89" i="28"/>
  <c r="AF231" i="28"/>
  <c r="AF223" i="28"/>
  <c r="AF215" i="28"/>
  <c r="AF207" i="28"/>
  <c r="AF199" i="28"/>
  <c r="AF191" i="28"/>
  <c r="AF183" i="28"/>
  <c r="AF175" i="28"/>
  <c r="AF167" i="28"/>
  <c r="AF159" i="28"/>
  <c r="AF151" i="28"/>
  <c r="AF143" i="28"/>
  <c r="AF135" i="28"/>
  <c r="AF127" i="28"/>
  <c r="AF119" i="28"/>
  <c r="AF111" i="28"/>
  <c r="AF103" i="28"/>
  <c r="AF95" i="28"/>
  <c r="AF87" i="28"/>
  <c r="AD224" i="28"/>
  <c r="AD168" i="28"/>
  <c r="AD152" i="28"/>
  <c r="AD136" i="28"/>
  <c r="AD120" i="28"/>
  <c r="AF214" i="28"/>
  <c r="AF198" i="28"/>
  <c r="AF182" i="28"/>
  <c r="AF166" i="28"/>
  <c r="AF158" i="28"/>
  <c r="AF94" i="28"/>
  <c r="AD231" i="28"/>
  <c r="AD223" i="28"/>
  <c r="AD215" i="28"/>
  <c r="AD207" i="28"/>
  <c r="AD199" i="28"/>
  <c r="AD191" i="28"/>
  <c r="AD183" i="28"/>
  <c r="AD175" i="28"/>
  <c r="AD167" i="28"/>
  <c r="AD159" i="28"/>
  <c r="AD151" i="28"/>
  <c r="AD143" i="28"/>
  <c r="AD135" i="28"/>
  <c r="AD127" i="28"/>
  <c r="AD119" i="28"/>
  <c r="AD111" i="28"/>
  <c r="AD103" i="28"/>
  <c r="AD95" i="28"/>
  <c r="AD87" i="28"/>
  <c r="AF229" i="28"/>
  <c r="AF221" i="28"/>
  <c r="AF213" i="28"/>
  <c r="AF205" i="28"/>
  <c r="AF197" i="28"/>
  <c r="AF189" i="28"/>
  <c r="AF181" i="28"/>
  <c r="AF173" i="28"/>
  <c r="AF165" i="28"/>
  <c r="AF157" i="28"/>
  <c r="AF149" i="28"/>
  <c r="AF141" i="28"/>
  <c r="AF133" i="28"/>
  <c r="AH133" i="28" s="1"/>
  <c r="AF125" i="28"/>
  <c r="AF117" i="28"/>
  <c r="AF109" i="28"/>
  <c r="AF101" i="28"/>
  <c r="AF93" i="28"/>
  <c r="AF85" i="28"/>
  <c r="AO154" i="6"/>
  <c r="AN151" i="6"/>
  <c r="AO155" i="6"/>
  <c r="AN152" i="6"/>
  <c r="AB96" i="21"/>
  <c r="AB92" i="21"/>
  <c r="AC84" i="21"/>
  <c r="AC81" i="21"/>
  <c r="AC79" i="21"/>
  <c r="AB88" i="21"/>
  <c r="AC88" i="21"/>
  <c r="AC85" i="21"/>
  <c r="AC83" i="21"/>
  <c r="AC77" i="21"/>
  <c r="AB86" i="21"/>
  <c r="AC82" i="21"/>
  <c r="AB91" i="21"/>
  <c r="AC89" i="21"/>
  <c r="AC76" i="21"/>
  <c r="AB85" i="21"/>
  <c r="AC87" i="21"/>
  <c r="AB97" i="21"/>
  <c r="AC80" i="21"/>
  <c r="AC86" i="21"/>
  <c r="AB93" i="21"/>
  <c r="AC78" i="21"/>
  <c r="AB87" i="21"/>
  <c r="I599" i="16"/>
  <c r="I602" i="16"/>
  <c r="K604" i="16"/>
  <c r="K608" i="16"/>
  <c r="K603" i="16"/>
  <c r="I604" i="16"/>
  <c r="L596" i="16"/>
  <c r="I608" i="16"/>
  <c r="L591" i="16"/>
  <c r="I603" i="16"/>
  <c r="K606" i="16"/>
  <c r="K602" i="16"/>
  <c r="K601" i="16"/>
  <c r="AC79" i="14"/>
  <c r="AC16" i="14"/>
  <c r="AC438" i="14"/>
  <c r="AC430" i="14"/>
  <c r="AC422" i="14"/>
  <c r="AC414" i="14"/>
  <c r="AC406" i="14"/>
  <c r="AC398" i="14"/>
  <c r="AC390" i="14"/>
  <c r="AC382" i="14"/>
  <c r="AC374" i="14"/>
  <c r="AC366" i="14"/>
  <c r="AC358" i="14"/>
  <c r="AC350" i="14"/>
  <c r="AC342" i="14"/>
  <c r="AC334" i="14"/>
  <c r="AC326" i="14"/>
  <c r="AC318" i="14"/>
  <c r="AC310" i="14"/>
  <c r="AC302" i="14"/>
  <c r="AC294" i="14"/>
  <c r="AC286" i="14"/>
  <c r="AC278" i="14"/>
  <c r="AC270" i="14"/>
  <c r="AC262" i="14"/>
  <c r="AC254" i="14"/>
  <c r="AC246" i="14"/>
  <c r="AC238" i="14"/>
  <c r="AC230" i="14"/>
  <c r="AC222" i="14"/>
  <c r="AC214" i="14"/>
  <c r="AC206" i="14"/>
  <c r="AC423" i="14"/>
  <c r="AC399" i="14"/>
  <c r="AC375" i="14"/>
  <c r="AC319" i="14"/>
  <c r="AC159" i="14"/>
  <c r="AC95" i="14"/>
  <c r="AC71" i="14"/>
  <c r="AC55" i="14"/>
  <c r="AB437" i="14"/>
  <c r="AB421" i="14"/>
  <c r="AB413" i="14"/>
  <c r="AB405" i="14"/>
  <c r="AB381" i="14"/>
  <c r="AC437" i="14"/>
  <c r="AC429" i="14"/>
  <c r="AC421" i="14"/>
  <c r="AC413" i="14"/>
  <c r="AC405" i="14"/>
  <c r="AC397" i="14"/>
  <c r="AC389" i="14"/>
  <c r="AC381" i="14"/>
  <c r="AC373" i="14"/>
  <c r="AC365" i="14"/>
  <c r="AC357" i="14"/>
  <c r="AC349" i="14"/>
  <c r="AC341" i="14"/>
  <c r="AC333" i="14"/>
  <c r="AC325" i="14"/>
  <c r="AC317" i="14"/>
  <c r="AC309" i="14"/>
  <c r="AC301" i="14"/>
  <c r="AC293" i="14"/>
  <c r="AC285" i="14"/>
  <c r="AC277" i="14"/>
  <c r="AC269" i="14"/>
  <c r="AC261" i="14"/>
  <c r="AC253" i="14"/>
  <c r="AC245" i="14"/>
  <c r="AC237" i="14"/>
  <c r="AC229" i="14"/>
  <c r="AC351" i="14"/>
  <c r="AC335" i="14"/>
  <c r="AC311" i="14"/>
  <c r="AC287" i="14"/>
  <c r="AC247" i="14"/>
  <c r="AC223" i="14"/>
  <c r="AC199" i="14"/>
  <c r="AC175" i="14"/>
  <c r="AC143" i="14"/>
  <c r="AC119" i="14"/>
  <c r="AC31" i="14"/>
  <c r="AB389" i="14"/>
  <c r="AC436" i="14"/>
  <c r="AC428" i="14"/>
  <c r="AC420" i="14"/>
  <c r="AC412" i="14"/>
  <c r="AC404" i="14"/>
  <c r="AC396" i="14"/>
  <c r="AC388" i="14"/>
  <c r="AC380" i="14"/>
  <c r="AC372" i="14"/>
  <c r="AC364" i="14"/>
  <c r="AC356" i="14"/>
  <c r="AC348" i="14"/>
  <c r="AC340" i="14"/>
  <c r="AC332" i="14"/>
  <c r="AC324" i="14"/>
  <c r="AC316" i="14"/>
  <c r="AC308" i="14"/>
  <c r="AC300" i="14"/>
  <c r="AC292" i="14"/>
  <c r="AC284" i="14"/>
  <c r="AC276" i="14"/>
  <c r="AC268" i="14"/>
  <c r="AC260" i="14"/>
  <c r="AC252" i="14"/>
  <c r="AC435" i="14"/>
  <c r="AC411" i="14"/>
  <c r="AC371" i="14"/>
  <c r="AC347" i="14"/>
  <c r="AC323" i="14"/>
  <c r="AC299" i="14"/>
  <c r="AC267" i="14"/>
  <c r="AC251" i="14"/>
  <c r="AC219" i="14"/>
  <c r="AC203" i="14"/>
  <c r="AC187" i="14"/>
  <c r="AC163" i="14"/>
  <c r="AC147" i="14"/>
  <c r="AC139" i="14"/>
  <c r="AC131" i="14"/>
  <c r="AC123" i="14"/>
  <c r="AC115" i="14"/>
  <c r="AC107" i="14"/>
  <c r="AC99" i="14"/>
  <c r="AC91" i="14"/>
  <c r="AC83" i="14"/>
  <c r="AC75" i="14"/>
  <c r="AC67" i="14"/>
  <c r="AC59" i="14"/>
  <c r="AC51" i="14"/>
  <c r="AC43" i="14"/>
  <c r="AC35" i="14"/>
  <c r="AC27" i="14"/>
  <c r="AC19" i="14"/>
  <c r="AB441" i="14"/>
  <c r="AB433" i="14"/>
  <c r="AB425" i="14"/>
  <c r="AB417" i="14"/>
  <c r="AB409" i="14"/>
  <c r="AB401" i="14"/>
  <c r="AB393" i="14"/>
  <c r="AB369" i="14"/>
  <c r="AB353" i="14"/>
  <c r="AB345" i="14"/>
  <c r="AB337" i="14"/>
  <c r="AB329" i="14"/>
  <c r="AB321" i="14"/>
  <c r="AB313" i="14"/>
  <c r="AB305" i="14"/>
  <c r="AB297" i="14"/>
  <c r="AB289" i="14"/>
  <c r="AB281" i="14"/>
  <c r="AB273" i="14"/>
  <c r="AB265" i="14"/>
  <c r="AB257" i="14"/>
  <c r="AB249" i="14"/>
  <c r="AB241" i="14"/>
  <c r="AB233" i="14"/>
  <c r="AB225" i="14"/>
  <c r="AB217" i="14"/>
  <c r="AB209" i="14"/>
  <c r="AB201" i="14"/>
  <c r="AB193" i="14"/>
  <c r="AB185" i="14"/>
  <c r="AB177" i="14"/>
  <c r="AB169" i="14"/>
  <c r="AB161" i="14"/>
  <c r="AB153" i="14"/>
  <c r="AB145" i="14"/>
  <c r="AB137" i="14"/>
  <c r="AB129" i="14"/>
  <c r="AB121" i="14"/>
  <c r="AB113" i="14"/>
  <c r="AB105" i="14"/>
  <c r="AB97" i="14"/>
  <c r="AB89" i="14"/>
  <c r="AB81" i="14"/>
  <c r="AB73" i="14"/>
  <c r="AB65" i="14"/>
  <c r="AB57" i="14"/>
  <c r="AB49" i="14"/>
  <c r="AB41" i="14"/>
  <c r="AB33" i="14"/>
  <c r="AB25" i="14"/>
  <c r="AC419" i="14"/>
  <c r="AC379" i="14"/>
  <c r="AC339" i="14"/>
  <c r="AC291" i="14"/>
  <c r="AC243" i="14"/>
  <c r="AC179" i="14"/>
  <c r="AC434" i="14"/>
  <c r="AC426" i="14"/>
  <c r="AC418" i="14"/>
  <c r="AC410" i="14"/>
  <c r="AC402" i="14"/>
  <c r="AC394" i="14"/>
  <c r="AC386" i="14"/>
  <c r="AC378" i="14"/>
  <c r="AC370" i="14"/>
  <c r="AC362" i="14"/>
  <c r="AC354" i="14"/>
  <c r="AC346" i="14"/>
  <c r="AC338" i="14"/>
  <c r="AC330" i="14"/>
  <c r="AC322" i="14"/>
  <c r="AC314" i="14"/>
  <c r="AC306" i="14"/>
  <c r="AC298" i="14"/>
  <c r="AC290" i="14"/>
  <c r="AC282" i="14"/>
  <c r="AC274" i="14"/>
  <c r="AC266" i="14"/>
  <c r="AC258" i="14"/>
  <c r="AC250" i="14"/>
  <c r="AC242" i="14"/>
  <c r="AC234" i="14"/>
  <c r="AC226" i="14"/>
  <c r="AC218" i="14"/>
  <c r="AC210" i="14"/>
  <c r="AC427" i="14"/>
  <c r="AC403" i="14"/>
  <c r="AC387" i="14"/>
  <c r="AC355" i="14"/>
  <c r="AC331" i="14"/>
  <c r="AC307" i="14"/>
  <c r="AC283" i="14"/>
  <c r="AC259" i="14"/>
  <c r="AC235" i="14"/>
  <c r="AC211" i="14"/>
  <c r="AC195" i="14"/>
  <c r="AC155" i="14"/>
  <c r="AB385" i="14"/>
  <c r="AC441" i="14"/>
  <c r="AC433" i="14"/>
  <c r="AC425" i="14"/>
  <c r="AC417" i="14"/>
  <c r="AC409" i="14"/>
  <c r="AC401" i="14"/>
  <c r="AC393" i="14"/>
  <c r="AC385" i="14"/>
  <c r="AC377" i="14"/>
  <c r="AC369" i="14"/>
  <c r="AC361" i="14"/>
  <c r="AC353" i="14"/>
  <c r="AC345" i="14"/>
  <c r="AC337" i="14"/>
  <c r="AC329" i="14"/>
  <c r="AC321" i="14"/>
  <c r="AC313" i="14"/>
  <c r="AC305" i="14"/>
  <c r="AC297" i="14"/>
  <c r="AC289" i="14"/>
  <c r="AC281" i="14"/>
  <c r="AC273" i="14"/>
  <c r="AC265" i="14"/>
  <c r="AC257" i="14"/>
  <c r="AC249" i="14"/>
  <c r="AC395" i="14"/>
  <c r="AC363" i="14"/>
  <c r="AC315" i="14"/>
  <c r="AC275" i="14"/>
  <c r="AC227" i="14"/>
  <c r="AC171" i="14"/>
  <c r="AB377" i="14"/>
  <c r="AC15" i="14"/>
  <c r="AC440" i="14"/>
  <c r="AC432" i="14"/>
  <c r="AC424" i="14"/>
  <c r="AC416" i="14"/>
  <c r="AC408" i="14"/>
  <c r="AC400" i="14"/>
  <c r="AC392" i="14"/>
  <c r="AC384" i="14"/>
  <c r="AC376" i="14"/>
  <c r="AC368" i="14"/>
  <c r="AC360" i="14"/>
  <c r="AC352" i="14"/>
  <c r="AC344" i="14"/>
  <c r="AC336" i="14"/>
  <c r="AC328" i="14"/>
  <c r="AC320" i="14"/>
  <c r="AC312" i="14"/>
  <c r="AC304" i="14"/>
  <c r="AC296" i="14"/>
  <c r="AC288" i="14"/>
  <c r="AC280" i="14"/>
  <c r="AC272" i="14"/>
  <c r="AC264" i="14"/>
  <c r="AC256" i="14"/>
  <c r="AC248" i="14"/>
  <c r="AC240" i="14"/>
  <c r="AC232" i="14"/>
  <c r="AC224" i="14"/>
  <c r="AC244" i="14"/>
  <c r="AC236" i="14"/>
  <c r="AC228" i="14"/>
  <c r="AC220" i="14"/>
  <c r="AC212" i="14"/>
  <c r="AC204" i="14"/>
  <c r="AC196" i="14"/>
  <c r="AC188" i="14"/>
  <c r="AC180" i="14"/>
  <c r="AC172" i="14"/>
  <c r="AC164" i="14"/>
  <c r="AC156" i="14"/>
  <c r="AC148" i="14"/>
  <c r="AC140" i="14"/>
  <c r="AC132" i="14"/>
  <c r="AC124" i="14"/>
  <c r="AC116" i="14"/>
  <c r="AC108" i="14"/>
  <c r="AC100" i="14"/>
  <c r="AC92" i="14"/>
  <c r="AC84" i="14"/>
  <c r="AC76" i="14"/>
  <c r="AC68" i="14"/>
  <c r="AC60" i="14"/>
  <c r="AC52" i="14"/>
  <c r="AC44" i="14"/>
  <c r="AC36" i="14"/>
  <c r="AC28" i="14"/>
  <c r="AC20" i="14"/>
  <c r="AB434" i="14"/>
  <c r="AB426" i="14"/>
  <c r="AB418" i="14"/>
  <c r="AB410" i="14"/>
  <c r="AB402" i="14"/>
  <c r="AB394" i="14"/>
  <c r="AB386" i="14"/>
  <c r="AB378" i="14"/>
  <c r="AB370" i="14"/>
  <c r="AB362" i="14"/>
  <c r="AB354" i="14"/>
  <c r="AB346" i="14"/>
  <c r="AB338" i="14"/>
  <c r="AB330" i="14"/>
  <c r="AB322" i="14"/>
  <c r="AB314" i="14"/>
  <c r="AB306" i="14"/>
  <c r="AB298" i="14"/>
  <c r="AB290" i="14"/>
  <c r="AB282" i="14"/>
  <c r="AB274" i="14"/>
  <c r="AB266" i="14"/>
  <c r="AB258" i="14"/>
  <c r="AB250" i="14"/>
  <c r="AB242" i="14"/>
  <c r="AB234" i="14"/>
  <c r="AB226" i="14"/>
  <c r="AB218" i="14"/>
  <c r="AB210" i="14"/>
  <c r="AB202" i="14"/>
  <c r="AB194" i="14"/>
  <c r="AB186" i="14"/>
  <c r="AB178" i="14"/>
  <c r="AB170" i="14"/>
  <c r="AB162" i="14"/>
  <c r="AB154" i="14"/>
  <c r="AB146" i="14"/>
  <c r="AB138" i="14"/>
  <c r="AB130" i="14"/>
  <c r="AB122" i="14"/>
  <c r="AB114" i="14"/>
  <c r="AB106" i="14"/>
  <c r="AB98" i="14"/>
  <c r="AB90" i="14"/>
  <c r="AB82" i="14"/>
  <c r="AB74" i="14"/>
  <c r="AB66" i="14"/>
  <c r="AB58" i="14"/>
  <c r="AB50" i="14"/>
  <c r="AB42" i="14"/>
  <c r="AB34" i="14"/>
  <c r="AB26" i="14"/>
  <c r="AC202" i="14"/>
  <c r="AC194" i="14"/>
  <c r="AC186" i="14"/>
  <c r="AC178" i="14"/>
  <c r="AC170" i="14"/>
  <c r="AC162" i="14"/>
  <c r="AC154" i="14"/>
  <c r="AC146" i="14"/>
  <c r="AC138" i="14"/>
  <c r="AC130" i="14"/>
  <c r="AC122" i="14"/>
  <c r="AC114" i="14"/>
  <c r="AC106" i="14"/>
  <c r="AC98" i="14"/>
  <c r="AC90" i="14"/>
  <c r="AC82" i="14"/>
  <c r="AC74" i="14"/>
  <c r="AC66" i="14"/>
  <c r="AC58" i="14"/>
  <c r="AC50" i="14"/>
  <c r="AC42" i="14"/>
  <c r="AC34" i="14"/>
  <c r="AC26" i="14"/>
  <c r="AC18" i="14"/>
  <c r="AB440" i="14"/>
  <c r="AB432" i="14"/>
  <c r="AB424" i="14"/>
  <c r="AB416" i="14"/>
  <c r="AB408" i="14"/>
  <c r="AB400" i="14"/>
  <c r="AB392" i="14"/>
  <c r="AB384" i="14"/>
  <c r="AB376" i="14"/>
  <c r="AB368" i="14"/>
  <c r="AB360" i="14"/>
  <c r="AB352" i="14"/>
  <c r="AB344" i="14"/>
  <c r="AB336" i="14"/>
  <c r="AB328" i="14"/>
  <c r="AB320" i="14"/>
  <c r="AB312" i="14"/>
  <c r="AB304" i="14"/>
  <c r="AB296" i="14"/>
  <c r="AB288" i="14"/>
  <c r="AB280" i="14"/>
  <c r="AB272" i="14"/>
  <c r="AB264" i="14"/>
  <c r="AB256" i="14"/>
  <c r="AB248" i="14"/>
  <c r="AB240" i="14"/>
  <c r="AB232" i="14"/>
  <c r="AB224" i="14"/>
  <c r="AB216" i="14"/>
  <c r="AB208" i="14"/>
  <c r="AB200" i="14"/>
  <c r="AB192" i="14"/>
  <c r="AB184" i="14"/>
  <c r="AB176" i="14"/>
  <c r="AB168" i="14"/>
  <c r="AB160" i="14"/>
  <c r="AB152" i="14"/>
  <c r="AB144" i="14"/>
  <c r="AB136" i="14"/>
  <c r="AB128" i="14"/>
  <c r="AB120" i="14"/>
  <c r="AB112" i="14"/>
  <c r="AB104" i="14"/>
  <c r="AB96" i="14"/>
  <c r="AB88" i="14"/>
  <c r="AB80" i="14"/>
  <c r="AB72" i="14"/>
  <c r="AB64" i="14"/>
  <c r="AB56" i="14"/>
  <c r="AB48" i="14"/>
  <c r="AB40" i="14"/>
  <c r="AB32" i="14"/>
  <c r="AB24" i="14"/>
  <c r="AA492" i="14"/>
  <c r="V493" i="14"/>
  <c r="AC241" i="14"/>
  <c r="AC233" i="14"/>
  <c r="AC225" i="14"/>
  <c r="AC217" i="14"/>
  <c r="AC209" i="14"/>
  <c r="AC201" i="14"/>
  <c r="AC193" i="14"/>
  <c r="AC185" i="14"/>
  <c r="AC177" i="14"/>
  <c r="AC169" i="14"/>
  <c r="AC161" i="14"/>
  <c r="AC153" i="14"/>
  <c r="AC145" i="14"/>
  <c r="AC137" i="14"/>
  <c r="AC129" i="14"/>
  <c r="AC121" i="14"/>
  <c r="AC113" i="14"/>
  <c r="AC105" i="14"/>
  <c r="AC97" i="14"/>
  <c r="AC89" i="14"/>
  <c r="AC81" i="14"/>
  <c r="AC73" i="14"/>
  <c r="AC65" i="14"/>
  <c r="AC57" i="14"/>
  <c r="AC49" i="14"/>
  <c r="AC41" i="14"/>
  <c r="AC33" i="14"/>
  <c r="AC25" i="14"/>
  <c r="AC17" i="14"/>
  <c r="AB439" i="14"/>
  <c r="AB431" i="14"/>
  <c r="AB423" i="14"/>
  <c r="AB415" i="14"/>
  <c r="AB407" i="14"/>
  <c r="AB399" i="14"/>
  <c r="AB391" i="14"/>
  <c r="AB383" i="14"/>
  <c r="AB375" i="14"/>
  <c r="AB367" i="14"/>
  <c r="AB359" i="14"/>
  <c r="AB351" i="14"/>
  <c r="AB343" i="14"/>
  <c r="AB335" i="14"/>
  <c r="AB327" i="14"/>
  <c r="AB319" i="14"/>
  <c r="AB311" i="14"/>
  <c r="AB303" i="14"/>
  <c r="AB295" i="14"/>
  <c r="AB287" i="14"/>
  <c r="AB279" i="14"/>
  <c r="AB271" i="14"/>
  <c r="AB263" i="14"/>
  <c r="AB255" i="14"/>
  <c r="AB247" i="14"/>
  <c r="AB239" i="14"/>
  <c r="AB231" i="14"/>
  <c r="AB223" i="14"/>
  <c r="AB215" i="14"/>
  <c r="AB207" i="14"/>
  <c r="AB199" i="14"/>
  <c r="AB191" i="14"/>
  <c r="AB183" i="14"/>
  <c r="AB175" i="14"/>
  <c r="AB167" i="14"/>
  <c r="AB159" i="14"/>
  <c r="AB151" i="14"/>
  <c r="AB143" i="14"/>
  <c r="AB135" i="14"/>
  <c r="AB127" i="14"/>
  <c r="AB119" i="14"/>
  <c r="AB111" i="14"/>
  <c r="AB103" i="14"/>
  <c r="AB95" i="14"/>
  <c r="AB87" i="14"/>
  <c r="AB79" i="14"/>
  <c r="AB71" i="14"/>
  <c r="AB63" i="14"/>
  <c r="AB55" i="14"/>
  <c r="AB47" i="14"/>
  <c r="AB39" i="14"/>
  <c r="AB31" i="14"/>
  <c r="AB23" i="14"/>
  <c r="J491" i="14"/>
  <c r="K491" i="14" s="1"/>
  <c r="Q493" i="14"/>
  <c r="AC216" i="14"/>
  <c r="AC208" i="14"/>
  <c r="AC200" i="14"/>
  <c r="AC192" i="14"/>
  <c r="AC184" i="14"/>
  <c r="AC176" i="14"/>
  <c r="AC168" i="14"/>
  <c r="AC160" i="14"/>
  <c r="AC152" i="14"/>
  <c r="AC144" i="14"/>
  <c r="AC136" i="14"/>
  <c r="AC128" i="14"/>
  <c r="AC120" i="14"/>
  <c r="AC112" i="14"/>
  <c r="AC104" i="14"/>
  <c r="AC96" i="14"/>
  <c r="AC88" i="14"/>
  <c r="AC80" i="14"/>
  <c r="AC72" i="14"/>
  <c r="AC64" i="14"/>
  <c r="AC56" i="14"/>
  <c r="AC48" i="14"/>
  <c r="AC40" i="14"/>
  <c r="AC32" i="14"/>
  <c r="AC24" i="14"/>
  <c r="AB18" i="14"/>
  <c r="AB438" i="14"/>
  <c r="AB430" i="14"/>
  <c r="AB422" i="14"/>
  <c r="AB414" i="14"/>
  <c r="AB406" i="14"/>
  <c r="AB398" i="14"/>
  <c r="AB390" i="14"/>
  <c r="AB382" i="14"/>
  <c r="AB374" i="14"/>
  <c r="AB366" i="14"/>
  <c r="AB358" i="14"/>
  <c r="AB350" i="14"/>
  <c r="AB342" i="14"/>
  <c r="AB334" i="14"/>
  <c r="AB326" i="14"/>
  <c r="AB318" i="14"/>
  <c r="AB310" i="14"/>
  <c r="AB302" i="14"/>
  <c r="AB294" i="14"/>
  <c r="AB286" i="14"/>
  <c r="AB278" i="14"/>
  <c r="AB270" i="14"/>
  <c r="AB262" i="14"/>
  <c r="AB254" i="14"/>
  <c r="AB246" i="14"/>
  <c r="AB238" i="14"/>
  <c r="AB230" i="14"/>
  <c r="AB222" i="14"/>
  <c r="AB214" i="14"/>
  <c r="AB206" i="14"/>
  <c r="AB198" i="14"/>
  <c r="AB190" i="14"/>
  <c r="AB182" i="14"/>
  <c r="AB174" i="14"/>
  <c r="AB166" i="14"/>
  <c r="AB158" i="14"/>
  <c r="AB150" i="14"/>
  <c r="AB142" i="14"/>
  <c r="AB134" i="14"/>
  <c r="AB126" i="14"/>
  <c r="AB118" i="14"/>
  <c r="AB110" i="14"/>
  <c r="AB102" i="14"/>
  <c r="AB94" i="14"/>
  <c r="AB86" i="14"/>
  <c r="AB78" i="14"/>
  <c r="AB70" i="14"/>
  <c r="AB62" i="14"/>
  <c r="AB54" i="14"/>
  <c r="AB46" i="14"/>
  <c r="AB38" i="14"/>
  <c r="AB30" i="14"/>
  <c r="AB22" i="14"/>
  <c r="AE500" i="14"/>
  <c r="P493" i="14"/>
  <c r="AA493" i="14"/>
  <c r="AB373" i="14"/>
  <c r="AB365" i="14"/>
  <c r="AB357" i="14"/>
  <c r="AB349" i="14"/>
  <c r="AB341" i="14"/>
  <c r="AB333" i="14"/>
  <c r="AB325" i="14"/>
  <c r="AB317" i="14"/>
  <c r="AB309" i="14"/>
  <c r="AB301" i="14"/>
  <c r="AB293" i="14"/>
  <c r="AB285" i="14"/>
  <c r="AB277" i="14"/>
  <c r="AB269" i="14"/>
  <c r="AB261" i="14"/>
  <c r="AB253" i="14"/>
  <c r="AB245" i="14"/>
  <c r="AB237" i="14"/>
  <c r="AB229" i="14"/>
  <c r="AB221" i="14"/>
  <c r="AB213" i="14"/>
  <c r="AB205" i="14"/>
  <c r="AB197" i="14"/>
  <c r="AB189" i="14"/>
  <c r="AB181" i="14"/>
  <c r="AB173" i="14"/>
  <c r="AB165" i="14"/>
  <c r="AB157" i="14"/>
  <c r="AB149" i="14"/>
  <c r="AB141" i="14"/>
  <c r="AB133" i="14"/>
  <c r="AB125" i="14"/>
  <c r="AB117" i="14"/>
  <c r="AB109" i="14"/>
  <c r="AB101" i="14"/>
  <c r="AB93" i="14"/>
  <c r="AB85" i="14"/>
  <c r="AB77" i="14"/>
  <c r="AB69" i="14"/>
  <c r="AB61" i="14"/>
  <c r="AB53" i="14"/>
  <c r="AB45" i="14"/>
  <c r="AB37" i="14"/>
  <c r="AB29" i="14"/>
  <c r="AB21" i="14"/>
  <c r="AE501" i="14"/>
  <c r="AF501" i="14" s="1"/>
  <c r="J493" i="14"/>
  <c r="K493" i="14" s="1"/>
  <c r="AC198" i="14"/>
  <c r="AC190" i="14"/>
  <c r="AC182" i="14"/>
  <c r="AC174" i="14"/>
  <c r="AC166" i="14"/>
  <c r="AC158" i="14"/>
  <c r="AC150" i="14"/>
  <c r="AC142" i="14"/>
  <c r="AC134" i="14"/>
  <c r="AC126" i="14"/>
  <c r="AC118" i="14"/>
  <c r="AC110" i="14"/>
  <c r="AC102" i="14"/>
  <c r="AC94" i="14"/>
  <c r="AC86" i="14"/>
  <c r="AC78" i="14"/>
  <c r="AC70" i="14"/>
  <c r="AC62" i="14"/>
  <c r="AC54" i="14"/>
  <c r="AC46" i="14"/>
  <c r="AC38" i="14"/>
  <c r="AC30" i="14"/>
  <c r="AC22" i="14"/>
  <c r="AB436" i="14"/>
  <c r="AB428" i="14"/>
  <c r="AB420" i="14"/>
  <c r="AB412" i="14"/>
  <c r="AB404" i="14"/>
  <c r="AB396" i="14"/>
  <c r="AB388" i="14"/>
  <c r="AB380" i="14"/>
  <c r="AB372" i="14"/>
  <c r="AB364" i="14"/>
  <c r="AB356" i="14"/>
  <c r="AB348" i="14"/>
  <c r="AB340" i="14"/>
  <c r="AB332" i="14"/>
  <c r="AB324" i="14"/>
  <c r="AB316" i="14"/>
  <c r="AB308" i="14"/>
  <c r="AB300" i="14"/>
  <c r="AB292" i="14"/>
  <c r="AB284" i="14"/>
  <c r="AB276" i="14"/>
  <c r="AB268" i="14"/>
  <c r="AB260" i="14"/>
  <c r="AB252" i="14"/>
  <c r="AB244" i="14"/>
  <c r="AB236" i="14"/>
  <c r="AB228" i="14"/>
  <c r="AB220" i="14"/>
  <c r="AB212" i="14"/>
  <c r="AB204" i="14"/>
  <c r="AB196" i="14"/>
  <c r="AB188" i="14"/>
  <c r="AB180" i="14"/>
  <c r="AB172" i="14"/>
  <c r="AB164" i="14"/>
  <c r="AB156" i="14"/>
  <c r="AB148" i="14"/>
  <c r="AB140" i="14"/>
  <c r="AB132" i="14"/>
  <c r="AB124" i="14"/>
  <c r="AB116" i="14"/>
  <c r="AB108" i="14"/>
  <c r="AB100" i="14"/>
  <c r="AB92" i="14"/>
  <c r="AB84" i="14"/>
  <c r="AB76" i="14"/>
  <c r="AB68" i="14"/>
  <c r="AB60" i="14"/>
  <c r="AB52" i="14"/>
  <c r="AB44" i="14"/>
  <c r="AB36" i="14"/>
  <c r="AB28" i="14"/>
  <c r="AB20" i="14"/>
  <c r="AE499" i="14"/>
  <c r="AG552" i="14" s="1"/>
  <c r="AC221" i="14"/>
  <c r="AC213" i="14"/>
  <c r="AC205" i="14"/>
  <c r="AC197" i="14"/>
  <c r="AC189" i="14"/>
  <c r="AC181" i="14"/>
  <c r="AC173" i="14"/>
  <c r="AC165" i="14"/>
  <c r="AC157" i="14"/>
  <c r="AC149" i="14"/>
  <c r="AC141" i="14"/>
  <c r="AC133" i="14"/>
  <c r="AC125" i="14"/>
  <c r="AC117" i="14"/>
  <c r="AC109" i="14"/>
  <c r="AC101" i="14"/>
  <c r="AC93" i="14"/>
  <c r="AC85" i="14"/>
  <c r="AC77" i="14"/>
  <c r="AC69" i="14"/>
  <c r="AC61" i="14"/>
  <c r="AC53" i="14"/>
  <c r="AC45" i="14"/>
  <c r="AC37" i="14"/>
  <c r="AC29" i="14"/>
  <c r="AC21" i="14"/>
  <c r="AB435" i="14"/>
  <c r="AB427" i="14"/>
  <c r="AB419" i="14"/>
  <c r="AB411" i="14"/>
  <c r="AB403" i="14"/>
  <c r="AB395" i="14"/>
  <c r="AB387" i="14"/>
  <c r="AB379" i="14"/>
  <c r="AB371" i="14"/>
  <c r="AB363" i="14"/>
  <c r="AB355" i="14"/>
  <c r="AB347" i="14"/>
  <c r="AB339" i="14"/>
  <c r="AB331" i="14"/>
  <c r="AB323" i="14"/>
  <c r="AB315" i="14"/>
  <c r="AB307" i="14"/>
  <c r="AB299" i="14"/>
  <c r="AB291" i="14"/>
  <c r="AB283" i="14"/>
  <c r="AB275" i="14"/>
  <c r="AB267" i="14"/>
  <c r="AB259" i="14"/>
  <c r="AB251" i="14"/>
  <c r="AB243" i="14"/>
  <c r="AB235" i="14"/>
  <c r="AB227" i="14"/>
  <c r="AB219" i="14"/>
  <c r="AB211" i="14"/>
  <c r="AB203" i="14"/>
  <c r="AB195" i="14"/>
  <c r="AB187" i="14"/>
  <c r="AB179" i="14"/>
  <c r="AB171" i="14"/>
  <c r="AB163" i="14"/>
  <c r="AB155" i="14"/>
  <c r="AB147" i="14"/>
  <c r="AB139" i="14"/>
  <c r="AB131" i="14"/>
  <c r="AB123" i="14"/>
  <c r="AB115" i="14"/>
  <c r="AB107" i="14"/>
  <c r="AB99" i="14"/>
  <c r="AB91" i="14"/>
  <c r="AB83" i="14"/>
  <c r="AB75" i="14"/>
  <c r="AB67" i="14"/>
  <c r="AB59" i="14"/>
  <c r="AB51" i="14"/>
  <c r="AB43" i="14"/>
  <c r="AB35" i="14"/>
  <c r="AB27" i="14"/>
  <c r="AB19" i="14"/>
  <c r="M501" i="14"/>
  <c r="N501" i="14"/>
  <c r="Q483" i="14"/>
  <c r="AE495" i="14"/>
  <c r="AG548" i="14" s="1"/>
  <c r="Q490" i="14"/>
  <c r="AE502" i="14"/>
  <c r="P494" i="14"/>
  <c r="W494" i="14"/>
  <c r="I494" i="14"/>
  <c r="AD494" i="14"/>
  <c r="I491" i="14"/>
  <c r="W492" i="14"/>
  <c r="J492" i="14"/>
  <c r="K492" i="14" s="1"/>
  <c r="V492" i="14"/>
  <c r="N502" i="14"/>
  <c r="M502" i="14"/>
  <c r="I492" i="14"/>
  <c r="AD492" i="14"/>
  <c r="M498" i="14"/>
  <c r="N498" i="14"/>
  <c r="AE496" i="14"/>
  <c r="AG549" i="14" s="1"/>
  <c r="I493" i="14"/>
  <c r="W493" i="14"/>
  <c r="AE494" i="14"/>
  <c r="AG547" i="14" s="1"/>
  <c r="AD491" i="14"/>
  <c r="AE503" i="14"/>
  <c r="AD495" i="14"/>
  <c r="P495" i="14"/>
  <c r="I495" i="14"/>
  <c r="W495" i="14"/>
  <c r="I496" i="14"/>
  <c r="AD496" i="14"/>
  <c r="W496" i="14"/>
  <c r="P496" i="14"/>
  <c r="Q492" i="14"/>
  <c r="AE498" i="14"/>
  <c r="AG551" i="14" s="1"/>
  <c r="P491" i="14"/>
  <c r="V494" i="14"/>
  <c r="AC506" i="14" s="1"/>
  <c r="AA494" i="14"/>
  <c r="AB506" i="14" s="1"/>
  <c r="W497" i="14"/>
  <c r="I497" i="14"/>
  <c r="P497" i="14"/>
  <c r="J494" i="14"/>
  <c r="K494" i="14" s="1"/>
  <c r="AD497" i="14"/>
  <c r="P492" i="14"/>
  <c r="AD493" i="14"/>
  <c r="N503" i="14"/>
  <c r="M503" i="14"/>
  <c r="L587" i="16"/>
  <c r="L592" i="16"/>
  <c r="L589" i="16"/>
  <c r="K600" i="16"/>
  <c r="L597" i="16"/>
  <c r="M609" i="16" s="1"/>
  <c r="I600" i="16"/>
  <c r="L590" i="16"/>
  <c r="D259" i="24"/>
  <c r="U259" i="24" s="1"/>
  <c r="AB90" i="21"/>
  <c r="AB89" i="21"/>
  <c r="AN492" i="14"/>
  <c r="AA491" i="14"/>
  <c r="Q491" i="14"/>
  <c r="W491" i="14"/>
  <c r="AJ491" i="14"/>
  <c r="V491" i="14"/>
  <c r="I96" i="28"/>
  <c r="AY96" i="28" s="1"/>
  <c r="I214" i="28"/>
  <c r="I190" i="28"/>
  <c r="I166" i="28"/>
  <c r="BB166" i="28" s="1"/>
  <c r="I142" i="28"/>
  <c r="BB142" i="28" s="1"/>
  <c r="I118" i="28"/>
  <c r="I94" i="28"/>
  <c r="I201" i="28"/>
  <c r="I177" i="28"/>
  <c r="I153" i="28"/>
  <c r="I129" i="28"/>
  <c r="I105" i="28"/>
  <c r="I81" i="28"/>
  <c r="I200" i="28"/>
  <c r="I176" i="28"/>
  <c r="I152" i="28"/>
  <c r="I128" i="28"/>
  <c r="I104" i="28"/>
  <c r="I80" i="28"/>
  <c r="I72" i="28"/>
  <c r="I199" i="28"/>
  <c r="I175" i="28"/>
  <c r="I151" i="28"/>
  <c r="I127" i="28"/>
  <c r="I103" i="28"/>
  <c r="BB103" i="28" s="1"/>
  <c r="I79" i="28"/>
  <c r="I213" i="28"/>
  <c r="I189" i="28"/>
  <c r="I165" i="28"/>
  <c r="I141" i="28"/>
  <c r="I117" i="28"/>
  <c r="I93" i="28"/>
  <c r="I212" i="28"/>
  <c r="I188" i="28"/>
  <c r="I164" i="28"/>
  <c r="I140" i="28"/>
  <c r="I116" i="28"/>
  <c r="I92" i="28"/>
  <c r="I211" i="28"/>
  <c r="I187" i="28"/>
  <c r="I163" i="28"/>
  <c r="I139" i="28"/>
  <c r="I115" i="28"/>
  <c r="I91" i="28"/>
  <c r="I210" i="28"/>
  <c r="AY210" i="28" s="1"/>
  <c r="I186" i="28"/>
  <c r="I162" i="28"/>
  <c r="I138" i="28"/>
  <c r="I114" i="28"/>
  <c r="I90" i="28"/>
  <c r="I216" i="28"/>
  <c r="I192" i="28"/>
  <c r="I168" i="28"/>
  <c r="I144" i="28"/>
  <c r="I120" i="28"/>
  <c r="I191" i="28"/>
  <c r="I208" i="28"/>
  <c r="I184" i="28"/>
  <c r="I160" i="28"/>
  <c r="I136" i="28"/>
  <c r="I112" i="28"/>
  <c r="I88" i="28"/>
  <c r="I207" i="28"/>
  <c r="I183" i="28"/>
  <c r="I159" i="28"/>
  <c r="I135" i="28"/>
  <c r="I111" i="28"/>
  <c r="I87" i="28"/>
  <c r="I206" i="28"/>
  <c r="I182" i="28"/>
  <c r="I158" i="28"/>
  <c r="I134" i="28"/>
  <c r="I110" i="28"/>
  <c r="I86" i="28"/>
  <c r="I205" i="28"/>
  <c r="I181" i="28"/>
  <c r="I157" i="28"/>
  <c r="I133" i="28"/>
  <c r="I109" i="28"/>
  <c r="I85" i="28"/>
  <c r="I204" i="28"/>
  <c r="I180" i="28"/>
  <c r="I156" i="28"/>
  <c r="I132" i="28"/>
  <c r="I108" i="28"/>
  <c r="I84" i="28"/>
  <c r="I203" i="28"/>
  <c r="I179" i="28"/>
  <c r="I155" i="28"/>
  <c r="I131" i="28"/>
  <c r="I107" i="28"/>
  <c r="I83" i="28"/>
  <c r="I215" i="28"/>
  <c r="I167" i="28"/>
  <c r="I143" i="28"/>
  <c r="I119" i="28"/>
  <c r="I95" i="28"/>
  <c r="I209" i="28"/>
  <c r="I185" i="28"/>
  <c r="I161" i="28"/>
  <c r="I137" i="28"/>
  <c r="I113" i="28"/>
  <c r="I89" i="28"/>
  <c r="I221" i="28"/>
  <c r="I197" i="28"/>
  <c r="I173" i="28"/>
  <c r="I149" i="28"/>
  <c r="I125" i="28"/>
  <c r="I101" i="28"/>
  <c r="I77" i="28"/>
  <c r="I220" i="28"/>
  <c r="I196" i="28"/>
  <c r="I172" i="28"/>
  <c r="I148" i="28"/>
  <c r="I124" i="28"/>
  <c r="I100" i="28"/>
  <c r="I76" i="28"/>
  <c r="I219" i="28"/>
  <c r="I195" i="28"/>
  <c r="BB195" i="28" s="1"/>
  <c r="I171" i="28"/>
  <c r="I147" i="28"/>
  <c r="I123" i="28"/>
  <c r="I99" i="28"/>
  <c r="I75" i="28"/>
  <c r="I218" i="28"/>
  <c r="I194" i="28"/>
  <c r="I170" i="28"/>
  <c r="I146" i="28"/>
  <c r="I122" i="28"/>
  <c r="I98" i="28"/>
  <c r="I74" i="28"/>
  <c r="I217" i="28"/>
  <c r="I193" i="28"/>
  <c r="I169" i="28"/>
  <c r="I145" i="28"/>
  <c r="I121" i="28"/>
  <c r="I97" i="28"/>
  <c r="I73" i="28"/>
  <c r="I198" i="28"/>
  <c r="I174" i="28"/>
  <c r="I150" i="28"/>
  <c r="I126" i="28"/>
  <c r="I102" i="28"/>
  <c r="I78" i="28"/>
  <c r="I82" i="28"/>
  <c r="I154" i="28"/>
  <c r="I178" i="28"/>
  <c r="I106" i="28"/>
  <c r="I202" i="28"/>
  <c r="I130" i="28"/>
  <c r="I490" i="14"/>
  <c r="L490" i="14" s="1"/>
  <c r="AJ471" i="14"/>
  <c r="AJ447" i="14"/>
  <c r="AJ423" i="14"/>
  <c r="AJ399" i="14"/>
  <c r="AJ375" i="14"/>
  <c r="AJ351" i="14"/>
  <c r="AJ327" i="14"/>
  <c r="AJ303" i="14"/>
  <c r="AJ279" i="14"/>
  <c r="AJ255" i="14"/>
  <c r="AJ231" i="14"/>
  <c r="AJ207" i="14"/>
  <c r="AJ183" i="14"/>
  <c r="AJ159" i="14"/>
  <c r="AJ135" i="14"/>
  <c r="AJ487" i="14"/>
  <c r="AJ463" i="14"/>
  <c r="AJ439" i="14"/>
  <c r="AJ415" i="14"/>
  <c r="AJ391" i="14"/>
  <c r="AJ367" i="14"/>
  <c r="AJ343" i="14"/>
  <c r="AJ319" i="14"/>
  <c r="AJ295" i="14"/>
  <c r="AJ271" i="14"/>
  <c r="AJ247" i="14"/>
  <c r="AJ223" i="14"/>
  <c r="AJ199" i="14"/>
  <c r="AJ175" i="14"/>
  <c r="AJ151" i="14"/>
  <c r="AJ127" i="14"/>
  <c r="AJ486" i="14"/>
  <c r="AJ462" i="14"/>
  <c r="AJ438" i="14"/>
  <c r="AJ414" i="14"/>
  <c r="AJ390" i="14"/>
  <c r="AJ366" i="14"/>
  <c r="AJ342" i="14"/>
  <c r="AJ318" i="14"/>
  <c r="AJ479" i="14"/>
  <c r="AJ455" i="14"/>
  <c r="AJ431" i="14"/>
  <c r="AJ407" i="14"/>
  <c r="AJ383" i="14"/>
  <c r="AJ359" i="14"/>
  <c r="AJ335" i="14"/>
  <c r="AJ311" i="14"/>
  <c r="AJ287" i="14"/>
  <c r="AJ263" i="14"/>
  <c r="AJ239" i="14"/>
  <c r="AJ215" i="14"/>
  <c r="AJ191" i="14"/>
  <c r="AJ167" i="14"/>
  <c r="AJ143" i="14"/>
  <c r="AJ119" i="14"/>
  <c r="AJ478" i="14"/>
  <c r="AJ454" i="14"/>
  <c r="AJ430" i="14"/>
  <c r="AJ406" i="14"/>
  <c r="AJ382" i="14"/>
  <c r="AJ358" i="14"/>
  <c r="AJ334" i="14"/>
  <c r="AA490" i="14"/>
  <c r="AJ470" i="14"/>
  <c r="AJ446" i="14"/>
  <c r="AJ422" i="14"/>
  <c r="AJ398" i="14"/>
  <c r="AJ374" i="14"/>
  <c r="AJ350" i="14"/>
  <c r="AJ326" i="14"/>
  <c r="O105" i="6"/>
  <c r="AJ310" i="14"/>
  <c r="AJ302" i="14"/>
  <c r="AJ294" i="14"/>
  <c r="AJ286" i="14"/>
  <c r="AJ278" i="14"/>
  <c r="AJ270" i="14"/>
  <c r="AJ262" i="14"/>
  <c r="AJ254" i="14"/>
  <c r="AJ246" i="14"/>
  <c r="AJ238" i="14"/>
  <c r="AJ230" i="14"/>
  <c r="AJ222" i="14"/>
  <c r="AJ214" i="14"/>
  <c r="AJ206" i="14"/>
  <c r="AJ198" i="14"/>
  <c r="AJ484" i="14"/>
  <c r="AJ476" i="14"/>
  <c r="AJ468" i="14"/>
  <c r="AJ460" i="14"/>
  <c r="AJ452" i="14"/>
  <c r="AJ444" i="14"/>
  <c r="AJ436" i="14"/>
  <c r="AJ428" i="14"/>
  <c r="AJ420" i="14"/>
  <c r="AJ412" i="14"/>
  <c r="AJ404" i="14"/>
  <c r="AJ396" i="14"/>
  <c r="AJ388" i="14"/>
  <c r="AJ380" i="14"/>
  <c r="AJ372" i="14"/>
  <c r="AJ364" i="14"/>
  <c r="AJ356" i="14"/>
  <c r="AJ348" i="14"/>
  <c r="AJ340" i="14"/>
  <c r="AJ332" i="14"/>
  <c r="AJ324" i="14"/>
  <c r="AJ316" i="14"/>
  <c r="AJ308" i="14"/>
  <c r="AJ300" i="14"/>
  <c r="AJ292" i="14"/>
  <c r="AJ284" i="14"/>
  <c r="AJ276" i="14"/>
  <c r="AJ268" i="14"/>
  <c r="AJ260" i="14"/>
  <c r="AJ252" i="14"/>
  <c r="AJ244" i="14"/>
  <c r="AJ236" i="14"/>
  <c r="AJ228" i="14"/>
  <c r="AJ220" i="14"/>
  <c r="AJ212" i="14"/>
  <c r="AJ196" i="14"/>
  <c r="AJ188" i="14"/>
  <c r="AJ180" i="14"/>
  <c r="AJ172" i="14"/>
  <c r="AJ164" i="14"/>
  <c r="AJ156" i="14"/>
  <c r="AJ148" i="14"/>
  <c r="AJ140" i="14"/>
  <c r="AJ132" i="14"/>
  <c r="AJ124" i="14"/>
  <c r="AJ116" i="14"/>
  <c r="AJ108" i="14"/>
  <c r="AJ100" i="14"/>
  <c r="AJ92" i="14"/>
  <c r="AJ84" i="14"/>
  <c r="AJ76" i="14"/>
  <c r="AJ68" i="14"/>
  <c r="AJ60" i="14"/>
  <c r="AJ52" i="14"/>
  <c r="AJ44" i="14"/>
  <c r="AJ36" i="14"/>
  <c r="AJ28" i="14"/>
  <c r="AJ20" i="14"/>
  <c r="AJ12" i="14"/>
  <c r="AJ6" i="14"/>
  <c r="AJ10" i="14"/>
  <c r="J490" i="14"/>
  <c r="K490" i="14" s="1"/>
  <c r="AD490" i="14"/>
  <c r="V490" i="14"/>
  <c r="AJ490" i="14"/>
  <c r="P490" i="14"/>
  <c r="W490" i="14"/>
  <c r="AJ485" i="14"/>
  <c r="AJ477" i="14"/>
  <c r="AJ469" i="14"/>
  <c r="AJ461" i="14"/>
  <c r="AJ453" i="14"/>
  <c r="AJ445" i="14"/>
  <c r="AJ437" i="14"/>
  <c r="AJ429" i="14"/>
  <c r="AJ421" i="14"/>
  <c r="AJ413" i="14"/>
  <c r="AJ405" i="14"/>
  <c r="AJ397" i="14"/>
  <c r="AJ389" i="14"/>
  <c r="AJ381" i="14"/>
  <c r="AJ373" i="14"/>
  <c r="AJ365" i="14"/>
  <c r="AJ357" i="14"/>
  <c r="AJ349" i="14"/>
  <c r="AJ341" i="14"/>
  <c r="AJ333" i="14"/>
  <c r="AJ325" i="14"/>
  <c r="AJ317" i="14"/>
  <c r="AJ309" i="14"/>
  <c r="AJ301" i="14"/>
  <c r="AJ293" i="14"/>
  <c r="AJ285" i="14"/>
  <c r="AJ277" i="14"/>
  <c r="AJ269" i="14"/>
  <c r="AJ261" i="14"/>
  <c r="AJ253" i="14"/>
  <c r="AJ245" i="14"/>
  <c r="AJ237" i="14"/>
  <c r="AJ229" i="14"/>
  <c r="AJ221" i="14"/>
  <c r="AJ213" i="14"/>
  <c r="AJ205" i="14"/>
  <c r="AJ197" i="14"/>
  <c r="AJ189" i="14"/>
  <c r="AJ181" i="14"/>
  <c r="AJ173" i="14"/>
  <c r="AJ165" i="14"/>
  <c r="AJ157" i="14"/>
  <c r="AJ149" i="14"/>
  <c r="AJ190" i="14"/>
  <c r="AJ182" i="14"/>
  <c r="AJ174" i="14"/>
  <c r="AJ166" i="14"/>
  <c r="AJ158" i="14"/>
  <c r="AJ150" i="14"/>
  <c r="AJ142" i="14"/>
  <c r="AJ134" i="14"/>
  <c r="AJ126" i="14"/>
  <c r="AJ118" i="14"/>
  <c r="AJ110" i="14"/>
  <c r="AJ102" i="14"/>
  <c r="AJ94" i="14"/>
  <c r="AJ86" i="14"/>
  <c r="AJ78" i="14"/>
  <c r="AJ70" i="14"/>
  <c r="AJ62" i="14"/>
  <c r="AJ54" i="14"/>
  <c r="AJ46" i="14"/>
  <c r="AJ38" i="14"/>
  <c r="AJ30" i="14"/>
  <c r="AJ22" i="14"/>
  <c r="AJ14" i="14"/>
  <c r="AJ141" i="14"/>
  <c r="AJ133" i="14"/>
  <c r="AJ125" i="14"/>
  <c r="AJ117" i="14"/>
  <c r="AJ109" i="14"/>
  <c r="AJ101" i="14"/>
  <c r="AJ93" i="14"/>
  <c r="AJ85" i="14"/>
  <c r="AJ77" i="14"/>
  <c r="AJ69" i="14"/>
  <c r="AJ61" i="14"/>
  <c r="AJ251" i="14"/>
  <c r="AJ483" i="14"/>
  <c r="AJ475" i="14"/>
  <c r="AJ467" i="14"/>
  <c r="AJ459" i="14"/>
  <c r="AJ451" i="14"/>
  <c r="AJ435" i="14"/>
  <c r="AJ419" i="14"/>
  <c r="AJ411" i="14"/>
  <c r="AJ403" i="14"/>
  <c r="AJ395" i="14"/>
  <c r="AJ387" i="14"/>
  <c r="AJ371" i="14"/>
  <c r="AJ355" i="14"/>
  <c r="AJ347" i="14"/>
  <c r="AJ339" i="14"/>
  <c r="AJ331" i="14"/>
  <c r="AJ323" i="14"/>
  <c r="AJ307" i="14"/>
  <c r="AJ291" i="14"/>
  <c r="AJ283" i="14"/>
  <c r="AJ275" i="14"/>
  <c r="AJ267" i="14"/>
  <c r="AJ259" i="14"/>
  <c r="AJ243" i="14"/>
  <c r="AJ227" i="14"/>
  <c r="AJ219" i="14"/>
  <c r="AJ211" i="14"/>
  <c r="AJ203" i="14"/>
  <c r="AJ11" i="14"/>
  <c r="AJ488" i="14"/>
  <c r="AJ224" i="14"/>
  <c r="AJ216" i="14"/>
  <c r="AJ208" i="14"/>
  <c r="AJ200" i="14"/>
  <c r="AJ192" i="14"/>
  <c r="AJ184" i="14"/>
  <c r="AJ176" i="14"/>
  <c r="AJ168" i="14"/>
  <c r="AJ160" i="14"/>
  <c r="AJ111" i="14"/>
  <c r="AJ103" i="14"/>
  <c r="AJ95" i="14"/>
  <c r="AJ87" i="14"/>
  <c r="AJ79" i="14"/>
  <c r="AJ71" i="14"/>
  <c r="AJ63" i="14"/>
  <c r="AJ55" i="14"/>
  <c r="AJ47" i="14"/>
  <c r="AJ39" i="14"/>
  <c r="AJ31" i="14"/>
  <c r="AJ23" i="14"/>
  <c r="AJ15" i="14"/>
  <c r="AJ53" i="14"/>
  <c r="AJ45" i="14"/>
  <c r="AJ37" i="14"/>
  <c r="AJ29" i="14"/>
  <c r="AJ21" i="14"/>
  <c r="AJ13" i="14"/>
  <c r="AJ480" i="14"/>
  <c r="AJ472" i="14"/>
  <c r="AJ464" i="14"/>
  <c r="AJ456" i="14"/>
  <c r="AJ448" i="14"/>
  <c r="AJ440" i="14"/>
  <c r="AJ432" i="14"/>
  <c r="AJ424" i="14"/>
  <c r="AJ416" i="14"/>
  <c r="AJ408" i="14"/>
  <c r="AJ400" i="14"/>
  <c r="AJ392" i="14"/>
  <c r="AJ384" i="14"/>
  <c r="AJ376" i="14"/>
  <c r="AJ368" i="14"/>
  <c r="AJ360" i="14"/>
  <c r="AJ352" i="14"/>
  <c r="AJ344" i="14"/>
  <c r="AJ336" i="14"/>
  <c r="AJ328" i="14"/>
  <c r="AJ320" i="14"/>
  <c r="AJ312" i="14"/>
  <c r="AJ304" i="14"/>
  <c r="AJ296" i="14"/>
  <c r="AJ288" i="14"/>
  <c r="AJ280" i="14"/>
  <c r="AJ272" i="14"/>
  <c r="AJ264" i="14"/>
  <c r="AJ256" i="14"/>
  <c r="AJ248" i="14"/>
  <c r="AJ240" i="14"/>
  <c r="AJ232" i="14"/>
  <c r="AJ152" i="14"/>
  <c r="AJ144" i="14"/>
  <c r="AJ136" i="14"/>
  <c r="AJ128" i="14"/>
  <c r="AJ120" i="14"/>
  <c r="AJ112" i="14"/>
  <c r="AJ104" i="14"/>
  <c r="AJ96" i="14"/>
  <c r="AJ88" i="14"/>
  <c r="AJ80" i="14"/>
  <c r="AJ72" i="14"/>
  <c r="AJ64" i="14"/>
  <c r="AJ56" i="14"/>
  <c r="AJ48" i="14"/>
  <c r="AJ40" i="14"/>
  <c r="AJ32" i="14"/>
  <c r="AJ24" i="14"/>
  <c r="AJ16" i="14"/>
  <c r="AJ8" i="14"/>
  <c r="AJ315" i="14"/>
  <c r="AJ7" i="14"/>
  <c r="AJ443" i="14"/>
  <c r="AJ427" i="14"/>
  <c r="AJ363" i="14"/>
  <c r="AJ299" i="14"/>
  <c r="AJ235" i="14"/>
  <c r="AJ204" i="14"/>
  <c r="AJ195" i="14"/>
  <c r="AJ187" i="14"/>
  <c r="AJ179" i="14"/>
  <c r="AJ171" i="14"/>
  <c r="AJ163" i="14"/>
  <c r="AJ155" i="14"/>
  <c r="AJ147" i="14"/>
  <c r="AJ139" i="14"/>
  <c r="AJ131" i="14"/>
  <c r="AJ123" i="14"/>
  <c r="AJ115" i="14"/>
  <c r="AJ107" i="14"/>
  <c r="AJ99" i="14"/>
  <c r="AJ91" i="14"/>
  <c r="AJ83" i="14"/>
  <c r="AJ75" i="14"/>
  <c r="AJ67" i="14"/>
  <c r="AJ59" i="14"/>
  <c r="AJ51" i="14"/>
  <c r="AJ43" i="14"/>
  <c r="AJ35" i="14"/>
  <c r="AJ27" i="14"/>
  <c r="AJ19" i="14"/>
  <c r="AJ379" i="14"/>
  <c r="AJ482" i="14"/>
  <c r="AJ474" i="14"/>
  <c r="AJ466" i="14"/>
  <c r="AJ458" i="14"/>
  <c r="AJ450" i="14"/>
  <c r="AJ442" i="14"/>
  <c r="AJ434" i="14"/>
  <c r="AJ426" i="14"/>
  <c r="AJ418" i="14"/>
  <c r="AJ410" i="14"/>
  <c r="AJ402" i="14"/>
  <c r="AJ394" i="14"/>
  <c r="AJ386" i="14"/>
  <c r="AJ378" i="14"/>
  <c r="AJ370" i="14"/>
  <c r="AJ362" i="14"/>
  <c r="AJ354" i="14"/>
  <c r="AJ346" i="14"/>
  <c r="AJ338" i="14"/>
  <c r="AJ330" i="14"/>
  <c r="AJ322" i="14"/>
  <c r="AJ314" i="14"/>
  <c r="AJ306" i="14"/>
  <c r="AJ298" i="14"/>
  <c r="AJ290" i="14"/>
  <c r="AJ282" i="14"/>
  <c r="AJ274" i="14"/>
  <c r="AJ266" i="14"/>
  <c r="AJ258" i="14"/>
  <c r="AJ250" i="14"/>
  <c r="AJ242" i="14"/>
  <c r="AJ234" i="14"/>
  <c r="AJ226" i="14"/>
  <c r="AJ218" i="14"/>
  <c r="AJ210" i="14"/>
  <c r="AJ202" i="14"/>
  <c r="AJ194" i="14"/>
  <c r="AJ186" i="14"/>
  <c r="AJ178" i="14"/>
  <c r="AJ170" i="14"/>
  <c r="AJ162" i="14"/>
  <c r="AJ154" i="14"/>
  <c r="AJ146" i="14"/>
  <c r="AJ138" i="14"/>
  <c r="AJ130" i="14"/>
  <c r="AJ122" i="14"/>
  <c r="AJ114" i="14"/>
  <c r="AJ106" i="14"/>
  <c r="AJ98" i="14"/>
  <c r="AJ90" i="14"/>
  <c r="AJ82" i="14"/>
  <c r="AJ74" i="14"/>
  <c r="AJ66" i="14"/>
  <c r="AJ58" i="14"/>
  <c r="AJ50" i="14"/>
  <c r="AJ42" i="14"/>
  <c r="AJ34" i="14"/>
  <c r="AJ26" i="14"/>
  <c r="AJ18" i="14"/>
  <c r="AJ489" i="14"/>
  <c r="AJ481" i="14"/>
  <c r="AJ473" i="14"/>
  <c r="AJ465" i="14"/>
  <c r="AJ457" i="14"/>
  <c r="AJ449" i="14"/>
  <c r="AJ441" i="14"/>
  <c r="AJ433" i="14"/>
  <c r="AJ425" i="14"/>
  <c r="AJ417" i="14"/>
  <c r="AJ409" i="14"/>
  <c r="AJ401" i="14"/>
  <c r="AJ393" i="14"/>
  <c r="AJ385" i="14"/>
  <c r="AJ377" i="14"/>
  <c r="AJ369" i="14"/>
  <c r="AJ361" i="14"/>
  <c r="AJ353" i="14"/>
  <c r="AJ345" i="14"/>
  <c r="AJ337" i="14"/>
  <c r="AJ329" i="14"/>
  <c r="AJ321" i="14"/>
  <c r="AJ313" i="14"/>
  <c r="AJ305" i="14"/>
  <c r="AJ297" i="14"/>
  <c r="AJ289" i="14"/>
  <c r="AJ281" i="14"/>
  <c r="AJ273" i="14"/>
  <c r="AJ265" i="14"/>
  <c r="AJ257" i="14"/>
  <c r="AJ249" i="14"/>
  <c r="AJ241" i="14"/>
  <c r="AJ233" i="14"/>
  <c r="AJ225" i="14"/>
  <c r="AJ217" i="14"/>
  <c r="AJ209" i="14"/>
  <c r="AJ201" i="14"/>
  <c r="AJ193" i="14"/>
  <c r="AJ185" i="14"/>
  <c r="AJ177" i="14"/>
  <c r="AJ169" i="14"/>
  <c r="AJ161" i="14"/>
  <c r="AJ153" i="14"/>
  <c r="AJ145" i="14"/>
  <c r="AJ137" i="14"/>
  <c r="AJ129" i="14"/>
  <c r="AJ121" i="14"/>
  <c r="AJ113" i="14"/>
  <c r="AJ105" i="14"/>
  <c r="AJ97" i="14"/>
  <c r="AJ89" i="14"/>
  <c r="AJ81" i="14"/>
  <c r="AJ73" i="14"/>
  <c r="AJ65" i="14"/>
  <c r="AJ57" i="14"/>
  <c r="AJ49" i="14"/>
  <c r="AJ41" i="14"/>
  <c r="AJ33" i="14"/>
  <c r="AJ25" i="14"/>
  <c r="AJ17" i="14"/>
  <c r="AJ9" i="14"/>
  <c r="W486" i="14"/>
  <c r="AD489" i="14"/>
  <c r="P489" i="14"/>
  <c r="J489" i="14"/>
  <c r="K489" i="14" s="1"/>
  <c r="I489" i="14"/>
  <c r="W489" i="14"/>
  <c r="Q489" i="14"/>
  <c r="V489" i="14"/>
  <c r="AA489" i="14"/>
  <c r="L595" i="16"/>
  <c r="AB94" i="21"/>
  <c r="Q488" i="14"/>
  <c r="P488" i="14"/>
  <c r="V486" i="14"/>
  <c r="AA487" i="14"/>
  <c r="J488" i="14"/>
  <c r="K488" i="14" s="1"/>
  <c r="I488" i="14"/>
  <c r="W488" i="14"/>
  <c r="V488" i="14"/>
  <c r="AD488" i="14"/>
  <c r="AA488" i="14"/>
  <c r="L594" i="16"/>
  <c r="L593" i="16"/>
  <c r="AB95" i="21"/>
  <c r="Q487" i="14"/>
  <c r="J486" i="14"/>
  <c r="K486" i="14" s="1"/>
  <c r="P487" i="14"/>
  <c r="AD486" i="14"/>
  <c r="J487" i="14"/>
  <c r="K487" i="14" s="1"/>
  <c r="AA486" i="14"/>
  <c r="I487" i="14"/>
  <c r="V487" i="14"/>
  <c r="W484" i="14"/>
  <c r="W487" i="14"/>
  <c r="Q486" i="14"/>
  <c r="AD487" i="14"/>
  <c r="P486" i="14"/>
  <c r="I486" i="14"/>
  <c r="O96" i="6"/>
  <c r="O97" i="6"/>
  <c r="O99" i="6"/>
  <c r="O95" i="6"/>
  <c r="O100" i="6"/>
  <c r="O103" i="6"/>
  <c r="AD485" i="14"/>
  <c r="AD484" i="14"/>
  <c r="W485" i="14"/>
  <c r="AA484" i="14"/>
  <c r="AA485" i="14"/>
  <c r="V484" i="14"/>
  <c r="Q482" i="14"/>
  <c r="V483" i="14"/>
  <c r="AA483" i="14"/>
  <c r="P484" i="14"/>
  <c r="J485" i="14"/>
  <c r="K485" i="14" s="1"/>
  <c r="V481" i="14"/>
  <c r="V482" i="14"/>
  <c r="AA481" i="14"/>
  <c r="AA482" i="14"/>
  <c r="V485" i="14"/>
  <c r="Q485" i="14"/>
  <c r="P485" i="14"/>
  <c r="I485" i="14"/>
  <c r="J483" i="14"/>
  <c r="K483" i="14" s="1"/>
  <c r="J482" i="14"/>
  <c r="K482" i="14" s="1"/>
  <c r="I484" i="14"/>
  <c r="L484" i="14" s="1"/>
  <c r="Q481" i="14"/>
  <c r="J481" i="14"/>
  <c r="K481" i="14" s="1"/>
  <c r="AB98" i="21"/>
  <c r="Q484" i="14"/>
  <c r="J484" i="14"/>
  <c r="K484" i="14" s="1"/>
  <c r="L588" i="16"/>
  <c r="O101" i="6"/>
  <c r="Q480" i="14"/>
  <c r="H586" i="16"/>
  <c r="I598" i="16" s="1"/>
  <c r="J586" i="16"/>
  <c r="K598" i="16" s="1"/>
  <c r="E586" i="16"/>
  <c r="G586" i="16"/>
  <c r="Z103" i="21"/>
  <c r="R103" i="21"/>
  <c r="S103" i="21"/>
  <c r="T103" i="21"/>
  <c r="M103" i="21"/>
  <c r="N103" i="21"/>
  <c r="O103" i="21"/>
  <c r="J103" i="21"/>
  <c r="D103" i="21"/>
  <c r="E103" i="21"/>
  <c r="F103" i="21"/>
  <c r="G103" i="21"/>
  <c r="H103" i="21"/>
  <c r="Z479" i="14"/>
  <c r="Z478" i="14"/>
  <c r="Z477" i="14"/>
  <c r="Z476" i="14"/>
  <c r="Z475" i="14"/>
  <c r="Z474" i="14"/>
  <c r="Z473" i="14"/>
  <c r="Z472" i="14"/>
  <c r="Z471" i="14"/>
  <c r="Z470" i="14"/>
  <c r="Z469" i="14"/>
  <c r="Z468" i="14"/>
  <c r="Z467" i="14"/>
  <c r="Z466" i="14"/>
  <c r="Z465" i="14"/>
  <c r="Z464" i="14"/>
  <c r="Z463" i="14"/>
  <c r="Z462" i="14"/>
  <c r="Z461" i="14"/>
  <c r="Z460" i="14"/>
  <c r="Z459" i="14"/>
  <c r="Z458" i="14"/>
  <c r="Z457" i="14"/>
  <c r="Z456" i="14"/>
  <c r="Z455" i="14"/>
  <c r="Z454" i="14"/>
  <c r="Z453" i="14"/>
  <c r="Z452" i="14"/>
  <c r="Z451" i="14"/>
  <c r="Z450" i="14"/>
  <c r="Z449" i="14"/>
  <c r="Z448" i="14"/>
  <c r="Z447" i="14"/>
  <c r="Z446" i="14"/>
  <c r="Z445" i="14"/>
  <c r="Z444" i="14"/>
  <c r="Z443" i="14"/>
  <c r="Z442" i="14"/>
  <c r="Z441" i="14"/>
  <c r="Z440" i="14"/>
  <c r="Z439" i="14"/>
  <c r="Z438" i="14"/>
  <c r="Z437" i="14"/>
  <c r="Z436" i="14"/>
  <c r="Z435" i="14"/>
  <c r="Z434" i="14"/>
  <c r="Z433" i="14"/>
  <c r="Z432" i="14"/>
  <c r="Z431" i="14"/>
  <c r="Z430" i="14"/>
  <c r="Z429" i="14"/>
  <c r="Z428" i="14"/>
  <c r="Z427" i="14"/>
  <c r="Z426" i="14"/>
  <c r="Z425" i="14"/>
  <c r="Z424" i="14"/>
  <c r="Z423" i="14"/>
  <c r="Z422" i="14"/>
  <c r="Z421" i="14"/>
  <c r="Z420" i="14"/>
  <c r="Z419" i="14"/>
  <c r="Z418" i="14"/>
  <c r="Z417" i="14"/>
  <c r="Z416" i="14"/>
  <c r="Z415" i="14"/>
  <c r="Z414" i="14"/>
  <c r="Z413" i="14"/>
  <c r="Z412" i="14"/>
  <c r="Z411" i="14"/>
  <c r="Z410" i="14"/>
  <c r="Z409" i="14"/>
  <c r="Z408" i="14"/>
  <c r="Z407" i="14"/>
  <c r="Z406" i="14"/>
  <c r="Z405" i="14"/>
  <c r="Z404" i="14"/>
  <c r="Z403" i="14"/>
  <c r="Z402" i="14"/>
  <c r="Z401" i="14"/>
  <c r="Z400" i="14"/>
  <c r="Z399" i="14"/>
  <c r="Z398" i="14"/>
  <c r="Z397" i="14"/>
  <c r="Z396" i="14"/>
  <c r="Z395" i="14"/>
  <c r="Z394" i="14"/>
  <c r="Z393" i="14"/>
  <c r="Z392" i="14"/>
  <c r="Z391" i="14"/>
  <c r="Z390" i="14"/>
  <c r="Z389" i="14"/>
  <c r="Z388" i="14"/>
  <c r="Z387" i="14"/>
  <c r="Z386" i="14"/>
  <c r="Z385" i="14"/>
  <c r="Z384" i="14"/>
  <c r="Z383" i="14"/>
  <c r="Z382" i="14"/>
  <c r="Z381" i="14"/>
  <c r="Z380" i="14"/>
  <c r="Z379" i="14"/>
  <c r="Z378" i="14"/>
  <c r="Z377" i="14"/>
  <c r="Z376" i="14"/>
  <c r="Z375" i="14"/>
  <c r="Z374" i="14"/>
  <c r="Z373" i="14"/>
  <c r="Z372" i="14"/>
  <c r="Z371" i="14"/>
  <c r="Z370" i="14"/>
  <c r="Z369" i="14"/>
  <c r="Z368" i="14"/>
  <c r="Z367" i="14"/>
  <c r="Z366" i="14"/>
  <c r="Z365" i="14"/>
  <c r="Z364" i="14"/>
  <c r="Z363" i="14"/>
  <c r="Z362" i="14"/>
  <c r="Z361" i="14"/>
  <c r="Z360" i="14"/>
  <c r="Z359" i="14"/>
  <c r="Z358" i="14"/>
  <c r="Z357" i="14"/>
  <c r="Z356" i="14"/>
  <c r="Z355" i="14"/>
  <c r="Z354" i="14"/>
  <c r="Z353" i="14"/>
  <c r="Z352" i="14"/>
  <c r="Z351" i="14"/>
  <c r="Z350" i="14"/>
  <c r="Z349" i="14"/>
  <c r="Z348" i="14"/>
  <c r="Z347" i="14"/>
  <c r="Z346" i="14"/>
  <c r="Z345" i="14"/>
  <c r="Z344" i="14"/>
  <c r="Z343" i="14"/>
  <c r="Z342" i="14"/>
  <c r="Z341" i="14"/>
  <c r="Z340" i="14"/>
  <c r="Z339" i="14"/>
  <c r="Z338" i="14"/>
  <c r="Z337" i="14"/>
  <c r="Z336" i="14"/>
  <c r="Z335" i="14"/>
  <c r="Z334" i="14"/>
  <c r="Z333" i="14"/>
  <c r="Z332" i="14"/>
  <c r="Z331" i="14"/>
  <c r="Z330" i="14"/>
  <c r="Z329" i="14"/>
  <c r="Z328" i="14"/>
  <c r="Z327" i="14"/>
  <c r="Z326" i="14"/>
  <c r="Z325" i="14"/>
  <c r="Z324" i="14"/>
  <c r="Z323" i="14"/>
  <c r="Z322" i="14"/>
  <c r="Z321" i="14"/>
  <c r="Z320" i="14"/>
  <c r="Z319" i="14"/>
  <c r="Z318" i="14"/>
  <c r="Z317" i="14"/>
  <c r="Z316" i="14"/>
  <c r="Z315" i="14"/>
  <c r="Z314" i="14"/>
  <c r="Z313" i="14"/>
  <c r="Z312" i="14"/>
  <c r="Z311" i="14"/>
  <c r="Z310" i="14"/>
  <c r="Z309" i="14"/>
  <c r="Z308" i="14"/>
  <c r="Z307" i="14"/>
  <c r="Z306" i="14"/>
  <c r="Z305" i="14"/>
  <c r="Z304" i="14"/>
  <c r="Z303" i="14"/>
  <c r="Z302" i="14"/>
  <c r="Z301" i="14"/>
  <c r="Z300" i="14"/>
  <c r="Z299" i="14"/>
  <c r="Z298" i="14"/>
  <c r="Z297" i="14"/>
  <c r="Z296" i="14"/>
  <c r="Z295" i="14"/>
  <c r="Z294" i="14"/>
  <c r="Z293" i="14"/>
  <c r="Z292" i="14"/>
  <c r="Z291" i="14"/>
  <c r="Z290" i="14"/>
  <c r="Z289" i="14"/>
  <c r="Z288" i="14"/>
  <c r="Z287" i="14"/>
  <c r="Z286" i="14"/>
  <c r="Z285" i="14"/>
  <c r="Z284" i="14"/>
  <c r="Z283" i="14"/>
  <c r="Z282" i="14"/>
  <c r="Z281" i="14"/>
  <c r="Z280" i="14"/>
  <c r="Z279" i="14"/>
  <c r="Z278" i="14"/>
  <c r="Z277" i="14"/>
  <c r="Z276" i="14"/>
  <c r="Z275" i="14"/>
  <c r="Z274" i="14"/>
  <c r="Z273" i="14"/>
  <c r="Z272" i="14"/>
  <c r="Z271" i="14"/>
  <c r="Z270" i="14"/>
  <c r="Z269" i="14"/>
  <c r="Z268" i="14"/>
  <c r="Z267" i="14"/>
  <c r="Z266" i="14"/>
  <c r="Z265" i="14"/>
  <c r="Z264" i="14"/>
  <c r="Z263" i="14"/>
  <c r="Z262" i="14"/>
  <c r="Z261" i="14"/>
  <c r="Z260" i="14"/>
  <c r="Z259" i="14"/>
  <c r="Z258" i="14"/>
  <c r="Z257" i="14"/>
  <c r="Z256" i="14"/>
  <c r="Z255" i="14"/>
  <c r="Z254" i="14"/>
  <c r="Z253" i="14"/>
  <c r="Z252" i="14"/>
  <c r="Z251" i="14"/>
  <c r="Z250" i="14"/>
  <c r="Z249" i="14"/>
  <c r="Z248" i="14"/>
  <c r="Z247" i="14"/>
  <c r="Z246" i="14"/>
  <c r="Z245" i="14"/>
  <c r="Z244" i="14"/>
  <c r="Z243" i="14"/>
  <c r="Z242" i="14"/>
  <c r="Z241" i="14"/>
  <c r="Z240" i="14"/>
  <c r="Z239" i="14"/>
  <c r="Z238" i="14"/>
  <c r="Z237" i="14"/>
  <c r="Z236" i="14"/>
  <c r="Z235" i="14"/>
  <c r="Z234" i="14"/>
  <c r="Z233" i="14"/>
  <c r="Z232" i="14"/>
  <c r="Z231" i="14"/>
  <c r="Z230" i="14"/>
  <c r="Z229" i="14"/>
  <c r="Z228" i="14"/>
  <c r="Z227" i="14"/>
  <c r="Z226" i="14"/>
  <c r="Z225" i="14"/>
  <c r="Z224" i="14"/>
  <c r="Z223" i="14"/>
  <c r="Z222" i="14"/>
  <c r="Z221" i="14"/>
  <c r="Z220" i="14"/>
  <c r="Z219" i="14"/>
  <c r="Z218" i="14"/>
  <c r="Z217" i="14"/>
  <c r="Z216" i="14"/>
  <c r="Z215" i="14"/>
  <c r="Z214" i="14"/>
  <c r="Z213" i="14"/>
  <c r="Z212" i="14"/>
  <c r="Z211" i="14"/>
  <c r="Z210" i="14"/>
  <c r="Z209" i="14"/>
  <c r="Z208" i="14"/>
  <c r="Z207" i="14"/>
  <c r="Z206" i="14"/>
  <c r="Z205" i="14"/>
  <c r="Z204" i="14"/>
  <c r="Z203" i="14"/>
  <c r="Z202" i="14"/>
  <c r="Z201" i="14"/>
  <c r="Z200" i="14"/>
  <c r="Z199" i="14"/>
  <c r="Z198" i="14"/>
  <c r="Z197" i="14"/>
  <c r="Z196" i="14"/>
  <c r="Z195" i="14"/>
  <c r="Z194" i="14"/>
  <c r="Z193" i="14"/>
  <c r="Z192" i="14"/>
  <c r="Z191" i="14"/>
  <c r="Z190" i="14"/>
  <c r="Z189" i="14"/>
  <c r="Z188" i="14"/>
  <c r="Z187" i="14"/>
  <c r="Z186" i="14"/>
  <c r="Z185" i="14"/>
  <c r="Z184" i="14"/>
  <c r="Z183" i="14"/>
  <c r="Z182" i="14"/>
  <c r="Z181" i="14"/>
  <c r="Z180" i="14"/>
  <c r="Z179" i="14"/>
  <c r="Z178" i="14"/>
  <c r="Z177" i="14"/>
  <c r="Z176" i="14"/>
  <c r="Z175" i="14"/>
  <c r="Z174" i="14"/>
  <c r="Z173" i="14"/>
  <c r="Z172" i="14"/>
  <c r="Z171" i="14"/>
  <c r="Z170" i="14"/>
  <c r="Z169" i="14"/>
  <c r="Z168" i="14"/>
  <c r="Z167" i="14"/>
  <c r="Z166" i="14"/>
  <c r="Z165" i="14"/>
  <c r="Z164" i="14"/>
  <c r="Z163" i="14"/>
  <c r="Z162" i="14"/>
  <c r="Z161" i="14"/>
  <c r="Z160" i="14"/>
  <c r="Z159" i="14"/>
  <c r="Z158" i="14"/>
  <c r="Z157" i="14"/>
  <c r="Z156" i="14"/>
  <c r="Z155" i="14"/>
  <c r="Z154" i="14"/>
  <c r="Z153" i="14"/>
  <c r="Z152" i="14"/>
  <c r="Z151" i="14"/>
  <c r="Z150" i="14"/>
  <c r="Z149" i="14"/>
  <c r="Z148" i="14"/>
  <c r="Z147" i="14"/>
  <c r="Z146" i="14"/>
  <c r="Z145" i="14"/>
  <c r="Z144" i="14"/>
  <c r="Z143" i="14"/>
  <c r="Z142" i="14"/>
  <c r="Z141" i="14"/>
  <c r="Z140" i="14"/>
  <c r="Z139" i="14"/>
  <c r="Z138" i="14"/>
  <c r="Z137" i="14"/>
  <c r="Z136" i="14"/>
  <c r="Z135" i="14"/>
  <c r="Z134" i="14"/>
  <c r="Z133" i="14"/>
  <c r="Z132" i="14"/>
  <c r="Z131" i="14"/>
  <c r="Z130" i="14"/>
  <c r="Z129" i="14"/>
  <c r="Z128" i="14"/>
  <c r="Z127" i="14"/>
  <c r="Z126" i="14"/>
  <c r="Z125" i="14"/>
  <c r="Z124" i="14"/>
  <c r="Z123" i="14"/>
  <c r="Z122" i="14"/>
  <c r="Z121" i="14"/>
  <c r="Z120" i="14"/>
  <c r="Z119" i="14"/>
  <c r="Z118" i="14"/>
  <c r="Z117" i="14"/>
  <c r="Z116" i="14"/>
  <c r="Z115" i="14"/>
  <c r="Z114" i="14"/>
  <c r="Z113" i="14"/>
  <c r="Z112" i="14"/>
  <c r="Z111" i="14"/>
  <c r="Z110" i="14"/>
  <c r="Z109" i="14"/>
  <c r="Z108" i="14"/>
  <c r="Z107" i="14"/>
  <c r="Z106" i="14"/>
  <c r="Z105" i="14"/>
  <c r="Z104" i="14"/>
  <c r="Z103" i="14"/>
  <c r="Z102" i="14"/>
  <c r="Z101" i="14"/>
  <c r="Z100" i="14"/>
  <c r="Z99" i="14"/>
  <c r="Z98" i="14"/>
  <c r="Z97" i="14"/>
  <c r="Z96" i="14"/>
  <c r="Z95" i="14"/>
  <c r="Z94" i="14"/>
  <c r="Z93" i="14"/>
  <c r="Z92" i="14"/>
  <c r="Z91" i="14"/>
  <c r="Z90" i="14"/>
  <c r="Z89" i="14"/>
  <c r="Z88" i="14"/>
  <c r="Z87" i="14"/>
  <c r="Z86" i="14"/>
  <c r="Z85" i="14"/>
  <c r="Z84" i="14"/>
  <c r="Z83" i="14"/>
  <c r="Z82" i="14"/>
  <c r="Z81" i="14"/>
  <c r="Z80" i="14"/>
  <c r="Z79" i="14"/>
  <c r="Z78" i="14"/>
  <c r="Z77" i="14"/>
  <c r="Z76" i="14"/>
  <c r="Z75" i="14"/>
  <c r="Z74" i="14"/>
  <c r="Z73" i="14"/>
  <c r="Z72" i="14"/>
  <c r="Z71" i="14"/>
  <c r="Z70" i="14"/>
  <c r="Z69" i="14"/>
  <c r="Z68" i="14"/>
  <c r="Z67" i="14"/>
  <c r="Z66" i="14"/>
  <c r="Z65" i="14"/>
  <c r="Z64" i="14"/>
  <c r="Z63" i="14"/>
  <c r="Z62" i="14"/>
  <c r="Z61" i="14"/>
  <c r="Z60" i="14"/>
  <c r="Z59" i="14"/>
  <c r="Z58" i="14"/>
  <c r="Z57" i="14"/>
  <c r="Z56" i="14"/>
  <c r="Z55" i="14"/>
  <c r="Z54" i="14"/>
  <c r="Z53" i="14"/>
  <c r="Z52" i="14"/>
  <c r="Z51" i="14"/>
  <c r="Z50" i="14"/>
  <c r="Z49" i="14"/>
  <c r="Z48" i="14"/>
  <c r="Z47" i="14"/>
  <c r="Z46" i="14"/>
  <c r="Z45" i="14"/>
  <c r="Z44" i="14"/>
  <c r="Z43" i="14"/>
  <c r="Z42" i="14"/>
  <c r="Z41" i="14"/>
  <c r="Z40" i="14"/>
  <c r="Z39" i="14"/>
  <c r="Z38" i="14"/>
  <c r="Z37" i="14"/>
  <c r="Z36" i="14"/>
  <c r="Z35" i="14"/>
  <c r="Z34" i="14"/>
  <c r="Z33" i="14"/>
  <c r="Z32" i="14"/>
  <c r="Z31" i="14"/>
  <c r="Z30" i="14"/>
  <c r="Z29" i="14"/>
  <c r="Z28" i="14"/>
  <c r="Z27" i="14"/>
  <c r="Z26" i="14"/>
  <c r="Z25" i="14"/>
  <c r="Z24" i="14"/>
  <c r="Z23" i="14"/>
  <c r="Z22" i="14"/>
  <c r="Z21" i="14"/>
  <c r="Z20" i="14"/>
  <c r="Z19" i="14"/>
  <c r="Z18" i="14"/>
  <c r="Z17" i="14"/>
  <c r="Z16" i="14"/>
  <c r="Z15" i="14"/>
  <c r="X479" i="14"/>
  <c r="Y479" i="14"/>
  <c r="S479" i="14"/>
  <c r="T479" i="14"/>
  <c r="U479" i="14"/>
  <c r="H479" i="14"/>
  <c r="H585" i="16"/>
  <c r="J585" i="16"/>
  <c r="K597" i="16" s="1"/>
  <c r="E585" i="16"/>
  <c r="G585" i="16"/>
  <c r="C18" i="26"/>
  <c r="U478" i="14"/>
  <c r="T478" i="14"/>
  <c r="S478" i="14"/>
  <c r="Y478" i="14"/>
  <c r="X478" i="14"/>
  <c r="H478" i="14"/>
  <c r="H105" i="21"/>
  <c r="H106" i="21"/>
  <c r="H107" i="21"/>
  <c r="H108" i="21"/>
  <c r="H109" i="21"/>
  <c r="H110" i="21"/>
  <c r="H111" i="21"/>
  <c r="H112"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3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4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509" i="21"/>
  <c r="H510" i="21"/>
  <c r="H511" i="21"/>
  <c r="H512" i="21"/>
  <c r="H513" i="21"/>
  <c r="H514" i="21"/>
  <c r="H515" i="21"/>
  <c r="H516" i="21"/>
  <c r="H517" i="21"/>
  <c r="H518" i="21"/>
  <c r="H519" i="21"/>
  <c r="H520" i="21"/>
  <c r="H521" i="21"/>
  <c r="H522" i="21"/>
  <c r="H523" i="21"/>
  <c r="H524" i="21"/>
  <c r="H525" i="21"/>
  <c r="H526" i="21"/>
  <c r="H527" i="21"/>
  <c r="H528" i="21"/>
  <c r="H529" i="21"/>
  <c r="H530" i="21"/>
  <c r="H531" i="21"/>
  <c r="H532" i="21"/>
  <c r="H533" i="21"/>
  <c r="H534" i="21"/>
  <c r="H535" i="21"/>
  <c r="H536" i="21"/>
  <c r="H537" i="21"/>
  <c r="H538" i="21"/>
  <c r="H539" i="21"/>
  <c r="H540" i="21"/>
  <c r="H541" i="21"/>
  <c r="H542" i="21"/>
  <c r="H543" i="21"/>
  <c r="H544" i="21"/>
  <c r="H545" i="21"/>
  <c r="H546" i="21"/>
  <c r="H547" i="21"/>
  <c r="H548" i="21"/>
  <c r="H549" i="21"/>
  <c r="H550" i="21"/>
  <c r="H551" i="21"/>
  <c r="H552" i="21"/>
  <c r="H553" i="21"/>
  <c r="H554" i="21"/>
  <c r="H555" i="21"/>
  <c r="H556" i="21"/>
  <c r="H557" i="21"/>
  <c r="H558" i="21"/>
  <c r="H559" i="21"/>
  <c r="H560" i="21"/>
  <c r="H561" i="21"/>
  <c r="H562" i="21"/>
  <c r="H563" i="21"/>
  <c r="H564" i="21"/>
  <c r="H565" i="21"/>
  <c r="H566" i="21"/>
  <c r="H567" i="21"/>
  <c r="H568" i="21"/>
  <c r="H569" i="21"/>
  <c r="H570" i="21"/>
  <c r="H571" i="21"/>
  <c r="H572" i="21"/>
  <c r="H573" i="21"/>
  <c r="H574" i="21"/>
  <c r="H575" i="21"/>
  <c r="H576" i="21"/>
  <c r="H577" i="21"/>
  <c r="H578" i="21"/>
  <c r="H579" i="21"/>
  <c r="H580" i="21"/>
  <c r="H104" i="21"/>
  <c r="J104" i="21"/>
  <c r="D104" i="21"/>
  <c r="E104" i="21"/>
  <c r="F104" i="21"/>
  <c r="G104" i="21"/>
  <c r="M104" i="21"/>
  <c r="N104" i="21"/>
  <c r="O104" i="21"/>
  <c r="R104" i="21"/>
  <c r="S104" i="21"/>
  <c r="T104" i="21"/>
  <c r="Z104" i="21"/>
  <c r="AA52" i="21" s="1"/>
  <c r="J105" i="21"/>
  <c r="J106" i="21"/>
  <c r="Z105" i="21"/>
  <c r="AA53" i="21" s="1"/>
  <c r="R105" i="21"/>
  <c r="S105" i="21"/>
  <c r="T105" i="21"/>
  <c r="M105" i="21"/>
  <c r="N105" i="21"/>
  <c r="O105" i="21"/>
  <c r="M106" i="21"/>
  <c r="N106" i="21"/>
  <c r="O106" i="21"/>
  <c r="D105" i="21"/>
  <c r="E105" i="21"/>
  <c r="F105" i="21"/>
  <c r="G105" i="21"/>
  <c r="X477" i="14"/>
  <c r="Y477" i="14"/>
  <c r="S477" i="14"/>
  <c r="T477" i="14"/>
  <c r="U477" i="14"/>
  <c r="H477" i="14"/>
  <c r="C41" i="13"/>
  <c r="O41" i="13" s="1"/>
  <c r="H583" i="16"/>
  <c r="H584" i="16"/>
  <c r="J584" i="16"/>
  <c r="E584" i="16"/>
  <c r="G584" i="16"/>
  <c r="E583" i="16"/>
  <c r="G583" i="16"/>
  <c r="AM16" i="6"/>
  <c r="AM17" i="6"/>
  <c r="AM18" i="6"/>
  <c r="AM19" i="6"/>
  <c r="AM20" i="6"/>
  <c r="AM21" i="6"/>
  <c r="AM22" i="6"/>
  <c r="AM23" i="6"/>
  <c r="AM24" i="6"/>
  <c r="AM25" i="6"/>
  <c r="AM26" i="6"/>
  <c r="AM27" i="6"/>
  <c r="AM28" i="6"/>
  <c r="AM29" i="6"/>
  <c r="AM30" i="6"/>
  <c r="AM31" i="6"/>
  <c r="AM32" i="6"/>
  <c r="AM33" i="6"/>
  <c r="AM34" i="6"/>
  <c r="AM35" i="6"/>
  <c r="AM36" i="6"/>
  <c r="AM37" i="6"/>
  <c r="AM38" i="6"/>
  <c r="AM39" i="6"/>
  <c r="AM40" i="6"/>
  <c r="AM41" i="6"/>
  <c r="AM42" i="6"/>
  <c r="AM43" i="6"/>
  <c r="AM44" i="6"/>
  <c r="AM45" i="6"/>
  <c r="AM46" i="6"/>
  <c r="AM47" i="6"/>
  <c r="AM48" i="6"/>
  <c r="AM49" i="6"/>
  <c r="AM50" i="6"/>
  <c r="AM51" i="6"/>
  <c r="AM52" i="6"/>
  <c r="AM53" i="6"/>
  <c r="AM54" i="6"/>
  <c r="AM55" i="6"/>
  <c r="AM56" i="6"/>
  <c r="AM57" i="6"/>
  <c r="AM58" i="6"/>
  <c r="AM59" i="6"/>
  <c r="AM60" i="6"/>
  <c r="AM61" i="6"/>
  <c r="AM62" i="6"/>
  <c r="AM63" i="6"/>
  <c r="AM64" i="6"/>
  <c r="AM65" i="6"/>
  <c r="AM66" i="6"/>
  <c r="AM67" i="6"/>
  <c r="AM68" i="6"/>
  <c r="AM69" i="6"/>
  <c r="AM70" i="6"/>
  <c r="AM71" i="6"/>
  <c r="AM72" i="6"/>
  <c r="AM73" i="6"/>
  <c r="AM74" i="6"/>
  <c r="AM75" i="6"/>
  <c r="AM76" i="6"/>
  <c r="AM77" i="6"/>
  <c r="AM78" i="6"/>
  <c r="AM79" i="6"/>
  <c r="AM80" i="6"/>
  <c r="AM81" i="6"/>
  <c r="AM82" i="6"/>
  <c r="AM83" i="6"/>
  <c r="AM84" i="6"/>
  <c r="AM85" i="6"/>
  <c r="AM86" i="6"/>
  <c r="AM87" i="6"/>
  <c r="AM88" i="6"/>
  <c r="AM89" i="6"/>
  <c r="AM90" i="6"/>
  <c r="AM91" i="6"/>
  <c r="AM92" i="6"/>
  <c r="AM93" i="6"/>
  <c r="AM94" i="6"/>
  <c r="AM95" i="6"/>
  <c r="AM96" i="6"/>
  <c r="AM97" i="6"/>
  <c r="AM98" i="6"/>
  <c r="AM99" i="6"/>
  <c r="AM100" i="6"/>
  <c r="AM101" i="6"/>
  <c r="AM102" i="6"/>
  <c r="AM103" i="6"/>
  <c r="AM104" i="6"/>
  <c r="AM105" i="6"/>
  <c r="AM106" i="6"/>
  <c r="AM107" i="6"/>
  <c r="AM108" i="6"/>
  <c r="AM109" i="6"/>
  <c r="AM110" i="6"/>
  <c r="AM111" i="6"/>
  <c r="AM112" i="6"/>
  <c r="AM113" i="6"/>
  <c r="AM114" i="6"/>
  <c r="AM115" i="6"/>
  <c r="AM116" i="6"/>
  <c r="AM117" i="6"/>
  <c r="AM118" i="6"/>
  <c r="AM119" i="6"/>
  <c r="AM120" i="6"/>
  <c r="AM121" i="6"/>
  <c r="AM122" i="6"/>
  <c r="AM123" i="6"/>
  <c r="AM124" i="6"/>
  <c r="AM125" i="6"/>
  <c r="AM126" i="6"/>
  <c r="AM127" i="6"/>
  <c r="AM128" i="6"/>
  <c r="AM129" i="6"/>
  <c r="AM130" i="6"/>
  <c r="AM131" i="6"/>
  <c r="AM132" i="6"/>
  <c r="AM133" i="6"/>
  <c r="AM134" i="6"/>
  <c r="AM135" i="6"/>
  <c r="AM136" i="6"/>
  <c r="AM137" i="6"/>
  <c r="AM138" i="6"/>
  <c r="AM139" i="6"/>
  <c r="AM140" i="6"/>
  <c r="AM141" i="6"/>
  <c r="AM142" i="6"/>
  <c r="AM143" i="6"/>
  <c r="AM144" i="6"/>
  <c r="AM145" i="6"/>
  <c r="AM146" i="6"/>
  <c r="AM147" i="6"/>
  <c r="AM148" i="6"/>
  <c r="AM15" i="6"/>
  <c r="G107" i="21"/>
  <c r="G108" i="21"/>
  <c r="G109" i="21"/>
  <c r="G110" i="21"/>
  <c r="G111" i="21"/>
  <c r="G112" i="21"/>
  <c r="G113" i="21"/>
  <c r="G114" i="21"/>
  <c r="G115" i="21"/>
  <c r="G116" i="21"/>
  <c r="G117" i="21"/>
  <c r="G118" i="21"/>
  <c r="G119" i="21"/>
  <c r="G120" i="21"/>
  <c r="G121" i="21"/>
  <c r="G122" i="21"/>
  <c r="G123" i="21"/>
  <c r="G124" i="21"/>
  <c r="G125" i="21"/>
  <c r="G126" i="21"/>
  <c r="G127" i="21"/>
  <c r="G128" i="21"/>
  <c r="G129" i="21"/>
  <c r="G130" i="21"/>
  <c r="G131" i="21"/>
  <c r="G132" i="21"/>
  <c r="G133" i="21"/>
  <c r="G134" i="21"/>
  <c r="G135" i="21"/>
  <c r="G136" i="21"/>
  <c r="G137" i="21"/>
  <c r="G138" i="21"/>
  <c r="G139" i="21"/>
  <c r="G140" i="21"/>
  <c r="G141" i="21"/>
  <c r="G142" i="21"/>
  <c r="G143"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68" i="21"/>
  <c r="G169" i="21"/>
  <c r="G170" i="21"/>
  <c r="G171" i="21"/>
  <c r="G172" i="21"/>
  <c r="G173" i="21"/>
  <c r="G174" i="21"/>
  <c r="G175" i="21"/>
  <c r="G176" i="21"/>
  <c r="G177" i="21"/>
  <c r="G178" i="21"/>
  <c r="G179" i="21"/>
  <c r="G180" i="21"/>
  <c r="G181" i="21"/>
  <c r="G182" i="21"/>
  <c r="G183" i="21"/>
  <c r="G184" i="21"/>
  <c r="G185" i="21"/>
  <c r="G186" i="21"/>
  <c r="G187" i="21"/>
  <c r="G188" i="21"/>
  <c r="G189" i="21"/>
  <c r="G190" i="21"/>
  <c r="G191" i="21"/>
  <c r="G192" i="21"/>
  <c r="G193" i="21"/>
  <c r="G194" i="21"/>
  <c r="G195" i="21"/>
  <c r="G196" i="21"/>
  <c r="G197" i="21"/>
  <c r="G198" i="21"/>
  <c r="G199" i="21"/>
  <c r="G200" i="21"/>
  <c r="G201" i="21"/>
  <c r="G202" i="21"/>
  <c r="G203" i="21"/>
  <c r="G204" i="21"/>
  <c r="G205" i="21"/>
  <c r="G206" i="21"/>
  <c r="G207" i="21"/>
  <c r="G208" i="21"/>
  <c r="G209" i="21"/>
  <c r="G210" i="21"/>
  <c r="G211" i="21"/>
  <c r="G212" i="21"/>
  <c r="G213" i="21"/>
  <c r="G214" i="21"/>
  <c r="G215" i="21"/>
  <c r="G216" i="21"/>
  <c r="G217" i="21"/>
  <c r="G218" i="21"/>
  <c r="G219" i="21"/>
  <c r="G220" i="21"/>
  <c r="G221" i="21"/>
  <c r="G222" i="21"/>
  <c r="G223" i="21"/>
  <c r="G224" i="21"/>
  <c r="G225" i="21"/>
  <c r="G226" i="21"/>
  <c r="G227" i="21"/>
  <c r="G228" i="21"/>
  <c r="G229" i="21"/>
  <c r="G230" i="21"/>
  <c r="G231" i="21"/>
  <c r="G232" i="21"/>
  <c r="G233" i="21"/>
  <c r="G234" i="21"/>
  <c r="G235" i="21"/>
  <c r="G236" i="21"/>
  <c r="G237" i="21"/>
  <c r="G238" i="21"/>
  <c r="G239" i="21"/>
  <c r="G240" i="21"/>
  <c r="G241" i="21"/>
  <c r="G242" i="21"/>
  <c r="G243" i="21"/>
  <c r="G244" i="21"/>
  <c r="G245" i="21"/>
  <c r="G246" i="21"/>
  <c r="G247" i="21"/>
  <c r="G248" i="21"/>
  <c r="G249" i="21"/>
  <c r="G250" i="21"/>
  <c r="G251" i="21"/>
  <c r="G252" i="21"/>
  <c r="G253" i="21"/>
  <c r="G254" i="21"/>
  <c r="G255" i="21"/>
  <c r="G256" i="21"/>
  <c r="G257" i="21"/>
  <c r="G258" i="21"/>
  <c r="G259" i="21"/>
  <c r="G260" i="21"/>
  <c r="G261" i="21"/>
  <c r="G262" i="21"/>
  <c r="G263" i="21"/>
  <c r="G264" i="21"/>
  <c r="G265" i="21"/>
  <c r="G266" i="21"/>
  <c r="G267" i="21"/>
  <c r="G268" i="21"/>
  <c r="G269" i="21"/>
  <c r="G270" i="21"/>
  <c r="G271" i="21"/>
  <c r="G272" i="21"/>
  <c r="G273" i="21"/>
  <c r="G274" i="21"/>
  <c r="G275" i="21"/>
  <c r="G276" i="21"/>
  <c r="G277" i="21"/>
  <c r="G278" i="21"/>
  <c r="G279" i="21"/>
  <c r="G280" i="21"/>
  <c r="G281" i="21"/>
  <c r="G282" i="21"/>
  <c r="G283" i="21"/>
  <c r="G284" i="21"/>
  <c r="G285" i="21"/>
  <c r="G286" i="21"/>
  <c r="G287" i="21"/>
  <c r="G288" i="21"/>
  <c r="G289" i="21"/>
  <c r="G290" i="21"/>
  <c r="G291" i="21"/>
  <c r="G292" i="21"/>
  <c r="G293" i="21"/>
  <c r="G294" i="21"/>
  <c r="G295" i="21"/>
  <c r="G296" i="21"/>
  <c r="G297" i="21"/>
  <c r="G298" i="21"/>
  <c r="G299" i="21"/>
  <c r="G300" i="21"/>
  <c r="G301" i="21"/>
  <c r="G302" i="21"/>
  <c r="G303" i="21"/>
  <c r="G304" i="21"/>
  <c r="G305" i="21"/>
  <c r="G306" i="21"/>
  <c r="G307" i="21"/>
  <c r="G308" i="21"/>
  <c r="G309" i="21"/>
  <c r="G310" i="21"/>
  <c r="G311" i="21"/>
  <c r="G312" i="21"/>
  <c r="G313" i="21"/>
  <c r="G314" i="21"/>
  <c r="G315" i="21"/>
  <c r="G316" i="21"/>
  <c r="G317" i="21"/>
  <c r="G318" i="21"/>
  <c r="G319" i="21"/>
  <c r="G320" i="21"/>
  <c r="G321" i="21"/>
  <c r="G322" i="21"/>
  <c r="G323" i="21"/>
  <c r="G324" i="21"/>
  <c r="G325" i="21"/>
  <c r="G326" i="21"/>
  <c r="G327" i="21"/>
  <c r="G328" i="21"/>
  <c r="G329" i="21"/>
  <c r="G330" i="21"/>
  <c r="G331" i="21"/>
  <c r="G332" i="21"/>
  <c r="G333" i="21"/>
  <c r="G334" i="21"/>
  <c r="G335" i="21"/>
  <c r="G336" i="21"/>
  <c r="G337" i="21"/>
  <c r="G338" i="21"/>
  <c r="G339" i="21"/>
  <c r="G340" i="21"/>
  <c r="G341" i="21"/>
  <c r="G342" i="21"/>
  <c r="G343" i="21"/>
  <c r="G344" i="21"/>
  <c r="G345" i="21"/>
  <c r="G346" i="21"/>
  <c r="G347" i="21"/>
  <c r="G348" i="21"/>
  <c r="G349" i="21"/>
  <c r="G350" i="21"/>
  <c r="G351" i="21"/>
  <c r="G352" i="21"/>
  <c r="G353" i="21"/>
  <c r="G354" i="21"/>
  <c r="G355" i="21"/>
  <c r="G356" i="21"/>
  <c r="G357" i="21"/>
  <c r="G358" i="21"/>
  <c r="G359" i="21"/>
  <c r="G360" i="21"/>
  <c r="G361" i="21"/>
  <c r="G362" i="21"/>
  <c r="G363" i="21"/>
  <c r="G364" i="21"/>
  <c r="G365" i="21"/>
  <c r="G366" i="21"/>
  <c r="G367" i="21"/>
  <c r="G368" i="21"/>
  <c r="G369" i="21"/>
  <c r="G370" i="21"/>
  <c r="G371" i="21"/>
  <c r="G372" i="21"/>
  <c r="G373" i="21"/>
  <c r="G374" i="21"/>
  <c r="G375" i="21"/>
  <c r="G376" i="21"/>
  <c r="G377" i="21"/>
  <c r="G378" i="21"/>
  <c r="G379" i="21"/>
  <c r="G380" i="21"/>
  <c r="G381" i="21"/>
  <c r="G382" i="21"/>
  <c r="G383" i="21"/>
  <c r="G384" i="21"/>
  <c r="G385" i="21"/>
  <c r="G386" i="21"/>
  <c r="G387" i="21"/>
  <c r="G388" i="21"/>
  <c r="G389" i="21"/>
  <c r="G390" i="21"/>
  <c r="G391" i="21"/>
  <c r="G392" i="21"/>
  <c r="G393" i="21"/>
  <c r="G394" i="21"/>
  <c r="G395" i="21"/>
  <c r="G396" i="21"/>
  <c r="G397" i="21"/>
  <c r="G398" i="21"/>
  <c r="G399" i="21"/>
  <c r="G400" i="21"/>
  <c r="G401" i="21"/>
  <c r="G402" i="21"/>
  <c r="G403" i="21"/>
  <c r="G404" i="21"/>
  <c r="G405" i="21"/>
  <c r="G406" i="21"/>
  <c r="G407" i="21"/>
  <c r="G408" i="21"/>
  <c r="G409" i="21"/>
  <c r="G410" i="21"/>
  <c r="G411" i="21"/>
  <c r="G412" i="21"/>
  <c r="G413" i="21"/>
  <c r="G414" i="21"/>
  <c r="G415" i="21"/>
  <c r="G416" i="21"/>
  <c r="G417" i="21"/>
  <c r="G418" i="21"/>
  <c r="G419" i="21"/>
  <c r="G420" i="21"/>
  <c r="G421" i="21"/>
  <c r="G422" i="21"/>
  <c r="G423" i="21"/>
  <c r="G424" i="21"/>
  <c r="G425" i="21"/>
  <c r="G426" i="21"/>
  <c r="G427" i="21"/>
  <c r="G428" i="21"/>
  <c r="G429" i="21"/>
  <c r="G430" i="21"/>
  <c r="G431" i="21"/>
  <c r="G432" i="21"/>
  <c r="G433" i="21"/>
  <c r="G434" i="21"/>
  <c r="G435" i="21"/>
  <c r="G436" i="21"/>
  <c r="G437" i="21"/>
  <c r="G438" i="21"/>
  <c r="G439" i="21"/>
  <c r="G440" i="21"/>
  <c r="G441" i="21"/>
  <c r="G442" i="21"/>
  <c r="G443" i="21"/>
  <c r="G444" i="21"/>
  <c r="G445" i="21"/>
  <c r="G446" i="21"/>
  <c r="G447" i="21"/>
  <c r="G448" i="21"/>
  <c r="G449" i="21"/>
  <c r="G450" i="21"/>
  <c r="G451" i="21"/>
  <c r="G452" i="21"/>
  <c r="G453" i="21"/>
  <c r="G454" i="21"/>
  <c r="G455" i="21"/>
  <c r="G456" i="21"/>
  <c r="G457" i="21"/>
  <c r="G458" i="21"/>
  <c r="G459" i="21"/>
  <c r="G460" i="21"/>
  <c r="G461" i="21"/>
  <c r="G462" i="21"/>
  <c r="G463" i="21"/>
  <c r="G464" i="21"/>
  <c r="G465" i="21"/>
  <c r="G466" i="21"/>
  <c r="G467" i="21"/>
  <c r="G468" i="21"/>
  <c r="G469" i="21"/>
  <c r="G470" i="21"/>
  <c r="G471" i="21"/>
  <c r="G472" i="21"/>
  <c r="G473" i="21"/>
  <c r="G474" i="21"/>
  <c r="G475" i="21"/>
  <c r="G476" i="21"/>
  <c r="G477" i="21"/>
  <c r="G478" i="21"/>
  <c r="G479" i="21"/>
  <c r="G480" i="21"/>
  <c r="G481" i="21"/>
  <c r="G482" i="21"/>
  <c r="G483" i="21"/>
  <c r="G484" i="21"/>
  <c r="G485" i="21"/>
  <c r="G486" i="21"/>
  <c r="G487" i="21"/>
  <c r="G488" i="21"/>
  <c r="G489" i="21"/>
  <c r="G490" i="21"/>
  <c r="G491" i="21"/>
  <c r="G492" i="21"/>
  <c r="G493" i="21"/>
  <c r="G494" i="21"/>
  <c r="G495" i="21"/>
  <c r="G496" i="21"/>
  <c r="G497" i="21"/>
  <c r="G498" i="21"/>
  <c r="G499" i="21"/>
  <c r="G500" i="21"/>
  <c r="G501" i="21"/>
  <c r="G502" i="21"/>
  <c r="G503" i="21"/>
  <c r="G504" i="21"/>
  <c r="G505" i="21"/>
  <c r="G506" i="21"/>
  <c r="G507" i="21"/>
  <c r="G508" i="21"/>
  <c r="G509" i="21"/>
  <c r="G510" i="21"/>
  <c r="G511" i="21"/>
  <c r="G512" i="21"/>
  <c r="G513" i="21"/>
  <c r="G514" i="21"/>
  <c r="G515" i="21"/>
  <c r="G516" i="21"/>
  <c r="G517" i="21"/>
  <c r="G518" i="21"/>
  <c r="G519" i="21"/>
  <c r="G520" i="21"/>
  <c r="G521" i="21"/>
  <c r="G522" i="21"/>
  <c r="G523" i="21"/>
  <c r="G524" i="21"/>
  <c r="G525" i="21"/>
  <c r="G526" i="21"/>
  <c r="G527" i="21"/>
  <c r="G528" i="21"/>
  <c r="G529" i="21"/>
  <c r="G530" i="21"/>
  <c r="G531" i="21"/>
  <c r="G532" i="21"/>
  <c r="G533" i="21"/>
  <c r="G534" i="21"/>
  <c r="G535" i="21"/>
  <c r="G536" i="21"/>
  <c r="G537" i="21"/>
  <c r="G538" i="21"/>
  <c r="G539" i="21"/>
  <c r="G540" i="21"/>
  <c r="G541" i="21"/>
  <c r="G542" i="21"/>
  <c r="G543" i="21"/>
  <c r="G544" i="21"/>
  <c r="G545" i="21"/>
  <c r="G546" i="21"/>
  <c r="G547" i="21"/>
  <c r="G548" i="21"/>
  <c r="G549" i="21"/>
  <c r="G550" i="21"/>
  <c r="G551" i="21"/>
  <c r="G552" i="21"/>
  <c r="G553" i="21"/>
  <c r="G554" i="21"/>
  <c r="G555" i="21"/>
  <c r="G556" i="21"/>
  <c r="G557" i="21"/>
  <c r="G558" i="21"/>
  <c r="G559" i="21"/>
  <c r="G560" i="21"/>
  <c r="G561" i="21"/>
  <c r="G562" i="21"/>
  <c r="G563" i="21"/>
  <c r="G564" i="21"/>
  <c r="G565" i="21"/>
  <c r="G566" i="21"/>
  <c r="G567" i="21"/>
  <c r="G568" i="21"/>
  <c r="G569" i="21"/>
  <c r="G570" i="21"/>
  <c r="G571" i="21"/>
  <c r="G572" i="21"/>
  <c r="G573" i="21"/>
  <c r="G574" i="21"/>
  <c r="G575" i="21"/>
  <c r="G576" i="21"/>
  <c r="G577" i="21"/>
  <c r="G578" i="21"/>
  <c r="G579" i="21"/>
  <c r="G106" i="21"/>
  <c r="Z106" i="21"/>
  <c r="AA54" i="21" s="1"/>
  <c r="R106" i="21"/>
  <c r="S106" i="21"/>
  <c r="T106" i="21"/>
  <c r="D106" i="21"/>
  <c r="E106" i="21"/>
  <c r="F106" i="21"/>
  <c r="S476" i="14"/>
  <c r="T476" i="14"/>
  <c r="U476" i="14"/>
  <c r="X476" i="14"/>
  <c r="Y476" i="14"/>
  <c r="H476" i="14"/>
  <c r="H582" i="16"/>
  <c r="J582" i="16"/>
  <c r="E582" i="16"/>
  <c r="G582" i="16"/>
  <c r="Z107" i="21"/>
  <c r="R107" i="21"/>
  <c r="S107" i="21"/>
  <c r="T107" i="21"/>
  <c r="M107" i="21"/>
  <c r="N107" i="21"/>
  <c r="O107" i="21"/>
  <c r="D107" i="21"/>
  <c r="E107" i="21"/>
  <c r="F107" i="21"/>
  <c r="J107" i="21"/>
  <c r="D108" i="21"/>
  <c r="E108" i="21"/>
  <c r="F108" i="21"/>
  <c r="J108" i="21"/>
  <c r="X475" i="14"/>
  <c r="Y475" i="14"/>
  <c r="S475" i="14"/>
  <c r="T475" i="14"/>
  <c r="U475" i="14"/>
  <c r="H475" i="14"/>
  <c r="H581" i="16"/>
  <c r="J581" i="16"/>
  <c r="E581" i="16"/>
  <c r="G581" i="16"/>
  <c r="M108" i="21"/>
  <c r="N108" i="21"/>
  <c r="O108" i="21"/>
  <c r="Z108" i="21"/>
  <c r="AA56" i="21" s="1"/>
  <c r="R108" i="21"/>
  <c r="S108" i="21"/>
  <c r="T108" i="21"/>
  <c r="X474" i="14"/>
  <c r="Y474" i="14"/>
  <c r="S474" i="14"/>
  <c r="T474" i="14"/>
  <c r="U474" i="14"/>
  <c r="H474" i="14"/>
  <c r="H580" i="16"/>
  <c r="J580" i="16"/>
  <c r="E580" i="16"/>
  <c r="G580" i="16"/>
  <c r="AW16" i="11"/>
  <c r="N40" i="13"/>
  <c r="R2" i="13"/>
  <c r="R3" i="13"/>
  <c r="R4" i="13"/>
  <c r="R5" i="13"/>
  <c r="R6" i="13"/>
  <c r="R7" i="13"/>
  <c r="R8" i="13"/>
  <c r="R9" i="13"/>
  <c r="R10" i="13"/>
  <c r="R11" i="13"/>
  <c r="R12" i="13"/>
  <c r="O2" i="13"/>
  <c r="O3" i="13"/>
  <c r="O4" i="13"/>
  <c r="O5" i="13"/>
  <c r="O6" i="13"/>
  <c r="O7" i="13"/>
  <c r="O8" i="13"/>
  <c r="O9" i="13"/>
  <c r="O10" i="13"/>
  <c r="O11" i="13"/>
  <c r="O12" i="13"/>
  <c r="K2" i="14"/>
  <c r="O2" i="14"/>
  <c r="AA2" i="14" s="1"/>
  <c r="AB14" i="14" s="1"/>
  <c r="J3" i="14"/>
  <c r="K3" i="14" s="1"/>
  <c r="O3" i="14"/>
  <c r="AA3" i="14" s="1"/>
  <c r="AB15" i="14" s="1"/>
  <c r="J4" i="14"/>
  <c r="K4" i="14" s="1"/>
  <c r="O4" i="14"/>
  <c r="AA4" i="14" s="1"/>
  <c r="AB16" i="14" s="1"/>
  <c r="J5" i="14"/>
  <c r="K5" i="14" s="1"/>
  <c r="O5" i="14"/>
  <c r="AA5" i="14" s="1"/>
  <c r="AB17" i="14" s="1"/>
  <c r="I6" i="14"/>
  <c r="J6" i="14"/>
  <c r="K6" i="14" s="1"/>
  <c r="P6" i="14"/>
  <c r="S6" i="14"/>
  <c r="X6" i="14"/>
  <c r="AF6" i="14"/>
  <c r="I7" i="14"/>
  <c r="J7" i="14"/>
  <c r="K7" i="14" s="1"/>
  <c r="P7" i="14"/>
  <c r="S7" i="14"/>
  <c r="X7" i="14"/>
  <c r="AF7" i="14"/>
  <c r="I8" i="14"/>
  <c r="L8" i="14" s="1"/>
  <c r="J8" i="14"/>
  <c r="K8" i="14" s="1"/>
  <c r="P8" i="14"/>
  <c r="S8" i="14"/>
  <c r="X8" i="14"/>
  <c r="AF8" i="14"/>
  <c r="I9" i="14"/>
  <c r="L9" i="14" s="1"/>
  <c r="J9" i="14"/>
  <c r="K9" i="14" s="1"/>
  <c r="P9" i="14"/>
  <c r="S9" i="14"/>
  <c r="X9" i="14"/>
  <c r="AF9" i="14"/>
  <c r="I10" i="14"/>
  <c r="O10" i="14" s="1"/>
  <c r="J10" i="14"/>
  <c r="K10" i="14" s="1"/>
  <c r="P10" i="14"/>
  <c r="S10" i="14"/>
  <c r="X10" i="14"/>
  <c r="AF10" i="14"/>
  <c r="I11" i="14"/>
  <c r="J11" i="14"/>
  <c r="K11" i="14" s="1"/>
  <c r="P11" i="14"/>
  <c r="S11" i="14"/>
  <c r="X11" i="14"/>
  <c r="AF11" i="14"/>
  <c r="I12" i="14"/>
  <c r="L12" i="14" s="1"/>
  <c r="J12" i="14"/>
  <c r="K12" i="14" s="1"/>
  <c r="P12" i="14"/>
  <c r="S12" i="14"/>
  <c r="X12" i="14"/>
  <c r="AF12" i="14"/>
  <c r="I13" i="14"/>
  <c r="L13" i="14" s="1"/>
  <c r="J13" i="14"/>
  <c r="K13" i="14" s="1"/>
  <c r="P13" i="14"/>
  <c r="S13" i="14"/>
  <c r="X13" i="14"/>
  <c r="AF13" i="14"/>
  <c r="I14" i="14"/>
  <c r="O14" i="14" s="1"/>
  <c r="J14" i="14"/>
  <c r="K14" i="14" s="1"/>
  <c r="P14" i="14"/>
  <c r="S14" i="14"/>
  <c r="X14" i="14"/>
  <c r="AF14" i="14"/>
  <c r="I15" i="14"/>
  <c r="L15" i="14" s="1"/>
  <c r="J15" i="14"/>
  <c r="K15" i="14" s="1"/>
  <c r="P15" i="14"/>
  <c r="S15" i="14"/>
  <c r="U15" i="14"/>
  <c r="X15" i="14"/>
  <c r="AF15" i="14"/>
  <c r="I16" i="14"/>
  <c r="O16" i="14" s="1"/>
  <c r="J16" i="14"/>
  <c r="K16" i="14" s="1"/>
  <c r="P16" i="14"/>
  <c r="S16" i="14"/>
  <c r="U16" i="14"/>
  <c r="X16" i="14"/>
  <c r="AF16" i="14"/>
  <c r="I17" i="14"/>
  <c r="O17" i="14" s="1"/>
  <c r="J17" i="14"/>
  <c r="K17" i="14" s="1"/>
  <c r="P17" i="14"/>
  <c r="S17" i="14"/>
  <c r="U17" i="14"/>
  <c r="X17" i="14"/>
  <c r="AF17" i="14"/>
  <c r="I18" i="14"/>
  <c r="L18" i="14" s="1"/>
  <c r="J18" i="14"/>
  <c r="K18" i="14" s="1"/>
  <c r="P18" i="14"/>
  <c r="S18" i="14"/>
  <c r="U18" i="14"/>
  <c r="X18" i="14"/>
  <c r="AF18" i="14"/>
  <c r="I19" i="14"/>
  <c r="L19" i="14" s="1"/>
  <c r="J19" i="14"/>
  <c r="K19" i="14" s="1"/>
  <c r="P19" i="14"/>
  <c r="S19" i="14"/>
  <c r="U19" i="14"/>
  <c r="X19" i="14"/>
  <c r="AF19" i="14"/>
  <c r="I20" i="14"/>
  <c r="O20" i="14" s="1"/>
  <c r="J20" i="14"/>
  <c r="K20" i="14" s="1"/>
  <c r="P20" i="14"/>
  <c r="S20" i="14"/>
  <c r="U20" i="14"/>
  <c r="X20" i="14"/>
  <c r="AF20" i="14"/>
  <c r="I21" i="14"/>
  <c r="O21" i="14" s="1"/>
  <c r="J21" i="14"/>
  <c r="K21" i="14" s="1"/>
  <c r="P21" i="14"/>
  <c r="S21" i="14"/>
  <c r="U21" i="14"/>
  <c r="X21" i="14"/>
  <c r="AF21" i="14"/>
  <c r="I22" i="14"/>
  <c r="L22" i="14" s="1"/>
  <c r="J22" i="14"/>
  <c r="K22" i="14" s="1"/>
  <c r="P22" i="14"/>
  <c r="S22" i="14"/>
  <c r="U22" i="14"/>
  <c r="X22" i="14"/>
  <c r="AF26" i="14"/>
  <c r="I23" i="14"/>
  <c r="L23" i="14" s="1"/>
  <c r="J23" i="14"/>
  <c r="K23" i="14" s="1"/>
  <c r="P23" i="14"/>
  <c r="S23" i="14"/>
  <c r="U23" i="14"/>
  <c r="X23" i="14"/>
  <c r="AF23" i="14"/>
  <c r="I24" i="14"/>
  <c r="O24" i="14" s="1"/>
  <c r="J24" i="14"/>
  <c r="K24" i="14" s="1"/>
  <c r="P24" i="14"/>
  <c r="S24" i="14"/>
  <c r="U24" i="14"/>
  <c r="X24" i="14"/>
  <c r="AF24" i="14"/>
  <c r="I25" i="14"/>
  <c r="O25" i="14" s="1"/>
  <c r="J25" i="14"/>
  <c r="K25" i="14" s="1"/>
  <c r="P25" i="14"/>
  <c r="S25" i="14"/>
  <c r="U25" i="14"/>
  <c r="X25" i="14"/>
  <c r="AF25" i="14"/>
  <c r="I26" i="14"/>
  <c r="L26" i="14" s="1"/>
  <c r="J26" i="14"/>
  <c r="K26" i="14" s="1"/>
  <c r="P26" i="14"/>
  <c r="S26" i="14"/>
  <c r="U26" i="14"/>
  <c r="X26" i="14"/>
  <c r="I27" i="14"/>
  <c r="L27" i="14" s="1"/>
  <c r="J27" i="14"/>
  <c r="K27" i="14" s="1"/>
  <c r="P27" i="14"/>
  <c r="S27" i="14"/>
  <c r="U27" i="14"/>
  <c r="X27" i="14"/>
  <c r="I28" i="14"/>
  <c r="L28" i="14" s="1"/>
  <c r="J28" i="14"/>
  <c r="K28" i="14" s="1"/>
  <c r="P28" i="14"/>
  <c r="S28" i="14"/>
  <c r="U28" i="14"/>
  <c r="X28" i="14"/>
  <c r="AF28" i="14"/>
  <c r="I29" i="14"/>
  <c r="L29" i="14" s="1"/>
  <c r="J29" i="14"/>
  <c r="K29" i="14" s="1"/>
  <c r="P29" i="14"/>
  <c r="S29" i="14"/>
  <c r="U29" i="14"/>
  <c r="X29" i="14"/>
  <c r="AF29" i="14"/>
  <c r="I30" i="14"/>
  <c r="L30" i="14" s="1"/>
  <c r="J30" i="14"/>
  <c r="K30" i="14" s="1"/>
  <c r="P30" i="14"/>
  <c r="S30" i="14"/>
  <c r="U30" i="14"/>
  <c r="X30" i="14"/>
  <c r="AF30" i="14"/>
  <c r="I31" i="14"/>
  <c r="L31" i="14" s="1"/>
  <c r="J31" i="14"/>
  <c r="K31" i="14" s="1"/>
  <c r="P31" i="14"/>
  <c r="S31" i="14"/>
  <c r="U31" i="14"/>
  <c r="X31" i="14"/>
  <c r="AF31" i="14"/>
  <c r="I32" i="14"/>
  <c r="O32" i="14" s="1"/>
  <c r="J32" i="14"/>
  <c r="K32" i="14" s="1"/>
  <c r="P32" i="14"/>
  <c r="S32" i="14"/>
  <c r="U32" i="14"/>
  <c r="X32" i="14"/>
  <c r="AF32" i="14"/>
  <c r="I33" i="14"/>
  <c r="O33" i="14" s="1"/>
  <c r="J33" i="14"/>
  <c r="K33" i="14" s="1"/>
  <c r="P33" i="14"/>
  <c r="S33" i="14"/>
  <c r="U33" i="14"/>
  <c r="X33" i="14"/>
  <c r="AF33" i="14"/>
  <c r="I34" i="14"/>
  <c r="L34" i="14" s="1"/>
  <c r="J34" i="14"/>
  <c r="K34" i="14" s="1"/>
  <c r="P34" i="14"/>
  <c r="S34" i="14"/>
  <c r="U34" i="14"/>
  <c r="X34" i="14"/>
  <c r="AF34" i="14"/>
  <c r="I35" i="14"/>
  <c r="L35" i="14" s="1"/>
  <c r="J35" i="14"/>
  <c r="K35" i="14" s="1"/>
  <c r="P35" i="14"/>
  <c r="S35" i="14"/>
  <c r="U35" i="14"/>
  <c r="X35" i="14"/>
  <c r="AF35" i="14"/>
  <c r="I36" i="14"/>
  <c r="L36" i="14" s="1"/>
  <c r="J36" i="14"/>
  <c r="K36" i="14" s="1"/>
  <c r="P36" i="14"/>
  <c r="S36" i="14"/>
  <c r="U36" i="14"/>
  <c r="X36" i="14"/>
  <c r="AF36" i="14"/>
  <c r="I37" i="14"/>
  <c r="L37" i="14" s="1"/>
  <c r="J37" i="14"/>
  <c r="K37" i="14" s="1"/>
  <c r="P37" i="14"/>
  <c r="S37" i="14"/>
  <c r="U37" i="14"/>
  <c r="X37" i="14"/>
  <c r="AF37" i="14"/>
  <c r="I38" i="14"/>
  <c r="L38" i="14" s="1"/>
  <c r="J38" i="14"/>
  <c r="K38" i="14" s="1"/>
  <c r="P38" i="14"/>
  <c r="S38" i="14"/>
  <c r="U38" i="14"/>
  <c r="X38" i="14"/>
  <c r="I39" i="14"/>
  <c r="L39" i="14" s="1"/>
  <c r="J39" i="14"/>
  <c r="K39" i="14" s="1"/>
  <c r="P39" i="14"/>
  <c r="S39" i="14"/>
  <c r="U39" i="14"/>
  <c r="X39" i="14"/>
  <c r="I40" i="14"/>
  <c r="O40" i="14" s="1"/>
  <c r="J40" i="14"/>
  <c r="K40" i="14" s="1"/>
  <c r="P40" i="14"/>
  <c r="S40" i="14"/>
  <c r="U40" i="14"/>
  <c r="X40" i="14"/>
  <c r="AF40" i="14"/>
  <c r="I41" i="14"/>
  <c r="O41" i="14" s="1"/>
  <c r="J41" i="14"/>
  <c r="K41" i="14" s="1"/>
  <c r="P41" i="14"/>
  <c r="S41" i="14"/>
  <c r="U41" i="14"/>
  <c r="X41" i="14"/>
  <c r="AF45" i="14"/>
  <c r="I42" i="14"/>
  <c r="L42" i="14" s="1"/>
  <c r="J42" i="14"/>
  <c r="K42" i="14" s="1"/>
  <c r="P42" i="14"/>
  <c r="S42" i="14"/>
  <c r="U42" i="14"/>
  <c r="X42" i="14"/>
  <c r="AF42" i="14"/>
  <c r="I43" i="14"/>
  <c r="L43" i="14" s="1"/>
  <c r="J43" i="14"/>
  <c r="K43" i="14" s="1"/>
  <c r="P43" i="14"/>
  <c r="S43" i="14"/>
  <c r="U43" i="14"/>
  <c r="X43" i="14"/>
  <c r="AF43" i="14"/>
  <c r="I44" i="14"/>
  <c r="J44" i="14"/>
  <c r="K44" i="14" s="1"/>
  <c r="P44" i="14"/>
  <c r="S44" i="14"/>
  <c r="U44" i="14"/>
  <c r="X44" i="14"/>
  <c r="AF44" i="14"/>
  <c r="I45" i="14"/>
  <c r="L45" i="14" s="1"/>
  <c r="J45" i="14"/>
  <c r="K45" i="14" s="1"/>
  <c r="P45" i="14"/>
  <c r="S45" i="14"/>
  <c r="U45" i="14"/>
  <c r="X45" i="14"/>
  <c r="I46" i="14"/>
  <c r="L46" i="14" s="1"/>
  <c r="J46" i="14"/>
  <c r="K46" i="14" s="1"/>
  <c r="P46" i="14"/>
  <c r="S46" i="14"/>
  <c r="U46" i="14"/>
  <c r="X46" i="14"/>
  <c r="AF46" i="14"/>
  <c r="I47" i="14"/>
  <c r="L47" i="14" s="1"/>
  <c r="J47" i="14"/>
  <c r="K47" i="14" s="1"/>
  <c r="P47" i="14"/>
  <c r="S47" i="14"/>
  <c r="U47" i="14"/>
  <c r="X47" i="14"/>
  <c r="AF47" i="14"/>
  <c r="I48" i="14"/>
  <c r="O48" i="14" s="1"/>
  <c r="J48" i="14"/>
  <c r="K48" i="14" s="1"/>
  <c r="P48" i="14"/>
  <c r="S48" i="14"/>
  <c r="U48" i="14"/>
  <c r="X48" i="14"/>
  <c r="I49" i="14"/>
  <c r="O49" i="14" s="1"/>
  <c r="J49" i="14"/>
  <c r="K49" i="14" s="1"/>
  <c r="P49" i="14"/>
  <c r="S49" i="14"/>
  <c r="U49" i="14"/>
  <c r="X49" i="14"/>
  <c r="AF49" i="14"/>
  <c r="I50" i="14"/>
  <c r="L50" i="14" s="1"/>
  <c r="J50" i="14"/>
  <c r="K50" i="14" s="1"/>
  <c r="P50" i="14"/>
  <c r="S50" i="14"/>
  <c r="U50" i="14"/>
  <c r="X50" i="14"/>
  <c r="AF50" i="14"/>
  <c r="I51" i="14"/>
  <c r="L51" i="14" s="1"/>
  <c r="J51" i="14"/>
  <c r="K51" i="14" s="1"/>
  <c r="P51" i="14"/>
  <c r="S51" i="14"/>
  <c r="U51" i="14"/>
  <c r="X51" i="14"/>
  <c r="AF51" i="14"/>
  <c r="I52" i="14"/>
  <c r="L52" i="14" s="1"/>
  <c r="J52" i="14"/>
  <c r="K52" i="14" s="1"/>
  <c r="P52" i="14"/>
  <c r="S52" i="14"/>
  <c r="U52" i="14"/>
  <c r="X52" i="14"/>
  <c r="AF52" i="14"/>
  <c r="I53" i="14"/>
  <c r="L53" i="14" s="1"/>
  <c r="J53" i="14"/>
  <c r="K53" i="14" s="1"/>
  <c r="P53" i="14"/>
  <c r="S53" i="14"/>
  <c r="U53" i="14"/>
  <c r="X53" i="14"/>
  <c r="AF53" i="14"/>
  <c r="I54" i="14"/>
  <c r="L54" i="14" s="1"/>
  <c r="J54" i="14"/>
  <c r="K54" i="14" s="1"/>
  <c r="P54" i="14"/>
  <c r="S54" i="14"/>
  <c r="U54" i="14"/>
  <c r="X54" i="14"/>
  <c r="I55" i="14"/>
  <c r="L55" i="14" s="1"/>
  <c r="J55" i="14"/>
  <c r="K55" i="14" s="1"/>
  <c r="P55" i="14"/>
  <c r="Q55" i="14"/>
  <c r="S55" i="14"/>
  <c r="T55" i="14"/>
  <c r="U55" i="14"/>
  <c r="X55" i="14"/>
  <c r="Y55" i="14"/>
  <c r="AF55" i="14"/>
  <c r="I56" i="14"/>
  <c r="L56" i="14" s="1"/>
  <c r="J56" i="14"/>
  <c r="K56" i="14" s="1"/>
  <c r="P56" i="14"/>
  <c r="Q56" i="14"/>
  <c r="S56" i="14"/>
  <c r="T56" i="14"/>
  <c r="U56" i="14"/>
  <c r="X56" i="14"/>
  <c r="Y56" i="14"/>
  <c r="AF56" i="14"/>
  <c r="I57" i="14"/>
  <c r="O57" i="14" s="1"/>
  <c r="J57" i="14"/>
  <c r="K57" i="14" s="1"/>
  <c r="P57" i="14"/>
  <c r="Q57" i="14"/>
  <c r="S57" i="14"/>
  <c r="T57" i="14"/>
  <c r="U57" i="14"/>
  <c r="X57" i="14"/>
  <c r="Y57" i="14"/>
  <c r="I58" i="14"/>
  <c r="L58" i="14" s="1"/>
  <c r="J58" i="14"/>
  <c r="K58" i="14" s="1"/>
  <c r="P58" i="14"/>
  <c r="Q58" i="14"/>
  <c r="S58" i="14"/>
  <c r="T58" i="14"/>
  <c r="U58" i="14"/>
  <c r="X58" i="14"/>
  <c r="Y58" i="14"/>
  <c r="AG58" i="14"/>
  <c r="I59" i="14"/>
  <c r="L59" i="14" s="1"/>
  <c r="J59" i="14"/>
  <c r="K59" i="14" s="1"/>
  <c r="P59" i="14"/>
  <c r="Q59" i="14"/>
  <c r="S59" i="14"/>
  <c r="T59" i="14"/>
  <c r="U59" i="14"/>
  <c r="X59" i="14"/>
  <c r="Y59" i="14"/>
  <c r="AG59" i="14"/>
  <c r="AF59" i="14"/>
  <c r="I60" i="14"/>
  <c r="L60" i="14" s="1"/>
  <c r="J60" i="14"/>
  <c r="K60" i="14" s="1"/>
  <c r="P60" i="14"/>
  <c r="Q60" i="14"/>
  <c r="S60" i="14"/>
  <c r="T60" i="14"/>
  <c r="U60" i="14"/>
  <c r="X60" i="14"/>
  <c r="Y60" i="14"/>
  <c r="AF60" i="14"/>
  <c r="I61" i="14"/>
  <c r="O61" i="14" s="1"/>
  <c r="J61" i="14"/>
  <c r="K61" i="14" s="1"/>
  <c r="P61" i="14"/>
  <c r="Q61" i="14"/>
  <c r="S61" i="14"/>
  <c r="T61" i="14"/>
  <c r="U61" i="14"/>
  <c r="X61" i="14"/>
  <c r="Y61" i="14"/>
  <c r="AG61" i="14"/>
  <c r="I62" i="14"/>
  <c r="L62" i="14" s="1"/>
  <c r="J62" i="14"/>
  <c r="K62" i="14" s="1"/>
  <c r="P62" i="14"/>
  <c r="Q62" i="14"/>
  <c r="S62" i="14"/>
  <c r="T62" i="14"/>
  <c r="U62" i="14"/>
  <c r="X62" i="14"/>
  <c r="Y62" i="14"/>
  <c r="AF62" i="14"/>
  <c r="I63" i="14"/>
  <c r="L63" i="14" s="1"/>
  <c r="J63" i="14"/>
  <c r="K63" i="14" s="1"/>
  <c r="P63" i="14"/>
  <c r="Q63" i="14"/>
  <c r="S63" i="14"/>
  <c r="T63" i="14"/>
  <c r="U63" i="14"/>
  <c r="X63" i="14"/>
  <c r="Y63" i="14"/>
  <c r="I64" i="14"/>
  <c r="L64" i="14" s="1"/>
  <c r="J64" i="14"/>
  <c r="K64" i="14" s="1"/>
  <c r="P64" i="14"/>
  <c r="Q64" i="14"/>
  <c r="S64" i="14"/>
  <c r="T64" i="14"/>
  <c r="U64" i="14"/>
  <c r="X64" i="14"/>
  <c r="Y64" i="14"/>
  <c r="AF64" i="14"/>
  <c r="AG64" i="14"/>
  <c r="I65" i="14"/>
  <c r="O65" i="14" s="1"/>
  <c r="J65" i="14"/>
  <c r="K65" i="14" s="1"/>
  <c r="P65" i="14"/>
  <c r="Q65" i="14"/>
  <c r="S65" i="14"/>
  <c r="T65" i="14"/>
  <c r="U65" i="14"/>
  <c r="X65" i="14"/>
  <c r="Y65" i="14"/>
  <c r="AF65" i="14"/>
  <c r="I66" i="14"/>
  <c r="L66" i="14" s="1"/>
  <c r="J66" i="14"/>
  <c r="K66" i="14" s="1"/>
  <c r="P66" i="14"/>
  <c r="Q66" i="14"/>
  <c r="S66" i="14"/>
  <c r="T66" i="14"/>
  <c r="U66" i="14"/>
  <c r="X66" i="14"/>
  <c r="Y66" i="14"/>
  <c r="AG66" i="14"/>
  <c r="I67" i="14"/>
  <c r="L67" i="14" s="1"/>
  <c r="J67" i="14"/>
  <c r="K67" i="14" s="1"/>
  <c r="P67" i="14"/>
  <c r="Q67" i="14"/>
  <c r="S67" i="14"/>
  <c r="T67" i="14"/>
  <c r="U67" i="14"/>
  <c r="X67" i="14"/>
  <c r="Y67" i="14"/>
  <c r="AG67" i="14"/>
  <c r="I68" i="14"/>
  <c r="L68" i="14" s="1"/>
  <c r="J68" i="14"/>
  <c r="K68" i="14" s="1"/>
  <c r="P68" i="14"/>
  <c r="Q68" i="14"/>
  <c r="S68" i="14"/>
  <c r="T68" i="14"/>
  <c r="U68" i="14"/>
  <c r="X68" i="14"/>
  <c r="Y68" i="14"/>
  <c r="AF68" i="14"/>
  <c r="AG68" i="14"/>
  <c r="I69" i="14"/>
  <c r="O69" i="14" s="1"/>
  <c r="J69" i="14"/>
  <c r="K69" i="14" s="1"/>
  <c r="P69" i="14"/>
  <c r="Q69" i="14"/>
  <c r="S69" i="14"/>
  <c r="T69" i="14"/>
  <c r="U69" i="14"/>
  <c r="X69" i="14"/>
  <c r="Y69" i="14"/>
  <c r="AG69" i="14"/>
  <c r="I70" i="14"/>
  <c r="L70" i="14" s="1"/>
  <c r="J70" i="14"/>
  <c r="K70" i="14" s="1"/>
  <c r="P70" i="14"/>
  <c r="Q70" i="14"/>
  <c r="S70" i="14"/>
  <c r="T70" i="14"/>
  <c r="U70" i="14"/>
  <c r="X70" i="14"/>
  <c r="Y70" i="14"/>
  <c r="AF70" i="14"/>
  <c r="I71" i="14"/>
  <c r="J71" i="14"/>
  <c r="K71" i="14" s="1"/>
  <c r="P71" i="14"/>
  <c r="Q71" i="14"/>
  <c r="S71" i="14"/>
  <c r="T71" i="14"/>
  <c r="U71" i="14"/>
  <c r="X71" i="14"/>
  <c r="Y71" i="14"/>
  <c r="AF71" i="14"/>
  <c r="I72" i="14"/>
  <c r="L72" i="14" s="1"/>
  <c r="J72" i="14"/>
  <c r="K72" i="14" s="1"/>
  <c r="P72" i="14"/>
  <c r="Q72" i="14"/>
  <c r="S72" i="14"/>
  <c r="T72" i="14"/>
  <c r="U72" i="14"/>
  <c r="X72" i="14"/>
  <c r="Y72" i="14"/>
  <c r="AF72" i="14"/>
  <c r="AG72" i="14"/>
  <c r="I73" i="14"/>
  <c r="O73" i="14" s="1"/>
  <c r="J73" i="14"/>
  <c r="K73" i="14" s="1"/>
  <c r="P73" i="14"/>
  <c r="Q73" i="14"/>
  <c r="S73" i="14"/>
  <c r="T73" i="14"/>
  <c r="U73" i="14"/>
  <c r="X73" i="14"/>
  <c r="Y73" i="14"/>
  <c r="AF73" i="14"/>
  <c r="AG73" i="14"/>
  <c r="I74" i="14"/>
  <c r="L74" i="14" s="1"/>
  <c r="J74" i="14"/>
  <c r="K74" i="14" s="1"/>
  <c r="P74" i="14"/>
  <c r="Q74" i="14"/>
  <c r="S74" i="14"/>
  <c r="T74" i="14"/>
  <c r="U74" i="14"/>
  <c r="X74" i="14"/>
  <c r="Y74" i="14"/>
  <c r="AG74" i="14"/>
  <c r="I75" i="14"/>
  <c r="L75" i="14" s="1"/>
  <c r="J75" i="14"/>
  <c r="K75" i="14" s="1"/>
  <c r="P75" i="14"/>
  <c r="Q75" i="14"/>
  <c r="S75" i="14"/>
  <c r="T75" i="14"/>
  <c r="U75" i="14"/>
  <c r="X75" i="14"/>
  <c r="Y75" i="14"/>
  <c r="I76" i="14"/>
  <c r="L76" i="14" s="1"/>
  <c r="J76" i="14"/>
  <c r="K76" i="14" s="1"/>
  <c r="P76" i="14"/>
  <c r="Q76" i="14"/>
  <c r="S76" i="14"/>
  <c r="T76" i="14"/>
  <c r="U76" i="14"/>
  <c r="X76" i="14"/>
  <c r="Y76" i="14"/>
  <c r="AG76" i="14"/>
  <c r="AF76" i="14"/>
  <c r="I77" i="14"/>
  <c r="L77" i="14" s="1"/>
  <c r="J77" i="14"/>
  <c r="K77" i="14" s="1"/>
  <c r="P77" i="14"/>
  <c r="Q77" i="14"/>
  <c r="S77" i="14"/>
  <c r="T77" i="14"/>
  <c r="U77" i="14"/>
  <c r="X77" i="14"/>
  <c r="Y77" i="14"/>
  <c r="AF77" i="14"/>
  <c r="I78" i="14"/>
  <c r="L78" i="14" s="1"/>
  <c r="J78" i="14"/>
  <c r="K78" i="14" s="1"/>
  <c r="P78" i="14"/>
  <c r="Q78" i="14"/>
  <c r="S78" i="14"/>
  <c r="T78" i="14"/>
  <c r="U78" i="14"/>
  <c r="X78" i="14"/>
  <c r="Y78" i="14"/>
  <c r="I79" i="14"/>
  <c r="L79" i="14" s="1"/>
  <c r="J79" i="14"/>
  <c r="K79" i="14" s="1"/>
  <c r="P79" i="14"/>
  <c r="Q79" i="14"/>
  <c r="S79" i="14"/>
  <c r="T79" i="14"/>
  <c r="U79" i="14"/>
  <c r="X79" i="14"/>
  <c r="Y79" i="14"/>
  <c r="AF79" i="14"/>
  <c r="I80" i="14"/>
  <c r="L80" i="14" s="1"/>
  <c r="J80" i="14"/>
  <c r="K80" i="14" s="1"/>
  <c r="P80" i="14"/>
  <c r="Q80" i="14"/>
  <c r="S80" i="14"/>
  <c r="T80" i="14"/>
  <c r="U80" i="14"/>
  <c r="X80" i="14"/>
  <c r="Y80" i="14"/>
  <c r="AF80" i="14"/>
  <c r="I81" i="14"/>
  <c r="O81" i="14" s="1"/>
  <c r="J81" i="14"/>
  <c r="K81" i="14" s="1"/>
  <c r="P81" i="14"/>
  <c r="Q81" i="14"/>
  <c r="S81" i="14"/>
  <c r="T81" i="14"/>
  <c r="U81" i="14"/>
  <c r="X81" i="14"/>
  <c r="Y81" i="14"/>
  <c r="I82" i="14"/>
  <c r="L82" i="14" s="1"/>
  <c r="J82" i="14"/>
  <c r="K82" i="14" s="1"/>
  <c r="P82" i="14"/>
  <c r="Q82" i="14"/>
  <c r="S82" i="14"/>
  <c r="T82" i="14"/>
  <c r="U82" i="14"/>
  <c r="X82" i="14"/>
  <c r="Y82" i="14"/>
  <c r="AG82" i="14"/>
  <c r="I83" i="14"/>
  <c r="L83" i="14" s="1"/>
  <c r="J83" i="14"/>
  <c r="K83" i="14" s="1"/>
  <c r="P83" i="14"/>
  <c r="Q83" i="14"/>
  <c r="S83" i="14"/>
  <c r="T83" i="14"/>
  <c r="U83" i="14"/>
  <c r="X83" i="14"/>
  <c r="Y83" i="14"/>
  <c r="AF83" i="14"/>
  <c r="I84" i="14"/>
  <c r="O84" i="14" s="1"/>
  <c r="J84" i="14"/>
  <c r="K84" i="14" s="1"/>
  <c r="P84" i="14"/>
  <c r="Q84" i="14"/>
  <c r="S84" i="14"/>
  <c r="T84" i="14"/>
  <c r="U84" i="14"/>
  <c r="X84" i="14"/>
  <c r="Y84" i="14"/>
  <c r="AF84" i="14"/>
  <c r="AG84" i="14"/>
  <c r="I85" i="14"/>
  <c r="O85" i="14" s="1"/>
  <c r="J85" i="14"/>
  <c r="K85" i="14" s="1"/>
  <c r="P85" i="14"/>
  <c r="Q85" i="14"/>
  <c r="S85" i="14"/>
  <c r="T85" i="14"/>
  <c r="U85" i="14"/>
  <c r="X85" i="14"/>
  <c r="Y85" i="14"/>
  <c r="I86" i="14"/>
  <c r="L86" i="14" s="1"/>
  <c r="J86" i="14"/>
  <c r="K86" i="14" s="1"/>
  <c r="P86" i="14"/>
  <c r="Q86" i="14"/>
  <c r="S86" i="14"/>
  <c r="T86" i="14"/>
  <c r="U86" i="14"/>
  <c r="X86" i="14"/>
  <c r="Y86" i="14"/>
  <c r="AF86" i="14"/>
  <c r="I87" i="14"/>
  <c r="J87" i="14"/>
  <c r="K87" i="14" s="1"/>
  <c r="P87" i="14"/>
  <c r="Q87" i="14"/>
  <c r="S87" i="14"/>
  <c r="T87" i="14"/>
  <c r="U87" i="14"/>
  <c r="X87" i="14"/>
  <c r="Y87" i="14"/>
  <c r="AF87" i="14"/>
  <c r="I88" i="14"/>
  <c r="L88" i="14" s="1"/>
  <c r="J88" i="14"/>
  <c r="K88" i="14" s="1"/>
  <c r="P88" i="14"/>
  <c r="Q88" i="14"/>
  <c r="S88" i="14"/>
  <c r="T88" i="14"/>
  <c r="U88" i="14"/>
  <c r="X88" i="14"/>
  <c r="Y88" i="14"/>
  <c r="AG88" i="14"/>
  <c r="AF88" i="14"/>
  <c r="I89" i="14"/>
  <c r="O89" i="14" s="1"/>
  <c r="J89" i="14"/>
  <c r="K89" i="14" s="1"/>
  <c r="P89" i="14"/>
  <c r="Q89" i="14"/>
  <c r="S89" i="14"/>
  <c r="T89" i="14"/>
  <c r="U89" i="14"/>
  <c r="X89" i="14"/>
  <c r="Y89" i="14"/>
  <c r="AF89" i="14"/>
  <c r="AG89" i="14"/>
  <c r="I90" i="14"/>
  <c r="J90" i="14"/>
  <c r="K90" i="14" s="1"/>
  <c r="P90" i="14"/>
  <c r="Q90" i="14"/>
  <c r="S90" i="14"/>
  <c r="T90" i="14"/>
  <c r="U90" i="14"/>
  <c r="X90" i="14"/>
  <c r="Y90" i="14"/>
  <c r="AG90" i="14"/>
  <c r="I91" i="14"/>
  <c r="L91" i="14" s="1"/>
  <c r="J91" i="14"/>
  <c r="K91" i="14" s="1"/>
  <c r="P91" i="14"/>
  <c r="Q91" i="14"/>
  <c r="S91" i="14"/>
  <c r="T91" i="14"/>
  <c r="U91" i="14"/>
  <c r="X91" i="14"/>
  <c r="Y91" i="14"/>
  <c r="AG91" i="14"/>
  <c r="I92" i="14"/>
  <c r="J92" i="14"/>
  <c r="K92" i="14" s="1"/>
  <c r="P92" i="14"/>
  <c r="Q92" i="14"/>
  <c r="S92" i="14"/>
  <c r="T92" i="14"/>
  <c r="U92" i="14"/>
  <c r="X92" i="14"/>
  <c r="Y92" i="14"/>
  <c r="AF92" i="14"/>
  <c r="AG92" i="14"/>
  <c r="I93" i="14"/>
  <c r="O93" i="14" s="1"/>
  <c r="J93" i="14"/>
  <c r="K93" i="14" s="1"/>
  <c r="P93" i="14"/>
  <c r="Q93" i="14"/>
  <c r="S93" i="14"/>
  <c r="T93" i="14"/>
  <c r="U93" i="14"/>
  <c r="X93" i="14"/>
  <c r="Y93" i="14"/>
  <c r="I94" i="14"/>
  <c r="L94" i="14" s="1"/>
  <c r="J94" i="14"/>
  <c r="K94" i="14" s="1"/>
  <c r="P94" i="14"/>
  <c r="Q94" i="14"/>
  <c r="S94" i="14"/>
  <c r="T94" i="14"/>
  <c r="U94" i="14"/>
  <c r="X94" i="14"/>
  <c r="Y94" i="14"/>
  <c r="I95" i="14"/>
  <c r="L95" i="14" s="1"/>
  <c r="J95" i="14"/>
  <c r="K95" i="14" s="1"/>
  <c r="P95" i="14"/>
  <c r="Q95" i="14"/>
  <c r="S95" i="14"/>
  <c r="T95" i="14"/>
  <c r="U95" i="14"/>
  <c r="X95" i="14"/>
  <c r="Y95" i="14"/>
  <c r="AF95" i="14"/>
  <c r="I96" i="14"/>
  <c r="J96" i="14"/>
  <c r="K96" i="14" s="1"/>
  <c r="P96" i="14"/>
  <c r="Q96" i="14"/>
  <c r="S96" i="14"/>
  <c r="T96" i="14"/>
  <c r="U96" i="14"/>
  <c r="X96" i="14"/>
  <c r="Y96" i="14"/>
  <c r="AF96" i="14"/>
  <c r="AG96" i="14"/>
  <c r="I97" i="14"/>
  <c r="J97" i="14"/>
  <c r="K97" i="14" s="1"/>
  <c r="P97" i="14"/>
  <c r="Q97" i="14"/>
  <c r="S97" i="14"/>
  <c r="T97" i="14"/>
  <c r="U97" i="14"/>
  <c r="X97" i="14"/>
  <c r="Y97" i="14"/>
  <c r="AF97" i="14"/>
  <c r="I98" i="14"/>
  <c r="L98" i="14" s="1"/>
  <c r="J98" i="14"/>
  <c r="K98" i="14" s="1"/>
  <c r="P98" i="14"/>
  <c r="Q98" i="14"/>
  <c r="S98" i="14"/>
  <c r="T98" i="14"/>
  <c r="U98" i="14"/>
  <c r="X98" i="14"/>
  <c r="Y98" i="14"/>
  <c r="AG98" i="14"/>
  <c r="I99" i="14"/>
  <c r="L99" i="14" s="1"/>
  <c r="J99" i="14"/>
  <c r="K99" i="14" s="1"/>
  <c r="P99" i="14"/>
  <c r="Q99" i="14"/>
  <c r="S99" i="14"/>
  <c r="T99" i="14"/>
  <c r="U99" i="14"/>
  <c r="X99" i="14"/>
  <c r="Y99" i="14"/>
  <c r="I100" i="14"/>
  <c r="J100" i="14"/>
  <c r="K100" i="14" s="1"/>
  <c r="P100" i="14"/>
  <c r="Q100" i="14"/>
  <c r="S100" i="14"/>
  <c r="T100" i="14"/>
  <c r="U100" i="14"/>
  <c r="X100" i="14"/>
  <c r="Y100" i="14"/>
  <c r="AF100" i="14"/>
  <c r="AG100" i="14"/>
  <c r="I101" i="14"/>
  <c r="O101" i="14" s="1"/>
  <c r="J101" i="14"/>
  <c r="K101" i="14" s="1"/>
  <c r="P101" i="14"/>
  <c r="Q101" i="14"/>
  <c r="S101" i="14"/>
  <c r="T101" i="14"/>
  <c r="U101" i="14"/>
  <c r="X101" i="14"/>
  <c r="Y101" i="14"/>
  <c r="AF101" i="14"/>
  <c r="AG101" i="14"/>
  <c r="I102" i="14"/>
  <c r="L102" i="14" s="1"/>
  <c r="J102" i="14"/>
  <c r="K102" i="14" s="1"/>
  <c r="P102" i="14"/>
  <c r="Q102" i="14"/>
  <c r="S102" i="14"/>
  <c r="T102" i="14"/>
  <c r="U102" i="14"/>
  <c r="X102" i="14"/>
  <c r="Y102" i="14"/>
  <c r="I103" i="14"/>
  <c r="L103" i="14" s="1"/>
  <c r="J103" i="14"/>
  <c r="K103" i="14" s="1"/>
  <c r="P103" i="14"/>
  <c r="Q103" i="14"/>
  <c r="S103" i="14"/>
  <c r="T103" i="14"/>
  <c r="U103" i="14"/>
  <c r="X103" i="14"/>
  <c r="Y103" i="14"/>
  <c r="I104" i="14"/>
  <c r="L104" i="14" s="1"/>
  <c r="J104" i="14"/>
  <c r="K104" i="14" s="1"/>
  <c r="P104" i="14"/>
  <c r="Q104" i="14"/>
  <c r="S104" i="14"/>
  <c r="T104" i="14"/>
  <c r="U104" i="14"/>
  <c r="X104" i="14"/>
  <c r="Y104" i="14"/>
  <c r="AF104" i="14"/>
  <c r="AG104" i="14"/>
  <c r="I105" i="14"/>
  <c r="O105" i="14" s="1"/>
  <c r="J105" i="14"/>
  <c r="K105" i="14" s="1"/>
  <c r="P105" i="14"/>
  <c r="Q105" i="14"/>
  <c r="S105" i="14"/>
  <c r="T105" i="14"/>
  <c r="U105" i="14"/>
  <c r="X105" i="14"/>
  <c r="Y105" i="14"/>
  <c r="AF105" i="14"/>
  <c r="AG105" i="14"/>
  <c r="I106" i="14"/>
  <c r="L106" i="14" s="1"/>
  <c r="J106" i="14"/>
  <c r="K106" i="14" s="1"/>
  <c r="P106" i="14"/>
  <c r="Q106" i="14"/>
  <c r="S106" i="14"/>
  <c r="T106" i="14"/>
  <c r="U106" i="14"/>
  <c r="X106" i="14"/>
  <c r="Y106" i="14"/>
  <c r="I107" i="14"/>
  <c r="L107" i="14" s="1"/>
  <c r="J107" i="14"/>
  <c r="K107" i="14" s="1"/>
  <c r="P107" i="14"/>
  <c r="Q107" i="14"/>
  <c r="S107" i="14"/>
  <c r="T107" i="14"/>
  <c r="U107" i="14"/>
  <c r="X107" i="14"/>
  <c r="Y107" i="14"/>
  <c r="AG107" i="14"/>
  <c r="I108" i="14"/>
  <c r="O108" i="14" s="1"/>
  <c r="J108" i="14"/>
  <c r="K108" i="14" s="1"/>
  <c r="P108" i="14"/>
  <c r="Q108" i="14"/>
  <c r="S108" i="14"/>
  <c r="T108" i="14"/>
  <c r="U108" i="14"/>
  <c r="X108" i="14"/>
  <c r="Y108" i="14"/>
  <c r="AG108" i="14"/>
  <c r="I109" i="14"/>
  <c r="L109" i="14" s="1"/>
  <c r="J109" i="14"/>
  <c r="K109" i="14" s="1"/>
  <c r="P109" i="14"/>
  <c r="Q109" i="14"/>
  <c r="S109" i="14"/>
  <c r="T109" i="14"/>
  <c r="U109" i="14"/>
  <c r="X109" i="14"/>
  <c r="Y109" i="14"/>
  <c r="I110" i="14"/>
  <c r="L110" i="14" s="1"/>
  <c r="J110" i="14"/>
  <c r="K110" i="14" s="1"/>
  <c r="P110" i="14"/>
  <c r="Q110" i="14"/>
  <c r="S110" i="14"/>
  <c r="T110" i="14"/>
  <c r="U110" i="14"/>
  <c r="X110" i="14"/>
  <c r="Y110" i="14"/>
  <c r="AF110" i="14"/>
  <c r="I111" i="14"/>
  <c r="L111" i="14" s="1"/>
  <c r="J111" i="14"/>
  <c r="K111" i="14" s="1"/>
  <c r="P111" i="14"/>
  <c r="Q111" i="14"/>
  <c r="S111" i="14"/>
  <c r="T111" i="14"/>
  <c r="U111" i="14"/>
  <c r="X111" i="14"/>
  <c r="Y111" i="14"/>
  <c r="AF111" i="14"/>
  <c r="I112" i="14"/>
  <c r="J112" i="14"/>
  <c r="K112" i="14" s="1"/>
  <c r="P112" i="14"/>
  <c r="Q112" i="14"/>
  <c r="S112" i="14"/>
  <c r="T112" i="14"/>
  <c r="U112" i="14"/>
  <c r="X112" i="14"/>
  <c r="Y112" i="14"/>
  <c r="AF112" i="14"/>
  <c r="AG112" i="14"/>
  <c r="I113" i="14"/>
  <c r="O113" i="14" s="1"/>
  <c r="J113" i="14"/>
  <c r="K113" i="14" s="1"/>
  <c r="P113" i="14"/>
  <c r="Q113" i="14"/>
  <c r="S113" i="14"/>
  <c r="T113" i="14"/>
  <c r="U113" i="14"/>
  <c r="X113" i="14"/>
  <c r="Y113" i="14"/>
  <c r="AG113" i="14"/>
  <c r="AF113" i="14"/>
  <c r="I114" i="14"/>
  <c r="J114" i="14"/>
  <c r="K114" i="14" s="1"/>
  <c r="P114" i="14"/>
  <c r="Q114" i="14"/>
  <c r="S114" i="14"/>
  <c r="T114" i="14"/>
  <c r="U114" i="14"/>
  <c r="X114" i="14"/>
  <c r="Y114" i="14"/>
  <c r="AG114" i="14"/>
  <c r="I115" i="14"/>
  <c r="L115" i="14" s="1"/>
  <c r="J115" i="14"/>
  <c r="K115" i="14" s="1"/>
  <c r="P115" i="14"/>
  <c r="Q115" i="14"/>
  <c r="S115" i="14"/>
  <c r="T115" i="14"/>
  <c r="U115" i="14"/>
  <c r="X115" i="14"/>
  <c r="Y115" i="14"/>
  <c r="I116" i="14"/>
  <c r="O116" i="14" s="1"/>
  <c r="J116" i="14"/>
  <c r="K116" i="14" s="1"/>
  <c r="P116" i="14"/>
  <c r="Q116" i="14"/>
  <c r="S116" i="14"/>
  <c r="T116" i="14"/>
  <c r="U116" i="14"/>
  <c r="X116" i="14"/>
  <c r="Y116" i="14"/>
  <c r="I117" i="14"/>
  <c r="O117" i="14" s="1"/>
  <c r="J117" i="14"/>
  <c r="K117" i="14" s="1"/>
  <c r="P117" i="14"/>
  <c r="Q117" i="14"/>
  <c r="S117" i="14"/>
  <c r="T117" i="14"/>
  <c r="U117" i="14"/>
  <c r="X117" i="14"/>
  <c r="Y117" i="14"/>
  <c r="AG117" i="14"/>
  <c r="I118" i="14"/>
  <c r="L118" i="14" s="1"/>
  <c r="J118" i="14"/>
  <c r="K118" i="14" s="1"/>
  <c r="P118" i="14"/>
  <c r="Q118" i="14"/>
  <c r="S118" i="14"/>
  <c r="T118" i="14"/>
  <c r="U118" i="14"/>
  <c r="X118" i="14"/>
  <c r="Y118" i="14"/>
  <c r="I119" i="14"/>
  <c r="L119" i="14" s="1"/>
  <c r="J119" i="14"/>
  <c r="K119" i="14" s="1"/>
  <c r="P119" i="14"/>
  <c r="Q119" i="14"/>
  <c r="S119" i="14"/>
  <c r="T119" i="14"/>
  <c r="U119" i="14"/>
  <c r="X119" i="14"/>
  <c r="Y119" i="14"/>
  <c r="AF119" i="14"/>
  <c r="I120" i="14"/>
  <c r="L120" i="14" s="1"/>
  <c r="J120" i="14"/>
  <c r="K120" i="14" s="1"/>
  <c r="P120" i="14"/>
  <c r="Q120" i="14"/>
  <c r="S120" i="14"/>
  <c r="T120" i="14"/>
  <c r="U120" i="14"/>
  <c r="X120" i="14"/>
  <c r="Y120" i="14"/>
  <c r="AG120" i="14"/>
  <c r="I121" i="14"/>
  <c r="O121" i="14" s="1"/>
  <c r="J121" i="14"/>
  <c r="K121" i="14" s="1"/>
  <c r="P121" i="14"/>
  <c r="Q121" i="14"/>
  <c r="S121" i="14"/>
  <c r="T121" i="14"/>
  <c r="U121" i="14"/>
  <c r="X121" i="14"/>
  <c r="Y121" i="14"/>
  <c r="AG174" i="14"/>
  <c r="I122" i="14"/>
  <c r="L122" i="14" s="1"/>
  <c r="J122" i="14"/>
  <c r="K122" i="14" s="1"/>
  <c r="P122" i="14"/>
  <c r="Q122" i="14"/>
  <c r="S122" i="14"/>
  <c r="T122" i="14"/>
  <c r="U122" i="14"/>
  <c r="X122" i="14"/>
  <c r="Y122" i="14"/>
  <c r="AG122" i="14"/>
  <c r="I123" i="14"/>
  <c r="L123" i="14" s="1"/>
  <c r="J123" i="14"/>
  <c r="K123" i="14" s="1"/>
  <c r="P123" i="14"/>
  <c r="Q123" i="14"/>
  <c r="S123" i="14"/>
  <c r="T123" i="14"/>
  <c r="U123" i="14"/>
  <c r="X123" i="14"/>
  <c r="Y123" i="14"/>
  <c r="AG123" i="14"/>
  <c r="I124" i="14"/>
  <c r="O124" i="14" s="1"/>
  <c r="J124" i="14"/>
  <c r="K124" i="14" s="1"/>
  <c r="P124" i="14"/>
  <c r="Q124" i="14"/>
  <c r="S124" i="14"/>
  <c r="T124" i="14"/>
  <c r="U124" i="14"/>
  <c r="X124" i="14"/>
  <c r="Y124" i="14"/>
  <c r="AF124" i="14"/>
  <c r="AG124" i="14"/>
  <c r="I125" i="14"/>
  <c r="J125" i="14"/>
  <c r="K125" i="14" s="1"/>
  <c r="P125" i="14"/>
  <c r="Q125" i="14"/>
  <c r="S125" i="14"/>
  <c r="T125" i="14"/>
  <c r="U125" i="14"/>
  <c r="X125" i="14"/>
  <c r="Y125" i="14"/>
  <c r="AG125" i="14"/>
  <c r="I126" i="14"/>
  <c r="J126" i="14"/>
  <c r="K126" i="14" s="1"/>
  <c r="P126" i="14"/>
  <c r="Q126" i="14"/>
  <c r="S126" i="14"/>
  <c r="T126" i="14"/>
  <c r="U126" i="14"/>
  <c r="X126" i="14"/>
  <c r="Y126" i="14"/>
  <c r="AG126" i="14"/>
  <c r="I127" i="14"/>
  <c r="L127" i="14" s="1"/>
  <c r="J127" i="14"/>
  <c r="K127" i="14" s="1"/>
  <c r="P127" i="14"/>
  <c r="Q127" i="14"/>
  <c r="S127" i="14"/>
  <c r="T127" i="14"/>
  <c r="U127" i="14"/>
  <c r="X127" i="14"/>
  <c r="Y127" i="14"/>
  <c r="AF127" i="14"/>
  <c r="I128" i="14"/>
  <c r="L128" i="14" s="1"/>
  <c r="J128" i="14"/>
  <c r="K128" i="14" s="1"/>
  <c r="P128" i="14"/>
  <c r="Q128" i="14"/>
  <c r="S128" i="14"/>
  <c r="T128" i="14"/>
  <c r="U128" i="14"/>
  <c r="X128" i="14"/>
  <c r="Y128" i="14"/>
  <c r="I129" i="14"/>
  <c r="L129" i="14" s="1"/>
  <c r="J129" i="14"/>
  <c r="K129" i="14" s="1"/>
  <c r="P129" i="14"/>
  <c r="Q129" i="14"/>
  <c r="S129" i="14"/>
  <c r="T129" i="14"/>
  <c r="U129" i="14"/>
  <c r="X129" i="14"/>
  <c r="Y129" i="14"/>
  <c r="AF129" i="14"/>
  <c r="AG129" i="14"/>
  <c r="I130" i="14"/>
  <c r="L130" i="14" s="1"/>
  <c r="J130" i="14"/>
  <c r="K130" i="14" s="1"/>
  <c r="P130" i="14"/>
  <c r="Q130" i="14"/>
  <c r="S130" i="14"/>
  <c r="T130" i="14"/>
  <c r="U130" i="14"/>
  <c r="X130" i="14"/>
  <c r="Y130" i="14"/>
  <c r="I131" i="14"/>
  <c r="O131" i="14" s="1"/>
  <c r="J131" i="14"/>
  <c r="K131" i="14" s="1"/>
  <c r="P131" i="14"/>
  <c r="Q131" i="14"/>
  <c r="S131" i="14"/>
  <c r="T131" i="14"/>
  <c r="U131" i="14"/>
  <c r="X131" i="14"/>
  <c r="Y131" i="14"/>
  <c r="AF131" i="14"/>
  <c r="I132" i="14"/>
  <c r="L132" i="14" s="1"/>
  <c r="J132" i="14"/>
  <c r="K132" i="14" s="1"/>
  <c r="P132" i="14"/>
  <c r="Q132" i="14"/>
  <c r="S132" i="14"/>
  <c r="T132" i="14"/>
  <c r="U132" i="14"/>
  <c r="X132" i="14"/>
  <c r="Y132" i="14"/>
  <c r="I133" i="14"/>
  <c r="O133" i="14" s="1"/>
  <c r="J133" i="14"/>
  <c r="K133" i="14" s="1"/>
  <c r="P133" i="14"/>
  <c r="Q133" i="14"/>
  <c r="S133" i="14"/>
  <c r="T133" i="14"/>
  <c r="U133" i="14"/>
  <c r="X133" i="14"/>
  <c r="Y133" i="14"/>
  <c r="I134" i="14"/>
  <c r="J134" i="14"/>
  <c r="K134" i="14" s="1"/>
  <c r="P134" i="14"/>
  <c r="Q134" i="14"/>
  <c r="S134" i="14"/>
  <c r="T134" i="14"/>
  <c r="U134" i="14"/>
  <c r="X134" i="14"/>
  <c r="Y134" i="14"/>
  <c r="AG134" i="14"/>
  <c r="I135" i="14"/>
  <c r="L135" i="14" s="1"/>
  <c r="J135" i="14"/>
  <c r="K135" i="14" s="1"/>
  <c r="P135" i="14"/>
  <c r="Q135" i="14"/>
  <c r="S135" i="14"/>
  <c r="T135" i="14"/>
  <c r="U135" i="14"/>
  <c r="X135" i="14"/>
  <c r="Y135" i="14"/>
  <c r="I136" i="14"/>
  <c r="L136" i="14" s="1"/>
  <c r="J136" i="14"/>
  <c r="K136" i="14" s="1"/>
  <c r="P136" i="14"/>
  <c r="Q136" i="14"/>
  <c r="S136" i="14"/>
  <c r="T136" i="14"/>
  <c r="U136" i="14"/>
  <c r="X136" i="14"/>
  <c r="Y136" i="14"/>
  <c r="I137" i="14"/>
  <c r="L137" i="14" s="1"/>
  <c r="J137" i="14"/>
  <c r="K137" i="14" s="1"/>
  <c r="P137" i="14"/>
  <c r="Q137" i="14"/>
  <c r="S137" i="14"/>
  <c r="T137" i="14"/>
  <c r="U137" i="14"/>
  <c r="X137" i="14"/>
  <c r="Y137" i="14"/>
  <c r="AF137" i="14"/>
  <c r="I138" i="14"/>
  <c r="L138" i="14" s="1"/>
  <c r="J138" i="14"/>
  <c r="K138" i="14" s="1"/>
  <c r="P138" i="14"/>
  <c r="Q138" i="14"/>
  <c r="S138" i="14"/>
  <c r="T138" i="14"/>
  <c r="U138" i="14"/>
  <c r="X138" i="14"/>
  <c r="Y138" i="14"/>
  <c r="I139" i="14"/>
  <c r="O139" i="14" s="1"/>
  <c r="J139" i="14"/>
  <c r="K139" i="14" s="1"/>
  <c r="P139" i="14"/>
  <c r="Q139" i="14"/>
  <c r="S139" i="14"/>
  <c r="T139" i="14"/>
  <c r="U139" i="14"/>
  <c r="X139" i="14"/>
  <c r="Y139" i="14"/>
  <c r="AF139" i="14"/>
  <c r="I140" i="14"/>
  <c r="L140" i="14" s="1"/>
  <c r="J140" i="14"/>
  <c r="K140" i="14" s="1"/>
  <c r="P140" i="14"/>
  <c r="Q140" i="14"/>
  <c r="S140" i="14"/>
  <c r="T140" i="14"/>
  <c r="U140" i="14"/>
  <c r="X140" i="14"/>
  <c r="Y140" i="14"/>
  <c r="AG140" i="14"/>
  <c r="I141" i="14"/>
  <c r="L141" i="14" s="1"/>
  <c r="J141" i="14"/>
  <c r="K141" i="14" s="1"/>
  <c r="P141" i="14"/>
  <c r="Q141" i="14"/>
  <c r="S141" i="14"/>
  <c r="T141" i="14"/>
  <c r="U141" i="14"/>
  <c r="X141" i="14"/>
  <c r="Y141" i="14"/>
  <c r="AG141" i="14"/>
  <c r="I142" i="14"/>
  <c r="J142" i="14"/>
  <c r="K142" i="14" s="1"/>
  <c r="P142" i="14"/>
  <c r="Q142" i="14"/>
  <c r="S142" i="14"/>
  <c r="T142" i="14"/>
  <c r="U142" i="14"/>
  <c r="X142" i="14"/>
  <c r="Y142" i="14"/>
  <c r="AG142" i="14"/>
  <c r="I143" i="14"/>
  <c r="L143" i="14" s="1"/>
  <c r="J143" i="14"/>
  <c r="K143" i="14" s="1"/>
  <c r="P143" i="14"/>
  <c r="Q143" i="14"/>
  <c r="S143" i="14"/>
  <c r="T143" i="14"/>
  <c r="U143" i="14"/>
  <c r="X143" i="14"/>
  <c r="Y143" i="14"/>
  <c r="I144" i="14"/>
  <c r="L144" i="14" s="1"/>
  <c r="J144" i="14"/>
  <c r="K144" i="14" s="1"/>
  <c r="P144" i="14"/>
  <c r="Q144" i="14"/>
  <c r="S144" i="14"/>
  <c r="T144" i="14"/>
  <c r="U144" i="14"/>
  <c r="X144" i="14"/>
  <c r="Y144" i="14"/>
  <c r="I145" i="14"/>
  <c r="L145" i="14" s="1"/>
  <c r="J145" i="14"/>
  <c r="K145" i="14" s="1"/>
  <c r="P145" i="14"/>
  <c r="Q145" i="14"/>
  <c r="S145" i="14"/>
  <c r="T145" i="14"/>
  <c r="U145" i="14"/>
  <c r="X145" i="14"/>
  <c r="Y145" i="14"/>
  <c r="AG145" i="14"/>
  <c r="I146" i="14"/>
  <c r="O146" i="14" s="1"/>
  <c r="J146" i="14"/>
  <c r="K146" i="14" s="1"/>
  <c r="P146" i="14"/>
  <c r="Q146" i="14"/>
  <c r="S146" i="14"/>
  <c r="T146" i="14"/>
  <c r="U146" i="14"/>
  <c r="X146" i="14"/>
  <c r="Y146" i="14"/>
  <c r="I147" i="14"/>
  <c r="O147" i="14" s="1"/>
  <c r="J147" i="14"/>
  <c r="K147" i="14" s="1"/>
  <c r="P147" i="14"/>
  <c r="Q147" i="14"/>
  <c r="S147" i="14"/>
  <c r="T147" i="14"/>
  <c r="U147" i="14"/>
  <c r="X147" i="14"/>
  <c r="Y147" i="14"/>
  <c r="AF147" i="14"/>
  <c r="AG147" i="14"/>
  <c r="I148" i="14"/>
  <c r="L148" i="14" s="1"/>
  <c r="J148" i="14"/>
  <c r="K148" i="14" s="1"/>
  <c r="P148" i="14"/>
  <c r="Q148" i="14"/>
  <c r="S148" i="14"/>
  <c r="T148" i="14"/>
  <c r="U148" i="14"/>
  <c r="X148" i="14"/>
  <c r="Y148" i="14"/>
  <c r="AG148" i="14"/>
  <c r="I149" i="14"/>
  <c r="L149" i="14" s="1"/>
  <c r="J149" i="14"/>
  <c r="K149" i="14" s="1"/>
  <c r="P149" i="14"/>
  <c r="Q149" i="14"/>
  <c r="S149" i="14"/>
  <c r="T149" i="14"/>
  <c r="U149" i="14"/>
  <c r="X149" i="14"/>
  <c r="Y149" i="14"/>
  <c r="AF149" i="14"/>
  <c r="AG149" i="14"/>
  <c r="I150" i="14"/>
  <c r="J150" i="14"/>
  <c r="K150" i="14" s="1"/>
  <c r="P150" i="14"/>
  <c r="Q150" i="14"/>
  <c r="S150" i="14"/>
  <c r="T150" i="14"/>
  <c r="U150" i="14"/>
  <c r="X150" i="14"/>
  <c r="Y150" i="14"/>
  <c r="AG150" i="14"/>
  <c r="I151" i="14"/>
  <c r="L151" i="14" s="1"/>
  <c r="J151" i="14"/>
  <c r="K151" i="14" s="1"/>
  <c r="P151" i="14"/>
  <c r="Q151" i="14"/>
  <c r="S151" i="14"/>
  <c r="T151" i="14"/>
  <c r="U151" i="14"/>
  <c r="X151" i="14"/>
  <c r="Y151" i="14"/>
  <c r="I152" i="14"/>
  <c r="L152" i="14" s="1"/>
  <c r="J152" i="14"/>
  <c r="K152" i="14" s="1"/>
  <c r="P152" i="14"/>
  <c r="Q152" i="14"/>
  <c r="S152" i="14"/>
  <c r="T152" i="14"/>
  <c r="U152" i="14"/>
  <c r="X152" i="14"/>
  <c r="Y152" i="14"/>
  <c r="AG205" i="14"/>
  <c r="I153" i="14"/>
  <c r="L153" i="14" s="1"/>
  <c r="J153" i="14"/>
  <c r="K153" i="14" s="1"/>
  <c r="P153" i="14"/>
  <c r="Q153" i="14"/>
  <c r="S153" i="14"/>
  <c r="T153" i="14"/>
  <c r="U153" i="14"/>
  <c r="X153" i="14"/>
  <c r="Y153" i="14"/>
  <c r="AF153" i="14"/>
  <c r="I154" i="14"/>
  <c r="L154" i="14" s="1"/>
  <c r="J154" i="14"/>
  <c r="K154" i="14" s="1"/>
  <c r="P154" i="14"/>
  <c r="Q154" i="14"/>
  <c r="S154" i="14"/>
  <c r="T154" i="14"/>
  <c r="U154" i="14"/>
  <c r="X154" i="14"/>
  <c r="Y154" i="14"/>
  <c r="AF154" i="14"/>
  <c r="I155" i="14"/>
  <c r="O155" i="14" s="1"/>
  <c r="J155" i="14"/>
  <c r="K155" i="14" s="1"/>
  <c r="P155" i="14"/>
  <c r="Q155" i="14"/>
  <c r="S155" i="14"/>
  <c r="T155" i="14"/>
  <c r="U155" i="14"/>
  <c r="X155" i="14"/>
  <c r="Y155" i="14"/>
  <c r="AF155" i="14"/>
  <c r="I156" i="14"/>
  <c r="L156" i="14" s="1"/>
  <c r="J156" i="14"/>
  <c r="K156" i="14" s="1"/>
  <c r="P156" i="14"/>
  <c r="Q156" i="14"/>
  <c r="S156" i="14"/>
  <c r="T156" i="14"/>
  <c r="U156" i="14"/>
  <c r="X156" i="14"/>
  <c r="Y156" i="14"/>
  <c r="I157" i="14"/>
  <c r="L157" i="14" s="1"/>
  <c r="J157" i="14"/>
  <c r="K157" i="14" s="1"/>
  <c r="P157" i="14"/>
  <c r="Q157" i="14"/>
  <c r="S157" i="14"/>
  <c r="T157" i="14"/>
  <c r="U157" i="14"/>
  <c r="X157" i="14"/>
  <c r="Y157" i="14"/>
  <c r="AF157" i="14"/>
  <c r="I158" i="14"/>
  <c r="J158" i="14"/>
  <c r="K158" i="14" s="1"/>
  <c r="P158" i="14"/>
  <c r="Q158" i="14"/>
  <c r="S158" i="14"/>
  <c r="T158" i="14"/>
  <c r="U158" i="14"/>
  <c r="X158" i="14"/>
  <c r="Y158" i="14"/>
  <c r="AG158" i="14"/>
  <c r="I159" i="14"/>
  <c r="L159" i="14" s="1"/>
  <c r="J159" i="14"/>
  <c r="K159" i="14" s="1"/>
  <c r="P159" i="14"/>
  <c r="Q159" i="14"/>
  <c r="S159" i="14"/>
  <c r="T159" i="14"/>
  <c r="U159" i="14"/>
  <c r="X159" i="14"/>
  <c r="Y159" i="14"/>
  <c r="AF159" i="14"/>
  <c r="I160" i="14"/>
  <c r="L160" i="14" s="1"/>
  <c r="J160" i="14"/>
  <c r="K160" i="14" s="1"/>
  <c r="P160" i="14"/>
  <c r="Q160" i="14"/>
  <c r="S160" i="14"/>
  <c r="T160" i="14"/>
  <c r="U160" i="14"/>
  <c r="X160" i="14"/>
  <c r="Y160" i="14"/>
  <c r="I161" i="14"/>
  <c r="O161" i="14" s="1"/>
  <c r="J161" i="14"/>
  <c r="K161" i="14" s="1"/>
  <c r="P161" i="14"/>
  <c r="Q161" i="14"/>
  <c r="S161" i="14"/>
  <c r="T161" i="14"/>
  <c r="U161" i="14"/>
  <c r="X161" i="14"/>
  <c r="Y161" i="14"/>
  <c r="AG161" i="14"/>
  <c r="I162" i="14"/>
  <c r="L162" i="14" s="1"/>
  <c r="J162" i="14"/>
  <c r="K162" i="14" s="1"/>
  <c r="P162" i="14"/>
  <c r="Q162" i="14"/>
  <c r="S162" i="14"/>
  <c r="T162" i="14"/>
  <c r="U162" i="14"/>
  <c r="X162" i="14"/>
  <c r="Y162" i="14"/>
  <c r="AF162" i="14"/>
  <c r="I163" i="14"/>
  <c r="O163" i="14" s="1"/>
  <c r="J163" i="14"/>
  <c r="K163" i="14" s="1"/>
  <c r="P163" i="14"/>
  <c r="Q163" i="14"/>
  <c r="S163" i="14"/>
  <c r="T163" i="14"/>
  <c r="U163" i="14"/>
  <c r="X163" i="14"/>
  <c r="Y163" i="14"/>
  <c r="I164" i="14"/>
  <c r="L164" i="14" s="1"/>
  <c r="J164" i="14"/>
  <c r="K164" i="14" s="1"/>
  <c r="P164" i="14"/>
  <c r="Q164" i="14"/>
  <c r="S164" i="14"/>
  <c r="T164" i="14"/>
  <c r="U164" i="14"/>
  <c r="X164" i="14"/>
  <c r="Y164" i="14"/>
  <c r="AG164" i="14"/>
  <c r="I165" i="14"/>
  <c r="L165" i="14" s="1"/>
  <c r="J165" i="14"/>
  <c r="K165" i="14" s="1"/>
  <c r="P165" i="14"/>
  <c r="Q165" i="14"/>
  <c r="S165" i="14"/>
  <c r="T165" i="14"/>
  <c r="U165" i="14"/>
  <c r="X165" i="14"/>
  <c r="Y165" i="14"/>
  <c r="AG165" i="14"/>
  <c r="AF165" i="14"/>
  <c r="I166" i="14"/>
  <c r="J166" i="14"/>
  <c r="K166" i="14" s="1"/>
  <c r="P166" i="14"/>
  <c r="Q166" i="14"/>
  <c r="S166" i="14"/>
  <c r="T166" i="14"/>
  <c r="U166" i="14"/>
  <c r="X166" i="14"/>
  <c r="Y166" i="14"/>
  <c r="AG166" i="14"/>
  <c r="I167" i="14"/>
  <c r="O167" i="14" s="1"/>
  <c r="J167" i="14"/>
  <c r="K167" i="14" s="1"/>
  <c r="P167" i="14"/>
  <c r="Q167" i="14"/>
  <c r="S167" i="14"/>
  <c r="T167" i="14"/>
  <c r="U167" i="14"/>
  <c r="X167" i="14"/>
  <c r="Y167" i="14"/>
  <c r="AF167" i="14"/>
  <c r="I168" i="14"/>
  <c r="L168" i="14" s="1"/>
  <c r="J168" i="14"/>
  <c r="K168" i="14" s="1"/>
  <c r="P168" i="14"/>
  <c r="Q168" i="14"/>
  <c r="S168" i="14"/>
  <c r="T168" i="14"/>
  <c r="U168" i="14"/>
  <c r="X168" i="14"/>
  <c r="Y168" i="14"/>
  <c r="I169" i="14"/>
  <c r="O169" i="14" s="1"/>
  <c r="J169" i="14"/>
  <c r="K169" i="14" s="1"/>
  <c r="P169" i="14"/>
  <c r="Q169" i="14"/>
  <c r="S169" i="14"/>
  <c r="T169" i="14"/>
  <c r="U169" i="14"/>
  <c r="X169" i="14"/>
  <c r="Y169" i="14"/>
  <c r="AF169" i="14"/>
  <c r="I170" i="14"/>
  <c r="L170" i="14" s="1"/>
  <c r="J170" i="14"/>
  <c r="K170" i="14" s="1"/>
  <c r="P170" i="14"/>
  <c r="Q170" i="14"/>
  <c r="S170" i="14"/>
  <c r="T170" i="14"/>
  <c r="U170" i="14"/>
  <c r="X170" i="14"/>
  <c r="Y170" i="14"/>
  <c r="I171" i="14"/>
  <c r="O171" i="14" s="1"/>
  <c r="J171" i="14"/>
  <c r="K171" i="14" s="1"/>
  <c r="P171" i="14"/>
  <c r="Q171" i="14"/>
  <c r="S171" i="14"/>
  <c r="T171" i="14"/>
  <c r="U171" i="14"/>
  <c r="X171" i="14"/>
  <c r="Y171" i="14"/>
  <c r="AF171" i="14"/>
  <c r="I172" i="14"/>
  <c r="L172" i="14" s="1"/>
  <c r="J172" i="14"/>
  <c r="K172" i="14" s="1"/>
  <c r="P172" i="14"/>
  <c r="Q172" i="14"/>
  <c r="S172" i="14"/>
  <c r="T172" i="14"/>
  <c r="U172" i="14"/>
  <c r="X172" i="14"/>
  <c r="Y172" i="14"/>
  <c r="AF172" i="14"/>
  <c r="I173" i="14"/>
  <c r="L173" i="14" s="1"/>
  <c r="J173" i="14"/>
  <c r="K173" i="14" s="1"/>
  <c r="P173" i="14"/>
  <c r="Q173" i="14"/>
  <c r="S173" i="14"/>
  <c r="T173" i="14"/>
  <c r="U173" i="14"/>
  <c r="X173" i="14"/>
  <c r="Y173" i="14"/>
  <c r="AF173" i="14"/>
  <c r="AG173" i="14"/>
  <c r="I174" i="14"/>
  <c r="J174" i="14"/>
  <c r="K174" i="14" s="1"/>
  <c r="P174" i="14"/>
  <c r="Q174" i="14"/>
  <c r="S174" i="14"/>
  <c r="T174" i="14"/>
  <c r="U174" i="14"/>
  <c r="X174" i="14"/>
  <c r="Y174" i="14"/>
  <c r="I175" i="14"/>
  <c r="L175" i="14" s="1"/>
  <c r="J175" i="14"/>
  <c r="K175" i="14" s="1"/>
  <c r="P175" i="14"/>
  <c r="Q175" i="14"/>
  <c r="S175" i="14"/>
  <c r="T175" i="14"/>
  <c r="U175" i="14"/>
  <c r="X175" i="14"/>
  <c r="Y175" i="14"/>
  <c r="AF175" i="14"/>
  <c r="I176" i="14"/>
  <c r="L176" i="14" s="1"/>
  <c r="J176" i="14"/>
  <c r="K176" i="14" s="1"/>
  <c r="P176" i="14"/>
  <c r="Q176" i="14"/>
  <c r="S176" i="14"/>
  <c r="T176" i="14"/>
  <c r="U176" i="14"/>
  <c r="X176" i="14"/>
  <c r="Y176" i="14"/>
  <c r="I177" i="14"/>
  <c r="O177" i="14" s="1"/>
  <c r="J177" i="14"/>
  <c r="K177" i="14" s="1"/>
  <c r="P177" i="14"/>
  <c r="Q177" i="14"/>
  <c r="S177" i="14"/>
  <c r="T177" i="14"/>
  <c r="U177" i="14"/>
  <c r="X177" i="14"/>
  <c r="Y177" i="14"/>
  <c r="AG177" i="14"/>
  <c r="AF177" i="14"/>
  <c r="I178" i="14"/>
  <c r="L178" i="14" s="1"/>
  <c r="J178" i="14"/>
  <c r="K178" i="14" s="1"/>
  <c r="P178" i="14"/>
  <c r="Q178" i="14"/>
  <c r="S178" i="14"/>
  <c r="T178" i="14"/>
  <c r="U178" i="14"/>
  <c r="X178" i="14"/>
  <c r="Y178" i="14"/>
  <c r="I179" i="14"/>
  <c r="O179" i="14" s="1"/>
  <c r="J179" i="14"/>
  <c r="K179" i="14" s="1"/>
  <c r="P179" i="14"/>
  <c r="Q179" i="14"/>
  <c r="S179" i="14"/>
  <c r="T179" i="14"/>
  <c r="U179" i="14"/>
  <c r="X179" i="14"/>
  <c r="Y179" i="14"/>
  <c r="AF179" i="14"/>
  <c r="I180" i="14"/>
  <c r="L180" i="14" s="1"/>
  <c r="J180" i="14"/>
  <c r="K180" i="14" s="1"/>
  <c r="P180" i="14"/>
  <c r="Q180" i="14"/>
  <c r="S180" i="14"/>
  <c r="T180" i="14"/>
  <c r="U180" i="14"/>
  <c r="X180" i="14"/>
  <c r="Y180" i="14"/>
  <c r="AF180" i="14"/>
  <c r="I181" i="14"/>
  <c r="L181" i="14" s="1"/>
  <c r="J181" i="14"/>
  <c r="K181" i="14" s="1"/>
  <c r="P181" i="14"/>
  <c r="Q181" i="14"/>
  <c r="S181" i="14"/>
  <c r="T181" i="14"/>
  <c r="U181" i="14"/>
  <c r="X181" i="14"/>
  <c r="Y181" i="14"/>
  <c r="I182" i="14"/>
  <c r="J182" i="14"/>
  <c r="K182" i="14" s="1"/>
  <c r="P182" i="14"/>
  <c r="Q182" i="14"/>
  <c r="S182" i="14"/>
  <c r="T182" i="14"/>
  <c r="U182" i="14"/>
  <c r="X182" i="14"/>
  <c r="Y182" i="14"/>
  <c r="I183" i="14"/>
  <c r="O183" i="14" s="1"/>
  <c r="J183" i="14"/>
  <c r="K183" i="14" s="1"/>
  <c r="P183" i="14"/>
  <c r="Q183" i="14"/>
  <c r="S183" i="14"/>
  <c r="T183" i="14"/>
  <c r="U183" i="14"/>
  <c r="X183" i="14"/>
  <c r="Y183" i="14"/>
  <c r="AF183" i="14"/>
  <c r="I184" i="14"/>
  <c r="L184" i="14" s="1"/>
  <c r="J184" i="14"/>
  <c r="K184" i="14" s="1"/>
  <c r="P184" i="14"/>
  <c r="Q184" i="14"/>
  <c r="S184" i="14"/>
  <c r="T184" i="14"/>
  <c r="U184" i="14"/>
  <c r="X184" i="14"/>
  <c r="Y184" i="14"/>
  <c r="I185" i="14"/>
  <c r="L185" i="14" s="1"/>
  <c r="J185" i="14"/>
  <c r="K185" i="14" s="1"/>
  <c r="P185" i="14"/>
  <c r="Q185" i="14"/>
  <c r="S185" i="14"/>
  <c r="T185" i="14"/>
  <c r="U185" i="14"/>
  <c r="X185" i="14"/>
  <c r="Y185" i="14"/>
  <c r="I186" i="14"/>
  <c r="L186" i="14" s="1"/>
  <c r="J186" i="14"/>
  <c r="K186" i="14" s="1"/>
  <c r="P186" i="14"/>
  <c r="Q186" i="14"/>
  <c r="S186" i="14"/>
  <c r="T186" i="14"/>
  <c r="U186" i="14"/>
  <c r="X186" i="14"/>
  <c r="Y186" i="14"/>
  <c r="I187" i="14"/>
  <c r="L187" i="14" s="1"/>
  <c r="J187" i="14"/>
  <c r="K187" i="14" s="1"/>
  <c r="P187" i="14"/>
  <c r="Q187" i="14"/>
  <c r="S187" i="14"/>
  <c r="T187" i="14"/>
  <c r="U187" i="14"/>
  <c r="X187" i="14"/>
  <c r="Y187" i="14"/>
  <c r="AF187" i="14"/>
  <c r="I188" i="14"/>
  <c r="L188" i="14" s="1"/>
  <c r="J188" i="14"/>
  <c r="K188" i="14" s="1"/>
  <c r="P188" i="14"/>
  <c r="Q188" i="14"/>
  <c r="S188" i="14"/>
  <c r="T188" i="14"/>
  <c r="U188" i="14"/>
  <c r="X188" i="14"/>
  <c r="Y188" i="14"/>
  <c r="I189" i="14"/>
  <c r="L189" i="14" s="1"/>
  <c r="J189" i="14"/>
  <c r="K189" i="14" s="1"/>
  <c r="P189" i="14"/>
  <c r="Q189" i="14"/>
  <c r="S189" i="14"/>
  <c r="T189" i="14"/>
  <c r="U189" i="14"/>
  <c r="X189" i="14"/>
  <c r="Y189" i="14"/>
  <c r="AF189" i="14"/>
  <c r="I190" i="14"/>
  <c r="J190" i="14"/>
  <c r="K190" i="14" s="1"/>
  <c r="P190" i="14"/>
  <c r="Q190" i="14"/>
  <c r="S190" i="14"/>
  <c r="T190" i="14"/>
  <c r="U190" i="14"/>
  <c r="X190" i="14"/>
  <c r="Y190" i="14"/>
  <c r="I191" i="14"/>
  <c r="J191" i="14"/>
  <c r="K191" i="14" s="1"/>
  <c r="P191" i="14"/>
  <c r="Q191" i="14"/>
  <c r="S191" i="14"/>
  <c r="T191" i="14"/>
  <c r="U191" i="14"/>
  <c r="X191" i="14"/>
  <c r="Y191" i="14"/>
  <c r="I192" i="14"/>
  <c r="L192" i="14" s="1"/>
  <c r="J192" i="14"/>
  <c r="K192" i="14" s="1"/>
  <c r="P192" i="14"/>
  <c r="Q192" i="14"/>
  <c r="S192" i="14"/>
  <c r="T192" i="14"/>
  <c r="U192" i="14"/>
  <c r="X192" i="14"/>
  <c r="Y192" i="14"/>
  <c r="I193" i="14"/>
  <c r="O193" i="14" s="1"/>
  <c r="J193" i="14"/>
  <c r="K193" i="14" s="1"/>
  <c r="P193" i="14"/>
  <c r="Q193" i="14"/>
  <c r="S193" i="14"/>
  <c r="T193" i="14"/>
  <c r="U193" i="14"/>
  <c r="X193" i="14"/>
  <c r="Y193" i="14"/>
  <c r="AF193" i="14"/>
  <c r="I194" i="14"/>
  <c r="L194" i="14" s="1"/>
  <c r="J194" i="14"/>
  <c r="K194" i="14" s="1"/>
  <c r="P194" i="14"/>
  <c r="Q194" i="14"/>
  <c r="S194" i="14"/>
  <c r="T194" i="14"/>
  <c r="U194" i="14"/>
  <c r="X194" i="14"/>
  <c r="Y194" i="14"/>
  <c r="AG194" i="14"/>
  <c r="I195" i="14"/>
  <c r="O195" i="14" s="1"/>
  <c r="J195" i="14"/>
  <c r="K195" i="14" s="1"/>
  <c r="P195" i="14"/>
  <c r="Q195" i="14"/>
  <c r="S195" i="14"/>
  <c r="T195" i="14"/>
  <c r="U195" i="14"/>
  <c r="X195" i="14"/>
  <c r="Y195" i="14"/>
  <c r="AF195" i="14"/>
  <c r="I196" i="14"/>
  <c r="L196" i="14" s="1"/>
  <c r="J196" i="14"/>
  <c r="K196" i="14" s="1"/>
  <c r="P196" i="14"/>
  <c r="Q196" i="14"/>
  <c r="S196" i="14"/>
  <c r="T196" i="14"/>
  <c r="U196" i="14"/>
  <c r="X196" i="14"/>
  <c r="Y196" i="14"/>
  <c r="AG196" i="14"/>
  <c r="I197" i="14"/>
  <c r="L197" i="14" s="1"/>
  <c r="J197" i="14"/>
  <c r="K197" i="14" s="1"/>
  <c r="P197" i="14"/>
  <c r="Q197" i="14"/>
  <c r="S197" i="14"/>
  <c r="T197" i="14"/>
  <c r="U197" i="14"/>
  <c r="X197" i="14"/>
  <c r="Y197" i="14"/>
  <c r="I198" i="14"/>
  <c r="J198" i="14"/>
  <c r="K198" i="14" s="1"/>
  <c r="P198" i="14"/>
  <c r="Q198" i="14"/>
  <c r="S198" i="14"/>
  <c r="T198" i="14"/>
  <c r="U198" i="14"/>
  <c r="X198" i="14"/>
  <c r="Y198" i="14"/>
  <c r="AG198" i="14"/>
  <c r="I199" i="14"/>
  <c r="O199" i="14" s="1"/>
  <c r="J199" i="14"/>
  <c r="K199" i="14" s="1"/>
  <c r="P199" i="14"/>
  <c r="Q199" i="14"/>
  <c r="S199" i="14"/>
  <c r="T199" i="14"/>
  <c r="U199" i="14"/>
  <c r="X199" i="14"/>
  <c r="Y199" i="14"/>
  <c r="AF199" i="14"/>
  <c r="I200" i="14"/>
  <c r="L200" i="14" s="1"/>
  <c r="J200" i="14"/>
  <c r="K200" i="14" s="1"/>
  <c r="P200" i="14"/>
  <c r="Q200" i="14"/>
  <c r="S200" i="14"/>
  <c r="T200" i="14"/>
  <c r="U200" i="14"/>
  <c r="X200" i="14"/>
  <c r="Y200" i="14"/>
  <c r="I201" i="14"/>
  <c r="L201" i="14" s="1"/>
  <c r="J201" i="14"/>
  <c r="K201" i="14" s="1"/>
  <c r="P201" i="14"/>
  <c r="Q201" i="14"/>
  <c r="S201" i="14"/>
  <c r="T201" i="14"/>
  <c r="U201" i="14"/>
  <c r="X201" i="14"/>
  <c r="Y201" i="14"/>
  <c r="I202" i="14"/>
  <c r="L202" i="14" s="1"/>
  <c r="J202" i="14"/>
  <c r="K202" i="14" s="1"/>
  <c r="P202" i="14"/>
  <c r="Q202" i="14"/>
  <c r="S202" i="14"/>
  <c r="T202" i="14"/>
  <c r="U202" i="14"/>
  <c r="X202" i="14"/>
  <c r="Y202" i="14"/>
  <c r="I203" i="14"/>
  <c r="O203" i="14" s="1"/>
  <c r="J203" i="14"/>
  <c r="K203" i="14" s="1"/>
  <c r="P203" i="14"/>
  <c r="Q203" i="14"/>
  <c r="S203" i="14"/>
  <c r="T203" i="14"/>
  <c r="U203" i="14"/>
  <c r="X203" i="14"/>
  <c r="Y203" i="14"/>
  <c r="I204" i="14"/>
  <c r="L204" i="14" s="1"/>
  <c r="J204" i="14"/>
  <c r="K204" i="14" s="1"/>
  <c r="P204" i="14"/>
  <c r="Q204" i="14"/>
  <c r="S204" i="14"/>
  <c r="T204" i="14"/>
  <c r="U204" i="14"/>
  <c r="X204" i="14"/>
  <c r="Y204" i="14"/>
  <c r="AG204" i="14"/>
  <c r="I205" i="14"/>
  <c r="J205" i="14"/>
  <c r="K205" i="14" s="1"/>
  <c r="P205" i="14"/>
  <c r="Q205" i="14"/>
  <c r="S205" i="14"/>
  <c r="T205" i="14"/>
  <c r="U205" i="14"/>
  <c r="X205" i="14"/>
  <c r="Y205" i="14"/>
  <c r="I206" i="14"/>
  <c r="J206" i="14"/>
  <c r="K206" i="14" s="1"/>
  <c r="P206" i="14"/>
  <c r="Q206" i="14"/>
  <c r="S206" i="14"/>
  <c r="T206" i="14"/>
  <c r="U206" i="14"/>
  <c r="X206" i="14"/>
  <c r="Y206" i="14"/>
  <c r="I207" i="14"/>
  <c r="O207" i="14" s="1"/>
  <c r="J207" i="14"/>
  <c r="K207" i="14" s="1"/>
  <c r="P207" i="14"/>
  <c r="Q207" i="14"/>
  <c r="S207" i="14"/>
  <c r="T207" i="14"/>
  <c r="U207" i="14"/>
  <c r="X207" i="14"/>
  <c r="Y207" i="14"/>
  <c r="I208" i="14"/>
  <c r="O208" i="14" s="1"/>
  <c r="J208" i="14"/>
  <c r="K208" i="14" s="1"/>
  <c r="P208" i="14"/>
  <c r="Q208" i="14"/>
  <c r="S208" i="14"/>
  <c r="T208" i="14"/>
  <c r="U208" i="14"/>
  <c r="X208" i="14"/>
  <c r="Y208" i="14"/>
  <c r="I209" i="14"/>
  <c r="L209" i="14" s="1"/>
  <c r="J209" i="14"/>
  <c r="K209" i="14" s="1"/>
  <c r="P209" i="14"/>
  <c r="Q209" i="14"/>
  <c r="S209" i="14"/>
  <c r="T209" i="14"/>
  <c r="U209" i="14"/>
  <c r="X209" i="14"/>
  <c r="Y209" i="14"/>
  <c r="AG209" i="14"/>
  <c r="AF209" i="14"/>
  <c r="I210" i="14"/>
  <c r="L210" i="14" s="1"/>
  <c r="J210" i="14"/>
  <c r="K210" i="14" s="1"/>
  <c r="P210" i="14"/>
  <c r="Q210" i="14"/>
  <c r="S210" i="14"/>
  <c r="T210" i="14"/>
  <c r="U210" i="14"/>
  <c r="X210" i="14"/>
  <c r="Y210" i="14"/>
  <c r="I211" i="14"/>
  <c r="L211" i="14" s="1"/>
  <c r="J211" i="14"/>
  <c r="K211" i="14" s="1"/>
  <c r="P211" i="14"/>
  <c r="Q211" i="14"/>
  <c r="S211" i="14"/>
  <c r="T211" i="14"/>
  <c r="U211" i="14"/>
  <c r="X211" i="14"/>
  <c r="Y211" i="14"/>
  <c r="AF211" i="14"/>
  <c r="I212" i="14"/>
  <c r="L212" i="14" s="1"/>
  <c r="J212" i="14"/>
  <c r="K212" i="14" s="1"/>
  <c r="P212" i="14"/>
  <c r="Q212" i="14"/>
  <c r="S212" i="14"/>
  <c r="T212" i="14"/>
  <c r="U212" i="14"/>
  <c r="X212" i="14"/>
  <c r="Y212" i="14"/>
  <c r="AF212" i="14"/>
  <c r="I213" i="14"/>
  <c r="J213" i="14"/>
  <c r="K213" i="14" s="1"/>
  <c r="P213" i="14"/>
  <c r="Q213" i="14"/>
  <c r="S213" i="14"/>
  <c r="T213" i="14"/>
  <c r="U213" i="14"/>
  <c r="X213" i="14"/>
  <c r="Y213" i="14"/>
  <c r="AG213" i="14"/>
  <c r="I214" i="14"/>
  <c r="J214" i="14"/>
  <c r="K214" i="14" s="1"/>
  <c r="P214" i="14"/>
  <c r="Q214" i="14"/>
  <c r="S214" i="14"/>
  <c r="T214" i="14"/>
  <c r="U214" i="14"/>
  <c r="X214" i="14"/>
  <c r="Y214" i="14"/>
  <c r="AG214" i="14"/>
  <c r="I215" i="14"/>
  <c r="O215" i="14" s="1"/>
  <c r="J215" i="14"/>
  <c r="K215" i="14" s="1"/>
  <c r="P215" i="14"/>
  <c r="Q215" i="14"/>
  <c r="S215" i="14"/>
  <c r="T215" i="14"/>
  <c r="U215" i="14"/>
  <c r="X215" i="14"/>
  <c r="Y215" i="14"/>
  <c r="I216" i="14"/>
  <c r="O216" i="14" s="1"/>
  <c r="J216" i="14"/>
  <c r="K216" i="14" s="1"/>
  <c r="P216" i="14"/>
  <c r="Q216" i="14"/>
  <c r="S216" i="14"/>
  <c r="T216" i="14"/>
  <c r="U216" i="14"/>
  <c r="X216" i="14"/>
  <c r="Y216" i="14"/>
  <c r="I217" i="14"/>
  <c r="L217" i="14" s="1"/>
  <c r="J217" i="14"/>
  <c r="K217" i="14" s="1"/>
  <c r="P217" i="14"/>
  <c r="Q217" i="14"/>
  <c r="S217" i="14"/>
  <c r="T217" i="14"/>
  <c r="U217" i="14"/>
  <c r="X217" i="14"/>
  <c r="Y217" i="14"/>
  <c r="AG217" i="14"/>
  <c r="I218" i="14"/>
  <c r="L218" i="14" s="1"/>
  <c r="J218" i="14"/>
  <c r="K218" i="14" s="1"/>
  <c r="P218" i="14"/>
  <c r="Q218" i="14"/>
  <c r="S218" i="14"/>
  <c r="T218" i="14"/>
  <c r="U218" i="14"/>
  <c r="X218" i="14"/>
  <c r="Y218" i="14"/>
  <c r="AF222" i="14"/>
  <c r="AG218" i="14"/>
  <c r="I219" i="14"/>
  <c r="O219" i="14" s="1"/>
  <c r="J219" i="14"/>
  <c r="K219" i="14" s="1"/>
  <c r="P219" i="14"/>
  <c r="Q219" i="14"/>
  <c r="S219" i="14"/>
  <c r="T219" i="14"/>
  <c r="U219" i="14"/>
  <c r="X219" i="14"/>
  <c r="Y219" i="14"/>
  <c r="AF219" i="14"/>
  <c r="I220" i="14"/>
  <c r="L220" i="14" s="1"/>
  <c r="J220" i="14"/>
  <c r="K220" i="14" s="1"/>
  <c r="P220" i="14"/>
  <c r="Q220" i="14"/>
  <c r="S220" i="14"/>
  <c r="T220" i="14"/>
  <c r="U220" i="14"/>
  <c r="X220" i="14"/>
  <c r="Y220" i="14"/>
  <c r="AG220" i="14"/>
  <c r="AF220" i="14"/>
  <c r="I221" i="14"/>
  <c r="J221" i="14"/>
  <c r="K221" i="14" s="1"/>
  <c r="P221" i="14"/>
  <c r="Q221" i="14"/>
  <c r="S221" i="14"/>
  <c r="T221" i="14"/>
  <c r="U221" i="14"/>
  <c r="X221" i="14"/>
  <c r="Y221" i="14"/>
  <c r="I222" i="14"/>
  <c r="J222" i="14"/>
  <c r="K222" i="14" s="1"/>
  <c r="P222" i="14"/>
  <c r="Q222" i="14"/>
  <c r="S222" i="14"/>
  <c r="T222" i="14"/>
  <c r="U222" i="14"/>
  <c r="X222" i="14"/>
  <c r="Y222" i="14"/>
  <c r="AG222" i="14"/>
  <c r="I223" i="14"/>
  <c r="O223" i="14" s="1"/>
  <c r="J223" i="14"/>
  <c r="K223" i="14" s="1"/>
  <c r="P223" i="14"/>
  <c r="Q223" i="14"/>
  <c r="S223" i="14"/>
  <c r="T223" i="14"/>
  <c r="U223" i="14"/>
  <c r="X223" i="14"/>
  <c r="Y223" i="14"/>
  <c r="I224" i="14"/>
  <c r="L224" i="14" s="1"/>
  <c r="J224" i="14"/>
  <c r="K224" i="14" s="1"/>
  <c r="P224" i="14"/>
  <c r="Q224" i="14"/>
  <c r="S224" i="14"/>
  <c r="T224" i="14"/>
  <c r="U224" i="14"/>
  <c r="X224" i="14"/>
  <c r="Y224" i="14"/>
  <c r="AF224" i="14"/>
  <c r="I225" i="14"/>
  <c r="L225" i="14" s="1"/>
  <c r="J225" i="14"/>
  <c r="K225" i="14" s="1"/>
  <c r="P225" i="14"/>
  <c r="Q225" i="14"/>
  <c r="S225" i="14"/>
  <c r="T225" i="14"/>
  <c r="U225" i="14"/>
  <c r="X225" i="14"/>
  <c r="Y225" i="14"/>
  <c r="I226" i="14"/>
  <c r="L226" i="14" s="1"/>
  <c r="J226" i="14"/>
  <c r="K226" i="14" s="1"/>
  <c r="P226" i="14"/>
  <c r="Q226" i="14"/>
  <c r="S226" i="14"/>
  <c r="T226" i="14"/>
  <c r="U226" i="14"/>
  <c r="X226" i="14"/>
  <c r="Y226" i="14"/>
  <c r="AG226" i="14"/>
  <c r="I227" i="14"/>
  <c r="J227" i="14"/>
  <c r="K227" i="14" s="1"/>
  <c r="P227" i="14"/>
  <c r="Q227" i="14"/>
  <c r="S227" i="14"/>
  <c r="T227" i="14"/>
  <c r="U227" i="14"/>
  <c r="X227" i="14"/>
  <c r="Y227" i="14"/>
  <c r="I228" i="14"/>
  <c r="L228" i="14" s="1"/>
  <c r="J228" i="14"/>
  <c r="K228" i="14" s="1"/>
  <c r="P228" i="14"/>
  <c r="Q228" i="14"/>
  <c r="S228" i="14"/>
  <c r="T228" i="14"/>
  <c r="U228" i="14"/>
  <c r="X228" i="14"/>
  <c r="Y228" i="14"/>
  <c r="AF232" i="14"/>
  <c r="I229" i="14"/>
  <c r="J229" i="14"/>
  <c r="K229" i="14" s="1"/>
  <c r="P229" i="14"/>
  <c r="Q229" i="14"/>
  <c r="S229" i="14"/>
  <c r="T229" i="14"/>
  <c r="U229" i="14"/>
  <c r="X229" i="14"/>
  <c r="Y229" i="14"/>
  <c r="AG229" i="14"/>
  <c r="I230" i="14"/>
  <c r="O230" i="14" s="1"/>
  <c r="J230" i="14"/>
  <c r="K230" i="14" s="1"/>
  <c r="P230" i="14"/>
  <c r="Q230" i="14"/>
  <c r="S230" i="14"/>
  <c r="T230" i="14"/>
  <c r="U230" i="14"/>
  <c r="X230" i="14"/>
  <c r="Y230" i="14"/>
  <c r="AG230" i="14"/>
  <c r="I231" i="14"/>
  <c r="L231" i="14" s="1"/>
  <c r="J231" i="14"/>
  <c r="K231" i="14" s="1"/>
  <c r="P231" i="14"/>
  <c r="Q231" i="14"/>
  <c r="S231" i="14"/>
  <c r="T231" i="14"/>
  <c r="U231" i="14"/>
  <c r="X231" i="14"/>
  <c r="Y231" i="14"/>
  <c r="I232" i="14"/>
  <c r="O232" i="14" s="1"/>
  <c r="J232" i="14"/>
  <c r="K232" i="14" s="1"/>
  <c r="P232" i="14"/>
  <c r="Q232" i="14"/>
  <c r="S232" i="14"/>
  <c r="T232" i="14"/>
  <c r="U232" i="14"/>
  <c r="X232" i="14"/>
  <c r="Y232" i="14"/>
  <c r="AG232" i="14"/>
  <c r="I233" i="14"/>
  <c r="L233" i="14" s="1"/>
  <c r="J233" i="14"/>
  <c r="K233" i="14" s="1"/>
  <c r="P233" i="14"/>
  <c r="Q233" i="14"/>
  <c r="S233" i="14"/>
  <c r="T233" i="14"/>
  <c r="U233" i="14"/>
  <c r="X233" i="14"/>
  <c r="Y233" i="14"/>
  <c r="AG233" i="14"/>
  <c r="I234" i="14"/>
  <c r="L234" i="14" s="1"/>
  <c r="J234" i="14"/>
  <c r="K234" i="14" s="1"/>
  <c r="P234" i="14"/>
  <c r="Q234" i="14"/>
  <c r="S234" i="14"/>
  <c r="T234" i="14"/>
  <c r="U234" i="14"/>
  <c r="X234" i="14"/>
  <c r="Y234" i="14"/>
  <c r="AG287" i="14"/>
  <c r="I235" i="14"/>
  <c r="O235" i="14" s="1"/>
  <c r="J235" i="14"/>
  <c r="K235" i="14" s="1"/>
  <c r="P235" i="14"/>
  <c r="Q235" i="14"/>
  <c r="S235" i="14"/>
  <c r="T235" i="14"/>
  <c r="U235" i="14"/>
  <c r="X235" i="14"/>
  <c r="Y235" i="14"/>
  <c r="I236" i="14"/>
  <c r="L236" i="14" s="1"/>
  <c r="J236" i="14"/>
  <c r="K236" i="14" s="1"/>
  <c r="P236" i="14"/>
  <c r="Q236" i="14"/>
  <c r="S236" i="14"/>
  <c r="T236" i="14"/>
  <c r="U236" i="14"/>
  <c r="X236" i="14"/>
  <c r="Y236" i="14"/>
  <c r="AF236" i="14"/>
  <c r="AG236" i="14"/>
  <c r="I237" i="14"/>
  <c r="J237" i="14"/>
  <c r="K237" i="14" s="1"/>
  <c r="P237" i="14"/>
  <c r="Q237" i="14"/>
  <c r="S237" i="14"/>
  <c r="T237" i="14"/>
  <c r="U237" i="14"/>
  <c r="X237" i="14"/>
  <c r="Y237" i="14"/>
  <c r="AF237" i="14"/>
  <c r="I238" i="14"/>
  <c r="O238" i="14" s="1"/>
  <c r="J238" i="14"/>
  <c r="K238" i="14" s="1"/>
  <c r="P238" i="14"/>
  <c r="Q238" i="14"/>
  <c r="S238" i="14"/>
  <c r="T238" i="14"/>
  <c r="U238" i="14"/>
  <c r="X238" i="14"/>
  <c r="Y238" i="14"/>
  <c r="AG238" i="14"/>
  <c r="I239" i="14"/>
  <c r="L239" i="14" s="1"/>
  <c r="J239" i="14"/>
  <c r="K239" i="14" s="1"/>
  <c r="P239" i="14"/>
  <c r="Q239" i="14"/>
  <c r="S239" i="14"/>
  <c r="T239" i="14"/>
  <c r="U239" i="14"/>
  <c r="X239" i="14"/>
  <c r="Y239" i="14"/>
  <c r="I240" i="14"/>
  <c r="O240" i="14" s="1"/>
  <c r="J240" i="14"/>
  <c r="K240" i="14" s="1"/>
  <c r="P240" i="14"/>
  <c r="Q240" i="14"/>
  <c r="S240" i="14"/>
  <c r="T240" i="14"/>
  <c r="U240" i="14"/>
  <c r="X240" i="14"/>
  <c r="Y240" i="14"/>
  <c r="AF240" i="14"/>
  <c r="I241" i="14"/>
  <c r="O241" i="14" s="1"/>
  <c r="J241" i="14"/>
  <c r="K241" i="14" s="1"/>
  <c r="P241" i="14"/>
  <c r="Q241" i="14"/>
  <c r="S241" i="14"/>
  <c r="T241" i="14"/>
  <c r="U241" i="14"/>
  <c r="X241" i="14"/>
  <c r="Y241" i="14"/>
  <c r="I242" i="14"/>
  <c r="O242" i="14" s="1"/>
  <c r="J242" i="14"/>
  <c r="K242" i="14" s="1"/>
  <c r="P242" i="14"/>
  <c r="Q242" i="14"/>
  <c r="S242" i="14"/>
  <c r="T242" i="14"/>
  <c r="U242" i="14"/>
  <c r="X242" i="14"/>
  <c r="Y242" i="14"/>
  <c r="AG242" i="14"/>
  <c r="I243" i="14"/>
  <c r="L243" i="14" s="1"/>
  <c r="J243" i="14"/>
  <c r="K243" i="14" s="1"/>
  <c r="P243" i="14"/>
  <c r="Q243" i="14"/>
  <c r="S243" i="14"/>
  <c r="T243" i="14"/>
  <c r="U243" i="14"/>
  <c r="X243" i="14"/>
  <c r="Y243" i="14"/>
  <c r="AG243" i="14"/>
  <c r="I244" i="14"/>
  <c r="J244" i="14"/>
  <c r="K244" i="14" s="1"/>
  <c r="P244" i="14"/>
  <c r="Q244" i="14"/>
  <c r="S244" i="14"/>
  <c r="T244" i="14"/>
  <c r="U244" i="14"/>
  <c r="X244" i="14"/>
  <c r="Y244" i="14"/>
  <c r="AG244" i="14"/>
  <c r="AF244" i="14"/>
  <c r="I245" i="14"/>
  <c r="J245" i="14"/>
  <c r="K245" i="14" s="1"/>
  <c r="P245" i="14"/>
  <c r="Q245" i="14"/>
  <c r="S245" i="14"/>
  <c r="T245" i="14"/>
  <c r="U245" i="14"/>
  <c r="X245" i="14"/>
  <c r="Y245" i="14"/>
  <c r="AG245" i="14"/>
  <c r="AF245" i="14"/>
  <c r="I246" i="14"/>
  <c r="J246" i="14"/>
  <c r="K246" i="14" s="1"/>
  <c r="P246" i="14"/>
  <c r="Q246" i="14"/>
  <c r="S246" i="14"/>
  <c r="T246" i="14"/>
  <c r="U246" i="14"/>
  <c r="X246" i="14"/>
  <c r="Y246" i="14"/>
  <c r="AG246" i="14"/>
  <c r="I247" i="14"/>
  <c r="L247" i="14" s="1"/>
  <c r="J247" i="14"/>
  <c r="K247" i="14" s="1"/>
  <c r="P247" i="14"/>
  <c r="Q247" i="14"/>
  <c r="S247" i="14"/>
  <c r="T247" i="14"/>
  <c r="U247" i="14"/>
  <c r="X247" i="14"/>
  <c r="Y247" i="14"/>
  <c r="I248" i="14"/>
  <c r="L248" i="14" s="1"/>
  <c r="J248" i="14"/>
  <c r="K248" i="14" s="1"/>
  <c r="P248" i="14"/>
  <c r="Q248" i="14"/>
  <c r="S248" i="14"/>
  <c r="T248" i="14"/>
  <c r="U248" i="14"/>
  <c r="X248" i="14"/>
  <c r="Y248" i="14"/>
  <c r="AG248" i="14"/>
  <c r="AF248" i="14"/>
  <c r="I249" i="14"/>
  <c r="L249" i="14" s="1"/>
  <c r="J249" i="14"/>
  <c r="K249" i="14" s="1"/>
  <c r="P249" i="14"/>
  <c r="Q249" i="14"/>
  <c r="S249" i="14"/>
  <c r="T249" i="14"/>
  <c r="U249" i="14"/>
  <c r="X249" i="14"/>
  <c r="Y249" i="14"/>
  <c r="I250" i="14"/>
  <c r="L250" i="14" s="1"/>
  <c r="J250" i="14"/>
  <c r="K250" i="14" s="1"/>
  <c r="P250" i="14"/>
  <c r="Q250" i="14"/>
  <c r="S250" i="14"/>
  <c r="T250" i="14"/>
  <c r="U250" i="14"/>
  <c r="X250" i="14"/>
  <c r="Y250" i="14"/>
  <c r="AG303" i="14"/>
  <c r="I251" i="14"/>
  <c r="L251" i="14" s="1"/>
  <c r="J251" i="14"/>
  <c r="K251" i="14" s="1"/>
  <c r="P251" i="14"/>
  <c r="Q251" i="14"/>
  <c r="S251" i="14"/>
  <c r="T251" i="14"/>
  <c r="U251" i="14"/>
  <c r="X251" i="14"/>
  <c r="Y251" i="14"/>
  <c r="AF251" i="14"/>
  <c r="I252" i="14"/>
  <c r="L252" i="14" s="1"/>
  <c r="J252" i="14"/>
  <c r="K252" i="14" s="1"/>
  <c r="P252" i="14"/>
  <c r="Q252" i="14"/>
  <c r="S252" i="14"/>
  <c r="T252" i="14"/>
  <c r="U252" i="14"/>
  <c r="X252" i="14"/>
  <c r="Y252" i="14"/>
  <c r="AG252" i="14"/>
  <c r="AF252" i="14"/>
  <c r="I253" i="14"/>
  <c r="J253" i="14"/>
  <c r="K253" i="14" s="1"/>
  <c r="P253" i="14"/>
  <c r="Q253" i="14"/>
  <c r="S253" i="14"/>
  <c r="T253" i="14"/>
  <c r="U253" i="14"/>
  <c r="X253" i="14"/>
  <c r="Y253" i="14"/>
  <c r="AF253" i="14"/>
  <c r="I254" i="14"/>
  <c r="O254" i="14" s="1"/>
  <c r="J254" i="14"/>
  <c r="K254" i="14" s="1"/>
  <c r="P254" i="14"/>
  <c r="Q254" i="14"/>
  <c r="S254" i="14"/>
  <c r="T254" i="14"/>
  <c r="U254" i="14"/>
  <c r="X254" i="14"/>
  <c r="Y254" i="14"/>
  <c r="AF254" i="14"/>
  <c r="I255" i="14"/>
  <c r="L255" i="14" s="1"/>
  <c r="J255" i="14"/>
  <c r="K255" i="14" s="1"/>
  <c r="P255" i="14"/>
  <c r="Q255" i="14"/>
  <c r="S255" i="14"/>
  <c r="T255" i="14"/>
  <c r="U255" i="14"/>
  <c r="X255" i="14"/>
  <c r="Y255" i="14"/>
  <c r="I256" i="14"/>
  <c r="L256" i="14" s="1"/>
  <c r="J256" i="14"/>
  <c r="K256" i="14" s="1"/>
  <c r="P256" i="14"/>
  <c r="Q256" i="14"/>
  <c r="S256" i="14"/>
  <c r="T256" i="14"/>
  <c r="U256" i="14"/>
  <c r="X256" i="14"/>
  <c r="Y256" i="14"/>
  <c r="AF256" i="14"/>
  <c r="I257" i="14"/>
  <c r="L257" i="14" s="1"/>
  <c r="J257" i="14"/>
  <c r="K257" i="14" s="1"/>
  <c r="P257" i="14"/>
  <c r="Q257" i="14"/>
  <c r="S257" i="14"/>
  <c r="T257" i="14"/>
  <c r="U257" i="14"/>
  <c r="X257" i="14"/>
  <c r="Y257" i="14"/>
  <c r="AF257" i="14"/>
  <c r="I258" i="14"/>
  <c r="L258" i="14" s="1"/>
  <c r="J258" i="14"/>
  <c r="K258" i="14" s="1"/>
  <c r="P258" i="14"/>
  <c r="Q258" i="14"/>
  <c r="S258" i="14"/>
  <c r="T258" i="14"/>
  <c r="U258" i="14"/>
  <c r="X258" i="14"/>
  <c r="Y258" i="14"/>
  <c r="I259" i="14"/>
  <c r="L259" i="14" s="1"/>
  <c r="J259" i="14"/>
  <c r="K259" i="14" s="1"/>
  <c r="P259" i="14"/>
  <c r="Q259" i="14"/>
  <c r="S259" i="14"/>
  <c r="T259" i="14"/>
  <c r="U259" i="14"/>
  <c r="X259" i="14"/>
  <c r="Y259" i="14"/>
  <c r="I260" i="14"/>
  <c r="L260" i="14" s="1"/>
  <c r="J260" i="14"/>
  <c r="K260" i="14" s="1"/>
  <c r="P260" i="14"/>
  <c r="Q260" i="14"/>
  <c r="S260" i="14"/>
  <c r="T260" i="14"/>
  <c r="U260" i="14"/>
  <c r="X260" i="14"/>
  <c r="Y260" i="14"/>
  <c r="I261" i="14"/>
  <c r="J261" i="14"/>
  <c r="K261" i="14" s="1"/>
  <c r="P261" i="14"/>
  <c r="Q261" i="14"/>
  <c r="S261" i="14"/>
  <c r="T261" i="14"/>
  <c r="U261" i="14"/>
  <c r="X261" i="14"/>
  <c r="Y261" i="14"/>
  <c r="AF261" i="14"/>
  <c r="I262" i="14"/>
  <c r="O262" i="14" s="1"/>
  <c r="J262" i="14"/>
  <c r="K262" i="14" s="1"/>
  <c r="P262" i="14"/>
  <c r="Q262" i="14"/>
  <c r="S262" i="14"/>
  <c r="T262" i="14"/>
  <c r="U262" i="14"/>
  <c r="X262" i="14"/>
  <c r="Y262" i="14"/>
  <c r="AG262" i="14"/>
  <c r="I263" i="14"/>
  <c r="L263" i="14" s="1"/>
  <c r="J263" i="14"/>
  <c r="K263" i="14" s="1"/>
  <c r="P263" i="14"/>
  <c r="Q263" i="14"/>
  <c r="S263" i="14"/>
  <c r="T263" i="14"/>
  <c r="U263" i="14"/>
  <c r="X263" i="14"/>
  <c r="Y263" i="14"/>
  <c r="AF263" i="14"/>
  <c r="I264" i="14"/>
  <c r="L264" i="14" s="1"/>
  <c r="J264" i="14"/>
  <c r="K264" i="14" s="1"/>
  <c r="P264" i="14"/>
  <c r="Q264" i="14"/>
  <c r="S264" i="14"/>
  <c r="T264" i="14"/>
  <c r="U264" i="14"/>
  <c r="X264" i="14"/>
  <c r="Y264" i="14"/>
  <c r="AF264" i="14"/>
  <c r="I265" i="14"/>
  <c r="O265" i="14" s="1"/>
  <c r="J265" i="14"/>
  <c r="K265" i="14" s="1"/>
  <c r="P265" i="14"/>
  <c r="Q265" i="14"/>
  <c r="S265" i="14"/>
  <c r="T265" i="14"/>
  <c r="U265" i="14"/>
  <c r="X265" i="14"/>
  <c r="Y265" i="14"/>
  <c r="AF265" i="14"/>
  <c r="I266" i="14"/>
  <c r="L266" i="14" s="1"/>
  <c r="J266" i="14"/>
  <c r="K266" i="14" s="1"/>
  <c r="P266" i="14"/>
  <c r="Q266" i="14"/>
  <c r="S266" i="14"/>
  <c r="T266" i="14"/>
  <c r="U266" i="14"/>
  <c r="X266" i="14"/>
  <c r="Y266" i="14"/>
  <c r="AG266" i="14"/>
  <c r="I267" i="14"/>
  <c r="O267" i="14" s="1"/>
  <c r="J267" i="14"/>
  <c r="K267" i="14" s="1"/>
  <c r="P267" i="14"/>
  <c r="Q267" i="14"/>
  <c r="S267" i="14"/>
  <c r="T267" i="14"/>
  <c r="U267" i="14"/>
  <c r="X267" i="14"/>
  <c r="Y267" i="14"/>
  <c r="AF267" i="14"/>
  <c r="AG267" i="14"/>
  <c r="I268" i="14"/>
  <c r="L268" i="14" s="1"/>
  <c r="J268" i="14"/>
  <c r="K268" i="14" s="1"/>
  <c r="P268" i="14"/>
  <c r="Q268" i="14"/>
  <c r="S268" i="14"/>
  <c r="T268" i="14"/>
  <c r="U268" i="14"/>
  <c r="X268" i="14"/>
  <c r="Y268" i="14"/>
  <c r="AF268" i="14"/>
  <c r="I269" i="14"/>
  <c r="O269" i="14" s="1"/>
  <c r="J269" i="14"/>
  <c r="K269" i="14" s="1"/>
  <c r="P269" i="14"/>
  <c r="Q269" i="14"/>
  <c r="S269" i="14"/>
  <c r="T269" i="14"/>
  <c r="U269" i="14"/>
  <c r="X269" i="14"/>
  <c r="Y269" i="14"/>
  <c r="AG269" i="14"/>
  <c r="AF269" i="14"/>
  <c r="I270" i="14"/>
  <c r="L270" i="14" s="1"/>
  <c r="J270" i="14"/>
  <c r="K270" i="14" s="1"/>
  <c r="P270" i="14"/>
  <c r="Q270" i="14"/>
  <c r="S270" i="14"/>
  <c r="T270" i="14"/>
  <c r="U270" i="14"/>
  <c r="X270" i="14"/>
  <c r="Y270" i="14"/>
  <c r="I271" i="14"/>
  <c r="L271" i="14" s="1"/>
  <c r="J271" i="14"/>
  <c r="K271" i="14" s="1"/>
  <c r="P271" i="14"/>
  <c r="Q271" i="14"/>
  <c r="S271" i="14"/>
  <c r="T271" i="14"/>
  <c r="U271" i="14"/>
  <c r="X271" i="14"/>
  <c r="Y271" i="14"/>
  <c r="AF271" i="14"/>
  <c r="AG271" i="14"/>
  <c r="I272" i="14"/>
  <c r="L272" i="14" s="1"/>
  <c r="J272" i="14"/>
  <c r="K272" i="14" s="1"/>
  <c r="P272" i="14"/>
  <c r="Q272" i="14"/>
  <c r="S272" i="14"/>
  <c r="T272" i="14"/>
  <c r="U272" i="14"/>
  <c r="X272" i="14"/>
  <c r="Y272" i="14"/>
  <c r="AG272" i="14"/>
  <c r="I273" i="14"/>
  <c r="L273" i="14" s="1"/>
  <c r="J273" i="14"/>
  <c r="K273" i="14" s="1"/>
  <c r="P273" i="14"/>
  <c r="Q273" i="14"/>
  <c r="S273" i="14"/>
  <c r="T273" i="14"/>
  <c r="U273" i="14"/>
  <c r="X273" i="14"/>
  <c r="Y273" i="14"/>
  <c r="AF273" i="14"/>
  <c r="AG273" i="14"/>
  <c r="I274" i="14"/>
  <c r="L274" i="14" s="1"/>
  <c r="J274" i="14"/>
  <c r="K274" i="14" s="1"/>
  <c r="P274" i="14"/>
  <c r="Q274" i="14"/>
  <c r="S274" i="14"/>
  <c r="T274" i="14"/>
  <c r="U274" i="14"/>
  <c r="X274" i="14"/>
  <c r="Y274" i="14"/>
  <c r="AG327" i="14"/>
  <c r="I275" i="14"/>
  <c r="O275" i="14" s="1"/>
  <c r="J275" i="14"/>
  <c r="K275" i="14" s="1"/>
  <c r="P275" i="14"/>
  <c r="Q275" i="14"/>
  <c r="S275" i="14"/>
  <c r="T275" i="14"/>
  <c r="U275" i="14"/>
  <c r="X275" i="14"/>
  <c r="Y275" i="14"/>
  <c r="AG275" i="14"/>
  <c r="I276" i="14"/>
  <c r="O276" i="14" s="1"/>
  <c r="J276" i="14"/>
  <c r="K276" i="14" s="1"/>
  <c r="P276" i="14"/>
  <c r="Q276" i="14"/>
  <c r="S276" i="14"/>
  <c r="T276" i="14"/>
  <c r="U276" i="14"/>
  <c r="X276" i="14"/>
  <c r="Y276" i="14"/>
  <c r="AF276" i="14"/>
  <c r="I277" i="14"/>
  <c r="O277" i="14" s="1"/>
  <c r="J277" i="14"/>
  <c r="K277" i="14" s="1"/>
  <c r="P277" i="14"/>
  <c r="Q277" i="14"/>
  <c r="S277" i="14"/>
  <c r="T277" i="14"/>
  <c r="U277" i="14"/>
  <c r="X277" i="14"/>
  <c r="Y277" i="14"/>
  <c r="AG277" i="14"/>
  <c r="I278" i="14"/>
  <c r="L278" i="14" s="1"/>
  <c r="J278" i="14"/>
  <c r="K278" i="14" s="1"/>
  <c r="P278" i="14"/>
  <c r="Q278" i="14"/>
  <c r="S278" i="14"/>
  <c r="T278" i="14"/>
  <c r="U278" i="14"/>
  <c r="X278" i="14"/>
  <c r="Y278" i="14"/>
  <c r="I279" i="14"/>
  <c r="L279" i="14" s="1"/>
  <c r="J279" i="14"/>
  <c r="K279" i="14" s="1"/>
  <c r="P279" i="14"/>
  <c r="Q279" i="14"/>
  <c r="S279" i="14"/>
  <c r="T279" i="14"/>
  <c r="U279" i="14"/>
  <c r="X279" i="14"/>
  <c r="Y279" i="14"/>
  <c r="AF279" i="14"/>
  <c r="AG279" i="14"/>
  <c r="I280" i="14"/>
  <c r="O280" i="14" s="1"/>
  <c r="J280" i="14"/>
  <c r="K280" i="14" s="1"/>
  <c r="P280" i="14"/>
  <c r="Q280" i="14"/>
  <c r="S280" i="14"/>
  <c r="T280" i="14"/>
  <c r="U280" i="14"/>
  <c r="X280" i="14"/>
  <c r="Y280" i="14"/>
  <c r="AF280" i="14"/>
  <c r="AG280" i="14"/>
  <c r="I281" i="14"/>
  <c r="L281" i="14" s="1"/>
  <c r="J281" i="14"/>
  <c r="K281" i="14" s="1"/>
  <c r="P281" i="14"/>
  <c r="Q281" i="14"/>
  <c r="S281" i="14"/>
  <c r="T281" i="14"/>
  <c r="U281" i="14"/>
  <c r="X281" i="14"/>
  <c r="Y281" i="14"/>
  <c r="I282" i="14"/>
  <c r="L282" i="14" s="1"/>
  <c r="J282" i="14"/>
  <c r="K282" i="14" s="1"/>
  <c r="P282" i="14"/>
  <c r="Q282" i="14"/>
  <c r="S282" i="14"/>
  <c r="T282" i="14"/>
  <c r="U282" i="14"/>
  <c r="X282" i="14"/>
  <c r="Y282" i="14"/>
  <c r="AF282" i="14"/>
  <c r="I283" i="14"/>
  <c r="O283" i="14" s="1"/>
  <c r="J283" i="14"/>
  <c r="K283" i="14" s="1"/>
  <c r="P283" i="14"/>
  <c r="Q283" i="14"/>
  <c r="S283" i="14"/>
  <c r="T283" i="14"/>
  <c r="U283" i="14"/>
  <c r="X283" i="14"/>
  <c r="Y283" i="14"/>
  <c r="AG283" i="14"/>
  <c r="AF283" i="14"/>
  <c r="I284" i="14"/>
  <c r="O284" i="14" s="1"/>
  <c r="J284" i="14"/>
  <c r="K284" i="14" s="1"/>
  <c r="P284" i="14"/>
  <c r="Q284" i="14"/>
  <c r="S284" i="14"/>
  <c r="T284" i="14"/>
  <c r="U284" i="14"/>
  <c r="X284" i="14"/>
  <c r="Y284" i="14"/>
  <c r="AF284" i="14"/>
  <c r="AG284" i="14"/>
  <c r="I285" i="14"/>
  <c r="L285" i="14" s="1"/>
  <c r="J285" i="14"/>
  <c r="K285" i="14" s="1"/>
  <c r="P285" i="14"/>
  <c r="Q285" i="14"/>
  <c r="S285" i="14"/>
  <c r="T285" i="14"/>
  <c r="U285" i="14"/>
  <c r="X285" i="14"/>
  <c r="Y285" i="14"/>
  <c r="AG285" i="14"/>
  <c r="I286" i="14"/>
  <c r="L286" i="14" s="1"/>
  <c r="J286" i="14"/>
  <c r="K286" i="14" s="1"/>
  <c r="P286" i="14"/>
  <c r="Q286" i="14"/>
  <c r="S286" i="14"/>
  <c r="T286" i="14"/>
  <c r="U286" i="14"/>
  <c r="X286" i="14"/>
  <c r="Y286" i="14"/>
  <c r="AF286" i="14"/>
  <c r="I287" i="14"/>
  <c r="L287" i="14" s="1"/>
  <c r="J287" i="14"/>
  <c r="K287" i="14" s="1"/>
  <c r="P287" i="14"/>
  <c r="Q287" i="14"/>
  <c r="S287" i="14"/>
  <c r="T287" i="14"/>
  <c r="U287" i="14"/>
  <c r="X287" i="14"/>
  <c r="Y287" i="14"/>
  <c r="AF287" i="14"/>
  <c r="I288" i="14"/>
  <c r="O288" i="14" s="1"/>
  <c r="J288" i="14"/>
  <c r="K288" i="14" s="1"/>
  <c r="P288" i="14"/>
  <c r="Q288" i="14"/>
  <c r="S288" i="14"/>
  <c r="T288" i="14"/>
  <c r="U288" i="14"/>
  <c r="X288" i="14"/>
  <c r="Y288" i="14"/>
  <c r="AF288" i="14"/>
  <c r="AG288" i="14"/>
  <c r="I289" i="14"/>
  <c r="L289" i="14" s="1"/>
  <c r="J289" i="14"/>
  <c r="K289" i="14" s="1"/>
  <c r="P289" i="14"/>
  <c r="Q289" i="14"/>
  <c r="S289" i="14"/>
  <c r="T289" i="14"/>
  <c r="U289" i="14"/>
  <c r="X289" i="14"/>
  <c r="Y289" i="14"/>
  <c r="AG289" i="14"/>
  <c r="I290" i="14"/>
  <c r="L290" i="14" s="1"/>
  <c r="J290" i="14"/>
  <c r="K290" i="14" s="1"/>
  <c r="P290" i="14"/>
  <c r="Q290" i="14"/>
  <c r="S290" i="14"/>
  <c r="T290" i="14"/>
  <c r="U290" i="14"/>
  <c r="X290" i="14"/>
  <c r="Y290" i="14"/>
  <c r="I291" i="14"/>
  <c r="O291" i="14" s="1"/>
  <c r="J291" i="14"/>
  <c r="K291" i="14" s="1"/>
  <c r="P291" i="14"/>
  <c r="Q291" i="14"/>
  <c r="S291" i="14"/>
  <c r="T291" i="14"/>
  <c r="U291" i="14"/>
  <c r="X291" i="14"/>
  <c r="Y291" i="14"/>
  <c r="AF291" i="14"/>
  <c r="I292" i="14"/>
  <c r="O292" i="14" s="1"/>
  <c r="J292" i="14"/>
  <c r="K292" i="14" s="1"/>
  <c r="P292" i="14"/>
  <c r="Q292" i="14"/>
  <c r="S292" i="14"/>
  <c r="T292" i="14"/>
  <c r="U292" i="14"/>
  <c r="X292" i="14"/>
  <c r="Y292" i="14"/>
  <c r="AF292" i="14"/>
  <c r="I293" i="14"/>
  <c r="O293" i="14" s="1"/>
  <c r="J293" i="14"/>
  <c r="K293" i="14" s="1"/>
  <c r="P293" i="14"/>
  <c r="Q293" i="14"/>
  <c r="S293" i="14"/>
  <c r="T293" i="14"/>
  <c r="U293" i="14"/>
  <c r="X293" i="14"/>
  <c r="Y293" i="14"/>
  <c r="AG293" i="14"/>
  <c r="I294" i="14"/>
  <c r="L294" i="14" s="1"/>
  <c r="J294" i="14"/>
  <c r="K294" i="14" s="1"/>
  <c r="P294" i="14"/>
  <c r="Q294" i="14"/>
  <c r="S294" i="14"/>
  <c r="T294" i="14"/>
  <c r="U294" i="14"/>
  <c r="X294" i="14"/>
  <c r="Y294" i="14"/>
  <c r="AG294" i="14"/>
  <c r="I295" i="14"/>
  <c r="L295" i="14" s="1"/>
  <c r="J295" i="14"/>
  <c r="K295" i="14" s="1"/>
  <c r="P295" i="14"/>
  <c r="Q295" i="14"/>
  <c r="S295" i="14"/>
  <c r="T295" i="14"/>
  <c r="U295" i="14"/>
  <c r="X295" i="14"/>
  <c r="Y295" i="14"/>
  <c r="AG295" i="14"/>
  <c r="AF295" i="14"/>
  <c r="I296" i="14"/>
  <c r="L296" i="14" s="1"/>
  <c r="J296" i="14"/>
  <c r="K296" i="14" s="1"/>
  <c r="P296" i="14"/>
  <c r="Q296" i="14"/>
  <c r="S296" i="14"/>
  <c r="T296" i="14"/>
  <c r="U296" i="14"/>
  <c r="X296" i="14"/>
  <c r="Y296" i="14"/>
  <c r="AF296" i="14"/>
  <c r="AG296" i="14"/>
  <c r="I297" i="14"/>
  <c r="L297" i="14" s="1"/>
  <c r="J297" i="14"/>
  <c r="K297" i="14" s="1"/>
  <c r="P297" i="14"/>
  <c r="Q297" i="14"/>
  <c r="S297" i="14"/>
  <c r="T297" i="14"/>
  <c r="U297" i="14"/>
  <c r="X297" i="14"/>
  <c r="Y297" i="14"/>
  <c r="AG297" i="14"/>
  <c r="I298" i="14"/>
  <c r="L298" i="14" s="1"/>
  <c r="J298" i="14"/>
  <c r="K298" i="14" s="1"/>
  <c r="P298" i="14"/>
  <c r="Q298" i="14"/>
  <c r="S298" i="14"/>
  <c r="T298" i="14"/>
  <c r="U298" i="14"/>
  <c r="X298" i="14"/>
  <c r="Y298" i="14"/>
  <c r="AF298" i="14"/>
  <c r="I299" i="14"/>
  <c r="O299" i="14" s="1"/>
  <c r="J299" i="14"/>
  <c r="K299" i="14" s="1"/>
  <c r="P299" i="14"/>
  <c r="Q299" i="14"/>
  <c r="S299" i="14"/>
  <c r="T299" i="14"/>
  <c r="U299" i="14"/>
  <c r="X299" i="14"/>
  <c r="Y299" i="14"/>
  <c r="AG299" i="14"/>
  <c r="I300" i="14"/>
  <c r="O300" i="14" s="1"/>
  <c r="J300" i="14"/>
  <c r="K300" i="14" s="1"/>
  <c r="P300" i="14"/>
  <c r="Q300" i="14"/>
  <c r="S300" i="14"/>
  <c r="T300" i="14"/>
  <c r="U300" i="14"/>
  <c r="X300" i="14"/>
  <c r="Y300" i="14"/>
  <c r="AF304" i="14"/>
  <c r="AF300" i="14"/>
  <c r="I301" i="14"/>
  <c r="L301" i="14" s="1"/>
  <c r="J301" i="14"/>
  <c r="K301" i="14" s="1"/>
  <c r="P301" i="14"/>
  <c r="Q301" i="14"/>
  <c r="S301" i="14"/>
  <c r="T301" i="14"/>
  <c r="U301" i="14"/>
  <c r="X301" i="14"/>
  <c r="Y301" i="14"/>
  <c r="AG301" i="14"/>
  <c r="I302" i="14"/>
  <c r="L302" i="14" s="1"/>
  <c r="J302" i="14"/>
  <c r="K302" i="14" s="1"/>
  <c r="P302" i="14"/>
  <c r="Q302" i="14"/>
  <c r="S302" i="14"/>
  <c r="T302" i="14"/>
  <c r="U302" i="14"/>
  <c r="X302" i="14"/>
  <c r="Y302" i="14"/>
  <c r="AG302" i="14"/>
  <c r="I303" i="14"/>
  <c r="L303" i="14" s="1"/>
  <c r="J303" i="14"/>
  <c r="K303" i="14" s="1"/>
  <c r="P303" i="14"/>
  <c r="Q303" i="14"/>
  <c r="S303" i="14"/>
  <c r="T303" i="14"/>
  <c r="U303" i="14"/>
  <c r="X303" i="14"/>
  <c r="Y303" i="14"/>
  <c r="AF303" i="14"/>
  <c r="I304" i="14"/>
  <c r="L304" i="14" s="1"/>
  <c r="J304" i="14"/>
  <c r="K304" i="14" s="1"/>
  <c r="P304" i="14"/>
  <c r="Q304" i="14"/>
  <c r="S304" i="14"/>
  <c r="T304" i="14"/>
  <c r="U304" i="14"/>
  <c r="X304" i="14"/>
  <c r="Y304" i="14"/>
  <c r="I305" i="14"/>
  <c r="L305" i="14" s="1"/>
  <c r="J305" i="14"/>
  <c r="K305" i="14" s="1"/>
  <c r="P305" i="14"/>
  <c r="Q305" i="14"/>
  <c r="S305" i="14"/>
  <c r="T305" i="14"/>
  <c r="U305" i="14"/>
  <c r="X305" i="14"/>
  <c r="Y305" i="14"/>
  <c r="AG305" i="14"/>
  <c r="I306" i="14"/>
  <c r="L306" i="14" s="1"/>
  <c r="J306" i="14"/>
  <c r="K306" i="14" s="1"/>
  <c r="P306" i="14"/>
  <c r="Q306" i="14"/>
  <c r="S306" i="14"/>
  <c r="T306" i="14"/>
  <c r="U306" i="14"/>
  <c r="X306" i="14"/>
  <c r="Y306" i="14"/>
  <c r="I307" i="14"/>
  <c r="O307" i="14" s="1"/>
  <c r="J307" i="14"/>
  <c r="K307" i="14" s="1"/>
  <c r="P307" i="14"/>
  <c r="Q307" i="14"/>
  <c r="S307" i="14"/>
  <c r="T307" i="14"/>
  <c r="U307" i="14"/>
  <c r="X307" i="14"/>
  <c r="Y307" i="14"/>
  <c r="AF307" i="14"/>
  <c r="D323" i="21"/>
  <c r="E323" i="21"/>
  <c r="F323" i="21"/>
  <c r="J323" i="21"/>
  <c r="M323" i="21"/>
  <c r="N323" i="21"/>
  <c r="O323" i="21"/>
  <c r="R323" i="21"/>
  <c r="S323" i="21"/>
  <c r="T323" i="21"/>
  <c r="Z323" i="21"/>
  <c r="D324" i="21"/>
  <c r="E324" i="21"/>
  <c r="F324" i="21"/>
  <c r="J324" i="21"/>
  <c r="M324" i="21"/>
  <c r="N324" i="21"/>
  <c r="O324" i="21"/>
  <c r="R324" i="21"/>
  <c r="S324" i="21"/>
  <c r="T324" i="21"/>
  <c r="Z324" i="21"/>
  <c r="D325" i="21"/>
  <c r="E325" i="21"/>
  <c r="F325" i="21"/>
  <c r="J325" i="21"/>
  <c r="M325" i="21"/>
  <c r="N325" i="21"/>
  <c r="O325" i="21"/>
  <c r="R325" i="21"/>
  <c r="S325" i="21"/>
  <c r="T325" i="21"/>
  <c r="Z325" i="21"/>
  <c r="D326" i="21"/>
  <c r="E326" i="21"/>
  <c r="F326" i="21"/>
  <c r="J326" i="21"/>
  <c r="M326" i="21"/>
  <c r="N326" i="21"/>
  <c r="O326" i="21"/>
  <c r="R326" i="21"/>
  <c r="S326" i="21"/>
  <c r="T326" i="21"/>
  <c r="Z326" i="21"/>
  <c r="D327" i="21"/>
  <c r="E327" i="21"/>
  <c r="F327" i="21"/>
  <c r="J327" i="21"/>
  <c r="M327" i="21"/>
  <c r="N327" i="21"/>
  <c r="O327" i="21"/>
  <c r="R327" i="21"/>
  <c r="S327" i="21"/>
  <c r="T327" i="21"/>
  <c r="Z327" i="21"/>
  <c r="D328" i="21"/>
  <c r="E328" i="21"/>
  <c r="F328" i="21"/>
  <c r="J328" i="21"/>
  <c r="M328" i="21"/>
  <c r="N328" i="21"/>
  <c r="O328" i="21"/>
  <c r="R328" i="21"/>
  <c r="S328" i="21"/>
  <c r="T328" i="21"/>
  <c r="Z328" i="21"/>
  <c r="D329" i="21"/>
  <c r="E329" i="21"/>
  <c r="F329" i="21"/>
  <c r="J329" i="21"/>
  <c r="M329" i="21"/>
  <c r="N329" i="21"/>
  <c r="O329" i="21"/>
  <c r="R329" i="21"/>
  <c r="S329" i="21"/>
  <c r="T329" i="21"/>
  <c r="Z329" i="21"/>
  <c r="D330" i="21"/>
  <c r="E330" i="21"/>
  <c r="F330" i="21"/>
  <c r="J330" i="21"/>
  <c r="M330" i="21"/>
  <c r="N330" i="21"/>
  <c r="O330" i="21"/>
  <c r="R330" i="21"/>
  <c r="S330" i="21"/>
  <c r="T330" i="21"/>
  <c r="Z330" i="21"/>
  <c r="D331" i="21"/>
  <c r="E331" i="21"/>
  <c r="F331" i="21"/>
  <c r="J331" i="21"/>
  <c r="M331" i="21"/>
  <c r="N331" i="21"/>
  <c r="O331" i="21"/>
  <c r="R331" i="21"/>
  <c r="S331" i="21"/>
  <c r="T331" i="21"/>
  <c r="Z331" i="21"/>
  <c r="D332" i="21"/>
  <c r="E332" i="21"/>
  <c r="F332" i="21"/>
  <c r="J332" i="21"/>
  <c r="M332" i="21"/>
  <c r="N332" i="21"/>
  <c r="O332" i="21"/>
  <c r="R332" i="21"/>
  <c r="S332" i="21"/>
  <c r="T332" i="21"/>
  <c r="Z332" i="21"/>
  <c r="D333" i="21"/>
  <c r="E333" i="21"/>
  <c r="F333" i="21"/>
  <c r="J333" i="21"/>
  <c r="M333" i="21"/>
  <c r="N333" i="21"/>
  <c r="O333" i="21"/>
  <c r="R333" i="21"/>
  <c r="S333" i="21"/>
  <c r="T333" i="21"/>
  <c r="Z333" i="21"/>
  <c r="D334" i="21"/>
  <c r="E334" i="21"/>
  <c r="F334" i="21"/>
  <c r="J334" i="21"/>
  <c r="M334" i="21"/>
  <c r="N334" i="21"/>
  <c r="O334" i="21"/>
  <c r="R334" i="21"/>
  <c r="S334" i="21"/>
  <c r="T334" i="21"/>
  <c r="Z334" i="21"/>
  <c r="D335" i="21"/>
  <c r="E335" i="21"/>
  <c r="F335" i="21"/>
  <c r="J335" i="21"/>
  <c r="M335" i="21"/>
  <c r="N335" i="21"/>
  <c r="O335" i="21"/>
  <c r="R335" i="21"/>
  <c r="S335" i="21"/>
  <c r="T335" i="21"/>
  <c r="Z335" i="21"/>
  <c r="D336" i="21"/>
  <c r="E336" i="21"/>
  <c r="F336" i="21"/>
  <c r="J336" i="21"/>
  <c r="M336" i="21"/>
  <c r="N336" i="21"/>
  <c r="O336" i="21"/>
  <c r="R336" i="21"/>
  <c r="S336" i="21"/>
  <c r="T336" i="21"/>
  <c r="Z336" i="21"/>
  <c r="D337" i="21"/>
  <c r="E337" i="21"/>
  <c r="F337" i="21"/>
  <c r="J337" i="21"/>
  <c r="M337" i="21"/>
  <c r="N337" i="21"/>
  <c r="O337" i="21"/>
  <c r="R337" i="21"/>
  <c r="S337" i="21"/>
  <c r="T337" i="21"/>
  <c r="Z337" i="21"/>
  <c r="D338" i="21"/>
  <c r="E338" i="21"/>
  <c r="F338" i="21"/>
  <c r="J338" i="21"/>
  <c r="M338" i="21"/>
  <c r="N338" i="21"/>
  <c r="O338" i="21"/>
  <c r="R338" i="21"/>
  <c r="S338" i="21"/>
  <c r="T338" i="21"/>
  <c r="Z338" i="21"/>
  <c r="D339" i="21"/>
  <c r="E339" i="21"/>
  <c r="F339" i="21"/>
  <c r="J339" i="21"/>
  <c r="M339" i="21"/>
  <c r="N339" i="21"/>
  <c r="O339" i="21"/>
  <c r="R339" i="21"/>
  <c r="S339" i="21"/>
  <c r="T339" i="21"/>
  <c r="Z339" i="21"/>
  <c r="D340" i="21"/>
  <c r="E340" i="21"/>
  <c r="F340" i="21"/>
  <c r="J340" i="21"/>
  <c r="M340" i="21"/>
  <c r="N340" i="21"/>
  <c r="O340" i="21"/>
  <c r="R340" i="21"/>
  <c r="S340" i="21"/>
  <c r="T340" i="21"/>
  <c r="Z340" i="21"/>
  <c r="D341" i="21"/>
  <c r="E341" i="21"/>
  <c r="F341" i="21"/>
  <c r="J341" i="21"/>
  <c r="M341" i="21"/>
  <c r="N341" i="21"/>
  <c r="O341" i="21"/>
  <c r="R341" i="21"/>
  <c r="S341" i="21"/>
  <c r="T341" i="21"/>
  <c r="Z341" i="21"/>
  <c r="D342" i="21"/>
  <c r="E342" i="21"/>
  <c r="F342" i="21"/>
  <c r="J342" i="21"/>
  <c r="M342" i="21"/>
  <c r="N342" i="21"/>
  <c r="O342" i="21"/>
  <c r="R342" i="21"/>
  <c r="S342" i="21"/>
  <c r="T342" i="21"/>
  <c r="Z342" i="21"/>
  <c r="D343" i="21"/>
  <c r="E343" i="21"/>
  <c r="F343" i="21"/>
  <c r="J343" i="21"/>
  <c r="M343" i="21"/>
  <c r="N343" i="21"/>
  <c r="O343" i="21"/>
  <c r="R343" i="21"/>
  <c r="S343" i="21"/>
  <c r="T343" i="21"/>
  <c r="Z343" i="21"/>
  <c r="D344" i="21"/>
  <c r="E344" i="21"/>
  <c r="F344" i="21"/>
  <c r="J344" i="21"/>
  <c r="M344" i="21"/>
  <c r="N344" i="21"/>
  <c r="O344" i="21"/>
  <c r="R344" i="21"/>
  <c r="S344" i="21"/>
  <c r="T344" i="21"/>
  <c r="Z344" i="21"/>
  <c r="D345" i="21"/>
  <c r="E345" i="21"/>
  <c r="F345" i="21"/>
  <c r="J345" i="21"/>
  <c r="M345" i="21"/>
  <c r="N345" i="21"/>
  <c r="O345" i="21"/>
  <c r="R345" i="21"/>
  <c r="S345" i="21"/>
  <c r="T345" i="21"/>
  <c r="Z345" i="21"/>
  <c r="D346" i="21"/>
  <c r="E346" i="21"/>
  <c r="F346" i="21"/>
  <c r="J346" i="21"/>
  <c r="M346" i="21"/>
  <c r="N346" i="21"/>
  <c r="O346" i="21"/>
  <c r="R346" i="21"/>
  <c r="S346" i="21"/>
  <c r="T346" i="21"/>
  <c r="Z346" i="21"/>
  <c r="D347" i="21"/>
  <c r="E347" i="21"/>
  <c r="F347" i="21"/>
  <c r="J347" i="21"/>
  <c r="M347" i="21"/>
  <c r="N347" i="21"/>
  <c r="O347" i="21"/>
  <c r="R347" i="21"/>
  <c r="S347" i="21"/>
  <c r="T347" i="21"/>
  <c r="Z347" i="21"/>
  <c r="D348" i="21"/>
  <c r="E348" i="21"/>
  <c r="F348" i="21"/>
  <c r="J348" i="21"/>
  <c r="M348" i="21"/>
  <c r="N348" i="21"/>
  <c r="O348" i="21"/>
  <c r="R348" i="21"/>
  <c r="S348" i="21"/>
  <c r="T348" i="21"/>
  <c r="Z348" i="21"/>
  <c r="D349" i="21"/>
  <c r="E349" i="21"/>
  <c r="F349" i="21"/>
  <c r="J349" i="21"/>
  <c r="M349" i="21"/>
  <c r="N349" i="21"/>
  <c r="O349" i="21"/>
  <c r="R349" i="21"/>
  <c r="S349" i="21"/>
  <c r="T349" i="21"/>
  <c r="Z349" i="21"/>
  <c r="D350" i="21"/>
  <c r="E350" i="21"/>
  <c r="F350" i="21"/>
  <c r="J350" i="21"/>
  <c r="M350" i="21"/>
  <c r="N350" i="21"/>
  <c r="O350" i="21"/>
  <c r="R350" i="21"/>
  <c r="S350" i="21"/>
  <c r="T350" i="21"/>
  <c r="Z350" i="21"/>
  <c r="D351" i="21"/>
  <c r="E351" i="21"/>
  <c r="F351" i="21"/>
  <c r="J351" i="21"/>
  <c r="M351" i="21"/>
  <c r="N351" i="21"/>
  <c r="O351" i="21"/>
  <c r="R351" i="21"/>
  <c r="S351" i="21"/>
  <c r="T351" i="21"/>
  <c r="Z351" i="21"/>
  <c r="D352" i="21"/>
  <c r="E352" i="21"/>
  <c r="F352" i="21"/>
  <c r="J352" i="21"/>
  <c r="M352" i="21"/>
  <c r="N352" i="21"/>
  <c r="O352" i="21"/>
  <c r="R352" i="21"/>
  <c r="S352" i="21"/>
  <c r="T352" i="21"/>
  <c r="Z352" i="21"/>
  <c r="D353" i="21"/>
  <c r="E353" i="21"/>
  <c r="F353" i="21"/>
  <c r="J353" i="21"/>
  <c r="M353" i="21"/>
  <c r="N353" i="21"/>
  <c r="O353" i="21"/>
  <c r="R353" i="21"/>
  <c r="S353" i="21"/>
  <c r="T353" i="21"/>
  <c r="Z353" i="21"/>
  <c r="D354" i="21"/>
  <c r="E354" i="21"/>
  <c r="F354" i="21"/>
  <c r="J354" i="21"/>
  <c r="M354" i="21"/>
  <c r="N354" i="21"/>
  <c r="O354" i="21"/>
  <c r="R354" i="21"/>
  <c r="S354" i="21"/>
  <c r="T354" i="21"/>
  <c r="Z354" i="21"/>
  <c r="D355" i="21"/>
  <c r="E355" i="21"/>
  <c r="F355" i="21"/>
  <c r="J355" i="21"/>
  <c r="M355" i="21"/>
  <c r="N355" i="21"/>
  <c r="O355" i="21"/>
  <c r="R355" i="21"/>
  <c r="S355" i="21"/>
  <c r="T355" i="21"/>
  <c r="Z355" i="21"/>
  <c r="D356" i="21"/>
  <c r="E356" i="21"/>
  <c r="F356" i="21"/>
  <c r="J356" i="21"/>
  <c r="M356" i="21"/>
  <c r="N356" i="21"/>
  <c r="O356" i="21"/>
  <c r="R356" i="21"/>
  <c r="S356" i="21"/>
  <c r="T356" i="21"/>
  <c r="Z356" i="21"/>
  <c r="D357" i="21"/>
  <c r="E357" i="21"/>
  <c r="F357" i="21"/>
  <c r="J357" i="21"/>
  <c r="M357" i="21"/>
  <c r="N357" i="21"/>
  <c r="O357" i="21"/>
  <c r="R357" i="21"/>
  <c r="S357" i="21"/>
  <c r="T357" i="21"/>
  <c r="Z357" i="21"/>
  <c r="D358" i="21"/>
  <c r="E358" i="21"/>
  <c r="F358" i="21"/>
  <c r="J358" i="21"/>
  <c r="M358" i="21"/>
  <c r="N358" i="21"/>
  <c r="O358" i="21"/>
  <c r="R358" i="21"/>
  <c r="S358" i="21"/>
  <c r="T358" i="21"/>
  <c r="Z358" i="21"/>
  <c r="D359" i="21"/>
  <c r="E359" i="21"/>
  <c r="F359" i="21"/>
  <c r="J359" i="21"/>
  <c r="M359" i="21"/>
  <c r="N359" i="21"/>
  <c r="O359" i="21"/>
  <c r="R359" i="21"/>
  <c r="S359" i="21"/>
  <c r="T359" i="21"/>
  <c r="Z359" i="21"/>
  <c r="D360" i="21"/>
  <c r="E360" i="21"/>
  <c r="F360" i="21"/>
  <c r="J360" i="21"/>
  <c r="M360" i="21"/>
  <c r="N360" i="21"/>
  <c r="O360" i="21"/>
  <c r="R360" i="21"/>
  <c r="S360" i="21"/>
  <c r="T360" i="21"/>
  <c r="Z360" i="21"/>
  <c r="D361" i="21"/>
  <c r="E361" i="21"/>
  <c r="F361" i="21"/>
  <c r="J361" i="21"/>
  <c r="M361" i="21"/>
  <c r="N361" i="21"/>
  <c r="O361" i="21"/>
  <c r="R361" i="21"/>
  <c r="S361" i="21"/>
  <c r="T361" i="21"/>
  <c r="Z361" i="21"/>
  <c r="D362" i="21"/>
  <c r="E362" i="21"/>
  <c r="F362" i="21"/>
  <c r="J362" i="21"/>
  <c r="M362" i="21"/>
  <c r="N362" i="21"/>
  <c r="O362" i="21"/>
  <c r="R362" i="21"/>
  <c r="S362" i="21"/>
  <c r="T362" i="21"/>
  <c r="Z362" i="21"/>
  <c r="D363" i="21"/>
  <c r="E363" i="21"/>
  <c r="F363" i="21"/>
  <c r="J363" i="21"/>
  <c r="M363" i="21"/>
  <c r="N363" i="21"/>
  <c r="O363" i="21"/>
  <c r="R363" i="21"/>
  <c r="S363" i="21"/>
  <c r="T363" i="21"/>
  <c r="Z363" i="21"/>
  <c r="D364" i="21"/>
  <c r="E364" i="21"/>
  <c r="F364" i="21"/>
  <c r="J364" i="21"/>
  <c r="M364" i="21"/>
  <c r="N364" i="21"/>
  <c r="O364" i="21"/>
  <c r="R364" i="21"/>
  <c r="S364" i="21"/>
  <c r="T364" i="21"/>
  <c r="Z364" i="21"/>
  <c r="D365" i="21"/>
  <c r="E365" i="21"/>
  <c r="F365" i="21"/>
  <c r="J365" i="21"/>
  <c r="M365" i="21"/>
  <c r="N365" i="21"/>
  <c r="O365" i="21"/>
  <c r="R365" i="21"/>
  <c r="S365" i="21"/>
  <c r="T365" i="21"/>
  <c r="Z365" i="21"/>
  <c r="D366" i="21"/>
  <c r="E366" i="21"/>
  <c r="F366" i="21"/>
  <c r="J366" i="21"/>
  <c r="M366" i="21"/>
  <c r="N366" i="21"/>
  <c r="O366" i="21"/>
  <c r="R366" i="21"/>
  <c r="S366" i="21"/>
  <c r="T366" i="21"/>
  <c r="Z366" i="21"/>
  <c r="D367" i="21"/>
  <c r="E367" i="21"/>
  <c r="F367" i="21"/>
  <c r="J367" i="21"/>
  <c r="M367" i="21"/>
  <c r="N367" i="21"/>
  <c r="O367" i="21"/>
  <c r="R367" i="21"/>
  <c r="S367" i="21"/>
  <c r="T367" i="21"/>
  <c r="Z367" i="21"/>
  <c r="D368" i="21"/>
  <c r="E368" i="21"/>
  <c r="F368" i="21"/>
  <c r="J368" i="21"/>
  <c r="M368" i="21"/>
  <c r="N368" i="21"/>
  <c r="O368" i="21"/>
  <c r="R368" i="21"/>
  <c r="S368" i="21"/>
  <c r="T368" i="21"/>
  <c r="Z368" i="21"/>
  <c r="D369" i="21"/>
  <c r="E369" i="21"/>
  <c r="F369" i="21"/>
  <c r="J369" i="21"/>
  <c r="M369" i="21"/>
  <c r="N369" i="21"/>
  <c r="O369" i="21"/>
  <c r="R369" i="21"/>
  <c r="S369" i="21"/>
  <c r="T369" i="21"/>
  <c r="Z369" i="21"/>
  <c r="D370" i="21"/>
  <c r="E370" i="21"/>
  <c r="F370" i="21"/>
  <c r="J370" i="21"/>
  <c r="M370" i="21"/>
  <c r="N370" i="21"/>
  <c r="O370" i="21"/>
  <c r="R370" i="21"/>
  <c r="S370" i="21"/>
  <c r="T370" i="21"/>
  <c r="Z370" i="21"/>
  <c r="D371" i="21"/>
  <c r="E371" i="21"/>
  <c r="F371" i="21"/>
  <c r="J371" i="21"/>
  <c r="M371" i="21"/>
  <c r="N371" i="21"/>
  <c r="O371" i="21"/>
  <c r="R371" i="21"/>
  <c r="S371" i="21"/>
  <c r="T371" i="21"/>
  <c r="Z371" i="21"/>
  <c r="D372" i="21"/>
  <c r="E372" i="21"/>
  <c r="F372" i="21"/>
  <c r="J372" i="21"/>
  <c r="M372" i="21"/>
  <c r="N372" i="21"/>
  <c r="O372" i="21"/>
  <c r="R372" i="21"/>
  <c r="S372" i="21"/>
  <c r="T372" i="21"/>
  <c r="Z372" i="21"/>
  <c r="D373" i="21"/>
  <c r="E373" i="21"/>
  <c r="F373" i="21"/>
  <c r="J373" i="21"/>
  <c r="M373" i="21"/>
  <c r="N373" i="21"/>
  <c r="O373" i="21"/>
  <c r="R373" i="21"/>
  <c r="S373" i="21"/>
  <c r="T373" i="21"/>
  <c r="Z373" i="21"/>
  <c r="D374" i="21"/>
  <c r="E374" i="21"/>
  <c r="F374" i="21"/>
  <c r="J374" i="21"/>
  <c r="M374" i="21"/>
  <c r="N374" i="21"/>
  <c r="O374" i="21"/>
  <c r="R374" i="21"/>
  <c r="S374" i="21"/>
  <c r="T374" i="21"/>
  <c r="Z374" i="21"/>
  <c r="D375" i="21"/>
  <c r="E375" i="21"/>
  <c r="F375" i="21"/>
  <c r="J375" i="21"/>
  <c r="M375" i="21"/>
  <c r="N375" i="21"/>
  <c r="O375" i="21"/>
  <c r="R375" i="21"/>
  <c r="S375" i="21"/>
  <c r="T375" i="21"/>
  <c r="Z375" i="21"/>
  <c r="D376" i="21"/>
  <c r="E376" i="21"/>
  <c r="F376" i="21"/>
  <c r="J376" i="21"/>
  <c r="M376" i="21"/>
  <c r="N376" i="21"/>
  <c r="O376" i="21"/>
  <c r="R376" i="21"/>
  <c r="S376" i="21"/>
  <c r="T376" i="21"/>
  <c r="Z376" i="21"/>
  <c r="D377" i="21"/>
  <c r="E377" i="21"/>
  <c r="F377" i="21"/>
  <c r="J377" i="21"/>
  <c r="M377" i="21"/>
  <c r="N377" i="21"/>
  <c r="O377" i="21"/>
  <c r="R377" i="21"/>
  <c r="S377" i="21"/>
  <c r="T377" i="21"/>
  <c r="Z377" i="21"/>
  <c r="D378" i="21"/>
  <c r="E378" i="21"/>
  <c r="F378" i="21"/>
  <c r="J378" i="21"/>
  <c r="M378" i="21"/>
  <c r="N378" i="21"/>
  <c r="O378" i="21"/>
  <c r="R378" i="21"/>
  <c r="S378" i="21"/>
  <c r="T378" i="21"/>
  <c r="Z378" i="21"/>
  <c r="D379" i="21"/>
  <c r="E379" i="21"/>
  <c r="F379" i="21"/>
  <c r="J379" i="21"/>
  <c r="M379" i="21"/>
  <c r="N379" i="21"/>
  <c r="O379" i="21"/>
  <c r="R379" i="21"/>
  <c r="S379" i="21"/>
  <c r="T379" i="21"/>
  <c r="Z379" i="21"/>
  <c r="D380" i="21"/>
  <c r="E380" i="21"/>
  <c r="F380" i="21"/>
  <c r="J380" i="21"/>
  <c r="M380" i="21"/>
  <c r="N380" i="21"/>
  <c r="O380" i="21"/>
  <c r="R380" i="21"/>
  <c r="S380" i="21"/>
  <c r="T380" i="21"/>
  <c r="Z380" i="21"/>
  <c r="D381" i="21"/>
  <c r="E381" i="21"/>
  <c r="F381" i="21"/>
  <c r="J381" i="21"/>
  <c r="M381" i="21"/>
  <c r="N381" i="21"/>
  <c r="O381" i="21"/>
  <c r="R381" i="21"/>
  <c r="S381" i="21"/>
  <c r="T381" i="21"/>
  <c r="Z381" i="21"/>
  <c r="D382" i="21"/>
  <c r="E382" i="21"/>
  <c r="F382" i="21"/>
  <c r="J382" i="21"/>
  <c r="M382" i="21"/>
  <c r="N382" i="21"/>
  <c r="O382" i="21"/>
  <c r="R382" i="21"/>
  <c r="S382" i="21"/>
  <c r="T382" i="21"/>
  <c r="Z382" i="21"/>
  <c r="D383" i="21"/>
  <c r="E383" i="21"/>
  <c r="F383" i="21"/>
  <c r="J383" i="21"/>
  <c r="M383" i="21"/>
  <c r="N383" i="21"/>
  <c r="O383" i="21"/>
  <c r="R383" i="21"/>
  <c r="S383" i="21"/>
  <c r="T383" i="21"/>
  <c r="Z383" i="21"/>
  <c r="D384" i="21"/>
  <c r="E384" i="21"/>
  <c r="F384" i="21"/>
  <c r="J384" i="21"/>
  <c r="M384" i="21"/>
  <c r="N384" i="21"/>
  <c r="O384" i="21"/>
  <c r="R384" i="21"/>
  <c r="S384" i="21"/>
  <c r="T384" i="21"/>
  <c r="Z384" i="21"/>
  <c r="D385" i="21"/>
  <c r="E385" i="21"/>
  <c r="F385" i="21"/>
  <c r="J385" i="21"/>
  <c r="M385" i="21"/>
  <c r="N385" i="21"/>
  <c r="O385" i="21"/>
  <c r="R385" i="21"/>
  <c r="S385" i="21"/>
  <c r="T385" i="21"/>
  <c r="Z385" i="21"/>
  <c r="D386" i="21"/>
  <c r="E386" i="21"/>
  <c r="F386" i="21"/>
  <c r="J386" i="21"/>
  <c r="M386" i="21"/>
  <c r="N386" i="21"/>
  <c r="O386" i="21"/>
  <c r="R386" i="21"/>
  <c r="S386" i="21"/>
  <c r="T386" i="21"/>
  <c r="Z386" i="21"/>
  <c r="D387" i="21"/>
  <c r="E387" i="21"/>
  <c r="F387" i="21"/>
  <c r="J387" i="21"/>
  <c r="M387" i="21"/>
  <c r="N387" i="21"/>
  <c r="O387" i="21"/>
  <c r="R387" i="21"/>
  <c r="S387" i="21"/>
  <c r="T387" i="21"/>
  <c r="Z387" i="21"/>
  <c r="D388" i="21"/>
  <c r="E388" i="21"/>
  <c r="F388" i="21"/>
  <c r="J388" i="21"/>
  <c r="M388" i="21"/>
  <c r="N388" i="21"/>
  <c r="O388" i="21"/>
  <c r="R388" i="21"/>
  <c r="S388" i="21"/>
  <c r="T388" i="21"/>
  <c r="Z388" i="21"/>
  <c r="D389" i="21"/>
  <c r="E389" i="21"/>
  <c r="F389" i="21"/>
  <c r="J389" i="21"/>
  <c r="M389" i="21"/>
  <c r="N389" i="21"/>
  <c r="O389" i="21"/>
  <c r="R389" i="21"/>
  <c r="S389" i="21"/>
  <c r="T389" i="21"/>
  <c r="Z389" i="21"/>
  <c r="D390" i="21"/>
  <c r="E390" i="21"/>
  <c r="F390" i="21"/>
  <c r="J390" i="21"/>
  <c r="M390" i="21"/>
  <c r="N390" i="21"/>
  <c r="O390" i="21"/>
  <c r="R390" i="21"/>
  <c r="S390" i="21"/>
  <c r="T390" i="21"/>
  <c r="Z390" i="21"/>
  <c r="D391" i="21"/>
  <c r="E391" i="21"/>
  <c r="F391" i="21"/>
  <c r="J391" i="21"/>
  <c r="M391" i="21"/>
  <c r="N391" i="21"/>
  <c r="O391" i="21"/>
  <c r="R391" i="21"/>
  <c r="S391" i="21"/>
  <c r="T391" i="21"/>
  <c r="Z391" i="21"/>
  <c r="D392" i="21"/>
  <c r="E392" i="21"/>
  <c r="F392" i="21"/>
  <c r="J392" i="21"/>
  <c r="M392" i="21"/>
  <c r="N392" i="21"/>
  <c r="O392" i="21"/>
  <c r="R392" i="21"/>
  <c r="S392" i="21"/>
  <c r="T392" i="21"/>
  <c r="Z392" i="21"/>
  <c r="D393" i="21"/>
  <c r="E393" i="21"/>
  <c r="F393" i="21"/>
  <c r="J393" i="21"/>
  <c r="M393" i="21"/>
  <c r="N393" i="21"/>
  <c r="O393" i="21"/>
  <c r="R393" i="21"/>
  <c r="S393" i="21"/>
  <c r="T393" i="21"/>
  <c r="Z393" i="21"/>
  <c r="D394" i="21"/>
  <c r="E394" i="21"/>
  <c r="F394" i="21"/>
  <c r="J394" i="21"/>
  <c r="M394" i="21"/>
  <c r="N394" i="21"/>
  <c r="O394" i="21"/>
  <c r="R394" i="21"/>
  <c r="S394" i="21"/>
  <c r="T394" i="21"/>
  <c r="Z394" i="21"/>
  <c r="D395" i="21"/>
  <c r="E395" i="21"/>
  <c r="F395" i="21"/>
  <c r="J395" i="21"/>
  <c r="M395" i="21"/>
  <c r="N395" i="21"/>
  <c r="O395" i="21"/>
  <c r="R395" i="21"/>
  <c r="S395" i="21"/>
  <c r="T395" i="21"/>
  <c r="Z395" i="21"/>
  <c r="D396" i="21"/>
  <c r="E396" i="21"/>
  <c r="F396" i="21"/>
  <c r="J396" i="21"/>
  <c r="M396" i="21"/>
  <c r="N396" i="21"/>
  <c r="O396" i="21"/>
  <c r="R396" i="21"/>
  <c r="S396" i="21"/>
  <c r="T396" i="21"/>
  <c r="Z396" i="21"/>
  <c r="D397" i="21"/>
  <c r="E397" i="21"/>
  <c r="F397" i="21"/>
  <c r="J397" i="21"/>
  <c r="M397" i="21"/>
  <c r="N397" i="21"/>
  <c r="O397" i="21"/>
  <c r="R397" i="21"/>
  <c r="S397" i="21"/>
  <c r="T397" i="21"/>
  <c r="Z397" i="21"/>
  <c r="D398" i="21"/>
  <c r="E398" i="21"/>
  <c r="F398" i="21"/>
  <c r="J398" i="21"/>
  <c r="M398" i="21"/>
  <c r="N398" i="21"/>
  <c r="O398" i="21"/>
  <c r="R398" i="21"/>
  <c r="S398" i="21"/>
  <c r="T398" i="21"/>
  <c r="Z398" i="21"/>
  <c r="D399" i="21"/>
  <c r="E399" i="21"/>
  <c r="F399" i="21"/>
  <c r="J399" i="21"/>
  <c r="M399" i="21"/>
  <c r="N399" i="21"/>
  <c r="O399" i="21"/>
  <c r="R399" i="21"/>
  <c r="S399" i="21"/>
  <c r="T399" i="21"/>
  <c r="Z399" i="21"/>
  <c r="D400" i="21"/>
  <c r="E400" i="21"/>
  <c r="F400" i="21"/>
  <c r="J400" i="21"/>
  <c r="M400" i="21"/>
  <c r="N400" i="21"/>
  <c r="O400" i="21"/>
  <c r="R400" i="21"/>
  <c r="S400" i="21"/>
  <c r="T400" i="21"/>
  <c r="Z400" i="21"/>
  <c r="D401" i="21"/>
  <c r="E401" i="21"/>
  <c r="F401" i="21"/>
  <c r="J401" i="21"/>
  <c r="M401" i="21"/>
  <c r="N401" i="21"/>
  <c r="O401" i="21"/>
  <c r="R401" i="21"/>
  <c r="S401" i="21"/>
  <c r="T401" i="21"/>
  <c r="Z401" i="21"/>
  <c r="D402" i="21"/>
  <c r="E402" i="21"/>
  <c r="F402" i="21"/>
  <c r="J402" i="21"/>
  <c r="M402" i="21"/>
  <c r="N402" i="21"/>
  <c r="O402" i="21"/>
  <c r="R402" i="21"/>
  <c r="S402" i="21"/>
  <c r="T402" i="21"/>
  <c r="Z402" i="21"/>
  <c r="D403" i="21"/>
  <c r="E403" i="21"/>
  <c r="F403" i="21"/>
  <c r="J403" i="21"/>
  <c r="M403" i="21"/>
  <c r="N403" i="21"/>
  <c r="O403" i="21"/>
  <c r="R403" i="21"/>
  <c r="S403" i="21"/>
  <c r="T403" i="21"/>
  <c r="Z403" i="21"/>
  <c r="D404" i="21"/>
  <c r="E404" i="21"/>
  <c r="F404" i="21"/>
  <c r="J404" i="21"/>
  <c r="M404" i="21"/>
  <c r="N404" i="21"/>
  <c r="O404" i="21"/>
  <c r="R404" i="21"/>
  <c r="S404" i="21"/>
  <c r="T404" i="21"/>
  <c r="Z404" i="21"/>
  <c r="D405" i="21"/>
  <c r="E405" i="21"/>
  <c r="F405" i="21"/>
  <c r="J405" i="21"/>
  <c r="M405" i="21"/>
  <c r="N405" i="21"/>
  <c r="O405" i="21"/>
  <c r="R405" i="21"/>
  <c r="S405" i="21"/>
  <c r="T405" i="21"/>
  <c r="Z405" i="21"/>
  <c r="D406" i="21"/>
  <c r="E406" i="21"/>
  <c r="F406" i="21"/>
  <c r="J406" i="21"/>
  <c r="M406" i="21"/>
  <c r="N406" i="21"/>
  <c r="O406" i="21"/>
  <c r="R406" i="21"/>
  <c r="S406" i="21"/>
  <c r="T406" i="21"/>
  <c r="Z406" i="21"/>
  <c r="D407" i="21"/>
  <c r="E407" i="21"/>
  <c r="F407" i="21"/>
  <c r="J407" i="21"/>
  <c r="M407" i="21"/>
  <c r="N407" i="21"/>
  <c r="O407" i="21"/>
  <c r="R407" i="21"/>
  <c r="S407" i="21"/>
  <c r="T407" i="21"/>
  <c r="Z407" i="21"/>
  <c r="D408" i="21"/>
  <c r="E408" i="21"/>
  <c r="F408" i="21"/>
  <c r="J408" i="21"/>
  <c r="M408" i="21"/>
  <c r="N408" i="21"/>
  <c r="O408" i="21"/>
  <c r="R408" i="21"/>
  <c r="S408" i="21"/>
  <c r="T408" i="21"/>
  <c r="Z408" i="21"/>
  <c r="D409" i="21"/>
  <c r="E409" i="21"/>
  <c r="F409" i="21"/>
  <c r="J409" i="21"/>
  <c r="M409" i="21"/>
  <c r="N409" i="21"/>
  <c r="O409" i="21"/>
  <c r="R409" i="21"/>
  <c r="S409" i="21"/>
  <c r="T409" i="21"/>
  <c r="Z409" i="21"/>
  <c r="D410" i="21"/>
  <c r="E410" i="21"/>
  <c r="F410" i="21"/>
  <c r="J410" i="21"/>
  <c r="M410" i="21"/>
  <c r="N410" i="21"/>
  <c r="O410" i="21"/>
  <c r="R410" i="21"/>
  <c r="S410" i="21"/>
  <c r="T410" i="21"/>
  <c r="Z410" i="21"/>
  <c r="D411" i="21"/>
  <c r="E411" i="21"/>
  <c r="F411" i="21"/>
  <c r="J411" i="21"/>
  <c r="M411" i="21"/>
  <c r="N411" i="21"/>
  <c r="O411" i="21"/>
  <c r="R411" i="21"/>
  <c r="S411" i="21"/>
  <c r="T411" i="21"/>
  <c r="Z411" i="21"/>
  <c r="D412" i="21"/>
  <c r="E412" i="21"/>
  <c r="F412" i="21"/>
  <c r="J412" i="21"/>
  <c r="M412" i="21"/>
  <c r="N412" i="21"/>
  <c r="O412" i="21"/>
  <c r="R412" i="21"/>
  <c r="S412" i="21"/>
  <c r="T412" i="21"/>
  <c r="Z412" i="21"/>
  <c r="D413" i="21"/>
  <c r="E413" i="21"/>
  <c r="F413" i="21"/>
  <c r="J413" i="21"/>
  <c r="M413" i="21"/>
  <c r="N413" i="21"/>
  <c r="O413" i="21"/>
  <c r="R413" i="21"/>
  <c r="S413" i="21"/>
  <c r="T413" i="21"/>
  <c r="Z413" i="21"/>
  <c r="D414" i="21"/>
  <c r="E414" i="21"/>
  <c r="F414" i="21"/>
  <c r="J414" i="21"/>
  <c r="M414" i="21"/>
  <c r="N414" i="21"/>
  <c r="O414" i="21"/>
  <c r="R414" i="21"/>
  <c r="S414" i="21"/>
  <c r="T414" i="21"/>
  <c r="Z414" i="21"/>
  <c r="D415" i="21"/>
  <c r="E415" i="21"/>
  <c r="F415" i="21"/>
  <c r="J415" i="21"/>
  <c r="M415" i="21"/>
  <c r="N415" i="21"/>
  <c r="O415" i="21"/>
  <c r="R415" i="21"/>
  <c r="S415" i="21"/>
  <c r="T415" i="21"/>
  <c r="Z415" i="21"/>
  <c r="D416" i="21"/>
  <c r="E416" i="21"/>
  <c r="F416" i="21"/>
  <c r="J416" i="21"/>
  <c r="M416" i="21"/>
  <c r="N416" i="21"/>
  <c r="O416" i="21"/>
  <c r="R416" i="21"/>
  <c r="S416" i="21"/>
  <c r="T416" i="21"/>
  <c r="Z416" i="21"/>
  <c r="D417" i="21"/>
  <c r="E417" i="21"/>
  <c r="F417" i="21"/>
  <c r="J417" i="21"/>
  <c r="M417" i="21"/>
  <c r="N417" i="21"/>
  <c r="O417" i="21"/>
  <c r="R417" i="21"/>
  <c r="S417" i="21"/>
  <c r="T417" i="21"/>
  <c r="Z417" i="21"/>
  <c r="D418" i="21"/>
  <c r="E418" i="21"/>
  <c r="F418" i="21"/>
  <c r="J418" i="21"/>
  <c r="M418" i="21"/>
  <c r="N418" i="21"/>
  <c r="O418" i="21"/>
  <c r="R418" i="21"/>
  <c r="S418" i="21"/>
  <c r="T418" i="21"/>
  <c r="Z418" i="21"/>
  <c r="D419" i="21"/>
  <c r="E419" i="21"/>
  <c r="F419" i="21"/>
  <c r="J419" i="21"/>
  <c r="M419" i="21"/>
  <c r="N419" i="21"/>
  <c r="O419" i="21"/>
  <c r="R419" i="21"/>
  <c r="S419" i="21"/>
  <c r="T419" i="21"/>
  <c r="Z419" i="21"/>
  <c r="D420" i="21"/>
  <c r="E420" i="21"/>
  <c r="F420" i="21"/>
  <c r="J420" i="21"/>
  <c r="M420" i="21"/>
  <c r="N420" i="21"/>
  <c r="O420" i="21"/>
  <c r="R420" i="21"/>
  <c r="S420" i="21"/>
  <c r="T420" i="21"/>
  <c r="Z420" i="21"/>
  <c r="D421" i="21"/>
  <c r="E421" i="21"/>
  <c r="F421" i="21"/>
  <c r="J421" i="21"/>
  <c r="M421" i="21"/>
  <c r="N421" i="21"/>
  <c r="O421" i="21"/>
  <c r="R421" i="21"/>
  <c r="S421" i="21"/>
  <c r="T421" i="21"/>
  <c r="Z421" i="21"/>
  <c r="D422" i="21"/>
  <c r="E422" i="21"/>
  <c r="F422" i="21"/>
  <c r="J422" i="21"/>
  <c r="M422" i="21"/>
  <c r="N422" i="21"/>
  <c r="O422" i="21"/>
  <c r="R422" i="21"/>
  <c r="S422" i="21"/>
  <c r="T422" i="21"/>
  <c r="Z422" i="21"/>
  <c r="D423" i="21"/>
  <c r="E423" i="21"/>
  <c r="F423" i="21"/>
  <c r="J423" i="21"/>
  <c r="M423" i="21"/>
  <c r="N423" i="21"/>
  <c r="O423" i="21"/>
  <c r="R423" i="21"/>
  <c r="S423" i="21"/>
  <c r="T423" i="21"/>
  <c r="Z423" i="21"/>
  <c r="D424" i="21"/>
  <c r="E424" i="21"/>
  <c r="F424" i="21"/>
  <c r="J424" i="21"/>
  <c r="M424" i="21"/>
  <c r="N424" i="21"/>
  <c r="O424" i="21"/>
  <c r="R424" i="21"/>
  <c r="S424" i="21"/>
  <c r="T424" i="21"/>
  <c r="Z424" i="21"/>
  <c r="D425" i="21"/>
  <c r="E425" i="21"/>
  <c r="F425" i="21"/>
  <c r="J425" i="21"/>
  <c r="M425" i="21"/>
  <c r="N425" i="21"/>
  <c r="O425" i="21"/>
  <c r="R425" i="21"/>
  <c r="S425" i="21"/>
  <c r="T425" i="21"/>
  <c r="Z425" i="21"/>
  <c r="D426" i="21"/>
  <c r="E426" i="21"/>
  <c r="F426" i="21"/>
  <c r="J426" i="21"/>
  <c r="M426" i="21"/>
  <c r="N426" i="21"/>
  <c r="O426" i="21"/>
  <c r="R426" i="21"/>
  <c r="S426" i="21"/>
  <c r="T426" i="21"/>
  <c r="Z426" i="21"/>
  <c r="D427" i="21"/>
  <c r="E427" i="21"/>
  <c r="F427" i="21"/>
  <c r="J427" i="21"/>
  <c r="M427" i="21"/>
  <c r="N427" i="21"/>
  <c r="O427" i="21"/>
  <c r="R427" i="21"/>
  <c r="S427" i="21"/>
  <c r="T427" i="21"/>
  <c r="Z427" i="21"/>
  <c r="D428" i="21"/>
  <c r="E428" i="21"/>
  <c r="F428" i="21"/>
  <c r="J428" i="21"/>
  <c r="M428" i="21"/>
  <c r="N428" i="21"/>
  <c r="O428" i="21"/>
  <c r="R428" i="21"/>
  <c r="S428" i="21"/>
  <c r="T428" i="21"/>
  <c r="Z428" i="21"/>
  <c r="D429" i="21"/>
  <c r="E429" i="21"/>
  <c r="F429" i="21"/>
  <c r="J429" i="21"/>
  <c r="M429" i="21"/>
  <c r="N429" i="21"/>
  <c r="O429" i="21"/>
  <c r="R429" i="21"/>
  <c r="S429" i="21"/>
  <c r="T429" i="21"/>
  <c r="Z429" i="21"/>
  <c r="D430" i="21"/>
  <c r="E430" i="21"/>
  <c r="F430" i="21"/>
  <c r="J430" i="21"/>
  <c r="M430" i="21"/>
  <c r="N430" i="21"/>
  <c r="O430" i="21"/>
  <c r="R430" i="21"/>
  <c r="S430" i="21"/>
  <c r="T430" i="21"/>
  <c r="Z430" i="21"/>
  <c r="D431" i="21"/>
  <c r="E431" i="21"/>
  <c r="F431" i="21"/>
  <c r="J431" i="21"/>
  <c r="M431" i="21"/>
  <c r="N431" i="21"/>
  <c r="O431" i="21"/>
  <c r="R431" i="21"/>
  <c r="S431" i="21"/>
  <c r="T431" i="21"/>
  <c r="Z431" i="21"/>
  <c r="D432" i="21"/>
  <c r="E432" i="21"/>
  <c r="F432" i="21"/>
  <c r="J432" i="21"/>
  <c r="M432" i="21"/>
  <c r="N432" i="21"/>
  <c r="O432" i="21"/>
  <c r="R432" i="21"/>
  <c r="S432" i="21"/>
  <c r="T432" i="21"/>
  <c r="Z432" i="21"/>
  <c r="D433" i="21"/>
  <c r="E433" i="21"/>
  <c r="F433" i="21"/>
  <c r="J433" i="21"/>
  <c r="M433" i="21"/>
  <c r="N433" i="21"/>
  <c r="O433" i="21"/>
  <c r="R433" i="21"/>
  <c r="S433" i="21"/>
  <c r="T433" i="21"/>
  <c r="Z433" i="21"/>
  <c r="D434" i="21"/>
  <c r="E434" i="21"/>
  <c r="F434" i="21"/>
  <c r="J434" i="21"/>
  <c r="M434" i="21"/>
  <c r="N434" i="21"/>
  <c r="O434" i="21"/>
  <c r="R434" i="21"/>
  <c r="S434" i="21"/>
  <c r="T434" i="21"/>
  <c r="Z434" i="21"/>
  <c r="D435" i="21"/>
  <c r="E435" i="21"/>
  <c r="F435" i="21"/>
  <c r="J435" i="21"/>
  <c r="M435" i="21"/>
  <c r="N435" i="21"/>
  <c r="O435" i="21"/>
  <c r="R435" i="21"/>
  <c r="S435" i="21"/>
  <c r="T435" i="21"/>
  <c r="Z435" i="21"/>
  <c r="D436" i="21"/>
  <c r="E436" i="21"/>
  <c r="F436" i="21"/>
  <c r="J436" i="21"/>
  <c r="M436" i="21"/>
  <c r="N436" i="21"/>
  <c r="O436" i="21"/>
  <c r="R436" i="21"/>
  <c r="S436" i="21"/>
  <c r="T436" i="21"/>
  <c r="Z436" i="21"/>
  <c r="D437" i="21"/>
  <c r="E437" i="21"/>
  <c r="F437" i="21"/>
  <c r="J437" i="21"/>
  <c r="M437" i="21"/>
  <c r="N437" i="21"/>
  <c r="O437" i="21"/>
  <c r="R437" i="21"/>
  <c r="S437" i="21"/>
  <c r="T437" i="21"/>
  <c r="Z437" i="21"/>
  <c r="D438" i="21"/>
  <c r="E438" i="21"/>
  <c r="F438" i="21"/>
  <c r="J438" i="21"/>
  <c r="M438" i="21"/>
  <c r="N438" i="21"/>
  <c r="O438" i="21"/>
  <c r="R438" i="21"/>
  <c r="S438" i="21"/>
  <c r="T438" i="21"/>
  <c r="Z438" i="21"/>
  <c r="D439" i="21"/>
  <c r="E439" i="21"/>
  <c r="F439" i="21"/>
  <c r="J439" i="21"/>
  <c r="M439" i="21"/>
  <c r="N439" i="21"/>
  <c r="O439" i="21"/>
  <c r="R439" i="21"/>
  <c r="S439" i="21"/>
  <c r="T439" i="21"/>
  <c r="Z439" i="21"/>
  <c r="D440" i="21"/>
  <c r="E440" i="21"/>
  <c r="F440" i="21"/>
  <c r="J440" i="21"/>
  <c r="M440" i="21"/>
  <c r="N440" i="21"/>
  <c r="O440" i="21"/>
  <c r="R440" i="21"/>
  <c r="S440" i="21"/>
  <c r="T440" i="21"/>
  <c r="Z440" i="21"/>
  <c r="D441" i="21"/>
  <c r="E441" i="21"/>
  <c r="F441" i="21"/>
  <c r="J441" i="21"/>
  <c r="M441" i="21"/>
  <c r="N441" i="21"/>
  <c r="O441" i="21"/>
  <c r="R441" i="21"/>
  <c r="S441" i="21"/>
  <c r="T441" i="21"/>
  <c r="Z441" i="21"/>
  <c r="D442" i="21"/>
  <c r="E442" i="21"/>
  <c r="F442" i="21"/>
  <c r="J442" i="21"/>
  <c r="M442" i="21"/>
  <c r="N442" i="21"/>
  <c r="O442" i="21"/>
  <c r="R442" i="21"/>
  <c r="S442" i="21"/>
  <c r="T442" i="21"/>
  <c r="Z442" i="21"/>
  <c r="D443" i="21"/>
  <c r="E443" i="21"/>
  <c r="F443" i="21"/>
  <c r="J443" i="21"/>
  <c r="M443" i="21"/>
  <c r="N443" i="21"/>
  <c r="O443" i="21"/>
  <c r="R443" i="21"/>
  <c r="S443" i="21"/>
  <c r="T443" i="21"/>
  <c r="Z443" i="21"/>
  <c r="D444" i="21"/>
  <c r="E444" i="21"/>
  <c r="F444" i="21"/>
  <c r="J444" i="21"/>
  <c r="M444" i="21"/>
  <c r="N444" i="21"/>
  <c r="O444" i="21"/>
  <c r="R444" i="21"/>
  <c r="S444" i="21"/>
  <c r="T444" i="21"/>
  <c r="Z444" i="21"/>
  <c r="D445" i="21"/>
  <c r="E445" i="21"/>
  <c r="F445" i="21"/>
  <c r="J445" i="21"/>
  <c r="M445" i="21"/>
  <c r="N445" i="21"/>
  <c r="O445" i="21"/>
  <c r="R445" i="21"/>
  <c r="S445" i="21"/>
  <c r="T445" i="21"/>
  <c r="Z445" i="21"/>
  <c r="D446" i="21"/>
  <c r="E446" i="21"/>
  <c r="F446" i="21"/>
  <c r="J446" i="21"/>
  <c r="M446" i="21"/>
  <c r="N446" i="21"/>
  <c r="O446" i="21"/>
  <c r="R446" i="21"/>
  <c r="S446" i="21"/>
  <c r="T446" i="21"/>
  <c r="Z446" i="21"/>
  <c r="D447" i="21"/>
  <c r="E447" i="21"/>
  <c r="F447" i="21"/>
  <c r="J447" i="21"/>
  <c r="M447" i="21"/>
  <c r="N447" i="21"/>
  <c r="O447" i="21"/>
  <c r="R447" i="21"/>
  <c r="S447" i="21"/>
  <c r="T447" i="21"/>
  <c r="Z447" i="21"/>
  <c r="D448" i="21"/>
  <c r="E448" i="21"/>
  <c r="F448" i="21"/>
  <c r="J448" i="21"/>
  <c r="M448" i="21"/>
  <c r="N448" i="21"/>
  <c r="O448" i="21"/>
  <c r="R448" i="21"/>
  <c r="S448" i="21"/>
  <c r="T448" i="21"/>
  <c r="Z448" i="21"/>
  <c r="D449" i="21"/>
  <c r="E449" i="21"/>
  <c r="F449" i="21"/>
  <c r="J449" i="21"/>
  <c r="M449" i="21"/>
  <c r="N449" i="21"/>
  <c r="O449" i="21"/>
  <c r="R449" i="21"/>
  <c r="S449" i="21"/>
  <c r="T449" i="21"/>
  <c r="Z449" i="21"/>
  <c r="D450" i="21"/>
  <c r="E450" i="21"/>
  <c r="F450" i="21"/>
  <c r="J450" i="21"/>
  <c r="M450" i="21"/>
  <c r="N450" i="21"/>
  <c r="O450" i="21"/>
  <c r="R450" i="21"/>
  <c r="S450" i="21"/>
  <c r="T450" i="21"/>
  <c r="Z450" i="21"/>
  <c r="D451" i="21"/>
  <c r="E451" i="21"/>
  <c r="F451" i="21"/>
  <c r="J451" i="21"/>
  <c r="M451" i="21"/>
  <c r="N451" i="21"/>
  <c r="O451" i="21"/>
  <c r="R451" i="21"/>
  <c r="S451" i="21"/>
  <c r="T451" i="21"/>
  <c r="Z451" i="21"/>
  <c r="D452" i="21"/>
  <c r="E452" i="21"/>
  <c r="F452" i="21"/>
  <c r="J452" i="21"/>
  <c r="M452" i="21"/>
  <c r="N452" i="21"/>
  <c r="O452" i="21"/>
  <c r="R452" i="21"/>
  <c r="S452" i="21"/>
  <c r="T452" i="21"/>
  <c r="Z452" i="21"/>
  <c r="D453" i="21"/>
  <c r="E453" i="21"/>
  <c r="F453" i="21"/>
  <c r="J453" i="21"/>
  <c r="M453" i="21"/>
  <c r="N453" i="21"/>
  <c r="O453" i="21"/>
  <c r="R453" i="21"/>
  <c r="S453" i="21"/>
  <c r="T453" i="21"/>
  <c r="Z453" i="21"/>
  <c r="D454" i="21"/>
  <c r="E454" i="21"/>
  <c r="F454" i="21"/>
  <c r="J454" i="21"/>
  <c r="M454" i="21"/>
  <c r="N454" i="21"/>
  <c r="O454" i="21"/>
  <c r="R454" i="21"/>
  <c r="S454" i="21"/>
  <c r="T454" i="21"/>
  <c r="Z454" i="21"/>
  <c r="D455" i="21"/>
  <c r="E455" i="21"/>
  <c r="F455" i="21"/>
  <c r="J455" i="21"/>
  <c r="M455" i="21"/>
  <c r="N455" i="21"/>
  <c r="O455" i="21"/>
  <c r="R455" i="21"/>
  <c r="S455" i="21"/>
  <c r="T455" i="21"/>
  <c r="Z455" i="21"/>
  <c r="D456" i="21"/>
  <c r="E456" i="21"/>
  <c r="F456" i="21"/>
  <c r="J456" i="21"/>
  <c r="M456" i="21"/>
  <c r="N456" i="21"/>
  <c r="O456" i="21"/>
  <c r="R456" i="21"/>
  <c r="S456" i="21"/>
  <c r="T456" i="21"/>
  <c r="Z456" i="21"/>
  <c r="D457" i="21"/>
  <c r="E457" i="21"/>
  <c r="F457" i="21"/>
  <c r="J457" i="21"/>
  <c r="M457" i="21"/>
  <c r="N457" i="21"/>
  <c r="O457" i="21"/>
  <c r="R457" i="21"/>
  <c r="S457" i="21"/>
  <c r="T457" i="21"/>
  <c r="Z457" i="21"/>
  <c r="D458" i="21"/>
  <c r="E458" i="21"/>
  <c r="F458" i="21"/>
  <c r="J458" i="21"/>
  <c r="M458" i="21"/>
  <c r="N458" i="21"/>
  <c r="O458" i="21"/>
  <c r="R458" i="21"/>
  <c r="S458" i="21"/>
  <c r="T458" i="21"/>
  <c r="Z458" i="21"/>
  <c r="D459" i="21"/>
  <c r="E459" i="21"/>
  <c r="F459" i="21"/>
  <c r="J459" i="21"/>
  <c r="M459" i="21"/>
  <c r="N459" i="21"/>
  <c r="O459" i="21"/>
  <c r="R459" i="21"/>
  <c r="S459" i="21"/>
  <c r="T459" i="21"/>
  <c r="Z459" i="21"/>
  <c r="D460" i="21"/>
  <c r="E460" i="21"/>
  <c r="F460" i="21"/>
  <c r="J460" i="21"/>
  <c r="M460" i="21"/>
  <c r="N460" i="21"/>
  <c r="O460" i="21"/>
  <c r="R460" i="21"/>
  <c r="S460" i="21"/>
  <c r="T460" i="21"/>
  <c r="Z460" i="21"/>
  <c r="D461" i="21"/>
  <c r="E461" i="21"/>
  <c r="F461" i="21"/>
  <c r="J461" i="21"/>
  <c r="M461" i="21"/>
  <c r="N461" i="21"/>
  <c r="O461" i="21"/>
  <c r="R461" i="21"/>
  <c r="S461" i="21"/>
  <c r="T461" i="21"/>
  <c r="Z461" i="21"/>
  <c r="D462" i="21"/>
  <c r="E462" i="21"/>
  <c r="F462" i="21"/>
  <c r="J462" i="21"/>
  <c r="M462" i="21"/>
  <c r="N462" i="21"/>
  <c r="O462" i="21"/>
  <c r="R462" i="21"/>
  <c r="S462" i="21"/>
  <c r="T462" i="21"/>
  <c r="Z462" i="21"/>
  <c r="D463" i="21"/>
  <c r="E463" i="21"/>
  <c r="F463" i="21"/>
  <c r="J463" i="21"/>
  <c r="M463" i="21"/>
  <c r="N463" i="21"/>
  <c r="O463" i="21"/>
  <c r="R463" i="21"/>
  <c r="S463" i="21"/>
  <c r="T463" i="21"/>
  <c r="Z463" i="21"/>
  <c r="D464" i="21"/>
  <c r="E464" i="21"/>
  <c r="F464" i="21"/>
  <c r="J464" i="21"/>
  <c r="M464" i="21"/>
  <c r="N464" i="21"/>
  <c r="O464" i="21"/>
  <c r="R464" i="21"/>
  <c r="S464" i="21"/>
  <c r="T464" i="21"/>
  <c r="Z464" i="21"/>
  <c r="D465" i="21"/>
  <c r="E465" i="21"/>
  <c r="F465" i="21"/>
  <c r="J465" i="21"/>
  <c r="M465" i="21"/>
  <c r="N465" i="21"/>
  <c r="O465" i="21"/>
  <c r="R465" i="21"/>
  <c r="S465" i="21"/>
  <c r="T465" i="21"/>
  <c r="Z465" i="21"/>
  <c r="D466" i="21"/>
  <c r="E466" i="21"/>
  <c r="F466" i="21"/>
  <c r="J466" i="21"/>
  <c r="M466" i="21"/>
  <c r="N466" i="21"/>
  <c r="O466" i="21"/>
  <c r="R466" i="21"/>
  <c r="S466" i="21"/>
  <c r="T466" i="21"/>
  <c r="Z466" i="21"/>
  <c r="D467" i="21"/>
  <c r="E467" i="21"/>
  <c r="F467" i="21"/>
  <c r="J467" i="21"/>
  <c r="M467" i="21"/>
  <c r="N467" i="21"/>
  <c r="O467" i="21"/>
  <c r="R467" i="21"/>
  <c r="S467" i="21"/>
  <c r="T467" i="21"/>
  <c r="Z467" i="21"/>
  <c r="D468" i="21"/>
  <c r="E468" i="21"/>
  <c r="F468" i="21"/>
  <c r="J468" i="21"/>
  <c r="M468" i="21"/>
  <c r="N468" i="21"/>
  <c r="O468" i="21"/>
  <c r="R468" i="21"/>
  <c r="S468" i="21"/>
  <c r="T468" i="21"/>
  <c r="Z468" i="21"/>
  <c r="D469" i="21"/>
  <c r="E469" i="21"/>
  <c r="F469" i="21"/>
  <c r="J469" i="21"/>
  <c r="M469" i="21"/>
  <c r="N469" i="21"/>
  <c r="O469" i="21"/>
  <c r="R469" i="21"/>
  <c r="S469" i="21"/>
  <c r="T469" i="21"/>
  <c r="Z469" i="21"/>
  <c r="D470" i="21"/>
  <c r="E470" i="21"/>
  <c r="F470" i="21"/>
  <c r="J470" i="21"/>
  <c r="M470" i="21"/>
  <c r="N470" i="21"/>
  <c r="O470" i="21"/>
  <c r="R470" i="21"/>
  <c r="S470" i="21"/>
  <c r="T470" i="21"/>
  <c r="Z470" i="21"/>
  <c r="D471" i="21"/>
  <c r="E471" i="21"/>
  <c r="F471" i="21"/>
  <c r="J471" i="21"/>
  <c r="M471" i="21"/>
  <c r="N471" i="21"/>
  <c r="O471" i="21"/>
  <c r="R471" i="21"/>
  <c r="S471" i="21"/>
  <c r="T471" i="21"/>
  <c r="Z471" i="21"/>
  <c r="D472" i="21"/>
  <c r="E472" i="21"/>
  <c r="F472" i="21"/>
  <c r="J472" i="21"/>
  <c r="M472" i="21"/>
  <c r="N472" i="21"/>
  <c r="O472" i="21"/>
  <c r="R472" i="21"/>
  <c r="S472" i="21"/>
  <c r="T472" i="21"/>
  <c r="Z472" i="21"/>
  <c r="D473" i="21"/>
  <c r="E473" i="21"/>
  <c r="F473" i="21"/>
  <c r="J473" i="21"/>
  <c r="M473" i="21"/>
  <c r="N473" i="21"/>
  <c r="O473" i="21"/>
  <c r="R473" i="21"/>
  <c r="S473" i="21"/>
  <c r="T473" i="21"/>
  <c r="Z473" i="21"/>
  <c r="D474" i="21"/>
  <c r="E474" i="21"/>
  <c r="F474" i="21"/>
  <c r="J474" i="21"/>
  <c r="M474" i="21"/>
  <c r="N474" i="21"/>
  <c r="O474" i="21"/>
  <c r="R474" i="21"/>
  <c r="S474" i="21"/>
  <c r="T474" i="21"/>
  <c r="Z474" i="21"/>
  <c r="D475" i="21"/>
  <c r="E475" i="21"/>
  <c r="F475" i="21"/>
  <c r="J475" i="21"/>
  <c r="M475" i="21"/>
  <c r="N475" i="21"/>
  <c r="O475" i="21"/>
  <c r="R475" i="21"/>
  <c r="S475" i="21"/>
  <c r="T475" i="21"/>
  <c r="Z475" i="21"/>
  <c r="D476" i="21"/>
  <c r="E476" i="21"/>
  <c r="F476" i="21"/>
  <c r="J476" i="21"/>
  <c r="M476" i="21"/>
  <c r="N476" i="21"/>
  <c r="O476" i="21"/>
  <c r="R476" i="21"/>
  <c r="S476" i="21"/>
  <c r="T476" i="21"/>
  <c r="Z476" i="21"/>
  <c r="D477" i="21"/>
  <c r="E477" i="21"/>
  <c r="F477" i="21"/>
  <c r="J477" i="21"/>
  <c r="M477" i="21"/>
  <c r="N477" i="21"/>
  <c r="O477" i="21"/>
  <c r="R477" i="21"/>
  <c r="S477" i="21"/>
  <c r="T477" i="21"/>
  <c r="Z477" i="21"/>
  <c r="D478" i="21"/>
  <c r="E478" i="21"/>
  <c r="F478" i="21"/>
  <c r="J478" i="21"/>
  <c r="M478" i="21"/>
  <c r="N478" i="21"/>
  <c r="O478" i="21"/>
  <c r="R478" i="21"/>
  <c r="S478" i="21"/>
  <c r="T478" i="21"/>
  <c r="Z478" i="21"/>
  <c r="D479" i="21"/>
  <c r="E479" i="21"/>
  <c r="F479" i="21"/>
  <c r="J479" i="21"/>
  <c r="M479" i="21"/>
  <c r="N479" i="21"/>
  <c r="O479" i="21"/>
  <c r="R479" i="21"/>
  <c r="S479" i="21"/>
  <c r="T479" i="21"/>
  <c r="Z479" i="21"/>
  <c r="D480" i="21"/>
  <c r="E480" i="21"/>
  <c r="F480" i="21"/>
  <c r="J480" i="21"/>
  <c r="M480" i="21"/>
  <c r="N480" i="21"/>
  <c r="O480" i="21"/>
  <c r="R480" i="21"/>
  <c r="S480" i="21"/>
  <c r="T480" i="21"/>
  <c r="Z480" i="21"/>
  <c r="D481" i="21"/>
  <c r="E481" i="21"/>
  <c r="F481" i="21"/>
  <c r="J481" i="21"/>
  <c r="M481" i="21"/>
  <c r="N481" i="21"/>
  <c r="O481" i="21"/>
  <c r="R481" i="21"/>
  <c r="S481" i="21"/>
  <c r="T481" i="21"/>
  <c r="Z481" i="21"/>
  <c r="D482" i="21"/>
  <c r="E482" i="21"/>
  <c r="F482" i="21"/>
  <c r="J482" i="21"/>
  <c r="M482" i="21"/>
  <c r="N482" i="21"/>
  <c r="O482" i="21"/>
  <c r="R482" i="21"/>
  <c r="S482" i="21"/>
  <c r="T482" i="21"/>
  <c r="Z482" i="21"/>
  <c r="D483" i="21"/>
  <c r="E483" i="21"/>
  <c r="F483" i="21"/>
  <c r="J483" i="21"/>
  <c r="M483" i="21"/>
  <c r="N483" i="21"/>
  <c r="O483" i="21"/>
  <c r="R483" i="21"/>
  <c r="S483" i="21"/>
  <c r="T483" i="21"/>
  <c r="Z483" i="21"/>
  <c r="D484" i="21"/>
  <c r="E484" i="21"/>
  <c r="F484" i="21"/>
  <c r="J484" i="21"/>
  <c r="M484" i="21"/>
  <c r="N484" i="21"/>
  <c r="O484" i="21"/>
  <c r="R484" i="21"/>
  <c r="S484" i="21"/>
  <c r="T484" i="21"/>
  <c r="Z484" i="21"/>
  <c r="D485" i="21"/>
  <c r="E485" i="21"/>
  <c r="F485" i="21"/>
  <c r="J485" i="21"/>
  <c r="M485" i="21"/>
  <c r="N485" i="21"/>
  <c r="O485" i="21"/>
  <c r="R485" i="21"/>
  <c r="S485" i="21"/>
  <c r="T485" i="21"/>
  <c r="Z485" i="21"/>
  <c r="D486" i="21"/>
  <c r="E486" i="21"/>
  <c r="F486" i="21"/>
  <c r="J486" i="21"/>
  <c r="M486" i="21"/>
  <c r="N486" i="21"/>
  <c r="O486" i="21"/>
  <c r="R486" i="21"/>
  <c r="S486" i="21"/>
  <c r="T486" i="21"/>
  <c r="Z486" i="21"/>
  <c r="D487" i="21"/>
  <c r="E487" i="21"/>
  <c r="F487" i="21"/>
  <c r="J487" i="21"/>
  <c r="M487" i="21"/>
  <c r="N487" i="21"/>
  <c r="O487" i="21"/>
  <c r="R487" i="21"/>
  <c r="S487" i="21"/>
  <c r="T487" i="21"/>
  <c r="Z487" i="21"/>
  <c r="D488" i="21"/>
  <c r="E488" i="21"/>
  <c r="F488" i="21"/>
  <c r="J488" i="21"/>
  <c r="M488" i="21"/>
  <c r="N488" i="21"/>
  <c r="O488" i="21"/>
  <c r="R488" i="21"/>
  <c r="S488" i="21"/>
  <c r="T488" i="21"/>
  <c r="Z488" i="21"/>
  <c r="D489" i="21"/>
  <c r="E489" i="21"/>
  <c r="F489" i="21"/>
  <c r="J489" i="21"/>
  <c r="M489" i="21"/>
  <c r="N489" i="21"/>
  <c r="O489" i="21"/>
  <c r="R489" i="21"/>
  <c r="S489" i="21"/>
  <c r="T489" i="21"/>
  <c r="Z489" i="21"/>
  <c r="D490" i="21"/>
  <c r="E490" i="21"/>
  <c r="F490" i="21"/>
  <c r="J490" i="21"/>
  <c r="M490" i="21"/>
  <c r="N490" i="21"/>
  <c r="O490" i="21"/>
  <c r="R490" i="21"/>
  <c r="S490" i="21"/>
  <c r="T490" i="21"/>
  <c r="Z490" i="21"/>
  <c r="D491" i="21"/>
  <c r="E491" i="21"/>
  <c r="F491" i="21"/>
  <c r="J491" i="21"/>
  <c r="M491" i="21"/>
  <c r="N491" i="21"/>
  <c r="O491" i="21"/>
  <c r="R491" i="21"/>
  <c r="S491" i="21"/>
  <c r="T491" i="21"/>
  <c r="Z491" i="21"/>
  <c r="D492" i="21"/>
  <c r="E492" i="21"/>
  <c r="F492" i="21"/>
  <c r="J492" i="21"/>
  <c r="M492" i="21"/>
  <c r="N492" i="21"/>
  <c r="O492" i="21"/>
  <c r="R492" i="21"/>
  <c r="S492" i="21"/>
  <c r="T492" i="21"/>
  <c r="Z492" i="21"/>
  <c r="D493" i="21"/>
  <c r="E493" i="21"/>
  <c r="F493" i="21"/>
  <c r="J493" i="21"/>
  <c r="M493" i="21"/>
  <c r="N493" i="21"/>
  <c r="O493" i="21"/>
  <c r="R493" i="21"/>
  <c r="S493" i="21"/>
  <c r="T493" i="21"/>
  <c r="Z493" i="21"/>
  <c r="D494" i="21"/>
  <c r="E494" i="21"/>
  <c r="F494" i="21"/>
  <c r="J494" i="21"/>
  <c r="M494" i="21"/>
  <c r="N494" i="21"/>
  <c r="O494" i="21"/>
  <c r="R494" i="21"/>
  <c r="S494" i="21"/>
  <c r="T494" i="21"/>
  <c r="Z494" i="21"/>
  <c r="D495" i="21"/>
  <c r="E495" i="21"/>
  <c r="F495" i="21"/>
  <c r="J495" i="21"/>
  <c r="M495" i="21"/>
  <c r="N495" i="21"/>
  <c r="O495" i="21"/>
  <c r="R495" i="21"/>
  <c r="S495" i="21"/>
  <c r="T495" i="21"/>
  <c r="Z495" i="21"/>
  <c r="D496" i="21"/>
  <c r="E496" i="21"/>
  <c r="F496" i="21"/>
  <c r="J496" i="21"/>
  <c r="M496" i="21"/>
  <c r="N496" i="21"/>
  <c r="O496" i="21"/>
  <c r="R496" i="21"/>
  <c r="S496" i="21"/>
  <c r="T496" i="21"/>
  <c r="Z496" i="21"/>
  <c r="D497" i="21"/>
  <c r="E497" i="21"/>
  <c r="F497" i="21"/>
  <c r="J497" i="21"/>
  <c r="M497" i="21"/>
  <c r="N497" i="21"/>
  <c r="O497" i="21"/>
  <c r="R497" i="21"/>
  <c r="S497" i="21"/>
  <c r="T497" i="21"/>
  <c r="Z497" i="21"/>
  <c r="D498" i="21"/>
  <c r="E498" i="21"/>
  <c r="F498" i="21"/>
  <c r="J498" i="21"/>
  <c r="M498" i="21"/>
  <c r="N498" i="21"/>
  <c r="O498" i="21"/>
  <c r="R498" i="21"/>
  <c r="S498" i="21"/>
  <c r="T498" i="21"/>
  <c r="Z498" i="21"/>
  <c r="D499" i="21"/>
  <c r="E499" i="21"/>
  <c r="F499" i="21"/>
  <c r="J499" i="21"/>
  <c r="M499" i="21"/>
  <c r="N499" i="21"/>
  <c r="O499" i="21"/>
  <c r="R499" i="21"/>
  <c r="S499" i="21"/>
  <c r="T499" i="21"/>
  <c r="Z499" i="21"/>
  <c r="D500" i="21"/>
  <c r="E500" i="21"/>
  <c r="F500" i="21"/>
  <c r="J500" i="21"/>
  <c r="M500" i="21"/>
  <c r="N500" i="21"/>
  <c r="O500" i="21"/>
  <c r="R500" i="21"/>
  <c r="S500" i="21"/>
  <c r="T500" i="21"/>
  <c r="Z500" i="21"/>
  <c r="D501" i="21"/>
  <c r="E501" i="21"/>
  <c r="F501" i="21"/>
  <c r="J501" i="21"/>
  <c r="M501" i="21"/>
  <c r="N501" i="21"/>
  <c r="O501" i="21"/>
  <c r="R501" i="21"/>
  <c r="S501" i="21"/>
  <c r="T501" i="21"/>
  <c r="Z501" i="21"/>
  <c r="D502" i="21"/>
  <c r="E502" i="21"/>
  <c r="F502" i="21"/>
  <c r="J502" i="21"/>
  <c r="M502" i="21"/>
  <c r="N502" i="21"/>
  <c r="O502" i="21"/>
  <c r="R502" i="21"/>
  <c r="S502" i="21"/>
  <c r="T502" i="21"/>
  <c r="Z502" i="21"/>
  <c r="D503" i="21"/>
  <c r="E503" i="21"/>
  <c r="F503" i="21"/>
  <c r="J503" i="21"/>
  <c r="M503" i="21"/>
  <c r="N503" i="21"/>
  <c r="O503" i="21"/>
  <c r="R503" i="21"/>
  <c r="S503" i="21"/>
  <c r="T503" i="21"/>
  <c r="Z503" i="21"/>
  <c r="D504" i="21"/>
  <c r="E504" i="21"/>
  <c r="F504" i="21"/>
  <c r="J504" i="21"/>
  <c r="M504" i="21"/>
  <c r="N504" i="21"/>
  <c r="O504" i="21"/>
  <c r="R504" i="21"/>
  <c r="S504" i="21"/>
  <c r="T504" i="21"/>
  <c r="Z504" i="21"/>
  <c r="D505" i="21"/>
  <c r="E505" i="21"/>
  <c r="F505" i="21"/>
  <c r="J505" i="21"/>
  <c r="M505" i="21"/>
  <c r="N505" i="21"/>
  <c r="O505" i="21"/>
  <c r="R505" i="21"/>
  <c r="S505" i="21"/>
  <c r="T505" i="21"/>
  <c r="Z505" i="21"/>
  <c r="D506" i="21"/>
  <c r="E506" i="21"/>
  <c r="F506" i="21"/>
  <c r="J506" i="21"/>
  <c r="M506" i="21"/>
  <c r="N506" i="21"/>
  <c r="O506" i="21"/>
  <c r="R506" i="21"/>
  <c r="S506" i="21"/>
  <c r="T506" i="21"/>
  <c r="Z506" i="21"/>
  <c r="D507" i="21"/>
  <c r="E507" i="21"/>
  <c r="F507" i="21"/>
  <c r="J507" i="21"/>
  <c r="M507" i="21"/>
  <c r="N507" i="21"/>
  <c r="O507" i="21"/>
  <c r="R507" i="21"/>
  <c r="S507" i="21"/>
  <c r="T507" i="21"/>
  <c r="Z507" i="21"/>
  <c r="D508" i="21"/>
  <c r="E508" i="21"/>
  <c r="F508" i="21"/>
  <c r="J508" i="21"/>
  <c r="M508" i="21"/>
  <c r="N508" i="21"/>
  <c r="O508" i="21"/>
  <c r="R508" i="21"/>
  <c r="S508" i="21"/>
  <c r="T508" i="21"/>
  <c r="Z508" i="21"/>
  <c r="D509" i="21"/>
  <c r="E509" i="21"/>
  <c r="F509" i="21"/>
  <c r="J509" i="21"/>
  <c r="M509" i="21"/>
  <c r="N509" i="21"/>
  <c r="O509" i="21"/>
  <c r="R509" i="21"/>
  <c r="S509" i="21"/>
  <c r="T509" i="21"/>
  <c r="Z509" i="21"/>
  <c r="D510" i="21"/>
  <c r="E510" i="21"/>
  <c r="F510" i="21"/>
  <c r="J510" i="21"/>
  <c r="M510" i="21"/>
  <c r="N510" i="21"/>
  <c r="O510" i="21"/>
  <c r="R510" i="21"/>
  <c r="S510" i="21"/>
  <c r="T510" i="21"/>
  <c r="Z510" i="21"/>
  <c r="D511" i="21"/>
  <c r="E511" i="21"/>
  <c r="F511" i="21"/>
  <c r="J511" i="21"/>
  <c r="M511" i="21"/>
  <c r="N511" i="21"/>
  <c r="O511" i="21"/>
  <c r="R511" i="21"/>
  <c r="S511" i="21"/>
  <c r="T511" i="21"/>
  <c r="Z511" i="21"/>
  <c r="D512" i="21"/>
  <c r="E512" i="21"/>
  <c r="F512" i="21"/>
  <c r="J512" i="21"/>
  <c r="M512" i="21"/>
  <c r="N512" i="21"/>
  <c r="O512" i="21"/>
  <c r="R512" i="21"/>
  <c r="S512" i="21"/>
  <c r="T512" i="21"/>
  <c r="Z512" i="21"/>
  <c r="D513" i="21"/>
  <c r="E513" i="21"/>
  <c r="F513" i="21"/>
  <c r="J513" i="21"/>
  <c r="M513" i="21"/>
  <c r="N513" i="21"/>
  <c r="O513" i="21"/>
  <c r="R513" i="21"/>
  <c r="S513" i="21"/>
  <c r="T513" i="21"/>
  <c r="Z513" i="21"/>
  <c r="D514" i="21"/>
  <c r="E514" i="21"/>
  <c r="F514" i="21"/>
  <c r="J514" i="21"/>
  <c r="M514" i="21"/>
  <c r="N514" i="21"/>
  <c r="O514" i="21"/>
  <c r="R514" i="21"/>
  <c r="S514" i="21"/>
  <c r="T514" i="21"/>
  <c r="Z514" i="21"/>
  <c r="D515" i="21"/>
  <c r="E515" i="21"/>
  <c r="F515" i="21"/>
  <c r="J515" i="21"/>
  <c r="M515" i="21"/>
  <c r="N515" i="21"/>
  <c r="O515" i="21"/>
  <c r="R515" i="21"/>
  <c r="S515" i="21"/>
  <c r="T515" i="21"/>
  <c r="Z515" i="21"/>
  <c r="D516" i="21"/>
  <c r="E516" i="21"/>
  <c r="J516" i="21"/>
  <c r="M516" i="21"/>
  <c r="N516" i="21"/>
  <c r="O516" i="21"/>
  <c r="R516" i="21"/>
  <c r="S516" i="21"/>
  <c r="T516" i="21"/>
  <c r="Z516" i="21"/>
  <c r="D517" i="21"/>
  <c r="E517" i="21"/>
  <c r="J517" i="21"/>
  <c r="M517" i="21"/>
  <c r="N517" i="21"/>
  <c r="O517" i="21"/>
  <c r="R517" i="21"/>
  <c r="S517" i="21"/>
  <c r="T517" i="21"/>
  <c r="Z517" i="21"/>
  <c r="D518" i="21"/>
  <c r="E518" i="21"/>
  <c r="J518" i="21"/>
  <c r="M518" i="21"/>
  <c r="N518" i="21"/>
  <c r="O518" i="21"/>
  <c r="R518" i="21"/>
  <c r="S518" i="21"/>
  <c r="T518" i="21"/>
  <c r="Z518" i="21"/>
  <c r="D519" i="21"/>
  <c r="E519" i="21"/>
  <c r="J519" i="21"/>
  <c r="M519" i="21"/>
  <c r="N519" i="21"/>
  <c r="O519" i="21"/>
  <c r="R519" i="21"/>
  <c r="S519" i="21"/>
  <c r="T519" i="21"/>
  <c r="Z519" i="21"/>
  <c r="D520" i="21"/>
  <c r="E520" i="21"/>
  <c r="J520" i="21"/>
  <c r="M520" i="21"/>
  <c r="N520" i="21"/>
  <c r="O520" i="21"/>
  <c r="R520" i="21"/>
  <c r="S520" i="21"/>
  <c r="T520" i="21"/>
  <c r="Z520" i="21"/>
  <c r="D521" i="21"/>
  <c r="E521" i="21"/>
  <c r="J521" i="21"/>
  <c r="M521" i="21"/>
  <c r="N521" i="21"/>
  <c r="O521" i="21"/>
  <c r="R521" i="21"/>
  <c r="S521" i="21"/>
  <c r="T521" i="21"/>
  <c r="Z521" i="21"/>
  <c r="D522" i="21"/>
  <c r="E522" i="21"/>
  <c r="J522" i="21"/>
  <c r="M522" i="21"/>
  <c r="N522" i="21"/>
  <c r="O522" i="21"/>
  <c r="R522" i="21"/>
  <c r="S522" i="21"/>
  <c r="T522" i="21"/>
  <c r="Z522" i="21"/>
  <c r="D523" i="21"/>
  <c r="E523" i="21"/>
  <c r="J523" i="21"/>
  <c r="M523" i="21"/>
  <c r="N523" i="21"/>
  <c r="O523" i="21"/>
  <c r="R523" i="21"/>
  <c r="S523" i="21"/>
  <c r="T523" i="21"/>
  <c r="Z523" i="21"/>
  <c r="D524" i="21"/>
  <c r="E524" i="21"/>
  <c r="J524" i="21"/>
  <c r="M524" i="21"/>
  <c r="N524" i="21"/>
  <c r="O524" i="21"/>
  <c r="R524" i="21"/>
  <c r="S524" i="21"/>
  <c r="T524" i="21"/>
  <c r="Z524" i="21"/>
  <c r="D525" i="21"/>
  <c r="E525" i="21"/>
  <c r="J525" i="21"/>
  <c r="M525" i="21"/>
  <c r="N525" i="21"/>
  <c r="O525" i="21"/>
  <c r="R525" i="21"/>
  <c r="S525" i="21"/>
  <c r="T525" i="21"/>
  <c r="Z525" i="21"/>
  <c r="D526" i="21"/>
  <c r="E526" i="21"/>
  <c r="J526" i="21"/>
  <c r="M526" i="21"/>
  <c r="N526" i="21"/>
  <c r="O526" i="21"/>
  <c r="R526" i="21"/>
  <c r="S526" i="21"/>
  <c r="T526" i="21"/>
  <c r="Z526" i="21"/>
  <c r="D527" i="21"/>
  <c r="E527" i="21"/>
  <c r="J527" i="21"/>
  <c r="M527" i="21"/>
  <c r="N527" i="21"/>
  <c r="O527" i="21"/>
  <c r="R527" i="21"/>
  <c r="S527" i="21"/>
  <c r="T527" i="21"/>
  <c r="Z527" i="21"/>
  <c r="D528" i="21"/>
  <c r="E528" i="21"/>
  <c r="J528" i="21"/>
  <c r="M528" i="21"/>
  <c r="N528" i="21"/>
  <c r="O528" i="21"/>
  <c r="R528" i="21"/>
  <c r="S528" i="21"/>
  <c r="T528" i="21"/>
  <c r="Z528" i="21"/>
  <c r="D529" i="21"/>
  <c r="E529" i="21"/>
  <c r="J529" i="21"/>
  <c r="M529" i="21"/>
  <c r="N529" i="21"/>
  <c r="O529" i="21"/>
  <c r="R529" i="21"/>
  <c r="S529" i="21"/>
  <c r="T529" i="21"/>
  <c r="Z529" i="21"/>
  <c r="D530" i="21"/>
  <c r="E530" i="21"/>
  <c r="J530" i="21"/>
  <c r="M530" i="21"/>
  <c r="N530" i="21"/>
  <c r="O530" i="21"/>
  <c r="R530" i="21"/>
  <c r="S530" i="21"/>
  <c r="T530" i="21"/>
  <c r="Z530" i="21"/>
  <c r="D531" i="21"/>
  <c r="E531" i="21"/>
  <c r="J531" i="21"/>
  <c r="M531" i="21"/>
  <c r="N531" i="21"/>
  <c r="O531" i="21"/>
  <c r="R531" i="21"/>
  <c r="S531" i="21"/>
  <c r="T531" i="21"/>
  <c r="Z531" i="21"/>
  <c r="D532" i="21"/>
  <c r="E532" i="21"/>
  <c r="J532" i="21"/>
  <c r="M532" i="21"/>
  <c r="N532" i="21"/>
  <c r="O532" i="21"/>
  <c r="R532" i="21"/>
  <c r="S532" i="21"/>
  <c r="T532" i="21"/>
  <c r="Z532" i="21"/>
  <c r="D533" i="21"/>
  <c r="E533" i="21"/>
  <c r="J533" i="21"/>
  <c r="M533" i="21"/>
  <c r="N533" i="21"/>
  <c r="O533" i="21"/>
  <c r="R533" i="21"/>
  <c r="S533" i="21"/>
  <c r="T533" i="21"/>
  <c r="Z533" i="21"/>
  <c r="D534" i="21"/>
  <c r="E534" i="21"/>
  <c r="J534" i="21"/>
  <c r="M534" i="21"/>
  <c r="N534" i="21"/>
  <c r="O534" i="21"/>
  <c r="R534" i="21"/>
  <c r="S534" i="21"/>
  <c r="T534" i="21"/>
  <c r="Z534" i="21"/>
  <c r="D535" i="21"/>
  <c r="E535" i="21"/>
  <c r="J535" i="21"/>
  <c r="M535" i="21"/>
  <c r="N535" i="21"/>
  <c r="O535" i="21"/>
  <c r="R535" i="21"/>
  <c r="S535" i="21"/>
  <c r="T535" i="21"/>
  <c r="Z535" i="21"/>
  <c r="D536" i="21"/>
  <c r="E536" i="21"/>
  <c r="J536" i="21"/>
  <c r="M536" i="21"/>
  <c r="N536" i="21"/>
  <c r="O536" i="21"/>
  <c r="R536" i="21"/>
  <c r="S536" i="21"/>
  <c r="T536" i="21"/>
  <c r="Z536" i="21"/>
  <c r="D537" i="21"/>
  <c r="E537" i="21"/>
  <c r="J537" i="21"/>
  <c r="M537" i="21"/>
  <c r="N537" i="21"/>
  <c r="O537" i="21"/>
  <c r="R537" i="21"/>
  <c r="S537" i="21"/>
  <c r="T537" i="21"/>
  <c r="Z537" i="21"/>
  <c r="D538" i="21"/>
  <c r="E538" i="21"/>
  <c r="J538" i="21"/>
  <c r="M538" i="21"/>
  <c r="N538" i="21"/>
  <c r="O538" i="21"/>
  <c r="R538" i="21"/>
  <c r="S538" i="21"/>
  <c r="T538" i="21"/>
  <c r="Z538" i="21"/>
  <c r="D539" i="21"/>
  <c r="E539" i="21"/>
  <c r="J539" i="21"/>
  <c r="M539" i="21"/>
  <c r="N539" i="21"/>
  <c r="O539" i="21"/>
  <c r="R539" i="21"/>
  <c r="S539" i="21"/>
  <c r="T539" i="21"/>
  <c r="Z539" i="21"/>
  <c r="D540" i="21"/>
  <c r="E540" i="21"/>
  <c r="J540" i="21"/>
  <c r="M540" i="21"/>
  <c r="N540" i="21"/>
  <c r="O540" i="21"/>
  <c r="R540" i="21"/>
  <c r="S540" i="21"/>
  <c r="T540" i="21"/>
  <c r="Z540" i="21"/>
  <c r="D541" i="21"/>
  <c r="E541" i="21"/>
  <c r="J541" i="21"/>
  <c r="M541" i="21"/>
  <c r="N541" i="21"/>
  <c r="O541" i="21"/>
  <c r="R541" i="21"/>
  <c r="S541" i="21"/>
  <c r="T541" i="21"/>
  <c r="Z541" i="21"/>
  <c r="D542" i="21"/>
  <c r="E542" i="21"/>
  <c r="J542" i="21"/>
  <c r="M542" i="21"/>
  <c r="N542" i="21"/>
  <c r="O542" i="21"/>
  <c r="R542" i="21"/>
  <c r="S542" i="21"/>
  <c r="T542" i="21"/>
  <c r="Z542" i="21"/>
  <c r="D543" i="21"/>
  <c r="E543" i="21"/>
  <c r="J543" i="21"/>
  <c r="M543" i="21"/>
  <c r="N543" i="21"/>
  <c r="O543" i="21"/>
  <c r="R543" i="21"/>
  <c r="S543" i="21"/>
  <c r="T543" i="21"/>
  <c r="Z543" i="21"/>
  <c r="D544" i="21"/>
  <c r="E544" i="21"/>
  <c r="J544" i="21"/>
  <c r="M544" i="21"/>
  <c r="N544" i="21"/>
  <c r="O544" i="21"/>
  <c r="R544" i="21"/>
  <c r="S544" i="21"/>
  <c r="T544" i="21"/>
  <c r="Z544" i="21"/>
  <c r="D545" i="21"/>
  <c r="E545" i="21"/>
  <c r="J545" i="21"/>
  <c r="M545" i="21"/>
  <c r="N545" i="21"/>
  <c r="O545" i="21"/>
  <c r="R545" i="21"/>
  <c r="S545" i="21"/>
  <c r="T545" i="21"/>
  <c r="Z545" i="21"/>
  <c r="D546" i="21"/>
  <c r="E546" i="21"/>
  <c r="J546" i="21"/>
  <c r="M546" i="21"/>
  <c r="N546" i="21"/>
  <c r="O546" i="21"/>
  <c r="R546" i="21"/>
  <c r="S546" i="21"/>
  <c r="T546" i="21"/>
  <c r="Z546" i="21"/>
  <c r="D547" i="21"/>
  <c r="E547" i="21"/>
  <c r="J547" i="21"/>
  <c r="M547" i="21"/>
  <c r="N547" i="21"/>
  <c r="O547" i="21"/>
  <c r="R547" i="21"/>
  <c r="S547" i="21"/>
  <c r="T547" i="21"/>
  <c r="Z547" i="21"/>
  <c r="D548" i="21"/>
  <c r="E548" i="21"/>
  <c r="J548" i="21"/>
  <c r="M548" i="21"/>
  <c r="N548" i="21"/>
  <c r="O548" i="21"/>
  <c r="R548" i="21"/>
  <c r="S548" i="21"/>
  <c r="T548" i="21"/>
  <c r="Z548" i="21"/>
  <c r="D549" i="21"/>
  <c r="E549" i="21"/>
  <c r="J549" i="21"/>
  <c r="M549" i="21"/>
  <c r="N549" i="21"/>
  <c r="O549" i="21"/>
  <c r="R549" i="21"/>
  <c r="S549" i="21"/>
  <c r="T549" i="21"/>
  <c r="Z549" i="21"/>
  <c r="D550" i="21"/>
  <c r="E550" i="21"/>
  <c r="J550" i="21"/>
  <c r="M550" i="21"/>
  <c r="N550" i="21"/>
  <c r="O550" i="21"/>
  <c r="R550" i="21"/>
  <c r="S550" i="21"/>
  <c r="T550" i="21"/>
  <c r="Z550" i="21"/>
  <c r="D551" i="21"/>
  <c r="E551" i="21"/>
  <c r="J551" i="21"/>
  <c r="M551" i="21"/>
  <c r="N551" i="21"/>
  <c r="O551" i="21"/>
  <c r="R551" i="21"/>
  <c r="S551" i="21"/>
  <c r="T551" i="21"/>
  <c r="Z551" i="21"/>
  <c r="D552" i="21"/>
  <c r="E552" i="21"/>
  <c r="J552" i="21"/>
  <c r="M552" i="21"/>
  <c r="N552" i="21"/>
  <c r="O552" i="21"/>
  <c r="R552" i="21"/>
  <c r="S552" i="21"/>
  <c r="T552" i="21"/>
  <c r="Z552" i="21"/>
  <c r="D553" i="21"/>
  <c r="E553" i="21"/>
  <c r="J553" i="21"/>
  <c r="M553" i="21"/>
  <c r="N553" i="21"/>
  <c r="O553" i="21"/>
  <c r="R553" i="21"/>
  <c r="S553" i="21"/>
  <c r="T553" i="21"/>
  <c r="Z553" i="21"/>
  <c r="D554" i="21"/>
  <c r="E554" i="21"/>
  <c r="J554" i="21"/>
  <c r="M554" i="21"/>
  <c r="N554" i="21"/>
  <c r="O554" i="21"/>
  <c r="R554" i="21"/>
  <c r="S554" i="21"/>
  <c r="T554" i="21"/>
  <c r="Z554" i="21"/>
  <c r="D555" i="21"/>
  <c r="E555" i="21"/>
  <c r="J555" i="21"/>
  <c r="M555" i="21"/>
  <c r="N555" i="21"/>
  <c r="O555" i="21"/>
  <c r="R555" i="21"/>
  <c r="S555" i="21"/>
  <c r="T555" i="21"/>
  <c r="Z555" i="21"/>
  <c r="D556" i="21"/>
  <c r="E556" i="21"/>
  <c r="J556" i="21"/>
  <c r="M556" i="21"/>
  <c r="N556" i="21"/>
  <c r="O556" i="21"/>
  <c r="R556" i="21"/>
  <c r="S556" i="21"/>
  <c r="T556" i="21"/>
  <c r="Z556" i="21"/>
  <c r="D557" i="21"/>
  <c r="E557" i="21"/>
  <c r="J557" i="21"/>
  <c r="M557" i="21"/>
  <c r="N557" i="21"/>
  <c r="O557" i="21"/>
  <c r="R557" i="21"/>
  <c r="S557" i="21"/>
  <c r="T557" i="21"/>
  <c r="Z557" i="21"/>
  <c r="D558" i="21"/>
  <c r="E558" i="21"/>
  <c r="J558" i="21"/>
  <c r="M558" i="21"/>
  <c r="N558" i="21"/>
  <c r="O558" i="21"/>
  <c r="R558" i="21"/>
  <c r="S558" i="21"/>
  <c r="T558" i="21"/>
  <c r="Z558" i="21"/>
  <c r="AA558" i="21" s="1"/>
  <c r="D559" i="21"/>
  <c r="E559" i="21"/>
  <c r="J559" i="21"/>
  <c r="M559" i="21"/>
  <c r="N559" i="21"/>
  <c r="O559" i="21"/>
  <c r="R559" i="21"/>
  <c r="S559" i="21"/>
  <c r="T559" i="21"/>
  <c r="Z559" i="21"/>
  <c r="D560" i="21"/>
  <c r="E560" i="21"/>
  <c r="J560" i="21"/>
  <c r="M560" i="21"/>
  <c r="N560" i="21"/>
  <c r="O560" i="21"/>
  <c r="R560" i="21"/>
  <c r="S560" i="21"/>
  <c r="T560" i="21"/>
  <c r="Z560" i="21"/>
  <c r="D561" i="21"/>
  <c r="E561" i="21"/>
  <c r="J561" i="21"/>
  <c r="M561" i="21"/>
  <c r="N561" i="21"/>
  <c r="O561" i="21"/>
  <c r="R561" i="21"/>
  <c r="S561" i="21"/>
  <c r="T561" i="21"/>
  <c r="Z561" i="21"/>
  <c r="D562" i="21"/>
  <c r="E562" i="21"/>
  <c r="J562" i="21"/>
  <c r="M562" i="21"/>
  <c r="N562" i="21"/>
  <c r="O562" i="21"/>
  <c r="R562" i="21"/>
  <c r="S562" i="21"/>
  <c r="T562" i="21"/>
  <c r="Z562" i="21"/>
  <c r="D563" i="21"/>
  <c r="E563" i="21"/>
  <c r="J563" i="21"/>
  <c r="M563" i="21"/>
  <c r="N563" i="21"/>
  <c r="O563" i="21"/>
  <c r="R563" i="21"/>
  <c r="S563" i="21"/>
  <c r="T563" i="21"/>
  <c r="Z563" i="21"/>
  <c r="D564" i="21"/>
  <c r="E564" i="21"/>
  <c r="J564" i="21"/>
  <c r="M564" i="21"/>
  <c r="N564" i="21"/>
  <c r="O564" i="21"/>
  <c r="R564" i="21"/>
  <c r="S564" i="21"/>
  <c r="T564" i="21"/>
  <c r="Z564" i="21"/>
  <c r="D565" i="21"/>
  <c r="E565" i="21"/>
  <c r="J565" i="21"/>
  <c r="M565" i="21"/>
  <c r="N565" i="21"/>
  <c r="O565" i="21"/>
  <c r="R565" i="21"/>
  <c r="S565" i="21"/>
  <c r="T565" i="21"/>
  <c r="Z565" i="21"/>
  <c r="D566" i="21"/>
  <c r="E566" i="21"/>
  <c r="J566" i="21"/>
  <c r="M566" i="21"/>
  <c r="N566" i="21"/>
  <c r="O566" i="21"/>
  <c r="R566" i="21"/>
  <c r="S566" i="21"/>
  <c r="T566" i="21"/>
  <c r="Z566" i="21"/>
  <c r="D567" i="21"/>
  <c r="E567" i="21"/>
  <c r="J567" i="21"/>
  <c r="M567" i="21"/>
  <c r="N567" i="21"/>
  <c r="O567" i="21"/>
  <c r="R567" i="21"/>
  <c r="S567" i="21"/>
  <c r="T567" i="21"/>
  <c r="Z567" i="21"/>
  <c r="D568" i="21"/>
  <c r="E568" i="21"/>
  <c r="J568" i="21"/>
  <c r="M568" i="21"/>
  <c r="N568" i="21"/>
  <c r="O568" i="21"/>
  <c r="R568" i="21"/>
  <c r="S568" i="21"/>
  <c r="T568" i="21"/>
  <c r="Z568" i="21"/>
  <c r="D569" i="21"/>
  <c r="E569" i="21"/>
  <c r="J569" i="21"/>
  <c r="M569" i="21"/>
  <c r="N569" i="21"/>
  <c r="O569" i="21"/>
  <c r="R569" i="21"/>
  <c r="S569" i="21"/>
  <c r="T569" i="21"/>
  <c r="Z569" i="21"/>
  <c r="AC569" i="21" s="1"/>
  <c r="D570" i="21"/>
  <c r="E570" i="21"/>
  <c r="J570" i="21"/>
  <c r="M570" i="21"/>
  <c r="N570" i="21"/>
  <c r="O570" i="21"/>
  <c r="R570" i="21"/>
  <c r="S570" i="21"/>
  <c r="T570" i="21"/>
  <c r="Z570" i="21"/>
  <c r="D571" i="21"/>
  <c r="E571" i="21"/>
  <c r="J571" i="21"/>
  <c r="M571" i="21"/>
  <c r="N571" i="21"/>
  <c r="O571" i="21"/>
  <c r="R571" i="21"/>
  <c r="S571" i="21"/>
  <c r="T571" i="21"/>
  <c r="Z571" i="21"/>
  <c r="D572" i="21"/>
  <c r="E572" i="21"/>
  <c r="J572" i="21"/>
  <c r="M572" i="21"/>
  <c r="N572" i="21"/>
  <c r="O572" i="21"/>
  <c r="R572" i="21"/>
  <c r="S572" i="21"/>
  <c r="T572" i="21"/>
  <c r="Z572" i="21"/>
  <c r="AC572" i="21" s="1"/>
  <c r="D573" i="21"/>
  <c r="E573" i="21"/>
  <c r="J573" i="21"/>
  <c r="M573" i="21"/>
  <c r="N573" i="21"/>
  <c r="O573" i="21"/>
  <c r="R573" i="21"/>
  <c r="S573" i="21"/>
  <c r="T573" i="21"/>
  <c r="Z573" i="21"/>
  <c r="D574" i="21"/>
  <c r="E574" i="21"/>
  <c r="J574" i="21"/>
  <c r="M574" i="21"/>
  <c r="N574" i="21"/>
  <c r="O574" i="21"/>
  <c r="R574" i="21"/>
  <c r="S574" i="21"/>
  <c r="T574" i="21"/>
  <c r="Z574" i="21"/>
  <c r="AC574" i="21" s="1"/>
  <c r="D575" i="21"/>
  <c r="E575" i="21"/>
  <c r="J575" i="21"/>
  <c r="M575" i="21"/>
  <c r="N575" i="21"/>
  <c r="O575" i="21"/>
  <c r="R575" i="21"/>
  <c r="S575" i="21"/>
  <c r="T575" i="21"/>
  <c r="Z575" i="21"/>
  <c r="D576" i="21"/>
  <c r="E576" i="21"/>
  <c r="J576" i="21"/>
  <c r="M576" i="21"/>
  <c r="N576" i="21"/>
  <c r="O576" i="21"/>
  <c r="R576" i="21"/>
  <c r="T576" i="21"/>
  <c r="Z576" i="21"/>
  <c r="AC576" i="21" s="1"/>
  <c r="D577" i="21"/>
  <c r="E577" i="21"/>
  <c r="J577" i="21"/>
  <c r="M577" i="21"/>
  <c r="N577" i="21"/>
  <c r="O577" i="21"/>
  <c r="R577" i="21"/>
  <c r="T577" i="21"/>
  <c r="Z577" i="21"/>
  <c r="AB577" i="21" s="1"/>
  <c r="D578" i="21"/>
  <c r="E578" i="21"/>
  <c r="J578" i="21"/>
  <c r="M578" i="21"/>
  <c r="N578" i="21"/>
  <c r="O578" i="21"/>
  <c r="R578" i="21"/>
  <c r="T578" i="21"/>
  <c r="Z578" i="21"/>
  <c r="D579" i="21"/>
  <c r="E579" i="21"/>
  <c r="J579" i="21"/>
  <c r="M579" i="21"/>
  <c r="N579" i="21"/>
  <c r="O579" i="21"/>
  <c r="R579" i="21"/>
  <c r="T579" i="21"/>
  <c r="Z579" i="21"/>
  <c r="D580" i="21"/>
  <c r="E580" i="21"/>
  <c r="J580" i="21"/>
  <c r="M580" i="21"/>
  <c r="N580" i="21"/>
  <c r="O580" i="21"/>
  <c r="R580" i="21"/>
  <c r="T580" i="21"/>
  <c r="Z580" i="21"/>
  <c r="AC580" i="21" s="1"/>
  <c r="I308" i="14"/>
  <c r="L308" i="14" s="1"/>
  <c r="J308" i="14"/>
  <c r="K308" i="14" s="1"/>
  <c r="P308" i="14"/>
  <c r="Q308" i="14"/>
  <c r="S308" i="14"/>
  <c r="T308" i="14"/>
  <c r="U308" i="14"/>
  <c r="X308" i="14"/>
  <c r="Y308" i="14"/>
  <c r="AF308" i="14"/>
  <c r="I309" i="14"/>
  <c r="O309" i="14" s="1"/>
  <c r="J309" i="14"/>
  <c r="K309" i="14" s="1"/>
  <c r="P309" i="14"/>
  <c r="Q309" i="14"/>
  <c r="S309" i="14"/>
  <c r="T309" i="14"/>
  <c r="U309" i="14"/>
  <c r="X309" i="14"/>
  <c r="Y309" i="14"/>
  <c r="I310" i="14"/>
  <c r="L310" i="14" s="1"/>
  <c r="J310" i="14"/>
  <c r="K310" i="14" s="1"/>
  <c r="P310" i="14"/>
  <c r="Q310" i="14"/>
  <c r="S310" i="14"/>
  <c r="T310" i="14"/>
  <c r="U310" i="14"/>
  <c r="X310" i="14"/>
  <c r="Y310" i="14"/>
  <c r="AG310" i="14"/>
  <c r="AF310" i="14"/>
  <c r="I311" i="14"/>
  <c r="L311" i="14" s="1"/>
  <c r="J311" i="14"/>
  <c r="K311" i="14" s="1"/>
  <c r="P311" i="14"/>
  <c r="Q311" i="14"/>
  <c r="S311" i="14"/>
  <c r="T311" i="14"/>
  <c r="U311" i="14"/>
  <c r="X311" i="14"/>
  <c r="Y311" i="14"/>
  <c r="AF311" i="14"/>
  <c r="I312" i="14"/>
  <c r="L312" i="14" s="1"/>
  <c r="J312" i="14"/>
  <c r="K312" i="14" s="1"/>
  <c r="P312" i="14"/>
  <c r="Q312" i="14"/>
  <c r="S312" i="14"/>
  <c r="T312" i="14"/>
  <c r="U312" i="14"/>
  <c r="X312" i="14"/>
  <c r="Y312" i="14"/>
  <c r="AF312" i="14"/>
  <c r="I313" i="14"/>
  <c r="L313" i="14" s="1"/>
  <c r="J313" i="14"/>
  <c r="K313" i="14" s="1"/>
  <c r="P313" i="14"/>
  <c r="Q313" i="14"/>
  <c r="S313" i="14"/>
  <c r="T313" i="14"/>
  <c r="U313" i="14"/>
  <c r="X313" i="14"/>
  <c r="Y313" i="14"/>
  <c r="AF313" i="14"/>
  <c r="I314" i="14"/>
  <c r="L314" i="14" s="1"/>
  <c r="J314" i="14"/>
  <c r="K314" i="14" s="1"/>
  <c r="P314" i="14"/>
  <c r="Q314" i="14"/>
  <c r="S314" i="14"/>
  <c r="T314" i="14"/>
  <c r="U314" i="14"/>
  <c r="X314" i="14"/>
  <c r="Y314" i="14"/>
  <c r="AG314" i="14"/>
  <c r="I315" i="14"/>
  <c r="L315" i="14" s="1"/>
  <c r="J315" i="14"/>
  <c r="K315" i="14" s="1"/>
  <c r="P315" i="14"/>
  <c r="Q315" i="14"/>
  <c r="S315" i="14"/>
  <c r="T315" i="14"/>
  <c r="U315" i="14"/>
  <c r="X315" i="14"/>
  <c r="Y315" i="14"/>
  <c r="AF315" i="14"/>
  <c r="I316" i="14"/>
  <c r="O316" i="14" s="1"/>
  <c r="J316" i="14"/>
  <c r="K316" i="14" s="1"/>
  <c r="P316" i="14"/>
  <c r="Q316" i="14"/>
  <c r="S316" i="14"/>
  <c r="T316" i="14"/>
  <c r="U316" i="14"/>
  <c r="X316" i="14"/>
  <c r="Y316" i="14"/>
  <c r="AF316" i="14"/>
  <c r="I317" i="14"/>
  <c r="L317" i="14" s="1"/>
  <c r="J317" i="14"/>
  <c r="K317" i="14" s="1"/>
  <c r="P317" i="14"/>
  <c r="Q317" i="14"/>
  <c r="S317" i="14"/>
  <c r="T317" i="14"/>
  <c r="U317" i="14"/>
  <c r="X317" i="14"/>
  <c r="Y317" i="14"/>
  <c r="AF317" i="14"/>
  <c r="I318" i="14"/>
  <c r="L318" i="14" s="1"/>
  <c r="J318" i="14"/>
  <c r="K318" i="14" s="1"/>
  <c r="P318" i="14"/>
  <c r="Q318" i="14"/>
  <c r="S318" i="14"/>
  <c r="T318" i="14"/>
  <c r="U318" i="14"/>
  <c r="X318" i="14"/>
  <c r="Y318" i="14"/>
  <c r="AG318" i="14"/>
  <c r="AF318" i="14"/>
  <c r="I319" i="14"/>
  <c r="L319" i="14" s="1"/>
  <c r="J319" i="14"/>
  <c r="K319" i="14" s="1"/>
  <c r="P319" i="14"/>
  <c r="Q319" i="14"/>
  <c r="S319" i="14"/>
  <c r="T319" i="14"/>
  <c r="U319" i="14"/>
  <c r="X319" i="14"/>
  <c r="Y319" i="14"/>
  <c r="AF319" i="14"/>
  <c r="I320" i="14"/>
  <c r="L320" i="14" s="1"/>
  <c r="J320" i="14"/>
  <c r="K320" i="14" s="1"/>
  <c r="P320" i="14"/>
  <c r="Q320" i="14"/>
  <c r="S320" i="14"/>
  <c r="T320" i="14"/>
  <c r="U320" i="14"/>
  <c r="X320" i="14"/>
  <c r="Y320" i="14"/>
  <c r="AG320" i="14"/>
  <c r="AF320" i="14"/>
  <c r="I321" i="14"/>
  <c r="L321" i="14" s="1"/>
  <c r="J321" i="14"/>
  <c r="K321" i="14" s="1"/>
  <c r="P321" i="14"/>
  <c r="Q321" i="14"/>
  <c r="S321" i="14"/>
  <c r="T321" i="14"/>
  <c r="U321" i="14"/>
  <c r="X321" i="14"/>
  <c r="Y321" i="14"/>
  <c r="I322" i="14"/>
  <c r="L322" i="14" s="1"/>
  <c r="J322" i="14"/>
  <c r="K322" i="14" s="1"/>
  <c r="P322" i="14"/>
  <c r="Q322" i="14"/>
  <c r="S322" i="14"/>
  <c r="T322" i="14"/>
  <c r="U322" i="14"/>
  <c r="X322" i="14"/>
  <c r="Y322" i="14"/>
  <c r="AG322" i="14"/>
  <c r="I323" i="14"/>
  <c r="L323" i="14" s="1"/>
  <c r="J323" i="14"/>
  <c r="K323" i="14" s="1"/>
  <c r="P323" i="14"/>
  <c r="Q323" i="14"/>
  <c r="S323" i="14"/>
  <c r="T323" i="14"/>
  <c r="U323" i="14"/>
  <c r="X323" i="14"/>
  <c r="Y323" i="14"/>
  <c r="I324" i="14"/>
  <c r="O324" i="14" s="1"/>
  <c r="J324" i="14"/>
  <c r="K324" i="14" s="1"/>
  <c r="P324" i="14"/>
  <c r="Q324" i="14"/>
  <c r="S324" i="14"/>
  <c r="T324" i="14"/>
  <c r="U324" i="14"/>
  <c r="X324" i="14"/>
  <c r="Y324" i="14"/>
  <c r="AG324" i="14"/>
  <c r="AF324" i="14"/>
  <c r="I325" i="14"/>
  <c r="L325" i="14" s="1"/>
  <c r="J325" i="14"/>
  <c r="K325" i="14" s="1"/>
  <c r="P325" i="14"/>
  <c r="Q325" i="14"/>
  <c r="S325" i="14"/>
  <c r="T325" i="14"/>
  <c r="U325" i="14"/>
  <c r="X325" i="14"/>
  <c r="Y325" i="14"/>
  <c r="AF325" i="14"/>
  <c r="I326" i="14"/>
  <c r="O326" i="14" s="1"/>
  <c r="J326" i="14"/>
  <c r="K326" i="14" s="1"/>
  <c r="P326" i="14"/>
  <c r="Q326" i="14"/>
  <c r="S326" i="14"/>
  <c r="T326" i="14"/>
  <c r="U326" i="14"/>
  <c r="X326" i="14"/>
  <c r="Y326" i="14"/>
  <c r="AG326" i="14"/>
  <c r="I327" i="14"/>
  <c r="L327" i="14" s="1"/>
  <c r="J327" i="14"/>
  <c r="K327" i="14" s="1"/>
  <c r="P327" i="14"/>
  <c r="Q327" i="14"/>
  <c r="S327" i="14"/>
  <c r="T327" i="14"/>
  <c r="U327" i="14"/>
  <c r="X327" i="14"/>
  <c r="Y327" i="14"/>
  <c r="AF327" i="14"/>
  <c r="I328" i="14"/>
  <c r="L328" i="14" s="1"/>
  <c r="J328" i="14"/>
  <c r="K328" i="14" s="1"/>
  <c r="P328" i="14"/>
  <c r="Q328" i="14"/>
  <c r="S328" i="14"/>
  <c r="T328" i="14"/>
  <c r="U328" i="14"/>
  <c r="X328" i="14"/>
  <c r="Y328" i="14"/>
  <c r="AG328" i="14"/>
  <c r="I329" i="14"/>
  <c r="L329" i="14" s="1"/>
  <c r="J329" i="14"/>
  <c r="K329" i="14" s="1"/>
  <c r="P329" i="14"/>
  <c r="Q329" i="14"/>
  <c r="S329" i="14"/>
  <c r="T329" i="14"/>
  <c r="U329" i="14"/>
  <c r="X329" i="14"/>
  <c r="Y329" i="14"/>
  <c r="AG329" i="14"/>
  <c r="I330" i="14"/>
  <c r="L330" i="14" s="1"/>
  <c r="J330" i="14"/>
  <c r="K330" i="14" s="1"/>
  <c r="P330" i="14"/>
  <c r="Q330" i="14"/>
  <c r="S330" i="14"/>
  <c r="T330" i="14"/>
  <c r="U330" i="14"/>
  <c r="X330" i="14"/>
  <c r="Y330" i="14"/>
  <c r="AF330" i="14"/>
  <c r="I331" i="14"/>
  <c r="L331" i="14" s="1"/>
  <c r="J331" i="14"/>
  <c r="K331" i="14" s="1"/>
  <c r="P331" i="14"/>
  <c r="Q331" i="14"/>
  <c r="S331" i="14"/>
  <c r="T331" i="14"/>
  <c r="U331" i="14"/>
  <c r="X331" i="14"/>
  <c r="Y331" i="14"/>
  <c r="AF331" i="14"/>
  <c r="I332" i="14"/>
  <c r="O332" i="14" s="1"/>
  <c r="J332" i="14"/>
  <c r="K332" i="14" s="1"/>
  <c r="P332" i="14"/>
  <c r="Q332" i="14"/>
  <c r="S332" i="14"/>
  <c r="T332" i="14"/>
  <c r="U332" i="14"/>
  <c r="X332" i="14"/>
  <c r="Y332" i="14"/>
  <c r="AG332" i="14"/>
  <c r="I333" i="14"/>
  <c r="L333" i="14" s="1"/>
  <c r="J333" i="14"/>
  <c r="K333" i="14" s="1"/>
  <c r="P333" i="14"/>
  <c r="Q333" i="14"/>
  <c r="S333" i="14"/>
  <c r="T333" i="14"/>
  <c r="U333" i="14"/>
  <c r="X333" i="14"/>
  <c r="Y333" i="14"/>
  <c r="AF333" i="14"/>
  <c r="I334" i="14"/>
  <c r="L334" i="14" s="1"/>
  <c r="J334" i="14"/>
  <c r="K334" i="14" s="1"/>
  <c r="P334" i="14"/>
  <c r="Q334" i="14"/>
  <c r="S334" i="14"/>
  <c r="T334" i="14"/>
  <c r="U334" i="14"/>
  <c r="X334" i="14"/>
  <c r="Y334" i="14"/>
  <c r="AG334" i="14"/>
  <c r="AF334" i="14"/>
  <c r="I335" i="14"/>
  <c r="L335" i="14" s="1"/>
  <c r="J335" i="14"/>
  <c r="K335" i="14" s="1"/>
  <c r="P335" i="14"/>
  <c r="Q335" i="14"/>
  <c r="S335" i="14"/>
  <c r="T335" i="14"/>
  <c r="U335" i="14"/>
  <c r="X335" i="14"/>
  <c r="Y335" i="14"/>
  <c r="AF335" i="14"/>
  <c r="I336" i="14"/>
  <c r="L336" i="14" s="1"/>
  <c r="J336" i="14"/>
  <c r="K336" i="14" s="1"/>
  <c r="P336" i="14"/>
  <c r="Q336" i="14"/>
  <c r="S336" i="14"/>
  <c r="T336" i="14"/>
  <c r="U336" i="14"/>
  <c r="X336" i="14"/>
  <c r="Y336" i="14"/>
  <c r="AF336" i="14"/>
  <c r="AG336" i="14"/>
  <c r="I337" i="14"/>
  <c r="L337" i="14" s="1"/>
  <c r="J337" i="14"/>
  <c r="K337" i="14" s="1"/>
  <c r="P337" i="14"/>
  <c r="Q337" i="14"/>
  <c r="S337" i="14"/>
  <c r="T337" i="14"/>
  <c r="U337" i="14"/>
  <c r="X337" i="14"/>
  <c r="Y337" i="14"/>
  <c r="I338" i="14"/>
  <c r="L338" i="14" s="1"/>
  <c r="J338" i="14"/>
  <c r="K338" i="14" s="1"/>
  <c r="P338" i="14"/>
  <c r="Q338" i="14"/>
  <c r="S338" i="14"/>
  <c r="T338" i="14"/>
  <c r="U338" i="14"/>
  <c r="X338" i="14"/>
  <c r="Y338" i="14"/>
  <c r="AF338" i="14"/>
  <c r="I339" i="14"/>
  <c r="L339" i="14" s="1"/>
  <c r="J339" i="14"/>
  <c r="K339" i="14" s="1"/>
  <c r="P339" i="14"/>
  <c r="Q339" i="14"/>
  <c r="S339" i="14"/>
  <c r="T339" i="14"/>
  <c r="U339" i="14"/>
  <c r="X339" i="14"/>
  <c r="Y339" i="14"/>
  <c r="I340" i="14"/>
  <c r="O340" i="14" s="1"/>
  <c r="J340" i="14"/>
  <c r="K340" i="14" s="1"/>
  <c r="P340" i="14"/>
  <c r="Q340" i="14"/>
  <c r="S340" i="14"/>
  <c r="T340" i="14"/>
  <c r="U340" i="14"/>
  <c r="X340" i="14"/>
  <c r="Y340" i="14"/>
  <c r="AG340" i="14"/>
  <c r="I341" i="14"/>
  <c r="O341" i="14" s="1"/>
  <c r="J341" i="14"/>
  <c r="K341" i="14" s="1"/>
  <c r="P341" i="14"/>
  <c r="Q341" i="14"/>
  <c r="S341" i="14"/>
  <c r="T341" i="14"/>
  <c r="U341" i="14"/>
  <c r="X341" i="14"/>
  <c r="Y341" i="14"/>
  <c r="AF341" i="14"/>
  <c r="I342" i="14"/>
  <c r="L342" i="14" s="1"/>
  <c r="J342" i="14"/>
  <c r="K342" i="14" s="1"/>
  <c r="P342" i="14"/>
  <c r="Q342" i="14"/>
  <c r="S342" i="14"/>
  <c r="T342" i="14"/>
  <c r="U342" i="14"/>
  <c r="X342" i="14"/>
  <c r="Y342" i="14"/>
  <c r="AG342" i="14"/>
  <c r="AF342" i="14"/>
  <c r="I343" i="14"/>
  <c r="L343" i="14" s="1"/>
  <c r="J343" i="14"/>
  <c r="K343" i="14" s="1"/>
  <c r="P343" i="14"/>
  <c r="Q343" i="14"/>
  <c r="S343" i="14"/>
  <c r="T343" i="14"/>
  <c r="U343" i="14"/>
  <c r="X343" i="14"/>
  <c r="Y343" i="14"/>
  <c r="AG343" i="14"/>
  <c r="I344" i="14"/>
  <c r="L344" i="14" s="1"/>
  <c r="J344" i="14"/>
  <c r="K344" i="14" s="1"/>
  <c r="P344" i="14"/>
  <c r="Q344" i="14"/>
  <c r="S344" i="14"/>
  <c r="T344" i="14"/>
  <c r="U344" i="14"/>
  <c r="X344" i="14"/>
  <c r="Y344" i="14"/>
  <c r="AG344" i="14"/>
  <c r="AF344" i="14"/>
  <c r="I345" i="14"/>
  <c r="L345" i="14" s="1"/>
  <c r="J345" i="14"/>
  <c r="K345" i="14" s="1"/>
  <c r="P345" i="14"/>
  <c r="Q345" i="14"/>
  <c r="S345" i="14"/>
  <c r="T345" i="14"/>
  <c r="U345" i="14"/>
  <c r="X345" i="14"/>
  <c r="Y345" i="14"/>
  <c r="AG345" i="14"/>
  <c r="I346" i="14"/>
  <c r="L346" i="14" s="1"/>
  <c r="J346" i="14"/>
  <c r="K346" i="14" s="1"/>
  <c r="P346" i="14"/>
  <c r="Q346" i="14"/>
  <c r="S346" i="14"/>
  <c r="T346" i="14"/>
  <c r="U346" i="14"/>
  <c r="X346" i="14"/>
  <c r="Y346" i="14"/>
  <c r="AF346" i="14"/>
  <c r="I347" i="14"/>
  <c r="L347" i="14" s="1"/>
  <c r="J347" i="14"/>
  <c r="K347" i="14" s="1"/>
  <c r="P347" i="14"/>
  <c r="Q347" i="14"/>
  <c r="S347" i="14"/>
  <c r="T347" i="14"/>
  <c r="U347" i="14"/>
  <c r="X347" i="14"/>
  <c r="Y347" i="14"/>
  <c r="AF347" i="14"/>
  <c r="I348" i="14"/>
  <c r="O348" i="14" s="1"/>
  <c r="J348" i="14"/>
  <c r="K348" i="14" s="1"/>
  <c r="P348" i="14"/>
  <c r="Q348" i="14"/>
  <c r="S348" i="14"/>
  <c r="T348" i="14"/>
  <c r="U348" i="14"/>
  <c r="X348" i="14"/>
  <c r="Y348" i="14"/>
  <c r="AF348" i="14"/>
  <c r="I349" i="14"/>
  <c r="L349" i="14" s="1"/>
  <c r="J349" i="14"/>
  <c r="K349" i="14" s="1"/>
  <c r="P349" i="14"/>
  <c r="Q349" i="14"/>
  <c r="S349" i="14"/>
  <c r="T349" i="14"/>
  <c r="U349" i="14"/>
  <c r="X349" i="14"/>
  <c r="Y349" i="14"/>
  <c r="AF349" i="14"/>
  <c r="I350" i="14"/>
  <c r="O350" i="14" s="1"/>
  <c r="J350" i="14"/>
  <c r="K350" i="14" s="1"/>
  <c r="P350" i="14"/>
  <c r="Q350" i="14"/>
  <c r="S350" i="14"/>
  <c r="T350" i="14"/>
  <c r="U350" i="14"/>
  <c r="X350" i="14"/>
  <c r="Y350" i="14"/>
  <c r="AG350" i="14"/>
  <c r="I351" i="14"/>
  <c r="L351" i="14" s="1"/>
  <c r="J351" i="14"/>
  <c r="K351" i="14" s="1"/>
  <c r="P351" i="14"/>
  <c r="Q351" i="14"/>
  <c r="S351" i="14"/>
  <c r="T351" i="14"/>
  <c r="U351" i="14"/>
  <c r="X351" i="14"/>
  <c r="Y351" i="14"/>
  <c r="AF351" i="14"/>
  <c r="AG351" i="14"/>
  <c r="D109" i="21"/>
  <c r="E109" i="21"/>
  <c r="F109" i="21"/>
  <c r="J109" i="21"/>
  <c r="M109" i="21"/>
  <c r="N109" i="21"/>
  <c r="O109" i="21"/>
  <c r="R109" i="21"/>
  <c r="S109" i="21"/>
  <c r="T109" i="21"/>
  <c r="Z109" i="21"/>
  <c r="D110" i="21"/>
  <c r="E110" i="21"/>
  <c r="F110" i="21"/>
  <c r="J110" i="21"/>
  <c r="M110" i="21"/>
  <c r="N110" i="21"/>
  <c r="O110" i="21"/>
  <c r="R110" i="21"/>
  <c r="S110" i="21"/>
  <c r="T110" i="21"/>
  <c r="Z110" i="21"/>
  <c r="AA58" i="21" s="1"/>
  <c r="H473" i="14"/>
  <c r="S473" i="14"/>
  <c r="T473" i="14"/>
  <c r="U473" i="14"/>
  <c r="X473" i="14"/>
  <c r="Y473" i="14"/>
  <c r="H578" i="16"/>
  <c r="J578" i="16"/>
  <c r="H579" i="16"/>
  <c r="J579" i="16"/>
  <c r="E579" i="16"/>
  <c r="G579" i="16"/>
  <c r="E578" i="16"/>
  <c r="G578" i="16"/>
  <c r="H472" i="14"/>
  <c r="S472" i="14"/>
  <c r="T472" i="14"/>
  <c r="U472" i="14"/>
  <c r="X472" i="14"/>
  <c r="Y472" i="14"/>
  <c r="F265" i="24"/>
  <c r="F253" i="24"/>
  <c r="F254" i="24"/>
  <c r="F255" i="24"/>
  <c r="F256" i="24"/>
  <c r="F257" i="24"/>
  <c r="F258" i="24"/>
  <c r="F260" i="24"/>
  <c r="F261" i="24"/>
  <c r="F262" i="24"/>
  <c r="F263" i="24"/>
  <c r="F264" i="24"/>
  <c r="F252" i="24"/>
  <c r="Z111" i="21"/>
  <c r="D111" i="21"/>
  <c r="E111" i="21"/>
  <c r="F111" i="21"/>
  <c r="J111" i="21"/>
  <c r="M111" i="21"/>
  <c r="N111" i="21"/>
  <c r="O111" i="21"/>
  <c r="R111" i="21"/>
  <c r="S111" i="21"/>
  <c r="T111" i="21"/>
  <c r="H471" i="14"/>
  <c r="S471" i="14"/>
  <c r="T471" i="14"/>
  <c r="U471" i="14"/>
  <c r="X471" i="14"/>
  <c r="Y471" i="14"/>
  <c r="H577" i="16"/>
  <c r="J577" i="16"/>
  <c r="E577" i="16"/>
  <c r="G577" i="16"/>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309" i="21"/>
  <c r="F310" i="21"/>
  <c r="F311" i="21"/>
  <c r="F312" i="21"/>
  <c r="F313" i="21"/>
  <c r="F314" i="21"/>
  <c r="F315" i="21"/>
  <c r="F316" i="21"/>
  <c r="F317" i="21"/>
  <c r="F318" i="21"/>
  <c r="F319" i="21"/>
  <c r="F320" i="21"/>
  <c r="F321" i="21"/>
  <c r="F322" i="21"/>
  <c r="F112" i="21"/>
  <c r="Z112" i="21"/>
  <c r="R112" i="21"/>
  <c r="S112" i="21"/>
  <c r="T112" i="21"/>
  <c r="M112" i="21"/>
  <c r="N112" i="21"/>
  <c r="O112" i="21"/>
  <c r="D112" i="21"/>
  <c r="E112" i="21"/>
  <c r="J112" i="21"/>
  <c r="H470" i="14"/>
  <c r="S470" i="14"/>
  <c r="T470" i="14"/>
  <c r="U470" i="14"/>
  <c r="X470" i="14"/>
  <c r="Y470" i="14"/>
  <c r="H576" i="16"/>
  <c r="J576" i="16"/>
  <c r="E576" i="16"/>
  <c r="G576" i="16"/>
  <c r="BA131" i="28" l="1"/>
  <c r="BA107" i="28"/>
  <c r="BA152" i="28"/>
  <c r="AH78" i="28"/>
  <c r="BA115" i="28"/>
  <c r="BA179" i="28"/>
  <c r="BA135" i="28"/>
  <c r="BA223" i="28"/>
  <c r="AS95" i="6"/>
  <c r="AS55" i="6"/>
  <c r="AS20" i="6"/>
  <c r="AS35" i="6"/>
  <c r="AS75" i="6"/>
  <c r="AS135" i="6"/>
  <c r="AS115" i="6"/>
  <c r="BA97" i="28"/>
  <c r="K593" i="16"/>
  <c r="AS148" i="6"/>
  <c r="AS128" i="6"/>
  <c r="AS108" i="6"/>
  <c r="AS88" i="6"/>
  <c r="AS68" i="6"/>
  <c r="AS48" i="6"/>
  <c r="AS28" i="6"/>
  <c r="L581" i="16"/>
  <c r="AS147" i="6"/>
  <c r="AS127" i="6"/>
  <c r="AS107" i="6"/>
  <c r="AS87" i="6"/>
  <c r="AS67" i="6"/>
  <c r="AS47" i="6"/>
  <c r="AS27" i="6"/>
  <c r="BA191" i="28"/>
  <c r="BA162" i="28"/>
  <c r="BA110" i="28"/>
  <c r="AS34" i="6"/>
  <c r="AS132" i="6"/>
  <c r="AS52" i="6"/>
  <c r="AS51" i="6"/>
  <c r="BA117" i="28"/>
  <c r="AS86" i="6"/>
  <c r="AS145" i="6"/>
  <c r="AS105" i="6"/>
  <c r="AS65" i="6"/>
  <c r="AS25" i="6"/>
  <c r="BA93" i="28"/>
  <c r="AS144" i="6"/>
  <c r="AS124" i="6"/>
  <c r="AS104" i="6"/>
  <c r="AS84" i="6"/>
  <c r="AS64" i="6"/>
  <c r="AS44" i="6"/>
  <c r="AS24" i="6"/>
  <c r="AF509" i="14"/>
  <c r="BA106" i="28"/>
  <c r="BA155" i="28"/>
  <c r="AS125" i="6"/>
  <c r="AS85" i="6"/>
  <c r="AS45" i="6"/>
  <c r="BA197" i="28"/>
  <c r="AS143" i="6"/>
  <c r="AS123" i="6"/>
  <c r="AS103" i="6"/>
  <c r="AS83" i="6"/>
  <c r="AS63" i="6"/>
  <c r="AS43" i="6"/>
  <c r="AS23" i="6"/>
  <c r="AS114" i="6"/>
  <c r="AS113" i="6"/>
  <c r="AS112" i="6"/>
  <c r="AS131" i="6"/>
  <c r="AS31" i="6"/>
  <c r="AS110" i="6"/>
  <c r="AS50" i="6"/>
  <c r="AS149" i="6"/>
  <c r="AS89" i="6"/>
  <c r="AS49" i="6"/>
  <c r="AS126" i="6"/>
  <c r="AS46" i="6"/>
  <c r="AS102" i="6"/>
  <c r="AS22" i="6"/>
  <c r="AS141" i="6"/>
  <c r="AS121" i="6"/>
  <c r="AS101" i="6"/>
  <c r="AS81" i="6"/>
  <c r="AS61" i="6"/>
  <c r="AS41" i="6"/>
  <c r="AS21" i="6"/>
  <c r="BA166" i="28"/>
  <c r="BA173" i="28"/>
  <c r="BA78" i="28"/>
  <c r="BA102" i="28"/>
  <c r="AS54" i="6"/>
  <c r="AS133" i="6"/>
  <c r="AS53" i="6"/>
  <c r="AS32" i="6"/>
  <c r="AS151" i="6"/>
  <c r="AS71" i="6"/>
  <c r="AS150" i="6"/>
  <c r="AS90" i="6"/>
  <c r="AS129" i="6"/>
  <c r="AS69" i="6"/>
  <c r="AS146" i="6"/>
  <c r="AS26" i="6"/>
  <c r="AS82" i="6"/>
  <c r="BA195" i="28"/>
  <c r="AS140" i="6"/>
  <c r="AS120" i="6"/>
  <c r="AS100" i="6"/>
  <c r="AS80" i="6"/>
  <c r="AS60" i="6"/>
  <c r="AS40" i="6"/>
  <c r="BA122" i="28"/>
  <c r="BA186" i="28"/>
  <c r="BA193" i="28"/>
  <c r="BA185" i="28"/>
  <c r="BA98" i="28"/>
  <c r="BA142" i="28"/>
  <c r="AS134" i="6"/>
  <c r="AP158" i="6"/>
  <c r="AS153" i="6"/>
  <c r="AS33" i="6"/>
  <c r="AS152" i="6"/>
  <c r="AS66" i="6"/>
  <c r="BA108" i="28"/>
  <c r="AS142" i="6"/>
  <c r="AS62" i="6"/>
  <c r="L576" i="16"/>
  <c r="AS139" i="6"/>
  <c r="AS119" i="6"/>
  <c r="AS99" i="6"/>
  <c r="AS79" i="6"/>
  <c r="AS59" i="6"/>
  <c r="AS39" i="6"/>
  <c r="BA85" i="28"/>
  <c r="BA211" i="28"/>
  <c r="BA109" i="28"/>
  <c r="BA76" i="28"/>
  <c r="BA118" i="28"/>
  <c r="BA100" i="28"/>
  <c r="BA83" i="28"/>
  <c r="AH79" i="28"/>
  <c r="AS73" i="6"/>
  <c r="AS92" i="6"/>
  <c r="AS111" i="6"/>
  <c r="AS30" i="6"/>
  <c r="BA121" i="28"/>
  <c r="AS122" i="6"/>
  <c r="AS138" i="6"/>
  <c r="AS118" i="6"/>
  <c r="AS98" i="6"/>
  <c r="AS78" i="6"/>
  <c r="AS58" i="6"/>
  <c r="AS38" i="6"/>
  <c r="AS74" i="6"/>
  <c r="AS72" i="6"/>
  <c r="AS91" i="6"/>
  <c r="AS70" i="6"/>
  <c r="BA99" i="28"/>
  <c r="AS29" i="6"/>
  <c r="AS42" i="6"/>
  <c r="AS137" i="6"/>
  <c r="AS117" i="6"/>
  <c r="AS97" i="6"/>
  <c r="AS77" i="6"/>
  <c r="AS57" i="6"/>
  <c r="AS37" i="6"/>
  <c r="BA149" i="28"/>
  <c r="AS94" i="6"/>
  <c r="AS93" i="6"/>
  <c r="AS130" i="6"/>
  <c r="AS109" i="6"/>
  <c r="BA119" i="28"/>
  <c r="AS106" i="6"/>
  <c r="AS136" i="6"/>
  <c r="AS116" i="6"/>
  <c r="AS96" i="6"/>
  <c r="AS76" i="6"/>
  <c r="AS56" i="6"/>
  <c r="AS36" i="6"/>
  <c r="K596" i="16"/>
  <c r="BA87" i="28"/>
  <c r="BA158" i="28"/>
  <c r="BA123" i="28"/>
  <c r="AH150" i="28"/>
  <c r="BA169" i="28"/>
  <c r="BA143" i="28"/>
  <c r="BA114" i="28"/>
  <c r="BA81" i="28"/>
  <c r="BA79" i="28"/>
  <c r="BA144" i="28"/>
  <c r="BA164" i="28"/>
  <c r="BA133" i="28"/>
  <c r="BA171" i="28"/>
  <c r="BA184" i="28"/>
  <c r="BA141" i="28"/>
  <c r="BA90" i="28"/>
  <c r="BA137" i="28"/>
  <c r="BA161" i="28"/>
  <c r="BA154" i="28"/>
  <c r="BA130" i="28"/>
  <c r="BA214" i="28"/>
  <c r="BA177" i="28"/>
  <c r="BA201" i="28"/>
  <c r="BA199" i="28"/>
  <c r="BA113" i="28"/>
  <c r="BA151" i="28"/>
  <c r="BA146" i="28"/>
  <c r="BA188" i="28"/>
  <c r="BA153" i="28"/>
  <c r="BA82" i="28"/>
  <c r="AH232" i="28"/>
  <c r="BA210" i="28"/>
  <c r="BA204" i="28"/>
  <c r="BA208" i="28"/>
  <c r="BA215" i="28"/>
  <c r="BA221" i="28"/>
  <c r="BA206" i="28"/>
  <c r="BA213" i="28"/>
  <c r="BA217" i="28"/>
  <c r="BA216" i="28"/>
  <c r="BA219" i="28"/>
  <c r="BA222" i="28"/>
  <c r="AH101" i="28"/>
  <c r="AH81" i="28"/>
  <c r="BA209" i="28"/>
  <c r="BA96" i="28"/>
  <c r="BA138" i="28"/>
  <c r="BA120" i="28"/>
  <c r="BA103" i="28"/>
  <c r="AH184" i="28"/>
  <c r="BA163" i="28"/>
  <c r="AH73" i="28"/>
  <c r="BA207" i="28"/>
  <c r="BA112" i="28"/>
  <c r="BA134" i="28"/>
  <c r="BA176" i="28"/>
  <c r="BA218" i="28"/>
  <c r="BA200" i="28"/>
  <c r="BA183" i="28"/>
  <c r="BA124" i="28"/>
  <c r="BA129" i="28"/>
  <c r="BA73" i="28"/>
  <c r="BA80" i="28"/>
  <c r="BA72" i="28"/>
  <c r="BA189" i="28"/>
  <c r="BA74" i="28"/>
  <c r="BA127" i="28"/>
  <c r="BA147" i="28"/>
  <c r="BA116" i="28"/>
  <c r="BA140" i="28"/>
  <c r="BA167" i="28"/>
  <c r="BA136" i="28"/>
  <c r="BA178" i="28"/>
  <c r="BA160" i="28"/>
  <c r="BA187" i="28"/>
  <c r="BA92" i="28"/>
  <c r="BA156" i="28"/>
  <c r="BA198" i="28"/>
  <c r="BA180" i="28"/>
  <c r="AH200" i="28"/>
  <c r="BA174" i="28"/>
  <c r="BA196" i="28"/>
  <c r="BA220" i="28"/>
  <c r="BA203" i="28"/>
  <c r="BA194" i="28"/>
  <c r="AH97" i="28"/>
  <c r="AH76" i="28"/>
  <c r="BA88" i="28"/>
  <c r="BA172" i="28"/>
  <c r="BA77" i="28"/>
  <c r="BA101" i="28"/>
  <c r="BA192" i="28"/>
  <c r="AH72" i="28"/>
  <c r="BA86" i="28"/>
  <c r="BA128" i="28"/>
  <c r="BA150" i="28"/>
  <c r="BA212" i="28"/>
  <c r="AH181" i="28"/>
  <c r="BA148" i="28"/>
  <c r="BA170" i="28"/>
  <c r="BA94" i="28"/>
  <c r="BA139" i="28"/>
  <c r="BA84" i="28"/>
  <c r="BA126" i="28"/>
  <c r="BA168" i="28"/>
  <c r="BA190" i="28"/>
  <c r="BA95" i="28"/>
  <c r="BA157" i="28"/>
  <c r="BA159" i="28"/>
  <c r="BA181" i="28"/>
  <c r="BA104" i="28"/>
  <c r="AF500" i="14"/>
  <c r="AF507" i="14"/>
  <c r="AG556" i="14"/>
  <c r="AB503" i="14"/>
  <c r="AG492" i="14"/>
  <c r="AF508" i="14"/>
  <c r="AG557" i="14"/>
  <c r="Q524" i="14"/>
  <c r="AP471" i="14"/>
  <c r="Q526" i="14"/>
  <c r="AP473" i="14"/>
  <c r="AG493" i="14"/>
  <c r="AF497" i="14"/>
  <c r="Q523" i="14"/>
  <c r="AP470" i="14"/>
  <c r="AF505" i="14"/>
  <c r="AG554" i="14"/>
  <c r="AF506" i="14"/>
  <c r="AG555" i="14"/>
  <c r="Q528" i="14"/>
  <c r="AP475" i="14"/>
  <c r="Q527" i="14"/>
  <c r="AP474" i="14"/>
  <c r="Q529" i="14"/>
  <c r="AP476" i="14"/>
  <c r="Q531" i="14"/>
  <c r="AP478" i="14"/>
  <c r="Q525" i="14"/>
  <c r="AP472" i="14"/>
  <c r="Q530" i="14"/>
  <c r="AP477" i="14"/>
  <c r="AC504" i="14"/>
  <c r="AF504" i="14"/>
  <c r="AG553" i="14"/>
  <c r="Q532" i="14"/>
  <c r="AP479" i="14"/>
  <c r="AH77" i="28"/>
  <c r="AH80" i="28"/>
  <c r="AH82" i="28"/>
  <c r="AH74" i="28"/>
  <c r="AH94" i="28"/>
  <c r="AH112" i="28"/>
  <c r="AH208" i="28"/>
  <c r="AH75" i="28"/>
  <c r="AH211" i="28"/>
  <c r="AH182" i="28"/>
  <c r="AH198" i="28"/>
  <c r="AH88" i="28"/>
  <c r="AC505" i="14"/>
  <c r="AF499" i="14"/>
  <c r="AB504" i="14"/>
  <c r="AB505" i="14"/>
  <c r="AB494" i="14"/>
  <c r="AC500" i="14"/>
  <c r="AC502" i="14"/>
  <c r="AC501" i="14"/>
  <c r="AP157" i="6"/>
  <c r="AP156" i="6"/>
  <c r="AO149" i="6"/>
  <c r="AC98" i="21"/>
  <c r="AA59" i="21"/>
  <c r="AC90" i="21"/>
  <c r="AA51" i="21"/>
  <c r="AC94" i="21"/>
  <c r="AA55" i="21"/>
  <c r="AC99" i="21"/>
  <c r="AA60" i="21"/>
  <c r="AC96" i="21"/>
  <c r="AA57" i="21"/>
  <c r="AH145" i="28"/>
  <c r="AH209" i="28"/>
  <c r="AH107" i="28"/>
  <c r="AH109" i="28"/>
  <c r="AH192" i="28"/>
  <c r="AH117" i="28"/>
  <c r="AH111" i="28"/>
  <c r="AH175" i="28"/>
  <c r="AH136" i="28"/>
  <c r="AH139" i="28"/>
  <c r="AH138" i="28"/>
  <c r="AH100" i="28"/>
  <c r="AH164" i="28"/>
  <c r="AH228" i="28"/>
  <c r="AH158" i="28"/>
  <c r="AH96" i="28"/>
  <c r="AH160" i="28"/>
  <c r="AH230" i="28"/>
  <c r="AH143" i="28"/>
  <c r="AH207" i="28"/>
  <c r="AH227" i="28"/>
  <c r="AH90" i="28"/>
  <c r="AH110" i="28"/>
  <c r="AH179" i="28"/>
  <c r="AH134" i="28"/>
  <c r="AH203" i="28"/>
  <c r="AH141" i="28"/>
  <c r="AH190" i="28"/>
  <c r="AH157" i="28"/>
  <c r="AH166" i="28"/>
  <c r="AH104" i="28"/>
  <c r="AH168" i="28"/>
  <c r="AH170" i="28"/>
  <c r="AH132" i="28"/>
  <c r="AH196" i="28"/>
  <c r="AH176" i="28"/>
  <c r="AH98" i="28"/>
  <c r="AH214" i="28"/>
  <c r="AH128" i="28"/>
  <c r="AH131" i="28"/>
  <c r="AH172" i="28"/>
  <c r="AH144" i="28"/>
  <c r="AH205" i="28"/>
  <c r="AH216" i="28"/>
  <c r="AH195" i="28"/>
  <c r="AH213" i="28"/>
  <c r="AH135" i="28"/>
  <c r="AH199" i="28"/>
  <c r="AH105" i="28"/>
  <c r="AH169" i="28"/>
  <c r="AH83" i="28"/>
  <c r="AH187" i="28"/>
  <c r="AH124" i="28"/>
  <c r="AH188" i="28"/>
  <c r="AH206" i="28"/>
  <c r="AH113" i="28"/>
  <c r="AH177" i="28"/>
  <c r="AH86" i="28"/>
  <c r="AH222" i="28"/>
  <c r="AH165" i="28"/>
  <c r="AH229" i="28"/>
  <c r="AH178" i="28"/>
  <c r="AH140" i="28"/>
  <c r="AH102" i="28"/>
  <c r="AH173" i="28"/>
  <c r="AH115" i="28"/>
  <c r="AH224" i="28"/>
  <c r="AH162" i="28"/>
  <c r="AH226" i="28"/>
  <c r="AH204" i="28"/>
  <c r="AH87" i="28"/>
  <c r="AH151" i="28"/>
  <c r="AH215" i="28"/>
  <c r="AH121" i="28"/>
  <c r="AH185" i="28"/>
  <c r="AH125" i="28"/>
  <c r="AH189" i="28"/>
  <c r="AH95" i="28"/>
  <c r="AH159" i="28"/>
  <c r="AH223" i="28"/>
  <c r="AH120" i="28"/>
  <c r="AH106" i="28"/>
  <c r="AH129" i="28"/>
  <c r="AH193" i="28"/>
  <c r="AH91" i="28"/>
  <c r="AH122" i="28"/>
  <c r="AH186" i="28"/>
  <c r="AH84" i="28"/>
  <c r="AH148" i="28"/>
  <c r="AH212" i="28"/>
  <c r="AH118" i="28"/>
  <c r="AH197" i="28"/>
  <c r="AH103" i="28"/>
  <c r="AH167" i="28"/>
  <c r="AH231" i="28"/>
  <c r="AH114" i="28"/>
  <c r="AH137" i="28"/>
  <c r="AH201" i="28"/>
  <c r="AH123" i="28"/>
  <c r="AH130" i="28"/>
  <c r="AH194" i="28"/>
  <c r="AH99" i="28"/>
  <c r="AH92" i="28"/>
  <c r="AH156" i="28"/>
  <c r="AH220" i="28"/>
  <c r="AH126" i="28"/>
  <c r="AH147" i="28"/>
  <c r="AH142" i="28"/>
  <c r="AY166" i="28"/>
  <c r="AH85" i="28"/>
  <c r="AH149" i="28"/>
  <c r="AH119" i="28"/>
  <c r="AH183" i="28"/>
  <c r="AH171" i="28"/>
  <c r="AH89" i="28"/>
  <c r="AH153" i="28"/>
  <c r="AH217" i="28"/>
  <c r="AH155" i="28"/>
  <c r="AH146" i="28"/>
  <c r="AH210" i="28"/>
  <c r="AH219" i="28"/>
  <c r="AH108" i="28"/>
  <c r="AH93" i="28"/>
  <c r="AH221" i="28"/>
  <c r="AH127" i="28"/>
  <c r="AH191" i="28"/>
  <c r="AH152" i="28"/>
  <c r="AH202" i="28"/>
  <c r="AH161" i="28"/>
  <c r="AH225" i="28"/>
  <c r="AH163" i="28"/>
  <c r="AH154" i="28"/>
  <c r="AH218" i="28"/>
  <c r="AH116" i="28"/>
  <c r="AH180" i="28"/>
  <c r="AH174" i="28"/>
  <c r="AO153" i="6"/>
  <c r="AN150" i="6"/>
  <c r="AP150" i="6"/>
  <c r="AO152" i="6"/>
  <c r="AP149" i="6"/>
  <c r="AP151" i="6"/>
  <c r="AO151" i="6"/>
  <c r="AN149" i="6"/>
  <c r="AP155" i="6"/>
  <c r="AO150" i="6"/>
  <c r="AP154" i="6"/>
  <c r="AP153" i="6"/>
  <c r="AP152" i="6"/>
  <c r="AB389" i="21"/>
  <c r="AC511" i="21"/>
  <c r="AC375" i="21"/>
  <c r="AC539" i="21"/>
  <c r="AC523" i="21"/>
  <c r="AC519" i="21"/>
  <c r="AC515" i="21"/>
  <c r="AC491" i="21"/>
  <c r="AC483" i="21"/>
  <c r="AC475" i="21"/>
  <c r="AC459" i="21"/>
  <c r="AC451" i="21"/>
  <c r="AC427" i="21"/>
  <c r="AC419" i="21"/>
  <c r="AC411" i="21"/>
  <c r="AA569" i="21"/>
  <c r="AC534" i="21"/>
  <c r="AC530" i="21"/>
  <c r="AC525" i="21"/>
  <c r="AC521" i="21"/>
  <c r="AC517" i="21"/>
  <c r="AC503" i="21"/>
  <c r="AC564" i="21"/>
  <c r="AC500" i="21"/>
  <c r="AC492" i="21"/>
  <c r="AC484" i="21"/>
  <c r="AC476" i="21"/>
  <c r="AC468" i="21"/>
  <c r="AC460" i="21"/>
  <c r="AC452" i="21"/>
  <c r="AC444" i="21"/>
  <c r="AC436" i="21"/>
  <c r="AC428" i="21"/>
  <c r="AC420" i="21"/>
  <c r="AC412" i="21"/>
  <c r="AC404" i="21"/>
  <c r="AC396" i="21"/>
  <c r="AC556" i="21"/>
  <c r="AC544" i="21"/>
  <c r="AC497" i="21"/>
  <c r="AC489" i="21"/>
  <c r="AC481" i="21"/>
  <c r="AC473" i="21"/>
  <c r="AC465" i="21"/>
  <c r="AC457" i="21"/>
  <c r="AC449" i="21"/>
  <c r="AC441" i="21"/>
  <c r="AC433" i="21"/>
  <c r="AA574" i="21"/>
  <c r="AC374" i="21"/>
  <c r="AC366" i="21"/>
  <c r="AC350" i="21"/>
  <c r="AC342" i="21"/>
  <c r="AC326" i="21"/>
  <c r="AC403" i="21"/>
  <c r="AC395" i="21"/>
  <c r="AC496" i="21"/>
  <c r="AC488" i="21"/>
  <c r="AC480" i="21"/>
  <c r="AC472" i="21"/>
  <c r="AC464" i="21"/>
  <c r="AC456" i="21"/>
  <c r="AC448" i="21"/>
  <c r="AC440" i="21"/>
  <c r="AC432" i="21"/>
  <c r="AC424" i="21"/>
  <c r="AC416" i="21"/>
  <c r="AC408" i="21"/>
  <c r="AC400" i="21"/>
  <c r="AC392" i="21"/>
  <c r="AA415" i="21"/>
  <c r="AC467" i="21"/>
  <c r="AB579" i="21"/>
  <c r="AC579" i="21"/>
  <c r="AA570" i="21"/>
  <c r="AC570" i="21"/>
  <c r="AA555" i="21"/>
  <c r="AC555" i="21"/>
  <c r="AC551" i="21"/>
  <c r="AA547" i="21"/>
  <c r="AC547" i="21"/>
  <c r="AC543" i="21"/>
  <c r="AA539" i="21"/>
  <c r="AC510" i="21"/>
  <c r="AC502" i="21"/>
  <c r="AC494" i="21"/>
  <c r="AC486" i="21"/>
  <c r="AC478" i="21"/>
  <c r="AC470" i="21"/>
  <c r="AC462" i="21"/>
  <c r="AC454" i="21"/>
  <c r="AC446" i="21"/>
  <c r="AC438" i="21"/>
  <c r="AC430" i="21"/>
  <c r="AA370" i="21"/>
  <c r="AC422" i="21"/>
  <c r="AC414" i="21"/>
  <c r="AC406" i="21"/>
  <c r="AC398" i="21"/>
  <c r="AC390" i="21"/>
  <c r="AC385" i="21"/>
  <c r="AC377" i="21"/>
  <c r="AC369" i="21"/>
  <c r="AC361" i="21"/>
  <c r="AB349" i="21"/>
  <c r="AC353" i="21"/>
  <c r="AC345" i="21"/>
  <c r="AC337" i="21"/>
  <c r="AB325" i="21"/>
  <c r="AC329" i="21"/>
  <c r="AB100" i="21"/>
  <c r="AB358" i="21"/>
  <c r="AC358" i="21"/>
  <c r="AA573" i="21"/>
  <c r="AC573" i="21"/>
  <c r="AC558" i="21"/>
  <c r="AA554" i="21"/>
  <c r="AC554" i="21"/>
  <c r="AB550" i="21"/>
  <c r="AC550" i="21"/>
  <c r="AA546" i="21"/>
  <c r="AC546" i="21"/>
  <c r="AA542" i="21"/>
  <c r="AC542" i="21"/>
  <c r="AC512" i="21"/>
  <c r="AC504" i="21"/>
  <c r="AC387" i="21"/>
  <c r="AC379" i="21"/>
  <c r="AC371" i="21"/>
  <c r="AC363" i="21"/>
  <c r="AC355" i="21"/>
  <c r="AC347" i="21"/>
  <c r="AC339" i="21"/>
  <c r="AC331" i="21"/>
  <c r="AC323" i="21"/>
  <c r="AA566" i="21"/>
  <c r="AC566" i="21"/>
  <c r="AA475" i="21"/>
  <c r="AC527" i="21"/>
  <c r="AA391" i="21"/>
  <c r="AC443" i="21"/>
  <c r="AA577" i="21"/>
  <c r="AC577" i="21"/>
  <c r="AA565" i="21"/>
  <c r="AC565" i="21"/>
  <c r="AA561" i="21"/>
  <c r="AC561" i="21"/>
  <c r="AA538" i="21"/>
  <c r="AC538" i="21"/>
  <c r="AC526" i="21"/>
  <c r="AC522" i="21"/>
  <c r="AA518" i="21"/>
  <c r="AC518" i="21"/>
  <c r="AC509" i="21"/>
  <c r="AC501" i="21"/>
  <c r="AC493" i="21"/>
  <c r="AC485" i="21"/>
  <c r="AC477" i="21"/>
  <c r="AC469" i="21"/>
  <c r="AC461" i="21"/>
  <c r="AB453" i="21"/>
  <c r="AC453" i="21"/>
  <c r="AB445" i="21"/>
  <c r="AC445" i="21"/>
  <c r="AC437" i="21"/>
  <c r="AC429" i="21"/>
  <c r="AC421" i="21"/>
  <c r="AC413" i="21"/>
  <c r="AB405" i="21"/>
  <c r="AC405" i="21"/>
  <c r="AC397" i="21"/>
  <c r="AC384" i="21"/>
  <c r="AC376" i="21"/>
  <c r="AC368" i="21"/>
  <c r="AC360" i="21"/>
  <c r="AC352" i="21"/>
  <c r="AC344" i="21"/>
  <c r="AC336" i="21"/>
  <c r="AC328" i="21"/>
  <c r="AA531" i="21"/>
  <c r="AC531" i="21"/>
  <c r="AA455" i="21"/>
  <c r="AC507" i="21"/>
  <c r="AA383" i="21"/>
  <c r="AC435" i="21"/>
  <c r="AA557" i="21"/>
  <c r="AC557" i="21"/>
  <c r="AA553" i="21"/>
  <c r="AC553" i="21"/>
  <c r="AA549" i="21"/>
  <c r="AC549" i="21"/>
  <c r="AA545" i="21"/>
  <c r="AC545" i="21"/>
  <c r="AA541" i="21"/>
  <c r="AC541" i="21"/>
  <c r="AC514" i="21"/>
  <c r="AA454" i="21"/>
  <c r="AC506" i="21"/>
  <c r="AC498" i="21"/>
  <c r="AA438" i="21"/>
  <c r="AC490" i="21"/>
  <c r="AA430" i="21"/>
  <c r="AC482" i="21"/>
  <c r="AA422" i="21"/>
  <c r="AC474" i="21"/>
  <c r="AA414" i="21"/>
  <c r="AC466" i="21"/>
  <c r="AA406" i="21"/>
  <c r="AC458" i="21"/>
  <c r="AC450" i="21"/>
  <c r="AA390" i="21"/>
  <c r="AC442" i="21"/>
  <c r="AC434" i="21"/>
  <c r="AC426" i="21"/>
  <c r="AC418" i="21"/>
  <c r="AC410" i="21"/>
  <c r="AC402" i="21"/>
  <c r="AC394" i="21"/>
  <c r="AC389" i="21"/>
  <c r="AC381" i="21"/>
  <c r="AC373" i="21"/>
  <c r="AC365" i="21"/>
  <c r="AC357" i="21"/>
  <c r="AC349" i="21"/>
  <c r="AC341" i="21"/>
  <c r="AC333" i="21"/>
  <c r="AC325" i="21"/>
  <c r="AC93" i="21"/>
  <c r="AA578" i="21"/>
  <c r="AC578" i="21"/>
  <c r="AA575" i="21"/>
  <c r="AC575" i="21"/>
  <c r="AA568" i="21"/>
  <c r="AC568" i="21"/>
  <c r="AA560" i="21"/>
  <c r="AC560" i="21"/>
  <c r="AB537" i="21"/>
  <c r="AC537" i="21"/>
  <c r="AA533" i="21"/>
  <c r="AC533" i="21"/>
  <c r="AB525" i="21"/>
  <c r="AC529" i="21"/>
  <c r="AC495" i="21"/>
  <c r="AB487" i="21"/>
  <c r="AC487" i="21"/>
  <c r="AC479" i="21"/>
  <c r="AC471" i="21"/>
  <c r="AC463" i="21"/>
  <c r="AC455" i="21"/>
  <c r="AC447" i="21"/>
  <c r="AC439" i="21"/>
  <c r="AC431" i="21"/>
  <c r="AC423" i="21"/>
  <c r="AC415" i="21"/>
  <c r="AC407" i="21"/>
  <c r="AC399" i="21"/>
  <c r="AC391" i="21"/>
  <c r="AC386" i="21"/>
  <c r="AC378" i="21"/>
  <c r="AC370" i="21"/>
  <c r="AC362" i="21"/>
  <c r="AC354" i="21"/>
  <c r="AC346" i="21"/>
  <c r="AC338" i="21"/>
  <c r="AC330" i="21"/>
  <c r="AB101" i="21"/>
  <c r="AC97" i="21"/>
  <c r="AA483" i="21"/>
  <c r="AC535" i="21"/>
  <c r="AA334" i="21"/>
  <c r="AC334" i="21"/>
  <c r="AA571" i="21"/>
  <c r="AC571" i="21"/>
  <c r="AA552" i="21"/>
  <c r="AC552" i="21"/>
  <c r="AA540" i="21"/>
  <c r="AC540" i="21"/>
  <c r="AC508" i="21"/>
  <c r="AC383" i="21"/>
  <c r="AC367" i="21"/>
  <c r="AC359" i="21"/>
  <c r="AC351" i="21"/>
  <c r="AC343" i="21"/>
  <c r="AC335" i="21"/>
  <c r="AC327" i="21"/>
  <c r="AC91" i="21"/>
  <c r="AC95" i="21"/>
  <c r="AC92" i="21"/>
  <c r="AA562" i="21"/>
  <c r="AC562" i="21"/>
  <c r="AA447" i="21"/>
  <c r="AC499" i="21"/>
  <c r="AC382" i="21"/>
  <c r="AA548" i="21"/>
  <c r="AC548" i="21"/>
  <c r="AA515" i="21"/>
  <c r="AC567" i="21"/>
  <c r="AC563" i="21"/>
  <c r="AA559" i="21"/>
  <c r="AC559" i="21"/>
  <c r="AC536" i="21"/>
  <c r="AA532" i="21"/>
  <c r="AC532" i="21"/>
  <c r="AC528" i="21"/>
  <c r="AC524" i="21"/>
  <c r="AC520" i="21"/>
  <c r="AA516" i="21"/>
  <c r="AC516" i="21"/>
  <c r="AC513" i="21"/>
  <c r="AC505" i="21"/>
  <c r="AC425" i="21"/>
  <c r="AC417" i="21"/>
  <c r="AC409" i="21"/>
  <c r="AC401" i="21"/>
  <c r="AC393" i="21"/>
  <c r="AC388" i="21"/>
  <c r="AC380" i="21"/>
  <c r="AC372" i="21"/>
  <c r="AC364" i="21"/>
  <c r="AC356" i="21"/>
  <c r="AC348" i="21"/>
  <c r="AC340" i="21"/>
  <c r="AC332" i="21"/>
  <c r="AC324" i="21"/>
  <c r="M607" i="16"/>
  <c r="K595" i="16"/>
  <c r="K592" i="16"/>
  <c r="M605" i="16"/>
  <c r="M601" i="16"/>
  <c r="M608" i="16"/>
  <c r="I595" i="16"/>
  <c r="M600" i="16"/>
  <c r="K591" i="16"/>
  <c r="M606" i="16"/>
  <c r="M604" i="16"/>
  <c r="K594" i="16"/>
  <c r="K590" i="16"/>
  <c r="I594" i="16"/>
  <c r="M602" i="16"/>
  <c r="M603" i="16"/>
  <c r="AC497" i="14"/>
  <c r="AC495" i="14"/>
  <c r="AB493" i="14"/>
  <c r="AC496" i="14"/>
  <c r="AC494" i="14"/>
  <c r="AB497" i="14"/>
  <c r="AB502" i="14"/>
  <c r="AC493" i="14"/>
  <c r="AB496" i="14"/>
  <c r="AC499" i="14"/>
  <c r="AB499" i="14"/>
  <c r="AB501" i="14"/>
  <c r="AC503" i="14"/>
  <c r="AB498" i="14"/>
  <c r="AC498" i="14"/>
  <c r="AB495" i="14"/>
  <c r="AB500" i="14"/>
  <c r="N328" i="14"/>
  <c r="M328" i="14"/>
  <c r="N320" i="14"/>
  <c r="M320" i="14"/>
  <c r="N257" i="14"/>
  <c r="M257" i="14"/>
  <c r="N346" i="14"/>
  <c r="M346" i="14"/>
  <c r="N331" i="14"/>
  <c r="M331" i="14"/>
  <c r="N327" i="14"/>
  <c r="M327" i="14"/>
  <c r="N323" i="14"/>
  <c r="M323" i="14"/>
  <c r="N319" i="14"/>
  <c r="M319" i="14"/>
  <c r="N306" i="14"/>
  <c r="M306" i="14"/>
  <c r="N298" i="14"/>
  <c r="M298" i="14"/>
  <c r="N295" i="14"/>
  <c r="M295" i="14"/>
  <c r="N287" i="14"/>
  <c r="M287" i="14"/>
  <c r="N256" i="14"/>
  <c r="M256" i="14"/>
  <c r="N252" i="14"/>
  <c r="M252" i="14"/>
  <c r="N248" i="14"/>
  <c r="M248" i="14"/>
  <c r="N236" i="14"/>
  <c r="M236" i="14"/>
  <c r="N231" i="14"/>
  <c r="M231" i="14"/>
  <c r="N218" i="14"/>
  <c r="M218" i="14"/>
  <c r="N209" i="14"/>
  <c r="M209" i="14"/>
  <c r="N202" i="14"/>
  <c r="M202" i="14"/>
  <c r="N192" i="14"/>
  <c r="M192" i="14"/>
  <c r="N186" i="14"/>
  <c r="M186" i="14"/>
  <c r="N180" i="14"/>
  <c r="M180" i="14"/>
  <c r="N135" i="14"/>
  <c r="M135" i="14"/>
  <c r="N122" i="14"/>
  <c r="M122" i="14"/>
  <c r="N109" i="14"/>
  <c r="M109" i="14"/>
  <c r="N86" i="14"/>
  <c r="M86" i="14"/>
  <c r="N82" i="14"/>
  <c r="M82" i="14"/>
  <c r="N77" i="14"/>
  <c r="M77" i="14"/>
  <c r="N70" i="14"/>
  <c r="M70" i="14"/>
  <c r="N59" i="14"/>
  <c r="M59" i="14"/>
  <c r="N43" i="14"/>
  <c r="M43" i="14"/>
  <c r="N37" i="14"/>
  <c r="M37" i="14"/>
  <c r="N29" i="14"/>
  <c r="M29" i="14"/>
  <c r="N23" i="14"/>
  <c r="M23" i="14"/>
  <c r="N15" i="14"/>
  <c r="M15" i="14"/>
  <c r="L491" i="14"/>
  <c r="O491" i="14"/>
  <c r="N315" i="14"/>
  <c r="M315" i="14"/>
  <c r="N255" i="14"/>
  <c r="M255" i="14"/>
  <c r="N247" i="14"/>
  <c r="M247" i="14"/>
  <c r="N239" i="14"/>
  <c r="M239" i="14"/>
  <c r="N226" i="14"/>
  <c r="M226" i="14"/>
  <c r="N201" i="14"/>
  <c r="M201" i="14"/>
  <c r="N196" i="14"/>
  <c r="M196" i="14"/>
  <c r="N185" i="14"/>
  <c r="M185" i="14"/>
  <c r="N175" i="14"/>
  <c r="M175" i="14"/>
  <c r="N162" i="14"/>
  <c r="M162" i="14"/>
  <c r="N153" i="14"/>
  <c r="M153" i="14"/>
  <c r="N149" i="14"/>
  <c r="M149" i="14"/>
  <c r="N145" i="14"/>
  <c r="M145" i="14"/>
  <c r="N140" i="14"/>
  <c r="M140" i="14"/>
  <c r="N66" i="14"/>
  <c r="M66" i="14"/>
  <c r="N62" i="14"/>
  <c r="M62" i="14"/>
  <c r="N50" i="14"/>
  <c r="M50" i="14"/>
  <c r="N38" i="14"/>
  <c r="M38" i="14"/>
  <c r="N30" i="14"/>
  <c r="M30" i="14"/>
  <c r="L495" i="14"/>
  <c r="O495" i="14"/>
  <c r="N347" i="14"/>
  <c r="M347" i="14"/>
  <c r="N338" i="14"/>
  <c r="M338" i="14"/>
  <c r="N349" i="14"/>
  <c r="M349" i="14"/>
  <c r="N345" i="14"/>
  <c r="M345" i="14"/>
  <c r="N342" i="14"/>
  <c r="M342" i="14"/>
  <c r="N337" i="14"/>
  <c r="M337" i="14"/>
  <c r="N334" i="14"/>
  <c r="M334" i="14"/>
  <c r="N330" i="14"/>
  <c r="M330" i="14"/>
  <c r="N322" i="14"/>
  <c r="M322" i="14"/>
  <c r="N305" i="14"/>
  <c r="M305" i="14"/>
  <c r="N297" i="14"/>
  <c r="M297" i="14"/>
  <c r="N294" i="14"/>
  <c r="M294" i="14"/>
  <c r="N286" i="14"/>
  <c r="M286" i="14"/>
  <c r="N268" i="14"/>
  <c r="M268" i="14"/>
  <c r="N260" i="14"/>
  <c r="M260" i="14"/>
  <c r="N251" i="14"/>
  <c r="M251" i="14"/>
  <c r="N225" i="14"/>
  <c r="M225" i="14"/>
  <c r="N217" i="14"/>
  <c r="M217" i="14"/>
  <c r="N212" i="14"/>
  <c r="M212" i="14"/>
  <c r="N200" i="14"/>
  <c r="M200" i="14"/>
  <c r="N184" i="14"/>
  <c r="M184" i="14"/>
  <c r="N170" i="14"/>
  <c r="M170" i="14"/>
  <c r="N157" i="14"/>
  <c r="M157" i="14"/>
  <c r="N144" i="14"/>
  <c r="M144" i="14"/>
  <c r="N129" i="14"/>
  <c r="M129" i="14"/>
  <c r="N58" i="14"/>
  <c r="M58" i="14"/>
  <c r="N51" i="14"/>
  <c r="M51" i="14"/>
  <c r="N45" i="14"/>
  <c r="M45" i="14"/>
  <c r="N31" i="14"/>
  <c r="M31" i="14"/>
  <c r="N12" i="14"/>
  <c r="M12" i="14"/>
  <c r="N8" i="14"/>
  <c r="M8" i="14"/>
  <c r="AF498" i="14"/>
  <c r="L493" i="14"/>
  <c r="O493" i="14"/>
  <c r="L494" i="14"/>
  <c r="O494" i="14"/>
  <c r="N301" i="14"/>
  <c r="M301" i="14"/>
  <c r="N290" i="14"/>
  <c r="M290" i="14"/>
  <c r="N321" i="14"/>
  <c r="M321" i="14"/>
  <c r="N318" i="14"/>
  <c r="M318" i="14"/>
  <c r="N314" i="14"/>
  <c r="M314" i="14"/>
  <c r="N304" i="14"/>
  <c r="M304" i="14"/>
  <c r="N289" i="14"/>
  <c r="M289" i="14"/>
  <c r="N279" i="14"/>
  <c r="M279" i="14"/>
  <c r="N264" i="14"/>
  <c r="M264" i="14"/>
  <c r="N259" i="14"/>
  <c r="M259" i="14"/>
  <c r="N243" i="14"/>
  <c r="M243" i="14"/>
  <c r="N234" i="14"/>
  <c r="M234" i="14"/>
  <c r="N220" i="14"/>
  <c r="M220" i="14"/>
  <c r="N178" i="14"/>
  <c r="M178" i="14"/>
  <c r="N156" i="14"/>
  <c r="M156" i="14"/>
  <c r="N152" i="14"/>
  <c r="M152" i="14"/>
  <c r="N148" i="14"/>
  <c r="M148" i="14"/>
  <c r="N143" i="14"/>
  <c r="M143" i="14"/>
  <c r="N128" i="14"/>
  <c r="M128" i="14"/>
  <c r="N115" i="14"/>
  <c r="M115" i="14"/>
  <c r="N104" i="14"/>
  <c r="M104" i="14"/>
  <c r="N80" i="14"/>
  <c r="M80" i="14"/>
  <c r="N76" i="14"/>
  <c r="M76" i="14"/>
  <c r="N52" i="14"/>
  <c r="M52" i="14"/>
  <c r="N39" i="14"/>
  <c r="M39" i="14"/>
  <c r="N26" i="14"/>
  <c r="M26" i="14"/>
  <c r="N18" i="14"/>
  <c r="M18" i="14"/>
  <c r="L497" i="14"/>
  <c r="O497" i="14"/>
  <c r="AF496" i="14"/>
  <c r="N311" i="14"/>
  <c r="M311" i="14"/>
  <c r="N272" i="14"/>
  <c r="M272" i="14"/>
  <c r="N333" i="14"/>
  <c r="M333" i="14"/>
  <c r="N329" i="14"/>
  <c r="M329" i="14"/>
  <c r="N325" i="14"/>
  <c r="M325" i="14"/>
  <c r="N310" i="14"/>
  <c r="M310" i="14"/>
  <c r="N285" i="14"/>
  <c r="M285" i="14"/>
  <c r="N282" i="14"/>
  <c r="M282" i="14"/>
  <c r="N278" i="14"/>
  <c r="M278" i="14"/>
  <c r="N274" i="14"/>
  <c r="M274" i="14"/>
  <c r="N271" i="14"/>
  <c r="M271" i="14"/>
  <c r="N258" i="14"/>
  <c r="M258" i="14"/>
  <c r="N250" i="14"/>
  <c r="M250" i="14"/>
  <c r="N224" i="14"/>
  <c r="M224" i="14"/>
  <c r="N211" i="14"/>
  <c r="M211" i="14"/>
  <c r="N189" i="14"/>
  <c r="M189" i="14"/>
  <c r="N165" i="14"/>
  <c r="M165" i="14"/>
  <c r="N160" i="14"/>
  <c r="M160" i="14"/>
  <c r="N151" i="14"/>
  <c r="M151" i="14"/>
  <c r="N138" i="14"/>
  <c r="M138" i="14"/>
  <c r="N132" i="14"/>
  <c r="M132" i="14"/>
  <c r="N120" i="14"/>
  <c r="M120" i="14"/>
  <c r="N107" i="14"/>
  <c r="M107" i="14"/>
  <c r="N103" i="14"/>
  <c r="M103" i="14"/>
  <c r="N99" i="14"/>
  <c r="M99" i="14"/>
  <c r="N91" i="14"/>
  <c r="M91" i="14"/>
  <c r="N88" i="14"/>
  <c r="M88" i="14"/>
  <c r="N75" i="14"/>
  <c r="M75" i="14"/>
  <c r="N72" i="14"/>
  <c r="M72" i="14"/>
  <c r="N53" i="14"/>
  <c r="M53" i="14"/>
  <c r="N46" i="14"/>
  <c r="M46" i="14"/>
  <c r="N19" i="14"/>
  <c r="M19" i="14"/>
  <c r="N13" i="14"/>
  <c r="M13" i="14"/>
  <c r="N9" i="14"/>
  <c r="M9" i="14"/>
  <c r="AF503" i="14"/>
  <c r="N351" i="14"/>
  <c r="M351" i="14"/>
  <c r="N344" i="14"/>
  <c r="M344" i="14"/>
  <c r="N336" i="14"/>
  <c r="M336" i="14"/>
  <c r="N317" i="14"/>
  <c r="M317" i="14"/>
  <c r="N313" i="14"/>
  <c r="M313" i="14"/>
  <c r="N303" i="14"/>
  <c r="M303" i="14"/>
  <c r="N296" i="14"/>
  <c r="M296" i="14"/>
  <c r="N281" i="14"/>
  <c r="M281" i="14"/>
  <c r="N270" i="14"/>
  <c r="M270" i="14"/>
  <c r="N263" i="14"/>
  <c r="M263" i="14"/>
  <c r="N249" i="14"/>
  <c r="M249" i="14"/>
  <c r="N233" i="14"/>
  <c r="M233" i="14"/>
  <c r="N210" i="14"/>
  <c r="M210" i="14"/>
  <c r="N194" i="14"/>
  <c r="M194" i="14"/>
  <c r="N188" i="14"/>
  <c r="M188" i="14"/>
  <c r="N173" i="14"/>
  <c r="M173" i="14"/>
  <c r="N168" i="14"/>
  <c r="M168" i="14"/>
  <c r="N127" i="14"/>
  <c r="M127" i="14"/>
  <c r="N111" i="14"/>
  <c r="M111" i="14"/>
  <c r="N106" i="14"/>
  <c r="M106" i="14"/>
  <c r="N102" i="14"/>
  <c r="M102" i="14"/>
  <c r="N95" i="14"/>
  <c r="M95" i="14"/>
  <c r="N79" i="14"/>
  <c r="M79" i="14"/>
  <c r="N68" i="14"/>
  <c r="M68" i="14"/>
  <c r="N60" i="14"/>
  <c r="M60" i="14"/>
  <c r="N56" i="14"/>
  <c r="M56" i="14"/>
  <c r="N54" i="14"/>
  <c r="M54" i="14"/>
  <c r="N47" i="14"/>
  <c r="M47" i="14"/>
  <c r="N34" i="14"/>
  <c r="M34" i="14"/>
  <c r="N27" i="14"/>
  <c r="M27" i="14"/>
  <c r="AF502" i="14"/>
  <c r="N228" i="14"/>
  <c r="M228" i="14"/>
  <c r="N204" i="14"/>
  <c r="M204" i="14"/>
  <c r="N181" i="14"/>
  <c r="M181" i="14"/>
  <c r="N164" i="14"/>
  <c r="M164" i="14"/>
  <c r="N159" i="14"/>
  <c r="M159" i="14"/>
  <c r="N137" i="14"/>
  <c r="M137" i="14"/>
  <c r="N123" i="14"/>
  <c r="M123" i="14"/>
  <c r="N119" i="14"/>
  <c r="M119" i="14"/>
  <c r="N98" i="14"/>
  <c r="M98" i="14"/>
  <c r="N94" i="14"/>
  <c r="M94" i="14"/>
  <c r="N83" i="14"/>
  <c r="M83" i="14"/>
  <c r="N78" i="14"/>
  <c r="M78" i="14"/>
  <c r="N74" i="14"/>
  <c r="M74" i="14"/>
  <c r="N64" i="14"/>
  <c r="M64" i="14"/>
  <c r="N35" i="14"/>
  <c r="M35" i="14"/>
  <c r="AG494" i="14"/>
  <c r="N343" i="14"/>
  <c r="M343" i="14"/>
  <c r="N339" i="14"/>
  <c r="M339" i="14"/>
  <c r="N335" i="14"/>
  <c r="M335" i="14"/>
  <c r="N312" i="14"/>
  <c r="M312" i="14"/>
  <c r="N308" i="14"/>
  <c r="M308" i="14"/>
  <c r="N302" i="14"/>
  <c r="M302" i="14"/>
  <c r="N273" i="14"/>
  <c r="M273" i="14"/>
  <c r="N266" i="14"/>
  <c r="M266" i="14"/>
  <c r="N197" i="14"/>
  <c r="M197" i="14"/>
  <c r="N187" i="14"/>
  <c r="M187" i="14"/>
  <c r="N176" i="14"/>
  <c r="M176" i="14"/>
  <c r="N172" i="14"/>
  <c r="M172" i="14"/>
  <c r="N154" i="14"/>
  <c r="M154" i="14"/>
  <c r="N141" i="14"/>
  <c r="M141" i="14"/>
  <c r="N136" i="14"/>
  <c r="M136" i="14"/>
  <c r="N130" i="14"/>
  <c r="M130" i="14"/>
  <c r="N118" i="14"/>
  <c r="M118" i="14"/>
  <c r="N110" i="14"/>
  <c r="M110" i="14"/>
  <c r="N67" i="14"/>
  <c r="M67" i="14"/>
  <c r="N63" i="14"/>
  <c r="M63" i="14"/>
  <c r="N55" i="14"/>
  <c r="M55" i="14"/>
  <c r="N42" i="14"/>
  <c r="M42" i="14"/>
  <c r="N36" i="14"/>
  <c r="M36" i="14"/>
  <c r="N28" i="14"/>
  <c r="M28" i="14"/>
  <c r="N22" i="14"/>
  <c r="M22" i="14"/>
  <c r="N484" i="14"/>
  <c r="M484" i="14"/>
  <c r="N490" i="14"/>
  <c r="M490" i="14"/>
  <c r="O496" i="14"/>
  <c r="L496" i="14"/>
  <c r="L492" i="14"/>
  <c r="O492" i="14"/>
  <c r="I591" i="16"/>
  <c r="L578" i="16"/>
  <c r="I590" i="16"/>
  <c r="K589" i="16"/>
  <c r="L584" i="16"/>
  <c r="I596" i="16"/>
  <c r="I593" i="16"/>
  <c r="K588" i="16"/>
  <c r="L577" i="16"/>
  <c r="I589" i="16"/>
  <c r="L585" i="16"/>
  <c r="M597" i="16" s="1"/>
  <c r="I597" i="16"/>
  <c r="I588" i="16"/>
  <c r="M599" i="16"/>
  <c r="L580" i="16"/>
  <c r="I592" i="16"/>
  <c r="AD483" i="14"/>
  <c r="AE491" i="14"/>
  <c r="O490" i="14"/>
  <c r="AY190" i="28"/>
  <c r="AY73" i="28"/>
  <c r="AY148" i="28"/>
  <c r="AY107" i="28"/>
  <c r="AY111" i="28"/>
  <c r="BB91" i="28"/>
  <c r="AY127" i="28"/>
  <c r="AY97" i="28"/>
  <c r="AY172" i="28"/>
  <c r="AY131" i="28"/>
  <c r="AY135" i="28"/>
  <c r="BB115" i="28"/>
  <c r="AY151" i="28"/>
  <c r="AY155" i="28"/>
  <c r="AY145" i="28"/>
  <c r="AY220" i="28"/>
  <c r="AY179" i="28"/>
  <c r="AY183" i="28"/>
  <c r="BB163" i="28"/>
  <c r="AY199" i="28"/>
  <c r="AY169" i="28"/>
  <c r="AY77" i="28"/>
  <c r="AY203" i="28"/>
  <c r="AY207" i="28"/>
  <c r="BB187" i="28"/>
  <c r="AY72" i="28"/>
  <c r="AY74" i="28"/>
  <c r="AY149" i="28"/>
  <c r="AY132" i="28"/>
  <c r="BB92" i="28"/>
  <c r="AY128" i="28"/>
  <c r="AY101" i="28"/>
  <c r="AY104" i="28"/>
  <c r="AY98" i="28"/>
  <c r="AY173" i="28"/>
  <c r="AY156" i="28"/>
  <c r="BB116" i="28"/>
  <c r="AY152" i="28"/>
  <c r="AY122" i="28"/>
  <c r="AY197" i="28"/>
  <c r="AY180" i="28"/>
  <c r="BB140" i="28"/>
  <c r="AY176" i="28"/>
  <c r="AY146" i="28"/>
  <c r="AY221" i="28"/>
  <c r="AY204" i="28"/>
  <c r="BB164" i="28"/>
  <c r="AY200" i="28"/>
  <c r="AY170" i="28"/>
  <c r="BB222" i="28"/>
  <c r="AY85" i="28"/>
  <c r="BB188" i="28"/>
  <c r="AY81" i="28"/>
  <c r="AY130" i="28"/>
  <c r="AY194" i="28"/>
  <c r="AY109" i="28"/>
  <c r="BB191" i="28"/>
  <c r="BB212" i="28"/>
  <c r="AY105" i="28"/>
  <c r="AY202" i="28"/>
  <c r="AY218" i="28"/>
  <c r="AY133" i="28"/>
  <c r="AY120" i="28"/>
  <c r="BB93" i="28"/>
  <c r="AY129" i="28"/>
  <c r="AY159" i="28"/>
  <c r="AY193" i="28"/>
  <c r="AY153" i="28"/>
  <c r="AY178" i="28"/>
  <c r="AY99" i="28"/>
  <c r="AY181" i="28"/>
  <c r="BB168" i="28"/>
  <c r="AY177" i="28"/>
  <c r="AY154" i="28"/>
  <c r="AY123" i="28"/>
  <c r="AY205" i="28"/>
  <c r="BB192" i="28"/>
  <c r="BB165" i="28"/>
  <c r="AY201" i="28"/>
  <c r="AY82" i="28"/>
  <c r="AY147" i="28"/>
  <c r="AY86" i="28"/>
  <c r="BB216" i="28"/>
  <c r="BB189" i="28"/>
  <c r="BB94" i="28"/>
  <c r="AY175" i="28"/>
  <c r="BB211" i="28"/>
  <c r="AY108" i="28"/>
  <c r="AY157" i="28"/>
  <c r="BB141" i="28"/>
  <c r="AY78" i="28"/>
  <c r="AY171" i="28"/>
  <c r="BB95" i="28"/>
  <c r="AY110" i="28"/>
  <c r="BB90" i="28"/>
  <c r="BB213" i="28"/>
  <c r="BB118" i="28"/>
  <c r="AY102" i="28"/>
  <c r="AY195" i="28"/>
  <c r="BB119" i="28"/>
  <c r="AY134" i="28"/>
  <c r="BB114" i="28"/>
  <c r="AY142" i="28"/>
  <c r="AY121" i="28"/>
  <c r="AY196" i="28"/>
  <c r="AY217" i="28"/>
  <c r="BB139" i="28"/>
  <c r="AY80" i="28"/>
  <c r="AY106" i="28"/>
  <c r="AY75" i="28"/>
  <c r="BB117" i="28"/>
  <c r="BB126" i="28"/>
  <c r="AY219" i="28"/>
  <c r="BB143" i="28"/>
  <c r="AY158" i="28"/>
  <c r="BB138" i="28"/>
  <c r="BB167" i="28"/>
  <c r="AY174" i="28"/>
  <c r="AY100" i="28"/>
  <c r="BB215" i="28"/>
  <c r="AY206" i="28"/>
  <c r="BB186" i="28"/>
  <c r="AY79" i="28"/>
  <c r="BB214" i="28"/>
  <c r="AY84" i="28"/>
  <c r="AY125" i="28"/>
  <c r="BB144" i="28"/>
  <c r="AY150" i="28"/>
  <c r="AY76" i="28"/>
  <c r="AY182" i="28"/>
  <c r="BB162" i="28"/>
  <c r="BB190" i="28"/>
  <c r="AY198" i="28"/>
  <c r="AY124" i="28"/>
  <c r="AY83" i="28"/>
  <c r="AY87" i="28"/>
  <c r="BB210" i="28"/>
  <c r="AY103" i="28"/>
  <c r="BB96" i="28"/>
  <c r="BB79" i="28"/>
  <c r="BB153" i="28"/>
  <c r="BB207" i="28"/>
  <c r="AY115" i="28"/>
  <c r="BB74" i="28"/>
  <c r="AY118" i="28"/>
  <c r="BB81" i="28"/>
  <c r="BB149" i="28"/>
  <c r="BB178" i="28"/>
  <c r="BB177" i="28"/>
  <c r="AY117" i="28"/>
  <c r="AY94" i="28"/>
  <c r="AY138" i="28"/>
  <c r="AY162" i="28"/>
  <c r="AY186" i="28"/>
  <c r="AY91" i="28"/>
  <c r="BB175" i="28"/>
  <c r="BB155" i="28"/>
  <c r="BB179" i="28"/>
  <c r="BB203" i="28"/>
  <c r="BB84" i="28"/>
  <c r="BB219" i="28"/>
  <c r="BB108" i="28"/>
  <c r="BB132" i="28"/>
  <c r="BB182" i="28"/>
  <c r="BB183" i="28"/>
  <c r="BB107" i="28"/>
  <c r="BB105" i="28"/>
  <c r="BB129" i="28"/>
  <c r="BB201" i="28"/>
  <c r="AY213" i="28"/>
  <c r="AY214" i="28"/>
  <c r="BB156" i="28"/>
  <c r="AY90" i="28"/>
  <c r="BB158" i="28"/>
  <c r="AY114" i="28"/>
  <c r="BB111" i="28"/>
  <c r="BB171" i="28"/>
  <c r="AY116" i="28"/>
  <c r="BB148" i="28"/>
  <c r="AY92" i="28"/>
  <c r="AY188" i="28"/>
  <c r="BB220" i="28"/>
  <c r="AY168" i="28"/>
  <c r="BB200" i="28"/>
  <c r="BB72" i="28"/>
  <c r="AY192" i="28"/>
  <c r="BB127" i="28"/>
  <c r="AY216" i="28"/>
  <c r="BB123" i="28"/>
  <c r="BB199" i="28"/>
  <c r="BB135" i="28"/>
  <c r="BB202" i="28"/>
  <c r="BB131" i="28"/>
  <c r="BB146" i="28"/>
  <c r="AY139" i="28"/>
  <c r="BB122" i="28"/>
  <c r="AY163" i="28"/>
  <c r="BB99" i="28"/>
  <c r="AY187" i="28"/>
  <c r="BB218" i="28"/>
  <c r="BB194" i="28"/>
  <c r="AY211" i="28"/>
  <c r="AY189" i="28"/>
  <c r="AY140" i="28"/>
  <c r="AY164" i="28"/>
  <c r="BB180" i="28"/>
  <c r="BB151" i="28"/>
  <c r="AY212" i="28"/>
  <c r="BB85" i="28"/>
  <c r="BB197" i="28"/>
  <c r="AY93" i="28"/>
  <c r="AY165" i="28"/>
  <c r="BB109" i="28"/>
  <c r="BB221" i="28"/>
  <c r="AY141" i="28"/>
  <c r="AY119" i="28"/>
  <c r="BB133" i="28"/>
  <c r="BB80" i="28"/>
  <c r="AY191" i="28"/>
  <c r="BB157" i="28"/>
  <c r="BB104" i="28"/>
  <c r="BB181" i="28"/>
  <c r="BB128" i="28"/>
  <c r="BB120" i="28"/>
  <c r="BB205" i="28"/>
  <c r="BB152" i="28"/>
  <c r="BB204" i="28"/>
  <c r="AY144" i="28"/>
  <c r="BB134" i="28"/>
  <c r="BB176" i="28"/>
  <c r="BB83" i="28"/>
  <c r="BB206" i="28"/>
  <c r="BB76" i="28"/>
  <c r="BB87" i="28"/>
  <c r="BB100" i="28"/>
  <c r="AY95" i="28"/>
  <c r="BB124" i="28"/>
  <c r="AY143" i="28"/>
  <c r="BB159" i="28"/>
  <c r="BB172" i="28"/>
  <c r="AY167" i="28"/>
  <c r="BB196" i="28"/>
  <c r="AY215" i="28"/>
  <c r="BB77" i="28"/>
  <c r="BB101" i="28"/>
  <c r="AY88" i="28"/>
  <c r="BB88" i="28"/>
  <c r="BB147" i="28"/>
  <c r="BB125" i="28"/>
  <c r="AY209" i="28"/>
  <c r="BB209" i="28"/>
  <c r="AY112" i="28"/>
  <c r="BB112" i="28"/>
  <c r="AY136" i="28"/>
  <c r="BB136" i="28"/>
  <c r="BB173" i="28"/>
  <c r="AY160" i="28"/>
  <c r="BB160" i="28"/>
  <c r="BB98" i="28"/>
  <c r="AY184" i="28"/>
  <c r="BB184" i="28"/>
  <c r="BB73" i="28"/>
  <c r="AY208" i="28"/>
  <c r="BB208" i="28"/>
  <c r="BB97" i="28"/>
  <c r="BB78" i="28"/>
  <c r="BB170" i="28"/>
  <c r="BB121" i="28"/>
  <c r="BB102" i="28"/>
  <c r="AY126" i="28"/>
  <c r="AY89" i="28"/>
  <c r="BB89" i="28"/>
  <c r="BB145" i="28"/>
  <c r="AY222" i="28"/>
  <c r="AY113" i="28"/>
  <c r="BB113" i="28"/>
  <c r="BB82" i="28"/>
  <c r="BB169" i="28"/>
  <c r="BB150" i="28"/>
  <c r="AY137" i="28"/>
  <c r="BB137" i="28"/>
  <c r="BB106" i="28"/>
  <c r="BB193" i="28"/>
  <c r="BB174" i="28"/>
  <c r="AY161" i="28"/>
  <c r="BB161" i="28"/>
  <c r="BB130" i="28"/>
  <c r="BB86" i="28"/>
  <c r="BB217" i="28"/>
  <c r="BB198" i="28"/>
  <c r="AY185" i="28"/>
  <c r="BB185" i="28"/>
  <c r="BB154" i="28"/>
  <c r="BB110" i="28"/>
  <c r="BB75" i="28"/>
  <c r="W482" i="14"/>
  <c r="AE490" i="14"/>
  <c r="AD481" i="14"/>
  <c r="AE489" i="14"/>
  <c r="O489" i="14"/>
  <c r="L489" i="14"/>
  <c r="AD480" i="14"/>
  <c r="AE488" i="14"/>
  <c r="L488" i="14"/>
  <c r="O488" i="14"/>
  <c r="AE486" i="14"/>
  <c r="L486" i="14"/>
  <c r="O486" i="14"/>
  <c r="L487" i="14"/>
  <c r="O487" i="14"/>
  <c r="AE487" i="14"/>
  <c r="AG540" i="14" s="1"/>
  <c r="AN116" i="6"/>
  <c r="AN92" i="6"/>
  <c r="AN68" i="6"/>
  <c r="AN44" i="6"/>
  <c r="AN20" i="6"/>
  <c r="AN132" i="6"/>
  <c r="AN84" i="6"/>
  <c r="AN131" i="6"/>
  <c r="AN19" i="6"/>
  <c r="AN67" i="6"/>
  <c r="AN43" i="6"/>
  <c r="AN139" i="6"/>
  <c r="AN60" i="6"/>
  <c r="AN146" i="6"/>
  <c r="AN138" i="6"/>
  <c r="AN66" i="6"/>
  <c r="AN18" i="6"/>
  <c r="AO44" i="6"/>
  <c r="AN107" i="6"/>
  <c r="AN35" i="6"/>
  <c r="AN106" i="6"/>
  <c r="AN148" i="6"/>
  <c r="AN124" i="6"/>
  <c r="AN100" i="6"/>
  <c r="AN52" i="6"/>
  <c r="AN28" i="6"/>
  <c r="AN99" i="6"/>
  <c r="AN75" i="6"/>
  <c r="AN51" i="6"/>
  <c r="AN98" i="6"/>
  <c r="AN74" i="6"/>
  <c r="L193" i="14"/>
  <c r="W483" i="14"/>
  <c r="AD482" i="14"/>
  <c r="L350" i="14"/>
  <c r="AD477" i="14"/>
  <c r="W477" i="14"/>
  <c r="AD479" i="14"/>
  <c r="W479" i="14"/>
  <c r="W475" i="14"/>
  <c r="AD475" i="14"/>
  <c r="W474" i="14"/>
  <c r="AD474" i="14"/>
  <c r="W476" i="14"/>
  <c r="AD476" i="14"/>
  <c r="W480" i="14"/>
  <c r="AD478" i="14"/>
  <c r="W478" i="14"/>
  <c r="W481" i="14"/>
  <c r="AA480" i="14"/>
  <c r="AB492" i="14" s="1"/>
  <c r="O272" i="14"/>
  <c r="L265" i="14"/>
  <c r="L93" i="14"/>
  <c r="L24" i="14"/>
  <c r="L280" i="14"/>
  <c r="O188" i="14"/>
  <c r="O296" i="14"/>
  <c r="O210" i="14"/>
  <c r="L195" i="14"/>
  <c r="O484" i="14"/>
  <c r="O336" i="14"/>
  <c r="L276" i="14"/>
  <c r="L48" i="14"/>
  <c r="L10" i="14"/>
  <c r="AA478" i="14"/>
  <c r="V478" i="14"/>
  <c r="AA475" i="14"/>
  <c r="V475" i="14"/>
  <c r="V471" i="14"/>
  <c r="AA471" i="14"/>
  <c r="AA473" i="14"/>
  <c r="V473" i="14"/>
  <c r="Q474" i="14"/>
  <c r="AA474" i="14"/>
  <c r="V474" i="14"/>
  <c r="V476" i="14"/>
  <c r="AA476" i="14"/>
  <c r="O79" i="14"/>
  <c r="V480" i="14"/>
  <c r="AC492" i="14" s="1"/>
  <c r="AA472" i="14"/>
  <c r="V472" i="14"/>
  <c r="O217" i="14"/>
  <c r="I481" i="14"/>
  <c r="L481" i="14" s="1"/>
  <c r="AA477" i="14"/>
  <c r="V477" i="14"/>
  <c r="Q479" i="14"/>
  <c r="AA479" i="14"/>
  <c r="V479" i="14"/>
  <c r="O211" i="14"/>
  <c r="O287" i="14"/>
  <c r="O122" i="14"/>
  <c r="O212" i="14"/>
  <c r="O109" i="14"/>
  <c r="O53" i="14"/>
  <c r="O320" i="14"/>
  <c r="L139" i="14"/>
  <c r="O39" i="14"/>
  <c r="O226" i="14"/>
  <c r="L177" i="14"/>
  <c r="L116" i="14"/>
  <c r="O257" i="14"/>
  <c r="L219" i="14"/>
  <c r="O77" i="14"/>
  <c r="O318" i="14"/>
  <c r="Q473" i="14"/>
  <c r="AE485" i="14"/>
  <c r="AG538" i="14" s="1"/>
  <c r="O256" i="14"/>
  <c r="L113" i="14"/>
  <c r="L485" i="14"/>
  <c r="O485" i="14"/>
  <c r="L341" i="14"/>
  <c r="O37" i="14"/>
  <c r="O80" i="14"/>
  <c r="O88" i="14"/>
  <c r="L267" i="14"/>
  <c r="L316" i="14"/>
  <c r="O248" i="14"/>
  <c r="L147" i="14"/>
  <c r="O327" i="14"/>
  <c r="L269" i="14"/>
  <c r="O234" i="14"/>
  <c r="J479" i="14"/>
  <c r="K479" i="14" s="1"/>
  <c r="L300" i="14"/>
  <c r="O175" i="14"/>
  <c r="L146" i="14"/>
  <c r="AE483" i="14"/>
  <c r="L324" i="14"/>
  <c r="O247" i="14"/>
  <c r="L124" i="14"/>
  <c r="L326" i="14"/>
  <c r="O98" i="14"/>
  <c r="O82" i="14"/>
  <c r="L40" i="14"/>
  <c r="O187" i="14"/>
  <c r="O23" i="14"/>
  <c r="L348" i="14"/>
  <c r="L254" i="14"/>
  <c r="O184" i="14"/>
  <c r="L131" i="14"/>
  <c r="L108" i="14"/>
  <c r="O55" i="14"/>
  <c r="O52" i="14"/>
  <c r="O29" i="14"/>
  <c r="L238" i="14"/>
  <c r="L208" i="14"/>
  <c r="O148" i="14"/>
  <c r="L117" i="14"/>
  <c r="L85" i="14"/>
  <c r="O45" i="14"/>
  <c r="O54" i="14"/>
  <c r="O233" i="14"/>
  <c r="O200" i="14"/>
  <c r="L105" i="14"/>
  <c r="L235" i="14"/>
  <c r="L73" i="14"/>
  <c r="P479" i="14"/>
  <c r="O319" i="14"/>
  <c r="O220" i="14"/>
  <c r="O151" i="14"/>
  <c r="O250" i="14"/>
  <c r="L241" i="14"/>
  <c r="O58" i="14"/>
  <c r="O172" i="14"/>
  <c r="L293" i="14"/>
  <c r="L277" i="14"/>
  <c r="O201" i="14"/>
  <c r="O194" i="14"/>
  <c r="O36" i="14"/>
  <c r="O279" i="14"/>
  <c r="O259" i="14"/>
  <c r="O228" i="14"/>
  <c r="L203" i="14"/>
  <c r="O159" i="14"/>
  <c r="L69" i="14"/>
  <c r="O15" i="14"/>
  <c r="AE482" i="14"/>
  <c r="O154" i="14"/>
  <c r="O152" i="14"/>
  <c r="O46" i="14"/>
  <c r="P483" i="14"/>
  <c r="I483" i="14"/>
  <c r="L161" i="14"/>
  <c r="O143" i="14"/>
  <c r="O136" i="14"/>
  <c r="O120" i="14"/>
  <c r="O111" i="14"/>
  <c r="L49" i="14"/>
  <c r="O302" i="14"/>
  <c r="O263" i="14"/>
  <c r="O170" i="14"/>
  <c r="I479" i="14"/>
  <c r="L479" i="14" s="1"/>
  <c r="O225" i="14"/>
  <c r="L216" i="14"/>
  <c r="O186" i="14"/>
  <c r="L179" i="14"/>
  <c r="O145" i="14"/>
  <c r="O138" i="14"/>
  <c r="O95" i="14"/>
  <c r="O64" i="14"/>
  <c r="L33" i="14"/>
  <c r="L17" i="14"/>
  <c r="L14" i="14"/>
  <c r="Q475" i="14"/>
  <c r="J478" i="14"/>
  <c r="K478" i="14" s="1"/>
  <c r="O312" i="14"/>
  <c r="O243" i="14"/>
  <c r="L232" i="14"/>
  <c r="O104" i="14"/>
  <c r="L84" i="14"/>
  <c r="O66" i="14"/>
  <c r="L57" i="14"/>
  <c r="J475" i="14"/>
  <c r="K475" i="14" s="1"/>
  <c r="P481" i="14"/>
  <c r="I476" i="14"/>
  <c r="L476" i="14" s="1"/>
  <c r="Q478" i="14"/>
  <c r="O342" i="14"/>
  <c r="O295" i="14"/>
  <c r="L284" i="14"/>
  <c r="O251" i="14"/>
  <c r="O135" i="14"/>
  <c r="L101" i="14"/>
  <c r="L61" i="14"/>
  <c r="P478" i="14"/>
  <c r="J480" i="14"/>
  <c r="K480" i="14" s="1"/>
  <c r="I480" i="14"/>
  <c r="O333" i="14"/>
  <c r="O153" i="14"/>
  <c r="O119" i="14"/>
  <c r="L81" i="14"/>
  <c r="O13" i="14"/>
  <c r="I478" i="14"/>
  <c r="L478" i="14" s="1"/>
  <c r="P480" i="14"/>
  <c r="AE484" i="14"/>
  <c r="AG537" i="14" s="1"/>
  <c r="O344" i="14"/>
  <c r="O286" i="14"/>
  <c r="L240" i="14"/>
  <c r="L155" i="14"/>
  <c r="O130" i="14"/>
  <c r="O38" i="14"/>
  <c r="L16" i="14"/>
  <c r="O335" i="14"/>
  <c r="L288" i="14"/>
  <c r="L215" i="14"/>
  <c r="L199" i="14"/>
  <c r="O144" i="14"/>
  <c r="L121" i="14"/>
  <c r="O72" i="14"/>
  <c r="O63" i="14"/>
  <c r="L25" i="14"/>
  <c r="O22" i="14"/>
  <c r="P482" i="14"/>
  <c r="O185" i="14"/>
  <c r="O137" i="14"/>
  <c r="I482" i="14"/>
  <c r="O303" i="14"/>
  <c r="L262" i="14"/>
  <c r="O255" i="14"/>
  <c r="L242" i="14"/>
  <c r="O132" i="14"/>
  <c r="L65" i="14"/>
  <c r="O56" i="14"/>
  <c r="O47" i="14"/>
  <c r="AB545" i="21"/>
  <c r="AB539" i="21"/>
  <c r="AA523" i="21"/>
  <c r="AB515" i="21"/>
  <c r="AB514" i="21"/>
  <c r="AA446" i="21"/>
  <c r="AB482" i="21"/>
  <c r="AB477" i="21"/>
  <c r="AB432" i="21"/>
  <c r="AB392" i="21"/>
  <c r="AA429" i="21"/>
  <c r="AB522" i="21"/>
  <c r="AB471" i="21"/>
  <c r="AA382" i="21"/>
  <c r="AB402" i="21"/>
  <c r="AA394" i="21"/>
  <c r="AB381" i="21"/>
  <c r="AB370" i="21"/>
  <c r="AB338" i="21"/>
  <c r="AA524" i="21"/>
  <c r="AB479" i="21"/>
  <c r="AA366" i="21"/>
  <c r="AA358" i="21"/>
  <c r="AB368" i="21"/>
  <c r="AB530" i="21"/>
  <c r="AA489" i="21"/>
  <c r="AA439" i="21"/>
  <c r="AB378" i="21"/>
  <c r="AA365" i="21"/>
  <c r="AB357" i="21"/>
  <c r="AB104" i="21"/>
  <c r="AB544" i="21"/>
  <c r="AB494" i="21"/>
  <c r="AA354" i="21"/>
  <c r="AB333" i="21"/>
  <c r="AB102" i="21"/>
  <c r="AB99" i="21"/>
  <c r="AB470" i="21"/>
  <c r="AB367" i="21"/>
  <c r="AA330" i="21"/>
  <c r="AA525" i="21"/>
  <c r="AA491" i="21"/>
  <c r="AA327" i="21"/>
  <c r="AB105" i="21"/>
  <c r="AB559" i="21"/>
  <c r="AA517" i="21"/>
  <c r="AB493" i="21"/>
  <c r="AA480" i="21"/>
  <c r="AA359" i="21"/>
  <c r="AA351" i="21"/>
  <c r="AO125" i="6"/>
  <c r="AO117" i="6"/>
  <c r="AO93" i="6"/>
  <c r="AO85" i="6"/>
  <c r="AO61" i="6"/>
  <c r="AO45" i="6"/>
  <c r="AP42" i="6"/>
  <c r="AO147" i="6"/>
  <c r="AO139" i="6"/>
  <c r="AO131" i="6"/>
  <c r="AO123" i="6"/>
  <c r="AO115" i="6"/>
  <c r="AO107" i="6"/>
  <c r="AO99" i="6"/>
  <c r="AO91" i="6"/>
  <c r="AO83" i="6"/>
  <c r="AO75" i="6"/>
  <c r="AO67" i="6"/>
  <c r="AO59" i="6"/>
  <c r="AO51" i="6"/>
  <c r="AO43" i="6"/>
  <c r="AO35" i="6"/>
  <c r="AO27" i="6"/>
  <c r="AO42" i="6"/>
  <c r="AP46" i="6"/>
  <c r="AP45" i="6"/>
  <c r="AP44" i="6"/>
  <c r="AN147" i="6"/>
  <c r="AN123" i="6"/>
  <c r="AN115" i="6"/>
  <c r="AN91" i="6"/>
  <c r="AN83" i="6"/>
  <c r="AN59" i="6"/>
  <c r="AO46" i="6"/>
  <c r="AO38" i="6"/>
  <c r="AN27" i="6"/>
  <c r="AP138" i="6"/>
  <c r="AP58" i="6"/>
  <c r="AP34" i="6"/>
  <c r="AO20" i="6"/>
  <c r="AO148" i="6"/>
  <c r="AO140" i="6"/>
  <c r="AO127" i="6"/>
  <c r="AO124" i="6"/>
  <c r="AO116" i="6"/>
  <c r="AO108" i="6"/>
  <c r="AO95" i="6"/>
  <c r="AO92" i="6"/>
  <c r="AO84" i="6"/>
  <c r="AO71" i="6"/>
  <c r="AO68" i="6"/>
  <c r="AO60" i="6"/>
  <c r="AO52" i="6"/>
  <c r="AO31" i="6"/>
  <c r="AO28" i="6"/>
  <c r="AN36" i="6"/>
  <c r="AO146" i="6"/>
  <c r="AO138" i="6"/>
  <c r="AO130" i="6"/>
  <c r="AO122" i="6"/>
  <c r="AO114" i="6"/>
  <c r="AO106" i="6"/>
  <c r="AO98" i="6"/>
  <c r="AO90" i="6"/>
  <c r="AO82" i="6"/>
  <c r="AO74" i="6"/>
  <c r="AO66" i="6"/>
  <c r="AO58" i="6"/>
  <c r="AO50" i="6"/>
  <c r="AO34" i="6"/>
  <c r="AO26" i="6"/>
  <c r="AP142" i="6"/>
  <c r="AP134" i="6"/>
  <c r="AP126" i="6"/>
  <c r="AP118" i="6"/>
  <c r="AP110" i="6"/>
  <c r="AP102" i="6"/>
  <c r="AP94" i="6"/>
  <c r="AP86" i="6"/>
  <c r="AP78" i="6"/>
  <c r="AP70" i="6"/>
  <c r="AP62" i="6"/>
  <c r="AP54" i="6"/>
  <c r="AP38" i="6"/>
  <c r="AP30" i="6"/>
  <c r="AP141" i="6"/>
  <c r="AP133" i="6"/>
  <c r="AP125" i="6"/>
  <c r="AP117" i="6"/>
  <c r="AP109" i="6"/>
  <c r="AP101" i="6"/>
  <c r="AP93" i="6"/>
  <c r="AP85" i="6"/>
  <c r="AP77" i="6"/>
  <c r="AP69" i="6"/>
  <c r="AP61" i="6"/>
  <c r="AP53" i="6"/>
  <c r="AP37" i="6"/>
  <c r="AP29" i="6"/>
  <c r="AP148" i="6"/>
  <c r="AP140" i="6"/>
  <c r="AP132" i="6"/>
  <c r="AP124" i="6"/>
  <c r="AP116" i="6"/>
  <c r="AP108" i="6"/>
  <c r="AP100" i="6"/>
  <c r="AP92" i="6"/>
  <c r="AP84" i="6"/>
  <c r="AP76" i="6"/>
  <c r="AP68" i="6"/>
  <c r="AP60" i="6"/>
  <c r="AP52" i="6"/>
  <c r="AP36" i="6"/>
  <c r="AP28" i="6"/>
  <c r="AO142" i="6"/>
  <c r="AO134" i="6"/>
  <c r="AO126" i="6"/>
  <c r="AO118" i="6"/>
  <c r="AO110" i="6"/>
  <c r="AO102" i="6"/>
  <c r="AO94" i="6"/>
  <c r="AO86" i="6"/>
  <c r="AO78" i="6"/>
  <c r="AO70" i="6"/>
  <c r="AO62" i="6"/>
  <c r="AO54" i="6"/>
  <c r="AO30" i="6"/>
  <c r="AO22" i="6"/>
  <c r="AN140" i="6"/>
  <c r="AN108" i="6"/>
  <c r="AN76" i="6"/>
  <c r="AO144" i="6"/>
  <c r="AO128" i="6"/>
  <c r="AO112" i="6"/>
  <c r="AO96" i="6"/>
  <c r="AO80" i="6"/>
  <c r="AO64" i="6"/>
  <c r="AO48" i="6"/>
  <c r="AO32" i="6"/>
  <c r="AP131" i="6"/>
  <c r="AP115" i="6"/>
  <c r="AP99" i="6"/>
  <c r="AP83" i="6"/>
  <c r="AP67" i="6"/>
  <c r="AP43" i="6"/>
  <c r="AP35" i="6"/>
  <c r="AN130" i="6"/>
  <c r="AN114" i="6"/>
  <c r="AN90" i="6"/>
  <c r="AN58" i="6"/>
  <c r="AN42" i="6"/>
  <c r="AO143" i="6"/>
  <c r="AO111" i="6"/>
  <c r="AO79" i="6"/>
  <c r="AO55" i="6"/>
  <c r="AO23" i="6"/>
  <c r="AP130" i="6"/>
  <c r="AP114" i="6"/>
  <c r="AP106" i="6"/>
  <c r="AP98" i="6"/>
  <c r="AP90" i="6"/>
  <c r="AP82" i="6"/>
  <c r="AP74" i="6"/>
  <c r="AP50" i="6"/>
  <c r="AO145" i="6"/>
  <c r="AO137" i="6"/>
  <c r="AO129" i="6"/>
  <c r="AO121" i="6"/>
  <c r="AO113" i="6"/>
  <c r="AO105" i="6"/>
  <c r="AO97" i="6"/>
  <c r="AO89" i="6"/>
  <c r="AO81" i="6"/>
  <c r="AO73" i="6"/>
  <c r="AO65" i="6"/>
  <c r="AO57" i="6"/>
  <c r="AO49" i="6"/>
  <c r="AO41" i="6"/>
  <c r="AO33" i="6"/>
  <c r="AO25" i="6"/>
  <c r="AP26" i="6"/>
  <c r="AO136" i="6"/>
  <c r="AO120" i="6"/>
  <c r="AO104" i="6"/>
  <c r="AO88" i="6"/>
  <c r="AO72" i="6"/>
  <c r="AO56" i="6"/>
  <c r="AO40" i="6"/>
  <c r="AO24" i="6"/>
  <c r="AP139" i="6"/>
  <c r="AP123" i="6"/>
  <c r="AP107" i="6"/>
  <c r="AP91" i="6"/>
  <c r="AP75" i="6"/>
  <c r="AP59" i="6"/>
  <c r="AP51" i="6"/>
  <c r="AP27" i="6"/>
  <c r="AN17" i="6"/>
  <c r="AN122" i="6"/>
  <c r="AN82" i="6"/>
  <c r="AN50" i="6"/>
  <c r="AN34" i="6"/>
  <c r="AO119" i="6"/>
  <c r="AO87" i="6"/>
  <c r="AO47" i="6"/>
  <c r="AP122" i="6"/>
  <c r="AN16" i="6"/>
  <c r="AN145" i="6"/>
  <c r="AN137" i="6"/>
  <c r="AN129" i="6"/>
  <c r="AN121" i="6"/>
  <c r="AN113" i="6"/>
  <c r="AN105" i="6"/>
  <c r="AN97" i="6"/>
  <c r="AN89" i="6"/>
  <c r="AN81" i="6"/>
  <c r="AN73" i="6"/>
  <c r="AN65" i="6"/>
  <c r="AN57" i="6"/>
  <c r="AN49" i="6"/>
  <c r="AN41" i="6"/>
  <c r="AN33" i="6"/>
  <c r="AN25" i="6"/>
  <c r="AP145" i="6"/>
  <c r="AP137" i="6"/>
  <c r="AP129" i="6"/>
  <c r="AP121" i="6"/>
  <c r="AP113" i="6"/>
  <c r="AP105" i="6"/>
  <c r="AP97" i="6"/>
  <c r="AP89" i="6"/>
  <c r="AP81" i="6"/>
  <c r="AP73" i="6"/>
  <c r="AP65" i="6"/>
  <c r="AP57" i="6"/>
  <c r="AP49" i="6"/>
  <c r="AP41" i="6"/>
  <c r="AP33" i="6"/>
  <c r="AP66" i="6"/>
  <c r="AO19" i="6"/>
  <c r="AN144" i="6"/>
  <c r="AN136" i="6"/>
  <c r="AN128" i="6"/>
  <c r="AN120" i="6"/>
  <c r="AN112" i="6"/>
  <c r="AN104" i="6"/>
  <c r="AN96" i="6"/>
  <c r="AN88" i="6"/>
  <c r="AN80" i="6"/>
  <c r="AN72" i="6"/>
  <c r="AN64" i="6"/>
  <c r="AN56" i="6"/>
  <c r="AN48" i="6"/>
  <c r="AN40" i="6"/>
  <c r="AN32" i="6"/>
  <c r="AN24" i="6"/>
  <c r="AO141" i="6"/>
  <c r="AO133" i="6"/>
  <c r="AO109" i="6"/>
  <c r="AO101" i="6"/>
  <c r="AO77" i="6"/>
  <c r="AO69" i="6"/>
  <c r="AO53" i="6"/>
  <c r="AO37" i="6"/>
  <c r="AO29" i="6"/>
  <c r="AO21" i="6"/>
  <c r="AP144" i="6"/>
  <c r="AP136" i="6"/>
  <c r="AP128" i="6"/>
  <c r="AP120" i="6"/>
  <c r="AP112" i="6"/>
  <c r="AP104" i="6"/>
  <c r="AP96" i="6"/>
  <c r="AP88" i="6"/>
  <c r="AP80" i="6"/>
  <c r="AP72" i="6"/>
  <c r="AP64" i="6"/>
  <c r="AP56" i="6"/>
  <c r="AP48" i="6"/>
  <c r="AP40" i="6"/>
  <c r="AP32" i="6"/>
  <c r="AP147" i="6"/>
  <c r="AN26" i="6"/>
  <c r="AO135" i="6"/>
  <c r="AO103" i="6"/>
  <c r="AO63" i="6"/>
  <c r="AO39" i="6"/>
  <c r="AP146" i="6"/>
  <c r="AP25" i="6"/>
  <c r="AN143" i="6"/>
  <c r="AN135" i="6"/>
  <c r="AN127" i="6"/>
  <c r="AN119" i="6"/>
  <c r="AN111" i="6"/>
  <c r="AN103" i="6"/>
  <c r="AN95" i="6"/>
  <c r="AN87" i="6"/>
  <c r="AN79" i="6"/>
  <c r="AN71" i="6"/>
  <c r="AN63" i="6"/>
  <c r="AN55" i="6"/>
  <c r="AN47" i="6"/>
  <c r="AN39" i="6"/>
  <c r="AN31" i="6"/>
  <c r="AN23" i="6"/>
  <c r="AO132" i="6"/>
  <c r="AO100" i="6"/>
  <c r="AO76" i="6"/>
  <c r="AO36" i="6"/>
  <c r="AP143" i="6"/>
  <c r="AP135" i="6"/>
  <c r="AP127" i="6"/>
  <c r="AP119" i="6"/>
  <c r="AP111" i="6"/>
  <c r="AP103" i="6"/>
  <c r="AP95" i="6"/>
  <c r="AP87" i="6"/>
  <c r="AP79" i="6"/>
  <c r="AP71" i="6"/>
  <c r="AP63" i="6"/>
  <c r="AP55" i="6"/>
  <c r="AP47" i="6"/>
  <c r="AP39" i="6"/>
  <c r="AP31" i="6"/>
  <c r="AN142" i="6"/>
  <c r="AN134" i="6"/>
  <c r="AN126" i="6"/>
  <c r="AN118" i="6"/>
  <c r="AN110" i="6"/>
  <c r="AN102" i="6"/>
  <c r="AN94" i="6"/>
  <c r="AN86" i="6"/>
  <c r="AN78" i="6"/>
  <c r="AN70" i="6"/>
  <c r="AN62" i="6"/>
  <c r="AN54" i="6"/>
  <c r="AN46" i="6"/>
  <c r="AN38" i="6"/>
  <c r="AN30" i="6"/>
  <c r="AN22" i="6"/>
  <c r="AN141" i="6"/>
  <c r="AN133" i="6"/>
  <c r="AN125" i="6"/>
  <c r="AN117" i="6"/>
  <c r="AN109" i="6"/>
  <c r="AN101" i="6"/>
  <c r="AN93" i="6"/>
  <c r="AN85" i="6"/>
  <c r="AN77" i="6"/>
  <c r="AN69" i="6"/>
  <c r="AN61" i="6"/>
  <c r="AN53" i="6"/>
  <c r="AN45" i="6"/>
  <c r="AN37" i="6"/>
  <c r="AN29" i="6"/>
  <c r="AN21" i="6"/>
  <c r="L583" i="16"/>
  <c r="L579" i="16"/>
  <c r="L582" i="16"/>
  <c r="L586" i="16"/>
  <c r="M598" i="16" s="1"/>
  <c r="AB103" i="21"/>
  <c r="AF339" i="14"/>
  <c r="AF182" i="14"/>
  <c r="AG182" i="14"/>
  <c r="AF116" i="14"/>
  <c r="AG116" i="14"/>
  <c r="AG169" i="14"/>
  <c r="O11" i="14"/>
  <c r="L11" i="14"/>
  <c r="AG348" i="14"/>
  <c r="AF322" i="14"/>
  <c r="AG259" i="14"/>
  <c r="AG257" i="14"/>
  <c r="AG201" i="14"/>
  <c r="AF201" i="14"/>
  <c r="AG179" i="14"/>
  <c r="AF170" i="14"/>
  <c r="AG170" i="14"/>
  <c r="AG221" i="14"/>
  <c r="O168" i="14"/>
  <c r="AG286" i="14"/>
  <c r="L112" i="14"/>
  <c r="O112" i="14"/>
  <c r="AF186" i="14"/>
  <c r="AF163" i="14"/>
  <c r="AF161" i="14"/>
  <c r="AF143" i="14"/>
  <c r="AF141" i="14"/>
  <c r="AF138" i="14"/>
  <c r="AG138" i="14"/>
  <c r="AF123" i="14"/>
  <c r="O6" i="14"/>
  <c r="L6" i="14"/>
  <c r="O349" i="14"/>
  <c r="AF340" i="14"/>
  <c r="O334" i="14"/>
  <c r="O325" i="14"/>
  <c r="AG316" i="14"/>
  <c r="AF314" i="14"/>
  <c r="AG304" i="14"/>
  <c r="O301" i="14"/>
  <c r="AF294" i="14"/>
  <c r="AG291" i="14"/>
  <c r="AF275" i="14"/>
  <c r="AG240" i="14"/>
  <c r="AF225" i="14"/>
  <c r="O218" i="14"/>
  <c r="AG211" i="14"/>
  <c r="AF205" i="14"/>
  <c r="AF188" i="14"/>
  <c r="AF181" i="14"/>
  <c r="AG155" i="14"/>
  <c r="AG153" i="14"/>
  <c r="AF151" i="14"/>
  <c r="AF145" i="14"/>
  <c r="AF133" i="14"/>
  <c r="AG115" i="14"/>
  <c r="AF115" i="14"/>
  <c r="AF108" i="14"/>
  <c r="AF103" i="14"/>
  <c r="AF107" i="14"/>
  <c r="O103" i="14"/>
  <c r="AF93" i="14"/>
  <c r="AG93" i="14"/>
  <c r="AF63" i="14"/>
  <c r="AF67" i="14"/>
  <c r="L7" i="14"/>
  <c r="O7" i="14"/>
  <c r="AF109" i="14"/>
  <c r="AG109" i="14"/>
  <c r="AG99" i="14"/>
  <c r="AF99" i="14"/>
  <c r="O97" i="14"/>
  <c r="L97" i="14"/>
  <c r="AF206" i="14"/>
  <c r="AG206" i="14"/>
  <c r="AF343" i="14"/>
  <c r="L340" i="14"/>
  <c r="AF328" i="14"/>
  <c r="O294" i="14"/>
  <c r="O285" i="14"/>
  <c r="AF278" i="14"/>
  <c r="O268" i="14"/>
  <c r="AF258" i="14"/>
  <c r="O258" i="14"/>
  <c r="AF249" i="14"/>
  <c r="O249" i="14"/>
  <c r="L244" i="14"/>
  <c r="O244" i="14"/>
  <c r="AG202" i="14"/>
  <c r="AF202" i="14"/>
  <c r="O202" i="14"/>
  <c r="AG253" i="14"/>
  <c r="O191" i="14"/>
  <c r="L191" i="14"/>
  <c r="AF178" i="14"/>
  <c r="AG178" i="14"/>
  <c r="O178" i="14"/>
  <c r="AF130" i="14"/>
  <c r="AG130" i="14"/>
  <c r="L125" i="14"/>
  <c r="O125" i="14"/>
  <c r="AF120" i="14"/>
  <c r="L96" i="14"/>
  <c r="O96" i="14"/>
  <c r="O92" i="14"/>
  <c r="L92" i="14"/>
  <c r="L87" i="14"/>
  <c r="O87" i="14"/>
  <c r="AG81" i="14"/>
  <c r="AF81" i="14"/>
  <c r="AG57" i="14"/>
  <c r="AF57" i="14"/>
  <c r="P474" i="14"/>
  <c r="I477" i="14"/>
  <c r="J477" i="14"/>
  <c r="K477" i="14" s="1"/>
  <c r="P477" i="14"/>
  <c r="Q477" i="14"/>
  <c r="AF121" i="14"/>
  <c r="AG121" i="14"/>
  <c r="L90" i="14"/>
  <c r="O90" i="14"/>
  <c r="AG307" i="14"/>
  <c r="AF350" i="14"/>
  <c r="O343" i="14"/>
  <c r="AG335" i="14"/>
  <c r="AF332" i="14"/>
  <c r="O328" i="14"/>
  <c r="AF326" i="14"/>
  <c r="AF323" i="14"/>
  <c r="O317" i="14"/>
  <c r="AF306" i="14"/>
  <c r="O304" i="14"/>
  <c r="AF299" i="14"/>
  <c r="AG276" i="14"/>
  <c r="AF270" i="14"/>
  <c r="O270" i="14"/>
  <c r="AG264" i="14"/>
  <c r="O246" i="14"/>
  <c r="L246" i="14"/>
  <c r="AF243" i="14"/>
  <c r="L227" i="14"/>
  <c r="O227" i="14"/>
  <c r="AF213" i="14"/>
  <c r="O209" i="14"/>
  <c r="AG190" i="14"/>
  <c r="L183" i="14"/>
  <c r="O180" i="14"/>
  <c r="O176" i="14"/>
  <c r="L167" i="14"/>
  <c r="O162" i="14"/>
  <c r="AF140" i="14"/>
  <c r="AF135" i="14"/>
  <c r="AG97" i="14"/>
  <c r="L71" i="14"/>
  <c r="O71" i="14"/>
  <c r="AF210" i="14"/>
  <c r="J474" i="14"/>
  <c r="K474" i="14" s="1"/>
  <c r="L332" i="14"/>
  <c r="AF302" i="14"/>
  <c r="L292" i="14"/>
  <c r="AF290" i="14"/>
  <c r="AG313" i="14"/>
  <c r="O260" i="14"/>
  <c r="AG254" i="14"/>
  <c r="AF250" i="14"/>
  <c r="AF241" i="14"/>
  <c r="AG292" i="14"/>
  <c r="AG237" i="14"/>
  <c r="AF235" i="14"/>
  <c r="AG235" i="14"/>
  <c r="AF233" i="14"/>
  <c r="AF226" i="14"/>
  <c r="AF215" i="14"/>
  <c r="AF204" i="14"/>
  <c r="AF197" i="14"/>
  <c r="AG187" i="14"/>
  <c r="AG185" i="14"/>
  <c r="AF185" i="14"/>
  <c r="L171" i="14"/>
  <c r="L169" i="14"/>
  <c r="AG157" i="14"/>
  <c r="AF142" i="14"/>
  <c r="AG195" i="14"/>
  <c r="AG137" i="14"/>
  <c r="AF132" i="14"/>
  <c r="L114" i="14"/>
  <c r="O114" i="14"/>
  <c r="O100" i="14"/>
  <c r="L100" i="14"/>
  <c r="L44" i="14"/>
  <c r="O44" i="14"/>
  <c r="AF246" i="14"/>
  <c r="AF227" i="14"/>
  <c r="AG224" i="14"/>
  <c r="AG219" i="14"/>
  <c r="AF191" i="14"/>
  <c r="AF174" i="14"/>
  <c r="AG133" i="14"/>
  <c r="L133" i="14"/>
  <c r="AF117" i="14"/>
  <c r="AG106" i="14"/>
  <c r="O106" i="14"/>
  <c r="O74" i="14"/>
  <c r="AF61" i="14"/>
  <c r="L41" i="14"/>
  <c r="L32" i="14"/>
  <c r="O31" i="14"/>
  <c r="O30" i="14"/>
  <c r="AF27" i="14"/>
  <c r="L21" i="14"/>
  <c r="I474" i="14"/>
  <c r="L474" i="14" s="1"/>
  <c r="P475" i="14"/>
  <c r="AF102" i="14"/>
  <c r="AG83" i="14"/>
  <c r="AG77" i="14"/>
  <c r="AF41" i="14"/>
  <c r="I475" i="14"/>
  <c r="L475" i="14" s="1"/>
  <c r="Q476" i="14"/>
  <c r="AF203" i="14"/>
  <c r="AF134" i="14"/>
  <c r="AF118" i="14"/>
  <c r="AF91" i="14"/>
  <c r="L89" i="14"/>
  <c r="AG79" i="14"/>
  <c r="AF39" i="14"/>
  <c r="AF38" i="14"/>
  <c r="O28" i="14"/>
  <c r="P476" i="14"/>
  <c r="AF125" i="14"/>
  <c r="AF94" i="14"/>
  <c r="AG85" i="14"/>
  <c r="AG80" i="14"/>
  <c r="AF75" i="14"/>
  <c r="AG65" i="14"/>
  <c r="AG60" i="14"/>
  <c r="AG56" i="14"/>
  <c r="AF48" i="14"/>
  <c r="J476" i="14"/>
  <c r="K476" i="14" s="1"/>
  <c r="AF230" i="14"/>
  <c r="L230" i="14"/>
  <c r="L163" i="14"/>
  <c r="AF146" i="14"/>
  <c r="AF85" i="14"/>
  <c r="AG75" i="14"/>
  <c r="AF69" i="14"/>
  <c r="AF54" i="14"/>
  <c r="O8" i="14"/>
  <c r="AG87" i="14"/>
  <c r="AG131" i="14"/>
  <c r="AB106" i="21"/>
  <c r="AB107" i="21"/>
  <c r="AB495" i="21"/>
  <c r="AB390" i="21"/>
  <c r="AB576" i="21"/>
  <c r="AB565" i="21"/>
  <c r="AB546" i="21"/>
  <c r="AB534" i="21"/>
  <c r="AB528" i="21"/>
  <c r="AA505" i="21"/>
  <c r="AA464" i="21"/>
  <c r="AA402" i="21"/>
  <c r="AB431" i="21"/>
  <c r="AA374" i="21"/>
  <c r="AB421" i="21"/>
  <c r="AB400" i="21"/>
  <c r="AA338" i="21"/>
  <c r="AA375" i="21"/>
  <c r="AA362" i="21"/>
  <c r="AA485" i="21"/>
  <c r="AB454" i="21"/>
  <c r="AB572" i="21"/>
  <c r="AB556" i="21"/>
  <c r="AA537" i="21"/>
  <c r="AA530" i="21"/>
  <c r="AA521" i="21"/>
  <c r="AA507" i="21"/>
  <c r="AB502" i="21"/>
  <c r="AB461" i="21"/>
  <c r="AB423" i="21"/>
  <c r="AB397" i="21"/>
  <c r="AB359" i="21"/>
  <c r="AB341" i="21"/>
  <c r="AB336" i="21"/>
  <c r="AB520" i="21"/>
  <c r="AB509" i="21"/>
  <c r="AB486" i="21"/>
  <c r="AB463" i="21"/>
  <c r="AB430" i="21"/>
  <c r="AA420" i="21"/>
  <c r="AA399" i="21"/>
  <c r="AB374" i="21"/>
  <c r="AA343" i="21"/>
  <c r="AA567" i="21"/>
  <c r="AB557" i="21"/>
  <c r="AA499" i="21"/>
  <c r="AB536" i="21"/>
  <c r="AB529" i="21"/>
  <c r="AA526" i="21"/>
  <c r="AA501" i="21"/>
  <c r="AA496" i="21"/>
  <c r="AA434" i="21"/>
  <c r="AA473" i="21"/>
  <c r="AB455" i="21"/>
  <c r="AB422" i="21"/>
  <c r="AB413" i="21"/>
  <c r="AA409" i="21"/>
  <c r="AB391" i="21"/>
  <c r="AB366" i="21"/>
  <c r="AA356" i="21"/>
  <c r="AA335" i="21"/>
  <c r="AB564" i="21"/>
  <c r="AB541" i="21"/>
  <c r="AA529" i="21"/>
  <c r="AB523" i="21"/>
  <c r="AA467" i="21"/>
  <c r="AB516" i="21"/>
  <c r="AB511" i="21"/>
  <c r="AB498" i="21"/>
  <c r="AB478" i="21"/>
  <c r="AA450" i="21"/>
  <c r="AB437" i="21"/>
  <c r="AB406" i="21"/>
  <c r="AA386" i="21"/>
  <c r="AA345" i="21"/>
  <c r="AB327" i="21"/>
  <c r="AA407" i="21"/>
  <c r="AA576" i="21"/>
  <c r="AB503" i="21"/>
  <c r="AB466" i="21"/>
  <c r="AB462" i="21"/>
  <c r="AB434" i="21"/>
  <c r="AB398" i="21"/>
  <c r="AA378" i="21"/>
  <c r="AB373" i="21"/>
  <c r="AB346" i="21"/>
  <c r="AB342" i="21"/>
  <c r="AB108" i="21"/>
  <c r="AA469" i="21"/>
  <c r="AA462" i="21"/>
  <c r="AA453" i="21"/>
  <c r="AB446" i="21"/>
  <c r="AA444" i="21"/>
  <c r="AA433" i="21"/>
  <c r="AB426" i="21"/>
  <c r="AB424" i="21"/>
  <c r="AA389" i="21"/>
  <c r="AB382" i="21"/>
  <c r="AA380" i="21"/>
  <c r="AA369" i="21"/>
  <c r="AB362" i="21"/>
  <c r="AB360" i="21"/>
  <c r="AA325" i="21"/>
  <c r="AB580" i="21"/>
  <c r="AB574" i="21"/>
  <c r="AB566" i="21"/>
  <c r="AA563" i="21"/>
  <c r="AB558" i="21"/>
  <c r="AA550" i="21"/>
  <c r="AB548" i="21"/>
  <c r="AB543" i="21"/>
  <c r="AA534" i="21"/>
  <c r="AB532" i="21"/>
  <c r="AB527" i="21"/>
  <c r="AA520" i="21"/>
  <c r="AB518" i="21"/>
  <c r="AA511" i="21"/>
  <c r="AA457" i="21"/>
  <c r="AB450" i="21"/>
  <c r="AA448" i="21"/>
  <c r="AA426" i="21"/>
  <c r="AB415" i="21"/>
  <c r="AA413" i="21"/>
  <c r="AA404" i="21"/>
  <c r="AA393" i="21"/>
  <c r="AB386" i="21"/>
  <c r="AB384" i="21"/>
  <c r="AB351" i="21"/>
  <c r="AA349" i="21"/>
  <c r="AA340" i="21"/>
  <c r="AA329" i="21"/>
  <c r="AA442" i="21"/>
  <c r="AA580" i="21"/>
  <c r="AB571" i="21"/>
  <c r="AA543" i="21"/>
  <c r="AA536" i="21"/>
  <c r="AA522" i="21"/>
  <c r="AA509" i="21"/>
  <c r="AA500" i="21"/>
  <c r="AA495" i="21"/>
  <c r="AA484" i="21"/>
  <c r="AA479" i="21"/>
  <c r="AA468" i="21"/>
  <c r="AA463" i="21"/>
  <c r="AB439" i="21"/>
  <c r="AA437" i="21"/>
  <c r="AA428" i="21"/>
  <c r="AA417" i="21"/>
  <c r="AB410" i="21"/>
  <c r="AB408" i="21"/>
  <c r="AB375" i="21"/>
  <c r="AA373" i="21"/>
  <c r="AA364" i="21"/>
  <c r="AA353" i="21"/>
  <c r="AB344" i="21"/>
  <c r="AA342" i="21"/>
  <c r="AB568" i="21"/>
  <c r="AB560" i="21"/>
  <c r="AB552" i="21"/>
  <c r="AB547" i="21"/>
  <c r="AB531" i="21"/>
  <c r="AB517" i="21"/>
  <c r="AA513" i="21"/>
  <c r="AA504" i="21"/>
  <c r="AA493" i="21"/>
  <c r="AA488" i="21"/>
  <c r="AA477" i="21"/>
  <c r="AA472" i="21"/>
  <c r="AA461" i="21"/>
  <c r="AA452" i="21"/>
  <c r="AA398" i="21"/>
  <c r="AA441" i="21"/>
  <c r="AA423" i="21"/>
  <c r="AA410" i="21"/>
  <c r="AB399" i="21"/>
  <c r="AA397" i="21"/>
  <c r="AA388" i="21"/>
  <c r="AA377" i="21"/>
  <c r="AA346" i="21"/>
  <c r="AB335" i="21"/>
  <c r="AA333" i="21"/>
  <c r="AB326" i="21"/>
  <c r="AA324" i="21"/>
  <c r="AA579" i="21"/>
  <c r="AB573" i="21"/>
  <c r="AB561" i="21"/>
  <c r="AB553" i="21"/>
  <c r="AB549" i="21"/>
  <c r="AB538" i="21"/>
  <c r="AB533" i="21"/>
  <c r="AB524" i="21"/>
  <c r="AB519" i="21"/>
  <c r="AB506" i="21"/>
  <c r="AA497" i="21"/>
  <c r="AB490" i="21"/>
  <c r="AA481" i="21"/>
  <c r="AB474" i="21"/>
  <c r="AA465" i="21"/>
  <c r="AB458" i="21"/>
  <c r="AA456" i="21"/>
  <c r="AA421" i="21"/>
  <c r="AB414" i="21"/>
  <c r="AA412" i="21"/>
  <c r="AA401" i="21"/>
  <c r="AB394" i="21"/>
  <c r="AA357" i="21"/>
  <c r="AB350" i="21"/>
  <c r="AA348" i="21"/>
  <c r="AA337" i="21"/>
  <c r="AB330" i="21"/>
  <c r="AB328" i="21"/>
  <c r="AA326" i="21"/>
  <c r="AB570" i="21"/>
  <c r="AB562" i="21"/>
  <c r="AB554" i="21"/>
  <c r="AB551" i="21"/>
  <c r="AB540" i="21"/>
  <c r="AB535" i="21"/>
  <c r="AB526" i="21"/>
  <c r="AB521" i="21"/>
  <c r="AA519" i="21"/>
  <c r="AB510" i="21"/>
  <c r="AA508" i="21"/>
  <c r="AA458" i="21"/>
  <c r="AB447" i="21"/>
  <c r="AA445" i="21"/>
  <c r="AB438" i="21"/>
  <c r="AA436" i="21"/>
  <c r="AA425" i="21"/>
  <c r="AB418" i="21"/>
  <c r="AB416" i="21"/>
  <c r="AB383" i="21"/>
  <c r="AA381" i="21"/>
  <c r="AA372" i="21"/>
  <c r="AA361" i="21"/>
  <c r="AB354" i="21"/>
  <c r="AB352" i="21"/>
  <c r="AA350" i="21"/>
  <c r="AB575" i="21"/>
  <c r="AA572" i="21"/>
  <c r="AB563" i="21"/>
  <c r="AA564" i="21"/>
  <c r="AB555" i="21"/>
  <c r="AA556" i="21"/>
  <c r="AA551" i="21"/>
  <c r="AA544" i="21"/>
  <c r="AB542" i="21"/>
  <c r="AA535" i="21"/>
  <c r="AA528" i="21"/>
  <c r="AA512" i="21"/>
  <c r="AA503" i="21"/>
  <c r="AB501" i="21"/>
  <c r="AA492" i="21"/>
  <c r="AA487" i="21"/>
  <c r="AB485" i="21"/>
  <c r="AA476" i="21"/>
  <c r="AA471" i="21"/>
  <c r="AB469" i="21"/>
  <c r="AA460" i="21"/>
  <c r="AA449" i="21"/>
  <c r="AB442" i="21"/>
  <c r="AA440" i="21"/>
  <c r="AA431" i="21"/>
  <c r="AB429" i="21"/>
  <c r="AA418" i="21"/>
  <c r="AB407" i="21"/>
  <c r="AA405" i="21"/>
  <c r="AA396" i="21"/>
  <c r="AA385" i="21"/>
  <c r="AB376" i="21"/>
  <c r="AA367" i="21"/>
  <c r="AB365" i="21"/>
  <c r="AB343" i="21"/>
  <c r="AA341" i="21"/>
  <c r="AB334" i="21"/>
  <c r="AA332" i="21"/>
  <c r="AG171" i="14"/>
  <c r="AF122" i="14"/>
  <c r="AF114" i="14"/>
  <c r="AF106" i="14"/>
  <c r="AF98" i="14"/>
  <c r="AF90" i="14"/>
  <c r="AF82" i="14"/>
  <c r="AF74" i="14"/>
  <c r="AF66" i="14"/>
  <c r="AF58" i="14"/>
  <c r="L20" i="14"/>
  <c r="O127" i="14"/>
  <c r="O123" i="14"/>
  <c r="O115" i="14"/>
  <c r="O107" i="14"/>
  <c r="O99" i="14"/>
  <c r="O91" i="14"/>
  <c r="O83" i="14"/>
  <c r="O75" i="14"/>
  <c r="O67" i="14"/>
  <c r="O59" i="14"/>
  <c r="O51" i="14"/>
  <c r="O43" i="14"/>
  <c r="O35" i="14"/>
  <c r="O27" i="14"/>
  <c r="O19" i="14"/>
  <c r="O12" i="14"/>
  <c r="AG156" i="14"/>
  <c r="O129" i="14"/>
  <c r="AG118" i="14"/>
  <c r="AG110" i="14"/>
  <c r="AG102" i="14"/>
  <c r="AG94" i="14"/>
  <c r="AG86" i="14"/>
  <c r="AG78" i="14"/>
  <c r="O76" i="14"/>
  <c r="AG70" i="14"/>
  <c r="O68" i="14"/>
  <c r="AG62" i="14"/>
  <c r="O60" i="14"/>
  <c r="AF22" i="14"/>
  <c r="AG163" i="14"/>
  <c r="AG139" i="14"/>
  <c r="AG119" i="14"/>
  <c r="AG111" i="14"/>
  <c r="AG103" i="14"/>
  <c r="AG95" i="14"/>
  <c r="AF78" i="14"/>
  <c r="AG71" i="14"/>
  <c r="AG63" i="14"/>
  <c r="AG55" i="14"/>
  <c r="O118" i="14"/>
  <c r="O110" i="14"/>
  <c r="O102" i="14"/>
  <c r="O94" i="14"/>
  <c r="O86" i="14"/>
  <c r="O78" i="14"/>
  <c r="O70" i="14"/>
  <c r="O62" i="14"/>
  <c r="O50" i="14"/>
  <c r="O42" i="14"/>
  <c r="O34" i="14"/>
  <c r="O26" i="14"/>
  <c r="O18" i="14"/>
  <c r="O9" i="14"/>
  <c r="AF126" i="14"/>
  <c r="AG270" i="14"/>
  <c r="L253" i="14"/>
  <c r="O253" i="14"/>
  <c r="AF247" i="14"/>
  <c r="AG247" i="14"/>
  <c r="AG234" i="14"/>
  <c r="AG227" i="14"/>
  <c r="AG212" i="14"/>
  <c r="AF208" i="14"/>
  <c r="AG208" i="14"/>
  <c r="L205" i="14"/>
  <c r="O205" i="14"/>
  <c r="AG311" i="14"/>
  <c r="AG309" i="14"/>
  <c r="AF274" i="14"/>
  <c r="AF272" i="14"/>
  <c r="AG263" i="14"/>
  <c r="AF262" i="14"/>
  <c r="AF259" i="14"/>
  <c r="AG241" i="14"/>
  <c r="AF234" i="14"/>
  <c r="AF217" i="14"/>
  <c r="AF214" i="14"/>
  <c r="AF194" i="14"/>
  <c r="AF198" i="14"/>
  <c r="AG188" i="14"/>
  <c r="AF176" i="14"/>
  <c r="AG176" i="14"/>
  <c r="AG172" i="14"/>
  <c r="L166" i="14"/>
  <c r="O166" i="14"/>
  <c r="AF150" i="14"/>
  <c r="AF148" i="14"/>
  <c r="AG146" i="14"/>
  <c r="AF136" i="14"/>
  <c r="AG136" i="14"/>
  <c r="AG189" i="14"/>
  <c r="AG132" i="14"/>
  <c r="L229" i="14"/>
  <c r="O229" i="14"/>
  <c r="AF255" i="14"/>
  <c r="AG255" i="14"/>
  <c r="L222" i="14"/>
  <c r="O222" i="14"/>
  <c r="L198" i="14"/>
  <c r="O198" i="14"/>
  <c r="AG321" i="14"/>
  <c r="AG265" i="14"/>
  <c r="AG260" i="14"/>
  <c r="O252" i="14"/>
  <c r="AG249" i="14"/>
  <c r="AF242" i="14"/>
  <c r="AG228" i="14"/>
  <c r="AF223" i="14"/>
  <c r="AG223" i="14"/>
  <c r="L223" i="14"/>
  <c r="AF218" i="14"/>
  <c r="L214" i="14"/>
  <c r="O214" i="14"/>
  <c r="AG210" i="14"/>
  <c r="O204" i="14"/>
  <c r="AF192" i="14"/>
  <c r="AG192" i="14"/>
  <c r="O192" i="14"/>
  <c r="AF190" i="14"/>
  <c r="AG186" i="14"/>
  <c r="AF160" i="14"/>
  <c r="AG160" i="14"/>
  <c r="O160" i="14"/>
  <c r="L150" i="14"/>
  <c r="O150" i="14"/>
  <c r="L261" i="14"/>
  <c r="O261" i="14"/>
  <c r="AG319" i="14"/>
  <c r="AG312" i="14"/>
  <c r="O264" i="14"/>
  <c r="AF260" i="14"/>
  <c r="AG250" i="14"/>
  <c r="AF238" i="14"/>
  <c r="L237" i="14"/>
  <c r="O237" i="14"/>
  <c r="AF231" i="14"/>
  <c r="AG231" i="14"/>
  <c r="O231" i="14"/>
  <c r="AF228" i="14"/>
  <c r="AF221" i="14"/>
  <c r="L206" i="14"/>
  <c r="O206" i="14"/>
  <c r="AG180" i="14"/>
  <c r="L174" i="14"/>
  <c r="O174" i="14"/>
  <c r="AF158" i="14"/>
  <c r="AF156" i="14"/>
  <c r="O156" i="14"/>
  <c r="AG154" i="14"/>
  <c r="L134" i="14"/>
  <c r="O134" i="14"/>
  <c r="AF266" i="14"/>
  <c r="AG256" i="14"/>
  <c r="AF207" i="14"/>
  <c r="L207" i="14"/>
  <c r="L190" i="14"/>
  <c r="O190" i="14"/>
  <c r="AF144" i="14"/>
  <c r="AG144" i="14"/>
  <c r="AG197" i="14"/>
  <c r="AF128" i="14"/>
  <c r="AG128" i="14"/>
  <c r="AG181" i="14"/>
  <c r="O128" i="14"/>
  <c r="AG300" i="14"/>
  <c r="AG281" i="14"/>
  <c r="AG268" i="14"/>
  <c r="O266" i="14"/>
  <c r="AG261" i="14"/>
  <c r="AG258" i="14"/>
  <c r="AG251" i="14"/>
  <c r="L245" i="14"/>
  <c r="O245" i="14"/>
  <c r="AF239" i="14"/>
  <c r="AG239" i="14"/>
  <c r="O239" i="14"/>
  <c r="AG225" i="14"/>
  <c r="O224" i="14"/>
  <c r="L221" i="14"/>
  <c r="O221" i="14"/>
  <c r="AG203" i="14"/>
  <c r="AF184" i="14"/>
  <c r="AG184" i="14"/>
  <c r="AF168" i="14"/>
  <c r="AG168" i="14"/>
  <c r="L158" i="14"/>
  <c r="O158" i="14"/>
  <c r="O140" i="14"/>
  <c r="AG278" i="14"/>
  <c r="O236" i="14"/>
  <c r="AF229" i="14"/>
  <c r="AF216" i="14"/>
  <c r="AG216" i="14"/>
  <c r="L213" i="14"/>
  <c r="O213" i="14"/>
  <c r="AF196" i="14"/>
  <c r="O196" i="14"/>
  <c r="AG193" i="14"/>
  <c r="AF166" i="14"/>
  <c r="AF164" i="14"/>
  <c r="O164" i="14"/>
  <c r="AG162" i="14"/>
  <c r="AF200" i="14"/>
  <c r="AG200" i="14"/>
  <c r="L182" i="14"/>
  <c r="O182" i="14"/>
  <c r="AF152" i="14"/>
  <c r="AG152" i="14"/>
  <c r="L142" i="14"/>
  <c r="O142" i="14"/>
  <c r="L126" i="14"/>
  <c r="O126" i="14"/>
  <c r="AG215" i="14"/>
  <c r="AG207" i="14"/>
  <c r="AG199" i="14"/>
  <c r="O197" i="14"/>
  <c r="AG191" i="14"/>
  <c r="O189" i="14"/>
  <c r="AG183" i="14"/>
  <c r="O181" i="14"/>
  <c r="AG175" i="14"/>
  <c r="O173" i="14"/>
  <c r="AG167" i="14"/>
  <c r="O165" i="14"/>
  <c r="AG159" i="14"/>
  <c r="O157" i="14"/>
  <c r="AG151" i="14"/>
  <c r="O149" i="14"/>
  <c r="AG143" i="14"/>
  <c r="O141" i="14"/>
  <c r="AG135" i="14"/>
  <c r="AG127" i="14"/>
  <c r="O311" i="14"/>
  <c r="L307" i="14"/>
  <c r="AF301" i="14"/>
  <c r="L299" i="14"/>
  <c r="AF293" i="14"/>
  <c r="L291" i="14"/>
  <c r="AF285" i="14"/>
  <c r="L283" i="14"/>
  <c r="AF277" i="14"/>
  <c r="L275" i="14"/>
  <c r="O278" i="14"/>
  <c r="AG346" i="14"/>
  <c r="O271" i="14"/>
  <c r="AG306" i="14"/>
  <c r="AF305" i="14"/>
  <c r="AG298" i="14"/>
  <c r="AF297" i="14"/>
  <c r="AG290" i="14"/>
  <c r="AF289" i="14"/>
  <c r="AG282" i="14"/>
  <c r="AF281" i="14"/>
  <c r="AG274" i="14"/>
  <c r="O305" i="14"/>
  <c r="O297" i="14"/>
  <c r="O289" i="14"/>
  <c r="O281" i="14"/>
  <c r="O273" i="14"/>
  <c r="AG338" i="14"/>
  <c r="O306" i="14"/>
  <c r="O298" i="14"/>
  <c r="O290" i="14"/>
  <c r="O282" i="14"/>
  <c r="O274" i="14"/>
  <c r="L309" i="14"/>
  <c r="O310" i="14"/>
  <c r="AB578" i="21"/>
  <c r="AB512" i="21"/>
  <c r="AB504" i="21"/>
  <c r="AB496" i="21"/>
  <c r="AB488" i="21"/>
  <c r="AB480" i="21"/>
  <c r="AB472" i="21"/>
  <c r="AB464" i="21"/>
  <c r="AB456" i="21"/>
  <c r="AB448" i="21"/>
  <c r="AB440" i="21"/>
  <c r="AA506" i="21"/>
  <c r="AA490" i="21"/>
  <c r="AA474" i="21"/>
  <c r="AB569" i="21"/>
  <c r="AB567" i="21"/>
  <c r="AB507" i="21"/>
  <c r="AB499" i="21"/>
  <c r="AB491" i="21"/>
  <c r="AB483" i="21"/>
  <c r="AB475" i="21"/>
  <c r="AB467" i="21"/>
  <c r="AB459" i="21"/>
  <c r="AB451" i="21"/>
  <c r="AB443" i="21"/>
  <c r="AB435" i="21"/>
  <c r="AA432" i="21"/>
  <c r="AB427" i="21"/>
  <c r="AA424" i="21"/>
  <c r="AB419" i="21"/>
  <c r="AA416" i="21"/>
  <c r="AB411" i="21"/>
  <c r="AA408" i="21"/>
  <c r="AB403" i="21"/>
  <c r="AA400" i="21"/>
  <c r="AB395" i="21"/>
  <c r="AA392" i="21"/>
  <c r="AB387" i="21"/>
  <c r="AA384" i="21"/>
  <c r="AB379" i="21"/>
  <c r="AA376" i="21"/>
  <c r="AB371" i="21"/>
  <c r="AA368" i="21"/>
  <c r="AB363" i="21"/>
  <c r="AA360" i="21"/>
  <c r="AB355" i="21"/>
  <c r="AA352" i="21"/>
  <c r="AB347" i="21"/>
  <c r="AA344" i="21"/>
  <c r="AB339" i="21"/>
  <c r="AA336" i="21"/>
  <c r="AB331" i="21"/>
  <c r="AA328" i="21"/>
  <c r="AB323" i="21"/>
  <c r="AA527" i="21"/>
  <c r="AA459" i="21"/>
  <c r="AA451" i="21"/>
  <c r="AA443" i="21"/>
  <c r="AA435" i="21"/>
  <c r="AA427" i="21"/>
  <c r="AA419" i="21"/>
  <c r="AA411" i="21"/>
  <c r="AA403" i="21"/>
  <c r="AA395" i="21"/>
  <c r="AA387" i="21"/>
  <c r="AA379" i="21"/>
  <c r="AA371" i="21"/>
  <c r="AA363" i="21"/>
  <c r="AA355" i="21"/>
  <c r="AA347" i="21"/>
  <c r="AA339" i="21"/>
  <c r="AA331" i="21"/>
  <c r="AA323" i="21"/>
  <c r="AB513" i="21"/>
  <c r="AA510" i="21"/>
  <c r="AB505" i="21"/>
  <c r="AA502" i="21"/>
  <c r="AB497" i="21"/>
  <c r="AA494" i="21"/>
  <c r="AB489" i="21"/>
  <c r="AA486" i="21"/>
  <c r="AB481" i="21"/>
  <c r="AA478" i="21"/>
  <c r="AB473" i="21"/>
  <c r="AA470" i="21"/>
  <c r="AB465" i="21"/>
  <c r="AB457" i="21"/>
  <c r="AB449" i="21"/>
  <c r="AB441" i="21"/>
  <c r="AB433" i="21"/>
  <c r="AB425" i="21"/>
  <c r="AB417" i="21"/>
  <c r="AB409" i="21"/>
  <c r="AB401" i="21"/>
  <c r="AB393" i="21"/>
  <c r="AB385" i="21"/>
  <c r="AB377" i="21"/>
  <c r="AB369" i="21"/>
  <c r="AB361" i="21"/>
  <c r="AB353" i="21"/>
  <c r="AB345" i="21"/>
  <c r="AB337" i="21"/>
  <c r="AB329" i="21"/>
  <c r="AB508" i="21"/>
  <c r="AB500" i="21"/>
  <c r="AB492" i="21"/>
  <c r="AB484" i="21"/>
  <c r="AB476" i="21"/>
  <c r="AB468" i="21"/>
  <c r="AB460" i="21"/>
  <c r="AB452" i="21"/>
  <c r="AB444" i="21"/>
  <c r="AB436" i="21"/>
  <c r="AB428" i="21"/>
  <c r="AB420" i="21"/>
  <c r="AB412" i="21"/>
  <c r="AB404" i="21"/>
  <c r="AB396" i="21"/>
  <c r="AB388" i="21"/>
  <c r="AB380" i="21"/>
  <c r="AB372" i="21"/>
  <c r="AB364" i="21"/>
  <c r="AB356" i="21"/>
  <c r="AB348" i="21"/>
  <c r="AB340" i="21"/>
  <c r="AB332" i="21"/>
  <c r="AB324" i="21"/>
  <c r="AA514" i="21"/>
  <c r="AA498" i="21"/>
  <c r="AA482" i="21"/>
  <c r="AA466" i="21"/>
  <c r="O351" i="14"/>
  <c r="AF345" i="14"/>
  <c r="AF337" i="14"/>
  <c r="AG330" i="14"/>
  <c r="AF329" i="14"/>
  <c r="AF321" i="14"/>
  <c r="AG347" i="14"/>
  <c r="O345" i="14"/>
  <c r="AG339" i="14"/>
  <c r="O337" i="14"/>
  <c r="AG331" i="14"/>
  <c r="O329" i="14"/>
  <c r="AG323" i="14"/>
  <c r="O321" i="14"/>
  <c r="AG315" i="14"/>
  <c r="O313" i="14"/>
  <c r="AG308" i="14"/>
  <c r="AG337" i="14"/>
  <c r="O346" i="14"/>
  <c r="O338" i="14"/>
  <c r="O330" i="14"/>
  <c r="O322" i="14"/>
  <c r="O314" i="14"/>
  <c r="O308" i="14"/>
  <c r="AG349" i="14"/>
  <c r="O347" i="14"/>
  <c r="AG341" i="14"/>
  <c r="O339" i="14"/>
  <c r="AG333" i="14"/>
  <c r="O331" i="14"/>
  <c r="AG325" i="14"/>
  <c r="O323" i="14"/>
  <c r="AG317" i="14"/>
  <c r="O315" i="14"/>
  <c r="AF309" i="14"/>
  <c r="J472" i="14"/>
  <c r="K472" i="14" s="1"/>
  <c r="Q472" i="14"/>
  <c r="J473" i="14"/>
  <c r="K473" i="14" s="1"/>
  <c r="Q471" i="14"/>
  <c r="J471" i="14"/>
  <c r="K471" i="14" s="1"/>
  <c r="Q470" i="14"/>
  <c r="Z113" i="21"/>
  <c r="AA61" i="21" s="1"/>
  <c r="R113" i="21"/>
  <c r="S113" i="21"/>
  <c r="T113" i="21"/>
  <c r="M113" i="21"/>
  <c r="N113" i="21"/>
  <c r="O113" i="21"/>
  <c r="D113" i="21"/>
  <c r="E113" i="21"/>
  <c r="J113" i="21"/>
  <c r="M596" i="16" l="1"/>
  <c r="AF492" i="14"/>
  <c r="AG541" i="14"/>
  <c r="AF493" i="14"/>
  <c r="AG542" i="14"/>
  <c r="AB491" i="14"/>
  <c r="AF495" i="14"/>
  <c r="AG544" i="14"/>
  <c r="AF494" i="14"/>
  <c r="AG543" i="14"/>
  <c r="AG483" i="14"/>
  <c r="AG536" i="14"/>
  <c r="AC489" i="14"/>
  <c r="AB489" i="14"/>
  <c r="AC486" i="14"/>
  <c r="AG486" i="14"/>
  <c r="AG539" i="14"/>
  <c r="AG482" i="14"/>
  <c r="AG535" i="14"/>
  <c r="AC491" i="14"/>
  <c r="AB109" i="21"/>
  <c r="AC100" i="21"/>
  <c r="M593" i="16"/>
  <c r="M595" i="16"/>
  <c r="M592" i="16"/>
  <c r="AC488" i="14"/>
  <c r="AC487" i="14"/>
  <c r="AB487" i="14"/>
  <c r="AB486" i="14"/>
  <c r="AC490" i="14"/>
  <c r="AC484" i="14"/>
  <c r="AB490" i="14"/>
  <c r="AB484" i="14"/>
  <c r="AC485" i="14"/>
  <c r="AB485" i="14"/>
  <c r="AB483" i="14"/>
  <c r="AB488" i="14"/>
  <c r="AC483" i="14"/>
  <c r="N299" i="14"/>
  <c r="M299" i="14"/>
  <c r="N166" i="14"/>
  <c r="M166" i="14"/>
  <c r="N167" i="14"/>
  <c r="M167" i="14"/>
  <c r="N112" i="14"/>
  <c r="M112" i="14"/>
  <c r="N61" i="14"/>
  <c r="M61" i="14"/>
  <c r="N476" i="14"/>
  <c r="M476" i="14"/>
  <c r="N161" i="14"/>
  <c r="M161" i="14"/>
  <c r="N69" i="14"/>
  <c r="M69" i="14"/>
  <c r="N147" i="14"/>
  <c r="M147" i="14"/>
  <c r="N219" i="14"/>
  <c r="M219" i="14"/>
  <c r="N276" i="14"/>
  <c r="M276" i="14"/>
  <c r="N24" i="14"/>
  <c r="M24" i="14"/>
  <c r="N487" i="14"/>
  <c r="M487" i="14"/>
  <c r="N489" i="14"/>
  <c r="M489" i="14"/>
  <c r="N126" i="14"/>
  <c r="M126" i="14"/>
  <c r="N221" i="14"/>
  <c r="M221" i="14"/>
  <c r="N207" i="14"/>
  <c r="M207" i="14"/>
  <c r="N198" i="14"/>
  <c r="M198" i="14"/>
  <c r="N169" i="14"/>
  <c r="M169" i="14"/>
  <c r="N125" i="14"/>
  <c r="M125" i="14"/>
  <c r="N155" i="14"/>
  <c r="M155" i="14"/>
  <c r="N81" i="14"/>
  <c r="M81" i="14"/>
  <c r="N101" i="14"/>
  <c r="M101" i="14"/>
  <c r="N277" i="14"/>
  <c r="M277" i="14"/>
  <c r="N40" i="14"/>
  <c r="M40" i="14"/>
  <c r="N146" i="14"/>
  <c r="M146" i="14"/>
  <c r="N485" i="14"/>
  <c r="M485" i="14"/>
  <c r="N93" i="14"/>
  <c r="M93" i="14"/>
  <c r="N190" i="14"/>
  <c r="M190" i="14"/>
  <c r="N41" i="14"/>
  <c r="M41" i="14"/>
  <c r="N100" i="14"/>
  <c r="M100" i="14"/>
  <c r="N227" i="14"/>
  <c r="M227" i="14"/>
  <c r="N340" i="14"/>
  <c r="M340" i="14"/>
  <c r="N121" i="14"/>
  <c r="M121" i="14"/>
  <c r="N309" i="14"/>
  <c r="M309" i="14"/>
  <c r="N275" i="14"/>
  <c r="M275" i="14"/>
  <c r="N307" i="14"/>
  <c r="M307" i="14"/>
  <c r="N213" i="14"/>
  <c r="M213" i="14"/>
  <c r="N158" i="14"/>
  <c r="M158" i="14"/>
  <c r="N474" i="14"/>
  <c r="M474" i="14"/>
  <c r="N171" i="14"/>
  <c r="M171" i="14"/>
  <c r="N246" i="14"/>
  <c r="M246" i="14"/>
  <c r="N87" i="14"/>
  <c r="M87" i="14"/>
  <c r="N65" i="14"/>
  <c r="M65" i="14"/>
  <c r="N199" i="14"/>
  <c r="M199" i="14"/>
  <c r="N240" i="14"/>
  <c r="M240" i="14"/>
  <c r="N203" i="14"/>
  <c r="M203" i="14"/>
  <c r="N293" i="14"/>
  <c r="M293" i="14"/>
  <c r="N85" i="14"/>
  <c r="M85" i="14"/>
  <c r="N108" i="14"/>
  <c r="M108" i="14"/>
  <c r="N316" i="14"/>
  <c r="M316" i="14"/>
  <c r="N113" i="14"/>
  <c r="M113" i="14"/>
  <c r="N116" i="14"/>
  <c r="M116" i="14"/>
  <c r="N265" i="14"/>
  <c r="M265" i="14"/>
  <c r="N486" i="14"/>
  <c r="M486" i="14"/>
  <c r="N142" i="14"/>
  <c r="M142" i="14"/>
  <c r="N222" i="14"/>
  <c r="M222" i="14"/>
  <c r="N205" i="14"/>
  <c r="M205" i="14"/>
  <c r="N21" i="14"/>
  <c r="M21" i="14"/>
  <c r="N114" i="14"/>
  <c r="M114" i="14"/>
  <c r="N71" i="14"/>
  <c r="M71" i="14"/>
  <c r="N183" i="14"/>
  <c r="M183" i="14"/>
  <c r="N92" i="14"/>
  <c r="M92" i="14"/>
  <c r="N7" i="14"/>
  <c r="M7" i="14"/>
  <c r="N215" i="14"/>
  <c r="M215" i="14"/>
  <c r="N57" i="14"/>
  <c r="M57" i="14"/>
  <c r="N179" i="14"/>
  <c r="M179" i="14"/>
  <c r="N49" i="14"/>
  <c r="M49" i="14"/>
  <c r="N73" i="14"/>
  <c r="M73" i="14"/>
  <c r="N117" i="14"/>
  <c r="M117" i="14"/>
  <c r="N131" i="14"/>
  <c r="M131" i="14"/>
  <c r="N300" i="14"/>
  <c r="M300" i="14"/>
  <c r="N267" i="14"/>
  <c r="M267" i="14"/>
  <c r="N177" i="14"/>
  <c r="M177" i="14"/>
  <c r="N481" i="14"/>
  <c r="M481" i="14"/>
  <c r="N195" i="14"/>
  <c r="M195" i="14"/>
  <c r="N350" i="14"/>
  <c r="M350" i="14"/>
  <c r="M492" i="14"/>
  <c r="N492" i="14"/>
  <c r="M497" i="14"/>
  <c r="N497" i="14"/>
  <c r="N494" i="14"/>
  <c r="M494" i="14"/>
  <c r="N174" i="14"/>
  <c r="M174" i="14"/>
  <c r="N214" i="14"/>
  <c r="M214" i="14"/>
  <c r="N163" i="14"/>
  <c r="M163" i="14"/>
  <c r="N288" i="14"/>
  <c r="M288" i="14"/>
  <c r="N326" i="14"/>
  <c r="M326" i="14"/>
  <c r="M496" i="14"/>
  <c r="N496" i="14"/>
  <c r="N20" i="14"/>
  <c r="M20" i="14"/>
  <c r="N230" i="14"/>
  <c r="M230" i="14"/>
  <c r="N292" i="14"/>
  <c r="M292" i="14"/>
  <c r="N90" i="14"/>
  <c r="M90" i="14"/>
  <c r="N6" i="14"/>
  <c r="M6" i="14"/>
  <c r="N11" i="14"/>
  <c r="M11" i="14"/>
  <c r="N25" i="14"/>
  <c r="M25" i="14"/>
  <c r="N84" i="14"/>
  <c r="M84" i="14"/>
  <c r="N17" i="14"/>
  <c r="M17" i="14"/>
  <c r="N216" i="14"/>
  <c r="M216" i="14"/>
  <c r="N241" i="14"/>
  <c r="M241" i="14"/>
  <c r="N105" i="14"/>
  <c r="M105" i="14"/>
  <c r="N208" i="14"/>
  <c r="M208" i="14"/>
  <c r="N254" i="14"/>
  <c r="M254" i="14"/>
  <c r="N124" i="14"/>
  <c r="M124" i="14"/>
  <c r="N488" i="14"/>
  <c r="M488" i="14"/>
  <c r="N493" i="14"/>
  <c r="M493" i="14"/>
  <c r="N245" i="14"/>
  <c r="M245" i="14"/>
  <c r="N150" i="14"/>
  <c r="M150" i="14"/>
  <c r="N283" i="14"/>
  <c r="M283" i="14"/>
  <c r="N253" i="14"/>
  <c r="M253" i="14"/>
  <c r="N97" i="14"/>
  <c r="M97" i="14"/>
  <c r="N242" i="14"/>
  <c r="M242" i="14"/>
  <c r="N284" i="14"/>
  <c r="M284" i="14"/>
  <c r="N14" i="14"/>
  <c r="M14" i="14"/>
  <c r="N235" i="14"/>
  <c r="M235" i="14"/>
  <c r="N291" i="14"/>
  <c r="M291" i="14"/>
  <c r="N134" i="14"/>
  <c r="M134" i="14"/>
  <c r="N237" i="14"/>
  <c r="M237" i="14"/>
  <c r="N261" i="14"/>
  <c r="M261" i="14"/>
  <c r="N223" i="14"/>
  <c r="M223" i="14"/>
  <c r="N89" i="14"/>
  <c r="M89" i="14"/>
  <c r="N133" i="14"/>
  <c r="M133" i="14"/>
  <c r="N96" i="14"/>
  <c r="M96" i="14"/>
  <c r="N244" i="14"/>
  <c r="M244" i="14"/>
  <c r="N262" i="14"/>
  <c r="M262" i="14"/>
  <c r="N16" i="14"/>
  <c r="M16" i="14"/>
  <c r="N33" i="14"/>
  <c r="M33" i="14"/>
  <c r="N238" i="14"/>
  <c r="M238" i="14"/>
  <c r="N348" i="14"/>
  <c r="M348" i="14"/>
  <c r="N269" i="14"/>
  <c r="M269" i="14"/>
  <c r="N139" i="14"/>
  <c r="M139" i="14"/>
  <c r="N10" i="14"/>
  <c r="M10" i="14"/>
  <c r="N193" i="14"/>
  <c r="M193" i="14"/>
  <c r="N475" i="14"/>
  <c r="M475" i="14"/>
  <c r="N182" i="14"/>
  <c r="M182" i="14"/>
  <c r="N206" i="14"/>
  <c r="M206" i="14"/>
  <c r="N229" i="14"/>
  <c r="M229" i="14"/>
  <c r="N32" i="14"/>
  <c r="M32" i="14"/>
  <c r="N44" i="14"/>
  <c r="M44" i="14"/>
  <c r="N332" i="14"/>
  <c r="M332" i="14"/>
  <c r="N191" i="14"/>
  <c r="M191" i="14"/>
  <c r="N478" i="14"/>
  <c r="M478" i="14"/>
  <c r="N232" i="14"/>
  <c r="M232" i="14"/>
  <c r="N479" i="14"/>
  <c r="M479" i="14"/>
  <c r="N324" i="14"/>
  <c r="M324" i="14"/>
  <c r="N341" i="14"/>
  <c r="M341" i="14"/>
  <c r="N48" i="14"/>
  <c r="M48" i="14"/>
  <c r="N280" i="14"/>
  <c r="M280" i="14"/>
  <c r="M495" i="14"/>
  <c r="N495" i="14"/>
  <c r="N491" i="14"/>
  <c r="M491" i="14"/>
  <c r="M591" i="16"/>
  <c r="M590" i="16"/>
  <c r="M588" i="16"/>
  <c r="M594" i="16"/>
  <c r="M589" i="16"/>
  <c r="AF491" i="14"/>
  <c r="AG491" i="14"/>
  <c r="AG490" i="14"/>
  <c r="AF490" i="14"/>
  <c r="AG489" i="14"/>
  <c r="AF489" i="14"/>
  <c r="AF488" i="14"/>
  <c r="AG488" i="14"/>
  <c r="AF486" i="14"/>
  <c r="AF487" i="14"/>
  <c r="AG487" i="14"/>
  <c r="O474" i="14"/>
  <c r="O481" i="14"/>
  <c r="AG485" i="14"/>
  <c r="O479" i="14"/>
  <c r="AG484" i="14"/>
  <c r="L482" i="14"/>
  <c r="O482" i="14"/>
  <c r="L483" i="14"/>
  <c r="O483" i="14"/>
  <c r="L480" i="14"/>
  <c r="O480" i="14"/>
  <c r="O478" i="14"/>
  <c r="O476" i="14"/>
  <c r="L477" i="14"/>
  <c r="O477" i="14"/>
  <c r="O475" i="14"/>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49" i="16"/>
  <c r="E350" i="16"/>
  <c r="E351" i="16"/>
  <c r="E352" i="16"/>
  <c r="E353" i="16"/>
  <c r="E354" i="16"/>
  <c r="E355" i="16"/>
  <c r="E356" i="16"/>
  <c r="E357" i="16"/>
  <c r="E358" i="16"/>
  <c r="E359" i="16"/>
  <c r="E360" i="16"/>
  <c r="E361" i="16"/>
  <c r="E362" i="16"/>
  <c r="E363" i="16"/>
  <c r="E364" i="16"/>
  <c r="E365" i="16"/>
  <c r="E366" i="16"/>
  <c r="E367" i="16"/>
  <c r="E368" i="16"/>
  <c r="E369" i="16"/>
  <c r="E370" i="16"/>
  <c r="E371" i="16"/>
  <c r="E372" i="16"/>
  <c r="E373" i="16"/>
  <c r="E374" i="16"/>
  <c r="E375" i="16"/>
  <c r="E376" i="16"/>
  <c r="E377" i="16"/>
  <c r="E378" i="16"/>
  <c r="E379"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6" i="16"/>
  <c r="E407" i="16"/>
  <c r="E408" i="16"/>
  <c r="E409" i="16"/>
  <c r="E410" i="16"/>
  <c r="E411" i="16"/>
  <c r="E412" i="16"/>
  <c r="E413" i="16"/>
  <c r="E414" i="16"/>
  <c r="E415" i="16"/>
  <c r="E416" i="16"/>
  <c r="E417" i="16"/>
  <c r="E418" i="16"/>
  <c r="E419" i="16"/>
  <c r="E420" i="16"/>
  <c r="E421" i="16"/>
  <c r="E422" i="16"/>
  <c r="E423" i="16"/>
  <c r="E424" i="16"/>
  <c r="E425" i="16"/>
  <c r="E426" i="16"/>
  <c r="E427" i="16"/>
  <c r="E428" i="16"/>
  <c r="E429" i="16"/>
  <c r="E430" i="16"/>
  <c r="E431" i="16"/>
  <c r="E432" i="16"/>
  <c r="E433" i="16"/>
  <c r="E434" i="16"/>
  <c r="E435" i="16"/>
  <c r="E436" i="16"/>
  <c r="E437" i="16"/>
  <c r="E438" i="16"/>
  <c r="E439" i="16"/>
  <c r="E440" i="16"/>
  <c r="E441" i="16"/>
  <c r="E442" i="16"/>
  <c r="E443" i="16"/>
  <c r="E444" i="16"/>
  <c r="E445" i="16"/>
  <c r="E446" i="16"/>
  <c r="E447" i="16"/>
  <c r="E448" i="16"/>
  <c r="E449" i="16"/>
  <c r="E450" i="16"/>
  <c r="E451" i="16"/>
  <c r="E452" i="16"/>
  <c r="E453" i="16"/>
  <c r="E454" i="16"/>
  <c r="E455" i="16"/>
  <c r="E456" i="16"/>
  <c r="E457" i="16"/>
  <c r="E458" i="16"/>
  <c r="E459" i="16"/>
  <c r="E460" i="16"/>
  <c r="E461" i="16"/>
  <c r="E462" i="16"/>
  <c r="E463" i="16"/>
  <c r="E464" i="16"/>
  <c r="E465" i="16"/>
  <c r="E466" i="16"/>
  <c r="E467" i="16"/>
  <c r="E468" i="16"/>
  <c r="E469" i="16"/>
  <c r="E470" i="16"/>
  <c r="E471" i="16"/>
  <c r="E472" i="16"/>
  <c r="E473" i="16"/>
  <c r="E474" i="16"/>
  <c r="E475" i="16"/>
  <c r="E476" i="16"/>
  <c r="E477" i="16"/>
  <c r="E478" i="16"/>
  <c r="E479" i="16"/>
  <c r="E480" i="16"/>
  <c r="E481" i="16"/>
  <c r="E482" i="16"/>
  <c r="E483" i="16"/>
  <c r="E484" i="16"/>
  <c r="E485" i="16"/>
  <c r="E486" i="16"/>
  <c r="E487" i="16"/>
  <c r="E488" i="16"/>
  <c r="E489" i="16"/>
  <c r="E490" i="16"/>
  <c r="E491" i="16"/>
  <c r="E492" i="16"/>
  <c r="E493" i="16"/>
  <c r="E494" i="16"/>
  <c r="E495" i="16"/>
  <c r="E496" i="16"/>
  <c r="E497" i="16"/>
  <c r="E498" i="16"/>
  <c r="E499" i="16"/>
  <c r="E500" i="16"/>
  <c r="E501" i="16"/>
  <c r="E502" i="16"/>
  <c r="E503" i="16"/>
  <c r="E504" i="16"/>
  <c r="E505" i="16"/>
  <c r="E506" i="16"/>
  <c r="E507" i="16"/>
  <c r="E508" i="16"/>
  <c r="E509" i="16"/>
  <c r="E510" i="16"/>
  <c r="E511" i="16"/>
  <c r="E512" i="16"/>
  <c r="E513" i="16"/>
  <c r="E514" i="16"/>
  <c r="E515" i="16"/>
  <c r="E516" i="16"/>
  <c r="E517" i="16"/>
  <c r="E518" i="16"/>
  <c r="E519" i="16"/>
  <c r="E520" i="16"/>
  <c r="E521" i="16"/>
  <c r="E522" i="16"/>
  <c r="E523" i="16"/>
  <c r="E524" i="16"/>
  <c r="E525" i="16"/>
  <c r="E526" i="16"/>
  <c r="E527" i="16"/>
  <c r="E528" i="16"/>
  <c r="E529" i="16"/>
  <c r="E530" i="16"/>
  <c r="E531" i="16"/>
  <c r="E532" i="16"/>
  <c r="E533" i="16"/>
  <c r="E534" i="16"/>
  <c r="E535" i="16"/>
  <c r="E536" i="16"/>
  <c r="E537" i="16"/>
  <c r="E538" i="16"/>
  <c r="E539" i="16"/>
  <c r="E540" i="16"/>
  <c r="E541" i="16"/>
  <c r="E542" i="16"/>
  <c r="E543" i="16"/>
  <c r="E544" i="16"/>
  <c r="E545" i="16"/>
  <c r="E546" i="16"/>
  <c r="E547" i="16"/>
  <c r="E548" i="16"/>
  <c r="E549" i="16"/>
  <c r="E550" i="16"/>
  <c r="E551" i="16"/>
  <c r="E552" i="16"/>
  <c r="E553" i="16"/>
  <c r="E554" i="16"/>
  <c r="E555" i="16"/>
  <c r="E556" i="16"/>
  <c r="E557" i="16"/>
  <c r="E558" i="16"/>
  <c r="E559" i="16"/>
  <c r="E560" i="16"/>
  <c r="E561" i="16"/>
  <c r="E562" i="16"/>
  <c r="E563" i="16"/>
  <c r="E564" i="16"/>
  <c r="E565" i="16"/>
  <c r="E566" i="16"/>
  <c r="E567" i="16"/>
  <c r="E568" i="16"/>
  <c r="E569" i="16"/>
  <c r="E570" i="16"/>
  <c r="E571" i="16"/>
  <c r="E572" i="16"/>
  <c r="E573" i="16"/>
  <c r="E574" i="16"/>
  <c r="E575" i="16"/>
  <c r="E3" i="16"/>
  <c r="H575" i="16"/>
  <c r="I587" i="16" s="1"/>
  <c r="J575" i="16"/>
  <c r="K587" i="16" s="1"/>
  <c r="G575" i="16"/>
  <c r="H469" i="14"/>
  <c r="S469" i="14"/>
  <c r="T469" i="14"/>
  <c r="U469" i="14"/>
  <c r="X469" i="14"/>
  <c r="Y469" i="14"/>
  <c r="M40" i="13"/>
  <c r="AU16" i="11"/>
  <c r="AV16" i="11"/>
  <c r="Z114" i="21"/>
  <c r="AA62" i="21" s="1"/>
  <c r="R114" i="21"/>
  <c r="S114" i="21"/>
  <c r="T114" i="21"/>
  <c r="M114" i="21"/>
  <c r="N114" i="21"/>
  <c r="O114" i="21"/>
  <c r="D114" i="21"/>
  <c r="E114" i="21"/>
  <c r="J114" i="21"/>
  <c r="H468" i="14"/>
  <c r="S468" i="14"/>
  <c r="T468" i="14"/>
  <c r="U468" i="14"/>
  <c r="X468" i="14"/>
  <c r="Y468" i="14"/>
  <c r="H574" i="16"/>
  <c r="J574" i="16"/>
  <c r="G574" i="16"/>
  <c r="Q522" i="14" l="1"/>
  <c r="AP469" i="14"/>
  <c r="Q521" i="14"/>
  <c r="AP468" i="14"/>
  <c r="AB110" i="21"/>
  <c r="AC101" i="21"/>
  <c r="N480" i="14"/>
  <c r="M480" i="14"/>
  <c r="N483" i="14"/>
  <c r="M483" i="14"/>
  <c r="N482" i="14"/>
  <c r="M482" i="14"/>
  <c r="N477" i="14"/>
  <c r="M477" i="14"/>
  <c r="K586" i="16"/>
  <c r="I586" i="16"/>
  <c r="AD472" i="14"/>
  <c r="W472" i="14"/>
  <c r="AD473" i="14"/>
  <c r="W473" i="14"/>
  <c r="AE481" i="14"/>
  <c r="AA469" i="14"/>
  <c r="V469" i="14"/>
  <c r="V470" i="14"/>
  <c r="AC482" i="14" s="1"/>
  <c r="AA470" i="14"/>
  <c r="AB482" i="14" s="1"/>
  <c r="AE480" i="14"/>
  <c r="AG533" i="14" s="1"/>
  <c r="L574" i="16"/>
  <c r="L575" i="16"/>
  <c r="M587" i="16" s="1"/>
  <c r="P473" i="14"/>
  <c r="I473" i="14"/>
  <c r="I472" i="14"/>
  <c r="P472" i="14"/>
  <c r="J470" i="14"/>
  <c r="K470" i="14" s="1"/>
  <c r="Q469" i="14"/>
  <c r="J469" i="14"/>
  <c r="K469" i="14" s="1"/>
  <c r="Q468" i="14"/>
  <c r="F3" i="24"/>
  <c r="F4" i="24"/>
  <c r="F5" i="24"/>
  <c r="F6" i="24"/>
  <c r="F7" i="24"/>
  <c r="F8" i="24"/>
  <c r="F9" i="24"/>
  <c r="F10"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87" i="24"/>
  <c r="F88" i="24"/>
  <c r="F89" i="24"/>
  <c r="F90" i="24"/>
  <c r="F91" i="24"/>
  <c r="F92" i="24"/>
  <c r="F93" i="24"/>
  <c r="F94" i="24"/>
  <c r="F95" i="24"/>
  <c r="F96" i="24"/>
  <c r="F97" i="24"/>
  <c r="F98" i="24"/>
  <c r="F99" i="24"/>
  <c r="F100" i="24"/>
  <c r="F101" i="24"/>
  <c r="F102" i="24"/>
  <c r="F103" i="24"/>
  <c r="F104" i="24"/>
  <c r="F105" i="24"/>
  <c r="F106" i="24"/>
  <c r="F107" i="24"/>
  <c r="F108" i="24"/>
  <c r="F109" i="24"/>
  <c r="F110" i="24"/>
  <c r="F111" i="24"/>
  <c r="F112" i="24"/>
  <c r="F113" i="24"/>
  <c r="F114" i="24"/>
  <c r="F115" i="24"/>
  <c r="F116" i="24"/>
  <c r="F117" i="24"/>
  <c r="F118" i="24"/>
  <c r="F119" i="24"/>
  <c r="F120" i="24"/>
  <c r="F121" i="24"/>
  <c r="F122" i="24"/>
  <c r="F123" i="24"/>
  <c r="F124" i="24"/>
  <c r="F125" i="24"/>
  <c r="F126" i="24"/>
  <c r="F127" i="24"/>
  <c r="F128" i="24"/>
  <c r="F129" i="24"/>
  <c r="F130" i="24"/>
  <c r="F131" i="24"/>
  <c r="F132" i="24"/>
  <c r="F133" i="24"/>
  <c r="F134" i="24"/>
  <c r="F135" i="24"/>
  <c r="F136" i="24"/>
  <c r="F137" i="24"/>
  <c r="F138" i="24"/>
  <c r="F139" i="24"/>
  <c r="F140" i="24"/>
  <c r="F141" i="24"/>
  <c r="F142" i="24"/>
  <c r="F143" i="24"/>
  <c r="F144" i="24"/>
  <c r="F145" i="24"/>
  <c r="F146" i="24"/>
  <c r="F147" i="24"/>
  <c r="F148" i="24"/>
  <c r="F149" i="24"/>
  <c r="F150" i="24"/>
  <c r="F151" i="24"/>
  <c r="F152" i="24"/>
  <c r="F153" i="24"/>
  <c r="F154" i="24"/>
  <c r="F155" i="24"/>
  <c r="F156" i="24"/>
  <c r="F157" i="24"/>
  <c r="F158" i="24"/>
  <c r="F159" i="24"/>
  <c r="F160" i="24"/>
  <c r="F161" i="24"/>
  <c r="F162" i="24"/>
  <c r="F163" i="24"/>
  <c r="F164" i="24"/>
  <c r="F165" i="24"/>
  <c r="F166" i="24"/>
  <c r="F167" i="24"/>
  <c r="F168" i="24"/>
  <c r="F169" i="24"/>
  <c r="F170" i="24"/>
  <c r="F171" i="24"/>
  <c r="F172" i="24"/>
  <c r="F173" i="24"/>
  <c r="F174" i="24"/>
  <c r="F175" i="24"/>
  <c r="F176" i="24"/>
  <c r="F177" i="24"/>
  <c r="F178" i="24"/>
  <c r="F179" i="24"/>
  <c r="F180" i="24"/>
  <c r="F181" i="24"/>
  <c r="F182" i="24"/>
  <c r="F183" i="24"/>
  <c r="F184" i="24"/>
  <c r="F185" i="24"/>
  <c r="F186" i="24"/>
  <c r="F187" i="24"/>
  <c r="F188" i="24"/>
  <c r="F189" i="24"/>
  <c r="F190" i="24"/>
  <c r="F191" i="24"/>
  <c r="F192" i="24"/>
  <c r="F193" i="24"/>
  <c r="F194" i="24"/>
  <c r="F195" i="24"/>
  <c r="F196" i="24"/>
  <c r="F197" i="24"/>
  <c r="F198" i="24"/>
  <c r="F199" i="24"/>
  <c r="F200" i="24"/>
  <c r="F201" i="24"/>
  <c r="F202" i="24"/>
  <c r="F203" i="24"/>
  <c r="F204" i="24"/>
  <c r="F205" i="24"/>
  <c r="F206" i="24"/>
  <c r="F207" i="24"/>
  <c r="F208" i="24"/>
  <c r="F209" i="24"/>
  <c r="F210" i="24"/>
  <c r="F211" i="24"/>
  <c r="F212" i="24"/>
  <c r="F213" i="24"/>
  <c r="F214" i="24"/>
  <c r="F215" i="24"/>
  <c r="F216" i="24"/>
  <c r="F217" i="24"/>
  <c r="F218" i="24"/>
  <c r="F219" i="24"/>
  <c r="F220" i="24"/>
  <c r="F221" i="24"/>
  <c r="F222" i="24"/>
  <c r="F223" i="24"/>
  <c r="F224" i="24"/>
  <c r="F225" i="24"/>
  <c r="F226" i="24"/>
  <c r="F227" i="24"/>
  <c r="F228" i="24"/>
  <c r="F229" i="24"/>
  <c r="F230" i="24"/>
  <c r="F231" i="24"/>
  <c r="F232" i="24"/>
  <c r="F233" i="24"/>
  <c r="F234" i="24"/>
  <c r="F235" i="24"/>
  <c r="F236" i="24"/>
  <c r="F237" i="24"/>
  <c r="F238" i="24"/>
  <c r="F239" i="24"/>
  <c r="F240" i="24"/>
  <c r="F241" i="24"/>
  <c r="F242" i="24"/>
  <c r="F243" i="24"/>
  <c r="F244" i="24"/>
  <c r="F245" i="24"/>
  <c r="F246" i="24"/>
  <c r="F247" i="24"/>
  <c r="F248" i="24"/>
  <c r="F249" i="24"/>
  <c r="F250" i="24"/>
  <c r="F251" i="24"/>
  <c r="O21" i="4"/>
  <c r="Z115" i="21"/>
  <c r="AA63" i="21" s="1"/>
  <c r="R115" i="21"/>
  <c r="S115" i="21"/>
  <c r="T115" i="21"/>
  <c r="M115" i="21"/>
  <c r="N115" i="21"/>
  <c r="O115" i="21"/>
  <c r="D115" i="21"/>
  <c r="E115" i="21"/>
  <c r="J115" i="21"/>
  <c r="H467" i="14"/>
  <c r="S467" i="14"/>
  <c r="T467" i="14"/>
  <c r="U467" i="14"/>
  <c r="X467" i="14"/>
  <c r="Y467" i="14"/>
  <c r="H573" i="16"/>
  <c r="I585" i="16" s="1"/>
  <c r="J573" i="16"/>
  <c r="K585" i="16" s="1"/>
  <c r="G573" i="16"/>
  <c r="O11" i="11"/>
  <c r="P11" i="11" s="1"/>
  <c r="Q520" i="14" l="1"/>
  <c r="AP467" i="14"/>
  <c r="AC481" i="14"/>
  <c r="AF485" i="14"/>
  <c r="AG534" i="14"/>
  <c r="AB111" i="21"/>
  <c r="AC102" i="21"/>
  <c r="AB481" i="14"/>
  <c r="M586" i="16"/>
  <c r="AD471" i="14"/>
  <c r="W471" i="14"/>
  <c r="AG481" i="14"/>
  <c r="AA468" i="14"/>
  <c r="AB480" i="14" s="1"/>
  <c r="AE479" i="14"/>
  <c r="V468" i="14"/>
  <c r="AC480" i="14" s="1"/>
  <c r="AG480" i="14"/>
  <c r="AF484" i="14"/>
  <c r="J468" i="14"/>
  <c r="K468" i="14" s="1"/>
  <c r="L472" i="14"/>
  <c r="O472" i="14"/>
  <c r="O473" i="14"/>
  <c r="L473" i="14"/>
  <c r="I471" i="14"/>
  <c r="P471" i="14"/>
  <c r="L573" i="16"/>
  <c r="M585" i="16" s="1"/>
  <c r="Q467" i="14"/>
  <c r="Z116" i="21"/>
  <c r="AA64" i="21" s="1"/>
  <c r="Z117" i="21"/>
  <c r="AA65" i="21" s="1"/>
  <c r="R116" i="21"/>
  <c r="S116" i="21"/>
  <c r="T116" i="21"/>
  <c r="M116" i="21"/>
  <c r="N116" i="21"/>
  <c r="O116" i="21"/>
  <c r="D116" i="21"/>
  <c r="E116" i="21"/>
  <c r="J116" i="21"/>
  <c r="H466" i="14"/>
  <c r="S466" i="14"/>
  <c r="T466" i="14"/>
  <c r="U466" i="14"/>
  <c r="X466" i="14"/>
  <c r="Y466" i="14"/>
  <c r="H572" i="16"/>
  <c r="I584" i="16" s="1"/>
  <c r="J572" i="16"/>
  <c r="K584" i="16" s="1"/>
  <c r="G572" i="16"/>
  <c r="Q519" i="14" l="1"/>
  <c r="AP466" i="14"/>
  <c r="AF483" i="14"/>
  <c r="AG532" i="14"/>
  <c r="AB113" i="21"/>
  <c r="AC104" i="21"/>
  <c r="AB112" i="21"/>
  <c r="AC103" i="21"/>
  <c r="N472" i="14"/>
  <c r="M472" i="14"/>
  <c r="N473" i="14"/>
  <c r="M473" i="14"/>
  <c r="AD470" i="14"/>
  <c r="W470" i="14"/>
  <c r="V467" i="14"/>
  <c r="AC479" i="14" s="1"/>
  <c r="AE478" i="14"/>
  <c r="AA467" i="14"/>
  <c r="AB479" i="14" s="1"/>
  <c r="L572" i="16"/>
  <c r="M584" i="16" s="1"/>
  <c r="L471" i="14"/>
  <c r="O471" i="14"/>
  <c r="P470" i="14"/>
  <c r="I470" i="14"/>
  <c r="J467" i="14"/>
  <c r="K467" i="14" s="1"/>
  <c r="Q466" i="14"/>
  <c r="R117" i="21"/>
  <c r="S117" i="21"/>
  <c r="T117" i="21"/>
  <c r="M117" i="21"/>
  <c r="N117" i="21"/>
  <c r="O117" i="21"/>
  <c r="D117" i="21"/>
  <c r="E117" i="21"/>
  <c r="J117" i="21"/>
  <c r="H465" i="14"/>
  <c r="S465" i="14"/>
  <c r="T465" i="14"/>
  <c r="U465" i="14"/>
  <c r="X465" i="14"/>
  <c r="Y465" i="14"/>
  <c r="H571" i="16"/>
  <c r="I583" i="16" s="1"/>
  <c r="J571" i="16"/>
  <c r="K583" i="16" s="1"/>
  <c r="G571" i="16"/>
  <c r="Z118" i="21"/>
  <c r="AA66" i="21" s="1"/>
  <c r="Z119" i="21"/>
  <c r="AA67" i="21" s="1"/>
  <c r="Z120" i="21"/>
  <c r="AA68" i="21" s="1"/>
  <c r="R118" i="21"/>
  <c r="S118" i="21"/>
  <c r="T118" i="21"/>
  <c r="R119" i="21"/>
  <c r="S119" i="21"/>
  <c r="T119" i="21"/>
  <c r="R120" i="21"/>
  <c r="S120" i="21"/>
  <c r="T120" i="21"/>
  <c r="M118" i="21"/>
  <c r="N118" i="21"/>
  <c r="O118" i="21"/>
  <c r="M119" i="21"/>
  <c r="N119" i="21"/>
  <c r="O119" i="21"/>
  <c r="M120" i="21"/>
  <c r="N120" i="21"/>
  <c r="O120" i="21"/>
  <c r="D118" i="21"/>
  <c r="E118" i="21"/>
  <c r="J118" i="21"/>
  <c r="D119" i="21"/>
  <c r="E119" i="21"/>
  <c r="J119" i="21"/>
  <c r="D120" i="21"/>
  <c r="E120" i="21"/>
  <c r="J120" i="21"/>
  <c r="X464" i="14"/>
  <c r="Y464" i="14"/>
  <c r="S464" i="14"/>
  <c r="T464" i="14"/>
  <c r="U464" i="14"/>
  <c r="H464" i="14"/>
  <c r="L40" i="13"/>
  <c r="H568" i="16"/>
  <c r="J568" i="16"/>
  <c r="H569" i="16"/>
  <c r="J569" i="16"/>
  <c r="H570" i="16"/>
  <c r="J570" i="16"/>
  <c r="G570" i="16"/>
  <c r="G569" i="16"/>
  <c r="G568" i="16"/>
  <c r="Q517" i="14" l="1"/>
  <c r="AP464" i="14"/>
  <c r="Q518" i="14"/>
  <c r="AP465" i="14"/>
  <c r="AF482" i="14"/>
  <c r="AG531" i="14"/>
  <c r="AB116" i="21"/>
  <c r="AC107" i="21"/>
  <c r="AB115" i="21"/>
  <c r="AC106" i="21"/>
  <c r="AB114" i="21"/>
  <c r="AC105" i="21"/>
  <c r="I582" i="16"/>
  <c r="K581" i="16"/>
  <c r="N471" i="14"/>
  <c r="M471" i="14"/>
  <c r="I581" i="16"/>
  <c r="K580" i="16"/>
  <c r="I580" i="16"/>
  <c r="K582" i="16"/>
  <c r="W468" i="14"/>
  <c r="AD468" i="14"/>
  <c r="AD469" i="14"/>
  <c r="W469" i="14"/>
  <c r="AA466" i="14"/>
  <c r="AB478" i="14" s="1"/>
  <c r="AE476" i="14"/>
  <c r="AE477" i="14"/>
  <c r="AA465" i="14"/>
  <c r="V465" i="14"/>
  <c r="V466" i="14"/>
  <c r="AC478" i="14" s="1"/>
  <c r="L571" i="16"/>
  <c r="M583" i="16" s="1"/>
  <c r="Q464" i="14"/>
  <c r="J465" i="14"/>
  <c r="K465" i="14" s="1"/>
  <c r="I469" i="14"/>
  <c r="P469" i="14"/>
  <c r="I468" i="14"/>
  <c r="P468" i="14"/>
  <c r="O470" i="14"/>
  <c r="L470" i="14"/>
  <c r="J466" i="14"/>
  <c r="K466" i="14" s="1"/>
  <c r="L569" i="16"/>
  <c r="L568" i="16"/>
  <c r="L570" i="16"/>
  <c r="Q465" i="14"/>
  <c r="AB477" i="14" l="1"/>
  <c r="AF481" i="14"/>
  <c r="AG530" i="14"/>
  <c r="AF480" i="14"/>
  <c r="AG529" i="14"/>
  <c r="M580" i="16"/>
  <c r="AC477" i="14"/>
  <c r="N470" i="14"/>
  <c r="M470" i="14"/>
  <c r="M582" i="16"/>
  <c r="M581" i="16"/>
  <c r="L468" i="14"/>
  <c r="O468" i="14"/>
  <c r="L469" i="14"/>
  <c r="O469" i="14"/>
  <c r="D5" i="25"/>
  <c r="D6" i="25"/>
  <c r="D7" i="25"/>
  <c r="D8" i="25"/>
  <c r="D9" i="25"/>
  <c r="D10" i="25"/>
  <c r="D11" i="25"/>
  <c r="H463" i="14"/>
  <c r="S463" i="14"/>
  <c r="T463" i="14"/>
  <c r="U463" i="14"/>
  <c r="X463" i="14"/>
  <c r="Y463" i="14"/>
  <c r="H462" i="14"/>
  <c r="S462" i="14"/>
  <c r="T462" i="14"/>
  <c r="U462" i="14"/>
  <c r="X462" i="14"/>
  <c r="Y462" i="14"/>
  <c r="D4" i="25"/>
  <c r="Z121" i="21"/>
  <c r="AA69" i="21" s="1"/>
  <c r="R121" i="21"/>
  <c r="S121" i="21"/>
  <c r="T121" i="21"/>
  <c r="M121" i="21"/>
  <c r="N121" i="21"/>
  <c r="O121" i="21"/>
  <c r="D121" i="21"/>
  <c r="E121" i="21"/>
  <c r="J121" i="21"/>
  <c r="H461" i="14"/>
  <c r="S461" i="14"/>
  <c r="T461" i="14"/>
  <c r="U461" i="14"/>
  <c r="X461" i="14"/>
  <c r="Y461" i="14"/>
  <c r="K40" i="13"/>
  <c r="H567" i="16"/>
  <c r="I579" i="16" s="1"/>
  <c r="J567" i="16"/>
  <c r="K579" i="16" s="1"/>
  <c r="G567" i="16"/>
  <c r="AP16" i="11"/>
  <c r="AQ16" i="11"/>
  <c r="AR16" i="11"/>
  <c r="AS16" i="11"/>
  <c r="AT16" i="11"/>
  <c r="O10" i="11"/>
  <c r="P10" i="11" s="1"/>
  <c r="Z122" i="21"/>
  <c r="AA70" i="21" s="1"/>
  <c r="R122" i="21"/>
  <c r="S122" i="21"/>
  <c r="T122" i="21"/>
  <c r="M122" i="21"/>
  <c r="N122" i="21"/>
  <c r="O122" i="21"/>
  <c r="D122" i="21"/>
  <c r="E122" i="21"/>
  <c r="J122" i="21"/>
  <c r="H460" i="14"/>
  <c r="S460" i="14"/>
  <c r="T460" i="14"/>
  <c r="U460" i="14"/>
  <c r="X460" i="14"/>
  <c r="Y460" i="14"/>
  <c r="H566" i="16"/>
  <c r="I578" i="16" s="1"/>
  <c r="J566" i="16"/>
  <c r="K578" i="16" s="1"/>
  <c r="G566" i="16"/>
  <c r="Z123" i="21"/>
  <c r="AA71" i="21" s="1"/>
  <c r="T123" i="21"/>
  <c r="J123" i="21"/>
  <c r="O123" i="21"/>
  <c r="S123" i="21"/>
  <c r="R123" i="21"/>
  <c r="M123" i="21"/>
  <c r="N123" i="21"/>
  <c r="D123" i="21"/>
  <c r="E123" i="21"/>
  <c r="H459" i="14"/>
  <c r="S459" i="14"/>
  <c r="T459" i="14"/>
  <c r="U459" i="14"/>
  <c r="X459" i="14"/>
  <c r="Y459" i="14"/>
  <c r="H565" i="16"/>
  <c r="J565" i="16"/>
  <c r="G565" i="16"/>
  <c r="Z124" i="21"/>
  <c r="R124" i="21"/>
  <c r="S124" i="21"/>
  <c r="T124" i="21"/>
  <c r="M124" i="21"/>
  <c r="N124" i="21"/>
  <c r="O124" i="21"/>
  <c r="D124" i="21"/>
  <c r="E124" i="21"/>
  <c r="J124" i="21"/>
  <c r="X458" i="14"/>
  <c r="Y458" i="14"/>
  <c r="S458" i="14"/>
  <c r="T458" i="14"/>
  <c r="U458" i="14"/>
  <c r="H458" i="14"/>
  <c r="J564" i="16"/>
  <c r="H564" i="16"/>
  <c r="G564" i="16"/>
  <c r="Z125" i="21"/>
  <c r="T125" i="21"/>
  <c r="S125" i="21"/>
  <c r="R125" i="21"/>
  <c r="O125" i="21"/>
  <c r="N125" i="21"/>
  <c r="M125" i="21"/>
  <c r="J125" i="21"/>
  <c r="E125" i="21"/>
  <c r="D125" i="21"/>
  <c r="Y457" i="14"/>
  <c r="X457" i="14"/>
  <c r="U457" i="14"/>
  <c r="T457" i="14"/>
  <c r="S457" i="14"/>
  <c r="H457" i="14"/>
  <c r="J40" i="13"/>
  <c r="H563" i="16"/>
  <c r="J563" i="16"/>
  <c r="G563" i="16"/>
  <c r="O9" i="11"/>
  <c r="P9" i="11" s="1"/>
  <c r="O6" i="11"/>
  <c r="P6" i="11" s="1"/>
  <c r="O7" i="11"/>
  <c r="P7" i="11" s="1"/>
  <c r="O2" i="26"/>
  <c r="O3" i="26"/>
  <c r="O4" i="26"/>
  <c r="O5" i="26"/>
  <c r="O6" i="26"/>
  <c r="O7" i="26"/>
  <c r="O8" i="26"/>
  <c r="O9" i="26"/>
  <c r="O10" i="26"/>
  <c r="O11" i="26"/>
  <c r="O12" i="26"/>
  <c r="O13" i="26"/>
  <c r="O14" i="26"/>
  <c r="O15" i="26"/>
  <c r="A5" i="25"/>
  <c r="A7" i="25"/>
  <c r="A9" i="25"/>
  <c r="D3" i="25"/>
  <c r="A3" i="25"/>
  <c r="Z126" i="21"/>
  <c r="T126" i="21"/>
  <c r="O126" i="21"/>
  <c r="J126" i="21"/>
  <c r="M126" i="21"/>
  <c r="N126" i="21"/>
  <c r="R126" i="21"/>
  <c r="S126" i="21"/>
  <c r="D126" i="21"/>
  <c r="E126" i="21"/>
  <c r="X456" i="14"/>
  <c r="Y456" i="14"/>
  <c r="S456" i="14"/>
  <c r="T456" i="14"/>
  <c r="U456" i="14"/>
  <c r="H456" i="14"/>
  <c r="H562" i="16"/>
  <c r="J562" i="16"/>
  <c r="G562" i="16"/>
  <c r="I576" i="16" l="1"/>
  <c r="O17" i="26"/>
  <c r="O18" i="26" s="1"/>
  <c r="K574" i="16"/>
  <c r="Q511" i="14"/>
  <c r="AP458" i="14"/>
  <c r="Q510" i="14"/>
  <c r="AP457" i="14"/>
  <c r="Q512" i="14"/>
  <c r="AP459" i="14"/>
  <c r="Q515" i="14"/>
  <c r="AP462" i="14"/>
  <c r="Q514" i="14"/>
  <c r="AP461" i="14"/>
  <c r="Q509" i="14"/>
  <c r="AP456" i="14"/>
  <c r="Q513" i="14"/>
  <c r="AP460" i="14"/>
  <c r="Q516" i="14"/>
  <c r="AP463" i="14"/>
  <c r="AB120" i="21"/>
  <c r="AA72" i="21"/>
  <c r="AC111" i="21"/>
  <c r="AA74" i="21"/>
  <c r="AC113" i="21"/>
  <c r="AB117" i="21"/>
  <c r="AC108" i="21"/>
  <c r="AB119" i="21"/>
  <c r="AC110" i="21"/>
  <c r="AA73" i="21"/>
  <c r="AC112" i="21"/>
  <c r="AB118" i="21"/>
  <c r="AC109" i="21"/>
  <c r="I574" i="16"/>
  <c r="N469" i="14"/>
  <c r="M469" i="14"/>
  <c r="N468" i="14"/>
  <c r="M468" i="14"/>
  <c r="K576" i="16"/>
  <c r="K575" i="16"/>
  <c r="K577" i="16"/>
  <c r="I575" i="16"/>
  <c r="I577" i="16"/>
  <c r="W460" i="14"/>
  <c r="AD460" i="14"/>
  <c r="AD464" i="14"/>
  <c r="W464" i="14"/>
  <c r="AD462" i="14"/>
  <c r="W462" i="14"/>
  <c r="W466" i="14"/>
  <c r="AD466" i="14"/>
  <c r="W461" i="14"/>
  <c r="AD461" i="14"/>
  <c r="W465" i="14"/>
  <c r="AD465" i="14"/>
  <c r="W463" i="14"/>
  <c r="AD463" i="14"/>
  <c r="W467" i="14"/>
  <c r="AD467" i="14"/>
  <c r="AE475" i="14"/>
  <c r="AA463" i="14"/>
  <c r="V463" i="14"/>
  <c r="V464" i="14"/>
  <c r="AC476" i="14" s="1"/>
  <c r="AA464" i="14"/>
  <c r="AB476" i="14" s="1"/>
  <c r="AA459" i="14"/>
  <c r="V459" i="14"/>
  <c r="AE469" i="14"/>
  <c r="AG522" i="14" s="1"/>
  <c r="AA457" i="14"/>
  <c r="V457" i="14"/>
  <c r="AA460" i="14"/>
  <c r="V460" i="14"/>
  <c r="V461" i="14"/>
  <c r="AA461" i="14"/>
  <c r="AE474" i="14"/>
  <c r="AG527" i="14" s="1"/>
  <c r="V462" i="14"/>
  <c r="AA462" i="14"/>
  <c r="AA458" i="14"/>
  <c r="V458" i="14"/>
  <c r="AE472" i="14"/>
  <c r="AE468" i="14"/>
  <c r="AG521" i="14" s="1"/>
  <c r="AE471" i="14"/>
  <c r="AG524" i="14" s="1"/>
  <c r="AE473" i="14"/>
  <c r="AG526" i="14" s="1"/>
  <c r="AE470" i="14"/>
  <c r="AG523" i="14" s="1"/>
  <c r="L565" i="16"/>
  <c r="Q458" i="14"/>
  <c r="J460" i="14"/>
  <c r="K460" i="14" s="1"/>
  <c r="P464" i="14"/>
  <c r="I464" i="14"/>
  <c r="P461" i="14"/>
  <c r="I463" i="14"/>
  <c r="O463" i="14" s="1"/>
  <c r="I467" i="14"/>
  <c r="P467" i="14"/>
  <c r="J464" i="14"/>
  <c r="K464" i="14" s="1"/>
  <c r="J458" i="14"/>
  <c r="K458" i="14" s="1"/>
  <c r="I461" i="14"/>
  <c r="L461" i="14" s="1"/>
  <c r="P465" i="14"/>
  <c r="I465" i="14"/>
  <c r="I462" i="14"/>
  <c r="L462" i="14" s="1"/>
  <c r="I466" i="14"/>
  <c r="P466" i="14"/>
  <c r="L562" i="16"/>
  <c r="L564" i="16"/>
  <c r="L563" i="16"/>
  <c r="L566" i="16"/>
  <c r="L567" i="16"/>
  <c r="M579" i="16" s="1"/>
  <c r="AB121" i="21"/>
  <c r="Q463" i="14"/>
  <c r="P463" i="14"/>
  <c r="J463" i="14"/>
  <c r="K463" i="14" s="1"/>
  <c r="Q462" i="14"/>
  <c r="P462" i="14"/>
  <c r="J462" i="14"/>
  <c r="K462" i="14" s="1"/>
  <c r="AB122" i="21"/>
  <c r="Q461" i="14"/>
  <c r="J461" i="14"/>
  <c r="K461" i="14" s="1"/>
  <c r="I460" i="14"/>
  <c r="O460" i="14" s="1"/>
  <c r="Q460" i="14"/>
  <c r="P460" i="14"/>
  <c r="Q459" i="14"/>
  <c r="J459" i="14"/>
  <c r="K459" i="14" s="1"/>
  <c r="Q456" i="14"/>
  <c r="Q457" i="14"/>
  <c r="J457" i="14"/>
  <c r="K457" i="14" s="1"/>
  <c r="D2" i="25"/>
  <c r="Z127" i="21"/>
  <c r="Z128" i="21"/>
  <c r="Z129" i="21"/>
  <c r="R127" i="21"/>
  <c r="S127" i="21"/>
  <c r="T127" i="21"/>
  <c r="R128" i="21"/>
  <c r="S128" i="21"/>
  <c r="T128" i="21"/>
  <c r="R129" i="21"/>
  <c r="S129" i="21"/>
  <c r="T129" i="21"/>
  <c r="M127" i="21"/>
  <c r="N127" i="21"/>
  <c r="O127" i="21"/>
  <c r="M128" i="21"/>
  <c r="N128" i="21"/>
  <c r="O128" i="21"/>
  <c r="M129" i="21"/>
  <c r="N129" i="21"/>
  <c r="O129" i="21"/>
  <c r="D127" i="21"/>
  <c r="E127" i="21"/>
  <c r="J127" i="21"/>
  <c r="D128" i="21"/>
  <c r="E128" i="21"/>
  <c r="J128" i="21"/>
  <c r="D129" i="21"/>
  <c r="E129" i="21"/>
  <c r="J129" i="21"/>
  <c r="X455" i="14"/>
  <c r="Y455" i="14"/>
  <c r="S455" i="14"/>
  <c r="T455" i="14"/>
  <c r="U455" i="14"/>
  <c r="H455" i="14"/>
  <c r="AP455" i="14" s="1"/>
  <c r="H454" i="14"/>
  <c r="AP454" i="14" s="1"/>
  <c r="X454" i="14"/>
  <c r="Y454" i="14"/>
  <c r="S454" i="14"/>
  <c r="T454" i="14"/>
  <c r="U454" i="14"/>
  <c r="H453" i="14"/>
  <c r="H559" i="16"/>
  <c r="J559" i="16"/>
  <c r="H560" i="16"/>
  <c r="J560" i="16"/>
  <c r="H561" i="16"/>
  <c r="I573" i="16" s="1"/>
  <c r="J561" i="16"/>
  <c r="K573" i="16" s="1"/>
  <c r="G561" i="16"/>
  <c r="G560" i="16"/>
  <c r="G559" i="16"/>
  <c r="X453" i="14"/>
  <c r="Y453" i="14"/>
  <c r="S453" i="14"/>
  <c r="T453" i="14"/>
  <c r="U453" i="14"/>
  <c r="H40" i="13"/>
  <c r="I40" i="13"/>
  <c r="Z130" i="21"/>
  <c r="T322" i="21"/>
  <c r="T321" i="21"/>
  <c r="T320" i="21"/>
  <c r="T319" i="21"/>
  <c r="T318" i="21"/>
  <c r="T317" i="21"/>
  <c r="T316" i="21"/>
  <c r="T315" i="21"/>
  <c r="T314" i="21"/>
  <c r="T313" i="21"/>
  <c r="T312" i="21"/>
  <c r="T311" i="21"/>
  <c r="T310" i="21"/>
  <c r="T309" i="21"/>
  <c r="T308" i="21"/>
  <c r="T307" i="21"/>
  <c r="T306" i="21"/>
  <c r="T305" i="21"/>
  <c r="T304" i="21"/>
  <c r="T303" i="21"/>
  <c r="T302" i="21"/>
  <c r="T301" i="21"/>
  <c r="T300" i="21"/>
  <c r="T299" i="21"/>
  <c r="T298" i="21"/>
  <c r="T297" i="21"/>
  <c r="T296" i="21"/>
  <c r="T295" i="21"/>
  <c r="T294" i="21"/>
  <c r="T293" i="21"/>
  <c r="T292" i="21"/>
  <c r="T291" i="21"/>
  <c r="T290" i="21"/>
  <c r="T289" i="21"/>
  <c r="T288" i="21"/>
  <c r="T287" i="21"/>
  <c r="T286" i="21"/>
  <c r="T285" i="21"/>
  <c r="T284" i="21"/>
  <c r="T283" i="21"/>
  <c r="T282" i="21"/>
  <c r="T281" i="21"/>
  <c r="T280" i="21"/>
  <c r="T279" i="21"/>
  <c r="T278" i="21"/>
  <c r="T277" i="21"/>
  <c r="T276" i="21"/>
  <c r="T275" i="21"/>
  <c r="T274" i="21"/>
  <c r="T273" i="21"/>
  <c r="T272" i="21"/>
  <c r="T271" i="21"/>
  <c r="T270" i="21"/>
  <c r="T269" i="21"/>
  <c r="T268" i="21"/>
  <c r="T267" i="21"/>
  <c r="T266" i="21"/>
  <c r="T265" i="21"/>
  <c r="T264" i="21"/>
  <c r="T263" i="21"/>
  <c r="T262" i="21"/>
  <c r="T261" i="21"/>
  <c r="T260" i="21"/>
  <c r="T259" i="21"/>
  <c r="T258" i="21"/>
  <c r="T257" i="21"/>
  <c r="T256" i="21"/>
  <c r="T255" i="21"/>
  <c r="T254" i="21"/>
  <c r="T253" i="21"/>
  <c r="T252" i="21"/>
  <c r="T251" i="21"/>
  <c r="T250" i="21"/>
  <c r="T249" i="21"/>
  <c r="T248" i="21"/>
  <c r="T247" i="21"/>
  <c r="T246" i="21"/>
  <c r="T245" i="21"/>
  <c r="T244" i="21"/>
  <c r="T243" i="21"/>
  <c r="T242" i="21"/>
  <c r="T241" i="21"/>
  <c r="T240" i="21"/>
  <c r="T239" i="21"/>
  <c r="T238" i="21"/>
  <c r="T237" i="21"/>
  <c r="T236" i="21"/>
  <c r="T235" i="21"/>
  <c r="T234" i="21"/>
  <c r="T233" i="21"/>
  <c r="T232" i="21"/>
  <c r="T231" i="21"/>
  <c r="T230" i="21"/>
  <c r="T229" i="21"/>
  <c r="T228" i="21"/>
  <c r="T227" i="21"/>
  <c r="T226" i="21"/>
  <c r="T225" i="21"/>
  <c r="T224" i="21"/>
  <c r="T223" i="21"/>
  <c r="T222" i="21"/>
  <c r="T221" i="21"/>
  <c r="T220" i="21"/>
  <c r="T219" i="21"/>
  <c r="T218" i="21"/>
  <c r="T217" i="21"/>
  <c r="T216" i="21"/>
  <c r="T215" i="21"/>
  <c r="T214" i="21"/>
  <c r="T213" i="21"/>
  <c r="T212" i="21"/>
  <c r="T211" i="21"/>
  <c r="T210" i="21"/>
  <c r="T209" i="21"/>
  <c r="T208" i="21"/>
  <c r="T207" i="21"/>
  <c r="T206" i="21"/>
  <c r="T205" i="21"/>
  <c r="T204" i="21"/>
  <c r="T203" i="21"/>
  <c r="T202" i="21"/>
  <c r="T201" i="21"/>
  <c r="T200" i="21"/>
  <c r="T199" i="21"/>
  <c r="T198" i="21"/>
  <c r="T197" i="21"/>
  <c r="T196" i="21"/>
  <c r="T195" i="21"/>
  <c r="T194" i="21"/>
  <c r="T193" i="21"/>
  <c r="T192" i="21"/>
  <c r="T191" i="21"/>
  <c r="T190" i="21"/>
  <c r="T189" i="21"/>
  <c r="T188" i="21"/>
  <c r="T187" i="21"/>
  <c r="T186" i="21"/>
  <c r="T185" i="21"/>
  <c r="T184" i="21"/>
  <c r="T183" i="21"/>
  <c r="T182" i="21"/>
  <c r="T181" i="21"/>
  <c r="T180" i="21"/>
  <c r="T179" i="21"/>
  <c r="T178" i="21"/>
  <c r="T177" i="21"/>
  <c r="T176" i="21"/>
  <c r="T175" i="21"/>
  <c r="T174" i="21"/>
  <c r="T173" i="21"/>
  <c r="T172" i="21"/>
  <c r="T171" i="21"/>
  <c r="T170" i="21"/>
  <c r="T169" i="21"/>
  <c r="T168" i="21"/>
  <c r="T167" i="21"/>
  <c r="T166" i="21"/>
  <c r="T165" i="21"/>
  <c r="T164" i="21"/>
  <c r="T163" i="21"/>
  <c r="T162" i="21"/>
  <c r="T161" i="21"/>
  <c r="T160" i="21"/>
  <c r="T159" i="21"/>
  <c r="T158" i="21"/>
  <c r="T157" i="21"/>
  <c r="T156" i="21"/>
  <c r="T155" i="21"/>
  <c r="T154" i="21"/>
  <c r="T153" i="21"/>
  <c r="T152" i="21"/>
  <c r="T151" i="21"/>
  <c r="T150" i="21"/>
  <c r="T149" i="21"/>
  <c r="T148" i="21"/>
  <c r="T147" i="21"/>
  <c r="T146" i="21"/>
  <c r="T145" i="21"/>
  <c r="T144" i="21"/>
  <c r="T143" i="21"/>
  <c r="T142" i="21"/>
  <c r="T141" i="21"/>
  <c r="T140" i="21"/>
  <c r="T139" i="21"/>
  <c r="T138" i="21"/>
  <c r="T137" i="21"/>
  <c r="T136" i="21"/>
  <c r="T135" i="21"/>
  <c r="T134" i="21"/>
  <c r="T133" i="21"/>
  <c r="T132" i="21"/>
  <c r="T131" i="21"/>
  <c r="T130" i="21"/>
  <c r="O322" i="21"/>
  <c r="O321" i="21"/>
  <c r="O320" i="21"/>
  <c r="O319" i="21"/>
  <c r="O318" i="21"/>
  <c r="O317" i="21"/>
  <c r="O316" i="21"/>
  <c r="O315" i="21"/>
  <c r="O314" i="21"/>
  <c r="O313" i="21"/>
  <c r="O312" i="21"/>
  <c r="O311" i="21"/>
  <c r="O310" i="21"/>
  <c r="O309" i="21"/>
  <c r="O308" i="21"/>
  <c r="O307" i="21"/>
  <c r="O306" i="21"/>
  <c r="O305" i="21"/>
  <c r="O304" i="21"/>
  <c r="O303" i="21"/>
  <c r="O302" i="21"/>
  <c r="O301" i="21"/>
  <c r="O300" i="21"/>
  <c r="O299" i="21"/>
  <c r="O298" i="21"/>
  <c r="O297" i="21"/>
  <c r="O296" i="21"/>
  <c r="O295" i="21"/>
  <c r="O294" i="21"/>
  <c r="O293" i="21"/>
  <c r="O292" i="21"/>
  <c r="O291" i="21"/>
  <c r="O290" i="21"/>
  <c r="O289" i="21"/>
  <c r="O288" i="21"/>
  <c r="O287" i="21"/>
  <c r="O286" i="21"/>
  <c r="O285" i="21"/>
  <c r="O284" i="21"/>
  <c r="O283" i="21"/>
  <c r="O282" i="21"/>
  <c r="O281" i="21"/>
  <c r="O280" i="21"/>
  <c r="O279" i="21"/>
  <c r="O278" i="21"/>
  <c r="O277" i="21"/>
  <c r="O276" i="21"/>
  <c r="O275" i="21"/>
  <c r="O274" i="21"/>
  <c r="O273" i="21"/>
  <c r="O272" i="21"/>
  <c r="O271" i="21"/>
  <c r="O270" i="21"/>
  <c r="O269" i="21"/>
  <c r="O268" i="21"/>
  <c r="O267" i="21"/>
  <c r="O266" i="21"/>
  <c r="O265" i="21"/>
  <c r="O264" i="21"/>
  <c r="O263" i="21"/>
  <c r="O262" i="21"/>
  <c r="O261" i="21"/>
  <c r="O260" i="21"/>
  <c r="O259" i="21"/>
  <c r="O258" i="21"/>
  <c r="O257" i="21"/>
  <c r="O256" i="21"/>
  <c r="O255" i="21"/>
  <c r="O254" i="21"/>
  <c r="O253" i="21"/>
  <c r="O252" i="21"/>
  <c r="O251" i="21"/>
  <c r="O250" i="21"/>
  <c r="O249" i="21"/>
  <c r="O248" i="21"/>
  <c r="O247" i="21"/>
  <c r="O246" i="21"/>
  <c r="O245" i="21"/>
  <c r="O244" i="21"/>
  <c r="O243" i="21"/>
  <c r="O242" i="21"/>
  <c r="O241" i="21"/>
  <c r="O240" i="21"/>
  <c r="O239" i="21"/>
  <c r="O238" i="21"/>
  <c r="O237" i="21"/>
  <c r="O236" i="21"/>
  <c r="O235" i="21"/>
  <c r="O234" i="21"/>
  <c r="O233" i="21"/>
  <c r="O232" i="21"/>
  <c r="O231" i="21"/>
  <c r="O230" i="21"/>
  <c r="O229" i="21"/>
  <c r="O228" i="21"/>
  <c r="O227" i="21"/>
  <c r="O226" i="21"/>
  <c r="O225" i="21"/>
  <c r="O224" i="21"/>
  <c r="O223" i="21"/>
  <c r="O222" i="21"/>
  <c r="O221" i="21"/>
  <c r="O220" i="21"/>
  <c r="O219" i="21"/>
  <c r="O218" i="21"/>
  <c r="O217" i="21"/>
  <c r="O216" i="21"/>
  <c r="O215" i="21"/>
  <c r="O214" i="21"/>
  <c r="O213" i="21"/>
  <c r="O212" i="21"/>
  <c r="O211" i="21"/>
  <c r="O210" i="21"/>
  <c r="O209" i="21"/>
  <c r="O208" i="21"/>
  <c r="O207" i="21"/>
  <c r="O206" i="21"/>
  <c r="O205" i="21"/>
  <c r="O204" i="21"/>
  <c r="O203" i="21"/>
  <c r="O202" i="21"/>
  <c r="O201" i="21"/>
  <c r="O200" i="21"/>
  <c r="O199" i="21"/>
  <c r="O198" i="21"/>
  <c r="O197" i="21"/>
  <c r="O196" i="21"/>
  <c r="O195" i="21"/>
  <c r="O194" i="21"/>
  <c r="O193" i="21"/>
  <c r="O192" i="21"/>
  <c r="O191" i="21"/>
  <c r="O190" i="21"/>
  <c r="O189" i="21"/>
  <c r="O188" i="21"/>
  <c r="O187" i="21"/>
  <c r="O186" i="21"/>
  <c r="O185" i="21"/>
  <c r="O184" i="21"/>
  <c r="O183" i="21"/>
  <c r="O182" i="21"/>
  <c r="O181" i="21"/>
  <c r="O180" i="21"/>
  <c r="O179" i="21"/>
  <c r="O178" i="21"/>
  <c r="O177" i="21"/>
  <c r="O176" i="21"/>
  <c r="O175" i="21"/>
  <c r="O174" i="21"/>
  <c r="O173" i="21"/>
  <c r="O172" i="21"/>
  <c r="O171" i="21"/>
  <c r="O170" i="21"/>
  <c r="O169" i="21"/>
  <c r="O168" i="21"/>
  <c r="O167" i="21"/>
  <c r="O166" i="21"/>
  <c r="O165" i="21"/>
  <c r="O164" i="21"/>
  <c r="O163" i="21"/>
  <c r="O162" i="21"/>
  <c r="O161" i="21"/>
  <c r="O160" i="21"/>
  <c r="O159" i="21"/>
  <c r="O158" i="21"/>
  <c r="O157" i="21"/>
  <c r="O156" i="21"/>
  <c r="O155" i="21"/>
  <c r="O154" i="21"/>
  <c r="O153" i="21"/>
  <c r="O152" i="21"/>
  <c r="O151" i="21"/>
  <c r="O150" i="21"/>
  <c r="O149" i="21"/>
  <c r="O148" i="21"/>
  <c r="O147" i="21"/>
  <c r="O146" i="21"/>
  <c r="O145" i="21"/>
  <c r="O144" i="21"/>
  <c r="O143" i="21"/>
  <c r="O142" i="21"/>
  <c r="O141" i="21"/>
  <c r="O140" i="21"/>
  <c r="O139" i="21"/>
  <c r="O138" i="21"/>
  <c r="O137" i="21"/>
  <c r="O136" i="21"/>
  <c r="O135" i="21"/>
  <c r="O134" i="21"/>
  <c r="O133" i="21"/>
  <c r="O132" i="21"/>
  <c r="O131" i="21"/>
  <c r="O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233" i="21"/>
  <c r="J234" i="21"/>
  <c r="J235" i="21"/>
  <c r="J236" i="21"/>
  <c r="J237" i="21"/>
  <c r="J238" i="21"/>
  <c r="J239" i="21"/>
  <c r="J240" i="21"/>
  <c r="J241" i="21"/>
  <c r="J242" i="21"/>
  <c r="J243" i="21"/>
  <c r="J244" i="21"/>
  <c r="J245" i="21"/>
  <c r="J246" i="21"/>
  <c r="J247" i="21"/>
  <c r="J248" i="21"/>
  <c r="J249" i="21"/>
  <c r="J250" i="21"/>
  <c r="J251" i="21"/>
  <c r="J252" i="21"/>
  <c r="J253" i="21"/>
  <c r="J254" i="21"/>
  <c r="J255" i="21"/>
  <c r="J256" i="21"/>
  <c r="J257" i="21"/>
  <c r="J258" i="21"/>
  <c r="J259" i="21"/>
  <c r="J260" i="21"/>
  <c r="J261" i="21"/>
  <c r="J262" i="21"/>
  <c r="J263" i="21"/>
  <c r="J264" i="21"/>
  <c r="J265" i="21"/>
  <c r="J266" i="21"/>
  <c r="J267" i="21"/>
  <c r="J268" i="21"/>
  <c r="J269" i="21"/>
  <c r="J270" i="21"/>
  <c r="J271" i="21"/>
  <c r="J272"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309" i="21"/>
  <c r="J310" i="21"/>
  <c r="J311" i="21"/>
  <c r="J312" i="21"/>
  <c r="J313" i="21"/>
  <c r="J314" i="21"/>
  <c r="J315" i="21"/>
  <c r="J316" i="21"/>
  <c r="J317" i="21"/>
  <c r="J318" i="21"/>
  <c r="J319" i="21"/>
  <c r="J320" i="21"/>
  <c r="J321" i="21"/>
  <c r="J322" i="21"/>
  <c r="J130" i="21"/>
  <c r="R130" i="21"/>
  <c r="S130" i="21"/>
  <c r="M130" i="21"/>
  <c r="N130" i="21"/>
  <c r="D130" i="21"/>
  <c r="E130" i="21"/>
  <c r="U452" i="14"/>
  <c r="AG353" i="14"/>
  <c r="AG355" i="14"/>
  <c r="AG361" i="14"/>
  <c r="AG363" i="14"/>
  <c r="AG369" i="14"/>
  <c r="AG371" i="14"/>
  <c r="AF375" i="14"/>
  <c r="AG377" i="14"/>
  <c r="AG379" i="14"/>
  <c r="AF383" i="14"/>
  <c r="AG385" i="14"/>
  <c r="AG387" i="14"/>
  <c r="AF391" i="14"/>
  <c r="AG393" i="14"/>
  <c r="AG395" i="14"/>
  <c r="AF399" i="14"/>
  <c r="AG401" i="14"/>
  <c r="AG403" i="14"/>
  <c r="AF407" i="14"/>
  <c r="AG409" i="14"/>
  <c r="AF415" i="14"/>
  <c r="AG417" i="14"/>
  <c r="AG477" i="14"/>
  <c r="AG479" i="14"/>
  <c r="AF431" i="14"/>
  <c r="AG433" i="14"/>
  <c r="AF439" i="14"/>
  <c r="AG440" i="14"/>
  <c r="AG441" i="14"/>
  <c r="Y452" i="14"/>
  <c r="X452" i="14"/>
  <c r="T452" i="14"/>
  <c r="S452" i="14"/>
  <c r="H452" i="14"/>
  <c r="H558" i="16"/>
  <c r="J558" i="16"/>
  <c r="G558" i="16"/>
  <c r="I572" i="16" l="1"/>
  <c r="AB474" i="14"/>
  <c r="AC474" i="14"/>
  <c r="AB473" i="14"/>
  <c r="Q505" i="14"/>
  <c r="AP452" i="14"/>
  <c r="Q506" i="14"/>
  <c r="AP453" i="14"/>
  <c r="AG475" i="14"/>
  <c r="AG528" i="14"/>
  <c r="AD459" i="14"/>
  <c r="Q508" i="14"/>
  <c r="W458" i="14"/>
  <c r="Q507" i="14"/>
  <c r="AF476" i="14"/>
  <c r="AG525" i="14"/>
  <c r="AB472" i="14"/>
  <c r="AC475" i="14"/>
  <c r="AB475" i="14"/>
  <c r="AB123" i="21"/>
  <c r="AA75" i="21"/>
  <c r="AC114" i="21"/>
  <c r="AB126" i="21"/>
  <c r="AA78" i="21"/>
  <c r="AC117" i="21"/>
  <c r="AB125" i="21"/>
  <c r="AA77" i="21"/>
  <c r="AC116" i="21"/>
  <c r="AB124" i="21"/>
  <c r="AA76" i="21"/>
  <c r="AC115" i="21"/>
  <c r="K572" i="16"/>
  <c r="M577" i="16"/>
  <c r="M574" i="16"/>
  <c r="AC471" i="14"/>
  <c r="AB471" i="14"/>
  <c r="AC473" i="14"/>
  <c r="AC472" i="14"/>
  <c r="AB470" i="14"/>
  <c r="AC469" i="14"/>
  <c r="AC470" i="14"/>
  <c r="AB469" i="14"/>
  <c r="N461" i="14"/>
  <c r="M461" i="14"/>
  <c r="N462" i="14"/>
  <c r="M462" i="14"/>
  <c r="K571" i="16"/>
  <c r="I571" i="16"/>
  <c r="K570" i="16"/>
  <c r="M578" i="16"/>
  <c r="I570" i="16"/>
  <c r="M575" i="16"/>
  <c r="M576" i="16"/>
  <c r="AF479" i="14"/>
  <c r="AD458" i="14"/>
  <c r="W459" i="14"/>
  <c r="AF475" i="14"/>
  <c r="W457" i="14"/>
  <c r="AD457" i="14"/>
  <c r="AD456" i="14"/>
  <c r="W456" i="14"/>
  <c r="V456" i="14"/>
  <c r="AC468" i="14" s="1"/>
  <c r="AF473" i="14"/>
  <c r="AF477" i="14"/>
  <c r="AG473" i="14"/>
  <c r="AA456" i="14"/>
  <c r="AB468" i="14" s="1"/>
  <c r="AG472" i="14"/>
  <c r="V453" i="14"/>
  <c r="AA453" i="14"/>
  <c r="AF472" i="14"/>
  <c r="AA454" i="14"/>
  <c r="V454" i="14"/>
  <c r="AE467" i="14"/>
  <c r="AG520" i="14" s="1"/>
  <c r="AA455" i="14"/>
  <c r="V455" i="14"/>
  <c r="O461" i="14"/>
  <c r="AE466" i="14"/>
  <c r="AG519" i="14" s="1"/>
  <c r="AE464" i="14"/>
  <c r="AG517" i="14" s="1"/>
  <c r="I457" i="14"/>
  <c r="O457" i="14" s="1"/>
  <c r="AE465" i="14"/>
  <c r="AG518" i="14" s="1"/>
  <c r="Q453" i="14"/>
  <c r="L559" i="16"/>
  <c r="L561" i="16"/>
  <c r="M573" i="16" s="1"/>
  <c r="AF423" i="14"/>
  <c r="AG476" i="14"/>
  <c r="AG427" i="14"/>
  <c r="AG419" i="14"/>
  <c r="AG411" i="14"/>
  <c r="AG435" i="14"/>
  <c r="AG425" i="14"/>
  <c r="AG478" i="14"/>
  <c r="AG469" i="14"/>
  <c r="AF474" i="14"/>
  <c r="AG474" i="14"/>
  <c r="AF478" i="14"/>
  <c r="AF367" i="14"/>
  <c r="AF359" i="14"/>
  <c r="O462" i="14"/>
  <c r="AG420" i="14"/>
  <c r="AG412" i="14"/>
  <c r="AG404" i="14"/>
  <c r="AG396" i="14"/>
  <c r="AG388" i="14"/>
  <c r="AG380" i="14"/>
  <c r="AG372" i="14"/>
  <c r="AG364" i="14"/>
  <c r="AG356" i="14"/>
  <c r="L463" i="14"/>
  <c r="L466" i="14"/>
  <c r="O466" i="14"/>
  <c r="L467" i="14"/>
  <c r="O467" i="14"/>
  <c r="I458" i="14"/>
  <c r="L464" i="14"/>
  <c r="O464" i="14"/>
  <c r="L465" i="14"/>
  <c r="O465" i="14"/>
  <c r="J455" i="14"/>
  <c r="K455" i="14" s="1"/>
  <c r="AG471" i="14"/>
  <c r="AG470" i="14"/>
  <c r="I459" i="14"/>
  <c r="Q452" i="14"/>
  <c r="P459" i="14"/>
  <c r="P458" i="14"/>
  <c r="AG468" i="14"/>
  <c r="L560" i="16"/>
  <c r="L558" i="16"/>
  <c r="L460" i="14"/>
  <c r="AF425" i="14"/>
  <c r="AF393" i="14"/>
  <c r="AF361" i="14"/>
  <c r="AG432" i="14"/>
  <c r="AF408" i="14"/>
  <c r="AF400" i="14"/>
  <c r="AF376" i="14"/>
  <c r="AF368" i="14"/>
  <c r="Q455" i="14"/>
  <c r="J456" i="14"/>
  <c r="K456" i="14" s="1"/>
  <c r="AF417" i="14"/>
  <c r="AF385" i="14"/>
  <c r="AF353" i="14"/>
  <c r="AG438" i="14"/>
  <c r="AG430" i="14"/>
  <c r="AG422" i="14"/>
  <c r="AG414" i="14"/>
  <c r="AG406" i="14"/>
  <c r="AG398" i="14"/>
  <c r="AG390" i="14"/>
  <c r="AG382" i="14"/>
  <c r="AG374" i="14"/>
  <c r="AG366" i="14"/>
  <c r="AG358" i="14"/>
  <c r="P456" i="14"/>
  <c r="AF437" i="14"/>
  <c r="AF429" i="14"/>
  <c r="AF421" i="14"/>
  <c r="AF413" i="14"/>
  <c r="AF405" i="14"/>
  <c r="AF397" i="14"/>
  <c r="AF389" i="14"/>
  <c r="AF381" i="14"/>
  <c r="AF373" i="14"/>
  <c r="AF365" i="14"/>
  <c r="AF357" i="14"/>
  <c r="AF441" i="14"/>
  <c r="AF409" i="14"/>
  <c r="AF377" i="14"/>
  <c r="J454" i="14"/>
  <c r="K454" i="14" s="1"/>
  <c r="P457" i="14"/>
  <c r="J453" i="14"/>
  <c r="K453" i="14" s="1"/>
  <c r="AF433" i="14"/>
  <c r="AF401" i="14"/>
  <c r="AF369" i="14"/>
  <c r="I456" i="14"/>
  <c r="C247" i="24"/>
  <c r="D247" i="24"/>
  <c r="U247" i="24" s="1"/>
  <c r="C248" i="24"/>
  <c r="D248" i="24"/>
  <c r="U248" i="24" s="1"/>
  <c r="Q454" i="14"/>
  <c r="AG436" i="14"/>
  <c r="AF436" i="14"/>
  <c r="AG428" i="14"/>
  <c r="AF428" i="14"/>
  <c r="AG426" i="14"/>
  <c r="AF426" i="14"/>
  <c r="AG410" i="14"/>
  <c r="AF410" i="14"/>
  <c r="AG386" i="14"/>
  <c r="AF386" i="14"/>
  <c r="AG370" i="14"/>
  <c r="AF370" i="14"/>
  <c r="AG354" i="14"/>
  <c r="AF354" i="14"/>
  <c r="AG408" i="14"/>
  <c r="AG434" i="14"/>
  <c r="AF434" i="14"/>
  <c r="AG418" i="14"/>
  <c r="AF418" i="14"/>
  <c r="AG402" i="14"/>
  <c r="AF402" i="14"/>
  <c r="AG394" i="14"/>
  <c r="AF394" i="14"/>
  <c r="AG378" i="14"/>
  <c r="AF378" i="14"/>
  <c r="AG362" i="14"/>
  <c r="AF362" i="14"/>
  <c r="AG400" i="14"/>
  <c r="AG424" i="14"/>
  <c r="AF424" i="14"/>
  <c r="AG416" i="14"/>
  <c r="AF416" i="14"/>
  <c r="AG392" i="14"/>
  <c r="AF392" i="14"/>
  <c r="AG360" i="14"/>
  <c r="AF360" i="14"/>
  <c r="AG352" i="14"/>
  <c r="AF352" i="14"/>
  <c r="AG376" i="14"/>
  <c r="AF432" i="14"/>
  <c r="AG384" i="14"/>
  <c r="AF384" i="14"/>
  <c r="AG368" i="14"/>
  <c r="AF440" i="14"/>
  <c r="AG439" i="14"/>
  <c r="AG431" i="14"/>
  <c r="AG423" i="14"/>
  <c r="AG415" i="14"/>
  <c r="AG407" i="14"/>
  <c r="AG399" i="14"/>
  <c r="AG391" i="14"/>
  <c r="AG383" i="14"/>
  <c r="AG375" i="14"/>
  <c r="AG367" i="14"/>
  <c r="AG359" i="14"/>
  <c r="AF438" i="14"/>
  <c r="AF430" i="14"/>
  <c r="AF422" i="14"/>
  <c r="AF414" i="14"/>
  <c r="AF406" i="14"/>
  <c r="AF398" i="14"/>
  <c r="AF390" i="14"/>
  <c r="AF382" i="14"/>
  <c r="AF374" i="14"/>
  <c r="AF366" i="14"/>
  <c r="AF358" i="14"/>
  <c r="AG437" i="14"/>
  <c r="AG429" i="14"/>
  <c r="AG421" i="14"/>
  <c r="AG413" i="14"/>
  <c r="AG405" i="14"/>
  <c r="AG397" i="14"/>
  <c r="AG389" i="14"/>
  <c r="AG381" i="14"/>
  <c r="AG373" i="14"/>
  <c r="AG365" i="14"/>
  <c r="AG357" i="14"/>
  <c r="AF420" i="14"/>
  <c r="AF412" i="14"/>
  <c r="AF404" i="14"/>
  <c r="AF396" i="14"/>
  <c r="AF388" i="14"/>
  <c r="AF380" i="14"/>
  <c r="AF372" i="14"/>
  <c r="AF364" i="14"/>
  <c r="AF356" i="14"/>
  <c r="AF435" i="14"/>
  <c r="AF427" i="14"/>
  <c r="AF419" i="14"/>
  <c r="AF411" i="14"/>
  <c r="AF403" i="14"/>
  <c r="AF395" i="14"/>
  <c r="AF387" i="14"/>
  <c r="AF379" i="14"/>
  <c r="AF371" i="14"/>
  <c r="AF363" i="14"/>
  <c r="AF355" i="14"/>
  <c r="Z131" i="21"/>
  <c r="R131" i="21"/>
  <c r="S131" i="21"/>
  <c r="M131" i="21"/>
  <c r="N131" i="21"/>
  <c r="D131" i="21"/>
  <c r="E131" i="21"/>
  <c r="X451" i="14"/>
  <c r="Y451" i="14"/>
  <c r="S451" i="14"/>
  <c r="T451" i="14"/>
  <c r="U451" i="14"/>
  <c r="H451" i="14"/>
  <c r="H557" i="16"/>
  <c r="I569" i="16" s="1"/>
  <c r="J557" i="16"/>
  <c r="K569" i="16" s="1"/>
  <c r="G557" i="16"/>
  <c r="D132" i="21"/>
  <c r="E132" i="21"/>
  <c r="M132" i="21"/>
  <c r="N132" i="21"/>
  <c r="R132" i="21"/>
  <c r="S132" i="21"/>
  <c r="Z132" i="21"/>
  <c r="H450" i="14"/>
  <c r="AP450" i="14" s="1"/>
  <c r="S450" i="14"/>
  <c r="T450" i="14"/>
  <c r="U450" i="14"/>
  <c r="X450" i="14"/>
  <c r="Y450" i="14"/>
  <c r="H556" i="16"/>
  <c r="J556" i="16"/>
  <c r="G556" i="16"/>
  <c r="M570" i="16" l="1"/>
  <c r="M572" i="16"/>
  <c r="K568" i="16"/>
  <c r="I568" i="16"/>
  <c r="AB467" i="14"/>
  <c r="Q504" i="14"/>
  <c r="AP451" i="14"/>
  <c r="AB128" i="21"/>
  <c r="AA80" i="21"/>
  <c r="AC119" i="21"/>
  <c r="AB127" i="21"/>
  <c r="AA79" i="21"/>
  <c r="AC118" i="21"/>
  <c r="AC466" i="14"/>
  <c r="AB466" i="14"/>
  <c r="AB465" i="14"/>
  <c r="AC465" i="14"/>
  <c r="AC467" i="14"/>
  <c r="AD454" i="14"/>
  <c r="Q503" i="14"/>
  <c r="N465" i="14"/>
  <c r="M465" i="14"/>
  <c r="N463" i="14"/>
  <c r="M463" i="14"/>
  <c r="N464" i="14"/>
  <c r="M464" i="14"/>
  <c r="N460" i="14"/>
  <c r="M460" i="14"/>
  <c r="N467" i="14"/>
  <c r="M467" i="14"/>
  <c r="N466" i="14"/>
  <c r="M466" i="14"/>
  <c r="M571" i="16"/>
  <c r="W454" i="14"/>
  <c r="W455" i="14"/>
  <c r="AD455" i="14"/>
  <c r="V452" i="14"/>
  <c r="AC464" i="14" s="1"/>
  <c r="L457" i="14"/>
  <c r="AA452" i="14"/>
  <c r="AB464" i="14" s="1"/>
  <c r="AA451" i="14"/>
  <c r="AB463" i="14" s="1"/>
  <c r="V451" i="14"/>
  <c r="Q248" i="24"/>
  <c r="Q247" i="24"/>
  <c r="P248" i="24"/>
  <c r="P247" i="24"/>
  <c r="AE463" i="14"/>
  <c r="AE462" i="14"/>
  <c r="P454" i="14"/>
  <c r="AG465" i="14"/>
  <c r="AF469" i="14"/>
  <c r="AG464" i="14"/>
  <c r="AF468" i="14"/>
  <c r="O459" i="14"/>
  <c r="L459" i="14"/>
  <c r="AG466" i="14"/>
  <c r="AF470" i="14"/>
  <c r="AG467" i="14"/>
  <c r="P455" i="14"/>
  <c r="AF471" i="14"/>
  <c r="L458" i="14"/>
  <c r="O458" i="14"/>
  <c r="L557" i="16"/>
  <c r="M569" i="16" s="1"/>
  <c r="L556" i="16"/>
  <c r="Q451" i="14"/>
  <c r="I455" i="14"/>
  <c r="J451" i="14"/>
  <c r="K451" i="14" s="1"/>
  <c r="I454" i="14"/>
  <c r="O456" i="14"/>
  <c r="L456" i="14"/>
  <c r="D249" i="24"/>
  <c r="U249" i="24" s="1"/>
  <c r="C249" i="24"/>
  <c r="J452" i="14"/>
  <c r="K452" i="14" s="1"/>
  <c r="Q450" i="14"/>
  <c r="Z133" i="21"/>
  <c r="R133" i="21"/>
  <c r="S133" i="21"/>
  <c r="M133" i="21"/>
  <c r="N133" i="21"/>
  <c r="D133" i="21"/>
  <c r="E133" i="21"/>
  <c r="X449" i="14"/>
  <c r="Y449" i="14"/>
  <c r="S449" i="14"/>
  <c r="T449" i="14"/>
  <c r="U449" i="14"/>
  <c r="H449" i="14"/>
  <c r="H555" i="16"/>
  <c r="I567" i="16" s="1"/>
  <c r="J555" i="16"/>
  <c r="K567" i="16" s="1"/>
  <c r="G555" i="16"/>
  <c r="R135" i="21"/>
  <c r="S135" i="21"/>
  <c r="R136" i="21"/>
  <c r="S136" i="21"/>
  <c r="R137" i="21"/>
  <c r="S137" i="21"/>
  <c r="R138" i="21"/>
  <c r="S138" i="21"/>
  <c r="R139" i="21"/>
  <c r="S139" i="21"/>
  <c r="R140" i="21"/>
  <c r="S140" i="21"/>
  <c r="R141" i="21"/>
  <c r="S141" i="21"/>
  <c r="R142" i="21"/>
  <c r="S142" i="21"/>
  <c r="R143" i="21"/>
  <c r="S143" i="21"/>
  <c r="R144" i="21"/>
  <c r="S144" i="21"/>
  <c r="R145" i="21"/>
  <c r="S145" i="21"/>
  <c r="R146" i="21"/>
  <c r="S146" i="21"/>
  <c r="R147" i="21"/>
  <c r="S147" i="21"/>
  <c r="R148" i="21"/>
  <c r="S148" i="21"/>
  <c r="R149" i="21"/>
  <c r="S149" i="21"/>
  <c r="R150" i="21"/>
  <c r="S150" i="21"/>
  <c r="R151" i="21"/>
  <c r="S151" i="21"/>
  <c r="R152" i="21"/>
  <c r="S152" i="21"/>
  <c r="R153" i="21"/>
  <c r="S153" i="21"/>
  <c r="R154" i="21"/>
  <c r="S154" i="21"/>
  <c r="R155" i="21"/>
  <c r="S155" i="21"/>
  <c r="R156" i="21"/>
  <c r="S156" i="21"/>
  <c r="R157" i="21"/>
  <c r="S157" i="21"/>
  <c r="R158" i="21"/>
  <c r="S158" i="21"/>
  <c r="R159" i="21"/>
  <c r="S159" i="21"/>
  <c r="R160" i="21"/>
  <c r="S160" i="21"/>
  <c r="R161" i="21"/>
  <c r="S161" i="21"/>
  <c r="R162" i="21"/>
  <c r="S162" i="21"/>
  <c r="R163" i="21"/>
  <c r="S163" i="21"/>
  <c r="R164" i="21"/>
  <c r="S164" i="21"/>
  <c r="R165" i="21"/>
  <c r="S165" i="21"/>
  <c r="R166" i="21"/>
  <c r="S166" i="21"/>
  <c r="R167" i="21"/>
  <c r="S167" i="21"/>
  <c r="R168" i="21"/>
  <c r="S168" i="21"/>
  <c r="R169" i="21"/>
  <c r="S169" i="21"/>
  <c r="R170" i="21"/>
  <c r="S170" i="21"/>
  <c r="R171" i="21"/>
  <c r="S171" i="21"/>
  <c r="R172" i="21"/>
  <c r="S172" i="21"/>
  <c r="R173" i="21"/>
  <c r="S173" i="21"/>
  <c r="R174" i="21"/>
  <c r="S174" i="21"/>
  <c r="R175" i="21"/>
  <c r="S175" i="21"/>
  <c r="R176" i="21"/>
  <c r="S176" i="21"/>
  <c r="R177" i="21"/>
  <c r="S177" i="21"/>
  <c r="R178" i="21"/>
  <c r="S178" i="21"/>
  <c r="R179" i="21"/>
  <c r="S179" i="21"/>
  <c r="R180" i="21"/>
  <c r="S180" i="21"/>
  <c r="R181" i="21"/>
  <c r="S181" i="21"/>
  <c r="R182" i="21"/>
  <c r="S182" i="21"/>
  <c r="R183" i="21"/>
  <c r="S183" i="21"/>
  <c r="R184" i="21"/>
  <c r="S184" i="21"/>
  <c r="R185" i="21"/>
  <c r="S185" i="21"/>
  <c r="R186" i="21"/>
  <c r="S186" i="21"/>
  <c r="R187" i="21"/>
  <c r="S187" i="21"/>
  <c r="R188" i="21"/>
  <c r="S188" i="21"/>
  <c r="R189" i="21"/>
  <c r="S189" i="21"/>
  <c r="R190" i="21"/>
  <c r="S190" i="21"/>
  <c r="R191" i="21"/>
  <c r="S191" i="21"/>
  <c r="R192" i="21"/>
  <c r="S192" i="21"/>
  <c r="R193" i="21"/>
  <c r="S193" i="21"/>
  <c r="R194" i="21"/>
  <c r="S194" i="21"/>
  <c r="R195" i="21"/>
  <c r="S195" i="21"/>
  <c r="R196" i="21"/>
  <c r="S196" i="21"/>
  <c r="R197" i="21"/>
  <c r="S197" i="21"/>
  <c r="R198" i="21"/>
  <c r="S198" i="21"/>
  <c r="R199" i="21"/>
  <c r="S199" i="21"/>
  <c r="R200" i="21"/>
  <c r="S200" i="21"/>
  <c r="R201" i="21"/>
  <c r="S201" i="21"/>
  <c r="R202" i="21"/>
  <c r="S202" i="21"/>
  <c r="R203" i="21"/>
  <c r="S203" i="21"/>
  <c r="R204" i="21"/>
  <c r="S204" i="21"/>
  <c r="R205" i="21"/>
  <c r="S205" i="21"/>
  <c r="R206" i="21"/>
  <c r="S206" i="21"/>
  <c r="R207" i="21"/>
  <c r="S207" i="21"/>
  <c r="R208" i="21"/>
  <c r="S208" i="21"/>
  <c r="R209" i="21"/>
  <c r="S209" i="21"/>
  <c r="R210" i="21"/>
  <c r="S210" i="21"/>
  <c r="R211" i="21"/>
  <c r="S211" i="21"/>
  <c r="R212" i="21"/>
  <c r="S212" i="21"/>
  <c r="R213" i="21"/>
  <c r="S213" i="21"/>
  <c r="R214" i="21"/>
  <c r="S214" i="21"/>
  <c r="R215" i="21"/>
  <c r="S215" i="21"/>
  <c r="R216" i="21"/>
  <c r="S216" i="21"/>
  <c r="R217" i="21"/>
  <c r="S217" i="21"/>
  <c r="R218" i="21"/>
  <c r="S218" i="21"/>
  <c r="R219" i="21"/>
  <c r="S219" i="21"/>
  <c r="R220" i="21"/>
  <c r="S220" i="21"/>
  <c r="R221" i="21"/>
  <c r="S221" i="21"/>
  <c r="R222" i="21"/>
  <c r="S222" i="21"/>
  <c r="R223" i="21"/>
  <c r="S223" i="21"/>
  <c r="R224" i="21"/>
  <c r="S224" i="21"/>
  <c r="R225" i="21"/>
  <c r="S225" i="21"/>
  <c r="R226" i="21"/>
  <c r="S226" i="21"/>
  <c r="R227" i="21"/>
  <c r="S227" i="21"/>
  <c r="R228" i="21"/>
  <c r="S228" i="21"/>
  <c r="R229" i="21"/>
  <c r="S229" i="21"/>
  <c r="R230" i="21"/>
  <c r="S230" i="21"/>
  <c r="R231" i="21"/>
  <c r="S231" i="21"/>
  <c r="R232" i="21"/>
  <c r="S232" i="21"/>
  <c r="R233" i="21"/>
  <c r="S233" i="21"/>
  <c r="R234" i="21"/>
  <c r="S234" i="21"/>
  <c r="R235" i="21"/>
  <c r="S235" i="21"/>
  <c r="R236" i="21"/>
  <c r="S236" i="21"/>
  <c r="R237" i="21"/>
  <c r="S237" i="21"/>
  <c r="R238" i="21"/>
  <c r="S238" i="21"/>
  <c r="R239" i="21"/>
  <c r="S239" i="21"/>
  <c r="R240" i="21"/>
  <c r="S240" i="21"/>
  <c r="R241" i="21"/>
  <c r="S241" i="21"/>
  <c r="R242" i="21"/>
  <c r="S242" i="21"/>
  <c r="R243" i="21"/>
  <c r="S243" i="21"/>
  <c r="R244" i="21"/>
  <c r="S244" i="21"/>
  <c r="R245" i="21"/>
  <c r="S245" i="21"/>
  <c r="R246" i="21"/>
  <c r="S246" i="21"/>
  <c r="R247" i="21"/>
  <c r="S247" i="21"/>
  <c r="R248" i="21"/>
  <c r="S248" i="21"/>
  <c r="R249" i="21"/>
  <c r="S249" i="21"/>
  <c r="R250" i="21"/>
  <c r="S250" i="21"/>
  <c r="R251" i="21"/>
  <c r="S251" i="21"/>
  <c r="R252" i="21"/>
  <c r="S252" i="21"/>
  <c r="R253" i="21"/>
  <c r="S253" i="21"/>
  <c r="R254" i="21"/>
  <c r="S254" i="21"/>
  <c r="R255" i="21"/>
  <c r="S255" i="21"/>
  <c r="R256" i="21"/>
  <c r="S256" i="21"/>
  <c r="R257" i="21"/>
  <c r="S257" i="21"/>
  <c r="R258" i="21"/>
  <c r="S258" i="21"/>
  <c r="R259" i="21"/>
  <c r="S259" i="21"/>
  <c r="R260" i="21"/>
  <c r="S260" i="21"/>
  <c r="R261" i="21"/>
  <c r="S261" i="21"/>
  <c r="R262" i="21"/>
  <c r="S262" i="21"/>
  <c r="R263" i="21"/>
  <c r="S263" i="21"/>
  <c r="R264" i="21"/>
  <c r="S264" i="21"/>
  <c r="R265" i="21"/>
  <c r="S265" i="21"/>
  <c r="R266" i="21"/>
  <c r="S266" i="21"/>
  <c r="R267" i="21"/>
  <c r="S267" i="21"/>
  <c r="R268" i="21"/>
  <c r="S268" i="21"/>
  <c r="R269" i="21"/>
  <c r="S269" i="21"/>
  <c r="R270" i="21"/>
  <c r="S270" i="21"/>
  <c r="R271" i="21"/>
  <c r="S271" i="21"/>
  <c r="R272" i="21"/>
  <c r="S272" i="21"/>
  <c r="R273" i="21"/>
  <c r="S273" i="21"/>
  <c r="R274" i="21"/>
  <c r="S274" i="21"/>
  <c r="R275" i="21"/>
  <c r="S275" i="21"/>
  <c r="R276" i="21"/>
  <c r="S276" i="21"/>
  <c r="R277" i="21"/>
  <c r="S277" i="21"/>
  <c r="R278" i="21"/>
  <c r="S278" i="21"/>
  <c r="R279" i="21"/>
  <c r="S279" i="21"/>
  <c r="R280" i="21"/>
  <c r="S280" i="21"/>
  <c r="R281" i="21"/>
  <c r="S281" i="21"/>
  <c r="R282" i="21"/>
  <c r="S282" i="21"/>
  <c r="R283" i="21"/>
  <c r="S283" i="21"/>
  <c r="R284" i="21"/>
  <c r="S284" i="21"/>
  <c r="R285" i="21"/>
  <c r="S285" i="21"/>
  <c r="R286" i="21"/>
  <c r="S286" i="21"/>
  <c r="R287" i="21"/>
  <c r="S287" i="21"/>
  <c r="R288" i="21"/>
  <c r="S288" i="21"/>
  <c r="R289" i="21"/>
  <c r="S289" i="21"/>
  <c r="R290" i="21"/>
  <c r="S290" i="21"/>
  <c r="R291" i="21"/>
  <c r="S291" i="21"/>
  <c r="R292" i="21"/>
  <c r="S292" i="21"/>
  <c r="R293" i="21"/>
  <c r="S293" i="21"/>
  <c r="R294" i="21"/>
  <c r="S294" i="21"/>
  <c r="R295" i="21"/>
  <c r="S295" i="21"/>
  <c r="R296" i="21"/>
  <c r="S296" i="21"/>
  <c r="R297" i="21"/>
  <c r="S297" i="21"/>
  <c r="R298" i="21"/>
  <c r="S298" i="21"/>
  <c r="R299" i="21"/>
  <c r="S299" i="21"/>
  <c r="R300" i="21"/>
  <c r="S300" i="21"/>
  <c r="R301" i="21"/>
  <c r="S301" i="21"/>
  <c r="R302" i="21"/>
  <c r="S302" i="21"/>
  <c r="R303" i="21"/>
  <c r="S303" i="21"/>
  <c r="R304" i="21"/>
  <c r="S304" i="21"/>
  <c r="R305" i="21"/>
  <c r="S305" i="21"/>
  <c r="R306" i="21"/>
  <c r="S306" i="21"/>
  <c r="R307" i="21"/>
  <c r="S307" i="21"/>
  <c r="R308" i="21"/>
  <c r="S308" i="21"/>
  <c r="R309" i="21"/>
  <c r="S309" i="21"/>
  <c r="R310" i="21"/>
  <c r="S310" i="21"/>
  <c r="R311" i="21"/>
  <c r="S311" i="21"/>
  <c r="R312" i="21"/>
  <c r="S312" i="21"/>
  <c r="R313" i="21"/>
  <c r="S313" i="21"/>
  <c r="R314" i="21"/>
  <c r="S314" i="21"/>
  <c r="R315" i="21"/>
  <c r="S315" i="21"/>
  <c r="R316" i="21"/>
  <c r="S316" i="21"/>
  <c r="R317" i="21"/>
  <c r="S317" i="21"/>
  <c r="R318" i="21"/>
  <c r="S318" i="21"/>
  <c r="R319" i="21"/>
  <c r="S319" i="21"/>
  <c r="R320" i="21"/>
  <c r="S320" i="21"/>
  <c r="R321" i="21"/>
  <c r="S321" i="21"/>
  <c r="R322" i="21"/>
  <c r="S322" i="21"/>
  <c r="M135" i="21"/>
  <c r="N135" i="21"/>
  <c r="M136" i="21"/>
  <c r="N136" i="21"/>
  <c r="M137" i="21"/>
  <c r="N137" i="21"/>
  <c r="M138" i="21"/>
  <c r="N138" i="21"/>
  <c r="M139" i="21"/>
  <c r="N139" i="21"/>
  <c r="M140" i="21"/>
  <c r="N140" i="21"/>
  <c r="M141" i="21"/>
  <c r="N141" i="21"/>
  <c r="M142" i="21"/>
  <c r="N142" i="21"/>
  <c r="M143" i="21"/>
  <c r="N143" i="21"/>
  <c r="M144" i="21"/>
  <c r="N144" i="21"/>
  <c r="M145" i="21"/>
  <c r="N145" i="21"/>
  <c r="M146" i="21"/>
  <c r="N146" i="21"/>
  <c r="M147" i="21"/>
  <c r="N147" i="21"/>
  <c r="M148" i="21"/>
  <c r="N148" i="21"/>
  <c r="M149" i="21"/>
  <c r="N149" i="21"/>
  <c r="M150" i="21"/>
  <c r="N150" i="21"/>
  <c r="M151" i="21"/>
  <c r="N151" i="21"/>
  <c r="M152" i="21"/>
  <c r="N152" i="21"/>
  <c r="M153" i="21"/>
  <c r="N153" i="21"/>
  <c r="M154" i="21"/>
  <c r="N154" i="21"/>
  <c r="M155" i="21"/>
  <c r="N155" i="21"/>
  <c r="M156" i="21"/>
  <c r="N156" i="21"/>
  <c r="M157" i="21"/>
  <c r="N157" i="21"/>
  <c r="M158" i="21"/>
  <c r="N158" i="21"/>
  <c r="M159" i="21"/>
  <c r="N159" i="21"/>
  <c r="M160" i="21"/>
  <c r="N160" i="21"/>
  <c r="M161" i="21"/>
  <c r="N161" i="21"/>
  <c r="M162" i="21"/>
  <c r="N162" i="21"/>
  <c r="M163" i="21"/>
  <c r="N163" i="21"/>
  <c r="M164" i="21"/>
  <c r="N164" i="21"/>
  <c r="M165" i="21"/>
  <c r="N165" i="21"/>
  <c r="M166" i="21"/>
  <c r="N166" i="21"/>
  <c r="M167" i="21"/>
  <c r="N167" i="21"/>
  <c r="M168" i="21"/>
  <c r="N168" i="21"/>
  <c r="M169" i="21"/>
  <c r="N169" i="21"/>
  <c r="M170" i="21"/>
  <c r="N170" i="21"/>
  <c r="M171" i="21"/>
  <c r="N171" i="21"/>
  <c r="M172" i="21"/>
  <c r="N172" i="21"/>
  <c r="M173" i="21"/>
  <c r="N173" i="21"/>
  <c r="M174" i="21"/>
  <c r="N174" i="21"/>
  <c r="M175" i="21"/>
  <c r="N175" i="21"/>
  <c r="M176" i="21"/>
  <c r="N176" i="21"/>
  <c r="M177" i="21"/>
  <c r="N177" i="21"/>
  <c r="M178" i="21"/>
  <c r="N178" i="21"/>
  <c r="M179" i="21"/>
  <c r="N179" i="21"/>
  <c r="M180" i="21"/>
  <c r="N180" i="21"/>
  <c r="M181" i="21"/>
  <c r="N181" i="21"/>
  <c r="M182" i="21"/>
  <c r="N182" i="21"/>
  <c r="M183" i="21"/>
  <c r="N183" i="21"/>
  <c r="M184" i="21"/>
  <c r="N184" i="21"/>
  <c r="M185" i="21"/>
  <c r="N185" i="21"/>
  <c r="M186" i="21"/>
  <c r="N186" i="21"/>
  <c r="M187" i="21"/>
  <c r="N187" i="21"/>
  <c r="M188" i="21"/>
  <c r="N188" i="21"/>
  <c r="M189" i="21"/>
  <c r="N189" i="21"/>
  <c r="M190" i="21"/>
  <c r="N190" i="21"/>
  <c r="M191" i="21"/>
  <c r="N191" i="21"/>
  <c r="M192" i="21"/>
  <c r="N192" i="21"/>
  <c r="M193" i="21"/>
  <c r="N193" i="21"/>
  <c r="M194" i="21"/>
  <c r="N194" i="21"/>
  <c r="M195" i="21"/>
  <c r="N195" i="21"/>
  <c r="M196" i="21"/>
  <c r="N196" i="21"/>
  <c r="M197" i="21"/>
  <c r="N197" i="21"/>
  <c r="M198" i="21"/>
  <c r="N198" i="21"/>
  <c r="M199" i="21"/>
  <c r="N199" i="21"/>
  <c r="M200" i="21"/>
  <c r="N200" i="21"/>
  <c r="M201" i="21"/>
  <c r="N201" i="21"/>
  <c r="M202" i="21"/>
  <c r="N202" i="21"/>
  <c r="M203" i="21"/>
  <c r="N203" i="21"/>
  <c r="M204" i="21"/>
  <c r="N204" i="21"/>
  <c r="M205" i="21"/>
  <c r="N205" i="21"/>
  <c r="M206" i="21"/>
  <c r="N206" i="21"/>
  <c r="M207" i="21"/>
  <c r="N207" i="21"/>
  <c r="M208" i="21"/>
  <c r="N208" i="21"/>
  <c r="M209" i="21"/>
  <c r="N209" i="21"/>
  <c r="M210" i="21"/>
  <c r="N210" i="21"/>
  <c r="M211" i="21"/>
  <c r="N211" i="21"/>
  <c r="M212" i="21"/>
  <c r="N212" i="21"/>
  <c r="M213" i="21"/>
  <c r="N213" i="21"/>
  <c r="M214" i="21"/>
  <c r="N214" i="21"/>
  <c r="M215" i="21"/>
  <c r="N215" i="21"/>
  <c r="M216" i="21"/>
  <c r="N216" i="21"/>
  <c r="M217" i="21"/>
  <c r="N217" i="21"/>
  <c r="M218" i="21"/>
  <c r="N218" i="21"/>
  <c r="M219" i="21"/>
  <c r="N219" i="21"/>
  <c r="M220" i="21"/>
  <c r="N220" i="21"/>
  <c r="M221" i="21"/>
  <c r="N221" i="21"/>
  <c r="M222" i="21"/>
  <c r="N222" i="21"/>
  <c r="M223" i="21"/>
  <c r="N223" i="21"/>
  <c r="M224" i="21"/>
  <c r="N224" i="21"/>
  <c r="M225" i="21"/>
  <c r="N225" i="21"/>
  <c r="M226" i="21"/>
  <c r="N226" i="21"/>
  <c r="M227" i="21"/>
  <c r="N227" i="21"/>
  <c r="M228" i="21"/>
  <c r="N228" i="21"/>
  <c r="M229" i="21"/>
  <c r="N229" i="21"/>
  <c r="M230" i="21"/>
  <c r="N230" i="21"/>
  <c r="M231" i="21"/>
  <c r="N231" i="21"/>
  <c r="M232" i="21"/>
  <c r="N232" i="21"/>
  <c r="M233" i="21"/>
  <c r="N233" i="21"/>
  <c r="M234" i="21"/>
  <c r="N234" i="21"/>
  <c r="M235" i="21"/>
  <c r="N235" i="21"/>
  <c r="M236" i="21"/>
  <c r="N236" i="21"/>
  <c r="M237" i="21"/>
  <c r="N237" i="21"/>
  <c r="M238" i="21"/>
  <c r="N238" i="21"/>
  <c r="M239" i="21"/>
  <c r="N239" i="21"/>
  <c r="M240" i="21"/>
  <c r="N240" i="21"/>
  <c r="M241" i="21"/>
  <c r="N241" i="21"/>
  <c r="M242" i="21"/>
  <c r="N242" i="21"/>
  <c r="M243" i="21"/>
  <c r="N243" i="21"/>
  <c r="M244" i="21"/>
  <c r="N244" i="21"/>
  <c r="M245" i="21"/>
  <c r="N245" i="21"/>
  <c r="M246" i="21"/>
  <c r="N246" i="21"/>
  <c r="M247" i="21"/>
  <c r="N247" i="21"/>
  <c r="M248" i="21"/>
  <c r="N248" i="21"/>
  <c r="M249" i="21"/>
  <c r="N249" i="21"/>
  <c r="M250" i="21"/>
  <c r="N250" i="21"/>
  <c r="M251" i="21"/>
  <c r="N251" i="21"/>
  <c r="M252" i="21"/>
  <c r="N252" i="21"/>
  <c r="M253" i="21"/>
  <c r="N253" i="21"/>
  <c r="M254" i="21"/>
  <c r="N254" i="21"/>
  <c r="M255" i="21"/>
  <c r="N255" i="21"/>
  <c r="M256" i="21"/>
  <c r="N256" i="21"/>
  <c r="M257" i="21"/>
  <c r="N257" i="21"/>
  <c r="M258" i="21"/>
  <c r="N258" i="21"/>
  <c r="M259" i="21"/>
  <c r="N259" i="21"/>
  <c r="M260" i="21"/>
  <c r="N260" i="21"/>
  <c r="M261" i="21"/>
  <c r="N261" i="21"/>
  <c r="M262" i="21"/>
  <c r="N262" i="21"/>
  <c r="M263" i="21"/>
  <c r="N263" i="21"/>
  <c r="M264" i="21"/>
  <c r="N264" i="21"/>
  <c r="M265" i="21"/>
  <c r="N265" i="21"/>
  <c r="M266" i="21"/>
  <c r="N266" i="21"/>
  <c r="M267" i="21"/>
  <c r="N267" i="21"/>
  <c r="M268" i="21"/>
  <c r="N268" i="21"/>
  <c r="M269" i="21"/>
  <c r="N269" i="21"/>
  <c r="M270" i="21"/>
  <c r="N270" i="21"/>
  <c r="M271" i="21"/>
  <c r="N271" i="21"/>
  <c r="M272" i="21"/>
  <c r="N272" i="21"/>
  <c r="M273" i="21"/>
  <c r="N273" i="21"/>
  <c r="M274" i="21"/>
  <c r="N274" i="21"/>
  <c r="M275" i="21"/>
  <c r="N275" i="21"/>
  <c r="M276" i="21"/>
  <c r="N276" i="21"/>
  <c r="M277" i="21"/>
  <c r="N277" i="21"/>
  <c r="M278" i="21"/>
  <c r="N278" i="21"/>
  <c r="M279" i="21"/>
  <c r="N279" i="21"/>
  <c r="M280" i="21"/>
  <c r="N280" i="21"/>
  <c r="M281" i="21"/>
  <c r="N281" i="21"/>
  <c r="M282" i="21"/>
  <c r="N282" i="21"/>
  <c r="M283" i="21"/>
  <c r="N283" i="21"/>
  <c r="M284" i="21"/>
  <c r="N284" i="21"/>
  <c r="M285" i="21"/>
  <c r="N285" i="21"/>
  <c r="M286" i="21"/>
  <c r="N286" i="21"/>
  <c r="M287" i="21"/>
  <c r="N287" i="21"/>
  <c r="M288" i="21"/>
  <c r="N288" i="21"/>
  <c r="M289" i="21"/>
  <c r="N289" i="21"/>
  <c r="M290" i="21"/>
  <c r="N290" i="21"/>
  <c r="M291" i="21"/>
  <c r="N291" i="21"/>
  <c r="M292" i="21"/>
  <c r="N292" i="21"/>
  <c r="M293" i="21"/>
  <c r="N293" i="21"/>
  <c r="M294" i="21"/>
  <c r="N294" i="21"/>
  <c r="M295" i="21"/>
  <c r="N295" i="21"/>
  <c r="M296" i="21"/>
  <c r="N296" i="21"/>
  <c r="M297" i="21"/>
  <c r="N297" i="21"/>
  <c r="M298" i="21"/>
  <c r="N298" i="21"/>
  <c r="M299" i="21"/>
  <c r="N299" i="21"/>
  <c r="M300" i="21"/>
  <c r="N300" i="21"/>
  <c r="M301" i="21"/>
  <c r="N301" i="21"/>
  <c r="M302" i="21"/>
  <c r="N302" i="21"/>
  <c r="M303" i="21"/>
  <c r="N303" i="21"/>
  <c r="M304" i="21"/>
  <c r="N304" i="21"/>
  <c r="M305" i="21"/>
  <c r="N305" i="21"/>
  <c r="M306" i="21"/>
  <c r="N306" i="21"/>
  <c r="M307" i="21"/>
  <c r="N307" i="21"/>
  <c r="M308" i="21"/>
  <c r="N308" i="21"/>
  <c r="M309" i="21"/>
  <c r="N309" i="21"/>
  <c r="M310" i="21"/>
  <c r="N310" i="21"/>
  <c r="M311" i="21"/>
  <c r="N311" i="21"/>
  <c r="M312" i="21"/>
  <c r="N312" i="21"/>
  <c r="M313" i="21"/>
  <c r="N313" i="21"/>
  <c r="M314" i="21"/>
  <c r="N314" i="21"/>
  <c r="M315" i="21"/>
  <c r="N315" i="21"/>
  <c r="M316" i="21"/>
  <c r="N316" i="21"/>
  <c r="M317" i="21"/>
  <c r="N317" i="21"/>
  <c r="M318" i="21"/>
  <c r="N318" i="21"/>
  <c r="M319" i="21"/>
  <c r="N319" i="21"/>
  <c r="M320" i="21"/>
  <c r="N320" i="21"/>
  <c r="M321" i="21"/>
  <c r="N321" i="21"/>
  <c r="M322" i="21"/>
  <c r="N322" i="21"/>
  <c r="S134" i="21"/>
  <c r="R134" i="21"/>
  <c r="N134" i="21"/>
  <c r="M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309" i="21"/>
  <c r="E310" i="21"/>
  <c r="E311" i="21"/>
  <c r="E312" i="21"/>
  <c r="E313" i="21"/>
  <c r="E314" i="21"/>
  <c r="E315" i="21"/>
  <c r="E316" i="21"/>
  <c r="E317" i="21"/>
  <c r="E318" i="21"/>
  <c r="E319" i="21"/>
  <c r="E320" i="21"/>
  <c r="E321" i="21"/>
  <c r="E322" i="21"/>
  <c r="E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134" i="21"/>
  <c r="Z135" i="21"/>
  <c r="Z136" i="21"/>
  <c r="Z137" i="21"/>
  <c r="Z138" i="21"/>
  <c r="Z139" i="21"/>
  <c r="Z140" i="21"/>
  <c r="Z141" i="21"/>
  <c r="Z142" i="21"/>
  <c r="Z143" i="21"/>
  <c r="Z144" i="21"/>
  <c r="Z145" i="21"/>
  <c r="Z146" i="21"/>
  <c r="Z147" i="21"/>
  <c r="Z148" i="21"/>
  <c r="Z149" i="21"/>
  <c r="Z150" i="21"/>
  <c r="Z151" i="21"/>
  <c r="Z152" i="21"/>
  <c r="Z153" i="21"/>
  <c r="Z154" i="21"/>
  <c r="Z155" i="21"/>
  <c r="Z156" i="21"/>
  <c r="Z157" i="21"/>
  <c r="Z158" i="21"/>
  <c r="Z159" i="21"/>
  <c r="Z160" i="21"/>
  <c r="Z161" i="21"/>
  <c r="Z162" i="21"/>
  <c r="Z163" i="21"/>
  <c r="Z164" i="21"/>
  <c r="Z165" i="21"/>
  <c r="Z166" i="21"/>
  <c r="Z167" i="21"/>
  <c r="Z168" i="21"/>
  <c r="Z169" i="21"/>
  <c r="Z170" i="21"/>
  <c r="Z171" i="21"/>
  <c r="Z172" i="21"/>
  <c r="Z173" i="21"/>
  <c r="Z174" i="21"/>
  <c r="Z175" i="21"/>
  <c r="Z176" i="21"/>
  <c r="Z177" i="21"/>
  <c r="Z178" i="21"/>
  <c r="Z179" i="21"/>
  <c r="Z180" i="21"/>
  <c r="Z181" i="21"/>
  <c r="Z182" i="21"/>
  <c r="Z183" i="21"/>
  <c r="Z184" i="21"/>
  <c r="Z185" i="21"/>
  <c r="Z186" i="21"/>
  <c r="Z187" i="21"/>
  <c r="Z188" i="21"/>
  <c r="Z189" i="21"/>
  <c r="Z190" i="21"/>
  <c r="Z191" i="21"/>
  <c r="Z192" i="21"/>
  <c r="Z193" i="21"/>
  <c r="Z194" i="21"/>
  <c r="Z195" i="21"/>
  <c r="Z196" i="21"/>
  <c r="Z197" i="21"/>
  <c r="Z198" i="21"/>
  <c r="Z199" i="21"/>
  <c r="Z200" i="21"/>
  <c r="Z201" i="21"/>
  <c r="Z202" i="21"/>
  <c r="Z203" i="21"/>
  <c r="Z204" i="21"/>
  <c r="Z205" i="21"/>
  <c r="Z206" i="21"/>
  <c r="Z207" i="21"/>
  <c r="Z208" i="21"/>
  <c r="Z209" i="21"/>
  <c r="Z210" i="21"/>
  <c r="Z211" i="21"/>
  <c r="Z212" i="21"/>
  <c r="Z213" i="21"/>
  <c r="Z214" i="21"/>
  <c r="Z215" i="21"/>
  <c r="Z216" i="21"/>
  <c r="Z217" i="21"/>
  <c r="Z218" i="21"/>
  <c r="Z219" i="21"/>
  <c r="Z220" i="21"/>
  <c r="Z221" i="21"/>
  <c r="Z222" i="21"/>
  <c r="Z223" i="21"/>
  <c r="Z224" i="21"/>
  <c r="Z225" i="21"/>
  <c r="Z226" i="21"/>
  <c r="Z227" i="21"/>
  <c r="Z228" i="21"/>
  <c r="Z229" i="21"/>
  <c r="Z230" i="21"/>
  <c r="Z231" i="21"/>
  <c r="Z232" i="21"/>
  <c r="Z233" i="21"/>
  <c r="Z234" i="21"/>
  <c r="Z235" i="21"/>
  <c r="Z236" i="21"/>
  <c r="Z237" i="21"/>
  <c r="Z238" i="21"/>
  <c r="Z239" i="21"/>
  <c r="Z240" i="21"/>
  <c r="Z241" i="21"/>
  <c r="Z242" i="21"/>
  <c r="Z243" i="21"/>
  <c r="Z244" i="21"/>
  <c r="Z245" i="21"/>
  <c r="Z246" i="21"/>
  <c r="Z247" i="21"/>
  <c r="Z248" i="21"/>
  <c r="Z249" i="21"/>
  <c r="Z250" i="21"/>
  <c r="Z251" i="21"/>
  <c r="Z252" i="21"/>
  <c r="Z253" i="21"/>
  <c r="Z254" i="21"/>
  <c r="Z255" i="21"/>
  <c r="Z256" i="21"/>
  <c r="Z257" i="21"/>
  <c r="Z258" i="21"/>
  <c r="Z259" i="21"/>
  <c r="Z260" i="21"/>
  <c r="Z261" i="21"/>
  <c r="Z262" i="21"/>
  <c r="Z263" i="21"/>
  <c r="Z264" i="21"/>
  <c r="Z265" i="21"/>
  <c r="Z266" i="21"/>
  <c r="Z267" i="21"/>
  <c r="Z268" i="21"/>
  <c r="Z269" i="21"/>
  <c r="Z270" i="21"/>
  <c r="Z271" i="21"/>
  <c r="Z272" i="21"/>
  <c r="Z273" i="21"/>
  <c r="Z274" i="21"/>
  <c r="Z275" i="21"/>
  <c r="Z276" i="21"/>
  <c r="Z277" i="21"/>
  <c r="Z278" i="21"/>
  <c r="Z279" i="21"/>
  <c r="Z280" i="21"/>
  <c r="Z281" i="21"/>
  <c r="Z282" i="21"/>
  <c r="Z283" i="21"/>
  <c r="Z284" i="21"/>
  <c r="Z285" i="21"/>
  <c r="Z286" i="21"/>
  <c r="Z287" i="21"/>
  <c r="Z288" i="21"/>
  <c r="Z289" i="21"/>
  <c r="Z290" i="21"/>
  <c r="Z291" i="21"/>
  <c r="Z292" i="21"/>
  <c r="Z293" i="21"/>
  <c r="Z294" i="21"/>
  <c r="Z295" i="21"/>
  <c r="Z296" i="21"/>
  <c r="Z297" i="21"/>
  <c r="Z298" i="21"/>
  <c r="Z299" i="21"/>
  <c r="Z300" i="21"/>
  <c r="Z301" i="21"/>
  <c r="Z302" i="21"/>
  <c r="Z303" i="21"/>
  <c r="Z304" i="21"/>
  <c r="Z305" i="21"/>
  <c r="Z306" i="21"/>
  <c r="Z307" i="21"/>
  <c r="Z308" i="21"/>
  <c r="Z309" i="21"/>
  <c r="Z310" i="21"/>
  <c r="AC310" i="21" s="1"/>
  <c r="Z311" i="21"/>
  <c r="AC311" i="21" s="1"/>
  <c r="Z312" i="21"/>
  <c r="AC312" i="21" s="1"/>
  <c r="Z313" i="21"/>
  <c r="AC313" i="21" s="1"/>
  <c r="Z314" i="21"/>
  <c r="AC314" i="21" s="1"/>
  <c r="Z315" i="21"/>
  <c r="AC315" i="21" s="1"/>
  <c r="Z316" i="21"/>
  <c r="AC316" i="21" s="1"/>
  <c r="Z317" i="21"/>
  <c r="AC317" i="21" s="1"/>
  <c r="Z318" i="21"/>
  <c r="AC318" i="21" s="1"/>
  <c r="Z319" i="21"/>
  <c r="AC319" i="21" s="1"/>
  <c r="Z320" i="21"/>
  <c r="AC320" i="21" s="1"/>
  <c r="Z321" i="21"/>
  <c r="AC321" i="21" s="1"/>
  <c r="Z322" i="21"/>
  <c r="AC322" i="21" s="1"/>
  <c r="Z134" i="21"/>
  <c r="H554" i="16"/>
  <c r="J554" i="16"/>
  <c r="K566" i="16" s="1"/>
  <c r="G554" i="16"/>
  <c r="H448" i="14"/>
  <c r="X448" i="14"/>
  <c r="Y448" i="14"/>
  <c r="S448" i="14"/>
  <c r="T448" i="14"/>
  <c r="U448" i="14"/>
  <c r="X447" i="14"/>
  <c r="Y447" i="14"/>
  <c r="S447" i="14"/>
  <c r="T447" i="14"/>
  <c r="U447" i="14"/>
  <c r="H447" i="14"/>
  <c r="G553" i="16"/>
  <c r="H553" i="16"/>
  <c r="J553" i="16"/>
  <c r="K565" i="16" l="1"/>
  <c r="I565" i="16"/>
  <c r="M568" i="16"/>
  <c r="Q501" i="14"/>
  <c r="AP448" i="14"/>
  <c r="Q500" i="14"/>
  <c r="AP447" i="14"/>
  <c r="Q502" i="14"/>
  <c r="AP449" i="14"/>
  <c r="AF466" i="14"/>
  <c r="AG515" i="14"/>
  <c r="AG463" i="14"/>
  <c r="AG516" i="14"/>
  <c r="AC304" i="21"/>
  <c r="AC296" i="21"/>
  <c r="AC288" i="21"/>
  <c r="AC280" i="21"/>
  <c r="AC272" i="21"/>
  <c r="AC264" i="21"/>
  <c r="AC256" i="21"/>
  <c r="AC248" i="21"/>
  <c r="AC240" i="21"/>
  <c r="AC232" i="21"/>
  <c r="AC224" i="21"/>
  <c r="AC216" i="21"/>
  <c r="AC208" i="21"/>
  <c r="AC200" i="21"/>
  <c r="AC192" i="21"/>
  <c r="AC306" i="21"/>
  <c r="AC298" i="21"/>
  <c r="AC290" i="21"/>
  <c r="AC282" i="21"/>
  <c r="AC274" i="21"/>
  <c r="AC266" i="21"/>
  <c r="AC258" i="21"/>
  <c r="AC250" i="21"/>
  <c r="AC242" i="21"/>
  <c r="AC234" i="21"/>
  <c r="AC226" i="21"/>
  <c r="AC218" i="21"/>
  <c r="AC210" i="21"/>
  <c r="AC202" i="21"/>
  <c r="AC194" i="21"/>
  <c r="AC186" i="21"/>
  <c r="AC144" i="21"/>
  <c r="AA92" i="21"/>
  <c r="AC305" i="21"/>
  <c r="AC297" i="21"/>
  <c r="AC289" i="21"/>
  <c r="AC281" i="21"/>
  <c r="AC273" i="21"/>
  <c r="AC265" i="21"/>
  <c r="AC257" i="21"/>
  <c r="AC249" i="21"/>
  <c r="AC241" i="21"/>
  <c r="AC233" i="21"/>
  <c r="AC225" i="21"/>
  <c r="AC217" i="21"/>
  <c r="AC209" i="21"/>
  <c r="AC201" i="21"/>
  <c r="AC193" i="21"/>
  <c r="AC185" i="21"/>
  <c r="AA125" i="21"/>
  <c r="AC177" i="21"/>
  <c r="AA117" i="21"/>
  <c r="AC169" i="21"/>
  <c r="AA109" i="21"/>
  <c r="AC161" i="21"/>
  <c r="AA101" i="21"/>
  <c r="AC153" i="21"/>
  <c r="AC145" i="21"/>
  <c r="AA93" i="21"/>
  <c r="AC137" i="21"/>
  <c r="AA85" i="21"/>
  <c r="AC124" i="21"/>
  <c r="AB129" i="21"/>
  <c r="AC133" i="21"/>
  <c r="AA81" i="21"/>
  <c r="AC120" i="21"/>
  <c r="AA116" i="21"/>
  <c r="AC168" i="21"/>
  <c r="AC303" i="21"/>
  <c r="AC295" i="21"/>
  <c r="AC287" i="21"/>
  <c r="AC279" i="21"/>
  <c r="AC271" i="21"/>
  <c r="AC263" i="21"/>
  <c r="AC255" i="21"/>
  <c r="AC247" i="21"/>
  <c r="AC239" i="21"/>
  <c r="AC231" i="21"/>
  <c r="AC223" i="21"/>
  <c r="AC215" i="21"/>
  <c r="AC207" i="21"/>
  <c r="AC199" i="21"/>
  <c r="AC191" i="21"/>
  <c r="AA131" i="21"/>
  <c r="AC183" i="21"/>
  <c r="AA123" i="21"/>
  <c r="AC175" i="21"/>
  <c r="AA115" i="21"/>
  <c r="AC167" i="21"/>
  <c r="AA107" i="21"/>
  <c r="AC159" i="21"/>
  <c r="AA99" i="21"/>
  <c r="AC151" i="21"/>
  <c r="AC143" i="21"/>
  <c r="AA91" i="21"/>
  <c r="AC130" i="21"/>
  <c r="AB131" i="21"/>
  <c r="AC135" i="21"/>
  <c r="AA83" i="21"/>
  <c r="AC122" i="21"/>
  <c r="AC131" i="21"/>
  <c r="AA132" i="21"/>
  <c r="AC184" i="21"/>
  <c r="AB132" i="21"/>
  <c r="AC136" i="21"/>
  <c r="AA84" i="21"/>
  <c r="AC123" i="21"/>
  <c r="AC302" i="21"/>
  <c r="AC294" i="21"/>
  <c r="AC286" i="21"/>
  <c r="AC278" i="21"/>
  <c r="AC270" i="21"/>
  <c r="AC262" i="21"/>
  <c r="AC254" i="21"/>
  <c r="AC246" i="21"/>
  <c r="AC238" i="21"/>
  <c r="AC230" i="21"/>
  <c r="AC222" i="21"/>
  <c r="AC214" i="21"/>
  <c r="AC206" i="21"/>
  <c r="AC198" i="21"/>
  <c r="AC190" i="21"/>
  <c r="AA130" i="21"/>
  <c r="AC182" i="21"/>
  <c r="AA122" i="21"/>
  <c r="AC174" i="21"/>
  <c r="AA114" i="21"/>
  <c r="AC166" i="21"/>
  <c r="AA106" i="21"/>
  <c r="AC158" i="21"/>
  <c r="AC150" i="21"/>
  <c r="AA98" i="21"/>
  <c r="AC142" i="21"/>
  <c r="AA90" i="21"/>
  <c r="AC129" i="21"/>
  <c r="AA124" i="21"/>
  <c r="AC176" i="21"/>
  <c r="AC309" i="21"/>
  <c r="AC301" i="21"/>
  <c r="AC293" i="21"/>
  <c r="AC285" i="21"/>
  <c r="AC277" i="21"/>
  <c r="AC269" i="21"/>
  <c r="AC261" i="21"/>
  <c r="AC253" i="21"/>
  <c r="AC245" i="21"/>
  <c r="AC237" i="21"/>
  <c r="AC229" i="21"/>
  <c r="AC221" i="21"/>
  <c r="AC213" i="21"/>
  <c r="AC205" i="21"/>
  <c r="AC197" i="21"/>
  <c r="AC189" i="21"/>
  <c r="AA129" i="21"/>
  <c r="AC181" i="21"/>
  <c r="AA121" i="21"/>
  <c r="AC173" i="21"/>
  <c r="AA113" i="21"/>
  <c r="AC165" i="21"/>
  <c r="AA105" i="21"/>
  <c r="AC157" i="21"/>
  <c r="AC149" i="21"/>
  <c r="AA97" i="21"/>
  <c r="AC141" i="21"/>
  <c r="AA89" i="21"/>
  <c r="AC128" i="21"/>
  <c r="AA108" i="21"/>
  <c r="AC160" i="21"/>
  <c r="AC308" i="21"/>
  <c r="AC300" i="21"/>
  <c r="AC292" i="21"/>
  <c r="AC284" i="21"/>
  <c r="AC276" i="21"/>
  <c r="AC268" i="21"/>
  <c r="AC260" i="21"/>
  <c r="AC252" i="21"/>
  <c r="AC244" i="21"/>
  <c r="AC236" i="21"/>
  <c r="AC228" i="21"/>
  <c r="AC220" i="21"/>
  <c r="AC212" i="21"/>
  <c r="AC204" i="21"/>
  <c r="AC196" i="21"/>
  <c r="AC188" i="21"/>
  <c r="AA128" i="21"/>
  <c r="AC180" i="21"/>
  <c r="AA120" i="21"/>
  <c r="AC172" i="21"/>
  <c r="AA112" i="21"/>
  <c r="AC164" i="21"/>
  <c r="AA104" i="21"/>
  <c r="AC156" i="21"/>
  <c r="AC148" i="21"/>
  <c r="AA96" i="21"/>
  <c r="AC140" i="21"/>
  <c r="AA88" i="21"/>
  <c r="AC127" i="21"/>
  <c r="AB130" i="21"/>
  <c r="AC134" i="21"/>
  <c r="AA82" i="21"/>
  <c r="AC121" i="21"/>
  <c r="AC307" i="21"/>
  <c r="AC299" i="21"/>
  <c r="AC291" i="21"/>
  <c r="AC283" i="21"/>
  <c r="AC275" i="21"/>
  <c r="AC267" i="21"/>
  <c r="AC259" i="21"/>
  <c r="AC251" i="21"/>
  <c r="AC243" i="21"/>
  <c r="AC235" i="21"/>
  <c r="AC227" i="21"/>
  <c r="AC219" i="21"/>
  <c r="AC211" i="21"/>
  <c r="AC203" i="21"/>
  <c r="AC195" i="21"/>
  <c r="AC187" i="21"/>
  <c r="AA127" i="21"/>
  <c r="AC179" i="21"/>
  <c r="AA119" i="21"/>
  <c r="AC171" i="21"/>
  <c r="AA111" i="21"/>
  <c r="AC163" i="21"/>
  <c r="AA103" i="21"/>
  <c r="AC155" i="21"/>
  <c r="AC147" i="21"/>
  <c r="AA95" i="21"/>
  <c r="AC139" i="21"/>
  <c r="AA87" i="21"/>
  <c r="AC126" i="21"/>
  <c r="AC132" i="21"/>
  <c r="AA100" i="21"/>
  <c r="AC152" i="21"/>
  <c r="AA126" i="21"/>
  <c r="AC178" i="21"/>
  <c r="AA118" i="21"/>
  <c r="AC170" i="21"/>
  <c r="AA110" i="21"/>
  <c r="AC162" i="21"/>
  <c r="AA102" i="21"/>
  <c r="AC154" i="21"/>
  <c r="AC146" i="21"/>
  <c r="AA94" i="21"/>
  <c r="AC138" i="21"/>
  <c r="AA86" i="21"/>
  <c r="AC125" i="21"/>
  <c r="AC463" i="14"/>
  <c r="N459" i="14"/>
  <c r="M459" i="14"/>
  <c r="N457" i="14"/>
  <c r="M457" i="14"/>
  <c r="N456" i="14"/>
  <c r="M456" i="14"/>
  <c r="N458" i="14"/>
  <c r="M458" i="14"/>
  <c r="I566" i="16"/>
  <c r="W453" i="14"/>
  <c r="AD453" i="14"/>
  <c r="W452" i="14"/>
  <c r="AD452" i="14"/>
  <c r="AD451" i="14"/>
  <c r="W451" i="14"/>
  <c r="AF467" i="14"/>
  <c r="AA448" i="14"/>
  <c r="V448" i="14"/>
  <c r="AA449" i="14"/>
  <c r="V449" i="14"/>
  <c r="V450" i="14"/>
  <c r="AC462" i="14" s="1"/>
  <c r="AA450" i="14"/>
  <c r="AB462" i="14" s="1"/>
  <c r="AG462" i="14"/>
  <c r="AE460" i="14"/>
  <c r="AG513" i="14" s="1"/>
  <c r="P249" i="24"/>
  <c r="Q249" i="24"/>
  <c r="AE461" i="14"/>
  <c r="AE459" i="14"/>
  <c r="AG512" i="14" s="1"/>
  <c r="I451" i="14"/>
  <c r="O451" i="14" s="1"/>
  <c r="J448" i="14"/>
  <c r="K448" i="14" s="1"/>
  <c r="L553" i="16"/>
  <c r="L555" i="16"/>
  <c r="M567" i="16" s="1"/>
  <c r="AA133" i="21"/>
  <c r="O454" i="14"/>
  <c r="L454" i="14"/>
  <c r="I453" i="14"/>
  <c r="P453" i="14"/>
  <c r="O455" i="14"/>
  <c r="L455" i="14"/>
  <c r="D250" i="24"/>
  <c r="U250" i="24" s="1"/>
  <c r="C250" i="24"/>
  <c r="L554" i="16"/>
  <c r="J449" i="14"/>
  <c r="K449" i="14" s="1"/>
  <c r="J450" i="14"/>
  <c r="K450" i="14" s="1"/>
  <c r="Q449" i="14"/>
  <c r="Q447" i="14"/>
  <c r="I452" i="14"/>
  <c r="P452" i="14"/>
  <c r="P451" i="14"/>
  <c r="AA318" i="21"/>
  <c r="AA310" i="21"/>
  <c r="AB294" i="21"/>
  <c r="AB262" i="21"/>
  <c r="AB230" i="21"/>
  <c r="AB198" i="21"/>
  <c r="AB166" i="21"/>
  <c r="AB158" i="21"/>
  <c r="AB150" i="21"/>
  <c r="AB142" i="21"/>
  <c r="AB133" i="21"/>
  <c r="AA322" i="21"/>
  <c r="AA314" i="21"/>
  <c r="AA306" i="21"/>
  <c r="AB286" i="21"/>
  <c r="AB278" i="21"/>
  <c r="AB254" i="21"/>
  <c r="AB246" i="21"/>
  <c r="AB222" i="21"/>
  <c r="AB214" i="21"/>
  <c r="AB190" i="21"/>
  <c r="AB182" i="21"/>
  <c r="AB170" i="21"/>
  <c r="AB162" i="21"/>
  <c r="AB154" i="21"/>
  <c r="AB146" i="21"/>
  <c r="AB138" i="21"/>
  <c r="AA321" i="21"/>
  <c r="AB321" i="21"/>
  <c r="AA313" i="21"/>
  <c r="AB313" i="21"/>
  <c r="AA305" i="21"/>
  <c r="AB305" i="21"/>
  <c r="AA297" i="21"/>
  <c r="AB297" i="21"/>
  <c r="AA289" i="21"/>
  <c r="AB289" i="21"/>
  <c r="AA281" i="21"/>
  <c r="AB281" i="21"/>
  <c r="AA273" i="21"/>
  <c r="AB273" i="21"/>
  <c r="AA265" i="21"/>
  <c r="AB265" i="21"/>
  <c r="AA261" i="21"/>
  <c r="AB261" i="21"/>
  <c r="AA253" i="21"/>
  <c r="AB253" i="21"/>
  <c r="AA245" i="21"/>
  <c r="AB245" i="21"/>
  <c r="AA241" i="21"/>
  <c r="AB241" i="21"/>
  <c r="AA233" i="21"/>
  <c r="AB233" i="21"/>
  <c r="AA225" i="21"/>
  <c r="AB225" i="21"/>
  <c r="AA217" i="21"/>
  <c r="AB217" i="21"/>
  <c r="AA209" i="21"/>
  <c r="AB209" i="21"/>
  <c r="AA201" i="21"/>
  <c r="AB201" i="21"/>
  <c r="AA193" i="21"/>
  <c r="AB193" i="21"/>
  <c r="AA185" i="21"/>
  <c r="AB185" i="21"/>
  <c r="AA181" i="21"/>
  <c r="AB181" i="21"/>
  <c r="AA173" i="21"/>
  <c r="AB173" i="21"/>
  <c r="AA165" i="21"/>
  <c r="AB165" i="21"/>
  <c r="AA157" i="21"/>
  <c r="AB157" i="21"/>
  <c r="AA141" i="21"/>
  <c r="AB141" i="21"/>
  <c r="AB320" i="21"/>
  <c r="AB316" i="21"/>
  <c r="AB312" i="21"/>
  <c r="AB308" i="21"/>
  <c r="AA304" i="21"/>
  <c r="AB304" i="21"/>
  <c r="AA300" i="21"/>
  <c r="AB300" i="21"/>
  <c r="AA296" i="21"/>
  <c r="AB296" i="21"/>
  <c r="AA292" i="21"/>
  <c r="AB292" i="21"/>
  <c r="AA288" i="21"/>
  <c r="AB288" i="21"/>
  <c r="AA284" i="21"/>
  <c r="AB284" i="21"/>
  <c r="AA280" i="21"/>
  <c r="AB280" i="21"/>
  <c r="AA276" i="21"/>
  <c r="AB276" i="21"/>
  <c r="AA272" i="21"/>
  <c r="AB272" i="21"/>
  <c r="AA268" i="21"/>
  <c r="AB268" i="21"/>
  <c r="AA264" i="21"/>
  <c r="AB264" i="21"/>
  <c r="AA260" i="21"/>
  <c r="AB260" i="21"/>
  <c r="AA256" i="21"/>
  <c r="AB256" i="21"/>
  <c r="AA252" i="21"/>
  <c r="AB252" i="21"/>
  <c r="AA248" i="21"/>
  <c r="AB248" i="21"/>
  <c r="AA244" i="21"/>
  <c r="AB244" i="21"/>
  <c r="AA240" i="21"/>
  <c r="AB240" i="21"/>
  <c r="AA236" i="21"/>
  <c r="AB236" i="21"/>
  <c r="AA232" i="21"/>
  <c r="AB232" i="21"/>
  <c r="AA228" i="21"/>
  <c r="AB228" i="21"/>
  <c r="AA224" i="21"/>
  <c r="AB224" i="21"/>
  <c r="AA220" i="21"/>
  <c r="AB220" i="21"/>
  <c r="AA216" i="21"/>
  <c r="AB216" i="21"/>
  <c r="AA212" i="21"/>
  <c r="AB212" i="21"/>
  <c r="AA208" i="21"/>
  <c r="AB208" i="21"/>
  <c r="AA204" i="21"/>
  <c r="AB204" i="21"/>
  <c r="AA200" i="21"/>
  <c r="AB200" i="21"/>
  <c r="AA196" i="21"/>
  <c r="AB196" i="21"/>
  <c r="AA192" i="21"/>
  <c r="AB192" i="21"/>
  <c r="AA188" i="21"/>
  <c r="AB188" i="21"/>
  <c r="AA184" i="21"/>
  <c r="AB184" i="21"/>
  <c r="AA180" i="21"/>
  <c r="AB180" i="21"/>
  <c r="AA176" i="21"/>
  <c r="AB176" i="21"/>
  <c r="AA172" i="21"/>
  <c r="AB172" i="21"/>
  <c r="AA168" i="21"/>
  <c r="AB168" i="21"/>
  <c r="AA164" i="21"/>
  <c r="AB164" i="21"/>
  <c r="AA160" i="21"/>
  <c r="AB160" i="21"/>
  <c r="AA156" i="21"/>
  <c r="AB156" i="21"/>
  <c r="AA152" i="21"/>
  <c r="AA316" i="21"/>
  <c r="AA308" i="21"/>
  <c r="AA153" i="21"/>
  <c r="AB153" i="21"/>
  <c r="AA145" i="21"/>
  <c r="AB145" i="21"/>
  <c r="AA319" i="21"/>
  <c r="AB319" i="21"/>
  <c r="AA315" i="21"/>
  <c r="AB315" i="21"/>
  <c r="AA311" i="21"/>
  <c r="AB311" i="21"/>
  <c r="AA307" i="21"/>
  <c r="AB307" i="21"/>
  <c r="AA303" i="21"/>
  <c r="AB303" i="21"/>
  <c r="AA299" i="21"/>
  <c r="AB299" i="21"/>
  <c r="AA295" i="21"/>
  <c r="AB295" i="21"/>
  <c r="AA291" i="21"/>
  <c r="AB291" i="21"/>
  <c r="AA287" i="21"/>
  <c r="AB287" i="21"/>
  <c r="AA283" i="21"/>
  <c r="AB283" i="21"/>
  <c r="AA279" i="21"/>
  <c r="AB279" i="21"/>
  <c r="AA275" i="21"/>
  <c r="AB275" i="21"/>
  <c r="AA271" i="21"/>
  <c r="AB271" i="21"/>
  <c r="AA267" i="21"/>
  <c r="AB267" i="21"/>
  <c r="AA263" i="21"/>
  <c r="AB263" i="21"/>
  <c r="AA259" i="21"/>
  <c r="AB259" i="21"/>
  <c r="AA255" i="21"/>
  <c r="AB255" i="21"/>
  <c r="AA251" i="21"/>
  <c r="AB251" i="21"/>
  <c r="AA247" i="21"/>
  <c r="AB247" i="21"/>
  <c r="AA243" i="21"/>
  <c r="AB243" i="21"/>
  <c r="AA239" i="21"/>
  <c r="AB239" i="21"/>
  <c r="AB134" i="21"/>
  <c r="AA134" i="21"/>
  <c r="AA317" i="21"/>
  <c r="AB317" i="21"/>
  <c r="AA309" i="21"/>
  <c r="AB309" i="21"/>
  <c r="AA301" i="21"/>
  <c r="AB301" i="21"/>
  <c r="AA293" i="21"/>
  <c r="AB293" i="21"/>
  <c r="AA285" i="21"/>
  <c r="AB285" i="21"/>
  <c r="AA277" i="21"/>
  <c r="AB277" i="21"/>
  <c r="AA269" i="21"/>
  <c r="AB269" i="21"/>
  <c r="AA257" i="21"/>
  <c r="AB257" i="21"/>
  <c r="AA249" i="21"/>
  <c r="AB249" i="21"/>
  <c r="AA237" i="21"/>
  <c r="AB237" i="21"/>
  <c r="AA229" i="21"/>
  <c r="AB229" i="21"/>
  <c r="AA221" i="21"/>
  <c r="AB221" i="21"/>
  <c r="AA213" i="21"/>
  <c r="AB213" i="21"/>
  <c r="AA205" i="21"/>
  <c r="AB205" i="21"/>
  <c r="AA197" i="21"/>
  <c r="AB197" i="21"/>
  <c r="AA189" i="21"/>
  <c r="AB189" i="21"/>
  <c r="AA177" i="21"/>
  <c r="AB177" i="21"/>
  <c r="AA169" i="21"/>
  <c r="AB169" i="21"/>
  <c r="AA161" i="21"/>
  <c r="AB161" i="21"/>
  <c r="AA149" i="21"/>
  <c r="AB149" i="21"/>
  <c r="AA137" i="21"/>
  <c r="AB137" i="21"/>
  <c r="AB322" i="21"/>
  <c r="AB318" i="21"/>
  <c r="AB314" i="21"/>
  <c r="AB310" i="21"/>
  <c r="AB306" i="21"/>
  <c r="AA302" i="21"/>
  <c r="AA298" i="21"/>
  <c r="AB298" i="21"/>
  <c r="AA294" i="21"/>
  <c r="AA290" i="21"/>
  <c r="AB290" i="21"/>
  <c r="AA286" i="21"/>
  <c r="AA282" i="21"/>
  <c r="AB282" i="21"/>
  <c r="AA278" i="21"/>
  <c r="AA274" i="21"/>
  <c r="AB274" i="21"/>
  <c r="AA270" i="21"/>
  <c r="AA266" i="21"/>
  <c r="AB266" i="21"/>
  <c r="AA262" i="21"/>
  <c r="AA258" i="21"/>
  <c r="AB258" i="21"/>
  <c r="AA254" i="21"/>
  <c r="AA250" i="21"/>
  <c r="AB250" i="21"/>
  <c r="AA246" i="21"/>
  <c r="AA242" i="21"/>
  <c r="AB242" i="21"/>
  <c r="AA238" i="21"/>
  <c r="AA234" i="21"/>
  <c r="AB234" i="21"/>
  <c r="AA230" i="21"/>
  <c r="AA226" i="21"/>
  <c r="AB226" i="21"/>
  <c r="AA222" i="21"/>
  <c r="AA218" i="21"/>
  <c r="AB218" i="21"/>
  <c r="AA214" i="21"/>
  <c r="AA210" i="21"/>
  <c r="AB210" i="21"/>
  <c r="AA206" i="21"/>
  <c r="AA202" i="21"/>
  <c r="AB202" i="21"/>
  <c r="AA198" i="21"/>
  <c r="AA194" i="21"/>
  <c r="AB194" i="21"/>
  <c r="AA190" i="21"/>
  <c r="AA186" i="21"/>
  <c r="AB186" i="21"/>
  <c r="AA182" i="21"/>
  <c r="AA178" i="21"/>
  <c r="AB178" i="21"/>
  <c r="AA320" i="21"/>
  <c r="AA312" i="21"/>
  <c r="AB302" i="21"/>
  <c r="AB270" i="21"/>
  <c r="AB238" i="21"/>
  <c r="AB206" i="21"/>
  <c r="AB174" i="21"/>
  <c r="AA148" i="21"/>
  <c r="AA144" i="21"/>
  <c r="AA140" i="21"/>
  <c r="AA136" i="21"/>
  <c r="AB148" i="21"/>
  <c r="AB140" i="21"/>
  <c r="AA235" i="21"/>
  <c r="AB235" i="21"/>
  <c r="AA231" i="21"/>
  <c r="AB231" i="21"/>
  <c r="AA227" i="21"/>
  <c r="AB227" i="21"/>
  <c r="AA223" i="21"/>
  <c r="AB223" i="21"/>
  <c r="AA219" i="21"/>
  <c r="AB219" i="21"/>
  <c r="AA215" i="21"/>
  <c r="AB215" i="21"/>
  <c r="AA211" i="21"/>
  <c r="AB211" i="21"/>
  <c r="AA207" i="21"/>
  <c r="AB207" i="21"/>
  <c r="AA203" i="21"/>
  <c r="AB203" i="21"/>
  <c r="AA199" i="21"/>
  <c r="AB199" i="21"/>
  <c r="AA195" i="21"/>
  <c r="AB195" i="21"/>
  <c r="AA191" i="21"/>
  <c r="AB191" i="21"/>
  <c r="AA187" i="21"/>
  <c r="AB187" i="21"/>
  <c r="AA183" i="21"/>
  <c r="AB183" i="21"/>
  <c r="AA179" i="21"/>
  <c r="AB179" i="21"/>
  <c r="AA175" i="21"/>
  <c r="AB175" i="21"/>
  <c r="AA171" i="21"/>
  <c r="AB171" i="21"/>
  <c r="AA167" i="21"/>
  <c r="AB167" i="21"/>
  <c r="AA163" i="21"/>
  <c r="AB163" i="21"/>
  <c r="AA159" i="21"/>
  <c r="AB159" i="21"/>
  <c r="AA155" i="21"/>
  <c r="AB155" i="21"/>
  <c r="AA151" i="21"/>
  <c r="AB151" i="21"/>
  <c r="AA147" i="21"/>
  <c r="AB147" i="21"/>
  <c r="AA143" i="21"/>
  <c r="AB143" i="21"/>
  <c r="AA139" i="21"/>
  <c r="AB139" i="21"/>
  <c r="AA135" i="21"/>
  <c r="AB135" i="21"/>
  <c r="AA174" i="21"/>
  <c r="AA170" i="21"/>
  <c r="AA166" i="21"/>
  <c r="AA162" i="21"/>
  <c r="AA158" i="21"/>
  <c r="AA154" i="21"/>
  <c r="AA150" i="21"/>
  <c r="AA146" i="21"/>
  <c r="AA142" i="21"/>
  <c r="AA138" i="21"/>
  <c r="AB152" i="21"/>
  <c r="AB144" i="21"/>
  <c r="AB136" i="21"/>
  <c r="Q448" i="14"/>
  <c r="S446" i="14"/>
  <c r="T446" i="14"/>
  <c r="U446" i="14"/>
  <c r="X446" i="14"/>
  <c r="Y446" i="14"/>
  <c r="H446" i="14"/>
  <c r="H552" i="16"/>
  <c r="I564" i="16" s="1"/>
  <c r="J552" i="16"/>
  <c r="K564" i="16" s="1"/>
  <c r="G552" i="16"/>
  <c r="H551" i="16"/>
  <c r="I563" i="16" s="1"/>
  <c r="J551" i="16"/>
  <c r="K563" i="16" s="1"/>
  <c r="G551" i="16"/>
  <c r="M566" i="16" l="1"/>
  <c r="M565" i="16"/>
  <c r="AC461" i="14"/>
  <c r="AB461" i="14"/>
  <c r="Q499" i="14"/>
  <c r="AP446" i="14"/>
  <c r="AC460" i="14"/>
  <c r="AF465" i="14"/>
  <c r="AG514" i="14"/>
  <c r="Q250" i="24"/>
  <c r="P250" i="24"/>
  <c r="AB460" i="14"/>
  <c r="N455" i="14"/>
  <c r="M455" i="14"/>
  <c r="N454" i="14"/>
  <c r="M454" i="14"/>
  <c r="W450" i="14"/>
  <c r="AD450" i="14"/>
  <c r="V447" i="14"/>
  <c r="AC459" i="14" s="1"/>
  <c r="AG461" i="14"/>
  <c r="AA447" i="14"/>
  <c r="AB459" i="14" s="1"/>
  <c r="L451" i="14"/>
  <c r="AE458" i="14"/>
  <c r="AG511" i="14" s="1"/>
  <c r="L552" i="16"/>
  <c r="M564" i="16" s="1"/>
  <c r="Q446" i="14"/>
  <c r="AG460" i="14"/>
  <c r="AF464" i="14"/>
  <c r="AG459" i="14"/>
  <c r="AF463" i="14"/>
  <c r="L453" i="14"/>
  <c r="O453" i="14"/>
  <c r="D251" i="24"/>
  <c r="U251" i="24" s="1"/>
  <c r="C251" i="24"/>
  <c r="L452" i="14"/>
  <c r="O452" i="14"/>
  <c r="J447" i="14"/>
  <c r="K447" i="14" s="1"/>
  <c r="I450" i="14"/>
  <c r="P450" i="14"/>
  <c r="L551" i="16"/>
  <c r="X445" i="14"/>
  <c r="Y445" i="14"/>
  <c r="S445" i="14"/>
  <c r="T445" i="14"/>
  <c r="U445" i="14"/>
  <c r="H445" i="14"/>
  <c r="Q498" i="14" l="1"/>
  <c r="AP445" i="14"/>
  <c r="P251" i="24"/>
  <c r="Q251" i="24"/>
  <c r="N451" i="14"/>
  <c r="M451" i="14"/>
  <c r="N453" i="14"/>
  <c r="M453" i="14"/>
  <c r="N452" i="14"/>
  <c r="M452" i="14"/>
  <c r="M563" i="16"/>
  <c r="AD445" i="14"/>
  <c r="W445" i="14"/>
  <c r="AD449" i="14"/>
  <c r="W449" i="14"/>
  <c r="V446" i="14"/>
  <c r="AC458" i="14" s="1"/>
  <c r="AA446" i="14"/>
  <c r="AB458" i="14" s="1"/>
  <c r="AE457" i="14"/>
  <c r="AG458" i="14"/>
  <c r="AF462" i="14"/>
  <c r="C252" i="24"/>
  <c r="P252" i="24" s="1"/>
  <c r="D252" i="24"/>
  <c r="U252" i="24" s="1"/>
  <c r="L450" i="14"/>
  <c r="O450" i="14"/>
  <c r="I449" i="14"/>
  <c r="P449" i="14"/>
  <c r="J446" i="14"/>
  <c r="K446" i="14" s="1"/>
  <c r="Q445" i="14"/>
  <c r="I445" i="14"/>
  <c r="P445" i="14"/>
  <c r="S444" i="14"/>
  <c r="T444" i="14"/>
  <c r="U444" i="14"/>
  <c r="X444" i="14"/>
  <c r="Y444" i="14"/>
  <c r="H444" i="14"/>
  <c r="H550" i="16"/>
  <c r="I562" i="16" s="1"/>
  <c r="J550" i="16"/>
  <c r="K562" i="16" s="1"/>
  <c r="G550" i="16"/>
  <c r="Q497" i="14" l="1"/>
  <c r="AP444" i="14"/>
  <c r="AF461" i="14"/>
  <c r="AG510" i="14"/>
  <c r="Q252" i="24"/>
  <c r="N450" i="14"/>
  <c r="M450" i="14"/>
  <c r="AG457" i="14"/>
  <c r="W444" i="14"/>
  <c r="AD444" i="14"/>
  <c r="AD448" i="14"/>
  <c r="W448" i="14"/>
  <c r="V445" i="14"/>
  <c r="AC457" i="14" s="1"/>
  <c r="AA445" i="14"/>
  <c r="AB457" i="14" s="1"/>
  <c r="AE456" i="14"/>
  <c r="D253" i="24"/>
  <c r="U253" i="24" s="1"/>
  <c r="C253" i="24"/>
  <c r="L449" i="14"/>
  <c r="O449" i="14"/>
  <c r="L445" i="14"/>
  <c r="O445" i="14"/>
  <c r="Q444" i="14"/>
  <c r="I448" i="14"/>
  <c r="P448" i="14"/>
  <c r="J445" i="14"/>
  <c r="K445" i="14" s="1"/>
  <c r="P444" i="14"/>
  <c r="L550" i="16"/>
  <c r="M562" i="16" s="1"/>
  <c r="I444" i="14"/>
  <c r="J352" i="14"/>
  <c r="K352" i="14" s="1"/>
  <c r="J353" i="14"/>
  <c r="K353" i="14" s="1"/>
  <c r="J354" i="14"/>
  <c r="K354" i="14" s="1"/>
  <c r="J355" i="14"/>
  <c r="K355" i="14" s="1"/>
  <c r="J356" i="14"/>
  <c r="K356" i="14" s="1"/>
  <c r="J357" i="14"/>
  <c r="K357" i="14" s="1"/>
  <c r="J358" i="14"/>
  <c r="K358" i="14" s="1"/>
  <c r="J359" i="14"/>
  <c r="K359" i="14" s="1"/>
  <c r="J360" i="14"/>
  <c r="K360" i="14" s="1"/>
  <c r="J361" i="14"/>
  <c r="K361" i="14" s="1"/>
  <c r="J362" i="14"/>
  <c r="K362" i="14" s="1"/>
  <c r="J363" i="14"/>
  <c r="K363" i="14" s="1"/>
  <c r="J364" i="14"/>
  <c r="K364" i="14" s="1"/>
  <c r="J365" i="14"/>
  <c r="K365" i="14" s="1"/>
  <c r="J366" i="14"/>
  <c r="K366" i="14" s="1"/>
  <c r="J367" i="14"/>
  <c r="K367" i="14" s="1"/>
  <c r="J368" i="14"/>
  <c r="K368" i="14" s="1"/>
  <c r="J369" i="14"/>
  <c r="K369" i="14" s="1"/>
  <c r="J370" i="14"/>
  <c r="K370" i="14" s="1"/>
  <c r="J371" i="14"/>
  <c r="K371" i="14" s="1"/>
  <c r="J372" i="14"/>
  <c r="K372" i="14" s="1"/>
  <c r="J373" i="14"/>
  <c r="K373" i="14" s="1"/>
  <c r="J374" i="14"/>
  <c r="K374" i="14" s="1"/>
  <c r="J375" i="14"/>
  <c r="K375" i="14" s="1"/>
  <c r="J376" i="14"/>
  <c r="K376" i="14" s="1"/>
  <c r="J377" i="14"/>
  <c r="K377" i="14" s="1"/>
  <c r="J378" i="14"/>
  <c r="K378" i="14" s="1"/>
  <c r="J379" i="14"/>
  <c r="K379" i="14" s="1"/>
  <c r="J380" i="14"/>
  <c r="K380" i="14" s="1"/>
  <c r="J381" i="14"/>
  <c r="K381" i="14" s="1"/>
  <c r="J382" i="14"/>
  <c r="K382" i="14" s="1"/>
  <c r="J383" i="14"/>
  <c r="K383" i="14" s="1"/>
  <c r="J384" i="14"/>
  <c r="K384" i="14" s="1"/>
  <c r="J385" i="14"/>
  <c r="K385" i="14" s="1"/>
  <c r="J386" i="14"/>
  <c r="K386" i="14" s="1"/>
  <c r="J387" i="14"/>
  <c r="K387" i="14" s="1"/>
  <c r="J388" i="14"/>
  <c r="K388" i="14" s="1"/>
  <c r="J389" i="14"/>
  <c r="K389" i="14" s="1"/>
  <c r="J390" i="14"/>
  <c r="K390" i="14" s="1"/>
  <c r="J391" i="14"/>
  <c r="K391" i="14" s="1"/>
  <c r="J392" i="14"/>
  <c r="K392" i="14" s="1"/>
  <c r="J393" i="14"/>
  <c r="K393" i="14" s="1"/>
  <c r="J394" i="14"/>
  <c r="K394" i="14" s="1"/>
  <c r="J395" i="14"/>
  <c r="K395" i="14" s="1"/>
  <c r="J396" i="14"/>
  <c r="K396" i="14" s="1"/>
  <c r="J397" i="14"/>
  <c r="K397" i="14" s="1"/>
  <c r="J398" i="14"/>
  <c r="K398" i="14" s="1"/>
  <c r="J399" i="14"/>
  <c r="K399" i="14" s="1"/>
  <c r="J400" i="14"/>
  <c r="K400" i="14" s="1"/>
  <c r="J401" i="14"/>
  <c r="K401" i="14" s="1"/>
  <c r="J402" i="14"/>
  <c r="K402" i="14" s="1"/>
  <c r="J403" i="14"/>
  <c r="K403" i="14" s="1"/>
  <c r="J404" i="14"/>
  <c r="K404" i="14" s="1"/>
  <c r="J405" i="14"/>
  <c r="K405" i="14" s="1"/>
  <c r="J406" i="14"/>
  <c r="K406" i="14" s="1"/>
  <c r="J407" i="14"/>
  <c r="K407" i="14" s="1"/>
  <c r="J408" i="14"/>
  <c r="K408" i="14" s="1"/>
  <c r="J409" i="14"/>
  <c r="K409" i="14" s="1"/>
  <c r="J410" i="14"/>
  <c r="K410" i="14" s="1"/>
  <c r="J411" i="14"/>
  <c r="K411" i="14" s="1"/>
  <c r="J412" i="14"/>
  <c r="K412" i="14" s="1"/>
  <c r="J413" i="14"/>
  <c r="K413" i="14" s="1"/>
  <c r="J414" i="14"/>
  <c r="K414" i="14" s="1"/>
  <c r="J415" i="14"/>
  <c r="K415" i="14" s="1"/>
  <c r="J416" i="14"/>
  <c r="K416" i="14" s="1"/>
  <c r="J417" i="14"/>
  <c r="K417" i="14" s="1"/>
  <c r="J418" i="14"/>
  <c r="K418" i="14" s="1"/>
  <c r="J419" i="14"/>
  <c r="K419" i="14" s="1"/>
  <c r="J420" i="14"/>
  <c r="K420" i="14" s="1"/>
  <c r="J421" i="14"/>
  <c r="K421" i="14" s="1"/>
  <c r="J422" i="14"/>
  <c r="K422" i="14" s="1"/>
  <c r="J423" i="14"/>
  <c r="K423" i="14" s="1"/>
  <c r="J424" i="14"/>
  <c r="K424" i="14" s="1"/>
  <c r="J425" i="14"/>
  <c r="K425" i="14" s="1"/>
  <c r="J426" i="14"/>
  <c r="K426" i="14" s="1"/>
  <c r="J427" i="14"/>
  <c r="K427" i="14" s="1"/>
  <c r="J428" i="14"/>
  <c r="K428" i="14" s="1"/>
  <c r="J429" i="14"/>
  <c r="K429" i="14" s="1"/>
  <c r="J430" i="14"/>
  <c r="K430" i="14" s="1"/>
  <c r="J431" i="14"/>
  <c r="K431" i="14" s="1"/>
  <c r="J432" i="14"/>
  <c r="K432" i="14" s="1"/>
  <c r="J433" i="14"/>
  <c r="K433" i="14" s="1"/>
  <c r="J434" i="14"/>
  <c r="K434" i="14" s="1"/>
  <c r="J435" i="14"/>
  <c r="K435" i="14" s="1"/>
  <c r="J436" i="14"/>
  <c r="K436" i="14" s="1"/>
  <c r="J437" i="14"/>
  <c r="K437" i="14" s="1"/>
  <c r="J438" i="14"/>
  <c r="K438" i="14" s="1"/>
  <c r="J439" i="14"/>
  <c r="K439" i="14" s="1"/>
  <c r="J440" i="14"/>
  <c r="K440" i="14" s="1"/>
  <c r="X443" i="14"/>
  <c r="Y443" i="14"/>
  <c r="S443" i="14"/>
  <c r="T443" i="14"/>
  <c r="U443" i="14"/>
  <c r="H443" i="14"/>
  <c r="G40" i="13"/>
  <c r="H549" i="16"/>
  <c r="I561" i="16" s="1"/>
  <c r="J549" i="16"/>
  <c r="K561" i="16" s="1"/>
  <c r="G549" i="16"/>
  <c r="Q496" i="14" l="1"/>
  <c r="AP443" i="14"/>
  <c r="AF460" i="14"/>
  <c r="AG509" i="14"/>
  <c r="P253" i="24"/>
  <c r="Q253" i="24"/>
  <c r="N445" i="14"/>
  <c r="M445" i="14"/>
  <c r="N449" i="14"/>
  <c r="M449" i="14"/>
  <c r="W443" i="14"/>
  <c r="AD443" i="14"/>
  <c r="W447" i="14"/>
  <c r="AG456" i="14"/>
  <c r="V444" i="14"/>
  <c r="AC456" i="14" s="1"/>
  <c r="AA444" i="14"/>
  <c r="AB456" i="14" s="1"/>
  <c r="AE455" i="14"/>
  <c r="D254" i="24"/>
  <c r="U254" i="24" s="1"/>
  <c r="C254" i="24"/>
  <c r="Q254" i="24" s="1"/>
  <c r="L444" i="14"/>
  <c r="O444" i="14"/>
  <c r="L448" i="14"/>
  <c r="O448" i="14"/>
  <c r="Q443" i="14"/>
  <c r="P447" i="14"/>
  <c r="I447" i="14"/>
  <c r="L549" i="16"/>
  <c r="M561" i="16" s="1"/>
  <c r="J444" i="14"/>
  <c r="K444" i="14" s="1"/>
  <c r="I443" i="14"/>
  <c r="P443" i="14"/>
  <c r="O12" i="4"/>
  <c r="O13" i="4"/>
  <c r="O14" i="4"/>
  <c r="O15" i="4"/>
  <c r="O16" i="4"/>
  <c r="O17" i="4"/>
  <c r="O18" i="4"/>
  <c r="O19" i="4"/>
  <c r="O20" i="4"/>
  <c r="O11" i="4"/>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2" i="15"/>
  <c r="G4" i="18"/>
  <c r="G5" i="18"/>
  <c r="G6" i="18"/>
  <c r="G7" i="18"/>
  <c r="G8" i="18"/>
  <c r="G9" i="18"/>
  <c r="G10" i="18"/>
  <c r="G11" i="18"/>
  <c r="G12" i="18"/>
  <c r="G13" i="18"/>
  <c r="G14" i="18"/>
  <c r="G15" i="18"/>
  <c r="G16" i="18"/>
  <c r="G17" i="18"/>
  <c r="G18" i="18"/>
  <c r="G19" i="18"/>
  <c r="G20" i="18"/>
  <c r="G21" i="18"/>
  <c r="G22" i="18"/>
  <c r="G23" i="18"/>
  <c r="G3" i="18"/>
  <c r="B5" i="18"/>
  <c r="U352" i="14"/>
  <c r="U353" i="14"/>
  <c r="U354" i="14"/>
  <c r="U355" i="14"/>
  <c r="U356" i="14"/>
  <c r="U357" i="14"/>
  <c r="U358" i="14"/>
  <c r="U359" i="14"/>
  <c r="U360" i="14"/>
  <c r="U361" i="14"/>
  <c r="U362" i="14"/>
  <c r="U363" i="14"/>
  <c r="U364" i="14"/>
  <c r="U365" i="14"/>
  <c r="U366" i="14"/>
  <c r="U367" i="14"/>
  <c r="U368" i="14"/>
  <c r="U369" i="14"/>
  <c r="U370" i="14"/>
  <c r="U371" i="14"/>
  <c r="U372" i="14"/>
  <c r="U373" i="14"/>
  <c r="U374" i="14"/>
  <c r="U375" i="14"/>
  <c r="U376" i="14"/>
  <c r="U377" i="14"/>
  <c r="U378" i="14"/>
  <c r="U379" i="14"/>
  <c r="U380" i="14"/>
  <c r="U381" i="14"/>
  <c r="U382" i="14"/>
  <c r="U383" i="14"/>
  <c r="U384" i="14"/>
  <c r="U385" i="14"/>
  <c r="U386" i="14"/>
  <c r="U387" i="14"/>
  <c r="U388" i="14"/>
  <c r="U389" i="14"/>
  <c r="U390" i="14"/>
  <c r="U391" i="14"/>
  <c r="U392" i="14"/>
  <c r="U393" i="14"/>
  <c r="U394" i="14"/>
  <c r="U395" i="14"/>
  <c r="U396" i="14"/>
  <c r="U397" i="14"/>
  <c r="U398" i="14"/>
  <c r="U399" i="14"/>
  <c r="U400" i="14"/>
  <c r="U401" i="14"/>
  <c r="U402" i="14"/>
  <c r="U403" i="14"/>
  <c r="U404" i="14"/>
  <c r="U405" i="14"/>
  <c r="U406" i="14"/>
  <c r="U407" i="14"/>
  <c r="U408" i="14"/>
  <c r="U409" i="14"/>
  <c r="U410" i="14"/>
  <c r="U411" i="14"/>
  <c r="U412" i="14"/>
  <c r="U413" i="14"/>
  <c r="U414" i="14"/>
  <c r="U415" i="14"/>
  <c r="U416" i="14"/>
  <c r="U417" i="14"/>
  <c r="U418" i="14"/>
  <c r="U419" i="14"/>
  <c r="U420" i="14"/>
  <c r="U421" i="14"/>
  <c r="U422" i="14"/>
  <c r="U423" i="14"/>
  <c r="U424" i="14"/>
  <c r="U425" i="14"/>
  <c r="U426" i="14"/>
  <c r="U427" i="14"/>
  <c r="U428" i="14"/>
  <c r="U429" i="14"/>
  <c r="U430" i="14"/>
  <c r="U431" i="14"/>
  <c r="U432" i="14"/>
  <c r="U433" i="14"/>
  <c r="U434" i="14"/>
  <c r="U435" i="14"/>
  <c r="U436" i="14"/>
  <c r="U437" i="14"/>
  <c r="U438" i="14"/>
  <c r="U439" i="14"/>
  <c r="U440" i="14"/>
  <c r="U441" i="14"/>
  <c r="U442" i="14"/>
  <c r="H442" i="14"/>
  <c r="X442" i="14"/>
  <c r="Y442" i="14"/>
  <c r="S442" i="14"/>
  <c r="T442" i="14"/>
  <c r="Q5" i="17"/>
  <c r="Q7" i="17"/>
  <c r="Q9" i="17"/>
  <c r="Q11" i="17"/>
  <c r="Q13" i="17"/>
  <c r="Q15" i="17"/>
  <c r="Q17" i="17"/>
  <c r="Q19" i="17"/>
  <c r="Q21" i="17"/>
  <c r="Q23" i="17"/>
  <c r="Q25" i="17"/>
  <c r="O34" i="17"/>
  <c r="N35" i="5"/>
  <c r="N33" i="5"/>
  <c r="N31" i="5"/>
  <c r="N29" i="5"/>
  <c r="N27" i="5"/>
  <c r="O33" i="5"/>
  <c r="S33" i="5"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G200" i="16"/>
  <c r="G201" i="16"/>
  <c r="G202" i="16"/>
  <c r="G203" i="16"/>
  <c r="G204" i="16"/>
  <c r="G205" i="16"/>
  <c r="G206" i="16"/>
  <c r="G207" i="16"/>
  <c r="G208" i="16"/>
  <c r="G209" i="16"/>
  <c r="G210" i="16"/>
  <c r="G211" i="16"/>
  <c r="G212" i="16"/>
  <c r="G213" i="16"/>
  <c r="G214" i="16"/>
  <c r="G215" i="16"/>
  <c r="G216" i="16"/>
  <c r="G217" i="16"/>
  <c r="G218" i="16"/>
  <c r="G219" i="16"/>
  <c r="G220" i="16"/>
  <c r="G221" i="16"/>
  <c r="G222" i="16"/>
  <c r="G223" i="16"/>
  <c r="G224" i="16"/>
  <c r="G225" i="16"/>
  <c r="G226" i="16"/>
  <c r="G227" i="16"/>
  <c r="G228" i="16"/>
  <c r="G229" i="16"/>
  <c r="G230" i="16"/>
  <c r="G231" i="16"/>
  <c r="G232" i="16"/>
  <c r="G233" i="16"/>
  <c r="G234" i="16"/>
  <c r="G235" i="16"/>
  <c r="G236" i="16"/>
  <c r="G237" i="16"/>
  <c r="G238" i="16"/>
  <c r="G239" i="16"/>
  <c r="G240" i="16"/>
  <c r="G241" i="16"/>
  <c r="G242" i="16"/>
  <c r="G243" i="16"/>
  <c r="G244" i="16"/>
  <c r="G245" i="16"/>
  <c r="G246" i="16"/>
  <c r="G247" i="16"/>
  <c r="G248" i="16"/>
  <c r="G249" i="16"/>
  <c r="G250" i="16"/>
  <c r="G251" i="16"/>
  <c r="G252" i="16"/>
  <c r="G253" i="16"/>
  <c r="G254" i="16"/>
  <c r="G255" i="16"/>
  <c r="G256" i="16"/>
  <c r="G257" i="16"/>
  <c r="G258" i="16"/>
  <c r="G259" i="16"/>
  <c r="G260" i="16"/>
  <c r="G261" i="16"/>
  <c r="G262" i="16"/>
  <c r="G263" i="16"/>
  <c r="G264" i="16"/>
  <c r="G265" i="16"/>
  <c r="G266" i="16"/>
  <c r="G267" i="16"/>
  <c r="G268" i="16"/>
  <c r="G269" i="16"/>
  <c r="G270" i="16"/>
  <c r="G271" i="16"/>
  <c r="G272" i="16"/>
  <c r="G273" i="16"/>
  <c r="G274" i="16"/>
  <c r="G275" i="16"/>
  <c r="G276" i="16"/>
  <c r="G277" i="16"/>
  <c r="G278" i="16"/>
  <c r="G279" i="16"/>
  <c r="G280" i="16"/>
  <c r="G281" i="16"/>
  <c r="G282" i="16"/>
  <c r="G283" i="16"/>
  <c r="G284" i="16"/>
  <c r="G285" i="16"/>
  <c r="G286" i="16"/>
  <c r="G287" i="16"/>
  <c r="G288" i="16"/>
  <c r="G289" i="16"/>
  <c r="G290" i="16"/>
  <c r="G291" i="16"/>
  <c r="G292" i="16"/>
  <c r="G293" i="16"/>
  <c r="G294" i="16"/>
  <c r="G295" i="16"/>
  <c r="G296" i="16"/>
  <c r="G297" i="16"/>
  <c r="G298" i="16"/>
  <c r="G299" i="16"/>
  <c r="G300" i="16"/>
  <c r="G301" i="16"/>
  <c r="G302" i="16"/>
  <c r="G303" i="16"/>
  <c r="G304" i="16"/>
  <c r="G305" i="16"/>
  <c r="G306" i="16"/>
  <c r="G307" i="16"/>
  <c r="G308" i="16"/>
  <c r="G309" i="16"/>
  <c r="G310" i="16"/>
  <c r="G311" i="16"/>
  <c r="G312" i="16"/>
  <c r="G313" i="16"/>
  <c r="G314" i="16"/>
  <c r="G315" i="16"/>
  <c r="G316" i="16"/>
  <c r="G317" i="16"/>
  <c r="G318" i="16"/>
  <c r="G319" i="16"/>
  <c r="G320" i="16"/>
  <c r="G321" i="16"/>
  <c r="G322" i="16"/>
  <c r="G323" i="16"/>
  <c r="G324" i="16"/>
  <c r="G325" i="16"/>
  <c r="G326" i="16"/>
  <c r="G327" i="16"/>
  <c r="G328" i="16"/>
  <c r="G329" i="16"/>
  <c r="G330" i="16"/>
  <c r="G331" i="16"/>
  <c r="G332" i="16"/>
  <c r="G333" i="16"/>
  <c r="G334" i="16"/>
  <c r="G335" i="16"/>
  <c r="G336" i="16"/>
  <c r="G337" i="16"/>
  <c r="G338" i="16"/>
  <c r="G339" i="16"/>
  <c r="G340" i="16"/>
  <c r="G341" i="16"/>
  <c r="G342" i="16"/>
  <c r="G343" i="16"/>
  <c r="G344" i="16"/>
  <c r="G345" i="16"/>
  <c r="G346" i="16"/>
  <c r="G347" i="16"/>
  <c r="G348" i="16"/>
  <c r="G349" i="16"/>
  <c r="G350" i="16"/>
  <c r="G351" i="16"/>
  <c r="G352" i="16"/>
  <c r="G353" i="16"/>
  <c r="G354" i="16"/>
  <c r="G355" i="16"/>
  <c r="G356" i="16"/>
  <c r="G357" i="16"/>
  <c r="G358" i="16"/>
  <c r="G359" i="16"/>
  <c r="G360" i="16"/>
  <c r="G361" i="16"/>
  <c r="G362" i="16"/>
  <c r="G363" i="16"/>
  <c r="G364" i="16"/>
  <c r="G365" i="16"/>
  <c r="G366" i="16"/>
  <c r="G367" i="16"/>
  <c r="G368" i="16"/>
  <c r="G369" i="16"/>
  <c r="G370" i="16"/>
  <c r="G371" i="16"/>
  <c r="G372" i="16"/>
  <c r="G373" i="16"/>
  <c r="G374" i="16"/>
  <c r="G375" i="16"/>
  <c r="G376" i="16"/>
  <c r="G377" i="16"/>
  <c r="G378" i="16"/>
  <c r="G379" i="16"/>
  <c r="G380" i="16"/>
  <c r="G381" i="16"/>
  <c r="G382" i="16"/>
  <c r="G383" i="16"/>
  <c r="G384" i="16"/>
  <c r="G385" i="16"/>
  <c r="G386" i="16"/>
  <c r="G387" i="16"/>
  <c r="G388" i="16"/>
  <c r="G389" i="16"/>
  <c r="G390" i="16"/>
  <c r="G391" i="16"/>
  <c r="G392" i="16"/>
  <c r="G393" i="16"/>
  <c r="G394" i="16"/>
  <c r="G395" i="16"/>
  <c r="G396" i="16"/>
  <c r="G397" i="16"/>
  <c r="G398" i="16"/>
  <c r="G399" i="16"/>
  <c r="G400" i="16"/>
  <c r="G401" i="16"/>
  <c r="G402" i="16"/>
  <c r="G403" i="16"/>
  <c r="G404" i="16"/>
  <c r="G405" i="16"/>
  <c r="G406" i="16"/>
  <c r="G407" i="16"/>
  <c r="G408" i="16"/>
  <c r="G409" i="16"/>
  <c r="G410" i="16"/>
  <c r="G411" i="16"/>
  <c r="G412" i="16"/>
  <c r="G413" i="16"/>
  <c r="G414" i="16"/>
  <c r="G415" i="16"/>
  <c r="G416" i="16"/>
  <c r="G417" i="16"/>
  <c r="G418" i="16"/>
  <c r="G419" i="16"/>
  <c r="G420" i="16"/>
  <c r="G421" i="16"/>
  <c r="G422" i="16"/>
  <c r="G423" i="16"/>
  <c r="G424" i="16"/>
  <c r="G425" i="16"/>
  <c r="G426" i="16"/>
  <c r="G427" i="16"/>
  <c r="G428" i="16"/>
  <c r="G429" i="16"/>
  <c r="G430" i="16"/>
  <c r="G431" i="16"/>
  <c r="G432" i="16"/>
  <c r="G433" i="16"/>
  <c r="G434" i="16"/>
  <c r="G435" i="16"/>
  <c r="G436" i="16"/>
  <c r="G437" i="16"/>
  <c r="G438" i="16"/>
  <c r="G439" i="16"/>
  <c r="G440" i="16"/>
  <c r="G441" i="16"/>
  <c r="G442" i="16"/>
  <c r="G443" i="16"/>
  <c r="G444" i="16"/>
  <c r="G445" i="16"/>
  <c r="G446" i="16"/>
  <c r="G447" i="16"/>
  <c r="G448" i="16"/>
  <c r="G449" i="16"/>
  <c r="G450" i="16"/>
  <c r="G451" i="16"/>
  <c r="G452" i="16"/>
  <c r="G453" i="16"/>
  <c r="G454" i="16"/>
  <c r="G455" i="16"/>
  <c r="G456" i="16"/>
  <c r="G457" i="16"/>
  <c r="G458" i="16"/>
  <c r="G459" i="16"/>
  <c r="G460" i="16"/>
  <c r="G461" i="16"/>
  <c r="G462" i="16"/>
  <c r="G463" i="16"/>
  <c r="G464" i="16"/>
  <c r="G465" i="16"/>
  <c r="G466" i="16"/>
  <c r="G467" i="16"/>
  <c r="G468" i="16"/>
  <c r="G469" i="16"/>
  <c r="G470" i="16"/>
  <c r="G471" i="16"/>
  <c r="G472" i="16"/>
  <c r="G473" i="16"/>
  <c r="G474" i="16"/>
  <c r="G475" i="16"/>
  <c r="G476" i="16"/>
  <c r="G477" i="16"/>
  <c r="G478" i="16"/>
  <c r="G479" i="16"/>
  <c r="G480" i="16"/>
  <c r="G481" i="16"/>
  <c r="G482" i="16"/>
  <c r="G483" i="16"/>
  <c r="G484" i="16"/>
  <c r="G485" i="16"/>
  <c r="G486" i="16"/>
  <c r="G487" i="16"/>
  <c r="G488" i="16"/>
  <c r="G489" i="16"/>
  <c r="G490" i="16"/>
  <c r="G491" i="16"/>
  <c r="G492" i="16"/>
  <c r="G493" i="16"/>
  <c r="G494" i="16"/>
  <c r="G495" i="16"/>
  <c r="G496" i="16"/>
  <c r="G497" i="16"/>
  <c r="G498" i="16"/>
  <c r="G499" i="16"/>
  <c r="G500" i="16"/>
  <c r="G501" i="16"/>
  <c r="G502" i="16"/>
  <c r="G503" i="16"/>
  <c r="G504" i="16"/>
  <c r="G505" i="16"/>
  <c r="G506" i="16"/>
  <c r="G507" i="16"/>
  <c r="G508" i="16"/>
  <c r="G509" i="16"/>
  <c r="G510" i="16"/>
  <c r="G511" i="16"/>
  <c r="G512" i="16"/>
  <c r="G513" i="16"/>
  <c r="G514" i="16"/>
  <c r="G515" i="16"/>
  <c r="G516" i="16"/>
  <c r="G517" i="16"/>
  <c r="G518" i="16"/>
  <c r="G519" i="16"/>
  <c r="G520" i="16"/>
  <c r="G521" i="16"/>
  <c r="G522" i="16"/>
  <c r="G523" i="16"/>
  <c r="G524" i="16"/>
  <c r="G525" i="16"/>
  <c r="G526" i="16"/>
  <c r="G527" i="16"/>
  <c r="G528" i="16"/>
  <c r="G529" i="16"/>
  <c r="G530" i="16"/>
  <c r="G531" i="16"/>
  <c r="G532" i="16"/>
  <c r="G533" i="16"/>
  <c r="G534" i="16"/>
  <c r="G535" i="16"/>
  <c r="G536" i="16"/>
  <c r="G537" i="16"/>
  <c r="G538" i="16"/>
  <c r="G539" i="16"/>
  <c r="G540" i="16"/>
  <c r="G541" i="16"/>
  <c r="G542" i="16"/>
  <c r="G543" i="16"/>
  <c r="G544" i="16"/>
  <c r="G545" i="16"/>
  <c r="G546" i="16"/>
  <c r="G547" i="16"/>
  <c r="G548" i="16"/>
  <c r="H3" i="16"/>
  <c r="J3" i="16"/>
  <c r="J4" i="16"/>
  <c r="H5" i="16"/>
  <c r="J5" i="16"/>
  <c r="H6" i="16"/>
  <c r="J6" i="16"/>
  <c r="H7" i="16"/>
  <c r="J7" i="16"/>
  <c r="H8" i="16"/>
  <c r="J8" i="16"/>
  <c r="H9" i="16"/>
  <c r="J9" i="16"/>
  <c r="H10" i="16"/>
  <c r="J10" i="16"/>
  <c r="H11" i="16"/>
  <c r="J11" i="16"/>
  <c r="H12" i="16"/>
  <c r="J12" i="16"/>
  <c r="H13" i="16"/>
  <c r="J13" i="16"/>
  <c r="H14" i="16"/>
  <c r="J14" i="16"/>
  <c r="H15" i="16"/>
  <c r="J15" i="16"/>
  <c r="H16" i="16"/>
  <c r="J16" i="16"/>
  <c r="H17" i="16"/>
  <c r="J17" i="16"/>
  <c r="H18" i="16"/>
  <c r="J18" i="16"/>
  <c r="H19" i="16"/>
  <c r="J19" i="16"/>
  <c r="H20" i="16"/>
  <c r="J20" i="16"/>
  <c r="H21" i="16"/>
  <c r="J21" i="16"/>
  <c r="H22" i="16"/>
  <c r="J22" i="16"/>
  <c r="H23" i="16"/>
  <c r="J23" i="16"/>
  <c r="H24" i="16"/>
  <c r="J24" i="16"/>
  <c r="H25" i="16"/>
  <c r="J25" i="16"/>
  <c r="H26" i="16"/>
  <c r="J26" i="16"/>
  <c r="H27" i="16"/>
  <c r="J27" i="16"/>
  <c r="H28" i="16"/>
  <c r="J28" i="16"/>
  <c r="H29" i="16"/>
  <c r="J29" i="16"/>
  <c r="H30" i="16"/>
  <c r="J30" i="16"/>
  <c r="H31" i="16"/>
  <c r="J31" i="16"/>
  <c r="H32" i="16"/>
  <c r="J32" i="16"/>
  <c r="H33" i="16"/>
  <c r="J33" i="16"/>
  <c r="H34" i="16"/>
  <c r="J34" i="16"/>
  <c r="H35" i="16"/>
  <c r="J35" i="16"/>
  <c r="H36" i="16"/>
  <c r="J36" i="16"/>
  <c r="H37" i="16"/>
  <c r="J37" i="16"/>
  <c r="H38" i="16"/>
  <c r="J38" i="16"/>
  <c r="H39" i="16"/>
  <c r="J39" i="16"/>
  <c r="H40" i="16"/>
  <c r="J40" i="16"/>
  <c r="H41" i="16"/>
  <c r="J41" i="16"/>
  <c r="H42" i="16"/>
  <c r="J42" i="16"/>
  <c r="H43" i="16"/>
  <c r="J43" i="16"/>
  <c r="H44" i="16"/>
  <c r="J44" i="16"/>
  <c r="H45" i="16"/>
  <c r="J45" i="16"/>
  <c r="H46" i="16"/>
  <c r="J46" i="16"/>
  <c r="H47" i="16"/>
  <c r="J47" i="16"/>
  <c r="H48" i="16"/>
  <c r="J48" i="16"/>
  <c r="H49" i="16"/>
  <c r="J49" i="16"/>
  <c r="H50" i="16"/>
  <c r="J50" i="16"/>
  <c r="H51" i="16"/>
  <c r="J51" i="16"/>
  <c r="H52" i="16"/>
  <c r="J52" i="16"/>
  <c r="H53" i="16"/>
  <c r="J53" i="16"/>
  <c r="H54" i="16"/>
  <c r="J54" i="16"/>
  <c r="H55" i="16"/>
  <c r="J55" i="16"/>
  <c r="H56" i="16"/>
  <c r="J56" i="16"/>
  <c r="H57" i="16"/>
  <c r="J57" i="16"/>
  <c r="H58" i="16"/>
  <c r="J58" i="16"/>
  <c r="H59" i="16"/>
  <c r="J59" i="16"/>
  <c r="H60" i="16"/>
  <c r="J60" i="16"/>
  <c r="H61" i="16"/>
  <c r="J61" i="16"/>
  <c r="H62" i="16"/>
  <c r="J62" i="16"/>
  <c r="H63" i="16"/>
  <c r="J63" i="16"/>
  <c r="H64" i="16"/>
  <c r="J64" i="16"/>
  <c r="H65" i="16"/>
  <c r="J65" i="16"/>
  <c r="H66" i="16"/>
  <c r="J66" i="16"/>
  <c r="H67" i="16"/>
  <c r="J67" i="16"/>
  <c r="H68" i="16"/>
  <c r="J68" i="16"/>
  <c r="H69" i="16"/>
  <c r="J69" i="16"/>
  <c r="H70" i="16"/>
  <c r="J70" i="16"/>
  <c r="H71" i="16"/>
  <c r="J71" i="16"/>
  <c r="H72" i="16"/>
  <c r="J72" i="16"/>
  <c r="H73" i="16"/>
  <c r="J73" i="16"/>
  <c r="H74" i="16"/>
  <c r="J74" i="16"/>
  <c r="H75" i="16"/>
  <c r="J75" i="16"/>
  <c r="H76" i="16"/>
  <c r="J76" i="16"/>
  <c r="H77" i="16"/>
  <c r="J77" i="16"/>
  <c r="H78" i="16"/>
  <c r="J78" i="16"/>
  <c r="H79" i="16"/>
  <c r="J79" i="16"/>
  <c r="H80" i="16"/>
  <c r="J80" i="16"/>
  <c r="H81" i="16"/>
  <c r="J81" i="16"/>
  <c r="H82" i="16"/>
  <c r="J82" i="16"/>
  <c r="H83" i="16"/>
  <c r="J83" i="16"/>
  <c r="H84" i="16"/>
  <c r="J84" i="16"/>
  <c r="H85" i="16"/>
  <c r="J85" i="16"/>
  <c r="H86" i="16"/>
  <c r="J86" i="16"/>
  <c r="H87" i="16"/>
  <c r="J87" i="16"/>
  <c r="H88" i="16"/>
  <c r="J88" i="16"/>
  <c r="H89" i="16"/>
  <c r="J89" i="16"/>
  <c r="H90" i="16"/>
  <c r="J90" i="16"/>
  <c r="H91" i="16"/>
  <c r="J91" i="16"/>
  <c r="H92" i="16"/>
  <c r="J92" i="16"/>
  <c r="H93" i="16"/>
  <c r="J93" i="16"/>
  <c r="H94" i="16"/>
  <c r="J94" i="16"/>
  <c r="H95" i="16"/>
  <c r="J95" i="16"/>
  <c r="H96" i="16"/>
  <c r="J96" i="16"/>
  <c r="H97" i="16"/>
  <c r="J97" i="16"/>
  <c r="H98" i="16"/>
  <c r="J98" i="16"/>
  <c r="H99" i="16"/>
  <c r="J99" i="16"/>
  <c r="H100" i="16"/>
  <c r="J100" i="16"/>
  <c r="H101" i="16"/>
  <c r="J101" i="16"/>
  <c r="H102" i="16"/>
  <c r="J102" i="16"/>
  <c r="H103" i="16"/>
  <c r="J103" i="16"/>
  <c r="H104" i="16"/>
  <c r="J104" i="16"/>
  <c r="H105" i="16"/>
  <c r="J105" i="16"/>
  <c r="H106" i="16"/>
  <c r="J106" i="16"/>
  <c r="H107" i="16"/>
  <c r="J107" i="16"/>
  <c r="H108" i="16"/>
  <c r="J108" i="16"/>
  <c r="H109" i="16"/>
  <c r="J109" i="16"/>
  <c r="H110" i="16"/>
  <c r="J110" i="16"/>
  <c r="H111" i="16"/>
  <c r="J111" i="16"/>
  <c r="H112" i="16"/>
  <c r="J112" i="16"/>
  <c r="H113" i="16"/>
  <c r="J113" i="16"/>
  <c r="H114" i="16"/>
  <c r="J114" i="16"/>
  <c r="H115" i="16"/>
  <c r="J115" i="16"/>
  <c r="H116" i="16"/>
  <c r="J116" i="16"/>
  <c r="H117" i="16"/>
  <c r="J117" i="16"/>
  <c r="H118" i="16"/>
  <c r="J118" i="16"/>
  <c r="H119" i="16"/>
  <c r="J119" i="16"/>
  <c r="H120" i="16"/>
  <c r="J120" i="16"/>
  <c r="H121" i="16"/>
  <c r="J121" i="16"/>
  <c r="H122" i="16"/>
  <c r="J122" i="16"/>
  <c r="H123" i="16"/>
  <c r="J123" i="16"/>
  <c r="H124" i="16"/>
  <c r="J124" i="16"/>
  <c r="H125" i="16"/>
  <c r="J125" i="16"/>
  <c r="H126" i="16"/>
  <c r="J126" i="16"/>
  <c r="H127" i="16"/>
  <c r="J127" i="16"/>
  <c r="H128" i="16"/>
  <c r="J128" i="16"/>
  <c r="H129" i="16"/>
  <c r="J129" i="16"/>
  <c r="H130" i="16"/>
  <c r="J130" i="16"/>
  <c r="H131" i="16"/>
  <c r="J131" i="16"/>
  <c r="H132" i="16"/>
  <c r="J132" i="16"/>
  <c r="H133" i="16"/>
  <c r="J133" i="16"/>
  <c r="H134" i="16"/>
  <c r="J134" i="16"/>
  <c r="H135" i="16"/>
  <c r="J135" i="16"/>
  <c r="H136" i="16"/>
  <c r="J136" i="16"/>
  <c r="H137" i="16"/>
  <c r="J137" i="16"/>
  <c r="H138" i="16"/>
  <c r="J138" i="16"/>
  <c r="H139" i="16"/>
  <c r="J139" i="16"/>
  <c r="H140" i="16"/>
  <c r="J140" i="16"/>
  <c r="H141" i="16"/>
  <c r="J141" i="16"/>
  <c r="H142" i="16"/>
  <c r="J142" i="16"/>
  <c r="H143" i="16"/>
  <c r="J143" i="16"/>
  <c r="H144" i="16"/>
  <c r="J144" i="16"/>
  <c r="H145" i="16"/>
  <c r="J145" i="16"/>
  <c r="H146" i="16"/>
  <c r="J146" i="16"/>
  <c r="H147" i="16"/>
  <c r="J147" i="16"/>
  <c r="H148" i="16"/>
  <c r="J148" i="16"/>
  <c r="H149" i="16"/>
  <c r="J149" i="16"/>
  <c r="H150" i="16"/>
  <c r="J150" i="16"/>
  <c r="H151" i="16"/>
  <c r="J151" i="16"/>
  <c r="H152" i="16"/>
  <c r="J152" i="16"/>
  <c r="H153" i="16"/>
  <c r="J153" i="16"/>
  <c r="H154" i="16"/>
  <c r="J154" i="16"/>
  <c r="H155" i="16"/>
  <c r="J155" i="16"/>
  <c r="H156" i="16"/>
  <c r="J156" i="16"/>
  <c r="H157" i="16"/>
  <c r="J157" i="16"/>
  <c r="H158" i="16"/>
  <c r="J158" i="16"/>
  <c r="H159" i="16"/>
  <c r="J159" i="16"/>
  <c r="H160" i="16"/>
  <c r="J160" i="16"/>
  <c r="H161" i="16"/>
  <c r="J161" i="16"/>
  <c r="H162" i="16"/>
  <c r="J162" i="16"/>
  <c r="H163" i="16"/>
  <c r="J163" i="16"/>
  <c r="H164" i="16"/>
  <c r="J164" i="16"/>
  <c r="H165" i="16"/>
  <c r="J165" i="16"/>
  <c r="H166" i="16"/>
  <c r="J166" i="16"/>
  <c r="H167" i="16"/>
  <c r="J167" i="16"/>
  <c r="H168" i="16"/>
  <c r="J168" i="16"/>
  <c r="H169" i="16"/>
  <c r="J169" i="16"/>
  <c r="H170" i="16"/>
  <c r="J170" i="16"/>
  <c r="H171" i="16"/>
  <c r="J171" i="16"/>
  <c r="H172" i="16"/>
  <c r="J172" i="16"/>
  <c r="H173" i="16"/>
  <c r="J173" i="16"/>
  <c r="H174" i="16"/>
  <c r="J174" i="16"/>
  <c r="H175" i="16"/>
  <c r="J175" i="16"/>
  <c r="H176" i="16"/>
  <c r="J176" i="16"/>
  <c r="H177" i="16"/>
  <c r="J177" i="16"/>
  <c r="H178" i="16"/>
  <c r="J178" i="16"/>
  <c r="H179" i="16"/>
  <c r="J179" i="16"/>
  <c r="H180" i="16"/>
  <c r="J180" i="16"/>
  <c r="H181" i="16"/>
  <c r="J181" i="16"/>
  <c r="H182" i="16"/>
  <c r="J182" i="16"/>
  <c r="H183" i="16"/>
  <c r="J183" i="16"/>
  <c r="H184" i="16"/>
  <c r="J184" i="16"/>
  <c r="H185" i="16"/>
  <c r="J185" i="16"/>
  <c r="H186" i="16"/>
  <c r="J186" i="16"/>
  <c r="H187" i="16"/>
  <c r="J187" i="16"/>
  <c r="H188" i="16"/>
  <c r="J188" i="16"/>
  <c r="H189" i="16"/>
  <c r="J189" i="16"/>
  <c r="H190" i="16"/>
  <c r="J190" i="16"/>
  <c r="H191" i="16"/>
  <c r="J191" i="16"/>
  <c r="H192" i="16"/>
  <c r="J192" i="16"/>
  <c r="H193" i="16"/>
  <c r="J193" i="16"/>
  <c r="H194" i="16"/>
  <c r="J194" i="16"/>
  <c r="H195" i="16"/>
  <c r="J195" i="16"/>
  <c r="H196" i="16"/>
  <c r="J196" i="16"/>
  <c r="H197" i="16"/>
  <c r="J197" i="16"/>
  <c r="H198" i="16"/>
  <c r="J198" i="16"/>
  <c r="H199" i="16"/>
  <c r="J199" i="16"/>
  <c r="H200" i="16"/>
  <c r="J200" i="16"/>
  <c r="H201" i="16"/>
  <c r="J201" i="16"/>
  <c r="H202" i="16"/>
  <c r="J202" i="16"/>
  <c r="H203" i="16"/>
  <c r="J203" i="16"/>
  <c r="H204" i="16"/>
  <c r="J204" i="16"/>
  <c r="H205" i="16"/>
  <c r="J205" i="16"/>
  <c r="H206" i="16"/>
  <c r="J206" i="16"/>
  <c r="H207" i="16"/>
  <c r="J207" i="16"/>
  <c r="H208" i="16"/>
  <c r="J208" i="16"/>
  <c r="H209" i="16"/>
  <c r="J209" i="16"/>
  <c r="H210" i="16"/>
  <c r="J210" i="16"/>
  <c r="H211" i="16"/>
  <c r="J211" i="16"/>
  <c r="H212" i="16"/>
  <c r="J212" i="16"/>
  <c r="H213" i="16"/>
  <c r="J213" i="16"/>
  <c r="H214" i="16"/>
  <c r="J214" i="16"/>
  <c r="H215" i="16"/>
  <c r="J215" i="16"/>
  <c r="H216" i="16"/>
  <c r="J216" i="16"/>
  <c r="H217" i="16"/>
  <c r="J217" i="16"/>
  <c r="H218" i="16"/>
  <c r="J218" i="16"/>
  <c r="H219" i="16"/>
  <c r="J219" i="16"/>
  <c r="H220" i="16"/>
  <c r="J220" i="16"/>
  <c r="H221" i="16"/>
  <c r="J221" i="16"/>
  <c r="H222" i="16"/>
  <c r="J222" i="16"/>
  <c r="H223" i="16"/>
  <c r="J223" i="16"/>
  <c r="H224" i="16"/>
  <c r="J224" i="16"/>
  <c r="H225" i="16"/>
  <c r="J225" i="16"/>
  <c r="H226" i="16"/>
  <c r="J226" i="16"/>
  <c r="H227" i="16"/>
  <c r="J227" i="16"/>
  <c r="H228" i="16"/>
  <c r="J228" i="16"/>
  <c r="H229" i="16"/>
  <c r="J229" i="16"/>
  <c r="H230" i="16"/>
  <c r="J230" i="16"/>
  <c r="H231" i="16"/>
  <c r="J231" i="16"/>
  <c r="H232" i="16"/>
  <c r="J232" i="16"/>
  <c r="H233" i="16"/>
  <c r="J233" i="16"/>
  <c r="H234" i="16"/>
  <c r="J234" i="16"/>
  <c r="H235" i="16"/>
  <c r="J235" i="16"/>
  <c r="H236" i="16"/>
  <c r="J236" i="16"/>
  <c r="H237" i="16"/>
  <c r="J237" i="16"/>
  <c r="H238" i="16"/>
  <c r="J238" i="16"/>
  <c r="H239" i="16"/>
  <c r="J239" i="16"/>
  <c r="H240" i="16"/>
  <c r="J240" i="16"/>
  <c r="H241" i="16"/>
  <c r="J241" i="16"/>
  <c r="H242" i="16"/>
  <c r="J242" i="16"/>
  <c r="H243" i="16"/>
  <c r="J243" i="16"/>
  <c r="H244" i="16"/>
  <c r="J244" i="16"/>
  <c r="H245" i="16"/>
  <c r="J245" i="16"/>
  <c r="H246" i="16"/>
  <c r="J246" i="16"/>
  <c r="H247" i="16"/>
  <c r="J247" i="16"/>
  <c r="H248" i="16"/>
  <c r="J248" i="16"/>
  <c r="H249" i="16"/>
  <c r="J249" i="16"/>
  <c r="H250" i="16"/>
  <c r="J250" i="16"/>
  <c r="H251" i="16"/>
  <c r="J251" i="16"/>
  <c r="H252" i="16"/>
  <c r="J252" i="16"/>
  <c r="H253" i="16"/>
  <c r="J253" i="16"/>
  <c r="H254" i="16"/>
  <c r="J254" i="16"/>
  <c r="H255" i="16"/>
  <c r="J255" i="16"/>
  <c r="H256" i="16"/>
  <c r="J256" i="16"/>
  <c r="H257" i="16"/>
  <c r="J257" i="16"/>
  <c r="H258" i="16"/>
  <c r="J258" i="16"/>
  <c r="H259" i="16"/>
  <c r="J259" i="16"/>
  <c r="H260" i="16"/>
  <c r="J260" i="16"/>
  <c r="H261" i="16"/>
  <c r="J261" i="16"/>
  <c r="H262" i="16"/>
  <c r="J262" i="16"/>
  <c r="H263" i="16"/>
  <c r="J263" i="16"/>
  <c r="H264" i="16"/>
  <c r="J264" i="16"/>
  <c r="H265" i="16"/>
  <c r="J265" i="16"/>
  <c r="H266" i="16"/>
  <c r="J266" i="16"/>
  <c r="H267" i="16"/>
  <c r="J267" i="16"/>
  <c r="H268" i="16"/>
  <c r="J268" i="16"/>
  <c r="H269" i="16"/>
  <c r="J269" i="16"/>
  <c r="H270" i="16"/>
  <c r="J270" i="16"/>
  <c r="H271" i="16"/>
  <c r="J271" i="16"/>
  <c r="H272" i="16"/>
  <c r="J272" i="16"/>
  <c r="H273" i="16"/>
  <c r="J273" i="16"/>
  <c r="H274" i="16"/>
  <c r="J274" i="16"/>
  <c r="H275" i="16"/>
  <c r="J275" i="16"/>
  <c r="H276" i="16"/>
  <c r="J276" i="16"/>
  <c r="H277" i="16"/>
  <c r="J277" i="16"/>
  <c r="H278" i="16"/>
  <c r="J278" i="16"/>
  <c r="H279" i="16"/>
  <c r="J279" i="16"/>
  <c r="H280" i="16"/>
  <c r="J280" i="16"/>
  <c r="H281" i="16"/>
  <c r="J281" i="16"/>
  <c r="H282" i="16"/>
  <c r="J282" i="16"/>
  <c r="H283" i="16"/>
  <c r="J283" i="16"/>
  <c r="H284" i="16"/>
  <c r="J284" i="16"/>
  <c r="H285" i="16"/>
  <c r="J285" i="16"/>
  <c r="H286" i="16"/>
  <c r="J286" i="16"/>
  <c r="H287" i="16"/>
  <c r="J287" i="16"/>
  <c r="H288" i="16"/>
  <c r="J288" i="16"/>
  <c r="H289" i="16"/>
  <c r="J289" i="16"/>
  <c r="H290" i="16"/>
  <c r="J290" i="16"/>
  <c r="H291" i="16"/>
  <c r="J291" i="16"/>
  <c r="H292" i="16"/>
  <c r="J292" i="16"/>
  <c r="H293" i="16"/>
  <c r="J293" i="16"/>
  <c r="H294" i="16"/>
  <c r="J294" i="16"/>
  <c r="H295" i="16"/>
  <c r="J295" i="16"/>
  <c r="H296" i="16"/>
  <c r="J296" i="16"/>
  <c r="H297" i="16"/>
  <c r="J297" i="16"/>
  <c r="H298" i="16"/>
  <c r="J298" i="16"/>
  <c r="H299" i="16"/>
  <c r="J299" i="16"/>
  <c r="H300" i="16"/>
  <c r="J300" i="16"/>
  <c r="H301" i="16"/>
  <c r="J301" i="16"/>
  <c r="H302" i="16"/>
  <c r="J302" i="16"/>
  <c r="H303" i="16"/>
  <c r="J303" i="16"/>
  <c r="H304" i="16"/>
  <c r="J304" i="16"/>
  <c r="H305" i="16"/>
  <c r="J305" i="16"/>
  <c r="H306" i="16"/>
  <c r="J306" i="16"/>
  <c r="H307" i="16"/>
  <c r="J307" i="16"/>
  <c r="H308" i="16"/>
  <c r="J308" i="16"/>
  <c r="H309" i="16"/>
  <c r="J309" i="16"/>
  <c r="H310" i="16"/>
  <c r="J310" i="16"/>
  <c r="H311" i="16"/>
  <c r="J311" i="16"/>
  <c r="H312" i="16"/>
  <c r="J312" i="16"/>
  <c r="H313" i="16"/>
  <c r="J313" i="16"/>
  <c r="H314" i="16"/>
  <c r="J314" i="16"/>
  <c r="H315" i="16"/>
  <c r="J315" i="16"/>
  <c r="H316" i="16"/>
  <c r="J316" i="16"/>
  <c r="H317" i="16"/>
  <c r="J317" i="16"/>
  <c r="H318" i="16"/>
  <c r="J318" i="16"/>
  <c r="H319" i="16"/>
  <c r="J319" i="16"/>
  <c r="H320" i="16"/>
  <c r="J320" i="16"/>
  <c r="H321" i="16"/>
  <c r="J321" i="16"/>
  <c r="H322" i="16"/>
  <c r="J322" i="16"/>
  <c r="H323" i="16"/>
  <c r="J323" i="16"/>
  <c r="H324" i="16"/>
  <c r="J324" i="16"/>
  <c r="H325" i="16"/>
  <c r="J325" i="16"/>
  <c r="H326" i="16"/>
  <c r="J326" i="16"/>
  <c r="H327" i="16"/>
  <c r="J327" i="16"/>
  <c r="H328" i="16"/>
  <c r="J328" i="16"/>
  <c r="H329" i="16"/>
  <c r="J329" i="16"/>
  <c r="H330" i="16"/>
  <c r="J330" i="16"/>
  <c r="H331" i="16"/>
  <c r="J331" i="16"/>
  <c r="H332" i="16"/>
  <c r="J332" i="16"/>
  <c r="H333" i="16"/>
  <c r="J333" i="16"/>
  <c r="H334" i="16"/>
  <c r="J334" i="16"/>
  <c r="H335" i="16"/>
  <c r="J335" i="16"/>
  <c r="H336" i="16"/>
  <c r="J336" i="16"/>
  <c r="H337" i="16"/>
  <c r="J337" i="16"/>
  <c r="H338" i="16"/>
  <c r="J338" i="16"/>
  <c r="H339" i="16"/>
  <c r="J339" i="16"/>
  <c r="H340" i="16"/>
  <c r="J340" i="16"/>
  <c r="H341" i="16"/>
  <c r="J341" i="16"/>
  <c r="H342" i="16"/>
  <c r="J342" i="16"/>
  <c r="H343" i="16"/>
  <c r="J343" i="16"/>
  <c r="H344" i="16"/>
  <c r="J344" i="16"/>
  <c r="H345" i="16"/>
  <c r="J345" i="16"/>
  <c r="H346" i="16"/>
  <c r="J346" i="16"/>
  <c r="H347" i="16"/>
  <c r="J347" i="16"/>
  <c r="H348" i="16"/>
  <c r="J348" i="16"/>
  <c r="H349" i="16"/>
  <c r="J349" i="16"/>
  <c r="H350" i="16"/>
  <c r="J350" i="16"/>
  <c r="H351" i="16"/>
  <c r="J351" i="16"/>
  <c r="H352" i="16"/>
  <c r="J352" i="16"/>
  <c r="H353" i="16"/>
  <c r="J353" i="16"/>
  <c r="H354" i="16"/>
  <c r="J354" i="16"/>
  <c r="H355" i="16"/>
  <c r="J355" i="16"/>
  <c r="H356" i="16"/>
  <c r="J356" i="16"/>
  <c r="H357" i="16"/>
  <c r="J357" i="16"/>
  <c r="H358" i="16"/>
  <c r="J358" i="16"/>
  <c r="H359" i="16"/>
  <c r="J359" i="16"/>
  <c r="H360" i="16"/>
  <c r="J360" i="16"/>
  <c r="H361" i="16"/>
  <c r="J361" i="16"/>
  <c r="H362" i="16"/>
  <c r="J362" i="16"/>
  <c r="H363" i="16"/>
  <c r="J363" i="16"/>
  <c r="H364" i="16"/>
  <c r="J364" i="16"/>
  <c r="H365" i="16"/>
  <c r="J365" i="16"/>
  <c r="H366" i="16"/>
  <c r="J366" i="16"/>
  <c r="H367" i="16"/>
  <c r="J367" i="16"/>
  <c r="H368" i="16"/>
  <c r="J368" i="16"/>
  <c r="H369" i="16"/>
  <c r="J369" i="16"/>
  <c r="H370" i="16"/>
  <c r="J370" i="16"/>
  <c r="H371" i="16"/>
  <c r="J371" i="16"/>
  <c r="H372" i="16"/>
  <c r="J372" i="16"/>
  <c r="H373" i="16"/>
  <c r="J373" i="16"/>
  <c r="H374" i="16"/>
  <c r="J374" i="16"/>
  <c r="H375" i="16"/>
  <c r="J375" i="16"/>
  <c r="H376" i="16"/>
  <c r="J376" i="16"/>
  <c r="H377" i="16"/>
  <c r="J377" i="16"/>
  <c r="H378" i="16"/>
  <c r="J378" i="16"/>
  <c r="H379" i="16"/>
  <c r="J379" i="16"/>
  <c r="H380" i="16"/>
  <c r="J380" i="16"/>
  <c r="H381" i="16"/>
  <c r="J381" i="16"/>
  <c r="H382" i="16"/>
  <c r="J382" i="16"/>
  <c r="H383" i="16"/>
  <c r="J383" i="16"/>
  <c r="H384" i="16"/>
  <c r="J384" i="16"/>
  <c r="H385" i="16"/>
  <c r="J385" i="16"/>
  <c r="H386" i="16"/>
  <c r="J386" i="16"/>
  <c r="H387" i="16"/>
  <c r="J387" i="16"/>
  <c r="H388" i="16"/>
  <c r="J388" i="16"/>
  <c r="H389" i="16"/>
  <c r="J389" i="16"/>
  <c r="H390" i="16"/>
  <c r="J390" i="16"/>
  <c r="H391" i="16"/>
  <c r="J391" i="16"/>
  <c r="H392" i="16"/>
  <c r="J392" i="16"/>
  <c r="H393" i="16"/>
  <c r="J393" i="16"/>
  <c r="H394" i="16"/>
  <c r="J394" i="16"/>
  <c r="H395" i="16"/>
  <c r="J395" i="16"/>
  <c r="H396" i="16"/>
  <c r="J396" i="16"/>
  <c r="H397" i="16"/>
  <c r="J397" i="16"/>
  <c r="H398" i="16"/>
  <c r="J398" i="16"/>
  <c r="H399" i="16"/>
  <c r="J399" i="16"/>
  <c r="H400" i="16"/>
  <c r="J400" i="16"/>
  <c r="H401" i="16"/>
  <c r="J401" i="16"/>
  <c r="H402" i="16"/>
  <c r="J402" i="16"/>
  <c r="H403" i="16"/>
  <c r="J403" i="16"/>
  <c r="H404" i="16"/>
  <c r="J404" i="16"/>
  <c r="H405" i="16"/>
  <c r="J405" i="16"/>
  <c r="H406" i="16"/>
  <c r="J406" i="16"/>
  <c r="H407" i="16"/>
  <c r="J407" i="16"/>
  <c r="H408" i="16"/>
  <c r="J408" i="16"/>
  <c r="H409" i="16"/>
  <c r="J409" i="16"/>
  <c r="H410" i="16"/>
  <c r="J410" i="16"/>
  <c r="H411" i="16"/>
  <c r="J411" i="16"/>
  <c r="H412" i="16"/>
  <c r="J412" i="16"/>
  <c r="H413" i="16"/>
  <c r="J413" i="16"/>
  <c r="H414" i="16"/>
  <c r="J414" i="16"/>
  <c r="H415" i="16"/>
  <c r="J415" i="16"/>
  <c r="H416" i="16"/>
  <c r="J416" i="16"/>
  <c r="H417" i="16"/>
  <c r="J417" i="16"/>
  <c r="H418" i="16"/>
  <c r="J418" i="16"/>
  <c r="H419" i="16"/>
  <c r="J419" i="16"/>
  <c r="H420" i="16"/>
  <c r="J420" i="16"/>
  <c r="H421" i="16"/>
  <c r="J421" i="16"/>
  <c r="H422" i="16"/>
  <c r="J422" i="16"/>
  <c r="H423" i="16"/>
  <c r="J423" i="16"/>
  <c r="H424" i="16"/>
  <c r="J424" i="16"/>
  <c r="H425" i="16"/>
  <c r="J425" i="16"/>
  <c r="H426" i="16"/>
  <c r="J426" i="16"/>
  <c r="H427" i="16"/>
  <c r="J427" i="16"/>
  <c r="H428" i="16"/>
  <c r="J428" i="16"/>
  <c r="H429" i="16"/>
  <c r="J429" i="16"/>
  <c r="H430" i="16"/>
  <c r="J430" i="16"/>
  <c r="H431" i="16"/>
  <c r="J431" i="16"/>
  <c r="H432" i="16"/>
  <c r="J432" i="16"/>
  <c r="H433" i="16"/>
  <c r="J433" i="16"/>
  <c r="H434" i="16"/>
  <c r="J434" i="16"/>
  <c r="H435" i="16"/>
  <c r="J435" i="16"/>
  <c r="H436" i="16"/>
  <c r="J436" i="16"/>
  <c r="H437" i="16"/>
  <c r="J437" i="16"/>
  <c r="H438" i="16"/>
  <c r="J438" i="16"/>
  <c r="H439" i="16"/>
  <c r="J439" i="16"/>
  <c r="H440" i="16"/>
  <c r="J440" i="16"/>
  <c r="H441" i="16"/>
  <c r="J441" i="16"/>
  <c r="H442" i="16"/>
  <c r="J442" i="16"/>
  <c r="H443" i="16"/>
  <c r="J443" i="16"/>
  <c r="H444" i="16"/>
  <c r="J444" i="16"/>
  <c r="H445" i="16"/>
  <c r="J445" i="16"/>
  <c r="H446" i="16"/>
  <c r="J446" i="16"/>
  <c r="H447" i="16"/>
  <c r="J447" i="16"/>
  <c r="H448" i="16"/>
  <c r="J448" i="16"/>
  <c r="H449" i="16"/>
  <c r="J449" i="16"/>
  <c r="H450" i="16"/>
  <c r="J450" i="16"/>
  <c r="H451" i="16"/>
  <c r="J451" i="16"/>
  <c r="H452" i="16"/>
  <c r="J452" i="16"/>
  <c r="H453" i="16"/>
  <c r="J453" i="16"/>
  <c r="H454" i="16"/>
  <c r="J454" i="16"/>
  <c r="H455" i="16"/>
  <c r="J455" i="16"/>
  <c r="H456" i="16"/>
  <c r="J456" i="16"/>
  <c r="H457" i="16"/>
  <c r="J457" i="16"/>
  <c r="H458" i="16"/>
  <c r="J458" i="16"/>
  <c r="H459" i="16"/>
  <c r="J459" i="16"/>
  <c r="H460" i="16"/>
  <c r="J460" i="16"/>
  <c r="H461" i="16"/>
  <c r="J461" i="16"/>
  <c r="H462" i="16"/>
  <c r="J462" i="16"/>
  <c r="H463" i="16"/>
  <c r="J463" i="16"/>
  <c r="H464" i="16"/>
  <c r="J464" i="16"/>
  <c r="H465" i="16"/>
  <c r="J465" i="16"/>
  <c r="H466" i="16"/>
  <c r="J466" i="16"/>
  <c r="H467" i="16"/>
  <c r="J467" i="16"/>
  <c r="H468" i="16"/>
  <c r="J468" i="16"/>
  <c r="H469" i="16"/>
  <c r="J469" i="16"/>
  <c r="H470" i="16"/>
  <c r="J470" i="16"/>
  <c r="H471" i="16"/>
  <c r="J471" i="16"/>
  <c r="H472" i="16"/>
  <c r="J472" i="16"/>
  <c r="H473" i="16"/>
  <c r="J473" i="16"/>
  <c r="H474" i="16"/>
  <c r="J474" i="16"/>
  <c r="H475" i="16"/>
  <c r="J475" i="16"/>
  <c r="H476" i="16"/>
  <c r="J476" i="16"/>
  <c r="H477" i="16"/>
  <c r="J477" i="16"/>
  <c r="H478" i="16"/>
  <c r="J478" i="16"/>
  <c r="H479" i="16"/>
  <c r="J479" i="16"/>
  <c r="H480" i="16"/>
  <c r="J480" i="16"/>
  <c r="H481" i="16"/>
  <c r="J481" i="16"/>
  <c r="H482" i="16"/>
  <c r="J482" i="16"/>
  <c r="H483" i="16"/>
  <c r="J483" i="16"/>
  <c r="H484" i="16"/>
  <c r="J484" i="16"/>
  <c r="H485" i="16"/>
  <c r="J485" i="16"/>
  <c r="H486" i="16"/>
  <c r="J486" i="16"/>
  <c r="H487" i="16"/>
  <c r="J487" i="16"/>
  <c r="H488" i="16"/>
  <c r="J488" i="16"/>
  <c r="H489" i="16"/>
  <c r="J489" i="16"/>
  <c r="H490" i="16"/>
  <c r="J490" i="16"/>
  <c r="H491" i="16"/>
  <c r="J491" i="16"/>
  <c r="H492" i="16"/>
  <c r="J492" i="16"/>
  <c r="H493" i="16"/>
  <c r="J493" i="16"/>
  <c r="H494" i="16"/>
  <c r="J494" i="16"/>
  <c r="H495" i="16"/>
  <c r="J495" i="16"/>
  <c r="H496" i="16"/>
  <c r="J496" i="16"/>
  <c r="H497" i="16"/>
  <c r="J497" i="16"/>
  <c r="H498" i="16"/>
  <c r="J498" i="16"/>
  <c r="H499" i="16"/>
  <c r="J499" i="16"/>
  <c r="H500" i="16"/>
  <c r="J500" i="16"/>
  <c r="H501" i="16"/>
  <c r="J501" i="16"/>
  <c r="H502" i="16"/>
  <c r="J502" i="16"/>
  <c r="H503" i="16"/>
  <c r="J503" i="16"/>
  <c r="H504" i="16"/>
  <c r="J504" i="16"/>
  <c r="H505" i="16"/>
  <c r="J505" i="16"/>
  <c r="H506" i="16"/>
  <c r="J506" i="16"/>
  <c r="H507" i="16"/>
  <c r="J507" i="16"/>
  <c r="H508" i="16"/>
  <c r="J508" i="16"/>
  <c r="H509" i="16"/>
  <c r="J509" i="16"/>
  <c r="H510" i="16"/>
  <c r="J510" i="16"/>
  <c r="H511" i="16"/>
  <c r="J511" i="16"/>
  <c r="H512" i="16"/>
  <c r="J512" i="16"/>
  <c r="H513" i="16"/>
  <c r="J513" i="16"/>
  <c r="H514" i="16"/>
  <c r="J514" i="16"/>
  <c r="H515" i="16"/>
  <c r="J515" i="16"/>
  <c r="H516" i="16"/>
  <c r="J516" i="16"/>
  <c r="H517" i="16"/>
  <c r="J517" i="16"/>
  <c r="H518" i="16"/>
  <c r="J518" i="16"/>
  <c r="H519" i="16"/>
  <c r="J519" i="16"/>
  <c r="H520" i="16"/>
  <c r="J520" i="16"/>
  <c r="H521" i="16"/>
  <c r="J521" i="16"/>
  <c r="H522" i="16"/>
  <c r="J522" i="16"/>
  <c r="H523" i="16"/>
  <c r="J523" i="16"/>
  <c r="H524" i="16"/>
  <c r="J524" i="16"/>
  <c r="H525" i="16"/>
  <c r="J525" i="16"/>
  <c r="H526" i="16"/>
  <c r="J526" i="16"/>
  <c r="H527" i="16"/>
  <c r="J527" i="16"/>
  <c r="H528" i="16"/>
  <c r="J528" i="16"/>
  <c r="H529" i="16"/>
  <c r="J529" i="16"/>
  <c r="H530" i="16"/>
  <c r="J530" i="16"/>
  <c r="H531" i="16"/>
  <c r="J531" i="16"/>
  <c r="H532" i="16"/>
  <c r="J532" i="16"/>
  <c r="H533" i="16"/>
  <c r="J533" i="16"/>
  <c r="H534" i="16"/>
  <c r="J534" i="16"/>
  <c r="H535" i="16"/>
  <c r="J535" i="16"/>
  <c r="H536" i="16"/>
  <c r="J536" i="16"/>
  <c r="H537" i="16"/>
  <c r="J537" i="16"/>
  <c r="H538" i="16"/>
  <c r="J538" i="16"/>
  <c r="H539" i="16"/>
  <c r="J539" i="16"/>
  <c r="H540" i="16"/>
  <c r="J540" i="16"/>
  <c r="H541" i="16"/>
  <c r="J541" i="16"/>
  <c r="H542" i="16"/>
  <c r="J542" i="16"/>
  <c r="H543" i="16"/>
  <c r="J543" i="16"/>
  <c r="H544" i="16"/>
  <c r="J544" i="16"/>
  <c r="H545" i="16"/>
  <c r="J545" i="16"/>
  <c r="H546" i="16"/>
  <c r="J546" i="16"/>
  <c r="H547" i="16"/>
  <c r="J547" i="16"/>
  <c r="J548" i="16"/>
  <c r="K560" i="16" s="1"/>
  <c r="H548" i="16"/>
  <c r="I560" i="16" s="1"/>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382" i="14"/>
  <c r="P383" i="14"/>
  <c r="P384" i="14"/>
  <c r="P385" i="14"/>
  <c r="P386" i="14"/>
  <c r="P387" i="14"/>
  <c r="P388" i="14"/>
  <c r="P389" i="14"/>
  <c r="P390" i="14"/>
  <c r="P391" i="14"/>
  <c r="P392" i="14"/>
  <c r="P393" i="14"/>
  <c r="P394" i="14"/>
  <c r="P395" i="14"/>
  <c r="P396" i="14"/>
  <c r="P397" i="14"/>
  <c r="P398" i="14"/>
  <c r="P399" i="14"/>
  <c r="P400" i="14"/>
  <c r="P401" i="14"/>
  <c r="P402" i="14"/>
  <c r="P403" i="14"/>
  <c r="P404" i="14"/>
  <c r="P405" i="14"/>
  <c r="P406" i="14"/>
  <c r="P407" i="14"/>
  <c r="P408" i="14"/>
  <c r="P409" i="14"/>
  <c r="P410" i="14"/>
  <c r="P411" i="14"/>
  <c r="P412" i="14"/>
  <c r="P413" i="14"/>
  <c r="P414" i="14"/>
  <c r="P415" i="14"/>
  <c r="P416" i="14"/>
  <c r="P417" i="14"/>
  <c r="P418" i="14"/>
  <c r="P419" i="14"/>
  <c r="P420" i="14"/>
  <c r="P421" i="14"/>
  <c r="P422" i="14"/>
  <c r="P423" i="14"/>
  <c r="P424" i="14"/>
  <c r="P425" i="14"/>
  <c r="P426" i="14"/>
  <c r="P427" i="14"/>
  <c r="P428" i="14"/>
  <c r="P429" i="14"/>
  <c r="P430" i="14"/>
  <c r="P431" i="14"/>
  <c r="P432" i="14"/>
  <c r="P433" i="14"/>
  <c r="P434" i="14"/>
  <c r="P435" i="14"/>
  <c r="P436" i="14"/>
  <c r="P437" i="14"/>
  <c r="P438" i="14"/>
  <c r="P439" i="14"/>
  <c r="P440" i="14"/>
  <c r="P441" i="14"/>
  <c r="Y441" i="14"/>
  <c r="Y440" i="14"/>
  <c r="Y439" i="14"/>
  <c r="Y438" i="14"/>
  <c r="Y437" i="14"/>
  <c r="Y436" i="14"/>
  <c r="Y435" i="14"/>
  <c r="Y434" i="14"/>
  <c r="Y433" i="14"/>
  <c r="Y432" i="14"/>
  <c r="Y431" i="14"/>
  <c r="Y430" i="14"/>
  <c r="Y429" i="14"/>
  <c r="Y428" i="14"/>
  <c r="Y427" i="14"/>
  <c r="Y426" i="14"/>
  <c r="Y425" i="14"/>
  <c r="Y424" i="14"/>
  <c r="Y423" i="14"/>
  <c r="Y422" i="14"/>
  <c r="Y421" i="14"/>
  <c r="Y420" i="14"/>
  <c r="Y419" i="14"/>
  <c r="Y418" i="14"/>
  <c r="Y417" i="14"/>
  <c r="Y416" i="14"/>
  <c r="Y415" i="14"/>
  <c r="Y414" i="14"/>
  <c r="Y413" i="14"/>
  <c r="Y412" i="14"/>
  <c r="Y411" i="14"/>
  <c r="Y410" i="14"/>
  <c r="Y409" i="14"/>
  <c r="Y408" i="14"/>
  <c r="Y407" i="14"/>
  <c r="Y406" i="14"/>
  <c r="Y405" i="14"/>
  <c r="Y404" i="14"/>
  <c r="Y403" i="14"/>
  <c r="Y402" i="14"/>
  <c r="Y401" i="14"/>
  <c r="Y400" i="14"/>
  <c r="Y399" i="14"/>
  <c r="Y398" i="14"/>
  <c r="Y397" i="14"/>
  <c r="Y396" i="14"/>
  <c r="Y395" i="14"/>
  <c r="Y394" i="14"/>
  <c r="Y393" i="14"/>
  <c r="Y392" i="14"/>
  <c r="Y391" i="14"/>
  <c r="Y390" i="14"/>
  <c r="Y389" i="14"/>
  <c r="Y388" i="14"/>
  <c r="Y387" i="14"/>
  <c r="Y386" i="14"/>
  <c r="Y385" i="14"/>
  <c r="Y384" i="14"/>
  <c r="Y383" i="14"/>
  <c r="Y382" i="14"/>
  <c r="Y381" i="14"/>
  <c r="Y380" i="14"/>
  <c r="Y379" i="14"/>
  <c r="Y378" i="14"/>
  <c r="Y377" i="14"/>
  <c r="Y376" i="14"/>
  <c r="Y375" i="14"/>
  <c r="Y374" i="14"/>
  <c r="Y373" i="14"/>
  <c r="Y372" i="14"/>
  <c r="Y371" i="14"/>
  <c r="Y370" i="14"/>
  <c r="Y369" i="14"/>
  <c r="Y368" i="14"/>
  <c r="Y367" i="14"/>
  <c r="Y366" i="14"/>
  <c r="Y365" i="14"/>
  <c r="Y364" i="14"/>
  <c r="Y363" i="14"/>
  <c r="Y362" i="14"/>
  <c r="Y361" i="14"/>
  <c r="Y360" i="14"/>
  <c r="Y359" i="14"/>
  <c r="Y358" i="14"/>
  <c r="Y357" i="14"/>
  <c r="Y356" i="14"/>
  <c r="Y355" i="14"/>
  <c r="Y354" i="14"/>
  <c r="Y353" i="14"/>
  <c r="Y352" i="14"/>
  <c r="T441" i="14"/>
  <c r="T440" i="14"/>
  <c r="T439" i="14"/>
  <c r="T438" i="14"/>
  <c r="T437" i="14"/>
  <c r="T436" i="14"/>
  <c r="T435" i="14"/>
  <c r="T434" i="14"/>
  <c r="T433" i="14"/>
  <c r="T432" i="14"/>
  <c r="T431" i="14"/>
  <c r="T430" i="14"/>
  <c r="T429" i="14"/>
  <c r="T428" i="14"/>
  <c r="T427" i="14"/>
  <c r="T426" i="14"/>
  <c r="T425" i="14"/>
  <c r="T424" i="14"/>
  <c r="T423" i="14"/>
  <c r="T422" i="14"/>
  <c r="T421" i="14"/>
  <c r="T420" i="14"/>
  <c r="T419" i="14"/>
  <c r="T418" i="14"/>
  <c r="T417" i="14"/>
  <c r="T416" i="14"/>
  <c r="T415" i="14"/>
  <c r="T414" i="14"/>
  <c r="T413" i="14"/>
  <c r="T412" i="14"/>
  <c r="T411" i="14"/>
  <c r="T410" i="14"/>
  <c r="T409" i="14"/>
  <c r="T408" i="14"/>
  <c r="T407" i="14"/>
  <c r="T406" i="14"/>
  <c r="T405" i="14"/>
  <c r="T404" i="14"/>
  <c r="T403" i="14"/>
  <c r="T402" i="14"/>
  <c r="T401" i="14"/>
  <c r="T400" i="14"/>
  <c r="T399" i="14"/>
  <c r="T398" i="14"/>
  <c r="T397" i="14"/>
  <c r="T396" i="14"/>
  <c r="T395" i="14"/>
  <c r="T394" i="14"/>
  <c r="T393" i="14"/>
  <c r="T392" i="14"/>
  <c r="T391" i="14"/>
  <c r="T390" i="14"/>
  <c r="T389" i="14"/>
  <c r="T388" i="14"/>
  <c r="T387" i="14"/>
  <c r="T386" i="14"/>
  <c r="T385" i="14"/>
  <c r="T384" i="14"/>
  <c r="T383" i="14"/>
  <c r="T382" i="14"/>
  <c r="T381" i="14"/>
  <c r="T380" i="14"/>
  <c r="T379" i="14"/>
  <c r="T378" i="14"/>
  <c r="T377" i="14"/>
  <c r="T376" i="14"/>
  <c r="T375" i="14"/>
  <c r="T374" i="14"/>
  <c r="T373" i="14"/>
  <c r="T372" i="14"/>
  <c r="T371" i="14"/>
  <c r="T370" i="14"/>
  <c r="T369" i="14"/>
  <c r="T368" i="14"/>
  <c r="T367" i="14"/>
  <c r="T366" i="14"/>
  <c r="T365" i="14"/>
  <c r="T364" i="14"/>
  <c r="T363" i="14"/>
  <c r="T362" i="14"/>
  <c r="T361" i="14"/>
  <c r="T360" i="14"/>
  <c r="T359" i="14"/>
  <c r="T358" i="14"/>
  <c r="T357" i="14"/>
  <c r="T356" i="14"/>
  <c r="T355" i="14"/>
  <c r="T354" i="14"/>
  <c r="T353" i="14"/>
  <c r="T352" i="14"/>
  <c r="X352" i="14"/>
  <c r="X353" i="14"/>
  <c r="X354" i="14"/>
  <c r="X355" i="14"/>
  <c r="X356" i="14"/>
  <c r="X357" i="14"/>
  <c r="X358" i="14"/>
  <c r="X359" i="14"/>
  <c r="X360" i="14"/>
  <c r="X361" i="14"/>
  <c r="X362" i="14"/>
  <c r="X363" i="14"/>
  <c r="X364" i="14"/>
  <c r="X365" i="14"/>
  <c r="X366" i="14"/>
  <c r="X367" i="14"/>
  <c r="X368" i="14"/>
  <c r="X369" i="14"/>
  <c r="X370" i="14"/>
  <c r="X371" i="14"/>
  <c r="X372" i="14"/>
  <c r="X373" i="14"/>
  <c r="X374" i="14"/>
  <c r="X375" i="14"/>
  <c r="X376" i="14"/>
  <c r="X377" i="14"/>
  <c r="X378" i="14"/>
  <c r="X379" i="14"/>
  <c r="X380" i="14"/>
  <c r="X381" i="14"/>
  <c r="X382" i="14"/>
  <c r="X383" i="14"/>
  <c r="X384" i="14"/>
  <c r="X385" i="14"/>
  <c r="X386" i="14"/>
  <c r="X387" i="14"/>
  <c r="X388" i="14"/>
  <c r="X389" i="14"/>
  <c r="X390" i="14"/>
  <c r="X391" i="14"/>
  <c r="X392" i="14"/>
  <c r="X393" i="14"/>
  <c r="X394" i="14"/>
  <c r="X395" i="14"/>
  <c r="X396" i="14"/>
  <c r="X397" i="14"/>
  <c r="X398" i="14"/>
  <c r="X399" i="14"/>
  <c r="X400" i="14"/>
  <c r="X401" i="14"/>
  <c r="X402" i="14"/>
  <c r="X403" i="14"/>
  <c r="X404" i="14"/>
  <c r="X405" i="14"/>
  <c r="X406" i="14"/>
  <c r="X407" i="14"/>
  <c r="X408" i="14"/>
  <c r="X409" i="14"/>
  <c r="X410" i="14"/>
  <c r="X411" i="14"/>
  <c r="X412" i="14"/>
  <c r="X413" i="14"/>
  <c r="X414" i="14"/>
  <c r="X415" i="14"/>
  <c r="X416" i="14"/>
  <c r="X417" i="14"/>
  <c r="X418" i="14"/>
  <c r="X419" i="14"/>
  <c r="X420" i="14"/>
  <c r="X421" i="14"/>
  <c r="X422" i="14"/>
  <c r="X423" i="14"/>
  <c r="X424" i="14"/>
  <c r="X425" i="14"/>
  <c r="X426" i="14"/>
  <c r="X427" i="14"/>
  <c r="X428" i="14"/>
  <c r="X429" i="14"/>
  <c r="X430" i="14"/>
  <c r="X431" i="14"/>
  <c r="X432" i="14"/>
  <c r="X433" i="14"/>
  <c r="X434" i="14"/>
  <c r="X435" i="14"/>
  <c r="X436" i="14"/>
  <c r="X437" i="14"/>
  <c r="X438" i="14"/>
  <c r="X439" i="14"/>
  <c r="X440" i="14"/>
  <c r="X441" i="14"/>
  <c r="S352" i="14"/>
  <c r="S353" i="14"/>
  <c r="S354" i="14"/>
  <c r="S355" i="14"/>
  <c r="S356" i="14"/>
  <c r="S357" i="14"/>
  <c r="S358" i="14"/>
  <c r="S359" i="14"/>
  <c r="S360" i="14"/>
  <c r="S361" i="14"/>
  <c r="S362" i="14"/>
  <c r="S363" i="14"/>
  <c r="S364" i="14"/>
  <c r="S365" i="14"/>
  <c r="S366" i="14"/>
  <c r="S367" i="14"/>
  <c r="S368" i="14"/>
  <c r="S369" i="14"/>
  <c r="S370" i="14"/>
  <c r="S371" i="14"/>
  <c r="S372" i="14"/>
  <c r="S373" i="14"/>
  <c r="S374" i="14"/>
  <c r="S375" i="14"/>
  <c r="S376" i="14"/>
  <c r="S377" i="14"/>
  <c r="S378" i="14"/>
  <c r="S379" i="14"/>
  <c r="S380" i="14"/>
  <c r="S381" i="14"/>
  <c r="S382" i="14"/>
  <c r="S383" i="14"/>
  <c r="S384" i="14"/>
  <c r="S385" i="14"/>
  <c r="S386" i="14"/>
  <c r="S387" i="14"/>
  <c r="S388" i="14"/>
  <c r="S389" i="14"/>
  <c r="S390" i="14"/>
  <c r="S391" i="14"/>
  <c r="S392" i="14"/>
  <c r="S393" i="14"/>
  <c r="S394" i="14"/>
  <c r="S395" i="14"/>
  <c r="S396" i="14"/>
  <c r="S397" i="14"/>
  <c r="S398" i="14"/>
  <c r="S399" i="14"/>
  <c r="S400" i="14"/>
  <c r="S401" i="14"/>
  <c r="S402" i="14"/>
  <c r="S403" i="14"/>
  <c r="S404" i="14"/>
  <c r="S405" i="14"/>
  <c r="S406" i="14"/>
  <c r="S407" i="14"/>
  <c r="S408" i="14"/>
  <c r="S409" i="14"/>
  <c r="S410" i="14"/>
  <c r="S411" i="14"/>
  <c r="S412" i="14"/>
  <c r="S413" i="14"/>
  <c r="S414" i="14"/>
  <c r="S415" i="14"/>
  <c r="S416" i="14"/>
  <c r="S417" i="14"/>
  <c r="S418" i="14"/>
  <c r="S419" i="14"/>
  <c r="S420" i="14"/>
  <c r="S421" i="14"/>
  <c r="S422" i="14"/>
  <c r="S423" i="14"/>
  <c r="S424" i="14"/>
  <c r="S425" i="14"/>
  <c r="S426" i="14"/>
  <c r="S427" i="14"/>
  <c r="S428" i="14"/>
  <c r="S429" i="14"/>
  <c r="S430" i="14"/>
  <c r="S431" i="14"/>
  <c r="S432" i="14"/>
  <c r="S433" i="14"/>
  <c r="S434" i="14"/>
  <c r="S435" i="14"/>
  <c r="S436" i="14"/>
  <c r="S437" i="14"/>
  <c r="S438" i="14"/>
  <c r="S439" i="14"/>
  <c r="S440" i="14"/>
  <c r="S44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54" i="10"/>
  <c r="C53" i="10"/>
  <c r="C52"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4" i="10"/>
  <c r="D56" i="10"/>
  <c r="D571" i="10"/>
  <c r="D572" i="10"/>
  <c r="D573" i="10"/>
  <c r="D574" i="10"/>
  <c r="D575" i="10"/>
  <c r="D576" i="10"/>
  <c r="D577" i="10"/>
  <c r="D578" i="10"/>
  <c r="D579" i="10"/>
  <c r="D580" i="10"/>
  <c r="D581" i="10"/>
  <c r="D582"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570" i="10"/>
  <c r="E524" i="10"/>
  <c r="E525" i="10"/>
  <c r="E526" i="10"/>
  <c r="E527" i="10"/>
  <c r="E528" i="10"/>
  <c r="E529" i="10"/>
  <c r="E530" i="10"/>
  <c r="E531" i="10"/>
  <c r="E533" i="10"/>
  <c r="E534" i="10"/>
  <c r="E535"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523" i="10"/>
  <c r="G678" i="10"/>
  <c r="H678" i="10"/>
  <c r="G679" i="10"/>
  <c r="H679" i="10"/>
  <c r="G680" i="10"/>
  <c r="H680" i="10"/>
  <c r="G681" i="10"/>
  <c r="H681" i="10"/>
  <c r="G682" i="10"/>
  <c r="H682" i="10"/>
  <c r="G683" i="10"/>
  <c r="H683" i="10"/>
  <c r="G684" i="10"/>
  <c r="H684" i="10"/>
  <c r="G685" i="10"/>
  <c r="H685" i="10"/>
  <c r="G686" i="10"/>
  <c r="H686" i="10"/>
  <c r="G687" i="10"/>
  <c r="H687" i="10"/>
  <c r="G688" i="10"/>
  <c r="H688" i="10"/>
  <c r="G689" i="10"/>
  <c r="H689" i="10"/>
  <c r="G690" i="10"/>
  <c r="H690" i="10"/>
  <c r="G691" i="10"/>
  <c r="H691" i="10"/>
  <c r="G692" i="10"/>
  <c r="H692" i="10"/>
  <c r="G693" i="10"/>
  <c r="H693" i="10"/>
  <c r="G694" i="10"/>
  <c r="H694" i="10"/>
  <c r="G695" i="10"/>
  <c r="H695" i="10"/>
  <c r="G696" i="10"/>
  <c r="H696" i="10"/>
  <c r="G697" i="10"/>
  <c r="H697" i="10"/>
  <c r="G698" i="10"/>
  <c r="H698" i="10"/>
  <c r="G699" i="10"/>
  <c r="H699" i="10"/>
  <c r="G700" i="10"/>
  <c r="H700" i="10"/>
  <c r="G701" i="10"/>
  <c r="H701" i="10"/>
  <c r="G702" i="10"/>
  <c r="H702" i="10"/>
  <c r="G703" i="10"/>
  <c r="H703" i="10"/>
  <c r="G704" i="10"/>
  <c r="H704" i="10"/>
  <c r="G705" i="10"/>
  <c r="H705" i="10"/>
  <c r="G706" i="10"/>
  <c r="H706" i="10"/>
  <c r="G707" i="10"/>
  <c r="H707" i="10"/>
  <c r="G708" i="10"/>
  <c r="H708" i="10"/>
  <c r="G709" i="10"/>
  <c r="H709" i="10"/>
  <c r="G710" i="10"/>
  <c r="H710" i="10"/>
  <c r="G711" i="10"/>
  <c r="H711" i="10"/>
  <c r="G712" i="10"/>
  <c r="H712" i="10"/>
  <c r="G713" i="10"/>
  <c r="H713" i="10"/>
  <c r="G714" i="10"/>
  <c r="H714" i="10"/>
  <c r="G715" i="10"/>
  <c r="H715" i="10"/>
  <c r="G716" i="10"/>
  <c r="H716" i="10"/>
  <c r="G717" i="10"/>
  <c r="H717" i="10"/>
  <c r="G718" i="10"/>
  <c r="H718" i="10"/>
  <c r="G719" i="10"/>
  <c r="H719" i="10"/>
  <c r="G720" i="10"/>
  <c r="H720" i="10"/>
  <c r="G721" i="10"/>
  <c r="H721" i="10"/>
  <c r="G722" i="10"/>
  <c r="H722" i="10"/>
  <c r="G723" i="10"/>
  <c r="H723" i="10"/>
  <c r="G724" i="10"/>
  <c r="H724" i="10"/>
  <c r="G725" i="10"/>
  <c r="H725" i="10"/>
  <c r="G726" i="10"/>
  <c r="H726" i="10"/>
  <c r="G727" i="10"/>
  <c r="H727" i="10"/>
  <c r="G728" i="10"/>
  <c r="H728" i="10"/>
  <c r="G729" i="10"/>
  <c r="H729" i="10"/>
  <c r="G730" i="10"/>
  <c r="H730" i="10"/>
  <c r="G731" i="10"/>
  <c r="H731" i="10"/>
  <c r="G732" i="10"/>
  <c r="H732" i="10"/>
  <c r="G733" i="10"/>
  <c r="H733" i="10"/>
  <c r="G734" i="10"/>
  <c r="H734" i="10"/>
  <c r="G735" i="10"/>
  <c r="H735" i="10"/>
  <c r="G736" i="10"/>
  <c r="H736" i="10"/>
  <c r="G737" i="10"/>
  <c r="H737" i="10"/>
  <c r="G738" i="10"/>
  <c r="H738" i="10"/>
  <c r="G739" i="10"/>
  <c r="H739" i="10"/>
  <c r="G740" i="10"/>
  <c r="H740" i="10"/>
  <c r="G741" i="10"/>
  <c r="H741" i="10"/>
  <c r="G742" i="10"/>
  <c r="H742" i="10"/>
  <c r="G743" i="10"/>
  <c r="H743" i="10"/>
  <c r="G744" i="10"/>
  <c r="H744" i="10"/>
  <c r="G745" i="10"/>
  <c r="H745" i="10"/>
  <c r="G746" i="10"/>
  <c r="H746" i="10"/>
  <c r="G747" i="10"/>
  <c r="H747" i="10"/>
  <c r="G748" i="10"/>
  <c r="H748" i="10"/>
  <c r="G749" i="10"/>
  <c r="H749" i="10"/>
  <c r="G750" i="10"/>
  <c r="H750" i="10"/>
  <c r="G751" i="10"/>
  <c r="H751" i="10"/>
  <c r="G752" i="10"/>
  <c r="H752" i="10"/>
  <c r="G753" i="10"/>
  <c r="H753" i="10"/>
  <c r="G754" i="10"/>
  <c r="H754" i="10"/>
  <c r="G755" i="10"/>
  <c r="H755" i="10"/>
  <c r="G756" i="10"/>
  <c r="H756" i="10"/>
  <c r="G757" i="10"/>
  <c r="H757" i="10"/>
  <c r="G758" i="10"/>
  <c r="H758" i="10"/>
  <c r="G759" i="10"/>
  <c r="H759" i="10"/>
  <c r="G760" i="10"/>
  <c r="H760" i="10"/>
  <c r="G761" i="10"/>
  <c r="H761" i="10"/>
  <c r="G762" i="10"/>
  <c r="H762" i="10"/>
  <c r="G763" i="10"/>
  <c r="H763" i="10"/>
  <c r="G764" i="10"/>
  <c r="H764" i="10"/>
  <c r="G765" i="10"/>
  <c r="H765" i="10"/>
  <c r="G766" i="10"/>
  <c r="H766" i="10"/>
  <c r="G767" i="10"/>
  <c r="H767" i="10"/>
  <c r="G768" i="10"/>
  <c r="H768" i="10"/>
  <c r="G769" i="10"/>
  <c r="H769" i="10"/>
  <c r="G770" i="10"/>
  <c r="H770" i="10"/>
  <c r="G771" i="10"/>
  <c r="H771" i="10"/>
  <c r="G772" i="10"/>
  <c r="H772" i="10"/>
  <c r="G773" i="10"/>
  <c r="H773" i="10"/>
  <c r="G774" i="10"/>
  <c r="H774" i="10"/>
  <c r="G775" i="10"/>
  <c r="H775" i="10"/>
  <c r="G776" i="10"/>
  <c r="H776" i="10"/>
  <c r="G777" i="10"/>
  <c r="G778" i="10"/>
  <c r="G779" i="10"/>
  <c r="G780" i="10"/>
  <c r="G781" i="10"/>
  <c r="G782" i="10"/>
  <c r="G783" i="10"/>
  <c r="G784" i="10"/>
  <c r="G785" i="10"/>
  <c r="G786" i="10"/>
  <c r="G787" i="10"/>
  <c r="H677" i="10"/>
  <c r="G677"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J758" i="10"/>
  <c r="K758" i="10"/>
  <c r="J759" i="10"/>
  <c r="K759" i="10"/>
  <c r="J760" i="10"/>
  <c r="K760" i="10"/>
  <c r="J761" i="10"/>
  <c r="K761" i="10"/>
  <c r="J762" i="10"/>
  <c r="K762" i="10"/>
  <c r="J763" i="10"/>
  <c r="K763" i="10"/>
  <c r="J764" i="10"/>
  <c r="K764" i="10"/>
  <c r="J765" i="10"/>
  <c r="K765" i="10"/>
  <c r="J766" i="10"/>
  <c r="K766" i="10"/>
  <c r="J767" i="10"/>
  <c r="K767" i="10"/>
  <c r="J768" i="10"/>
  <c r="K768" i="10"/>
  <c r="J769" i="10"/>
  <c r="K769" i="10"/>
  <c r="J770" i="10"/>
  <c r="K770" i="10"/>
  <c r="J771" i="10"/>
  <c r="K771" i="10"/>
  <c r="J772" i="10"/>
  <c r="K772" i="10"/>
  <c r="J773" i="10"/>
  <c r="K773" i="10"/>
  <c r="J774" i="10"/>
  <c r="K774" i="10"/>
  <c r="J775" i="10"/>
  <c r="K775" i="10"/>
  <c r="J776" i="10"/>
  <c r="K776" i="10"/>
  <c r="J777" i="10"/>
  <c r="K777" i="10"/>
  <c r="J778" i="10"/>
  <c r="K778" i="10"/>
  <c r="J779" i="10"/>
  <c r="K779" i="10"/>
  <c r="J780" i="10"/>
  <c r="K780" i="10"/>
  <c r="J781" i="10"/>
  <c r="K781" i="10"/>
  <c r="J782" i="10"/>
  <c r="K782" i="10"/>
  <c r="J783" i="10"/>
  <c r="K783" i="10"/>
  <c r="J784" i="10"/>
  <c r="K784" i="10"/>
  <c r="J785" i="10"/>
  <c r="K785" i="10"/>
  <c r="J786" i="10"/>
  <c r="K786" i="10"/>
  <c r="J787" i="10"/>
  <c r="K787" i="10"/>
  <c r="J788" i="10"/>
  <c r="K788" i="10"/>
  <c r="J789" i="10"/>
  <c r="K789" i="10"/>
  <c r="J790" i="10"/>
  <c r="K790" i="10"/>
  <c r="J791" i="10"/>
  <c r="K791" i="10"/>
  <c r="J792" i="10"/>
  <c r="K792" i="10"/>
  <c r="J793" i="10"/>
  <c r="K793" i="10"/>
  <c r="J794" i="10"/>
  <c r="K794" i="10"/>
  <c r="J795" i="10"/>
  <c r="K795" i="10"/>
  <c r="J796" i="10"/>
  <c r="K796" i="10"/>
  <c r="J797" i="10"/>
  <c r="K797" i="10"/>
  <c r="J798" i="10"/>
  <c r="K798" i="10"/>
  <c r="J799" i="10"/>
  <c r="K799" i="10"/>
  <c r="J800" i="10"/>
  <c r="K800" i="10"/>
  <c r="J801" i="10"/>
  <c r="K801" i="10"/>
  <c r="J802" i="10"/>
  <c r="K802" i="10"/>
  <c r="J803" i="10"/>
  <c r="K803" i="10"/>
  <c r="J804" i="10"/>
  <c r="K804" i="10"/>
  <c r="J805" i="10"/>
  <c r="K805" i="10"/>
  <c r="J806" i="10"/>
  <c r="K806" i="10"/>
  <c r="J807" i="10"/>
  <c r="K807" i="10"/>
  <c r="J808" i="10"/>
  <c r="K808" i="10"/>
  <c r="J809" i="10"/>
  <c r="K809" i="10"/>
  <c r="J810" i="10"/>
  <c r="K810" i="10"/>
  <c r="J811" i="10"/>
  <c r="K811" i="10"/>
  <c r="J812" i="10"/>
  <c r="K812" i="10"/>
  <c r="J813" i="10"/>
  <c r="K813" i="10"/>
  <c r="J814" i="10"/>
  <c r="K814" i="10"/>
  <c r="J815" i="10"/>
  <c r="K815" i="10"/>
  <c r="J816" i="10"/>
  <c r="K816" i="10"/>
  <c r="J817" i="10"/>
  <c r="K817" i="10"/>
  <c r="J818" i="10"/>
  <c r="K818" i="10"/>
  <c r="J819" i="10"/>
  <c r="K819" i="10"/>
  <c r="J820" i="10"/>
  <c r="K820" i="10"/>
  <c r="J821" i="10"/>
  <c r="K821" i="10"/>
  <c r="J822" i="10"/>
  <c r="K822" i="10"/>
  <c r="J823" i="10"/>
  <c r="K823" i="10"/>
  <c r="J824" i="10"/>
  <c r="K824" i="10"/>
  <c r="J825" i="10"/>
  <c r="K825" i="10"/>
  <c r="J826" i="10"/>
  <c r="K826" i="10"/>
  <c r="J827" i="10"/>
  <c r="K827" i="10"/>
  <c r="J828" i="10"/>
  <c r="K828" i="10"/>
  <c r="J829" i="10"/>
  <c r="K829" i="10"/>
  <c r="J830" i="10"/>
  <c r="K830" i="10"/>
  <c r="J831" i="10"/>
  <c r="K831" i="10"/>
  <c r="J832" i="10"/>
  <c r="K832" i="10"/>
  <c r="J833" i="10"/>
  <c r="K833" i="10"/>
  <c r="J834" i="10"/>
  <c r="K834" i="10"/>
  <c r="J835" i="10"/>
  <c r="K835" i="10"/>
  <c r="J836" i="10"/>
  <c r="K836" i="10"/>
  <c r="J837" i="10"/>
  <c r="K837" i="10"/>
  <c r="J838" i="10"/>
  <c r="K838" i="10"/>
  <c r="J839" i="10"/>
  <c r="K839" i="10"/>
  <c r="J840" i="10"/>
  <c r="K840" i="10"/>
  <c r="J841" i="10"/>
  <c r="K841" i="10"/>
  <c r="J842" i="10"/>
  <c r="K842" i="10"/>
  <c r="J843" i="10"/>
  <c r="K843" i="10"/>
  <c r="J844" i="10"/>
  <c r="K844" i="10"/>
  <c r="J845" i="10"/>
  <c r="K845" i="10"/>
  <c r="J846" i="10"/>
  <c r="K846" i="10"/>
  <c r="J847" i="10"/>
  <c r="K847" i="10"/>
  <c r="J848" i="10"/>
  <c r="K848" i="10"/>
  <c r="J849" i="10"/>
  <c r="K849" i="10"/>
  <c r="J850" i="10"/>
  <c r="K850" i="10"/>
  <c r="J851" i="10"/>
  <c r="K851" i="10"/>
  <c r="S566" i="10"/>
  <c r="S567" i="10"/>
  <c r="S568" i="10"/>
  <c r="S569" i="10"/>
  <c r="S570" i="10"/>
  <c r="S571" i="10"/>
  <c r="S572" i="10"/>
  <c r="S573" i="10"/>
  <c r="S574" i="10"/>
  <c r="S575" i="10"/>
  <c r="S576" i="10"/>
  <c r="S577" i="10"/>
  <c r="S578" i="10"/>
  <c r="S579" i="10"/>
  <c r="S580" i="10"/>
  <c r="S581" i="10"/>
  <c r="S582" i="10"/>
  <c r="S583" i="10"/>
  <c r="S584" i="10"/>
  <c r="S585" i="10"/>
  <c r="S586" i="10"/>
  <c r="S587" i="10"/>
  <c r="S588" i="10"/>
  <c r="S589" i="10"/>
  <c r="S590" i="10"/>
  <c r="S591" i="10"/>
  <c r="S592" i="10"/>
  <c r="S593" i="10"/>
  <c r="S594" i="10"/>
  <c r="S595" i="10"/>
  <c r="S596" i="10"/>
  <c r="S597" i="10"/>
  <c r="S598" i="10"/>
  <c r="S599" i="10"/>
  <c r="S600" i="10"/>
  <c r="S601" i="10"/>
  <c r="S602" i="10"/>
  <c r="S603" i="10"/>
  <c r="S604" i="10"/>
  <c r="S605" i="10"/>
  <c r="S606" i="10"/>
  <c r="S607" i="10"/>
  <c r="S608" i="10"/>
  <c r="S609" i="10"/>
  <c r="S610" i="10"/>
  <c r="S611" i="10"/>
  <c r="S612" i="10"/>
  <c r="S613" i="10"/>
  <c r="S614" i="10"/>
  <c r="S615" i="10"/>
  <c r="S616" i="10"/>
  <c r="S617" i="10"/>
  <c r="S618" i="10"/>
  <c r="S619" i="10"/>
  <c r="S620" i="10"/>
  <c r="S621" i="10"/>
  <c r="S622" i="10"/>
  <c r="S623" i="10"/>
  <c r="S624" i="10"/>
  <c r="S625" i="10"/>
  <c r="S626" i="10"/>
  <c r="S627" i="10"/>
  <c r="S628" i="10"/>
  <c r="S629" i="10"/>
  <c r="S630" i="10"/>
  <c r="S631" i="10"/>
  <c r="S632" i="10"/>
  <c r="S633" i="10"/>
  <c r="S634" i="10"/>
  <c r="S635" i="10"/>
  <c r="S636" i="10"/>
  <c r="S637" i="10"/>
  <c r="S638" i="10"/>
  <c r="S639" i="10"/>
  <c r="S640" i="10"/>
  <c r="S641" i="10"/>
  <c r="S642" i="10"/>
  <c r="S643" i="10"/>
  <c r="S644" i="10"/>
  <c r="S645" i="10"/>
  <c r="S646" i="10"/>
  <c r="S647" i="10"/>
  <c r="S648" i="10"/>
  <c r="S649" i="10"/>
  <c r="S650" i="10"/>
  <c r="S651" i="10"/>
  <c r="S652" i="10"/>
  <c r="S653" i="10"/>
  <c r="S654" i="10"/>
  <c r="S655" i="10"/>
  <c r="S656" i="10"/>
  <c r="S657" i="10"/>
  <c r="S658" i="10"/>
  <c r="S659"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31" i="13"/>
  <c r="D31" i="13"/>
  <c r="E31" i="13"/>
  <c r="F31" i="13"/>
  <c r="G31" i="13"/>
  <c r="H31" i="13"/>
  <c r="I31" i="13"/>
  <c r="J31" i="13"/>
  <c r="K31" i="13"/>
  <c r="L31" i="13"/>
  <c r="M31" i="13"/>
  <c r="N31" i="13"/>
  <c r="C32" i="13"/>
  <c r="D32" i="13"/>
  <c r="E32" i="13"/>
  <c r="F32" i="13"/>
  <c r="G32" i="13"/>
  <c r="H32" i="13"/>
  <c r="I32" i="13"/>
  <c r="J32" i="13"/>
  <c r="K32" i="13"/>
  <c r="L32" i="13"/>
  <c r="M32" i="13"/>
  <c r="N32" i="13"/>
  <c r="C33" i="13"/>
  <c r="D33" i="13"/>
  <c r="E33" i="13"/>
  <c r="F33" i="13"/>
  <c r="G33" i="13"/>
  <c r="H33" i="13"/>
  <c r="I33" i="13"/>
  <c r="J33" i="13"/>
  <c r="K33" i="13"/>
  <c r="L33" i="13"/>
  <c r="M33" i="13"/>
  <c r="N33" i="13"/>
  <c r="C34" i="13"/>
  <c r="D34" i="13"/>
  <c r="E34" i="13"/>
  <c r="F34" i="13"/>
  <c r="G34" i="13"/>
  <c r="H34" i="13"/>
  <c r="I34" i="13"/>
  <c r="J34" i="13"/>
  <c r="K34" i="13"/>
  <c r="L34" i="13"/>
  <c r="M34" i="13"/>
  <c r="N34" i="13"/>
  <c r="C35" i="13"/>
  <c r="D35" i="13"/>
  <c r="E35" i="13"/>
  <c r="F35" i="13"/>
  <c r="G35" i="13"/>
  <c r="H35" i="13"/>
  <c r="I35" i="13"/>
  <c r="J35" i="13"/>
  <c r="K35" i="13"/>
  <c r="L35" i="13"/>
  <c r="M35" i="13"/>
  <c r="N35" i="13"/>
  <c r="C36" i="13"/>
  <c r="D36" i="13"/>
  <c r="E36" i="13"/>
  <c r="F36" i="13"/>
  <c r="G36" i="13"/>
  <c r="H36" i="13"/>
  <c r="I36" i="13"/>
  <c r="J36" i="13"/>
  <c r="K36" i="13"/>
  <c r="L36" i="13"/>
  <c r="M36" i="13"/>
  <c r="N36" i="13"/>
  <c r="C37" i="13"/>
  <c r="D37" i="13"/>
  <c r="E37" i="13"/>
  <c r="F37" i="13"/>
  <c r="G37" i="13"/>
  <c r="H37" i="13"/>
  <c r="I37" i="13"/>
  <c r="J37" i="13"/>
  <c r="K37" i="13"/>
  <c r="L37" i="13"/>
  <c r="M37" i="13"/>
  <c r="N37" i="13"/>
  <c r="C38" i="13"/>
  <c r="D38" i="13"/>
  <c r="E38" i="13"/>
  <c r="F38" i="13"/>
  <c r="G38" i="13"/>
  <c r="H38" i="13"/>
  <c r="I38" i="13"/>
  <c r="J38" i="13"/>
  <c r="K38" i="13"/>
  <c r="L38" i="13"/>
  <c r="M38" i="13"/>
  <c r="N38" i="13"/>
  <c r="C39" i="13"/>
  <c r="D39" i="13"/>
  <c r="E39" i="13"/>
  <c r="F39" i="13"/>
  <c r="G39" i="13"/>
  <c r="H39" i="13"/>
  <c r="I39" i="13"/>
  <c r="J39" i="13"/>
  <c r="K39" i="13"/>
  <c r="L39" i="13"/>
  <c r="M39" i="13"/>
  <c r="N39" i="13"/>
  <c r="C40" i="13"/>
  <c r="D40" i="13"/>
  <c r="E40" i="13"/>
  <c r="F40" i="13"/>
  <c r="D30" i="13"/>
  <c r="E30" i="13"/>
  <c r="F30" i="13"/>
  <c r="G30" i="13"/>
  <c r="H30" i="13"/>
  <c r="I30" i="13"/>
  <c r="J30" i="13"/>
  <c r="K30" i="13"/>
  <c r="L30" i="13"/>
  <c r="M30" i="13"/>
  <c r="N30" i="13"/>
  <c r="C30" i="13"/>
  <c r="AB12" i="1"/>
  <c r="M19" i="1"/>
  <c r="N19" i="1"/>
  <c r="O19" i="1"/>
  <c r="P19" i="1"/>
  <c r="D48" i="3"/>
  <c r="AB9" i="1" s="1"/>
  <c r="E48" i="3"/>
  <c r="O40" i="13" l="1"/>
  <c r="O33" i="13"/>
  <c r="O38" i="13"/>
  <c r="O34" i="13"/>
  <c r="O32" i="13"/>
  <c r="O37" i="13"/>
  <c r="O35" i="13"/>
  <c r="O39" i="13"/>
  <c r="O30" i="13"/>
  <c r="O36" i="13"/>
  <c r="O31" i="13"/>
  <c r="Q495" i="14"/>
  <c r="AP442" i="14"/>
  <c r="AF459" i="14"/>
  <c r="AG508" i="14"/>
  <c r="R25" i="17"/>
  <c r="R23" i="17"/>
  <c r="R21" i="17"/>
  <c r="R11" i="17"/>
  <c r="R13" i="17"/>
  <c r="R9" i="17"/>
  <c r="R7" i="17"/>
  <c r="R5" i="17"/>
  <c r="R19" i="17"/>
  <c r="R17" i="17"/>
  <c r="R15" i="17"/>
  <c r="I556" i="16"/>
  <c r="I552" i="16"/>
  <c r="I536" i="16"/>
  <c r="I520" i="16"/>
  <c r="I488" i="16"/>
  <c r="I452" i="16"/>
  <c r="I400" i="16"/>
  <c r="I348" i="16"/>
  <c r="I312" i="16"/>
  <c r="I296" i="16"/>
  <c r="I252" i="16"/>
  <c r="I164" i="16"/>
  <c r="I160" i="16"/>
  <c r="I156" i="16"/>
  <c r="I128" i="16"/>
  <c r="I116" i="16"/>
  <c r="I104" i="16"/>
  <c r="I64" i="16"/>
  <c r="I36" i="16"/>
  <c r="I24" i="16"/>
  <c r="K15" i="16"/>
  <c r="P254" i="24"/>
  <c r="N448" i="14"/>
  <c r="M448" i="14"/>
  <c r="N444" i="14"/>
  <c r="M444" i="14"/>
  <c r="I524" i="16"/>
  <c r="I492" i="16"/>
  <c r="I464" i="16"/>
  <c r="I440" i="16"/>
  <c r="I404" i="16"/>
  <c r="I372" i="16"/>
  <c r="I340" i="16"/>
  <c r="I320" i="16"/>
  <c r="I288" i="16"/>
  <c r="I216" i="16"/>
  <c r="I180" i="16"/>
  <c r="I144" i="16"/>
  <c r="I96" i="16"/>
  <c r="K556" i="16"/>
  <c r="K552" i="16"/>
  <c r="K548" i="16"/>
  <c r="K544" i="16"/>
  <c r="K540" i="16"/>
  <c r="K536" i="16"/>
  <c r="K532" i="16"/>
  <c r="K528" i="16"/>
  <c r="K524" i="16"/>
  <c r="K520" i="16"/>
  <c r="K516" i="16"/>
  <c r="K512" i="16"/>
  <c r="K508" i="16"/>
  <c r="K504" i="16"/>
  <c r="K500" i="16"/>
  <c r="K496" i="16"/>
  <c r="K492" i="16"/>
  <c r="K488" i="16"/>
  <c r="K484" i="16"/>
  <c r="K480" i="16"/>
  <c r="K476" i="16"/>
  <c r="K472" i="16"/>
  <c r="K468" i="16"/>
  <c r="K464" i="16"/>
  <c r="K460" i="16"/>
  <c r="K456" i="16"/>
  <c r="K452" i="16"/>
  <c r="K448" i="16"/>
  <c r="K444" i="16"/>
  <c r="K440" i="16"/>
  <c r="K436" i="16"/>
  <c r="K432" i="16"/>
  <c r="K428" i="16"/>
  <c r="K424" i="16"/>
  <c r="K420" i="16"/>
  <c r="K416" i="16"/>
  <c r="K412" i="16"/>
  <c r="K408" i="16"/>
  <c r="K404" i="16"/>
  <c r="K400" i="16"/>
  <c r="K396" i="16"/>
  <c r="K392" i="16"/>
  <c r="K388" i="16"/>
  <c r="K384" i="16"/>
  <c r="K380" i="16"/>
  <c r="K376" i="16"/>
  <c r="K372" i="16"/>
  <c r="K368" i="16"/>
  <c r="K364" i="16"/>
  <c r="K360" i="16"/>
  <c r="K356" i="16"/>
  <c r="K352" i="16"/>
  <c r="K348" i="16"/>
  <c r="I532" i="16"/>
  <c r="I504" i="16"/>
  <c r="I480" i="16"/>
  <c r="I460" i="16"/>
  <c r="I432" i="16"/>
  <c r="I376" i="16"/>
  <c r="I356" i="16"/>
  <c r="I324" i="16"/>
  <c r="I308" i="16"/>
  <c r="I280" i="16"/>
  <c r="I256" i="16"/>
  <c r="I232" i="16"/>
  <c r="I208" i="16"/>
  <c r="I188" i="16"/>
  <c r="I176" i="16"/>
  <c r="I152" i="16"/>
  <c r="I136" i="16"/>
  <c r="I124" i="16"/>
  <c r="I112" i="16"/>
  <c r="I100" i="16"/>
  <c r="I80" i="16"/>
  <c r="I72" i="16"/>
  <c r="I60" i="16"/>
  <c r="I48" i="16"/>
  <c r="I32" i="16"/>
  <c r="I20" i="16"/>
  <c r="K559" i="16"/>
  <c r="K555" i="16"/>
  <c r="K551" i="16"/>
  <c r="K547" i="16"/>
  <c r="K543" i="16"/>
  <c r="K539" i="16"/>
  <c r="K535" i="16"/>
  <c r="K531" i="16"/>
  <c r="K527" i="16"/>
  <c r="K523" i="16"/>
  <c r="K519" i="16"/>
  <c r="K515" i="16"/>
  <c r="K511" i="16"/>
  <c r="K507" i="16"/>
  <c r="K503" i="16"/>
  <c r="K499" i="16"/>
  <c r="K495" i="16"/>
  <c r="K491" i="16"/>
  <c r="K487" i="16"/>
  <c r="K483" i="16"/>
  <c r="K479" i="16"/>
  <c r="K475" i="16"/>
  <c r="K471" i="16"/>
  <c r="K467" i="16"/>
  <c r="K463" i="16"/>
  <c r="K459" i="16"/>
  <c r="K455" i="16"/>
  <c r="K451" i="16"/>
  <c r="K447" i="16"/>
  <c r="K443" i="16"/>
  <c r="K439" i="16"/>
  <c r="K435" i="16"/>
  <c r="K431" i="16"/>
  <c r="K427" i="16"/>
  <c r="K423" i="16"/>
  <c r="K419" i="16"/>
  <c r="K415" i="16"/>
  <c r="K411" i="16"/>
  <c r="K407" i="16"/>
  <c r="K403" i="16"/>
  <c r="K399" i="16"/>
  <c r="K395" i="16"/>
  <c r="K391" i="16"/>
  <c r="K387" i="16"/>
  <c r="K383" i="16"/>
  <c r="K379" i="16"/>
  <c r="K375" i="16"/>
  <c r="K371" i="16"/>
  <c r="K367" i="16"/>
  <c r="K363" i="16"/>
  <c r="K359" i="16"/>
  <c r="K355" i="16"/>
  <c r="K351" i="16"/>
  <c r="K347" i="16"/>
  <c r="K343" i="16"/>
  <c r="K339" i="16"/>
  <c r="K335" i="16"/>
  <c r="K331" i="16"/>
  <c r="I544" i="16"/>
  <c r="I516" i="16"/>
  <c r="I500" i="16"/>
  <c r="I472" i="16"/>
  <c r="I444" i="16"/>
  <c r="I416" i="16"/>
  <c r="I392" i="16"/>
  <c r="I360" i="16"/>
  <c r="I336" i="16"/>
  <c r="I300" i="16"/>
  <c r="I272" i="16"/>
  <c r="I244" i="16"/>
  <c r="I224" i="16"/>
  <c r="I192" i="16"/>
  <c r="I88" i="16"/>
  <c r="I40" i="16"/>
  <c r="I559" i="16"/>
  <c r="I555" i="16"/>
  <c r="I551" i="16"/>
  <c r="I547" i="16"/>
  <c r="I543" i="16"/>
  <c r="I539" i="16"/>
  <c r="I535" i="16"/>
  <c r="I531" i="16"/>
  <c r="I527" i="16"/>
  <c r="I523" i="16"/>
  <c r="I519" i="16"/>
  <c r="I515" i="16"/>
  <c r="I511" i="16"/>
  <c r="I507" i="16"/>
  <c r="I503" i="16"/>
  <c r="I499" i="16"/>
  <c r="I495" i="16"/>
  <c r="I491" i="16"/>
  <c r="I487" i="16"/>
  <c r="I483" i="16"/>
  <c r="I479" i="16"/>
  <c r="I475" i="16"/>
  <c r="I471" i="16"/>
  <c r="I467" i="16"/>
  <c r="I463" i="16"/>
  <c r="I459" i="16"/>
  <c r="I455" i="16"/>
  <c r="I451" i="16"/>
  <c r="I447" i="16"/>
  <c r="I443" i="16"/>
  <c r="I439" i="16"/>
  <c r="I435" i="16"/>
  <c r="I431" i="16"/>
  <c r="I427" i="16"/>
  <c r="I423" i="16"/>
  <c r="I419" i="16"/>
  <c r="I415" i="16"/>
  <c r="I411" i="16"/>
  <c r="I407" i="16"/>
  <c r="I403" i="16"/>
  <c r="I399" i="16"/>
  <c r="I395" i="16"/>
  <c r="I391" i="16"/>
  <c r="I387" i="16"/>
  <c r="I383" i="16"/>
  <c r="I379" i="16"/>
  <c r="I375" i="16"/>
  <c r="I371" i="16"/>
  <c r="I367" i="16"/>
  <c r="I363" i="16"/>
  <c r="I359" i="16"/>
  <c r="I355" i="16"/>
  <c r="I548" i="16"/>
  <c r="I528" i="16"/>
  <c r="I496" i="16"/>
  <c r="I468" i="16"/>
  <c r="I436" i="16"/>
  <c r="I408" i="16"/>
  <c r="I388" i="16"/>
  <c r="I364" i="16"/>
  <c r="I332" i="16"/>
  <c r="I268" i="16"/>
  <c r="I248" i="16"/>
  <c r="I220" i="16"/>
  <c r="I196" i="16"/>
  <c r="I168" i="16"/>
  <c r="I132" i="16"/>
  <c r="I84" i="16"/>
  <c r="K558" i="16"/>
  <c r="K554" i="16"/>
  <c r="K550" i="16"/>
  <c r="K546" i="16"/>
  <c r="K542" i="16"/>
  <c r="K538" i="16"/>
  <c r="K534" i="16"/>
  <c r="K530" i="16"/>
  <c r="K526" i="16"/>
  <c r="K522" i="16"/>
  <c r="K518" i="16"/>
  <c r="K514" i="16"/>
  <c r="K510" i="16"/>
  <c r="K506" i="16"/>
  <c r="K502" i="16"/>
  <c r="K498" i="16"/>
  <c r="K494" i="16"/>
  <c r="K490" i="16"/>
  <c r="K486" i="16"/>
  <c r="K482" i="16"/>
  <c r="K478" i="16"/>
  <c r="K474" i="16"/>
  <c r="K470" i="16"/>
  <c r="K466" i="16"/>
  <c r="K462" i="16"/>
  <c r="K458" i="16"/>
  <c r="K454" i="16"/>
  <c r="K450" i="16"/>
  <c r="K446" i="16"/>
  <c r="K442" i="16"/>
  <c r="K438" i="16"/>
  <c r="K434" i="16"/>
  <c r="K430" i="16"/>
  <c r="K426" i="16"/>
  <c r="K422" i="16"/>
  <c r="K418" i="16"/>
  <c r="K414" i="16"/>
  <c r="K410" i="16"/>
  <c r="K406" i="16"/>
  <c r="K402" i="16"/>
  <c r="K398" i="16"/>
  <c r="K394" i="16"/>
  <c r="K390" i="16"/>
  <c r="K386" i="16"/>
  <c r="K382" i="16"/>
  <c r="K378" i="16"/>
  <c r="K374" i="16"/>
  <c r="K370" i="16"/>
  <c r="K366" i="16"/>
  <c r="K362" i="16"/>
  <c r="K358" i="16"/>
  <c r="K354" i="16"/>
  <c r="K350" i="16"/>
  <c r="K346" i="16"/>
  <c r="K342" i="16"/>
  <c r="K338" i="16"/>
  <c r="K334" i="16"/>
  <c r="K330" i="16"/>
  <c r="I540" i="16"/>
  <c r="I512" i="16"/>
  <c r="I484" i="16"/>
  <c r="I456" i="16"/>
  <c r="I428" i="16"/>
  <c r="I412" i="16"/>
  <c r="I380" i="16"/>
  <c r="I352" i="16"/>
  <c r="I328" i="16"/>
  <c r="I304" i="16"/>
  <c r="I284" i="16"/>
  <c r="I264" i="16"/>
  <c r="I236" i="16"/>
  <c r="I212" i="16"/>
  <c r="I184" i="16"/>
  <c r="I172" i="16"/>
  <c r="I148" i="16"/>
  <c r="I140" i="16"/>
  <c r="I120" i="16"/>
  <c r="I108" i="16"/>
  <c r="I92" i="16"/>
  <c r="I76" i="16"/>
  <c r="I68" i="16"/>
  <c r="I56" i="16"/>
  <c r="I44" i="16"/>
  <c r="I28" i="16"/>
  <c r="I558" i="16"/>
  <c r="I554" i="16"/>
  <c r="I550" i="16"/>
  <c r="I546" i="16"/>
  <c r="I542" i="16"/>
  <c r="I538" i="16"/>
  <c r="I534" i="16"/>
  <c r="I530" i="16"/>
  <c r="I526" i="16"/>
  <c r="I522" i="16"/>
  <c r="I518" i="16"/>
  <c r="I514" i="16"/>
  <c r="I510" i="16"/>
  <c r="I506" i="16"/>
  <c r="I502" i="16"/>
  <c r="I498" i="16"/>
  <c r="I494" i="16"/>
  <c r="I490" i="16"/>
  <c r="I486" i="16"/>
  <c r="I482" i="16"/>
  <c r="I478" i="16"/>
  <c r="I474" i="16"/>
  <c r="I470" i="16"/>
  <c r="I466" i="16"/>
  <c r="I462" i="16"/>
  <c r="I458" i="16"/>
  <c r="I454" i="16"/>
  <c r="I450" i="16"/>
  <c r="I446" i="16"/>
  <c r="I442" i="16"/>
  <c r="I438" i="16"/>
  <c r="I434" i="16"/>
  <c r="I430" i="16"/>
  <c r="I426" i="16"/>
  <c r="I422" i="16"/>
  <c r="I418" i="16"/>
  <c r="I414" i="16"/>
  <c r="I410" i="16"/>
  <c r="I406" i="16"/>
  <c r="I402" i="16"/>
  <c r="I398" i="16"/>
  <c r="I394" i="16"/>
  <c r="I390" i="16"/>
  <c r="I386" i="16"/>
  <c r="I382" i="16"/>
  <c r="I378" i="16"/>
  <c r="I374" i="16"/>
  <c r="I370" i="16"/>
  <c r="I366" i="16"/>
  <c r="I362" i="16"/>
  <c r="I358" i="16"/>
  <c r="I420" i="16"/>
  <c r="I384" i="16"/>
  <c r="I276" i="16"/>
  <c r="I240" i="16"/>
  <c r="I204" i="16"/>
  <c r="I52" i="16"/>
  <c r="K557" i="16"/>
  <c r="K553" i="16"/>
  <c r="K549" i="16"/>
  <c r="K545" i="16"/>
  <c r="K541" i="16"/>
  <c r="K537" i="16"/>
  <c r="K533" i="16"/>
  <c r="K529" i="16"/>
  <c r="K525" i="16"/>
  <c r="K521" i="16"/>
  <c r="K517" i="16"/>
  <c r="K513" i="16"/>
  <c r="K509" i="16"/>
  <c r="K505" i="16"/>
  <c r="K501" i="16"/>
  <c r="K497" i="16"/>
  <c r="K493" i="16"/>
  <c r="K489" i="16"/>
  <c r="K485" i="16"/>
  <c r="K481" i="16"/>
  <c r="K477" i="16"/>
  <c r="K473" i="16"/>
  <c r="K469" i="16"/>
  <c r="K465" i="16"/>
  <c r="K461" i="16"/>
  <c r="K457" i="16"/>
  <c r="K453" i="16"/>
  <c r="K449" i="16"/>
  <c r="K445" i="16"/>
  <c r="K441" i="16"/>
  <c r="K437" i="16"/>
  <c r="K433" i="16"/>
  <c r="K429" i="16"/>
  <c r="K425" i="16"/>
  <c r="K421" i="16"/>
  <c r="K417" i="16"/>
  <c r="K413" i="16"/>
  <c r="K409" i="16"/>
  <c r="K405" i="16"/>
  <c r="K401" i="16"/>
  <c r="K397" i="16"/>
  <c r="K393" i="16"/>
  <c r="K389" i="16"/>
  <c r="K385" i="16"/>
  <c r="K381" i="16"/>
  <c r="K377" i="16"/>
  <c r="K373" i="16"/>
  <c r="K369" i="16"/>
  <c r="K365" i="16"/>
  <c r="K361" i="16"/>
  <c r="K357" i="16"/>
  <c r="K353" i="16"/>
  <c r="K349" i="16"/>
  <c r="K345" i="16"/>
  <c r="K341" i="16"/>
  <c r="K337" i="16"/>
  <c r="K333" i="16"/>
  <c r="I508" i="16"/>
  <c r="I476" i="16"/>
  <c r="I448" i="16"/>
  <c r="I424" i="16"/>
  <c r="I396" i="16"/>
  <c r="I368" i="16"/>
  <c r="I344" i="16"/>
  <c r="I316" i="16"/>
  <c r="I292" i="16"/>
  <c r="I260" i="16"/>
  <c r="I228" i="16"/>
  <c r="I200" i="16"/>
  <c r="I557" i="16"/>
  <c r="I553" i="16"/>
  <c r="I549" i="16"/>
  <c r="I545" i="16"/>
  <c r="I541" i="16"/>
  <c r="I537" i="16"/>
  <c r="I533" i="16"/>
  <c r="I529" i="16"/>
  <c r="I525" i="16"/>
  <c r="I521" i="16"/>
  <c r="I517" i="16"/>
  <c r="I513" i="16"/>
  <c r="I509" i="16"/>
  <c r="I505" i="16"/>
  <c r="I501" i="16"/>
  <c r="I497" i="16"/>
  <c r="I493" i="16"/>
  <c r="I489" i="16"/>
  <c r="I485" i="16"/>
  <c r="I481" i="16"/>
  <c r="I477" i="16"/>
  <c r="I473" i="16"/>
  <c r="I469" i="16"/>
  <c r="I465" i="16"/>
  <c r="I461" i="16"/>
  <c r="I457" i="16"/>
  <c r="I453" i="16"/>
  <c r="I449" i="16"/>
  <c r="I445" i="16"/>
  <c r="I441" i="16"/>
  <c r="I437" i="16"/>
  <c r="I433" i="16"/>
  <c r="I429" i="16"/>
  <c r="I425" i="16"/>
  <c r="I421" i="16"/>
  <c r="I417" i="16"/>
  <c r="I413" i="16"/>
  <c r="I409" i="16"/>
  <c r="I405" i="16"/>
  <c r="I401" i="16"/>
  <c r="I397" i="16"/>
  <c r="I393" i="16"/>
  <c r="I389" i="16"/>
  <c r="I385" i="16"/>
  <c r="I381" i="16"/>
  <c r="I377" i="16"/>
  <c r="I373" i="16"/>
  <c r="I369" i="16"/>
  <c r="I365" i="16"/>
  <c r="I361" i="16"/>
  <c r="I357" i="16"/>
  <c r="I353" i="16"/>
  <c r="I349" i="16"/>
  <c r="K344" i="16"/>
  <c r="K340" i="16"/>
  <c r="K336" i="16"/>
  <c r="K332" i="16"/>
  <c r="K328" i="16"/>
  <c r="K324" i="16"/>
  <c r="K320" i="16"/>
  <c r="K316" i="16"/>
  <c r="K312" i="16"/>
  <c r="K308" i="16"/>
  <c r="K304" i="16"/>
  <c r="K300" i="16"/>
  <c r="K296" i="16"/>
  <c r="K292" i="16"/>
  <c r="K288" i="16"/>
  <c r="K284" i="16"/>
  <c r="K280" i="16"/>
  <c r="K276" i="16"/>
  <c r="K272" i="16"/>
  <c r="K268" i="16"/>
  <c r="K264" i="16"/>
  <c r="K260" i="16"/>
  <c r="K256" i="16"/>
  <c r="K252" i="16"/>
  <c r="K248" i="16"/>
  <c r="K244" i="16"/>
  <c r="K240" i="16"/>
  <c r="K236" i="16"/>
  <c r="K232" i="16"/>
  <c r="K228" i="16"/>
  <c r="K224" i="16"/>
  <c r="K220" i="16"/>
  <c r="K216" i="16"/>
  <c r="K212" i="16"/>
  <c r="K208" i="16"/>
  <c r="K204" i="16"/>
  <c r="K200" i="16"/>
  <c r="K196" i="16"/>
  <c r="K192" i="16"/>
  <c r="K188" i="16"/>
  <c r="K184" i="16"/>
  <c r="K180" i="16"/>
  <c r="K176" i="16"/>
  <c r="K172" i="16"/>
  <c r="K168" i="16"/>
  <c r="K164" i="16"/>
  <c r="K160" i="16"/>
  <c r="K156" i="16"/>
  <c r="K152" i="16"/>
  <c r="K148" i="16"/>
  <c r="K144" i="16"/>
  <c r="K140" i="16"/>
  <c r="K136" i="16"/>
  <c r="K132" i="16"/>
  <c r="K128" i="16"/>
  <c r="K124" i="16"/>
  <c r="K120" i="16"/>
  <c r="K116" i="16"/>
  <c r="K112" i="16"/>
  <c r="K108" i="16"/>
  <c r="K104" i="16"/>
  <c r="K100" i="16"/>
  <c r="K96" i="16"/>
  <c r="K92" i="16"/>
  <c r="K88" i="16"/>
  <c r="K84" i="16"/>
  <c r="K80" i="16"/>
  <c r="K76" i="16"/>
  <c r="K72" i="16"/>
  <c r="K68" i="16"/>
  <c r="K64" i="16"/>
  <c r="K60" i="16"/>
  <c r="K56" i="16"/>
  <c r="K52" i="16"/>
  <c r="K48" i="16"/>
  <c r="K44" i="16"/>
  <c r="K40" i="16"/>
  <c r="K36" i="16"/>
  <c r="K32" i="16"/>
  <c r="K28" i="16"/>
  <c r="K24" i="16"/>
  <c r="K20" i="16"/>
  <c r="K16" i="16"/>
  <c r="K327" i="16"/>
  <c r="K323" i="16"/>
  <c r="K319" i="16"/>
  <c r="K315" i="16"/>
  <c r="K311" i="16"/>
  <c r="K307" i="16"/>
  <c r="K303" i="16"/>
  <c r="K299" i="16"/>
  <c r="K295" i="16"/>
  <c r="K291" i="16"/>
  <c r="K287" i="16"/>
  <c r="K283" i="16"/>
  <c r="K279" i="16"/>
  <c r="K275" i="16"/>
  <c r="K271" i="16"/>
  <c r="K267" i="16"/>
  <c r="K263" i="16"/>
  <c r="K259" i="16"/>
  <c r="K255" i="16"/>
  <c r="K251" i="16"/>
  <c r="K247" i="16"/>
  <c r="K243" i="16"/>
  <c r="K239" i="16"/>
  <c r="K235" i="16"/>
  <c r="K231" i="16"/>
  <c r="K227" i="16"/>
  <c r="K223" i="16"/>
  <c r="K219" i="16"/>
  <c r="K215" i="16"/>
  <c r="K211" i="16"/>
  <c r="K207" i="16"/>
  <c r="K203" i="16"/>
  <c r="K199" i="16"/>
  <c r="K195" i="16"/>
  <c r="K191" i="16"/>
  <c r="K187" i="16"/>
  <c r="K183" i="16"/>
  <c r="K179" i="16"/>
  <c r="K175" i="16"/>
  <c r="K171" i="16"/>
  <c r="K167" i="16"/>
  <c r="K163" i="16"/>
  <c r="K159" i="16"/>
  <c r="K155" i="16"/>
  <c r="K151" i="16"/>
  <c r="K147" i="16"/>
  <c r="K143" i="16"/>
  <c r="K139" i="16"/>
  <c r="K135" i="16"/>
  <c r="K131" i="16"/>
  <c r="K127" i="16"/>
  <c r="K123" i="16"/>
  <c r="K119" i="16"/>
  <c r="K115" i="16"/>
  <c r="K111" i="16"/>
  <c r="K107" i="16"/>
  <c r="K103" i="16"/>
  <c r="K99" i="16"/>
  <c r="K95" i="16"/>
  <c r="K91" i="16"/>
  <c r="K87" i="16"/>
  <c r="K83" i="16"/>
  <c r="K79" i="16"/>
  <c r="K75" i="16"/>
  <c r="K71" i="16"/>
  <c r="K67" i="16"/>
  <c r="K63" i="16"/>
  <c r="K59" i="16"/>
  <c r="K55" i="16"/>
  <c r="K51" i="16"/>
  <c r="K47" i="16"/>
  <c r="K43" i="16"/>
  <c r="K39" i="16"/>
  <c r="K35" i="16"/>
  <c r="K31" i="16"/>
  <c r="K27" i="16"/>
  <c r="K23" i="16"/>
  <c r="K19" i="16"/>
  <c r="I15" i="16"/>
  <c r="I351" i="16"/>
  <c r="I347" i="16"/>
  <c r="I343" i="16"/>
  <c r="I339" i="16"/>
  <c r="I335" i="16"/>
  <c r="I331" i="16"/>
  <c r="I327" i="16"/>
  <c r="I323" i="16"/>
  <c r="I319" i="16"/>
  <c r="I315" i="16"/>
  <c r="I311" i="16"/>
  <c r="I307" i="16"/>
  <c r="I303" i="16"/>
  <c r="I299" i="16"/>
  <c r="I295" i="16"/>
  <c r="I291" i="16"/>
  <c r="I287" i="16"/>
  <c r="I283" i="16"/>
  <c r="I279" i="16"/>
  <c r="I275" i="16"/>
  <c r="I271" i="16"/>
  <c r="I267" i="16"/>
  <c r="I263" i="16"/>
  <c r="I259" i="16"/>
  <c r="I255" i="16"/>
  <c r="I251" i="16"/>
  <c r="I247" i="16"/>
  <c r="I243" i="16"/>
  <c r="I239" i="16"/>
  <c r="I235" i="16"/>
  <c r="I231" i="16"/>
  <c r="I227" i="16"/>
  <c r="I223" i="16"/>
  <c r="I219" i="16"/>
  <c r="I215" i="16"/>
  <c r="I211" i="16"/>
  <c r="I207" i="16"/>
  <c r="I203" i="16"/>
  <c r="I199" i="16"/>
  <c r="I195" i="16"/>
  <c r="I191" i="16"/>
  <c r="I187" i="16"/>
  <c r="I183" i="16"/>
  <c r="I179" i="16"/>
  <c r="I175" i="16"/>
  <c r="I171" i="16"/>
  <c r="I167" i="16"/>
  <c r="I163" i="16"/>
  <c r="I159" i="16"/>
  <c r="I155" i="16"/>
  <c r="I151" i="16"/>
  <c r="I147" i="16"/>
  <c r="I143" i="16"/>
  <c r="I139" i="16"/>
  <c r="I135" i="16"/>
  <c r="I131" i="16"/>
  <c r="I127" i="16"/>
  <c r="I123" i="16"/>
  <c r="I119" i="16"/>
  <c r="I115" i="16"/>
  <c r="I111" i="16"/>
  <c r="I107" i="16"/>
  <c r="I103" i="16"/>
  <c r="I99" i="16"/>
  <c r="I95" i="16"/>
  <c r="I91" i="16"/>
  <c r="I87" i="16"/>
  <c r="I83" i="16"/>
  <c r="I79" i="16"/>
  <c r="I75" i="16"/>
  <c r="I71" i="16"/>
  <c r="I67" i="16"/>
  <c r="I63" i="16"/>
  <c r="I59" i="16"/>
  <c r="I55" i="16"/>
  <c r="I51" i="16"/>
  <c r="I47" i="16"/>
  <c r="I43" i="16"/>
  <c r="I39" i="16"/>
  <c r="I35" i="16"/>
  <c r="I31" i="16"/>
  <c r="I27" i="16"/>
  <c r="I23" i="16"/>
  <c r="I19" i="16"/>
  <c r="K326" i="16"/>
  <c r="K322" i="16"/>
  <c r="K318" i="16"/>
  <c r="K314" i="16"/>
  <c r="K310" i="16"/>
  <c r="K306" i="16"/>
  <c r="K302" i="16"/>
  <c r="K298" i="16"/>
  <c r="K294" i="16"/>
  <c r="K290" i="16"/>
  <c r="K286" i="16"/>
  <c r="K282" i="16"/>
  <c r="K278" i="16"/>
  <c r="K274" i="16"/>
  <c r="K270" i="16"/>
  <c r="K266" i="16"/>
  <c r="K262" i="16"/>
  <c r="K258" i="16"/>
  <c r="K254" i="16"/>
  <c r="K250" i="16"/>
  <c r="K246" i="16"/>
  <c r="K242" i="16"/>
  <c r="K238" i="16"/>
  <c r="K234" i="16"/>
  <c r="K230" i="16"/>
  <c r="K226" i="16"/>
  <c r="K222" i="16"/>
  <c r="K218" i="16"/>
  <c r="K214" i="16"/>
  <c r="K210" i="16"/>
  <c r="K206" i="16"/>
  <c r="K202" i="16"/>
  <c r="K198" i="16"/>
  <c r="K194" i="16"/>
  <c r="K190" i="16"/>
  <c r="K186" i="16"/>
  <c r="K182" i="16"/>
  <c r="K178" i="16"/>
  <c r="K174" i="16"/>
  <c r="K170" i="16"/>
  <c r="K166" i="16"/>
  <c r="K162" i="16"/>
  <c r="K158" i="16"/>
  <c r="K154" i="16"/>
  <c r="K150" i="16"/>
  <c r="K146" i="16"/>
  <c r="K142" i="16"/>
  <c r="K138" i="16"/>
  <c r="K134" i="16"/>
  <c r="K130" i="16"/>
  <c r="K126" i="16"/>
  <c r="K122" i="16"/>
  <c r="K118" i="16"/>
  <c r="K114" i="16"/>
  <c r="K110" i="16"/>
  <c r="K106" i="16"/>
  <c r="K102" i="16"/>
  <c r="K98" i="16"/>
  <c r="K94" i="16"/>
  <c r="K90" i="16"/>
  <c r="K86" i="16"/>
  <c r="K82" i="16"/>
  <c r="K78" i="16"/>
  <c r="K74" i="16"/>
  <c r="K70" i="16"/>
  <c r="K66" i="16"/>
  <c r="K62" i="16"/>
  <c r="K58" i="16"/>
  <c r="K54" i="16"/>
  <c r="K50" i="16"/>
  <c r="K46" i="16"/>
  <c r="K42" i="16"/>
  <c r="K38" i="16"/>
  <c r="K34" i="16"/>
  <c r="K30" i="16"/>
  <c r="K26" i="16"/>
  <c r="K22" i="16"/>
  <c r="K18" i="16"/>
  <c r="I354" i="16"/>
  <c r="I350" i="16"/>
  <c r="I346" i="16"/>
  <c r="I342" i="16"/>
  <c r="I338" i="16"/>
  <c r="I334" i="16"/>
  <c r="I330" i="16"/>
  <c r="I326" i="16"/>
  <c r="I322" i="16"/>
  <c r="I318" i="16"/>
  <c r="I314" i="16"/>
  <c r="I310" i="16"/>
  <c r="I306" i="16"/>
  <c r="I302" i="16"/>
  <c r="I298" i="16"/>
  <c r="I294" i="16"/>
  <c r="I290" i="16"/>
  <c r="I286" i="16"/>
  <c r="I282" i="16"/>
  <c r="I278" i="16"/>
  <c r="I274" i="16"/>
  <c r="I270" i="16"/>
  <c r="I266" i="16"/>
  <c r="I262" i="16"/>
  <c r="I258" i="16"/>
  <c r="I254" i="16"/>
  <c r="I250" i="16"/>
  <c r="I246" i="16"/>
  <c r="I242" i="16"/>
  <c r="I238" i="16"/>
  <c r="I234" i="16"/>
  <c r="I230" i="16"/>
  <c r="I226" i="16"/>
  <c r="I222" i="16"/>
  <c r="I218" i="16"/>
  <c r="I214" i="16"/>
  <c r="I210" i="16"/>
  <c r="I206" i="16"/>
  <c r="I202" i="16"/>
  <c r="I198" i="16"/>
  <c r="I194" i="16"/>
  <c r="I190" i="16"/>
  <c r="I186" i="16"/>
  <c r="I182" i="16"/>
  <c r="I178" i="16"/>
  <c r="I174" i="16"/>
  <c r="I170" i="16"/>
  <c r="I166" i="16"/>
  <c r="I162" i="16"/>
  <c r="I158" i="16"/>
  <c r="I154" i="16"/>
  <c r="I150" i="16"/>
  <c r="I146" i="16"/>
  <c r="I142" i="16"/>
  <c r="I138" i="16"/>
  <c r="I134" i="16"/>
  <c r="I130" i="16"/>
  <c r="I126" i="16"/>
  <c r="I122" i="16"/>
  <c r="I118" i="16"/>
  <c r="I114" i="16"/>
  <c r="I110" i="16"/>
  <c r="I106" i="16"/>
  <c r="I102" i="16"/>
  <c r="I98" i="16"/>
  <c r="I94" i="16"/>
  <c r="I90" i="16"/>
  <c r="I86" i="16"/>
  <c r="I82" i="16"/>
  <c r="I78" i="16"/>
  <c r="I74" i="16"/>
  <c r="I70" i="16"/>
  <c r="I66" i="16"/>
  <c r="I62" i="16"/>
  <c r="I58" i="16"/>
  <c r="I54" i="16"/>
  <c r="I50" i="16"/>
  <c r="I46" i="16"/>
  <c r="I42" i="16"/>
  <c r="I38" i="16"/>
  <c r="I34" i="16"/>
  <c r="I30" i="16"/>
  <c r="I26" i="16"/>
  <c r="I22" i="16"/>
  <c r="I18" i="16"/>
  <c r="K329" i="16"/>
  <c r="K325" i="16"/>
  <c r="K321" i="16"/>
  <c r="K317" i="16"/>
  <c r="K313" i="16"/>
  <c r="K309" i="16"/>
  <c r="K305" i="16"/>
  <c r="K301" i="16"/>
  <c r="K297" i="16"/>
  <c r="K293" i="16"/>
  <c r="K289" i="16"/>
  <c r="K285" i="16"/>
  <c r="K281" i="16"/>
  <c r="K277" i="16"/>
  <c r="K273" i="16"/>
  <c r="K269" i="16"/>
  <c r="K265" i="16"/>
  <c r="K261" i="16"/>
  <c r="K257" i="16"/>
  <c r="K253" i="16"/>
  <c r="K249" i="16"/>
  <c r="K245" i="16"/>
  <c r="K241" i="16"/>
  <c r="K237" i="16"/>
  <c r="K233" i="16"/>
  <c r="K229" i="16"/>
  <c r="K225" i="16"/>
  <c r="K221" i="16"/>
  <c r="K217" i="16"/>
  <c r="K213" i="16"/>
  <c r="K209" i="16"/>
  <c r="K205" i="16"/>
  <c r="K201" i="16"/>
  <c r="K197" i="16"/>
  <c r="K193" i="16"/>
  <c r="K189" i="16"/>
  <c r="K185" i="16"/>
  <c r="K181" i="16"/>
  <c r="K177" i="16"/>
  <c r="K173" i="16"/>
  <c r="K169" i="16"/>
  <c r="K165" i="16"/>
  <c r="K161" i="16"/>
  <c r="K157" i="16"/>
  <c r="K153" i="16"/>
  <c r="K149" i="16"/>
  <c r="K145" i="16"/>
  <c r="K141" i="16"/>
  <c r="K137" i="16"/>
  <c r="K133" i="16"/>
  <c r="K129" i="16"/>
  <c r="K125" i="16"/>
  <c r="K121" i="16"/>
  <c r="K117" i="16"/>
  <c r="K113" i="16"/>
  <c r="K109" i="16"/>
  <c r="K105" i="16"/>
  <c r="K101" i="16"/>
  <c r="K97" i="16"/>
  <c r="K93" i="16"/>
  <c r="K89" i="16"/>
  <c r="K85" i="16"/>
  <c r="K81" i="16"/>
  <c r="K77" i="16"/>
  <c r="K73" i="16"/>
  <c r="K69" i="16"/>
  <c r="K65" i="16"/>
  <c r="K61" i="16"/>
  <c r="K57" i="16"/>
  <c r="K53" i="16"/>
  <c r="K49" i="16"/>
  <c r="K45" i="16"/>
  <c r="K41" i="16"/>
  <c r="K37" i="16"/>
  <c r="K33" i="16"/>
  <c r="K29" i="16"/>
  <c r="K25" i="16"/>
  <c r="K21" i="16"/>
  <c r="K17" i="16"/>
  <c r="I345" i="16"/>
  <c r="I341" i="16"/>
  <c r="I337" i="16"/>
  <c r="I333" i="16"/>
  <c r="I329" i="16"/>
  <c r="I325" i="16"/>
  <c r="I321" i="16"/>
  <c r="I317" i="16"/>
  <c r="I313" i="16"/>
  <c r="I309" i="16"/>
  <c r="I305" i="16"/>
  <c r="I301" i="16"/>
  <c r="I297" i="16"/>
  <c r="I293" i="16"/>
  <c r="I289" i="16"/>
  <c r="I285" i="16"/>
  <c r="I281" i="16"/>
  <c r="I277" i="16"/>
  <c r="I273" i="16"/>
  <c r="I269" i="16"/>
  <c r="I265" i="16"/>
  <c r="I261" i="16"/>
  <c r="I257" i="16"/>
  <c r="I253" i="16"/>
  <c r="I249" i="16"/>
  <c r="I245" i="16"/>
  <c r="I241" i="16"/>
  <c r="I237" i="16"/>
  <c r="I233" i="16"/>
  <c r="I229" i="16"/>
  <c r="I225" i="16"/>
  <c r="I221" i="16"/>
  <c r="I217" i="16"/>
  <c r="I213" i="16"/>
  <c r="I209" i="16"/>
  <c r="I205" i="16"/>
  <c r="I201" i="16"/>
  <c r="I197" i="16"/>
  <c r="I193" i="16"/>
  <c r="I189" i="16"/>
  <c r="I185" i="16"/>
  <c r="I181" i="16"/>
  <c r="I177" i="16"/>
  <c r="I173" i="16"/>
  <c r="I169" i="16"/>
  <c r="I165" i="16"/>
  <c r="I161" i="16"/>
  <c r="I157" i="16"/>
  <c r="I153" i="16"/>
  <c r="I149" i="16"/>
  <c r="I145" i="16"/>
  <c r="I141" i="16"/>
  <c r="I137" i="16"/>
  <c r="I133" i="16"/>
  <c r="I129" i="16"/>
  <c r="I125" i="16"/>
  <c r="I121" i="16"/>
  <c r="I117" i="16"/>
  <c r="I113" i="16"/>
  <c r="I109" i="16"/>
  <c r="I105" i="16"/>
  <c r="I101" i="16"/>
  <c r="I97" i="16"/>
  <c r="I93" i="16"/>
  <c r="I89" i="16"/>
  <c r="I85" i="16"/>
  <c r="I81" i="16"/>
  <c r="I77" i="16"/>
  <c r="I73" i="16"/>
  <c r="I69" i="16"/>
  <c r="I65" i="16"/>
  <c r="I61" i="16"/>
  <c r="I57" i="16"/>
  <c r="I53" i="16"/>
  <c r="I49" i="16"/>
  <c r="I45" i="16"/>
  <c r="I41" i="16"/>
  <c r="I37" i="16"/>
  <c r="I33" i="16"/>
  <c r="I29" i="16"/>
  <c r="I25" i="16"/>
  <c r="I21" i="16"/>
  <c r="I17" i="16"/>
  <c r="I16" i="16"/>
  <c r="K123" i="15"/>
  <c r="W442" i="14"/>
  <c r="AD442" i="14"/>
  <c r="AD446" i="14"/>
  <c r="W446" i="14"/>
  <c r="V443" i="14"/>
  <c r="AC455" i="14" s="1"/>
  <c r="AG455" i="14"/>
  <c r="AA442" i="14"/>
  <c r="V442" i="14"/>
  <c r="AA443" i="14"/>
  <c r="AB455" i="14" s="1"/>
  <c r="AE449" i="14"/>
  <c r="AG502" i="14" s="1"/>
  <c r="AE450" i="14"/>
  <c r="AG503" i="14" s="1"/>
  <c r="AE451" i="14"/>
  <c r="AE452" i="14"/>
  <c r="AE448" i="14"/>
  <c r="AG501" i="14" s="1"/>
  <c r="AE453" i="14"/>
  <c r="AG506" i="14" s="1"/>
  <c r="AE454" i="14"/>
  <c r="AE446" i="14"/>
  <c r="AG499" i="14" s="1"/>
  <c r="AE447" i="14"/>
  <c r="AG500" i="14" s="1"/>
  <c r="AE442" i="14"/>
  <c r="AG495" i="14" s="1"/>
  <c r="AE443" i="14"/>
  <c r="AG496" i="14" s="1"/>
  <c r="AE444" i="14"/>
  <c r="AG497" i="14" s="1"/>
  <c r="AE445" i="14"/>
  <c r="AG498" i="14" s="1"/>
  <c r="C255" i="24"/>
  <c r="D255" i="24"/>
  <c r="U255" i="24" s="1"/>
  <c r="L434" i="14"/>
  <c r="O434" i="14"/>
  <c r="L426" i="14"/>
  <c r="O426" i="14"/>
  <c r="L418" i="14"/>
  <c r="O418" i="14"/>
  <c r="L410" i="14"/>
  <c r="O410" i="14"/>
  <c r="L402" i="14"/>
  <c r="O402" i="14"/>
  <c r="L394" i="14"/>
  <c r="O394" i="14"/>
  <c r="L386" i="14"/>
  <c r="O386" i="14"/>
  <c r="L378" i="14"/>
  <c r="O378" i="14"/>
  <c r="L370" i="14"/>
  <c r="O370" i="14"/>
  <c r="L362" i="14"/>
  <c r="O362" i="14"/>
  <c r="L354" i="14"/>
  <c r="O354" i="14"/>
  <c r="J441" i="14"/>
  <c r="K441" i="14" s="1"/>
  <c r="L441" i="14"/>
  <c r="O441" i="14"/>
  <c r="L409" i="14"/>
  <c r="O409" i="14"/>
  <c r="L377" i="14"/>
  <c r="O377" i="14"/>
  <c r="L440" i="14"/>
  <c r="O440" i="14"/>
  <c r="L432" i="14"/>
  <c r="O432" i="14"/>
  <c r="L424" i="14"/>
  <c r="O424" i="14"/>
  <c r="L416" i="14"/>
  <c r="O416" i="14"/>
  <c r="L408" i="14"/>
  <c r="O408" i="14"/>
  <c r="L400" i="14"/>
  <c r="O400" i="14"/>
  <c r="L392" i="14"/>
  <c r="O392" i="14"/>
  <c r="L384" i="14"/>
  <c r="O384" i="14"/>
  <c r="L376" i="14"/>
  <c r="O376" i="14"/>
  <c r="L368" i="14"/>
  <c r="O368" i="14"/>
  <c r="L360" i="14"/>
  <c r="O360" i="14"/>
  <c r="L352" i="14"/>
  <c r="O352" i="14"/>
  <c r="L433" i="14"/>
  <c r="O433" i="14"/>
  <c r="L401" i="14"/>
  <c r="O401" i="14"/>
  <c r="L369" i="14"/>
  <c r="O369" i="14"/>
  <c r="L439" i="14"/>
  <c r="O439" i="14"/>
  <c r="L431" i="14"/>
  <c r="O431" i="14"/>
  <c r="L423" i="14"/>
  <c r="O423" i="14"/>
  <c r="L415" i="14"/>
  <c r="O415" i="14"/>
  <c r="L407" i="14"/>
  <c r="O407" i="14"/>
  <c r="L399" i="14"/>
  <c r="O399" i="14"/>
  <c r="L391" i="14"/>
  <c r="O391" i="14"/>
  <c r="L383" i="14"/>
  <c r="O383" i="14"/>
  <c r="L375" i="14"/>
  <c r="O375" i="14"/>
  <c r="L367" i="14"/>
  <c r="O367" i="14"/>
  <c r="L359" i="14"/>
  <c r="O359" i="14"/>
  <c r="L443" i="14"/>
  <c r="O443" i="14"/>
  <c r="L425" i="14"/>
  <c r="O425" i="14"/>
  <c r="L393" i="14"/>
  <c r="O393" i="14"/>
  <c r="L361" i="14"/>
  <c r="O361" i="14"/>
  <c r="L438" i="14"/>
  <c r="O438" i="14"/>
  <c r="L430" i="14"/>
  <c r="O430" i="14"/>
  <c r="L422" i="14"/>
  <c r="O422" i="14"/>
  <c r="L414" i="14"/>
  <c r="O414" i="14"/>
  <c r="L406" i="14"/>
  <c r="O406" i="14"/>
  <c r="L398" i="14"/>
  <c r="O398" i="14"/>
  <c r="L390" i="14"/>
  <c r="O390" i="14"/>
  <c r="L382" i="14"/>
  <c r="O382" i="14"/>
  <c r="L374" i="14"/>
  <c r="O374" i="14"/>
  <c r="L366" i="14"/>
  <c r="O366" i="14"/>
  <c r="L358" i="14"/>
  <c r="O358" i="14"/>
  <c r="L417" i="14"/>
  <c r="O417" i="14"/>
  <c r="L385" i="14"/>
  <c r="O385" i="14"/>
  <c r="L353" i="14"/>
  <c r="O353" i="14"/>
  <c r="L437" i="14"/>
  <c r="O437" i="14"/>
  <c r="L429" i="14"/>
  <c r="O429" i="14"/>
  <c r="L421" i="14"/>
  <c r="O421" i="14"/>
  <c r="L413" i="14"/>
  <c r="O413" i="14"/>
  <c r="L405" i="14"/>
  <c r="O405" i="14"/>
  <c r="L397" i="14"/>
  <c r="O397" i="14"/>
  <c r="L389" i="14"/>
  <c r="O389" i="14"/>
  <c r="L381" i="14"/>
  <c r="O381" i="14"/>
  <c r="L373" i="14"/>
  <c r="O373" i="14"/>
  <c r="L365" i="14"/>
  <c r="O365" i="14"/>
  <c r="L357" i="14"/>
  <c r="O357" i="14"/>
  <c r="L436" i="14"/>
  <c r="O436" i="14"/>
  <c r="L428" i="14"/>
  <c r="O428" i="14"/>
  <c r="L420" i="14"/>
  <c r="O420" i="14"/>
  <c r="L412" i="14"/>
  <c r="O412" i="14"/>
  <c r="L404" i="14"/>
  <c r="O404" i="14"/>
  <c r="L396" i="14"/>
  <c r="O396" i="14"/>
  <c r="L388" i="14"/>
  <c r="O388" i="14"/>
  <c r="L380" i="14"/>
  <c r="O380" i="14"/>
  <c r="L372" i="14"/>
  <c r="O372" i="14"/>
  <c r="L364" i="14"/>
  <c r="O364" i="14"/>
  <c r="L356" i="14"/>
  <c r="O356" i="14"/>
  <c r="L447" i="14"/>
  <c r="O447" i="14"/>
  <c r="L435" i="14"/>
  <c r="O435" i="14"/>
  <c r="L427" i="14"/>
  <c r="O427" i="14"/>
  <c r="L419" i="14"/>
  <c r="O419" i="14"/>
  <c r="L411" i="14"/>
  <c r="O411" i="14"/>
  <c r="L403" i="14"/>
  <c r="O403" i="14"/>
  <c r="L395" i="14"/>
  <c r="O395" i="14"/>
  <c r="L387" i="14"/>
  <c r="O387" i="14"/>
  <c r="L379" i="14"/>
  <c r="O379" i="14"/>
  <c r="L371" i="14"/>
  <c r="O371" i="14"/>
  <c r="L363" i="14"/>
  <c r="O363" i="14"/>
  <c r="L355" i="14"/>
  <c r="O355" i="14"/>
  <c r="L546" i="16"/>
  <c r="L542" i="16"/>
  <c r="L538" i="16"/>
  <c r="L534" i="16"/>
  <c r="L530" i="16"/>
  <c r="L526" i="16"/>
  <c r="L522" i="16"/>
  <c r="L518" i="16"/>
  <c r="L514" i="16"/>
  <c r="L510" i="16"/>
  <c r="L506" i="16"/>
  <c r="L502" i="16"/>
  <c r="L498" i="16"/>
  <c r="L494" i="16"/>
  <c r="L490" i="16"/>
  <c r="L486" i="16"/>
  <c r="L482" i="16"/>
  <c r="L478" i="16"/>
  <c r="L474" i="16"/>
  <c r="L470" i="16"/>
  <c r="L466" i="16"/>
  <c r="L462" i="16"/>
  <c r="L458" i="16"/>
  <c r="L454" i="16"/>
  <c r="L450" i="16"/>
  <c r="L446" i="16"/>
  <c r="L442" i="16"/>
  <c r="L438" i="16"/>
  <c r="L434" i="16"/>
  <c r="L430" i="16"/>
  <c r="L426" i="16"/>
  <c r="L422" i="16"/>
  <c r="L418" i="16"/>
  <c r="L414" i="16"/>
  <c r="L410" i="16"/>
  <c r="L406" i="16"/>
  <c r="L402" i="16"/>
  <c r="L398" i="16"/>
  <c r="L394" i="16"/>
  <c r="L390" i="16"/>
  <c r="L386" i="16"/>
  <c r="L382" i="16"/>
  <c r="L425" i="16"/>
  <c r="L297" i="16"/>
  <c r="L169" i="16"/>
  <c r="L81" i="16"/>
  <c r="L378" i="16"/>
  <c r="L374" i="16"/>
  <c r="L370" i="16"/>
  <c r="L366" i="16"/>
  <c r="L362" i="16"/>
  <c r="L358" i="16"/>
  <c r="L354" i="16"/>
  <c r="L350" i="16"/>
  <c r="L346" i="16"/>
  <c r="L342" i="16"/>
  <c r="I446" i="14"/>
  <c r="P446" i="14"/>
  <c r="L548" i="16"/>
  <c r="M560" i="16" s="1"/>
  <c r="N94" i="15"/>
  <c r="N95" i="15" s="1"/>
  <c r="N96" i="15" s="1"/>
  <c r="N97" i="15" s="1"/>
  <c r="N98" i="15" s="1"/>
  <c r="N99" i="15" s="1"/>
  <c r="N100" i="15" s="1"/>
  <c r="N101" i="15" s="1"/>
  <c r="N102" i="15" s="1"/>
  <c r="N103" i="15" s="1"/>
  <c r="N104" i="15" s="1"/>
  <c r="N105" i="15" s="1"/>
  <c r="N106" i="15" s="1"/>
  <c r="N107" i="15" s="1"/>
  <c r="N108" i="15" s="1"/>
  <c r="N109" i="15" s="1"/>
  <c r="N110" i="15" s="1"/>
  <c r="N111" i="15" s="1"/>
  <c r="N112" i="15" s="1"/>
  <c r="N113" i="15" s="1"/>
  <c r="N114" i="15" s="1"/>
  <c r="N115" i="15" s="1"/>
  <c r="N116" i="15" s="1"/>
  <c r="N117" i="15" s="1"/>
  <c r="N118" i="15" s="1"/>
  <c r="N119" i="15" s="1"/>
  <c r="N120" i="15" s="1"/>
  <c r="N121" i="15" s="1"/>
  <c r="N122" i="15" s="1"/>
  <c r="N123" i="15" s="1"/>
  <c r="N124" i="15" s="1"/>
  <c r="N125" i="15" s="1"/>
  <c r="N126" i="15" s="1"/>
  <c r="N127" i="15" s="1"/>
  <c r="N128" i="15" s="1"/>
  <c r="N129" i="15" s="1"/>
  <c r="N130" i="15" s="1"/>
  <c r="N131" i="15" s="1"/>
  <c r="N132" i="15" s="1"/>
  <c r="N133" i="15" s="1"/>
  <c r="N134" i="15" s="1"/>
  <c r="N135" i="15" s="1"/>
  <c r="N136" i="15" s="1"/>
  <c r="N137" i="15" s="1"/>
  <c r="N138" i="15" s="1"/>
  <c r="N139" i="15" s="1"/>
  <c r="N140" i="15" s="1"/>
  <c r="N141" i="15" s="1"/>
  <c r="N142" i="15" s="1"/>
  <c r="N143" i="15" s="1"/>
  <c r="N144" i="15" s="1"/>
  <c r="N145" i="15" s="1"/>
  <c r="N146" i="15" s="1"/>
  <c r="N147" i="15" s="1"/>
  <c r="N148" i="15" s="1"/>
  <c r="N149" i="15" s="1"/>
  <c r="N150" i="15" s="1"/>
  <c r="N151" i="15" s="1"/>
  <c r="N152" i="15" s="1"/>
  <c r="N153" i="15" s="1"/>
  <c r="N154" i="15" s="1"/>
  <c r="N155" i="15" s="1"/>
  <c r="N156" i="15" s="1"/>
  <c r="N157" i="15" s="1"/>
  <c r="N158" i="15" s="1"/>
  <c r="N159" i="15" s="1"/>
  <c r="N160" i="15" s="1"/>
  <c r="N161" i="15" s="1"/>
  <c r="N162" i="15" s="1"/>
  <c r="N163" i="15" s="1"/>
  <c r="N164" i="15" s="1"/>
  <c r="N165" i="15" s="1"/>
  <c r="N166" i="15" s="1"/>
  <c r="N167" i="15" s="1"/>
  <c r="N168" i="15" s="1"/>
  <c r="N169" i="15" s="1"/>
  <c r="N170" i="15" s="1"/>
  <c r="N171" i="15" s="1"/>
  <c r="N172" i="15" s="1"/>
  <c r="N173" i="15" s="1"/>
  <c r="N174" i="15" s="1"/>
  <c r="N175" i="15" s="1"/>
  <c r="N176" i="15" s="1"/>
  <c r="N177" i="15" s="1"/>
  <c r="N178" i="15" s="1"/>
  <c r="N179" i="15" s="1"/>
  <c r="N180" i="15" s="1"/>
  <c r="N181" i="15" s="1"/>
  <c r="N182" i="15" s="1"/>
  <c r="N183" i="15" s="1"/>
  <c r="N184" i="15" s="1"/>
  <c r="N185" i="15" s="1"/>
  <c r="N186" i="15" s="1"/>
  <c r="N187" i="15" s="1"/>
  <c r="N188" i="15" s="1"/>
  <c r="N189" i="15" s="1"/>
  <c r="N190" i="15" s="1"/>
  <c r="N191" i="15" s="1"/>
  <c r="N192" i="15" s="1"/>
  <c r="N193" i="15" s="1"/>
  <c r="N194" i="15" s="1"/>
  <c r="N195" i="15" s="1"/>
  <c r="N196" i="15" s="1"/>
  <c r="N197" i="15" s="1"/>
  <c r="N198" i="15" s="1"/>
  <c r="N199" i="15" s="1"/>
  <c r="N200" i="15" s="1"/>
  <c r="N201" i="15" s="1"/>
  <c r="N202" i="15" s="1"/>
  <c r="N203" i="15" s="1"/>
  <c r="N204" i="15" s="1"/>
  <c r="N205" i="15" s="1"/>
  <c r="N206" i="15" s="1"/>
  <c r="N207" i="15" s="1"/>
  <c r="N208" i="15" s="1"/>
  <c r="N209" i="15" s="1"/>
  <c r="N210" i="15" s="1"/>
  <c r="N211" i="15" s="1"/>
  <c r="N212" i="15" s="1"/>
  <c r="N213" i="15" s="1"/>
  <c r="N214" i="15" s="1"/>
  <c r="N215" i="15" s="1"/>
  <c r="N216" i="15" s="1"/>
  <c r="N217" i="15" s="1"/>
  <c r="N218" i="15" s="1"/>
  <c r="N219" i="15" s="1"/>
  <c r="N220" i="15" s="1"/>
  <c r="N221" i="15" s="1"/>
  <c r="N222" i="15" s="1"/>
  <c r="N223" i="15" s="1"/>
  <c r="N224" i="15" s="1"/>
  <c r="N225" i="15" s="1"/>
  <c r="N226" i="15" s="1"/>
  <c r="N227" i="15" s="1"/>
  <c r="N228" i="15" s="1"/>
  <c r="N229" i="15" s="1"/>
  <c r="N230" i="15" s="1"/>
  <c r="N231" i="15" s="1"/>
  <c r="N232" i="15" s="1"/>
  <c r="N233" i="15" s="1"/>
  <c r="N234" i="15" s="1"/>
  <c r="N235" i="15" s="1"/>
  <c r="N236" i="15" s="1"/>
  <c r="N237" i="15" s="1"/>
  <c r="N238" i="15" s="1"/>
  <c r="N239" i="15" s="1"/>
  <c r="N240" i="15" s="1"/>
  <c r="N241" i="15" s="1"/>
  <c r="N242" i="15" s="1"/>
  <c r="N243" i="15" s="1"/>
  <c r="N244" i="15" s="1"/>
  <c r="N245" i="15" s="1"/>
  <c r="N246" i="15" s="1"/>
  <c r="N247" i="15" s="1"/>
  <c r="N248" i="15" s="1"/>
  <c r="N249" i="15" s="1"/>
  <c r="N250" i="15" s="1"/>
  <c r="N251" i="15" s="1"/>
  <c r="N252" i="15" s="1"/>
  <c r="N253" i="15" s="1"/>
  <c r="N254" i="15" s="1"/>
  <c r="N255" i="15" s="1"/>
  <c r="N256" i="15" s="1"/>
  <c r="N257" i="15" s="1"/>
  <c r="N258" i="15" s="1"/>
  <c r="N259" i="15" s="1"/>
  <c r="N260" i="15" s="1"/>
  <c r="N261" i="15" s="1"/>
  <c r="N262" i="15" s="1"/>
  <c r="N263" i="15" s="1"/>
  <c r="N264" i="15" s="1"/>
  <c r="N265" i="15" s="1"/>
  <c r="N266" i="15" s="1"/>
  <c r="N267" i="15" s="1"/>
  <c r="N268" i="15" s="1"/>
  <c r="N269" i="15" s="1"/>
  <c r="N270" i="15" s="1"/>
  <c r="N271" i="15" s="1"/>
  <c r="N272" i="15" s="1"/>
  <c r="N273" i="15" s="1"/>
  <c r="L492" i="16"/>
  <c r="L540" i="16"/>
  <c r="L528" i="16"/>
  <c r="L508" i="16"/>
  <c r="L488" i="16"/>
  <c r="L468" i="16"/>
  <c r="L456" i="16"/>
  <c r="L440" i="16"/>
  <c r="L428" i="16"/>
  <c r="L408" i="16"/>
  <c r="L392" i="16"/>
  <c r="L376" i="16"/>
  <c r="L364" i="16"/>
  <c r="L352" i="16"/>
  <c r="L336" i="16"/>
  <c r="L316" i="16"/>
  <c r="L304" i="16"/>
  <c r="L288" i="16"/>
  <c r="L64" i="16"/>
  <c r="L536" i="16"/>
  <c r="L520" i="16"/>
  <c r="L512" i="16"/>
  <c r="L496" i="16"/>
  <c r="L480" i="16"/>
  <c r="L472" i="16"/>
  <c r="L464" i="16"/>
  <c r="L452" i="16"/>
  <c r="L436" i="16"/>
  <c r="L416" i="16"/>
  <c r="L400" i="16"/>
  <c r="L384" i="16"/>
  <c r="L368" i="16"/>
  <c r="L344" i="16"/>
  <c r="L328" i="16"/>
  <c r="L312" i="16"/>
  <c r="L300" i="16"/>
  <c r="L547" i="16"/>
  <c r="L500" i="16"/>
  <c r="L412" i="16"/>
  <c r="L444" i="16"/>
  <c r="L424" i="16"/>
  <c r="L404" i="16"/>
  <c r="L388" i="16"/>
  <c r="L372" i="16"/>
  <c r="L356" i="16"/>
  <c r="L348" i="16"/>
  <c r="L332" i="16"/>
  <c r="L320" i="16"/>
  <c r="L308" i="16"/>
  <c r="L292" i="16"/>
  <c r="L128" i="16"/>
  <c r="L338" i="16"/>
  <c r="L334" i="16"/>
  <c r="L330" i="16"/>
  <c r="L326" i="16"/>
  <c r="L322" i="16"/>
  <c r="L318" i="16"/>
  <c r="L314" i="16"/>
  <c r="L310" i="16"/>
  <c r="L306" i="16"/>
  <c r="L302" i="16"/>
  <c r="L298" i="16"/>
  <c r="L294" i="16"/>
  <c r="L290" i="16"/>
  <c r="L286" i="16"/>
  <c r="L544" i="16"/>
  <c r="L532" i="16"/>
  <c r="L524" i="16"/>
  <c r="L516" i="16"/>
  <c r="L504" i="16"/>
  <c r="L484" i="16"/>
  <c r="L476" i="16"/>
  <c r="L460" i="16"/>
  <c r="L448" i="16"/>
  <c r="L432" i="16"/>
  <c r="L420" i="16"/>
  <c r="L396" i="16"/>
  <c r="L380" i="16"/>
  <c r="L360" i="16"/>
  <c r="L340" i="16"/>
  <c r="L324" i="16"/>
  <c r="L296" i="16"/>
  <c r="L545" i="16"/>
  <c r="L541" i="16"/>
  <c r="L537" i="16"/>
  <c r="L533" i="16"/>
  <c r="L529" i="16"/>
  <c r="L517" i="16"/>
  <c r="L513" i="16"/>
  <c r="L509" i="16"/>
  <c r="L505" i="16"/>
  <c r="L501" i="16"/>
  <c r="L489" i="16"/>
  <c r="L112" i="16"/>
  <c r="L96" i="16"/>
  <c r="L80" i="16"/>
  <c r="L48" i="16"/>
  <c r="L32" i="16"/>
  <c r="L543" i="16"/>
  <c r="L539" i="16"/>
  <c r="L535" i="16"/>
  <c r="L531" i="16"/>
  <c r="L515" i="16"/>
  <c r="L511" i="16"/>
  <c r="L507" i="16"/>
  <c r="L503" i="16"/>
  <c r="L499" i="16"/>
  <c r="P442" i="14"/>
  <c r="J442" i="14"/>
  <c r="K442" i="14" s="1"/>
  <c r="J443" i="14"/>
  <c r="K443" i="14" s="1"/>
  <c r="L527" i="16"/>
  <c r="L525" i="16"/>
  <c r="L523" i="16"/>
  <c r="L521" i="16"/>
  <c r="L519" i="16"/>
  <c r="L497" i="16"/>
  <c r="L495" i="16"/>
  <c r="L493" i="16"/>
  <c r="L491" i="16"/>
  <c r="L487" i="16"/>
  <c r="L485" i="16"/>
  <c r="L483" i="16"/>
  <c r="L481" i="16"/>
  <c r="L479" i="16"/>
  <c r="L477" i="16"/>
  <c r="L475" i="16"/>
  <c r="L473" i="16"/>
  <c r="L471" i="16"/>
  <c r="L469" i="16"/>
  <c r="L467" i="16"/>
  <c r="L465" i="16"/>
  <c r="L463" i="16"/>
  <c r="L461" i="16"/>
  <c r="L459" i="16"/>
  <c r="L457" i="16"/>
  <c r="L455" i="16"/>
  <c r="L453" i="16"/>
  <c r="L451" i="16"/>
  <c r="L449" i="16"/>
  <c r="L447" i="16"/>
  <c r="L445" i="16"/>
  <c r="L443" i="16"/>
  <c r="L441" i="16"/>
  <c r="L439" i="16"/>
  <c r="L437" i="16"/>
  <c r="L435" i="16"/>
  <c r="L433" i="16"/>
  <c r="L431" i="16"/>
  <c r="L429" i="16"/>
  <c r="L427" i="16"/>
  <c r="L423" i="16"/>
  <c r="L421" i="16"/>
  <c r="L419" i="16"/>
  <c r="L417" i="16"/>
  <c r="L415" i="16"/>
  <c r="L413" i="16"/>
  <c r="L411" i="16"/>
  <c r="L409" i="16"/>
  <c r="L407" i="16"/>
  <c r="L405" i="16"/>
  <c r="L403" i="16"/>
  <c r="L401" i="16"/>
  <c r="L399" i="16"/>
  <c r="L397" i="16"/>
  <c r="L395" i="16"/>
  <c r="L393" i="16"/>
  <c r="L391" i="16"/>
  <c r="L389" i="16"/>
  <c r="L387" i="16"/>
  <c r="L385" i="16"/>
  <c r="L383" i="16"/>
  <c r="L381" i="16"/>
  <c r="L379" i="16"/>
  <c r="L377" i="16"/>
  <c r="L375" i="16"/>
  <c r="L373" i="16"/>
  <c r="L371" i="16"/>
  <c r="L369" i="16"/>
  <c r="L367" i="16"/>
  <c r="L365" i="16"/>
  <c r="L363" i="16"/>
  <c r="L361" i="16"/>
  <c r="L359" i="16"/>
  <c r="L357" i="16"/>
  <c r="L355" i="16"/>
  <c r="L353" i="16"/>
  <c r="L351" i="16"/>
  <c r="L349" i="16"/>
  <c r="L347" i="16"/>
  <c r="L345" i="16"/>
  <c r="L343" i="16"/>
  <c r="L341" i="16"/>
  <c r="L339" i="16"/>
  <c r="L337" i="16"/>
  <c r="L335" i="16"/>
  <c r="L333" i="16"/>
  <c r="L331" i="16"/>
  <c r="L329" i="16"/>
  <c r="L327" i="16"/>
  <c r="L273" i="16"/>
  <c r="L233" i="16"/>
  <c r="L209" i="16"/>
  <c r="L145" i="16"/>
  <c r="L105" i="16"/>
  <c r="L41" i="16"/>
  <c r="L325" i="16"/>
  <c r="L323" i="16"/>
  <c r="L321" i="16"/>
  <c r="L319" i="16"/>
  <c r="L317" i="16"/>
  <c r="L315" i="16"/>
  <c r="L313" i="16"/>
  <c r="L311" i="16"/>
  <c r="L309" i="16"/>
  <c r="L307" i="16"/>
  <c r="L305" i="16"/>
  <c r="L303" i="16"/>
  <c r="L301" i="16"/>
  <c r="L299" i="16"/>
  <c r="L295" i="16"/>
  <c r="L293" i="16"/>
  <c r="L291" i="16"/>
  <c r="L289" i="16"/>
  <c r="L287" i="16"/>
  <c r="L285" i="16"/>
  <c r="L283" i="16"/>
  <c r="L281" i="16"/>
  <c r="L279" i="16"/>
  <c r="L277" i="16"/>
  <c r="L275" i="16"/>
  <c r="L271" i="16"/>
  <c r="L269" i="16"/>
  <c r="L267" i="16"/>
  <c r="L265" i="16"/>
  <c r="L263" i="16"/>
  <c r="L261" i="16"/>
  <c r="L259" i="16"/>
  <c r="L257" i="16"/>
  <c r="L255" i="16"/>
  <c r="L253" i="16"/>
  <c r="L251" i="16"/>
  <c r="L249" i="16"/>
  <c r="L247" i="16"/>
  <c r="L245" i="16"/>
  <c r="L243" i="16"/>
  <c r="L241" i="16"/>
  <c r="L239" i="16"/>
  <c r="L237" i="16"/>
  <c r="L235" i="16"/>
  <c r="L231" i="16"/>
  <c r="L229" i="16"/>
  <c r="L227" i="16"/>
  <c r="L225" i="16"/>
  <c r="L223" i="16"/>
  <c r="L221" i="16"/>
  <c r="L219" i="16"/>
  <c r="L217" i="16"/>
  <c r="L215" i="16"/>
  <c r="L213" i="16"/>
  <c r="L201" i="16"/>
  <c r="L193" i="16"/>
  <c r="L185" i="16"/>
  <c r="L177" i="16"/>
  <c r="L161" i="16"/>
  <c r="L153" i="16"/>
  <c r="L137" i="16"/>
  <c r="L129" i="16"/>
  <c r="L121" i="16"/>
  <c r="L113" i="16"/>
  <c r="L97" i="16"/>
  <c r="L89" i="16"/>
  <c r="L73" i="16"/>
  <c r="L65" i="16"/>
  <c r="L57" i="16"/>
  <c r="L49" i="16"/>
  <c r="L33" i="16"/>
  <c r="L25" i="16"/>
  <c r="L17" i="16"/>
  <c r="L9" i="16"/>
  <c r="L284" i="16"/>
  <c r="L282" i="16"/>
  <c r="L280" i="16"/>
  <c r="L278" i="16"/>
  <c r="L276" i="16"/>
  <c r="L274" i="16"/>
  <c r="L272" i="16"/>
  <c r="L270" i="16"/>
  <c r="L268" i="16"/>
  <c r="L266" i="16"/>
  <c r="L264" i="16"/>
  <c r="L262" i="16"/>
  <c r="L260" i="16"/>
  <c r="L258" i="16"/>
  <c r="L256" i="16"/>
  <c r="L254" i="16"/>
  <c r="L252" i="16"/>
  <c r="L250" i="16"/>
  <c r="L248" i="16"/>
  <c r="L246" i="16"/>
  <c r="L244" i="16"/>
  <c r="L242" i="16"/>
  <c r="L240" i="16"/>
  <c r="L238" i="16"/>
  <c r="L236" i="16"/>
  <c r="L234" i="16"/>
  <c r="L232" i="16"/>
  <c r="L230" i="16"/>
  <c r="L228" i="16"/>
  <c r="L226" i="16"/>
  <c r="L224" i="16"/>
  <c r="L222" i="16"/>
  <c r="L220" i="16"/>
  <c r="L218" i="16"/>
  <c r="L216" i="16"/>
  <c r="L214" i="16"/>
  <c r="L212" i="16"/>
  <c r="L210" i="16"/>
  <c r="L208" i="16"/>
  <c r="L206" i="16"/>
  <c r="L204" i="16"/>
  <c r="L202" i="16"/>
  <c r="L200" i="16"/>
  <c r="L198" i="16"/>
  <c r="L196" i="16"/>
  <c r="L194" i="16"/>
  <c r="L192" i="16"/>
  <c r="L190" i="16"/>
  <c r="L188" i="16"/>
  <c r="L186" i="16"/>
  <c r="L184" i="16"/>
  <c r="L182" i="16"/>
  <c r="L180" i="16"/>
  <c r="L178" i="16"/>
  <c r="L176" i="16"/>
  <c r="L174" i="16"/>
  <c r="L172" i="16"/>
  <c r="L170" i="16"/>
  <c r="L168" i="16"/>
  <c r="L166" i="16"/>
  <c r="L164" i="16"/>
  <c r="L162" i="16"/>
  <c r="L160" i="16"/>
  <c r="L158" i="16"/>
  <c r="L156" i="16"/>
  <c r="L154" i="16"/>
  <c r="L152" i="16"/>
  <c r="L150" i="16"/>
  <c r="L148" i="16"/>
  <c r="L146" i="16"/>
  <c r="L144" i="16"/>
  <c r="L142" i="16"/>
  <c r="L140" i="16"/>
  <c r="L136" i="16"/>
  <c r="L120" i="16"/>
  <c r="L104" i="16"/>
  <c r="L88" i="16"/>
  <c r="L72" i="16"/>
  <c r="L56" i="16"/>
  <c r="L40" i="16"/>
  <c r="L8" i="16"/>
  <c r="L16" i="16"/>
  <c r="L24" i="16"/>
  <c r="L211" i="16"/>
  <c r="L207" i="16"/>
  <c r="L205" i="16"/>
  <c r="L203" i="16"/>
  <c r="L199" i="16"/>
  <c r="L197" i="16"/>
  <c r="L195" i="16"/>
  <c r="L191" i="16"/>
  <c r="L189" i="16"/>
  <c r="L187" i="16"/>
  <c r="L183" i="16"/>
  <c r="L181" i="16"/>
  <c r="L179" i="16"/>
  <c r="L175" i="16"/>
  <c r="L173" i="16"/>
  <c r="L171" i="16"/>
  <c r="L167" i="16"/>
  <c r="L165" i="16"/>
  <c r="L163" i="16"/>
  <c r="L159" i="16"/>
  <c r="L157" i="16"/>
  <c r="L155" i="16"/>
  <c r="L151" i="16"/>
  <c r="L149" i="16"/>
  <c r="L147" i="16"/>
  <c r="L143" i="16"/>
  <c r="L141" i="16"/>
  <c r="L139" i="16"/>
  <c r="L135" i="16"/>
  <c r="L133" i="16"/>
  <c r="L131" i="16"/>
  <c r="L127" i="16"/>
  <c r="L125" i="16"/>
  <c r="L123" i="16"/>
  <c r="L119" i="16"/>
  <c r="L117" i="16"/>
  <c r="L115" i="16"/>
  <c r="L111" i="16"/>
  <c r="L109" i="16"/>
  <c r="L107" i="16"/>
  <c r="L103" i="16"/>
  <c r="L101" i="16"/>
  <c r="L99" i="16"/>
  <c r="L95" i="16"/>
  <c r="L93" i="16"/>
  <c r="L91" i="16"/>
  <c r="L87" i="16"/>
  <c r="L85" i="16"/>
  <c r="L83" i="16"/>
  <c r="L79" i="16"/>
  <c r="L77" i="16"/>
  <c r="L75" i="16"/>
  <c r="L71" i="16"/>
  <c r="L69" i="16"/>
  <c r="L67" i="16"/>
  <c r="L63" i="16"/>
  <c r="L61" i="16"/>
  <c r="L59" i="16"/>
  <c r="L55" i="16"/>
  <c r="L53" i="16"/>
  <c r="L51" i="16"/>
  <c r="L47" i="16"/>
  <c r="L45" i="16"/>
  <c r="L43" i="16"/>
  <c r="L39" i="16"/>
  <c r="L37" i="16"/>
  <c r="L35" i="16"/>
  <c r="L31" i="16"/>
  <c r="L29" i="16"/>
  <c r="L27" i="16"/>
  <c r="L23" i="16"/>
  <c r="L21" i="16"/>
  <c r="L19" i="16"/>
  <c r="L15" i="16"/>
  <c r="L13" i="16"/>
  <c r="L11" i="16"/>
  <c r="L7" i="16"/>
  <c r="L5" i="16"/>
  <c r="L3" i="16"/>
  <c r="L138" i="16"/>
  <c r="L134" i="16"/>
  <c r="L132" i="16"/>
  <c r="L130" i="16"/>
  <c r="L126" i="16"/>
  <c r="L124" i="16"/>
  <c r="L122" i="16"/>
  <c r="L118" i="16"/>
  <c r="L116" i="16"/>
  <c r="L114" i="16"/>
  <c r="L110" i="16"/>
  <c r="L108" i="16"/>
  <c r="L106" i="16"/>
  <c r="L102" i="16"/>
  <c r="L100" i="16"/>
  <c r="L98" i="16"/>
  <c r="L94" i="16"/>
  <c r="L92" i="16"/>
  <c r="L90" i="16"/>
  <c r="L86" i="16"/>
  <c r="L84" i="16"/>
  <c r="L82" i="16"/>
  <c r="L78" i="16"/>
  <c r="L76" i="16"/>
  <c r="L74" i="16"/>
  <c r="L70" i="16"/>
  <c r="L68" i="16"/>
  <c r="L66" i="16"/>
  <c r="L62" i="16"/>
  <c r="L60" i="16"/>
  <c r="L58" i="16"/>
  <c r="L54" i="16"/>
  <c r="L52" i="16"/>
  <c r="L50" i="16"/>
  <c r="L46" i="16"/>
  <c r="L44" i="16"/>
  <c r="L42" i="16"/>
  <c r="L38" i="16"/>
  <c r="L36" i="16"/>
  <c r="L34" i="16"/>
  <c r="L30" i="16"/>
  <c r="L28" i="16"/>
  <c r="L26" i="16"/>
  <c r="L22" i="16"/>
  <c r="L20" i="16"/>
  <c r="L18" i="16"/>
  <c r="L14" i="16"/>
  <c r="L12" i="16"/>
  <c r="L10" i="16"/>
  <c r="L6" i="16"/>
  <c r="L4" i="16"/>
  <c r="I442" i="14"/>
  <c r="Q442" i="14"/>
  <c r="H18" i="1"/>
  <c r="AF458" i="14" l="1"/>
  <c r="AG507" i="14"/>
  <c r="AF456" i="14"/>
  <c r="AG505" i="14"/>
  <c r="AF455" i="14"/>
  <c r="AG504" i="14"/>
  <c r="M559" i="16"/>
  <c r="M46" i="16"/>
  <c r="M88" i="16"/>
  <c r="M130" i="16"/>
  <c r="M143" i="16"/>
  <c r="M163" i="16"/>
  <c r="M185" i="16"/>
  <c r="M207" i="16"/>
  <c r="M148" i="16"/>
  <c r="M166" i="16"/>
  <c r="M214" i="16"/>
  <c r="M230" i="16"/>
  <c r="M246" i="16"/>
  <c r="M262" i="16"/>
  <c r="M278" i="16"/>
  <c r="M294" i="16"/>
  <c r="M247" i="16"/>
  <c r="M263" i="16"/>
  <c r="M279" i="16"/>
  <c r="M297" i="16"/>
  <c r="M315" i="16"/>
  <c r="M331" i="16"/>
  <c r="M351" i="16"/>
  <c r="M367" i="16"/>
  <c r="M383" i="16"/>
  <c r="M399" i="16"/>
  <c r="M415" i="16"/>
  <c r="M431" i="16"/>
  <c r="M449" i="16"/>
  <c r="M465" i="16"/>
  <c r="M481" i="16"/>
  <c r="M497" i="16"/>
  <c r="M535" i="16"/>
  <c r="M519" i="16"/>
  <c r="M521" i="16"/>
  <c r="M556" i="16"/>
  <c r="M416" i="16"/>
  <c r="M502" i="16"/>
  <c r="M24" i="16"/>
  <c r="M66" i="16"/>
  <c r="M110" i="16"/>
  <c r="M167" i="16"/>
  <c r="M168" i="16"/>
  <c r="M216" i="16"/>
  <c r="M232" i="16"/>
  <c r="M248" i="16"/>
  <c r="M264" i="16"/>
  <c r="M280" i="16"/>
  <c r="M249" i="16"/>
  <c r="M265" i="16"/>
  <c r="M281" i="16"/>
  <c r="M369" i="16"/>
  <c r="M483" i="16"/>
  <c r="M537" i="16"/>
  <c r="M484" i="16"/>
  <c r="M504" i="16"/>
  <c r="M506" i="16"/>
  <c r="M538" i="16"/>
  <c r="P255" i="24"/>
  <c r="Q255" i="24"/>
  <c r="AB454" i="14"/>
  <c r="AB453" i="14"/>
  <c r="AB452" i="14"/>
  <c r="AB449" i="14"/>
  <c r="AB446" i="14"/>
  <c r="AB444" i="14"/>
  <c r="AB445" i="14"/>
  <c r="AB448" i="14"/>
  <c r="AB451" i="14"/>
  <c r="AB443" i="14"/>
  <c r="AB450" i="14"/>
  <c r="AB442" i="14"/>
  <c r="AB447" i="14"/>
  <c r="AC454" i="14"/>
  <c r="AC453" i="14"/>
  <c r="AC447" i="14"/>
  <c r="AC445" i="14"/>
  <c r="AC451" i="14"/>
  <c r="AC443" i="14"/>
  <c r="AC446" i="14"/>
  <c r="AC452" i="14"/>
  <c r="AC450" i="14"/>
  <c r="AC448" i="14"/>
  <c r="AC444" i="14"/>
  <c r="AC442" i="14"/>
  <c r="AC449" i="14"/>
  <c r="N437" i="14"/>
  <c r="M437" i="14"/>
  <c r="N379" i="14"/>
  <c r="M379" i="14"/>
  <c r="N411" i="14"/>
  <c r="M411" i="14"/>
  <c r="N447" i="14"/>
  <c r="M447" i="14"/>
  <c r="N380" i="14"/>
  <c r="M380" i="14"/>
  <c r="N412" i="14"/>
  <c r="M412" i="14"/>
  <c r="N357" i="14"/>
  <c r="M357" i="14"/>
  <c r="N389" i="14"/>
  <c r="M389" i="14"/>
  <c r="N421" i="14"/>
  <c r="M421" i="14"/>
  <c r="N385" i="14"/>
  <c r="M385" i="14"/>
  <c r="N374" i="14"/>
  <c r="M374" i="14"/>
  <c r="N406" i="14"/>
  <c r="M406" i="14"/>
  <c r="N438" i="14"/>
  <c r="M438" i="14"/>
  <c r="N443" i="14"/>
  <c r="M443" i="14"/>
  <c r="N383" i="14"/>
  <c r="M383" i="14"/>
  <c r="N415" i="14"/>
  <c r="M415" i="14"/>
  <c r="N369" i="14"/>
  <c r="M369" i="14"/>
  <c r="N360" i="14"/>
  <c r="M360" i="14"/>
  <c r="N392" i="14"/>
  <c r="M392" i="14"/>
  <c r="N424" i="14"/>
  <c r="M424" i="14"/>
  <c r="N409" i="14"/>
  <c r="M409" i="14"/>
  <c r="N370" i="14"/>
  <c r="M370" i="14"/>
  <c r="N402" i="14"/>
  <c r="M402" i="14"/>
  <c r="N434" i="14"/>
  <c r="M434" i="14"/>
  <c r="N428" i="14"/>
  <c r="M428" i="14"/>
  <c r="N362" i="14"/>
  <c r="M362" i="14"/>
  <c r="N426" i="14"/>
  <c r="M426" i="14"/>
  <c r="N355" i="14"/>
  <c r="M355" i="14"/>
  <c r="N387" i="14"/>
  <c r="M387" i="14"/>
  <c r="N419" i="14"/>
  <c r="M419" i="14"/>
  <c r="N356" i="14"/>
  <c r="M356" i="14"/>
  <c r="N388" i="14"/>
  <c r="M388" i="14"/>
  <c r="N420" i="14"/>
  <c r="M420" i="14"/>
  <c r="N365" i="14"/>
  <c r="M365" i="14"/>
  <c r="N397" i="14"/>
  <c r="M397" i="14"/>
  <c r="N429" i="14"/>
  <c r="M429" i="14"/>
  <c r="N417" i="14"/>
  <c r="M417" i="14"/>
  <c r="N382" i="14"/>
  <c r="M382" i="14"/>
  <c r="N414" i="14"/>
  <c r="M414" i="14"/>
  <c r="N361" i="14"/>
  <c r="M361" i="14"/>
  <c r="N359" i="14"/>
  <c r="M359" i="14"/>
  <c r="N391" i="14"/>
  <c r="M391" i="14"/>
  <c r="N423" i="14"/>
  <c r="M423" i="14"/>
  <c r="N401" i="14"/>
  <c r="M401" i="14"/>
  <c r="N368" i="14"/>
  <c r="M368" i="14"/>
  <c r="N400" i="14"/>
  <c r="M400" i="14"/>
  <c r="N432" i="14"/>
  <c r="M432" i="14"/>
  <c r="N441" i="14"/>
  <c r="M441" i="14"/>
  <c r="N373" i="14"/>
  <c r="M373" i="14"/>
  <c r="N394" i="14"/>
  <c r="M394" i="14"/>
  <c r="N378" i="14"/>
  <c r="M378" i="14"/>
  <c r="N410" i="14"/>
  <c r="M410" i="14"/>
  <c r="N395" i="14"/>
  <c r="M395" i="14"/>
  <c r="N427" i="14"/>
  <c r="M427" i="14"/>
  <c r="N396" i="14"/>
  <c r="M396" i="14"/>
  <c r="N405" i="14"/>
  <c r="M405" i="14"/>
  <c r="N390" i="14"/>
  <c r="M390" i="14"/>
  <c r="N422" i="14"/>
  <c r="M422" i="14"/>
  <c r="N393" i="14"/>
  <c r="M393" i="14"/>
  <c r="N367" i="14"/>
  <c r="M367" i="14"/>
  <c r="N431" i="14"/>
  <c r="M431" i="14"/>
  <c r="N433" i="14"/>
  <c r="M433" i="14"/>
  <c r="N376" i="14"/>
  <c r="M376" i="14"/>
  <c r="N408" i="14"/>
  <c r="M408" i="14"/>
  <c r="N440" i="14"/>
  <c r="M440" i="14"/>
  <c r="N354" i="14"/>
  <c r="M354" i="14"/>
  <c r="N386" i="14"/>
  <c r="M386" i="14"/>
  <c r="N418" i="14"/>
  <c r="M418" i="14"/>
  <c r="N363" i="14"/>
  <c r="M363" i="14"/>
  <c r="N364" i="14"/>
  <c r="M364" i="14"/>
  <c r="N358" i="14"/>
  <c r="M358" i="14"/>
  <c r="N399" i="14"/>
  <c r="M399" i="14"/>
  <c r="N371" i="14"/>
  <c r="M371" i="14"/>
  <c r="N403" i="14"/>
  <c r="M403" i="14"/>
  <c r="N435" i="14"/>
  <c r="M435" i="14"/>
  <c r="N372" i="14"/>
  <c r="M372" i="14"/>
  <c r="N404" i="14"/>
  <c r="M404" i="14"/>
  <c r="N436" i="14"/>
  <c r="M436" i="14"/>
  <c r="N381" i="14"/>
  <c r="M381" i="14"/>
  <c r="N413" i="14"/>
  <c r="M413" i="14"/>
  <c r="N353" i="14"/>
  <c r="M353" i="14"/>
  <c r="N366" i="14"/>
  <c r="M366" i="14"/>
  <c r="N398" i="14"/>
  <c r="M398" i="14"/>
  <c r="N430" i="14"/>
  <c r="M430" i="14"/>
  <c r="N425" i="14"/>
  <c r="M425" i="14"/>
  <c r="N375" i="14"/>
  <c r="M375" i="14"/>
  <c r="N407" i="14"/>
  <c r="M407" i="14"/>
  <c r="N439" i="14"/>
  <c r="M439" i="14"/>
  <c r="N352" i="14"/>
  <c r="M352" i="14"/>
  <c r="N384" i="14"/>
  <c r="M384" i="14"/>
  <c r="N416" i="14"/>
  <c r="M416" i="14"/>
  <c r="N377" i="14"/>
  <c r="M377" i="14"/>
  <c r="M79" i="16"/>
  <c r="M182" i="16"/>
  <c r="M165" i="16"/>
  <c r="M552" i="16"/>
  <c r="M438" i="16"/>
  <c r="M90" i="16"/>
  <c r="M59" i="16"/>
  <c r="M187" i="16"/>
  <c r="M296" i="16"/>
  <c r="M333" i="16"/>
  <c r="M385" i="16"/>
  <c r="M467" i="16"/>
  <c r="M92" i="16"/>
  <c r="M320" i="16"/>
  <c r="M316" i="16"/>
  <c r="M442" i="16"/>
  <c r="M433" i="16"/>
  <c r="M57" i="16"/>
  <c r="M77" i="16"/>
  <c r="M245" i="16"/>
  <c r="M60" i="16"/>
  <c r="M326" i="16"/>
  <c r="M476" i="16"/>
  <c r="M390" i="16"/>
  <c r="M534" i="16"/>
  <c r="M26" i="16"/>
  <c r="M134" i="16"/>
  <c r="M81" i="16"/>
  <c r="M209" i="16"/>
  <c r="M184" i="16"/>
  <c r="M173" i="16"/>
  <c r="M285" i="16"/>
  <c r="M401" i="16"/>
  <c r="M451" i="16"/>
  <c r="M336" i="16"/>
  <c r="M330" i="16"/>
  <c r="M93" i="16"/>
  <c r="M15" i="16"/>
  <c r="M121" i="16"/>
  <c r="M28" i="16"/>
  <c r="M229" i="16"/>
  <c r="M420" i="16"/>
  <c r="M470" i="16"/>
  <c r="M112" i="16"/>
  <c r="M145" i="16"/>
  <c r="M85" i="16"/>
  <c r="M440" i="16"/>
  <c r="M71" i="16"/>
  <c r="M35" i="16"/>
  <c r="M308" i="16"/>
  <c r="M304" i="16"/>
  <c r="M300" i="16"/>
  <c r="M406" i="16"/>
  <c r="M70" i="16"/>
  <c r="M39" i="16"/>
  <c r="M123" i="16"/>
  <c r="M20" i="16"/>
  <c r="M200" i="16"/>
  <c r="M317" i="16"/>
  <c r="M525" i="16"/>
  <c r="M298" i="16"/>
  <c r="M356" i="16"/>
  <c r="M362" i="16"/>
  <c r="M38" i="16"/>
  <c r="M58" i="16"/>
  <c r="M80" i="16"/>
  <c r="M122" i="16"/>
  <c r="M144" i="16"/>
  <c r="M27" i="16"/>
  <c r="M91" i="16"/>
  <c r="M99" i="16"/>
  <c r="M198" i="16"/>
  <c r="M460" i="16"/>
  <c r="M340" i="16"/>
  <c r="M358" i="16"/>
  <c r="M48" i="16"/>
  <c r="M17" i="16"/>
  <c r="M103" i="16"/>
  <c r="M152" i="16"/>
  <c r="M231" i="16"/>
  <c r="M299" i="16"/>
  <c r="M353" i="16"/>
  <c r="M417" i="16"/>
  <c r="M499" i="16"/>
  <c r="M523" i="16"/>
  <c r="M472" i="16"/>
  <c r="M436" i="16"/>
  <c r="M410" i="16"/>
  <c r="M474" i="16"/>
  <c r="M16" i="16"/>
  <c r="M102" i="16"/>
  <c r="M49" i="16"/>
  <c r="M50" i="16"/>
  <c r="M114" i="16"/>
  <c r="M41" i="16"/>
  <c r="M63" i="16"/>
  <c r="M83" i="16"/>
  <c r="M105" i="16"/>
  <c r="M127" i="16"/>
  <c r="M147" i="16"/>
  <c r="M169" i="16"/>
  <c r="M191" i="16"/>
  <c r="M211" i="16"/>
  <c r="M52" i="16"/>
  <c r="M154" i="16"/>
  <c r="M170" i="16"/>
  <c r="M186" i="16"/>
  <c r="M202" i="16"/>
  <c r="M218" i="16"/>
  <c r="M234" i="16"/>
  <c r="M250" i="16"/>
  <c r="M266" i="16"/>
  <c r="M282" i="16"/>
  <c r="M21" i="16"/>
  <c r="M101" i="16"/>
  <c r="M189" i="16"/>
  <c r="M233" i="16"/>
  <c r="M251" i="16"/>
  <c r="M267" i="16"/>
  <c r="M283" i="16"/>
  <c r="M301" i="16"/>
  <c r="M319" i="16"/>
  <c r="M335" i="16"/>
  <c r="M339" i="16"/>
  <c r="M355" i="16"/>
  <c r="M371" i="16"/>
  <c r="M387" i="16"/>
  <c r="M403" i="16"/>
  <c r="M419" i="16"/>
  <c r="M435" i="16"/>
  <c r="M453" i="16"/>
  <c r="M469" i="16"/>
  <c r="M485" i="16"/>
  <c r="M503" i="16"/>
  <c r="M539" i="16"/>
  <c r="M527" i="16"/>
  <c r="M108" i="16"/>
  <c r="M529" i="16"/>
  <c r="M352" i="16"/>
  <c r="M488" i="16"/>
  <c r="M302" i="16"/>
  <c r="M334" i="16"/>
  <c r="M332" i="16"/>
  <c r="M456" i="16"/>
  <c r="M380" i="16"/>
  <c r="M492" i="16"/>
  <c r="M328" i="16"/>
  <c r="M452" i="16"/>
  <c r="M366" i="16"/>
  <c r="M181" i="16"/>
  <c r="M414" i="16"/>
  <c r="M446" i="16"/>
  <c r="M478" i="16"/>
  <c r="M510" i="16"/>
  <c r="M542" i="16"/>
  <c r="M94" i="16"/>
  <c r="M19" i="16"/>
  <c r="M32" i="16"/>
  <c r="M54" i="16"/>
  <c r="M74" i="16"/>
  <c r="M96" i="16"/>
  <c r="M118" i="16"/>
  <c r="M138" i="16"/>
  <c r="M23" i="16"/>
  <c r="M43" i="16"/>
  <c r="M65" i="16"/>
  <c r="M87" i="16"/>
  <c r="M107" i="16"/>
  <c r="M129" i="16"/>
  <c r="M151" i="16"/>
  <c r="M171" i="16"/>
  <c r="M193" i="16"/>
  <c r="M215" i="16"/>
  <c r="M68" i="16"/>
  <c r="M156" i="16"/>
  <c r="M172" i="16"/>
  <c r="M188" i="16"/>
  <c r="M204" i="16"/>
  <c r="M220" i="16"/>
  <c r="M236" i="16"/>
  <c r="M252" i="16"/>
  <c r="M268" i="16"/>
  <c r="M284" i="16"/>
  <c r="M29" i="16"/>
  <c r="M109" i="16"/>
  <c r="M197" i="16"/>
  <c r="M235" i="16"/>
  <c r="M253" i="16"/>
  <c r="M269" i="16"/>
  <c r="M287" i="16"/>
  <c r="M303" i="16"/>
  <c r="M321" i="16"/>
  <c r="M337" i="16"/>
  <c r="M341" i="16"/>
  <c r="M357" i="16"/>
  <c r="M373" i="16"/>
  <c r="M389" i="16"/>
  <c r="M405" i="16"/>
  <c r="M421" i="16"/>
  <c r="M439" i="16"/>
  <c r="M455" i="16"/>
  <c r="M471" i="16"/>
  <c r="M487" i="16"/>
  <c r="M505" i="16"/>
  <c r="M543" i="16"/>
  <c r="M124" i="16"/>
  <c r="M541" i="16"/>
  <c r="M372" i="16"/>
  <c r="M496" i="16"/>
  <c r="M306" i="16"/>
  <c r="M338" i="16"/>
  <c r="M344" i="16"/>
  <c r="M424" i="16"/>
  <c r="M396" i="16"/>
  <c r="M508" i="16"/>
  <c r="M348" i="16"/>
  <c r="M468" i="16"/>
  <c r="M370" i="16"/>
  <c r="M309" i="16"/>
  <c r="M418" i="16"/>
  <c r="M450" i="16"/>
  <c r="M482" i="16"/>
  <c r="M514" i="16"/>
  <c r="M546" i="16"/>
  <c r="M30" i="16"/>
  <c r="M72" i="16"/>
  <c r="M136" i="16"/>
  <c r="M34" i="16"/>
  <c r="M56" i="16"/>
  <c r="M78" i="16"/>
  <c r="M98" i="16"/>
  <c r="M120" i="16"/>
  <c r="M142" i="16"/>
  <c r="M25" i="16"/>
  <c r="M47" i="16"/>
  <c r="M67" i="16"/>
  <c r="M89" i="16"/>
  <c r="M111" i="16"/>
  <c r="M131" i="16"/>
  <c r="M153" i="16"/>
  <c r="M175" i="16"/>
  <c r="M195" i="16"/>
  <c r="M217" i="16"/>
  <c r="M84" i="16"/>
  <c r="M158" i="16"/>
  <c r="M174" i="16"/>
  <c r="M190" i="16"/>
  <c r="M206" i="16"/>
  <c r="M222" i="16"/>
  <c r="M238" i="16"/>
  <c r="M254" i="16"/>
  <c r="M270" i="16"/>
  <c r="M286" i="16"/>
  <c r="M37" i="16"/>
  <c r="M125" i="16"/>
  <c r="M205" i="16"/>
  <c r="M237" i="16"/>
  <c r="M255" i="16"/>
  <c r="M271" i="16"/>
  <c r="M289" i="16"/>
  <c r="M305" i="16"/>
  <c r="M323" i="16"/>
  <c r="M53" i="16"/>
  <c r="M343" i="16"/>
  <c r="M359" i="16"/>
  <c r="M375" i="16"/>
  <c r="M391" i="16"/>
  <c r="M407" i="16"/>
  <c r="M423" i="16"/>
  <c r="M441" i="16"/>
  <c r="M457" i="16"/>
  <c r="M473" i="16"/>
  <c r="M489" i="16"/>
  <c r="M507" i="16"/>
  <c r="M547" i="16"/>
  <c r="M545" i="16"/>
  <c r="M392" i="16"/>
  <c r="M516" i="16"/>
  <c r="M310" i="16"/>
  <c r="M342" i="16"/>
  <c r="M360" i="16"/>
  <c r="M512" i="16"/>
  <c r="M412" i="16"/>
  <c r="M524" i="16"/>
  <c r="M364" i="16"/>
  <c r="M480" i="16"/>
  <c r="M374" i="16"/>
  <c r="M437" i="16"/>
  <c r="M422" i="16"/>
  <c r="M454" i="16"/>
  <c r="M486" i="16"/>
  <c r="M518" i="16"/>
  <c r="M550" i="16"/>
  <c r="M177" i="16"/>
  <c r="M160" i="16"/>
  <c r="M288" i="16"/>
  <c r="M393" i="16"/>
  <c r="M409" i="16"/>
  <c r="M459" i="16"/>
  <c r="M509" i="16"/>
  <c r="M551" i="16"/>
  <c r="M501" i="16"/>
  <c r="M549" i="16"/>
  <c r="M408" i="16"/>
  <c r="M528" i="16"/>
  <c r="M314" i="16"/>
  <c r="M368" i="16"/>
  <c r="M428" i="16"/>
  <c r="M532" i="16"/>
  <c r="M376" i="16"/>
  <c r="M500" i="16"/>
  <c r="M378" i="16"/>
  <c r="M394" i="16"/>
  <c r="M426" i="16"/>
  <c r="M458" i="16"/>
  <c r="M490" i="16"/>
  <c r="M522" i="16"/>
  <c r="M554" i="16"/>
  <c r="M155" i="16"/>
  <c r="M219" i="16"/>
  <c r="M192" i="16"/>
  <c r="M224" i="16"/>
  <c r="M256" i="16"/>
  <c r="M133" i="16"/>
  <c r="M239" i="16"/>
  <c r="M273" i="16"/>
  <c r="M307" i="16"/>
  <c r="M117" i="16"/>
  <c r="M361" i="16"/>
  <c r="M377" i="16"/>
  <c r="M425" i="16"/>
  <c r="M443" i="16"/>
  <c r="M491" i="16"/>
  <c r="M346" i="16"/>
  <c r="M18" i="16"/>
  <c r="M40" i="16"/>
  <c r="M62" i="16"/>
  <c r="M82" i="16"/>
  <c r="M104" i="16"/>
  <c r="M126" i="16"/>
  <c r="M146" i="16"/>
  <c r="M31" i="16"/>
  <c r="M51" i="16"/>
  <c r="M73" i="16"/>
  <c r="M95" i="16"/>
  <c r="M115" i="16"/>
  <c r="M137" i="16"/>
  <c r="M159" i="16"/>
  <c r="M179" i="16"/>
  <c r="M201" i="16"/>
  <c r="M223" i="16"/>
  <c r="M116" i="16"/>
  <c r="M162" i="16"/>
  <c r="M178" i="16"/>
  <c r="M194" i="16"/>
  <c r="M210" i="16"/>
  <c r="M226" i="16"/>
  <c r="M242" i="16"/>
  <c r="M258" i="16"/>
  <c r="M274" i="16"/>
  <c r="M290" i="16"/>
  <c r="M61" i="16"/>
  <c r="M141" i="16"/>
  <c r="M225" i="16"/>
  <c r="M241" i="16"/>
  <c r="M259" i="16"/>
  <c r="M275" i="16"/>
  <c r="M293" i="16"/>
  <c r="M311" i="16"/>
  <c r="M327" i="16"/>
  <c r="M157" i="16"/>
  <c r="M347" i="16"/>
  <c r="M363" i="16"/>
  <c r="M379" i="16"/>
  <c r="M395" i="16"/>
  <c r="M411" i="16"/>
  <c r="M427" i="16"/>
  <c r="M445" i="16"/>
  <c r="M461" i="16"/>
  <c r="M477" i="16"/>
  <c r="M493" i="16"/>
  <c r="M531" i="16"/>
  <c r="M511" i="16"/>
  <c r="M555" i="16"/>
  <c r="M513" i="16"/>
  <c r="M553" i="16"/>
  <c r="M432" i="16"/>
  <c r="M536" i="16"/>
  <c r="M318" i="16"/>
  <c r="M350" i="16"/>
  <c r="M384" i="16"/>
  <c r="M312" i="16"/>
  <c r="M448" i="16"/>
  <c r="M548" i="16"/>
  <c r="M388" i="16"/>
  <c r="M520" i="16"/>
  <c r="M382" i="16"/>
  <c r="M398" i="16"/>
  <c r="M430" i="16"/>
  <c r="M462" i="16"/>
  <c r="M494" i="16"/>
  <c r="M526" i="16"/>
  <c r="M558" i="16"/>
  <c r="M113" i="16"/>
  <c r="M135" i="16"/>
  <c r="M199" i="16"/>
  <c r="M100" i="16"/>
  <c r="M176" i="16"/>
  <c r="M208" i="16"/>
  <c r="M240" i="16"/>
  <c r="M272" i="16"/>
  <c r="M45" i="16"/>
  <c r="M213" i="16"/>
  <c r="M257" i="16"/>
  <c r="M291" i="16"/>
  <c r="M325" i="16"/>
  <c r="M345" i="16"/>
  <c r="M475" i="16"/>
  <c r="M22" i="16"/>
  <c r="M42" i="16"/>
  <c r="M64" i="16"/>
  <c r="M86" i="16"/>
  <c r="M106" i="16"/>
  <c r="M128" i="16"/>
  <c r="M150" i="16"/>
  <c r="M33" i="16"/>
  <c r="M55" i="16"/>
  <c r="M75" i="16"/>
  <c r="M97" i="16"/>
  <c r="M119" i="16"/>
  <c r="M139" i="16"/>
  <c r="M161" i="16"/>
  <c r="M183" i="16"/>
  <c r="M203" i="16"/>
  <c r="M36" i="16"/>
  <c r="M132" i="16"/>
  <c r="M164" i="16"/>
  <c r="M180" i="16"/>
  <c r="M196" i="16"/>
  <c r="M212" i="16"/>
  <c r="M228" i="16"/>
  <c r="M244" i="16"/>
  <c r="M260" i="16"/>
  <c r="M276" i="16"/>
  <c r="M292" i="16"/>
  <c r="M69" i="16"/>
  <c r="M149" i="16"/>
  <c r="M227" i="16"/>
  <c r="M243" i="16"/>
  <c r="M261" i="16"/>
  <c r="M277" i="16"/>
  <c r="M295" i="16"/>
  <c r="M313" i="16"/>
  <c r="M329" i="16"/>
  <c r="M221" i="16"/>
  <c r="M349" i="16"/>
  <c r="M365" i="16"/>
  <c r="M381" i="16"/>
  <c r="M397" i="16"/>
  <c r="M413" i="16"/>
  <c r="M429" i="16"/>
  <c r="M447" i="16"/>
  <c r="M463" i="16"/>
  <c r="M479" i="16"/>
  <c r="M495" i="16"/>
  <c r="M533" i="16"/>
  <c r="M515" i="16"/>
  <c r="M44" i="16"/>
  <c r="M517" i="16"/>
  <c r="M557" i="16"/>
  <c r="M444" i="16"/>
  <c r="M544" i="16"/>
  <c r="M322" i="16"/>
  <c r="M140" i="16"/>
  <c r="M400" i="16"/>
  <c r="M324" i="16"/>
  <c r="M464" i="16"/>
  <c r="M76" i="16"/>
  <c r="M404" i="16"/>
  <c r="M540" i="16"/>
  <c r="M354" i="16"/>
  <c r="M386" i="16"/>
  <c r="M402" i="16"/>
  <c r="M434" i="16"/>
  <c r="M466" i="16"/>
  <c r="M498" i="16"/>
  <c r="M530" i="16"/>
  <c r="K124" i="15"/>
  <c r="K125" i="15" s="1"/>
  <c r="K126" i="15" s="1"/>
  <c r="K127" i="15" s="1"/>
  <c r="K128" i="15" s="1"/>
  <c r="K129" i="15" s="1"/>
  <c r="K130" i="15" s="1"/>
  <c r="K131" i="15" s="1"/>
  <c r="K132" i="15" s="1"/>
  <c r="K133" i="15" s="1"/>
  <c r="K134" i="15" s="1"/>
  <c r="K135" i="15" s="1"/>
  <c r="K136" i="15" s="1"/>
  <c r="K137" i="15" s="1"/>
  <c r="K138" i="15" s="1"/>
  <c r="K139" i="15" s="1"/>
  <c r="K140" i="15" s="1"/>
  <c r="K141" i="15" s="1"/>
  <c r="K142" i="15" s="1"/>
  <c r="K143" i="15" s="1"/>
  <c r="K144" i="15" s="1"/>
  <c r="K145" i="15" s="1"/>
  <c r="K146" i="15" s="1"/>
  <c r="K147" i="15" s="1"/>
  <c r="K148" i="15" s="1"/>
  <c r="K149" i="15" s="1"/>
  <c r="K150" i="15" s="1"/>
  <c r="K151" i="15" s="1"/>
  <c r="K152" i="15" s="1"/>
  <c r="K153" i="15" s="1"/>
  <c r="K154" i="15" s="1"/>
  <c r="K155" i="15" s="1"/>
  <c r="K156" i="15" s="1"/>
  <c r="K157" i="15" s="1"/>
  <c r="K158" i="15" s="1"/>
  <c r="K159" i="15" s="1"/>
  <c r="K160" i="15" s="1"/>
  <c r="K161" i="15" s="1"/>
  <c r="K162" i="15" s="1"/>
  <c r="K163" i="15" s="1"/>
  <c r="K164" i="15" s="1"/>
  <c r="K165" i="15" s="1"/>
  <c r="K166" i="15" s="1"/>
  <c r="K167" i="15" s="1"/>
  <c r="K168" i="15" s="1"/>
  <c r="K169" i="15" s="1"/>
  <c r="K170" i="15" s="1"/>
  <c r="K171" i="15" s="1"/>
  <c r="K172" i="15" s="1"/>
  <c r="K173" i="15" s="1"/>
  <c r="K174" i="15" s="1"/>
  <c r="K175" i="15" s="1"/>
  <c r="K176" i="15" s="1"/>
  <c r="K177" i="15" s="1"/>
  <c r="K178" i="15" s="1"/>
  <c r="K179" i="15" s="1"/>
  <c r="K180" i="15" s="1"/>
  <c r="K181" i="15" s="1"/>
  <c r="K182" i="15" s="1"/>
  <c r="K183" i="15" s="1"/>
  <c r="K184" i="15" s="1"/>
  <c r="K185" i="15" s="1"/>
  <c r="K186" i="15" s="1"/>
  <c r="K187" i="15" s="1"/>
  <c r="K188" i="15" s="1"/>
  <c r="K189" i="15" s="1"/>
  <c r="K190" i="15" s="1"/>
  <c r="K191" i="15" s="1"/>
  <c r="K192" i="15" s="1"/>
  <c r="K193" i="15" s="1"/>
  <c r="K194" i="15" s="1"/>
  <c r="K195" i="15" s="1"/>
  <c r="K196" i="15" s="1"/>
  <c r="K197" i="15" s="1"/>
  <c r="K198" i="15" s="1"/>
  <c r="K199" i="15" s="1"/>
  <c r="K200" i="15" s="1"/>
  <c r="K201" i="15" s="1"/>
  <c r="K202" i="15" s="1"/>
  <c r="K203" i="15" s="1"/>
  <c r="K204" i="15" s="1"/>
  <c r="K205" i="15" s="1"/>
  <c r="K206" i="15" s="1"/>
  <c r="K207" i="15" s="1"/>
  <c r="K208" i="15" s="1"/>
  <c r="K209" i="15" s="1"/>
  <c r="K210" i="15" s="1"/>
  <c r="K211" i="15" s="1"/>
  <c r="K212" i="15" s="1"/>
  <c r="K213" i="15" s="1"/>
  <c r="K214" i="15" s="1"/>
  <c r="K215" i="15" s="1"/>
  <c r="K216" i="15" s="1"/>
  <c r="K217" i="15" s="1"/>
  <c r="K218" i="15" s="1"/>
  <c r="K219" i="15" s="1"/>
  <c r="K220" i="15" s="1"/>
  <c r="K221" i="15" s="1"/>
  <c r="K222" i="15" s="1"/>
  <c r="K223" i="15" s="1"/>
  <c r="K224" i="15" s="1"/>
  <c r="K225" i="15" s="1"/>
  <c r="K226" i="15" s="1"/>
  <c r="K227" i="15" s="1"/>
  <c r="K228" i="15" s="1"/>
  <c r="K229" i="15" s="1"/>
  <c r="K230" i="15" s="1"/>
  <c r="K231" i="15" s="1"/>
  <c r="K232" i="15" s="1"/>
  <c r="K233" i="15" s="1"/>
  <c r="K234" i="15" s="1"/>
  <c r="K235" i="15" s="1"/>
  <c r="K236" i="15" s="1"/>
  <c r="K237" i="15" s="1"/>
  <c r="K238" i="15" s="1"/>
  <c r="K239" i="15" s="1"/>
  <c r="K240" i="15" s="1"/>
  <c r="K241" i="15" s="1"/>
  <c r="K242" i="15" s="1"/>
  <c r="K243" i="15" s="1"/>
  <c r="K244" i="15" s="1"/>
  <c r="K245" i="15" s="1"/>
  <c r="K246" i="15" s="1"/>
  <c r="K247" i="15" s="1"/>
  <c r="K248" i="15" s="1"/>
  <c r="K249" i="15" s="1"/>
  <c r="K250" i="15" s="1"/>
  <c r="K251" i="15" s="1"/>
  <c r="K252" i="15" s="1"/>
  <c r="K253" i="15" s="1"/>
  <c r="K254" i="15" s="1"/>
  <c r="K255" i="15" s="1"/>
  <c r="K256" i="15" s="1"/>
  <c r="K257" i="15" s="1"/>
  <c r="K258" i="15" s="1"/>
  <c r="K259" i="15" s="1"/>
  <c r="K260" i="15" s="1"/>
  <c r="K261" i="15" s="1"/>
  <c r="K262" i="15" s="1"/>
  <c r="K263" i="15" s="1"/>
  <c r="K264" i="15" s="1"/>
  <c r="K265" i="15" s="1"/>
  <c r="K266" i="15" s="1"/>
  <c r="K267" i="15" s="1"/>
  <c r="K268" i="15" s="1"/>
  <c r="K269" i="15" s="1"/>
  <c r="K270" i="15" s="1"/>
  <c r="K271" i="15" s="1"/>
  <c r="K272" i="15" s="1"/>
  <c r="K273" i="15" s="1"/>
  <c r="AF454" i="14"/>
  <c r="AG454" i="14"/>
  <c r="AF453" i="14"/>
  <c r="AG453" i="14"/>
  <c r="AF457" i="14"/>
  <c r="C256" i="24"/>
  <c r="D256" i="24"/>
  <c r="U256" i="24" s="1"/>
  <c r="AG443" i="14"/>
  <c r="AF443" i="14"/>
  <c r="AG445" i="14"/>
  <c r="AF445" i="14"/>
  <c r="AG452" i="14"/>
  <c r="AF452" i="14"/>
  <c r="AG451" i="14"/>
  <c r="AF451" i="14"/>
  <c r="L446" i="14"/>
  <c r="O446" i="14"/>
  <c r="AG450" i="14"/>
  <c r="AF450" i="14"/>
  <c r="AG449" i="14"/>
  <c r="AF449" i="14"/>
  <c r="AG448" i="14"/>
  <c r="AF448" i="14"/>
  <c r="AG447" i="14"/>
  <c r="AF447" i="14"/>
  <c r="L442" i="14"/>
  <c r="O442" i="14"/>
  <c r="AG442" i="14"/>
  <c r="AF442" i="14"/>
  <c r="AG444" i="14"/>
  <c r="AF444" i="14"/>
  <c r="AG446" i="14"/>
  <c r="AF446" i="14"/>
  <c r="X47" i="4"/>
  <c r="P256" i="24" l="1"/>
  <c r="Q256" i="24"/>
  <c r="N446" i="14"/>
  <c r="M446" i="14"/>
  <c r="N442" i="14"/>
  <c r="M442" i="14"/>
  <c r="D257" i="24"/>
  <c r="U257" i="24" s="1"/>
  <c r="C257" i="24"/>
  <c r="P257" i="24" s="1"/>
  <c r="B8" i="1"/>
  <c r="B7" i="1"/>
  <c r="B6" i="1"/>
  <c r="B5" i="1"/>
  <c r="B4" i="1"/>
  <c r="B3" i="1"/>
  <c r="AA13" i="1"/>
  <c r="AA12" i="1"/>
  <c r="AA8" i="1"/>
  <c r="AA7" i="1"/>
  <c r="AA6" i="1"/>
  <c r="AA5" i="1"/>
  <c r="AA4" i="1"/>
  <c r="AA3" i="1"/>
  <c r="S565" i="10"/>
  <c r="N565" i="10"/>
  <c r="C565" i="10"/>
  <c r="D47" i="3"/>
  <c r="AA9" i="1" s="1"/>
  <c r="E47" i="3"/>
  <c r="B9" i="1" s="1"/>
  <c r="Q257" i="24" l="1"/>
  <c r="D258" i="24"/>
  <c r="U258" i="24" s="1"/>
  <c r="C258" i="24"/>
  <c r="Q258" i="24" s="1"/>
  <c r="AA10" i="1"/>
  <c r="W47" i="4"/>
  <c r="V47" i="4"/>
  <c r="U47" i="4"/>
  <c r="T47" i="4"/>
  <c r="S47" i="4"/>
  <c r="AE46" i="4"/>
  <c r="AE44" i="4"/>
  <c r="AE43" i="4"/>
  <c r="AE42" i="4"/>
  <c r="Q259" i="24" l="1"/>
  <c r="P259" i="24"/>
  <c r="P258" i="24"/>
  <c r="S48" i="4"/>
  <c r="AE48" i="4" s="1"/>
  <c r="C260" i="24" l="1"/>
  <c r="D260" i="24"/>
  <c r="U260" i="24" s="1"/>
  <c r="Z8" i="1"/>
  <c r="Z7" i="1"/>
  <c r="Z6" i="1"/>
  <c r="Z5" i="1"/>
  <c r="Z4" i="1"/>
  <c r="Z3" i="1"/>
  <c r="Z12" i="1"/>
  <c r="Q260" i="24" l="1"/>
  <c r="P260" i="24"/>
  <c r="D261" i="24"/>
  <c r="U261" i="24" s="1"/>
  <c r="C261" i="24"/>
  <c r="P261" i="24" s="1"/>
  <c r="S564" i="10"/>
  <c r="N564" i="10"/>
  <c r="C564" i="10"/>
  <c r="D46" i="3"/>
  <c r="Z9" i="1" s="1"/>
  <c r="Z10" i="1" s="1"/>
  <c r="E46" i="3"/>
  <c r="Z13" i="1"/>
  <c r="Q261" i="24" l="1"/>
  <c r="D262" i="24"/>
  <c r="U262" i="24" s="1"/>
  <c r="S563" i="10"/>
  <c r="N563" i="10"/>
  <c r="C563" i="10"/>
  <c r="Q20" i="5"/>
  <c r="D45" i="3"/>
  <c r="Y9" i="1" s="1"/>
  <c r="E45" i="3"/>
  <c r="Y13" i="1"/>
  <c r="BG4" i="8"/>
  <c r="Y12" i="1" s="1"/>
  <c r="Y8" i="1"/>
  <c r="Y7" i="1"/>
  <c r="Y6" i="1"/>
  <c r="Y5" i="1"/>
  <c r="Y4" i="1"/>
  <c r="Y3" i="1"/>
  <c r="D263" i="24" l="1"/>
  <c r="U263" i="24" s="1"/>
  <c r="C263" i="24"/>
  <c r="Y10" i="1"/>
  <c r="C264" i="24" l="1"/>
  <c r="D264" i="24"/>
  <c r="J264" i="24" s="1"/>
  <c r="BD4" i="8"/>
  <c r="X12" i="1" s="1"/>
  <c r="X8" i="1"/>
  <c r="X7" i="1"/>
  <c r="X6" i="1"/>
  <c r="X5" i="1"/>
  <c r="X4" i="1"/>
  <c r="X3" i="1"/>
  <c r="C266" i="24" l="1"/>
  <c r="D266" i="24"/>
  <c r="J266" i="24" s="1"/>
  <c r="D265" i="24"/>
  <c r="J265" i="24" s="1"/>
  <c r="C265" i="24"/>
  <c r="X13" i="1"/>
  <c r="E44" i="3"/>
  <c r="D44" i="3"/>
  <c r="X9" i="1" s="1"/>
  <c r="X10" i="1" s="1"/>
  <c r="S562" i="10"/>
  <c r="N562" i="10"/>
  <c r="C562" i="10"/>
  <c r="O268" i="24" l="1"/>
  <c r="O267" i="24"/>
  <c r="Q265" i="24"/>
  <c r="P265" i="24"/>
  <c r="P266" i="24"/>
  <c r="Q266" i="24"/>
  <c r="C267" i="24"/>
  <c r="D267" i="24"/>
  <c r="J267" i="24" s="1"/>
  <c r="S561" i="10"/>
  <c r="N561" i="10"/>
  <c r="C561" i="10"/>
  <c r="W13" i="1"/>
  <c r="D43" i="3"/>
  <c r="W9" i="1" s="1"/>
  <c r="E43" i="3"/>
  <c r="W12" i="1"/>
  <c r="W8" i="1"/>
  <c r="W7" i="1"/>
  <c r="W6" i="1"/>
  <c r="W5" i="1"/>
  <c r="W4" i="1"/>
  <c r="W3" i="1"/>
  <c r="O269" i="24" l="1"/>
  <c r="C268" i="24"/>
  <c r="D268" i="24"/>
  <c r="J268" i="24" s="1"/>
  <c r="P267" i="24"/>
  <c r="Q267" i="24"/>
  <c r="W10" i="1"/>
  <c r="S560" i="10"/>
  <c r="N560" i="10"/>
  <c r="C560" i="10"/>
  <c r="C269" i="24" l="1"/>
  <c r="O270" i="24"/>
  <c r="D269" i="24"/>
  <c r="J269" i="24" s="1"/>
  <c r="D42" i="3"/>
  <c r="V9" i="1" s="1"/>
  <c r="E42" i="3"/>
  <c r="V13" i="1"/>
  <c r="V12" i="1"/>
  <c r="V8" i="1"/>
  <c r="V7" i="1"/>
  <c r="V6" i="1"/>
  <c r="V5" i="1"/>
  <c r="V4" i="1"/>
  <c r="V3" i="1"/>
  <c r="C270" i="24" l="1"/>
  <c r="O271" i="24"/>
  <c r="D270" i="24"/>
  <c r="J270" i="24" s="1"/>
  <c r="V10" i="1"/>
  <c r="S559" i="10"/>
  <c r="N559" i="10"/>
  <c r="C559" i="10"/>
  <c r="D41" i="3"/>
  <c r="U9" i="1" s="1"/>
  <c r="E41" i="3"/>
  <c r="U13" i="1"/>
  <c r="U12" i="1"/>
  <c r="U8" i="1"/>
  <c r="U7" i="1"/>
  <c r="U6" i="1"/>
  <c r="U5" i="1"/>
  <c r="U4" i="1"/>
  <c r="U3" i="1"/>
  <c r="D271" i="24" l="1"/>
  <c r="J271" i="24" s="1"/>
  <c r="C271" i="24"/>
  <c r="O272" i="24"/>
  <c r="U10" i="1"/>
  <c r="D272" i="24" l="1"/>
  <c r="J272" i="24" s="1"/>
  <c r="C272" i="24"/>
  <c r="T13" i="1"/>
  <c r="T12" i="1"/>
  <c r="T8" i="1"/>
  <c r="T7" i="1"/>
  <c r="T6" i="1"/>
  <c r="T5" i="1"/>
  <c r="T4" i="1"/>
  <c r="T3" i="1"/>
  <c r="S558" i="10"/>
  <c r="N558" i="10"/>
  <c r="C558" i="10"/>
  <c r="D40" i="3"/>
  <c r="T9" i="1" s="1"/>
  <c r="E40" i="3"/>
  <c r="P272" i="24" l="1"/>
  <c r="P275" i="24"/>
  <c r="Q275" i="24"/>
  <c r="Q274" i="24"/>
  <c r="P274" i="24"/>
  <c r="Q271" i="24"/>
  <c r="Q269" i="24"/>
  <c r="P262" i="24"/>
  <c r="P263" i="24"/>
  <c r="P271" i="24"/>
  <c r="Q264" i="24"/>
  <c r="Q262" i="24"/>
  <c r="Q270" i="24"/>
  <c r="P269" i="24"/>
  <c r="Q268" i="24"/>
  <c r="P264" i="24"/>
  <c r="Q263" i="24"/>
  <c r="P268" i="24"/>
  <c r="P270" i="24"/>
  <c r="Q272" i="24"/>
  <c r="T10" i="1"/>
  <c r="S13" i="1"/>
  <c r="S12" i="1"/>
  <c r="S557" i="10"/>
  <c r="N557" i="10"/>
  <c r="C557" i="10"/>
  <c r="D39" i="3"/>
  <c r="S9" i="1" s="1"/>
  <c r="S8" i="1"/>
  <c r="S7" i="1"/>
  <c r="S6" i="1"/>
  <c r="S5" i="1"/>
  <c r="S4" i="1"/>
  <c r="S3" i="1"/>
  <c r="O276" i="24" l="1"/>
  <c r="S10" i="1"/>
  <c r="S555" i="10"/>
  <c r="S556" i="10"/>
  <c r="N555" i="10"/>
  <c r="N556" i="10"/>
  <c r="C555" i="10"/>
  <c r="C556" i="10"/>
  <c r="E39" i="3"/>
  <c r="D38" i="3"/>
  <c r="R9" i="1" s="1"/>
  <c r="E38" i="3"/>
  <c r="R13" i="1"/>
  <c r="R12" i="1"/>
  <c r="R8" i="1"/>
  <c r="R7" i="1"/>
  <c r="R6" i="1"/>
  <c r="R5" i="1"/>
  <c r="R4" i="1"/>
  <c r="R3" i="1"/>
  <c r="D276" i="24" l="1"/>
  <c r="J276" i="24" s="1"/>
  <c r="C276" i="24"/>
  <c r="P276" i="24" s="1"/>
  <c r="O277" i="24"/>
  <c r="Q276" i="24"/>
  <c r="C277" i="24"/>
  <c r="R10" i="1"/>
  <c r="D37" i="3"/>
  <c r="Q9" i="1" s="1"/>
  <c r="E37" i="3"/>
  <c r="Q13" i="1"/>
  <c r="Q12" i="1"/>
  <c r="Q8" i="1"/>
  <c r="Q7" i="1"/>
  <c r="Q6" i="1"/>
  <c r="Q5" i="1"/>
  <c r="Q4" i="1"/>
  <c r="Q3" i="1"/>
  <c r="O278" i="24" l="1"/>
  <c r="D277" i="24"/>
  <c r="J277" i="24" s="1"/>
  <c r="P277" i="24"/>
  <c r="Q277" i="24"/>
  <c r="D278" i="24"/>
  <c r="J278" i="24" s="1"/>
  <c r="B279" i="24"/>
  <c r="O279" i="24" s="1"/>
  <c r="C278" i="24"/>
  <c r="P278" i="24" s="1"/>
  <c r="Q10" i="1"/>
  <c r="S553" i="10"/>
  <c r="S554" i="10"/>
  <c r="N553" i="10"/>
  <c r="N554" i="10"/>
  <c r="C553" i="10"/>
  <c r="C554" i="10"/>
  <c r="Q278" i="24" l="1"/>
  <c r="D279" i="24"/>
  <c r="J279" i="24" s="1"/>
  <c r="B280" i="24"/>
  <c r="C279" i="24"/>
  <c r="D36" i="3"/>
  <c r="P9" i="1" s="1"/>
  <c r="E36" i="3"/>
  <c r="P13" i="1"/>
  <c r="P12" i="1"/>
  <c r="P8" i="1"/>
  <c r="P7" i="1"/>
  <c r="P6" i="1"/>
  <c r="P5" i="1"/>
  <c r="P4" i="1"/>
  <c r="P3" i="1"/>
  <c r="B281" i="24" l="1"/>
  <c r="C281" i="24" s="1"/>
  <c r="O280" i="24"/>
  <c r="Q279" i="24"/>
  <c r="P279" i="24"/>
  <c r="D280" i="24"/>
  <c r="J280" i="24" s="1"/>
  <c r="C280" i="24"/>
  <c r="Q280" i="24" s="1"/>
  <c r="P10" i="1"/>
  <c r="D281" i="24" l="1"/>
  <c r="J281" i="24" s="1"/>
  <c r="B282" i="24"/>
  <c r="O281" i="24"/>
  <c r="P280" i="24"/>
  <c r="Q281" i="24"/>
  <c r="P281" i="24"/>
  <c r="D35" i="3"/>
  <c r="O9" i="1" s="1"/>
  <c r="E35" i="3"/>
  <c r="O12" i="1"/>
  <c r="O13" i="1"/>
  <c r="O8" i="1"/>
  <c r="O7" i="1"/>
  <c r="O6" i="1"/>
  <c r="O5" i="1"/>
  <c r="O4" i="1"/>
  <c r="O3" i="1"/>
  <c r="O282" i="24" l="1"/>
  <c r="B283" i="24"/>
  <c r="C282" i="24"/>
  <c r="D282" i="24"/>
  <c r="J282" i="24" s="1"/>
  <c r="O10" i="1"/>
  <c r="C552" i="10"/>
  <c r="S552" i="10"/>
  <c r="N552" i="10"/>
  <c r="D34" i="3"/>
  <c r="N9" i="1" s="1"/>
  <c r="E34" i="3"/>
  <c r="N13" i="1"/>
  <c r="N12" i="1"/>
  <c r="N8" i="1"/>
  <c r="N7" i="1"/>
  <c r="N6" i="1"/>
  <c r="N5" i="1"/>
  <c r="N4" i="1"/>
  <c r="N3" i="1"/>
  <c r="O283" i="24" l="1"/>
  <c r="C283" i="24"/>
  <c r="D283" i="24"/>
  <c r="J283" i="24" s="1"/>
  <c r="B284" i="24"/>
  <c r="N10" i="1"/>
  <c r="O284" i="24" l="1"/>
  <c r="D284" i="24"/>
  <c r="J284" i="24" s="1"/>
  <c r="B285" i="24"/>
  <c r="C284" i="24"/>
  <c r="S551" i="10"/>
  <c r="N551" i="10"/>
  <c r="C551" i="10"/>
  <c r="M13" i="1"/>
  <c r="M12" i="1"/>
  <c r="D33" i="3"/>
  <c r="M9" i="1" s="1"/>
  <c r="E33" i="3"/>
  <c r="M8" i="1"/>
  <c r="M7" i="1"/>
  <c r="M6" i="1"/>
  <c r="M5" i="1"/>
  <c r="M4" i="1"/>
  <c r="M3" i="1"/>
  <c r="O285" i="24" l="1"/>
  <c r="C285" i="24"/>
  <c r="B286" i="24"/>
  <c r="D285" i="24"/>
  <c r="J285" i="24" s="1"/>
  <c r="M10" i="1"/>
  <c r="S550" i="10"/>
  <c r="N550" i="10"/>
  <c r="C550" i="10"/>
  <c r="O286" i="24" l="1"/>
  <c r="C286" i="24"/>
  <c r="D286" i="24"/>
  <c r="J286" i="24" s="1"/>
  <c r="B287" i="24"/>
  <c r="D32" i="3"/>
  <c r="E32" i="3"/>
  <c r="L13" i="1"/>
  <c r="L12" i="1"/>
  <c r="O287" i="24" l="1"/>
  <c r="B288" i="24"/>
  <c r="D287" i="24"/>
  <c r="J287" i="24" s="1"/>
  <c r="C287" i="24"/>
  <c r="L9" i="1"/>
  <c r="L8" i="1"/>
  <c r="L7" i="1"/>
  <c r="L6" i="1"/>
  <c r="K6" i="1"/>
  <c r="L5" i="1"/>
  <c r="L4" i="1"/>
  <c r="L3" i="1"/>
  <c r="O288" i="24" l="1"/>
  <c r="C288" i="24"/>
  <c r="B289" i="24"/>
  <c r="D288" i="24"/>
  <c r="J288" i="24" s="1"/>
  <c r="L10" i="1"/>
  <c r="K13" i="1"/>
  <c r="K12" i="1"/>
  <c r="K8" i="1"/>
  <c r="K7" i="1"/>
  <c r="K5" i="1"/>
  <c r="K4" i="1"/>
  <c r="K3" i="1"/>
  <c r="S549" i="10"/>
  <c r="N549" i="10"/>
  <c r="C549" i="10"/>
  <c r="D31" i="3"/>
  <c r="K9" i="1" s="1"/>
  <c r="E31" i="3"/>
  <c r="O289" i="24" l="1"/>
  <c r="D289" i="24"/>
  <c r="C289" i="24"/>
  <c r="B290" i="24"/>
  <c r="K10" i="1"/>
  <c r="V144" i="2"/>
  <c r="O290" i="24" l="1"/>
  <c r="C290" i="24"/>
  <c r="D290" i="24"/>
  <c r="B291" i="24"/>
  <c r="J13" i="1"/>
  <c r="AD13" i="1" s="1"/>
  <c r="J8" i="1"/>
  <c r="J7" i="1"/>
  <c r="J6" i="1"/>
  <c r="J5" i="1"/>
  <c r="J4" i="1"/>
  <c r="J3" i="1"/>
  <c r="S548" i="10"/>
  <c r="N548" i="10"/>
  <c r="C548" i="10"/>
  <c r="N4" i="8"/>
  <c r="J12" i="1" s="1"/>
  <c r="B292" i="24" l="1"/>
  <c r="D291" i="24"/>
  <c r="C291" i="24"/>
  <c r="E30" i="3"/>
  <c r="D30" i="3"/>
  <c r="J9" i="1" s="1"/>
  <c r="J10" i="1" s="1"/>
  <c r="B293" i="24" l="1"/>
  <c r="D292" i="24"/>
  <c r="C292" i="24"/>
  <c r="B13" i="1"/>
  <c r="I8" i="1"/>
  <c r="I7" i="1"/>
  <c r="H8" i="1"/>
  <c r="H7" i="1"/>
  <c r="AD7" i="1" s="1"/>
  <c r="B12" i="1"/>
  <c r="K4" i="8"/>
  <c r="I12" i="1" s="1"/>
  <c r="I6" i="1"/>
  <c r="I5" i="1"/>
  <c r="I4" i="1"/>
  <c r="I3" i="1"/>
  <c r="C293" i="24" l="1"/>
  <c r="D293" i="24"/>
  <c r="B294" i="24"/>
  <c r="AD8" i="1"/>
  <c r="AA18" i="1"/>
  <c r="AB18" i="1" s="1"/>
  <c r="Z18" i="1"/>
  <c r="R18" i="1"/>
  <c r="J18" i="1"/>
  <c r="Q18" i="1"/>
  <c r="I18" i="1"/>
  <c r="P18" i="1"/>
  <c r="Y18" i="1"/>
  <c r="X18" i="1"/>
  <c r="W18" i="1"/>
  <c r="V18" i="1"/>
  <c r="N18" i="1"/>
  <c r="L18" i="1"/>
  <c r="S18" i="1"/>
  <c r="K18" i="1"/>
  <c r="U18" i="1"/>
  <c r="M18" i="1"/>
  <c r="O18" i="1"/>
  <c r="T18" i="1"/>
  <c r="AD12" i="1"/>
  <c r="G12" i="8"/>
  <c r="N547" i="10"/>
  <c r="S547" i="10"/>
  <c r="C547" i="10"/>
  <c r="D29" i="3"/>
  <c r="I9" i="1" s="1"/>
  <c r="I10" i="1" s="1"/>
  <c r="E29" i="3"/>
  <c r="C294" i="24" l="1"/>
  <c r="B295" i="24"/>
  <c r="D294" i="24"/>
  <c r="S546" i="10"/>
  <c r="N546" i="10"/>
  <c r="C546" i="10"/>
  <c r="S545" i="10"/>
  <c r="N545" i="10"/>
  <c r="C545" i="10"/>
  <c r="S544" i="10"/>
  <c r="N544" i="10"/>
  <c r="C544" i="10"/>
  <c r="S543" i="10"/>
  <c r="N543" i="10"/>
  <c r="C543" i="10"/>
  <c r="S542" i="10"/>
  <c r="N542" i="10"/>
  <c r="C542" i="10"/>
  <c r="S541" i="10"/>
  <c r="N541" i="10"/>
  <c r="C541" i="10"/>
  <c r="S540" i="10"/>
  <c r="N540" i="10"/>
  <c r="C540" i="10"/>
  <c r="S539" i="10"/>
  <c r="N539" i="10"/>
  <c r="C539" i="10"/>
  <c r="S538" i="10"/>
  <c r="N538" i="10"/>
  <c r="C538" i="10"/>
  <c r="S537" i="10"/>
  <c r="N537" i="10"/>
  <c r="C537" i="10"/>
  <c r="S536" i="10"/>
  <c r="N536" i="10"/>
  <c r="C536" i="10"/>
  <c r="S535" i="10"/>
  <c r="N535" i="10"/>
  <c r="C535" i="10"/>
  <c r="S534" i="10"/>
  <c r="N534" i="10"/>
  <c r="C534" i="10"/>
  <c r="S533" i="10"/>
  <c r="N533" i="10"/>
  <c r="S532" i="10"/>
  <c r="N532" i="10"/>
  <c r="B532" i="10"/>
  <c r="S531" i="10"/>
  <c r="N531" i="10"/>
  <c r="C531" i="10"/>
  <c r="S530" i="10"/>
  <c r="N530" i="10"/>
  <c r="C530" i="10"/>
  <c r="S529" i="10"/>
  <c r="N529" i="10"/>
  <c r="C529" i="10"/>
  <c r="S528" i="10"/>
  <c r="N528" i="10"/>
  <c r="C528" i="10"/>
  <c r="S527" i="10"/>
  <c r="N527" i="10"/>
  <c r="C527" i="10"/>
  <c r="S526" i="10"/>
  <c r="N526" i="10"/>
  <c r="C526" i="10"/>
  <c r="S525" i="10"/>
  <c r="N525" i="10"/>
  <c r="C525" i="10"/>
  <c r="S524" i="10"/>
  <c r="N524" i="10"/>
  <c r="C524" i="10"/>
  <c r="S523" i="10"/>
  <c r="N523" i="10"/>
  <c r="C523" i="10"/>
  <c r="S522" i="10"/>
  <c r="N522" i="10"/>
  <c r="C522" i="10"/>
  <c r="S521" i="10"/>
  <c r="N521" i="10"/>
  <c r="C521" i="10"/>
  <c r="S520" i="10"/>
  <c r="N520" i="10"/>
  <c r="C520" i="10"/>
  <c r="C295" i="24" l="1"/>
  <c r="D295" i="24"/>
  <c r="B296" i="24"/>
  <c r="C532" i="10"/>
  <c r="E532" i="10"/>
  <c r="D583" i="10"/>
  <c r="E536" i="10"/>
  <c r="B725" i="10"/>
  <c r="C533" i="10"/>
  <c r="B297" i="24" l="1"/>
  <c r="C296" i="24"/>
  <c r="D296" i="24"/>
  <c r="K725" i="10"/>
  <c r="K724" i="10"/>
  <c r="A13" i="8"/>
  <c r="D297" i="24" l="1"/>
  <c r="C297" i="24"/>
  <c r="F10" i="7"/>
  <c r="V146" i="2" l="1"/>
  <c r="D8" i="1" s="1"/>
  <c r="H4" i="8" l="1"/>
  <c r="P25" i="1"/>
  <c r="O25" i="1"/>
  <c r="K25" i="1"/>
  <c r="J25" i="1"/>
  <c r="I25" i="1"/>
  <c r="H25" i="1"/>
  <c r="G25" i="1"/>
  <c r="P22" i="1"/>
  <c r="O22" i="1"/>
  <c r="K22" i="1"/>
  <c r="J22" i="1"/>
  <c r="I22" i="1"/>
  <c r="H22" i="1"/>
  <c r="G22" i="1"/>
  <c r="P21" i="1"/>
  <c r="O21" i="1"/>
  <c r="P20" i="1"/>
  <c r="O20" i="1"/>
  <c r="N20" i="1"/>
  <c r="M20" i="1"/>
  <c r="H6" i="1"/>
  <c r="AD6" i="1" s="1"/>
  <c r="H5" i="1"/>
  <c r="AD5" i="1" s="1"/>
  <c r="H4" i="1"/>
  <c r="AD4" i="1" s="1"/>
  <c r="H3" i="1"/>
  <c r="AD3" i="1" s="1"/>
  <c r="E28" i="3" l="1"/>
  <c r="D28" i="3"/>
  <c r="H9" i="1" l="1"/>
  <c r="AD9" i="1" s="1"/>
  <c r="B10" i="1"/>
  <c r="R7" i="6"/>
  <c r="H10" i="1" l="1"/>
  <c r="AD10" i="1" s="1"/>
  <c r="N4" i="7"/>
  <c r="N6" i="7" s="1"/>
  <c r="R5" i="6" l="1"/>
  <c r="F24" i="7"/>
  <c r="E5" i="7"/>
  <c r="B14" i="7" s="1"/>
  <c r="C1" i="7"/>
  <c r="F21" i="7" s="1"/>
  <c r="F26" i="7" l="1"/>
  <c r="D7" i="3" l="1"/>
  <c r="F7" i="3" s="1"/>
  <c r="D6" i="3"/>
  <c r="F6" i="3" s="1"/>
  <c r="D5" i="3"/>
  <c r="F5" i="3" s="1"/>
  <c r="D4" i="3"/>
  <c r="F4" i="3" s="1"/>
  <c r="D3" i="3"/>
  <c r="F3" i="3" s="1"/>
  <c r="D2" i="3"/>
  <c r="F2" i="3" s="1"/>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G12" i="3" l="1"/>
  <c r="V148" i="2" s="1"/>
  <c r="O31" i="5"/>
  <c r="S31" i="5" s="1"/>
  <c r="L49" i="5"/>
  <c r="O29" i="5"/>
  <c r="O27" i="5"/>
  <c r="O14" i="5"/>
  <c r="O16" i="5"/>
  <c r="Q27" i="5" s="1"/>
  <c r="O18" i="5"/>
  <c r="Q29" i="5" s="1"/>
  <c r="O12" i="5"/>
  <c r="S27" i="5" l="1"/>
  <c r="S29" i="5"/>
  <c r="I49" i="5"/>
  <c r="M49" i="5"/>
  <c r="E49" i="5"/>
  <c r="F49" i="5"/>
  <c r="J49" i="5"/>
  <c r="G49" i="5"/>
  <c r="K49" i="5"/>
  <c r="D49" i="5"/>
  <c r="H49" i="5"/>
  <c r="O49" i="5" l="1"/>
  <c r="Q49" i="5" s="1"/>
  <c r="Q5" i="6"/>
  <c r="O5" i="6"/>
  <c r="N5" i="6"/>
  <c r="M5" i="6"/>
  <c r="L5" i="6"/>
  <c r="K5" i="6"/>
  <c r="J5" i="6"/>
  <c r="I5" i="6"/>
  <c r="H5" i="6"/>
  <c r="G5" i="6"/>
  <c r="F5" i="6"/>
  <c r="F11" i="6" s="1"/>
  <c r="E5" i="6"/>
  <c r="E11" i="6" s="1"/>
  <c r="D5" i="6"/>
  <c r="C5" i="6"/>
  <c r="Q7" i="6"/>
  <c r="O7" i="6"/>
  <c r="N7" i="6"/>
  <c r="M7" i="6"/>
  <c r="L7" i="6"/>
  <c r="K7" i="6"/>
  <c r="J7" i="6"/>
  <c r="I7" i="6"/>
  <c r="H7" i="6"/>
  <c r="G7" i="6"/>
  <c r="F7" i="6"/>
  <c r="E7" i="6"/>
  <c r="D7" i="6"/>
  <c r="C7" i="6"/>
  <c r="D11" i="6" l="1"/>
  <c r="D9" i="1"/>
  <c r="D7" i="1" l="1"/>
  <c r="V142" i="2"/>
  <c r="D6" i="1" s="1"/>
  <c r="V140" i="2"/>
  <c r="D5" i="1" s="1"/>
  <c r="V138" i="2"/>
  <c r="D4" i="1" s="1"/>
  <c r="V136" i="2"/>
  <c r="V150" i="2" l="1"/>
  <c r="D3" i="1"/>
  <c r="D10" i="1" s="1"/>
  <c r="Q50" i="5"/>
  <c r="J289" i="24"/>
</calcChain>
</file>

<file path=xl/sharedStrings.xml><?xml version="1.0" encoding="utf-8"?>
<sst xmlns="http://schemas.openxmlformats.org/spreadsheetml/2006/main" count="7315" uniqueCount="5804">
  <si>
    <t>Hisse Senedi</t>
  </si>
  <si>
    <t>DIBS</t>
  </si>
  <si>
    <t>OSBA</t>
  </si>
  <si>
    <t>TR Eurobond</t>
  </si>
  <si>
    <t>Şirket Eurobond</t>
  </si>
  <si>
    <t>DİBS STOK</t>
  </si>
  <si>
    <t>Repo Stok</t>
  </si>
  <si>
    <t>04-05-2018</t>
  </si>
  <si>
    <t>11-05-2018</t>
  </si>
  <si>
    <t>18-05-2018</t>
  </si>
  <si>
    <t>25-05-2018</t>
  </si>
  <si>
    <t>01-06-2018</t>
  </si>
  <si>
    <t>08-06-2018</t>
  </si>
  <si>
    <t>15-06-2018</t>
  </si>
  <si>
    <t>22-06-2018</t>
  </si>
  <si>
    <t>29-06-2018</t>
  </si>
  <si>
    <t>06-07-2018</t>
  </si>
  <si>
    <t>13-07-2018</t>
  </si>
  <si>
    <t>20-07-2018</t>
  </si>
  <si>
    <t>27-07-2018</t>
  </si>
  <si>
    <t>03-08-2018</t>
  </si>
  <si>
    <t>10-08-2018</t>
  </si>
  <si>
    <t>17-08-2018</t>
  </si>
  <si>
    <t>24-08-2018</t>
  </si>
  <si>
    <t>31-08-2018</t>
  </si>
  <si>
    <t>07-09-2018</t>
  </si>
  <si>
    <t>14-09-2018</t>
  </si>
  <si>
    <t>21-09-2018</t>
  </si>
  <si>
    <t>28-09-2018</t>
  </si>
  <si>
    <t>05-10-2018</t>
  </si>
  <si>
    <t>12-10-2018</t>
  </si>
  <si>
    <t>19-10-2018</t>
  </si>
  <si>
    <t>26-10-2018</t>
  </si>
  <si>
    <t>02-11-2018</t>
  </si>
  <si>
    <t>09-11-2018</t>
  </si>
  <si>
    <t>16-11-2018</t>
  </si>
  <si>
    <t>23-11-2018</t>
  </si>
  <si>
    <t>30-11-2018</t>
  </si>
  <si>
    <t>07-12-2018</t>
  </si>
  <si>
    <t>14-12-2018</t>
  </si>
  <si>
    <t>21-12-2018</t>
  </si>
  <si>
    <t>28-12-2018</t>
  </si>
  <si>
    <t>04-01-2019</t>
  </si>
  <si>
    <t>11-01-2019</t>
  </si>
  <si>
    <t>18-01-2019</t>
  </si>
  <si>
    <t>25-01-2019</t>
  </si>
  <si>
    <t>01-02-2019</t>
  </si>
  <si>
    <t>08-02-2019</t>
  </si>
  <si>
    <t>15-02-2019</t>
  </si>
  <si>
    <t>22-02-2019</t>
  </si>
  <si>
    <t>01-03-2019</t>
  </si>
  <si>
    <t>08-03-2019</t>
  </si>
  <si>
    <t>15-03-2019</t>
  </si>
  <si>
    <t>22-03-2019</t>
  </si>
  <si>
    <t>29-03-2019</t>
  </si>
  <si>
    <t>05-04-2019</t>
  </si>
  <si>
    <t>12-04-2019</t>
  </si>
  <si>
    <t>19-04-2019</t>
  </si>
  <si>
    <t>26-04-2019</t>
  </si>
  <si>
    <t>03-05-2019</t>
  </si>
  <si>
    <t>10-05-2019</t>
  </si>
  <si>
    <t>17-05-2019</t>
  </si>
  <si>
    <t>24-05-2019</t>
  </si>
  <si>
    <t>31-05-2019</t>
  </si>
  <si>
    <t>07-06-2019</t>
  </si>
  <si>
    <t>14-06-2019</t>
  </si>
  <si>
    <t>21-06-2019</t>
  </si>
  <si>
    <t>28-06-2019</t>
  </si>
  <si>
    <t>05-07-2019</t>
  </si>
  <si>
    <t>12-07-2019</t>
  </si>
  <si>
    <t>19-07-2019</t>
  </si>
  <si>
    <t>26-07-2019</t>
  </si>
  <si>
    <t>02-08-2019</t>
  </si>
  <si>
    <t>09-08-2019</t>
  </si>
  <si>
    <t>16-08-2019</t>
  </si>
  <si>
    <t>23-08-2019</t>
  </si>
  <si>
    <t>30-08-2019</t>
  </si>
  <si>
    <t>06-09-2019</t>
  </si>
  <si>
    <t>13-09-2019</t>
  </si>
  <si>
    <t>20-09-2019</t>
  </si>
  <si>
    <t>27-09-2019</t>
  </si>
  <si>
    <t>04-10-2019</t>
  </si>
  <si>
    <t>11-10-2019</t>
  </si>
  <si>
    <t>18-10-2019</t>
  </si>
  <si>
    <t>25-10-2019</t>
  </si>
  <si>
    <t>01-11-2019</t>
  </si>
  <si>
    <t>08-11-2019</t>
  </si>
  <si>
    <t>15-11-2019</t>
  </si>
  <si>
    <t>22-11-2019</t>
  </si>
  <si>
    <t>29-11-2019</t>
  </si>
  <si>
    <t>06-12-2019</t>
  </si>
  <si>
    <t>13-12-2019</t>
  </si>
  <si>
    <t>20-12-2019</t>
  </si>
  <si>
    <t>27-12-2019</t>
  </si>
  <si>
    <t>03-01-2020</t>
  </si>
  <si>
    <t>10-01-2020</t>
  </si>
  <si>
    <t>17-01-2020</t>
  </si>
  <si>
    <t>24-01-2020</t>
  </si>
  <si>
    <t>31-01-2020</t>
  </si>
  <si>
    <t>07-02-2020</t>
  </si>
  <si>
    <t>14-02-2020</t>
  </si>
  <si>
    <t>21-02-2020</t>
  </si>
  <si>
    <t>28-02-2020</t>
  </si>
  <si>
    <t>06-03-2020</t>
  </si>
  <si>
    <t>13-03-2020</t>
  </si>
  <si>
    <t>20-03-2020</t>
  </si>
  <si>
    <t>27-03-2020</t>
  </si>
  <si>
    <t>03-04-2020</t>
  </si>
  <si>
    <t>10-04-2020</t>
  </si>
  <si>
    <t>17-04-2020</t>
  </si>
  <si>
    <t>24-04-2020</t>
  </si>
  <si>
    <t>01-05-2020</t>
  </si>
  <si>
    <t>08-05-2020</t>
  </si>
  <si>
    <t>15-05-2020</t>
  </si>
  <si>
    <t>22-05-2020</t>
  </si>
  <si>
    <t>29-05-2020</t>
  </si>
  <si>
    <t>05-06-2020</t>
  </si>
  <si>
    <t>12-06-2020</t>
  </si>
  <si>
    <t>19-06-2020</t>
  </si>
  <si>
    <t>26-06-2020</t>
  </si>
  <si>
    <t>03-07-2020</t>
  </si>
  <si>
    <t>10-07-2020</t>
  </si>
  <si>
    <t>17-07-2020</t>
  </si>
  <si>
    <t>24-07-2020</t>
  </si>
  <si>
    <t>31-07-2020</t>
  </si>
  <si>
    <t>07-08-2020</t>
  </si>
  <si>
    <t>14-08-2020</t>
  </si>
  <si>
    <t>21-08-2020</t>
  </si>
  <si>
    <t>28-08-2020</t>
  </si>
  <si>
    <t>04-09-2020</t>
  </si>
  <si>
    <t>11-09-2020</t>
  </si>
  <si>
    <t>18-09-2020</t>
  </si>
  <si>
    <t>25-09-2020</t>
  </si>
  <si>
    <t>02-10-2020</t>
  </si>
  <si>
    <t>09-10-2020</t>
  </si>
  <si>
    <t>16-10-2020</t>
  </si>
  <si>
    <t>23-10-2020</t>
  </si>
  <si>
    <t>30-10-2020</t>
  </si>
  <si>
    <t>06-11-2020</t>
  </si>
  <si>
    <t>13-11-2020</t>
  </si>
  <si>
    <t>20-11-2020</t>
  </si>
  <si>
    <t>27-11-2020</t>
  </si>
  <si>
    <t>04-12-2020</t>
  </si>
  <si>
    <t>11-12-2020</t>
  </si>
  <si>
    <t>18-12-2020</t>
  </si>
  <si>
    <t>25-12-2020</t>
  </si>
  <si>
    <t>01-01-2021</t>
  </si>
  <si>
    <t>08-01-2021</t>
  </si>
  <si>
    <t>15-01-2021</t>
  </si>
  <si>
    <t>22-01-2021</t>
  </si>
  <si>
    <t>29-01-2021</t>
  </si>
  <si>
    <t>05-02-2021</t>
  </si>
  <si>
    <t>12-02-2021</t>
  </si>
  <si>
    <t>19-02-2021</t>
  </si>
  <si>
    <t>26-02-2021</t>
  </si>
  <si>
    <t>05-03-2021</t>
  </si>
  <si>
    <t>12-03-2021</t>
  </si>
  <si>
    <t>19-03-2021</t>
  </si>
  <si>
    <t>Tarih</t>
  </si>
  <si>
    <t>ÖSBA STOK</t>
  </si>
  <si>
    <t>6 Kasım Sonrası Flow</t>
  </si>
  <si>
    <t>Hisse Flow</t>
  </si>
  <si>
    <t>DIBS Flow</t>
  </si>
  <si>
    <t>Repo Flow</t>
  </si>
  <si>
    <t>OSBA Flow</t>
  </si>
  <si>
    <t>TARİH</t>
  </si>
  <si>
    <t>TCMB TARAFLI SWAP STOĞU( Günlük )</t>
  </si>
  <si>
    <t>BDDK = Bilanço Dışı YP( Haftalık )</t>
  </si>
  <si>
    <t>Haftalık Carry Trade poz. Değişimi</t>
  </si>
  <si>
    <t>Y.Dışı yerleşikler Swap Stok</t>
  </si>
  <si>
    <t xml:space="preserve">Source </t>
  </si>
  <si>
    <t>Kasım'20</t>
  </si>
  <si>
    <t>TCMB Taraflı Swap İşlemleri</t>
  </si>
  <si>
    <t>Aralık'20</t>
  </si>
  <si>
    <t>BDDK = BDYP</t>
  </si>
  <si>
    <t>Ekim'20</t>
  </si>
  <si>
    <t>Şirket Eurobond Stok</t>
  </si>
  <si>
    <t>Hazine Eurobond Stok</t>
  </si>
  <si>
    <t>Önceki Verileri şu şekilde buluyoruz</t>
  </si>
  <si>
    <t>UA Rezervler tablosu ( Aylık ) ndaki Swaplar -  Yabancı MB Swapları</t>
  </si>
  <si>
    <t>Eylül'20</t>
  </si>
  <si>
    <t>2. Yurt içi para karşılığında döviz forward ve future'ların toplam açık ve fazla pozisyon büyüklükleri (para swaplarının gelecekteki bacağını da kapsar) ++++++3. Diğer  == SWAPLAR</t>
  </si>
  <si>
    <t>BDYP = Ayın son haftası olarak alınıyor</t>
  </si>
  <si>
    <t>6 Kasım Sonrası Artış(Arındırılmamış)</t>
  </si>
  <si>
    <t>Birey</t>
  </si>
  <si>
    <t>Tüzel</t>
  </si>
  <si>
    <t>Toplam</t>
  </si>
  <si>
    <t>Enerji Dengesi</t>
  </si>
  <si>
    <t>Ağustos</t>
  </si>
  <si>
    <t>Eylül</t>
  </si>
  <si>
    <t>Ekim</t>
  </si>
  <si>
    <t>Kasım</t>
  </si>
  <si>
    <t>Aralık</t>
  </si>
  <si>
    <t>Ocak</t>
  </si>
  <si>
    <t>Dış Ticaret Dengesi</t>
  </si>
  <si>
    <t>12.2019</t>
  </si>
  <si>
    <t>1.2020</t>
  </si>
  <si>
    <t>2.2020</t>
  </si>
  <si>
    <t>3.2020</t>
  </si>
  <si>
    <t>4.2020</t>
  </si>
  <si>
    <t>5.20202</t>
  </si>
  <si>
    <t>6.2020</t>
  </si>
  <si>
    <t>7.2020</t>
  </si>
  <si>
    <t>8.2020</t>
  </si>
  <si>
    <t>9.2020</t>
  </si>
  <si>
    <t>10.2020</t>
  </si>
  <si>
    <t>11.2020</t>
  </si>
  <si>
    <t>12.2020</t>
  </si>
  <si>
    <t>2021.01</t>
  </si>
  <si>
    <t>İhracat</t>
  </si>
  <si>
    <t>İthalat</t>
  </si>
  <si>
    <t>İhracatın ithalatı karşılama oranı</t>
  </si>
  <si>
    <t>NET</t>
  </si>
  <si>
    <t>2020-2021 karşılaştırması</t>
  </si>
  <si>
    <t>Şubat</t>
  </si>
  <si>
    <t>Mart</t>
  </si>
  <si>
    <t>Nisan</t>
  </si>
  <si>
    <t>Mayıs</t>
  </si>
  <si>
    <t>Haziran</t>
  </si>
  <si>
    <t>Temmuz</t>
  </si>
  <si>
    <t>26B USD</t>
  </si>
  <si>
    <t>29B USD</t>
  </si>
  <si>
    <t>34 B USD</t>
  </si>
  <si>
    <t>12 B USD</t>
  </si>
  <si>
    <t>Turizm Gelirleri</t>
  </si>
  <si>
    <t>Yabancı Ziyaretçi Sayısı</t>
  </si>
  <si>
    <t>Gelir</t>
  </si>
  <si>
    <t>Kişi Başı gelir</t>
  </si>
  <si>
    <t>Toplam Kişi Sayısı</t>
  </si>
  <si>
    <t>Geçen sene ile neredeyse aynı</t>
  </si>
  <si>
    <t>Swap  Para Alım - TL</t>
  </si>
  <si>
    <t>Swap Para Satım - TL</t>
  </si>
  <si>
    <t>Net Para Satım - TL</t>
  </si>
  <si>
    <t xml:space="preserve">TCMB Swap </t>
  </si>
  <si>
    <t>12'2017</t>
  </si>
  <si>
    <t>12'2018</t>
  </si>
  <si>
    <t>12'2019</t>
  </si>
  <si>
    <t>10'2020</t>
  </si>
  <si>
    <t>11'2020</t>
  </si>
  <si>
    <t>12'2020</t>
  </si>
  <si>
    <t>Haluk Bürükçekçi Verileri</t>
  </si>
  <si>
    <t xml:space="preserve">6  Kasım Sonrası Giren Carry Poz </t>
  </si>
  <si>
    <t xml:space="preserve">bddk aylık rapor </t>
  </si>
  <si>
    <t xml:space="preserve">Bilanço dışı İşlemler :USD BAZINDA </t>
  </si>
  <si>
    <t xml:space="preserve">Para Swapları </t>
  </si>
  <si>
    <t xml:space="preserve">Swap Para Alım </t>
  </si>
  <si>
    <t>Swap Para satım</t>
  </si>
  <si>
    <t>N. Ağbal'ın Kovulması</t>
  </si>
  <si>
    <t>Yabancı MB Swapları : 17,5B USD</t>
  </si>
  <si>
    <t>TCMB Brüt Rezervleri</t>
  </si>
  <si>
    <t>Altın</t>
  </si>
  <si>
    <t>Döviz</t>
  </si>
  <si>
    <t>TP.AB.N06 ( EVDS)</t>
  </si>
  <si>
    <t>12,7 B USD</t>
  </si>
  <si>
    <t>Swap Yükümlülükleri</t>
  </si>
  <si>
    <t>1 ay</t>
  </si>
  <si>
    <t>2-3 ay</t>
  </si>
  <si>
    <t>4ay-1yıl</t>
  </si>
  <si>
    <t>Diğer</t>
  </si>
  <si>
    <t>Swaplar Hariç Net Rezervler</t>
  </si>
  <si>
    <t>Yabancı MB Swapları</t>
  </si>
  <si>
    <t>Toplam Swaplar</t>
  </si>
  <si>
    <t>Ne Kadarı Satılabilir ?</t>
  </si>
  <si>
    <t>(4) altın (altın mevduatlarını ve eğer uygunsa altın swaplarını içeren)</t>
  </si>
  <si>
    <t>Toplam Rezerv</t>
  </si>
  <si>
    <t>2021.02</t>
  </si>
  <si>
    <t xml:space="preserve">FX Intervention olarak kullanılabilecek Rezervler </t>
  </si>
  <si>
    <t>Outflowu finanse etmeye yetmez.</t>
  </si>
  <si>
    <t>TCMB Analitik Bilanço</t>
  </si>
  <si>
    <t>Kur</t>
  </si>
  <si>
    <t>USD</t>
  </si>
  <si>
    <t>A1- Dış varlıklar( TL )</t>
  </si>
  <si>
    <t>P1- Toplam Döviz yükümlülükleri(TL)</t>
  </si>
  <si>
    <t>1 Senelik Cari Açığı finanse etmeye yeter.</t>
  </si>
  <si>
    <t>Swap</t>
  </si>
  <si>
    <t>Arındırılmış</t>
  </si>
  <si>
    <t>Repo</t>
  </si>
  <si>
    <t>Total Giriş-</t>
  </si>
  <si>
    <t>Hisse Senedi Flow</t>
  </si>
  <si>
    <t>REPO Flow</t>
  </si>
  <si>
    <t>Hazine Eurobond Flow</t>
  </si>
  <si>
    <t>Hisse Senedi Stok</t>
  </si>
  <si>
    <t>Eurobond</t>
  </si>
  <si>
    <t>Yerleşikler DTH</t>
  </si>
  <si>
    <t>KOVULMA SONRASI - Bireysel DTHlar ARINDIRILMIŞ DEĞİŞİM</t>
  </si>
  <si>
    <t>Şirket Eurobond Flow</t>
  </si>
  <si>
    <t>TP.PYUK1</t>
  </si>
  <si>
    <t>TP.PYUK2</t>
  </si>
  <si>
    <t>TP.PYUK21</t>
  </si>
  <si>
    <t>TP.PYUK22</t>
  </si>
  <si>
    <t>TP.PYUK3</t>
  </si>
  <si>
    <t>TP.PYUK4</t>
  </si>
  <si>
    <t>TP.PYUK5</t>
  </si>
  <si>
    <t>TP.HDBSN.K7</t>
  </si>
  <si>
    <t>TP.HDBSN.K18</t>
  </si>
  <si>
    <t>TP.HDBSN.K29</t>
  </si>
  <si>
    <t>TP.HDBSC.K7</t>
  </si>
  <si>
    <t>TP.HDBSC.K18</t>
  </si>
  <si>
    <t>TP.HDBSC.K29</t>
  </si>
  <si>
    <t>TR Eurobond Flow</t>
  </si>
  <si>
    <t>Link</t>
  </si>
  <si>
    <t>NET UA REZERVLER(TL) (26.03.2021)</t>
  </si>
  <si>
    <t>6 Kasım Sonrası ne kadar aldı ?</t>
  </si>
  <si>
    <t>DTH( Arındırılmış)</t>
  </si>
  <si>
    <t>YABANCI</t>
  </si>
  <si>
    <t>YERLİ</t>
  </si>
  <si>
    <t>6 Kasım-19 Mart    inFlow</t>
  </si>
  <si>
    <t xml:space="preserve">Toplam Krediler(TL) </t>
  </si>
  <si>
    <t>Haftalık değişim</t>
  </si>
  <si>
    <t>Tüketici Kredileri - Bireysel Kredi Kartları(TL)</t>
  </si>
  <si>
    <t>Ticari ve Diğer Krediler</t>
  </si>
  <si>
    <t>LİNK</t>
  </si>
  <si>
    <t>2017-2</t>
  </si>
  <si>
    <t>2017-3</t>
  </si>
  <si>
    <t>2017-4</t>
  </si>
  <si>
    <t>2017-5</t>
  </si>
  <si>
    <t>2017-6</t>
  </si>
  <si>
    <t>2017-7</t>
  </si>
  <si>
    <t>2017-8</t>
  </si>
  <si>
    <t>2017-9</t>
  </si>
  <si>
    <t>2017-10</t>
  </si>
  <si>
    <t>2017-11</t>
  </si>
  <si>
    <t>2017-12</t>
  </si>
  <si>
    <t>2018-1</t>
  </si>
  <si>
    <t>2018-2</t>
  </si>
  <si>
    <t>2018-3</t>
  </si>
  <si>
    <t>2018-4</t>
  </si>
  <si>
    <t>2018-5</t>
  </si>
  <si>
    <t>2018-6</t>
  </si>
  <si>
    <t>2018-7</t>
  </si>
  <si>
    <t>2018-8</t>
  </si>
  <si>
    <t>2018-9</t>
  </si>
  <si>
    <t>2018-10</t>
  </si>
  <si>
    <t>2018-11</t>
  </si>
  <si>
    <t>2018-12</t>
  </si>
  <si>
    <t>2019-1</t>
  </si>
  <si>
    <t>2019-2</t>
  </si>
  <si>
    <t>2019-3</t>
  </si>
  <si>
    <t>2019-4</t>
  </si>
  <si>
    <t>2019-5</t>
  </si>
  <si>
    <t>2019-6</t>
  </si>
  <si>
    <t>2019-7</t>
  </si>
  <si>
    <t>2019-8</t>
  </si>
  <si>
    <t>2019-9</t>
  </si>
  <si>
    <t>2019-10</t>
  </si>
  <si>
    <t>2019-11</t>
  </si>
  <si>
    <t>2019-12</t>
  </si>
  <si>
    <t>2020-1</t>
  </si>
  <si>
    <t>2020-2</t>
  </si>
  <si>
    <t>2020-3</t>
  </si>
  <si>
    <t>2020-4</t>
  </si>
  <si>
    <t>2020-5</t>
  </si>
  <si>
    <t>2020-6</t>
  </si>
  <si>
    <t>2020-7</t>
  </si>
  <si>
    <t>2020-8</t>
  </si>
  <si>
    <t>2020-9</t>
  </si>
  <si>
    <t>2020-10</t>
  </si>
  <si>
    <t>2020-11</t>
  </si>
  <si>
    <t>Zaman Serisi</t>
  </si>
  <si>
    <t>2017-1</t>
  </si>
  <si>
    <t>Date</t>
  </si>
  <si>
    <t xml:space="preserve"> TL Kredi miktar değ</t>
  </si>
  <si>
    <t>Kamu Bankaları  FX Poz</t>
  </si>
  <si>
    <t>Kamu Bankaları FX Pozisyon Değişimi</t>
  </si>
  <si>
    <t>TP.BS07.CARI</t>
  </si>
  <si>
    <t>TP.BS07.NOMINAL</t>
  </si>
  <si>
    <t>2021'in ilk 3 ayındaki performansın devam edeceği varsayımı ile</t>
  </si>
  <si>
    <t>FLOW</t>
  </si>
  <si>
    <t>12,5 B USD</t>
  </si>
  <si>
    <t>KAMU BANKASI FX POZİSYONLARINDAKİ DEĞİŞİM</t>
  </si>
  <si>
    <t>19 Mart Sonrası Kümülatif</t>
  </si>
  <si>
    <t xml:space="preserve">Kamu Bankaları FX Poz </t>
  </si>
  <si>
    <t>6 ayda 5.5 gelir var</t>
  </si>
  <si>
    <t>12 ay projeksiyonu 11</t>
  </si>
  <si>
    <t>Stok( 30.07.2021)</t>
  </si>
  <si>
    <t>Altın İthalatı Net</t>
  </si>
  <si>
    <t>Yıllık</t>
  </si>
  <si>
    <t>Average</t>
  </si>
  <si>
    <t>Beklenti</t>
  </si>
  <si>
    <t>Hizmet Dengesi</t>
  </si>
  <si>
    <t>2019 Kıyas</t>
  </si>
  <si>
    <t>2020 Rakamları saçma olduğu için kıyas ancak 2019 ile yapılabiliyor. Hizmet Dengesi 5B iyileşebilir</t>
  </si>
  <si>
    <t>Ticaret Dengesi için Ticaret Dengesi Sheetine</t>
  </si>
  <si>
    <t>DTH Kümülatif</t>
  </si>
  <si>
    <t>STOK(13.08.2021)</t>
  </si>
  <si>
    <t>Bütçe Dengesi</t>
  </si>
  <si>
    <t>GSYH( Yıllık )</t>
  </si>
  <si>
    <t>Bütçe Dengesi / GSYH</t>
  </si>
  <si>
    <t>2,547,638</t>
  </si>
  <si>
    <t>2,551,282</t>
  </si>
  <si>
    <t>2,561,816</t>
  </si>
  <si>
    <t>2,582,387</t>
  </si>
  <si>
    <t>2,584,513</t>
  </si>
  <si>
    <t>2,594,174</t>
  </si>
  <si>
    <t>2,602,537</t>
  </si>
  <si>
    <t>2,623,178</t>
  </si>
  <si>
    <t>2,636,585</t>
  </si>
  <si>
    <t>2,655,856</t>
  </si>
  <si>
    <t>2,671,979</t>
  </si>
  <si>
    <t>2,714,445</t>
  </si>
  <si>
    <t>2,743,960</t>
  </si>
  <si>
    <t>2,767,142</t>
  </si>
  <si>
    <t>2,796,970</t>
  </si>
  <si>
    <t>2,815,427</t>
  </si>
  <si>
    <t>2,833,118</t>
  </si>
  <si>
    <t>2,824,213</t>
  </si>
  <si>
    <t>2,843,903</t>
  </si>
  <si>
    <t>2,850,780</t>
  </si>
  <si>
    <t>2,875,166</t>
  </si>
  <si>
    <t>2,890,352</t>
  </si>
  <si>
    <t>2,913,914</t>
  </si>
  <si>
    <t>2,943,466</t>
  </si>
  <si>
    <t>3,001,385</t>
  </si>
  <si>
    <t>3,030,256</t>
  </si>
  <si>
    <t>3,083,856</t>
  </si>
  <si>
    <t>3,122,427</t>
  </si>
  <si>
    <t>3,162,881</t>
  </si>
  <si>
    <t>3,221,259</t>
  </si>
  <si>
    <t>3,253,645</t>
  </si>
  <si>
    <t>3,294,931</t>
  </si>
  <si>
    <t>3,337,658</t>
  </si>
  <si>
    <t>3,412,467</t>
  </si>
  <si>
    <t>3,408,410</t>
  </si>
  <si>
    <t>3,485,391</t>
  </si>
  <si>
    <t>3,534,018</t>
  </si>
  <si>
    <t>3,605,802</t>
  </si>
  <si>
    <t>3,661,825</t>
  </si>
  <si>
    <t>3,728,731</t>
  </si>
  <si>
    <t>3,771,603</t>
  </si>
  <si>
    <t>3,825,905</t>
  </si>
  <si>
    <t>3,858,411</t>
  </si>
  <si>
    <t>3,887,443</t>
  </si>
  <si>
    <t>3,877,890</t>
  </si>
  <si>
    <t>3,905,065</t>
  </si>
  <si>
    <t>3,968,169</t>
  </si>
  <si>
    <t>4,004,123</t>
  </si>
  <si>
    <t>4,053,525</t>
  </si>
  <si>
    <t>4,096,060</t>
  </si>
  <si>
    <t>4,138,632</t>
  </si>
  <si>
    <t>4,166,886</t>
  </si>
  <si>
    <t>4,210,940</t>
  </si>
  <si>
    <t>4,248,159</t>
  </si>
  <si>
    <t>4,294,679</t>
  </si>
  <si>
    <t>4,372,083</t>
  </si>
  <si>
    <t>4,385,016</t>
  </si>
  <si>
    <t>4,437,736</t>
  </si>
  <si>
    <t>4,464,308</t>
  </si>
  <si>
    <t>4,544,566</t>
  </si>
  <si>
    <t>4,587,507</t>
  </si>
  <si>
    <t>4,636,968</t>
  </si>
  <si>
    <t>4,679,874</t>
  </si>
  <si>
    <t>4,738,570</t>
  </si>
  <si>
    <t>4,798,991</t>
  </si>
  <si>
    <t>4,859,002</t>
  </si>
  <si>
    <t>4,929,270</t>
  </si>
  <si>
    <t>5,012,719</t>
  </si>
  <si>
    <t>5,100,982</t>
  </si>
  <si>
    <t>5,124,788</t>
  </si>
  <si>
    <t>5,189,636</t>
  </si>
  <si>
    <t>5,219,920</t>
  </si>
  <si>
    <t>5,293,159</t>
  </si>
  <si>
    <t>5,369,153</t>
  </si>
  <si>
    <t>5,406,604</t>
  </si>
  <si>
    <t>5,438,778</t>
  </si>
  <si>
    <t>5,544,758</t>
  </si>
  <si>
    <t>5,628,759</t>
  </si>
  <si>
    <t>5,713,779</t>
  </si>
  <si>
    <t>5,779,248</t>
  </si>
  <si>
    <t>5,870,664</t>
  </si>
  <si>
    <t>5,996,374</t>
  </si>
  <si>
    <t>6,087,091</t>
  </si>
  <si>
    <t>6,191,791</t>
  </si>
  <si>
    <t>6,233,591</t>
  </si>
  <si>
    <t>6,334,597</t>
  </si>
  <si>
    <t>6,405,336</t>
  </si>
  <si>
    <t>6,507,411</t>
  </si>
  <si>
    <t>6,502,764</t>
  </si>
  <si>
    <t>6,555,365</t>
  </si>
  <si>
    <t>896,113</t>
  </si>
  <si>
    <t>893,159</t>
  </si>
  <si>
    <t>902,594</t>
  </si>
  <si>
    <t>907,642</t>
  </si>
  <si>
    <t>913,632</t>
  </si>
  <si>
    <t>911,067</t>
  </si>
  <si>
    <t>918,057</t>
  </si>
  <si>
    <t>923,208</t>
  </si>
  <si>
    <t>922,371</t>
  </si>
  <si>
    <t>921,539</t>
  </si>
  <si>
    <t>925,278</t>
  </si>
  <si>
    <t>931,585</t>
  </si>
  <si>
    <t>933,908</t>
  </si>
  <si>
    <t>942,615</t>
  </si>
  <si>
    <t>940,987</t>
  </si>
  <si>
    <t>953,581</t>
  </si>
  <si>
    <t>959,196</t>
  </si>
  <si>
    <t>962,994</t>
  </si>
  <si>
    <t>965,581</t>
  </si>
  <si>
    <t>977,885</t>
  </si>
  <si>
    <t>986,355</t>
  </si>
  <si>
    <t>982,095</t>
  </si>
  <si>
    <t>987,131</t>
  </si>
  <si>
    <t>979,762</t>
  </si>
  <si>
    <t>986,861</t>
  </si>
  <si>
    <t>988,604</t>
  </si>
  <si>
    <t>993,230</t>
  </si>
  <si>
    <t>990,271</t>
  </si>
  <si>
    <t>1,002,089</t>
  </si>
  <si>
    <t>1,004,906</t>
  </si>
  <si>
    <t>1,011,358</t>
  </si>
  <si>
    <t>1,009,522</t>
  </si>
  <si>
    <t>1,020,662</t>
  </si>
  <si>
    <t>1,034,878</t>
  </si>
  <si>
    <t>1,037,936</t>
  </si>
  <si>
    <t>1,041,478</t>
  </si>
  <si>
    <t>1,054,344</t>
  </si>
  <si>
    <t>1,067,355</t>
  </si>
  <si>
    <t>1,073,789</t>
  </si>
  <si>
    <t>1,092,712</t>
  </si>
  <si>
    <t>1,101,849</t>
  </si>
  <si>
    <t>1,125,523</t>
  </si>
  <si>
    <t>1,142,526</t>
  </si>
  <si>
    <t>1,158,939</t>
  </si>
  <si>
    <t>1,164,015</t>
  </si>
  <si>
    <t>1,181,936</t>
  </si>
  <si>
    <t>1,195,907</t>
  </si>
  <si>
    <t>1,192,026</t>
  </si>
  <si>
    <t>1,195,377</t>
  </si>
  <si>
    <t>1,206,460</t>
  </si>
  <si>
    <t>1,220,576</t>
  </si>
  <si>
    <t>1,227,419</t>
  </si>
  <si>
    <t>1,241,284</t>
  </si>
  <si>
    <t>1,238,521</t>
  </si>
  <si>
    <t>1,255,177</t>
  </si>
  <si>
    <t>1,267,755</t>
  </si>
  <si>
    <t>1,276,892</t>
  </si>
  <si>
    <t>1,276,745</t>
  </si>
  <si>
    <t>1,293,800</t>
  </si>
  <si>
    <t>1,311,561</t>
  </si>
  <si>
    <t>1,313,644</t>
  </si>
  <si>
    <t>1,329,088</t>
  </si>
  <si>
    <t>1,327,524</t>
  </si>
  <si>
    <t>1,350,555</t>
  </si>
  <si>
    <t>1,359,794</t>
  </si>
  <si>
    <t>1,380,790</t>
  </si>
  <si>
    <t>1,382,816</t>
  </si>
  <si>
    <t>1,409,913</t>
  </si>
  <si>
    <t>1,432,012</t>
  </si>
  <si>
    <t>1,445,243</t>
  </si>
  <si>
    <t>1,454,893</t>
  </si>
  <si>
    <t>1,487,485</t>
  </si>
  <si>
    <t>1,528,691</t>
  </si>
  <si>
    <t>1,543,750</t>
  </si>
  <si>
    <t>1,570,206</t>
  </si>
  <si>
    <t>1,565,435</t>
  </si>
  <si>
    <t>1,597,810</t>
  </si>
  <si>
    <t>1,622,855</t>
  </si>
  <si>
    <t>1,633,856</t>
  </si>
  <si>
    <t>1,627,634</t>
  </si>
  <si>
    <t>1,687,327</t>
  </si>
  <si>
    <t>1,715,684</t>
  </si>
  <si>
    <t>1,744,682</t>
  </si>
  <si>
    <t>1,759,439</t>
  </si>
  <si>
    <t>1,804,188</t>
  </si>
  <si>
    <t>1,847,838</t>
  </si>
  <si>
    <t>1,855,847</t>
  </si>
  <si>
    <t>1,895,893</t>
  </si>
  <si>
    <t>1,901,551</t>
  </si>
  <si>
    <t>1,948,731</t>
  </si>
  <si>
    <t>1,971,240</t>
  </si>
  <si>
    <t>2,021,773</t>
  </si>
  <si>
    <t>2,026,523</t>
  </si>
  <si>
    <t>2,066,679</t>
  </si>
  <si>
    <t>1,608,763</t>
  </si>
  <si>
    <t>1,618,502</t>
  </si>
  <si>
    <t>1,629,752</t>
  </si>
  <si>
    <t>1,627,271</t>
  </si>
  <si>
    <t>1,634,006</t>
  </si>
  <si>
    <t>1,640,215</t>
  </si>
  <si>
    <t>1,643,758</t>
  </si>
  <si>
    <t>1,659,178</t>
  </si>
  <si>
    <t>1,662,141</t>
  </si>
  <si>
    <t>1,672,635</t>
  </si>
  <si>
    <t>1,677,258</t>
  </si>
  <si>
    <t>1,691,593</t>
  </si>
  <si>
    <t>1,702,676</t>
  </si>
  <si>
    <t>1,713,240</t>
  </si>
  <si>
    <t>1,730,991</t>
  </si>
  <si>
    <t>1,760,864</t>
  </si>
  <si>
    <t>1,784,764</t>
  </si>
  <si>
    <t>1,804,148</t>
  </si>
  <si>
    <t>1,831,389</t>
  </si>
  <si>
    <t>1,837,542</t>
  </si>
  <si>
    <t>1,846,763</t>
  </si>
  <si>
    <t>1,842,118</t>
  </si>
  <si>
    <t>1,856,771</t>
  </si>
  <si>
    <t>1,871,018</t>
  </si>
  <si>
    <t>1,888,304</t>
  </si>
  <si>
    <t>1,901,747</t>
  </si>
  <si>
    <t>1,920,683</t>
  </si>
  <si>
    <t>1,953,195</t>
  </si>
  <si>
    <t>1,999,295</t>
  </si>
  <si>
    <t>2,025,349</t>
  </si>
  <si>
    <t>2,072,498</t>
  </si>
  <si>
    <t>2,112,905</t>
  </si>
  <si>
    <t>2,142,218</t>
  </si>
  <si>
    <t>2,186,380</t>
  </si>
  <si>
    <t>2,215,708</t>
  </si>
  <si>
    <t>2,253,452</t>
  </si>
  <si>
    <t>2,283,314</t>
  </si>
  <si>
    <t>2,345,112</t>
  </si>
  <si>
    <t>2,334,620</t>
  </si>
  <si>
    <t>2,392,679</t>
  </si>
  <si>
    <t>2,432,169</t>
  </si>
  <si>
    <t>2,480,278</t>
  </si>
  <si>
    <t>2,519,299</t>
  </si>
  <si>
    <t>2,569,791</t>
  </si>
  <si>
    <t>2,607,588</t>
  </si>
  <si>
    <t>2,643,968</t>
  </si>
  <si>
    <t>2,662,504</t>
  </si>
  <si>
    <t>2,695,417</t>
  </si>
  <si>
    <t>2,682,512</t>
  </si>
  <si>
    <t>2,698,604</t>
  </si>
  <si>
    <t>2,747,592</t>
  </si>
  <si>
    <t>2,776,703</t>
  </si>
  <si>
    <t>2,812,240</t>
  </si>
  <si>
    <t>2,857,538</t>
  </si>
  <si>
    <t>2,883,454</t>
  </si>
  <si>
    <t>2,899,130</t>
  </si>
  <si>
    <t>2,934,047</t>
  </si>
  <si>
    <t>2,971,413</t>
  </si>
  <si>
    <t>3,000,878</t>
  </si>
  <si>
    <t>3,060,522</t>
  </si>
  <si>
    <t>3,071,371</t>
  </si>
  <si>
    <t>3,108,647</t>
  </si>
  <si>
    <t>3,136,784</t>
  </si>
  <si>
    <t>3,194,010</t>
  </si>
  <si>
    <t>3,227,713</t>
  </si>
  <si>
    <t>3,256,177</t>
  </si>
  <si>
    <t>3,297,058</t>
  </si>
  <si>
    <t>3,328,656</t>
  </si>
  <si>
    <t>3,366,979</t>
  </si>
  <si>
    <t>3,413,759</t>
  </si>
  <si>
    <t>3,474,376</t>
  </si>
  <si>
    <t>3,525,234</t>
  </si>
  <si>
    <t>3,572,291</t>
  </si>
  <si>
    <t>3,581,038</t>
  </si>
  <si>
    <t>3,619,429</t>
  </si>
  <si>
    <t>3,654,485</t>
  </si>
  <si>
    <t>3,695,348</t>
  </si>
  <si>
    <t>3,746,297</t>
  </si>
  <si>
    <t>3,772,748</t>
  </si>
  <si>
    <t>3,811,143</t>
  </si>
  <si>
    <t>3,857,430</t>
  </si>
  <si>
    <t>3,913,074</t>
  </si>
  <si>
    <t>3,969,097</t>
  </si>
  <si>
    <t>4,019,809</t>
  </si>
  <si>
    <t>4,066,476</t>
  </si>
  <si>
    <t>4,148,535</t>
  </si>
  <si>
    <t>4,231,243</t>
  </si>
  <si>
    <t>4,295,898</t>
  </si>
  <si>
    <t>4,332,040</t>
  </si>
  <si>
    <t>4,385,865</t>
  </si>
  <si>
    <t>4,434,096</t>
  </si>
  <si>
    <t>4,485,637</t>
  </si>
  <si>
    <t>4,476,241</t>
  </si>
  <si>
    <t>4,488,685</t>
  </si>
  <si>
    <t>MoM % Change</t>
  </si>
  <si>
    <t>YoY % Change</t>
  </si>
  <si>
    <t>diff</t>
  </si>
  <si>
    <t>TOPLAM KREDİLER</t>
  </si>
  <si>
    <t>YoY Change</t>
  </si>
  <si>
    <t>MoM Change</t>
  </si>
  <si>
    <t>date</t>
  </si>
  <si>
    <t>Krediler / Toplam Krediler (2+10)</t>
  </si>
  <si>
    <t>Krediler / Tüketici Kredileri ve Bireysel Kredi Kartları (3+7)</t>
  </si>
  <si>
    <t>Krediler / Ticari ve Diğer Krediler</t>
  </si>
  <si>
    <t>353.346,20</t>
  </si>
  <si>
    <t>526.178,83</t>
  </si>
  <si>
    <t>355.760,74</t>
  </si>
  <si>
    <t>519.487,04</t>
  </si>
  <si>
    <t>355.131,13</t>
  </si>
  <si>
    <t>518.851,38</t>
  </si>
  <si>
    <t>354.536,18</t>
  </si>
  <si>
    <t>525.016,71</t>
  </si>
  <si>
    <t>355.250,21</t>
  </si>
  <si>
    <t>522.413,23</t>
  </si>
  <si>
    <t>357.986,90</t>
  </si>
  <si>
    <t>529.374,76</t>
  </si>
  <si>
    <t>358.441,15</t>
  </si>
  <si>
    <t>529.300,33</t>
  </si>
  <si>
    <t>360.437,67</t>
  </si>
  <si>
    <t>534.725,62</t>
  </si>
  <si>
    <t>358.500,17</t>
  </si>
  <si>
    <t>536.262,33</t>
  </si>
  <si>
    <t>359.676,33</t>
  </si>
  <si>
    <t>544.017,13</t>
  </si>
  <si>
    <t>360.105,04</t>
  </si>
  <si>
    <t>544.398,71</t>
  </si>
  <si>
    <t>361.482,74</t>
  </si>
  <si>
    <t>547.221,30</t>
  </si>
  <si>
    <t>360.704,08</t>
  </si>
  <si>
    <t>548.372,33</t>
  </si>
  <si>
    <t>363.049,28</t>
  </si>
  <si>
    <t>555.083,17</t>
  </si>
  <si>
    <t>364.627,60</t>
  </si>
  <si>
    <t>556.032,83</t>
  </si>
  <si>
    <t>365.207,47</t>
  </si>
  <si>
    <t>562.370,53</t>
  </si>
  <si>
    <t>364.959,14</t>
  </si>
  <si>
    <t>562.110,91</t>
  </si>
  <si>
    <t>366.458,27</t>
  </si>
  <si>
    <t>562.780,71</t>
  </si>
  <si>
    <t>368.651,21</t>
  </si>
  <si>
    <t>571.315,65</t>
  </si>
  <si>
    <t>367.716,63</t>
  </si>
  <si>
    <t>569.360,02</t>
  </si>
  <si>
    <t>368.631,80</t>
  </si>
  <si>
    <t>575.535,31</t>
  </si>
  <si>
    <t>368.421,26</t>
  </si>
  <si>
    <t>573.818,35</t>
  </si>
  <si>
    <t>371.193,90</t>
  </si>
  <si>
    <t>580.525,30</t>
  </si>
  <si>
    <t>371.861,58</t>
  </si>
  <si>
    <t>583.673,14</t>
  </si>
  <si>
    <t>373.956,61</t>
  </si>
  <si>
    <t>586.155,32</t>
  </si>
  <si>
    <t>372.354,95</t>
  </si>
  <si>
    <t>586.471,04</t>
  </si>
  <si>
    <t>373.435,20</t>
  </si>
  <si>
    <t>595.127,43</t>
  </si>
  <si>
    <t>374.377,92</t>
  </si>
  <si>
    <t>592.959,79</t>
  </si>
  <si>
    <t>374.593,93</t>
  </si>
  <si>
    <t>595.812,32</t>
  </si>
  <si>
    <t>373.498,12</t>
  </si>
  <si>
    <t>593.577,12</t>
  </si>
  <si>
    <t>373.731,08</t>
  </si>
  <si>
    <t>594.570,59</t>
  </si>
  <si>
    <t>376.911,50</t>
  </si>
  <si>
    <t>610.337,21</t>
  </si>
  <si>
    <t>377.071,75</t>
  </si>
  <si>
    <t>598.120,98</t>
  </si>
  <si>
    <t>379.067,42</t>
  </si>
  <si>
    <t>598.582,70</t>
  </si>
  <si>
    <t>376.837,79</t>
  </si>
  <si>
    <t>602.017,84</t>
  </si>
  <si>
    <t>378.981,04</t>
  </si>
  <si>
    <t>605.942,58</t>
  </si>
  <si>
    <t>379.709,88</t>
  </si>
  <si>
    <t>604.092,95</t>
  </si>
  <si>
    <t>380.819,97</t>
  </si>
  <si>
    <t>607.734,19</t>
  </si>
  <si>
    <t>379.763,68</t>
  </si>
  <si>
    <t>608.452,36</t>
  </si>
  <si>
    <t>380.412,19</t>
  </si>
  <si>
    <t>605.032,28</t>
  </si>
  <si>
    <t>379.922,49</t>
  </si>
  <si>
    <t>606.649,93</t>
  </si>
  <si>
    <t>379.654,73</t>
  </si>
  <si>
    <t>608.764,87</t>
  </si>
  <si>
    <t>378.051,75</t>
  </si>
  <si>
    <t>611.387,47</t>
  </si>
  <si>
    <t>378.114,13</t>
  </si>
  <si>
    <t>610.355,69</t>
  </si>
  <si>
    <t>379.736,29</t>
  </si>
  <si>
    <t>615.928,08</t>
  </si>
  <si>
    <t>378.571,22</t>
  </si>
  <si>
    <t>611.659,56</t>
  </si>
  <si>
    <t>379.729,60</t>
  </si>
  <si>
    <t>614.513,11</t>
  </si>
  <si>
    <t>377.218,50</t>
  </si>
  <si>
    <t>616.855,45</t>
  </si>
  <si>
    <t>378.774,27</t>
  </si>
  <si>
    <t>625.507,38</t>
  </si>
  <si>
    <t>379.613,54</t>
  </si>
  <si>
    <t>619.762,01</t>
  </si>
  <si>
    <t>380.882,60</t>
  </si>
  <si>
    <t>622.592,42</t>
  </si>
  <si>
    <t>379.840,63</t>
  </si>
  <si>
    <t>623.331,41</t>
  </si>
  <si>
    <t>381.597,02</t>
  </si>
  <si>
    <t>624.348,17</t>
  </si>
  <si>
    <t>384.836,48</t>
  </si>
  <si>
    <t>628.590,23</t>
  </si>
  <si>
    <t>382.350,03</t>
  </si>
  <si>
    <t>621.835,93</t>
  </si>
  <si>
    <t>381.702,30</t>
  </si>
  <si>
    <t>629.812,97</t>
  </si>
  <si>
    <t>380.961,84</t>
  </si>
  <si>
    <t>625.898,39</t>
  </si>
  <si>
    <t>383.037,61</t>
  </si>
  <si>
    <t>632.711,59</t>
  </si>
  <si>
    <t>383.528,27</t>
  </si>
  <si>
    <t>631.380,26</t>
  </si>
  <si>
    <t>384.842,57</t>
  </si>
  <si>
    <t>633.655,48</t>
  </si>
  <si>
    <t>383.044,15</t>
  </si>
  <si>
    <t>635.240,37</t>
  </si>
  <si>
    <t>384.138,38</t>
  </si>
  <si>
    <t>641.602,59</t>
  </si>
  <si>
    <t>384.759,96</t>
  </si>
  <si>
    <t>636.468,73</t>
  </si>
  <si>
    <t>384.963,80</t>
  </si>
  <si>
    <t>639.620,12</t>
  </si>
  <si>
    <t>383.855,97</t>
  </si>
  <si>
    <t>639.662,29</t>
  </si>
  <si>
    <t>385.129,38</t>
  </si>
  <si>
    <t>640.019,14</t>
  </si>
  <si>
    <t>387.606,84</t>
  </si>
  <si>
    <t>644.172,03</t>
  </si>
  <si>
    <t>387.541,46</t>
  </si>
  <si>
    <t>644.490,73</t>
  </si>
  <si>
    <t>387.745,26</t>
  </si>
  <si>
    <t>650.754,85</t>
  </si>
  <si>
    <t>387.708,37</t>
  </si>
  <si>
    <t>646.564,33</t>
  </si>
  <si>
    <t>390.041,03</t>
  </si>
  <si>
    <t>651.195,81</t>
  </si>
  <si>
    <t>390.181,30</t>
  </si>
  <si>
    <t>652.541,68</t>
  </si>
  <si>
    <t>392.173,84</t>
  </si>
  <si>
    <t>652.660,10</t>
  </si>
  <si>
    <t>390.181,69</t>
  </si>
  <si>
    <t>654.297,20</t>
  </si>
  <si>
    <t>392.308,54</t>
  </si>
  <si>
    <t>661.214,12</t>
  </si>
  <si>
    <t>394.005,21</t>
  </si>
  <si>
    <t>658.178,27</t>
  </si>
  <si>
    <t>394.623,65</t>
  </si>
  <si>
    <t>661.554,94</t>
  </si>
  <si>
    <t>392.992,16</t>
  </si>
  <si>
    <t>662.891,74</t>
  </si>
  <si>
    <t>394.858,44</t>
  </si>
  <si>
    <t>664.480,06</t>
  </si>
  <si>
    <t>396.735,64</t>
  </si>
  <si>
    <t>675.065,93</t>
  </si>
  <si>
    <t>396.678,70</t>
  </si>
  <si>
    <t>669.904,76</t>
  </si>
  <si>
    <t>395.311,40</t>
  </si>
  <si>
    <t>672.457,02</t>
  </si>
  <si>
    <t>394.086,51</t>
  </si>
  <si>
    <t>672.283,45</t>
  </si>
  <si>
    <t>394.385,24</t>
  </si>
  <si>
    <t>675.059,03</t>
  </si>
  <si>
    <t>394.577,86</t>
  </si>
  <si>
    <t>673.310,28</t>
  </si>
  <si>
    <t>396.038,02</t>
  </si>
  <si>
    <t>673.895,61</t>
  </si>
  <si>
    <t>394.830,92</t>
  </si>
  <si>
    <t>676.236,20</t>
  </si>
  <si>
    <t>397.108,12</t>
  </si>
  <si>
    <t>682.995,77</t>
  </si>
  <si>
    <t>399.661,81</t>
  </si>
  <si>
    <t>676.653,10</t>
  </si>
  <si>
    <t>398.999,14</t>
  </si>
  <si>
    <t>679.697,32</t>
  </si>
  <si>
    <t>398.666,23</t>
  </si>
  <si>
    <t>680.686,23</t>
  </si>
  <si>
    <t>399.519,72</t>
  </si>
  <si>
    <t>673.274,88</t>
  </si>
  <si>
    <t>402.837,32</t>
  </si>
  <si>
    <t>685.866,99</t>
  </si>
  <si>
    <t>403.189,05</t>
  </si>
  <si>
    <t>679.688,33</t>
  </si>
  <si>
    <t>405.786,41</t>
  </si>
  <si>
    <t>680.392,92</t>
  </si>
  <si>
    <t>403.935,95</t>
  </si>
  <si>
    <t>681.250,99</t>
  </si>
  <si>
    <t>406.692,06</t>
  </si>
  <si>
    <t>684.553,56</t>
  </si>
  <si>
    <t>407.914,54</t>
  </si>
  <si>
    <t>682.743,79</t>
  </si>
  <si>
    <t>409.300,74</t>
  </si>
  <si>
    <t>686.660,20</t>
  </si>
  <si>
    <t>408.734,12</t>
  </si>
  <si>
    <t>690.029,37</t>
  </si>
  <si>
    <t>411.549,98</t>
  </si>
  <si>
    <t>691.267,09</t>
  </si>
  <si>
    <t>415.017,21</t>
  </si>
  <si>
    <t>694.674,39</t>
  </si>
  <si>
    <t>415.502,70</t>
  </si>
  <si>
    <t>699.349,34</t>
  </si>
  <si>
    <t>414.971,02</t>
  </si>
  <si>
    <t>705.719,49</t>
  </si>
  <si>
    <t>416.229,88</t>
  </si>
  <si>
    <t>705.639,14</t>
  </si>
  <si>
    <t>419.615,72</t>
  </si>
  <si>
    <t>711.070,62</t>
  </si>
  <si>
    <t>418.977,08</t>
  </si>
  <si>
    <t>709.519,93</t>
  </si>
  <si>
    <t>420.296,24</t>
  </si>
  <si>
    <t>718.140,31</t>
  </si>
  <si>
    <t>418.333,11</t>
  </si>
  <si>
    <t>723.987,60</t>
  </si>
  <si>
    <t>421.433,39</t>
  </si>
  <si>
    <t>733.774,39</t>
  </si>
  <si>
    <t>423.669,12</t>
  </si>
  <si>
    <t>729.130,97</t>
  </si>
  <si>
    <t>425.482,23</t>
  </si>
  <si>
    <t>733.542,67</t>
  </si>
  <si>
    <t>424.639,34</t>
  </si>
  <si>
    <t>740.557,19</t>
  </si>
  <si>
    <t>425.929,37</t>
  </si>
  <si>
    <t>740.010,30</t>
  </si>
  <si>
    <t>426.965,53</t>
  </si>
  <si>
    <t>740.882,57</t>
  </si>
  <si>
    <t>427.869,27</t>
  </si>
  <si>
    <t>745.260,09</t>
  </si>
  <si>
    <t>427.249,35</t>
  </si>
  <si>
    <t>750.526,27</t>
  </si>
  <si>
    <t>430.232,98</t>
  </si>
  <si>
    <t>760.687,29</t>
  </si>
  <si>
    <t>434.076,42</t>
  </si>
  <si>
    <t>780.110,16</t>
  </si>
  <si>
    <t>434.325,22</t>
  </si>
  <si>
    <t>783.493,68</t>
  </si>
  <si>
    <t>437.624,48</t>
  </si>
  <si>
    <t>796.498,38</t>
  </si>
  <si>
    <t>435.827,50</t>
  </si>
  <si>
    <t>800.521,44</t>
  </si>
  <si>
    <t>439.188,05</t>
  </si>
  <si>
    <t>810.698,69</t>
  </si>
  <si>
    <t>439.957,55</t>
  </si>
  <si>
    <t>812.730,39</t>
  </si>
  <si>
    <t>442.727,29</t>
  </si>
  <si>
    <t>817.062,15</t>
  </si>
  <si>
    <t>441.877,38</t>
  </si>
  <si>
    <t>822.799,82</t>
  </si>
  <si>
    <t>444.540,08</t>
  </si>
  <si>
    <t>831.685,73</t>
  </si>
  <si>
    <t>447.206,07</t>
  </si>
  <si>
    <t>829.545,96</t>
  </si>
  <si>
    <t>447.873,28</t>
  </si>
  <si>
    <t>834.433,21</t>
  </si>
  <si>
    <t>447.613,50</t>
  </si>
  <si>
    <t>842.090,56</t>
  </si>
  <si>
    <t>449.567,76</t>
  </si>
  <si>
    <t>844.656,69</t>
  </si>
  <si>
    <t>451.248,29</t>
  </si>
  <si>
    <t>853.021,44</t>
  </si>
  <si>
    <t>452.259,08</t>
  </si>
  <si>
    <t>845.382,21</t>
  </si>
  <si>
    <t>455.433,76</t>
  </si>
  <si>
    <t>846.987,91</t>
  </si>
  <si>
    <t>453.713,48</t>
  </si>
  <si>
    <t>849.216,58</t>
  </si>
  <si>
    <t>457.905,96</t>
  </si>
  <si>
    <t>854.838,44</t>
  </si>
  <si>
    <t>460.320,97</t>
  </si>
  <si>
    <t>854.416,44</t>
  </si>
  <si>
    <t>462.813,22</t>
  </si>
  <si>
    <t>859.410,23</t>
  </si>
  <si>
    <t>462.478,08</t>
  </si>
  <si>
    <t>865.273,05</t>
  </si>
  <si>
    <t>466.058,58</t>
  </si>
  <si>
    <t>868.902,07</t>
  </si>
  <si>
    <t>467.928,27</t>
  </si>
  <si>
    <t>867.301,40</t>
  </si>
  <si>
    <t>467.424,47</t>
  </si>
  <si>
    <t>864.669,17</t>
  </si>
  <si>
    <t>468.110,98</t>
  </si>
  <si>
    <t>873.906,21</t>
  </si>
  <si>
    <t>469.409,94</t>
  </si>
  <si>
    <t>872.238,21</t>
  </si>
  <si>
    <t>473.018,42</t>
  </si>
  <si>
    <t>882.025,66</t>
  </si>
  <si>
    <t>473.119,89</t>
  </si>
  <si>
    <t>877.516,10</t>
  </si>
  <si>
    <t>475.185,22</t>
  </si>
  <si>
    <t>880.567,33</t>
  </si>
  <si>
    <t>472.580,67</t>
  </si>
  <si>
    <t>883.602,94</t>
  </si>
  <si>
    <t>475.382,71</t>
  </si>
  <si>
    <t>891.709,28</t>
  </si>
  <si>
    <t>477.162,73</t>
  </si>
  <si>
    <t>887.811,27</t>
  </si>
  <si>
    <t>478.379,16</t>
  </si>
  <si>
    <t>894.102,39</t>
  </si>
  <si>
    <t>477.104,80</t>
  </si>
  <si>
    <t>902.862,99</t>
  </si>
  <si>
    <t>479.675,01</t>
  </si>
  <si>
    <t>902.351,12</t>
  </si>
  <si>
    <t>482.440,05</t>
  </si>
  <si>
    <t>908.751,15</t>
  </si>
  <si>
    <t>482.351,91</t>
  </si>
  <si>
    <t>911.691,57</t>
  </si>
  <si>
    <t>482.070,84</t>
  </si>
  <si>
    <t>922.271,88</t>
  </si>
  <si>
    <t>482.984,07</t>
  </si>
  <si>
    <t>919.269,45</t>
  </si>
  <si>
    <t>486.278,95</t>
  </si>
  <si>
    <t>925.912,90</t>
  </si>
  <si>
    <t>486.433,55</t>
  </si>
  <si>
    <t>920.236,64</t>
  </si>
  <si>
    <t>487.962,91</t>
  </si>
  <si>
    <t>923.064,41</t>
  </si>
  <si>
    <t>485.750,63</t>
  </si>
  <si>
    <t>925.092,29</t>
  </si>
  <si>
    <t>488.000,39</t>
  </si>
  <si>
    <t>934.977,93</t>
  </si>
  <si>
    <t>491.419,83</t>
  </si>
  <si>
    <t>926.602,74</t>
  </si>
  <si>
    <t>491.355,33</t>
  </si>
  <si>
    <t>929.357,63</t>
  </si>
  <si>
    <t>489.994,25</t>
  </si>
  <si>
    <t>939.133,28</t>
  </si>
  <si>
    <t>491.396,83</t>
  </si>
  <si>
    <t>942.146,25</t>
  </si>
  <si>
    <t>492.180,99</t>
  </si>
  <si>
    <t>947.829,74</t>
  </si>
  <si>
    <t>492.476,98</t>
  </si>
  <si>
    <t>950.442,84</t>
  </si>
  <si>
    <t>490.869,05</t>
  </si>
  <si>
    <t>957.421,70</t>
  </si>
  <si>
    <t>492.893,17</t>
  </si>
  <si>
    <t>956.974,20</t>
  </si>
  <si>
    <t>497.328,98</t>
  </si>
  <si>
    <t>965.482,00</t>
  </si>
  <si>
    <t>497.720,39</t>
  </si>
  <si>
    <t>966.814,71</t>
  </si>
  <si>
    <t>500.458,62</t>
  </si>
  <si>
    <t>970.829,21</t>
  </si>
  <si>
    <t>497.964,52</t>
  </si>
  <si>
    <t>973.864,57</t>
  </si>
  <si>
    <t>500.908,06</t>
  </si>
  <si>
    <t>983.794,20</t>
  </si>
  <si>
    <t>502.211,04</t>
  </si>
  <si>
    <t>979.642,77</t>
  </si>
  <si>
    <t>503.194,43</t>
  </si>
  <si>
    <t>984.659,33</t>
  </si>
  <si>
    <t>501.306,92</t>
  </si>
  <si>
    <t>989.374,80</t>
  </si>
  <si>
    <t>504.143,85</t>
  </si>
  <si>
    <t>994.083,29</t>
  </si>
  <si>
    <t>508.843,19</t>
  </si>
  <si>
    <t>995.395,85</t>
  </si>
  <si>
    <t>508.981,93</t>
  </si>
  <si>
    <t>995.729,08</t>
  </si>
  <si>
    <t>508.321,41</t>
  </si>
  <si>
    <t>995.671,69</t>
  </si>
  <si>
    <t>508.530,27</t>
  </si>
  <si>
    <t>996.388,25</t>
  </si>
  <si>
    <t>513.404,78</t>
  </si>
  <si>
    <t>999.166,57</t>
  </si>
  <si>
    <t>514.560,34</t>
  </si>
  <si>
    <t>994.553,41</t>
  </si>
  <si>
    <t>517.336,26</t>
  </si>
  <si>
    <t>994.821,93</t>
  </si>
  <si>
    <t>513.851,66</t>
  </si>
  <si>
    <t>994.617,22</t>
  </si>
  <si>
    <t>516.713,83</t>
  </si>
  <si>
    <t>998.604,84</t>
  </si>
  <si>
    <t>519.452,23</t>
  </si>
  <si>
    <t>992.253,74</t>
  </si>
  <si>
    <t>520.975,01</t>
  </si>
  <si>
    <t>997.814,10</t>
  </si>
  <si>
    <t>517.555,51</t>
  </si>
  <si>
    <t>1.003.029,86</t>
  </si>
  <si>
    <t>518.458,50</t>
  </si>
  <si>
    <t>997.069,92</t>
  </si>
  <si>
    <t>519.328,28</t>
  </si>
  <si>
    <t>991.836,62</t>
  </si>
  <si>
    <t>517.242,96</t>
  </si>
  <si>
    <t>984.194,42</t>
  </si>
  <si>
    <t>519.395,99</t>
  </si>
  <si>
    <t>981.798,64</t>
  </si>
  <si>
    <t>514.332,30</t>
  </si>
  <si>
    <t>977.352,34</t>
  </si>
  <si>
    <t>515.225,16</t>
  </si>
  <si>
    <t>976.803,79</t>
  </si>
  <si>
    <t>513.135,28</t>
  </si>
  <si>
    <t>972.393,50</t>
  </si>
  <si>
    <t>512.944,62</t>
  </si>
  <si>
    <t>968.465,42</t>
  </si>
  <si>
    <t>507.707,35</t>
  </si>
  <si>
    <t>964.436,04</t>
  </si>
  <si>
    <t>507.953,85</t>
  </si>
  <si>
    <t>964.767,18</t>
  </si>
  <si>
    <t>508.890,64</t>
  </si>
  <si>
    <t>952.414,71</t>
  </si>
  <si>
    <t>506.946,37</t>
  </si>
  <si>
    <t>949.466,34</t>
  </si>
  <si>
    <t>503.370,10</t>
  </si>
  <si>
    <t>951.248,79</t>
  </si>
  <si>
    <t>503.842,45</t>
  </si>
  <si>
    <t>944.329,95</t>
  </si>
  <si>
    <t>506.350,45</t>
  </si>
  <si>
    <t>943.932,10</t>
  </si>
  <si>
    <t>503.455,69</t>
  </si>
  <si>
    <t>936.614,95</t>
  </si>
  <si>
    <t>504.342,84</t>
  </si>
  <si>
    <t>934.398,00</t>
  </si>
  <si>
    <t>499.277,69</t>
  </si>
  <si>
    <t>933.794,72</t>
  </si>
  <si>
    <t>501.757,23</t>
  </si>
  <si>
    <t>935.657,42</t>
  </si>
  <si>
    <t>501.851,62</t>
  </si>
  <si>
    <t>929.359,70</t>
  </si>
  <si>
    <t>501.289,91</t>
  </si>
  <si>
    <t>930.913,39</t>
  </si>
  <si>
    <t>496.547,04</t>
  </si>
  <si>
    <t>932.623,58</t>
  </si>
  <si>
    <t>496.149,44</t>
  </si>
  <si>
    <t>934.533,22</t>
  </si>
  <si>
    <t>500.268,51</t>
  </si>
  <si>
    <t>938.005,17</t>
  </si>
  <si>
    <t>498.585,63</t>
  </si>
  <si>
    <t>942.301,59</t>
  </si>
  <si>
    <t>496.199,30</t>
  </si>
  <si>
    <t>953.252,94</t>
  </si>
  <si>
    <t>495.914,74</t>
  </si>
  <si>
    <t>953.797,32</t>
  </si>
  <si>
    <t>496.631,69</t>
  </si>
  <si>
    <t>959.937,99</t>
  </si>
  <si>
    <t>496.722,06</t>
  </si>
  <si>
    <t>962.276,68</t>
  </si>
  <si>
    <t>495.887,59</t>
  </si>
  <si>
    <t>977.210,94</t>
  </si>
  <si>
    <t>498.592,69</t>
  </si>
  <si>
    <t>983.853,60</t>
  </si>
  <si>
    <t>504.918,67</t>
  </si>
  <si>
    <t>1.002.027,09</t>
  </si>
  <si>
    <t>505.260,62</t>
  </si>
  <si>
    <t>996.647,26</t>
  </si>
  <si>
    <t>507.746,34</t>
  </si>
  <si>
    <t>992.237,03</t>
  </si>
  <si>
    <t>504.759,52</t>
  </si>
  <si>
    <t>991.053,10</t>
  </si>
  <si>
    <t>506.832,52</t>
  </si>
  <si>
    <t>1.001.793,49</t>
  </si>
  <si>
    <t>508.511,94</t>
  </si>
  <si>
    <t>986.915,79</t>
  </si>
  <si>
    <t>507.998,18</t>
  </si>
  <si>
    <t>989.774,95</t>
  </si>
  <si>
    <t>504.837,64</t>
  </si>
  <si>
    <t>996.129,30</t>
  </si>
  <si>
    <t>506.710,01</t>
  </si>
  <si>
    <t>991.589,90</t>
  </si>
  <si>
    <t>509.198,49</t>
  </si>
  <si>
    <t>996.191,74</t>
  </si>
  <si>
    <t>508.670,30</t>
  </si>
  <si>
    <t>987.686,28</t>
  </si>
  <si>
    <t>510.352,12</t>
  </si>
  <si>
    <t>983.699,00</t>
  </si>
  <si>
    <t>506.240,70</t>
  </si>
  <si>
    <t>985.169,04</t>
  </si>
  <si>
    <t>509.790,32</t>
  </si>
  <si>
    <t>995.371,31</t>
  </si>
  <si>
    <t>510.292,06</t>
  </si>
  <si>
    <t>992.268,88</t>
  </si>
  <si>
    <t>512.508,37</t>
  </si>
  <si>
    <t>992.325,65</t>
  </si>
  <si>
    <t>508.690,89</t>
  </si>
  <si>
    <t>994.453,45</t>
  </si>
  <si>
    <t>511.029,37</t>
  </si>
  <si>
    <t>1.001.504,84</t>
  </si>
  <si>
    <t>515.111,63</t>
  </si>
  <si>
    <t>995.248,56</t>
  </si>
  <si>
    <t>513.404,35</t>
  </si>
  <si>
    <t>999.046,49</t>
  </si>
  <si>
    <t>512.676,51</t>
  </si>
  <si>
    <t>999.711,34</t>
  </si>
  <si>
    <t>516.669,40</t>
  </si>
  <si>
    <t>990.104,55</t>
  </si>
  <si>
    <t>522.407,13</t>
  </si>
  <si>
    <t>992.304,15</t>
  </si>
  <si>
    <t>524.745,36</t>
  </si>
  <si>
    <t>992.998,13</t>
  </si>
  <si>
    <t>530.304,12</t>
  </si>
  <si>
    <t>993.737,28</t>
  </si>
  <si>
    <t>529.329,01</t>
  </si>
  <si>
    <t>1.002.073,42</t>
  </si>
  <si>
    <t>535.348,42</t>
  </si>
  <si>
    <t>1.016.835,47</t>
  </si>
  <si>
    <t>538.202,12</t>
  </si>
  <si>
    <t>1.013.646,66</t>
  </si>
  <si>
    <t>541.856,46</t>
  </si>
  <si>
    <t>1.015.650,66</t>
  </si>
  <si>
    <t>541.468,54</t>
  </si>
  <si>
    <t>1.018.365,34</t>
  </si>
  <si>
    <t>546.168,43</t>
  </si>
  <si>
    <t>1.020.927,97</t>
  </si>
  <si>
    <t>551.125,80</t>
  </si>
  <si>
    <t>1.019.908,28</t>
  </si>
  <si>
    <t>552.935,00</t>
  </si>
  <si>
    <t>1.025.470,02</t>
  </si>
  <si>
    <t>554.692,68</t>
  </si>
  <si>
    <t>1.040.796,46</t>
  </si>
  <si>
    <t>558.675,49</t>
  </si>
  <si>
    <t>1.037.572,21</t>
  </si>
  <si>
    <t>566.155,92</t>
  </si>
  <si>
    <t>1.046.501,58</t>
  </si>
  <si>
    <t>568.304,30</t>
  </si>
  <si>
    <t>1.047.525,98</t>
  </si>
  <si>
    <t>573.007,38</t>
  </si>
  <si>
    <t>1.046.914,68</t>
  </si>
  <si>
    <t>571.551,89</t>
  </si>
  <si>
    <t>1.047.918,73</t>
  </si>
  <si>
    <t>579.698,47</t>
  </si>
  <si>
    <t>1.057.805,28</t>
  </si>
  <si>
    <t>583.830,10</t>
  </si>
  <si>
    <t>1.049.095,90</t>
  </si>
  <si>
    <t>586.572,64</t>
  </si>
  <si>
    <t>1.058.893,28</t>
  </si>
  <si>
    <t>585.628,50</t>
  </si>
  <si>
    <t>1.063.455,56</t>
  </si>
  <si>
    <t>591.132,69</t>
  </si>
  <si>
    <t>1.066.063,50</t>
  </si>
  <si>
    <t>599.112,55</t>
  </si>
  <si>
    <t>1.079.053,64</t>
  </si>
  <si>
    <t>600.473,59</t>
  </si>
  <si>
    <t>1.088.298,98</t>
  </si>
  <si>
    <t>606.811,29</t>
  </si>
  <si>
    <t>1.098.821,87</t>
  </si>
  <si>
    <t>606.251,61</t>
  </si>
  <si>
    <t>1.108.001,13</t>
  </si>
  <si>
    <t>613.392,53</t>
  </si>
  <si>
    <t>1.123.466,93</t>
  </si>
  <si>
    <t>615.689,75</t>
  </si>
  <si>
    <t>1.130.223,40</t>
  </si>
  <si>
    <t>623.442,91</t>
  </si>
  <si>
    <t>1.135.636,53</t>
  </si>
  <si>
    <t>621.785,52</t>
  </si>
  <si>
    <t>1.160.751,99</t>
  </si>
  <si>
    <t>623.890,79</t>
  </si>
  <si>
    <t>1.171.017,89</t>
  </si>
  <si>
    <t>622.237,20</t>
  </si>
  <si>
    <t>1.177.745,62</t>
  </si>
  <si>
    <t>619.729,91</t>
  </si>
  <si>
    <t>1.198.646,39</t>
  </si>
  <si>
    <t>619.970,14</t>
  </si>
  <si>
    <t>1.231.972,17</t>
  </si>
  <si>
    <t>627.541,29</t>
  </si>
  <si>
    <t>1.276.185,86</t>
  </si>
  <si>
    <t>633.385,26</t>
  </si>
  <si>
    <t>1.307.313,88</t>
  </si>
  <si>
    <t>635.284,18</t>
  </si>
  <si>
    <t>1.330.624,81</t>
  </si>
  <si>
    <t>637.062,32</t>
  </si>
  <si>
    <t>1.352.120,93</t>
  </si>
  <si>
    <t>641.173,40</t>
  </si>
  <si>
    <t>1.357.880,00</t>
  </si>
  <si>
    <t>645.719,96</t>
  </si>
  <si>
    <t>1.365.675,27</t>
  </si>
  <si>
    <t>651.032,32</t>
  </si>
  <si>
    <t>1.373.228,86</t>
  </si>
  <si>
    <t>664.347,64</t>
  </si>
  <si>
    <t>1.382.702,08</t>
  </si>
  <si>
    <t>674.411,59</t>
  </si>
  <si>
    <t>1.392.691,77</t>
  </si>
  <si>
    <t>690.857,45</t>
  </si>
  <si>
    <t>1.406.818,38</t>
  </si>
  <si>
    <t>706.172,01</t>
  </si>
  <si>
    <t>1.410.486,82</t>
  </si>
  <si>
    <t>719.490,63</t>
  </si>
  <si>
    <t>1.419.022,05</t>
  </si>
  <si>
    <t>726.775,50</t>
  </si>
  <si>
    <t>1.429.381,22</t>
  </si>
  <si>
    <t>742.074,83</t>
  </si>
  <si>
    <t>1.437.627,64</t>
  </si>
  <si>
    <t>756.225,01</t>
  </si>
  <si>
    <t>1.449.911,65</t>
  </si>
  <si>
    <t>765.048,64</t>
  </si>
  <si>
    <t>1.454.310,48</t>
  </si>
  <si>
    <t>776.538,19</t>
  </si>
  <si>
    <t>1.455.903,94</t>
  </si>
  <si>
    <t>776.741,17</t>
  </si>
  <si>
    <t>1.460.534,28</t>
  </si>
  <si>
    <t>783.674,97</t>
  </si>
  <si>
    <t>1.468.742,59</t>
  </si>
  <si>
    <t>787.228,87</t>
  </si>
  <si>
    <t>1.471.092,17</t>
  </si>
  <si>
    <t>791.514,77</t>
  </si>
  <si>
    <t>1.472.475,69</t>
  </si>
  <si>
    <t>789.518,66</t>
  </si>
  <si>
    <t>1.475.914,64</t>
  </si>
  <si>
    <t>794.287,62</t>
  </si>
  <si>
    <t>1.477.681,92</t>
  </si>
  <si>
    <t>798.040,39</t>
  </si>
  <si>
    <t>1.477.844,88</t>
  </si>
  <si>
    <t>799.266,82</t>
  </si>
  <si>
    <t>1.478.131,18</t>
  </si>
  <si>
    <t>797.271,94</t>
  </si>
  <si>
    <t>1.484.635,50</t>
  </si>
  <si>
    <t>801.620,39</t>
  </si>
  <si>
    <t>1.488.497,76</t>
  </si>
  <si>
    <t>807.182,37</t>
  </si>
  <si>
    <t>1.493.951,05</t>
  </si>
  <si>
    <t>807.367,27</t>
  </si>
  <si>
    <t>1.496.766,56</t>
  </si>
  <si>
    <t>814.110,79</t>
  </si>
  <si>
    <t>1.507.737,85</t>
  </si>
  <si>
    <t>811.851,82</t>
  </si>
  <si>
    <t>1.518.224,80</t>
  </si>
  <si>
    <t>816.905,23</t>
  </si>
  <si>
    <t>1.522.195,56</t>
  </si>
  <si>
    <t>817.330,26</t>
  </si>
  <si>
    <t>1.518.946,15</t>
  </si>
  <si>
    <t>817.425,66</t>
  </si>
  <si>
    <t>1.520.259,90</t>
  </si>
  <si>
    <t>812.514,98</t>
  </si>
  <si>
    <t>1.522.307,15</t>
  </si>
  <si>
    <t>816.066,35</t>
  </si>
  <si>
    <t>1.526.847,39</t>
  </si>
  <si>
    <t>820.881,06</t>
  </si>
  <si>
    <t>1.532.663,41</t>
  </si>
  <si>
    <t>818.194,88</t>
  </si>
  <si>
    <t>1.518.551,15</t>
  </si>
  <si>
    <t>815.334,55</t>
  </si>
  <si>
    <t>1.520.680,52</t>
  </si>
  <si>
    <t>816.798,91</t>
  </si>
  <si>
    <t>1.516.047,88</t>
  </si>
  <si>
    <t>821.963,05</t>
  </si>
  <si>
    <t>1.523.016,13</t>
  </si>
  <si>
    <t>822.677,17</t>
  </si>
  <si>
    <t>1.521.043,18</t>
  </si>
  <si>
    <t>827.522,06</t>
  </si>
  <si>
    <t>1.525.862,46</t>
  </si>
  <si>
    <t>823.847,73</t>
  </si>
  <si>
    <t>1.533.512,59</t>
  </si>
  <si>
    <t>829.538,12</t>
  </si>
  <si>
    <t>1.540.847,00</t>
  </si>
  <si>
    <t>830.003,30</t>
  </si>
  <si>
    <t>1.541.802,80</t>
  </si>
  <si>
    <t>834.843,97</t>
  </si>
  <si>
    <t>1.549.336,07</t>
  </si>
  <si>
    <t>833.837,27</t>
  </si>
  <si>
    <t>1.559.167,77</t>
  </si>
  <si>
    <t>840.622,88</t>
  </si>
  <si>
    <t>1.561.474,11</t>
  </si>
  <si>
    <t>846.183,94</t>
  </si>
  <si>
    <t>1.566.101,29</t>
  </si>
  <si>
    <t>847.162,86</t>
  </si>
  <si>
    <t>1.566.346,94</t>
  </si>
  <si>
    <t>842.389,11</t>
  </si>
  <si>
    <t>1.571.499,89</t>
  </si>
  <si>
    <t>844.732,68</t>
  </si>
  <si>
    <t>1.564.974,77</t>
  </si>
  <si>
    <t>849.167,15</t>
  </si>
  <si>
    <t>1.575.930,15</t>
  </si>
  <si>
    <t>841.909,73</t>
  </si>
  <si>
    <t>1.568.241,94</t>
  </si>
  <si>
    <t>835.563,65</t>
  </si>
  <si>
    <t>1.561.606,39</t>
  </si>
  <si>
    <t>838.757,29</t>
  </si>
  <si>
    <t>1.559.960,29</t>
  </si>
  <si>
    <t>848.693,51</t>
  </si>
  <si>
    <t>1.570.632,70</t>
  </si>
  <si>
    <t>853.610,42</t>
  </si>
  <si>
    <t>1.576.191,55</t>
  </si>
  <si>
    <t>859.992,98</t>
  </si>
  <si>
    <t>1.584.006,11</t>
  </si>
  <si>
    <t>859.239,29</t>
  </si>
  <si>
    <t>1.587.148,54</t>
  </si>
  <si>
    <t>867.528,96</t>
  </si>
  <si>
    <t>1.588.668,58</t>
  </si>
  <si>
    <t>874.228,72</t>
  </si>
  <si>
    <t>1.599.336,47</t>
  </si>
  <si>
    <t>877.623,63</t>
  </si>
  <si>
    <t>1.602.325,65</t>
  </si>
  <si>
    <t>875.709,32</t>
  </si>
  <si>
    <t>1.611.033,92</t>
  </si>
  <si>
    <t>879.956,81</t>
  </si>
  <si>
    <t>1.602.318,97</t>
  </si>
  <si>
    <t>887.258,44</t>
  </si>
  <si>
    <t>1.603.155,71</t>
  </si>
  <si>
    <t>888.746,35</t>
  </si>
  <si>
    <t>1.604.516,18</t>
  </si>
  <si>
    <t>896.113,71</t>
  </si>
  <si>
    <t>1.608.763,28</t>
  </si>
  <si>
    <t>893.159,94</t>
  </si>
  <si>
    <t>1.618.502,12</t>
  </si>
  <si>
    <t>902.594,33</t>
  </si>
  <si>
    <t>1.629.752,78</t>
  </si>
  <si>
    <t>907.642,34</t>
  </si>
  <si>
    <t>1.627.271,19</t>
  </si>
  <si>
    <t>913.632,43</t>
  </si>
  <si>
    <t>1.634.006,45</t>
  </si>
  <si>
    <t>911.067,24</t>
  </si>
  <si>
    <t>1.640.215,71</t>
  </si>
  <si>
    <t>918.057,76</t>
  </si>
  <si>
    <t>1.643.758,92</t>
  </si>
  <si>
    <t>923.208,42</t>
  </si>
  <si>
    <t>1.659.178,64</t>
  </si>
  <si>
    <t>922.371,92</t>
  </si>
  <si>
    <t>1.662.141,43</t>
  </si>
  <si>
    <t>921.539,34</t>
  </si>
  <si>
    <t>1.672.635,28</t>
  </si>
  <si>
    <t>925.278,90</t>
  </si>
  <si>
    <t>1.677.258,91</t>
  </si>
  <si>
    <t>931.585,49</t>
  </si>
  <si>
    <t>1.691.593,07</t>
  </si>
  <si>
    <t>933.908,92</t>
  </si>
  <si>
    <t>1.702.676,77</t>
  </si>
  <si>
    <t>942.615,68</t>
  </si>
  <si>
    <t>1.713.240,74</t>
  </si>
  <si>
    <t>940.987,77</t>
  </si>
  <si>
    <t>1.730.991,57</t>
  </si>
  <si>
    <t>953.581,86</t>
  </si>
  <si>
    <t>1.760.864,13</t>
  </si>
  <si>
    <t>959.196,12</t>
  </si>
  <si>
    <t>1.784.764,40</t>
  </si>
  <si>
    <t>962.994,36</t>
  </si>
  <si>
    <t>1.804.148,46</t>
  </si>
  <si>
    <t>965.581,05</t>
  </si>
  <si>
    <t>1.831.389,17</t>
  </si>
  <si>
    <t>977.885,14</t>
  </si>
  <si>
    <t>1.837.542,30</t>
  </si>
  <si>
    <t>986.355,38</t>
  </si>
  <si>
    <t>1.846.763,15</t>
  </si>
  <si>
    <t>982.095,09</t>
  </si>
  <si>
    <t>1.842.118,75</t>
  </si>
  <si>
    <t>987.131,09</t>
  </si>
  <si>
    <t>1.856.771,99</t>
  </si>
  <si>
    <t>979.762,57</t>
  </si>
  <si>
    <t>1.871.018,27</t>
  </si>
  <si>
    <t>986.861,32</t>
  </si>
  <si>
    <t>1.888.304,86</t>
  </si>
  <si>
    <t>988.604,85</t>
  </si>
  <si>
    <t>1.901.747,37</t>
  </si>
  <si>
    <t>993.230,73</t>
  </si>
  <si>
    <t>1.920.683,56</t>
  </si>
  <si>
    <t>990.271,45</t>
  </si>
  <si>
    <t>1.953.195,18</t>
  </si>
  <si>
    <t>1.002.089,76</t>
  </si>
  <si>
    <t>1.999.295,24</t>
  </si>
  <si>
    <t>1.004.906,50</t>
  </si>
  <si>
    <t>2.025.349,84</t>
  </si>
  <si>
    <t>1.011.358,00</t>
  </si>
  <si>
    <t>2.072.498,29</t>
  </si>
  <si>
    <t>1.009.522,45</t>
  </si>
  <si>
    <t>2.112.905,08</t>
  </si>
  <si>
    <t>1.020.662,94</t>
  </si>
  <si>
    <t>2.142.218,38</t>
  </si>
  <si>
    <t>1.034.878,75</t>
  </si>
  <si>
    <t>2.186.380,76</t>
  </si>
  <si>
    <t>1.037.936,54</t>
  </si>
  <si>
    <t>2.215.708,74</t>
  </si>
  <si>
    <t>1.041.478,58</t>
  </si>
  <si>
    <t>2.253.452,84</t>
  </si>
  <si>
    <t>1.054.344,12</t>
  </si>
  <si>
    <t>2.283.314,20</t>
  </si>
  <si>
    <t>1.067.355,50</t>
  </si>
  <si>
    <t>2.345.112,33</t>
  </si>
  <si>
    <t>1.073.789,73</t>
  </si>
  <si>
    <t>2.334.620,79</t>
  </si>
  <si>
    <t>1.092.712,57</t>
  </si>
  <si>
    <t>2.392.679,22</t>
  </si>
  <si>
    <t>1.101.849,19</t>
  </si>
  <si>
    <t>2.432.169,16</t>
  </si>
  <si>
    <t>1.125.523,74</t>
  </si>
  <si>
    <t>2.480.278,36</t>
  </si>
  <si>
    <t>1.142.526,27</t>
  </si>
  <si>
    <t>2.519.299,44</t>
  </si>
  <si>
    <t>1.158.939,89</t>
  </si>
  <si>
    <t>2.569.791,15</t>
  </si>
  <si>
    <t>1.164.015,13</t>
  </si>
  <si>
    <t>2.607.588,47</t>
  </si>
  <si>
    <t>1.181.936,24</t>
  </si>
  <si>
    <t>2.643.968,96</t>
  </si>
  <si>
    <t>1.195.907,17</t>
  </si>
  <si>
    <t>2.662.504,13</t>
  </si>
  <si>
    <t>1.192.026,62</t>
  </si>
  <si>
    <t>2.695.417,12</t>
  </si>
  <si>
    <t>1.195.377,58</t>
  </si>
  <si>
    <t>2.682.512,88</t>
  </si>
  <si>
    <t>1.206.460,46</t>
  </si>
  <si>
    <t>2.698.604,82</t>
  </si>
  <si>
    <t>1.220.576,50</t>
  </si>
  <si>
    <t>2.747.592,82</t>
  </si>
  <si>
    <t>1.227.419,90</t>
  </si>
  <si>
    <t>2.776.703,74</t>
  </si>
  <si>
    <t>1.241.284,76</t>
  </si>
  <si>
    <t>2.812.240,28</t>
  </si>
  <si>
    <t>1.238.521,76</t>
  </si>
  <si>
    <t>2.857.538,97</t>
  </si>
  <si>
    <t>1.255.177,95</t>
  </si>
  <si>
    <t>2.883.454,40</t>
  </si>
  <si>
    <t>1.267.755,97</t>
  </si>
  <si>
    <t>2.899.130,77</t>
  </si>
  <si>
    <t>1.276.892,96</t>
  </si>
  <si>
    <t>2.934.047,68</t>
  </si>
  <si>
    <t>1.276.745,18</t>
  </si>
  <si>
    <t>2.971.413,86</t>
  </si>
  <si>
    <t>1.293.800,44</t>
  </si>
  <si>
    <t>3.000.878,64</t>
  </si>
  <si>
    <t>1.311.561,49</t>
  </si>
  <si>
    <t>3.060.522,16</t>
  </si>
  <si>
    <t>1.313.644,70</t>
  </si>
  <si>
    <t>3.071.371,66</t>
  </si>
  <si>
    <t>1.329.088,85</t>
  </si>
  <si>
    <t>3.108.647,30</t>
  </si>
  <si>
    <t>1.327.524,35</t>
  </si>
  <si>
    <t>3.136.784,50</t>
  </si>
  <si>
    <t>1.350.555,49</t>
  </si>
  <si>
    <t>3.194.010,78</t>
  </si>
  <si>
    <t>1.359.794,31</t>
  </si>
  <si>
    <t>3.227.713,23</t>
  </si>
  <si>
    <t>1.380.790,81</t>
  </si>
  <si>
    <t>3.256.177,28</t>
  </si>
  <si>
    <t>1.382.816,45</t>
  </si>
  <si>
    <t>3.297.058,46</t>
  </si>
  <si>
    <t>1.409.913,81</t>
  </si>
  <si>
    <t>3.328.656,51</t>
  </si>
  <si>
    <t>1.432.012,12</t>
  </si>
  <si>
    <t>3.366.979,57</t>
  </si>
  <si>
    <t>1.445.243,03</t>
  </si>
  <si>
    <t>3.413.759,89</t>
  </si>
  <si>
    <t>1.454.893,97</t>
  </si>
  <si>
    <t>3.474.376,09</t>
  </si>
  <si>
    <t>1.487.485,28</t>
  </si>
  <si>
    <t>3.525.234,43</t>
  </si>
  <si>
    <t>1.528.691,10</t>
  </si>
  <si>
    <t>3.572.291,45</t>
  </si>
  <si>
    <t>1.543.750,78</t>
  </si>
  <si>
    <t>3.581.038,12</t>
  </si>
  <si>
    <t>1.570.206,66</t>
  </si>
  <si>
    <t>3.619.429,83</t>
  </si>
  <si>
    <t>1.565.435,20</t>
  </si>
  <si>
    <t>3.654.485,16</t>
  </si>
  <si>
    <t>1.597.810,63</t>
  </si>
  <si>
    <t>3.695.348,60</t>
  </si>
  <si>
    <t>1.622.855,89</t>
  </si>
  <si>
    <t>3.746.297,43</t>
  </si>
  <si>
    <t>1.633.856,70</t>
  </si>
  <si>
    <t>3.772.748,19</t>
  </si>
  <si>
    <t>1.627.634,95</t>
  </si>
  <si>
    <t>3.811.143,57</t>
  </si>
  <si>
    <t>1.687.327,59</t>
  </si>
  <si>
    <t>3.857.430,59</t>
  </si>
  <si>
    <t>1.715.684,73</t>
  </si>
  <si>
    <t>3.913.074,66</t>
  </si>
  <si>
    <t>1.744.682,65</t>
  </si>
  <si>
    <t>3.969.097,30</t>
  </si>
  <si>
    <t>1.759.439,38</t>
  </si>
  <si>
    <t>4.019.809,03</t>
  </si>
  <si>
    <t>1.804.188,32</t>
  </si>
  <si>
    <t>4.066.476,07</t>
  </si>
  <si>
    <t>1.847.838,52</t>
  </si>
  <si>
    <t>4.148.535,94</t>
  </si>
  <si>
    <t>1.855.847,83</t>
  </si>
  <si>
    <t>4.231.243,55</t>
  </si>
  <si>
    <t>1.895.893,39</t>
  </si>
  <si>
    <t>4.295.898,41</t>
  </si>
  <si>
    <t>1.901.551,11</t>
  </si>
  <si>
    <t>4.332.040,35</t>
  </si>
  <si>
    <t>1.948.731,89</t>
  </si>
  <si>
    <t>4.385.865,96</t>
  </si>
  <si>
    <t>1.971.240,36</t>
  </si>
  <si>
    <t>4.434.096,44</t>
  </si>
  <si>
    <t>2.021.773,93</t>
  </si>
  <si>
    <t>4.485.637,33</t>
  </si>
  <si>
    <t>2.026.523,11</t>
  </si>
  <si>
    <t>4.476.241,81</t>
  </si>
  <si>
    <t>2.066.679,71</t>
  </si>
  <si>
    <t>4.488.685,44</t>
  </si>
  <si>
    <t>879.525,03</t>
  </si>
  <si>
    <t>875.247,77</t>
  </si>
  <si>
    <t>873.982,51</t>
  </si>
  <si>
    <t>879.552,89</t>
  </si>
  <si>
    <t>877.663,44</t>
  </si>
  <si>
    <t>887.361,66</t>
  </si>
  <si>
    <t>887.741,48</t>
  </si>
  <si>
    <t>895.163,29</t>
  </si>
  <si>
    <t>894.762,50</t>
  </si>
  <si>
    <t>903.693,45</t>
  </si>
  <si>
    <t>904.503,75</t>
  </si>
  <si>
    <t>908.704,04</t>
  </si>
  <si>
    <t>909.076,41</t>
  </si>
  <si>
    <t>918.132,45</t>
  </si>
  <si>
    <t>920.660,42</t>
  </si>
  <si>
    <t>927.577,99</t>
  </si>
  <si>
    <t>927.070,05</t>
  </si>
  <si>
    <t>929.238,98</t>
  </si>
  <si>
    <t>939.966,86</t>
  </si>
  <si>
    <t>937.076,65</t>
  </si>
  <si>
    <t>944.167,11</t>
  </si>
  <si>
    <t>942.239,60</t>
  </si>
  <si>
    <t>951.719,21</t>
  </si>
  <si>
    <t>955.534,73</t>
  </si>
  <si>
    <t>960.111,93</t>
  </si>
  <si>
    <t>958.825,99</t>
  </si>
  <si>
    <t>968.562,63</t>
  </si>
  <si>
    <t>967.337,71</t>
  </si>
  <si>
    <t>970.406,25</t>
  </si>
  <si>
    <t>967.075,25</t>
  </si>
  <si>
    <t>968.301,67</t>
  </si>
  <si>
    <t>987.248,72</t>
  </si>
  <si>
    <t>975.192,73</t>
  </si>
  <si>
    <t>977.650,12</t>
  </si>
  <si>
    <t>978.855,62</t>
  </si>
  <si>
    <t>984.923,62</t>
  </si>
  <si>
    <t>983.802,83</t>
  </si>
  <si>
    <t>988.554,16</t>
  </si>
  <si>
    <t>988.216,04</t>
  </si>
  <si>
    <t>985.444,47</t>
  </si>
  <si>
    <t>986.572,42</t>
  </si>
  <si>
    <t>988.419,60</t>
  </si>
  <si>
    <t>989.439,22</t>
  </si>
  <si>
    <t>988.469,82</t>
  </si>
  <si>
    <t>995.664,37</t>
  </si>
  <si>
    <t>990.230,78</t>
  </si>
  <si>
    <t>994.242,71</t>
  </si>
  <si>
    <t>994.073,96</t>
  </si>
  <si>
    <t>1.004.281,65</t>
  </si>
  <si>
    <t>999.375,55</t>
  </si>
  <si>
    <t>1.003.475,02</t>
  </si>
  <si>
    <t>1.003.172,04</t>
  </si>
  <si>
    <t>1.005.945,20</t>
  </si>
  <si>
    <t>1.013.426,71</t>
  </si>
  <si>
    <t>1.004.185,97</t>
  </si>
  <si>
    <t>1.011.515,27</t>
  </si>
  <si>
    <t>1.006.860,24</t>
  </si>
  <si>
    <t>1.015.749,20</t>
  </si>
  <si>
    <t>1.014.908,53</t>
  </si>
  <si>
    <t>1.018.498,04</t>
  </si>
  <si>
    <t>1.018.284,52</t>
  </si>
  <si>
    <t>1.025.740,97</t>
  </si>
  <si>
    <t>1.021.228,68</t>
  </si>
  <si>
    <t>1.024.583,91</t>
  </si>
  <si>
    <t>1.023.518,26</t>
  </si>
  <si>
    <t>1.025.148,53</t>
  </si>
  <si>
    <t>1.031.778,87</t>
  </si>
  <si>
    <t>1.032.032,19</t>
  </si>
  <si>
    <t>1.038.500,11</t>
  </si>
  <si>
    <t>1.034.272,69</t>
  </si>
  <si>
    <t>1.041.236,84</t>
  </si>
  <si>
    <t>1.042.722,97</t>
  </si>
  <si>
    <t>1.044.833,94</t>
  </si>
  <si>
    <t>1.044.478,89</t>
  </si>
  <si>
    <t>1.053.522,66</t>
  </si>
  <si>
    <t>1.052.183,47</t>
  </si>
  <si>
    <t>1.056.178,60</t>
  </si>
  <si>
    <t>1.055.883,90</t>
  </si>
  <si>
    <t>1.059.338,49</t>
  </si>
  <si>
    <t>1.071.801,57</t>
  </si>
  <si>
    <t>1.066.583,46</t>
  </si>
  <si>
    <t>1.067.768,41</t>
  </si>
  <si>
    <t>1.066.369,96</t>
  </si>
  <si>
    <t>1.069.444,27</t>
  </si>
  <si>
    <t>1.067.888,14</t>
  </si>
  <si>
    <t>1.069.933,63</t>
  </si>
  <si>
    <t>1.071.067,13</t>
  </si>
  <si>
    <t>1.080.103,89</t>
  </si>
  <si>
    <t>1.076.314,91</t>
  </si>
  <si>
    <t>1.078.696,47</t>
  </si>
  <si>
    <t>1.079.352,45</t>
  </si>
  <si>
    <t>1.072.794,59</t>
  </si>
  <si>
    <t>1.088.704,31</t>
  </si>
  <si>
    <t>1.082.877,38</t>
  </si>
  <si>
    <t>1.086.179,33</t>
  </si>
  <si>
    <t>1.085.186,94</t>
  </si>
  <si>
    <t>1.091.245,62</t>
  </si>
  <si>
    <t>1.090.658,34</t>
  </si>
  <si>
    <t>1.095.960,94</t>
  </si>
  <si>
    <t>1.098.763,49</t>
  </si>
  <si>
    <t>1.102.817,07</t>
  </si>
  <si>
    <t>1.109.691,60</t>
  </si>
  <si>
    <t>1.114.852,03</t>
  </si>
  <si>
    <t>1.120.690,51</t>
  </si>
  <si>
    <t>1.121.869,02</t>
  </si>
  <si>
    <t>1.130.686,34</t>
  </si>
  <si>
    <t>1.128.497,00</t>
  </si>
  <si>
    <t>1.138.436,55</t>
  </si>
  <si>
    <t>1.142.320,71</t>
  </si>
  <si>
    <t>1.155.207,78</t>
  </si>
  <si>
    <t>1.152.800,09</t>
  </si>
  <si>
    <t>1.159.024,90</t>
  </si>
  <si>
    <t>1.165.196,53</t>
  </si>
  <si>
    <t>1.165.939,67</t>
  </si>
  <si>
    <t>1.167.848,09</t>
  </si>
  <si>
    <t>1.173.129,36</t>
  </si>
  <si>
    <t>1.177.775,63</t>
  </si>
  <si>
    <t>1.190.920,27</t>
  </si>
  <si>
    <t>1.214.186,59</t>
  </si>
  <si>
    <t>1.217.818,90</t>
  </si>
  <si>
    <t>1.234.122,86</t>
  </si>
  <si>
    <t>1.236.348,95</t>
  </si>
  <si>
    <t>1.249.886,74</t>
  </si>
  <si>
    <t>1.252.687,94</t>
  </si>
  <si>
    <t>1.259.789,44</t>
  </si>
  <si>
    <t>1.264.677,20</t>
  </si>
  <si>
    <t>1.276.225,81</t>
  </si>
  <si>
    <t>1.276.752,03</t>
  </si>
  <si>
    <t>1.282.306,49</t>
  </si>
  <si>
    <t>1.289.704,07</t>
  </si>
  <si>
    <t>1.294.224,44</t>
  </si>
  <si>
    <t>1.304.269,73</t>
  </si>
  <si>
    <t>1.297.641,29</t>
  </si>
  <si>
    <t>1.302.421,67</t>
  </si>
  <si>
    <t>1.302.930,06</t>
  </si>
  <si>
    <t>1.312.744,40</t>
  </si>
  <si>
    <t>1.314.737,42</t>
  </si>
  <si>
    <t>1.322.223,45</t>
  </si>
  <si>
    <t>1.327.751,13</t>
  </si>
  <si>
    <t>1.334.960,64</t>
  </si>
  <si>
    <t>1.335.229,67</t>
  </si>
  <si>
    <t>1.332.093,63</t>
  </si>
  <si>
    <t>1.342.017,19</t>
  </si>
  <si>
    <t>1.341.648,16</t>
  </si>
  <si>
    <t>1.355.044,08</t>
  </si>
  <si>
    <t>1.350.635,99</t>
  </si>
  <si>
    <t>1.355.752,55</t>
  </si>
  <si>
    <t>1.356.183,61</t>
  </si>
  <si>
    <t>1.367.091,99</t>
  </si>
  <si>
    <t>1.364.973,99</t>
  </si>
  <si>
    <t>1.372.481,56</t>
  </si>
  <si>
    <t>1.379.967,79</t>
  </si>
  <si>
    <t>1.382.026,13</t>
  </si>
  <si>
    <t>1.391.191,20</t>
  </si>
  <si>
    <t>1.394.043,48</t>
  </si>
  <si>
    <t>1.404.342,71</t>
  </si>
  <si>
    <t>1.402.253,52</t>
  </si>
  <si>
    <t>1.412.191,85</t>
  </si>
  <si>
    <t>1.406.670,19</t>
  </si>
  <si>
    <t>1.411.027,32</t>
  </si>
  <si>
    <t>1.410.842,92</t>
  </si>
  <si>
    <t>1.422.978,32</t>
  </si>
  <si>
    <t>1.418.022,57</t>
  </si>
  <si>
    <t>1.420.712,96</t>
  </si>
  <si>
    <t>1.429.127,54</t>
  </si>
  <si>
    <t>1.433.543,07</t>
  </si>
  <si>
    <t>1.440.010,73</t>
  </si>
  <si>
    <t>1.442.919,82</t>
  </si>
  <si>
    <t>1.448.290,75</t>
  </si>
  <si>
    <t>1.449.867,37</t>
  </si>
  <si>
    <t>1.462.810,98</t>
  </si>
  <si>
    <t>1.464.535,10</t>
  </si>
  <si>
    <t>1.471.287,83</t>
  </si>
  <si>
    <t>1.471.829,09</t>
  </si>
  <si>
    <t>1.484.702,26</t>
  </si>
  <si>
    <t>1.481.853,81</t>
  </si>
  <si>
    <t>1.487.853,75</t>
  </si>
  <si>
    <t>1.490.681,72</t>
  </si>
  <si>
    <t>1.498.227,14</t>
  </si>
  <si>
    <t>1.504.239,04</t>
  </si>
  <si>
    <t>1.504.711,01</t>
  </si>
  <si>
    <t>1.503.993,10</t>
  </si>
  <si>
    <t>1.504.918,51</t>
  </si>
  <si>
    <t>1.512.571,35</t>
  </si>
  <si>
    <t>1.509.113,75</t>
  </si>
  <si>
    <t>1.512.158,19</t>
  </si>
  <si>
    <t>1.508.468,88</t>
  </si>
  <si>
    <t>1.515.318,67</t>
  </si>
  <si>
    <t>1.511.705,98</t>
  </si>
  <si>
    <t>1.518.789,11</t>
  </si>
  <si>
    <t>1.520.585,36</t>
  </si>
  <si>
    <t>1.515.528,42</t>
  </si>
  <si>
    <t>1.511.164,90</t>
  </si>
  <si>
    <t>1.501.437,38</t>
  </si>
  <si>
    <t>1.501.194,62</t>
  </si>
  <si>
    <t>1.491.684,64</t>
  </si>
  <si>
    <t>1.492.028,94</t>
  </si>
  <si>
    <t>1.485.528,78</t>
  </si>
  <si>
    <t>1.481.410,04</t>
  </si>
  <si>
    <t>1.472.143,38</t>
  </si>
  <si>
    <t>1.472.721,03</t>
  </si>
  <si>
    <t>1.461.305,35</t>
  </si>
  <si>
    <t>1.456.412,71</t>
  </si>
  <si>
    <t>1.454.618,89</t>
  </si>
  <si>
    <t>1.448.172,40</t>
  </si>
  <si>
    <t>1.450.282,55</t>
  </si>
  <si>
    <t>1.440.070,64</t>
  </si>
  <si>
    <t>1.438.740,84</t>
  </si>
  <si>
    <t>1.433.072,41</t>
  </si>
  <si>
    <t>1.437.414,65</t>
  </si>
  <si>
    <t>1.431.211,33</t>
  </si>
  <si>
    <t>1.432.203,31</t>
  </si>
  <si>
    <t>1.429.170,62</t>
  </si>
  <si>
    <t>1.430.682,65</t>
  </si>
  <si>
    <t>1.438.273,68</t>
  </si>
  <si>
    <t>1.440.887,21</t>
  </si>
  <si>
    <t>1.449.452,24</t>
  </si>
  <si>
    <t>1.449.712,06</t>
  </si>
  <si>
    <t>1.456.569,68</t>
  </si>
  <si>
    <t>1.458.998,74</t>
  </si>
  <si>
    <t>1.473.098,53</t>
  </si>
  <si>
    <t>1.482.446,29</t>
  </si>
  <si>
    <t>1.506.945,76</t>
  </si>
  <si>
    <t>1.501.907,88</t>
  </si>
  <si>
    <t>1.499.983,37</t>
  </si>
  <si>
    <t>1.495.812,62</t>
  </si>
  <si>
    <t>1.508.626,01</t>
  </si>
  <si>
    <t>1.495.427,72</t>
  </si>
  <si>
    <t>1.497.773,14</t>
  </si>
  <si>
    <t>1.500.966,94</t>
  </si>
  <si>
    <t>1.498.299,91</t>
  </si>
  <si>
    <t>1.505.390,23</t>
  </si>
  <si>
    <t>1.496.356,59</t>
  </si>
  <si>
    <t>1.494.051,13</t>
  </si>
  <si>
    <t>1.491.409,74</t>
  </si>
  <si>
    <t>1.505.161,63</t>
  </si>
  <si>
    <t>1.502.560,94</t>
  </si>
  <si>
    <t>1.504.834,02</t>
  </si>
  <si>
    <t>1.503.144,34</t>
  </si>
  <si>
    <t>1.512.534,21</t>
  </si>
  <si>
    <t>1.510.360,19</t>
  </si>
  <si>
    <t>1.512.450,84</t>
  </si>
  <si>
    <t>1.512.387,84</t>
  </si>
  <si>
    <t>1.506.773,95</t>
  </si>
  <si>
    <t>1.514.711,29</t>
  </si>
  <si>
    <t>1.517.743,49</t>
  </si>
  <si>
    <t>1.524.041,40</t>
  </si>
  <si>
    <t>1.531.402,43</t>
  </si>
  <si>
    <t>1.552.183,89</t>
  </si>
  <si>
    <t>1.551.848,78</t>
  </si>
  <si>
    <t>1.557.507,12</t>
  </si>
  <si>
    <t>1.559.833,88</t>
  </si>
  <si>
    <t>1.567.096,40</t>
  </si>
  <si>
    <t>1.571.034,08</t>
  </si>
  <si>
    <t>1.578.405,02</t>
  </si>
  <si>
    <t>1.595.489,14</t>
  </si>
  <si>
    <t>1.596.247,70</t>
  </si>
  <si>
    <t>1.612.657,51</t>
  </si>
  <si>
    <t>1.615.830,27</t>
  </si>
  <si>
    <t>1.619.922,06</t>
  </si>
  <si>
    <t>1.619.470,63</t>
  </si>
  <si>
    <t>1.637.503,76</t>
  </si>
  <si>
    <t>1.632.926,00</t>
  </si>
  <si>
    <t>1.645.465,93</t>
  </si>
  <si>
    <t>1.649.084,06</t>
  </si>
  <si>
    <t>1.657.196,19</t>
  </si>
  <si>
    <t>1.678.166,20</t>
  </si>
  <si>
    <t>1.688.772,57</t>
  </si>
  <si>
    <t>1.705.633,16</t>
  </si>
  <si>
    <t>1.714.252,74</t>
  </si>
  <si>
    <t>1.736.859,47</t>
  </si>
  <si>
    <t>1.745.913,14</t>
  </si>
  <si>
    <t>1.759.079,45</t>
  </si>
  <si>
    <t>1.782.537,51</t>
  </si>
  <si>
    <t>1.794.908,68</t>
  </si>
  <si>
    <t>1.799.982,83</t>
  </si>
  <si>
    <t>1.818.376,30</t>
  </si>
  <si>
    <t>1.851.942,31</t>
  </si>
  <si>
    <t>1.903.727,15</t>
  </si>
  <si>
    <t>1.940.699,14</t>
  </si>
  <si>
    <t>1.965.908,98</t>
  </si>
  <si>
    <t>1.989.183,25</t>
  </si>
  <si>
    <t>1.999.053,40</t>
  </si>
  <si>
    <t>2.011.395,24</t>
  </si>
  <si>
    <t>2.024.261,18</t>
  </si>
  <si>
    <t>2.047.049,72</t>
  </si>
  <si>
    <t>2.067.103,36</t>
  </si>
  <si>
    <t>2.097.675,83</t>
  </si>
  <si>
    <t>2.116.658,83</t>
  </si>
  <si>
    <t>2.138.512,68</t>
  </si>
  <si>
    <t>2.156.156,71</t>
  </si>
  <si>
    <t>2.179.702,47</t>
  </si>
  <si>
    <t>2.206.136,66</t>
  </si>
  <si>
    <t>2.219.359,12</t>
  </si>
  <si>
    <t>2.232.442,13</t>
  </si>
  <si>
    <t>2.237.275,45</t>
  </si>
  <si>
    <t>2.252.417,57</t>
  </si>
  <si>
    <t>2.258.321,04</t>
  </si>
  <si>
    <t>2.263.990,46</t>
  </si>
  <si>
    <t>2.265.433,30</t>
  </si>
  <si>
    <t>2.271.969,54</t>
  </si>
  <si>
    <t>2.275.885,26</t>
  </si>
  <si>
    <t>2.277.398,00</t>
  </si>
  <si>
    <t>2.281.907,44</t>
  </si>
  <si>
    <t>2.290.118,15</t>
  </si>
  <si>
    <t>2.301.133,42</t>
  </si>
  <si>
    <t>2.304.133,83</t>
  </si>
  <si>
    <t>2.321.848,64</t>
  </si>
  <si>
    <t>2.330.076,63</t>
  </si>
  <si>
    <t>2.339.100,78</t>
  </si>
  <si>
    <t>2.336.276,41</t>
  </si>
  <si>
    <t>2.337.685,56</t>
  </si>
  <si>
    <t>2.334.822,13</t>
  </si>
  <si>
    <t>2.342.913,73</t>
  </si>
  <si>
    <t>2.353.544,47</t>
  </si>
  <si>
    <t>2.336.746,03</t>
  </si>
  <si>
    <t>2.336.015,06</t>
  </si>
  <si>
    <t>2.332.846,79</t>
  </si>
  <si>
    <t>2.344.979,18</t>
  </si>
  <si>
    <t>2.343.720,35</t>
  </si>
  <si>
    <t>2.353.384,52</t>
  </si>
  <si>
    <t>2.357.360,32</t>
  </si>
  <si>
    <t>2.370.385,12</t>
  </si>
  <si>
    <t>2.371.806,10</t>
  </si>
  <si>
    <t>2.384.180,05</t>
  </si>
  <si>
    <t>2.393.005,04</t>
  </si>
  <si>
    <t>2.402.096,99</t>
  </si>
  <si>
    <t>2.412.285,23</t>
  </si>
  <si>
    <t>2.413.509,80</t>
  </si>
  <si>
    <t>2.413.889,00</t>
  </si>
  <si>
    <t>2.409.707,44</t>
  </si>
  <si>
    <t>2.425.097,31</t>
  </si>
  <si>
    <t>2.410.151,68</t>
  </si>
  <si>
    <t>2.397.170,04</t>
  </si>
  <si>
    <t>2.398.717,58</t>
  </si>
  <si>
    <t>2.419.326,21</t>
  </si>
  <si>
    <t>2.429.801,96</t>
  </si>
  <si>
    <t>2.443.999,09</t>
  </si>
  <si>
    <t>2.446.387,83</t>
  </si>
  <si>
    <t>2.456.197,54</t>
  </si>
  <si>
    <t>2.473.565,19</t>
  </si>
  <si>
    <t>2.479.949,28</t>
  </si>
  <si>
    <t>2.486.743,25</t>
  </si>
  <si>
    <t>2.482.275,78</t>
  </si>
  <si>
    <t>2.490.414,15</t>
  </si>
  <si>
    <t>2.493.262,53</t>
  </si>
  <si>
    <t>2.504.876,99</t>
  </si>
  <si>
    <t>2.511.662,06</t>
  </si>
  <si>
    <t>2.532.347,10</t>
  </si>
  <si>
    <t>2.534.913,53</t>
  </si>
  <si>
    <t>2.547.638,88</t>
  </si>
  <si>
    <t>2.551.282,95</t>
  </si>
  <si>
    <t>2.561.816,68</t>
  </si>
  <si>
    <t>2.582.387,05</t>
  </si>
  <si>
    <t>2.584.513,35</t>
  </si>
  <si>
    <t>2.594.174,62</t>
  </si>
  <si>
    <t>2.602.537,81</t>
  </si>
  <si>
    <t>2.623.178,56</t>
  </si>
  <si>
    <t>2.636.585,69</t>
  </si>
  <si>
    <t>2.655.856,41</t>
  </si>
  <si>
    <t>2.671.979,33</t>
  </si>
  <si>
    <t>2.714.445,99</t>
  </si>
  <si>
    <t>2.743.960,52</t>
  </si>
  <si>
    <t>2.767.142,82</t>
  </si>
  <si>
    <t>2.796.970,22</t>
  </si>
  <si>
    <t>2.815.427,44</t>
  </si>
  <si>
    <t>2.833.118,53</t>
  </si>
  <si>
    <t>2.824.213,84</t>
  </si>
  <si>
    <t>2.843.903,08</t>
  </si>
  <si>
    <t>2.850.780,83</t>
  </si>
  <si>
    <t>2.875.166,18</t>
  </si>
  <si>
    <t>2.890.352,22</t>
  </si>
  <si>
    <t>2.913.914,29</t>
  </si>
  <si>
    <t>2.943.466,63</t>
  </si>
  <si>
    <t>3.001.385,00</t>
  </si>
  <si>
    <t>3.030.256,33</t>
  </si>
  <si>
    <t>3.083.856,28</t>
  </si>
  <si>
    <t>3.122.427,54</t>
  </si>
  <si>
    <t>3.162.881,32</t>
  </si>
  <si>
    <t>3.221.259,50</t>
  </si>
  <si>
    <t>3.253.645,27</t>
  </si>
  <si>
    <t>3.294.931,42</t>
  </si>
  <si>
    <t>3.337.658,32</t>
  </si>
  <si>
    <t>3.412.467,83</t>
  </si>
  <si>
    <t>3.408.410,52</t>
  </si>
  <si>
    <t>3.485.391,79</t>
  </si>
  <si>
    <t>3.534.018,35</t>
  </si>
  <si>
    <t>3.605.802,10</t>
  </si>
  <si>
    <t>3.661.825,71</t>
  </si>
  <si>
    <t>3.728.731,04</t>
  </si>
  <si>
    <t>3.771.603,60</t>
  </si>
  <si>
    <t>3.825.905,20</t>
  </si>
  <si>
    <t>3.858.411,30</t>
  </si>
  <si>
    <t>3.887.443,74</t>
  </si>
  <si>
    <t>3.877.890,46</t>
  </si>
  <si>
    <t>3.905.065,27</t>
  </si>
  <si>
    <t>3.968.169,32</t>
  </si>
  <si>
    <t>4.004.123,64</t>
  </si>
  <si>
    <t>4.053.525,04</t>
  </si>
  <si>
    <t>4.096.060,73</t>
  </si>
  <si>
    <t>4.138.632,35</t>
  </si>
  <si>
    <t>4.166.886,74</t>
  </si>
  <si>
    <t>4.210.940,63</t>
  </si>
  <si>
    <t>4.248.159,04</t>
  </si>
  <si>
    <t>4.294.679,08</t>
  </si>
  <si>
    <t>4.372.083,66</t>
  </si>
  <si>
    <t>4.385.016,37</t>
  </si>
  <si>
    <t>4.437.736,14</t>
  </si>
  <si>
    <t>4.464.308,85</t>
  </si>
  <si>
    <t>4.544.566,27</t>
  </si>
  <si>
    <t>4.587.507,54</t>
  </si>
  <si>
    <t>4.636.968,09</t>
  </si>
  <si>
    <t>4.679.874,90</t>
  </si>
  <si>
    <t>4.738.570,32</t>
  </si>
  <si>
    <t>4.798.991,69</t>
  </si>
  <si>
    <t>4.859.002,93</t>
  </si>
  <si>
    <t>4.929.270,07</t>
  </si>
  <si>
    <t>5.012.719,71</t>
  </si>
  <si>
    <t>5.100.982,56</t>
  </si>
  <si>
    <t>5.124.788,90</t>
  </si>
  <si>
    <t>5.189.636,50</t>
  </si>
  <si>
    <t>5.219.920,36</t>
  </si>
  <si>
    <t>5.293.159,24</t>
  </si>
  <si>
    <t>5.369.153,32</t>
  </si>
  <si>
    <t>5.406.604,89</t>
  </si>
  <si>
    <t>5.438.778,53</t>
  </si>
  <si>
    <t>5.544.758,17</t>
  </si>
  <si>
    <t>5.628.759,39</t>
  </si>
  <si>
    <t>5.713.779,94</t>
  </si>
  <si>
    <t>5.779.248,41</t>
  </si>
  <si>
    <t>5.870.664,39</t>
  </si>
  <si>
    <t>5.996.374,46</t>
  </si>
  <si>
    <t>6.087.091,38</t>
  </si>
  <si>
    <t>6.191.791,80</t>
  </si>
  <si>
    <t>6.233.591,47</t>
  </si>
  <si>
    <t>6.334.597,85</t>
  </si>
  <si>
    <t>6.405.336,80</t>
  </si>
  <si>
    <t>6.507.411,25</t>
  </si>
  <si>
    <t>6.502.764,91</t>
  </si>
  <si>
    <t>6.555.365,15</t>
  </si>
  <si>
    <t xml:space="preserve"> Tüketici Kredileri ve Bireysel Kredi Kartları (3+7)</t>
  </si>
  <si>
    <t xml:space="preserve"> Ticari ve Diğer Krediler</t>
  </si>
  <si>
    <t>USDTRY</t>
  </si>
  <si>
    <t>Aylık Kredi Flowu(TL)</t>
  </si>
  <si>
    <t>YTD Avg</t>
  </si>
  <si>
    <t>Cari Açık</t>
  </si>
  <si>
    <t>YTD Toplam</t>
  </si>
  <si>
    <t>Total</t>
  </si>
  <si>
    <t>Current Account</t>
  </si>
  <si>
    <t>26-03-2021</t>
  </si>
  <si>
    <t>02-04-2021</t>
  </si>
  <si>
    <t>09-04-2021</t>
  </si>
  <si>
    <t>16-04-2021</t>
  </si>
  <si>
    <t>23-04-2021</t>
  </si>
  <si>
    <t>30-04-2021</t>
  </si>
  <si>
    <t>07-05-2021</t>
  </si>
  <si>
    <t>14-05-2021</t>
  </si>
  <si>
    <t>21-05-2021</t>
  </si>
  <si>
    <t>28-05-2021</t>
  </si>
  <si>
    <t>04-06-2021</t>
  </si>
  <si>
    <t>11-06-2021</t>
  </si>
  <si>
    <t>18-06-2021</t>
  </si>
  <si>
    <t>25-06-2021</t>
  </si>
  <si>
    <t>02-07-2021</t>
  </si>
  <si>
    <t>09-07-2021</t>
  </si>
  <si>
    <t>16-07-2021</t>
  </si>
  <si>
    <t>23-07-2021</t>
  </si>
  <si>
    <t>30-07-2021</t>
  </si>
  <si>
    <t>06-08-2021</t>
  </si>
  <si>
    <t>13-08-2021</t>
  </si>
  <si>
    <t>20-08-2021</t>
  </si>
  <si>
    <t>27-08-2021</t>
  </si>
  <si>
    <t>03-09-2021</t>
  </si>
  <si>
    <t>10-09-2021</t>
  </si>
  <si>
    <t>17-09-2021</t>
  </si>
  <si>
    <t>24-09-2021</t>
  </si>
  <si>
    <t>01-10-2021</t>
  </si>
  <si>
    <t>08-10-2021</t>
  </si>
  <si>
    <t>15-10-2021</t>
  </si>
  <si>
    <t>22-10-2021</t>
  </si>
  <si>
    <t>29-10-2021</t>
  </si>
  <si>
    <t>05-11-2021</t>
  </si>
  <si>
    <t>12-11-2021</t>
  </si>
  <si>
    <t>19-11-2021</t>
  </si>
  <si>
    <t>26-11-2021</t>
  </si>
  <si>
    <t>03-12-2021</t>
  </si>
  <si>
    <t>10-12-2021</t>
  </si>
  <si>
    <t>17-12-2021</t>
  </si>
  <si>
    <t>24-12-2021</t>
  </si>
  <si>
    <t>31-12-2021</t>
  </si>
  <si>
    <t>07-01-2022</t>
  </si>
  <si>
    <t>14-01-2022</t>
  </si>
  <si>
    <t>21-01-2022</t>
  </si>
  <si>
    <t>28-01-2022</t>
  </si>
  <si>
    <t>04-02-2022</t>
  </si>
  <si>
    <t>11-02-2022</t>
  </si>
  <si>
    <t>18-02-2022</t>
  </si>
  <si>
    <t>25-02-2022</t>
  </si>
  <si>
    <t>04-03-2022</t>
  </si>
  <si>
    <t>11-03-2022</t>
  </si>
  <si>
    <t>18-03-2022</t>
  </si>
  <si>
    <t>25-03-2022</t>
  </si>
  <si>
    <t>01-04-2022</t>
  </si>
  <si>
    <t>08-04-2022</t>
  </si>
  <si>
    <t>15-04-2022</t>
  </si>
  <si>
    <t>22-04-2022</t>
  </si>
  <si>
    <t>29-04-2022</t>
  </si>
  <si>
    <t>06-05-2022</t>
  </si>
  <si>
    <t>13-05-2022</t>
  </si>
  <si>
    <t>20-05-2022</t>
  </si>
  <si>
    <t>27-05-2022</t>
  </si>
  <si>
    <t>03-06-2022</t>
  </si>
  <si>
    <t>10-06-2022</t>
  </si>
  <si>
    <t>17-06-2022</t>
  </si>
  <si>
    <t>24-06-2022</t>
  </si>
  <si>
    <t>01-07-2022</t>
  </si>
  <si>
    <t>08-07-2022</t>
  </si>
  <si>
    <t>15-07-2022</t>
  </si>
  <si>
    <t>22-07-2022</t>
  </si>
  <si>
    <t>29-07-2022</t>
  </si>
  <si>
    <t>05-08-2022</t>
  </si>
  <si>
    <t>12-08-2022</t>
  </si>
  <si>
    <t>19-08-2022</t>
  </si>
  <si>
    <t>26-08-2022</t>
  </si>
  <si>
    <t>02-09-2022</t>
  </si>
  <si>
    <t>09-09-2022</t>
  </si>
  <si>
    <t>16-09-2022</t>
  </si>
  <si>
    <t>23-09-2022</t>
  </si>
  <si>
    <t>30-09-2022</t>
  </si>
  <si>
    <t>07-10-2022</t>
  </si>
  <si>
    <t>14-10-2022</t>
  </si>
  <si>
    <t>21-10-2022</t>
  </si>
  <si>
    <t>28-10-2022</t>
  </si>
  <si>
    <t>04-11-2022</t>
  </si>
  <si>
    <t>11-11-2022</t>
  </si>
  <si>
    <t>18-11-2022</t>
  </si>
  <si>
    <t>25-11-2022</t>
  </si>
  <si>
    <t>02-12-2022</t>
  </si>
  <si>
    <t>09-12-2022</t>
  </si>
  <si>
    <t>16-12-2022</t>
  </si>
  <si>
    <t>23-12-2022</t>
  </si>
  <si>
    <t>30-12-2022</t>
  </si>
  <si>
    <t>06-01-2023</t>
  </si>
  <si>
    <t>13-01-2023</t>
  </si>
  <si>
    <t>20-01-2023</t>
  </si>
  <si>
    <t>27-01-2023</t>
  </si>
  <si>
    <t>03-02-2023</t>
  </si>
  <si>
    <t>10-02-2023</t>
  </si>
  <si>
    <t>17-02-2023</t>
  </si>
  <si>
    <t>24-02-2023</t>
  </si>
  <si>
    <t>03-03-2023</t>
  </si>
  <si>
    <t>10-03-2023</t>
  </si>
  <si>
    <t>17-03-2023</t>
  </si>
  <si>
    <t>24-03-2023</t>
  </si>
  <si>
    <t>31-03-2023</t>
  </si>
  <si>
    <t>07-04-2023</t>
  </si>
  <si>
    <t>14-04-2023</t>
  </si>
  <si>
    <t>21-04-2023</t>
  </si>
  <si>
    <t>28-04-2023</t>
  </si>
  <si>
    <t>05-05-2023</t>
  </si>
  <si>
    <t>12-05-2023</t>
  </si>
  <si>
    <t>19-05-2023</t>
  </si>
  <si>
    <t>26-05-2023</t>
  </si>
  <si>
    <t>02-06-2023</t>
  </si>
  <si>
    <t>Hisse Senedi - Flow</t>
  </si>
  <si>
    <t>DIBS - Flow</t>
  </si>
  <si>
    <t>tuzel</t>
  </si>
  <si>
    <t>Kişi Başı Harcama</t>
  </si>
  <si>
    <t>Ziyaretçi Sayısı</t>
  </si>
  <si>
    <t>OCAK</t>
  </si>
  <si>
    <t>ŞUBAT</t>
  </si>
  <si>
    <t>MART</t>
  </si>
  <si>
    <t>NİSAN</t>
  </si>
  <si>
    <t>MAYIS</t>
  </si>
  <si>
    <t>HAZİRAN</t>
  </si>
  <si>
    <t>TEMMUZ</t>
  </si>
  <si>
    <t>AĞUSTOS</t>
  </si>
  <si>
    <t>EYLÜL</t>
  </si>
  <si>
    <t>EKİM</t>
  </si>
  <si>
    <t>KASIM</t>
  </si>
  <si>
    <t>ARALIK</t>
  </si>
  <si>
    <t>2016*</t>
  </si>
  <si>
    <t>ytd TOPLAM</t>
  </si>
  <si>
    <t>YİGM -KTB // GELEN YABANCI SAYISI</t>
  </si>
  <si>
    <t xml:space="preserve"> - TURİZM GELİRLERİ -- TUIK</t>
  </si>
  <si>
    <t>BIST100 NET KAR</t>
  </si>
  <si>
    <t>2023 Q1</t>
  </si>
  <si>
    <t>2022 Q4</t>
  </si>
  <si>
    <t>2022 Q3</t>
  </si>
  <si>
    <t>2022 Q2</t>
  </si>
  <si>
    <t>2022 Q1</t>
  </si>
  <si>
    <t>2021 Q4</t>
  </si>
  <si>
    <t>2021 Q3</t>
  </si>
  <si>
    <t>2020 Q4</t>
  </si>
  <si>
    <t>2019 Q4</t>
  </si>
  <si>
    <t>2018 Q4</t>
  </si>
  <si>
    <t>2021 Q2</t>
  </si>
  <si>
    <t>2021 Q1</t>
  </si>
  <si>
    <t>2020 Q3</t>
  </si>
  <si>
    <t>2020 Q2</t>
  </si>
  <si>
    <t>2020 Q1</t>
  </si>
  <si>
    <t>2019 Q3</t>
  </si>
  <si>
    <t>2019 Q2</t>
  </si>
  <si>
    <t>2019 Q1</t>
  </si>
  <si>
    <t>2018 Q3</t>
  </si>
  <si>
    <t>2018 Q2</t>
  </si>
  <si>
    <t>2018 Q1</t>
  </si>
  <si>
    <t>QoQ Growth</t>
  </si>
  <si>
    <t>KCHOL</t>
  </si>
  <si>
    <t>NET PROFIT</t>
  </si>
  <si>
    <t>Total Credit</t>
  </si>
  <si>
    <t>Total Flow</t>
  </si>
  <si>
    <t>Son 1 Senede Total Flow</t>
  </si>
  <si>
    <t>Altın Hariç Cari Açık</t>
  </si>
  <si>
    <t>Haftalık Kredi Flowu ( TL )</t>
  </si>
  <si>
    <t>birey</t>
  </si>
  <si>
    <t>YoY</t>
  </si>
  <si>
    <t>MoM</t>
  </si>
  <si>
    <t>Bireysel Kredi Kartları</t>
  </si>
  <si>
    <t>Tüketici Kredi Tipleri</t>
  </si>
  <si>
    <t xml:space="preserve"> Konut</t>
  </si>
  <si>
    <t xml:space="preserve"> İhtiyaç</t>
  </si>
  <si>
    <t>Taşıt</t>
  </si>
  <si>
    <t>ihracat</t>
  </si>
  <si>
    <t>ithalat</t>
  </si>
  <si>
    <t>Mal Dengesi</t>
  </si>
  <si>
    <t>Resmi rezervler</t>
  </si>
  <si>
    <t>IMF Kredileri</t>
  </si>
  <si>
    <t>ödemeler dengesi finansmanı</t>
  </si>
  <si>
    <t>Haftalık Kredi Flowu ( TL )/ TOTAL Kredi Stoğu</t>
  </si>
  <si>
    <t>Aylık Kredi Flowu ( TL )/ TOTAL Kredi Stoğu</t>
  </si>
  <si>
    <t>13 Week MA</t>
  </si>
  <si>
    <t>Haftalık Flow</t>
  </si>
  <si>
    <t>Inflation</t>
  </si>
  <si>
    <t>AYLIK ENFLASYON FORECAST</t>
  </si>
  <si>
    <t>13 W Kredi MoM %</t>
  </si>
  <si>
    <t>13 W Kredi YoY %</t>
  </si>
  <si>
    <t>Taşıt Kredileri Yıllık</t>
  </si>
  <si>
    <t>Taşıt Kredileri Aylık</t>
  </si>
  <si>
    <t>Konut Kredileri Yıllık</t>
  </si>
  <si>
    <t>Konut Kredileri Aylık</t>
  </si>
  <si>
    <t xml:space="preserve"> / b) Taksitsiz</t>
  </si>
  <si>
    <t>Bireysel Kredi Kartları / a) Taksitli</t>
  </si>
  <si>
    <t>İpotekli satış oranı</t>
  </si>
  <si>
    <t>TCMB POLİTİKA FAİZİ</t>
  </si>
  <si>
    <t>maaş zammı</t>
  </si>
  <si>
    <t>Satılık / Kiralık Oranı</t>
  </si>
  <si>
    <t>Kiralık Sayısı</t>
  </si>
  <si>
    <t>Satılık Sayısı</t>
  </si>
  <si>
    <t>10Y Avg</t>
  </si>
  <si>
    <t>Mevcut Yıl / 10Y Avg</t>
  </si>
  <si>
    <t>Mevcut Satış / 10Y Avg</t>
  </si>
  <si>
    <t>toplam</t>
  </si>
  <si>
    <t>Yabancılara satılan konutların Sayısı</t>
  </si>
  <si>
    <t>TR2Y</t>
  </si>
  <si>
    <t>TR10Y</t>
  </si>
  <si>
    <t>FAİZ ORANLARI</t>
  </si>
  <si>
    <t xml:space="preserve">Kur </t>
  </si>
  <si>
    <t>Ticari YoY  %</t>
  </si>
  <si>
    <t>Tüketici YoY  %</t>
  </si>
  <si>
    <t>Tüketici Kredileri MoM %</t>
  </si>
  <si>
    <t>Ticari Krediler MoM %</t>
  </si>
  <si>
    <t>bireylerin döviz hesapları</t>
  </si>
  <si>
    <t>tuzellerin döviz hesapları</t>
  </si>
  <si>
    <t>DTH hesaplarında ilginç bir ayrışma var. Seçimden ve KKM'nin ölümünün açıklandığından  bu yana Bireyler DTH'larını hiç artırmazken kurumlar son hızda DTH hesaplarını dolduruyorlar.  Tıpkı KKM açıklandığında duruma uyanamayan bireylerin DTHlarını azaltmayıp tüzellerin son hızda azaltması gibi. Bireyler mevcut denklemi  geç anlıyor gibi.</t>
  </si>
  <si>
    <t>birey - tüzel spreadi</t>
  </si>
  <si>
    <t>3mKonutKredisi</t>
  </si>
  <si>
    <t>Aylık Enflasyon</t>
  </si>
  <si>
    <t>Aylık Kur Artışı</t>
  </si>
  <si>
    <t>denge</t>
  </si>
  <si>
    <t>Konut Kredisi - Haftalık Flow</t>
  </si>
  <si>
    <t>açık</t>
  </si>
  <si>
    <t>Yıllık Enflasyon</t>
  </si>
  <si>
    <t>6m konut kredisi</t>
  </si>
  <si>
    <t>13-WEEK GROWTH - Tüketici</t>
  </si>
  <si>
    <t>13-WEEK GROWTH - Ticari</t>
  </si>
  <si>
    <t>YTD Sum</t>
  </si>
  <si>
    <t>13w Birey kümülatif</t>
  </si>
  <si>
    <t>13w Tüzel kümülatif</t>
  </si>
  <si>
    <t>13w toplam kümülatif</t>
  </si>
  <si>
    <t>13w Sum Hisse Flow</t>
  </si>
  <si>
    <t>{"hash":"c5f5d87c8305d5af8323cac08a4140b04146fe0b4b68426af608033683999087","version":1,"value":"[[\"As an AI language model, I cannot provide real-time information. However, you can check the current price of Bitcoin on various cryptocurrency exchanges or financial websites.\"]]"}</t>
  </si>
  <si>
    <t>{"hash":"d7729619d0f8eae090c6a5df8b162dc852f3293d95e3c0dccd6d49e086c36a6d","version":1,"value":"[[\"me@yamm.com\"]]"}</t>
  </si>
  <si>
    <t>3mo Trend</t>
  </si>
  <si>
    <t>6mo Trend</t>
  </si>
  <si>
    <t>Spread</t>
  </si>
  <si>
    <t>Haftalık Tüketici Flowu / Haftalık Toplam Flow</t>
  </si>
  <si>
    <t>Haftalık Ticari Flowu / Haftalık Toplam Flow</t>
  </si>
  <si>
    <t>Haftalık Tükecii Flowu Haftalık Total Flowun kaçı 13w Avg</t>
  </si>
  <si>
    <t>Haftalık Ticari Flowu Haftalık total  Flowun kaçı 13w Avg</t>
  </si>
  <si>
    <t>Aylık Tüketici Flowu Aylık Total Flowun Kaçı</t>
  </si>
  <si>
    <t>Aylık ticari Flowu Aylık Total Flowun Kaçı</t>
  </si>
  <si>
    <t>12mo açık</t>
  </si>
  <si>
    <t>6mo avg</t>
  </si>
  <si>
    <t>3mo avg</t>
  </si>
  <si>
    <t>2.GENEL BÜTÇE HARCAMALARI-Düzey</t>
  </si>
  <si>
    <t>3.GENEL BÜTÇE FAİZ DIŞI HARCAMALARI-Düzey</t>
  </si>
  <si>
    <t>3D.Faiz Harcamaları-Düzey</t>
  </si>
  <si>
    <t>5.GENEL BÜTÇE DENGESİ-Düzey</t>
  </si>
  <si>
    <t>7.GENEL BÜTÇE FINANSMANI-Düzey</t>
  </si>
  <si>
    <t>8.BORÇLANMA (NET)-Düzey</t>
  </si>
  <si>
    <t>8A.Dış Borçlanma (Net)-Düzey</t>
  </si>
  <si>
    <t>8B.İç Borçlanma (Net)-Düzey</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</si>
  <si>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</si>
  <si>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</si>
  <si>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</si>
  <si>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</si>
  <si>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</si>
  <si>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</si>
  <si>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</si>
  <si>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</si>
  <si>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</si>
  <si>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</si>
  <si>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</si>
  <si>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</si>
  <si>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</si>
  <si>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</si>
  <si>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</si>
  <si>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</si>
  <si>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</si>
  <si>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</si>
  <si>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</si>
  <si>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</si>
  <si>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</si>
  <si>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</si>
  <si>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</si>
  <si>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</si>
  <si>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</si>
  <si>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</si>
  <si>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</si>
  <si>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</si>
  <si>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</si>
  <si>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</si>
  <si>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</si>
  <si>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</si>
  <si>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</si>
  <si>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</si>
  <si>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</si>
  <si>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</si>
  <si>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</si>
  <si>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</si>
  <si>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</si>
  <si>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</si>
  <si>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</si>
  <si>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</si>
  <si>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</si>
  <si>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</si>
  <si>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</si>
  <si>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</si>
  <si>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</si>
  <si>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</si>
  <si>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</si>
  <si>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</si>
  <si>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</si>
  <si>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</si>
  <si>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</si>
  <si>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</si>
  <si>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</si>
  <si>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</si>
  <si>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</si>
  <si>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</si>
  <si>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</si>
  <si>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</si>
  <si>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</si>
  <si>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</si>
  <si>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</si>
  <si>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</si>
  <si>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</si>
  <si>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</si>
  <si>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</si>
  <si>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</si>
  <si>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</si>
  <si>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</si>
  <si>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</si>
  <si>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</si>
  <si>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</si>
  <si>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2018-01</t>
  </si>
  <si>
    <t>2018-02</t>
  </si>
  <si>
    <t>2018-03</t>
  </si>
  <si>
    <t>2018-04</t>
  </si>
  <si>
    <t>2018-05</t>
  </si>
  <si>
    <t>2018-06</t>
  </si>
  <si>
    <t>2018-07</t>
  </si>
  <si>
    <t>2018-08</t>
  </si>
  <si>
    <t>2018-09</t>
  </si>
  <si>
    <t>2019-01</t>
  </si>
  <si>
    <t>2019-02</t>
  </si>
  <si>
    <t>2019-03</t>
  </si>
  <si>
    <t>2019-04</t>
  </si>
  <si>
    <t>2019-05</t>
  </si>
  <si>
    <t>2019-06</t>
  </si>
  <si>
    <t>2019-07</t>
  </si>
  <si>
    <t>2019-08</t>
  </si>
  <si>
    <t>2019-09</t>
  </si>
  <si>
    <t>2020-01</t>
  </si>
  <si>
    <t>2020-02</t>
  </si>
  <si>
    <t>2020-03</t>
  </si>
  <si>
    <t>2020-04</t>
  </si>
  <si>
    <t>2020-05</t>
  </si>
  <si>
    <t>2020-06</t>
  </si>
  <si>
    <t>2020-07</t>
  </si>
  <si>
    <t>2020-08</t>
  </si>
  <si>
    <t>2020-09</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</si>
  <si>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</si>
  <si>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</si>
  <si>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</si>
  <si>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</si>
  <si>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</si>
  <si>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</si>
  <si>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</si>
  <si>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</si>
  <si>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</si>
  <si>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</si>
  <si>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</si>
  <si>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</si>
  <si>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</si>
  <si>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</si>
  <si>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</si>
  <si>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</si>
  <si>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</si>
  <si>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</si>
  <si>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</si>
  <si>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</si>
  <si>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</si>
  <si>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</si>
  <si>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</si>
  <si>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</si>
  <si>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</si>
  <si>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</si>
  <si>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</si>
  <si>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</si>
  <si>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</si>
  <si>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</si>
  <si>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</si>
  <si>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</si>
  <si>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</si>
  <si>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</si>
  <si>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</si>
  <si>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</si>
  <si>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</si>
  <si>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</si>
  <si>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</si>
  <si>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Aylık USD Artış</t>
  </si>
  <si>
    <t>Aylık Artışı TL Ederi</t>
  </si>
  <si>
    <t>USD Bazlı - Ticari Krediler Aylık Büyüme</t>
  </si>
  <si>
    <t>Ticari Krediler(TL Ederi)</t>
  </si>
  <si>
    <t>Bireysel Krediler(USD)</t>
  </si>
  <si>
    <t>Ticari Krediler(USD)</t>
  </si>
  <si>
    <t>Haftalık USD Artış</t>
  </si>
  <si>
    <t>Haftalık USD Artış - TL Ederi</t>
  </si>
  <si>
    <t>YP Flow minus TL Kredi Flow ( USD Eq.)</t>
  </si>
  <si>
    <t>2024-03</t>
  </si>
  <si>
    <t>1B.Diğer</t>
  </si>
  <si>
    <t>1A.Vergi Gelirleri-</t>
  </si>
  <si>
    <t>1.GENEL BÜTÇE GELİRLERİ-</t>
  </si>
  <si>
    <t>GELİRLER</t>
  </si>
  <si>
    <t>3A.Personel Giderleri-Düzey</t>
  </si>
  <si>
    <t>3B.Sosyal Güvenlik Kurumları Devlet Primi-Düzey</t>
  </si>
  <si>
    <t>3C.Mal ve Hizmet Alımları-Düzey</t>
  </si>
  <si>
    <t>3D1.İç Borç Faizi-Düzey</t>
  </si>
  <si>
    <t>3D2.Dış Borç Faizi-Düzey</t>
  </si>
  <si>
    <t>3D3.İskonto ve Kısa Vadeli İşlemlere Ait Faiz-Düzey</t>
  </si>
  <si>
    <t>3E.Cari Transferler-Düzey</t>
  </si>
  <si>
    <t>3E1.Görev Zararları-Düzey</t>
  </si>
  <si>
    <t>3E2.Hazine Yardımları-Düzey</t>
  </si>
  <si>
    <t>3E3.Kâr Amacı Gütmeyen Kuruluşlara Transferler-Düzey</t>
  </si>
  <si>
    <t>3E4.Hane Halkına Yapılan Transferler-Düzey</t>
  </si>
  <si>
    <t>3E5.Tarımsal Destekleme-Düzey</t>
  </si>
  <si>
    <t>3E6.Hane Halkına Yapılan Diğer Transferler-Düzey</t>
  </si>
  <si>
    <t>3E7.Sosyal Amaçlı Transferler-Düzey</t>
  </si>
  <si>
    <t>3E8.Yurtdışına Yapılan Transferler-Düzey</t>
  </si>
  <si>
    <t>3E9.Gelirlerden Ayrılan Paylar-Düzey</t>
  </si>
  <si>
    <t>3F.Sermaye Giderleri-Düzey</t>
  </si>
  <si>
    <t>3G.Sermaye Transferleri-Düzey</t>
  </si>
  <si>
    <t>3H.Borç Verme-Düzey</t>
  </si>
  <si>
    <t>GİDERLER</t>
  </si>
  <si>
    <t>Faiz Dışı Gider</t>
  </si>
  <si>
    <t>4.GENEL BÜTÇE FAİZ DIŞI DENGESİ-Düzey</t>
  </si>
  <si>
    <t>Faiz Dışı Denge</t>
  </si>
  <si>
    <t>DENGE</t>
  </si>
  <si>
    <t>14.KASA/BANKA VE DİĞER İŞLEMLER-Düzey</t>
  </si>
  <si>
    <t>13.TMSF GELİR FAZLALARI-Düzey</t>
  </si>
  <si>
    <t>12.ÖZELLEŞTİRME GELİRİ-Düzey</t>
  </si>
  <si>
    <t>11.GERİ ÖDEME (_)-Düzey</t>
  </si>
  <si>
    <t>10.BORÇ VERME-Düzey</t>
  </si>
  <si>
    <t>9.NET BORÇ VERME (_)-Düzey</t>
  </si>
  <si>
    <t>8B4.Döviz Cinsinden Devlet Tahvili-Düzey</t>
  </si>
  <si>
    <t>8B3.TL Cinsinden Devlet Tahvili-Düzey</t>
  </si>
  <si>
    <t>8B2.Döviz Cinsinden Hazine Bonosu-Düzey</t>
  </si>
  <si>
    <t>8B1.TL Cinsinden Hazine Bonosu-Düzey</t>
  </si>
  <si>
    <t>6.GENEL BÜTÇE NAKİT DENGESİ-(FİNANSE EDİLMESİ GEREKEN)</t>
  </si>
  <si>
    <t>finansman ( BURAYI YAPMADIM DAHA )</t>
  </si>
  <si>
    <t xml:space="preserve">1A1.Dolaysız Vergiler(Gelir - Kurumlar </t>
  </si>
  <si>
    <t>1A2.Dolaylı Vergiler ( KDV - ÖTV )</t>
  </si>
  <si>
    <t>13w Sum tAHVİL Flow</t>
  </si>
  <si>
    <t>Toplam Kümülatif-2023</t>
  </si>
  <si>
    <t>Aylık TL Kredi Flowu(USDBazında)</t>
  </si>
  <si>
    <t xml:space="preserve">Aylık TL Kredi Flowu(USD Bazında ) + Aylık USD Flowu </t>
  </si>
  <si>
    <t>İnşaat Maliyet endeksi</t>
  </si>
  <si>
    <t>MoM 3MO AVG</t>
  </si>
  <si>
    <r>
      <t xml:space="preserve">Malzeme
</t>
    </r>
    <r>
      <rPr>
        <sz val="9"/>
        <color indexed="8"/>
        <rFont val="Arial"/>
        <family val="2"/>
        <charset val="162"/>
      </rPr>
      <t>Material</t>
    </r>
  </si>
  <si>
    <r>
      <t xml:space="preserve">İşçilik
</t>
    </r>
    <r>
      <rPr>
        <sz val="9"/>
        <color indexed="8"/>
        <rFont val="Arial"/>
        <family val="2"/>
        <charset val="162"/>
      </rPr>
      <t>Labour</t>
    </r>
  </si>
  <si>
    <t>Malzeme Maliyeti - MoM</t>
  </si>
  <si>
    <t>İşçilik Maliyeti MoM</t>
  </si>
  <si>
    <t>İşçilik Maliyeti YoY</t>
  </si>
  <si>
    <t>Malzeme Maliyeti YoY</t>
  </si>
  <si>
    <t>Banka ve Kredi Kartı Harcamaları</t>
  </si>
  <si>
    <t>4w Moving Average</t>
  </si>
  <si>
    <t>Raw Data</t>
  </si>
  <si>
    <t>Smoothed</t>
  </si>
  <si>
    <t>VIOP İmplied Kur Artışı</t>
  </si>
  <si>
    <t>Konut fiyat Endeksi TR Geneli</t>
  </si>
  <si>
    <t>Konut fiyat endeksi - ist</t>
  </si>
  <si>
    <t>TR Geneli MoM</t>
  </si>
  <si>
    <t>TR Geneli YoY</t>
  </si>
  <si>
    <t>İST - MoM</t>
  </si>
  <si>
    <t>İST - YoY</t>
  </si>
  <si>
    <t>13w Credit Card Grıowth</t>
  </si>
  <si>
    <t>Birey / Tüzel Rasyosu</t>
  </si>
  <si>
    <t>Taksitli 13w</t>
  </si>
  <si>
    <t>Taksitsiz 13w</t>
  </si>
  <si>
    <t>TP.IN.RH1.APT.DEV.A</t>
  </si>
  <si>
    <t>2024-04</t>
  </si>
  <si>
    <t>2024-05</t>
  </si>
  <si>
    <t>2024-06</t>
  </si>
  <si>
    <t>(Devlet) İki ve Daha Fazla Daireli İkamet Amaçlı Binalar (Yapı Sayısı)-Düzey</t>
  </si>
  <si>
    <t>Gözlem Değeri: Kümülatif</t>
  </si>
  <si>
    <t>TP.IN.RH1.APT.KOP.A</t>
  </si>
  <si>
    <t>(Yapı Koop.) İki ve Daha Fazla Daireli İkamet Amaçlı Binalar (Yapı Sayısı)-Düzey</t>
  </si>
  <si>
    <t>TP.IN.RH1.APT.OZE.A</t>
  </si>
  <si>
    <t>(Özel) İki ve Daha Fazla Daireli İkamet Amaçlı Binalar (Yapı Sayısı)-Düzey</t>
  </si>
  <si>
    <t>(Özel) İki ve Daha Fazla Daireli İkamet Amaçlı Binalar (Yapı Sayısı) - 3mo avg</t>
  </si>
  <si>
    <t>2y average</t>
  </si>
  <si>
    <t>2. TL KKM – Toplam (Milyar TL)-Düzey</t>
  </si>
  <si>
    <t>2024-07</t>
  </si>
  <si>
    <t>2024-08</t>
  </si>
  <si>
    <t>1. DDKKM – Toplam (Milyar Dolar)</t>
  </si>
  <si>
    <t>1.1. DDKKM – Gerçek Kişiler  - Milyar Dolar</t>
  </si>
  <si>
    <t>1.2. DDKKM – Tüzel Kişiler- Milyar Dolar</t>
  </si>
  <si>
    <t>İSTANBUL</t>
  </si>
  <si>
    <t>Konut fiyat Endeksi TR Geneli ( Enf Arındırılmış )</t>
  </si>
  <si>
    <t>Konut fiyat Endeksi TR Geneli ( Enf Arındırılmış ) - YoY</t>
  </si>
  <si>
    <t>Konut fiyat Endeksi -ist ( Enf Arındırılmış )</t>
  </si>
  <si>
    <t>Konut fiyat Endeksi -ist ( Enf Arındırılmış ) - YoY</t>
  </si>
  <si>
    <t>ÜFE</t>
  </si>
  <si>
    <t>ÜFE TÜFE FARKI</t>
  </si>
  <si>
    <t>Toplam YoY  %</t>
  </si>
  <si>
    <t>Toplam MoM %</t>
  </si>
  <si>
    <t>13w % change</t>
  </si>
  <si>
    <t>6mo % Ch</t>
  </si>
  <si>
    <t>Headline Rakam</t>
  </si>
  <si>
    <t>Aylık değişim</t>
  </si>
  <si>
    <t>1.GIDA VE ALKOLSÜZ İÇECEKLER</t>
  </si>
  <si>
    <t xml:space="preserve"> Marjinal Etkisi</t>
  </si>
  <si>
    <t>Marjinal Etkinin Toplamın % Kaçı Olduğu</t>
  </si>
  <si>
    <t>02.ALKOLLÜ İÇECEKLER VE TÜTÜN</t>
  </si>
  <si>
    <t>03.GİYİM VE AYAKKABI</t>
  </si>
  <si>
    <t>04.KONUT, SU, ELEKTRİK, GAZ VE DİGER YAKITLAR</t>
  </si>
  <si>
    <t>05.MOBİLYA, EV ALETLERİ VE EV BAKIM HİZMETLERİ</t>
  </si>
  <si>
    <t>06.SAĞLIK</t>
  </si>
  <si>
    <t>07.ULAŞTIRMA</t>
  </si>
  <si>
    <t>08.HABERLEŞME</t>
  </si>
  <si>
    <t>09.EĞLENCE VE KÜLTÜR</t>
  </si>
  <si>
    <t>10.EĞİTİM</t>
  </si>
  <si>
    <t>11.LOKANTA VE OTELLER</t>
  </si>
  <si>
    <t>12.ÇEŞİTLİ MAL VE HİZMETLER</t>
  </si>
  <si>
    <t>2024-10</t>
  </si>
  <si>
    <t>2024-09</t>
  </si>
  <si>
    <t>Ağırlık</t>
  </si>
  <si>
    <t>Alt Kalem Adı</t>
  </si>
  <si>
    <t>Krediler / KOBİ Kredileri (Bilgi)</t>
  </si>
  <si>
    <t>3m</t>
  </si>
  <si>
    <t>2024-11</t>
  </si>
  <si>
    <t>USDTRY FORECAST</t>
  </si>
  <si>
    <t>Eylül Ekim Kasım Konut Satışları ( Yıllara Göre )</t>
  </si>
  <si>
    <t>3mo avg ile 2y avg arasındaki % Diff</t>
  </si>
  <si>
    <t>Reel faiz</t>
  </si>
  <si>
    <t>Reel Faiz</t>
  </si>
  <si>
    <t>ERKEN SEÇİM TARİHİ</t>
  </si>
  <si>
    <t>GEVŞEMENİN BAŞLANGICI</t>
  </si>
  <si>
    <t>Politik Not</t>
  </si>
  <si>
    <t>Seçim Ekonomisi - Burada Enflasyonu Projekte etmek zor</t>
  </si>
  <si>
    <t>Kredili İşlemler</t>
  </si>
  <si>
    <t>Kredi Kullanan Yatırımcı Sayısı</t>
  </si>
  <si>
    <t>Kredi Hacmi (TL)</t>
  </si>
  <si>
    <t>Yatırımcı Başına Kredi Hacmi (TL)</t>
  </si>
  <si>
    <t>Kredi Hacmi ( USD)</t>
  </si>
  <si>
    <t>3 Aylık toplam İşlem Hacmi</t>
  </si>
  <si>
    <t>Kredi Hacmi / 3 Aylık Toplam İşlem Hacmi</t>
  </si>
  <si>
    <t>2024-12</t>
  </si>
  <si>
    <t>Enflasyon/USDTRY ( Proxy Reel Kur)</t>
  </si>
  <si>
    <t>Q1</t>
  </si>
  <si>
    <t>Q2</t>
  </si>
  <si>
    <t>Q3</t>
  </si>
  <si>
    <t>Q4</t>
  </si>
  <si>
    <t>Q</t>
  </si>
  <si>
    <t>Yoy Growth</t>
  </si>
  <si>
    <t>A- Tarım Ormancılık Balıkçılık</t>
  </si>
  <si>
    <t>BCDE-Sanayi</t>
  </si>
  <si>
    <t>F-İnşaat</t>
  </si>
  <si>
    <t>Hizmetler</t>
  </si>
  <si>
    <t>Bilgi ve İletişim</t>
  </si>
  <si>
    <t>Finans ve sigorta faliyetleri</t>
  </si>
  <si>
    <t>Gayrimenkul Faliyetleri</t>
  </si>
  <si>
    <t>Mesleki İdari ve Destek Hizmet Faliyetleri</t>
  </si>
  <si>
    <t xml:space="preserve">Kamu yönetimi, eğitim, insan sağlığı ve sosyal hizmet </t>
  </si>
  <si>
    <t>Diğer hizmet faliyetleri</t>
  </si>
  <si>
    <t>Ürün üzerindeki vergiler eksi sübvansiyonlar</t>
  </si>
  <si>
    <t>Yıllık bütçe açıkları</t>
  </si>
  <si>
    <t>Tarihsel Bütçe Açığı</t>
  </si>
  <si>
    <t xml:space="preserve">YTD </t>
  </si>
  <si>
    <t>YORUM</t>
  </si>
  <si>
    <t xml:space="preserve">GEÇEN SENEYE GÖRE 35B DAHA İYİ CAD - BUNUN 12B'İ ALTIN İTHALATINDAN -  8B DAHA FAZLA HİZMET İHRACINDAN - 4B ENERJİ TARAFINDAN   - KALAN 10B DIŞ TİCARET AÇIĞINDAKİ İYİLEŞMEDEN </t>
  </si>
  <si>
    <t>10y avg % diff</t>
  </si>
  <si>
    <t>Konut fiyat Endeksi TR Geneli ( Enf Arındırılmış ) - MoM</t>
  </si>
  <si>
    <t>HAM VERİ</t>
  </si>
  <si>
    <t>ANALİZ</t>
  </si>
  <si>
    <t>FAİZ GİDERİ / BÜTÇE GELİRİ ( 12MO SUM)</t>
  </si>
  <si>
    <t>12MO SUM  BÜTÇE GELİRİ</t>
  </si>
  <si>
    <t>12MO SUM FAİZ GİDERİ</t>
  </si>
  <si>
    <t>2025-01</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</si>
  <si>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</si>
  <si>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</si>
  <si>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</si>
  <si>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</si>
  <si>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</si>
  <si>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</si>
  <si>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</si>
  <si>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</si>
  <si>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</si>
  <si>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</si>
  <si>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</si>
  <si>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</si>
  <si>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</si>
  <si>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</si>
  <si>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</si>
  <si>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</si>
  <si>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</si>
  <si>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</si>
  <si>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</si>
  <si>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</si>
  <si>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</si>
  <si>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</si>
  <si>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</si>
  <si>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</si>
  <si>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</si>
  <si>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</si>
  <si>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</si>
  <si>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</si>
  <si>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</si>
  <si>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</si>
  <si>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</si>
  <si>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</si>
  <si>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</si>
  <si>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</si>
  <si>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</si>
  <si>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</si>
  <si>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</si>
  <si>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</si>
  <si>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</si>
  <si>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</si>
  <si>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</si>
  <si>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</si>
  <si>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</si>
  <si>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</si>
  <si>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</si>
  <si>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</si>
  <si>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</si>
  <si>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</si>
  <si>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</si>
  <si>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</si>
  <si>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</si>
  <si>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</si>
  <si>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</si>
  <si>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</si>
  <si>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</si>
  <si>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</si>
  <si>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</si>
  <si>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</si>
  <si>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</si>
  <si>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</si>
  <si>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</si>
  <si>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</si>
  <si>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</si>
  <si>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</si>
  <si>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</si>
  <si>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</si>
  <si>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</si>
  <si>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</si>
  <si>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2025-02</t>
  </si>
  <si>
    <t>2025-03</t>
  </si>
  <si>
    <t>2025-04</t>
  </si>
  <si>
    <t>2025-05</t>
  </si>
  <si>
    <t>2025-06</t>
  </si>
  <si>
    <t>2025-07</t>
  </si>
  <si>
    <t>2025-08</t>
  </si>
  <si>
    <t>2025-09</t>
  </si>
  <si>
    <t>2025-10</t>
  </si>
  <si>
    <t>2025-11</t>
  </si>
  <si>
    <t>2025-12</t>
  </si>
  <si>
    <t>Kişi Başı Harcama(USD)</t>
  </si>
  <si>
    <t>Turizm Geliri Toplam</t>
  </si>
  <si>
    <t>% Diff</t>
  </si>
  <si>
    <t>İnşaat maliyet Endeks YoY</t>
  </si>
  <si>
    <t>Konut Fiyat Endeksi TR Geneli YoY</t>
  </si>
  <si>
    <t>SATIŞLAR</t>
  </si>
  <si>
    <t>FİYATLAR</t>
  </si>
  <si>
    <t>YTD</t>
  </si>
  <si>
    <t>Aylık Enf</t>
  </si>
  <si>
    <t>Gıda</t>
  </si>
  <si>
    <t>Alkollü İçecek</t>
  </si>
  <si>
    <t>Giyim</t>
  </si>
  <si>
    <t>Konut Su elektrik</t>
  </si>
  <si>
    <t xml:space="preserve">Mobilya Ev Aletleri </t>
  </si>
  <si>
    <t>Sağlık</t>
  </si>
  <si>
    <t>Ulaştırma</t>
  </si>
  <si>
    <t>Haberleşme</t>
  </si>
  <si>
    <t>Eğitim</t>
  </si>
  <si>
    <t>Lokanta</t>
  </si>
  <si>
    <t>Çeşitli şeyler</t>
  </si>
  <si>
    <t>Eğlence Kültür</t>
  </si>
  <si>
    <t>TP DK USD A YTL</t>
  </si>
  <si>
    <t>TP AB A02</t>
  </si>
  <si>
    <t>TP AB A10</t>
  </si>
  <si>
    <t>F-2</t>
  </si>
  <si>
    <t>01-01-2013</t>
  </si>
  <si>
    <t>02-01-2013</t>
  </si>
  <si>
    <t>03-01-2013</t>
  </si>
  <si>
    <t>04-01-2013</t>
  </si>
  <si>
    <t>07-01-2013</t>
  </si>
  <si>
    <t>08-01-2013</t>
  </si>
  <si>
    <t>09-01-2013</t>
  </si>
  <si>
    <t>10-01-2013</t>
  </si>
  <si>
    <t>11-01-2013</t>
  </si>
  <si>
    <t>14-01-2013</t>
  </si>
  <si>
    <t>15-01-2013</t>
  </si>
  <si>
    <t>16-01-2013</t>
  </si>
  <si>
    <t>17-01-2013</t>
  </si>
  <si>
    <t>18-01-2013</t>
  </si>
  <si>
    <t>21-01-2013</t>
  </si>
  <si>
    <t>22-01-2013</t>
  </si>
  <si>
    <t>23-01-2013</t>
  </si>
  <si>
    <t>24-01-2013</t>
  </si>
  <si>
    <t>25-01-2013</t>
  </si>
  <si>
    <t>28-01-2013</t>
  </si>
  <si>
    <t>29-01-2013</t>
  </si>
  <si>
    <t>30-01-2013</t>
  </si>
  <si>
    <t>31-01-2013</t>
  </si>
  <si>
    <t>01-02-2013</t>
  </si>
  <si>
    <t>04-02-2013</t>
  </si>
  <si>
    <t>05-02-2013</t>
  </si>
  <si>
    <t>06-02-2013</t>
  </si>
  <si>
    <t>07-02-2013</t>
  </si>
  <si>
    <t>08-02-2013</t>
  </si>
  <si>
    <t>11-02-2013</t>
  </si>
  <si>
    <t>12-02-2013</t>
  </si>
  <si>
    <t>13-02-2013</t>
  </si>
  <si>
    <t>14-02-2013</t>
  </si>
  <si>
    <t>15-02-2013</t>
  </si>
  <si>
    <t>18-02-2013</t>
  </si>
  <si>
    <t>19-02-2013</t>
  </si>
  <si>
    <t>20-02-2013</t>
  </si>
  <si>
    <t>21-02-2013</t>
  </si>
  <si>
    <t>22-02-2013</t>
  </si>
  <si>
    <t>25-02-2013</t>
  </si>
  <si>
    <t>26-02-2013</t>
  </si>
  <si>
    <t>27-02-2013</t>
  </si>
  <si>
    <t>28-02-2013</t>
  </si>
  <si>
    <t>01-03-2013</t>
  </si>
  <si>
    <t>04-03-2013</t>
  </si>
  <si>
    <t>05-03-2013</t>
  </si>
  <si>
    <t>06-03-2013</t>
  </si>
  <si>
    <t>07-03-2013</t>
  </si>
  <si>
    <t>08-03-2013</t>
  </si>
  <si>
    <t>11-03-2013</t>
  </si>
  <si>
    <t>12-03-2013</t>
  </si>
  <si>
    <t>13-03-2013</t>
  </si>
  <si>
    <t>14-03-2013</t>
  </si>
  <si>
    <t>15-03-2013</t>
  </si>
  <si>
    <t>18-03-2013</t>
  </si>
  <si>
    <t>19-03-2013</t>
  </si>
  <si>
    <t>20-03-2013</t>
  </si>
  <si>
    <t>21-03-2013</t>
  </si>
  <si>
    <t>22-03-2013</t>
  </si>
  <si>
    <t>25-03-2013</t>
  </si>
  <si>
    <t>26-03-2013</t>
  </si>
  <si>
    <t>27-03-2013</t>
  </si>
  <si>
    <t>28-03-2013</t>
  </si>
  <si>
    <t>29-03-2013</t>
  </si>
  <si>
    <t>01-04-2013</t>
  </si>
  <si>
    <t>02-04-2013</t>
  </si>
  <si>
    <t>03-04-2013</t>
  </si>
  <si>
    <t>04-04-2013</t>
  </si>
  <si>
    <t>05-04-2013</t>
  </si>
  <si>
    <t>08-04-2013</t>
  </si>
  <si>
    <t>09-04-2013</t>
  </si>
  <si>
    <t>10-04-2013</t>
  </si>
  <si>
    <t>11-04-2013</t>
  </si>
  <si>
    <t>12-04-2013</t>
  </si>
  <si>
    <t>15-04-2013</t>
  </si>
  <si>
    <t>16-04-2013</t>
  </si>
  <si>
    <t>17-04-2013</t>
  </si>
  <si>
    <t>18-04-2013</t>
  </si>
  <si>
    <t>19-04-2013</t>
  </si>
  <si>
    <t>22-04-2013</t>
  </si>
  <si>
    <t>23-04-2013</t>
  </si>
  <si>
    <t>24-04-2013</t>
  </si>
  <si>
    <t>25-04-2013</t>
  </si>
  <si>
    <t>26-04-2013</t>
  </si>
  <si>
    <t>29-04-2013</t>
  </si>
  <si>
    <t>30-04-2013</t>
  </si>
  <si>
    <t>01-05-2013</t>
  </si>
  <si>
    <t>02-05-2013</t>
  </si>
  <si>
    <t>03-05-2013</t>
  </si>
  <si>
    <t>06-05-2013</t>
  </si>
  <si>
    <t>07-05-2013</t>
  </si>
  <si>
    <t>08-05-2013</t>
  </si>
  <si>
    <t>09-05-2013</t>
  </si>
  <si>
    <t>10-05-2013</t>
  </si>
  <si>
    <t>13-05-2013</t>
  </si>
  <si>
    <t>14-05-2013</t>
  </si>
  <si>
    <t>15-05-2013</t>
  </si>
  <si>
    <t>16-05-2013</t>
  </si>
  <si>
    <t>17-05-2013</t>
  </si>
  <si>
    <t>20-05-2013</t>
  </si>
  <si>
    <t>21-05-2013</t>
  </si>
  <si>
    <t>22-05-2013</t>
  </si>
  <si>
    <t>23-05-2013</t>
  </si>
  <si>
    <t>24-05-2013</t>
  </si>
  <si>
    <t>27-05-2013</t>
  </si>
  <si>
    <t>28-05-2013</t>
  </si>
  <si>
    <t>29-05-2013</t>
  </si>
  <si>
    <t>30-05-2013</t>
  </si>
  <si>
    <t>31-05-2013</t>
  </si>
  <si>
    <t>03-06-2013</t>
  </si>
  <si>
    <t>04-06-2013</t>
  </si>
  <si>
    <t>05-06-2013</t>
  </si>
  <si>
    <t>06-06-2013</t>
  </si>
  <si>
    <t>07-06-2013</t>
  </si>
  <si>
    <t>10-06-2013</t>
  </si>
  <si>
    <t>11-06-2013</t>
  </si>
  <si>
    <t>12-06-2013</t>
  </si>
  <si>
    <t>13-06-2013</t>
  </si>
  <si>
    <t>14-06-2013</t>
  </si>
  <si>
    <t>17-06-2013</t>
  </si>
  <si>
    <t>18-06-2013</t>
  </si>
  <si>
    <t>19-06-2013</t>
  </si>
  <si>
    <t>20-06-2013</t>
  </si>
  <si>
    <t>21-06-2013</t>
  </si>
  <si>
    <t>24-06-2013</t>
  </si>
  <si>
    <t>25-06-2013</t>
  </si>
  <si>
    <t>26-06-2013</t>
  </si>
  <si>
    <t>27-06-2013</t>
  </si>
  <si>
    <t>28-06-2013</t>
  </si>
  <si>
    <t>01-07-2013</t>
  </si>
  <si>
    <t>02-07-2013</t>
  </si>
  <si>
    <t>03-07-2013</t>
  </si>
  <si>
    <t>04-07-2013</t>
  </si>
  <si>
    <t>05-07-2013</t>
  </si>
  <si>
    <t>08-07-2013</t>
  </si>
  <si>
    <t>09-07-2013</t>
  </si>
  <si>
    <t>10-07-2013</t>
  </si>
  <si>
    <t>11-07-2013</t>
  </si>
  <si>
    <t>12-07-2013</t>
  </si>
  <si>
    <t>15-07-2013</t>
  </si>
  <si>
    <t>16-07-2013</t>
  </si>
  <si>
    <t>17-07-2013</t>
  </si>
  <si>
    <t>18-07-2013</t>
  </si>
  <si>
    <t>19-07-2013</t>
  </si>
  <si>
    <t>22-07-2013</t>
  </si>
  <si>
    <t>23-07-2013</t>
  </si>
  <si>
    <t>24-07-2013</t>
  </si>
  <si>
    <t>25-07-2013</t>
  </si>
  <si>
    <t>26-07-2013</t>
  </si>
  <si>
    <t>29-07-2013</t>
  </si>
  <si>
    <t>30-07-2013</t>
  </si>
  <si>
    <t>31-07-2013</t>
  </si>
  <si>
    <t>01-08-2013</t>
  </si>
  <si>
    <t>02-08-2013</t>
  </si>
  <si>
    <t>05-08-2013</t>
  </si>
  <si>
    <t>06-08-2013</t>
  </si>
  <si>
    <t>07-08-2013</t>
  </si>
  <si>
    <t>08-08-2013</t>
  </si>
  <si>
    <t>09-08-2013</t>
  </si>
  <si>
    <t>12-08-2013</t>
  </si>
  <si>
    <t>13-08-2013</t>
  </si>
  <si>
    <t>14-08-2013</t>
  </si>
  <si>
    <t>15-08-2013</t>
  </si>
  <si>
    <t>16-08-2013</t>
  </si>
  <si>
    <t>19-08-2013</t>
  </si>
  <si>
    <t>20-08-2013</t>
  </si>
  <si>
    <t>21-08-2013</t>
  </si>
  <si>
    <t>22-08-2013</t>
  </si>
  <si>
    <t>23-08-2013</t>
  </si>
  <si>
    <t>26-08-2013</t>
  </si>
  <si>
    <t>27-08-2013</t>
  </si>
  <si>
    <t>28-08-2013</t>
  </si>
  <si>
    <t>29-08-2013</t>
  </si>
  <si>
    <t>30-08-2013</t>
  </si>
  <si>
    <t>02-09-2013</t>
  </si>
  <si>
    <t>03-09-2013</t>
  </si>
  <si>
    <t>04-09-2013</t>
  </si>
  <si>
    <t>05-09-2013</t>
  </si>
  <si>
    <t>06-09-2013</t>
  </si>
  <si>
    <t>09-09-2013</t>
  </si>
  <si>
    <t>10-09-2013</t>
  </si>
  <si>
    <t>11-09-2013</t>
  </si>
  <si>
    <t>12-09-2013</t>
  </si>
  <si>
    <t>13-09-2013</t>
  </si>
  <si>
    <t>16-09-2013</t>
  </si>
  <si>
    <t>17-09-2013</t>
  </si>
  <si>
    <t>18-09-2013</t>
  </si>
  <si>
    <t>19-09-2013</t>
  </si>
  <si>
    <t>20-09-2013</t>
  </si>
  <si>
    <t>23-09-2013</t>
  </si>
  <si>
    <t>24-09-2013</t>
  </si>
  <si>
    <t>25-09-2013</t>
  </si>
  <si>
    <t>26-09-2013</t>
  </si>
  <si>
    <t>27-09-2013</t>
  </si>
  <si>
    <t>30-09-2013</t>
  </si>
  <si>
    <t>01-10-2013</t>
  </si>
  <si>
    <t>02-10-2013</t>
  </si>
  <si>
    <t>03-10-2013</t>
  </si>
  <si>
    <t>04-10-2013</t>
  </si>
  <si>
    <t>07-10-2013</t>
  </si>
  <si>
    <t>08-10-2013</t>
  </si>
  <si>
    <t>09-10-2013</t>
  </si>
  <si>
    <t>10-10-2013</t>
  </si>
  <si>
    <t>11-10-2013</t>
  </si>
  <si>
    <t>14-10-2013</t>
  </si>
  <si>
    <t>15-10-2013</t>
  </si>
  <si>
    <t>16-10-2013</t>
  </si>
  <si>
    <t>17-10-2013</t>
  </si>
  <si>
    <t>18-10-2013</t>
  </si>
  <si>
    <t>21-10-2013</t>
  </si>
  <si>
    <t>22-10-2013</t>
  </si>
  <si>
    <t>23-10-2013</t>
  </si>
  <si>
    <t>24-10-2013</t>
  </si>
  <si>
    <t>25-10-2013</t>
  </si>
  <si>
    <t>28-10-2013</t>
  </si>
  <si>
    <t>29-10-2013</t>
  </si>
  <si>
    <t>30-10-2013</t>
  </si>
  <si>
    <t>31-10-2013</t>
  </si>
  <si>
    <t>01-11-2013</t>
  </si>
  <si>
    <t>04-11-2013</t>
  </si>
  <si>
    <t>05-11-2013</t>
  </si>
  <si>
    <t>06-11-2013</t>
  </si>
  <si>
    <t>07-11-2013</t>
  </si>
  <si>
    <t>08-11-2013</t>
  </si>
  <si>
    <t>11-11-2013</t>
  </si>
  <si>
    <t>12-11-2013</t>
  </si>
  <si>
    <t>13-11-2013</t>
  </si>
  <si>
    <t>14-11-2013</t>
  </si>
  <si>
    <t>15-11-2013</t>
  </si>
  <si>
    <t>18-11-2013</t>
  </si>
  <si>
    <t>19-11-2013</t>
  </si>
  <si>
    <t>20-11-2013</t>
  </si>
  <si>
    <t>21-11-2013</t>
  </si>
  <si>
    <t>22-11-2013</t>
  </si>
  <si>
    <t>25-11-2013</t>
  </si>
  <si>
    <t>26-11-2013</t>
  </si>
  <si>
    <t>27-11-2013</t>
  </si>
  <si>
    <t>28-11-2013</t>
  </si>
  <si>
    <t>29-11-2013</t>
  </si>
  <si>
    <t>02-12-2013</t>
  </si>
  <si>
    <t>03-12-2013</t>
  </si>
  <si>
    <t>04-12-2013</t>
  </si>
  <si>
    <t>05-12-2013</t>
  </si>
  <si>
    <t>06-12-2013</t>
  </si>
  <si>
    <t>09-12-2013</t>
  </si>
  <si>
    <t>10-12-2013</t>
  </si>
  <si>
    <t>11-12-2013</t>
  </si>
  <si>
    <t>12-12-2013</t>
  </si>
  <si>
    <t>13-12-2013</t>
  </si>
  <si>
    <t>16-12-2013</t>
  </si>
  <si>
    <t>17-12-2013</t>
  </si>
  <si>
    <t>18-12-2013</t>
  </si>
  <si>
    <t>19-12-2013</t>
  </si>
  <si>
    <t>20-12-2013</t>
  </si>
  <si>
    <t>23-12-2013</t>
  </si>
  <si>
    <t>24-12-2013</t>
  </si>
  <si>
    <t>25-12-2013</t>
  </si>
  <si>
    <t>26-12-2013</t>
  </si>
  <si>
    <t>27-12-2013</t>
  </si>
  <si>
    <t>30-12-2013</t>
  </si>
  <si>
    <t>31-12-2013</t>
  </si>
  <si>
    <t>01-01-2014</t>
  </si>
  <si>
    <t>02-01-2014</t>
  </si>
  <si>
    <t>03-01-2014</t>
  </si>
  <si>
    <t>06-01-2014</t>
  </si>
  <si>
    <t>07-01-2014</t>
  </si>
  <si>
    <t>08-01-2014</t>
  </si>
  <si>
    <t>09-01-2014</t>
  </si>
  <si>
    <t>10-01-2014</t>
  </si>
  <si>
    <t>13-01-2014</t>
  </si>
  <si>
    <t>14-01-2014</t>
  </si>
  <si>
    <t>15-01-2014</t>
  </si>
  <si>
    <t>16-01-2014</t>
  </si>
  <si>
    <t>17-01-2014</t>
  </si>
  <si>
    <t>20-01-2014</t>
  </si>
  <si>
    <t>21-01-2014</t>
  </si>
  <si>
    <t>22-01-2014</t>
  </si>
  <si>
    <t>23-01-2014</t>
  </si>
  <si>
    <t>24-01-2014</t>
  </si>
  <si>
    <t>27-01-2014</t>
  </si>
  <si>
    <t>28-01-2014</t>
  </si>
  <si>
    <t>29-01-2014</t>
  </si>
  <si>
    <t>30-01-2014</t>
  </si>
  <si>
    <t>31-01-2014</t>
  </si>
  <si>
    <t>03-02-2014</t>
  </si>
  <si>
    <t>04-02-2014</t>
  </si>
  <si>
    <t>05-02-2014</t>
  </si>
  <si>
    <t>06-02-2014</t>
  </si>
  <si>
    <t>07-02-2014</t>
  </si>
  <si>
    <t>10-02-2014</t>
  </si>
  <si>
    <t>11-02-2014</t>
  </si>
  <si>
    <t>12-02-2014</t>
  </si>
  <si>
    <t>13-02-2014</t>
  </si>
  <si>
    <t>14-02-2014</t>
  </si>
  <si>
    <t>17-02-2014</t>
  </si>
  <si>
    <t>18-02-2014</t>
  </si>
  <si>
    <t>19-02-2014</t>
  </si>
  <si>
    <t>20-02-2014</t>
  </si>
  <si>
    <t>21-02-2014</t>
  </si>
  <si>
    <t>24-02-2014</t>
  </si>
  <si>
    <t>25-02-2014</t>
  </si>
  <si>
    <t>26-02-2014</t>
  </si>
  <si>
    <t>27-02-2014</t>
  </si>
  <si>
    <t>28-02-2014</t>
  </si>
  <si>
    <t>03-03-2014</t>
  </si>
  <si>
    <t>04-03-2014</t>
  </si>
  <si>
    <t>05-03-2014</t>
  </si>
  <si>
    <t>06-03-2014</t>
  </si>
  <si>
    <t>07-03-2014</t>
  </si>
  <si>
    <t>10-03-2014</t>
  </si>
  <si>
    <t>11-03-2014</t>
  </si>
  <si>
    <t>12-03-2014</t>
  </si>
  <si>
    <t>13-03-2014</t>
  </si>
  <si>
    <t>14-03-2014</t>
  </si>
  <si>
    <t>17-03-2014</t>
  </si>
  <si>
    <t>18-03-2014</t>
  </si>
  <si>
    <t>19-03-2014</t>
  </si>
  <si>
    <t>20-03-2014</t>
  </si>
  <si>
    <t>21-03-2014</t>
  </si>
  <si>
    <t>24-03-2014</t>
  </si>
  <si>
    <t>25-03-2014</t>
  </si>
  <si>
    <t>26-03-2014</t>
  </si>
  <si>
    <t>27-03-2014</t>
  </si>
  <si>
    <t>28-03-2014</t>
  </si>
  <si>
    <t>31-03-2014</t>
  </si>
  <si>
    <t>01-04-2014</t>
  </si>
  <si>
    <t>02-04-2014</t>
  </si>
  <si>
    <t>03-04-2014</t>
  </si>
  <si>
    <t>04-04-2014</t>
  </si>
  <si>
    <t>07-04-2014</t>
  </si>
  <si>
    <t>08-04-2014</t>
  </si>
  <si>
    <t>09-04-2014</t>
  </si>
  <si>
    <t>10-04-2014</t>
  </si>
  <si>
    <t>11-04-2014</t>
  </si>
  <si>
    <t>14-04-2014</t>
  </si>
  <si>
    <t>15-04-2014</t>
  </si>
  <si>
    <t>16-04-2014</t>
  </si>
  <si>
    <t>17-04-2014</t>
  </si>
  <si>
    <t>18-04-2014</t>
  </si>
  <si>
    <t>21-04-2014</t>
  </si>
  <si>
    <t>22-04-2014</t>
  </si>
  <si>
    <t>23-04-2014</t>
  </si>
  <si>
    <t>24-04-2014</t>
  </si>
  <si>
    <t>25-04-2014</t>
  </si>
  <si>
    <t>28-04-2014</t>
  </si>
  <si>
    <t>29-04-2014</t>
  </si>
  <si>
    <t>30-04-2014</t>
  </si>
  <si>
    <t>01-05-2014</t>
  </si>
  <si>
    <t>02-05-2014</t>
  </si>
  <si>
    <t>05-05-2014</t>
  </si>
  <si>
    <t>06-05-2014</t>
  </si>
  <si>
    <t>07-05-2014</t>
  </si>
  <si>
    <t>08-05-2014</t>
  </si>
  <si>
    <t>09-05-2014</t>
  </si>
  <si>
    <t>12-05-2014</t>
  </si>
  <si>
    <t>13-05-2014</t>
  </si>
  <si>
    <t>14-05-2014</t>
  </si>
  <si>
    <t>15-05-2014</t>
  </si>
  <si>
    <t>16-05-2014</t>
  </si>
  <si>
    <t>19-05-2014</t>
  </si>
  <si>
    <t>20-05-2014</t>
  </si>
  <si>
    <t>21-05-2014</t>
  </si>
  <si>
    <t>22-05-2014</t>
  </si>
  <si>
    <t>23-05-2014</t>
  </si>
  <si>
    <t>26-05-2014</t>
  </si>
  <si>
    <t>27-05-2014</t>
  </si>
  <si>
    <t>28-05-2014</t>
  </si>
  <si>
    <t>29-05-2014</t>
  </si>
  <si>
    <t>30-05-2014</t>
  </si>
  <si>
    <t>02-06-2014</t>
  </si>
  <si>
    <t>03-06-2014</t>
  </si>
  <si>
    <t>04-06-2014</t>
  </si>
  <si>
    <t>05-06-2014</t>
  </si>
  <si>
    <t>06-06-2014</t>
  </si>
  <si>
    <t>09-06-2014</t>
  </si>
  <si>
    <t>10-06-2014</t>
  </si>
  <si>
    <t>11-06-2014</t>
  </si>
  <si>
    <t>12-06-2014</t>
  </si>
  <si>
    <t>13-06-2014</t>
  </si>
  <si>
    <t>16-06-2014</t>
  </si>
  <si>
    <t>17-06-2014</t>
  </si>
  <si>
    <t>18-06-2014</t>
  </si>
  <si>
    <t>19-06-2014</t>
  </si>
  <si>
    <t>20-06-2014</t>
  </si>
  <si>
    <t>23-06-2014</t>
  </si>
  <si>
    <t>24-06-2014</t>
  </si>
  <si>
    <t>25-06-2014</t>
  </si>
  <si>
    <t>26-06-2014</t>
  </si>
  <si>
    <t>27-06-2014</t>
  </si>
  <si>
    <t>30-06-2014</t>
  </si>
  <si>
    <t>01-07-2014</t>
  </si>
  <si>
    <t>02-07-2014</t>
  </si>
  <si>
    <t>03-07-2014</t>
  </si>
  <si>
    <t>04-07-2014</t>
  </si>
  <si>
    <t>07-07-2014</t>
  </si>
  <si>
    <t>08-07-2014</t>
  </si>
  <si>
    <t>09-07-2014</t>
  </si>
  <si>
    <t>10-07-2014</t>
  </si>
  <si>
    <t>11-07-2014</t>
  </si>
  <si>
    <t>14-07-2014</t>
  </si>
  <si>
    <t>15-07-2014</t>
  </si>
  <si>
    <t>16-07-2014</t>
  </si>
  <si>
    <t>17-07-2014</t>
  </si>
  <si>
    <t>18-07-2014</t>
  </si>
  <si>
    <t>21-07-2014</t>
  </si>
  <si>
    <t>22-07-2014</t>
  </si>
  <si>
    <t>23-07-2014</t>
  </si>
  <si>
    <t>24-07-2014</t>
  </si>
  <si>
    <t>25-07-2014</t>
  </si>
  <si>
    <t>28-07-2014</t>
  </si>
  <si>
    <t>29-07-2014</t>
  </si>
  <si>
    <t>30-07-2014</t>
  </si>
  <si>
    <t>31-07-2014</t>
  </si>
  <si>
    <t>01-08-2014</t>
  </si>
  <si>
    <t>04-08-2014</t>
  </si>
  <si>
    <t>05-08-2014</t>
  </si>
  <si>
    <t>06-08-2014</t>
  </si>
  <si>
    <t>07-08-2014</t>
  </si>
  <si>
    <t>08-08-2014</t>
  </si>
  <si>
    <t>11-08-2014</t>
  </si>
  <si>
    <t>12-08-2014</t>
  </si>
  <si>
    <t>13-08-2014</t>
  </si>
  <si>
    <t>14-08-2014</t>
  </si>
  <si>
    <t>15-08-2014</t>
  </si>
  <si>
    <t>18-08-2014</t>
  </si>
  <si>
    <t>19-08-2014</t>
  </si>
  <si>
    <t>20-08-2014</t>
  </si>
  <si>
    <t>21-08-2014</t>
  </si>
  <si>
    <t>22-08-2014</t>
  </si>
  <si>
    <t>25-08-2014</t>
  </si>
  <si>
    <t>26-08-2014</t>
  </si>
  <si>
    <t>27-08-2014</t>
  </si>
  <si>
    <t>28-08-2014</t>
  </si>
  <si>
    <t>29-08-2014</t>
  </si>
  <si>
    <t>01-09-2014</t>
  </si>
  <si>
    <t>02-09-2014</t>
  </si>
  <si>
    <t>03-09-2014</t>
  </si>
  <si>
    <t>04-09-2014</t>
  </si>
  <si>
    <t>05-09-2014</t>
  </si>
  <si>
    <t>08-09-2014</t>
  </si>
  <si>
    <t>09-09-2014</t>
  </si>
  <si>
    <t>10-09-2014</t>
  </si>
  <si>
    <t>11-09-2014</t>
  </si>
  <si>
    <t>12-09-2014</t>
  </si>
  <si>
    <t>15-09-2014</t>
  </si>
  <si>
    <t>16-09-2014</t>
  </si>
  <si>
    <t>17-09-2014</t>
  </si>
  <si>
    <t>18-09-2014</t>
  </si>
  <si>
    <t>19-09-2014</t>
  </si>
  <si>
    <t>22-09-2014</t>
  </si>
  <si>
    <t>23-09-2014</t>
  </si>
  <si>
    <t>24-09-2014</t>
  </si>
  <si>
    <t>25-09-2014</t>
  </si>
  <si>
    <t>26-09-2014</t>
  </si>
  <si>
    <t>29-09-2014</t>
  </si>
  <si>
    <t>30-09-2014</t>
  </si>
  <si>
    <t>01-10-2014</t>
  </si>
  <si>
    <t>02-10-2014</t>
  </si>
  <si>
    <t>03-10-2014</t>
  </si>
  <si>
    <t>06-10-2014</t>
  </si>
  <si>
    <t>07-10-2014</t>
  </si>
  <si>
    <t>08-10-2014</t>
  </si>
  <si>
    <t>09-10-2014</t>
  </si>
  <si>
    <t>10-10-2014</t>
  </si>
  <si>
    <t>13-10-2014</t>
  </si>
  <si>
    <t>14-10-2014</t>
  </si>
  <si>
    <t>15-10-2014</t>
  </si>
  <si>
    <t>16-10-2014</t>
  </si>
  <si>
    <t>17-10-2014</t>
  </si>
  <si>
    <t>20-10-2014</t>
  </si>
  <si>
    <t>21-10-2014</t>
  </si>
  <si>
    <t>22-10-2014</t>
  </si>
  <si>
    <t>23-10-2014</t>
  </si>
  <si>
    <t>24-10-2014</t>
  </si>
  <si>
    <t>27-10-2014</t>
  </si>
  <si>
    <t>28-10-2014</t>
  </si>
  <si>
    <t>29-10-2014</t>
  </si>
  <si>
    <t>30-10-2014</t>
  </si>
  <si>
    <t>31-10-2014</t>
  </si>
  <si>
    <t>03-11-2014</t>
  </si>
  <si>
    <t>04-11-2014</t>
  </si>
  <si>
    <t>05-11-2014</t>
  </si>
  <si>
    <t>06-11-2014</t>
  </si>
  <si>
    <t>07-11-2014</t>
  </si>
  <si>
    <t>10-11-2014</t>
  </si>
  <si>
    <t>11-11-2014</t>
  </si>
  <si>
    <t>12-11-2014</t>
  </si>
  <si>
    <t>13-11-2014</t>
  </si>
  <si>
    <t>14-11-2014</t>
  </si>
  <si>
    <t>17-11-2014</t>
  </si>
  <si>
    <t>18-11-2014</t>
  </si>
  <si>
    <t>19-11-2014</t>
  </si>
  <si>
    <t>20-11-2014</t>
  </si>
  <si>
    <t>21-11-2014</t>
  </si>
  <si>
    <t>24-11-2014</t>
  </si>
  <si>
    <t>25-11-2014</t>
  </si>
  <si>
    <t>26-11-2014</t>
  </si>
  <si>
    <t>27-11-2014</t>
  </si>
  <si>
    <t>28-11-2014</t>
  </si>
  <si>
    <t>01-12-2014</t>
  </si>
  <si>
    <t>02-12-2014</t>
  </si>
  <si>
    <t>03-12-2014</t>
  </si>
  <si>
    <t>04-12-2014</t>
  </si>
  <si>
    <t>05-12-2014</t>
  </si>
  <si>
    <t>08-12-2014</t>
  </si>
  <si>
    <t>09-12-2014</t>
  </si>
  <si>
    <t>10-12-2014</t>
  </si>
  <si>
    <t>11-12-2014</t>
  </si>
  <si>
    <t>12-12-2014</t>
  </si>
  <si>
    <t>15-12-2014</t>
  </si>
  <si>
    <t>16-12-2014</t>
  </si>
  <si>
    <t>17-12-2014</t>
  </si>
  <si>
    <t>18-12-2014</t>
  </si>
  <si>
    <t>19-12-2014</t>
  </si>
  <si>
    <t>22-12-2014</t>
  </si>
  <si>
    <t>23-12-2014</t>
  </si>
  <si>
    <t>24-12-2014</t>
  </si>
  <si>
    <t>25-12-2014</t>
  </si>
  <si>
    <t>26-12-2014</t>
  </si>
  <si>
    <t>29-12-2014</t>
  </si>
  <si>
    <t>30-12-2014</t>
  </si>
  <si>
    <t>31-12-2014</t>
  </si>
  <si>
    <t>01-01-2015</t>
  </si>
  <si>
    <t>02-01-2015</t>
  </si>
  <si>
    <t>05-01-2015</t>
  </si>
  <si>
    <t>06-01-2015</t>
  </si>
  <si>
    <t>07-01-2015</t>
  </si>
  <si>
    <t>08-01-2015</t>
  </si>
  <si>
    <t>09-01-2015</t>
  </si>
  <si>
    <t>12-01-2015</t>
  </si>
  <si>
    <t>13-01-2015</t>
  </si>
  <si>
    <t>14-01-2015</t>
  </si>
  <si>
    <t>15-01-2015</t>
  </si>
  <si>
    <t>16-01-2015</t>
  </si>
  <si>
    <t>19-01-2015</t>
  </si>
  <si>
    <t>20-01-2015</t>
  </si>
  <si>
    <t>21-01-2015</t>
  </si>
  <si>
    <t>22-01-2015</t>
  </si>
  <si>
    <t>23-01-2015</t>
  </si>
  <si>
    <t>26-01-2015</t>
  </si>
  <si>
    <t>27-01-2015</t>
  </si>
  <si>
    <t>28-01-2015</t>
  </si>
  <si>
    <t>29-01-2015</t>
  </si>
  <si>
    <t>30-01-2015</t>
  </si>
  <si>
    <t>02-02-2015</t>
  </si>
  <si>
    <t>03-02-2015</t>
  </si>
  <si>
    <t>04-02-2015</t>
  </si>
  <si>
    <t>05-02-2015</t>
  </si>
  <si>
    <t>06-02-2015</t>
  </si>
  <si>
    <t>09-02-2015</t>
  </si>
  <si>
    <t>10-02-2015</t>
  </si>
  <si>
    <t>11-02-2015</t>
  </si>
  <si>
    <t>12-02-2015</t>
  </si>
  <si>
    <t>13-02-2015</t>
  </si>
  <si>
    <t>16-02-2015</t>
  </si>
  <si>
    <t>17-02-2015</t>
  </si>
  <si>
    <t>18-02-2015</t>
  </si>
  <si>
    <t>19-02-2015</t>
  </si>
  <si>
    <t>20-02-2015</t>
  </si>
  <si>
    <t>23-02-2015</t>
  </si>
  <si>
    <t>24-02-2015</t>
  </si>
  <si>
    <t>25-02-2015</t>
  </si>
  <si>
    <t>26-02-2015</t>
  </si>
  <si>
    <t>27-02-2015</t>
  </si>
  <si>
    <t>02-03-2015</t>
  </si>
  <si>
    <t>03-03-2015</t>
  </si>
  <si>
    <t>04-03-2015</t>
  </si>
  <si>
    <t>05-03-2015</t>
  </si>
  <si>
    <t>06-03-2015</t>
  </si>
  <si>
    <t>09-03-2015</t>
  </si>
  <si>
    <t>10-03-2015</t>
  </si>
  <si>
    <t>11-03-2015</t>
  </si>
  <si>
    <t>12-03-2015</t>
  </si>
  <si>
    <t>13-03-2015</t>
  </si>
  <si>
    <t>16-03-2015</t>
  </si>
  <si>
    <t>17-03-2015</t>
  </si>
  <si>
    <t>18-03-2015</t>
  </si>
  <si>
    <t>19-03-2015</t>
  </si>
  <si>
    <t>20-03-2015</t>
  </si>
  <si>
    <t>23-03-2015</t>
  </si>
  <si>
    <t>24-03-2015</t>
  </si>
  <si>
    <t>25-03-2015</t>
  </si>
  <si>
    <t>26-03-2015</t>
  </si>
  <si>
    <t>27-03-2015</t>
  </si>
  <si>
    <t>30-03-2015</t>
  </si>
  <si>
    <t>31-03-2015</t>
  </si>
  <si>
    <t>01-04-2015</t>
  </si>
  <si>
    <t>02-04-2015</t>
  </si>
  <si>
    <t>03-04-2015</t>
  </si>
  <si>
    <t>06-04-2015</t>
  </si>
  <si>
    <t>07-04-2015</t>
  </si>
  <si>
    <t>08-04-2015</t>
  </si>
  <si>
    <t>09-04-2015</t>
  </si>
  <si>
    <t>10-04-2015</t>
  </si>
  <si>
    <t>13-04-2015</t>
  </si>
  <si>
    <t>14-04-2015</t>
  </si>
  <si>
    <t>15-04-2015</t>
  </si>
  <si>
    <t>16-04-2015</t>
  </si>
  <si>
    <t>17-04-2015</t>
  </si>
  <si>
    <t>20-04-2015</t>
  </si>
  <si>
    <t>21-04-2015</t>
  </si>
  <si>
    <t>22-04-2015</t>
  </si>
  <si>
    <t>23-04-2015</t>
  </si>
  <si>
    <t>24-04-2015</t>
  </si>
  <si>
    <t>27-04-2015</t>
  </si>
  <si>
    <t>28-04-2015</t>
  </si>
  <si>
    <t>29-04-2015</t>
  </si>
  <si>
    <t>30-04-2015</t>
  </si>
  <si>
    <t>01-05-2015</t>
  </si>
  <si>
    <t>04-05-2015</t>
  </si>
  <si>
    <t>05-05-2015</t>
  </si>
  <si>
    <t>06-05-2015</t>
  </si>
  <si>
    <t>07-05-2015</t>
  </si>
  <si>
    <t>08-05-2015</t>
  </si>
  <si>
    <t>11-05-2015</t>
  </si>
  <si>
    <t>12-05-2015</t>
  </si>
  <si>
    <t>13-05-2015</t>
  </si>
  <si>
    <t>14-05-2015</t>
  </si>
  <si>
    <t>15-05-2015</t>
  </si>
  <si>
    <t>18-05-2015</t>
  </si>
  <si>
    <t>19-05-2015</t>
  </si>
  <si>
    <t>20-05-2015</t>
  </si>
  <si>
    <t>21-05-2015</t>
  </si>
  <si>
    <t>22-05-2015</t>
  </si>
  <si>
    <t>25-05-2015</t>
  </si>
  <si>
    <t>26-05-2015</t>
  </si>
  <si>
    <t>27-05-2015</t>
  </si>
  <si>
    <t>28-05-2015</t>
  </si>
  <si>
    <t>29-05-2015</t>
  </si>
  <si>
    <t>01-06-2015</t>
  </si>
  <si>
    <t>02-06-2015</t>
  </si>
  <si>
    <t>03-06-2015</t>
  </si>
  <si>
    <t>04-06-2015</t>
  </si>
  <si>
    <t>05-06-2015</t>
  </si>
  <si>
    <t>08-06-2015</t>
  </si>
  <si>
    <t>09-06-2015</t>
  </si>
  <si>
    <t>10-06-2015</t>
  </si>
  <si>
    <t>11-06-2015</t>
  </si>
  <si>
    <t>12-06-2015</t>
  </si>
  <si>
    <t>15-06-2015</t>
  </si>
  <si>
    <t>16-06-2015</t>
  </si>
  <si>
    <t>17-06-2015</t>
  </si>
  <si>
    <t>18-06-2015</t>
  </si>
  <si>
    <t>19-06-2015</t>
  </si>
  <si>
    <t>22-06-2015</t>
  </si>
  <si>
    <t>23-06-2015</t>
  </si>
  <si>
    <t>24-06-2015</t>
  </si>
  <si>
    <t>25-06-2015</t>
  </si>
  <si>
    <t>26-06-2015</t>
  </si>
  <si>
    <t>29-06-2015</t>
  </si>
  <si>
    <t>30-06-2015</t>
  </si>
  <si>
    <t>01-07-2015</t>
  </si>
  <si>
    <t>02-07-2015</t>
  </si>
  <si>
    <t>03-07-2015</t>
  </si>
  <si>
    <t>06-07-2015</t>
  </si>
  <si>
    <t>07-07-2015</t>
  </si>
  <si>
    <t>08-07-2015</t>
  </si>
  <si>
    <t>09-07-2015</t>
  </si>
  <si>
    <t>10-07-2015</t>
  </si>
  <si>
    <t>13-07-2015</t>
  </si>
  <si>
    <t>14-07-2015</t>
  </si>
  <si>
    <t>15-07-2015</t>
  </si>
  <si>
    <t>16-07-2015</t>
  </si>
  <si>
    <t>17-07-2015</t>
  </si>
  <si>
    <t>20-07-2015</t>
  </si>
  <si>
    <t>21-07-2015</t>
  </si>
  <si>
    <t>22-07-2015</t>
  </si>
  <si>
    <t>23-07-2015</t>
  </si>
  <si>
    <t>24-07-2015</t>
  </si>
  <si>
    <t>27-07-2015</t>
  </si>
  <si>
    <t>28-07-2015</t>
  </si>
  <si>
    <t>29-07-2015</t>
  </si>
  <si>
    <t>30-07-2015</t>
  </si>
  <si>
    <t>31-07-2015</t>
  </si>
  <si>
    <t>03-08-2015</t>
  </si>
  <si>
    <t>04-08-2015</t>
  </si>
  <si>
    <t>05-08-2015</t>
  </si>
  <si>
    <t>06-08-2015</t>
  </si>
  <si>
    <t>07-08-2015</t>
  </si>
  <si>
    <t>10-08-2015</t>
  </si>
  <si>
    <t>11-08-2015</t>
  </si>
  <si>
    <t>12-08-2015</t>
  </si>
  <si>
    <t>13-08-2015</t>
  </si>
  <si>
    <t>14-08-2015</t>
  </si>
  <si>
    <t>17-08-2015</t>
  </si>
  <si>
    <t>18-08-2015</t>
  </si>
  <si>
    <t>19-08-2015</t>
  </si>
  <si>
    <t>20-08-2015</t>
  </si>
  <si>
    <t>21-08-2015</t>
  </si>
  <si>
    <t>24-08-2015</t>
  </si>
  <si>
    <t>25-08-2015</t>
  </si>
  <si>
    <t>26-08-2015</t>
  </si>
  <si>
    <t>27-08-2015</t>
  </si>
  <si>
    <t>28-08-2015</t>
  </si>
  <si>
    <t>31-08-2015</t>
  </si>
  <si>
    <t>01-09-2015</t>
  </si>
  <si>
    <t>02-09-2015</t>
  </si>
  <si>
    <t>03-09-2015</t>
  </si>
  <si>
    <t>04-09-2015</t>
  </si>
  <si>
    <t>07-09-2015</t>
  </si>
  <si>
    <t>08-09-2015</t>
  </si>
  <si>
    <t>09-09-2015</t>
  </si>
  <si>
    <t>10-09-2015</t>
  </si>
  <si>
    <t>11-09-2015</t>
  </si>
  <si>
    <t>14-09-2015</t>
  </si>
  <si>
    <t>15-09-2015</t>
  </si>
  <si>
    <t>16-09-2015</t>
  </si>
  <si>
    <t>17-09-2015</t>
  </si>
  <si>
    <t>18-09-2015</t>
  </si>
  <si>
    <t>21-09-2015</t>
  </si>
  <si>
    <t>22-09-2015</t>
  </si>
  <si>
    <t>23-09-2015</t>
  </si>
  <si>
    <t>24-09-2015</t>
  </si>
  <si>
    <t>25-09-2015</t>
  </si>
  <si>
    <t>28-09-2015</t>
  </si>
  <si>
    <t>29-09-2015</t>
  </si>
  <si>
    <t>30-09-2015</t>
  </si>
  <si>
    <t>01-10-2015</t>
  </si>
  <si>
    <t>02-10-2015</t>
  </si>
  <si>
    <t>05-10-2015</t>
  </si>
  <si>
    <t>06-10-2015</t>
  </si>
  <si>
    <t>07-10-2015</t>
  </si>
  <si>
    <t>08-10-2015</t>
  </si>
  <si>
    <t>09-10-2015</t>
  </si>
  <si>
    <t>12-10-2015</t>
  </si>
  <si>
    <t>13-10-2015</t>
  </si>
  <si>
    <t>14-10-2015</t>
  </si>
  <si>
    <t>15-10-2015</t>
  </si>
  <si>
    <t>16-10-2015</t>
  </si>
  <si>
    <t>19-10-2015</t>
  </si>
  <si>
    <t>20-10-2015</t>
  </si>
  <si>
    <t>21-10-2015</t>
  </si>
  <si>
    <t>22-10-2015</t>
  </si>
  <si>
    <t>23-10-2015</t>
  </si>
  <si>
    <t>26-10-2015</t>
  </si>
  <si>
    <t>27-10-2015</t>
  </si>
  <si>
    <t>28-10-2015</t>
  </si>
  <si>
    <t>29-10-2015</t>
  </si>
  <si>
    <t>30-10-2015</t>
  </si>
  <si>
    <t>02-11-2015</t>
  </si>
  <si>
    <t>03-11-2015</t>
  </si>
  <si>
    <t>04-11-2015</t>
  </si>
  <si>
    <t>05-11-2015</t>
  </si>
  <si>
    <t>06-11-2015</t>
  </si>
  <si>
    <t>09-11-2015</t>
  </si>
  <si>
    <t>10-11-2015</t>
  </si>
  <si>
    <t>11-11-2015</t>
  </si>
  <si>
    <t>12-11-2015</t>
  </si>
  <si>
    <t>13-11-2015</t>
  </si>
  <si>
    <t>16-11-2015</t>
  </si>
  <si>
    <t>17-11-2015</t>
  </si>
  <si>
    <t>18-11-2015</t>
  </si>
  <si>
    <t>19-11-2015</t>
  </si>
  <si>
    <t>20-11-2015</t>
  </si>
  <si>
    <t>23-11-2015</t>
  </si>
  <si>
    <t>24-11-2015</t>
  </si>
  <si>
    <t>25-11-2015</t>
  </si>
  <si>
    <t>26-11-2015</t>
  </si>
  <si>
    <t>27-11-2015</t>
  </si>
  <si>
    <t>30-11-2015</t>
  </si>
  <si>
    <t>01-12-2015</t>
  </si>
  <si>
    <t>02-12-2015</t>
  </si>
  <si>
    <t>03-12-2015</t>
  </si>
  <si>
    <t>04-12-2015</t>
  </si>
  <si>
    <t>07-12-2015</t>
  </si>
  <si>
    <t>08-12-2015</t>
  </si>
  <si>
    <t>09-12-2015</t>
  </si>
  <si>
    <t>10-12-2015</t>
  </si>
  <si>
    <t>11-12-2015</t>
  </si>
  <si>
    <t>14-12-2015</t>
  </si>
  <si>
    <t>15-12-2015</t>
  </si>
  <si>
    <t>16-12-2015</t>
  </si>
  <si>
    <t>17-12-2015</t>
  </si>
  <si>
    <t>18-12-2015</t>
  </si>
  <si>
    <t>21-12-2015</t>
  </si>
  <si>
    <t>22-12-2015</t>
  </si>
  <si>
    <t>23-12-2015</t>
  </si>
  <si>
    <t>24-12-2015</t>
  </si>
  <si>
    <t>25-12-2015</t>
  </si>
  <si>
    <t>28-12-2015</t>
  </si>
  <si>
    <t>29-12-2015</t>
  </si>
  <si>
    <t>30-12-2015</t>
  </si>
  <si>
    <t>31-12-2015</t>
  </si>
  <si>
    <t>01-01-2016</t>
  </si>
  <si>
    <t>04-01-2016</t>
  </si>
  <si>
    <t>05-01-2016</t>
  </si>
  <si>
    <t>06-01-2016</t>
  </si>
  <si>
    <t>07-01-2016</t>
  </si>
  <si>
    <t>08-01-2016</t>
  </si>
  <si>
    <t>11-01-2016</t>
  </si>
  <si>
    <t>12-01-2016</t>
  </si>
  <si>
    <t>13-01-2016</t>
  </si>
  <si>
    <t>14-01-2016</t>
  </si>
  <si>
    <t>15-01-2016</t>
  </si>
  <si>
    <t>18-01-2016</t>
  </si>
  <si>
    <t>19-01-2016</t>
  </si>
  <si>
    <t>20-01-2016</t>
  </si>
  <si>
    <t>21-01-2016</t>
  </si>
  <si>
    <t>22-01-2016</t>
  </si>
  <si>
    <t>25-01-2016</t>
  </si>
  <si>
    <t>26-01-2016</t>
  </si>
  <si>
    <t>27-01-2016</t>
  </si>
  <si>
    <t>28-01-2016</t>
  </si>
  <si>
    <t>29-01-2016</t>
  </si>
  <si>
    <t>01-02-2016</t>
  </si>
  <si>
    <t>02-02-2016</t>
  </si>
  <si>
    <t>03-02-2016</t>
  </si>
  <si>
    <t>04-02-2016</t>
  </si>
  <si>
    <t>05-02-2016</t>
  </si>
  <si>
    <t>08-02-2016</t>
  </si>
  <si>
    <t>09-02-2016</t>
  </si>
  <si>
    <t>10-02-2016</t>
  </si>
  <si>
    <t>11-02-2016</t>
  </si>
  <si>
    <t>12-02-2016</t>
  </si>
  <si>
    <t>15-02-2016</t>
  </si>
  <si>
    <t>16-02-2016</t>
  </si>
  <si>
    <t>17-02-2016</t>
  </si>
  <si>
    <t>18-02-2016</t>
  </si>
  <si>
    <t>19-02-2016</t>
  </si>
  <si>
    <t>22-02-2016</t>
  </si>
  <si>
    <t>23-02-2016</t>
  </si>
  <si>
    <t>24-02-2016</t>
  </si>
  <si>
    <t>25-02-2016</t>
  </si>
  <si>
    <t>26-02-2016</t>
  </si>
  <si>
    <t>29-02-2016</t>
  </si>
  <si>
    <t>01-03-2016</t>
  </si>
  <si>
    <t>02-03-2016</t>
  </si>
  <si>
    <t>03-03-2016</t>
  </si>
  <si>
    <t>04-03-2016</t>
  </si>
  <si>
    <t>07-03-2016</t>
  </si>
  <si>
    <t>08-03-2016</t>
  </si>
  <si>
    <t>09-03-2016</t>
  </si>
  <si>
    <t>10-03-2016</t>
  </si>
  <si>
    <t>11-03-2016</t>
  </si>
  <si>
    <t>14-03-2016</t>
  </si>
  <si>
    <t>15-03-2016</t>
  </si>
  <si>
    <t>16-03-2016</t>
  </si>
  <si>
    <t>17-03-2016</t>
  </si>
  <si>
    <t>18-03-2016</t>
  </si>
  <si>
    <t>21-03-2016</t>
  </si>
  <si>
    <t>22-03-2016</t>
  </si>
  <si>
    <t>23-03-2016</t>
  </si>
  <si>
    <t>24-03-2016</t>
  </si>
  <si>
    <t>25-03-2016</t>
  </si>
  <si>
    <t>28-03-2016</t>
  </si>
  <si>
    <t>29-03-2016</t>
  </si>
  <si>
    <t>30-03-2016</t>
  </si>
  <si>
    <t>31-03-2016</t>
  </si>
  <si>
    <t>01-04-2016</t>
  </si>
  <si>
    <t>04-04-2016</t>
  </si>
  <si>
    <t>05-04-2016</t>
  </si>
  <si>
    <t>06-04-2016</t>
  </si>
  <si>
    <t>07-04-2016</t>
  </si>
  <si>
    <t>08-04-2016</t>
  </si>
  <si>
    <t>11-04-2016</t>
  </si>
  <si>
    <t>12-04-2016</t>
  </si>
  <si>
    <t>13-04-2016</t>
  </si>
  <si>
    <t>14-04-2016</t>
  </si>
  <si>
    <t>15-04-2016</t>
  </si>
  <si>
    <t>18-04-2016</t>
  </si>
  <si>
    <t>19-04-2016</t>
  </si>
  <si>
    <t>20-04-2016</t>
  </si>
  <si>
    <t>21-04-2016</t>
  </si>
  <si>
    <t>22-04-2016</t>
  </si>
  <si>
    <t>25-04-2016</t>
  </si>
  <si>
    <t>26-04-2016</t>
  </si>
  <si>
    <t>27-04-2016</t>
  </si>
  <si>
    <t>28-04-2016</t>
  </si>
  <si>
    <t>29-04-2016</t>
  </si>
  <si>
    <t>02-05-2016</t>
  </si>
  <si>
    <t>03-05-2016</t>
  </si>
  <si>
    <t>04-05-2016</t>
  </si>
  <si>
    <t>05-05-2016</t>
  </si>
  <si>
    <t>06-05-2016</t>
  </si>
  <si>
    <t>09-05-2016</t>
  </si>
  <si>
    <t>10-05-2016</t>
  </si>
  <si>
    <t>11-05-2016</t>
  </si>
  <si>
    <t>12-05-2016</t>
  </si>
  <si>
    <t>13-05-2016</t>
  </si>
  <si>
    <t>16-05-2016</t>
  </si>
  <si>
    <t>17-05-2016</t>
  </si>
  <si>
    <t>18-05-2016</t>
  </si>
  <si>
    <t>19-05-2016</t>
  </si>
  <si>
    <t>20-05-2016</t>
  </si>
  <si>
    <t>23-05-2016</t>
  </si>
  <si>
    <t>24-05-2016</t>
  </si>
  <si>
    <t>25-05-2016</t>
  </si>
  <si>
    <t>26-05-2016</t>
  </si>
  <si>
    <t>27-05-2016</t>
  </si>
  <si>
    <t>30-05-2016</t>
  </si>
  <si>
    <t>31-05-2016</t>
  </si>
  <si>
    <t>01-06-2016</t>
  </si>
  <si>
    <t>02-06-2016</t>
  </si>
  <si>
    <t>03-06-2016</t>
  </si>
  <si>
    <t>06-06-2016</t>
  </si>
  <si>
    <t>07-06-2016</t>
  </si>
  <si>
    <t>08-06-2016</t>
  </si>
  <si>
    <t>09-06-2016</t>
  </si>
  <si>
    <t>10-06-2016</t>
  </si>
  <si>
    <t>13-06-2016</t>
  </si>
  <si>
    <t>14-06-2016</t>
  </si>
  <si>
    <t>15-06-2016</t>
  </si>
  <si>
    <t>16-06-2016</t>
  </si>
  <si>
    <t>17-06-2016</t>
  </si>
  <si>
    <t>20-06-2016</t>
  </si>
  <si>
    <t>21-06-2016</t>
  </si>
  <si>
    <t>22-06-2016</t>
  </si>
  <si>
    <t>23-06-2016</t>
  </si>
  <si>
    <t>24-06-2016</t>
  </si>
  <si>
    <t>27-06-2016</t>
  </si>
  <si>
    <t>28-06-2016</t>
  </si>
  <si>
    <t>29-06-2016</t>
  </si>
  <si>
    <t>30-06-2016</t>
  </si>
  <si>
    <t>01-07-2016</t>
  </si>
  <si>
    <t>04-07-2016</t>
  </si>
  <si>
    <t>05-07-2016</t>
  </si>
  <si>
    <t>06-07-2016</t>
  </si>
  <si>
    <t>07-07-2016</t>
  </si>
  <si>
    <t>08-07-2016</t>
  </si>
  <si>
    <t>11-07-2016</t>
  </si>
  <si>
    <t>12-07-2016</t>
  </si>
  <si>
    <t>13-07-2016</t>
  </si>
  <si>
    <t>14-07-2016</t>
  </si>
  <si>
    <t>15-07-2016</t>
  </si>
  <si>
    <t>18-07-2016</t>
  </si>
  <si>
    <t>19-07-2016</t>
  </si>
  <si>
    <t>20-07-2016</t>
  </si>
  <si>
    <t>21-07-2016</t>
  </si>
  <si>
    <t>22-07-2016</t>
  </si>
  <si>
    <t>25-07-2016</t>
  </si>
  <si>
    <t>26-07-2016</t>
  </si>
  <si>
    <t>27-07-2016</t>
  </si>
  <si>
    <t>28-07-2016</t>
  </si>
  <si>
    <t>29-07-2016</t>
  </si>
  <si>
    <t>01-08-2016</t>
  </si>
  <si>
    <t>02-08-2016</t>
  </si>
  <si>
    <t>03-08-2016</t>
  </si>
  <si>
    <t>04-08-2016</t>
  </si>
  <si>
    <t>05-08-2016</t>
  </si>
  <si>
    <t>08-08-2016</t>
  </si>
  <si>
    <t>09-08-2016</t>
  </si>
  <si>
    <t>10-08-2016</t>
  </si>
  <si>
    <t>11-08-2016</t>
  </si>
  <si>
    <t>12-08-2016</t>
  </si>
  <si>
    <t>15-08-2016</t>
  </si>
  <si>
    <t>16-08-2016</t>
  </si>
  <si>
    <t>17-08-2016</t>
  </si>
  <si>
    <t>18-08-2016</t>
  </si>
  <si>
    <t>19-08-2016</t>
  </si>
  <si>
    <t>22-08-2016</t>
  </si>
  <si>
    <t>23-08-2016</t>
  </si>
  <si>
    <t>24-08-2016</t>
  </si>
  <si>
    <t>25-08-2016</t>
  </si>
  <si>
    <t>26-08-2016</t>
  </si>
  <si>
    <t>29-08-2016</t>
  </si>
  <si>
    <t>30-08-2016</t>
  </si>
  <si>
    <t>31-08-2016</t>
  </si>
  <si>
    <t>01-09-2016</t>
  </si>
  <si>
    <t>02-09-2016</t>
  </si>
  <si>
    <t>05-09-2016</t>
  </si>
  <si>
    <t>06-09-2016</t>
  </si>
  <si>
    <t>07-09-2016</t>
  </si>
  <si>
    <t>08-09-2016</t>
  </si>
  <si>
    <t>09-09-2016</t>
  </si>
  <si>
    <t>12-09-2016</t>
  </si>
  <si>
    <t>13-09-2016</t>
  </si>
  <si>
    <t>14-09-2016</t>
  </si>
  <si>
    <t>15-09-2016</t>
  </si>
  <si>
    <t>16-09-2016</t>
  </si>
  <si>
    <t>19-09-2016</t>
  </si>
  <si>
    <t>20-09-2016</t>
  </si>
  <si>
    <t>21-09-2016</t>
  </si>
  <si>
    <t>22-09-2016</t>
  </si>
  <si>
    <t>23-09-2016</t>
  </si>
  <si>
    <t>26-09-2016</t>
  </si>
  <si>
    <t>27-09-2016</t>
  </si>
  <si>
    <t>28-09-2016</t>
  </si>
  <si>
    <t>29-09-2016</t>
  </si>
  <si>
    <t>30-09-2016</t>
  </si>
  <si>
    <t>03-10-2016</t>
  </si>
  <si>
    <t>04-10-2016</t>
  </si>
  <si>
    <t>05-10-2016</t>
  </si>
  <si>
    <t>06-10-2016</t>
  </si>
  <si>
    <t>07-10-2016</t>
  </si>
  <si>
    <t>10-10-2016</t>
  </si>
  <si>
    <t>11-10-2016</t>
  </si>
  <si>
    <t>12-10-2016</t>
  </si>
  <si>
    <t>13-10-2016</t>
  </si>
  <si>
    <t>14-10-2016</t>
  </si>
  <si>
    <t>17-10-2016</t>
  </si>
  <si>
    <t>18-10-2016</t>
  </si>
  <si>
    <t>19-10-2016</t>
  </si>
  <si>
    <t>20-10-2016</t>
  </si>
  <si>
    <t>21-10-2016</t>
  </si>
  <si>
    <t>24-10-2016</t>
  </si>
  <si>
    <t>25-10-2016</t>
  </si>
  <si>
    <t>26-10-2016</t>
  </si>
  <si>
    <t>27-10-2016</t>
  </si>
  <si>
    <t>28-10-2016</t>
  </si>
  <si>
    <t>31-10-2016</t>
  </si>
  <si>
    <t>01-11-2016</t>
  </si>
  <si>
    <t>02-11-2016</t>
  </si>
  <si>
    <t>03-11-2016</t>
  </si>
  <si>
    <t>04-11-2016</t>
  </si>
  <si>
    <t>07-11-2016</t>
  </si>
  <si>
    <t>08-11-2016</t>
  </si>
  <si>
    <t>09-11-2016</t>
  </si>
  <si>
    <t>10-11-2016</t>
  </si>
  <si>
    <t>11-11-2016</t>
  </si>
  <si>
    <t>14-11-2016</t>
  </si>
  <si>
    <t>15-11-2016</t>
  </si>
  <si>
    <t>16-11-2016</t>
  </si>
  <si>
    <t>17-11-2016</t>
  </si>
  <si>
    <t>18-11-2016</t>
  </si>
  <si>
    <t>21-11-2016</t>
  </si>
  <si>
    <t>22-11-2016</t>
  </si>
  <si>
    <t>23-11-2016</t>
  </si>
  <si>
    <t>24-11-2016</t>
  </si>
  <si>
    <t>25-11-2016</t>
  </si>
  <si>
    <t>28-11-2016</t>
  </si>
  <si>
    <t>29-11-2016</t>
  </si>
  <si>
    <t>30-11-2016</t>
  </si>
  <si>
    <t>01-12-2016</t>
  </si>
  <si>
    <t>02-12-2016</t>
  </si>
  <si>
    <t>05-12-2016</t>
  </si>
  <si>
    <t>06-12-2016</t>
  </si>
  <si>
    <t>07-12-2016</t>
  </si>
  <si>
    <t>08-12-2016</t>
  </si>
  <si>
    <t>09-12-2016</t>
  </si>
  <si>
    <t>12-12-2016</t>
  </si>
  <si>
    <t>13-12-2016</t>
  </si>
  <si>
    <t>14-12-2016</t>
  </si>
  <si>
    <t>15-12-2016</t>
  </si>
  <si>
    <t>16-12-2016</t>
  </si>
  <si>
    <t>19-12-2016</t>
  </si>
  <si>
    <t>20-12-2016</t>
  </si>
  <si>
    <t>21-12-2016</t>
  </si>
  <si>
    <t>22-12-2016</t>
  </si>
  <si>
    <t>23-12-2016</t>
  </si>
  <si>
    <t>26-12-2016</t>
  </si>
  <si>
    <t>27-12-2016</t>
  </si>
  <si>
    <t>28-12-2016</t>
  </si>
  <si>
    <t>29-12-2016</t>
  </si>
  <si>
    <t>30-12-2016</t>
  </si>
  <si>
    <t>02-01-2017</t>
  </si>
  <si>
    <t>03-01-2017</t>
  </si>
  <si>
    <t>04-01-2017</t>
  </si>
  <si>
    <t>05-01-2017</t>
  </si>
  <si>
    <t>06-01-2017</t>
  </si>
  <si>
    <t>09-01-2017</t>
  </si>
  <si>
    <t>10-01-2017</t>
  </si>
  <si>
    <t>11-01-2017</t>
  </si>
  <si>
    <t>12-01-2017</t>
  </si>
  <si>
    <t>13-01-2017</t>
  </si>
  <si>
    <t>16-01-2017</t>
  </si>
  <si>
    <t>17-01-2017</t>
  </si>
  <si>
    <t>18-01-2017</t>
  </si>
  <si>
    <t>19-01-2017</t>
  </si>
  <si>
    <t>20-01-2017</t>
  </si>
  <si>
    <t>23-01-2017</t>
  </si>
  <si>
    <t>24-01-2017</t>
  </si>
  <si>
    <t>25-01-2017</t>
  </si>
  <si>
    <t>26-01-2017</t>
  </si>
  <si>
    <t>27-01-2017</t>
  </si>
  <si>
    <t>30-01-2017</t>
  </si>
  <si>
    <t>31-01-2017</t>
  </si>
  <si>
    <t>01-02-2017</t>
  </si>
  <si>
    <t>02-02-2017</t>
  </si>
  <si>
    <t>03-02-2017</t>
  </si>
  <si>
    <t>06-02-2017</t>
  </si>
  <si>
    <t>07-02-2017</t>
  </si>
  <si>
    <t>08-02-2017</t>
  </si>
  <si>
    <t>09-02-2017</t>
  </si>
  <si>
    <t>10-02-2017</t>
  </si>
  <si>
    <t>13-02-2017</t>
  </si>
  <si>
    <t>14-02-2017</t>
  </si>
  <si>
    <t>15-02-2017</t>
  </si>
  <si>
    <t>16-02-2017</t>
  </si>
  <si>
    <t>17-02-2017</t>
  </si>
  <si>
    <t>20-02-2017</t>
  </si>
  <si>
    <t>21-02-2017</t>
  </si>
  <si>
    <t>22-02-2017</t>
  </si>
  <si>
    <t>23-02-2017</t>
  </si>
  <si>
    <t>24-02-2017</t>
  </si>
  <si>
    <t>27-02-2017</t>
  </si>
  <si>
    <t>28-02-2017</t>
  </si>
  <si>
    <t>01-03-2017</t>
  </si>
  <si>
    <t>02-03-2017</t>
  </si>
  <si>
    <t>03-03-2017</t>
  </si>
  <si>
    <t>06-03-2017</t>
  </si>
  <si>
    <t>07-03-2017</t>
  </si>
  <si>
    <t>08-03-2017</t>
  </si>
  <si>
    <t>09-03-2017</t>
  </si>
  <si>
    <t>10-03-2017</t>
  </si>
  <si>
    <t>13-03-2017</t>
  </si>
  <si>
    <t>14-03-2017</t>
  </si>
  <si>
    <t>15-03-2017</t>
  </si>
  <si>
    <t>16-03-2017</t>
  </si>
  <si>
    <t>17-03-2017</t>
  </si>
  <si>
    <t>20-03-2017</t>
  </si>
  <si>
    <t>21-03-2017</t>
  </si>
  <si>
    <t>22-03-2017</t>
  </si>
  <si>
    <t>23-03-2017</t>
  </si>
  <si>
    <t>24-03-2017</t>
  </si>
  <si>
    <t>27-03-2017</t>
  </si>
  <si>
    <t>28-03-2017</t>
  </si>
  <si>
    <t>29-03-2017</t>
  </si>
  <si>
    <t>30-03-2017</t>
  </si>
  <si>
    <t>31-03-2017</t>
  </si>
  <si>
    <t>03-04-2017</t>
  </si>
  <si>
    <t>04-04-2017</t>
  </si>
  <si>
    <t>05-04-2017</t>
  </si>
  <si>
    <t>06-04-2017</t>
  </si>
  <si>
    <t>07-04-2017</t>
  </si>
  <si>
    <t>10-04-2017</t>
  </si>
  <si>
    <t>11-04-2017</t>
  </si>
  <si>
    <t>12-04-2017</t>
  </si>
  <si>
    <t>13-04-2017</t>
  </si>
  <si>
    <t>14-04-2017</t>
  </si>
  <si>
    <t>17-04-2017</t>
  </si>
  <si>
    <t>18-04-2017</t>
  </si>
  <si>
    <t>19-04-2017</t>
  </si>
  <si>
    <t>20-04-2017</t>
  </si>
  <si>
    <t>21-04-2017</t>
  </si>
  <si>
    <t>24-04-2017</t>
  </si>
  <si>
    <t>25-04-2017</t>
  </si>
  <si>
    <t>26-04-2017</t>
  </si>
  <si>
    <t>27-04-2017</t>
  </si>
  <si>
    <t>28-04-2017</t>
  </si>
  <si>
    <t>01-05-2017</t>
  </si>
  <si>
    <t>02-05-2017</t>
  </si>
  <si>
    <t>03-05-2017</t>
  </si>
  <si>
    <t>04-05-2017</t>
  </si>
  <si>
    <t>05-05-2017</t>
  </si>
  <si>
    <t>08-05-2017</t>
  </si>
  <si>
    <t>09-05-2017</t>
  </si>
  <si>
    <t>10-05-2017</t>
  </si>
  <si>
    <t>11-05-2017</t>
  </si>
  <si>
    <t>12-05-2017</t>
  </si>
  <si>
    <t>15-05-2017</t>
  </si>
  <si>
    <t>16-05-2017</t>
  </si>
  <si>
    <t>17-05-2017</t>
  </si>
  <si>
    <t>18-05-2017</t>
  </si>
  <si>
    <t>19-05-2017</t>
  </si>
  <si>
    <t>22-05-2017</t>
  </si>
  <si>
    <t>23-05-2017</t>
  </si>
  <si>
    <t>24-05-2017</t>
  </si>
  <si>
    <t>25-05-2017</t>
  </si>
  <si>
    <t>26-05-2017</t>
  </si>
  <si>
    <t>29-05-2017</t>
  </si>
  <si>
    <t>30-05-2017</t>
  </si>
  <si>
    <t>31-05-2017</t>
  </si>
  <si>
    <t>01-06-2017</t>
  </si>
  <si>
    <t>02-06-2017</t>
  </si>
  <si>
    <t>05-06-2017</t>
  </si>
  <si>
    <t>06-06-2017</t>
  </si>
  <si>
    <t>07-06-2017</t>
  </si>
  <si>
    <t>08-06-2017</t>
  </si>
  <si>
    <t>09-06-2017</t>
  </si>
  <si>
    <t>12-06-2017</t>
  </si>
  <si>
    <t>13-06-2017</t>
  </si>
  <si>
    <t>14-06-2017</t>
  </si>
  <si>
    <t>15-06-2017</t>
  </si>
  <si>
    <t>16-06-2017</t>
  </si>
  <si>
    <t>19-06-2017</t>
  </si>
  <si>
    <t>20-06-2017</t>
  </si>
  <si>
    <t>21-06-2017</t>
  </si>
  <si>
    <t>22-06-2017</t>
  </si>
  <si>
    <t>23-06-2017</t>
  </si>
  <si>
    <t>26-06-2017</t>
  </si>
  <si>
    <t>27-06-2017</t>
  </si>
  <si>
    <t>28-06-2017</t>
  </si>
  <si>
    <t>29-06-2017</t>
  </si>
  <si>
    <t>30-06-2017</t>
  </si>
  <si>
    <t>03-07-2017</t>
  </si>
  <si>
    <t>04-07-2017</t>
  </si>
  <si>
    <t>05-07-2017</t>
  </si>
  <si>
    <t>06-07-2017</t>
  </si>
  <si>
    <t>07-07-2017</t>
  </si>
  <si>
    <t>10-07-2017</t>
  </si>
  <si>
    <t>11-07-2017</t>
  </si>
  <si>
    <t>12-07-2017</t>
  </si>
  <si>
    <t>13-07-2017</t>
  </si>
  <si>
    <t>14-07-2017</t>
  </si>
  <si>
    <t>17-07-2017</t>
  </si>
  <si>
    <t>18-07-2017</t>
  </si>
  <si>
    <t>19-07-2017</t>
  </si>
  <si>
    <t>20-07-2017</t>
  </si>
  <si>
    <t>21-07-2017</t>
  </si>
  <si>
    <t>24-07-2017</t>
  </si>
  <si>
    <t>25-07-2017</t>
  </si>
  <si>
    <t>26-07-2017</t>
  </si>
  <si>
    <t>27-07-2017</t>
  </si>
  <si>
    <t>28-07-2017</t>
  </si>
  <si>
    <t>31-07-2017</t>
  </si>
  <si>
    <t>01-08-2017</t>
  </si>
  <si>
    <t>02-08-2017</t>
  </si>
  <si>
    <t>03-08-2017</t>
  </si>
  <si>
    <t>04-08-2017</t>
  </si>
  <si>
    <t>07-08-2017</t>
  </si>
  <si>
    <t>08-08-2017</t>
  </si>
  <si>
    <t>09-08-2017</t>
  </si>
  <si>
    <t>10-08-2017</t>
  </si>
  <si>
    <t>11-08-2017</t>
  </si>
  <si>
    <t>14-08-2017</t>
  </si>
  <si>
    <t>15-08-2017</t>
  </si>
  <si>
    <t>16-08-2017</t>
  </si>
  <si>
    <t>17-08-2017</t>
  </si>
  <si>
    <t>18-08-2017</t>
  </si>
  <si>
    <t>21-08-2017</t>
  </si>
  <si>
    <t>22-08-2017</t>
  </si>
  <si>
    <t>23-08-2017</t>
  </si>
  <si>
    <t>24-08-2017</t>
  </si>
  <si>
    <t>25-08-2017</t>
  </si>
  <si>
    <t>28-08-2017</t>
  </si>
  <si>
    <t>29-08-2017</t>
  </si>
  <si>
    <t>30-08-2017</t>
  </si>
  <si>
    <t>31-08-2017</t>
  </si>
  <si>
    <t>01-09-2017</t>
  </si>
  <si>
    <t>04-09-2017</t>
  </si>
  <si>
    <t>05-09-2017</t>
  </si>
  <si>
    <t>06-09-2017</t>
  </si>
  <si>
    <t>07-09-2017</t>
  </si>
  <si>
    <t>08-09-2017</t>
  </si>
  <si>
    <t>11-09-2017</t>
  </si>
  <si>
    <t>12-09-2017</t>
  </si>
  <si>
    <t>13-09-2017</t>
  </si>
  <si>
    <t>14-09-2017</t>
  </si>
  <si>
    <t>15-09-2017</t>
  </si>
  <si>
    <t>18-09-2017</t>
  </si>
  <si>
    <t>19-09-2017</t>
  </si>
  <si>
    <t>20-09-2017</t>
  </si>
  <si>
    <t>21-09-2017</t>
  </si>
  <si>
    <t>22-09-2017</t>
  </si>
  <si>
    <t>25-09-2017</t>
  </si>
  <si>
    <t>26-09-2017</t>
  </si>
  <si>
    <t>27-09-2017</t>
  </si>
  <si>
    <t>28-09-2017</t>
  </si>
  <si>
    <t>29-09-2017</t>
  </si>
  <si>
    <t>02-10-2017</t>
  </si>
  <si>
    <t>03-10-2017</t>
  </si>
  <si>
    <t>04-10-2017</t>
  </si>
  <si>
    <t>05-10-2017</t>
  </si>
  <si>
    <t>06-10-2017</t>
  </si>
  <si>
    <t>09-10-2017</t>
  </si>
  <si>
    <t>10-10-2017</t>
  </si>
  <si>
    <t>11-10-2017</t>
  </si>
  <si>
    <t>12-10-2017</t>
  </si>
  <si>
    <t>13-10-2017</t>
  </si>
  <si>
    <t>16-10-2017</t>
  </si>
  <si>
    <t>17-10-2017</t>
  </si>
  <si>
    <t>18-10-2017</t>
  </si>
  <si>
    <t>19-10-2017</t>
  </si>
  <si>
    <t>20-10-2017</t>
  </si>
  <si>
    <t>23-10-2017</t>
  </si>
  <si>
    <t>24-10-2017</t>
  </si>
  <si>
    <t>25-10-2017</t>
  </si>
  <si>
    <t>26-10-2017</t>
  </si>
  <si>
    <t>27-10-2017</t>
  </si>
  <si>
    <t>30-10-2017</t>
  </si>
  <si>
    <t>31-10-2017</t>
  </si>
  <si>
    <t>01-11-2017</t>
  </si>
  <si>
    <t>02-11-2017</t>
  </si>
  <si>
    <t>03-11-2017</t>
  </si>
  <si>
    <t>06-11-2017</t>
  </si>
  <si>
    <t>07-11-2017</t>
  </si>
  <si>
    <t>08-11-2017</t>
  </si>
  <si>
    <t>09-11-2017</t>
  </si>
  <si>
    <t>10-11-2017</t>
  </si>
  <si>
    <t>13-11-2017</t>
  </si>
  <si>
    <t>14-11-2017</t>
  </si>
  <si>
    <t>15-11-2017</t>
  </si>
  <si>
    <t>16-11-2017</t>
  </si>
  <si>
    <t>17-11-2017</t>
  </si>
  <si>
    <t>20-11-2017</t>
  </si>
  <si>
    <t>21-11-2017</t>
  </si>
  <si>
    <t>22-11-2017</t>
  </si>
  <si>
    <t>23-11-2017</t>
  </si>
  <si>
    <t>24-11-2017</t>
  </si>
  <si>
    <t>27-11-2017</t>
  </si>
  <si>
    <t>28-11-2017</t>
  </si>
  <si>
    <t>29-11-2017</t>
  </si>
  <si>
    <t>30-11-2017</t>
  </si>
  <si>
    <t>01-12-2017</t>
  </si>
  <si>
    <t>04-12-2017</t>
  </si>
  <si>
    <t>05-12-2017</t>
  </si>
  <si>
    <t>06-12-2017</t>
  </si>
  <si>
    <t>07-12-2017</t>
  </si>
  <si>
    <t>08-12-2017</t>
  </si>
  <si>
    <t>11-12-2017</t>
  </si>
  <si>
    <t>12-12-2017</t>
  </si>
  <si>
    <t>13-12-2017</t>
  </si>
  <si>
    <t>14-12-2017</t>
  </si>
  <si>
    <t>15-12-2017</t>
  </si>
  <si>
    <t>18-12-2017</t>
  </si>
  <si>
    <t>19-12-2017</t>
  </si>
  <si>
    <t>20-12-2017</t>
  </si>
  <si>
    <t>21-12-2017</t>
  </si>
  <si>
    <t>22-12-2017</t>
  </si>
  <si>
    <t>25-12-2017</t>
  </si>
  <si>
    <t>26-12-2017</t>
  </si>
  <si>
    <t>27-12-2017</t>
  </si>
  <si>
    <t>28-12-2017</t>
  </si>
  <si>
    <t>29-12-2017</t>
  </si>
  <si>
    <t>01-01-2018</t>
  </si>
  <si>
    <t>02-01-2018</t>
  </si>
  <si>
    <t>03-01-2018</t>
  </si>
  <si>
    <t>04-01-2018</t>
  </si>
  <si>
    <t>05-01-2018</t>
  </si>
  <si>
    <t>08-01-2018</t>
  </si>
  <si>
    <t>09-01-2018</t>
  </si>
  <si>
    <t>10-01-2018</t>
  </si>
  <si>
    <t>11-01-2018</t>
  </si>
  <si>
    <t>12-01-2018</t>
  </si>
  <si>
    <t>15-01-2018</t>
  </si>
  <si>
    <t>16-01-2018</t>
  </si>
  <si>
    <t>17-01-2018</t>
  </si>
  <si>
    <t>18-01-2018</t>
  </si>
  <si>
    <t>19-01-2018</t>
  </si>
  <si>
    <t>22-01-2018</t>
  </si>
  <si>
    <t>23-01-2018</t>
  </si>
  <si>
    <t>24-01-2018</t>
  </si>
  <si>
    <t>25-01-2018</t>
  </si>
  <si>
    <t>26-01-2018</t>
  </si>
  <si>
    <t>29-01-2018</t>
  </si>
  <si>
    <t>30-01-2018</t>
  </si>
  <si>
    <t>31-01-2018</t>
  </si>
  <si>
    <t>01-02-2018</t>
  </si>
  <si>
    <t>02-02-2018</t>
  </si>
  <si>
    <t>05-02-2018</t>
  </si>
  <si>
    <t>06-02-2018</t>
  </si>
  <si>
    <t>07-02-2018</t>
  </si>
  <si>
    <t>08-02-2018</t>
  </si>
  <si>
    <t>09-02-2018</t>
  </si>
  <si>
    <t>12-02-2018</t>
  </si>
  <si>
    <t>13-02-2018</t>
  </si>
  <si>
    <t>14-02-2018</t>
  </si>
  <si>
    <t>15-02-2018</t>
  </si>
  <si>
    <t>16-02-2018</t>
  </si>
  <si>
    <t>19-02-2018</t>
  </si>
  <si>
    <t>20-02-2018</t>
  </si>
  <si>
    <t>21-02-2018</t>
  </si>
  <si>
    <t>22-02-2018</t>
  </si>
  <si>
    <t>23-02-2018</t>
  </si>
  <si>
    <t>26-02-2018</t>
  </si>
  <si>
    <t>27-02-2018</t>
  </si>
  <si>
    <t>28-02-2018</t>
  </si>
  <si>
    <t>01-03-2018</t>
  </si>
  <si>
    <t>02-03-2018</t>
  </si>
  <si>
    <t>05-03-2018</t>
  </si>
  <si>
    <t>06-03-2018</t>
  </si>
  <si>
    <t>07-03-2018</t>
  </si>
  <si>
    <t>08-03-2018</t>
  </si>
  <si>
    <t>09-03-2018</t>
  </si>
  <si>
    <t>12-03-2018</t>
  </si>
  <si>
    <t>13-03-2018</t>
  </si>
  <si>
    <t>14-03-2018</t>
  </si>
  <si>
    <t>15-03-2018</t>
  </si>
  <si>
    <t>16-03-2018</t>
  </si>
  <si>
    <t>19-03-2018</t>
  </si>
  <si>
    <t>20-03-2018</t>
  </si>
  <si>
    <t>21-03-2018</t>
  </si>
  <si>
    <t>22-03-2018</t>
  </si>
  <si>
    <t>23-03-2018</t>
  </si>
  <si>
    <t>26-03-2018</t>
  </si>
  <si>
    <t>27-03-2018</t>
  </si>
  <si>
    <t>28-03-2018</t>
  </si>
  <si>
    <t>29-03-2018</t>
  </si>
  <si>
    <t>30-03-2018</t>
  </si>
  <si>
    <t>02-04-2018</t>
  </si>
  <si>
    <t>03-04-2018</t>
  </si>
  <si>
    <t>04-04-2018</t>
  </si>
  <si>
    <t>05-04-2018</t>
  </si>
  <si>
    <t>06-04-2018</t>
  </si>
  <si>
    <t>09-04-2018</t>
  </si>
  <si>
    <t>10-04-2018</t>
  </si>
  <si>
    <t>11-04-2018</t>
  </si>
  <si>
    <t>12-04-2018</t>
  </si>
  <si>
    <t>13-04-2018</t>
  </si>
  <si>
    <t>16-04-2018</t>
  </si>
  <si>
    <t>17-04-2018</t>
  </si>
  <si>
    <t>18-04-2018</t>
  </si>
  <si>
    <t>19-04-2018</t>
  </si>
  <si>
    <t>20-04-2018</t>
  </si>
  <si>
    <t>23-04-2018</t>
  </si>
  <si>
    <t>24-04-2018</t>
  </si>
  <si>
    <t>25-04-2018</t>
  </si>
  <si>
    <t>26-04-2018</t>
  </si>
  <si>
    <t>27-04-2018</t>
  </si>
  <si>
    <t>30-04-2018</t>
  </si>
  <si>
    <t>01-05-2018</t>
  </si>
  <si>
    <t>02-05-2018</t>
  </si>
  <si>
    <t>03-05-2018</t>
  </si>
  <si>
    <t>07-05-2018</t>
  </si>
  <si>
    <t>08-05-2018</t>
  </si>
  <si>
    <t>09-05-2018</t>
  </si>
  <si>
    <t>10-05-2018</t>
  </si>
  <si>
    <t>14-05-2018</t>
  </si>
  <si>
    <t>15-05-2018</t>
  </si>
  <si>
    <t>16-05-2018</t>
  </si>
  <si>
    <t>17-05-2018</t>
  </si>
  <si>
    <t>21-05-2018</t>
  </si>
  <si>
    <t>22-05-2018</t>
  </si>
  <si>
    <t>23-05-2018</t>
  </si>
  <si>
    <t>24-05-2018</t>
  </si>
  <si>
    <t>28-05-2018</t>
  </si>
  <si>
    <t>29-05-2018</t>
  </si>
  <si>
    <t>30-05-2018</t>
  </si>
  <si>
    <t>31-05-2018</t>
  </si>
  <si>
    <t>04-06-2018</t>
  </si>
  <si>
    <t>05-06-2018</t>
  </si>
  <si>
    <t>06-06-2018</t>
  </si>
  <si>
    <t>07-06-2018</t>
  </si>
  <si>
    <t>11-06-2018</t>
  </si>
  <si>
    <t>12-06-2018</t>
  </si>
  <si>
    <t>13-06-2018</t>
  </si>
  <si>
    <t>14-06-2018</t>
  </si>
  <si>
    <t>18-06-2018</t>
  </si>
  <si>
    <t>19-06-2018</t>
  </si>
  <si>
    <t>20-06-2018</t>
  </si>
  <si>
    <t>21-06-2018</t>
  </si>
  <si>
    <t>25-06-2018</t>
  </si>
  <si>
    <t>26-06-2018</t>
  </si>
  <si>
    <t>27-06-2018</t>
  </si>
  <si>
    <t>28-06-2018</t>
  </si>
  <si>
    <t>02-07-2018</t>
  </si>
  <si>
    <t>03-07-2018</t>
  </si>
  <si>
    <t>04-07-2018</t>
  </si>
  <si>
    <t>05-07-2018</t>
  </si>
  <si>
    <t>09-07-2018</t>
  </si>
  <si>
    <t>10-07-2018</t>
  </si>
  <si>
    <t>11-07-2018</t>
  </si>
  <si>
    <t>12-07-2018</t>
  </si>
  <si>
    <t>16-07-2018</t>
  </si>
  <si>
    <t>17-07-2018</t>
  </si>
  <si>
    <t>18-07-2018</t>
  </si>
  <si>
    <t>19-07-2018</t>
  </si>
  <si>
    <t>23-07-2018</t>
  </si>
  <si>
    <t>24-07-2018</t>
  </si>
  <si>
    <t>25-07-2018</t>
  </si>
  <si>
    <t>26-07-2018</t>
  </si>
  <si>
    <t>30-07-2018</t>
  </si>
  <si>
    <t>31-07-2018</t>
  </si>
  <si>
    <t>01-08-2018</t>
  </si>
  <si>
    <t>02-08-2018</t>
  </si>
  <si>
    <t>06-08-2018</t>
  </si>
  <si>
    <t>07-08-2018</t>
  </si>
  <si>
    <t>08-08-2018</t>
  </si>
  <si>
    <t>09-08-2018</t>
  </si>
  <si>
    <t>13-08-2018</t>
  </si>
  <si>
    <t>14-08-2018</t>
  </si>
  <si>
    <t>15-08-2018</t>
  </si>
  <si>
    <t>16-08-2018</t>
  </si>
  <si>
    <t>20-08-2018</t>
  </si>
  <si>
    <t>21-08-2018</t>
  </si>
  <si>
    <t>22-08-2018</t>
  </si>
  <si>
    <t>23-08-2018</t>
  </si>
  <si>
    <t>27-08-2018</t>
  </si>
  <si>
    <t>28-08-2018</t>
  </si>
  <si>
    <t>29-08-2018</t>
  </si>
  <si>
    <t>30-08-2018</t>
  </si>
  <si>
    <t>03-09-2018</t>
  </si>
  <si>
    <t>04-09-2018</t>
  </si>
  <si>
    <t>05-09-2018</t>
  </si>
  <si>
    <t>06-09-2018</t>
  </si>
  <si>
    <t>10-09-2018</t>
  </si>
  <si>
    <t>11-09-2018</t>
  </si>
  <si>
    <t>12-09-2018</t>
  </si>
  <si>
    <t>13-09-2018</t>
  </si>
  <si>
    <t>17-09-2018</t>
  </si>
  <si>
    <t>18-09-2018</t>
  </si>
  <si>
    <t>19-09-2018</t>
  </si>
  <si>
    <t>20-09-2018</t>
  </si>
  <si>
    <t>24-09-2018</t>
  </si>
  <si>
    <t>25-09-2018</t>
  </si>
  <si>
    <t>26-09-2018</t>
  </si>
  <si>
    <t>27-09-2018</t>
  </si>
  <si>
    <t>01-10-2018</t>
  </si>
  <si>
    <t>02-10-2018</t>
  </si>
  <si>
    <t>03-10-2018</t>
  </si>
  <si>
    <t>04-10-2018</t>
  </si>
  <si>
    <t>08-10-2018</t>
  </si>
  <si>
    <t>09-10-2018</t>
  </si>
  <si>
    <t>10-10-2018</t>
  </si>
  <si>
    <t>11-10-2018</t>
  </si>
  <si>
    <t>15-10-2018</t>
  </si>
  <si>
    <t>16-10-2018</t>
  </si>
  <si>
    <t>17-10-2018</t>
  </si>
  <si>
    <t>18-10-2018</t>
  </si>
  <si>
    <t>22-10-2018</t>
  </si>
  <si>
    <t>23-10-2018</t>
  </si>
  <si>
    <t>24-10-2018</t>
  </si>
  <si>
    <t>25-10-2018</t>
  </si>
  <si>
    <t>29-10-2018</t>
  </si>
  <si>
    <t>30-10-2018</t>
  </si>
  <si>
    <t>31-10-2018</t>
  </si>
  <si>
    <t>01-11-2018</t>
  </si>
  <si>
    <t>05-11-2018</t>
  </si>
  <si>
    <t>06-11-2018</t>
  </si>
  <si>
    <t>07-11-2018</t>
  </si>
  <si>
    <t>08-11-2018</t>
  </si>
  <si>
    <t>12-11-2018</t>
  </si>
  <si>
    <t>13-11-2018</t>
  </si>
  <si>
    <t>14-11-2018</t>
  </si>
  <si>
    <t>15-11-2018</t>
  </si>
  <si>
    <t>19-11-2018</t>
  </si>
  <si>
    <t>20-11-2018</t>
  </si>
  <si>
    <t>21-11-2018</t>
  </si>
  <si>
    <t>22-11-2018</t>
  </si>
  <si>
    <t>26-11-2018</t>
  </si>
  <si>
    <t>27-11-2018</t>
  </si>
  <si>
    <t>28-11-2018</t>
  </si>
  <si>
    <t>29-11-2018</t>
  </si>
  <si>
    <t>03-12-2018</t>
  </si>
  <si>
    <t>04-12-2018</t>
  </si>
  <si>
    <t>05-12-2018</t>
  </si>
  <si>
    <t>06-12-2018</t>
  </si>
  <si>
    <t>10-12-2018</t>
  </si>
  <si>
    <t>11-12-2018</t>
  </si>
  <si>
    <t>12-12-2018</t>
  </si>
  <si>
    <t>13-12-2018</t>
  </si>
  <si>
    <t>17-12-2018</t>
  </si>
  <si>
    <t>18-12-2018</t>
  </si>
  <si>
    <t>19-12-2018</t>
  </si>
  <si>
    <t>20-12-2018</t>
  </si>
  <si>
    <t>24-12-2018</t>
  </si>
  <si>
    <t>25-12-2018</t>
  </si>
  <si>
    <t>26-12-2018</t>
  </si>
  <si>
    <t>27-12-2018</t>
  </si>
  <si>
    <t>31-12-2018</t>
  </si>
  <si>
    <t>01-01-2019</t>
  </si>
  <si>
    <t>02-01-2019</t>
  </si>
  <si>
    <t>03-01-2019</t>
  </si>
  <si>
    <t>07-01-2019</t>
  </si>
  <si>
    <t>08-01-2019</t>
  </si>
  <si>
    <t>09-01-2019</t>
  </si>
  <si>
    <t>10-01-2019</t>
  </si>
  <si>
    <t>14-01-2019</t>
  </si>
  <si>
    <t>15-01-2019</t>
  </si>
  <si>
    <t>16-01-2019</t>
  </si>
  <si>
    <t>17-01-2019</t>
  </si>
  <si>
    <t>21-01-2019</t>
  </si>
  <si>
    <t>22-01-2019</t>
  </si>
  <si>
    <t>23-01-2019</t>
  </si>
  <si>
    <t>24-01-2019</t>
  </si>
  <si>
    <t>28-01-2019</t>
  </si>
  <si>
    <t>29-01-2019</t>
  </si>
  <si>
    <t>30-01-2019</t>
  </si>
  <si>
    <t>31-01-2019</t>
  </si>
  <si>
    <t>04-02-2019</t>
  </si>
  <si>
    <t>05-02-2019</t>
  </si>
  <si>
    <t>06-02-2019</t>
  </si>
  <si>
    <t>07-02-2019</t>
  </si>
  <si>
    <t>11-02-2019</t>
  </si>
  <si>
    <t>12-02-2019</t>
  </si>
  <si>
    <t>13-02-2019</t>
  </si>
  <si>
    <t>14-02-2019</t>
  </si>
  <si>
    <t>18-02-2019</t>
  </si>
  <si>
    <t>19-02-2019</t>
  </si>
  <si>
    <t>20-02-2019</t>
  </si>
  <si>
    <t>21-02-2019</t>
  </si>
  <si>
    <t>25-02-2019</t>
  </si>
  <si>
    <t>26-02-2019</t>
  </si>
  <si>
    <t>27-02-2019</t>
  </si>
  <si>
    <t>28-02-2019</t>
  </si>
  <si>
    <t>04-03-2019</t>
  </si>
  <si>
    <t>05-03-2019</t>
  </si>
  <si>
    <t>06-03-2019</t>
  </si>
  <si>
    <t>07-03-2019</t>
  </si>
  <si>
    <t>11-03-2019</t>
  </si>
  <si>
    <t>12-03-2019</t>
  </si>
  <si>
    <t>13-03-2019</t>
  </si>
  <si>
    <t>14-03-2019</t>
  </si>
  <si>
    <t>18-03-2019</t>
  </si>
  <si>
    <t>19-03-2019</t>
  </si>
  <si>
    <t>20-03-2019</t>
  </si>
  <si>
    <t>21-03-2019</t>
  </si>
  <si>
    <t>25-03-2019</t>
  </si>
  <si>
    <t>26-03-2019</t>
  </si>
  <si>
    <t>27-03-2019</t>
  </si>
  <si>
    <t>28-03-2019</t>
  </si>
  <si>
    <t>01-04-2019</t>
  </si>
  <si>
    <t>02-04-2019</t>
  </si>
  <si>
    <t>03-04-2019</t>
  </si>
  <si>
    <t>04-04-2019</t>
  </si>
  <si>
    <t>08-04-2019</t>
  </si>
  <si>
    <t>09-04-2019</t>
  </si>
  <si>
    <t>10-04-2019</t>
  </si>
  <si>
    <t>11-04-2019</t>
  </si>
  <si>
    <t>15-04-2019</t>
  </si>
  <si>
    <t>16-04-2019</t>
  </si>
  <si>
    <t>17-04-2019</t>
  </si>
  <si>
    <t>18-04-2019</t>
  </si>
  <si>
    <t>22-04-2019</t>
  </si>
  <si>
    <t>23-04-2019</t>
  </si>
  <si>
    <t>24-04-2019</t>
  </si>
  <si>
    <t>25-04-2019</t>
  </si>
  <si>
    <t>29-04-2019</t>
  </si>
  <si>
    <t>30-04-2019</t>
  </si>
  <si>
    <t>01-05-2019</t>
  </si>
  <si>
    <t>02-05-2019</t>
  </si>
  <si>
    <t>06-05-2019</t>
  </si>
  <si>
    <t>07-05-2019</t>
  </si>
  <si>
    <t>08-05-2019</t>
  </si>
  <si>
    <t>09-05-2019</t>
  </si>
  <si>
    <t>13-05-2019</t>
  </si>
  <si>
    <t>14-05-2019</t>
  </si>
  <si>
    <t>15-05-2019</t>
  </si>
  <si>
    <t>16-05-2019</t>
  </si>
  <si>
    <t>20-05-2019</t>
  </si>
  <si>
    <t>21-05-2019</t>
  </si>
  <si>
    <t>22-05-2019</t>
  </si>
  <si>
    <t>23-05-2019</t>
  </si>
  <si>
    <t>27-05-2019</t>
  </si>
  <si>
    <t>28-05-2019</t>
  </si>
  <si>
    <t>29-05-2019</t>
  </si>
  <si>
    <t>30-05-2019</t>
  </si>
  <si>
    <t>03-06-2019</t>
  </si>
  <si>
    <t>04-06-2019</t>
  </si>
  <si>
    <t>05-06-2019</t>
  </si>
  <si>
    <t>06-06-2019</t>
  </si>
  <si>
    <t>10-06-2019</t>
  </si>
  <si>
    <t>11-06-2019</t>
  </si>
  <si>
    <t>12-06-2019</t>
  </si>
  <si>
    <t>13-06-2019</t>
  </si>
  <si>
    <t>17-06-2019</t>
  </si>
  <si>
    <t>18-06-2019</t>
  </si>
  <si>
    <t>19-06-2019</t>
  </si>
  <si>
    <t>20-06-2019</t>
  </si>
  <si>
    <t>24-06-2019</t>
  </si>
  <si>
    <t>25-06-2019</t>
  </si>
  <si>
    <t>26-06-2019</t>
  </si>
  <si>
    <t>27-06-2019</t>
  </si>
  <si>
    <t>01-07-2019</t>
  </si>
  <si>
    <t>02-07-2019</t>
  </si>
  <si>
    <t>03-07-2019</t>
  </si>
  <si>
    <t>04-07-2019</t>
  </si>
  <si>
    <t>08-07-2019</t>
  </si>
  <si>
    <t>09-07-2019</t>
  </si>
  <si>
    <t>10-07-2019</t>
  </si>
  <si>
    <t>11-07-2019</t>
  </si>
  <si>
    <t>15-07-2019</t>
  </si>
  <si>
    <t>16-07-2019</t>
  </si>
  <si>
    <t>17-07-2019</t>
  </si>
  <si>
    <t>18-07-2019</t>
  </si>
  <si>
    <t>22-07-2019</t>
  </si>
  <si>
    <t>23-07-2019</t>
  </si>
  <si>
    <t>24-07-2019</t>
  </si>
  <si>
    <t>25-07-2019</t>
  </si>
  <si>
    <t>29-07-2019</t>
  </si>
  <si>
    <t>30-07-2019</t>
  </si>
  <si>
    <t>31-07-2019</t>
  </si>
  <si>
    <t>01-08-2019</t>
  </si>
  <si>
    <t>05-08-2019</t>
  </si>
  <si>
    <t>06-08-2019</t>
  </si>
  <si>
    <t>07-08-2019</t>
  </si>
  <si>
    <t>08-08-2019</t>
  </si>
  <si>
    <t>12-08-2019</t>
  </si>
  <si>
    <t>13-08-2019</t>
  </si>
  <si>
    <t>14-08-2019</t>
  </si>
  <si>
    <t>15-08-2019</t>
  </si>
  <si>
    <t>19-08-2019</t>
  </si>
  <si>
    <t>20-08-2019</t>
  </si>
  <si>
    <t>21-08-2019</t>
  </si>
  <si>
    <t>22-08-2019</t>
  </si>
  <si>
    <t>26-08-2019</t>
  </si>
  <si>
    <t>27-08-2019</t>
  </si>
  <si>
    <t>28-08-2019</t>
  </si>
  <si>
    <t>29-08-2019</t>
  </si>
  <si>
    <t>02-09-2019</t>
  </si>
  <si>
    <t>03-09-2019</t>
  </si>
  <si>
    <t>04-09-2019</t>
  </si>
  <si>
    <t>05-09-2019</t>
  </si>
  <si>
    <t>09-09-2019</t>
  </si>
  <si>
    <t>10-09-2019</t>
  </si>
  <si>
    <t>11-09-2019</t>
  </si>
  <si>
    <t>12-09-2019</t>
  </si>
  <si>
    <t>16-09-2019</t>
  </si>
  <si>
    <t>17-09-2019</t>
  </si>
  <si>
    <t>18-09-2019</t>
  </si>
  <si>
    <t>19-09-2019</t>
  </si>
  <si>
    <t>23-09-2019</t>
  </si>
  <si>
    <t>24-09-2019</t>
  </si>
  <si>
    <t>25-09-2019</t>
  </si>
  <si>
    <t>26-09-2019</t>
  </si>
  <si>
    <t>30-09-2019</t>
  </si>
  <si>
    <t>01-10-2019</t>
  </si>
  <si>
    <t>02-10-2019</t>
  </si>
  <si>
    <t>03-10-2019</t>
  </si>
  <si>
    <t>07-10-2019</t>
  </si>
  <si>
    <t>08-10-2019</t>
  </si>
  <si>
    <t>09-10-2019</t>
  </si>
  <si>
    <t>10-10-2019</t>
  </si>
  <si>
    <t>14-10-2019</t>
  </si>
  <si>
    <t>15-10-2019</t>
  </si>
  <si>
    <t>16-10-2019</t>
  </si>
  <si>
    <t>17-10-2019</t>
  </si>
  <si>
    <t>21-10-2019</t>
  </si>
  <si>
    <t>22-10-2019</t>
  </si>
  <si>
    <t>23-10-2019</t>
  </si>
  <si>
    <t>24-10-2019</t>
  </si>
  <si>
    <t>28-10-2019</t>
  </si>
  <si>
    <t>29-10-2019</t>
  </si>
  <si>
    <t>30-10-2019</t>
  </si>
  <si>
    <t>31-10-2019</t>
  </si>
  <si>
    <t>04-11-2019</t>
  </si>
  <si>
    <t>05-11-2019</t>
  </si>
  <si>
    <t>06-11-2019</t>
  </si>
  <si>
    <t>07-11-2019</t>
  </si>
  <si>
    <t>11-11-2019</t>
  </si>
  <si>
    <t>12-11-2019</t>
  </si>
  <si>
    <t>13-11-2019</t>
  </si>
  <si>
    <t>14-11-2019</t>
  </si>
  <si>
    <t>18-11-2019</t>
  </si>
  <si>
    <t>19-11-2019</t>
  </si>
  <si>
    <t>20-11-2019</t>
  </si>
  <si>
    <t>21-11-2019</t>
  </si>
  <si>
    <t>25-11-2019</t>
  </si>
  <si>
    <t>26-11-2019</t>
  </si>
  <si>
    <t>27-11-2019</t>
  </si>
  <si>
    <t>28-11-2019</t>
  </si>
  <si>
    <t>02-12-2019</t>
  </si>
  <si>
    <t>03-12-2019</t>
  </si>
  <si>
    <t>04-12-2019</t>
  </si>
  <si>
    <t>05-12-2019</t>
  </si>
  <si>
    <t>09-12-2019</t>
  </si>
  <si>
    <t>10-12-2019</t>
  </si>
  <si>
    <t>11-12-2019</t>
  </si>
  <si>
    <t>12-12-2019</t>
  </si>
  <si>
    <t>16-12-2019</t>
  </si>
  <si>
    <t>17-12-2019</t>
  </si>
  <si>
    <t>18-12-2019</t>
  </si>
  <si>
    <t>19-12-2019</t>
  </si>
  <si>
    <t>23-12-2019</t>
  </si>
  <si>
    <t>24-12-2019</t>
  </si>
  <si>
    <t>25-12-2019</t>
  </si>
  <si>
    <t>26-12-2019</t>
  </si>
  <si>
    <t>30-12-2019</t>
  </si>
  <si>
    <t>31-12-2019</t>
  </si>
  <si>
    <t>01-01-2020</t>
  </si>
  <si>
    <t>02-01-2020</t>
  </si>
  <si>
    <t>06-01-2020</t>
  </si>
  <si>
    <t>07-01-2020</t>
  </si>
  <si>
    <t>08-01-2020</t>
  </si>
  <si>
    <t>09-01-2020</t>
  </si>
  <si>
    <t>13-01-2020</t>
  </si>
  <si>
    <t>14-01-2020</t>
  </si>
  <si>
    <t>15-01-2020</t>
  </si>
  <si>
    <t>16-01-2020</t>
  </si>
  <si>
    <t>20-01-2020</t>
  </si>
  <si>
    <t>21-01-2020</t>
  </si>
  <si>
    <t>22-01-2020</t>
  </si>
  <si>
    <t>23-01-2020</t>
  </si>
  <si>
    <t>27-01-2020</t>
  </si>
  <si>
    <t>28-01-2020</t>
  </si>
  <si>
    <t>29-01-2020</t>
  </si>
  <si>
    <t>30-01-2020</t>
  </si>
  <si>
    <t>03-02-2020</t>
  </si>
  <si>
    <t>04-02-2020</t>
  </si>
  <si>
    <t>05-02-2020</t>
  </si>
  <si>
    <t>06-02-2020</t>
  </si>
  <si>
    <t>10-02-2020</t>
  </si>
  <si>
    <t>11-02-2020</t>
  </si>
  <si>
    <t>12-02-2020</t>
  </si>
  <si>
    <t>13-02-2020</t>
  </si>
  <si>
    <t>17-02-2020</t>
  </si>
  <si>
    <t>18-02-2020</t>
  </si>
  <si>
    <t>19-02-2020</t>
  </si>
  <si>
    <t>20-02-2020</t>
  </si>
  <si>
    <t>24-02-2020</t>
  </si>
  <si>
    <t>25-02-2020</t>
  </si>
  <si>
    <t>26-02-2020</t>
  </si>
  <si>
    <t>27-02-2020</t>
  </si>
  <si>
    <t>02-03-2020</t>
  </si>
  <si>
    <t>03-03-2020</t>
  </si>
  <si>
    <t>04-03-2020</t>
  </si>
  <si>
    <t>05-03-2020</t>
  </si>
  <si>
    <t>09-03-2020</t>
  </si>
  <si>
    <t>10-03-2020</t>
  </si>
  <si>
    <t>11-03-2020</t>
  </si>
  <si>
    <t>12-03-2020</t>
  </si>
  <si>
    <t>16-03-2020</t>
  </si>
  <si>
    <t>17-03-2020</t>
  </si>
  <si>
    <t>18-03-2020</t>
  </si>
  <si>
    <t>19-03-2020</t>
  </si>
  <si>
    <t>23-03-2020</t>
  </si>
  <si>
    <t>24-03-2020</t>
  </si>
  <si>
    <t>25-03-2020</t>
  </si>
  <si>
    <t>26-03-2020</t>
  </si>
  <si>
    <t>30-03-2020</t>
  </si>
  <si>
    <t>31-03-2020</t>
  </si>
  <si>
    <t>01-04-2020</t>
  </si>
  <si>
    <t>02-04-2020</t>
  </si>
  <si>
    <t>06-04-2020</t>
  </si>
  <si>
    <t>07-04-2020</t>
  </si>
  <si>
    <t>08-04-2020</t>
  </si>
  <si>
    <t>09-04-2020</t>
  </si>
  <si>
    <t>13-04-2020</t>
  </si>
  <si>
    <t>14-04-2020</t>
  </si>
  <si>
    <t>15-04-2020</t>
  </si>
  <si>
    <t>16-04-2020</t>
  </si>
  <si>
    <t>20-04-2020</t>
  </si>
  <si>
    <t>21-04-2020</t>
  </si>
  <si>
    <t>22-04-2020</t>
  </si>
  <si>
    <t>23-04-2020</t>
  </si>
  <si>
    <t>27-04-2020</t>
  </si>
  <si>
    <t>28-04-2020</t>
  </si>
  <si>
    <t>29-04-2020</t>
  </si>
  <si>
    <t>30-04-2020</t>
  </si>
  <si>
    <t>04-05-2020</t>
  </si>
  <si>
    <t>05-05-2020</t>
  </si>
  <si>
    <t>06-05-2020</t>
  </si>
  <si>
    <t>07-05-2020</t>
  </si>
  <si>
    <t>11-05-2020</t>
  </si>
  <si>
    <t>12-05-2020</t>
  </si>
  <si>
    <t>13-05-2020</t>
  </si>
  <si>
    <t>14-05-2020</t>
  </si>
  <si>
    <t>18-05-2020</t>
  </si>
  <si>
    <t>19-05-2020</t>
  </si>
  <si>
    <t>20-05-2020</t>
  </si>
  <si>
    <t>21-05-2020</t>
  </si>
  <si>
    <t>25-05-2020</t>
  </si>
  <si>
    <t>26-05-2020</t>
  </si>
  <si>
    <t>27-05-2020</t>
  </si>
  <si>
    <t>28-05-2020</t>
  </si>
  <si>
    <t>01-06-2020</t>
  </si>
  <si>
    <t>02-06-2020</t>
  </si>
  <si>
    <t>03-06-2020</t>
  </si>
  <si>
    <t>04-06-2020</t>
  </si>
  <si>
    <t>08-06-2020</t>
  </si>
  <si>
    <t>09-06-2020</t>
  </si>
  <si>
    <t>10-06-2020</t>
  </si>
  <si>
    <t>11-06-2020</t>
  </si>
  <si>
    <t>15-06-2020</t>
  </si>
  <si>
    <t>16-06-2020</t>
  </si>
  <si>
    <t>17-06-2020</t>
  </si>
  <si>
    <t>18-06-2020</t>
  </si>
  <si>
    <t>22-06-2020</t>
  </si>
  <si>
    <t>23-06-2020</t>
  </si>
  <si>
    <t>24-06-2020</t>
  </si>
  <si>
    <t>25-06-2020</t>
  </si>
  <si>
    <t>29-06-2020</t>
  </si>
  <si>
    <t>30-06-2020</t>
  </si>
  <si>
    <t>01-07-2020</t>
  </si>
  <si>
    <t>02-07-2020</t>
  </si>
  <si>
    <t>06-07-2020</t>
  </si>
  <si>
    <t>07-07-2020</t>
  </si>
  <si>
    <t>08-07-2020</t>
  </si>
  <si>
    <t>09-07-2020</t>
  </si>
  <si>
    <t>13-07-2020</t>
  </si>
  <si>
    <t>14-07-2020</t>
  </si>
  <si>
    <t>15-07-2020</t>
  </si>
  <si>
    <t>16-07-2020</t>
  </si>
  <si>
    <t>20-07-2020</t>
  </si>
  <si>
    <t>21-07-2020</t>
  </si>
  <si>
    <t>22-07-2020</t>
  </si>
  <si>
    <t>23-07-2020</t>
  </si>
  <si>
    <t>27-07-2020</t>
  </si>
  <si>
    <t>28-07-2020</t>
  </si>
  <si>
    <t>29-07-2020</t>
  </si>
  <si>
    <t>30-07-2020</t>
  </si>
  <si>
    <t>03-08-2020</t>
  </si>
  <si>
    <t>04-08-2020</t>
  </si>
  <si>
    <t>05-08-2020</t>
  </si>
  <si>
    <t>06-08-2020</t>
  </si>
  <si>
    <t>10-08-2020</t>
  </si>
  <si>
    <t>11-08-2020</t>
  </si>
  <si>
    <t>12-08-2020</t>
  </si>
  <si>
    <t>13-08-2020</t>
  </si>
  <si>
    <t>17-08-2020</t>
  </si>
  <si>
    <t>18-08-2020</t>
  </si>
  <si>
    <t>19-08-2020</t>
  </si>
  <si>
    <t>20-08-2020</t>
  </si>
  <si>
    <t>24-08-2020</t>
  </si>
  <si>
    <t>25-08-2020</t>
  </si>
  <si>
    <t>26-08-2020</t>
  </si>
  <si>
    <t>27-08-2020</t>
  </si>
  <si>
    <t>31-08-2020</t>
  </si>
  <si>
    <t>01-09-2020</t>
  </si>
  <si>
    <t>02-09-2020</t>
  </si>
  <si>
    <t>03-09-2020</t>
  </si>
  <si>
    <t>07-09-2020</t>
  </si>
  <si>
    <t>08-09-2020</t>
  </si>
  <si>
    <t>09-09-2020</t>
  </si>
  <si>
    <t>10-09-2020</t>
  </si>
  <si>
    <t>14-09-2020</t>
  </si>
  <si>
    <t>15-09-2020</t>
  </si>
  <si>
    <t>16-09-2020</t>
  </si>
  <si>
    <t>17-09-2020</t>
  </si>
  <si>
    <t>21-09-2020</t>
  </si>
  <si>
    <t>22-09-2020</t>
  </si>
  <si>
    <t>23-09-2020</t>
  </si>
  <si>
    <t>24-09-2020</t>
  </si>
  <si>
    <t>28-09-2020</t>
  </si>
  <si>
    <t>29-09-2020</t>
  </si>
  <si>
    <t>30-09-2020</t>
  </si>
  <si>
    <t>01-10-2020</t>
  </si>
  <si>
    <t>05-10-2020</t>
  </si>
  <si>
    <t>06-10-2020</t>
  </si>
  <si>
    <t>07-10-2020</t>
  </si>
  <si>
    <t>08-10-2020</t>
  </si>
  <si>
    <t>12-10-2020</t>
  </si>
  <si>
    <t>13-10-2020</t>
  </si>
  <si>
    <t>14-10-2020</t>
  </si>
  <si>
    <t>15-10-2020</t>
  </si>
  <si>
    <t>19-10-2020</t>
  </si>
  <si>
    <t>20-10-2020</t>
  </si>
  <si>
    <t>21-10-2020</t>
  </si>
  <si>
    <t>22-10-2020</t>
  </si>
  <si>
    <t>26-10-2020</t>
  </si>
  <si>
    <t>27-10-2020</t>
  </si>
  <si>
    <t>28-10-2020</t>
  </si>
  <si>
    <t>29-10-2020</t>
  </si>
  <si>
    <t>02-11-2020</t>
  </si>
  <si>
    <t>03-11-2020</t>
  </si>
  <si>
    <t>04-11-2020</t>
  </si>
  <si>
    <t>05-11-2020</t>
  </si>
  <si>
    <t>09-11-2020</t>
  </si>
  <si>
    <t>10-11-2020</t>
  </si>
  <si>
    <t>11-11-2020</t>
  </si>
  <si>
    <t>12-11-2020</t>
  </si>
  <si>
    <t>16-11-2020</t>
  </si>
  <si>
    <t>17-11-2020</t>
  </si>
  <si>
    <t>18-11-2020</t>
  </si>
  <si>
    <t>19-11-2020</t>
  </si>
  <si>
    <t>23-11-2020</t>
  </si>
  <si>
    <t>24-11-2020</t>
  </si>
  <si>
    <t>25-11-2020</t>
  </si>
  <si>
    <t>26-11-2020</t>
  </si>
  <si>
    <t>30-11-2020</t>
  </si>
  <si>
    <t>01-12-2020</t>
  </si>
  <si>
    <t>02-12-2020</t>
  </si>
  <si>
    <t>03-12-2020</t>
  </si>
  <si>
    <t>07-12-2020</t>
  </si>
  <si>
    <t>08-12-2020</t>
  </si>
  <si>
    <t>09-12-2020</t>
  </si>
  <si>
    <t>10-12-2020</t>
  </si>
  <si>
    <t>14-12-2020</t>
  </si>
  <si>
    <t>15-12-2020</t>
  </si>
  <si>
    <t>16-12-2020</t>
  </si>
  <si>
    <t>17-12-2020</t>
  </si>
  <si>
    <t>21-12-2020</t>
  </si>
  <si>
    <t>22-12-2020</t>
  </si>
  <si>
    <t>23-12-2020</t>
  </si>
  <si>
    <t>24-12-2020</t>
  </si>
  <si>
    <t>28-12-2020</t>
  </si>
  <si>
    <t>29-12-2020</t>
  </si>
  <si>
    <t>30-12-2020</t>
  </si>
  <si>
    <t>31-12-2020</t>
  </si>
  <si>
    <t>04-01-2021</t>
  </si>
  <si>
    <t>05-01-2021</t>
  </si>
  <si>
    <t>06-01-2021</t>
  </si>
  <si>
    <t>07-01-2021</t>
  </si>
  <si>
    <t>11-01-2021</t>
  </si>
  <si>
    <t>12-01-2021</t>
  </si>
  <si>
    <t>13-01-2021</t>
  </si>
  <si>
    <t>14-01-2021</t>
  </si>
  <si>
    <t>18-01-2021</t>
  </si>
  <si>
    <t>19-01-2021</t>
  </si>
  <si>
    <t>20-01-2021</t>
  </si>
  <si>
    <t>21-01-2021</t>
  </si>
  <si>
    <t>25-01-2021</t>
  </si>
  <si>
    <t>26-01-2021</t>
  </si>
  <si>
    <t>27-01-2021</t>
  </si>
  <si>
    <t>28-01-2021</t>
  </si>
  <si>
    <t>01-02-2021</t>
  </si>
  <si>
    <t>02-02-2021</t>
  </si>
  <si>
    <t>03-02-2021</t>
  </si>
  <si>
    <t>04-02-2021</t>
  </si>
  <si>
    <t>08-02-2021</t>
  </si>
  <si>
    <t>09-02-2021</t>
  </si>
  <si>
    <t>10-02-2021</t>
  </si>
  <si>
    <t>11-02-2021</t>
  </si>
  <si>
    <t>15-02-2021</t>
  </si>
  <si>
    <t>16-02-2021</t>
  </si>
  <si>
    <t>17-02-2021</t>
  </si>
  <si>
    <t>18-02-2021</t>
  </si>
  <si>
    <t>22-02-2021</t>
  </si>
  <si>
    <t>23-02-2021</t>
  </si>
  <si>
    <t>24-02-2021</t>
  </si>
  <si>
    <t>25-02-2021</t>
  </si>
  <si>
    <t>01-03-2021</t>
  </si>
  <si>
    <t>02-03-2021</t>
  </si>
  <si>
    <t>03-03-2021</t>
  </si>
  <si>
    <t>04-03-2021</t>
  </si>
  <si>
    <t>08-03-2021</t>
  </si>
  <si>
    <t>09-03-2021</t>
  </si>
  <si>
    <t>10-03-2021</t>
  </si>
  <si>
    <t>11-03-2021</t>
  </si>
  <si>
    <t>15-03-2021</t>
  </si>
  <si>
    <t>16-03-2021</t>
  </si>
  <si>
    <t>17-03-2021</t>
  </si>
  <si>
    <t>18-03-2021</t>
  </si>
  <si>
    <t>22-03-2021</t>
  </si>
  <si>
    <t>23-03-2021</t>
  </si>
  <si>
    <t>24-03-2021</t>
  </si>
  <si>
    <t>25-03-2021</t>
  </si>
  <si>
    <t>29-03-2021</t>
  </si>
  <si>
    <t>30-03-2021</t>
  </si>
  <si>
    <t>31-03-2021</t>
  </si>
  <si>
    <t>01-04-2021</t>
  </si>
  <si>
    <t>05-04-2021</t>
  </si>
  <si>
    <t>06-04-2021</t>
  </si>
  <si>
    <t>07-04-2021</t>
  </si>
  <si>
    <t>08-04-2021</t>
  </si>
  <si>
    <t>12-04-2021</t>
  </si>
  <si>
    <t>13-04-2021</t>
  </si>
  <si>
    <t>14-04-2021</t>
  </si>
  <si>
    <t>15-04-2021</t>
  </si>
  <si>
    <t>19-04-2021</t>
  </si>
  <si>
    <t>20-04-2021</t>
  </si>
  <si>
    <t>21-04-2021</t>
  </si>
  <si>
    <t>22-04-2021</t>
  </si>
  <si>
    <t>26-04-2021</t>
  </si>
  <si>
    <t>27-04-2021</t>
  </si>
  <si>
    <t>28-04-2021</t>
  </si>
  <si>
    <t>29-04-2021</t>
  </si>
  <si>
    <t>03-05-2021</t>
  </si>
  <si>
    <t>04-05-2021</t>
  </si>
  <si>
    <t>05-05-2021</t>
  </si>
  <si>
    <t>06-05-2021</t>
  </si>
  <si>
    <t>10-05-2021</t>
  </si>
  <si>
    <t>11-05-2021</t>
  </si>
  <si>
    <t>12-05-2021</t>
  </si>
  <si>
    <t>13-05-2021</t>
  </si>
  <si>
    <t>17-05-2021</t>
  </si>
  <si>
    <t>18-05-2021</t>
  </si>
  <si>
    <t>19-05-2021</t>
  </si>
  <si>
    <t>20-05-2021</t>
  </si>
  <si>
    <t>24-05-2021</t>
  </si>
  <si>
    <t>25-05-2021</t>
  </si>
  <si>
    <t>26-05-2021</t>
  </si>
  <si>
    <t>27-05-2021</t>
  </si>
  <si>
    <t>31-05-2021</t>
  </si>
  <si>
    <t>01-06-2021</t>
  </si>
  <si>
    <t>02-06-2021</t>
  </si>
  <si>
    <t>03-06-2021</t>
  </si>
  <si>
    <t>07-06-2021</t>
  </si>
  <si>
    <t>08-06-2021</t>
  </si>
  <si>
    <t>09-06-2021</t>
  </si>
  <si>
    <t>10-06-2021</t>
  </si>
  <si>
    <t>14-06-2021</t>
  </si>
  <si>
    <t>15-06-2021</t>
  </si>
  <si>
    <t>16-06-2021</t>
  </si>
  <si>
    <t>17-06-2021</t>
  </si>
  <si>
    <t>21-06-2021</t>
  </si>
  <si>
    <t>22-06-2021</t>
  </si>
  <si>
    <t>23-06-2021</t>
  </si>
  <si>
    <t>24-06-2021</t>
  </si>
  <si>
    <t>28-06-2021</t>
  </si>
  <si>
    <t>29-06-2021</t>
  </si>
  <si>
    <t>30-06-2021</t>
  </si>
  <si>
    <t>01-07-2021</t>
  </si>
  <si>
    <t>05-07-2021</t>
  </si>
  <si>
    <t>06-07-2021</t>
  </si>
  <si>
    <t>07-07-2021</t>
  </si>
  <si>
    <t>08-07-2021</t>
  </si>
  <si>
    <t>12-07-2021</t>
  </si>
  <si>
    <t>13-07-2021</t>
  </si>
  <si>
    <t>14-07-2021</t>
  </si>
  <si>
    <t>15-07-2021</t>
  </si>
  <si>
    <t>19-07-2021</t>
  </si>
  <si>
    <t>20-07-2021</t>
  </si>
  <si>
    <t>21-07-2021</t>
  </si>
  <si>
    <t>22-07-2021</t>
  </si>
  <si>
    <t>26-07-2021</t>
  </si>
  <si>
    <t>27-07-2021</t>
  </si>
  <si>
    <t>28-07-2021</t>
  </si>
  <si>
    <t>29-07-2021</t>
  </si>
  <si>
    <t>02-08-2021</t>
  </si>
  <si>
    <t>03-08-2021</t>
  </si>
  <si>
    <t>04-08-2021</t>
  </si>
  <si>
    <t>05-08-2021</t>
  </si>
  <si>
    <t>09-08-2021</t>
  </si>
  <si>
    <t>10-08-2021</t>
  </si>
  <si>
    <t>11-08-2021</t>
  </si>
  <si>
    <t>12-08-2021</t>
  </si>
  <si>
    <t>16-08-2021</t>
  </si>
  <si>
    <t>17-08-2021</t>
  </si>
  <si>
    <t>18-08-2021</t>
  </si>
  <si>
    <t>19-08-2021</t>
  </si>
  <si>
    <t>23-08-2021</t>
  </si>
  <si>
    <t>24-08-2021</t>
  </si>
  <si>
    <t>25-08-2021</t>
  </si>
  <si>
    <t>26-08-2021</t>
  </si>
  <si>
    <t>30-08-2021</t>
  </si>
  <si>
    <t>31-08-2021</t>
  </si>
  <si>
    <t>01-09-2021</t>
  </si>
  <si>
    <t>02-09-2021</t>
  </si>
  <si>
    <t>06-09-2021</t>
  </si>
  <si>
    <t>07-09-2021</t>
  </si>
  <si>
    <t>08-09-2021</t>
  </si>
  <si>
    <t>09-09-2021</t>
  </si>
  <si>
    <t>13-09-2021</t>
  </si>
  <si>
    <t>14-09-2021</t>
  </si>
  <si>
    <t>15-09-2021</t>
  </si>
  <si>
    <t>16-09-2021</t>
  </si>
  <si>
    <t>20-09-2021</t>
  </si>
  <si>
    <t>21-09-2021</t>
  </si>
  <si>
    <t>22-09-2021</t>
  </si>
  <si>
    <t>23-09-2021</t>
  </si>
  <si>
    <t>27-09-2021</t>
  </si>
  <si>
    <t>28-09-2021</t>
  </si>
  <si>
    <t>29-09-2021</t>
  </si>
  <si>
    <t>30-09-2021</t>
  </si>
  <si>
    <t>04-10-2021</t>
  </si>
  <si>
    <t>05-10-2021</t>
  </si>
  <si>
    <t>06-10-2021</t>
  </si>
  <si>
    <t>07-10-2021</t>
  </si>
  <si>
    <t>11-10-2021</t>
  </si>
  <si>
    <t>12-10-2021</t>
  </si>
  <si>
    <t>13-10-2021</t>
  </si>
  <si>
    <t>14-10-2021</t>
  </si>
  <si>
    <t>18-10-2021</t>
  </si>
  <si>
    <t>19-10-2021</t>
  </si>
  <si>
    <t>20-10-2021</t>
  </si>
  <si>
    <t>21-10-2021</t>
  </si>
  <si>
    <t>25-10-2021</t>
  </si>
  <si>
    <t>26-10-2021</t>
  </si>
  <si>
    <t>27-10-2021</t>
  </si>
  <si>
    <t>28-10-2021</t>
  </si>
  <si>
    <t>01-11-2021</t>
  </si>
  <si>
    <t>02-11-2021</t>
  </si>
  <si>
    <t>03-11-2021</t>
  </si>
  <si>
    <t>04-11-2021</t>
  </si>
  <si>
    <t>08-11-2021</t>
  </si>
  <si>
    <t>09-11-2021</t>
  </si>
  <si>
    <t>10-11-2021</t>
  </si>
  <si>
    <t>11-11-2021</t>
  </si>
  <si>
    <t>15-11-2021</t>
  </si>
  <si>
    <t>16-11-2021</t>
  </si>
  <si>
    <t>17-11-2021</t>
  </si>
  <si>
    <t>18-11-2021</t>
  </si>
  <si>
    <t>22-11-2021</t>
  </si>
  <si>
    <t>23-11-2021</t>
  </si>
  <si>
    <t>24-11-2021</t>
  </si>
  <si>
    <t>25-11-2021</t>
  </si>
  <si>
    <t>29-11-2021</t>
  </si>
  <si>
    <t>30-11-2021</t>
  </si>
  <si>
    <t>01-12-2021</t>
  </si>
  <si>
    <t>02-12-2021</t>
  </si>
  <si>
    <t>06-12-2021</t>
  </si>
  <si>
    <t>07-12-2021</t>
  </si>
  <si>
    <t>08-12-2021</t>
  </si>
  <si>
    <t>09-12-2021</t>
  </si>
  <si>
    <t>13-12-2021</t>
  </si>
  <si>
    <t>14-12-2021</t>
  </si>
  <si>
    <t>15-12-2021</t>
  </si>
  <si>
    <t>16-12-2021</t>
  </si>
  <si>
    <t>20-12-2021</t>
  </si>
  <si>
    <t>21-12-2021</t>
  </si>
  <si>
    <t>22-12-2021</t>
  </si>
  <si>
    <t>23-12-2021</t>
  </si>
  <si>
    <t>27-12-2021</t>
  </si>
  <si>
    <t>28-12-2021</t>
  </si>
  <si>
    <t>29-12-2021</t>
  </si>
  <si>
    <t>30-12-2021</t>
  </si>
  <si>
    <t>03-01-2022</t>
  </si>
  <si>
    <t>04-01-2022</t>
  </si>
  <si>
    <t>05-01-2022</t>
  </si>
  <si>
    <t>06-01-2022</t>
  </si>
  <si>
    <t>10-01-2022</t>
  </si>
  <si>
    <t>11-01-2022</t>
  </si>
  <si>
    <t>12-01-2022</t>
  </si>
  <si>
    <t>13-01-2022</t>
  </si>
  <si>
    <t>17-01-2022</t>
  </si>
  <si>
    <t>18-01-2022</t>
  </si>
  <si>
    <t>19-01-2022</t>
  </si>
  <si>
    <t>20-01-2022</t>
  </si>
  <si>
    <t>24-01-2022</t>
  </si>
  <si>
    <t>25-01-2022</t>
  </si>
  <si>
    <t>26-01-2022</t>
  </si>
  <si>
    <t>27-01-2022</t>
  </si>
  <si>
    <t>31-01-2022</t>
  </si>
  <si>
    <t>01-02-2022</t>
  </si>
  <si>
    <t>02-02-2022</t>
  </si>
  <si>
    <t>03-02-2022</t>
  </si>
  <si>
    <t>07-02-2022</t>
  </si>
  <si>
    <t>08-02-2022</t>
  </si>
  <si>
    <t>09-02-2022</t>
  </si>
  <si>
    <t>10-02-2022</t>
  </si>
  <si>
    <t>14-02-2022</t>
  </si>
  <si>
    <t>15-02-2022</t>
  </si>
  <si>
    <t>16-02-2022</t>
  </si>
  <si>
    <t>17-02-2022</t>
  </si>
  <si>
    <t>21-02-2022</t>
  </si>
  <si>
    <t>22-02-2022</t>
  </si>
  <si>
    <t>23-02-2022</t>
  </si>
  <si>
    <t>24-02-2022</t>
  </si>
  <si>
    <t>28-02-2022</t>
  </si>
  <si>
    <t>01-03-2022</t>
  </si>
  <si>
    <t>02-03-2022</t>
  </si>
  <si>
    <t>03-03-2022</t>
  </si>
  <si>
    <t>07-03-2022</t>
  </si>
  <si>
    <t>08-03-2022</t>
  </si>
  <si>
    <t>09-03-2022</t>
  </si>
  <si>
    <t>10-03-2022</t>
  </si>
  <si>
    <t>14-03-2022</t>
  </si>
  <si>
    <t>15-03-2022</t>
  </si>
  <si>
    <t>16-03-2022</t>
  </si>
  <si>
    <t>17-03-2022</t>
  </si>
  <si>
    <t>21-03-2022</t>
  </si>
  <si>
    <t>22-03-2022</t>
  </si>
  <si>
    <t>23-03-2022</t>
  </si>
  <si>
    <t>24-03-2022</t>
  </si>
  <si>
    <t>28-03-2022</t>
  </si>
  <si>
    <t>29-03-2022</t>
  </si>
  <si>
    <t>30-03-2022</t>
  </si>
  <si>
    <t>31-03-2022</t>
  </si>
  <si>
    <t>04-04-2022</t>
  </si>
  <si>
    <t>05-04-2022</t>
  </si>
  <si>
    <t>06-04-2022</t>
  </si>
  <si>
    <t>07-04-2022</t>
  </si>
  <si>
    <t>11-04-2022</t>
  </si>
  <si>
    <t>12-04-2022</t>
  </si>
  <si>
    <t>13-04-2022</t>
  </si>
  <si>
    <t>14-04-2022</t>
  </si>
  <si>
    <t>18-04-2022</t>
  </si>
  <si>
    <t>19-04-2022</t>
  </si>
  <si>
    <t>20-04-2022</t>
  </si>
  <si>
    <t>21-04-2022</t>
  </si>
  <si>
    <t>25-04-2022</t>
  </si>
  <si>
    <t>26-04-2022</t>
  </si>
  <si>
    <t>27-04-2022</t>
  </si>
  <si>
    <t>28-04-2022</t>
  </si>
  <si>
    <t>02-05-2022</t>
  </si>
  <si>
    <t>03-05-2022</t>
  </si>
  <si>
    <t>04-05-2022</t>
  </si>
  <si>
    <t>05-05-2022</t>
  </si>
  <si>
    <t>09-05-2022</t>
  </si>
  <si>
    <t>10-05-2022</t>
  </si>
  <si>
    <t>11-05-2022</t>
  </si>
  <si>
    <t>12-05-2022</t>
  </si>
  <si>
    <t>16-05-2022</t>
  </si>
  <si>
    <t>17-05-2022</t>
  </si>
  <si>
    <t>18-05-2022</t>
  </si>
  <si>
    <t>19-05-2022</t>
  </si>
  <si>
    <t>23-05-2022</t>
  </si>
  <si>
    <t>24-05-2022</t>
  </si>
  <si>
    <t>25-05-2022</t>
  </si>
  <si>
    <t>26-05-2022</t>
  </si>
  <si>
    <t>30-05-2022</t>
  </si>
  <si>
    <t>31-05-2022</t>
  </si>
  <si>
    <t>01-06-2022</t>
  </si>
  <si>
    <t>02-06-2022</t>
  </si>
  <si>
    <t>06-06-2022</t>
  </si>
  <si>
    <t>07-06-2022</t>
  </si>
  <si>
    <t>08-06-2022</t>
  </si>
  <si>
    <t>09-06-2022</t>
  </si>
  <si>
    <t>13-06-2022</t>
  </si>
  <si>
    <t>14-06-2022</t>
  </si>
  <si>
    <t>15-06-2022</t>
  </si>
  <si>
    <t>16-06-2022</t>
  </si>
  <si>
    <t>20-06-2022</t>
  </si>
  <si>
    <t>21-06-2022</t>
  </si>
  <si>
    <t>22-06-2022</t>
  </si>
  <si>
    <t>23-06-2022</t>
  </si>
  <si>
    <t>27-06-2022</t>
  </si>
  <si>
    <t>28-06-2022</t>
  </si>
  <si>
    <t>29-06-2022</t>
  </si>
  <si>
    <t>30-06-2022</t>
  </si>
  <si>
    <t>04-07-2022</t>
  </si>
  <si>
    <t>05-07-2022</t>
  </si>
  <si>
    <t>06-07-2022</t>
  </si>
  <si>
    <t>07-07-2022</t>
  </si>
  <si>
    <t>11-07-2022</t>
  </si>
  <si>
    <t>12-07-2022</t>
  </si>
  <si>
    <t>13-07-2022</t>
  </si>
  <si>
    <t>14-07-2022</t>
  </si>
  <si>
    <t>18-07-2022</t>
  </si>
  <si>
    <t>19-07-2022</t>
  </si>
  <si>
    <t>20-07-2022</t>
  </si>
  <si>
    <t>21-07-2022</t>
  </si>
  <si>
    <t>25-07-2022</t>
  </si>
  <si>
    <t>26-07-2022</t>
  </si>
  <si>
    <t>27-07-2022</t>
  </si>
  <si>
    <t>28-07-2022</t>
  </si>
  <si>
    <t>01-08-2022</t>
  </si>
  <si>
    <t>02-08-2022</t>
  </si>
  <si>
    <t>03-08-2022</t>
  </si>
  <si>
    <t>04-08-2022</t>
  </si>
  <si>
    <t>08-08-2022</t>
  </si>
  <si>
    <t>09-08-2022</t>
  </si>
  <si>
    <t>10-08-2022</t>
  </si>
  <si>
    <t>11-08-2022</t>
  </si>
  <si>
    <t>15-08-2022</t>
  </si>
  <si>
    <t>16-08-2022</t>
  </si>
  <si>
    <t>17-08-2022</t>
  </si>
  <si>
    <t>18-08-2022</t>
  </si>
  <si>
    <t>22-08-2022</t>
  </si>
  <si>
    <t>23-08-2022</t>
  </si>
  <si>
    <t>24-08-2022</t>
  </si>
  <si>
    <t>25-08-2022</t>
  </si>
  <si>
    <t>29-08-2022</t>
  </si>
  <si>
    <t>30-08-2022</t>
  </si>
  <si>
    <t>31-08-2022</t>
  </si>
  <si>
    <t>01-09-2022</t>
  </si>
  <si>
    <t>05-09-2022</t>
  </si>
  <si>
    <t>06-09-2022</t>
  </si>
  <si>
    <t>07-09-2022</t>
  </si>
  <si>
    <t>08-09-2022</t>
  </si>
  <si>
    <t>12-09-2022</t>
  </si>
  <si>
    <t>13-09-2022</t>
  </si>
  <si>
    <t>14-09-2022</t>
  </si>
  <si>
    <t>15-09-2022</t>
  </si>
  <si>
    <t>19-09-2022</t>
  </si>
  <si>
    <t>20-09-2022</t>
  </si>
  <si>
    <t>21-09-2022</t>
  </si>
  <si>
    <t>22-09-2022</t>
  </si>
  <si>
    <t>26-09-2022</t>
  </si>
  <si>
    <t>27-09-2022</t>
  </si>
  <si>
    <t>28-09-2022</t>
  </si>
  <si>
    <t>29-09-2022</t>
  </si>
  <si>
    <t>03-10-2022</t>
  </si>
  <si>
    <t>04-10-2022</t>
  </si>
  <si>
    <t>05-10-2022</t>
  </si>
  <si>
    <t>06-10-2022</t>
  </si>
  <si>
    <t>10-10-2022</t>
  </si>
  <si>
    <t>11-10-2022</t>
  </si>
  <si>
    <t>12-10-2022</t>
  </si>
  <si>
    <t>13-10-2022</t>
  </si>
  <si>
    <t>17-10-2022</t>
  </si>
  <si>
    <t>18-10-2022</t>
  </si>
  <si>
    <t>19-10-2022</t>
  </si>
  <si>
    <t>20-10-2022</t>
  </si>
  <si>
    <t>24-10-2022</t>
  </si>
  <si>
    <t>25-10-2022</t>
  </si>
  <si>
    <t>26-10-2022</t>
  </si>
  <si>
    <t>27-10-2022</t>
  </si>
  <si>
    <t>31-10-2022</t>
  </si>
  <si>
    <t>01-11-2022</t>
  </si>
  <si>
    <t>02-11-2022</t>
  </si>
  <si>
    <t>03-11-2022</t>
  </si>
  <si>
    <t>07-11-2022</t>
  </si>
  <si>
    <t>08-11-2022</t>
  </si>
  <si>
    <t>09-11-2022</t>
  </si>
  <si>
    <t>10-11-2022</t>
  </si>
  <si>
    <t>14-11-2022</t>
  </si>
  <si>
    <t>15-11-2022</t>
  </si>
  <si>
    <t>16-11-2022</t>
  </si>
  <si>
    <t>17-11-2022</t>
  </si>
  <si>
    <t>21-11-2022</t>
  </si>
  <si>
    <t>22-11-2022</t>
  </si>
  <si>
    <t>23-11-2022</t>
  </si>
  <si>
    <t>24-11-2022</t>
  </si>
  <si>
    <t>28-11-2022</t>
  </si>
  <si>
    <t>29-11-2022</t>
  </si>
  <si>
    <t>30-11-2022</t>
  </si>
  <si>
    <t>01-12-2022</t>
  </si>
  <si>
    <t>05-12-2022</t>
  </si>
  <si>
    <t>06-12-2022</t>
  </si>
  <si>
    <t>07-12-2022</t>
  </si>
  <si>
    <t>08-12-2022</t>
  </si>
  <si>
    <t>12-12-2022</t>
  </si>
  <si>
    <t>13-12-2022</t>
  </si>
  <si>
    <t>14-12-2022</t>
  </si>
  <si>
    <t>15-12-2022</t>
  </si>
  <si>
    <t>19-12-2022</t>
  </si>
  <si>
    <t>20-12-2022</t>
  </si>
  <si>
    <t>21-12-2022</t>
  </si>
  <si>
    <t>22-12-2022</t>
  </si>
  <si>
    <t>26-12-2022</t>
  </si>
  <si>
    <t>27-12-2022</t>
  </si>
  <si>
    <t>28-12-2022</t>
  </si>
  <si>
    <t>29-12-2022</t>
  </si>
  <si>
    <t>02-01-2023</t>
  </si>
  <si>
    <t>03-01-2023</t>
  </si>
  <si>
    <t>04-01-2023</t>
  </si>
  <si>
    <t>05-01-2023</t>
  </si>
  <si>
    <t>09-01-2023</t>
  </si>
  <si>
    <t>10-01-2023</t>
  </si>
  <si>
    <t>11-01-2023</t>
  </si>
  <si>
    <t>12-01-2023</t>
  </si>
  <si>
    <t>16-01-2023</t>
  </si>
  <si>
    <t>17-01-2023</t>
  </si>
  <si>
    <t>18-01-2023</t>
  </si>
  <si>
    <t>19-01-2023</t>
  </si>
  <si>
    <t>23-01-2023</t>
  </si>
  <si>
    <t>24-01-2023</t>
  </si>
  <si>
    <t>25-01-2023</t>
  </si>
  <si>
    <t>26-01-2023</t>
  </si>
  <si>
    <t>30-01-2023</t>
  </si>
  <si>
    <t>31-01-2023</t>
  </si>
  <si>
    <t>01-02-2023</t>
  </si>
  <si>
    <t>02-02-2023</t>
  </si>
  <si>
    <t>06-02-2023</t>
  </si>
  <si>
    <t>07-02-2023</t>
  </si>
  <si>
    <t>08-02-2023</t>
  </si>
  <si>
    <t>09-02-2023</t>
  </si>
  <si>
    <t>13-02-2023</t>
  </si>
  <si>
    <t>14-02-2023</t>
  </si>
  <si>
    <t>15-02-2023</t>
  </si>
  <si>
    <t>16-02-2023</t>
  </si>
  <si>
    <t>20-02-2023</t>
  </si>
  <si>
    <t>21-02-2023</t>
  </si>
  <si>
    <t>22-02-2023</t>
  </si>
  <si>
    <t>23-02-2023</t>
  </si>
  <si>
    <t>27-02-2023</t>
  </si>
  <si>
    <t>28-02-2023</t>
  </si>
  <si>
    <t>01-03-2023</t>
  </si>
  <si>
    <t>02-03-2023</t>
  </si>
  <si>
    <t>06-03-2023</t>
  </si>
  <si>
    <t>07-03-2023</t>
  </si>
  <si>
    <t>08-03-2023</t>
  </si>
  <si>
    <t>09-03-2023</t>
  </si>
  <si>
    <t>13-03-2023</t>
  </si>
  <si>
    <t>14-03-2023</t>
  </si>
  <si>
    <t>15-03-2023</t>
  </si>
  <si>
    <t>16-03-2023</t>
  </si>
  <si>
    <t>20-03-2023</t>
  </si>
  <si>
    <t>21-03-2023</t>
  </si>
  <si>
    <t>22-03-2023</t>
  </si>
  <si>
    <t>23-03-2023</t>
  </si>
  <si>
    <t>27-03-2023</t>
  </si>
  <si>
    <t>28-03-2023</t>
  </si>
  <si>
    <t>29-03-2023</t>
  </si>
  <si>
    <t>30-03-2023</t>
  </si>
  <si>
    <t>03-04-2023</t>
  </si>
  <si>
    <t>04-04-2023</t>
  </si>
  <si>
    <t>05-04-2023</t>
  </si>
  <si>
    <t>06-04-2023</t>
  </si>
  <si>
    <t>10-04-2023</t>
  </si>
  <si>
    <t>11-04-2023</t>
  </si>
  <si>
    <t>12-04-2023</t>
  </si>
  <si>
    <t>13-04-2023</t>
  </si>
  <si>
    <t>17-04-2023</t>
  </si>
  <si>
    <t>18-04-2023</t>
  </si>
  <si>
    <t>19-04-2023</t>
  </si>
  <si>
    <t>20-04-2023</t>
  </si>
  <si>
    <t>24-04-2023</t>
  </si>
  <si>
    <t>25-04-2023</t>
  </si>
  <si>
    <t>26-04-2023</t>
  </si>
  <si>
    <t>27-04-2023</t>
  </si>
  <si>
    <t>01-05-2023</t>
  </si>
  <si>
    <t>02-05-2023</t>
  </si>
  <si>
    <t>03-05-2023</t>
  </si>
  <si>
    <t>04-05-2023</t>
  </si>
  <si>
    <t>08-05-2023</t>
  </si>
  <si>
    <t>09-05-2023</t>
  </si>
  <si>
    <t>10-05-2023</t>
  </si>
  <si>
    <t>11-05-2023</t>
  </si>
  <si>
    <t>15-05-2023</t>
  </si>
  <si>
    <t>16-05-2023</t>
  </si>
  <si>
    <t>17-05-2023</t>
  </si>
  <si>
    <t>18-05-2023</t>
  </si>
  <si>
    <t>22-05-2023</t>
  </si>
  <si>
    <t>23-05-2023</t>
  </si>
  <si>
    <t>24-05-2023</t>
  </si>
  <si>
    <t>25-05-2023</t>
  </si>
  <si>
    <t>29-05-2023</t>
  </si>
  <si>
    <t>30-05-2023</t>
  </si>
  <si>
    <t>31-05-2023</t>
  </si>
  <si>
    <t>01-06-2023</t>
  </si>
  <si>
    <t>05-06-2023</t>
  </si>
  <si>
    <t>06-06-2023</t>
  </si>
  <si>
    <t>07-06-2023</t>
  </si>
  <si>
    <t>08-06-2023</t>
  </si>
  <si>
    <t>09-06-2023</t>
  </si>
  <si>
    <t>12-06-2023</t>
  </si>
  <si>
    <t>13-06-2023</t>
  </si>
  <si>
    <t>14-06-2023</t>
  </si>
  <si>
    <t>15-06-2023</t>
  </si>
  <si>
    <t>16-06-2023</t>
  </si>
  <si>
    <t>19-06-2023</t>
  </si>
  <si>
    <t>20-06-2023</t>
  </si>
  <si>
    <t>21-06-2023</t>
  </si>
  <si>
    <t>22-06-2023</t>
  </si>
  <si>
    <t>23-06-2023</t>
  </si>
  <si>
    <t>26-06-2023</t>
  </si>
  <si>
    <t>27-06-2023</t>
  </si>
  <si>
    <t>28-06-2023</t>
  </si>
  <si>
    <t>29-06-2023</t>
  </si>
  <si>
    <t>30-06-2023</t>
  </si>
  <si>
    <t>03-07-2023</t>
  </si>
  <si>
    <t>04-07-2023</t>
  </si>
  <si>
    <t>05-07-2023</t>
  </si>
  <si>
    <t>06-07-2023</t>
  </si>
  <si>
    <t>07-07-2023</t>
  </si>
  <si>
    <t>10-07-2023</t>
  </si>
  <si>
    <t>11-07-2023</t>
  </si>
  <si>
    <t>12-07-2023</t>
  </si>
  <si>
    <t>13-07-2023</t>
  </si>
  <si>
    <t>14-07-2023</t>
  </si>
  <si>
    <t>17-07-2023</t>
  </si>
  <si>
    <t>18-07-2023</t>
  </si>
  <si>
    <t>19-07-2023</t>
  </si>
  <si>
    <t>20-07-2023</t>
  </si>
  <si>
    <t>21-07-2023</t>
  </si>
  <si>
    <t>24-07-2023</t>
  </si>
  <si>
    <t>25-07-2023</t>
  </si>
  <si>
    <t>26-07-2023</t>
  </si>
  <si>
    <t>27-07-2023</t>
  </si>
  <si>
    <t>28-07-2023</t>
  </si>
  <si>
    <t>31-07-2023</t>
  </si>
  <si>
    <t>01-08-2023</t>
  </si>
  <si>
    <t>02-08-2023</t>
  </si>
  <si>
    <t>03-08-2023</t>
  </si>
  <si>
    <t>04-08-2023</t>
  </si>
  <si>
    <t>07-08-2023</t>
  </si>
  <si>
    <t>08-08-2023</t>
  </si>
  <si>
    <t>09-08-2023</t>
  </si>
  <si>
    <t>10-08-2023</t>
  </si>
  <si>
    <t>11-08-2023</t>
  </si>
  <si>
    <t>14-08-2023</t>
  </si>
  <si>
    <t>15-08-2023</t>
  </si>
  <si>
    <t>16-08-2023</t>
  </si>
  <si>
    <t>17-08-2023</t>
  </si>
  <si>
    <t>18-08-2023</t>
  </si>
  <si>
    <t>21-08-2023</t>
  </si>
  <si>
    <t>22-08-2023</t>
  </si>
  <si>
    <t>23-08-2023</t>
  </si>
  <si>
    <t>24-08-2023</t>
  </si>
  <si>
    <t>25-08-2023</t>
  </si>
  <si>
    <t>28-08-2023</t>
  </si>
  <si>
    <t>29-08-2023</t>
  </si>
  <si>
    <t>30-08-2023</t>
  </si>
  <si>
    <t>31-08-2023</t>
  </si>
  <si>
    <t>01-09-2023</t>
  </si>
  <si>
    <t>04-09-2023</t>
  </si>
  <si>
    <t>05-09-2023</t>
  </si>
  <si>
    <t>06-09-2023</t>
  </si>
  <si>
    <t>07-09-2023</t>
  </si>
  <si>
    <t>08-09-2023</t>
  </si>
  <si>
    <t>11-09-2023</t>
  </si>
  <si>
    <t>12-09-2023</t>
  </si>
  <si>
    <t>13-09-2023</t>
  </si>
  <si>
    <t>14-09-2023</t>
  </si>
  <si>
    <t>15-09-2023</t>
  </si>
  <si>
    <t>18-09-2023</t>
  </si>
  <si>
    <t>19-09-2023</t>
  </si>
  <si>
    <t>20-09-2023</t>
  </si>
  <si>
    <t>21-09-2023</t>
  </si>
  <si>
    <t>22-09-2023</t>
  </si>
  <si>
    <t>25-09-2023</t>
  </si>
  <si>
    <t>26-09-2023</t>
  </si>
  <si>
    <t>27-09-2023</t>
  </si>
  <si>
    <t>28-09-2023</t>
  </si>
  <si>
    <t>29-09-2023</t>
  </si>
  <si>
    <t>02-10-2023</t>
  </si>
  <si>
    <t>03-10-2023</t>
  </si>
  <si>
    <t>04-10-2023</t>
  </si>
  <si>
    <t>05-10-2023</t>
  </si>
  <si>
    <t>06-10-2023</t>
  </si>
  <si>
    <t>09-10-2023</t>
  </si>
  <si>
    <t>10-10-2023</t>
  </si>
  <si>
    <t>11-10-2023</t>
  </si>
  <si>
    <t>12-10-2023</t>
  </si>
  <si>
    <t>13-10-2023</t>
  </si>
  <si>
    <t>16-10-2023</t>
  </si>
  <si>
    <t>17-10-2023</t>
  </si>
  <si>
    <t>18-10-2023</t>
  </si>
  <si>
    <t>19-10-2023</t>
  </si>
  <si>
    <t>20-10-2023</t>
  </si>
  <si>
    <t>23-10-2023</t>
  </si>
  <si>
    <t>24-10-2023</t>
  </si>
  <si>
    <t>25-10-2023</t>
  </si>
  <si>
    <t>26-10-2023</t>
  </si>
  <si>
    <t>27-10-2023</t>
  </si>
  <si>
    <t>30-10-2023</t>
  </si>
  <si>
    <t>31-10-2023</t>
  </si>
  <si>
    <t>01-11-2023</t>
  </si>
  <si>
    <t>02-11-2023</t>
  </si>
  <si>
    <t>03-11-2023</t>
  </si>
  <si>
    <t>06-11-2023</t>
  </si>
  <si>
    <t>07-11-2023</t>
  </si>
  <si>
    <t>08-11-2023</t>
  </si>
  <si>
    <t>09-11-2023</t>
  </si>
  <si>
    <t>10-11-2023</t>
  </si>
  <si>
    <t>13-11-2023</t>
  </si>
  <si>
    <t>14-11-2023</t>
  </si>
  <si>
    <t>15-11-2023</t>
  </si>
  <si>
    <t>16-11-2023</t>
  </si>
  <si>
    <t>17-11-2023</t>
  </si>
  <si>
    <t>20-11-2023</t>
  </si>
  <si>
    <t>21-11-2023</t>
  </si>
  <si>
    <t>22-11-2023</t>
  </si>
  <si>
    <t>23-11-2023</t>
  </si>
  <si>
    <t>24-11-2023</t>
  </si>
  <si>
    <t>27-11-2023</t>
  </si>
  <si>
    <t>28-11-2023</t>
  </si>
  <si>
    <t>29-11-2023</t>
  </si>
  <si>
    <t>30-11-2023</t>
  </si>
  <si>
    <t>01-12-2023</t>
  </si>
  <si>
    <t>04-12-2023</t>
  </si>
  <si>
    <t>05-12-2023</t>
  </si>
  <si>
    <t>06-12-2023</t>
  </si>
  <si>
    <t>07-12-2023</t>
  </si>
  <si>
    <t>08-12-2023</t>
  </si>
  <si>
    <t>11-12-2023</t>
  </si>
  <si>
    <t>12-12-2023</t>
  </si>
  <si>
    <t>13-12-2023</t>
  </si>
  <si>
    <t>14-12-2023</t>
  </si>
  <si>
    <t>15-12-2023</t>
  </si>
  <si>
    <t>18-12-2023</t>
  </si>
  <si>
    <t>19-12-2023</t>
  </si>
  <si>
    <t>20-12-2023</t>
  </si>
  <si>
    <t>21-12-2023</t>
  </si>
  <si>
    <t>22-12-2023</t>
  </si>
  <si>
    <t>25-12-2023</t>
  </si>
  <si>
    <t>26-12-2023</t>
  </si>
  <si>
    <t>27-12-2023</t>
  </si>
  <si>
    <t>28-12-2023</t>
  </si>
  <si>
    <t>29-12-2023</t>
  </si>
  <si>
    <t>01-01-2024</t>
  </si>
  <si>
    <t>02-01-2024</t>
  </si>
  <si>
    <t>03-01-2024</t>
  </si>
  <si>
    <t>04-01-2024</t>
  </si>
  <si>
    <t>05-01-2024</t>
  </si>
  <si>
    <t>08-01-2024</t>
  </si>
  <si>
    <t>09-01-2024</t>
  </si>
  <si>
    <t>10-01-2024</t>
  </si>
  <si>
    <t>11-01-2024</t>
  </si>
  <si>
    <t>12-01-2024</t>
  </si>
  <si>
    <t>15-01-2024</t>
  </si>
  <si>
    <t>16-01-2024</t>
  </si>
  <si>
    <t>17-01-2024</t>
  </si>
  <si>
    <t>18-01-2024</t>
  </si>
  <si>
    <t>19-01-2024</t>
  </si>
  <si>
    <t>22-01-2024</t>
  </si>
  <si>
    <t>23-01-2024</t>
  </si>
  <si>
    <t>24-01-2024</t>
  </si>
  <si>
    <t>25-01-2024</t>
  </si>
  <si>
    <t>26-01-2024</t>
  </si>
  <si>
    <t>29-01-2024</t>
  </si>
  <si>
    <t>30-01-2024</t>
  </si>
  <si>
    <t>31-01-2024</t>
  </si>
  <si>
    <t>01-02-2024</t>
  </si>
  <si>
    <t>02-02-2024</t>
  </si>
  <si>
    <t>05-02-2024</t>
  </si>
  <si>
    <t>06-02-2024</t>
  </si>
  <si>
    <t>07-02-2024</t>
  </si>
  <si>
    <t>08-02-2024</t>
  </si>
  <si>
    <t>09-02-2024</t>
  </si>
  <si>
    <t>12-02-2024</t>
  </si>
  <si>
    <t>13-02-2024</t>
  </si>
  <si>
    <t>14-02-2024</t>
  </si>
  <si>
    <t>15-02-2024</t>
  </si>
  <si>
    <t>16-02-2024</t>
  </si>
  <si>
    <t>19-02-2024</t>
  </si>
  <si>
    <t>20-02-2024</t>
  </si>
  <si>
    <t>21-02-2024</t>
  </si>
  <si>
    <t>22-02-2024</t>
  </si>
  <si>
    <t>23-02-2024</t>
  </si>
  <si>
    <t>26-02-2024</t>
  </si>
  <si>
    <t>27-02-2024</t>
  </si>
  <si>
    <t>28-02-2024</t>
  </si>
  <si>
    <t>29-02-2024</t>
  </si>
  <si>
    <t>01-03-2024</t>
  </si>
  <si>
    <t>04-03-2024</t>
  </si>
  <si>
    <t>05-03-2024</t>
  </si>
  <si>
    <t>06-03-2024</t>
  </si>
  <si>
    <t>07-03-2024</t>
  </si>
  <si>
    <t>08-03-2024</t>
  </si>
  <si>
    <t>11-03-2024</t>
  </si>
  <si>
    <t>12-03-2024</t>
  </si>
  <si>
    <t>13-03-2024</t>
  </si>
  <si>
    <t>14-03-2024</t>
  </si>
  <si>
    <t>15-03-2024</t>
  </si>
  <si>
    <t>18-03-2024</t>
  </si>
  <si>
    <t>19-03-2024</t>
  </si>
  <si>
    <t>20-03-2024</t>
  </si>
  <si>
    <t>21-03-2024</t>
  </si>
  <si>
    <t>22-03-2024</t>
  </si>
  <si>
    <t>25-03-2024</t>
  </si>
  <si>
    <t>26-03-2024</t>
  </si>
  <si>
    <t>27-03-2024</t>
  </si>
  <si>
    <t>28-03-2024</t>
  </si>
  <si>
    <t>29-03-2024</t>
  </si>
  <si>
    <t>01-04-2024</t>
  </si>
  <si>
    <t>02-04-2024</t>
  </si>
  <si>
    <t>03-04-2024</t>
  </si>
  <si>
    <t>04-04-2024</t>
  </si>
  <si>
    <t>05-04-2024</t>
  </si>
  <si>
    <t>08-04-2024</t>
  </si>
  <si>
    <t>09-04-2024</t>
  </si>
  <si>
    <t>10-04-2024</t>
  </si>
  <si>
    <t>11-04-2024</t>
  </si>
  <si>
    <t>12-04-2024</t>
  </si>
  <si>
    <t>15-04-2024</t>
  </si>
  <si>
    <t>16-04-2024</t>
  </si>
  <si>
    <t>17-04-2024</t>
  </si>
  <si>
    <t>18-04-2024</t>
  </si>
  <si>
    <t>19-04-2024</t>
  </si>
  <si>
    <t>22-04-2024</t>
  </si>
  <si>
    <t>23-04-2024</t>
  </si>
  <si>
    <t>24-04-2024</t>
  </si>
  <si>
    <t>25-04-2024</t>
  </si>
  <si>
    <t>26-04-2024</t>
  </si>
  <si>
    <t>29-04-2024</t>
  </si>
  <si>
    <t>30-04-2024</t>
  </si>
  <si>
    <t>01-05-2024</t>
  </si>
  <si>
    <t>02-05-2024</t>
  </si>
  <si>
    <t>03-05-2024</t>
  </si>
  <si>
    <t>06-05-2024</t>
  </si>
  <si>
    <t>07-05-2024</t>
  </si>
  <si>
    <t>08-05-2024</t>
  </si>
  <si>
    <t>09-05-2024</t>
  </si>
  <si>
    <t>10-05-2024</t>
  </si>
  <si>
    <t>13-05-2024</t>
  </si>
  <si>
    <t>14-05-2024</t>
  </si>
  <si>
    <t>15-05-2024</t>
  </si>
  <si>
    <t>16-05-2024</t>
  </si>
  <si>
    <t>17-05-2024</t>
  </si>
  <si>
    <t>20-05-2024</t>
  </si>
  <si>
    <t>21-05-2024</t>
  </si>
  <si>
    <t>22-05-2024</t>
  </si>
  <si>
    <t>23-05-2024</t>
  </si>
  <si>
    <t>24-05-2024</t>
  </si>
  <si>
    <t>27-05-2024</t>
  </si>
  <si>
    <t>28-05-2024</t>
  </si>
  <si>
    <t>29-05-2024</t>
  </si>
  <si>
    <t>30-05-2024</t>
  </si>
  <si>
    <t>31-05-2024</t>
  </si>
  <si>
    <t>03-06-2024</t>
  </si>
  <si>
    <t>04-06-2024</t>
  </si>
  <si>
    <t>05-06-2024</t>
  </si>
  <si>
    <t>06-06-2024</t>
  </si>
  <si>
    <t>07-06-2024</t>
  </si>
  <si>
    <t>10-06-2024</t>
  </si>
  <si>
    <t>11-06-2024</t>
  </si>
  <si>
    <t>12-06-2024</t>
  </si>
  <si>
    <t>13-06-2024</t>
  </si>
  <si>
    <t>14-06-2024</t>
  </si>
  <si>
    <t>17-06-2024</t>
  </si>
  <si>
    <t>18-06-2024</t>
  </si>
  <si>
    <t>19-06-2024</t>
  </si>
  <si>
    <t>20-06-2024</t>
  </si>
  <si>
    <t>21-06-2024</t>
  </si>
  <si>
    <t>24-06-2024</t>
  </si>
  <si>
    <t>25-06-2024</t>
  </si>
  <si>
    <t>26-06-2024</t>
  </si>
  <si>
    <t>27-06-2024</t>
  </si>
  <si>
    <t>28-06-2024</t>
  </si>
  <si>
    <t>01-07-2024</t>
  </si>
  <si>
    <t>02-07-2024</t>
  </si>
  <si>
    <t>03-07-2024</t>
  </si>
  <si>
    <t>04-07-2024</t>
  </si>
  <si>
    <t>05-07-2024</t>
  </si>
  <si>
    <t>08-07-2024</t>
  </si>
  <si>
    <t>09-07-2024</t>
  </si>
  <si>
    <t>10-07-2024</t>
  </si>
  <si>
    <t>11-07-2024</t>
  </si>
  <si>
    <t>12-07-2024</t>
  </si>
  <si>
    <t>15-07-2024</t>
  </si>
  <si>
    <t>16-07-2024</t>
  </si>
  <si>
    <t>17-07-2024</t>
  </si>
  <si>
    <t>18-07-2024</t>
  </si>
  <si>
    <t>19-07-2024</t>
  </si>
  <si>
    <t>22-07-2024</t>
  </si>
  <si>
    <t>23-07-2024</t>
  </si>
  <si>
    <t>24-07-2024</t>
  </si>
  <si>
    <t>25-07-2024</t>
  </si>
  <si>
    <t>26-07-2024</t>
  </si>
  <si>
    <t>29-07-2024</t>
  </si>
  <si>
    <t>30-07-2024</t>
  </si>
  <si>
    <t>31-07-2024</t>
  </si>
  <si>
    <t>01-08-2024</t>
  </si>
  <si>
    <t>02-08-2024</t>
  </si>
  <si>
    <t>05-08-2024</t>
  </si>
  <si>
    <t>06-08-2024</t>
  </si>
  <si>
    <t>07-08-2024</t>
  </si>
  <si>
    <t>08-08-2024</t>
  </si>
  <si>
    <t>09-08-2024</t>
  </si>
  <si>
    <t>12-08-2024</t>
  </si>
  <si>
    <t>13-08-2024</t>
  </si>
  <si>
    <t>14-08-2024</t>
  </si>
  <si>
    <t>15-08-2024</t>
  </si>
  <si>
    <t>16-08-2024</t>
  </si>
  <si>
    <t>19-08-2024</t>
  </si>
  <si>
    <t>20-08-2024</t>
  </si>
  <si>
    <t>21-08-2024</t>
  </si>
  <si>
    <t>22-08-2024</t>
  </si>
  <si>
    <t>23-08-2024</t>
  </si>
  <si>
    <t>26-08-2024</t>
  </si>
  <si>
    <t>27-08-2024</t>
  </si>
  <si>
    <t>28-08-2024</t>
  </si>
  <si>
    <t>29-08-2024</t>
  </si>
  <si>
    <t>30-08-2024</t>
  </si>
  <si>
    <t>02-09-2024</t>
  </si>
  <si>
    <t>03-09-2024</t>
  </si>
  <si>
    <t>04-09-2024</t>
  </si>
  <si>
    <t>05-09-2024</t>
  </si>
  <si>
    <t>06-09-2024</t>
  </si>
  <si>
    <t>09-09-2024</t>
  </si>
  <si>
    <t>10-09-2024</t>
  </si>
  <si>
    <t>11-09-2024</t>
  </si>
  <si>
    <t>12-09-2024</t>
  </si>
  <si>
    <t>13-09-2024</t>
  </si>
  <si>
    <t>16-09-2024</t>
  </si>
  <si>
    <t>17-09-2024</t>
  </si>
  <si>
    <t>18-09-2024</t>
  </si>
  <si>
    <t>19-09-2024</t>
  </si>
  <si>
    <t>20-09-2024</t>
  </si>
  <si>
    <t>23-09-2024</t>
  </si>
  <si>
    <t>24-09-2024</t>
  </si>
  <si>
    <t>25-09-2024</t>
  </si>
  <si>
    <t>26-09-2024</t>
  </si>
  <si>
    <t>27-09-2024</t>
  </si>
  <si>
    <t>30-09-2024</t>
  </si>
  <si>
    <t>01-10-2024</t>
  </si>
  <si>
    <t>02-10-2024</t>
  </si>
  <si>
    <t>03-10-2024</t>
  </si>
  <si>
    <t>04-10-2024</t>
  </si>
  <si>
    <t>07-10-2024</t>
  </si>
  <si>
    <t>08-10-2024</t>
  </si>
  <si>
    <t>09-10-2024</t>
  </si>
  <si>
    <t>10-10-2024</t>
  </si>
  <si>
    <t>11-10-2024</t>
  </si>
  <si>
    <t>14-10-2024</t>
  </si>
  <si>
    <t>15-10-2024</t>
  </si>
  <si>
    <t>16-10-2024</t>
  </si>
  <si>
    <t>17-10-2024</t>
  </si>
  <si>
    <t>18-10-2024</t>
  </si>
  <si>
    <t>21-10-2024</t>
  </si>
  <si>
    <t>22-10-2024</t>
  </si>
  <si>
    <t>23-10-2024</t>
  </si>
  <si>
    <t>24-10-2024</t>
  </si>
  <si>
    <t>25-10-2024</t>
  </si>
  <si>
    <t>28-10-2024</t>
  </si>
  <si>
    <t>29-10-2024</t>
  </si>
  <si>
    <t>30-10-2024</t>
  </si>
  <si>
    <t>31-10-2024</t>
  </si>
  <si>
    <t>01-11-2024</t>
  </si>
  <si>
    <t>04-11-2024</t>
  </si>
  <si>
    <t>05-11-2024</t>
  </si>
  <si>
    <t>06-11-2024</t>
  </si>
  <si>
    <t>07-11-2024</t>
  </si>
  <si>
    <t>08-11-2024</t>
  </si>
  <si>
    <t>11-11-2024</t>
  </si>
  <si>
    <t>12-11-2024</t>
  </si>
  <si>
    <t>13-11-2024</t>
  </si>
  <si>
    <t>14-11-2024</t>
  </si>
  <si>
    <t>15-11-2024</t>
  </si>
  <si>
    <t>18-11-2024</t>
  </si>
  <si>
    <t>19-11-2024</t>
  </si>
  <si>
    <t>20-11-2024</t>
  </si>
  <si>
    <t>21-11-2024</t>
  </si>
  <si>
    <t>22-11-2024</t>
  </si>
  <si>
    <t>25-11-2024</t>
  </si>
  <si>
    <t>26-11-2024</t>
  </si>
  <si>
    <t>27-11-2024</t>
  </si>
  <si>
    <t>28-11-2024</t>
  </si>
  <si>
    <t>29-11-2024</t>
  </si>
  <si>
    <t>02-12-2024</t>
  </si>
  <si>
    <t>03-12-2024</t>
  </si>
  <si>
    <t>04-12-2024</t>
  </si>
  <si>
    <t>05-12-2024</t>
  </si>
  <si>
    <t>06-12-2024</t>
  </si>
  <si>
    <t>09-12-2024</t>
  </si>
  <si>
    <t>10-12-2024</t>
  </si>
  <si>
    <t>11-12-2024</t>
  </si>
  <si>
    <t>12-12-2024</t>
  </si>
  <si>
    <t>13-12-2024</t>
  </si>
  <si>
    <t>16-12-2024</t>
  </si>
  <si>
    <t>17-12-2024</t>
  </si>
  <si>
    <t>18-12-2024</t>
  </si>
  <si>
    <t>19-12-2024</t>
  </si>
  <si>
    <t>20-12-2024</t>
  </si>
  <si>
    <t>23-12-2024</t>
  </si>
  <si>
    <t>24-12-2024</t>
  </si>
  <si>
    <t>25-12-2024</t>
  </si>
  <si>
    <t>26-12-2024</t>
  </si>
  <si>
    <t>27-12-2024</t>
  </si>
  <si>
    <t>30-12-2024</t>
  </si>
  <si>
    <t>31-12-2024</t>
  </si>
  <si>
    <t>01-01-2025</t>
  </si>
  <si>
    <t>02-01-2025</t>
  </si>
  <si>
    <t>03-01-2025</t>
  </si>
  <si>
    <t>06-01-2025</t>
  </si>
  <si>
    <t>07-01-2025</t>
  </si>
  <si>
    <t>08-01-2025</t>
  </si>
  <si>
    <t>09-01-2025</t>
  </si>
  <si>
    <t>10-01-2025</t>
  </si>
  <si>
    <t>13-01-2025</t>
  </si>
  <si>
    <t>14-01-2025</t>
  </si>
  <si>
    <t>15-01-2025</t>
  </si>
  <si>
    <t>16-01-2025</t>
  </si>
  <si>
    <t>17-01-2025</t>
  </si>
  <si>
    <t>20-01-2025</t>
  </si>
  <si>
    <t>21-01-2025</t>
  </si>
  <si>
    <t>22-01-2025</t>
  </si>
  <si>
    <t>23-01-2025</t>
  </si>
  <si>
    <t>24-01-2025</t>
  </si>
  <si>
    <t>27-01-2025</t>
  </si>
  <si>
    <t>28-01-2025</t>
  </si>
  <si>
    <t>29-01-2025</t>
  </si>
  <si>
    <t>30-01-2025</t>
  </si>
  <si>
    <t>31-01-2025</t>
  </si>
  <si>
    <t>03-02-2025</t>
  </si>
  <si>
    <t>04-02-2025</t>
  </si>
  <si>
    <t>05-02-2025</t>
  </si>
  <si>
    <t>06-02-2025</t>
  </si>
  <si>
    <t>07-02-2025</t>
  </si>
  <si>
    <t>10-02-2025</t>
  </si>
  <si>
    <t>11-02-2025</t>
  </si>
  <si>
    <t>12-02-2025</t>
  </si>
  <si>
    <t>13-02-2025</t>
  </si>
  <si>
    <t>14-02-2025</t>
  </si>
  <si>
    <t>17-02-2025</t>
  </si>
  <si>
    <t>18-02-2025</t>
  </si>
  <si>
    <t>19-02-2025</t>
  </si>
  <si>
    <t>20-02-2025</t>
  </si>
  <si>
    <t>21-02-2025</t>
  </si>
  <si>
    <t>24-02-2025</t>
  </si>
  <si>
    <t>25-02-2025</t>
  </si>
  <si>
    <t>26-02-2025</t>
  </si>
  <si>
    <t>27-02-2025</t>
  </si>
  <si>
    <t>28-02-2025</t>
  </si>
  <si>
    <t>03-03-2025</t>
  </si>
  <si>
    <t>04-03-2025</t>
  </si>
  <si>
    <t>05-03-2025</t>
  </si>
  <si>
    <t>06-03-2025</t>
  </si>
  <si>
    <t>07-03-2025</t>
  </si>
  <si>
    <t>10-03-2025</t>
  </si>
  <si>
    <t>11-03-2025</t>
  </si>
  <si>
    <t>12-03-2025</t>
  </si>
  <si>
    <t>13-03-2025</t>
  </si>
  <si>
    <t>14-03-2025</t>
  </si>
  <si>
    <t>17-03-2025</t>
  </si>
  <si>
    <t>18-03-2025</t>
  </si>
  <si>
    <t>19-03-2025</t>
  </si>
  <si>
    <t>20-03-2025</t>
  </si>
  <si>
    <t>21-03-2025</t>
  </si>
  <si>
    <t>24-03-2025</t>
  </si>
  <si>
    <t>25-03-2025</t>
  </si>
  <si>
    <t>26-03-2025</t>
  </si>
  <si>
    <t>27-03-2025</t>
  </si>
  <si>
    <t>28-03-2025</t>
  </si>
  <si>
    <t>31-03-2025</t>
  </si>
  <si>
    <t>01-04-2025</t>
  </si>
  <si>
    <t>02-04-2025</t>
  </si>
  <si>
    <t>03-04-2025</t>
  </si>
  <si>
    <t>DTH'lar Toplam Mevduatın %Kaçı</t>
  </si>
  <si>
    <t>DTH(DTH+Kıymetli Maden Depo)  / TP Mevduat Oranı</t>
  </si>
  <si>
    <t>Kıymetli Maden Depo</t>
  </si>
  <si>
    <t>DTH Tüzel</t>
  </si>
  <si>
    <t>DTH Gerçek</t>
  </si>
  <si>
    <t>DTH Toplam</t>
  </si>
  <si>
    <t>TP Mevduat - Tüzel Kişiler</t>
  </si>
  <si>
    <t>TP Mevduat - Gerçek kişiler</t>
  </si>
  <si>
    <t xml:space="preserve">TP Mevduat </t>
  </si>
  <si>
    <t>Tarih (MİLYON TL )</t>
  </si>
  <si>
    <t>TL Kredi Total / FX Kredi</t>
  </si>
  <si>
    <t>USD Kredi Total  TL Değeri</t>
  </si>
  <si>
    <t>3mo sum bütçe geliri</t>
  </si>
  <si>
    <t>FAİZ GİDERİ / BÜTÇE GELİRİ ( 3mo SUM)</t>
  </si>
  <si>
    <t>3MO SUM FAİZ GİDERİ</t>
  </si>
  <si>
    <t>Ocak-NisanTurist Sayıları</t>
  </si>
  <si>
    <t>Katman</t>
  </si>
  <si>
    <t>Muhasebe kimyası:</t>
  </si>
  <si>
    <t>Cari + Sermaye + Finans + Hata&amp;Oynaklık = 0</t>
  </si>
  <si>
    <t>Net açık, finans hesabındaki bir net giriş veya rezerv hareketiyle dengelenir.</t>
  </si>
  <si>
    <t>2. Alt Kalemlerin “Nete-Net” Çalışması</t>
  </si>
  <si>
    <t>2.1 Cari Hesap</t>
  </si>
  <si>
    <r>
      <t>1. Mal Dengesi</t>
    </r>
    <r>
      <rPr>
        <sz val="11"/>
        <color theme="1"/>
        <rFont val="Calibri"/>
        <family val="2"/>
        <scheme val="minor"/>
      </rPr>
      <t xml:space="preserve"> = Mal İhracatı – Mal İthalatı</t>
    </r>
  </si>
  <si>
    <t>Negatifse “mal açığı”, tipik enerji ve hammadde ithalatı yüksek ülkelerde görülür.</t>
  </si>
  <si>
    <r>
      <t>2. Hizmet Dengesi</t>
    </r>
    <r>
      <rPr>
        <sz val="11"/>
        <color theme="1"/>
        <rFont val="Calibri"/>
        <family val="2"/>
        <scheme val="minor"/>
      </rPr>
      <t xml:space="preserve"> = Turizm, taşımacılık vb. – Hizmet ithalatı</t>
    </r>
  </si>
  <si>
    <t>Türkiye için yazın turizm fazlası mal açığını bir miktar kapatır.</t>
  </si>
  <si>
    <r>
      <t>3. Birincil Gelir</t>
    </r>
    <r>
      <rPr>
        <sz val="11"/>
        <color theme="1"/>
        <rFont val="Calibri"/>
        <family val="2"/>
        <scheme val="minor"/>
      </rPr>
      <t xml:space="preserve"> = Faiz, temettü, ücret transferleri</t>
    </r>
  </si>
  <si>
    <t>Dış borcun faizi ödeniyorsa eksi yazar.</t>
  </si>
  <si>
    <r>
      <t>4. İkincil Gelir</t>
    </r>
    <r>
      <rPr>
        <sz val="11"/>
        <color theme="1"/>
        <rFont val="Calibri"/>
        <family val="2"/>
        <scheme val="minor"/>
      </rPr>
      <t xml:space="preserve"> = Karşılıksız transfer (işçi dövizi, bağış)</t>
    </r>
  </si>
  <si>
    <t>Artı ise “hediye” niteliğinde kaynak sağlar.</t>
  </si>
  <si>
    <t>Nete-net mantık:</t>
  </si>
  <si>
    <r>
      <t xml:space="preserve">Mal açığı (–), hizmet fazlası (+) ve diğerleri birleşir → </t>
    </r>
    <r>
      <rPr>
        <b/>
        <sz val="11"/>
        <color theme="1"/>
        <rFont val="Calibri"/>
        <family val="2"/>
        <scheme val="minor"/>
      </rPr>
      <t>Cari Denge</t>
    </r>
    <r>
      <rPr>
        <sz val="11"/>
        <color theme="1"/>
        <rFont val="Calibri"/>
        <family val="2"/>
        <scheme val="minor"/>
      </rPr>
      <t>.</t>
    </r>
  </si>
  <si>
    <t>Ör. –5 milyar mal açığı +3 milyar hizmet fazlası = –2 milyar cari açık.</t>
  </si>
  <si>
    <t>2.2 Finans Hesabı</t>
  </si>
  <si>
    <r>
      <t>Doğrudan Yatırım (FDI):</t>
    </r>
    <r>
      <rPr>
        <sz val="11"/>
        <color theme="1"/>
        <rFont val="Calibri"/>
        <family val="2"/>
        <scheme val="minor"/>
      </rPr>
      <t xml:space="preserve"> Fabrika alımı/kurulumu.</t>
    </r>
  </si>
  <si>
    <r>
      <t>Portföy Yatırımları:</t>
    </r>
    <r>
      <rPr>
        <sz val="11"/>
        <color theme="1"/>
        <rFont val="Calibri"/>
        <family val="2"/>
        <scheme val="minor"/>
      </rPr>
      <t xml:space="preserve"> Hisse-senedi, devlet tahvili alım-satımı.</t>
    </r>
  </si>
  <si>
    <r>
      <t>Diğer Yatırımlar:</t>
    </r>
    <r>
      <rPr>
        <sz val="11"/>
        <color theme="1"/>
        <rFont val="Calibri"/>
        <family val="2"/>
        <scheme val="minor"/>
      </rPr>
      <t xml:space="preserve"> Krediler, mevduatlar, ticari krediler.</t>
    </r>
  </si>
  <si>
    <r>
      <t>Resmi Rezervler:</t>
    </r>
    <r>
      <rPr>
        <sz val="11"/>
        <color theme="1"/>
        <rFont val="Calibri"/>
        <family val="2"/>
        <scheme val="minor"/>
      </rPr>
      <t xml:space="preserve"> Merkez Bankası’nın altın-döviz hareketi</t>
    </r>
  </si>
  <si>
    <r>
      <t xml:space="preserve">Rezerv </t>
    </r>
    <r>
      <rPr>
        <i/>
        <sz val="11"/>
        <color theme="1"/>
        <rFont val="Calibri"/>
        <family val="2"/>
        <scheme val="minor"/>
      </rPr>
      <t>azalırsa</t>
    </r>
    <r>
      <rPr>
        <sz val="11"/>
        <color theme="1"/>
        <rFont val="Calibri"/>
        <family val="2"/>
        <scheme val="minor"/>
      </rPr>
      <t xml:space="preserve"> (+): MB döviz satar, döviz girişine eşdeğer kayıt olur.</t>
    </r>
  </si>
  <si>
    <r>
      <t xml:space="preserve">Rezerv </t>
    </r>
    <r>
      <rPr>
        <i/>
        <sz val="11"/>
        <color theme="1"/>
        <rFont val="Calibri"/>
        <family val="2"/>
        <scheme val="minor"/>
      </rPr>
      <t>artarsa</t>
    </r>
    <r>
      <rPr>
        <sz val="11"/>
        <color theme="1"/>
        <rFont val="Calibri"/>
        <family val="2"/>
        <scheme val="minor"/>
      </rPr>
      <t xml:space="preserve"> (–): MB döviz toplar, çıkış kaydı olur.</t>
    </r>
  </si>
  <si>
    <r>
      <t xml:space="preserve">Cari açık kadar </t>
    </r>
    <r>
      <rPr>
        <i/>
        <sz val="11"/>
        <color theme="1"/>
        <rFont val="Calibri"/>
        <family val="2"/>
        <scheme val="minor"/>
      </rPr>
      <t>net</t>
    </r>
    <r>
      <rPr>
        <sz val="11"/>
        <color theme="1"/>
        <rFont val="Calibri"/>
        <family val="2"/>
        <scheme val="minor"/>
      </rPr>
      <t xml:space="preserve"> giriş (borçlanma, FDI vs.) veya </t>
    </r>
    <r>
      <rPr>
        <i/>
        <sz val="11"/>
        <color theme="1"/>
        <rFont val="Calibri"/>
        <family val="2"/>
        <scheme val="minor"/>
      </rPr>
      <t>rezerv satışı</t>
    </r>
    <r>
      <rPr>
        <sz val="11"/>
        <color theme="1"/>
        <rFont val="Calibri"/>
        <family val="2"/>
        <scheme val="minor"/>
      </rPr>
      <t xml:space="preserve"> gerekir.</t>
    </r>
  </si>
  <si>
    <t xml:space="preserve">Sermaye Transferi : Borç Affı </t>
  </si>
  <si>
    <t>İkincil Gelir : Ydışına Karşılıksız Transfer : Gurbetçilerin dövizleri</t>
  </si>
  <si>
    <t>Birincil Gelir : Faiz ödemesi + temettü vb. Net</t>
  </si>
  <si>
    <t>B. Sermaye Hesabı ( Tek Seferlik üretim dışı varlık aktarımı)</t>
  </si>
  <si>
    <t>Üretim Dışı Maddi Olmayan Varlık : Patent Alma / Satma - Futbolcu Bonservisi</t>
  </si>
  <si>
    <t>A. Cari Hesap ( Ülkenin Mal &amp; Hizmet ticareti ve gelir-transfer aktarımlarını kaydeder)</t>
  </si>
  <si>
    <t>C. Finans Hesabı ( Cari ve Sermaye Hesabının Finansmanını gösterir)</t>
  </si>
  <si>
    <t>Doğrudan yatırım = FDI</t>
  </si>
  <si>
    <t>Portföy Yatırımı : Tahvil Hisse</t>
  </si>
  <si>
    <t>Diğer Yatırım ( Banka sendikasyonu, Mevduat kaçışı, dış borç ödenmesi vb )</t>
  </si>
  <si>
    <t>Rezervler</t>
  </si>
  <si>
    <t xml:space="preserve">D: Net Hata Noksan </t>
  </si>
  <si>
    <t>Diğer hesaplarda takip edilemeyen ama ülkeye giren / çıkan para.</t>
  </si>
  <si>
    <t>TP LKF KSY01</t>
  </si>
  <si>
    <t>PPF / USD</t>
  </si>
  <si>
    <t>TOPLAM (Bin ABD Doları)-Düzey</t>
  </si>
  <si>
    <t>1_Yatırım (sermaye) malları (Bin ABD Doları)-Düzey</t>
  </si>
  <si>
    <t>2_Hammadde (ara mallar) (Bin ABD Doları)-Düzey</t>
  </si>
  <si>
    <t>3_Tüketim malları (Bin ABD Doları)-Düzey</t>
  </si>
  <si>
    <t>4_Diğerleri (Bin ABD Doları)-Düzey</t>
  </si>
  <si>
    <t>Yatırım Mallarının İthalattaki payı</t>
  </si>
  <si>
    <t>hammaddelerin ithalattaki payı ( Sol Eksen )</t>
  </si>
  <si>
    <t>tüketim mallarının ithalattaki payı ( Sağ Eksen)</t>
  </si>
  <si>
    <t>VARLIKLAR</t>
  </si>
  <si>
    <t>YÜKÜMLÜLÜKLER</t>
  </si>
  <si>
    <t>Hanehalkı__ BF.9.NET FİNANSAL DEĞER(Bin TL)-Düzey</t>
  </si>
  <si>
    <t>Hanehalkı__ VF.2.Para ve Mevduatlar(Bin TL)-Düzey</t>
  </si>
  <si>
    <t>Hanehalkı__ VF.3.Borçlanma Senetleri(Bin TL)-Düzey</t>
  </si>
  <si>
    <t>Hanehalkı__ VF.4.Krediler(Bin TL)-Düzey</t>
  </si>
  <si>
    <t>Hanehalkı__ VF.5.Hisse Senetleri ve Özkaynaklar (Bin TL)-Düzey</t>
  </si>
  <si>
    <t>Hanehalkı__ VF.51.Hisse Senetleri ve Özkaynaklar (Bin TL)-Düzey</t>
  </si>
  <si>
    <t>Hanehalkı__ VF.52.Yatırım Fonu Katılma Belgeleri(Bin TL)-Düzey</t>
  </si>
  <si>
    <t>Hanehalkı__ VF.521.Para Piyasası Fonları(Bin TL)-Düzey</t>
  </si>
  <si>
    <t>Hanehalkı__ VF.522.Diğer Yatırım Fonları(Bin TL)-Düzey</t>
  </si>
  <si>
    <t>Hanehalkı__ VF.6.Sigorta ve Emeklilik Sözleşmeleri(Bin TL)-Düzey</t>
  </si>
  <si>
    <t>Hanehalkı__ VF.7.Finansal Türevler(Bin TL)-Düzey</t>
  </si>
  <si>
    <t>Hanehalkı__ VF.8.Diğer Alacaklar(Bin TL)-Düzey</t>
  </si>
  <si>
    <t>Hanehalkı__ VF.0.Toplam Varlıklar(Bin TL)-Düzey</t>
  </si>
  <si>
    <t>Hanehalkı__ YF.4.Krediler(Bin TL)-Düzey</t>
  </si>
  <si>
    <t>Hanehalkı__ YF.7.Finansal Türevler(Bin TL)-Düzey</t>
  </si>
  <si>
    <t>Hanehalkı__ YF.8.Diğer Borçlar(Bin TL)-Düzey</t>
  </si>
  <si>
    <t>Hanehalkı__ YF.0.Toplam Yükümlülükler(Bin TL)-Düzey</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</si>
  <si>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</si>
  <si>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</si>
  <si>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</si>
  <si>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</si>
  <si>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</si>
  <si>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</si>
  <si>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</si>
  <si>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</si>
  <si>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</si>
  <si>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</si>
  <si>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</si>
  <si>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</si>
  <si>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</si>
  <si>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</si>
  <si>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</si>
  <si>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</si>
  <si>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</si>
  <si>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</si>
  <si>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</si>
  <si>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</si>
  <si>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</si>
  <si>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</si>
  <si>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</si>
  <si>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</si>
  <si>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</si>
  <si>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</si>
  <si>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</si>
  <si>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</si>
  <si>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</si>
  <si>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</si>
  <si>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</si>
  <si>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</si>
  <si>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</si>
  <si>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</si>
  <si>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</si>
  <si>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</si>
  <si>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</si>
  <si>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</si>
  <si>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</si>
  <si>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</si>
  <si>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</si>
  <si>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</si>
  <si>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</si>
  <si>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</si>
  <si>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</si>
  <si>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</si>
  <si>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</si>
  <si>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</si>
  <si>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</si>
  <si>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</si>
  <si>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</si>
  <si>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</si>
  <si>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</si>
  <si>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</si>
  <si>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</si>
  <si>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</si>
  <si>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</si>
  <si>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Hanehalkı Hisse Senetlerinin Mevduata Oranı</t>
  </si>
  <si>
    <t>Mevduatların Toplam Varlıklar içindekii Oranı</t>
  </si>
  <si>
    <t>Hisse Senetlerinin Toplam Varlıklar içindeki oranı</t>
  </si>
  <si>
    <t>Yıllara Göre Cari Açıkar</t>
  </si>
  <si>
    <t>13w hisse flow - dibs flow</t>
  </si>
  <si>
    <t>Kobi Kredileri YoY</t>
  </si>
  <si>
    <t>6mo kümülatif ihracat</t>
  </si>
  <si>
    <t>6mo kümülatif ithalat</t>
  </si>
  <si>
    <t>6mo kümülatif açık</t>
  </si>
  <si>
    <t>C.10.Portföy Yatırımları: Net Varlık Edinimi(Milyon ABD Doları)-Düzey - Türklerin Ydışı Hisse Alışı</t>
  </si>
  <si>
    <t>C.11.Portföy Yatırımları: Net Yukumluluk Olusumu(Milyon ABD Doları)-Düzey - Yabancıların hisse alışı</t>
  </si>
  <si>
    <t>Yabancıların TR Portföy Yatırımları(6 mo sum)</t>
  </si>
  <si>
    <t>Spread( 6mo sum)</t>
  </si>
  <si>
    <t>Kümülatiif</t>
  </si>
  <si>
    <t>Türklerin Y.Dışı Portföy Yatırımları(6mo sum)</t>
  </si>
  <si>
    <t xml:space="preserve">YP KREDİLER (Dolar Bazında) </t>
  </si>
  <si>
    <t>Hisse fark</t>
  </si>
  <si>
    <t>DIBS fark</t>
  </si>
  <si>
    <t>4 week cor</t>
  </si>
  <si>
    <t>13 week cor</t>
  </si>
  <si>
    <t>HER PERŞEMBE</t>
  </si>
  <si>
    <t>BDDK BÜLTEN</t>
  </si>
  <si>
    <t>Her Perşembe</t>
  </si>
  <si>
    <t>EVDS -&gt; YABANCI PARA MEVDUAT</t>
  </si>
  <si>
    <t>TCMB MENK. İST</t>
  </si>
  <si>
    <t>Aylık</t>
  </si>
  <si>
    <t>Google -&gt; 2025 eylül bütçe dengesi</t>
  </si>
  <si>
    <t>Her Ay</t>
  </si>
  <si>
    <t>Eylül ayı 2025 dış ticaret dengesi</t>
  </si>
  <si>
    <t>EVDS -&gt; Tüm seriler -&gt; Dış ticaret ist. -&gt; Grup sınıflandırması ithalat (2. Sıra) -&gt; Toplam + 1 + 2 + 3 + 4</t>
  </si>
  <si>
    <t>Her ay</t>
  </si>
  <si>
    <t>YIGM KTB -&gt; TURİZM İST -&gt; GÖRSEL İNDİR -&gt; GELEN YABANCILAR</t>
  </si>
  <si>
    <t>AYLIK</t>
  </si>
  <si>
    <t>EVDS -&gt; TÜM SERİ -&gt; KAMU MALİ İST -&gt; GENEL BÜTÇE GELİRLERİ -&gt; 1 VE 3D</t>
  </si>
  <si>
    <t>EVDS -&gt; ÖDEMELER DENGESİ İST. -&gt; BİRİNCİ -&gt; A+B+C+D+E</t>
  </si>
  <si>
    <r>
      <rPr>
        <b/>
        <sz val="11"/>
        <color theme="1"/>
        <rFont val="Calibri"/>
        <family val="2"/>
        <charset val="162"/>
        <scheme val="minor"/>
      </rPr>
      <t>A:</t>
    </r>
    <r>
      <rPr>
        <sz val="11"/>
        <color theme="1"/>
        <rFont val="Calibri"/>
        <family val="2"/>
        <scheme val="minor"/>
      </rPr>
      <t xml:space="preserve"> Mal ve hizmet ithalat ihracat sonucu ülkeden çıkan ya da giren para</t>
    </r>
  </si>
  <si>
    <r>
      <rPr>
        <b/>
        <sz val="11"/>
        <color theme="1"/>
        <rFont val="Calibri"/>
        <family val="2"/>
        <charset val="162"/>
        <scheme val="minor"/>
      </rPr>
      <t>B:</t>
    </r>
    <r>
      <rPr>
        <sz val="11"/>
        <color theme="1"/>
        <rFont val="Calibri"/>
        <family val="2"/>
        <scheme val="minor"/>
      </rPr>
      <t xml:space="preserve"> Borçların silinmesi ya da yurt dışından ülkeye giren işçi dövizleri ya da patent hakları zart zurt gelir gider</t>
    </r>
  </si>
  <si>
    <r>
      <rPr>
        <b/>
        <sz val="11"/>
        <color theme="1"/>
        <rFont val="Calibri"/>
        <family val="2"/>
        <charset val="162"/>
        <scheme val="minor"/>
      </rPr>
      <t>C:</t>
    </r>
    <r>
      <rPr>
        <sz val="11"/>
        <color theme="1"/>
        <rFont val="Calibri"/>
        <family val="2"/>
        <scheme val="minor"/>
      </rPr>
      <t xml:space="preserve"> Ülkeden çıkan veya ülkeye giren para (Bu değer pozitif ise ülkeden para çıkıyor *ters muhasebe kafası*)</t>
    </r>
  </si>
  <si>
    <r>
      <rPr>
        <b/>
        <sz val="11"/>
        <color theme="1"/>
        <rFont val="Calibri"/>
        <family val="2"/>
        <charset val="162"/>
        <scheme val="minor"/>
      </rPr>
      <t xml:space="preserve">D: </t>
    </r>
    <r>
      <rPr>
        <sz val="11"/>
        <color theme="1"/>
        <rFont val="Calibri"/>
        <family val="2"/>
        <scheme val="minor"/>
      </rPr>
      <t>Hata noksan</t>
    </r>
  </si>
  <si>
    <r>
      <rPr>
        <b/>
        <sz val="11"/>
        <color theme="1"/>
        <rFont val="Calibri"/>
        <family val="2"/>
        <charset val="162"/>
        <scheme val="minor"/>
      </rPr>
      <t>E:</t>
    </r>
    <r>
      <rPr>
        <sz val="11"/>
        <color theme="1"/>
        <rFont val="Calibri"/>
        <family val="2"/>
        <scheme val="minor"/>
      </rPr>
      <t xml:space="preserve"> Denklem sonucu rezervin durumu</t>
    </r>
  </si>
  <si>
    <t>Enerji için:</t>
  </si>
  <si>
    <t>Cari açık için:</t>
  </si>
  <si>
    <t>Altın için:</t>
  </si>
  <si>
    <t>EVDS -&gt; ÖDEMELER DENGESİ İST. -&gt; Cari işl. Hesabı, parasal olmayan altın</t>
  </si>
  <si>
    <t>Enerji NET</t>
  </si>
  <si>
    <t>Parasal olmayan altın NET</t>
  </si>
  <si>
    <t>EVDS -&gt; ÖDEMELER DENGESİ -&gt; C.10 / C.11</t>
  </si>
  <si>
    <t>Ayın 15'i</t>
  </si>
  <si>
    <t>Hisse Küm. 2023</t>
  </si>
  <si>
    <t>DIBS Küm. 2023</t>
  </si>
  <si>
    <t>2023 Başl. Küm.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</si>
</sst>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_(* #,##0.00_);_(* \(#,##0.00\);_(* &quot;-&quot;??_);_(@_)"/>
    <numFmt numFmtId="165" formatCode="#,##0_);\(#,##0\)"/>
    <numFmt numFmtId="166" formatCode="###\ ###\ ###"/>
    <numFmt numFmtId="167" formatCode="&quot;₺&quot;#,##0.00"/>
    <numFmt numFmtId="168" formatCode="#,##0\ &quot;₺&quot;"/>
    <numFmt numFmtId="169" formatCode="&quot;₺&quot;#,##0"/>
    <numFmt numFmtId="170" formatCode="#,##0.00\ &quot;₺&quot;"/>
    <numFmt numFmtId="171" formatCode="###\ ###"/>
    <numFmt numFmtId="172" formatCode="#\ ###\ ##0"/>
    <numFmt numFmtId="173" formatCode="#."/>
    <numFmt numFmtId="174" formatCode="###\ ###\ ###\ ###"/>
    <numFmt numFmtId="175" formatCode="###\ ###\ ###\ ###\ ###\ ###"/>
    <numFmt numFmtId="176" formatCode="0.0"/>
    <numFmt numFmtId="177" formatCode="###\ ###\ ###\ ###\ ###"/>
    <numFmt numFmtId="178" formatCode="_-* #,##0\ _T_L_-;\-* #,##0\ _T_L_-;_-* &quot;-&quot;\ _T_L_-;_-@_-"/>
    <numFmt numFmtId="179" formatCode="0.000000%"/>
    <numFmt numFmtId="180" formatCode="0.000000"/>
    <numFmt numFmtId="181" formatCode="#,###"/>
    <numFmt numFmtId="182" formatCode="#\ ##0.00"/>
    <numFmt numFmtId="183" formatCode="#,##0.0"/>
    <numFmt numFmtId="184" formatCode="0.00000000"/>
    <numFmt numFmtId="185" formatCode="_-* #,##0\ &quot;₺&quot;_-;\-* #,##0\ &quot;₺&quot;_-;_-* &quot;-&quot;\ &quot;₺&quot;_-;_-@_-"/>
    <numFmt numFmtId="186" formatCode="_-* #,##0\ _₺_-;\-* #,##0\ _₺_-;_-* &quot;-&quot;\ _₺_-;_-@_-"/>
    <numFmt numFmtId="187" formatCode="_-* #,##0.00\ &quot;₺&quot;_-;\-* #,##0.00\ &quot;₺&quot;_-;_-* &quot;-&quot;??\ &quot;₺&quot;_-;_-@_-"/>
  </numFmts>
  <fonts count="162">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000000"/>
      <name val="Calibri"/>
      <family val="2"/>
      <charset val="162"/>
    </font>
    <font>
      <u/>
      <sz val="11"/>
      <color theme="10"/>
      <name val="Calibri"/>
      <family val="2"/>
      <scheme val="minor"/>
    </font>
    <font>
      <sz val="11"/>
      <color rgb="FF9C0006"/>
      <name val="Calibri"/>
      <family val="2"/>
      <charset val="162"/>
      <scheme val="minor"/>
    </font>
    <font>
      <b/>
      <sz val="11"/>
      <color rgb="FFFA7D00"/>
      <name val="Calibri"/>
      <family val="2"/>
      <charset val="162"/>
      <scheme val="minor"/>
    </font>
    <font>
      <b/>
      <sz val="11"/>
      <color theme="1"/>
      <name val="Calibri"/>
      <family val="2"/>
      <charset val="162"/>
      <scheme val="minor"/>
    </font>
    <font>
      <sz val="10"/>
      <name val="Geneva"/>
    </font>
    <font>
      <sz val="10"/>
      <name val="Arial Tur"/>
      <charset val="162"/>
    </font>
    <font>
      <sz val="10"/>
      <name val="Arial"/>
      <family val="2"/>
    </font>
    <font>
      <b/>
      <sz val="10"/>
      <name val="Arial"/>
      <family val="2"/>
      <charset val="162"/>
    </font>
    <font>
      <sz val="9"/>
      <color rgb="FF333333"/>
      <name val="Segoe UI"/>
      <family val="2"/>
      <charset val="162"/>
    </font>
    <font>
      <sz val="11"/>
      <color rgb="FF000000"/>
      <name val="Calibri"/>
      <family val="2"/>
      <charset val="162"/>
    </font>
    <font>
      <sz val="11"/>
      <name val="Arial Tur"/>
      <charset val="162"/>
    </font>
    <font>
      <b/>
      <sz val="11"/>
      <color rgb="FF000000"/>
      <name val="Calibri"/>
      <family val="2"/>
      <charset val="162"/>
    </font>
    <font>
      <sz val="11"/>
      <color theme="0"/>
      <name val="Calibri"/>
      <family val="2"/>
      <scheme val="minor"/>
    </font>
    <font>
      <sz val="11"/>
      <color theme="1"/>
      <name val="Calibri"/>
      <family val="2"/>
      <scheme val="minor"/>
    </font>
    <font>
      <sz val="11"/>
      <name val="Calibri"/>
      <family val="2"/>
      <scheme val="minor"/>
    </font>
    <font>
      <sz val="11"/>
      <color rgb="FF363636"/>
      <name val="Calibri"/>
      <family val="2"/>
      <charset val="162"/>
      <scheme val="minor"/>
    </font>
    <font>
      <sz val="9"/>
      <name val="Arial"/>
      <family val="2"/>
      <charset val="162"/>
    </font>
    <font>
      <sz val="10"/>
      <name val="Arial"/>
      <family val="2"/>
      <charset val="162"/>
    </font>
    <font>
      <b/>
      <sz val="9"/>
      <name val="Arial"/>
      <family val="2"/>
      <charset val="162"/>
    </font>
    <font>
      <b/>
      <sz val="9"/>
      <color theme="1"/>
      <name val="Arial"/>
      <family val="2"/>
      <charset val="162"/>
    </font>
    <font>
      <sz val="10"/>
      <name val="Courier"/>
      <family val="1"/>
      <charset val="162"/>
    </font>
    <font>
      <sz val="10"/>
      <name val="Times New Roman"/>
      <family val="1"/>
      <charset val="162"/>
    </font>
    <font>
      <sz val="10"/>
      <name val="MS Sans Serif"/>
      <family val="2"/>
      <charset val="162"/>
    </font>
    <font>
      <b/>
      <sz val="8"/>
      <name val="Arial TUR"/>
      <family val="2"/>
      <charset val="162"/>
    </font>
    <font>
      <sz val="10"/>
      <name val="Times New Roman"/>
      <family val="1"/>
      <charset val="162"/>
    </font>
    <font>
      <sz val="1"/>
      <color indexed="16"/>
      <name val="Courier"/>
      <family val="1"/>
      <charset val="162"/>
    </font>
    <font>
      <sz val="8"/>
      <color theme="1"/>
      <name val="Arial"/>
      <family val="2"/>
      <charset val="162"/>
    </font>
    <font>
      <sz val="8"/>
      <color theme="0"/>
      <name val="Arial"/>
      <family val="2"/>
      <charset val="162"/>
    </font>
    <font>
      <i/>
      <sz val="8"/>
      <color rgb="FF7F7F7F"/>
      <name val="Arial"/>
      <family val="2"/>
      <charset val="162"/>
    </font>
    <font>
      <sz val="8"/>
      <color rgb="FFFA7D00"/>
      <name val="Arial"/>
      <family val="2"/>
      <charset val="162"/>
    </font>
    <font>
      <b/>
      <sz val="15"/>
      <color theme="3"/>
      <name val="Arial"/>
      <family val="2"/>
      <charset val="162"/>
    </font>
    <font>
      <b/>
      <sz val="13"/>
      <color theme="3"/>
      <name val="Arial"/>
      <family val="2"/>
      <charset val="162"/>
    </font>
    <font>
      <b/>
      <sz val="11"/>
      <color theme="3"/>
      <name val="Arial"/>
      <family val="2"/>
      <charset val="162"/>
    </font>
    <font>
      <b/>
      <sz val="8"/>
      <color rgb="FF3F3F3F"/>
      <name val="Arial"/>
      <family val="2"/>
      <charset val="162"/>
    </font>
    <font>
      <sz val="8"/>
      <color rgb="FF3F3F76"/>
      <name val="Arial"/>
      <family val="2"/>
      <charset val="162"/>
    </font>
    <font>
      <b/>
      <sz val="8"/>
      <color rgb="FFFA7D00"/>
      <name val="Arial"/>
      <family val="2"/>
      <charset val="162"/>
    </font>
    <font>
      <b/>
      <sz val="8"/>
      <color theme="0"/>
      <name val="Arial"/>
      <family val="2"/>
      <charset val="162"/>
    </font>
    <font>
      <sz val="8"/>
      <color rgb="FF006100"/>
      <name val="Arial"/>
      <family val="2"/>
      <charset val="162"/>
    </font>
    <font>
      <sz val="8"/>
      <color rgb="FF9C0006"/>
      <name val="Arial"/>
      <family val="2"/>
      <charset val="162"/>
    </font>
    <font>
      <sz val="8"/>
      <color rgb="FF9C6500"/>
      <name val="Arial"/>
      <family val="2"/>
      <charset val="162"/>
    </font>
    <font>
      <b/>
      <sz val="8"/>
      <color theme="1"/>
      <name val="Arial"/>
      <family val="2"/>
      <charset val="162"/>
    </font>
    <font>
      <sz val="8"/>
      <color rgb="FFFF0000"/>
      <name val="Arial"/>
      <family val="2"/>
      <charset val="162"/>
    </font>
    <font>
      <sz val="11"/>
      <color rgb="FF000000"/>
      <name val="Calibri"/>
      <family val="2"/>
      <charset val="162"/>
    </font>
    <font>
      <sz val="10"/>
      <color theme="1"/>
      <name val="Calibri"/>
      <family val="2"/>
      <charset val="162"/>
      <scheme val="minor"/>
    </font>
    <font>
      <sz val="8"/>
      <name val="Calibri"/>
      <family val="2"/>
      <scheme val="minor"/>
    </font>
    <font>
      <sz val="10"/>
      <color rgb="FF000000"/>
      <name val="Calibri"/>
      <family val="2"/>
      <charset val="162"/>
    </font>
    <font>
      <b/>
      <sz val="11"/>
      <color rgb="FF000000"/>
      <name val="Calibri"/>
      <family val="2"/>
      <charset val="162"/>
    </font>
    <font>
      <b/>
      <sz val="9"/>
      <name val="Arial"/>
      <family val="2"/>
    </font>
    <font>
      <sz val="11"/>
      <color rgb="FF000000"/>
      <name val="Calibri"/>
      <family val="2"/>
      <charset val="1"/>
    </font>
    <font>
      <b/>
      <sz val="9"/>
      <color rgb="FF000000"/>
      <name val="Arial"/>
      <family val="2"/>
      <charset val="162"/>
    </font>
    <font>
      <sz val="11"/>
      <color indexed="8"/>
      <name val="Calibri"/>
      <family val="2"/>
      <charset val="162"/>
    </font>
    <font>
      <sz val="10"/>
      <name val="İnherit"/>
    </font>
    <font>
      <sz val="9"/>
      <color rgb="FF000000"/>
      <name val="Arial"/>
      <family val="2"/>
      <charset val="162"/>
    </font>
    <font>
      <sz val="11"/>
      <color rgb="FF000000"/>
      <name val="Calibri"/>
      <family val="2"/>
      <charset val="162"/>
    </font>
    <font>
      <sz val="9"/>
      <color indexed="8"/>
      <name val="Arial"/>
      <family val="2"/>
      <charset val="162"/>
    </font>
    <font>
      <sz val="9"/>
      <color theme="1"/>
      <name val="Arial"/>
      <family val="2"/>
      <charset val="162"/>
    </font>
    <font>
      <sz val="11"/>
      <color rgb="FF000000"/>
      <name val="Calibri"/>
      <family val="2"/>
      <charset val="162"/>
    </font>
    <font>
      <b/>
      <sz val="11"/>
      <color rgb="FF000000"/>
      <name val="Calibri"/>
      <family val="2"/>
      <charset val="162"/>
    </font>
    <font>
      <sz val="10"/>
      <name val="Times New Roman"/>
      <family val="1"/>
      <charset val="162"/>
    </font>
    <font>
      <sz val="10"/>
      <color theme="1"/>
      <name val="Calibri"/>
      <family val="2"/>
      <scheme val="minor"/>
    </font>
    <font>
      <sz val="10"/>
      <name val="Times New Roman"/>
      <family val="1"/>
      <charset val="162"/>
    </font>
    <font>
      <b/>
      <sz val="11"/>
      <color rgb="FF000000"/>
      <name val="Calibri"/>
      <family val="2"/>
      <charset val="162"/>
    </font>
    <font>
      <b/>
      <sz val="15"/>
      <color theme="0"/>
      <name val="Calibri"/>
      <family val="2"/>
      <charset val="162"/>
      <scheme val="minor"/>
    </font>
    <font>
      <sz val="11"/>
      <color rgb="FF000000"/>
      <name val="Calibri"/>
      <family val="2"/>
      <charset val="162"/>
    </font>
    <font>
      <b/>
      <i/>
      <sz val="20"/>
      <color theme="1"/>
      <name val="Calibri"/>
      <family val="2"/>
      <charset val="162"/>
      <scheme val="minor"/>
    </font>
    <font>
      <b/>
      <i/>
      <sz val="25"/>
      <color theme="1"/>
      <name val="Calibri"/>
      <family val="2"/>
      <charset val="162"/>
      <scheme val="minor"/>
    </font>
    <font>
      <sz val="25"/>
      <color theme="1"/>
      <name val="Calibri"/>
      <family val="2"/>
      <scheme val="minor"/>
    </font>
    <font>
      <b/>
      <sz val="8.5"/>
      <name val="Arial"/>
      <family val="2"/>
      <charset val="162"/>
    </font>
    <font>
      <sz val="8.5"/>
      <name val="Arial"/>
      <family val="2"/>
      <charset val="162"/>
    </font>
    <font>
      <sz val="11"/>
      <color indexed="9"/>
      <name val="Calibri"/>
      <family val="2"/>
      <charset val="162"/>
    </font>
    <font>
      <sz val="10"/>
      <name val="Helv"/>
      <charset val="204"/>
    </font>
    <font>
      <i/>
      <sz val="11"/>
      <color indexed="23"/>
      <name val="Calibri"/>
      <family val="2"/>
      <charset val="162"/>
    </font>
    <font>
      <b/>
      <sz val="18"/>
      <color indexed="56"/>
      <name val="Cambria"/>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63"/>
      <name val="Calibri"/>
      <family val="2"/>
      <charset val="162"/>
    </font>
    <font>
      <sz val="11"/>
      <color indexed="62"/>
      <name val="Calibri"/>
      <family val="2"/>
      <charset val="162"/>
    </font>
    <font>
      <b/>
      <sz val="9"/>
      <color indexed="8"/>
      <name val="Tahoma"/>
      <family val="2"/>
    </font>
    <font>
      <b/>
      <sz val="11"/>
      <color indexed="8"/>
      <name val="Calibri"/>
      <family val="2"/>
      <charset val="162"/>
    </font>
    <font>
      <sz val="11"/>
      <color indexed="10"/>
      <name val="Calibri"/>
      <family val="2"/>
      <charset val="162"/>
    </font>
    <font>
      <sz val="11"/>
      <name val="Calibri"/>
      <family val="2"/>
      <charset val="162"/>
    </font>
    <font>
      <sz val="11"/>
      <color indexed="8"/>
      <name val="Calibri"/>
      <family val="2"/>
      <scheme val="minor"/>
    </font>
    <font>
      <u/>
      <sz val="10"/>
      <color indexed="12"/>
      <name val="Arial"/>
      <family val="2"/>
      <charset val="162"/>
    </font>
    <font>
      <b/>
      <sz val="12"/>
      <name val="Arial"/>
      <family val="2"/>
      <charset val="162"/>
    </font>
    <font>
      <b/>
      <sz val="12"/>
      <color rgb="FFFA7D00"/>
      <name val="Calibri"/>
      <family val="2"/>
      <charset val="162"/>
      <scheme val="minor"/>
    </font>
    <font>
      <b/>
      <sz val="12"/>
      <color rgb="FF000000"/>
      <name val="Arial"/>
      <family val="2"/>
      <charset val="162"/>
    </font>
    <font>
      <sz val="12"/>
      <color theme="1"/>
      <name val="Calibri"/>
      <family val="2"/>
      <scheme val="minor"/>
    </font>
    <font>
      <b/>
      <sz val="15"/>
      <color theme="1"/>
      <name val="Calibri"/>
      <family val="2"/>
      <charset val="162"/>
      <scheme val="minor"/>
    </font>
    <font>
      <b/>
      <sz val="15"/>
      <color rgb="FF000000"/>
      <name val="Arial"/>
      <family val="2"/>
      <charset val="162"/>
    </font>
    <font>
      <b/>
      <sz val="15"/>
      <name val="Arial"/>
      <family val="2"/>
      <charset val="162"/>
    </font>
    <font>
      <sz val="10"/>
      <name val="Arial"/>
      <family val="2"/>
      <charset val="162"/>
    </font>
    <font>
      <b/>
      <sz val="10"/>
      <color indexed="9"/>
      <name val="Tahoma"/>
      <family val="2"/>
      <charset val="162"/>
    </font>
    <font>
      <sz val="10"/>
      <name val="Tahoma"/>
      <family val="2"/>
      <charset val="162"/>
    </font>
    <font>
      <b/>
      <sz val="8.5"/>
      <color indexed="8"/>
      <name val="Arial"/>
      <family val="2"/>
      <charset val="162"/>
    </font>
    <font>
      <sz val="8.5"/>
      <color indexed="8"/>
      <name val="Arial"/>
      <family val="2"/>
      <charset val="162"/>
    </font>
    <font>
      <u/>
      <sz val="11"/>
      <color theme="1"/>
      <name val="Calibri"/>
      <family val="2"/>
      <scheme val="minor"/>
    </font>
    <font>
      <sz val="40"/>
      <color rgb="FF9C6500"/>
      <name val="Calibri"/>
      <family val="2"/>
      <charset val="162"/>
      <scheme val="minor"/>
    </font>
    <font>
      <sz val="40"/>
      <color theme="1"/>
      <name val="Calibri"/>
      <family val="2"/>
      <charset val="162"/>
      <scheme val="minor"/>
    </font>
    <font>
      <b/>
      <sz val="20"/>
      <color theme="1"/>
      <name val="Calibri"/>
      <family val="2"/>
      <charset val="162"/>
      <scheme val="minor"/>
    </font>
    <font>
      <sz val="9"/>
      <color theme="0"/>
      <name val="Arial"/>
      <family val="2"/>
      <charset val="162"/>
    </font>
    <font>
      <b/>
      <sz val="11"/>
      <color rgb="FF000000"/>
      <name val="Calibri"/>
      <family val="2"/>
      <charset val="162"/>
    </font>
    <font>
      <sz val="11"/>
      <color theme="1"/>
      <name val="Segoe UI"/>
      <family val="2"/>
      <charset val="162"/>
    </font>
    <font>
      <sz val="11"/>
      <color rgb="FF333333"/>
      <name val="Segoe UI"/>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sz val="11"/>
      <color rgb="FF000000"/>
      <name val="Calibri"/>
    </font>
    <font>
      <b/>
      <sz val="11"/>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1"/>
      <color rgb="FF000000"/>
      <name val="Calibri"/>
    </font>
    <font>
      <sz val="20"/>
      <color rgb="FF000000"/>
      <name val="Calibri"/>
      <family val="2"/>
      <charset val="162"/>
    </font>
    <font>
      <sz val="9.9"/>
      <color rgb="FF333333"/>
      <name val="Arial"/>
      <family val="2"/>
      <charset val="162"/>
    </font>
    <font>
      <b/>
      <sz val="11"/>
      <name val="Calibri"/>
      <family val="2"/>
      <charset val="162"/>
      <scheme val="minor"/>
    </font>
    <font>
      <b/>
      <sz val="12"/>
      <color theme="1"/>
      <name val="Calibri"/>
      <family val="2"/>
      <charset val="162"/>
      <scheme val="minor"/>
    </font>
    <font>
      <sz val="10"/>
      <name val="Arial"/>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b/>
      <sz val="11"/>
      <color rgb="FF3F3F3F"/>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sz val="11"/>
      <color theme="0"/>
      <name val="Calibri"/>
      <family val="2"/>
      <charset val="162"/>
      <scheme val="minor"/>
    </font>
    <font>
      <sz val="11"/>
      <color rgb="FF9C5700"/>
      <name val="Calibri"/>
      <family val="2"/>
      <charset val="162"/>
      <scheme val="minor"/>
    </font>
  </fonts>
  <fills count="84">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F2F2F2"/>
      </patternFill>
    </fill>
    <fill>
      <patternFill patternType="solid">
        <fgColor theme="0"/>
        <bgColor indexed="64"/>
      </patternFill>
    </fill>
    <fill>
      <patternFill patternType="solid">
        <fgColor rgb="FFFFFFCC"/>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F7E9"/>
        <bgColor indexed="64"/>
      </patternFill>
    </fill>
    <fill>
      <patternFill patternType="solid">
        <fgColor rgb="FFFFFF00"/>
        <bgColor indexed="64"/>
      </patternFill>
    </fill>
    <fill>
      <patternFill patternType="solid">
        <fgColor theme="2"/>
        <bgColor indexed="64"/>
      </patternFill>
    </fill>
    <fill>
      <patternFill patternType="solid">
        <fgColor theme="9"/>
        <bgColor indexed="64"/>
      </patternFill>
    </fill>
    <fill>
      <patternFill patternType="solid">
        <fgColor indexed="9"/>
        <bgColor indexed="64"/>
      </patternFill>
    </fill>
    <fill>
      <patternFill patternType="solid">
        <fgColor theme="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CC99FF"/>
        <bgColor indexed="64"/>
      </patternFill>
    </fill>
    <fill>
      <patternFill patternType="solid">
        <fgColor theme="5"/>
        <bgColor indexed="64"/>
      </patternFill>
    </fill>
    <fill>
      <patternFill patternType="solid">
        <fgColor theme="7"/>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indexed="65"/>
        <bgColor indexed="64"/>
      </patternFill>
    </fill>
    <fill>
      <patternFill patternType="solid">
        <fgColor rgb="FFFFFFFF"/>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22"/>
        <bgColor indexed="64"/>
      </patternFill>
    </fill>
    <fill>
      <patternFill patternType="solid">
        <fgColor rgb="FFFFFFFF"/>
        <bgColor indexed="64"/>
      </patternFill>
    </fill>
    <fill>
      <patternFill patternType="mediumGray">
        <fgColor indexed="18"/>
        <bgColor indexed="18"/>
      </patternFill>
    </fill>
    <fill>
      <patternFill patternType="solid">
        <fgColor rgb="FFFAFAFA"/>
        <bgColor indexed="64"/>
      </patternFill>
    </fill>
    <fill>
      <patternFill patternType="solid">
        <fgColor rgb="FFF5F5F5"/>
        <bgColor indexed="64"/>
      </patternFill>
    </fill>
    <fill>
      <patternFill patternType="solid">
        <fgColor rgb="FFD9D9D9"/>
        <bgColor indexed="64"/>
      </patternFill>
    </fill>
    <fill>
      <patternFill patternType="solid">
        <fgColor indexed="55"/>
      </patternFill>
    </fill>
    <fill>
      <patternFill patternType="solid">
        <fgColor indexed="43"/>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4"/>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s>
  <borders count="79">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top/>
      <bottom/>
      <diagonal/>
    </border>
    <border>
      <left/>
      <right/>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medium">
        <color indexed="64"/>
      </top>
      <bottom style="medium">
        <color indexed="64"/>
      </bottom>
      <diagonal/>
    </border>
    <border>
      <left/>
      <right style="thin">
        <color rgb="FF7F7F7F"/>
      </right>
      <top/>
      <bottom/>
      <diagonal/>
    </border>
    <border>
      <left style="thin">
        <color rgb="FF7F7F7F"/>
      </left>
      <right/>
      <top style="thin">
        <color rgb="FF7F7F7F"/>
      </top>
      <bottom/>
      <diagonal/>
    </border>
    <border>
      <left/>
      <right/>
      <top style="thin">
        <color rgb="FF7F7F7F"/>
      </top>
      <bottom/>
      <diagonal/>
    </border>
    <border>
      <left style="thin">
        <color rgb="FF7F7F7F"/>
      </left>
      <right/>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diagonal/>
    </border>
    <border>
      <left/>
      <right/>
      <top style="thin">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top/>
      <bottom style="thin">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DDDDDD"/>
      </left>
      <right style="medium">
        <color rgb="FFDDDDDD"/>
      </right>
      <top/>
      <bottom style="medium">
        <color rgb="FFDDDDDD"/>
      </bottom>
      <diagonal/>
    </border>
    <border>
      <left style="medium">
        <color rgb="FFDDDDDD"/>
      </left>
      <right/>
      <top/>
      <bottom style="medium">
        <color rgb="FFDDDDDD"/>
      </bottom>
      <diagonal/>
    </border>
    <border>
      <left/>
      <right style="medium">
        <color rgb="FFDDDDDD"/>
      </right>
      <top/>
      <bottom style="medium">
        <color rgb="FFDDDDDD"/>
      </bottom>
      <diagonal/>
    </border>
    <border>
      <left/>
      <right style="medium">
        <color rgb="FFDDDDDD"/>
      </right>
      <top/>
      <bottom/>
      <diagonal/>
    </border>
    <border>
      <left style="medium">
        <color rgb="FFDDDDDD"/>
      </left>
      <right style="medium">
        <color rgb="FFDDDDDD"/>
      </right>
      <top/>
      <bottom/>
      <diagonal/>
    </border>
    <border>
      <left style="medium">
        <color rgb="FFDDDDDD"/>
      </left>
      <right/>
      <top/>
      <bottom/>
      <diagonal/>
    </border>
    <border>
      <left style="thin">
        <color auto="1"/>
      </left>
      <right style="thin">
        <color auto="1"/>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rgb="FFDDDDDD"/>
      </left>
      <right style="medium">
        <color rgb="FFDDDDDD"/>
      </right>
      <top style="medium">
        <color rgb="FFDDDDDD"/>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s>
  <cellStyleXfs count="3756">
    <xf numFmtId="0" fontId="0" fillId="0" borderId="0"/>
    <xf numFmtId="0" fontId="26" fillId="2" borderId="0" applyNumberFormat="0" applyBorder="0" applyAlignment="0" applyProtection="0"/>
    <xf numFmtId="0" fontId="27" fillId="3" borderId="0" applyNumberFormat="0" applyBorder="0" applyAlignment="0" applyProtection="0"/>
    <xf numFmtId="0" fontId="28" fillId="4" borderId="1" applyNumberFormat="0" applyAlignment="0" applyProtection="0"/>
    <xf numFmtId="0" fontId="30" fillId="0" borderId="0" applyNumberFormat="0" applyFill="0" applyBorder="0" applyAlignment="0" applyProtection="0"/>
    <xf numFmtId="0" fontId="31" fillId="5" borderId="0" applyNumberFormat="0" applyBorder="0" applyAlignment="0" applyProtection="0"/>
    <xf numFmtId="0" fontId="32" fillId="6" borderId="1" applyNumberFormat="0" applyAlignment="0" applyProtection="0"/>
    <xf numFmtId="165" fontId="34" fillId="0" borderId="0"/>
    <xf numFmtId="0" fontId="35" fillId="0" borderId="0"/>
    <xf numFmtId="0" fontId="35" fillId="0" borderId="0"/>
    <xf numFmtId="0" fontId="36" fillId="0" borderId="0"/>
    <xf numFmtId="0" fontId="39" fillId="0" borderId="0"/>
    <xf numFmtId="0" fontId="43" fillId="8" borderId="13" applyNumberFormat="0" applyFont="0" applyAlignment="0" applyProtection="0"/>
    <xf numFmtId="0" fontId="39" fillId="0" borderId="0"/>
    <xf numFmtId="0" fontId="47" fillId="0" borderId="0"/>
    <xf numFmtId="0" fontId="47" fillId="0" borderId="0"/>
    <xf numFmtId="0" fontId="16" fillId="0" borderId="0"/>
    <xf numFmtId="0" fontId="47" fillId="0" borderId="0"/>
    <xf numFmtId="0" fontId="47" fillId="0" borderId="0"/>
    <xf numFmtId="0" fontId="51" fillId="0" borderId="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5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5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5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56" fillId="12" borderId="0" applyNumberFormat="0" applyBorder="0" applyAlignment="0" applyProtection="0"/>
    <xf numFmtId="0" fontId="56" fillId="12" borderId="0" applyNumberFormat="0" applyBorder="0" applyAlignment="0" applyProtection="0"/>
    <xf numFmtId="0" fontId="56" fillId="12" borderId="0" applyNumberFormat="0" applyBorder="0" applyAlignment="0" applyProtection="0"/>
    <xf numFmtId="0" fontId="5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56" fillId="16" borderId="0" applyNumberFormat="0" applyBorder="0" applyAlignment="0" applyProtection="0"/>
    <xf numFmtId="0" fontId="56" fillId="16" borderId="0" applyNumberFormat="0" applyBorder="0" applyAlignment="0" applyProtection="0"/>
    <xf numFmtId="0" fontId="56" fillId="16" borderId="0" applyNumberFormat="0" applyBorder="0" applyAlignment="0" applyProtection="0"/>
    <xf numFmtId="0" fontId="5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57" fillId="13" borderId="0" applyNumberFormat="0" applyBorder="0" applyAlignment="0" applyProtection="0"/>
    <xf numFmtId="0" fontId="57" fillId="17" borderId="0" applyNumberFormat="0" applyBorder="0" applyAlignment="0" applyProtection="0"/>
    <xf numFmtId="0" fontId="57" fillId="21" borderId="0" applyNumberFormat="0" applyBorder="0" applyAlignment="0" applyProtection="0"/>
    <xf numFmtId="0" fontId="57" fillId="25" borderId="0" applyNumberFormat="0" applyBorder="0" applyAlignment="0" applyProtection="0"/>
    <xf numFmtId="0" fontId="57" fillId="29" borderId="0" applyNumberFormat="0" applyBorder="0" applyAlignment="0" applyProtection="0"/>
    <xf numFmtId="0" fontId="57" fillId="33" borderId="0" applyNumberFormat="0" applyBorder="0" applyAlignment="0" applyProtection="0"/>
    <xf numFmtId="0" fontId="58" fillId="0" borderId="0" applyNumberFormat="0" applyFill="0" applyBorder="0" applyAlignment="0" applyProtection="0"/>
    <xf numFmtId="0" fontId="59" fillId="0" borderId="18" applyNumberFormat="0" applyFill="0" applyAlignment="0" applyProtection="0"/>
    <xf numFmtId="0" fontId="60" fillId="0" borderId="14" applyNumberFormat="0" applyFill="0" applyAlignment="0" applyProtection="0"/>
    <xf numFmtId="0" fontId="61" fillId="0" borderId="15" applyNumberFormat="0" applyFill="0" applyAlignment="0" applyProtection="0"/>
    <xf numFmtId="0" fontId="62" fillId="0" borderId="16" applyNumberFormat="0" applyFill="0" applyAlignment="0" applyProtection="0"/>
    <xf numFmtId="0" fontId="62" fillId="0" borderId="0" applyNumberFormat="0" applyFill="0" applyBorder="0" applyAlignment="0" applyProtection="0"/>
    <xf numFmtId="0" fontId="63" fillId="6" borderId="17" applyNumberFormat="0" applyAlignment="0" applyProtection="0"/>
    <xf numFmtId="0" fontId="50" fillId="0" borderId="0">
      <alignment vertical="center"/>
    </xf>
    <xf numFmtId="173" fontId="55" fillId="0" borderId="0">
      <protection locked="0"/>
    </xf>
    <xf numFmtId="173" fontId="55" fillId="0" borderId="0">
      <protection locked="0"/>
    </xf>
    <xf numFmtId="173" fontId="55" fillId="0" borderId="0">
      <protection locked="0"/>
    </xf>
    <xf numFmtId="173" fontId="55" fillId="0" borderId="0">
      <protection locked="0"/>
    </xf>
    <xf numFmtId="173" fontId="55" fillId="0" borderId="0">
      <protection locked="0"/>
    </xf>
    <xf numFmtId="173" fontId="55" fillId="0" borderId="0">
      <protection locked="0"/>
    </xf>
    <xf numFmtId="173" fontId="55" fillId="0" borderId="0">
      <protection locked="0"/>
    </xf>
    <xf numFmtId="0" fontId="64" fillId="4" borderId="1" applyNumberFormat="0" applyAlignment="0" applyProtection="0"/>
    <xf numFmtId="0" fontId="65" fillId="6" borderId="1" applyNumberFormat="0" applyAlignment="0" applyProtection="0"/>
    <xf numFmtId="0" fontId="66" fillId="9" borderId="19" applyNumberFormat="0" applyAlignment="0" applyProtection="0"/>
    <xf numFmtId="0" fontId="67" fillId="2" borderId="0" applyNumberFormat="0" applyBorder="0" applyAlignment="0" applyProtection="0"/>
    <xf numFmtId="0" fontId="68" fillId="5" borderId="0" applyNumberFormat="0" applyBorder="0" applyAlignment="0" applyProtection="0"/>
    <xf numFmtId="0" fontId="5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4" fillId="0" borderId="0"/>
    <xf numFmtId="0" fontId="16" fillId="0" borderId="0"/>
    <xf numFmtId="0" fontId="47" fillId="0" borderId="0"/>
    <xf numFmtId="0" fontId="54" fillId="0" borderId="0"/>
    <xf numFmtId="0" fontId="35" fillId="0" borderId="0"/>
    <xf numFmtId="0" fontId="47" fillId="0" borderId="0"/>
    <xf numFmtId="0" fontId="47" fillId="0" borderId="0"/>
    <xf numFmtId="0" fontId="56" fillId="0" borderId="0"/>
    <xf numFmtId="0" fontId="56" fillId="0" borderId="0"/>
    <xf numFmtId="0" fontId="54" fillId="0" borderId="0"/>
    <xf numFmtId="0" fontId="56" fillId="0" borderId="0"/>
    <xf numFmtId="0" fontId="16" fillId="0" borderId="0"/>
    <xf numFmtId="0" fontId="16" fillId="0" borderId="0"/>
    <xf numFmtId="0" fontId="16" fillId="0" borderId="0"/>
    <xf numFmtId="0" fontId="16" fillId="0" borderId="0"/>
    <xf numFmtId="0" fontId="54" fillId="0" borderId="0"/>
    <xf numFmtId="0" fontId="47" fillId="0" borderId="0"/>
    <xf numFmtId="0" fontId="4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6" fillId="8" borderId="13" applyNumberFormat="0" applyFont="0" applyAlignment="0" applyProtection="0"/>
    <xf numFmtId="0" fontId="56" fillId="8" borderId="13" applyNumberFormat="0" applyFont="0" applyAlignment="0" applyProtection="0"/>
    <xf numFmtId="0" fontId="5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5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16" fillId="8" borderId="13" applyNumberFormat="0" applyFont="0" applyAlignment="0" applyProtection="0"/>
    <xf numFmtId="0" fontId="69" fillId="3" borderId="0" applyNumberFormat="0" applyBorder="0" applyAlignment="0" applyProtection="0"/>
    <xf numFmtId="0" fontId="70" fillId="0" borderId="20" applyNumberFormat="0" applyFill="0" applyAlignment="0" applyProtection="0"/>
    <xf numFmtId="0" fontId="71" fillId="0" borderId="0" applyNumberFormat="0" applyFill="0" applyBorder="0" applyAlignment="0" applyProtection="0"/>
    <xf numFmtId="38" fontId="52" fillId="0" borderId="0" applyFont="0" applyFill="0" applyBorder="0" applyAlignment="0" applyProtection="0"/>
    <xf numFmtId="0" fontId="57" fillId="10" borderId="0" applyNumberFormat="0" applyBorder="0" applyAlignment="0" applyProtection="0"/>
    <xf numFmtId="0" fontId="57" fillId="14" borderId="0" applyNumberFormat="0" applyBorder="0" applyAlignment="0" applyProtection="0"/>
    <xf numFmtId="0" fontId="57" fillId="18" borderId="0" applyNumberFormat="0" applyBorder="0" applyAlignment="0" applyProtection="0"/>
    <xf numFmtId="0" fontId="57" fillId="22" borderId="0" applyNumberFormat="0" applyBorder="0" applyAlignment="0" applyProtection="0"/>
    <xf numFmtId="0" fontId="57" fillId="26" borderId="0" applyNumberFormat="0" applyBorder="0" applyAlignment="0" applyProtection="0"/>
    <xf numFmtId="0" fontId="57" fillId="30" borderId="0" applyNumberFormat="0" applyBorder="0" applyAlignment="0" applyProtection="0"/>
    <xf numFmtId="9" fontId="47" fillId="0" borderId="0" applyFont="0" applyFill="0" applyBorder="0" applyAlignment="0" applyProtection="0"/>
    <xf numFmtId="0" fontId="72" fillId="0" borderId="0"/>
    <xf numFmtId="0" fontId="47" fillId="0" borderId="0"/>
    <xf numFmtId="0" fontId="47" fillId="0" borderId="0"/>
    <xf numFmtId="0" fontId="78" fillId="0" borderId="0"/>
    <xf numFmtId="0" fontId="52" fillId="0" borderId="0"/>
    <xf numFmtId="0" fontId="35" fillId="0" borderId="0"/>
    <xf numFmtId="0" fontId="35" fillId="0" borderId="0"/>
    <xf numFmtId="0" fontId="15" fillId="0" borderId="0"/>
    <xf numFmtId="0" fontId="80" fillId="8" borderId="13" applyNumberFormat="0" applyFont="0" applyAlignment="0" applyProtection="0"/>
    <xf numFmtId="0" fontId="80" fillId="8" borderId="13" applyNumberFormat="0" applyFont="0" applyAlignment="0" applyProtection="0"/>
    <xf numFmtId="0" fontId="80" fillId="8" borderId="13" applyNumberFormat="0" applyFont="0" applyAlignment="0" applyProtection="0"/>
    <xf numFmtId="0" fontId="80" fillId="8" borderId="13" applyNumberFormat="0" applyFont="0" applyAlignment="0" applyProtection="0"/>
    <xf numFmtId="0" fontId="83" fillId="0" borderId="0"/>
    <xf numFmtId="0" fontId="35" fillId="0" borderId="0"/>
    <xf numFmtId="0" fontId="86" fillId="0" borderId="0"/>
    <xf numFmtId="0" fontId="88" fillId="0" borderId="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5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1" fillId="0" borderId="0"/>
    <xf numFmtId="0" fontId="14" fillId="0" borderId="0"/>
    <xf numFmtId="0" fontId="14" fillId="0" borderId="0"/>
    <xf numFmtId="0" fontId="51" fillId="0" borderId="0"/>
    <xf numFmtId="0" fontId="5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14" fillId="8" borderId="13" applyNumberFormat="0" applyFont="0" applyAlignment="0" applyProtection="0"/>
    <xf numFmtId="0" fontId="90" fillId="0" borderId="0"/>
    <xf numFmtId="0" fontId="47" fillId="0" borderId="0"/>
    <xf numFmtId="0" fontId="93" fillId="0" borderId="0"/>
    <xf numFmtId="0" fontId="13" fillId="0" borderId="0"/>
    <xf numFmtId="0" fontId="52" fillId="0" borderId="0"/>
    <xf numFmtId="0" fontId="13" fillId="0" borderId="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99" fillId="59" borderId="0" applyNumberFormat="0" applyBorder="0" applyAlignment="0" applyProtection="0"/>
    <xf numFmtId="0" fontId="99" fillId="59" borderId="0" applyNumberFormat="0" applyBorder="0" applyAlignment="0" applyProtection="0"/>
    <xf numFmtId="0" fontId="99" fillId="59" borderId="0" applyNumberFormat="0" applyBorder="0" applyAlignment="0" applyProtection="0"/>
    <xf numFmtId="0" fontId="99" fillId="59" borderId="0" applyNumberFormat="0" applyBorder="0" applyAlignment="0" applyProtection="0"/>
    <xf numFmtId="0" fontId="99" fillId="56" borderId="0" applyNumberFormat="0" applyBorder="0" applyAlignment="0" applyProtection="0"/>
    <xf numFmtId="0" fontId="99" fillId="56" borderId="0" applyNumberFormat="0" applyBorder="0" applyAlignment="0" applyProtection="0"/>
    <xf numFmtId="0" fontId="99" fillId="56" borderId="0" applyNumberFormat="0" applyBorder="0" applyAlignment="0" applyProtection="0"/>
    <xf numFmtId="0" fontId="99" fillId="56" borderId="0" applyNumberFormat="0" applyBorder="0" applyAlignment="0" applyProtection="0"/>
    <xf numFmtId="0" fontId="99" fillId="57" borderId="0" applyNumberFormat="0" applyBorder="0" applyAlignment="0" applyProtection="0"/>
    <xf numFmtId="0" fontId="99" fillId="57" borderId="0" applyNumberFormat="0" applyBorder="0" applyAlignment="0" applyProtection="0"/>
    <xf numFmtId="0" fontId="99" fillId="57" borderId="0" applyNumberFormat="0" applyBorder="0" applyAlignment="0" applyProtection="0"/>
    <xf numFmtId="0" fontId="99" fillId="57" borderId="0" applyNumberFormat="0" applyBorder="0" applyAlignment="0" applyProtection="0"/>
    <xf numFmtId="0" fontId="99" fillId="60" borderId="0" applyNumberFormat="0" applyBorder="0" applyAlignment="0" applyProtection="0"/>
    <xf numFmtId="0" fontId="99" fillId="60" borderId="0" applyNumberFormat="0" applyBorder="0" applyAlignment="0" applyProtection="0"/>
    <xf numFmtId="0" fontId="99" fillId="60" borderId="0" applyNumberFormat="0" applyBorder="0" applyAlignment="0" applyProtection="0"/>
    <xf numFmtId="0" fontId="99" fillId="60" borderId="0" applyNumberFormat="0" applyBorder="0" applyAlignment="0" applyProtection="0"/>
    <xf numFmtId="0" fontId="99" fillId="61" borderId="0" applyNumberFormat="0" applyBorder="0" applyAlignment="0" applyProtection="0"/>
    <xf numFmtId="0" fontId="99" fillId="61" borderId="0" applyNumberFormat="0" applyBorder="0" applyAlignment="0" applyProtection="0"/>
    <xf numFmtId="0" fontId="99" fillId="61" borderId="0" applyNumberFormat="0" applyBorder="0" applyAlignment="0" applyProtection="0"/>
    <xf numFmtId="0" fontId="99" fillId="61" borderId="0" applyNumberFormat="0" applyBorder="0" applyAlignment="0" applyProtection="0"/>
    <xf numFmtId="0" fontId="99" fillId="62" borderId="0" applyNumberFormat="0" applyBorder="0" applyAlignment="0" applyProtection="0"/>
    <xf numFmtId="0" fontId="99" fillId="62" borderId="0" applyNumberFormat="0" applyBorder="0" applyAlignment="0" applyProtection="0"/>
    <xf numFmtId="0" fontId="99" fillId="62" borderId="0" applyNumberFormat="0" applyBorder="0" applyAlignment="0" applyProtection="0"/>
    <xf numFmtId="0" fontId="99" fillId="62" borderId="0" applyNumberFormat="0" applyBorder="0" applyAlignment="0" applyProtection="0"/>
    <xf numFmtId="0" fontId="100" fillId="0" borderId="0"/>
    <xf numFmtId="0" fontId="100" fillId="0" borderId="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3" fillId="0" borderId="28" applyNumberFormat="0" applyFill="0" applyAlignment="0" applyProtection="0"/>
    <xf numFmtId="0" fontId="103" fillId="0" borderId="28" applyNumberFormat="0" applyFill="0" applyAlignment="0" applyProtection="0"/>
    <xf numFmtId="0" fontId="103" fillId="0" borderId="28" applyNumberFormat="0" applyFill="0" applyAlignment="0" applyProtection="0"/>
    <xf numFmtId="0" fontId="103" fillId="0" borderId="28" applyNumberFormat="0" applyFill="0" applyAlignment="0" applyProtection="0"/>
    <xf numFmtId="0" fontId="104" fillId="0" borderId="29" applyNumberFormat="0" applyFill="0" applyAlignment="0" applyProtection="0"/>
    <xf numFmtId="0" fontId="104" fillId="0" borderId="29" applyNumberFormat="0" applyFill="0" applyAlignment="0" applyProtection="0"/>
    <xf numFmtId="0" fontId="104" fillId="0" borderId="29" applyNumberFormat="0" applyFill="0" applyAlignment="0" applyProtection="0"/>
    <xf numFmtId="0" fontId="104" fillId="0" borderId="29" applyNumberFormat="0" applyFill="0" applyAlignment="0" applyProtection="0"/>
    <xf numFmtId="0" fontId="105" fillId="0" borderId="30" applyNumberFormat="0" applyFill="0" applyAlignment="0" applyProtection="0"/>
    <xf numFmtId="0" fontId="105" fillId="0" borderId="30" applyNumberFormat="0" applyFill="0" applyAlignment="0" applyProtection="0"/>
    <xf numFmtId="0" fontId="105" fillId="0" borderId="30" applyNumberFormat="0" applyFill="0" applyAlignment="0" applyProtection="0"/>
    <xf numFmtId="0" fontId="105" fillId="0" borderId="30" applyNumberFormat="0" applyFill="0" applyAlignment="0" applyProtection="0"/>
    <xf numFmtId="0" fontId="106" fillId="0" borderId="31" applyNumberFormat="0" applyFill="0" applyAlignment="0" applyProtection="0"/>
    <xf numFmtId="0" fontId="106" fillId="0" borderId="31" applyNumberFormat="0" applyFill="0" applyAlignment="0" applyProtection="0"/>
    <xf numFmtId="0" fontId="106" fillId="0" borderId="31" applyNumberFormat="0" applyFill="0" applyAlignment="0" applyProtection="0"/>
    <xf numFmtId="0" fontId="106" fillId="0" borderId="31" applyNumberFormat="0" applyFill="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178" fontId="47" fillId="0" borderId="0" applyFont="0" applyFill="0" applyBorder="0" applyAlignment="0" applyProtection="0"/>
    <xf numFmtId="0" fontId="107" fillId="63" borderId="32" applyNumberFormat="0" applyAlignment="0" applyProtection="0"/>
    <xf numFmtId="0" fontId="107" fillId="63" borderId="32" applyNumberFormat="0" applyAlignment="0" applyProtection="0"/>
    <xf numFmtId="0" fontId="107" fillId="63" borderId="32" applyNumberFormat="0" applyAlignment="0" applyProtection="0"/>
    <xf numFmtId="0" fontId="107" fillId="63" borderId="32" applyNumberFormat="0" applyAlignment="0" applyProtection="0"/>
    <xf numFmtId="0" fontId="108" fillId="54" borderId="21" applyNumberFormat="0" applyAlignment="0" applyProtection="0"/>
    <xf numFmtId="0" fontId="108" fillId="54" borderId="21" applyNumberFormat="0" applyAlignment="0" applyProtection="0"/>
    <xf numFmtId="0" fontId="108" fillId="54" borderId="21" applyNumberFormat="0" applyAlignment="0" applyProtection="0"/>
    <xf numFmtId="0" fontId="108" fillId="54" borderId="21" applyNumberFormat="0" applyAlignment="0" applyProtection="0"/>
    <xf numFmtId="0" fontId="12" fillId="0" borderId="0"/>
    <xf numFmtId="0" fontId="112" fillId="0" borderId="0"/>
    <xf numFmtId="0" fontId="113" fillId="0" borderId="0"/>
    <xf numFmtId="0" fontId="113" fillId="0" borderId="0"/>
    <xf numFmtId="0" fontId="113" fillId="0" borderId="0"/>
    <xf numFmtId="0" fontId="12" fillId="0" borderId="0"/>
    <xf numFmtId="0" fontId="12" fillId="0" borderId="0"/>
    <xf numFmtId="0" fontId="12" fillId="0" borderId="0"/>
    <xf numFmtId="0" fontId="12" fillId="0" borderId="0"/>
    <xf numFmtId="0" fontId="12" fillId="0" borderId="0"/>
    <xf numFmtId="0" fontId="51" fillId="0" borderId="0"/>
    <xf numFmtId="0" fontId="12" fillId="0" borderId="0"/>
    <xf numFmtId="0" fontId="51" fillId="0" borderId="0"/>
    <xf numFmtId="0" fontId="12" fillId="0" borderId="0"/>
    <xf numFmtId="0" fontId="12" fillId="0" borderId="0"/>
    <xf numFmtId="0" fontId="51" fillId="0" borderId="0"/>
    <xf numFmtId="0" fontId="12" fillId="0" borderId="0"/>
    <xf numFmtId="0" fontId="12" fillId="0" borderId="0"/>
    <xf numFmtId="0" fontId="51" fillId="0" borderId="0"/>
    <xf numFmtId="0" fontId="51" fillId="0" borderId="0"/>
    <xf numFmtId="0" fontId="12" fillId="0" borderId="0"/>
    <xf numFmtId="0" fontId="12" fillId="0" borderId="0"/>
    <xf numFmtId="0" fontId="12" fillId="0" borderId="0"/>
    <xf numFmtId="0" fontId="12" fillId="0" borderId="0"/>
    <xf numFmtId="0" fontId="12" fillId="0" borderId="0"/>
    <xf numFmtId="0" fontId="12" fillId="0" borderId="0"/>
    <xf numFmtId="0" fontId="51" fillId="0" borderId="0"/>
    <xf numFmtId="0" fontId="51" fillId="0" borderId="0"/>
    <xf numFmtId="0" fontId="51" fillId="0" borderId="0"/>
    <xf numFmtId="0" fontId="43" fillId="0" borderId="0"/>
    <xf numFmtId="0" fontId="4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5" fillId="64" borderId="33" applyNumberFormat="0" applyFont="0" applyAlignment="0" applyProtection="0"/>
    <xf numFmtId="0" fontId="35" fillId="64" borderId="33" applyNumberFormat="0" applyFont="0" applyAlignment="0" applyProtection="0"/>
    <xf numFmtId="0" fontId="35" fillId="64" borderId="33" applyNumberFormat="0" applyFont="0" applyAlignment="0" applyProtection="0"/>
    <xf numFmtId="0" fontId="35" fillId="64" borderId="33" applyNumberFormat="0" applyFont="0" applyAlignment="0" applyProtection="0"/>
    <xf numFmtId="0" fontId="109" fillId="65" borderId="33">
      <alignment vertical="center"/>
    </xf>
    <xf numFmtId="0" fontId="47" fillId="0" borderId="0"/>
    <xf numFmtId="0" fontId="110" fillId="0" borderId="34" applyNumberFormat="0" applyFill="0" applyAlignment="0" applyProtection="0"/>
    <xf numFmtId="0" fontId="110" fillId="0" borderId="34" applyNumberFormat="0" applyFill="0" applyAlignment="0" applyProtection="0"/>
    <xf numFmtId="0" fontId="110" fillId="0" borderId="34" applyNumberFormat="0" applyFill="0" applyAlignment="0" applyProtection="0"/>
    <xf numFmtId="0" fontId="110" fillId="0" borderId="34" applyNumberFormat="0" applyFill="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07" fillId="63" borderId="35" applyNumberFormat="0" applyAlignment="0" applyProtection="0"/>
    <xf numFmtId="0" fontId="107" fillId="63" borderId="35" applyNumberFormat="0" applyAlignment="0" applyProtection="0"/>
    <xf numFmtId="0" fontId="107" fillId="63" borderId="35" applyNumberFormat="0" applyAlignment="0" applyProtection="0"/>
    <xf numFmtId="0" fontId="107" fillId="63" borderId="35" applyNumberFormat="0" applyAlignment="0" applyProtection="0"/>
    <xf numFmtId="0" fontId="108" fillId="54" borderId="36" applyNumberFormat="0" applyAlignment="0" applyProtection="0"/>
    <xf numFmtId="0" fontId="108" fillId="54" borderId="36" applyNumberFormat="0" applyAlignment="0" applyProtection="0"/>
    <xf numFmtId="0" fontId="108" fillId="54" borderId="36" applyNumberFormat="0" applyAlignment="0" applyProtection="0"/>
    <xf numFmtId="0" fontId="108" fillId="54" borderId="36" applyNumberFormat="0" applyAlignment="0" applyProtection="0"/>
    <xf numFmtId="0" fontId="35" fillId="64" borderId="37" applyNumberFormat="0" applyFont="0" applyAlignment="0" applyProtection="0"/>
    <xf numFmtId="0" fontId="35" fillId="64" borderId="37" applyNumberFormat="0" applyFont="0" applyAlignment="0" applyProtection="0"/>
    <xf numFmtId="0" fontId="35" fillId="64" borderId="37" applyNumberFormat="0" applyFont="0" applyAlignment="0" applyProtection="0"/>
    <xf numFmtId="0" fontId="35" fillId="64" borderId="37" applyNumberFormat="0" applyFont="0" applyAlignment="0" applyProtection="0"/>
    <xf numFmtId="0" fontId="110" fillId="0" borderId="38" applyNumberFormat="0" applyFill="0" applyAlignment="0" applyProtection="0"/>
    <xf numFmtId="0" fontId="110" fillId="0" borderId="38" applyNumberFormat="0" applyFill="0" applyAlignment="0" applyProtection="0"/>
    <xf numFmtId="0" fontId="110" fillId="0" borderId="38" applyNumberFormat="0" applyFill="0" applyAlignment="0" applyProtection="0"/>
    <xf numFmtId="0" fontId="110" fillId="0" borderId="38" applyNumberFormat="0" applyFill="0" applyAlignment="0" applyProtection="0"/>
    <xf numFmtId="0" fontId="11" fillId="0" borderId="0"/>
    <xf numFmtId="0" fontId="114" fillId="0" borderId="0" applyNumberFormat="0" applyFill="0" applyBorder="0" applyAlignment="0" applyProtection="0">
      <alignment vertical="top"/>
      <protection locked="0"/>
    </xf>
    <xf numFmtId="0" fontId="100" fillId="0" borderId="0"/>
    <xf numFmtId="0" fontId="122" fillId="0" borderId="0"/>
    <xf numFmtId="0" fontId="10" fillId="0" borderId="0"/>
    <xf numFmtId="0" fontId="47" fillId="0" borderId="0"/>
    <xf numFmtId="0" fontId="47" fillId="0" borderId="0"/>
    <xf numFmtId="0" fontId="9" fillId="0" borderId="0"/>
    <xf numFmtId="0" fontId="9" fillId="0" borderId="0"/>
    <xf numFmtId="0" fontId="80" fillId="0" borderId="0"/>
    <xf numFmtId="0" fontId="80" fillId="0" borderId="0"/>
    <xf numFmtId="0" fontId="8" fillId="12" borderId="0" applyNumberFormat="0" applyBorder="0" applyAlignment="0" applyProtection="0"/>
    <xf numFmtId="0" fontId="8" fillId="0" borderId="0"/>
    <xf numFmtId="0" fontId="52" fillId="0" borderId="0"/>
    <xf numFmtId="0" fontId="7" fillId="0" borderId="0"/>
    <xf numFmtId="186" fontId="36" fillId="0" borderId="0" applyFont="0" applyFill="0" applyBorder="0" applyAlignment="0" applyProtection="0"/>
    <xf numFmtId="187" fontId="36" fillId="0" borderId="0" applyFont="0" applyFill="0" applyBorder="0" applyAlignment="0" applyProtection="0"/>
    <xf numFmtId="185" fontId="36" fillId="0" borderId="0" applyFont="0" applyFill="0" applyBorder="0" applyAlignment="0" applyProtection="0"/>
    <xf numFmtId="9" fontId="36" fillId="0" borderId="0" applyFont="0" applyFill="0" applyBorder="0" applyAlignment="0" applyProtection="0"/>
    <xf numFmtId="0" fontId="6" fillId="0" borderId="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80" fillId="58" borderId="0" applyNumberFormat="0" applyBorder="0" applyAlignment="0" applyProtection="0"/>
    <xf numFmtId="0" fontId="6" fillId="0" borderId="0"/>
    <xf numFmtId="0" fontId="6" fillId="0" borderId="0"/>
    <xf numFmtId="0" fontId="43" fillId="0" borderId="0"/>
    <xf numFmtId="0" fontId="43" fillId="0" borderId="0"/>
    <xf numFmtId="0" fontId="43" fillId="0" borderId="0"/>
    <xf numFmtId="0" fontId="43" fillId="0" borderId="0"/>
    <xf numFmtId="0" fontId="43" fillId="0" borderId="0"/>
    <xf numFmtId="0" fontId="6" fillId="0" borderId="0"/>
    <xf numFmtId="0" fontId="51" fillId="0" borderId="0"/>
    <xf numFmtId="0" fontId="51" fillId="0" borderId="0"/>
    <xf numFmtId="0" fontId="51" fillId="0" borderId="0"/>
    <xf numFmtId="0" fontId="51" fillId="0" borderId="0"/>
    <xf numFmtId="0" fontId="5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1" fillId="0" borderId="0"/>
    <xf numFmtId="0" fontId="6" fillId="0" borderId="0"/>
    <xf numFmtId="0" fontId="51" fillId="0" borderId="0"/>
    <xf numFmtId="0" fontId="6" fillId="0" borderId="0"/>
    <xf numFmtId="0" fontId="5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1" fillId="0" borderId="0"/>
    <xf numFmtId="0" fontId="6" fillId="0" borderId="0"/>
    <xf numFmtId="0" fontId="51" fillId="0" borderId="0"/>
    <xf numFmtId="0" fontId="6" fillId="0" borderId="0"/>
    <xf numFmtId="0" fontId="51" fillId="0" borderId="0"/>
    <xf numFmtId="0" fontId="6" fillId="0" borderId="0"/>
    <xf numFmtId="0" fontId="51" fillId="0" borderId="0"/>
    <xf numFmtId="0" fontId="43" fillId="0" borderId="0"/>
    <xf numFmtId="0" fontId="4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114"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7" fillId="63" borderId="51" applyNumberFormat="0" applyAlignment="0" applyProtection="0"/>
    <xf numFmtId="0" fontId="107" fillId="63" borderId="51" applyNumberFormat="0" applyAlignment="0" applyProtection="0"/>
    <xf numFmtId="0" fontId="107" fillId="63" borderId="51" applyNumberFormat="0" applyAlignment="0" applyProtection="0"/>
    <xf numFmtId="0" fontId="107" fillId="63" borderId="51" applyNumberFormat="0" applyAlignment="0" applyProtection="0"/>
    <xf numFmtId="0" fontId="108" fillId="54" borderId="52" applyNumberFormat="0" applyAlignment="0" applyProtection="0"/>
    <xf numFmtId="0" fontId="108" fillId="54" borderId="52" applyNumberFormat="0" applyAlignment="0" applyProtection="0"/>
    <xf numFmtId="0" fontId="108" fillId="54" borderId="52" applyNumberFormat="0" applyAlignment="0" applyProtection="0"/>
    <xf numFmtId="0" fontId="108" fillId="54" borderId="52"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9" fillId="76" borderId="0" applyNumberFormat="0" applyBorder="0" applyAlignment="0" applyProtection="0"/>
    <xf numFmtId="0" fontId="99" fillId="61" borderId="0" applyNumberFormat="0" applyBorder="0" applyAlignment="0" applyProtection="0"/>
    <xf numFmtId="0" fontId="99" fillId="60" borderId="0" applyNumberFormat="0" applyBorder="0" applyAlignment="0" applyProtection="0"/>
    <xf numFmtId="0" fontId="99" fillId="75" borderId="0" applyNumberFormat="0" applyBorder="0" applyAlignment="0" applyProtection="0"/>
    <xf numFmtId="0" fontId="99" fillId="74" borderId="0" applyNumberFormat="0" applyBorder="0" applyAlignment="0" applyProtection="0"/>
    <xf numFmtId="0" fontId="99" fillId="73" borderId="0" applyNumberFormat="0" applyBorder="0" applyAlignment="0" applyProtection="0"/>
    <xf numFmtId="0" fontId="139" fillId="72" borderId="0" applyNumberFormat="0" applyBorder="0" applyAlignment="0" applyProtection="0"/>
    <xf numFmtId="0" fontId="47" fillId="64" borderId="53" applyNumberFormat="0" applyFont="0" applyAlignment="0" applyProtection="0"/>
    <xf numFmtId="0" fontId="52" fillId="0" borderId="0"/>
    <xf numFmtId="0" fontId="138" fillId="50" borderId="0" applyNumberFormat="0" applyBorder="0" applyAlignment="0" applyProtection="0"/>
    <xf numFmtId="0" fontId="137" fillId="51" borderId="0" applyNumberFormat="0" applyBorder="0" applyAlignment="0" applyProtection="0"/>
    <xf numFmtId="0" fontId="136" fillId="71" borderId="55" applyNumberFormat="0" applyAlignment="0" applyProtection="0"/>
    <xf numFmtId="0" fontId="135" fillId="63" borderId="52" applyNumberFormat="0" applyAlignment="0" applyProtection="0"/>
    <xf numFmtId="0" fontId="35" fillId="64" borderId="53" applyNumberFormat="0" applyFont="0" applyAlignment="0" applyProtection="0"/>
    <xf numFmtId="0" fontId="35" fillId="64" borderId="53" applyNumberFormat="0" applyFont="0" applyAlignment="0" applyProtection="0"/>
    <xf numFmtId="0" fontId="35" fillId="64" borderId="53" applyNumberFormat="0" applyFont="0" applyAlignment="0" applyProtection="0"/>
    <xf numFmtId="0" fontId="35" fillId="64" borderId="53" applyNumberFormat="0" applyFont="0" applyAlignment="0" applyProtection="0"/>
    <xf numFmtId="0" fontId="110" fillId="0" borderId="54" applyNumberFormat="0" applyFill="0" applyAlignment="0" applyProtection="0"/>
    <xf numFmtId="0" fontId="110" fillId="0" borderId="54" applyNumberFormat="0" applyFill="0" applyAlignment="0" applyProtection="0"/>
    <xf numFmtId="0" fontId="110" fillId="0" borderId="54" applyNumberFormat="0" applyFill="0" applyAlignment="0" applyProtection="0"/>
    <xf numFmtId="0" fontId="110" fillId="0" borderId="54" applyNumberFormat="0" applyFill="0" applyAlignment="0" applyProtection="0"/>
    <xf numFmtId="0" fontId="140" fillId="0" borderId="0"/>
    <xf numFmtId="164" fontId="43" fillId="0" borderId="0" applyFont="0" applyFill="0" applyBorder="0" applyAlignment="0" applyProtection="0"/>
    <xf numFmtId="43" fontId="43" fillId="0" borderId="0" applyFont="0" applyFill="0" applyBorder="0" applyAlignment="0" applyProtection="0"/>
    <xf numFmtId="0" fontId="3" fillId="0" borderId="0"/>
    <xf numFmtId="0" fontId="110" fillId="0" borderId="72" applyNumberFormat="0" applyFill="0" applyAlignment="0" applyProtection="0"/>
    <xf numFmtId="37" fontId="34" fillId="0" borderId="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110" fillId="0" borderId="72" applyNumberFormat="0" applyFill="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2" fillId="0" borderId="0"/>
    <xf numFmtId="0" fontId="2" fillId="0" borderId="0"/>
    <xf numFmtId="0" fontId="2" fillId="0" borderId="0"/>
    <xf numFmtId="0" fontId="2"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39" fillId="0" borderId="0"/>
    <xf numFmtId="0" fontId="2" fillId="0" borderId="0"/>
    <xf numFmtId="0" fontId="39" fillId="0" borderId="0"/>
    <xf numFmtId="0" fontId="39" fillId="0" borderId="0"/>
    <xf numFmtId="0" fontId="51"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64" borderId="71"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2" fillId="8" borderId="13" applyNumberFormat="0" applyFont="0" applyAlignment="0" applyProtection="0"/>
    <xf numFmtId="0" fontId="51" fillId="0" borderId="0"/>
    <xf numFmtId="0" fontId="39" fillId="0" borderId="0"/>
    <xf numFmtId="0" fontId="2" fillId="0" borderId="0"/>
    <xf numFmtId="0" fontId="2" fillId="0" borderId="0"/>
    <xf numFmtId="0" fontId="107" fillId="63" borderId="75" applyNumberFormat="0" applyAlignment="0" applyProtection="0"/>
    <xf numFmtId="0" fontId="35" fillId="64" borderId="76" applyNumberFormat="0" applyFont="0" applyAlignment="0" applyProtection="0"/>
    <xf numFmtId="0" fontId="135" fillId="63" borderId="73" applyNumberFormat="0" applyAlignment="0" applyProtection="0"/>
    <xf numFmtId="0" fontId="107" fillId="63" borderId="65" applyNumberFormat="0" applyAlignment="0" applyProtection="0"/>
    <xf numFmtId="0" fontId="35" fillId="64" borderId="66" applyNumberFormat="0" applyFont="0" applyAlignment="0" applyProtection="0"/>
    <xf numFmtId="0" fontId="107" fillId="63" borderId="75" applyNumberFormat="0" applyAlignment="0" applyProtection="0"/>
    <xf numFmtId="0" fontId="35" fillId="64" borderId="71" applyNumberFormat="0" applyFont="0" applyAlignment="0" applyProtection="0"/>
    <xf numFmtId="0" fontId="35" fillId="64" borderId="66" applyNumberFormat="0" applyFont="0" applyAlignment="0" applyProtection="0"/>
    <xf numFmtId="0" fontId="47" fillId="64" borderId="71" applyNumberFormat="0" applyFont="0" applyAlignment="0" applyProtection="0"/>
    <xf numFmtId="0" fontId="107" fillId="63" borderId="51" applyNumberFormat="0" applyAlignment="0" applyProtection="0"/>
    <xf numFmtId="0" fontId="108" fillId="54" borderId="52" applyNumberFormat="0" applyAlignment="0" applyProtection="0"/>
    <xf numFmtId="0" fontId="108" fillId="54" borderId="68"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64" borderId="66"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64" borderId="53" applyNumberFormat="0" applyFont="0" applyAlignment="0" applyProtection="0"/>
    <xf numFmtId="0" fontId="35" fillId="64" borderId="53" applyNumberFormat="0" applyFont="0" applyAlignment="0" applyProtection="0"/>
    <xf numFmtId="0" fontId="35" fillId="64" borderId="53" applyNumberFormat="0" applyFont="0" applyAlignment="0" applyProtection="0"/>
    <xf numFmtId="0" fontId="35" fillId="64" borderId="53" applyNumberFormat="0" applyFont="0" applyAlignment="0" applyProtection="0"/>
    <xf numFmtId="0" fontId="110" fillId="0" borderId="54" applyNumberFormat="0" applyFill="0" applyAlignment="0" applyProtection="0"/>
    <xf numFmtId="0" fontId="107" fillId="63" borderId="51" applyNumberFormat="0" applyAlignment="0" applyProtection="0"/>
    <xf numFmtId="0" fontId="107" fillId="63" borderId="51" applyNumberFormat="0" applyAlignment="0" applyProtection="0"/>
    <xf numFmtId="0" fontId="107" fillId="63" borderId="51" applyNumberFormat="0" applyAlignment="0" applyProtection="0"/>
    <xf numFmtId="0" fontId="107" fillId="63" borderId="51" applyNumberFormat="0" applyAlignment="0" applyProtection="0"/>
    <xf numFmtId="0" fontId="108" fillId="54" borderId="52" applyNumberFormat="0" applyAlignment="0" applyProtection="0"/>
    <xf numFmtId="0" fontId="108" fillId="54" borderId="52" applyNumberFormat="0" applyAlignment="0" applyProtection="0"/>
    <xf numFmtId="0" fontId="108" fillId="54" borderId="52" applyNumberFormat="0" applyAlignment="0" applyProtection="0"/>
    <xf numFmtId="0" fontId="108" fillId="54" borderId="52" applyNumberFormat="0" applyAlignment="0" applyProtection="0"/>
    <xf numFmtId="0" fontId="35" fillId="64" borderId="53" applyNumberFormat="0" applyFont="0" applyAlignment="0" applyProtection="0"/>
    <xf numFmtId="0" fontId="35" fillId="64" borderId="53" applyNumberFormat="0" applyFont="0" applyAlignment="0" applyProtection="0"/>
    <xf numFmtId="0" fontId="35" fillId="64" borderId="53" applyNumberFormat="0" applyFont="0" applyAlignment="0" applyProtection="0"/>
    <xf numFmtId="0" fontId="35" fillId="64" borderId="53" applyNumberFormat="0" applyFont="0" applyAlignment="0" applyProtection="0"/>
    <xf numFmtId="0" fontId="110" fillId="0" borderId="54" applyNumberFormat="0" applyFill="0" applyAlignment="0" applyProtection="0"/>
    <xf numFmtId="0" fontId="110" fillId="0" borderId="54" applyNumberFormat="0" applyFill="0" applyAlignment="0" applyProtection="0"/>
    <xf numFmtId="0" fontId="110" fillId="0" borderId="54" applyNumberFormat="0" applyFill="0" applyAlignment="0" applyProtection="0"/>
    <xf numFmtId="0" fontId="110" fillId="0" borderId="54" applyNumberFormat="0" applyFill="0" applyAlignment="0" applyProtection="0"/>
    <xf numFmtId="0" fontId="2" fillId="0" borderId="0"/>
    <xf numFmtId="0" fontId="47" fillId="0" borderId="0"/>
    <xf numFmtId="0" fontId="2" fillId="0" borderId="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0" borderId="0"/>
    <xf numFmtId="0" fontId="107" fillId="63" borderId="70" applyNumberFormat="0" applyAlignment="0" applyProtection="0"/>
    <xf numFmtId="0" fontId="35" fillId="64" borderId="76" applyNumberFormat="0" applyFont="0" applyAlignment="0" applyProtection="0"/>
    <xf numFmtId="0" fontId="110" fillId="0" borderId="67" applyNumberFormat="0" applyFill="0" applyAlignment="0" applyProtection="0"/>
    <xf numFmtId="43" fontId="43" fillId="0" borderId="0" applyFont="0" applyFill="0" applyBorder="0" applyAlignment="0" applyProtection="0"/>
    <xf numFmtId="0" fontId="110" fillId="0" borderId="72" applyNumberFormat="0" applyFill="0" applyAlignment="0" applyProtection="0"/>
    <xf numFmtId="0" fontId="35" fillId="64" borderId="66" applyNumberFormat="0" applyFont="0" applyAlignment="0" applyProtection="0"/>
    <xf numFmtId="0" fontId="35" fillId="64" borderId="71" applyNumberFormat="0" applyFont="0" applyAlignment="0" applyProtection="0"/>
    <xf numFmtId="0" fontId="108" fillId="54" borderId="78" applyNumberFormat="0" applyAlignment="0" applyProtection="0"/>
    <xf numFmtId="0" fontId="110" fillId="0" borderId="77" applyNumberFormat="0" applyFill="0" applyAlignment="0" applyProtection="0"/>
    <xf numFmtId="0" fontId="35" fillId="64" borderId="66" applyNumberFormat="0" applyFont="0" applyAlignment="0" applyProtection="0"/>
    <xf numFmtId="0" fontId="110" fillId="0" borderId="77" applyNumberFormat="0" applyFill="0" applyAlignment="0" applyProtection="0"/>
    <xf numFmtId="0" fontId="107" fillId="63" borderId="70" applyNumberFormat="0" applyAlignment="0" applyProtection="0"/>
    <xf numFmtId="0" fontId="110" fillId="0" borderId="72" applyNumberFormat="0" applyFill="0" applyAlignment="0" applyProtection="0"/>
    <xf numFmtId="0" fontId="35" fillId="64" borderId="76" applyNumberFormat="0" applyFont="0" applyAlignment="0" applyProtection="0"/>
    <xf numFmtId="0" fontId="35" fillId="64" borderId="66" applyNumberFormat="0" applyFont="0" applyAlignment="0" applyProtection="0"/>
    <xf numFmtId="0" fontId="107" fillId="63" borderId="65" applyNumberFormat="0" applyAlignment="0" applyProtection="0"/>
    <xf numFmtId="0" fontId="110" fillId="0" borderId="77" applyNumberFormat="0" applyFill="0" applyAlignment="0" applyProtection="0"/>
    <xf numFmtId="0" fontId="2" fillId="0" borderId="0"/>
    <xf numFmtId="0" fontId="2" fillId="0" borderId="0"/>
    <xf numFmtId="0" fontId="107" fillId="63" borderId="65"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0" fillId="0" borderId="67"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8" fillId="54" borderId="63"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0" fillId="0" borderId="72"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64" borderId="71" applyNumberFormat="0" applyFont="0" applyAlignment="0" applyProtection="0"/>
    <xf numFmtId="43" fontId="43" fillId="0" borderId="0" applyFont="0" applyFill="0" applyBorder="0" applyAlignment="0" applyProtection="0"/>
    <xf numFmtId="43" fontId="43" fillId="0" borderId="0" applyFont="0" applyFill="0" applyBorder="0" applyAlignment="0" applyProtection="0"/>
    <xf numFmtId="0" fontId="150" fillId="0" borderId="0"/>
    <xf numFmtId="0" fontId="2" fillId="0" borderId="0"/>
    <xf numFmtId="0" fontId="2" fillId="0" borderId="0"/>
    <xf numFmtId="0" fontId="107" fillId="63" borderId="75" applyNumberFormat="0" applyAlignment="0" applyProtection="0"/>
    <xf numFmtId="0" fontId="108" fillId="54" borderId="73" applyNumberFormat="0" applyAlignment="0" applyProtection="0"/>
    <xf numFmtId="43" fontId="43" fillId="0" borderId="0" applyFont="0" applyFill="0" applyBorder="0" applyAlignment="0" applyProtection="0"/>
    <xf numFmtId="0" fontId="107" fillId="63" borderId="70" applyNumberFormat="0" applyAlignment="0" applyProtection="0"/>
    <xf numFmtId="0" fontId="35" fillId="64" borderId="71" applyNumberFormat="0" applyFont="0" applyAlignment="0" applyProtection="0"/>
    <xf numFmtId="0" fontId="107" fillId="63" borderId="65" applyNumberFormat="0" applyAlignment="0" applyProtection="0"/>
    <xf numFmtId="0" fontId="108" fillId="54" borderId="73" applyNumberFormat="0" applyAlignment="0" applyProtection="0"/>
    <xf numFmtId="0" fontId="107" fillId="63" borderId="70" applyNumberFormat="0" applyAlignment="0" applyProtection="0"/>
    <xf numFmtId="0" fontId="110" fillId="0" borderId="72" applyNumberFormat="0" applyFill="0" applyAlignment="0" applyProtection="0"/>
    <xf numFmtId="43" fontId="43" fillId="0" borderId="0" applyFont="0" applyFill="0" applyBorder="0" applyAlignment="0" applyProtection="0"/>
    <xf numFmtId="0" fontId="108" fillId="54" borderId="68" applyNumberFormat="0" applyAlignment="0" applyProtection="0"/>
    <xf numFmtId="0" fontId="35" fillId="64" borderId="71" applyNumberFormat="0" applyFont="0" applyAlignment="0" applyProtection="0"/>
    <xf numFmtId="0" fontId="108" fillId="54" borderId="78" applyNumberFormat="0" applyAlignment="0" applyProtection="0"/>
    <xf numFmtId="0" fontId="35" fillId="64" borderId="66" applyNumberFormat="0" applyFont="0" applyAlignment="0" applyProtection="0"/>
    <xf numFmtId="0" fontId="107" fillId="63" borderId="65" applyNumberFormat="0" applyAlignment="0" applyProtection="0"/>
    <xf numFmtId="0" fontId="35" fillId="64" borderId="66" applyNumberFormat="0" applyFont="0" applyAlignment="0" applyProtection="0"/>
    <xf numFmtId="0" fontId="107" fillId="63" borderId="70" applyNumberFormat="0" applyAlignment="0" applyProtection="0"/>
    <xf numFmtId="0" fontId="107" fillId="63" borderId="70" applyNumberFormat="0" applyAlignment="0" applyProtection="0"/>
    <xf numFmtId="0" fontId="35" fillId="64" borderId="71" applyNumberFormat="0" applyFont="0" applyAlignment="0" applyProtection="0"/>
    <xf numFmtId="0" fontId="110" fillId="0" borderId="67" applyNumberFormat="0" applyFill="0" applyAlignment="0" applyProtection="0"/>
    <xf numFmtId="0" fontId="107" fillId="63" borderId="70" applyNumberFormat="0" applyAlignment="0" applyProtection="0"/>
    <xf numFmtId="0" fontId="35" fillId="64" borderId="71" applyNumberFormat="0" applyFont="0" applyAlignment="0" applyProtection="0"/>
    <xf numFmtId="0" fontId="35" fillId="64" borderId="71" applyNumberFormat="0" applyFont="0" applyAlignment="0" applyProtection="0"/>
    <xf numFmtId="0" fontId="110" fillId="0" borderId="72" applyNumberFormat="0" applyFill="0" applyAlignment="0" applyProtection="0"/>
    <xf numFmtId="0" fontId="110" fillId="0" borderId="67" applyNumberFormat="0" applyFill="0" applyAlignment="0" applyProtection="0"/>
    <xf numFmtId="0" fontId="107" fillId="63" borderId="70" applyNumberFormat="0" applyAlignment="0" applyProtection="0"/>
    <xf numFmtId="0" fontId="107" fillId="63" borderId="75" applyNumberFormat="0" applyAlignment="0" applyProtection="0"/>
    <xf numFmtId="0" fontId="107" fillId="63" borderId="65" applyNumberFormat="0" applyAlignment="0" applyProtection="0"/>
    <xf numFmtId="0" fontId="110" fillId="0" borderId="72" applyNumberFormat="0" applyFill="0" applyAlignment="0" applyProtection="0"/>
    <xf numFmtId="0" fontId="110" fillId="0" borderId="77" applyNumberFormat="0" applyFill="0" applyAlignment="0" applyProtection="0"/>
    <xf numFmtId="0" fontId="108" fillId="54" borderId="73" applyNumberFormat="0" applyAlignment="0" applyProtection="0"/>
    <xf numFmtId="0" fontId="107" fillId="63" borderId="75" applyNumberFormat="0" applyAlignment="0" applyProtection="0"/>
    <xf numFmtId="0" fontId="47" fillId="64" borderId="66" applyNumberFormat="0" applyFont="0" applyAlignment="0" applyProtection="0"/>
    <xf numFmtId="0" fontId="108" fillId="54" borderId="68" applyNumberFormat="0" applyAlignment="0" applyProtection="0"/>
    <xf numFmtId="0" fontId="107" fillId="63" borderId="65" applyNumberFormat="0" applyAlignment="0" applyProtection="0"/>
    <xf numFmtId="0" fontId="108" fillId="54" borderId="73" applyNumberFormat="0" applyAlignment="0" applyProtection="0"/>
    <xf numFmtId="0" fontId="107" fillId="63" borderId="60" applyNumberFormat="0" applyAlignment="0" applyProtection="0"/>
    <xf numFmtId="0" fontId="107" fillId="63" borderId="60" applyNumberFormat="0" applyAlignment="0" applyProtection="0"/>
    <xf numFmtId="0" fontId="107" fillId="63" borderId="60" applyNumberFormat="0" applyAlignment="0" applyProtection="0"/>
    <xf numFmtId="0" fontId="107" fillId="63" borderId="60" applyNumberFormat="0" applyAlignment="0" applyProtection="0"/>
    <xf numFmtId="0" fontId="108" fillId="54" borderId="68" applyNumberFormat="0" applyAlignment="0" applyProtection="0"/>
    <xf numFmtId="0" fontId="35" fillId="64" borderId="71" applyNumberFormat="0" applyFont="0" applyAlignment="0" applyProtection="0"/>
    <xf numFmtId="0" fontId="35" fillId="64" borderId="66" applyNumberFormat="0" applyFont="0" applyAlignment="0" applyProtection="0"/>
    <xf numFmtId="0" fontId="107" fillId="63" borderId="65" applyNumberFormat="0" applyAlignment="0" applyProtection="0"/>
    <xf numFmtId="0" fontId="110" fillId="0" borderId="72" applyNumberFormat="0" applyFill="0" applyAlignment="0" applyProtection="0"/>
    <xf numFmtId="0" fontId="110" fillId="0" borderId="77" applyNumberFormat="0" applyFill="0" applyAlignment="0" applyProtection="0"/>
    <xf numFmtId="0" fontId="108" fillId="54" borderId="73" applyNumberFormat="0" applyAlignment="0" applyProtection="0"/>
    <xf numFmtId="0" fontId="110" fillId="0" borderId="67" applyNumberFormat="0" applyFill="0" applyAlignment="0" applyProtection="0"/>
    <xf numFmtId="0" fontId="108" fillId="54" borderId="78" applyNumberFormat="0" applyAlignment="0" applyProtection="0"/>
    <xf numFmtId="0" fontId="110" fillId="0" borderId="77" applyNumberFormat="0" applyFill="0" applyAlignment="0" applyProtection="0"/>
    <xf numFmtId="0" fontId="107" fillId="63" borderId="75" applyNumberFormat="0" applyAlignment="0" applyProtection="0"/>
    <xf numFmtId="0" fontId="35" fillId="64" borderId="76" applyNumberFormat="0" applyFont="0" applyAlignment="0" applyProtection="0"/>
    <xf numFmtId="0" fontId="35" fillId="64" borderId="61" applyNumberFormat="0" applyFont="0" applyAlignment="0" applyProtection="0"/>
    <xf numFmtId="0" fontId="35" fillId="64" borderId="61" applyNumberFormat="0" applyFont="0" applyAlignment="0" applyProtection="0"/>
    <xf numFmtId="0" fontId="35" fillId="64" borderId="61" applyNumberFormat="0" applyFont="0" applyAlignment="0" applyProtection="0"/>
    <xf numFmtId="0" fontId="35" fillId="64" borderId="61" applyNumberFormat="0" applyFont="0" applyAlignment="0" applyProtection="0"/>
    <xf numFmtId="0" fontId="110" fillId="0" borderId="62" applyNumberFormat="0" applyFill="0" applyAlignment="0" applyProtection="0"/>
    <xf numFmtId="0" fontId="110" fillId="0" borderId="62" applyNumberFormat="0" applyFill="0" applyAlignment="0" applyProtection="0"/>
    <xf numFmtId="0" fontId="110" fillId="0" borderId="62" applyNumberFormat="0" applyFill="0" applyAlignment="0" applyProtection="0"/>
    <xf numFmtId="0" fontId="110" fillId="0" borderId="62" applyNumberFormat="0" applyFill="0" applyAlignment="0" applyProtection="0"/>
    <xf numFmtId="0" fontId="107" fillId="63" borderId="60" applyNumberFormat="0" applyAlignment="0" applyProtection="0"/>
    <xf numFmtId="0" fontId="107" fillId="63" borderId="60" applyNumberFormat="0" applyAlignment="0" applyProtection="0"/>
    <xf numFmtId="0" fontId="107" fillId="63" borderId="60" applyNumberFormat="0" applyAlignment="0" applyProtection="0"/>
    <xf numFmtId="0" fontId="107" fillId="63" borderId="60" applyNumberFormat="0" applyAlignment="0" applyProtection="0"/>
    <xf numFmtId="0" fontId="108" fillId="54" borderId="63" applyNumberFormat="0" applyAlignment="0" applyProtection="0"/>
    <xf numFmtId="0" fontId="108" fillId="54" borderId="63" applyNumberFormat="0" applyAlignment="0" applyProtection="0"/>
    <xf numFmtId="0" fontId="108" fillId="54" borderId="63" applyNumberFormat="0" applyAlignment="0" applyProtection="0"/>
    <xf numFmtId="0" fontId="108" fillId="54" borderId="63" applyNumberFormat="0" applyAlignment="0" applyProtection="0"/>
    <xf numFmtId="0" fontId="35" fillId="64" borderId="61" applyNumberFormat="0" applyFont="0" applyAlignment="0" applyProtection="0"/>
    <xf numFmtId="0" fontId="35" fillId="64" borderId="61" applyNumberFormat="0" applyFont="0" applyAlignment="0" applyProtection="0"/>
    <xf numFmtId="0" fontId="35" fillId="64" borderId="61" applyNumberFormat="0" applyFont="0" applyAlignment="0" applyProtection="0"/>
    <xf numFmtId="0" fontId="35" fillId="64" borderId="61" applyNumberFormat="0" applyFont="0" applyAlignment="0" applyProtection="0"/>
    <xf numFmtId="0" fontId="110" fillId="0" borderId="62" applyNumberFormat="0" applyFill="0" applyAlignment="0" applyProtection="0"/>
    <xf numFmtId="0" fontId="110" fillId="0" borderId="62" applyNumberFormat="0" applyFill="0" applyAlignment="0" applyProtection="0"/>
    <xf numFmtId="0" fontId="110" fillId="0" borderId="62" applyNumberFormat="0" applyFill="0" applyAlignment="0" applyProtection="0"/>
    <xf numFmtId="0" fontId="110" fillId="0" borderId="62" applyNumberFormat="0" applyFill="0" applyAlignment="0" applyProtection="0"/>
    <xf numFmtId="0" fontId="110" fillId="0" borderId="72" applyNumberFormat="0" applyFill="0" applyAlignment="0" applyProtection="0"/>
    <xf numFmtId="0" fontId="108" fillId="54" borderId="73" applyNumberFormat="0" applyAlignment="0" applyProtection="0"/>
    <xf numFmtId="0" fontId="110" fillId="0" borderId="77" applyNumberFormat="0" applyFill="0" applyAlignment="0" applyProtection="0"/>
    <xf numFmtId="0" fontId="108" fillId="54" borderId="68" applyNumberFormat="0" applyAlignment="0" applyProtection="0"/>
    <xf numFmtId="43" fontId="43" fillId="0" borderId="0" applyFont="0" applyFill="0" applyBorder="0" applyAlignment="0" applyProtection="0"/>
    <xf numFmtId="0" fontId="108" fillId="54" borderId="68" applyNumberFormat="0" applyAlignment="0" applyProtection="0"/>
    <xf numFmtId="0" fontId="110" fillId="0" borderId="72" applyNumberFormat="0" applyFill="0" applyAlignment="0" applyProtection="0"/>
    <xf numFmtId="0" fontId="108" fillId="54" borderId="68" applyNumberFormat="0" applyAlignment="0" applyProtection="0"/>
    <xf numFmtId="0" fontId="110" fillId="0" borderId="67" applyNumberFormat="0" applyFill="0" applyAlignment="0" applyProtection="0"/>
    <xf numFmtId="0" fontId="35" fillId="64" borderId="66" applyNumberFormat="0" applyFont="0" applyAlignment="0" applyProtection="0"/>
    <xf numFmtId="0" fontId="107" fillId="63" borderId="65" applyNumberFormat="0" applyAlignment="0" applyProtection="0"/>
    <xf numFmtId="0" fontId="110" fillId="0" borderId="77" applyNumberFormat="0" applyFill="0" applyAlignment="0" applyProtection="0"/>
    <xf numFmtId="0" fontId="110" fillId="0" borderId="67" applyNumberFormat="0" applyFill="0" applyAlignment="0" applyProtection="0"/>
    <xf numFmtId="0" fontId="108" fillId="54" borderId="78" applyNumberFormat="0" applyAlignment="0" applyProtection="0"/>
    <xf numFmtId="0" fontId="108" fillId="54" borderId="73" applyNumberFormat="0" applyAlignment="0" applyProtection="0"/>
    <xf numFmtId="0" fontId="135" fillId="63" borderId="68" applyNumberFormat="0" applyAlignment="0" applyProtection="0"/>
    <xf numFmtId="0" fontId="107" fillId="63" borderId="70" applyNumberFormat="0" applyAlignment="0" applyProtection="0"/>
    <xf numFmtId="0" fontId="35" fillId="64" borderId="76" applyNumberFormat="0" applyFont="0" applyAlignment="0" applyProtection="0"/>
    <xf numFmtId="0" fontId="107" fillId="63" borderId="75" applyNumberFormat="0" applyAlignment="0" applyProtection="0"/>
    <xf numFmtId="0" fontId="110" fillId="0" borderId="67" applyNumberFormat="0" applyFill="0" applyAlignment="0" applyProtection="0"/>
    <xf numFmtId="0" fontId="108" fillId="54" borderId="68" applyNumberFormat="0" applyAlignment="0" applyProtection="0"/>
    <xf numFmtId="0" fontId="107" fillId="63" borderId="65" applyNumberFormat="0" applyAlignment="0" applyProtection="0"/>
    <xf numFmtId="0" fontId="110" fillId="0" borderId="67" applyNumberFormat="0" applyFill="0" applyAlignment="0" applyProtection="0"/>
    <xf numFmtId="0" fontId="35" fillId="64" borderId="76" applyNumberFormat="0" applyFont="0" applyAlignment="0" applyProtection="0"/>
    <xf numFmtId="0" fontId="35" fillId="64" borderId="71" applyNumberFormat="0" applyFont="0" applyAlignment="0" applyProtection="0"/>
    <xf numFmtId="0" fontId="107" fillId="63" borderId="70" applyNumberFormat="0" applyAlignment="0" applyProtection="0"/>
    <xf numFmtId="0" fontId="107" fillId="63" borderId="70" applyNumberFormat="0" applyAlignment="0" applyProtection="0"/>
    <xf numFmtId="0" fontId="35" fillId="64" borderId="66" applyNumberFormat="0" applyFont="0" applyAlignment="0" applyProtection="0"/>
    <xf numFmtId="0" fontId="35" fillId="64" borderId="76" applyNumberFormat="0" applyFont="0" applyAlignment="0" applyProtection="0"/>
    <xf numFmtId="0" fontId="35" fillId="64" borderId="66" applyNumberFormat="0" applyFont="0" applyAlignment="0" applyProtection="0"/>
    <xf numFmtId="43" fontId="43" fillId="0" borderId="0" applyFont="0" applyFill="0" applyBorder="0" applyAlignment="0" applyProtection="0"/>
    <xf numFmtId="0" fontId="35" fillId="64" borderId="71" applyNumberFormat="0" applyFont="0" applyAlignment="0" applyProtection="0"/>
    <xf numFmtId="0" fontId="110" fillId="0" borderId="72" applyNumberFormat="0" applyFill="0" applyAlignment="0" applyProtection="0"/>
    <xf numFmtId="0" fontId="108" fillId="54" borderId="68" applyNumberFormat="0" applyAlignment="0" applyProtection="0"/>
    <xf numFmtId="0" fontId="110" fillId="0" borderId="67" applyNumberFormat="0" applyFill="0" applyAlignment="0" applyProtection="0"/>
    <xf numFmtId="0" fontId="108" fillId="54" borderId="78" applyNumberFormat="0" applyAlignment="0" applyProtection="0"/>
    <xf numFmtId="0" fontId="107" fillId="63" borderId="60" applyNumberFormat="0" applyAlignment="0" applyProtection="0"/>
    <xf numFmtId="0" fontId="107" fillId="63" borderId="60" applyNumberFormat="0" applyAlignment="0" applyProtection="0"/>
    <xf numFmtId="0" fontId="107" fillId="63" borderId="60" applyNumberFormat="0" applyAlignment="0" applyProtection="0"/>
    <xf numFmtId="0" fontId="107" fillId="63" borderId="60" applyNumberFormat="0" applyAlignment="0" applyProtection="0"/>
    <xf numFmtId="0" fontId="108" fillId="54" borderId="63" applyNumberFormat="0" applyAlignment="0" applyProtection="0"/>
    <xf numFmtId="0" fontId="108" fillId="54" borderId="63" applyNumberFormat="0" applyAlignment="0" applyProtection="0"/>
    <xf numFmtId="0" fontId="108" fillId="54" borderId="63" applyNumberFormat="0" applyAlignment="0" applyProtection="0"/>
    <xf numFmtId="0" fontId="108" fillId="54" borderId="63" applyNumberFormat="0" applyAlignment="0" applyProtection="0"/>
    <xf numFmtId="0" fontId="47" fillId="64" borderId="61" applyNumberFormat="0" applyFont="0" applyAlignment="0" applyProtection="0"/>
    <xf numFmtId="0" fontId="135" fillId="63" borderId="63" applyNumberFormat="0" applyAlignment="0" applyProtection="0"/>
    <xf numFmtId="0" fontId="35" fillId="64" borderId="61" applyNumberFormat="0" applyFont="0" applyAlignment="0" applyProtection="0"/>
    <xf numFmtId="0" fontId="35" fillId="64" borderId="61" applyNumberFormat="0" applyFont="0" applyAlignment="0" applyProtection="0"/>
    <xf numFmtId="0" fontId="35" fillId="64" borderId="61" applyNumberFormat="0" applyFont="0" applyAlignment="0" applyProtection="0"/>
    <xf numFmtId="0" fontId="35" fillId="64" borderId="61" applyNumberFormat="0" applyFont="0" applyAlignment="0" applyProtection="0"/>
    <xf numFmtId="0" fontId="110" fillId="0" borderId="62" applyNumberFormat="0" applyFill="0" applyAlignment="0" applyProtection="0"/>
    <xf numFmtId="0" fontId="110" fillId="0" borderId="62" applyNumberFormat="0" applyFill="0" applyAlignment="0" applyProtection="0"/>
    <xf numFmtId="0" fontId="110" fillId="0" borderId="62" applyNumberFormat="0" applyFill="0" applyAlignment="0" applyProtection="0"/>
    <xf numFmtId="0" fontId="110" fillId="0" borderId="62" applyNumberFormat="0" applyFill="0" applyAlignment="0" applyProtection="0"/>
    <xf numFmtId="43" fontId="43" fillId="0" borderId="0" applyFont="0" applyFill="0" applyBorder="0" applyAlignment="0" applyProtection="0"/>
    <xf numFmtId="43" fontId="43" fillId="0" borderId="0" applyFont="0" applyFill="0" applyBorder="0" applyAlignment="0" applyProtection="0"/>
    <xf numFmtId="0" fontId="110" fillId="0" borderId="67" applyNumberFormat="0" applyFill="0" applyAlignment="0" applyProtection="0"/>
    <xf numFmtId="0" fontId="108" fillId="54" borderId="73" applyNumberFormat="0" applyAlignment="0" applyProtection="0"/>
    <xf numFmtId="0" fontId="107" fillId="63" borderId="70" applyNumberFormat="0" applyAlignment="0" applyProtection="0"/>
    <xf numFmtId="0" fontId="108" fillId="54" borderId="73" applyNumberFormat="0" applyAlignment="0" applyProtection="0"/>
    <xf numFmtId="0" fontId="107" fillId="63" borderId="65" applyNumberFormat="0" applyAlignment="0" applyProtection="0"/>
    <xf numFmtId="0" fontId="107" fillId="63" borderId="65" applyNumberFormat="0" applyAlignment="0" applyProtection="0"/>
    <xf numFmtId="0" fontId="110" fillId="0" borderId="67" applyNumberFormat="0" applyFill="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0" fontId="35" fillId="64" borderId="76" applyNumberFormat="0" applyFont="0" applyAlignment="0" applyProtection="0"/>
    <xf numFmtId="43" fontId="43" fillId="0" borderId="0" applyFont="0" applyFill="0" applyBorder="0" applyAlignment="0" applyProtection="0"/>
    <xf numFmtId="43" fontId="43" fillId="0" borderId="0" applyFont="0" applyFill="0" applyBorder="0" applyAlignment="0" applyProtection="0"/>
    <xf numFmtId="0" fontId="107" fillId="63" borderId="75" applyNumberFormat="0" applyAlignment="0" applyProtection="0"/>
    <xf numFmtId="43" fontId="43" fillId="0" borderId="0" applyFont="0" applyFill="0" applyBorder="0" applyAlignment="0" applyProtection="0"/>
    <xf numFmtId="43" fontId="43" fillId="0" borderId="0" applyFont="0" applyFill="0" applyBorder="0" applyAlignment="0" applyProtection="0"/>
    <xf numFmtId="0" fontId="107" fillId="63" borderId="75" applyNumberFormat="0" applyAlignment="0" applyProtection="0"/>
    <xf numFmtId="0" fontId="107" fillId="63" borderId="75" applyNumberFormat="0" applyAlignment="0" applyProtection="0"/>
    <xf numFmtId="0" fontId="107" fillId="63" borderId="75" applyNumberFormat="0" applyAlignment="0" applyProtection="0"/>
    <xf numFmtId="0" fontId="107" fillId="63" borderId="75" applyNumberFormat="0" applyAlignment="0" applyProtection="0"/>
    <xf numFmtId="0" fontId="108" fillId="54" borderId="78" applyNumberFormat="0" applyAlignment="0" applyProtection="0"/>
    <xf numFmtId="0" fontId="108" fillId="54" borderId="78" applyNumberFormat="0" applyAlignment="0" applyProtection="0"/>
    <xf numFmtId="0" fontId="108" fillId="54" borderId="78" applyNumberFormat="0" applyAlignment="0" applyProtection="0"/>
    <xf numFmtId="0" fontId="108" fillId="54" borderId="78" applyNumberFormat="0" applyAlignment="0" applyProtection="0"/>
    <xf numFmtId="0" fontId="47" fillId="64" borderId="76" applyNumberFormat="0" applyFont="0" applyAlignment="0" applyProtection="0"/>
    <xf numFmtId="0" fontId="135" fillId="63" borderId="78" applyNumberFormat="0" applyAlignment="0" applyProtection="0"/>
    <xf numFmtId="0" fontId="35" fillId="64" borderId="76" applyNumberFormat="0" applyFont="0" applyAlignment="0" applyProtection="0"/>
    <xf numFmtId="0" fontId="35" fillId="64" borderId="76" applyNumberFormat="0" applyFont="0" applyAlignment="0" applyProtection="0"/>
    <xf numFmtId="0" fontId="35" fillId="64" borderId="76" applyNumberFormat="0" applyFont="0" applyAlignment="0" applyProtection="0"/>
    <xf numFmtId="0" fontId="35" fillId="64" borderId="76" applyNumberFormat="0" applyFont="0" applyAlignment="0" applyProtection="0"/>
    <xf numFmtId="0" fontId="110" fillId="0" borderId="77" applyNumberFormat="0" applyFill="0" applyAlignment="0" applyProtection="0"/>
    <xf numFmtId="0" fontId="110" fillId="0" borderId="77" applyNumberFormat="0" applyFill="0" applyAlignment="0" applyProtection="0"/>
    <xf numFmtId="0" fontId="110" fillId="0" borderId="77" applyNumberFormat="0" applyFill="0" applyAlignment="0" applyProtection="0"/>
    <xf numFmtId="0" fontId="110" fillId="0" borderId="77" applyNumberFormat="0" applyFill="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0" fontId="151" fillId="0" borderId="0" applyNumberFormat="0" applyFill="0" applyBorder="0" applyAlignment="0" applyProtection="0"/>
    <xf numFmtId="0" fontId="152" fillId="0" borderId="14" applyNumberFormat="0" applyFill="0" applyAlignment="0" applyProtection="0"/>
    <xf numFmtId="0" fontId="153" fillId="0" borderId="15" applyNumberFormat="0" applyFill="0" applyAlignment="0" applyProtection="0"/>
    <xf numFmtId="0" fontId="154" fillId="0" borderId="16" applyNumberFormat="0" applyFill="0" applyAlignment="0" applyProtection="0"/>
    <xf numFmtId="0" fontId="154" fillId="0" borderId="0" applyNumberFormat="0" applyFill="0" applyBorder="0" applyAlignment="0" applyProtection="0"/>
    <xf numFmtId="0" fontId="155" fillId="6" borderId="17" applyNumberFormat="0" applyAlignment="0" applyProtection="0"/>
    <xf numFmtId="0" fontId="156" fillId="0" borderId="18" applyNumberFormat="0" applyFill="0" applyAlignment="0" applyProtection="0"/>
    <xf numFmtId="0" fontId="157" fillId="9" borderId="19" applyNumberFormat="0" applyAlignment="0" applyProtection="0"/>
    <xf numFmtId="0" fontId="158" fillId="0" borderId="0" applyNumberFormat="0" applyFill="0" applyBorder="0" applyAlignment="0" applyProtection="0"/>
    <xf numFmtId="0" fontId="159" fillId="0" borderId="0" applyNumberFormat="0" applyFill="0" applyBorder="0" applyAlignment="0" applyProtection="0"/>
    <xf numFmtId="0" fontId="33" fillId="0" borderId="20" applyNumberFormat="0" applyFill="0" applyAlignment="0" applyProtection="0"/>
    <xf numFmtId="0" fontId="160" fillId="10"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6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6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6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6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6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61" fillId="3" borderId="0" applyNumberFormat="0" applyBorder="0" applyAlignment="0" applyProtection="0"/>
    <xf numFmtId="0" fontId="1" fillId="8" borderId="13" applyNumberFormat="0" applyFont="0" applyAlignment="0" applyProtection="0"/>
    <xf numFmtId="0" fontId="1" fillId="12" borderId="0" applyNumberFormat="0" applyBorder="0" applyAlignment="0" applyProtection="0"/>
  </cellStyleXfs>
  <cellXfs count="495">
    <xf numFmtId="0" fontId="0" fillId="0" borderId="0" xfId="0"/>
    <xf numFmtId="0" fontId="29" fillId="0" borderId="0" xfId="0" applyFont="1" applyAlignment="1">
      <alignment horizontal="center"/>
    </xf>
    <xf numFmtId="0" fontId="0" fillId="0" borderId="0" xfId="0" applyAlignment="1">
      <alignment horizontal="center"/>
    </xf>
    <xf numFmtId="4" fontId="0" fillId="0" borderId="0" xfId="0" applyNumberFormat="1" applyAlignment="1">
      <alignment horizontal="center"/>
    </xf>
    <xf numFmtId="0" fontId="28" fillId="4" borderId="1" xfId="3"/>
    <xf numFmtId="0" fontId="26" fillId="2" borderId="0" xfId="1" applyAlignment="1">
      <alignment horizontal="center"/>
    </xf>
    <xf numFmtId="0" fontId="27" fillId="3" borderId="0" xfId="2"/>
    <xf numFmtId="14" fontId="0" fillId="0" borderId="0" xfId="0" applyNumberFormat="1"/>
    <xf numFmtId="3" fontId="0" fillId="0" borderId="0" xfId="0" applyNumberFormat="1" applyAlignment="1">
      <alignment horizontal="center"/>
    </xf>
    <xf numFmtId="0" fontId="30" fillId="0" borderId="0" xfId="4"/>
    <xf numFmtId="3" fontId="0" fillId="0" borderId="0" xfId="0" applyNumberFormat="1"/>
    <xf numFmtId="3" fontId="26" fillId="2" borderId="1" xfId="1" applyNumberFormat="1" applyBorder="1" applyAlignment="1">
      <alignment horizontal="center"/>
    </xf>
    <xf numFmtId="3" fontId="28" fillId="4" borderId="1" xfId="3" applyNumberFormat="1" applyAlignment="1">
      <alignment horizontal="center"/>
    </xf>
    <xf numFmtId="14" fontId="0" fillId="0" borderId="0" xfId="0" applyNumberFormat="1" applyAlignment="1">
      <alignment horizontal="center"/>
    </xf>
    <xf numFmtId="3" fontId="28" fillId="4" borderId="2" xfId="3" applyNumberFormat="1" applyBorder="1" applyAlignment="1">
      <alignment horizontal="center"/>
    </xf>
    <xf numFmtId="0" fontId="29" fillId="0" borderId="0" xfId="0" applyFont="1"/>
    <xf numFmtId="0" fontId="0" fillId="0" borderId="0" xfId="0" applyAlignment="1">
      <alignment horizontal="center" vertical="center"/>
    </xf>
    <xf numFmtId="0" fontId="28" fillId="4" borderId="1" xfId="3" applyAlignment="1">
      <alignment horizontal="center" vertical="center"/>
    </xf>
    <xf numFmtId="4" fontId="0" fillId="0" borderId="0" xfId="0" applyNumberFormat="1" applyAlignment="1">
      <alignment horizontal="center" vertical="center"/>
    </xf>
    <xf numFmtId="4" fontId="28" fillId="4" borderId="1" xfId="3" applyNumberFormat="1" applyAlignment="1">
      <alignment horizontal="center" vertical="center"/>
    </xf>
    <xf numFmtId="3" fontId="0" fillId="0" borderId="0" xfId="0" applyNumberFormat="1" applyAlignment="1">
      <alignment horizontal="center" vertical="center"/>
    </xf>
    <xf numFmtId="0" fontId="26" fillId="2" borderId="0" xfId="1"/>
    <xf numFmtId="0" fontId="33" fillId="0" borderId="0" xfId="0" applyFont="1"/>
    <xf numFmtId="49" fontId="0" fillId="0" borderId="0" xfId="0" applyNumberFormat="1" applyAlignment="1">
      <alignment horizontal="center" vertical="center"/>
    </xf>
    <xf numFmtId="0" fontId="26" fillId="2" borderId="1" xfId="1" applyBorder="1" applyAlignment="1">
      <alignment horizontal="center" vertical="center"/>
    </xf>
    <xf numFmtId="0" fontId="26" fillId="2" borderId="0" xfId="1" applyAlignment="1">
      <alignment horizontal="center" vertical="center"/>
    </xf>
    <xf numFmtId="10" fontId="0" fillId="0" borderId="0" xfId="0" applyNumberFormat="1" applyAlignment="1">
      <alignment horizontal="center" vertical="center"/>
    </xf>
    <xf numFmtId="0" fontId="32" fillId="6" borderId="1" xfId="6" applyAlignment="1">
      <alignment horizontal="center" vertical="center"/>
    </xf>
    <xf numFmtId="0" fontId="28" fillId="4" borderId="1" xfId="3" applyAlignment="1">
      <alignment horizontal="center"/>
    </xf>
    <xf numFmtId="0" fontId="35" fillId="0" borderId="0" xfId="9" applyAlignment="1">
      <alignment horizontal="center" vertical="center"/>
    </xf>
    <xf numFmtId="166" fontId="37" fillId="7" borderId="8" xfId="0" applyNumberFormat="1" applyFont="1" applyFill="1" applyBorder="1" applyAlignment="1">
      <alignment horizontal="right" vertical="center" wrapText="1"/>
    </xf>
    <xf numFmtId="1" fontId="0" fillId="0" borderId="0" xfId="0" applyNumberFormat="1" applyAlignment="1">
      <alignment horizontal="center" vertical="center"/>
    </xf>
    <xf numFmtId="0" fontId="35" fillId="0" borderId="0" xfId="9"/>
    <xf numFmtId="3" fontId="28" fillId="4" borderId="1" xfId="3" applyNumberFormat="1"/>
    <xf numFmtId="3" fontId="26" fillId="2" borderId="1" xfId="1" applyNumberFormat="1" applyBorder="1"/>
    <xf numFmtId="4" fontId="0" fillId="0" borderId="0" xfId="0" applyNumberFormat="1"/>
    <xf numFmtId="4" fontId="38" fillId="0" borderId="0" xfId="0" applyNumberFormat="1" applyFont="1"/>
    <xf numFmtId="10" fontId="0" fillId="0" borderId="0" xfId="0" applyNumberFormat="1" applyAlignment="1">
      <alignment horizontal="center"/>
    </xf>
    <xf numFmtId="0" fontId="28" fillId="4" borderId="0" xfId="3" applyBorder="1" applyAlignment="1">
      <alignment horizontal="center"/>
    </xf>
    <xf numFmtId="0" fontId="29" fillId="0" borderId="0" xfId="0" applyFont="1" applyAlignment="1">
      <alignment horizontal="center" vertical="center"/>
    </xf>
    <xf numFmtId="4" fontId="28" fillId="4" borderId="1" xfId="3" applyNumberFormat="1" applyAlignment="1">
      <alignment horizontal="center"/>
    </xf>
    <xf numFmtId="14" fontId="0" fillId="0" borderId="0" xfId="0" applyNumberFormat="1" applyAlignment="1">
      <alignment horizontal="center" vertical="center"/>
    </xf>
    <xf numFmtId="3" fontId="26" fillId="2" borderId="1" xfId="1" applyNumberFormat="1" applyBorder="1" applyAlignment="1">
      <alignment horizontal="center" vertical="center"/>
    </xf>
    <xf numFmtId="3" fontId="28" fillId="4" borderId="1" xfId="3" applyNumberFormat="1" applyAlignment="1">
      <alignment horizontal="center" vertical="center"/>
    </xf>
    <xf numFmtId="3" fontId="28" fillId="4" borderId="2" xfId="3" applyNumberFormat="1" applyBorder="1" applyAlignment="1">
      <alignment horizontal="center" vertical="center"/>
    </xf>
    <xf numFmtId="2" fontId="0" fillId="0" borderId="0" xfId="0" applyNumberFormat="1" applyAlignment="1">
      <alignment horizontal="center"/>
    </xf>
    <xf numFmtId="2" fontId="0" fillId="0" borderId="0" xfId="0" applyNumberFormat="1" applyAlignment="1">
      <alignment horizontal="center" vertical="center"/>
    </xf>
    <xf numFmtId="0" fontId="31" fillId="5" borderId="0" xfId="5" applyAlignment="1">
      <alignment horizontal="center" vertical="center"/>
    </xf>
    <xf numFmtId="0" fontId="29" fillId="0" borderId="0" xfId="11" applyFont="1" applyAlignment="1">
      <alignment horizontal="center" vertical="center"/>
    </xf>
    <xf numFmtId="0" fontId="39" fillId="0" borderId="0" xfId="11" applyAlignment="1">
      <alignment horizontal="center" vertical="center"/>
    </xf>
    <xf numFmtId="0" fontId="31" fillId="5" borderId="1" xfId="5" applyBorder="1" applyAlignment="1">
      <alignment horizontal="center"/>
    </xf>
    <xf numFmtId="2" fontId="31" fillId="5" borderId="1" xfId="5" applyNumberFormat="1" applyBorder="1" applyAlignment="1">
      <alignment horizontal="center"/>
    </xf>
    <xf numFmtId="0" fontId="31" fillId="5" borderId="0" xfId="5"/>
    <xf numFmtId="4" fontId="31" fillId="5" borderId="1" xfId="5" applyNumberFormat="1" applyBorder="1" applyAlignment="1">
      <alignment horizontal="center" vertical="center"/>
    </xf>
    <xf numFmtId="3" fontId="26" fillId="2" borderId="0" xfId="1" applyNumberFormat="1" applyAlignment="1">
      <alignment horizontal="center"/>
    </xf>
    <xf numFmtId="4" fontId="39" fillId="0" borderId="0" xfId="11" applyNumberFormat="1" applyAlignment="1">
      <alignment horizontal="center"/>
    </xf>
    <xf numFmtId="4" fontId="31" fillId="5" borderId="0" xfId="5" applyNumberFormat="1" applyAlignment="1">
      <alignment horizontal="center"/>
    </xf>
    <xf numFmtId="0" fontId="35" fillId="0" borderId="0" xfId="9" applyAlignment="1">
      <alignment horizontal="center"/>
    </xf>
    <xf numFmtId="4" fontId="33" fillId="0" borderId="0" xfId="0" applyNumberFormat="1" applyFont="1" applyAlignment="1">
      <alignment horizontal="center"/>
    </xf>
    <xf numFmtId="0" fontId="40" fillId="0" borderId="0" xfId="9" applyFont="1"/>
    <xf numFmtId="0" fontId="33" fillId="0" borderId="0" xfId="0" applyFont="1" applyAlignment="1">
      <alignment horizontal="center" vertical="center"/>
    </xf>
    <xf numFmtId="4" fontId="41" fillId="0" borderId="0" xfId="11" applyNumberFormat="1" applyFont="1" applyAlignment="1">
      <alignment horizontal="center"/>
    </xf>
    <xf numFmtId="4" fontId="33" fillId="0" borderId="0" xfId="0" applyNumberFormat="1" applyFont="1" applyAlignment="1">
      <alignment horizontal="center" vertical="center"/>
    </xf>
    <xf numFmtId="0" fontId="28" fillId="4" borderId="1" xfId="3" applyAlignment="1">
      <alignment horizontal="center" vertical="top"/>
    </xf>
    <xf numFmtId="0" fontId="30" fillId="0" borderId="0" xfId="4" applyAlignment="1">
      <alignment horizontal="center"/>
    </xf>
    <xf numFmtId="0" fontId="28" fillId="4" borderId="0" xfId="3" applyBorder="1" applyAlignment="1">
      <alignment horizontal="center" vertical="center"/>
    </xf>
    <xf numFmtId="4" fontId="0" fillId="0" borderId="11" xfId="0" applyNumberFormat="1" applyBorder="1" applyAlignment="1">
      <alignment horizontal="center" vertical="center"/>
    </xf>
    <xf numFmtId="2" fontId="26" fillId="2" borderId="0" xfId="1" applyNumberFormat="1" applyAlignment="1">
      <alignment horizontal="center" vertical="center"/>
    </xf>
    <xf numFmtId="2" fontId="0" fillId="0" borderId="11" xfId="0" applyNumberFormat="1" applyBorder="1" applyAlignment="1">
      <alignment horizontal="center" vertical="center"/>
    </xf>
    <xf numFmtId="3" fontId="0" fillId="0" borderId="11" xfId="0" applyNumberFormat="1" applyBorder="1" applyAlignment="1">
      <alignment horizontal="center" vertical="center"/>
    </xf>
    <xf numFmtId="4" fontId="26" fillId="2" borderId="5" xfId="1" applyNumberFormat="1" applyBorder="1" applyAlignment="1">
      <alignment horizontal="center" vertical="center"/>
    </xf>
    <xf numFmtId="2" fontId="42" fillId="0" borderId="0" xfId="0" applyNumberFormat="1" applyFont="1" applyAlignment="1">
      <alignment horizontal="center"/>
    </xf>
    <xf numFmtId="0" fontId="42" fillId="0" borderId="0" xfId="0" applyFont="1" applyAlignment="1">
      <alignment horizontal="center"/>
    </xf>
    <xf numFmtId="3" fontId="42" fillId="0" borderId="0" xfId="0" applyNumberFormat="1" applyFont="1" applyAlignment="1">
      <alignment horizontal="center"/>
    </xf>
    <xf numFmtId="14" fontId="28" fillId="4" borderId="1" xfId="3" applyNumberFormat="1" applyAlignment="1">
      <alignment horizontal="center" vertical="center"/>
    </xf>
    <xf numFmtId="167" fontId="28" fillId="4" borderId="1" xfId="3" applyNumberFormat="1" applyAlignment="1">
      <alignment horizontal="center" vertical="center"/>
    </xf>
    <xf numFmtId="168" fontId="0" fillId="8" borderId="13" xfId="12" applyNumberFormat="1" applyFont="1" applyAlignment="1">
      <alignment horizontal="center"/>
    </xf>
    <xf numFmtId="168" fontId="0" fillId="8" borderId="13" xfId="12" applyNumberFormat="1" applyFont="1"/>
    <xf numFmtId="167" fontId="25" fillId="0" borderId="0" xfId="0" applyNumberFormat="1" applyFont="1" applyAlignment="1">
      <alignment horizontal="center" vertical="center"/>
    </xf>
    <xf numFmtId="168" fontId="0" fillId="0" borderId="0" xfId="0" applyNumberFormat="1" applyAlignment="1">
      <alignment horizontal="center"/>
    </xf>
    <xf numFmtId="0" fontId="30" fillId="0" borderId="0" xfId="4" applyAlignment="1">
      <alignment horizontal="center" vertical="center"/>
    </xf>
    <xf numFmtId="168" fontId="0" fillId="0" borderId="0" xfId="0" applyNumberFormat="1"/>
    <xf numFmtId="168" fontId="26" fillId="2" borderId="0" xfId="1" applyNumberFormat="1" applyAlignment="1">
      <alignment horizontal="center"/>
    </xf>
    <xf numFmtId="168" fontId="31" fillId="5" borderId="0" xfId="5" applyNumberFormat="1" applyAlignment="1">
      <alignment horizontal="center"/>
    </xf>
    <xf numFmtId="168" fontId="31" fillId="5" borderId="0" xfId="5" applyNumberFormat="1"/>
    <xf numFmtId="14" fontId="44" fillId="0" borderId="0" xfId="4" applyNumberFormat="1" applyFont="1" applyAlignment="1">
      <alignment horizontal="center" vertical="center"/>
    </xf>
    <xf numFmtId="169" fontId="28" fillId="4" borderId="1" xfId="3" applyNumberFormat="1" applyAlignment="1">
      <alignment horizontal="center"/>
    </xf>
    <xf numFmtId="169" fontId="0" fillId="0" borderId="0" xfId="0" applyNumberFormat="1" applyAlignment="1">
      <alignment horizontal="center"/>
    </xf>
    <xf numFmtId="167" fontId="45" fillId="0" borderId="0" xfId="0" applyNumberFormat="1" applyFont="1" applyAlignment="1">
      <alignment horizontal="center" vertical="center"/>
    </xf>
    <xf numFmtId="170" fontId="0" fillId="0" borderId="0" xfId="0" applyNumberFormat="1" applyAlignment="1">
      <alignment horizontal="center"/>
    </xf>
    <xf numFmtId="170" fontId="25" fillId="0" borderId="0" xfId="0" applyNumberFormat="1" applyFont="1" applyAlignment="1">
      <alignment horizontal="center" vertical="center"/>
    </xf>
    <xf numFmtId="170" fontId="0" fillId="0" borderId="0" xfId="0" applyNumberFormat="1"/>
    <xf numFmtId="14" fontId="28" fillId="4" borderId="5" xfId="3" applyNumberFormat="1" applyBorder="1" applyAlignment="1">
      <alignment horizontal="center" vertical="center"/>
    </xf>
    <xf numFmtId="4" fontId="39" fillId="0" borderId="0" xfId="11" applyNumberFormat="1" applyAlignment="1">
      <alignment horizontal="center" vertical="center"/>
    </xf>
    <xf numFmtId="14" fontId="28" fillId="4" borderId="1" xfId="3" applyNumberFormat="1" applyAlignment="1">
      <alignment horizontal="center"/>
    </xf>
    <xf numFmtId="170" fontId="24" fillId="0" borderId="0" xfId="0" applyNumberFormat="1" applyFont="1" applyAlignment="1">
      <alignment horizontal="center" vertical="center"/>
    </xf>
    <xf numFmtId="170" fontId="23" fillId="0" borderId="0" xfId="0" applyNumberFormat="1" applyFont="1" applyAlignment="1">
      <alignment horizontal="center" vertical="center"/>
    </xf>
    <xf numFmtId="170" fontId="22" fillId="0" borderId="0" xfId="0" applyNumberFormat="1" applyFont="1" applyAlignment="1">
      <alignment horizontal="center" vertical="center"/>
    </xf>
    <xf numFmtId="170" fontId="21" fillId="0" borderId="0" xfId="0" applyNumberFormat="1" applyFont="1" applyAlignment="1">
      <alignment horizontal="center" vertical="center"/>
    </xf>
    <xf numFmtId="169" fontId="0" fillId="0" borderId="0" xfId="0" applyNumberFormat="1"/>
    <xf numFmtId="10" fontId="0" fillId="0" borderId="0" xfId="0" applyNumberFormat="1"/>
    <xf numFmtId="170" fontId="20" fillId="0" borderId="0" xfId="0" applyNumberFormat="1" applyFont="1" applyAlignment="1">
      <alignment horizontal="center" vertical="center"/>
    </xf>
    <xf numFmtId="170" fontId="19" fillId="0" borderId="0" xfId="0" applyNumberFormat="1" applyFont="1" applyAlignment="1">
      <alignment horizontal="center" vertical="center"/>
    </xf>
    <xf numFmtId="170" fontId="18" fillId="0" borderId="0" xfId="0" applyNumberFormat="1" applyFont="1" applyAlignment="1">
      <alignment horizontal="center" vertical="center"/>
    </xf>
    <xf numFmtId="170" fontId="17" fillId="0" borderId="0" xfId="0" applyNumberFormat="1" applyFont="1" applyAlignment="1">
      <alignment horizontal="center" vertical="center"/>
    </xf>
    <xf numFmtId="4" fontId="39" fillId="0" borderId="0" xfId="13" applyNumberFormat="1"/>
    <xf numFmtId="0" fontId="32" fillId="6" borderId="1" xfId="6" applyAlignment="1">
      <alignment horizontal="center"/>
    </xf>
    <xf numFmtId="10" fontId="32" fillId="6" borderId="1" xfId="6" applyNumberFormat="1"/>
    <xf numFmtId="0" fontId="32" fillId="6" borderId="1" xfId="6"/>
    <xf numFmtId="0" fontId="28" fillId="4" borderId="1" xfId="3" applyAlignment="1">
      <alignment horizontal="left" vertical="top"/>
    </xf>
    <xf numFmtId="2" fontId="0" fillId="0" borderId="0" xfId="0" applyNumberFormat="1"/>
    <xf numFmtId="4" fontId="39" fillId="0" borderId="0" xfId="11" applyNumberFormat="1"/>
    <xf numFmtId="166" fontId="48" fillId="0" borderId="0" xfId="14" applyNumberFormat="1" applyFont="1" applyAlignment="1">
      <alignment horizontal="right" vertical="center"/>
    </xf>
    <xf numFmtId="166" fontId="48" fillId="0" borderId="0" xfId="14" applyNumberFormat="1" applyFont="1" applyAlignment="1">
      <alignment vertical="center"/>
    </xf>
    <xf numFmtId="171" fontId="48" fillId="0" borderId="0" xfId="14" applyNumberFormat="1" applyFont="1" applyAlignment="1">
      <alignment vertical="center"/>
    </xf>
    <xf numFmtId="166" fontId="49" fillId="7" borderId="0" xfId="0" applyNumberFormat="1" applyFont="1" applyFill="1" applyAlignment="1">
      <alignment vertical="center"/>
    </xf>
    <xf numFmtId="171" fontId="48" fillId="0" borderId="0" xfId="14" applyNumberFormat="1" applyFont="1" applyAlignment="1">
      <alignment horizontal="right" vertical="center"/>
    </xf>
    <xf numFmtId="166" fontId="0" fillId="0" borderId="0" xfId="0" applyNumberFormat="1"/>
    <xf numFmtId="0" fontId="32" fillId="6" borderId="1" xfId="6" applyAlignment="1">
      <alignment horizontal="center" wrapText="1"/>
    </xf>
    <xf numFmtId="172" fontId="46" fillId="0" borderId="0" xfId="17" applyNumberFormat="1" applyFont="1" applyAlignment="1">
      <alignment horizontal="right"/>
    </xf>
    <xf numFmtId="4" fontId="0" fillId="0" borderId="23" xfId="0" applyNumberFormat="1" applyBorder="1"/>
    <xf numFmtId="17" fontId="0" fillId="0" borderId="0" xfId="0" applyNumberFormat="1"/>
    <xf numFmtId="0" fontId="73" fillId="0" borderId="0" xfId="0" applyFont="1" applyAlignment="1">
      <alignment horizontal="right" wrapText="1"/>
    </xf>
    <xf numFmtId="170" fontId="0" fillId="0" borderId="0" xfId="0" applyNumberFormat="1" applyAlignment="1">
      <alignment horizontal="right"/>
    </xf>
    <xf numFmtId="0" fontId="73" fillId="0" borderId="0" xfId="0" applyFont="1" applyAlignment="1">
      <alignment wrapText="1"/>
    </xf>
    <xf numFmtId="14" fontId="73" fillId="0" borderId="0" xfId="0" applyNumberFormat="1" applyFont="1" applyAlignment="1">
      <alignment wrapText="1"/>
    </xf>
    <xf numFmtId="4" fontId="72" fillId="0" borderId="0" xfId="481" applyNumberFormat="1"/>
    <xf numFmtId="0" fontId="72" fillId="0" borderId="0" xfId="481"/>
    <xf numFmtId="0" fontId="53" fillId="0" borderId="22" xfId="19" applyFont="1" applyBorder="1" applyAlignment="1">
      <alignment horizontal="centerContinuous" vertical="center"/>
    </xf>
    <xf numFmtId="3" fontId="53" fillId="34" borderId="0" xfId="19" applyNumberFormat="1" applyFont="1" applyFill="1"/>
    <xf numFmtId="10" fontId="53" fillId="34" borderId="21" xfId="19" applyNumberFormat="1" applyFont="1" applyFill="1" applyBorder="1"/>
    <xf numFmtId="10" fontId="53" fillId="0" borderId="22" xfId="19" applyNumberFormat="1" applyFont="1" applyBorder="1" applyAlignment="1">
      <alignment horizontal="center" vertical="center"/>
    </xf>
    <xf numFmtId="0" fontId="53" fillId="0" borderId="21" xfId="19" applyFont="1" applyBorder="1" applyAlignment="1">
      <alignment horizontal="center" vertical="center"/>
    </xf>
    <xf numFmtId="3" fontId="53" fillId="34" borderId="21" xfId="19" applyNumberFormat="1" applyFont="1" applyFill="1" applyBorder="1"/>
    <xf numFmtId="0" fontId="53" fillId="34" borderId="21" xfId="19" applyFont="1" applyFill="1" applyBorder="1"/>
    <xf numFmtId="14" fontId="75" fillId="0" borderId="0" xfId="0" applyNumberFormat="1" applyFont="1" applyAlignment="1">
      <alignment horizontal="right" wrapText="1"/>
    </xf>
    <xf numFmtId="4" fontId="75" fillId="0" borderId="0" xfId="0" applyNumberFormat="1" applyFont="1" applyAlignment="1">
      <alignment wrapText="1"/>
    </xf>
    <xf numFmtId="0" fontId="30" fillId="0" borderId="0" xfId="4" applyAlignment="1">
      <alignment vertical="center"/>
    </xf>
    <xf numFmtId="1" fontId="0" fillId="0" borderId="0" xfId="0" applyNumberFormat="1"/>
    <xf numFmtId="0" fontId="76" fillId="0" borderId="0" xfId="0" applyFont="1"/>
    <xf numFmtId="0" fontId="32" fillId="6" borderId="2" xfId="6" applyBorder="1" applyAlignment="1">
      <alignment horizontal="center" wrapText="1"/>
    </xf>
    <xf numFmtId="166" fontId="0" fillId="7" borderId="0" xfId="0" applyNumberFormat="1" applyFill="1" applyAlignment="1">
      <alignment horizontal="right" wrapText="1"/>
    </xf>
    <xf numFmtId="174" fontId="46" fillId="0" borderId="0" xfId="0" applyNumberFormat="1" applyFont="1"/>
    <xf numFmtId="174" fontId="0" fillId="0" borderId="0" xfId="0" applyNumberFormat="1"/>
    <xf numFmtId="0" fontId="47" fillId="0" borderId="0" xfId="482"/>
    <xf numFmtId="0" fontId="37" fillId="0" borderId="0" xfId="483" applyFont="1" applyAlignment="1">
      <alignment horizontal="left"/>
    </xf>
    <xf numFmtId="0" fontId="77" fillId="7" borderId="8" xfId="0" applyFont="1" applyFill="1" applyBorder="1" applyAlignment="1">
      <alignment horizontal="right" wrapText="1"/>
    </xf>
    <xf numFmtId="0" fontId="77" fillId="7" borderId="8" xfId="0" applyFont="1" applyFill="1" applyBorder="1" applyAlignment="1">
      <alignment horizontal="right" vertical="center" wrapText="1"/>
    </xf>
    <xf numFmtId="0" fontId="0" fillId="36" borderId="0" xfId="0" applyFill="1"/>
    <xf numFmtId="14" fontId="39" fillId="0" borderId="0" xfId="0" applyNumberFormat="1" applyFont="1"/>
    <xf numFmtId="166" fontId="79" fillId="0" borderId="0" xfId="484" applyNumberFormat="1" applyFont="1" applyAlignment="1">
      <alignment horizontal="right"/>
    </xf>
    <xf numFmtId="0" fontId="31" fillId="5" borderId="0" xfId="5" applyAlignment="1">
      <alignment wrapText="1"/>
    </xf>
    <xf numFmtId="0" fontId="27" fillId="3" borderId="0" xfId="2" applyAlignment="1">
      <alignment wrapText="1"/>
    </xf>
    <xf numFmtId="0" fontId="31" fillId="5" borderId="0" xfId="5" applyAlignment="1">
      <alignment horizontal="center"/>
    </xf>
    <xf numFmtId="0" fontId="0" fillId="35" borderId="0" xfId="0" applyFill="1"/>
    <xf numFmtId="10" fontId="75" fillId="0" borderId="0" xfId="0" applyNumberFormat="1" applyFont="1" applyAlignment="1">
      <alignment wrapText="1"/>
    </xf>
    <xf numFmtId="4" fontId="39" fillId="0" borderId="0" xfId="481" applyNumberFormat="1" applyFont="1"/>
    <xf numFmtId="0" fontId="46" fillId="0" borderId="25" xfId="0" applyFont="1" applyBorder="1"/>
    <xf numFmtId="14" fontId="48" fillId="0" borderId="25" xfId="0" applyNumberFormat="1" applyFont="1" applyBorder="1" applyAlignment="1">
      <alignment horizontal="right"/>
    </xf>
    <xf numFmtId="0" fontId="48" fillId="0" borderId="0" xfId="0" applyFont="1" applyAlignment="1">
      <alignment horizontal="center"/>
    </xf>
    <xf numFmtId="0" fontId="48" fillId="0" borderId="24" xfId="0" applyFont="1" applyBorder="1" applyAlignment="1">
      <alignment horizontal="center"/>
    </xf>
    <xf numFmtId="2" fontId="46" fillId="0" borderId="0" xfId="0" applyNumberFormat="1" applyFont="1"/>
    <xf numFmtId="2" fontId="46" fillId="0" borderId="24" xfId="0" applyNumberFormat="1" applyFont="1" applyBorder="1"/>
    <xf numFmtId="176" fontId="82" fillId="0" borderId="0" xfId="0" applyNumberFormat="1" applyFont="1" applyAlignment="1">
      <alignment horizontal="right"/>
    </xf>
    <xf numFmtId="177" fontId="79" fillId="0" borderId="0" xfId="484" applyNumberFormat="1" applyFont="1" applyAlignment="1">
      <alignment horizontal="right"/>
    </xf>
    <xf numFmtId="17" fontId="46" fillId="0" borderId="0" xfId="0" applyNumberFormat="1" applyFont="1" applyAlignment="1">
      <alignment horizontal="left"/>
    </xf>
    <xf numFmtId="0" fontId="48" fillId="0" borderId="26" xfId="0" applyFont="1" applyBorder="1" applyAlignment="1">
      <alignment horizontal="center"/>
    </xf>
    <xf numFmtId="2" fontId="46" fillId="0" borderId="26" xfId="0" applyNumberFormat="1" applyFont="1" applyBorder="1"/>
    <xf numFmtId="14" fontId="27" fillId="3" borderId="25" xfId="2" applyNumberFormat="1" applyBorder="1" applyAlignment="1">
      <alignment horizontal="right"/>
    </xf>
    <xf numFmtId="10" fontId="27" fillId="3" borderId="0" xfId="2" applyNumberFormat="1"/>
    <xf numFmtId="10" fontId="0" fillId="35" borderId="0" xfId="0" applyNumberFormat="1" applyFill="1"/>
    <xf numFmtId="10" fontId="26" fillId="2" borderId="0" xfId="1" applyNumberFormat="1"/>
    <xf numFmtId="10" fontId="48" fillId="0" borderId="0" xfId="15" applyNumberFormat="1" applyFont="1" applyAlignment="1">
      <alignment horizontal="right"/>
    </xf>
    <xf numFmtId="14" fontId="48" fillId="0" borderId="27" xfId="15" applyNumberFormat="1" applyFont="1" applyBorder="1" applyAlignment="1">
      <alignment horizontal="right" vertical="center" wrapText="1"/>
    </xf>
    <xf numFmtId="171" fontId="48" fillId="0" borderId="0" xfId="15" applyNumberFormat="1" applyFont="1" applyAlignment="1">
      <alignment horizontal="right" wrapText="1"/>
    </xf>
    <xf numFmtId="171" fontId="48" fillId="0" borderId="0" xfId="14" applyNumberFormat="1" applyFont="1" applyAlignment="1">
      <alignment horizontal="right"/>
    </xf>
    <xf numFmtId="171" fontId="48" fillId="0" borderId="0" xfId="9" applyNumberFormat="1" applyFont="1"/>
    <xf numFmtId="174" fontId="84" fillId="38" borderId="0" xfId="289" applyNumberFormat="1" applyFont="1" applyFill="1" applyAlignment="1">
      <alignment horizontal="right"/>
    </xf>
    <xf numFmtId="174" fontId="85" fillId="7" borderId="0" xfId="289" applyNumberFormat="1" applyFont="1" applyFill="1"/>
    <xf numFmtId="174" fontId="85" fillId="0" borderId="0" xfId="289" applyNumberFormat="1" applyFont="1"/>
    <xf numFmtId="174" fontId="46" fillId="0" borderId="0" xfId="485" applyNumberFormat="1" applyFont="1" applyProtection="1">
      <protection locked="0"/>
    </xf>
    <xf numFmtId="174" fontId="46" fillId="0" borderId="0" xfId="289" applyNumberFormat="1" applyFont="1"/>
    <xf numFmtId="174" fontId="85" fillId="0" borderId="0" xfId="0" applyNumberFormat="1" applyFont="1"/>
    <xf numFmtId="174" fontId="82" fillId="0" borderId="0" xfId="0" applyNumberFormat="1" applyFont="1"/>
    <xf numFmtId="166" fontId="46" fillId="0" borderId="0" xfId="0" applyNumberFormat="1" applyFont="1"/>
    <xf numFmtId="171" fontId="46" fillId="0" borderId="0" xfId="0" applyNumberFormat="1" applyFont="1"/>
    <xf numFmtId="166" fontId="82" fillId="0" borderId="0" xfId="0" applyNumberFormat="1" applyFont="1"/>
    <xf numFmtId="171" fontId="82" fillId="0" borderId="0" xfId="0" applyNumberFormat="1" applyFont="1"/>
    <xf numFmtId="10" fontId="31" fillId="5" borderId="0" xfId="5" applyNumberFormat="1"/>
    <xf numFmtId="0" fontId="86" fillId="0" borderId="0" xfId="495"/>
    <xf numFmtId="0" fontId="87" fillId="0" borderId="0" xfId="495" applyFont="1"/>
    <xf numFmtId="4" fontId="86" fillId="0" borderId="0" xfId="495" applyNumberFormat="1"/>
    <xf numFmtId="14" fontId="86" fillId="0" borderId="0" xfId="495" applyNumberFormat="1"/>
    <xf numFmtId="172" fontId="0" fillId="0" borderId="0" xfId="0" applyNumberFormat="1" applyAlignment="1">
      <alignment horizontal="center" vertical="center"/>
    </xf>
    <xf numFmtId="2" fontId="31" fillId="5" borderId="0" xfId="5" applyNumberFormat="1" applyAlignment="1">
      <alignment wrapText="1"/>
    </xf>
    <xf numFmtId="0" fontId="29" fillId="0" borderId="0" xfId="495" applyFont="1"/>
    <xf numFmtId="10" fontId="53" fillId="34" borderId="0" xfId="19" applyNumberFormat="1" applyFont="1" applyFill="1"/>
    <xf numFmtId="10" fontId="29" fillId="0" borderId="0" xfId="0" applyNumberFormat="1" applyFont="1"/>
    <xf numFmtId="0" fontId="89" fillId="0" borderId="0" xfId="0" applyFont="1" applyAlignment="1">
      <alignment wrapText="1"/>
    </xf>
    <xf numFmtId="14" fontId="48" fillId="0" borderId="0" xfId="0" applyNumberFormat="1" applyFont="1" applyAlignment="1">
      <alignment horizontal="right"/>
    </xf>
    <xf numFmtId="0" fontId="75" fillId="0" borderId="0" xfId="0" applyFont="1" applyAlignment="1">
      <alignment vertical="center" wrapText="1"/>
    </xf>
    <xf numFmtId="10" fontId="75" fillId="0" borderId="0" xfId="0" applyNumberFormat="1" applyFont="1" applyAlignment="1">
      <alignment vertical="center" wrapText="1"/>
    </xf>
    <xf numFmtId="172" fontId="0" fillId="0" borderId="0" xfId="0" applyNumberFormat="1"/>
    <xf numFmtId="3" fontId="53" fillId="0" borderId="21" xfId="1228" applyNumberFormat="1" applyFont="1" applyBorder="1"/>
    <xf numFmtId="14" fontId="29" fillId="0" borderId="0" xfId="0" applyNumberFormat="1" applyFont="1"/>
    <xf numFmtId="10" fontId="89" fillId="0" borderId="0" xfId="0" applyNumberFormat="1" applyFont="1" applyAlignment="1">
      <alignment wrapText="1"/>
    </xf>
    <xf numFmtId="0" fontId="93" fillId="0" borderId="0" xfId="1229"/>
    <xf numFmtId="0" fontId="91" fillId="0" borderId="0" xfId="1229" applyFont="1"/>
    <xf numFmtId="0" fontId="0" fillId="40" borderId="0" xfId="0" applyFill="1"/>
    <xf numFmtId="0" fontId="93" fillId="41" borderId="0" xfId="1229" applyFill="1"/>
    <xf numFmtId="0" fontId="0" fillId="41" borderId="0" xfId="0" applyFill="1"/>
    <xf numFmtId="0" fontId="94" fillId="41" borderId="0" xfId="0" applyFont="1" applyFill="1"/>
    <xf numFmtId="0" fontId="0" fillId="42" borderId="0" xfId="0" applyFill="1"/>
    <xf numFmtId="4" fontId="0" fillId="42" borderId="0" xfId="0" applyNumberFormat="1" applyFill="1"/>
    <xf numFmtId="0" fontId="0" fillId="43" borderId="0" xfId="0" applyFill="1"/>
    <xf numFmtId="4" fontId="0" fillId="43" borderId="0" xfId="0" applyNumberFormat="1" applyFill="1"/>
    <xf numFmtId="0" fontId="0" fillId="44" borderId="0" xfId="0" applyFill="1"/>
    <xf numFmtId="4" fontId="0" fillId="44" borderId="0" xfId="0" applyNumberFormat="1" applyFill="1"/>
    <xf numFmtId="0" fontId="0" fillId="45" borderId="0" xfId="0" applyFill="1"/>
    <xf numFmtId="4" fontId="0" fillId="45" borderId="0" xfId="0" applyNumberFormat="1" applyFill="1"/>
    <xf numFmtId="0" fontId="0" fillId="37" borderId="0" xfId="0" applyFill="1"/>
    <xf numFmtId="4" fontId="0" fillId="37" borderId="0" xfId="0" applyNumberFormat="1" applyFill="1"/>
    <xf numFmtId="0" fontId="39" fillId="40" borderId="0" xfId="1229" applyFont="1" applyFill="1"/>
    <xf numFmtId="0" fontId="0" fillId="46" borderId="0" xfId="0" applyFill="1"/>
    <xf numFmtId="175" fontId="46" fillId="0" borderId="0" xfId="9" applyNumberFormat="1" applyFont="1"/>
    <xf numFmtId="174" fontId="46" fillId="0" borderId="0" xfId="9" applyNumberFormat="1" applyFont="1"/>
    <xf numFmtId="175" fontId="48" fillId="0" borderId="0" xfId="9" applyNumberFormat="1" applyFont="1"/>
    <xf numFmtId="174" fontId="0" fillId="46" borderId="0" xfId="0" applyNumberFormat="1" applyFill="1"/>
    <xf numFmtId="166" fontId="46" fillId="7" borderId="0" xfId="10" applyNumberFormat="1" applyFont="1" applyFill="1" applyAlignment="1">
      <alignment horizontal="right" wrapText="1"/>
    </xf>
    <xf numFmtId="176" fontId="82" fillId="0" borderId="0" xfId="0" applyNumberFormat="1" applyFont="1"/>
    <xf numFmtId="174" fontId="46" fillId="0" borderId="0" xfId="15" applyNumberFormat="1" applyFont="1" applyAlignment="1">
      <alignment horizontal="right" wrapText="1"/>
    </xf>
    <xf numFmtId="2" fontId="46" fillId="0" borderId="0" xfId="289" applyNumberFormat="1" applyFont="1" applyAlignment="1">
      <alignment horizontal="right"/>
    </xf>
    <xf numFmtId="2" fontId="85" fillId="0" borderId="0" xfId="0" applyNumberFormat="1" applyFont="1" applyAlignment="1">
      <alignment horizontal="right"/>
    </xf>
    <xf numFmtId="2" fontId="85" fillId="0" borderId="0" xfId="0" applyNumberFormat="1" applyFont="1"/>
    <xf numFmtId="2" fontId="85" fillId="47" borderId="0" xfId="0" applyNumberFormat="1" applyFont="1" applyFill="1" applyAlignment="1">
      <alignment horizontal="right"/>
    </xf>
    <xf numFmtId="0" fontId="49" fillId="0" borderId="27" xfId="9" applyFont="1" applyBorder="1" applyAlignment="1">
      <alignment horizontal="right" wrapText="1"/>
    </xf>
    <xf numFmtId="2" fontId="49" fillId="0" borderId="0" xfId="9" applyNumberFormat="1" applyFont="1"/>
    <xf numFmtId="2" fontId="79" fillId="48" borderId="0" xfId="0" applyNumberFormat="1" applyFont="1" applyFill="1"/>
    <xf numFmtId="0" fontId="91" fillId="0" borderId="0" xfId="0" applyFont="1"/>
    <xf numFmtId="10" fontId="91" fillId="0" borderId="0" xfId="1229" applyNumberFormat="1" applyFont="1"/>
    <xf numFmtId="4" fontId="93" fillId="0" borderId="0" xfId="1229" applyNumberFormat="1"/>
    <xf numFmtId="10" fontId="93" fillId="0" borderId="0" xfId="1229" applyNumberFormat="1"/>
    <xf numFmtId="2" fontId="49" fillId="47" borderId="0" xfId="0" applyNumberFormat="1" applyFont="1" applyFill="1" applyAlignment="1">
      <alignment horizontal="right"/>
    </xf>
    <xf numFmtId="2" fontId="79" fillId="48" borderId="0" xfId="0" applyNumberFormat="1" applyFont="1" applyFill="1" applyAlignment="1">
      <alignment horizontal="right"/>
    </xf>
    <xf numFmtId="0" fontId="39" fillId="0" borderId="0" xfId="11"/>
    <xf numFmtId="0" fontId="29" fillId="0" borderId="0" xfId="11" applyFont="1"/>
    <xf numFmtId="10" fontId="39" fillId="0" borderId="0" xfId="11" applyNumberFormat="1"/>
    <xf numFmtId="14" fontId="46" fillId="35" borderId="0" xfId="494" applyNumberFormat="1" applyFont="1" applyFill="1" applyAlignment="1">
      <alignment horizontal="left"/>
    </xf>
    <xf numFmtId="2" fontId="46" fillId="0" borderId="0" xfId="289" applyNumberFormat="1" applyFont="1" applyAlignment="1" applyProtection="1">
      <alignment horizontal="right"/>
      <protection locked="0"/>
    </xf>
    <xf numFmtId="0" fontId="92" fillId="39" borderId="0" xfId="0" applyFont="1" applyFill="1" applyAlignment="1">
      <alignment horizontal="center" vertical="center" wrapText="1"/>
    </xf>
    <xf numFmtId="179" fontId="29" fillId="0" borderId="0" xfId="0" applyNumberFormat="1" applyFont="1"/>
    <xf numFmtId="10" fontId="91" fillId="0" borderId="0" xfId="0" applyNumberFormat="1" applyFont="1"/>
    <xf numFmtId="0" fontId="0" fillId="66" borderId="0" xfId="0" applyFill="1"/>
    <xf numFmtId="14" fontId="39" fillId="0" borderId="0" xfId="11" applyNumberFormat="1"/>
    <xf numFmtId="180" fontId="91" fillId="0" borderId="0" xfId="1229" applyNumberFormat="1" applyFont="1"/>
    <xf numFmtId="180" fontId="93" fillId="0" borderId="0" xfId="1229" applyNumberFormat="1"/>
    <xf numFmtId="180" fontId="0" fillId="0" borderId="0" xfId="0" applyNumberFormat="1"/>
    <xf numFmtId="10" fontId="115" fillId="0" borderId="0" xfId="15" applyNumberFormat="1" applyFont="1" applyAlignment="1">
      <alignment horizontal="right"/>
    </xf>
    <xf numFmtId="0" fontId="116" fillId="6" borderId="2" xfId="6" applyFont="1" applyBorder="1" applyAlignment="1">
      <alignment horizontal="center" wrapText="1"/>
    </xf>
    <xf numFmtId="10" fontId="116" fillId="6" borderId="2" xfId="6" applyNumberFormat="1" applyFont="1" applyBorder="1" applyAlignment="1">
      <alignment horizontal="center" wrapText="1"/>
    </xf>
    <xf numFmtId="166" fontId="117" fillId="0" borderId="0" xfId="484" applyNumberFormat="1" applyFont="1" applyAlignment="1">
      <alignment horizontal="right"/>
    </xf>
    <xf numFmtId="177" fontId="118" fillId="0" borderId="0" xfId="0" applyNumberFormat="1" applyFont="1"/>
    <xf numFmtId="0" fontId="119" fillId="0" borderId="0" xfId="0" applyFont="1"/>
    <xf numFmtId="166" fontId="120" fillId="0" borderId="0" xfId="0" applyNumberFormat="1" applyFont="1"/>
    <xf numFmtId="166" fontId="121" fillId="0" borderId="0" xfId="0" applyNumberFormat="1" applyFont="1"/>
    <xf numFmtId="171" fontId="121" fillId="0" borderId="0" xfId="0" applyNumberFormat="1" applyFont="1"/>
    <xf numFmtId="174" fontId="119" fillId="0" borderId="0" xfId="0" applyNumberFormat="1" applyFont="1"/>
    <xf numFmtId="10" fontId="119" fillId="0" borderId="0" xfId="0" applyNumberFormat="1" applyFont="1"/>
    <xf numFmtId="0" fontId="124" fillId="0" borderId="41" xfId="1520" applyFont="1" applyBorder="1" applyAlignment="1">
      <alignment horizontal="left"/>
    </xf>
    <xf numFmtId="181" fontId="124" fillId="0" borderId="41" xfId="1520" applyNumberFormat="1" applyFont="1" applyBorder="1" applyAlignment="1">
      <alignment horizontal="right"/>
    </xf>
    <xf numFmtId="0" fontId="124" fillId="0" borderId="0" xfId="1520" applyFont="1" applyAlignment="1">
      <alignment horizontal="left"/>
    </xf>
    <xf numFmtId="181" fontId="124" fillId="0" borderId="0" xfId="1520" applyNumberFormat="1" applyFont="1" applyAlignment="1">
      <alignment horizontal="right"/>
    </xf>
    <xf numFmtId="14" fontId="123" fillId="67" borderId="0" xfId="1520" applyNumberFormat="1" applyFont="1" applyFill="1" applyAlignment="1">
      <alignment horizontal="right"/>
    </xf>
    <xf numFmtId="10" fontId="124" fillId="0" borderId="0" xfId="1520" applyNumberFormat="1" applyFont="1" applyAlignment="1">
      <alignment horizontal="center"/>
    </xf>
    <xf numFmtId="0" fontId="125" fillId="0" borderId="0" xfId="1526" applyFont="1" applyAlignment="1">
      <alignment horizontal="left"/>
    </xf>
    <xf numFmtId="177" fontId="98" fillId="0" borderId="0" xfId="1527" applyNumberFormat="1" applyFont="1" applyAlignment="1">
      <alignment horizontal="right"/>
    </xf>
    <xf numFmtId="177" fontId="97" fillId="0" borderId="0" xfId="1527" applyNumberFormat="1" applyFont="1" applyAlignment="1">
      <alignment horizontal="right"/>
    </xf>
    <xf numFmtId="183" fontId="97" fillId="0" borderId="0" xfId="1527" applyNumberFormat="1" applyFont="1" applyAlignment="1">
      <alignment horizontal="right"/>
    </xf>
    <xf numFmtId="0" fontId="126" fillId="0" borderId="0" xfId="1526" applyFont="1" applyAlignment="1">
      <alignment horizontal="left"/>
    </xf>
    <xf numFmtId="10" fontId="98" fillId="0" borderId="0" xfId="1527" applyNumberFormat="1" applyFont="1" applyAlignment="1">
      <alignment horizontal="right"/>
    </xf>
    <xf numFmtId="3" fontId="53" fillId="0" borderId="0" xfId="1228" applyNumberFormat="1" applyFont="1"/>
    <xf numFmtId="4" fontId="127" fillId="0" borderId="0" xfId="0" applyNumberFormat="1" applyFont="1"/>
    <xf numFmtId="166" fontId="36" fillId="7" borderId="0" xfId="10" applyNumberFormat="1" applyFill="1" applyAlignment="1">
      <alignment horizontal="right" wrapText="1"/>
    </xf>
    <xf numFmtId="2" fontId="46" fillId="38" borderId="0" xfId="1530" quotePrefix="1" applyNumberFormat="1" applyFont="1" applyFill="1"/>
    <xf numFmtId="2" fontId="46" fillId="38" borderId="24" xfId="1530" quotePrefix="1" applyNumberFormat="1" applyFont="1" applyFill="1" applyBorder="1"/>
    <xf numFmtId="0" fontId="31" fillId="5" borderId="0" xfId="5" applyAlignment="1"/>
    <xf numFmtId="176" fontId="0" fillId="0" borderId="0" xfId="0" applyNumberFormat="1"/>
    <xf numFmtId="10" fontId="0" fillId="0" borderId="8" xfId="0" applyNumberFormat="1" applyBorder="1"/>
    <xf numFmtId="0" fontId="0" fillId="0" borderId="43" xfId="0" applyBorder="1"/>
    <xf numFmtId="0" fontId="0" fillId="0" borderId="8" xfId="0" applyBorder="1"/>
    <xf numFmtId="0" fontId="77" fillId="7" borderId="42" xfId="0" applyFont="1" applyFill="1" applyBorder="1" applyAlignment="1">
      <alignment horizontal="right" vertical="center" wrapText="1"/>
    </xf>
    <xf numFmtId="0" fontId="77" fillId="7" borderId="0" xfId="0" applyFont="1" applyFill="1" applyAlignment="1">
      <alignment horizontal="right" vertical="center" wrapText="1"/>
    </xf>
    <xf numFmtId="2" fontId="49" fillId="0" borderId="0" xfId="1421" applyNumberFormat="1" applyFont="1"/>
    <xf numFmtId="2" fontId="49" fillId="0" borderId="0" xfId="1887" applyNumberFormat="1" applyFont="1"/>
    <xf numFmtId="0" fontId="42" fillId="39" borderId="0" xfId="0" applyFont="1" applyFill="1" applyAlignment="1">
      <alignment horizontal="center" vertical="center"/>
    </xf>
    <xf numFmtId="10" fontId="42" fillId="39" borderId="0" xfId="0" applyNumberFormat="1" applyFont="1" applyFill="1" applyAlignment="1">
      <alignment horizontal="center" vertical="center"/>
    </xf>
    <xf numFmtId="2" fontId="131" fillId="39" borderId="0" xfId="1530" quotePrefix="1" applyNumberFormat="1" applyFont="1" applyFill="1" applyAlignment="1">
      <alignment horizontal="center" vertical="center"/>
    </xf>
    <xf numFmtId="184" fontId="131" fillId="39" borderId="0" xfId="1530" quotePrefix="1" applyNumberFormat="1" applyFont="1" applyFill="1" applyAlignment="1">
      <alignment horizontal="center" vertical="center"/>
    </xf>
    <xf numFmtId="0" fontId="132" fillId="0" borderId="0" xfId="0" applyFont="1"/>
    <xf numFmtId="4" fontId="133" fillId="0" borderId="45" xfId="0" applyNumberFormat="1" applyFont="1" applyBorder="1" applyAlignment="1">
      <alignment horizontal="right" vertical="top" wrapText="1"/>
    </xf>
    <xf numFmtId="14" fontId="133" fillId="68" borderId="46" xfId="0" applyNumberFormat="1" applyFont="1" applyFill="1" applyBorder="1" applyAlignment="1">
      <alignment horizontal="left" vertical="top" wrapText="1"/>
    </xf>
    <xf numFmtId="0" fontId="133" fillId="68" borderId="44" xfId="0" applyFont="1" applyFill="1" applyBorder="1" applyAlignment="1">
      <alignment horizontal="right" vertical="top" wrapText="1"/>
    </xf>
    <xf numFmtId="4" fontId="133" fillId="68" borderId="44" xfId="0" applyNumberFormat="1" applyFont="1" applyFill="1" applyBorder="1" applyAlignment="1">
      <alignment horizontal="right" vertical="top" wrapText="1"/>
    </xf>
    <xf numFmtId="4" fontId="133" fillId="68" borderId="45" xfId="0" applyNumberFormat="1" applyFont="1" applyFill="1" applyBorder="1" applyAlignment="1">
      <alignment horizontal="right" vertical="top" wrapText="1"/>
    </xf>
    <xf numFmtId="14" fontId="133" fillId="0" borderId="46" xfId="0" applyNumberFormat="1" applyFont="1" applyBorder="1" applyAlignment="1">
      <alignment horizontal="left" vertical="top" wrapText="1"/>
    </xf>
    <xf numFmtId="0" fontId="133" fillId="0" borderId="44" xfId="0" applyFont="1" applyBorder="1" applyAlignment="1">
      <alignment horizontal="right" vertical="top" wrapText="1"/>
    </xf>
    <xf numFmtId="4" fontId="133" fillId="0" borderId="44" xfId="0" applyNumberFormat="1" applyFont="1" applyBorder="1" applyAlignment="1">
      <alignment horizontal="right" vertical="top" wrapText="1"/>
    </xf>
    <xf numFmtId="14" fontId="134" fillId="69" borderId="46" xfId="0" applyNumberFormat="1" applyFont="1" applyFill="1" applyBorder="1" applyAlignment="1">
      <alignment horizontal="left" vertical="top" wrapText="1"/>
    </xf>
    <xf numFmtId="0" fontId="134" fillId="69" borderId="44" xfId="0" applyFont="1" applyFill="1" applyBorder="1" applyAlignment="1">
      <alignment horizontal="right" vertical="top" wrapText="1"/>
    </xf>
    <xf numFmtId="4" fontId="134" fillId="69" borderId="44" xfId="0" applyNumberFormat="1" applyFont="1" applyFill="1" applyBorder="1" applyAlignment="1">
      <alignment horizontal="right" vertical="top" wrapText="1"/>
    </xf>
    <xf numFmtId="0" fontId="133" fillId="68" borderId="45" xfId="0" applyFont="1" applyFill="1" applyBorder="1" applyAlignment="1">
      <alignment horizontal="right" vertical="top" wrapText="1"/>
    </xf>
    <xf numFmtId="0" fontId="133" fillId="0" borderId="45" xfId="0" applyFont="1" applyBorder="1" applyAlignment="1">
      <alignment horizontal="right" vertical="top" wrapText="1"/>
    </xf>
    <xf numFmtId="14" fontId="133" fillId="68" borderId="47" xfId="0" applyNumberFormat="1" applyFont="1" applyFill="1" applyBorder="1" applyAlignment="1">
      <alignment horizontal="left" vertical="top" wrapText="1"/>
    </xf>
    <xf numFmtId="0" fontId="133" fillId="68" borderId="48" xfId="0" applyFont="1" applyFill="1" applyBorder="1" applyAlignment="1">
      <alignment horizontal="right" vertical="top" wrapText="1"/>
    </xf>
    <xf numFmtId="4" fontId="133" fillId="68" borderId="48" xfId="0" applyNumberFormat="1" applyFont="1" applyFill="1" applyBorder="1" applyAlignment="1">
      <alignment horizontal="right" vertical="top" wrapText="1"/>
    </xf>
    <xf numFmtId="4" fontId="133" fillId="68" borderId="49" xfId="0" applyNumberFormat="1" applyFont="1" applyFill="1" applyBorder="1" applyAlignment="1">
      <alignment horizontal="right" vertical="top" wrapText="1"/>
    </xf>
    <xf numFmtId="0" fontId="133" fillId="0" borderId="47" xfId="0" applyFont="1" applyBorder="1" applyAlignment="1">
      <alignment vertical="top" wrapText="1"/>
    </xf>
    <xf numFmtId="0" fontId="133" fillId="0" borderId="48" xfId="0" applyFont="1" applyBorder="1" applyAlignment="1">
      <alignment vertical="top" wrapText="1"/>
    </xf>
    <xf numFmtId="0" fontId="133" fillId="0" borderId="49" xfId="0" applyFont="1" applyBorder="1" applyAlignment="1">
      <alignment vertical="top" wrapText="1"/>
    </xf>
    <xf numFmtId="14" fontId="0" fillId="0" borderId="23" xfId="0" applyNumberFormat="1" applyBorder="1" applyAlignment="1">
      <alignment horizontal="left"/>
    </xf>
    <xf numFmtId="49" fontId="29" fillId="70" borderId="50" xfId="0" applyNumberFormat="1" applyFont="1" applyFill="1" applyBorder="1" applyAlignment="1">
      <alignment horizontal="center" vertical="center"/>
    </xf>
    <xf numFmtId="49" fontId="29" fillId="70" borderId="23" xfId="0" applyNumberFormat="1" applyFont="1" applyFill="1" applyBorder="1" applyAlignment="1">
      <alignment horizontal="center" vertical="center"/>
    </xf>
    <xf numFmtId="14" fontId="29" fillId="70" borderId="23" xfId="0" applyNumberFormat="1" applyFont="1" applyFill="1" applyBorder="1" applyAlignment="1">
      <alignment horizontal="center" vertical="center"/>
    </xf>
    <xf numFmtId="0" fontId="80" fillId="49" borderId="0" xfId="1544"/>
    <xf numFmtId="0" fontId="93" fillId="35" borderId="0" xfId="1229" applyFill="1"/>
    <xf numFmtId="4" fontId="0" fillId="35" borderId="0" xfId="0" applyNumberFormat="1" applyFill="1"/>
    <xf numFmtId="0" fontId="141" fillId="0" borderId="0" xfId="0" applyFont="1" applyAlignment="1">
      <alignment horizontal="center" vertical="center" wrapText="1"/>
    </xf>
    <xf numFmtId="0" fontId="0" fillId="0" borderId="0" xfId="0" applyAlignment="1">
      <alignment vertical="center" wrapText="1"/>
    </xf>
    <xf numFmtId="0" fontId="141" fillId="0" borderId="0" xfId="0" applyFont="1" applyAlignment="1">
      <alignment vertical="center" wrapText="1"/>
    </xf>
    <xf numFmtId="0" fontId="142" fillId="0" borderId="0" xfId="0" applyFont="1" applyAlignment="1">
      <alignment vertical="center"/>
    </xf>
    <xf numFmtId="0" fontId="143" fillId="0" borderId="0" xfId="0" applyFont="1" applyAlignment="1">
      <alignment vertical="center"/>
    </xf>
    <xf numFmtId="0" fontId="0" fillId="0" borderId="0" xfId="0" applyAlignment="1">
      <alignment horizontal="left" vertical="center" indent="1"/>
    </xf>
    <xf numFmtId="0" fontId="141" fillId="0" borderId="0" xfId="0" applyFont="1" applyAlignment="1">
      <alignment horizontal="left" vertical="center" indent="1"/>
    </xf>
    <xf numFmtId="0" fontId="0" fillId="0" borderId="0" xfId="0" applyAlignment="1">
      <alignment horizontal="left" vertical="center" indent="2"/>
    </xf>
    <xf numFmtId="0" fontId="145" fillId="0" borderId="0" xfId="0" applyFont="1"/>
    <xf numFmtId="164" fontId="0" fillId="0" borderId="0" xfId="2118" applyFont="1"/>
    <xf numFmtId="14" fontId="38" fillId="66" borderId="46" xfId="0" applyNumberFormat="1" applyFont="1" applyFill="1" applyBorder="1" applyAlignment="1">
      <alignment horizontal="left" vertical="top"/>
    </xf>
    <xf numFmtId="14" fontId="38" fillId="68" borderId="46" xfId="0" applyNumberFormat="1" applyFont="1" applyFill="1" applyBorder="1" applyAlignment="1">
      <alignment horizontal="left" vertical="top"/>
    </xf>
    <xf numFmtId="0" fontId="38" fillId="68" borderId="46" xfId="0" applyFont="1" applyFill="1" applyBorder="1" applyAlignment="1">
      <alignment horizontal="left" vertical="top"/>
    </xf>
    <xf numFmtId="3" fontId="53" fillId="34" borderId="59" xfId="19" applyNumberFormat="1" applyFont="1" applyFill="1" applyBorder="1"/>
    <xf numFmtId="3" fontId="53" fillId="34" borderId="58" xfId="1158" applyNumberFormat="1" applyFont="1" applyFill="1" applyBorder="1"/>
    <xf numFmtId="3" fontId="53" fillId="34" borderId="58" xfId="19" applyNumberFormat="1" applyFont="1" applyFill="1" applyBorder="1"/>
    <xf numFmtId="10" fontId="0" fillId="0" borderId="0" xfId="0" applyNumberFormat="1" applyAlignment="1">
      <alignment vertical="center" wrapText="1"/>
    </xf>
    <xf numFmtId="0" fontId="0" fillId="0" borderId="0" xfId="0" applyAlignment="1">
      <alignment wrapText="1"/>
    </xf>
    <xf numFmtId="0" fontId="0" fillId="35" borderId="0" xfId="0" applyFill="1" applyAlignment="1">
      <alignment wrapText="1"/>
    </xf>
    <xf numFmtId="4" fontId="0" fillId="78" borderId="58" xfId="0" applyNumberFormat="1" applyFill="1" applyBorder="1"/>
    <xf numFmtId="0" fontId="0" fillId="78" borderId="58" xfId="0" applyFill="1" applyBorder="1"/>
    <xf numFmtId="0" fontId="76" fillId="78" borderId="58" xfId="0" applyFont="1" applyFill="1" applyBorder="1"/>
    <xf numFmtId="4" fontId="140" fillId="78" borderId="58" xfId="2117" applyNumberFormat="1" applyFill="1" applyBorder="1"/>
    <xf numFmtId="0" fontId="0" fillId="79" borderId="0" xfId="0" applyFill="1"/>
    <xf numFmtId="4" fontId="0" fillId="79" borderId="0" xfId="0" applyNumberFormat="1" applyFill="1"/>
    <xf numFmtId="0" fontId="75" fillId="36" borderId="58" xfId="0" applyFont="1" applyFill="1" applyBorder="1" applyAlignment="1">
      <alignment vertical="center" wrapText="1"/>
    </xf>
    <xf numFmtId="4" fontId="75" fillId="36" borderId="58" xfId="0" applyNumberFormat="1" applyFont="1" applyFill="1" applyBorder="1" applyAlignment="1">
      <alignment wrapText="1"/>
    </xf>
    <xf numFmtId="4" fontId="89" fillId="36" borderId="58" xfId="0" applyNumberFormat="1" applyFont="1" applyFill="1" applyBorder="1" applyAlignment="1">
      <alignment wrapText="1"/>
    </xf>
    <xf numFmtId="0" fontId="0" fillId="36" borderId="58" xfId="0" applyFill="1" applyBorder="1"/>
    <xf numFmtId="0" fontId="89" fillId="80" borderId="58" xfId="0" applyFont="1" applyFill="1" applyBorder="1" applyAlignment="1">
      <alignment wrapText="1"/>
    </xf>
    <xf numFmtId="4" fontId="89" fillId="80" borderId="58" xfId="0" applyNumberFormat="1" applyFont="1" applyFill="1" applyBorder="1" applyAlignment="1">
      <alignment wrapText="1"/>
    </xf>
    <xf numFmtId="3" fontId="89" fillId="80" borderId="58" xfId="0" applyNumberFormat="1" applyFont="1" applyFill="1" applyBorder="1" applyAlignment="1">
      <alignment wrapText="1"/>
    </xf>
    <xf numFmtId="0" fontId="0" fillId="80" borderId="58" xfId="0" applyFill="1" applyBorder="1"/>
    <xf numFmtId="2" fontId="81" fillId="0" borderId="0" xfId="0" applyNumberFormat="1" applyFont="1" applyAlignment="1">
      <alignment vertical="center"/>
    </xf>
    <xf numFmtId="0" fontId="147" fillId="0" borderId="56" xfId="0" applyFont="1" applyBorder="1" applyAlignment="1">
      <alignment vertical="top" wrapText="1"/>
    </xf>
    <xf numFmtId="0" fontId="0" fillId="0" borderId="57" xfId="0" applyBorder="1"/>
    <xf numFmtId="4" fontId="31" fillId="0" borderId="0" xfId="5" applyNumberFormat="1" applyFill="1" applyAlignment="1">
      <alignment wrapText="1"/>
    </xf>
    <xf numFmtId="0" fontId="31" fillId="0" borderId="0" xfId="5" applyFill="1" applyAlignment="1">
      <alignment wrapText="1"/>
    </xf>
    <xf numFmtId="0" fontId="31" fillId="81" borderId="58" xfId="5" applyFill="1" applyBorder="1" applyAlignment="1">
      <alignment wrapText="1"/>
    </xf>
    <xf numFmtId="4" fontId="73" fillId="81" borderId="58" xfId="0" applyNumberFormat="1" applyFont="1" applyFill="1" applyBorder="1" applyAlignment="1">
      <alignment wrapText="1"/>
    </xf>
    <xf numFmtId="4" fontId="89" fillId="81" borderId="58" xfId="0" applyNumberFormat="1" applyFont="1" applyFill="1" applyBorder="1" applyAlignment="1">
      <alignment wrapText="1"/>
    </xf>
    <xf numFmtId="0" fontId="0" fillId="81" borderId="58" xfId="0" applyFill="1" applyBorder="1"/>
    <xf numFmtId="0" fontId="27" fillId="81" borderId="58" xfId="2" applyFill="1" applyBorder="1" applyAlignment="1">
      <alignment wrapText="1"/>
    </xf>
    <xf numFmtId="0" fontId="73" fillId="81" borderId="58" xfId="0" applyFont="1" applyFill="1" applyBorder="1" applyAlignment="1">
      <alignment wrapText="1"/>
    </xf>
    <xf numFmtId="43" fontId="29" fillId="78" borderId="58" xfId="2119" applyFont="1" applyFill="1" applyBorder="1"/>
    <xf numFmtId="43" fontId="0" fillId="78" borderId="58" xfId="2119" applyFont="1" applyFill="1" applyBorder="1"/>
    <xf numFmtId="0" fontId="29" fillId="7" borderId="58" xfId="0" applyFont="1" applyFill="1" applyBorder="1"/>
    <xf numFmtId="4" fontId="0" fillId="7" borderId="58" xfId="0" applyNumberFormat="1" applyFill="1" applyBorder="1"/>
    <xf numFmtId="0" fontId="0" fillId="7" borderId="58" xfId="0" applyFill="1" applyBorder="1"/>
    <xf numFmtId="10" fontId="0" fillId="82" borderId="58" xfId="0" applyNumberFormat="1" applyFill="1" applyBorder="1"/>
    <xf numFmtId="10" fontId="29" fillId="82" borderId="58" xfId="0" applyNumberFormat="1" applyFont="1" applyFill="1" applyBorder="1"/>
    <xf numFmtId="182" fontId="48" fillId="82" borderId="58" xfId="1522" applyNumberFormat="1" applyFont="1" applyFill="1" applyBorder="1" applyAlignment="1">
      <alignment horizontal="right"/>
    </xf>
    <xf numFmtId="2" fontId="48" fillId="82" borderId="58" xfId="1523" applyNumberFormat="1" applyFont="1" applyFill="1" applyBorder="1" applyAlignment="1">
      <alignment horizontal="right"/>
    </xf>
    <xf numFmtId="182" fontId="46" fillId="82" borderId="58" xfId="1522" applyNumberFormat="1" applyFont="1" applyFill="1" applyBorder="1" applyAlignment="1">
      <alignment horizontal="right"/>
    </xf>
    <xf numFmtId="4" fontId="0" fillId="82" borderId="58" xfId="0" applyNumberFormat="1" applyFill="1" applyBorder="1"/>
    <xf numFmtId="0" fontId="0" fillId="82" borderId="58" xfId="0" applyFill="1" applyBorder="1"/>
    <xf numFmtId="10" fontId="0" fillId="83" borderId="58" xfId="0" applyNumberFormat="1" applyFill="1" applyBorder="1"/>
    <xf numFmtId="182" fontId="46" fillId="83" borderId="58" xfId="1522" applyNumberFormat="1" applyFont="1" applyFill="1" applyBorder="1" applyAlignment="1">
      <alignment horizontal="right"/>
    </xf>
    <xf numFmtId="179" fontId="0" fillId="83" borderId="58" xfId="0" applyNumberFormat="1" applyFill="1" applyBorder="1"/>
    <xf numFmtId="4" fontId="0" fillId="83" borderId="58" xfId="0" applyNumberFormat="1" applyFill="1" applyBorder="1"/>
    <xf numFmtId="0" fontId="33" fillId="83" borderId="58" xfId="0" applyFont="1" applyFill="1" applyBorder="1"/>
    <xf numFmtId="10" fontId="0" fillId="0" borderId="58" xfId="0" applyNumberFormat="1" applyBorder="1"/>
    <xf numFmtId="4" fontId="46" fillId="0" borderId="58" xfId="1522" applyNumberFormat="1" applyFont="1" applyBorder="1" applyAlignment="1">
      <alignment horizontal="right"/>
    </xf>
    <xf numFmtId="179" fontId="0" fillId="0" borderId="58" xfId="0" applyNumberFormat="1" applyBorder="1"/>
    <xf numFmtId="4" fontId="0" fillId="0" borderId="58" xfId="0" applyNumberFormat="1" applyBorder="1"/>
    <xf numFmtId="10" fontId="44" fillId="83" borderId="58" xfId="0" applyNumberFormat="1" applyFont="1" applyFill="1" applyBorder="1"/>
    <xf numFmtId="4" fontId="46" fillId="83" borderId="58" xfId="1522" applyNumberFormat="1" applyFont="1" applyFill="1" applyBorder="1" applyAlignment="1">
      <alignment horizontal="right"/>
    </xf>
    <xf numFmtId="179" fontId="44" fillId="83" borderId="58" xfId="0" applyNumberFormat="1" applyFont="1" applyFill="1" applyBorder="1"/>
    <xf numFmtId="4" fontId="44" fillId="83" borderId="58" xfId="0" applyNumberFormat="1" applyFont="1" applyFill="1" applyBorder="1"/>
    <xf numFmtId="0" fontId="148" fillId="83" borderId="58" xfId="0" applyFont="1" applyFill="1" applyBorder="1"/>
    <xf numFmtId="182" fontId="46" fillId="0" borderId="58" xfId="1522" applyNumberFormat="1" applyFont="1" applyBorder="1" applyAlignment="1">
      <alignment horizontal="right"/>
    </xf>
    <xf numFmtId="0" fontId="33" fillId="7" borderId="58" xfId="0" applyFont="1" applyFill="1" applyBorder="1"/>
    <xf numFmtId="10" fontId="0" fillId="7" borderId="58" xfId="0" applyNumberFormat="1" applyFill="1" applyBorder="1"/>
    <xf numFmtId="182" fontId="46" fillId="7" borderId="58" xfId="1522" applyNumberFormat="1" applyFont="1" applyFill="1" applyBorder="1" applyAlignment="1">
      <alignment horizontal="right"/>
    </xf>
    <xf numFmtId="179" fontId="0" fillId="7" borderId="58" xfId="0" applyNumberFormat="1" applyFill="1" applyBorder="1"/>
    <xf numFmtId="0" fontId="33" fillId="0" borderId="58" xfId="0" applyFont="1" applyBorder="1"/>
    <xf numFmtId="0" fontId="33" fillId="35" borderId="0" xfId="0" applyFont="1" applyFill="1" applyAlignment="1">
      <alignment wrapText="1"/>
    </xf>
    <xf numFmtId="0" fontId="33" fillId="35" borderId="0" xfId="0" applyFont="1" applyFill="1"/>
    <xf numFmtId="0" fontId="149" fillId="35" borderId="0" xfId="0" applyFont="1" applyFill="1"/>
    <xf numFmtId="0" fontId="145" fillId="0" borderId="0" xfId="0" applyFont="1" applyAlignment="1">
      <alignment wrapText="1"/>
    </xf>
    <xf numFmtId="0" fontId="0" fillId="81" borderId="58" xfId="0" applyFill="1" applyBorder="1" applyAlignment="1">
      <alignment wrapText="1"/>
    </xf>
    <xf numFmtId="43" fontId="0" fillId="81" borderId="58" xfId="2119" applyFont="1" applyFill="1" applyBorder="1"/>
    <xf numFmtId="0" fontId="33" fillId="35" borderId="58" xfId="0" applyFont="1" applyFill="1" applyBorder="1" applyAlignment="1">
      <alignment wrapText="1"/>
    </xf>
    <xf numFmtId="0" fontId="33" fillId="35" borderId="58" xfId="0" applyFont="1" applyFill="1" applyBorder="1"/>
    <xf numFmtId="43" fontId="93" fillId="41" borderId="0" xfId="2119" applyFont="1" applyFill="1"/>
    <xf numFmtId="43" fontId="0" fillId="40" borderId="0" xfId="2119" applyFont="1" applyFill="1"/>
    <xf numFmtId="43" fontId="0" fillId="0" borderId="0" xfId="2119" applyFont="1"/>
    <xf numFmtId="43" fontId="0" fillId="42" borderId="0" xfId="2119" applyFont="1" applyFill="1"/>
    <xf numFmtId="43" fontId="93" fillId="40" borderId="0" xfId="2119" applyFont="1" applyFill="1"/>
    <xf numFmtId="43" fontId="93" fillId="35" borderId="0" xfId="2119" applyFont="1" applyFill="1"/>
    <xf numFmtId="43" fontId="0" fillId="35" borderId="0" xfId="2119" applyFont="1" applyFill="1"/>
    <xf numFmtId="43" fontId="93" fillId="42" borderId="0" xfId="2119" applyFont="1" applyFill="1"/>
    <xf numFmtId="0" fontId="33" fillId="35" borderId="0" xfId="0" applyFont="1" applyFill="1" applyAlignment="1">
      <alignment horizontal="center" vertical="center" wrapText="1"/>
    </xf>
    <xf numFmtId="43" fontId="39" fillId="41" borderId="0" xfId="2119" applyFont="1" applyFill="1"/>
    <xf numFmtId="0" fontId="4" fillId="0" borderId="0" xfId="0" applyFont="1" applyAlignment="1">
      <alignment wrapText="1"/>
    </xf>
    <xf numFmtId="0" fontId="0" fillId="82" borderId="58" xfId="0" applyFill="1" applyBorder="1" applyAlignment="1">
      <alignment wrapText="1"/>
    </xf>
    <xf numFmtId="4" fontId="46" fillId="83" borderId="0" xfId="1522" applyNumberFormat="1" applyFont="1" applyFill="1" applyAlignment="1">
      <alignment horizontal="right"/>
    </xf>
    <xf numFmtId="182" fontId="46" fillId="0" borderId="0" xfId="1522" applyNumberFormat="1" applyFont="1" applyAlignment="1">
      <alignment horizontal="right"/>
    </xf>
    <xf numFmtId="4" fontId="46" fillId="0" borderId="0" xfId="1522" applyNumberFormat="1" applyFont="1" applyAlignment="1">
      <alignment horizontal="right"/>
    </xf>
    <xf numFmtId="182" fontId="46" fillId="0" borderId="24" xfId="1522" applyNumberFormat="1" applyFont="1" applyBorder="1" applyAlignment="1">
      <alignment horizontal="right"/>
    </xf>
    <xf numFmtId="2" fontId="46" fillId="0" borderId="0" xfId="0" applyNumberFormat="1" applyFont="1" applyAlignment="1">
      <alignment horizontal="right"/>
    </xf>
    <xf numFmtId="43" fontId="0" fillId="78" borderId="58" xfId="3544" applyFont="1" applyFill="1" applyBorder="1"/>
    <xf numFmtId="2" fontId="46" fillId="46" borderId="0" xfId="0" applyNumberFormat="1" applyFont="1" applyFill="1"/>
    <xf numFmtId="2" fontId="46" fillId="0" borderId="0" xfId="9" applyNumberFormat="1" applyFont="1"/>
    <xf numFmtId="0" fontId="147" fillId="0" borderId="0" xfId="0" applyFont="1" applyAlignment="1">
      <alignment vertical="top" wrapText="1"/>
    </xf>
    <xf numFmtId="2" fontId="46" fillId="46" borderId="0" xfId="9" applyNumberFormat="1" applyFont="1" applyFill="1"/>
    <xf numFmtId="2" fontId="0" fillId="46" borderId="0" xfId="0" applyNumberFormat="1" applyFill="1"/>
    <xf numFmtId="2" fontId="0" fillId="82" borderId="58" xfId="0" applyNumberFormat="1" applyFill="1" applyBorder="1"/>
    <xf numFmtId="0" fontId="0" fillId="78" borderId="23" xfId="0" applyFill="1" applyBorder="1"/>
    <xf numFmtId="4" fontId="89" fillId="36" borderId="23" xfId="0" applyNumberFormat="1" applyFont="1" applyFill="1" applyBorder="1" applyAlignment="1">
      <alignment wrapText="1"/>
    </xf>
    <xf numFmtId="0" fontId="89" fillId="80" borderId="23" xfId="0" applyFont="1" applyFill="1" applyBorder="1" applyAlignment="1">
      <alignment wrapText="1"/>
    </xf>
    <xf numFmtId="3" fontId="89" fillId="80" borderId="23" xfId="0" applyNumberFormat="1" applyFont="1" applyFill="1" applyBorder="1" applyAlignment="1">
      <alignment wrapText="1"/>
    </xf>
    <xf numFmtId="2" fontId="0" fillId="81" borderId="64" xfId="0" applyNumberFormat="1" applyFill="1" applyBorder="1"/>
    <xf numFmtId="2" fontId="46" fillId="46" borderId="0" xfId="0" applyNumberFormat="1" applyFont="1" applyFill="1" applyAlignment="1">
      <alignment horizontal="right"/>
    </xf>
    <xf numFmtId="0" fontId="0" fillId="81" borderId="64" xfId="0" applyFill="1" applyBorder="1"/>
    <xf numFmtId="4" fontId="73" fillId="81" borderId="69" xfId="0" applyNumberFormat="1" applyFont="1" applyFill="1" applyBorder="1" applyAlignment="1">
      <alignment wrapText="1"/>
    </xf>
    <xf numFmtId="4" fontId="73" fillId="81" borderId="74" xfId="0" applyNumberFormat="1" applyFont="1" applyFill="1" applyBorder="1" applyAlignment="1">
      <alignment wrapText="1"/>
    </xf>
    <xf numFmtId="0" fontId="28" fillId="4" borderId="0" xfId="3" applyBorder="1" applyAlignment="1">
      <alignment horizontal="center" vertical="center"/>
    </xf>
    <xf numFmtId="0" fontId="28" fillId="4" borderId="9" xfId="3" applyBorder="1" applyAlignment="1">
      <alignment horizontal="center" vertical="center"/>
    </xf>
    <xf numFmtId="4" fontId="0" fillId="0" borderId="0" xfId="0" applyNumberFormat="1" applyAlignment="1">
      <alignment horizontal="center" vertical="center"/>
    </xf>
    <xf numFmtId="0" fontId="28" fillId="4" borderId="3" xfId="3" applyBorder="1" applyAlignment="1">
      <alignment horizontal="center" wrapText="1"/>
    </xf>
    <xf numFmtId="0" fontId="28" fillId="4" borderId="0" xfId="3" applyBorder="1" applyAlignment="1">
      <alignment horizontal="center" wrapText="1"/>
    </xf>
    <xf numFmtId="3" fontId="26" fillId="2" borderId="0" xfId="1" applyNumberFormat="1" applyAlignment="1">
      <alignment horizontal="center" vertical="center"/>
    </xf>
    <xf numFmtId="0" fontId="26" fillId="2" borderId="0" xfId="1" applyAlignment="1">
      <alignment horizontal="center" vertical="center"/>
    </xf>
    <xf numFmtId="0" fontId="28" fillId="4" borderId="12" xfId="3" applyBorder="1" applyAlignment="1">
      <alignment horizontal="center" vertical="center"/>
    </xf>
    <xf numFmtId="0" fontId="28" fillId="4" borderId="4" xfId="3" applyBorder="1" applyAlignment="1">
      <alignment horizontal="center" vertical="center"/>
    </xf>
    <xf numFmtId="3" fontId="0" fillId="0" borderId="0" xfId="0" applyNumberFormat="1" applyAlignment="1">
      <alignment horizontal="center" vertical="center"/>
    </xf>
    <xf numFmtId="0" fontId="0" fillId="0" borderId="0" xfId="0" applyAlignment="1">
      <alignment horizontal="center" vertical="center"/>
    </xf>
    <xf numFmtId="4" fontId="26" fillId="2" borderId="0" xfId="1" applyNumberFormat="1" applyAlignment="1">
      <alignment horizontal="center" vertical="center"/>
    </xf>
    <xf numFmtId="0" fontId="0" fillId="0" borderId="0" xfId="0"/>
    <xf numFmtId="14" fontId="28" fillId="4" borderId="5" xfId="3" applyNumberFormat="1" applyBorder="1" applyAlignment="1">
      <alignment horizontal="center"/>
    </xf>
    <xf numFmtId="0" fontId="28" fillId="4" borderId="6" xfId="3" applyBorder="1" applyAlignment="1">
      <alignment horizontal="center"/>
    </xf>
    <xf numFmtId="0" fontId="28" fillId="4" borderId="7" xfId="3" applyBorder="1" applyAlignment="1">
      <alignment horizontal="center"/>
    </xf>
    <xf numFmtId="0" fontId="28" fillId="4" borderId="5" xfId="3" applyBorder="1" applyAlignment="1">
      <alignment horizontal="center" vertical="center"/>
    </xf>
    <xf numFmtId="0" fontId="28" fillId="4" borderId="6" xfId="3" applyBorder="1" applyAlignment="1">
      <alignment horizontal="center" vertical="center"/>
    </xf>
    <xf numFmtId="0" fontId="28" fillId="4" borderId="7" xfId="3" applyBorder="1" applyAlignment="1">
      <alignment horizontal="center" vertical="center"/>
    </xf>
    <xf numFmtId="0" fontId="28" fillId="4" borderId="12" xfId="3" applyBorder="1" applyAlignment="1">
      <alignment horizontal="center" vertical="top"/>
    </xf>
    <xf numFmtId="0" fontId="28" fillId="4" borderId="4" xfId="3" applyBorder="1" applyAlignment="1">
      <alignment horizontal="center" vertical="top"/>
    </xf>
    <xf numFmtId="0" fontId="31" fillId="5" borderId="0" xfId="5" applyAlignment="1">
      <alignment horizontal="center" vertical="center"/>
    </xf>
    <xf numFmtId="0" fontId="0" fillId="0" borderId="0" xfId="0" applyAlignment="1">
      <alignment horizontal="center"/>
    </xf>
    <xf numFmtId="0" fontId="0" fillId="0" borderId="0" xfId="0" applyAlignment="1">
      <alignment horizontal="center" vertical="top"/>
    </xf>
    <xf numFmtId="0" fontId="27" fillId="3" borderId="3" xfId="2" applyBorder="1" applyAlignment="1">
      <alignment horizontal="center" textRotation="45"/>
    </xf>
    <xf numFmtId="0" fontId="27" fillId="3" borderId="0" xfId="2" applyAlignment="1">
      <alignment horizontal="center" textRotation="45"/>
    </xf>
    <xf numFmtId="0" fontId="28" fillId="4" borderId="3" xfId="3" applyBorder="1" applyAlignment="1">
      <alignment horizontal="center"/>
    </xf>
    <xf numFmtId="0" fontId="28" fillId="4" borderId="0" xfId="3" applyBorder="1" applyAlignment="1">
      <alignment horizontal="center"/>
    </xf>
    <xf numFmtId="0" fontId="27" fillId="3" borderId="0" xfId="2" applyAlignment="1">
      <alignment horizontal="center"/>
    </xf>
    <xf numFmtId="0" fontId="31" fillId="5" borderId="0" xfId="5" applyAlignment="1">
      <alignment horizontal="center"/>
    </xf>
    <xf numFmtId="0" fontId="28" fillId="4" borderId="1" xfId="3" applyAlignment="1">
      <alignment horizontal="center" vertical="center"/>
    </xf>
    <xf numFmtId="0" fontId="28" fillId="4" borderId="3" xfId="3" applyBorder="1" applyAlignment="1">
      <alignment horizontal="center" vertical="center"/>
    </xf>
    <xf numFmtId="0" fontId="28" fillId="4" borderId="1" xfId="3" applyAlignment="1">
      <alignment horizontal="center" vertical="center" wrapText="1"/>
    </xf>
    <xf numFmtId="0" fontId="95" fillId="37" borderId="0" xfId="0" applyFont="1" applyFill="1" applyAlignment="1">
      <alignment horizontal="center"/>
    </xf>
    <xf numFmtId="0" fontId="96" fillId="44" borderId="0" xfId="0" applyFont="1" applyFill="1" applyAlignment="1">
      <alignment horizontal="center"/>
    </xf>
    <xf numFmtId="0" fontId="95" fillId="41" borderId="0" xfId="0" applyFont="1" applyFill="1" applyAlignment="1">
      <alignment horizontal="center"/>
    </xf>
    <xf numFmtId="4" fontId="95" fillId="42" borderId="0" xfId="0" applyNumberFormat="1" applyFont="1" applyFill="1" applyAlignment="1">
      <alignment horizontal="center"/>
    </xf>
    <xf numFmtId="0" fontId="128" fillId="3" borderId="0" xfId="2" applyFont="1" applyAlignment="1">
      <alignment horizontal="center"/>
    </xf>
    <xf numFmtId="0" fontId="129" fillId="12" borderId="0" xfId="1528" applyFont="1" applyAlignment="1">
      <alignment horizontal="center"/>
    </xf>
    <xf numFmtId="0" fontId="0" fillId="35" borderId="0" xfId="0" applyFill="1" applyAlignment="1">
      <alignment horizontal="center"/>
    </xf>
    <xf numFmtId="0" fontId="92" fillId="39" borderId="0" xfId="0" applyFont="1" applyFill="1" applyAlignment="1">
      <alignment horizontal="center" vertical="center" wrapText="1"/>
    </xf>
    <xf numFmtId="0" fontId="0" fillId="0" borderId="0" xfId="0" applyAlignment="1">
      <alignment horizontal="center" vertical="center" wrapText="1"/>
    </xf>
    <xf numFmtId="0" fontId="28" fillId="4" borderId="39" xfId="3" applyBorder="1" applyAlignment="1">
      <alignment horizontal="center" vertical="center" wrapText="1"/>
    </xf>
    <xf numFmtId="0" fontId="28" fillId="4" borderId="2" xfId="3" applyBorder="1" applyAlignment="1">
      <alignment horizontal="center" vertical="center" wrapText="1"/>
    </xf>
    <xf numFmtId="0" fontId="28" fillId="4" borderId="40" xfId="3" applyBorder="1" applyAlignment="1">
      <alignment horizontal="center" vertical="center" wrapText="1"/>
    </xf>
    <xf numFmtId="0" fontId="28" fillId="4" borderId="10" xfId="3" applyBorder="1" applyAlignment="1">
      <alignment horizontal="center"/>
    </xf>
    <xf numFmtId="0" fontId="28" fillId="4" borderId="11" xfId="3" applyBorder="1" applyAlignment="1">
      <alignment horizontal="center"/>
    </xf>
    <xf numFmtId="0" fontId="130" fillId="35" borderId="0" xfId="0" applyFont="1" applyFill="1" applyAlignment="1">
      <alignment horizontal="center"/>
    </xf>
    <xf numFmtId="0" fontId="146" fillId="77" borderId="0" xfId="0" applyFont="1" applyFill="1" applyAlignment="1">
      <alignment horizontal="center"/>
    </xf>
    <xf numFmtId="0" fontId="0" fillId="35" borderId="0" xfId="0" applyFill="1" applyAlignment="1">
      <alignment horizontal="center" wrapText="1"/>
    </xf>
    <xf numFmtId="10" fontId="26" fillId="2" borderId="0" xfId="1" applyNumberFormat="1" applyAlignment="1">
      <alignment horizontal="center"/>
    </xf>
    <xf numFmtId="14" fontId="89" fillId="0" borderId="0" xfId="0" applyNumberFormat="1" applyFont="1" applyAlignment="1">
      <alignment wrapText="1"/>
    </xf>
  </cellXfs>
  <cellStyles count="3756">
    <cellStyle name="%20 - Vurgu1" xfId="3730" builtinId="30" customBuiltin="1"/>
    <cellStyle name="%20 - Vurgu1 2" xfId="20" xr:uid="{00000000-0005-0000-0000-000000000000}"/>
    <cellStyle name="%20 - Vurgu1 2 10" xfId="1537" xr:uid="{00000000-0005-0000-0000-000001000000}"/>
    <cellStyle name="%20 - Vurgu1 2 2" xfId="21" xr:uid="{00000000-0005-0000-0000-000002000000}"/>
    <cellStyle name="%20 - Vurgu1 2 2 2" xfId="22" xr:uid="{00000000-0005-0000-0000-000003000000}"/>
    <cellStyle name="%20 - Vurgu1 2 2 3" xfId="1234" xr:uid="{00000000-0005-0000-0000-000004000000}"/>
    <cellStyle name="%20 - Vurgu1 2 3" xfId="23" xr:uid="{00000000-0005-0000-0000-000005000000}"/>
    <cellStyle name="%20 - Vurgu1 2 3 2" xfId="1538" xr:uid="{00000000-0005-0000-0000-000006000000}"/>
    <cellStyle name="%20 - Vurgu1 2 4" xfId="1233" xr:uid="{00000000-0005-0000-0000-000007000000}"/>
    <cellStyle name="%20 - Vurgu1 2 5" xfId="1539" xr:uid="{00000000-0005-0000-0000-000008000000}"/>
    <cellStyle name="%20 - Vurgu1 2 6" xfId="1540" xr:uid="{00000000-0005-0000-0000-000009000000}"/>
    <cellStyle name="%20 - Vurgu1 2 7" xfId="1541" xr:uid="{00000000-0005-0000-0000-00000A000000}"/>
    <cellStyle name="%20 - Vurgu1 2 8" xfId="1542" xr:uid="{00000000-0005-0000-0000-00000B000000}"/>
    <cellStyle name="%20 - Vurgu1 2 9" xfId="1543" xr:uid="{00000000-0005-0000-0000-00000C000000}"/>
    <cellStyle name="%20 - Vurgu1 3" xfId="24" xr:uid="{00000000-0005-0000-0000-00000D000000}"/>
    <cellStyle name="%20 - Vurgu1 3 10" xfId="25" xr:uid="{00000000-0005-0000-0000-00000E000000}"/>
    <cellStyle name="%20 - Vurgu1 3 10 2" xfId="499" xr:uid="{00000000-0005-0000-0000-00000F000000}"/>
    <cellStyle name="%20 - Vurgu1 3 10 2 2" xfId="2490" xr:uid="{274EA5C3-8705-4216-A691-E858E7847CAD}"/>
    <cellStyle name="%20 - Vurgu1 3 10 3" xfId="498" xr:uid="{00000000-0005-0000-0000-000010000000}"/>
    <cellStyle name="%20 - Vurgu1 3 10 3 2" xfId="2489" xr:uid="{8084280B-C5BC-4A0A-BF8C-6DFD72A67DAD}"/>
    <cellStyle name="%20 - Vurgu1 3 10 4" xfId="1544" xr:uid="{00000000-0005-0000-0000-000011000000}"/>
    <cellStyle name="%20 - Vurgu1 3 10 5" xfId="2125" xr:uid="{0EFBC4AE-9A3A-4140-9038-B4492C37B8AD}"/>
    <cellStyle name="%20 - Vurgu1 3 11" xfId="500" xr:uid="{00000000-0005-0000-0000-000012000000}"/>
    <cellStyle name="%20 - Vurgu1 3 11 2" xfId="2491" xr:uid="{2C50A92B-4373-45AA-B236-1221F10D874A}"/>
    <cellStyle name="%20 - Vurgu1 3 12" xfId="497" xr:uid="{00000000-0005-0000-0000-000013000000}"/>
    <cellStyle name="%20 - Vurgu1 3 12 2" xfId="2488" xr:uid="{EA3E0B9F-5026-4873-808D-AE5056720A15}"/>
    <cellStyle name="%20 - Vurgu1 3 13" xfId="1235" xr:uid="{00000000-0005-0000-0000-000014000000}"/>
    <cellStyle name="%20 - Vurgu1 3 14" xfId="2124" xr:uid="{9153805F-3454-4FD7-885C-A3DD232B45B2}"/>
    <cellStyle name="%20 - Vurgu1 3 2" xfId="26" xr:uid="{00000000-0005-0000-0000-000015000000}"/>
    <cellStyle name="%20 - Vurgu1 3 2 2" xfId="502" xr:uid="{00000000-0005-0000-0000-000016000000}"/>
    <cellStyle name="%20 - Vurgu1 3 2 2 2" xfId="2493" xr:uid="{DE59E8BD-B0A0-4D21-80C7-CDFB1E7252B5}"/>
    <cellStyle name="%20 - Vurgu1 3 2 3" xfId="501" xr:uid="{00000000-0005-0000-0000-000017000000}"/>
    <cellStyle name="%20 - Vurgu1 3 2 3 2" xfId="2492" xr:uid="{2152E182-180E-45E3-BF7D-A87B165868F3}"/>
    <cellStyle name="%20 - Vurgu1 3 2 4" xfId="1236" xr:uid="{00000000-0005-0000-0000-000018000000}"/>
    <cellStyle name="%20 - Vurgu1 3 2 5" xfId="2126" xr:uid="{7DD176A8-C10B-434E-8E39-CB9E70C2322C}"/>
    <cellStyle name="%20 - Vurgu1 3 3" xfId="27" xr:uid="{00000000-0005-0000-0000-000019000000}"/>
    <cellStyle name="%20 - Vurgu1 3 3 2" xfId="504" xr:uid="{00000000-0005-0000-0000-00001A000000}"/>
    <cellStyle name="%20 - Vurgu1 3 3 2 2" xfId="2495" xr:uid="{F21BD207-FEBD-4215-94BF-E26165EFC356}"/>
    <cellStyle name="%20 - Vurgu1 3 3 3" xfId="503" xr:uid="{00000000-0005-0000-0000-00001B000000}"/>
    <cellStyle name="%20 - Vurgu1 3 3 3 2" xfId="2494" xr:uid="{CE7F777D-5018-4AA8-8957-2C270C85D2D8}"/>
    <cellStyle name="%20 - Vurgu1 3 3 4" xfId="1545" xr:uid="{00000000-0005-0000-0000-00001C000000}"/>
    <cellStyle name="%20 - Vurgu1 3 3 5" xfId="2127" xr:uid="{0641E05B-827A-4B38-999B-39F364A346F2}"/>
    <cellStyle name="%20 - Vurgu1 3 4" xfId="28" xr:uid="{00000000-0005-0000-0000-00001D000000}"/>
    <cellStyle name="%20 - Vurgu1 3 4 2" xfId="506" xr:uid="{00000000-0005-0000-0000-00001E000000}"/>
    <cellStyle name="%20 - Vurgu1 3 4 2 2" xfId="2497" xr:uid="{FC48A66D-1464-4AB6-9452-467730AC8160}"/>
    <cellStyle name="%20 - Vurgu1 3 4 3" xfId="505" xr:uid="{00000000-0005-0000-0000-00001F000000}"/>
    <cellStyle name="%20 - Vurgu1 3 4 3 2" xfId="2496" xr:uid="{E799C622-18C7-46B2-8E81-14A2E9B3B61E}"/>
    <cellStyle name="%20 - Vurgu1 3 4 4" xfId="1546" xr:uid="{00000000-0005-0000-0000-000020000000}"/>
    <cellStyle name="%20 - Vurgu1 3 4 5" xfId="2128" xr:uid="{82B3D506-7DB5-4400-B5B7-5DDD037E5CBC}"/>
    <cellStyle name="%20 - Vurgu1 3 5" xfId="29" xr:uid="{00000000-0005-0000-0000-000021000000}"/>
    <cellStyle name="%20 - Vurgu1 3 5 2" xfId="508" xr:uid="{00000000-0005-0000-0000-000022000000}"/>
    <cellStyle name="%20 - Vurgu1 3 5 2 2" xfId="2499" xr:uid="{28AE9481-FF09-44A3-807B-57B1437029C9}"/>
    <cellStyle name="%20 - Vurgu1 3 5 3" xfId="507" xr:uid="{00000000-0005-0000-0000-000023000000}"/>
    <cellStyle name="%20 - Vurgu1 3 5 3 2" xfId="2498" xr:uid="{D897373C-6B5D-45AB-B46F-2F2CE0E7F462}"/>
    <cellStyle name="%20 - Vurgu1 3 5 4" xfId="1547" xr:uid="{00000000-0005-0000-0000-000024000000}"/>
    <cellStyle name="%20 - Vurgu1 3 5 5" xfId="2129" xr:uid="{E7F9C10D-6C41-4918-A82B-D64AD3FCC166}"/>
    <cellStyle name="%20 - Vurgu1 3 6" xfId="30" xr:uid="{00000000-0005-0000-0000-000025000000}"/>
    <cellStyle name="%20 - Vurgu1 3 6 2" xfId="510" xr:uid="{00000000-0005-0000-0000-000026000000}"/>
    <cellStyle name="%20 - Vurgu1 3 6 2 2" xfId="2501" xr:uid="{CD22C619-EF3B-4A66-BA30-B446AD494379}"/>
    <cellStyle name="%20 - Vurgu1 3 6 3" xfId="509" xr:uid="{00000000-0005-0000-0000-000027000000}"/>
    <cellStyle name="%20 - Vurgu1 3 6 3 2" xfId="2500" xr:uid="{5B063A34-89C4-45DB-869D-AE01E0154574}"/>
    <cellStyle name="%20 - Vurgu1 3 6 4" xfId="1548" xr:uid="{00000000-0005-0000-0000-000028000000}"/>
    <cellStyle name="%20 - Vurgu1 3 6 5" xfId="2130" xr:uid="{F00AB59B-1CCF-4AE2-A0C4-2C3981C3D32A}"/>
    <cellStyle name="%20 - Vurgu1 3 7" xfId="31" xr:uid="{00000000-0005-0000-0000-000029000000}"/>
    <cellStyle name="%20 - Vurgu1 3 7 2" xfId="512" xr:uid="{00000000-0005-0000-0000-00002A000000}"/>
    <cellStyle name="%20 - Vurgu1 3 7 2 2" xfId="2503" xr:uid="{E26D8868-3BD8-4F3A-B3BA-EAF2C7B40ACE}"/>
    <cellStyle name="%20 - Vurgu1 3 7 3" xfId="511" xr:uid="{00000000-0005-0000-0000-00002B000000}"/>
    <cellStyle name="%20 - Vurgu1 3 7 3 2" xfId="2502" xr:uid="{2E63E724-9C1A-493D-B1A3-6894C79A4F38}"/>
    <cellStyle name="%20 - Vurgu1 3 7 4" xfId="1549" xr:uid="{00000000-0005-0000-0000-00002C000000}"/>
    <cellStyle name="%20 - Vurgu1 3 7 5" xfId="2131" xr:uid="{C5B3764B-86C4-4153-B45B-DCD8B49C7DBF}"/>
    <cellStyle name="%20 - Vurgu1 3 8" xfId="32" xr:uid="{00000000-0005-0000-0000-00002D000000}"/>
    <cellStyle name="%20 - Vurgu1 3 8 2" xfId="514" xr:uid="{00000000-0005-0000-0000-00002E000000}"/>
    <cellStyle name="%20 - Vurgu1 3 8 2 2" xfId="2505" xr:uid="{A541CB3A-3CD9-4686-8A95-13F0EC38AF63}"/>
    <cellStyle name="%20 - Vurgu1 3 8 3" xfId="513" xr:uid="{00000000-0005-0000-0000-00002F000000}"/>
    <cellStyle name="%20 - Vurgu1 3 8 3 2" xfId="2504" xr:uid="{BE9FCB02-82CE-4848-B14C-AE87A8580DA3}"/>
    <cellStyle name="%20 - Vurgu1 3 8 4" xfId="1550" xr:uid="{00000000-0005-0000-0000-000030000000}"/>
    <cellStyle name="%20 - Vurgu1 3 8 5" xfId="2132" xr:uid="{1DA40F08-859D-47F6-87FB-971B250C9E85}"/>
    <cellStyle name="%20 - Vurgu1 3 9" xfId="33" xr:uid="{00000000-0005-0000-0000-000031000000}"/>
    <cellStyle name="%20 - Vurgu1 3 9 2" xfId="516" xr:uid="{00000000-0005-0000-0000-000032000000}"/>
    <cellStyle name="%20 - Vurgu1 3 9 2 2" xfId="2507" xr:uid="{D8F2ADFF-FB7E-4D16-9738-51B1A1F89467}"/>
    <cellStyle name="%20 - Vurgu1 3 9 3" xfId="515" xr:uid="{00000000-0005-0000-0000-000033000000}"/>
    <cellStyle name="%20 - Vurgu1 3 9 3 2" xfId="2506" xr:uid="{C105666A-AB2D-4E53-99F8-4437706A07B3}"/>
    <cellStyle name="%20 - Vurgu1 3 9 4" xfId="1551" xr:uid="{00000000-0005-0000-0000-000034000000}"/>
    <cellStyle name="%20 - Vurgu1 3 9 5" xfId="2133" xr:uid="{FCFD5807-12D6-44E5-A557-EECCB4156E9C}"/>
    <cellStyle name="%20 - Vurgu1 4" xfId="34" xr:uid="{00000000-0005-0000-0000-000035000000}"/>
    <cellStyle name="%20 - Vurgu1 4 10" xfId="1552" xr:uid="{00000000-0005-0000-0000-000036000000}"/>
    <cellStyle name="%20 - Vurgu1 4 11" xfId="2134" xr:uid="{5E1DE334-926A-4092-8789-45C598E788FA}"/>
    <cellStyle name="%20 - Vurgu1 4 2" xfId="518" xr:uid="{00000000-0005-0000-0000-000037000000}"/>
    <cellStyle name="%20 - Vurgu1 4 2 2" xfId="1238" xr:uid="{00000000-0005-0000-0000-000038000000}"/>
    <cellStyle name="%20 - Vurgu1 4 2 3" xfId="2509" xr:uid="{90576A6F-58DF-4C0C-8817-3600869DA0C8}"/>
    <cellStyle name="%20 - Vurgu1 4 3" xfId="517" xr:uid="{00000000-0005-0000-0000-000039000000}"/>
    <cellStyle name="%20 - Vurgu1 4 3 2" xfId="1553" xr:uid="{00000000-0005-0000-0000-00003A000000}"/>
    <cellStyle name="%20 - Vurgu1 4 3 3" xfId="2508" xr:uid="{E4C018C8-3BE7-4C35-B504-0B918C2FD7DB}"/>
    <cellStyle name="%20 - Vurgu1 4 4" xfId="1237" xr:uid="{00000000-0005-0000-0000-00003B000000}"/>
    <cellStyle name="%20 - Vurgu1 4 5" xfId="1554" xr:uid="{00000000-0005-0000-0000-00003C000000}"/>
    <cellStyle name="%20 - Vurgu1 4 6" xfId="1555" xr:uid="{00000000-0005-0000-0000-00003D000000}"/>
    <cellStyle name="%20 - Vurgu1 4 7" xfId="1556" xr:uid="{00000000-0005-0000-0000-00003E000000}"/>
    <cellStyle name="%20 - Vurgu1 4 8" xfId="1557" xr:uid="{00000000-0005-0000-0000-00003F000000}"/>
    <cellStyle name="%20 - Vurgu1 4 9" xfId="1558" xr:uid="{00000000-0005-0000-0000-000040000000}"/>
    <cellStyle name="%20 - Vurgu1 5" xfId="35" xr:uid="{00000000-0005-0000-0000-000041000000}"/>
    <cellStyle name="%20 - Vurgu1 5 10" xfId="1559" xr:uid="{00000000-0005-0000-0000-000042000000}"/>
    <cellStyle name="%20 - Vurgu1 5 11" xfId="2135" xr:uid="{7EC5D897-2E75-4CF0-A3B3-5681CED2026F}"/>
    <cellStyle name="%20 - Vurgu1 5 2" xfId="520" xr:uid="{00000000-0005-0000-0000-000043000000}"/>
    <cellStyle name="%20 - Vurgu1 5 2 2" xfId="1240" xr:uid="{00000000-0005-0000-0000-000044000000}"/>
    <cellStyle name="%20 - Vurgu1 5 2 3" xfId="2511" xr:uid="{4EB680D0-580A-46C6-8644-1A954EFE52DE}"/>
    <cellStyle name="%20 - Vurgu1 5 3" xfId="519" xr:uid="{00000000-0005-0000-0000-000045000000}"/>
    <cellStyle name="%20 - Vurgu1 5 3 2" xfId="1560" xr:uid="{00000000-0005-0000-0000-000046000000}"/>
    <cellStyle name="%20 - Vurgu1 5 3 3" xfId="2510" xr:uid="{2A9D34E4-4800-41D1-8AB1-4E7E2D4007F7}"/>
    <cellStyle name="%20 - Vurgu1 5 4" xfId="1239" xr:uid="{00000000-0005-0000-0000-000047000000}"/>
    <cellStyle name="%20 - Vurgu1 5 5" xfId="1561" xr:uid="{00000000-0005-0000-0000-000048000000}"/>
    <cellStyle name="%20 - Vurgu1 5 6" xfId="1562" xr:uid="{00000000-0005-0000-0000-000049000000}"/>
    <cellStyle name="%20 - Vurgu1 5 7" xfId="1563" xr:uid="{00000000-0005-0000-0000-00004A000000}"/>
    <cellStyle name="%20 - Vurgu1 5 8" xfId="1564" xr:uid="{00000000-0005-0000-0000-00004B000000}"/>
    <cellStyle name="%20 - Vurgu1 5 9" xfId="1565" xr:uid="{00000000-0005-0000-0000-00004C000000}"/>
    <cellStyle name="%20 - Vurgu1 6" xfId="36" xr:uid="{00000000-0005-0000-0000-00004D000000}"/>
    <cellStyle name="%20 - Vurgu1 6 2" xfId="522" xr:uid="{00000000-0005-0000-0000-00004E000000}"/>
    <cellStyle name="%20 - Vurgu1 6 2 2" xfId="2513" xr:uid="{9740966B-55BA-49C9-BC8E-9BD7CC1B04AC}"/>
    <cellStyle name="%20 - Vurgu1 6 3" xfId="521" xr:uid="{00000000-0005-0000-0000-00004F000000}"/>
    <cellStyle name="%20 - Vurgu1 6 3 2" xfId="2512" xr:uid="{9166E2AF-A085-416C-9497-D39C43BB99C6}"/>
    <cellStyle name="%20 - Vurgu1 6 4" xfId="2136" xr:uid="{D60688E1-2CF7-4E82-8FD9-81C93AA72CA3}"/>
    <cellStyle name="%20 - Vurgu1 7" xfId="37" xr:uid="{00000000-0005-0000-0000-000050000000}"/>
    <cellStyle name="%20 - Vurgu1 7 2" xfId="524" xr:uid="{00000000-0005-0000-0000-000051000000}"/>
    <cellStyle name="%20 - Vurgu1 7 2 2" xfId="2515" xr:uid="{2F5AD199-9517-4051-A0D7-E24960FEDE73}"/>
    <cellStyle name="%20 - Vurgu1 7 3" xfId="523" xr:uid="{00000000-0005-0000-0000-000052000000}"/>
    <cellStyle name="%20 - Vurgu1 7 3 2" xfId="2514" xr:uid="{D15F7617-CB4A-47A6-B0CD-627F78457D64}"/>
    <cellStyle name="%20 - Vurgu1 7 4" xfId="2137" xr:uid="{0A47DD30-E575-4830-8545-32DCEA63F363}"/>
    <cellStyle name="%20 - Vurgu1 8" xfId="525" xr:uid="{00000000-0005-0000-0000-000053000000}"/>
    <cellStyle name="%20 - Vurgu1 8 2" xfId="2516" xr:uid="{6CE83A7A-9EEF-4B9D-8143-A0A15A4C6B3C}"/>
    <cellStyle name="%20 - Vurgu2" xfId="3733" builtinId="34" customBuiltin="1"/>
    <cellStyle name="%20 - Vurgu2 2" xfId="38" xr:uid="{00000000-0005-0000-0000-000054000000}"/>
    <cellStyle name="%20 - Vurgu2 2 10" xfId="1566" xr:uid="{00000000-0005-0000-0000-000055000000}"/>
    <cellStyle name="%20 - Vurgu2 2 2" xfId="39" xr:uid="{00000000-0005-0000-0000-000056000000}"/>
    <cellStyle name="%20 - Vurgu2 2 2 2" xfId="40" xr:uid="{00000000-0005-0000-0000-000057000000}"/>
    <cellStyle name="%20 - Vurgu2 2 2 3" xfId="1242" xr:uid="{00000000-0005-0000-0000-000058000000}"/>
    <cellStyle name="%20 - Vurgu2 2 3" xfId="41" xr:uid="{00000000-0005-0000-0000-000059000000}"/>
    <cellStyle name="%20 - Vurgu2 2 3 2" xfId="1567" xr:uid="{00000000-0005-0000-0000-00005A000000}"/>
    <cellStyle name="%20 - Vurgu2 2 4" xfId="1241" xr:uid="{00000000-0005-0000-0000-00005B000000}"/>
    <cellStyle name="%20 - Vurgu2 2 5" xfId="1568" xr:uid="{00000000-0005-0000-0000-00005C000000}"/>
    <cellStyle name="%20 - Vurgu2 2 6" xfId="1569" xr:uid="{00000000-0005-0000-0000-00005D000000}"/>
    <cellStyle name="%20 - Vurgu2 2 7" xfId="1570" xr:uid="{00000000-0005-0000-0000-00005E000000}"/>
    <cellStyle name="%20 - Vurgu2 2 8" xfId="1571" xr:uid="{00000000-0005-0000-0000-00005F000000}"/>
    <cellStyle name="%20 - Vurgu2 2 9" xfId="1572" xr:uid="{00000000-0005-0000-0000-000060000000}"/>
    <cellStyle name="%20 - Vurgu2 3" xfId="42" xr:uid="{00000000-0005-0000-0000-000061000000}"/>
    <cellStyle name="%20 - Vurgu2 3 10" xfId="43" xr:uid="{00000000-0005-0000-0000-000062000000}"/>
    <cellStyle name="%20 - Vurgu2 3 10 2" xfId="528" xr:uid="{00000000-0005-0000-0000-000063000000}"/>
    <cellStyle name="%20 - Vurgu2 3 10 2 2" xfId="2519" xr:uid="{A1A46AEA-3C21-4948-BF3A-6B893981083A}"/>
    <cellStyle name="%20 - Vurgu2 3 10 3" xfId="527" xr:uid="{00000000-0005-0000-0000-000064000000}"/>
    <cellStyle name="%20 - Vurgu2 3 10 3 2" xfId="2518" xr:uid="{CE36A6DF-0720-4939-B47F-62147E6E82EC}"/>
    <cellStyle name="%20 - Vurgu2 3 10 4" xfId="1573" xr:uid="{00000000-0005-0000-0000-000065000000}"/>
    <cellStyle name="%20 - Vurgu2 3 10 5" xfId="2139" xr:uid="{C7DFCEF2-B892-4753-99BC-A07B8C470F5C}"/>
    <cellStyle name="%20 - Vurgu2 3 11" xfId="529" xr:uid="{00000000-0005-0000-0000-000066000000}"/>
    <cellStyle name="%20 - Vurgu2 3 11 2" xfId="2520" xr:uid="{1446FC6D-F341-4680-AEC7-0E0E7BADF4E0}"/>
    <cellStyle name="%20 - Vurgu2 3 12" xfId="526" xr:uid="{00000000-0005-0000-0000-000067000000}"/>
    <cellStyle name="%20 - Vurgu2 3 12 2" xfId="2517" xr:uid="{680615FB-4FA4-4E05-852B-A86FBDD976EB}"/>
    <cellStyle name="%20 - Vurgu2 3 13" xfId="1243" xr:uid="{00000000-0005-0000-0000-000068000000}"/>
    <cellStyle name="%20 - Vurgu2 3 14" xfId="2138" xr:uid="{51D5B5DF-0426-489B-B0FA-3D68B670A637}"/>
    <cellStyle name="%20 - Vurgu2 3 2" xfId="44" xr:uid="{00000000-0005-0000-0000-000069000000}"/>
    <cellStyle name="%20 - Vurgu2 3 2 2" xfId="531" xr:uid="{00000000-0005-0000-0000-00006A000000}"/>
    <cellStyle name="%20 - Vurgu2 3 2 2 2" xfId="2522" xr:uid="{F19E463A-7A9F-42EE-A967-A7EF684564F5}"/>
    <cellStyle name="%20 - Vurgu2 3 2 3" xfId="530" xr:uid="{00000000-0005-0000-0000-00006B000000}"/>
    <cellStyle name="%20 - Vurgu2 3 2 3 2" xfId="2521" xr:uid="{D6585D5B-3A7F-460B-BD56-5820FA7F8383}"/>
    <cellStyle name="%20 - Vurgu2 3 2 4" xfId="1244" xr:uid="{00000000-0005-0000-0000-00006C000000}"/>
    <cellStyle name="%20 - Vurgu2 3 2 5" xfId="2140" xr:uid="{8532BF26-D93A-4541-8E40-2A9DEB6E4921}"/>
    <cellStyle name="%20 - Vurgu2 3 3" xfId="45" xr:uid="{00000000-0005-0000-0000-00006D000000}"/>
    <cellStyle name="%20 - Vurgu2 3 3 2" xfId="533" xr:uid="{00000000-0005-0000-0000-00006E000000}"/>
    <cellStyle name="%20 - Vurgu2 3 3 2 2" xfId="2524" xr:uid="{C7CB82F2-7299-493D-B05E-C701B1F91881}"/>
    <cellStyle name="%20 - Vurgu2 3 3 3" xfId="532" xr:uid="{00000000-0005-0000-0000-00006F000000}"/>
    <cellStyle name="%20 - Vurgu2 3 3 3 2" xfId="2523" xr:uid="{0E9F4B35-7D20-478C-943A-F6CD181D5C68}"/>
    <cellStyle name="%20 - Vurgu2 3 3 4" xfId="1574" xr:uid="{00000000-0005-0000-0000-000070000000}"/>
    <cellStyle name="%20 - Vurgu2 3 3 5" xfId="2141" xr:uid="{030998A8-19A0-4FFE-9DF4-24538D3125AE}"/>
    <cellStyle name="%20 - Vurgu2 3 4" xfId="46" xr:uid="{00000000-0005-0000-0000-000071000000}"/>
    <cellStyle name="%20 - Vurgu2 3 4 2" xfId="535" xr:uid="{00000000-0005-0000-0000-000072000000}"/>
    <cellStyle name="%20 - Vurgu2 3 4 2 2" xfId="2526" xr:uid="{2A98B8D4-ED67-4631-9640-9882B97A7820}"/>
    <cellStyle name="%20 - Vurgu2 3 4 3" xfId="534" xr:uid="{00000000-0005-0000-0000-000073000000}"/>
    <cellStyle name="%20 - Vurgu2 3 4 3 2" xfId="2525" xr:uid="{460BAFCF-3E9C-44E7-BF02-2FFF77B09041}"/>
    <cellStyle name="%20 - Vurgu2 3 4 4" xfId="1575" xr:uid="{00000000-0005-0000-0000-000074000000}"/>
    <cellStyle name="%20 - Vurgu2 3 4 5" xfId="2142" xr:uid="{58E42D3B-9A0D-4B26-AEFB-3CE9206ABA41}"/>
    <cellStyle name="%20 - Vurgu2 3 5" xfId="47" xr:uid="{00000000-0005-0000-0000-000075000000}"/>
    <cellStyle name="%20 - Vurgu2 3 5 2" xfId="537" xr:uid="{00000000-0005-0000-0000-000076000000}"/>
    <cellStyle name="%20 - Vurgu2 3 5 2 2" xfId="2528" xr:uid="{43034063-06B3-43F3-AC92-34F1338B0E88}"/>
    <cellStyle name="%20 - Vurgu2 3 5 3" xfId="536" xr:uid="{00000000-0005-0000-0000-000077000000}"/>
    <cellStyle name="%20 - Vurgu2 3 5 3 2" xfId="2527" xr:uid="{F476C470-190F-4806-BA0C-0136DB33DE52}"/>
    <cellStyle name="%20 - Vurgu2 3 5 4" xfId="1576" xr:uid="{00000000-0005-0000-0000-000078000000}"/>
    <cellStyle name="%20 - Vurgu2 3 5 5" xfId="2143" xr:uid="{828C626B-B7EE-4980-8CCD-A12F9D97E870}"/>
    <cellStyle name="%20 - Vurgu2 3 6" xfId="48" xr:uid="{00000000-0005-0000-0000-000079000000}"/>
    <cellStyle name="%20 - Vurgu2 3 6 2" xfId="539" xr:uid="{00000000-0005-0000-0000-00007A000000}"/>
    <cellStyle name="%20 - Vurgu2 3 6 2 2" xfId="2530" xr:uid="{68202C9D-079E-45DB-82F0-AB5B70E868A8}"/>
    <cellStyle name="%20 - Vurgu2 3 6 3" xfId="538" xr:uid="{00000000-0005-0000-0000-00007B000000}"/>
    <cellStyle name="%20 - Vurgu2 3 6 3 2" xfId="2529" xr:uid="{98F1776F-3D28-4C2F-8F39-FEABD187A66C}"/>
    <cellStyle name="%20 - Vurgu2 3 6 4" xfId="1577" xr:uid="{00000000-0005-0000-0000-00007C000000}"/>
    <cellStyle name="%20 - Vurgu2 3 6 5" xfId="2144" xr:uid="{AFC799DF-7307-4A87-9FE7-15A9A6EE8107}"/>
    <cellStyle name="%20 - Vurgu2 3 7" xfId="49" xr:uid="{00000000-0005-0000-0000-00007D000000}"/>
    <cellStyle name="%20 - Vurgu2 3 7 2" xfId="541" xr:uid="{00000000-0005-0000-0000-00007E000000}"/>
    <cellStyle name="%20 - Vurgu2 3 7 2 2" xfId="2532" xr:uid="{A06AFE81-C1CA-4C0E-804C-59FB8411A9E6}"/>
    <cellStyle name="%20 - Vurgu2 3 7 3" xfId="540" xr:uid="{00000000-0005-0000-0000-00007F000000}"/>
    <cellStyle name="%20 - Vurgu2 3 7 3 2" xfId="2531" xr:uid="{AC450015-6DF9-4EDC-B130-31B80ACF2192}"/>
    <cellStyle name="%20 - Vurgu2 3 7 4" xfId="1578" xr:uid="{00000000-0005-0000-0000-000080000000}"/>
    <cellStyle name="%20 - Vurgu2 3 7 5" xfId="2145" xr:uid="{5F6B1DA6-2EFF-4218-8336-7B4F86C5F708}"/>
    <cellStyle name="%20 - Vurgu2 3 8" xfId="50" xr:uid="{00000000-0005-0000-0000-000081000000}"/>
    <cellStyle name="%20 - Vurgu2 3 8 2" xfId="543" xr:uid="{00000000-0005-0000-0000-000082000000}"/>
    <cellStyle name="%20 - Vurgu2 3 8 2 2" xfId="2534" xr:uid="{99D4A7C8-CEB7-493C-87F7-E98BF6481C3E}"/>
    <cellStyle name="%20 - Vurgu2 3 8 3" xfId="542" xr:uid="{00000000-0005-0000-0000-000083000000}"/>
    <cellStyle name="%20 - Vurgu2 3 8 3 2" xfId="2533" xr:uid="{59817E67-2A48-4A33-8136-83494AA62750}"/>
    <cellStyle name="%20 - Vurgu2 3 8 4" xfId="1579" xr:uid="{00000000-0005-0000-0000-000084000000}"/>
    <cellStyle name="%20 - Vurgu2 3 8 5" xfId="2146" xr:uid="{9992C1FE-96C5-48E1-BCB6-7F9E5966593F}"/>
    <cellStyle name="%20 - Vurgu2 3 9" xfId="51" xr:uid="{00000000-0005-0000-0000-000085000000}"/>
    <cellStyle name="%20 - Vurgu2 3 9 2" xfId="545" xr:uid="{00000000-0005-0000-0000-000086000000}"/>
    <cellStyle name="%20 - Vurgu2 3 9 2 2" xfId="2536" xr:uid="{0D88A482-466F-45A1-BFF8-C85C6FBB8D3E}"/>
    <cellStyle name="%20 - Vurgu2 3 9 3" xfId="544" xr:uid="{00000000-0005-0000-0000-000087000000}"/>
    <cellStyle name="%20 - Vurgu2 3 9 3 2" xfId="2535" xr:uid="{B646767F-A6AA-4D3C-8247-307D1D891638}"/>
    <cellStyle name="%20 - Vurgu2 3 9 4" xfId="1580" xr:uid="{00000000-0005-0000-0000-000088000000}"/>
    <cellStyle name="%20 - Vurgu2 3 9 5" xfId="2147" xr:uid="{07C95427-CDDC-4BEC-A63D-DF3BFA6A068F}"/>
    <cellStyle name="%20 - Vurgu2 4" xfId="52" xr:uid="{00000000-0005-0000-0000-000089000000}"/>
    <cellStyle name="%20 - Vurgu2 4 10" xfId="1581" xr:uid="{00000000-0005-0000-0000-00008A000000}"/>
    <cellStyle name="%20 - Vurgu2 4 11" xfId="2148" xr:uid="{03075CBA-ABFF-4DC5-8494-19C3B53B34E0}"/>
    <cellStyle name="%20 - Vurgu2 4 2" xfId="547" xr:uid="{00000000-0005-0000-0000-00008B000000}"/>
    <cellStyle name="%20 - Vurgu2 4 2 2" xfId="1246" xr:uid="{00000000-0005-0000-0000-00008C000000}"/>
    <cellStyle name="%20 - Vurgu2 4 2 3" xfId="2538" xr:uid="{65885300-86E0-43A1-A3CB-FA384459247F}"/>
    <cellStyle name="%20 - Vurgu2 4 3" xfId="546" xr:uid="{00000000-0005-0000-0000-00008D000000}"/>
    <cellStyle name="%20 - Vurgu2 4 3 2" xfId="1582" xr:uid="{00000000-0005-0000-0000-00008E000000}"/>
    <cellStyle name="%20 - Vurgu2 4 3 3" xfId="2537" xr:uid="{92F552AE-A76B-4B01-ACEC-3028302C6B82}"/>
    <cellStyle name="%20 - Vurgu2 4 4" xfId="1245" xr:uid="{00000000-0005-0000-0000-00008F000000}"/>
    <cellStyle name="%20 - Vurgu2 4 5" xfId="1583" xr:uid="{00000000-0005-0000-0000-000090000000}"/>
    <cellStyle name="%20 - Vurgu2 4 6" xfId="1584" xr:uid="{00000000-0005-0000-0000-000091000000}"/>
    <cellStyle name="%20 - Vurgu2 4 7" xfId="1585" xr:uid="{00000000-0005-0000-0000-000092000000}"/>
    <cellStyle name="%20 - Vurgu2 4 8" xfId="1586" xr:uid="{00000000-0005-0000-0000-000093000000}"/>
    <cellStyle name="%20 - Vurgu2 4 9" xfId="1587" xr:uid="{00000000-0005-0000-0000-000094000000}"/>
    <cellStyle name="%20 - Vurgu2 5" xfId="53" xr:uid="{00000000-0005-0000-0000-000095000000}"/>
    <cellStyle name="%20 - Vurgu2 5 10" xfId="1588" xr:uid="{00000000-0005-0000-0000-000096000000}"/>
    <cellStyle name="%20 - Vurgu2 5 11" xfId="2149" xr:uid="{1B4AA780-6F46-44F8-AFEF-BF2725C1AFD1}"/>
    <cellStyle name="%20 - Vurgu2 5 2" xfId="549" xr:uid="{00000000-0005-0000-0000-000097000000}"/>
    <cellStyle name="%20 - Vurgu2 5 2 2" xfId="1248" xr:uid="{00000000-0005-0000-0000-000098000000}"/>
    <cellStyle name="%20 - Vurgu2 5 2 3" xfId="2540" xr:uid="{3A02C222-7DDE-4297-A14E-A6772113A414}"/>
    <cellStyle name="%20 - Vurgu2 5 3" xfId="548" xr:uid="{00000000-0005-0000-0000-000099000000}"/>
    <cellStyle name="%20 - Vurgu2 5 3 2" xfId="1589" xr:uid="{00000000-0005-0000-0000-00009A000000}"/>
    <cellStyle name="%20 - Vurgu2 5 3 3" xfId="2539" xr:uid="{40605CB2-E36F-4EDF-86D2-ACC163D3F7DD}"/>
    <cellStyle name="%20 - Vurgu2 5 4" xfId="1247" xr:uid="{00000000-0005-0000-0000-00009B000000}"/>
    <cellStyle name="%20 - Vurgu2 5 5" xfId="1590" xr:uid="{00000000-0005-0000-0000-00009C000000}"/>
    <cellStyle name="%20 - Vurgu2 5 6" xfId="1591" xr:uid="{00000000-0005-0000-0000-00009D000000}"/>
    <cellStyle name="%20 - Vurgu2 5 7" xfId="1592" xr:uid="{00000000-0005-0000-0000-00009E000000}"/>
    <cellStyle name="%20 - Vurgu2 5 8" xfId="1593" xr:uid="{00000000-0005-0000-0000-00009F000000}"/>
    <cellStyle name="%20 - Vurgu2 5 9" xfId="1594" xr:uid="{00000000-0005-0000-0000-0000A0000000}"/>
    <cellStyle name="%20 - Vurgu2 6" xfId="54" xr:uid="{00000000-0005-0000-0000-0000A1000000}"/>
    <cellStyle name="%20 - Vurgu2 6 2" xfId="551" xr:uid="{00000000-0005-0000-0000-0000A2000000}"/>
    <cellStyle name="%20 - Vurgu2 6 2 2" xfId="2542" xr:uid="{3ABBC21A-D7AF-448B-B292-99D1F36F1574}"/>
    <cellStyle name="%20 - Vurgu2 6 3" xfId="550" xr:uid="{00000000-0005-0000-0000-0000A3000000}"/>
    <cellStyle name="%20 - Vurgu2 6 3 2" xfId="2541" xr:uid="{DA2B2E6D-19DB-4F2F-8719-4549B8DF819E}"/>
    <cellStyle name="%20 - Vurgu2 6 4" xfId="2150" xr:uid="{859A80B1-1C59-4F9E-A5B1-327F1870A77A}"/>
    <cellStyle name="%20 - Vurgu2 7" xfId="55" xr:uid="{00000000-0005-0000-0000-0000A4000000}"/>
    <cellStyle name="%20 - Vurgu2 7 2" xfId="553" xr:uid="{00000000-0005-0000-0000-0000A5000000}"/>
    <cellStyle name="%20 - Vurgu2 7 2 2" xfId="2544" xr:uid="{EE4F8818-CA67-482A-AB91-0588401559CC}"/>
    <cellStyle name="%20 - Vurgu2 7 3" xfId="552" xr:uid="{00000000-0005-0000-0000-0000A6000000}"/>
    <cellStyle name="%20 - Vurgu2 7 3 2" xfId="2543" xr:uid="{BDDA6DB3-8461-4934-8C15-5E37E46A986F}"/>
    <cellStyle name="%20 - Vurgu2 7 4" xfId="2151" xr:uid="{3E61131B-D546-46EC-BC2C-37DF2F8DCFE5}"/>
    <cellStyle name="%20 - Vurgu2 8" xfId="554" xr:uid="{00000000-0005-0000-0000-0000A7000000}"/>
    <cellStyle name="%20 - Vurgu2 8 2" xfId="2545" xr:uid="{895A1B98-1F2C-49F3-B67F-8ACC4A92FFC7}"/>
    <cellStyle name="%20 - Vurgu3" xfId="3737" builtinId="38" customBuiltin="1"/>
    <cellStyle name="%20 - Vurgu3 2" xfId="56" xr:uid="{00000000-0005-0000-0000-0000A8000000}"/>
    <cellStyle name="%20 - Vurgu3 2 10" xfId="1595" xr:uid="{00000000-0005-0000-0000-0000A9000000}"/>
    <cellStyle name="%20 - Vurgu3 2 2" xfId="57" xr:uid="{00000000-0005-0000-0000-0000AA000000}"/>
    <cellStyle name="%20 - Vurgu3 2 2 2" xfId="58" xr:uid="{00000000-0005-0000-0000-0000AB000000}"/>
    <cellStyle name="%20 - Vurgu3 2 2 3" xfId="1250" xr:uid="{00000000-0005-0000-0000-0000AC000000}"/>
    <cellStyle name="%20 - Vurgu3 2 3" xfId="59" xr:uid="{00000000-0005-0000-0000-0000AD000000}"/>
    <cellStyle name="%20 - Vurgu3 2 3 2" xfId="1596" xr:uid="{00000000-0005-0000-0000-0000AE000000}"/>
    <cellStyle name="%20 - Vurgu3 2 4" xfId="1249" xr:uid="{00000000-0005-0000-0000-0000AF000000}"/>
    <cellStyle name="%20 - Vurgu3 2 5" xfId="1597" xr:uid="{00000000-0005-0000-0000-0000B0000000}"/>
    <cellStyle name="%20 - Vurgu3 2 6" xfId="1598" xr:uid="{00000000-0005-0000-0000-0000B1000000}"/>
    <cellStyle name="%20 - Vurgu3 2 7" xfId="1599" xr:uid="{00000000-0005-0000-0000-0000B2000000}"/>
    <cellStyle name="%20 - Vurgu3 2 8" xfId="1600" xr:uid="{00000000-0005-0000-0000-0000B3000000}"/>
    <cellStyle name="%20 - Vurgu3 2 9" xfId="1601" xr:uid="{00000000-0005-0000-0000-0000B4000000}"/>
    <cellStyle name="%20 - Vurgu3 3" xfId="60" xr:uid="{00000000-0005-0000-0000-0000B5000000}"/>
    <cellStyle name="%20 - Vurgu3 3 10" xfId="61" xr:uid="{00000000-0005-0000-0000-0000B6000000}"/>
    <cellStyle name="%20 - Vurgu3 3 10 2" xfId="557" xr:uid="{00000000-0005-0000-0000-0000B7000000}"/>
    <cellStyle name="%20 - Vurgu3 3 10 2 2" xfId="2548" xr:uid="{887FB41A-6FE3-412D-BE8D-192C465A71FB}"/>
    <cellStyle name="%20 - Vurgu3 3 10 3" xfId="556" xr:uid="{00000000-0005-0000-0000-0000B8000000}"/>
    <cellStyle name="%20 - Vurgu3 3 10 3 2" xfId="2547" xr:uid="{BDCBA397-5A99-44AA-A4AA-EB0CA60CAB6F}"/>
    <cellStyle name="%20 - Vurgu3 3 10 4" xfId="1602" xr:uid="{00000000-0005-0000-0000-0000B9000000}"/>
    <cellStyle name="%20 - Vurgu3 3 10 5" xfId="2153" xr:uid="{8DCA009A-2FC4-4C69-8079-47EA607884E3}"/>
    <cellStyle name="%20 - Vurgu3 3 11" xfId="558" xr:uid="{00000000-0005-0000-0000-0000BA000000}"/>
    <cellStyle name="%20 - Vurgu3 3 11 2" xfId="2549" xr:uid="{D65CC21E-DA04-4D5E-8F83-B27A50BF17BC}"/>
    <cellStyle name="%20 - Vurgu3 3 12" xfId="555" xr:uid="{00000000-0005-0000-0000-0000BB000000}"/>
    <cellStyle name="%20 - Vurgu3 3 12 2" xfId="2546" xr:uid="{469B76BA-DCB1-42D5-BCB4-3D1DE0D0879F}"/>
    <cellStyle name="%20 - Vurgu3 3 13" xfId="1251" xr:uid="{00000000-0005-0000-0000-0000BC000000}"/>
    <cellStyle name="%20 - Vurgu3 3 14" xfId="2152" xr:uid="{C0144716-169B-4358-9D3B-36147F9D21AE}"/>
    <cellStyle name="%20 - Vurgu3 3 2" xfId="62" xr:uid="{00000000-0005-0000-0000-0000BD000000}"/>
    <cellStyle name="%20 - Vurgu3 3 2 2" xfId="560" xr:uid="{00000000-0005-0000-0000-0000BE000000}"/>
    <cellStyle name="%20 - Vurgu3 3 2 2 2" xfId="2551" xr:uid="{AA018F41-193F-41AA-97A3-16792C06A993}"/>
    <cellStyle name="%20 - Vurgu3 3 2 3" xfId="559" xr:uid="{00000000-0005-0000-0000-0000BF000000}"/>
    <cellStyle name="%20 - Vurgu3 3 2 3 2" xfId="2550" xr:uid="{85B67A41-ACEE-4C85-9D0D-2DE6433D47E1}"/>
    <cellStyle name="%20 - Vurgu3 3 2 4" xfId="1252" xr:uid="{00000000-0005-0000-0000-0000C0000000}"/>
    <cellStyle name="%20 - Vurgu3 3 2 5" xfId="2154" xr:uid="{A1951A2F-C48D-485F-AF3A-4FF59736B2A5}"/>
    <cellStyle name="%20 - Vurgu3 3 3" xfId="63" xr:uid="{00000000-0005-0000-0000-0000C1000000}"/>
    <cellStyle name="%20 - Vurgu3 3 3 2" xfId="562" xr:uid="{00000000-0005-0000-0000-0000C2000000}"/>
    <cellStyle name="%20 - Vurgu3 3 3 2 2" xfId="2553" xr:uid="{41730DDA-6A59-454A-AE7D-FEB403119E9A}"/>
    <cellStyle name="%20 - Vurgu3 3 3 3" xfId="561" xr:uid="{00000000-0005-0000-0000-0000C3000000}"/>
    <cellStyle name="%20 - Vurgu3 3 3 3 2" xfId="2552" xr:uid="{C6F71C4C-2251-4945-9AB0-7EF0A29B3E35}"/>
    <cellStyle name="%20 - Vurgu3 3 3 4" xfId="1603" xr:uid="{00000000-0005-0000-0000-0000C4000000}"/>
    <cellStyle name="%20 - Vurgu3 3 3 5" xfId="2155" xr:uid="{5DAF9160-0E49-4508-96DC-34F554D6B6E7}"/>
    <cellStyle name="%20 - Vurgu3 3 4" xfId="64" xr:uid="{00000000-0005-0000-0000-0000C5000000}"/>
    <cellStyle name="%20 - Vurgu3 3 4 2" xfId="564" xr:uid="{00000000-0005-0000-0000-0000C6000000}"/>
    <cellStyle name="%20 - Vurgu3 3 4 2 2" xfId="2555" xr:uid="{FB9ED835-A8E0-4A43-8725-93098E0D3321}"/>
    <cellStyle name="%20 - Vurgu3 3 4 3" xfId="563" xr:uid="{00000000-0005-0000-0000-0000C7000000}"/>
    <cellStyle name="%20 - Vurgu3 3 4 3 2" xfId="2554" xr:uid="{E27DF973-9534-4DCB-B47C-6EF6E433A2C3}"/>
    <cellStyle name="%20 - Vurgu3 3 4 4" xfId="1604" xr:uid="{00000000-0005-0000-0000-0000C8000000}"/>
    <cellStyle name="%20 - Vurgu3 3 4 5" xfId="2156" xr:uid="{46FF596F-92CB-4EF1-B08F-562A5EF210B9}"/>
    <cellStyle name="%20 - Vurgu3 3 5" xfId="65" xr:uid="{00000000-0005-0000-0000-0000C9000000}"/>
    <cellStyle name="%20 - Vurgu3 3 5 2" xfId="566" xr:uid="{00000000-0005-0000-0000-0000CA000000}"/>
    <cellStyle name="%20 - Vurgu3 3 5 2 2" xfId="2557" xr:uid="{253DC688-C844-4CBC-A80C-414AEA95E83C}"/>
    <cellStyle name="%20 - Vurgu3 3 5 3" xfId="565" xr:uid="{00000000-0005-0000-0000-0000CB000000}"/>
    <cellStyle name="%20 - Vurgu3 3 5 3 2" xfId="2556" xr:uid="{9073259B-5BE1-4B6F-B965-70D9AFD2BD43}"/>
    <cellStyle name="%20 - Vurgu3 3 5 4" xfId="1605" xr:uid="{00000000-0005-0000-0000-0000CC000000}"/>
    <cellStyle name="%20 - Vurgu3 3 5 5" xfId="2157" xr:uid="{07BE23FD-3F1E-4C90-BAD6-46CF4B4E08D4}"/>
    <cellStyle name="%20 - Vurgu3 3 6" xfId="66" xr:uid="{00000000-0005-0000-0000-0000CD000000}"/>
    <cellStyle name="%20 - Vurgu3 3 6 2" xfId="568" xr:uid="{00000000-0005-0000-0000-0000CE000000}"/>
    <cellStyle name="%20 - Vurgu3 3 6 2 2" xfId="2559" xr:uid="{0E697FDE-927D-4812-996C-3E030607B923}"/>
    <cellStyle name="%20 - Vurgu3 3 6 3" xfId="567" xr:uid="{00000000-0005-0000-0000-0000CF000000}"/>
    <cellStyle name="%20 - Vurgu3 3 6 3 2" xfId="2558" xr:uid="{2861A923-5F1E-4F4D-9624-8C06A42A6B03}"/>
    <cellStyle name="%20 - Vurgu3 3 6 4" xfId="1606" xr:uid="{00000000-0005-0000-0000-0000D0000000}"/>
    <cellStyle name="%20 - Vurgu3 3 6 5" xfId="2158" xr:uid="{396D5246-E7DA-4EE5-AD85-9DB259373335}"/>
    <cellStyle name="%20 - Vurgu3 3 7" xfId="67" xr:uid="{00000000-0005-0000-0000-0000D1000000}"/>
    <cellStyle name="%20 - Vurgu3 3 7 2" xfId="570" xr:uid="{00000000-0005-0000-0000-0000D2000000}"/>
    <cellStyle name="%20 - Vurgu3 3 7 2 2" xfId="2561" xr:uid="{5834830C-365D-4B10-BEFC-2FF7864AC2EA}"/>
    <cellStyle name="%20 - Vurgu3 3 7 3" xfId="569" xr:uid="{00000000-0005-0000-0000-0000D3000000}"/>
    <cellStyle name="%20 - Vurgu3 3 7 3 2" xfId="2560" xr:uid="{DC5C0027-AC66-43EA-ADEC-38882EEF7B48}"/>
    <cellStyle name="%20 - Vurgu3 3 7 4" xfId="1607" xr:uid="{00000000-0005-0000-0000-0000D4000000}"/>
    <cellStyle name="%20 - Vurgu3 3 7 5" xfId="2159" xr:uid="{C84DBF54-806D-44FA-9C0A-609714BC4736}"/>
    <cellStyle name="%20 - Vurgu3 3 8" xfId="68" xr:uid="{00000000-0005-0000-0000-0000D5000000}"/>
    <cellStyle name="%20 - Vurgu3 3 8 2" xfId="572" xr:uid="{00000000-0005-0000-0000-0000D6000000}"/>
    <cellStyle name="%20 - Vurgu3 3 8 2 2" xfId="2563" xr:uid="{76D72597-6805-45A7-890F-F7152121E67F}"/>
    <cellStyle name="%20 - Vurgu3 3 8 3" xfId="571" xr:uid="{00000000-0005-0000-0000-0000D7000000}"/>
    <cellStyle name="%20 - Vurgu3 3 8 3 2" xfId="2562" xr:uid="{C1B4B18F-4040-4C30-96CC-50CB584822E0}"/>
    <cellStyle name="%20 - Vurgu3 3 8 4" xfId="1608" xr:uid="{00000000-0005-0000-0000-0000D8000000}"/>
    <cellStyle name="%20 - Vurgu3 3 8 5" xfId="2160" xr:uid="{3496DDFC-5580-4690-A112-CE3938DCDE89}"/>
    <cellStyle name="%20 - Vurgu3 3 9" xfId="69" xr:uid="{00000000-0005-0000-0000-0000D9000000}"/>
    <cellStyle name="%20 - Vurgu3 3 9 2" xfId="574" xr:uid="{00000000-0005-0000-0000-0000DA000000}"/>
    <cellStyle name="%20 - Vurgu3 3 9 2 2" xfId="2565" xr:uid="{8F0D24BF-D01C-4579-836B-76A3EEB6957A}"/>
    <cellStyle name="%20 - Vurgu3 3 9 3" xfId="573" xr:uid="{00000000-0005-0000-0000-0000DB000000}"/>
    <cellStyle name="%20 - Vurgu3 3 9 3 2" xfId="2564" xr:uid="{DE6BE861-EE0D-4425-AEB4-2B06737360DB}"/>
    <cellStyle name="%20 - Vurgu3 3 9 4" xfId="1609" xr:uid="{00000000-0005-0000-0000-0000DC000000}"/>
    <cellStyle name="%20 - Vurgu3 3 9 5" xfId="2161" xr:uid="{7196038F-656A-4157-B13B-488B2FF954AF}"/>
    <cellStyle name="%20 - Vurgu3 4" xfId="70" xr:uid="{00000000-0005-0000-0000-0000DD000000}"/>
    <cellStyle name="%20 - Vurgu3 4 10" xfId="1610" xr:uid="{00000000-0005-0000-0000-0000DE000000}"/>
    <cellStyle name="%20 - Vurgu3 4 11" xfId="2162" xr:uid="{4BC4C992-4458-4E5A-8880-B61A62A059AE}"/>
    <cellStyle name="%20 - Vurgu3 4 2" xfId="576" xr:uid="{00000000-0005-0000-0000-0000DF000000}"/>
    <cellStyle name="%20 - Vurgu3 4 2 2" xfId="1254" xr:uid="{00000000-0005-0000-0000-0000E0000000}"/>
    <cellStyle name="%20 - Vurgu3 4 2 3" xfId="2567" xr:uid="{E300C695-4F72-4756-871C-5B2C9B8DBB04}"/>
    <cellStyle name="%20 - Vurgu3 4 3" xfId="575" xr:uid="{00000000-0005-0000-0000-0000E1000000}"/>
    <cellStyle name="%20 - Vurgu3 4 3 2" xfId="1611" xr:uid="{00000000-0005-0000-0000-0000E2000000}"/>
    <cellStyle name="%20 - Vurgu3 4 3 3" xfId="2566" xr:uid="{23CA70A4-5499-4883-9E6C-D5AE08588C34}"/>
    <cellStyle name="%20 - Vurgu3 4 4" xfId="1253" xr:uid="{00000000-0005-0000-0000-0000E3000000}"/>
    <cellStyle name="%20 - Vurgu3 4 5" xfId="1612" xr:uid="{00000000-0005-0000-0000-0000E4000000}"/>
    <cellStyle name="%20 - Vurgu3 4 6" xfId="1613" xr:uid="{00000000-0005-0000-0000-0000E5000000}"/>
    <cellStyle name="%20 - Vurgu3 4 7" xfId="1614" xr:uid="{00000000-0005-0000-0000-0000E6000000}"/>
    <cellStyle name="%20 - Vurgu3 4 8" xfId="1615" xr:uid="{00000000-0005-0000-0000-0000E7000000}"/>
    <cellStyle name="%20 - Vurgu3 4 9" xfId="1616" xr:uid="{00000000-0005-0000-0000-0000E8000000}"/>
    <cellStyle name="%20 - Vurgu3 5" xfId="71" xr:uid="{00000000-0005-0000-0000-0000E9000000}"/>
    <cellStyle name="%20 - Vurgu3 5 10" xfId="1617" xr:uid="{00000000-0005-0000-0000-0000EA000000}"/>
    <cellStyle name="%20 - Vurgu3 5 11" xfId="2163" xr:uid="{8787EC2B-60AD-4B96-BF23-D446FDD78AEA}"/>
    <cellStyle name="%20 - Vurgu3 5 2" xfId="578" xr:uid="{00000000-0005-0000-0000-0000EB000000}"/>
    <cellStyle name="%20 - Vurgu3 5 2 2" xfId="1256" xr:uid="{00000000-0005-0000-0000-0000EC000000}"/>
    <cellStyle name="%20 - Vurgu3 5 2 3" xfId="2569" xr:uid="{73BD4B42-8555-47EF-BBE0-CD90AC5442F1}"/>
    <cellStyle name="%20 - Vurgu3 5 3" xfId="577" xr:uid="{00000000-0005-0000-0000-0000ED000000}"/>
    <cellStyle name="%20 - Vurgu3 5 3 2" xfId="1618" xr:uid="{00000000-0005-0000-0000-0000EE000000}"/>
    <cellStyle name="%20 - Vurgu3 5 3 3" xfId="2568" xr:uid="{641EC053-53A2-4FCB-8647-AE7553031935}"/>
    <cellStyle name="%20 - Vurgu3 5 4" xfId="1255" xr:uid="{00000000-0005-0000-0000-0000EF000000}"/>
    <cellStyle name="%20 - Vurgu3 5 5" xfId="1619" xr:uid="{00000000-0005-0000-0000-0000F0000000}"/>
    <cellStyle name="%20 - Vurgu3 5 6" xfId="1620" xr:uid="{00000000-0005-0000-0000-0000F1000000}"/>
    <cellStyle name="%20 - Vurgu3 5 7" xfId="1621" xr:uid="{00000000-0005-0000-0000-0000F2000000}"/>
    <cellStyle name="%20 - Vurgu3 5 8" xfId="1622" xr:uid="{00000000-0005-0000-0000-0000F3000000}"/>
    <cellStyle name="%20 - Vurgu3 5 9" xfId="1623" xr:uid="{00000000-0005-0000-0000-0000F4000000}"/>
    <cellStyle name="%20 - Vurgu3 6" xfId="72" xr:uid="{00000000-0005-0000-0000-0000F5000000}"/>
    <cellStyle name="%20 - Vurgu3 6 2" xfId="580" xr:uid="{00000000-0005-0000-0000-0000F6000000}"/>
    <cellStyle name="%20 - Vurgu3 6 2 2" xfId="2571" xr:uid="{FEE9F2A7-8574-42A7-ABB2-C6D4CA0EC041}"/>
    <cellStyle name="%20 - Vurgu3 6 3" xfId="579" xr:uid="{00000000-0005-0000-0000-0000F7000000}"/>
    <cellStyle name="%20 - Vurgu3 6 3 2" xfId="2570" xr:uid="{D9A31087-91F3-482A-BA92-1D72F8CAB7BA}"/>
    <cellStyle name="%20 - Vurgu3 6 4" xfId="2164" xr:uid="{32DE2CA1-7C83-460C-A286-63823126EB0A}"/>
    <cellStyle name="%20 - Vurgu3 7" xfId="73" xr:uid="{00000000-0005-0000-0000-0000F8000000}"/>
    <cellStyle name="%20 - Vurgu3 7 2" xfId="582" xr:uid="{00000000-0005-0000-0000-0000F9000000}"/>
    <cellStyle name="%20 - Vurgu3 7 2 2" xfId="2573" xr:uid="{EE795FFC-1598-4F71-AA22-3F7E9EF756A4}"/>
    <cellStyle name="%20 - Vurgu3 7 3" xfId="581" xr:uid="{00000000-0005-0000-0000-0000FA000000}"/>
    <cellStyle name="%20 - Vurgu3 7 3 2" xfId="2572" xr:uid="{1DACF1EA-3F4D-469A-8D06-502C429A478D}"/>
    <cellStyle name="%20 - Vurgu3 7 4" xfId="2165" xr:uid="{D5CBE340-40F3-4AC2-80C8-66D154E48EF5}"/>
    <cellStyle name="%20 - Vurgu3 8" xfId="583" xr:uid="{00000000-0005-0000-0000-0000FB000000}"/>
    <cellStyle name="%20 - Vurgu3 8 2" xfId="2574" xr:uid="{78610F2E-124C-414C-9AF4-15104927129B}"/>
    <cellStyle name="%20 - Vurgu4" xfId="3741" builtinId="42" customBuiltin="1"/>
    <cellStyle name="%20 - Vurgu4 2" xfId="74" xr:uid="{00000000-0005-0000-0000-0000FC000000}"/>
    <cellStyle name="%20 - Vurgu4 2 10" xfId="1624" xr:uid="{00000000-0005-0000-0000-0000FD000000}"/>
    <cellStyle name="%20 - Vurgu4 2 2" xfId="75" xr:uid="{00000000-0005-0000-0000-0000FE000000}"/>
    <cellStyle name="%20 - Vurgu4 2 2 2" xfId="76" xr:uid="{00000000-0005-0000-0000-0000FF000000}"/>
    <cellStyle name="%20 - Vurgu4 2 2 3" xfId="1258" xr:uid="{00000000-0005-0000-0000-000000010000}"/>
    <cellStyle name="%20 - Vurgu4 2 3" xfId="77" xr:uid="{00000000-0005-0000-0000-000001010000}"/>
    <cellStyle name="%20 - Vurgu4 2 3 2" xfId="1625" xr:uid="{00000000-0005-0000-0000-000002010000}"/>
    <cellStyle name="%20 - Vurgu4 2 4" xfId="1257" xr:uid="{00000000-0005-0000-0000-000003010000}"/>
    <cellStyle name="%20 - Vurgu4 2 5" xfId="1626" xr:uid="{00000000-0005-0000-0000-000004010000}"/>
    <cellStyle name="%20 - Vurgu4 2 6" xfId="1627" xr:uid="{00000000-0005-0000-0000-000005010000}"/>
    <cellStyle name="%20 - Vurgu4 2 7" xfId="1628" xr:uid="{00000000-0005-0000-0000-000006010000}"/>
    <cellStyle name="%20 - Vurgu4 2 8" xfId="1629" xr:uid="{00000000-0005-0000-0000-000007010000}"/>
    <cellStyle name="%20 - Vurgu4 2 9" xfId="1630" xr:uid="{00000000-0005-0000-0000-000008010000}"/>
    <cellStyle name="%20 - Vurgu4 3" xfId="78" xr:uid="{00000000-0005-0000-0000-000009010000}"/>
    <cellStyle name="%20 - Vurgu4 3 10" xfId="79" xr:uid="{00000000-0005-0000-0000-00000A010000}"/>
    <cellStyle name="%20 - Vurgu4 3 10 2" xfId="586" xr:uid="{00000000-0005-0000-0000-00000B010000}"/>
    <cellStyle name="%20 - Vurgu4 3 10 2 2" xfId="2577" xr:uid="{B8889530-FB59-4680-A55D-E79494958B84}"/>
    <cellStyle name="%20 - Vurgu4 3 10 3" xfId="585" xr:uid="{00000000-0005-0000-0000-00000C010000}"/>
    <cellStyle name="%20 - Vurgu4 3 10 3 2" xfId="2576" xr:uid="{2D5171B9-7038-4E60-9868-2D2005DFA1BD}"/>
    <cellStyle name="%20 - Vurgu4 3 10 4" xfId="1631" xr:uid="{00000000-0005-0000-0000-00000D010000}"/>
    <cellStyle name="%20 - Vurgu4 3 10 5" xfId="2167" xr:uid="{3E28F2EE-7F77-4D82-B1FD-27FD69C50835}"/>
    <cellStyle name="%20 - Vurgu4 3 11" xfId="587" xr:uid="{00000000-0005-0000-0000-00000E010000}"/>
    <cellStyle name="%20 - Vurgu4 3 11 2" xfId="2578" xr:uid="{8E36A3A5-B4AB-40D3-9053-2A59BACB3A13}"/>
    <cellStyle name="%20 - Vurgu4 3 12" xfId="584" xr:uid="{00000000-0005-0000-0000-00000F010000}"/>
    <cellStyle name="%20 - Vurgu4 3 12 2" xfId="2575" xr:uid="{FF9E91FA-7F56-4626-B18C-0B0BE205A795}"/>
    <cellStyle name="%20 - Vurgu4 3 13" xfId="1259" xr:uid="{00000000-0005-0000-0000-000010010000}"/>
    <cellStyle name="%20 - Vurgu4 3 14" xfId="2166" xr:uid="{A26ADC5F-129E-45F6-8D16-6CF7CCE4BCB4}"/>
    <cellStyle name="%20 - Vurgu4 3 2" xfId="80" xr:uid="{00000000-0005-0000-0000-000011010000}"/>
    <cellStyle name="%20 - Vurgu4 3 2 2" xfId="589" xr:uid="{00000000-0005-0000-0000-000012010000}"/>
    <cellStyle name="%20 - Vurgu4 3 2 2 2" xfId="2580" xr:uid="{939BEAA5-F10B-4258-8825-20E0F3C5E463}"/>
    <cellStyle name="%20 - Vurgu4 3 2 3" xfId="588" xr:uid="{00000000-0005-0000-0000-000013010000}"/>
    <cellStyle name="%20 - Vurgu4 3 2 3 2" xfId="2579" xr:uid="{15AB9B9E-3126-4ACA-BBB6-1762BE96B1C8}"/>
    <cellStyle name="%20 - Vurgu4 3 2 4" xfId="1260" xr:uid="{00000000-0005-0000-0000-000014010000}"/>
    <cellStyle name="%20 - Vurgu4 3 2 5" xfId="2168" xr:uid="{63FFD17F-5BB5-480E-AC83-46129906C765}"/>
    <cellStyle name="%20 - Vurgu4 3 3" xfId="81" xr:uid="{00000000-0005-0000-0000-000015010000}"/>
    <cellStyle name="%20 - Vurgu4 3 3 2" xfId="591" xr:uid="{00000000-0005-0000-0000-000016010000}"/>
    <cellStyle name="%20 - Vurgu4 3 3 2 2" xfId="2582" xr:uid="{0326317D-3C65-4E95-825C-29097EB95238}"/>
    <cellStyle name="%20 - Vurgu4 3 3 3" xfId="590" xr:uid="{00000000-0005-0000-0000-000017010000}"/>
    <cellStyle name="%20 - Vurgu4 3 3 3 2" xfId="2581" xr:uid="{A9A59763-C505-4BFE-AC4A-07037BFD1F4B}"/>
    <cellStyle name="%20 - Vurgu4 3 3 4" xfId="1632" xr:uid="{00000000-0005-0000-0000-000018010000}"/>
    <cellStyle name="%20 - Vurgu4 3 3 5" xfId="2169" xr:uid="{1367CC99-9D00-4DF8-9CA7-87A9518232AA}"/>
    <cellStyle name="%20 - Vurgu4 3 4" xfId="82" xr:uid="{00000000-0005-0000-0000-000019010000}"/>
    <cellStyle name="%20 - Vurgu4 3 4 2" xfId="593" xr:uid="{00000000-0005-0000-0000-00001A010000}"/>
    <cellStyle name="%20 - Vurgu4 3 4 2 2" xfId="2584" xr:uid="{F6A9A1EF-C45E-40F6-A40A-0FFAE59C3858}"/>
    <cellStyle name="%20 - Vurgu4 3 4 3" xfId="592" xr:uid="{00000000-0005-0000-0000-00001B010000}"/>
    <cellStyle name="%20 - Vurgu4 3 4 3 2" xfId="2583" xr:uid="{B64DBC18-7D7F-496C-96C1-508DD8722984}"/>
    <cellStyle name="%20 - Vurgu4 3 4 4" xfId="1633" xr:uid="{00000000-0005-0000-0000-00001C010000}"/>
    <cellStyle name="%20 - Vurgu4 3 4 5" xfId="2170" xr:uid="{72673445-A622-4453-9AA5-DC9D6F91A4E0}"/>
    <cellStyle name="%20 - Vurgu4 3 5" xfId="83" xr:uid="{00000000-0005-0000-0000-00001D010000}"/>
    <cellStyle name="%20 - Vurgu4 3 5 2" xfId="595" xr:uid="{00000000-0005-0000-0000-00001E010000}"/>
    <cellStyle name="%20 - Vurgu4 3 5 2 2" xfId="2586" xr:uid="{7CA31FAA-0240-4695-B76C-16B8C3606908}"/>
    <cellStyle name="%20 - Vurgu4 3 5 3" xfId="594" xr:uid="{00000000-0005-0000-0000-00001F010000}"/>
    <cellStyle name="%20 - Vurgu4 3 5 3 2" xfId="2585" xr:uid="{BE8FB28A-3796-4925-A52D-0D7C58E23A0C}"/>
    <cellStyle name="%20 - Vurgu4 3 5 4" xfId="1634" xr:uid="{00000000-0005-0000-0000-000020010000}"/>
    <cellStyle name="%20 - Vurgu4 3 5 5" xfId="2171" xr:uid="{F65BF247-09E0-4A57-A21A-D1F103FD5703}"/>
    <cellStyle name="%20 - Vurgu4 3 6" xfId="84" xr:uid="{00000000-0005-0000-0000-000021010000}"/>
    <cellStyle name="%20 - Vurgu4 3 6 2" xfId="597" xr:uid="{00000000-0005-0000-0000-000022010000}"/>
    <cellStyle name="%20 - Vurgu4 3 6 2 2" xfId="2588" xr:uid="{15FC7221-67BD-468F-B91F-9593BCB42EEC}"/>
    <cellStyle name="%20 - Vurgu4 3 6 3" xfId="596" xr:uid="{00000000-0005-0000-0000-000023010000}"/>
    <cellStyle name="%20 - Vurgu4 3 6 3 2" xfId="2587" xr:uid="{2B5FFFD1-E219-45A1-A465-97393F5FDF0E}"/>
    <cellStyle name="%20 - Vurgu4 3 6 4" xfId="1635" xr:uid="{00000000-0005-0000-0000-000024010000}"/>
    <cellStyle name="%20 - Vurgu4 3 6 5" xfId="2172" xr:uid="{CB0613BB-4F46-497F-B872-2DE2AE8F9417}"/>
    <cellStyle name="%20 - Vurgu4 3 7" xfId="85" xr:uid="{00000000-0005-0000-0000-000025010000}"/>
    <cellStyle name="%20 - Vurgu4 3 7 2" xfId="599" xr:uid="{00000000-0005-0000-0000-000026010000}"/>
    <cellStyle name="%20 - Vurgu4 3 7 2 2" xfId="2590" xr:uid="{88814BE7-3651-4CF1-9460-1107E075B514}"/>
    <cellStyle name="%20 - Vurgu4 3 7 3" xfId="598" xr:uid="{00000000-0005-0000-0000-000027010000}"/>
    <cellStyle name="%20 - Vurgu4 3 7 3 2" xfId="2589" xr:uid="{4841EC6E-15A3-44DE-AE06-7ED91D0F24BA}"/>
    <cellStyle name="%20 - Vurgu4 3 7 4" xfId="1636" xr:uid="{00000000-0005-0000-0000-000028010000}"/>
    <cellStyle name="%20 - Vurgu4 3 7 5" xfId="2173" xr:uid="{2DB0E09D-F9E3-46AB-90C3-C3355B672CFF}"/>
    <cellStyle name="%20 - Vurgu4 3 8" xfId="86" xr:uid="{00000000-0005-0000-0000-000029010000}"/>
    <cellStyle name="%20 - Vurgu4 3 8 2" xfId="601" xr:uid="{00000000-0005-0000-0000-00002A010000}"/>
    <cellStyle name="%20 - Vurgu4 3 8 2 2" xfId="2592" xr:uid="{1160E559-9CDC-459B-8B73-4AA377128981}"/>
    <cellStyle name="%20 - Vurgu4 3 8 3" xfId="600" xr:uid="{00000000-0005-0000-0000-00002B010000}"/>
    <cellStyle name="%20 - Vurgu4 3 8 3 2" xfId="2591" xr:uid="{675D5E89-DF2A-49F5-8A4E-5335A086C6FC}"/>
    <cellStyle name="%20 - Vurgu4 3 8 4" xfId="1637" xr:uid="{00000000-0005-0000-0000-00002C010000}"/>
    <cellStyle name="%20 - Vurgu4 3 8 5" xfId="2174" xr:uid="{7C0C9B9A-F7A4-49C6-9716-F31EA6FDAAA8}"/>
    <cellStyle name="%20 - Vurgu4 3 9" xfId="87" xr:uid="{00000000-0005-0000-0000-00002D010000}"/>
    <cellStyle name="%20 - Vurgu4 3 9 2" xfId="603" xr:uid="{00000000-0005-0000-0000-00002E010000}"/>
    <cellStyle name="%20 - Vurgu4 3 9 2 2" xfId="2594" xr:uid="{7F05F1F2-C67B-425D-AE0E-8A67B29C7B95}"/>
    <cellStyle name="%20 - Vurgu4 3 9 3" xfId="602" xr:uid="{00000000-0005-0000-0000-00002F010000}"/>
    <cellStyle name="%20 - Vurgu4 3 9 3 2" xfId="2593" xr:uid="{03DADF64-ED70-463A-A0C3-8BCA127E79AE}"/>
    <cellStyle name="%20 - Vurgu4 3 9 4" xfId="1638" xr:uid="{00000000-0005-0000-0000-000030010000}"/>
    <cellStyle name="%20 - Vurgu4 3 9 5" xfId="2175" xr:uid="{D16B2993-19DE-4AAC-9A2D-2D76512C210D}"/>
    <cellStyle name="%20 - Vurgu4 4" xfId="88" xr:uid="{00000000-0005-0000-0000-000031010000}"/>
    <cellStyle name="%20 - Vurgu4 4 10" xfId="1639" xr:uid="{00000000-0005-0000-0000-000032010000}"/>
    <cellStyle name="%20 - Vurgu4 4 11" xfId="2176" xr:uid="{996A86B4-D69C-4A65-90F6-3898ED4EAA7C}"/>
    <cellStyle name="%20 - Vurgu4 4 2" xfId="605" xr:uid="{00000000-0005-0000-0000-000033010000}"/>
    <cellStyle name="%20 - Vurgu4 4 2 2" xfId="1262" xr:uid="{00000000-0005-0000-0000-000034010000}"/>
    <cellStyle name="%20 - Vurgu4 4 2 3" xfId="2596" xr:uid="{618C86BD-D071-4D70-B87E-8C472593E28B}"/>
    <cellStyle name="%20 - Vurgu4 4 3" xfId="604" xr:uid="{00000000-0005-0000-0000-000035010000}"/>
    <cellStyle name="%20 - Vurgu4 4 3 2" xfId="1640" xr:uid="{00000000-0005-0000-0000-000036010000}"/>
    <cellStyle name="%20 - Vurgu4 4 3 3" xfId="2595" xr:uid="{02582433-5545-48D8-8101-65230491769B}"/>
    <cellStyle name="%20 - Vurgu4 4 4" xfId="1261" xr:uid="{00000000-0005-0000-0000-000037010000}"/>
    <cellStyle name="%20 - Vurgu4 4 5" xfId="1641" xr:uid="{00000000-0005-0000-0000-000038010000}"/>
    <cellStyle name="%20 - Vurgu4 4 6" xfId="1642" xr:uid="{00000000-0005-0000-0000-000039010000}"/>
    <cellStyle name="%20 - Vurgu4 4 7" xfId="1643" xr:uid="{00000000-0005-0000-0000-00003A010000}"/>
    <cellStyle name="%20 - Vurgu4 4 8" xfId="1644" xr:uid="{00000000-0005-0000-0000-00003B010000}"/>
    <cellStyle name="%20 - Vurgu4 4 9" xfId="1645" xr:uid="{00000000-0005-0000-0000-00003C010000}"/>
    <cellStyle name="%20 - Vurgu4 5" xfId="89" xr:uid="{00000000-0005-0000-0000-00003D010000}"/>
    <cellStyle name="%20 - Vurgu4 5 10" xfId="1646" xr:uid="{00000000-0005-0000-0000-00003E010000}"/>
    <cellStyle name="%20 - Vurgu4 5 11" xfId="2177" xr:uid="{1E38092F-A3CA-425E-A0CF-C41287CB59C1}"/>
    <cellStyle name="%20 - Vurgu4 5 2" xfId="607" xr:uid="{00000000-0005-0000-0000-00003F010000}"/>
    <cellStyle name="%20 - Vurgu4 5 2 2" xfId="1264" xr:uid="{00000000-0005-0000-0000-000040010000}"/>
    <cellStyle name="%20 - Vurgu4 5 2 3" xfId="2598" xr:uid="{B8ED51F9-271F-44BD-80C1-B5DB9832ED7C}"/>
    <cellStyle name="%20 - Vurgu4 5 3" xfId="606" xr:uid="{00000000-0005-0000-0000-000041010000}"/>
    <cellStyle name="%20 - Vurgu4 5 3 2" xfId="1647" xr:uid="{00000000-0005-0000-0000-000042010000}"/>
    <cellStyle name="%20 - Vurgu4 5 3 3" xfId="2597" xr:uid="{E09A30A3-88C3-42CC-8810-93BBCE00D0F0}"/>
    <cellStyle name="%20 - Vurgu4 5 4" xfId="1263" xr:uid="{00000000-0005-0000-0000-000043010000}"/>
    <cellStyle name="%20 - Vurgu4 5 5" xfId="1648" xr:uid="{00000000-0005-0000-0000-000044010000}"/>
    <cellStyle name="%20 - Vurgu4 5 6" xfId="1649" xr:uid="{00000000-0005-0000-0000-000045010000}"/>
    <cellStyle name="%20 - Vurgu4 5 7" xfId="1650" xr:uid="{00000000-0005-0000-0000-000046010000}"/>
    <cellStyle name="%20 - Vurgu4 5 8" xfId="1651" xr:uid="{00000000-0005-0000-0000-000047010000}"/>
    <cellStyle name="%20 - Vurgu4 5 9" xfId="1652" xr:uid="{00000000-0005-0000-0000-000048010000}"/>
    <cellStyle name="%20 - Vurgu4 6" xfId="90" xr:uid="{00000000-0005-0000-0000-000049010000}"/>
    <cellStyle name="%20 - Vurgu4 6 2" xfId="609" xr:uid="{00000000-0005-0000-0000-00004A010000}"/>
    <cellStyle name="%20 - Vurgu4 6 2 2" xfId="2600" xr:uid="{17FDB8AE-6920-42C9-9BBA-769ACA6E743A}"/>
    <cellStyle name="%20 - Vurgu4 6 3" xfId="608" xr:uid="{00000000-0005-0000-0000-00004B010000}"/>
    <cellStyle name="%20 - Vurgu4 6 3 2" xfId="2599" xr:uid="{224A9C0D-9829-45B8-93E4-E95767D72B0D}"/>
    <cellStyle name="%20 - Vurgu4 6 4" xfId="2178" xr:uid="{A7F0FABF-9C80-4ECD-B93F-F4BEA239C3F1}"/>
    <cellStyle name="%20 - Vurgu4 7" xfId="91" xr:uid="{00000000-0005-0000-0000-00004C010000}"/>
    <cellStyle name="%20 - Vurgu4 7 2" xfId="611" xr:uid="{00000000-0005-0000-0000-00004D010000}"/>
    <cellStyle name="%20 - Vurgu4 7 2 2" xfId="2602" xr:uid="{70385060-69CA-4FCC-A2DD-A15664102F9F}"/>
    <cellStyle name="%20 - Vurgu4 7 3" xfId="610" xr:uid="{00000000-0005-0000-0000-00004E010000}"/>
    <cellStyle name="%20 - Vurgu4 7 3 2" xfId="2601" xr:uid="{DFA0DFE0-A664-472B-B46F-3DB10384F076}"/>
    <cellStyle name="%20 - Vurgu4 7 4" xfId="2179" xr:uid="{4080BA00-CFFC-4EB7-8745-B39312D9B405}"/>
    <cellStyle name="%20 - Vurgu4 8" xfId="612" xr:uid="{00000000-0005-0000-0000-00004F010000}"/>
    <cellStyle name="%20 - Vurgu4 8 2" xfId="2603" xr:uid="{0BAB4B29-5D7B-4A83-94DA-AA72BA05F26A}"/>
    <cellStyle name="%20 - Vurgu5" xfId="3745" builtinId="46" customBuiltin="1"/>
    <cellStyle name="%20 - Vurgu5 2" xfId="92" xr:uid="{00000000-0005-0000-0000-000050010000}"/>
    <cellStyle name="%20 - Vurgu5 2 10" xfId="1653" xr:uid="{00000000-0005-0000-0000-000051010000}"/>
    <cellStyle name="%20 - Vurgu5 2 2" xfId="93" xr:uid="{00000000-0005-0000-0000-000052010000}"/>
    <cellStyle name="%20 - Vurgu5 2 2 2" xfId="94" xr:uid="{00000000-0005-0000-0000-000053010000}"/>
    <cellStyle name="%20 - Vurgu5 2 2 3" xfId="1266" xr:uid="{00000000-0005-0000-0000-000054010000}"/>
    <cellStyle name="%20 - Vurgu5 2 3" xfId="95" xr:uid="{00000000-0005-0000-0000-000055010000}"/>
    <cellStyle name="%20 - Vurgu5 2 3 2" xfId="1654" xr:uid="{00000000-0005-0000-0000-000056010000}"/>
    <cellStyle name="%20 - Vurgu5 2 4" xfId="1265" xr:uid="{00000000-0005-0000-0000-000057010000}"/>
    <cellStyle name="%20 - Vurgu5 2 5" xfId="1655" xr:uid="{00000000-0005-0000-0000-000058010000}"/>
    <cellStyle name="%20 - Vurgu5 2 6" xfId="1656" xr:uid="{00000000-0005-0000-0000-000059010000}"/>
    <cellStyle name="%20 - Vurgu5 2 7" xfId="1657" xr:uid="{00000000-0005-0000-0000-00005A010000}"/>
    <cellStyle name="%20 - Vurgu5 2 8" xfId="1658" xr:uid="{00000000-0005-0000-0000-00005B010000}"/>
    <cellStyle name="%20 - Vurgu5 2 9" xfId="1659" xr:uid="{00000000-0005-0000-0000-00005C010000}"/>
    <cellStyle name="%20 - Vurgu5 3" xfId="96" xr:uid="{00000000-0005-0000-0000-00005D010000}"/>
    <cellStyle name="%20 - Vurgu5 3 10" xfId="97" xr:uid="{00000000-0005-0000-0000-00005E010000}"/>
    <cellStyle name="%20 - Vurgu5 3 10 2" xfId="615" xr:uid="{00000000-0005-0000-0000-00005F010000}"/>
    <cellStyle name="%20 - Vurgu5 3 10 2 2" xfId="2606" xr:uid="{2F0142E0-5637-4F72-A9B4-2C56A31CFADB}"/>
    <cellStyle name="%20 - Vurgu5 3 10 3" xfId="614" xr:uid="{00000000-0005-0000-0000-000060010000}"/>
    <cellStyle name="%20 - Vurgu5 3 10 3 2" xfId="2605" xr:uid="{AE4F0500-8F81-4483-9DB3-0A491E4EA1FB}"/>
    <cellStyle name="%20 - Vurgu5 3 10 4" xfId="1660" xr:uid="{00000000-0005-0000-0000-000061010000}"/>
    <cellStyle name="%20 - Vurgu5 3 10 5" xfId="2181" xr:uid="{F30B756B-7546-472F-A48D-1B0A69FE81A9}"/>
    <cellStyle name="%20 - Vurgu5 3 11" xfId="616" xr:uid="{00000000-0005-0000-0000-000062010000}"/>
    <cellStyle name="%20 - Vurgu5 3 11 2" xfId="2607" xr:uid="{5EEAB531-7D5E-4E04-BCA6-B25245D1FE4F}"/>
    <cellStyle name="%20 - Vurgu5 3 12" xfId="613" xr:uid="{00000000-0005-0000-0000-000063010000}"/>
    <cellStyle name="%20 - Vurgu5 3 12 2" xfId="2604" xr:uid="{59955E13-C043-4201-B3D7-C06288AB62D9}"/>
    <cellStyle name="%20 - Vurgu5 3 13" xfId="1267" xr:uid="{00000000-0005-0000-0000-000064010000}"/>
    <cellStyle name="%20 - Vurgu5 3 14" xfId="2180" xr:uid="{D70F2147-47C9-4CA1-A0D3-2C9F6677F011}"/>
    <cellStyle name="%20 - Vurgu5 3 2" xfId="98" xr:uid="{00000000-0005-0000-0000-000065010000}"/>
    <cellStyle name="%20 - Vurgu5 3 2 2" xfId="618" xr:uid="{00000000-0005-0000-0000-000066010000}"/>
    <cellStyle name="%20 - Vurgu5 3 2 2 2" xfId="2609" xr:uid="{659B4020-65D0-438D-9154-072A975E5D6D}"/>
    <cellStyle name="%20 - Vurgu5 3 2 3" xfId="617" xr:uid="{00000000-0005-0000-0000-000067010000}"/>
    <cellStyle name="%20 - Vurgu5 3 2 3 2" xfId="2608" xr:uid="{FDE69A3D-0E6B-4DF2-AAA5-A6619543C6E6}"/>
    <cellStyle name="%20 - Vurgu5 3 2 4" xfId="1268" xr:uid="{00000000-0005-0000-0000-000068010000}"/>
    <cellStyle name="%20 - Vurgu5 3 2 5" xfId="2182" xr:uid="{B58473C9-0977-41A1-8545-A11836F91F15}"/>
    <cellStyle name="%20 - Vurgu5 3 3" xfId="99" xr:uid="{00000000-0005-0000-0000-000069010000}"/>
    <cellStyle name="%20 - Vurgu5 3 3 2" xfId="620" xr:uid="{00000000-0005-0000-0000-00006A010000}"/>
    <cellStyle name="%20 - Vurgu5 3 3 2 2" xfId="2611" xr:uid="{5A5F802F-DF8A-4075-AE80-981B60327102}"/>
    <cellStyle name="%20 - Vurgu5 3 3 3" xfId="619" xr:uid="{00000000-0005-0000-0000-00006B010000}"/>
    <cellStyle name="%20 - Vurgu5 3 3 3 2" xfId="2610" xr:uid="{8FBF4AF1-2C6A-41F5-A659-2316CA601F01}"/>
    <cellStyle name="%20 - Vurgu5 3 3 4" xfId="1661" xr:uid="{00000000-0005-0000-0000-00006C010000}"/>
    <cellStyle name="%20 - Vurgu5 3 3 5" xfId="2183" xr:uid="{1A123094-1DE4-4662-B901-57A2B16C8181}"/>
    <cellStyle name="%20 - Vurgu5 3 4" xfId="100" xr:uid="{00000000-0005-0000-0000-00006D010000}"/>
    <cellStyle name="%20 - Vurgu5 3 4 2" xfId="622" xr:uid="{00000000-0005-0000-0000-00006E010000}"/>
    <cellStyle name="%20 - Vurgu5 3 4 2 2" xfId="2613" xr:uid="{FA060E8C-AA61-4A89-BC88-92C6E45BEE2D}"/>
    <cellStyle name="%20 - Vurgu5 3 4 3" xfId="621" xr:uid="{00000000-0005-0000-0000-00006F010000}"/>
    <cellStyle name="%20 - Vurgu5 3 4 3 2" xfId="2612" xr:uid="{5503604F-9E46-49FC-AD41-A7581975CAC6}"/>
    <cellStyle name="%20 - Vurgu5 3 4 4" xfId="1662" xr:uid="{00000000-0005-0000-0000-000070010000}"/>
    <cellStyle name="%20 - Vurgu5 3 4 5" xfId="2184" xr:uid="{DE0EA452-EFC9-4211-8773-0DE21DBE61CC}"/>
    <cellStyle name="%20 - Vurgu5 3 5" xfId="101" xr:uid="{00000000-0005-0000-0000-000071010000}"/>
    <cellStyle name="%20 - Vurgu5 3 5 2" xfId="624" xr:uid="{00000000-0005-0000-0000-000072010000}"/>
    <cellStyle name="%20 - Vurgu5 3 5 2 2" xfId="2615" xr:uid="{D8C1C98F-AFED-43FF-AE62-5F5FEA6F6E14}"/>
    <cellStyle name="%20 - Vurgu5 3 5 3" xfId="623" xr:uid="{00000000-0005-0000-0000-000073010000}"/>
    <cellStyle name="%20 - Vurgu5 3 5 3 2" xfId="2614" xr:uid="{A5C9BDB7-28D8-413F-A9E2-31C1F8579F33}"/>
    <cellStyle name="%20 - Vurgu5 3 5 4" xfId="1663" xr:uid="{00000000-0005-0000-0000-000074010000}"/>
    <cellStyle name="%20 - Vurgu5 3 5 5" xfId="2185" xr:uid="{00015CFE-782B-41E9-A09F-FB418DD9A05E}"/>
    <cellStyle name="%20 - Vurgu5 3 6" xfId="102" xr:uid="{00000000-0005-0000-0000-000075010000}"/>
    <cellStyle name="%20 - Vurgu5 3 6 2" xfId="626" xr:uid="{00000000-0005-0000-0000-000076010000}"/>
    <cellStyle name="%20 - Vurgu5 3 6 2 2" xfId="2617" xr:uid="{91D66830-F9F7-4AF2-ABBC-0686DC13EB5D}"/>
    <cellStyle name="%20 - Vurgu5 3 6 3" xfId="625" xr:uid="{00000000-0005-0000-0000-000077010000}"/>
    <cellStyle name="%20 - Vurgu5 3 6 3 2" xfId="2616" xr:uid="{10E608E4-E288-45CA-904D-D71F221FB08E}"/>
    <cellStyle name="%20 - Vurgu5 3 6 4" xfId="1664" xr:uid="{00000000-0005-0000-0000-000078010000}"/>
    <cellStyle name="%20 - Vurgu5 3 6 5" xfId="2186" xr:uid="{FF0D29F0-BBB9-4143-A1E5-701576E98074}"/>
    <cellStyle name="%20 - Vurgu5 3 7" xfId="103" xr:uid="{00000000-0005-0000-0000-000079010000}"/>
    <cellStyle name="%20 - Vurgu5 3 7 2" xfId="628" xr:uid="{00000000-0005-0000-0000-00007A010000}"/>
    <cellStyle name="%20 - Vurgu5 3 7 2 2" xfId="2619" xr:uid="{7DA213F8-751E-4231-AAF3-73BA829A4A03}"/>
    <cellStyle name="%20 - Vurgu5 3 7 3" xfId="627" xr:uid="{00000000-0005-0000-0000-00007B010000}"/>
    <cellStyle name="%20 - Vurgu5 3 7 3 2" xfId="2618" xr:uid="{7D0FCA58-B2C5-4A47-8C62-4C06D9BC9A7B}"/>
    <cellStyle name="%20 - Vurgu5 3 7 4" xfId="1665" xr:uid="{00000000-0005-0000-0000-00007C010000}"/>
    <cellStyle name="%20 - Vurgu5 3 7 5" xfId="2187" xr:uid="{B0F1965D-C88D-4896-96B7-ADA76A08DA1C}"/>
    <cellStyle name="%20 - Vurgu5 3 8" xfId="104" xr:uid="{00000000-0005-0000-0000-00007D010000}"/>
    <cellStyle name="%20 - Vurgu5 3 8 2" xfId="630" xr:uid="{00000000-0005-0000-0000-00007E010000}"/>
    <cellStyle name="%20 - Vurgu5 3 8 2 2" xfId="2621" xr:uid="{3AC3F277-6852-4197-AA7B-CED7A8E05DB6}"/>
    <cellStyle name="%20 - Vurgu5 3 8 3" xfId="629" xr:uid="{00000000-0005-0000-0000-00007F010000}"/>
    <cellStyle name="%20 - Vurgu5 3 8 3 2" xfId="2620" xr:uid="{7BAA799B-9F3A-4762-89B6-17EB6199F9D4}"/>
    <cellStyle name="%20 - Vurgu5 3 8 4" xfId="1666" xr:uid="{00000000-0005-0000-0000-000080010000}"/>
    <cellStyle name="%20 - Vurgu5 3 8 5" xfId="2188" xr:uid="{D74A7CF7-0005-4A3D-8A9B-41F00AC8039F}"/>
    <cellStyle name="%20 - Vurgu5 3 9" xfId="105" xr:uid="{00000000-0005-0000-0000-000081010000}"/>
    <cellStyle name="%20 - Vurgu5 3 9 2" xfId="632" xr:uid="{00000000-0005-0000-0000-000082010000}"/>
    <cellStyle name="%20 - Vurgu5 3 9 2 2" xfId="2623" xr:uid="{19D9DF52-72D1-4F7E-9E8A-8736A035A307}"/>
    <cellStyle name="%20 - Vurgu5 3 9 3" xfId="631" xr:uid="{00000000-0005-0000-0000-000083010000}"/>
    <cellStyle name="%20 - Vurgu5 3 9 3 2" xfId="2622" xr:uid="{BE177C8D-CF31-4FD1-A334-6F0B7987D30A}"/>
    <cellStyle name="%20 - Vurgu5 3 9 4" xfId="1667" xr:uid="{00000000-0005-0000-0000-000084010000}"/>
    <cellStyle name="%20 - Vurgu5 3 9 5" xfId="2189" xr:uid="{79998970-8C8A-4DA3-9DE4-41272B6EE702}"/>
    <cellStyle name="%20 - Vurgu5 4" xfId="106" xr:uid="{00000000-0005-0000-0000-000085010000}"/>
    <cellStyle name="%20 - Vurgu5 4 10" xfId="1668" xr:uid="{00000000-0005-0000-0000-000086010000}"/>
    <cellStyle name="%20 - Vurgu5 4 11" xfId="2190" xr:uid="{1A649026-96DD-4584-A82C-984FC67038DE}"/>
    <cellStyle name="%20 - Vurgu5 4 2" xfId="634" xr:uid="{00000000-0005-0000-0000-000087010000}"/>
    <cellStyle name="%20 - Vurgu5 4 2 2" xfId="1270" xr:uid="{00000000-0005-0000-0000-000088010000}"/>
    <cellStyle name="%20 - Vurgu5 4 2 3" xfId="2625" xr:uid="{6E7D9F29-D598-49D3-B557-65B103C922FC}"/>
    <cellStyle name="%20 - Vurgu5 4 3" xfId="633" xr:uid="{00000000-0005-0000-0000-000089010000}"/>
    <cellStyle name="%20 - Vurgu5 4 3 2" xfId="1669" xr:uid="{00000000-0005-0000-0000-00008A010000}"/>
    <cellStyle name="%20 - Vurgu5 4 3 3" xfId="2624" xr:uid="{311DD502-151D-4A38-BE5B-388869787795}"/>
    <cellStyle name="%20 - Vurgu5 4 4" xfId="1269" xr:uid="{00000000-0005-0000-0000-00008B010000}"/>
    <cellStyle name="%20 - Vurgu5 4 5" xfId="1670" xr:uid="{00000000-0005-0000-0000-00008C010000}"/>
    <cellStyle name="%20 - Vurgu5 4 6" xfId="1671" xr:uid="{00000000-0005-0000-0000-00008D010000}"/>
    <cellStyle name="%20 - Vurgu5 4 7" xfId="1672" xr:uid="{00000000-0005-0000-0000-00008E010000}"/>
    <cellStyle name="%20 - Vurgu5 4 8" xfId="1673" xr:uid="{00000000-0005-0000-0000-00008F010000}"/>
    <cellStyle name="%20 - Vurgu5 4 9" xfId="1674" xr:uid="{00000000-0005-0000-0000-000090010000}"/>
    <cellStyle name="%20 - Vurgu5 5" xfId="107" xr:uid="{00000000-0005-0000-0000-000091010000}"/>
    <cellStyle name="%20 - Vurgu5 5 10" xfId="1675" xr:uid="{00000000-0005-0000-0000-000092010000}"/>
    <cellStyle name="%20 - Vurgu5 5 11" xfId="2191" xr:uid="{4B520B1A-241B-4BE7-9D06-8427598C29CD}"/>
    <cellStyle name="%20 - Vurgu5 5 2" xfId="636" xr:uid="{00000000-0005-0000-0000-000093010000}"/>
    <cellStyle name="%20 - Vurgu5 5 2 2" xfId="1272" xr:uid="{00000000-0005-0000-0000-000094010000}"/>
    <cellStyle name="%20 - Vurgu5 5 2 3" xfId="2627" xr:uid="{6E70F5AC-40AC-4CE0-9E82-8CD94AC7BA06}"/>
    <cellStyle name="%20 - Vurgu5 5 3" xfId="635" xr:uid="{00000000-0005-0000-0000-000095010000}"/>
    <cellStyle name="%20 - Vurgu5 5 3 2" xfId="1676" xr:uid="{00000000-0005-0000-0000-000096010000}"/>
    <cellStyle name="%20 - Vurgu5 5 3 3" xfId="2626" xr:uid="{2DC8BA7E-4DAE-4012-B17D-8856B4A9978F}"/>
    <cellStyle name="%20 - Vurgu5 5 4" xfId="1271" xr:uid="{00000000-0005-0000-0000-000097010000}"/>
    <cellStyle name="%20 - Vurgu5 5 5" xfId="1677" xr:uid="{00000000-0005-0000-0000-000098010000}"/>
    <cellStyle name="%20 - Vurgu5 5 6" xfId="1678" xr:uid="{00000000-0005-0000-0000-000099010000}"/>
    <cellStyle name="%20 - Vurgu5 5 7" xfId="1679" xr:uid="{00000000-0005-0000-0000-00009A010000}"/>
    <cellStyle name="%20 - Vurgu5 5 8" xfId="1680" xr:uid="{00000000-0005-0000-0000-00009B010000}"/>
    <cellStyle name="%20 - Vurgu5 5 9" xfId="1681" xr:uid="{00000000-0005-0000-0000-00009C010000}"/>
    <cellStyle name="%20 - Vurgu5 6" xfId="108" xr:uid="{00000000-0005-0000-0000-00009D010000}"/>
    <cellStyle name="%20 - Vurgu5 6 2" xfId="638" xr:uid="{00000000-0005-0000-0000-00009E010000}"/>
    <cellStyle name="%20 - Vurgu5 6 2 2" xfId="2629" xr:uid="{76179097-C248-4DD7-88A3-263DDC5E846A}"/>
    <cellStyle name="%20 - Vurgu5 6 3" xfId="637" xr:uid="{00000000-0005-0000-0000-00009F010000}"/>
    <cellStyle name="%20 - Vurgu5 6 3 2" xfId="2628" xr:uid="{9C13C6C4-9798-46B7-ADAE-4C8AA76BB79A}"/>
    <cellStyle name="%20 - Vurgu5 6 4" xfId="2192" xr:uid="{1108C57B-543C-4441-94BD-0CF28019F3D2}"/>
    <cellStyle name="%20 - Vurgu5 7" xfId="109" xr:uid="{00000000-0005-0000-0000-0000A0010000}"/>
    <cellStyle name="%20 - Vurgu5 7 2" xfId="640" xr:uid="{00000000-0005-0000-0000-0000A1010000}"/>
    <cellStyle name="%20 - Vurgu5 7 2 2" xfId="2631" xr:uid="{C6477329-DF6A-4DC4-BB3D-67E2ED148776}"/>
    <cellStyle name="%20 - Vurgu5 7 3" xfId="639" xr:uid="{00000000-0005-0000-0000-0000A2010000}"/>
    <cellStyle name="%20 - Vurgu5 7 3 2" xfId="2630" xr:uid="{36AA1B39-7BFE-4418-A9C9-5275B2A3016B}"/>
    <cellStyle name="%20 - Vurgu5 7 4" xfId="2193" xr:uid="{53E5BC9C-93FB-43B9-8D9B-CB0E3BC0249B}"/>
    <cellStyle name="%20 - Vurgu5 8" xfId="641" xr:uid="{00000000-0005-0000-0000-0000A3010000}"/>
    <cellStyle name="%20 - Vurgu5 8 2" xfId="2632" xr:uid="{46CE0D8B-D935-47EC-B933-338E941096AB}"/>
    <cellStyle name="%20 - Vurgu6" xfId="3749" builtinId="50" customBuiltin="1"/>
    <cellStyle name="%20 - Vurgu6 2" xfId="110" xr:uid="{00000000-0005-0000-0000-0000A4010000}"/>
    <cellStyle name="%20 - Vurgu6 2 10" xfId="1682" xr:uid="{00000000-0005-0000-0000-0000A5010000}"/>
    <cellStyle name="%20 - Vurgu6 2 2" xfId="111" xr:uid="{00000000-0005-0000-0000-0000A6010000}"/>
    <cellStyle name="%20 - Vurgu6 2 2 2" xfId="112" xr:uid="{00000000-0005-0000-0000-0000A7010000}"/>
    <cellStyle name="%20 - Vurgu6 2 2 3" xfId="1274" xr:uid="{00000000-0005-0000-0000-0000A8010000}"/>
    <cellStyle name="%20 - Vurgu6 2 3" xfId="113" xr:uid="{00000000-0005-0000-0000-0000A9010000}"/>
    <cellStyle name="%20 - Vurgu6 2 3 2" xfId="1683" xr:uid="{00000000-0005-0000-0000-0000AA010000}"/>
    <cellStyle name="%20 - Vurgu6 2 4" xfId="1273" xr:uid="{00000000-0005-0000-0000-0000AB010000}"/>
    <cellStyle name="%20 - Vurgu6 2 5" xfId="1684" xr:uid="{00000000-0005-0000-0000-0000AC010000}"/>
    <cellStyle name="%20 - Vurgu6 2 6" xfId="1685" xr:uid="{00000000-0005-0000-0000-0000AD010000}"/>
    <cellStyle name="%20 - Vurgu6 2 7" xfId="1686" xr:uid="{00000000-0005-0000-0000-0000AE010000}"/>
    <cellStyle name="%20 - Vurgu6 2 8" xfId="1687" xr:uid="{00000000-0005-0000-0000-0000AF010000}"/>
    <cellStyle name="%20 - Vurgu6 2 9" xfId="1688" xr:uid="{00000000-0005-0000-0000-0000B0010000}"/>
    <cellStyle name="%20 - Vurgu6 3" xfId="114" xr:uid="{00000000-0005-0000-0000-0000B1010000}"/>
    <cellStyle name="%20 - Vurgu6 3 10" xfId="115" xr:uid="{00000000-0005-0000-0000-0000B2010000}"/>
    <cellStyle name="%20 - Vurgu6 3 10 2" xfId="644" xr:uid="{00000000-0005-0000-0000-0000B3010000}"/>
    <cellStyle name="%20 - Vurgu6 3 10 2 2" xfId="2635" xr:uid="{C4B65056-E386-4DAF-905D-47134CB600D2}"/>
    <cellStyle name="%20 - Vurgu6 3 10 3" xfId="643" xr:uid="{00000000-0005-0000-0000-0000B4010000}"/>
    <cellStyle name="%20 - Vurgu6 3 10 3 2" xfId="2634" xr:uid="{DE6D881E-B62F-4284-A86D-BD92DB3425C7}"/>
    <cellStyle name="%20 - Vurgu6 3 10 4" xfId="1689" xr:uid="{00000000-0005-0000-0000-0000B5010000}"/>
    <cellStyle name="%20 - Vurgu6 3 10 5" xfId="2195" xr:uid="{13FAAE5B-D95A-4F7E-9497-9640F6998677}"/>
    <cellStyle name="%20 - Vurgu6 3 11" xfId="645" xr:uid="{00000000-0005-0000-0000-0000B6010000}"/>
    <cellStyle name="%20 - Vurgu6 3 11 2" xfId="2636" xr:uid="{13E6C70A-3415-4EF2-AA55-F0A8E578C552}"/>
    <cellStyle name="%20 - Vurgu6 3 12" xfId="642" xr:uid="{00000000-0005-0000-0000-0000B7010000}"/>
    <cellStyle name="%20 - Vurgu6 3 12 2" xfId="2633" xr:uid="{C21A3BBA-B55E-441C-9305-9B93E6EB6B1E}"/>
    <cellStyle name="%20 - Vurgu6 3 13" xfId="1275" xr:uid="{00000000-0005-0000-0000-0000B8010000}"/>
    <cellStyle name="%20 - Vurgu6 3 14" xfId="2194" xr:uid="{C16C0283-C25C-4732-BD9C-FCEFB4B6E806}"/>
    <cellStyle name="%20 - Vurgu6 3 2" xfId="116" xr:uid="{00000000-0005-0000-0000-0000B9010000}"/>
    <cellStyle name="%20 - Vurgu6 3 2 2" xfId="647" xr:uid="{00000000-0005-0000-0000-0000BA010000}"/>
    <cellStyle name="%20 - Vurgu6 3 2 2 2" xfId="2638" xr:uid="{3EC0D2B7-AE67-4DBA-B9DC-2AE02933E475}"/>
    <cellStyle name="%20 - Vurgu6 3 2 3" xfId="646" xr:uid="{00000000-0005-0000-0000-0000BB010000}"/>
    <cellStyle name="%20 - Vurgu6 3 2 3 2" xfId="2637" xr:uid="{17650C33-EBF2-4067-9404-804A7BB83132}"/>
    <cellStyle name="%20 - Vurgu6 3 2 4" xfId="1276" xr:uid="{00000000-0005-0000-0000-0000BC010000}"/>
    <cellStyle name="%20 - Vurgu6 3 2 5" xfId="2196" xr:uid="{2C8D56A6-4F23-4B32-BAA1-F8B8D087C2F3}"/>
    <cellStyle name="%20 - Vurgu6 3 3" xfId="117" xr:uid="{00000000-0005-0000-0000-0000BD010000}"/>
    <cellStyle name="%20 - Vurgu6 3 3 2" xfId="649" xr:uid="{00000000-0005-0000-0000-0000BE010000}"/>
    <cellStyle name="%20 - Vurgu6 3 3 2 2" xfId="2640" xr:uid="{D11DED08-5086-48A1-8F95-0E175C2688DA}"/>
    <cellStyle name="%20 - Vurgu6 3 3 3" xfId="648" xr:uid="{00000000-0005-0000-0000-0000BF010000}"/>
    <cellStyle name="%20 - Vurgu6 3 3 3 2" xfId="2639" xr:uid="{664862A2-9DA5-4B0E-B420-73FC4A355C07}"/>
    <cellStyle name="%20 - Vurgu6 3 3 4" xfId="1690" xr:uid="{00000000-0005-0000-0000-0000C0010000}"/>
    <cellStyle name="%20 - Vurgu6 3 3 5" xfId="2197" xr:uid="{7FE03981-4433-483E-A455-A6B42C1CC039}"/>
    <cellStyle name="%20 - Vurgu6 3 4" xfId="118" xr:uid="{00000000-0005-0000-0000-0000C1010000}"/>
    <cellStyle name="%20 - Vurgu6 3 4 2" xfId="651" xr:uid="{00000000-0005-0000-0000-0000C2010000}"/>
    <cellStyle name="%20 - Vurgu6 3 4 2 2" xfId="2642" xr:uid="{03534805-9285-44B1-9743-D91053B96B77}"/>
    <cellStyle name="%20 - Vurgu6 3 4 3" xfId="650" xr:uid="{00000000-0005-0000-0000-0000C3010000}"/>
    <cellStyle name="%20 - Vurgu6 3 4 3 2" xfId="2641" xr:uid="{4C726E9D-A048-43A2-BD16-AE7A2AABD97A}"/>
    <cellStyle name="%20 - Vurgu6 3 4 4" xfId="1691" xr:uid="{00000000-0005-0000-0000-0000C4010000}"/>
    <cellStyle name="%20 - Vurgu6 3 4 5" xfId="2198" xr:uid="{EC558E9D-09F6-4C60-B59A-152354022A5C}"/>
    <cellStyle name="%20 - Vurgu6 3 5" xfId="119" xr:uid="{00000000-0005-0000-0000-0000C5010000}"/>
    <cellStyle name="%20 - Vurgu6 3 5 2" xfId="653" xr:uid="{00000000-0005-0000-0000-0000C6010000}"/>
    <cellStyle name="%20 - Vurgu6 3 5 2 2" xfId="2644" xr:uid="{CB66E46F-B823-419A-BC8E-021FFFB533D1}"/>
    <cellStyle name="%20 - Vurgu6 3 5 3" xfId="652" xr:uid="{00000000-0005-0000-0000-0000C7010000}"/>
    <cellStyle name="%20 - Vurgu6 3 5 3 2" xfId="2643" xr:uid="{B59D963C-ACA5-4B7E-9EED-947D29BE2FAB}"/>
    <cellStyle name="%20 - Vurgu6 3 5 4" xfId="1692" xr:uid="{00000000-0005-0000-0000-0000C8010000}"/>
    <cellStyle name="%20 - Vurgu6 3 5 5" xfId="2199" xr:uid="{4B0CE9EE-EFDE-486B-88A3-25551C30E391}"/>
    <cellStyle name="%20 - Vurgu6 3 6" xfId="120" xr:uid="{00000000-0005-0000-0000-0000C9010000}"/>
    <cellStyle name="%20 - Vurgu6 3 6 2" xfId="655" xr:uid="{00000000-0005-0000-0000-0000CA010000}"/>
    <cellStyle name="%20 - Vurgu6 3 6 2 2" xfId="2646" xr:uid="{24A37920-E498-40F9-A40D-081930279675}"/>
    <cellStyle name="%20 - Vurgu6 3 6 3" xfId="654" xr:uid="{00000000-0005-0000-0000-0000CB010000}"/>
    <cellStyle name="%20 - Vurgu6 3 6 3 2" xfId="2645" xr:uid="{B8ED6FD8-8A2E-418E-90BB-36D599982D2D}"/>
    <cellStyle name="%20 - Vurgu6 3 6 4" xfId="1693" xr:uid="{00000000-0005-0000-0000-0000CC010000}"/>
    <cellStyle name="%20 - Vurgu6 3 6 5" xfId="2200" xr:uid="{92AFE417-E5F1-4F55-A698-F25C2E28221C}"/>
    <cellStyle name="%20 - Vurgu6 3 7" xfId="121" xr:uid="{00000000-0005-0000-0000-0000CD010000}"/>
    <cellStyle name="%20 - Vurgu6 3 7 2" xfId="657" xr:uid="{00000000-0005-0000-0000-0000CE010000}"/>
    <cellStyle name="%20 - Vurgu6 3 7 2 2" xfId="2648" xr:uid="{FA1213DB-4698-4178-BFCA-636BAD1FFED4}"/>
    <cellStyle name="%20 - Vurgu6 3 7 3" xfId="656" xr:uid="{00000000-0005-0000-0000-0000CF010000}"/>
    <cellStyle name="%20 - Vurgu6 3 7 3 2" xfId="2647" xr:uid="{A22C3631-D7FD-40EA-8E4D-B24ABC3D5BE5}"/>
    <cellStyle name="%20 - Vurgu6 3 7 4" xfId="1694" xr:uid="{00000000-0005-0000-0000-0000D0010000}"/>
    <cellStyle name="%20 - Vurgu6 3 7 5" xfId="2201" xr:uid="{9EE48E75-DE92-4242-AB38-E28E868B1701}"/>
    <cellStyle name="%20 - Vurgu6 3 8" xfId="122" xr:uid="{00000000-0005-0000-0000-0000D1010000}"/>
    <cellStyle name="%20 - Vurgu6 3 8 2" xfId="659" xr:uid="{00000000-0005-0000-0000-0000D2010000}"/>
    <cellStyle name="%20 - Vurgu6 3 8 2 2" xfId="2650" xr:uid="{2298609D-3298-4D4D-A74A-13764CC61E45}"/>
    <cellStyle name="%20 - Vurgu6 3 8 3" xfId="658" xr:uid="{00000000-0005-0000-0000-0000D3010000}"/>
    <cellStyle name="%20 - Vurgu6 3 8 3 2" xfId="2649" xr:uid="{7095CBC4-6040-43B7-BF13-FF53AB160ECC}"/>
    <cellStyle name="%20 - Vurgu6 3 8 4" xfId="1695" xr:uid="{00000000-0005-0000-0000-0000D4010000}"/>
    <cellStyle name="%20 - Vurgu6 3 8 5" xfId="2202" xr:uid="{2A3E293F-61D7-400E-814D-1E9A813CCEF2}"/>
    <cellStyle name="%20 - Vurgu6 3 9" xfId="123" xr:uid="{00000000-0005-0000-0000-0000D5010000}"/>
    <cellStyle name="%20 - Vurgu6 3 9 2" xfId="661" xr:uid="{00000000-0005-0000-0000-0000D6010000}"/>
    <cellStyle name="%20 - Vurgu6 3 9 2 2" xfId="2652" xr:uid="{49982416-0486-41F4-98DB-94E5CA93ACBE}"/>
    <cellStyle name="%20 - Vurgu6 3 9 3" xfId="660" xr:uid="{00000000-0005-0000-0000-0000D7010000}"/>
    <cellStyle name="%20 - Vurgu6 3 9 3 2" xfId="2651" xr:uid="{5CEE6BC6-082A-4E35-8EB7-5A4A25505843}"/>
    <cellStyle name="%20 - Vurgu6 3 9 4" xfId="1696" xr:uid="{00000000-0005-0000-0000-0000D8010000}"/>
    <cellStyle name="%20 - Vurgu6 3 9 5" xfId="2203" xr:uid="{A39FBC53-669E-4EEB-B489-D4F92215DC1E}"/>
    <cellStyle name="%20 - Vurgu6 4" xfId="124" xr:uid="{00000000-0005-0000-0000-0000D9010000}"/>
    <cellStyle name="%20 - Vurgu6 4 10" xfId="1697" xr:uid="{00000000-0005-0000-0000-0000DA010000}"/>
    <cellStyle name="%20 - Vurgu6 4 11" xfId="2204" xr:uid="{9C89762A-1374-4C14-BFC2-D1C8AF1778D6}"/>
    <cellStyle name="%20 - Vurgu6 4 2" xfId="663" xr:uid="{00000000-0005-0000-0000-0000DB010000}"/>
    <cellStyle name="%20 - Vurgu6 4 2 2" xfId="1278" xr:uid="{00000000-0005-0000-0000-0000DC010000}"/>
    <cellStyle name="%20 - Vurgu6 4 2 3" xfId="2654" xr:uid="{1A0AEABF-81F8-4C11-BCC3-F2F9AB19C2E6}"/>
    <cellStyle name="%20 - Vurgu6 4 3" xfId="662" xr:uid="{00000000-0005-0000-0000-0000DD010000}"/>
    <cellStyle name="%20 - Vurgu6 4 3 2" xfId="1698" xr:uid="{00000000-0005-0000-0000-0000DE010000}"/>
    <cellStyle name="%20 - Vurgu6 4 3 3" xfId="2653" xr:uid="{2B333ABD-252D-4060-8CDD-C1A53A940B2A}"/>
    <cellStyle name="%20 - Vurgu6 4 4" xfId="1277" xr:uid="{00000000-0005-0000-0000-0000DF010000}"/>
    <cellStyle name="%20 - Vurgu6 4 5" xfId="1699" xr:uid="{00000000-0005-0000-0000-0000E0010000}"/>
    <cellStyle name="%20 - Vurgu6 4 6" xfId="1700" xr:uid="{00000000-0005-0000-0000-0000E1010000}"/>
    <cellStyle name="%20 - Vurgu6 4 7" xfId="1701" xr:uid="{00000000-0005-0000-0000-0000E2010000}"/>
    <cellStyle name="%20 - Vurgu6 4 8" xfId="1702" xr:uid="{00000000-0005-0000-0000-0000E3010000}"/>
    <cellStyle name="%20 - Vurgu6 4 9" xfId="1703" xr:uid="{00000000-0005-0000-0000-0000E4010000}"/>
    <cellStyle name="%20 - Vurgu6 5" xfId="125" xr:uid="{00000000-0005-0000-0000-0000E5010000}"/>
    <cellStyle name="%20 - Vurgu6 5 10" xfId="1704" xr:uid="{00000000-0005-0000-0000-0000E6010000}"/>
    <cellStyle name="%20 - Vurgu6 5 11" xfId="2205" xr:uid="{317A90C4-87D7-4B43-B783-47C7FCEDB8BB}"/>
    <cellStyle name="%20 - Vurgu6 5 2" xfId="665" xr:uid="{00000000-0005-0000-0000-0000E7010000}"/>
    <cellStyle name="%20 - Vurgu6 5 2 2" xfId="1280" xr:uid="{00000000-0005-0000-0000-0000E8010000}"/>
    <cellStyle name="%20 - Vurgu6 5 2 3" xfId="2656" xr:uid="{6EA875FB-6FD5-48DD-88DF-E35A934B9C1D}"/>
    <cellStyle name="%20 - Vurgu6 5 3" xfId="664" xr:uid="{00000000-0005-0000-0000-0000E9010000}"/>
    <cellStyle name="%20 - Vurgu6 5 3 2" xfId="1705" xr:uid="{00000000-0005-0000-0000-0000EA010000}"/>
    <cellStyle name="%20 - Vurgu6 5 3 3" xfId="2655" xr:uid="{9C1FBC76-ED4E-4292-8882-A3F6712D1D17}"/>
    <cellStyle name="%20 - Vurgu6 5 4" xfId="1279" xr:uid="{00000000-0005-0000-0000-0000EB010000}"/>
    <cellStyle name="%20 - Vurgu6 5 5" xfId="1706" xr:uid="{00000000-0005-0000-0000-0000EC010000}"/>
    <cellStyle name="%20 - Vurgu6 5 6" xfId="1707" xr:uid="{00000000-0005-0000-0000-0000ED010000}"/>
    <cellStyle name="%20 - Vurgu6 5 7" xfId="1708" xr:uid="{00000000-0005-0000-0000-0000EE010000}"/>
    <cellStyle name="%20 - Vurgu6 5 8" xfId="1709" xr:uid="{00000000-0005-0000-0000-0000EF010000}"/>
    <cellStyle name="%20 - Vurgu6 5 9" xfId="1710" xr:uid="{00000000-0005-0000-0000-0000F0010000}"/>
    <cellStyle name="%20 - Vurgu6 6" xfId="126" xr:uid="{00000000-0005-0000-0000-0000F1010000}"/>
    <cellStyle name="%20 - Vurgu6 6 2" xfId="667" xr:uid="{00000000-0005-0000-0000-0000F2010000}"/>
    <cellStyle name="%20 - Vurgu6 6 2 2" xfId="2658" xr:uid="{8E6C2BCF-D592-41C8-89FF-7DFB79362699}"/>
    <cellStyle name="%20 - Vurgu6 6 3" xfId="666" xr:uid="{00000000-0005-0000-0000-0000F3010000}"/>
    <cellStyle name="%20 - Vurgu6 6 3 2" xfId="2657" xr:uid="{8584D394-61C0-4816-8558-8EE9B2F7D23B}"/>
    <cellStyle name="%20 - Vurgu6 6 4" xfId="2206" xr:uid="{DEE4BD85-1096-4596-AD48-A692452A74AA}"/>
    <cellStyle name="%20 - Vurgu6 7" xfId="127" xr:uid="{00000000-0005-0000-0000-0000F4010000}"/>
    <cellStyle name="%20 - Vurgu6 7 2" xfId="669" xr:uid="{00000000-0005-0000-0000-0000F5010000}"/>
    <cellStyle name="%20 - Vurgu6 7 2 2" xfId="2660" xr:uid="{AC65D0B7-AF10-494A-A3C1-C9B195BB45CA}"/>
    <cellStyle name="%20 - Vurgu6 7 3" xfId="668" xr:uid="{00000000-0005-0000-0000-0000F6010000}"/>
    <cellStyle name="%20 - Vurgu6 7 3 2" xfId="2659" xr:uid="{A742D63D-82E7-4FFA-9D6B-A706F4BEA40B}"/>
    <cellStyle name="%20 - Vurgu6 7 4" xfId="2207" xr:uid="{08B75448-F5BE-4335-824C-32A67FBF686B}"/>
    <cellStyle name="%20 - Vurgu6 8" xfId="670" xr:uid="{00000000-0005-0000-0000-0000F7010000}"/>
    <cellStyle name="%20 - Vurgu6 8 2" xfId="2661" xr:uid="{A5479355-99FF-47A5-8D62-F246DEE99B52}"/>
    <cellStyle name="%40 - Vurgu1" xfId="1528" builtinId="31"/>
    <cellStyle name="%40 - Vurgu1 10" xfId="3755" xr:uid="{C28601BF-0CCB-48DB-ADE7-247ADA1C9D37}"/>
    <cellStyle name="%40 - Vurgu1 2" xfId="128" xr:uid="{00000000-0005-0000-0000-0000F9010000}"/>
    <cellStyle name="%40 - Vurgu1 2 10" xfId="1711" xr:uid="{00000000-0005-0000-0000-0000FA010000}"/>
    <cellStyle name="%40 - Vurgu1 2 2" xfId="129" xr:uid="{00000000-0005-0000-0000-0000FB010000}"/>
    <cellStyle name="%40 - Vurgu1 2 2 2" xfId="130" xr:uid="{00000000-0005-0000-0000-0000FC010000}"/>
    <cellStyle name="%40 - Vurgu1 2 2 3" xfId="1282" xr:uid="{00000000-0005-0000-0000-0000FD010000}"/>
    <cellStyle name="%40 - Vurgu1 2 3" xfId="131" xr:uid="{00000000-0005-0000-0000-0000FE010000}"/>
    <cellStyle name="%40 - Vurgu1 2 3 2" xfId="1712" xr:uid="{00000000-0005-0000-0000-0000FF010000}"/>
    <cellStyle name="%40 - Vurgu1 2 4" xfId="1281" xr:uid="{00000000-0005-0000-0000-000000020000}"/>
    <cellStyle name="%40 - Vurgu1 2 5" xfId="1713" xr:uid="{00000000-0005-0000-0000-000001020000}"/>
    <cellStyle name="%40 - Vurgu1 2 6" xfId="1714" xr:uid="{00000000-0005-0000-0000-000002020000}"/>
    <cellStyle name="%40 - Vurgu1 2 7" xfId="1715" xr:uid="{00000000-0005-0000-0000-000003020000}"/>
    <cellStyle name="%40 - Vurgu1 2 8" xfId="1716" xr:uid="{00000000-0005-0000-0000-000004020000}"/>
    <cellStyle name="%40 - Vurgu1 2 9" xfId="1717" xr:uid="{00000000-0005-0000-0000-000005020000}"/>
    <cellStyle name="%40 - Vurgu1 3" xfId="132" xr:uid="{00000000-0005-0000-0000-000006020000}"/>
    <cellStyle name="%40 - Vurgu1 3 10" xfId="133" xr:uid="{00000000-0005-0000-0000-000007020000}"/>
    <cellStyle name="%40 - Vurgu1 3 10 2" xfId="673" xr:uid="{00000000-0005-0000-0000-000008020000}"/>
    <cellStyle name="%40 - Vurgu1 3 10 2 2" xfId="2664" xr:uid="{B1686082-1A0F-49C5-A9AE-61DA994CCB8B}"/>
    <cellStyle name="%40 - Vurgu1 3 10 3" xfId="672" xr:uid="{00000000-0005-0000-0000-000009020000}"/>
    <cellStyle name="%40 - Vurgu1 3 10 3 2" xfId="2663" xr:uid="{EED7684F-3E3B-4181-81AC-9A272DCEBB29}"/>
    <cellStyle name="%40 - Vurgu1 3 10 4" xfId="1718" xr:uid="{00000000-0005-0000-0000-00000A020000}"/>
    <cellStyle name="%40 - Vurgu1 3 10 5" xfId="2209" xr:uid="{231B464F-1E48-486F-97B2-C4EF7571F40B}"/>
    <cellStyle name="%40 - Vurgu1 3 11" xfId="674" xr:uid="{00000000-0005-0000-0000-00000B020000}"/>
    <cellStyle name="%40 - Vurgu1 3 11 2" xfId="2665" xr:uid="{49C0560D-4C9F-49D3-97DE-C77FC4866C44}"/>
    <cellStyle name="%40 - Vurgu1 3 12" xfId="671" xr:uid="{00000000-0005-0000-0000-00000C020000}"/>
    <cellStyle name="%40 - Vurgu1 3 12 2" xfId="2662" xr:uid="{181BFEAE-8C63-49E9-B5E2-EA134F079B5F}"/>
    <cellStyle name="%40 - Vurgu1 3 13" xfId="1283" xr:uid="{00000000-0005-0000-0000-00000D020000}"/>
    <cellStyle name="%40 - Vurgu1 3 14" xfId="2208" xr:uid="{42CCF5C6-FAF7-4B19-8DC3-87DCBCBD6D4C}"/>
    <cellStyle name="%40 - Vurgu1 3 2" xfId="134" xr:uid="{00000000-0005-0000-0000-00000E020000}"/>
    <cellStyle name="%40 - Vurgu1 3 2 2" xfId="676" xr:uid="{00000000-0005-0000-0000-00000F020000}"/>
    <cellStyle name="%40 - Vurgu1 3 2 2 2" xfId="2667" xr:uid="{D2833A88-F74B-4C94-A9E6-DFBC20495AE2}"/>
    <cellStyle name="%40 - Vurgu1 3 2 3" xfId="675" xr:uid="{00000000-0005-0000-0000-000010020000}"/>
    <cellStyle name="%40 - Vurgu1 3 2 3 2" xfId="2666" xr:uid="{9D8911C2-8276-441C-B92E-CA14CA333E7C}"/>
    <cellStyle name="%40 - Vurgu1 3 2 4" xfId="1284" xr:uid="{00000000-0005-0000-0000-000011020000}"/>
    <cellStyle name="%40 - Vurgu1 3 2 5" xfId="2210" xr:uid="{19976892-BA05-4109-9F11-E526A7359D59}"/>
    <cellStyle name="%40 - Vurgu1 3 3" xfId="135" xr:uid="{00000000-0005-0000-0000-000012020000}"/>
    <cellStyle name="%40 - Vurgu1 3 3 2" xfId="678" xr:uid="{00000000-0005-0000-0000-000013020000}"/>
    <cellStyle name="%40 - Vurgu1 3 3 2 2" xfId="2669" xr:uid="{67C63204-F2FD-4A6F-AB60-6E6319AFCD81}"/>
    <cellStyle name="%40 - Vurgu1 3 3 3" xfId="677" xr:uid="{00000000-0005-0000-0000-000014020000}"/>
    <cellStyle name="%40 - Vurgu1 3 3 3 2" xfId="2668" xr:uid="{7DB09ACC-1BE8-4A12-8277-F8C0FB21DA27}"/>
    <cellStyle name="%40 - Vurgu1 3 3 4" xfId="1719" xr:uid="{00000000-0005-0000-0000-000015020000}"/>
    <cellStyle name="%40 - Vurgu1 3 3 5" xfId="2211" xr:uid="{3512A476-10D5-4AC2-907F-B377C117EF20}"/>
    <cellStyle name="%40 - Vurgu1 3 4" xfId="136" xr:uid="{00000000-0005-0000-0000-000016020000}"/>
    <cellStyle name="%40 - Vurgu1 3 4 2" xfId="680" xr:uid="{00000000-0005-0000-0000-000017020000}"/>
    <cellStyle name="%40 - Vurgu1 3 4 2 2" xfId="2671" xr:uid="{24203AD6-E26C-4AC5-94A8-0F573DF1234F}"/>
    <cellStyle name="%40 - Vurgu1 3 4 3" xfId="679" xr:uid="{00000000-0005-0000-0000-000018020000}"/>
    <cellStyle name="%40 - Vurgu1 3 4 3 2" xfId="2670" xr:uid="{926FD44C-5648-4338-8842-3F410BF1B2F8}"/>
    <cellStyle name="%40 - Vurgu1 3 4 4" xfId="1720" xr:uid="{00000000-0005-0000-0000-000019020000}"/>
    <cellStyle name="%40 - Vurgu1 3 4 5" xfId="2212" xr:uid="{25F918F0-E515-4BB1-80BF-129CACD3C811}"/>
    <cellStyle name="%40 - Vurgu1 3 5" xfId="137" xr:uid="{00000000-0005-0000-0000-00001A020000}"/>
    <cellStyle name="%40 - Vurgu1 3 5 2" xfId="682" xr:uid="{00000000-0005-0000-0000-00001B020000}"/>
    <cellStyle name="%40 - Vurgu1 3 5 2 2" xfId="2673" xr:uid="{A235A8C2-0B4D-48D0-8E4F-65899E559B5C}"/>
    <cellStyle name="%40 - Vurgu1 3 5 3" xfId="681" xr:uid="{00000000-0005-0000-0000-00001C020000}"/>
    <cellStyle name="%40 - Vurgu1 3 5 3 2" xfId="2672" xr:uid="{3B9BA029-E002-4873-A251-C3EAB073B272}"/>
    <cellStyle name="%40 - Vurgu1 3 5 4" xfId="1721" xr:uid="{00000000-0005-0000-0000-00001D020000}"/>
    <cellStyle name="%40 - Vurgu1 3 5 5" xfId="2213" xr:uid="{D1EFC650-76DF-43DA-BAD1-1B737D4BBDB1}"/>
    <cellStyle name="%40 - Vurgu1 3 6" xfId="138" xr:uid="{00000000-0005-0000-0000-00001E020000}"/>
    <cellStyle name="%40 - Vurgu1 3 6 2" xfId="684" xr:uid="{00000000-0005-0000-0000-00001F020000}"/>
    <cellStyle name="%40 - Vurgu1 3 6 2 2" xfId="2675" xr:uid="{A69E1889-EF2D-455A-9819-3B1005E3A90E}"/>
    <cellStyle name="%40 - Vurgu1 3 6 3" xfId="683" xr:uid="{00000000-0005-0000-0000-000020020000}"/>
    <cellStyle name="%40 - Vurgu1 3 6 3 2" xfId="2674" xr:uid="{8456EDF7-8B01-4D03-BBBD-572A4E317516}"/>
    <cellStyle name="%40 - Vurgu1 3 6 4" xfId="1722" xr:uid="{00000000-0005-0000-0000-000021020000}"/>
    <cellStyle name="%40 - Vurgu1 3 6 5" xfId="2214" xr:uid="{B4045EF6-42FF-41A0-BB3B-50CD6782A020}"/>
    <cellStyle name="%40 - Vurgu1 3 7" xfId="139" xr:uid="{00000000-0005-0000-0000-000022020000}"/>
    <cellStyle name="%40 - Vurgu1 3 7 2" xfId="686" xr:uid="{00000000-0005-0000-0000-000023020000}"/>
    <cellStyle name="%40 - Vurgu1 3 7 2 2" xfId="2677" xr:uid="{77071C5D-ACD4-4292-9D28-62FE9DB043CA}"/>
    <cellStyle name="%40 - Vurgu1 3 7 3" xfId="685" xr:uid="{00000000-0005-0000-0000-000024020000}"/>
    <cellStyle name="%40 - Vurgu1 3 7 3 2" xfId="2676" xr:uid="{96DF351D-F82C-4444-B8A0-1781437E2D81}"/>
    <cellStyle name="%40 - Vurgu1 3 7 4" xfId="1723" xr:uid="{00000000-0005-0000-0000-000025020000}"/>
    <cellStyle name="%40 - Vurgu1 3 7 5" xfId="2215" xr:uid="{377D3046-2139-48D8-87C9-87C348608214}"/>
    <cellStyle name="%40 - Vurgu1 3 8" xfId="140" xr:uid="{00000000-0005-0000-0000-000026020000}"/>
    <cellStyle name="%40 - Vurgu1 3 8 2" xfId="688" xr:uid="{00000000-0005-0000-0000-000027020000}"/>
    <cellStyle name="%40 - Vurgu1 3 8 2 2" xfId="2679" xr:uid="{307F7739-E8B1-4F8A-A87D-7F9E4C6BE2C4}"/>
    <cellStyle name="%40 - Vurgu1 3 8 3" xfId="687" xr:uid="{00000000-0005-0000-0000-000028020000}"/>
    <cellStyle name="%40 - Vurgu1 3 8 3 2" xfId="2678" xr:uid="{E33BA9DC-B882-45E4-BC21-64C14114A242}"/>
    <cellStyle name="%40 - Vurgu1 3 8 4" xfId="1724" xr:uid="{00000000-0005-0000-0000-000029020000}"/>
    <cellStyle name="%40 - Vurgu1 3 8 5" xfId="2216" xr:uid="{FB1A4AC2-91B1-4033-BDF2-08BD6CE0F0D2}"/>
    <cellStyle name="%40 - Vurgu1 3 9" xfId="141" xr:uid="{00000000-0005-0000-0000-00002A020000}"/>
    <cellStyle name="%40 - Vurgu1 3 9 2" xfId="690" xr:uid="{00000000-0005-0000-0000-00002B020000}"/>
    <cellStyle name="%40 - Vurgu1 3 9 2 2" xfId="2681" xr:uid="{8FF83D36-C5A7-4C75-B1BE-F0CBD6E83952}"/>
    <cellStyle name="%40 - Vurgu1 3 9 3" xfId="689" xr:uid="{00000000-0005-0000-0000-00002C020000}"/>
    <cellStyle name="%40 - Vurgu1 3 9 3 2" xfId="2680" xr:uid="{EB37F56F-DB04-4FE6-940F-196BDF9C1301}"/>
    <cellStyle name="%40 - Vurgu1 3 9 4" xfId="1725" xr:uid="{00000000-0005-0000-0000-00002D020000}"/>
    <cellStyle name="%40 - Vurgu1 3 9 5" xfId="2217" xr:uid="{F35072D1-176F-4976-B3E7-49FE6B006888}"/>
    <cellStyle name="%40 - Vurgu1 4" xfId="142" xr:uid="{00000000-0005-0000-0000-00002E020000}"/>
    <cellStyle name="%40 - Vurgu1 4 10" xfId="1726" xr:uid="{00000000-0005-0000-0000-00002F020000}"/>
    <cellStyle name="%40 - Vurgu1 4 11" xfId="2218" xr:uid="{C1E03BD7-DDFC-451E-94B2-7F48F9845FF2}"/>
    <cellStyle name="%40 - Vurgu1 4 2" xfId="692" xr:uid="{00000000-0005-0000-0000-000030020000}"/>
    <cellStyle name="%40 - Vurgu1 4 2 2" xfId="1286" xr:uid="{00000000-0005-0000-0000-000031020000}"/>
    <cellStyle name="%40 - Vurgu1 4 2 3" xfId="2683" xr:uid="{95A2C638-4B68-4888-8839-E5E5E9F5ADE7}"/>
    <cellStyle name="%40 - Vurgu1 4 3" xfId="691" xr:uid="{00000000-0005-0000-0000-000032020000}"/>
    <cellStyle name="%40 - Vurgu1 4 3 2" xfId="1727" xr:uid="{00000000-0005-0000-0000-000033020000}"/>
    <cellStyle name="%40 - Vurgu1 4 3 3" xfId="2682" xr:uid="{8BC45EA6-2F94-4934-94BE-D019D5E1F00D}"/>
    <cellStyle name="%40 - Vurgu1 4 4" xfId="1285" xr:uid="{00000000-0005-0000-0000-000034020000}"/>
    <cellStyle name="%40 - Vurgu1 4 5" xfId="1728" xr:uid="{00000000-0005-0000-0000-000035020000}"/>
    <cellStyle name="%40 - Vurgu1 4 6" xfId="1729" xr:uid="{00000000-0005-0000-0000-000036020000}"/>
    <cellStyle name="%40 - Vurgu1 4 7" xfId="1730" xr:uid="{00000000-0005-0000-0000-000037020000}"/>
    <cellStyle name="%40 - Vurgu1 4 8" xfId="1731" xr:uid="{00000000-0005-0000-0000-000038020000}"/>
    <cellStyle name="%40 - Vurgu1 4 9" xfId="1732" xr:uid="{00000000-0005-0000-0000-000039020000}"/>
    <cellStyle name="%40 - Vurgu1 5" xfId="143" xr:uid="{00000000-0005-0000-0000-00003A020000}"/>
    <cellStyle name="%40 - Vurgu1 5 10" xfId="1733" xr:uid="{00000000-0005-0000-0000-00003B020000}"/>
    <cellStyle name="%40 - Vurgu1 5 11" xfId="2219" xr:uid="{4F7F0B61-9102-4BF8-9F1E-BCCD56A4F646}"/>
    <cellStyle name="%40 - Vurgu1 5 2" xfId="694" xr:uid="{00000000-0005-0000-0000-00003C020000}"/>
    <cellStyle name="%40 - Vurgu1 5 2 2" xfId="1288" xr:uid="{00000000-0005-0000-0000-00003D020000}"/>
    <cellStyle name="%40 - Vurgu1 5 2 3" xfId="2685" xr:uid="{E3B4701E-8267-42D0-A306-A233704822FD}"/>
    <cellStyle name="%40 - Vurgu1 5 3" xfId="693" xr:uid="{00000000-0005-0000-0000-00003E020000}"/>
    <cellStyle name="%40 - Vurgu1 5 3 2" xfId="1734" xr:uid="{00000000-0005-0000-0000-00003F020000}"/>
    <cellStyle name="%40 - Vurgu1 5 3 3" xfId="2684" xr:uid="{E29E3E60-BB84-4947-9336-15651962DCEF}"/>
    <cellStyle name="%40 - Vurgu1 5 4" xfId="1287" xr:uid="{00000000-0005-0000-0000-000040020000}"/>
    <cellStyle name="%40 - Vurgu1 5 5" xfId="1735" xr:uid="{00000000-0005-0000-0000-000041020000}"/>
    <cellStyle name="%40 - Vurgu1 5 6" xfId="1736" xr:uid="{00000000-0005-0000-0000-000042020000}"/>
    <cellStyle name="%40 - Vurgu1 5 7" xfId="1737" xr:uid="{00000000-0005-0000-0000-000043020000}"/>
    <cellStyle name="%40 - Vurgu1 5 8" xfId="1738" xr:uid="{00000000-0005-0000-0000-000044020000}"/>
    <cellStyle name="%40 - Vurgu1 5 9" xfId="1739" xr:uid="{00000000-0005-0000-0000-000045020000}"/>
    <cellStyle name="%40 - Vurgu1 6" xfId="144" xr:uid="{00000000-0005-0000-0000-000046020000}"/>
    <cellStyle name="%40 - Vurgu1 6 2" xfId="696" xr:uid="{00000000-0005-0000-0000-000047020000}"/>
    <cellStyle name="%40 - Vurgu1 6 2 2" xfId="2687" xr:uid="{84473719-2C0B-4E1E-8C48-E19A85AECFE4}"/>
    <cellStyle name="%40 - Vurgu1 6 3" xfId="695" xr:uid="{00000000-0005-0000-0000-000048020000}"/>
    <cellStyle name="%40 - Vurgu1 6 3 2" xfId="2686" xr:uid="{8212480C-3DCF-4AE0-A7C6-1ABFB875381E}"/>
    <cellStyle name="%40 - Vurgu1 6 4" xfId="2220" xr:uid="{DF66D4F4-282F-4449-B1AE-662557F969B8}"/>
    <cellStyle name="%40 - Vurgu1 7" xfId="145" xr:uid="{00000000-0005-0000-0000-000049020000}"/>
    <cellStyle name="%40 - Vurgu1 7 2" xfId="698" xr:uid="{00000000-0005-0000-0000-00004A020000}"/>
    <cellStyle name="%40 - Vurgu1 7 2 2" xfId="2689" xr:uid="{D42E7183-B32D-461E-A2E0-1835C05C7A23}"/>
    <cellStyle name="%40 - Vurgu1 7 3" xfId="697" xr:uid="{00000000-0005-0000-0000-00004B020000}"/>
    <cellStyle name="%40 - Vurgu1 7 3 2" xfId="2688" xr:uid="{05EE2507-4265-4155-A58F-9DBEA579976A}"/>
    <cellStyle name="%40 - Vurgu1 7 4" xfId="2221" xr:uid="{6446BE43-52C3-4185-AF65-6E4953957F9C}"/>
    <cellStyle name="%40 - Vurgu1 8" xfId="699" xr:uid="{00000000-0005-0000-0000-00004C020000}"/>
    <cellStyle name="%40 - Vurgu1 8 2" xfId="2690" xr:uid="{B2928D3D-ADEA-4DAF-BCBD-4E3FC48DB1C7}"/>
    <cellStyle name="%40 - Vurgu1 9" xfId="3334" xr:uid="{FAC96DDE-CC5E-4ED0-974C-A173B3E8FB3F}"/>
    <cellStyle name="%40 - Vurgu2" xfId="3734" builtinId="35" customBuiltin="1"/>
    <cellStyle name="%40 - Vurgu2 2" xfId="146" xr:uid="{00000000-0005-0000-0000-00004D020000}"/>
    <cellStyle name="%40 - Vurgu2 2 10" xfId="1740" xr:uid="{00000000-0005-0000-0000-00004E020000}"/>
    <cellStyle name="%40 - Vurgu2 2 2" xfId="147" xr:uid="{00000000-0005-0000-0000-00004F020000}"/>
    <cellStyle name="%40 - Vurgu2 2 2 2" xfId="148" xr:uid="{00000000-0005-0000-0000-000050020000}"/>
    <cellStyle name="%40 - Vurgu2 2 2 3" xfId="1290" xr:uid="{00000000-0005-0000-0000-000051020000}"/>
    <cellStyle name="%40 - Vurgu2 2 3" xfId="149" xr:uid="{00000000-0005-0000-0000-000052020000}"/>
    <cellStyle name="%40 - Vurgu2 2 3 2" xfId="1741" xr:uid="{00000000-0005-0000-0000-000053020000}"/>
    <cellStyle name="%40 - Vurgu2 2 4" xfId="1289" xr:uid="{00000000-0005-0000-0000-000054020000}"/>
    <cellStyle name="%40 - Vurgu2 2 5" xfId="1742" xr:uid="{00000000-0005-0000-0000-000055020000}"/>
    <cellStyle name="%40 - Vurgu2 2 6" xfId="1743" xr:uid="{00000000-0005-0000-0000-000056020000}"/>
    <cellStyle name="%40 - Vurgu2 2 7" xfId="1744" xr:uid="{00000000-0005-0000-0000-000057020000}"/>
    <cellStyle name="%40 - Vurgu2 2 8" xfId="1745" xr:uid="{00000000-0005-0000-0000-000058020000}"/>
    <cellStyle name="%40 - Vurgu2 2 9" xfId="1746" xr:uid="{00000000-0005-0000-0000-000059020000}"/>
    <cellStyle name="%40 - Vurgu2 3" xfId="150" xr:uid="{00000000-0005-0000-0000-00005A020000}"/>
    <cellStyle name="%40 - Vurgu2 3 10" xfId="151" xr:uid="{00000000-0005-0000-0000-00005B020000}"/>
    <cellStyle name="%40 - Vurgu2 3 10 2" xfId="702" xr:uid="{00000000-0005-0000-0000-00005C020000}"/>
    <cellStyle name="%40 - Vurgu2 3 10 2 2" xfId="2693" xr:uid="{718E5448-C826-4353-A147-A8B88ACD7450}"/>
    <cellStyle name="%40 - Vurgu2 3 10 3" xfId="701" xr:uid="{00000000-0005-0000-0000-00005D020000}"/>
    <cellStyle name="%40 - Vurgu2 3 10 3 2" xfId="2692" xr:uid="{312F9867-0C55-4401-8C75-4C12277F22ED}"/>
    <cellStyle name="%40 - Vurgu2 3 10 4" xfId="1747" xr:uid="{00000000-0005-0000-0000-00005E020000}"/>
    <cellStyle name="%40 - Vurgu2 3 10 5" xfId="2223" xr:uid="{228FD4F1-2A94-4B92-8C71-8FA8994B05D6}"/>
    <cellStyle name="%40 - Vurgu2 3 11" xfId="703" xr:uid="{00000000-0005-0000-0000-00005F020000}"/>
    <cellStyle name="%40 - Vurgu2 3 11 2" xfId="2694" xr:uid="{7F9FA8CD-4A16-4C70-9063-FB1F900DAE57}"/>
    <cellStyle name="%40 - Vurgu2 3 12" xfId="700" xr:uid="{00000000-0005-0000-0000-000060020000}"/>
    <cellStyle name="%40 - Vurgu2 3 12 2" xfId="2691" xr:uid="{8EED083D-CCD4-48BF-9285-CD27CE2F693F}"/>
    <cellStyle name="%40 - Vurgu2 3 13" xfId="1291" xr:uid="{00000000-0005-0000-0000-000061020000}"/>
    <cellStyle name="%40 - Vurgu2 3 14" xfId="2222" xr:uid="{F3750BB4-AE47-4D39-9F97-4ACEF3EA1FD1}"/>
    <cellStyle name="%40 - Vurgu2 3 2" xfId="152" xr:uid="{00000000-0005-0000-0000-000062020000}"/>
    <cellStyle name="%40 - Vurgu2 3 2 2" xfId="705" xr:uid="{00000000-0005-0000-0000-000063020000}"/>
    <cellStyle name="%40 - Vurgu2 3 2 2 2" xfId="2696" xr:uid="{8EFE12EC-10E0-48E3-8888-F79CFF5A761B}"/>
    <cellStyle name="%40 - Vurgu2 3 2 3" xfId="704" xr:uid="{00000000-0005-0000-0000-000064020000}"/>
    <cellStyle name="%40 - Vurgu2 3 2 3 2" xfId="2695" xr:uid="{A921E481-CEAC-4B77-ABA0-4E395103FFB2}"/>
    <cellStyle name="%40 - Vurgu2 3 2 4" xfId="1292" xr:uid="{00000000-0005-0000-0000-000065020000}"/>
    <cellStyle name="%40 - Vurgu2 3 2 5" xfId="2224" xr:uid="{440D5B1D-D522-42F5-9631-BC507CB67251}"/>
    <cellStyle name="%40 - Vurgu2 3 3" xfId="153" xr:uid="{00000000-0005-0000-0000-000066020000}"/>
    <cellStyle name="%40 - Vurgu2 3 3 2" xfId="707" xr:uid="{00000000-0005-0000-0000-000067020000}"/>
    <cellStyle name="%40 - Vurgu2 3 3 2 2" xfId="2698" xr:uid="{0BB2606B-80D8-40D5-A706-BB71BA99175B}"/>
    <cellStyle name="%40 - Vurgu2 3 3 3" xfId="706" xr:uid="{00000000-0005-0000-0000-000068020000}"/>
    <cellStyle name="%40 - Vurgu2 3 3 3 2" xfId="2697" xr:uid="{8E4CDBFE-24BC-4CC9-9D8A-3CA70D277BFE}"/>
    <cellStyle name="%40 - Vurgu2 3 3 4" xfId="1748" xr:uid="{00000000-0005-0000-0000-000069020000}"/>
    <cellStyle name="%40 - Vurgu2 3 3 5" xfId="2225" xr:uid="{486FDD96-D7F2-40A8-AABF-C43588D20917}"/>
    <cellStyle name="%40 - Vurgu2 3 4" xfId="154" xr:uid="{00000000-0005-0000-0000-00006A020000}"/>
    <cellStyle name="%40 - Vurgu2 3 4 2" xfId="709" xr:uid="{00000000-0005-0000-0000-00006B020000}"/>
    <cellStyle name="%40 - Vurgu2 3 4 2 2" xfId="2700" xr:uid="{DCD402D4-F135-4348-98D6-42B18DEDEFFB}"/>
    <cellStyle name="%40 - Vurgu2 3 4 3" xfId="708" xr:uid="{00000000-0005-0000-0000-00006C020000}"/>
    <cellStyle name="%40 - Vurgu2 3 4 3 2" xfId="2699" xr:uid="{FE36C080-2421-4DD3-99C1-457E238D5288}"/>
    <cellStyle name="%40 - Vurgu2 3 4 4" xfId="1749" xr:uid="{00000000-0005-0000-0000-00006D020000}"/>
    <cellStyle name="%40 - Vurgu2 3 4 5" xfId="2226" xr:uid="{AAC4BEF5-2315-4B1E-9BD9-DA0679A2BEF7}"/>
    <cellStyle name="%40 - Vurgu2 3 5" xfId="155" xr:uid="{00000000-0005-0000-0000-00006E020000}"/>
    <cellStyle name="%40 - Vurgu2 3 5 2" xfId="711" xr:uid="{00000000-0005-0000-0000-00006F020000}"/>
    <cellStyle name="%40 - Vurgu2 3 5 2 2" xfId="2702" xr:uid="{8D53DB7F-5F21-4083-9DED-781218DAB652}"/>
    <cellStyle name="%40 - Vurgu2 3 5 3" xfId="710" xr:uid="{00000000-0005-0000-0000-000070020000}"/>
    <cellStyle name="%40 - Vurgu2 3 5 3 2" xfId="2701" xr:uid="{E483650A-B7FA-4AC5-81DA-63B36ED0F898}"/>
    <cellStyle name="%40 - Vurgu2 3 5 4" xfId="1750" xr:uid="{00000000-0005-0000-0000-000071020000}"/>
    <cellStyle name="%40 - Vurgu2 3 5 5" xfId="2227" xr:uid="{5C7D6185-FE07-4432-BC2F-476C9622362D}"/>
    <cellStyle name="%40 - Vurgu2 3 6" xfId="156" xr:uid="{00000000-0005-0000-0000-000072020000}"/>
    <cellStyle name="%40 - Vurgu2 3 6 2" xfId="713" xr:uid="{00000000-0005-0000-0000-000073020000}"/>
    <cellStyle name="%40 - Vurgu2 3 6 2 2" xfId="2704" xr:uid="{ACFE8FF5-A6CC-47A5-8875-DA482E46D052}"/>
    <cellStyle name="%40 - Vurgu2 3 6 3" xfId="712" xr:uid="{00000000-0005-0000-0000-000074020000}"/>
    <cellStyle name="%40 - Vurgu2 3 6 3 2" xfId="2703" xr:uid="{37B2C299-193D-474C-8275-BE701D43F364}"/>
    <cellStyle name="%40 - Vurgu2 3 6 4" xfId="1751" xr:uid="{00000000-0005-0000-0000-000075020000}"/>
    <cellStyle name="%40 - Vurgu2 3 6 5" xfId="2228" xr:uid="{66B166E0-A859-43EA-8C20-574DA526EC95}"/>
    <cellStyle name="%40 - Vurgu2 3 7" xfId="157" xr:uid="{00000000-0005-0000-0000-000076020000}"/>
    <cellStyle name="%40 - Vurgu2 3 7 2" xfId="715" xr:uid="{00000000-0005-0000-0000-000077020000}"/>
    <cellStyle name="%40 - Vurgu2 3 7 2 2" xfId="2706" xr:uid="{8BD4A790-FFFA-4D76-BA3C-326998D2263A}"/>
    <cellStyle name="%40 - Vurgu2 3 7 3" xfId="714" xr:uid="{00000000-0005-0000-0000-000078020000}"/>
    <cellStyle name="%40 - Vurgu2 3 7 3 2" xfId="2705" xr:uid="{EA10672E-230E-48A0-8584-5EB0F556D608}"/>
    <cellStyle name="%40 - Vurgu2 3 7 4" xfId="1752" xr:uid="{00000000-0005-0000-0000-000079020000}"/>
    <cellStyle name="%40 - Vurgu2 3 7 5" xfId="2229" xr:uid="{AABFE4DF-13A0-4069-A903-A7777C668FDD}"/>
    <cellStyle name="%40 - Vurgu2 3 8" xfId="158" xr:uid="{00000000-0005-0000-0000-00007A020000}"/>
    <cellStyle name="%40 - Vurgu2 3 8 2" xfId="717" xr:uid="{00000000-0005-0000-0000-00007B020000}"/>
    <cellStyle name="%40 - Vurgu2 3 8 2 2" xfId="2708" xr:uid="{127436E3-D1CC-4DA3-8633-80E20592F85D}"/>
    <cellStyle name="%40 - Vurgu2 3 8 3" xfId="716" xr:uid="{00000000-0005-0000-0000-00007C020000}"/>
    <cellStyle name="%40 - Vurgu2 3 8 3 2" xfId="2707" xr:uid="{5F302B28-79F1-4F99-B615-9C88CC445B1A}"/>
    <cellStyle name="%40 - Vurgu2 3 8 4" xfId="1753" xr:uid="{00000000-0005-0000-0000-00007D020000}"/>
    <cellStyle name="%40 - Vurgu2 3 8 5" xfId="2230" xr:uid="{6E5AA1BE-668A-40FA-B27F-664A7EDA8EFF}"/>
    <cellStyle name="%40 - Vurgu2 3 9" xfId="159" xr:uid="{00000000-0005-0000-0000-00007E020000}"/>
    <cellStyle name="%40 - Vurgu2 3 9 2" xfId="719" xr:uid="{00000000-0005-0000-0000-00007F020000}"/>
    <cellStyle name="%40 - Vurgu2 3 9 2 2" xfId="2710" xr:uid="{E0689A52-C07A-4569-9B10-6D47A7C399E6}"/>
    <cellStyle name="%40 - Vurgu2 3 9 3" xfId="718" xr:uid="{00000000-0005-0000-0000-000080020000}"/>
    <cellStyle name="%40 - Vurgu2 3 9 3 2" xfId="2709" xr:uid="{F7D47A5C-2CCE-467A-B537-F01C6135AF58}"/>
    <cellStyle name="%40 - Vurgu2 3 9 4" xfId="1754" xr:uid="{00000000-0005-0000-0000-000081020000}"/>
    <cellStyle name="%40 - Vurgu2 3 9 5" xfId="2231" xr:uid="{B26FB0CF-5578-4FCF-BC73-48F681A565B5}"/>
    <cellStyle name="%40 - Vurgu2 4" xfId="160" xr:uid="{00000000-0005-0000-0000-000082020000}"/>
    <cellStyle name="%40 - Vurgu2 4 10" xfId="1755" xr:uid="{00000000-0005-0000-0000-000083020000}"/>
    <cellStyle name="%40 - Vurgu2 4 11" xfId="2232" xr:uid="{06DA5E70-139C-4464-AB77-3B5BE99013BE}"/>
    <cellStyle name="%40 - Vurgu2 4 2" xfId="721" xr:uid="{00000000-0005-0000-0000-000084020000}"/>
    <cellStyle name="%40 - Vurgu2 4 2 2" xfId="1294" xr:uid="{00000000-0005-0000-0000-000085020000}"/>
    <cellStyle name="%40 - Vurgu2 4 2 3" xfId="2712" xr:uid="{01B4DF23-8DC7-4B48-B268-DF4A85133733}"/>
    <cellStyle name="%40 - Vurgu2 4 3" xfId="720" xr:uid="{00000000-0005-0000-0000-000086020000}"/>
    <cellStyle name="%40 - Vurgu2 4 3 2" xfId="1756" xr:uid="{00000000-0005-0000-0000-000087020000}"/>
    <cellStyle name="%40 - Vurgu2 4 3 3" xfId="2711" xr:uid="{60426DAF-13A9-40E3-8383-4AE3F06A1F36}"/>
    <cellStyle name="%40 - Vurgu2 4 4" xfId="1293" xr:uid="{00000000-0005-0000-0000-000088020000}"/>
    <cellStyle name="%40 - Vurgu2 4 5" xfId="1757" xr:uid="{00000000-0005-0000-0000-000089020000}"/>
    <cellStyle name="%40 - Vurgu2 4 6" xfId="1758" xr:uid="{00000000-0005-0000-0000-00008A020000}"/>
    <cellStyle name="%40 - Vurgu2 4 7" xfId="1759" xr:uid="{00000000-0005-0000-0000-00008B020000}"/>
    <cellStyle name="%40 - Vurgu2 4 8" xfId="1760" xr:uid="{00000000-0005-0000-0000-00008C020000}"/>
    <cellStyle name="%40 - Vurgu2 4 9" xfId="1761" xr:uid="{00000000-0005-0000-0000-00008D020000}"/>
    <cellStyle name="%40 - Vurgu2 5" xfId="161" xr:uid="{00000000-0005-0000-0000-00008E020000}"/>
    <cellStyle name="%40 - Vurgu2 5 10" xfId="1762" xr:uid="{00000000-0005-0000-0000-00008F020000}"/>
    <cellStyle name="%40 - Vurgu2 5 11" xfId="2233" xr:uid="{515B9AB8-69AF-4CAB-ACA8-00E2959A33ED}"/>
    <cellStyle name="%40 - Vurgu2 5 2" xfId="723" xr:uid="{00000000-0005-0000-0000-000090020000}"/>
    <cellStyle name="%40 - Vurgu2 5 2 2" xfId="1296" xr:uid="{00000000-0005-0000-0000-000091020000}"/>
    <cellStyle name="%40 - Vurgu2 5 2 3" xfId="2714" xr:uid="{7F2A771D-28DE-4169-BA23-D0ADB1468FAE}"/>
    <cellStyle name="%40 - Vurgu2 5 3" xfId="722" xr:uid="{00000000-0005-0000-0000-000092020000}"/>
    <cellStyle name="%40 - Vurgu2 5 3 2" xfId="1763" xr:uid="{00000000-0005-0000-0000-000093020000}"/>
    <cellStyle name="%40 - Vurgu2 5 3 3" xfId="2713" xr:uid="{FC8E989E-EC2A-4386-B27A-0EBFA2BBA0A4}"/>
    <cellStyle name="%40 - Vurgu2 5 4" xfId="1295" xr:uid="{00000000-0005-0000-0000-000094020000}"/>
    <cellStyle name="%40 - Vurgu2 5 5" xfId="1764" xr:uid="{00000000-0005-0000-0000-000095020000}"/>
    <cellStyle name="%40 - Vurgu2 5 6" xfId="1765" xr:uid="{00000000-0005-0000-0000-000096020000}"/>
    <cellStyle name="%40 - Vurgu2 5 7" xfId="1766" xr:uid="{00000000-0005-0000-0000-000097020000}"/>
    <cellStyle name="%40 - Vurgu2 5 8" xfId="1767" xr:uid="{00000000-0005-0000-0000-000098020000}"/>
    <cellStyle name="%40 - Vurgu2 5 9" xfId="1768" xr:uid="{00000000-0005-0000-0000-000099020000}"/>
    <cellStyle name="%40 - Vurgu2 6" xfId="162" xr:uid="{00000000-0005-0000-0000-00009A020000}"/>
    <cellStyle name="%40 - Vurgu2 6 2" xfId="725" xr:uid="{00000000-0005-0000-0000-00009B020000}"/>
    <cellStyle name="%40 - Vurgu2 6 2 2" xfId="2716" xr:uid="{F04FA0AF-2484-401D-A1A2-991D3E132E4C}"/>
    <cellStyle name="%40 - Vurgu2 6 3" xfId="724" xr:uid="{00000000-0005-0000-0000-00009C020000}"/>
    <cellStyle name="%40 - Vurgu2 6 3 2" xfId="2715" xr:uid="{362DDFC5-0DDD-4EA3-8968-9C07BDE2B77E}"/>
    <cellStyle name="%40 - Vurgu2 6 4" xfId="2234" xr:uid="{1E446BAF-BE9C-4256-84D3-302761B9CCE2}"/>
    <cellStyle name="%40 - Vurgu2 7" xfId="163" xr:uid="{00000000-0005-0000-0000-00009D020000}"/>
    <cellStyle name="%40 - Vurgu2 7 2" xfId="727" xr:uid="{00000000-0005-0000-0000-00009E020000}"/>
    <cellStyle name="%40 - Vurgu2 7 2 2" xfId="2718" xr:uid="{93F9242A-276D-41C8-ADE1-B8FC2FCEA43A}"/>
    <cellStyle name="%40 - Vurgu2 7 3" xfId="726" xr:uid="{00000000-0005-0000-0000-00009F020000}"/>
    <cellStyle name="%40 - Vurgu2 7 3 2" xfId="2717" xr:uid="{296AC1F7-84D4-45E9-AE66-1BB355141C8C}"/>
    <cellStyle name="%40 - Vurgu2 7 4" xfId="2235" xr:uid="{EF73D473-0EF4-46A5-AF03-79ACA2F999A1}"/>
    <cellStyle name="%40 - Vurgu2 8" xfId="728" xr:uid="{00000000-0005-0000-0000-0000A0020000}"/>
    <cellStyle name="%40 - Vurgu2 8 2" xfId="2719" xr:uid="{0BD96426-5E28-4110-84E3-4278CD572DD3}"/>
    <cellStyle name="%40 - Vurgu3" xfId="3738" builtinId="39" customBuiltin="1"/>
    <cellStyle name="%40 - Vurgu3 2" xfId="164" xr:uid="{00000000-0005-0000-0000-0000A1020000}"/>
    <cellStyle name="%40 - Vurgu3 2 10" xfId="1769" xr:uid="{00000000-0005-0000-0000-0000A2020000}"/>
    <cellStyle name="%40 - Vurgu3 2 2" xfId="165" xr:uid="{00000000-0005-0000-0000-0000A3020000}"/>
    <cellStyle name="%40 - Vurgu3 2 2 2" xfId="166" xr:uid="{00000000-0005-0000-0000-0000A4020000}"/>
    <cellStyle name="%40 - Vurgu3 2 2 3" xfId="1298" xr:uid="{00000000-0005-0000-0000-0000A5020000}"/>
    <cellStyle name="%40 - Vurgu3 2 3" xfId="167" xr:uid="{00000000-0005-0000-0000-0000A6020000}"/>
    <cellStyle name="%40 - Vurgu3 2 3 2" xfId="1770" xr:uid="{00000000-0005-0000-0000-0000A7020000}"/>
    <cellStyle name="%40 - Vurgu3 2 4" xfId="1297" xr:uid="{00000000-0005-0000-0000-0000A8020000}"/>
    <cellStyle name="%40 - Vurgu3 2 5" xfId="1771" xr:uid="{00000000-0005-0000-0000-0000A9020000}"/>
    <cellStyle name="%40 - Vurgu3 2 6" xfId="1772" xr:uid="{00000000-0005-0000-0000-0000AA020000}"/>
    <cellStyle name="%40 - Vurgu3 2 7" xfId="1773" xr:uid="{00000000-0005-0000-0000-0000AB020000}"/>
    <cellStyle name="%40 - Vurgu3 2 8" xfId="1774" xr:uid="{00000000-0005-0000-0000-0000AC020000}"/>
    <cellStyle name="%40 - Vurgu3 2 9" xfId="1775" xr:uid="{00000000-0005-0000-0000-0000AD020000}"/>
    <cellStyle name="%40 - Vurgu3 3" xfId="168" xr:uid="{00000000-0005-0000-0000-0000AE020000}"/>
    <cellStyle name="%40 - Vurgu3 3 10" xfId="169" xr:uid="{00000000-0005-0000-0000-0000AF020000}"/>
    <cellStyle name="%40 - Vurgu3 3 10 2" xfId="731" xr:uid="{00000000-0005-0000-0000-0000B0020000}"/>
    <cellStyle name="%40 - Vurgu3 3 10 2 2" xfId="2722" xr:uid="{49E51443-9B66-4AAC-ACEB-FBF1E8E83791}"/>
    <cellStyle name="%40 - Vurgu3 3 10 3" xfId="730" xr:uid="{00000000-0005-0000-0000-0000B1020000}"/>
    <cellStyle name="%40 - Vurgu3 3 10 3 2" xfId="2721" xr:uid="{86F4F682-84C3-4A6E-BE57-CACF49EB9CFD}"/>
    <cellStyle name="%40 - Vurgu3 3 10 4" xfId="1776" xr:uid="{00000000-0005-0000-0000-0000B2020000}"/>
    <cellStyle name="%40 - Vurgu3 3 10 5" xfId="2237" xr:uid="{48DA412A-D166-46EF-B524-166CBE90DCE2}"/>
    <cellStyle name="%40 - Vurgu3 3 11" xfId="732" xr:uid="{00000000-0005-0000-0000-0000B3020000}"/>
    <cellStyle name="%40 - Vurgu3 3 11 2" xfId="2723" xr:uid="{740DF3EC-F840-4AE4-ABCC-3B85BC84EE0A}"/>
    <cellStyle name="%40 - Vurgu3 3 12" xfId="729" xr:uid="{00000000-0005-0000-0000-0000B4020000}"/>
    <cellStyle name="%40 - Vurgu3 3 12 2" xfId="2720" xr:uid="{1E1A6F9E-191E-473D-8065-4DA6471C7B85}"/>
    <cellStyle name="%40 - Vurgu3 3 13" xfId="1299" xr:uid="{00000000-0005-0000-0000-0000B5020000}"/>
    <cellStyle name="%40 - Vurgu3 3 14" xfId="2236" xr:uid="{C649386F-175F-4682-A71B-CA683B051413}"/>
    <cellStyle name="%40 - Vurgu3 3 2" xfId="170" xr:uid="{00000000-0005-0000-0000-0000B6020000}"/>
    <cellStyle name="%40 - Vurgu3 3 2 2" xfId="734" xr:uid="{00000000-0005-0000-0000-0000B7020000}"/>
    <cellStyle name="%40 - Vurgu3 3 2 2 2" xfId="2725" xr:uid="{A2011CC0-8B81-451D-B0E7-51A40447F8BC}"/>
    <cellStyle name="%40 - Vurgu3 3 2 3" xfId="733" xr:uid="{00000000-0005-0000-0000-0000B8020000}"/>
    <cellStyle name="%40 - Vurgu3 3 2 3 2" xfId="2724" xr:uid="{F8ABEA69-CF72-4466-8F84-DFA9616CB9A3}"/>
    <cellStyle name="%40 - Vurgu3 3 2 4" xfId="1300" xr:uid="{00000000-0005-0000-0000-0000B9020000}"/>
    <cellStyle name="%40 - Vurgu3 3 2 5" xfId="2238" xr:uid="{2649BB06-2898-4966-86B4-D444312B8346}"/>
    <cellStyle name="%40 - Vurgu3 3 3" xfId="171" xr:uid="{00000000-0005-0000-0000-0000BA020000}"/>
    <cellStyle name="%40 - Vurgu3 3 3 2" xfId="736" xr:uid="{00000000-0005-0000-0000-0000BB020000}"/>
    <cellStyle name="%40 - Vurgu3 3 3 2 2" xfId="2727" xr:uid="{EB3F0061-676C-4184-A5C5-21D8D42C8DD2}"/>
    <cellStyle name="%40 - Vurgu3 3 3 3" xfId="735" xr:uid="{00000000-0005-0000-0000-0000BC020000}"/>
    <cellStyle name="%40 - Vurgu3 3 3 3 2" xfId="2726" xr:uid="{03068B67-BBB7-4C62-B104-11135BDA8692}"/>
    <cellStyle name="%40 - Vurgu3 3 3 4" xfId="1777" xr:uid="{00000000-0005-0000-0000-0000BD020000}"/>
    <cellStyle name="%40 - Vurgu3 3 3 5" xfId="2239" xr:uid="{FF7A46E3-ED39-4209-A579-D0AF06361A2F}"/>
    <cellStyle name="%40 - Vurgu3 3 4" xfId="172" xr:uid="{00000000-0005-0000-0000-0000BE020000}"/>
    <cellStyle name="%40 - Vurgu3 3 4 2" xfId="738" xr:uid="{00000000-0005-0000-0000-0000BF020000}"/>
    <cellStyle name="%40 - Vurgu3 3 4 2 2" xfId="2729" xr:uid="{D6808006-0FCD-4272-9EF4-BA31BDFE982A}"/>
    <cellStyle name="%40 - Vurgu3 3 4 3" xfId="737" xr:uid="{00000000-0005-0000-0000-0000C0020000}"/>
    <cellStyle name="%40 - Vurgu3 3 4 3 2" xfId="2728" xr:uid="{CB50C665-50C4-40C4-8C63-5AF62BAAB457}"/>
    <cellStyle name="%40 - Vurgu3 3 4 4" xfId="1778" xr:uid="{00000000-0005-0000-0000-0000C1020000}"/>
    <cellStyle name="%40 - Vurgu3 3 4 5" xfId="2240" xr:uid="{DD714B4F-7159-482D-8EE4-E5089C7ACE25}"/>
    <cellStyle name="%40 - Vurgu3 3 5" xfId="173" xr:uid="{00000000-0005-0000-0000-0000C2020000}"/>
    <cellStyle name="%40 - Vurgu3 3 5 2" xfId="740" xr:uid="{00000000-0005-0000-0000-0000C3020000}"/>
    <cellStyle name="%40 - Vurgu3 3 5 2 2" xfId="2731" xr:uid="{C4332483-51C3-460B-966D-4F56EB0AFA05}"/>
    <cellStyle name="%40 - Vurgu3 3 5 3" xfId="739" xr:uid="{00000000-0005-0000-0000-0000C4020000}"/>
    <cellStyle name="%40 - Vurgu3 3 5 3 2" xfId="2730" xr:uid="{496BE280-5086-4EF8-B928-0AC3ACF6767D}"/>
    <cellStyle name="%40 - Vurgu3 3 5 4" xfId="1779" xr:uid="{00000000-0005-0000-0000-0000C5020000}"/>
    <cellStyle name="%40 - Vurgu3 3 5 5" xfId="2241" xr:uid="{F2297956-0C00-4BE2-8513-51DA5F7BEC99}"/>
    <cellStyle name="%40 - Vurgu3 3 6" xfId="174" xr:uid="{00000000-0005-0000-0000-0000C6020000}"/>
    <cellStyle name="%40 - Vurgu3 3 6 2" xfId="742" xr:uid="{00000000-0005-0000-0000-0000C7020000}"/>
    <cellStyle name="%40 - Vurgu3 3 6 2 2" xfId="2733" xr:uid="{91B2C676-9CB3-4F7C-9AAD-E418D76A6111}"/>
    <cellStyle name="%40 - Vurgu3 3 6 3" xfId="741" xr:uid="{00000000-0005-0000-0000-0000C8020000}"/>
    <cellStyle name="%40 - Vurgu3 3 6 3 2" xfId="2732" xr:uid="{A0C4A8B3-20D6-4580-9AFF-F888E2D9EDFB}"/>
    <cellStyle name="%40 - Vurgu3 3 6 4" xfId="1780" xr:uid="{00000000-0005-0000-0000-0000C9020000}"/>
    <cellStyle name="%40 - Vurgu3 3 6 5" xfId="2242" xr:uid="{5D9A7048-F363-4C15-90CA-81858DB05464}"/>
    <cellStyle name="%40 - Vurgu3 3 7" xfId="175" xr:uid="{00000000-0005-0000-0000-0000CA020000}"/>
    <cellStyle name="%40 - Vurgu3 3 7 2" xfId="744" xr:uid="{00000000-0005-0000-0000-0000CB020000}"/>
    <cellStyle name="%40 - Vurgu3 3 7 2 2" xfId="2735" xr:uid="{91187AC9-C028-4680-B614-D3DA568AED21}"/>
    <cellStyle name="%40 - Vurgu3 3 7 3" xfId="743" xr:uid="{00000000-0005-0000-0000-0000CC020000}"/>
    <cellStyle name="%40 - Vurgu3 3 7 3 2" xfId="2734" xr:uid="{6C90E52D-E0A9-4FE4-98D7-3DCE8D835CC6}"/>
    <cellStyle name="%40 - Vurgu3 3 7 4" xfId="1781" xr:uid="{00000000-0005-0000-0000-0000CD020000}"/>
    <cellStyle name="%40 - Vurgu3 3 7 5" xfId="2243" xr:uid="{8588A592-1AEC-4200-BBED-340EF10278DA}"/>
    <cellStyle name="%40 - Vurgu3 3 8" xfId="176" xr:uid="{00000000-0005-0000-0000-0000CE020000}"/>
    <cellStyle name="%40 - Vurgu3 3 8 2" xfId="746" xr:uid="{00000000-0005-0000-0000-0000CF020000}"/>
    <cellStyle name="%40 - Vurgu3 3 8 2 2" xfId="2737" xr:uid="{54EA0D27-C19D-41C2-A2E6-18E5D6088222}"/>
    <cellStyle name="%40 - Vurgu3 3 8 3" xfId="745" xr:uid="{00000000-0005-0000-0000-0000D0020000}"/>
    <cellStyle name="%40 - Vurgu3 3 8 3 2" xfId="2736" xr:uid="{B81F2403-5FA2-4962-8186-FBBA507F0E6F}"/>
    <cellStyle name="%40 - Vurgu3 3 8 4" xfId="1782" xr:uid="{00000000-0005-0000-0000-0000D1020000}"/>
    <cellStyle name="%40 - Vurgu3 3 8 5" xfId="2244" xr:uid="{1AC03728-8665-4C4A-9400-329022E12947}"/>
    <cellStyle name="%40 - Vurgu3 3 9" xfId="177" xr:uid="{00000000-0005-0000-0000-0000D2020000}"/>
    <cellStyle name="%40 - Vurgu3 3 9 2" xfId="748" xr:uid="{00000000-0005-0000-0000-0000D3020000}"/>
    <cellStyle name="%40 - Vurgu3 3 9 2 2" xfId="2739" xr:uid="{F36DCA1C-0D58-4D38-BEBA-C51AB0E0EC18}"/>
    <cellStyle name="%40 - Vurgu3 3 9 3" xfId="747" xr:uid="{00000000-0005-0000-0000-0000D4020000}"/>
    <cellStyle name="%40 - Vurgu3 3 9 3 2" xfId="2738" xr:uid="{7F3BEBAA-0B20-48F6-ADE7-1D286D1DBA54}"/>
    <cellStyle name="%40 - Vurgu3 3 9 4" xfId="1783" xr:uid="{00000000-0005-0000-0000-0000D5020000}"/>
    <cellStyle name="%40 - Vurgu3 3 9 5" xfId="2245" xr:uid="{7AC00FEE-215C-401C-8036-9CFB23E5204D}"/>
    <cellStyle name="%40 - Vurgu3 4" xfId="178" xr:uid="{00000000-0005-0000-0000-0000D6020000}"/>
    <cellStyle name="%40 - Vurgu3 4 10" xfId="1784" xr:uid="{00000000-0005-0000-0000-0000D7020000}"/>
    <cellStyle name="%40 - Vurgu3 4 11" xfId="2246" xr:uid="{B42E48E0-0709-4F05-BE02-41D73EA143EC}"/>
    <cellStyle name="%40 - Vurgu3 4 2" xfId="750" xr:uid="{00000000-0005-0000-0000-0000D8020000}"/>
    <cellStyle name="%40 - Vurgu3 4 2 2" xfId="1302" xr:uid="{00000000-0005-0000-0000-0000D9020000}"/>
    <cellStyle name="%40 - Vurgu3 4 2 3" xfId="2741" xr:uid="{ECD76767-7C1C-4397-8A3E-600D750F0C75}"/>
    <cellStyle name="%40 - Vurgu3 4 3" xfId="749" xr:uid="{00000000-0005-0000-0000-0000DA020000}"/>
    <cellStyle name="%40 - Vurgu3 4 3 2" xfId="1785" xr:uid="{00000000-0005-0000-0000-0000DB020000}"/>
    <cellStyle name="%40 - Vurgu3 4 3 3" xfId="2740" xr:uid="{9CEFB02B-EABD-4F01-BD6F-53DDE2856F77}"/>
    <cellStyle name="%40 - Vurgu3 4 4" xfId="1301" xr:uid="{00000000-0005-0000-0000-0000DC020000}"/>
    <cellStyle name="%40 - Vurgu3 4 5" xfId="1786" xr:uid="{00000000-0005-0000-0000-0000DD020000}"/>
    <cellStyle name="%40 - Vurgu3 4 6" xfId="1787" xr:uid="{00000000-0005-0000-0000-0000DE020000}"/>
    <cellStyle name="%40 - Vurgu3 4 7" xfId="1788" xr:uid="{00000000-0005-0000-0000-0000DF020000}"/>
    <cellStyle name="%40 - Vurgu3 4 8" xfId="1789" xr:uid="{00000000-0005-0000-0000-0000E0020000}"/>
    <cellStyle name="%40 - Vurgu3 4 9" xfId="1790" xr:uid="{00000000-0005-0000-0000-0000E1020000}"/>
    <cellStyle name="%40 - Vurgu3 5" xfId="179" xr:uid="{00000000-0005-0000-0000-0000E2020000}"/>
    <cellStyle name="%40 - Vurgu3 5 10" xfId="1791" xr:uid="{00000000-0005-0000-0000-0000E3020000}"/>
    <cellStyle name="%40 - Vurgu3 5 11" xfId="2247" xr:uid="{B2345AB1-4C13-4779-8577-7BEAB3940256}"/>
    <cellStyle name="%40 - Vurgu3 5 2" xfId="752" xr:uid="{00000000-0005-0000-0000-0000E4020000}"/>
    <cellStyle name="%40 - Vurgu3 5 2 2" xfId="1304" xr:uid="{00000000-0005-0000-0000-0000E5020000}"/>
    <cellStyle name="%40 - Vurgu3 5 2 3" xfId="2743" xr:uid="{3B668C80-7E46-4ACB-91E8-7C62AED5F1C4}"/>
    <cellStyle name="%40 - Vurgu3 5 3" xfId="751" xr:uid="{00000000-0005-0000-0000-0000E6020000}"/>
    <cellStyle name="%40 - Vurgu3 5 3 2" xfId="1792" xr:uid="{00000000-0005-0000-0000-0000E7020000}"/>
    <cellStyle name="%40 - Vurgu3 5 3 3" xfId="2742" xr:uid="{2C3AD629-06E8-4C90-A0A0-636009F1397C}"/>
    <cellStyle name="%40 - Vurgu3 5 4" xfId="1303" xr:uid="{00000000-0005-0000-0000-0000E8020000}"/>
    <cellStyle name="%40 - Vurgu3 5 5" xfId="1793" xr:uid="{00000000-0005-0000-0000-0000E9020000}"/>
    <cellStyle name="%40 - Vurgu3 5 6" xfId="1794" xr:uid="{00000000-0005-0000-0000-0000EA020000}"/>
    <cellStyle name="%40 - Vurgu3 5 7" xfId="1795" xr:uid="{00000000-0005-0000-0000-0000EB020000}"/>
    <cellStyle name="%40 - Vurgu3 5 8" xfId="1796" xr:uid="{00000000-0005-0000-0000-0000EC020000}"/>
    <cellStyle name="%40 - Vurgu3 5 9" xfId="1797" xr:uid="{00000000-0005-0000-0000-0000ED020000}"/>
    <cellStyle name="%40 - Vurgu3 6" xfId="180" xr:uid="{00000000-0005-0000-0000-0000EE020000}"/>
    <cellStyle name="%40 - Vurgu3 6 2" xfId="754" xr:uid="{00000000-0005-0000-0000-0000EF020000}"/>
    <cellStyle name="%40 - Vurgu3 6 2 2" xfId="2745" xr:uid="{A26FACA2-EBC8-4F11-B177-DB9B2544EFF2}"/>
    <cellStyle name="%40 - Vurgu3 6 3" xfId="753" xr:uid="{00000000-0005-0000-0000-0000F0020000}"/>
    <cellStyle name="%40 - Vurgu3 6 3 2" xfId="2744" xr:uid="{64939133-DC5F-43A3-B936-F6C9EFE084A6}"/>
    <cellStyle name="%40 - Vurgu3 6 4" xfId="2248" xr:uid="{A3C5F3D5-DB6B-45BC-B4F4-4D27F67DBE15}"/>
    <cellStyle name="%40 - Vurgu3 7" xfId="181" xr:uid="{00000000-0005-0000-0000-0000F1020000}"/>
    <cellStyle name="%40 - Vurgu3 7 2" xfId="756" xr:uid="{00000000-0005-0000-0000-0000F2020000}"/>
    <cellStyle name="%40 - Vurgu3 7 2 2" xfId="2747" xr:uid="{46F67384-55C0-4D00-92D8-88780947421F}"/>
    <cellStyle name="%40 - Vurgu3 7 3" xfId="755" xr:uid="{00000000-0005-0000-0000-0000F3020000}"/>
    <cellStyle name="%40 - Vurgu3 7 3 2" xfId="2746" xr:uid="{7C478FC8-18AA-4CEF-96ED-494BB68B58BA}"/>
    <cellStyle name="%40 - Vurgu3 7 4" xfId="2249" xr:uid="{79F5070C-9D76-4ECA-A2B9-60FADFDAEA59}"/>
    <cellStyle name="%40 - Vurgu3 8" xfId="757" xr:uid="{00000000-0005-0000-0000-0000F4020000}"/>
    <cellStyle name="%40 - Vurgu3 8 2" xfId="2748" xr:uid="{28B9746E-D3E4-4854-9E64-3F951A1C7738}"/>
    <cellStyle name="%40 - Vurgu4" xfId="3742" builtinId="43" customBuiltin="1"/>
    <cellStyle name="%40 - Vurgu4 2" xfId="182" xr:uid="{00000000-0005-0000-0000-0000F5020000}"/>
    <cellStyle name="%40 - Vurgu4 2 10" xfId="1798" xr:uid="{00000000-0005-0000-0000-0000F6020000}"/>
    <cellStyle name="%40 - Vurgu4 2 2" xfId="183" xr:uid="{00000000-0005-0000-0000-0000F7020000}"/>
    <cellStyle name="%40 - Vurgu4 2 2 2" xfId="184" xr:uid="{00000000-0005-0000-0000-0000F8020000}"/>
    <cellStyle name="%40 - Vurgu4 2 2 3" xfId="1306" xr:uid="{00000000-0005-0000-0000-0000F9020000}"/>
    <cellStyle name="%40 - Vurgu4 2 3" xfId="185" xr:uid="{00000000-0005-0000-0000-0000FA020000}"/>
    <cellStyle name="%40 - Vurgu4 2 3 2" xfId="1799" xr:uid="{00000000-0005-0000-0000-0000FB020000}"/>
    <cellStyle name="%40 - Vurgu4 2 4" xfId="1305" xr:uid="{00000000-0005-0000-0000-0000FC020000}"/>
    <cellStyle name="%40 - Vurgu4 2 5" xfId="1800" xr:uid="{00000000-0005-0000-0000-0000FD020000}"/>
    <cellStyle name="%40 - Vurgu4 2 6" xfId="1801" xr:uid="{00000000-0005-0000-0000-0000FE020000}"/>
    <cellStyle name="%40 - Vurgu4 2 7" xfId="1802" xr:uid="{00000000-0005-0000-0000-0000FF020000}"/>
    <cellStyle name="%40 - Vurgu4 2 8" xfId="1803" xr:uid="{00000000-0005-0000-0000-000000030000}"/>
    <cellStyle name="%40 - Vurgu4 2 9" xfId="1804" xr:uid="{00000000-0005-0000-0000-000001030000}"/>
    <cellStyle name="%40 - Vurgu4 3" xfId="186" xr:uid="{00000000-0005-0000-0000-000002030000}"/>
    <cellStyle name="%40 - Vurgu4 3 10" xfId="187" xr:uid="{00000000-0005-0000-0000-000003030000}"/>
    <cellStyle name="%40 - Vurgu4 3 10 2" xfId="760" xr:uid="{00000000-0005-0000-0000-000004030000}"/>
    <cellStyle name="%40 - Vurgu4 3 10 2 2" xfId="2751" xr:uid="{7E74E60A-49F6-4C25-A47E-6EBD06DF380D}"/>
    <cellStyle name="%40 - Vurgu4 3 10 3" xfId="759" xr:uid="{00000000-0005-0000-0000-000005030000}"/>
    <cellStyle name="%40 - Vurgu4 3 10 3 2" xfId="2750" xr:uid="{82679CF0-5FF8-4FEC-9B30-1B28E4A4C346}"/>
    <cellStyle name="%40 - Vurgu4 3 10 4" xfId="1805" xr:uid="{00000000-0005-0000-0000-000006030000}"/>
    <cellStyle name="%40 - Vurgu4 3 10 5" xfId="2252" xr:uid="{42F4878C-5222-40F6-B2C2-EDE60636D184}"/>
    <cellStyle name="%40 - Vurgu4 3 11" xfId="761" xr:uid="{00000000-0005-0000-0000-000007030000}"/>
    <cellStyle name="%40 - Vurgu4 3 11 2" xfId="2752" xr:uid="{D6FBCC4F-84BF-4A81-B32B-D48ED062E5F3}"/>
    <cellStyle name="%40 - Vurgu4 3 12" xfId="758" xr:uid="{00000000-0005-0000-0000-000008030000}"/>
    <cellStyle name="%40 - Vurgu4 3 12 2" xfId="2749" xr:uid="{D75EF831-2EE6-4E3B-96BA-819368B1F4DF}"/>
    <cellStyle name="%40 - Vurgu4 3 13" xfId="1307" xr:uid="{00000000-0005-0000-0000-000009030000}"/>
    <cellStyle name="%40 - Vurgu4 3 14" xfId="2251" xr:uid="{0C1F0F3A-A559-49EA-923D-39066B136D00}"/>
    <cellStyle name="%40 - Vurgu4 3 2" xfId="188" xr:uid="{00000000-0005-0000-0000-00000A030000}"/>
    <cellStyle name="%40 - Vurgu4 3 2 2" xfId="763" xr:uid="{00000000-0005-0000-0000-00000B030000}"/>
    <cellStyle name="%40 - Vurgu4 3 2 2 2" xfId="2754" xr:uid="{12FDDE0C-15A5-4140-B375-7B3892D8CC5E}"/>
    <cellStyle name="%40 - Vurgu4 3 2 3" xfId="762" xr:uid="{00000000-0005-0000-0000-00000C030000}"/>
    <cellStyle name="%40 - Vurgu4 3 2 3 2" xfId="2753" xr:uid="{7D9321BB-678C-40DF-B193-14CC73B807D9}"/>
    <cellStyle name="%40 - Vurgu4 3 2 4" xfId="1308" xr:uid="{00000000-0005-0000-0000-00000D030000}"/>
    <cellStyle name="%40 - Vurgu4 3 2 5" xfId="2253" xr:uid="{2C524965-30D7-4BB6-977A-D80E89EEB889}"/>
    <cellStyle name="%40 - Vurgu4 3 3" xfId="189" xr:uid="{00000000-0005-0000-0000-00000E030000}"/>
    <cellStyle name="%40 - Vurgu4 3 3 2" xfId="765" xr:uid="{00000000-0005-0000-0000-00000F030000}"/>
    <cellStyle name="%40 - Vurgu4 3 3 2 2" xfId="2756" xr:uid="{77023354-0B18-445F-9572-E5A88A2AA8AD}"/>
    <cellStyle name="%40 - Vurgu4 3 3 3" xfId="764" xr:uid="{00000000-0005-0000-0000-000010030000}"/>
    <cellStyle name="%40 - Vurgu4 3 3 3 2" xfId="2755" xr:uid="{8BE2FD0F-4AE1-460B-AEC6-97C92574AD40}"/>
    <cellStyle name="%40 - Vurgu4 3 3 4" xfId="1806" xr:uid="{00000000-0005-0000-0000-000011030000}"/>
    <cellStyle name="%40 - Vurgu4 3 3 5" xfId="2254" xr:uid="{22579BFF-87C5-4E26-AB70-5876058F3CDB}"/>
    <cellStyle name="%40 - Vurgu4 3 4" xfId="190" xr:uid="{00000000-0005-0000-0000-000012030000}"/>
    <cellStyle name="%40 - Vurgu4 3 4 2" xfId="767" xr:uid="{00000000-0005-0000-0000-000013030000}"/>
    <cellStyle name="%40 - Vurgu4 3 4 2 2" xfId="2758" xr:uid="{20033320-8D1B-4359-B994-24712CB63247}"/>
    <cellStyle name="%40 - Vurgu4 3 4 3" xfId="766" xr:uid="{00000000-0005-0000-0000-000014030000}"/>
    <cellStyle name="%40 - Vurgu4 3 4 3 2" xfId="2757" xr:uid="{C35B1DA4-DF35-4337-B329-73E6A487FE51}"/>
    <cellStyle name="%40 - Vurgu4 3 4 4" xfId="1807" xr:uid="{00000000-0005-0000-0000-000015030000}"/>
    <cellStyle name="%40 - Vurgu4 3 4 5" xfId="2255" xr:uid="{0D36319E-FEBC-45FF-B745-F8DC4859014F}"/>
    <cellStyle name="%40 - Vurgu4 3 5" xfId="191" xr:uid="{00000000-0005-0000-0000-000016030000}"/>
    <cellStyle name="%40 - Vurgu4 3 5 2" xfId="769" xr:uid="{00000000-0005-0000-0000-000017030000}"/>
    <cellStyle name="%40 - Vurgu4 3 5 2 2" xfId="2760" xr:uid="{7A46412E-3162-4DBE-8DC6-686ED8D3E9C6}"/>
    <cellStyle name="%40 - Vurgu4 3 5 3" xfId="768" xr:uid="{00000000-0005-0000-0000-000018030000}"/>
    <cellStyle name="%40 - Vurgu4 3 5 3 2" xfId="2759" xr:uid="{8E9172A5-AC8C-46DE-B916-63E652973DDC}"/>
    <cellStyle name="%40 - Vurgu4 3 5 4" xfId="1808" xr:uid="{00000000-0005-0000-0000-000019030000}"/>
    <cellStyle name="%40 - Vurgu4 3 5 5" xfId="2256" xr:uid="{625809EE-F43C-4E33-A24E-5E641F9D0001}"/>
    <cellStyle name="%40 - Vurgu4 3 6" xfId="192" xr:uid="{00000000-0005-0000-0000-00001A030000}"/>
    <cellStyle name="%40 - Vurgu4 3 6 2" xfId="771" xr:uid="{00000000-0005-0000-0000-00001B030000}"/>
    <cellStyle name="%40 - Vurgu4 3 6 2 2" xfId="2762" xr:uid="{8DFAE4BD-C352-400B-87CE-8A0E31E002B4}"/>
    <cellStyle name="%40 - Vurgu4 3 6 3" xfId="770" xr:uid="{00000000-0005-0000-0000-00001C030000}"/>
    <cellStyle name="%40 - Vurgu4 3 6 3 2" xfId="2761" xr:uid="{F6FE52A2-4E22-4D69-895B-20E0191DFE76}"/>
    <cellStyle name="%40 - Vurgu4 3 6 4" xfId="1809" xr:uid="{00000000-0005-0000-0000-00001D030000}"/>
    <cellStyle name="%40 - Vurgu4 3 6 5" xfId="2257" xr:uid="{5738B3C3-24D1-4D09-B93B-EDDF7C4D63E5}"/>
    <cellStyle name="%40 - Vurgu4 3 7" xfId="193" xr:uid="{00000000-0005-0000-0000-00001E030000}"/>
    <cellStyle name="%40 - Vurgu4 3 7 2" xfId="773" xr:uid="{00000000-0005-0000-0000-00001F030000}"/>
    <cellStyle name="%40 - Vurgu4 3 7 2 2" xfId="2764" xr:uid="{97C31331-852E-4068-8EE4-59F6582B5609}"/>
    <cellStyle name="%40 - Vurgu4 3 7 3" xfId="772" xr:uid="{00000000-0005-0000-0000-000020030000}"/>
    <cellStyle name="%40 - Vurgu4 3 7 3 2" xfId="2763" xr:uid="{573EEE5A-81CF-4190-8C66-055E93A6EF45}"/>
    <cellStyle name="%40 - Vurgu4 3 7 4" xfId="1810" xr:uid="{00000000-0005-0000-0000-000021030000}"/>
    <cellStyle name="%40 - Vurgu4 3 7 5" xfId="2258" xr:uid="{D74E79B0-7A48-4CAF-B56A-C3BAF64EED13}"/>
    <cellStyle name="%40 - Vurgu4 3 8" xfId="194" xr:uid="{00000000-0005-0000-0000-000022030000}"/>
    <cellStyle name="%40 - Vurgu4 3 8 2" xfId="775" xr:uid="{00000000-0005-0000-0000-000023030000}"/>
    <cellStyle name="%40 - Vurgu4 3 8 2 2" xfId="2766" xr:uid="{FD3BE0EC-B882-469C-A184-7447BBFC1CD8}"/>
    <cellStyle name="%40 - Vurgu4 3 8 3" xfId="774" xr:uid="{00000000-0005-0000-0000-000024030000}"/>
    <cellStyle name="%40 - Vurgu4 3 8 3 2" xfId="2765" xr:uid="{059DB9B2-B47F-4718-8DBD-CD8A11A10B13}"/>
    <cellStyle name="%40 - Vurgu4 3 8 4" xfId="1811" xr:uid="{00000000-0005-0000-0000-000025030000}"/>
    <cellStyle name="%40 - Vurgu4 3 8 5" xfId="2259" xr:uid="{B203476D-9EA7-4E4F-A202-9E26126D3C9E}"/>
    <cellStyle name="%40 - Vurgu4 3 9" xfId="195" xr:uid="{00000000-0005-0000-0000-000026030000}"/>
    <cellStyle name="%40 - Vurgu4 3 9 2" xfId="777" xr:uid="{00000000-0005-0000-0000-000027030000}"/>
    <cellStyle name="%40 - Vurgu4 3 9 2 2" xfId="2768" xr:uid="{8EC95C5B-3E39-4549-B628-2D92B2573480}"/>
    <cellStyle name="%40 - Vurgu4 3 9 3" xfId="776" xr:uid="{00000000-0005-0000-0000-000028030000}"/>
    <cellStyle name="%40 - Vurgu4 3 9 3 2" xfId="2767" xr:uid="{3FB61CB7-984E-494A-90AA-5F109F5DADE3}"/>
    <cellStyle name="%40 - Vurgu4 3 9 4" xfId="1812" xr:uid="{00000000-0005-0000-0000-000029030000}"/>
    <cellStyle name="%40 - Vurgu4 3 9 5" xfId="2260" xr:uid="{CC2997D4-8858-40F5-A156-939B1645A7D7}"/>
    <cellStyle name="%40 - Vurgu4 4" xfId="196" xr:uid="{00000000-0005-0000-0000-00002A030000}"/>
    <cellStyle name="%40 - Vurgu4 4 10" xfId="1813" xr:uid="{00000000-0005-0000-0000-00002B030000}"/>
    <cellStyle name="%40 - Vurgu4 4 11" xfId="2261" xr:uid="{8C71D9AF-5E30-4BDC-A7A9-0F291D6898C8}"/>
    <cellStyle name="%40 - Vurgu4 4 2" xfId="779" xr:uid="{00000000-0005-0000-0000-00002C030000}"/>
    <cellStyle name="%40 - Vurgu4 4 2 2" xfId="1310" xr:uid="{00000000-0005-0000-0000-00002D030000}"/>
    <cellStyle name="%40 - Vurgu4 4 2 3" xfId="2770" xr:uid="{82290D74-A28C-43AE-A393-1291697F74CE}"/>
    <cellStyle name="%40 - Vurgu4 4 3" xfId="778" xr:uid="{00000000-0005-0000-0000-00002E030000}"/>
    <cellStyle name="%40 - Vurgu4 4 3 2" xfId="1814" xr:uid="{00000000-0005-0000-0000-00002F030000}"/>
    <cellStyle name="%40 - Vurgu4 4 3 3" xfId="2769" xr:uid="{754EE365-F3F8-4F3B-97D0-250A8CE85512}"/>
    <cellStyle name="%40 - Vurgu4 4 4" xfId="1309" xr:uid="{00000000-0005-0000-0000-000030030000}"/>
    <cellStyle name="%40 - Vurgu4 4 5" xfId="1815" xr:uid="{00000000-0005-0000-0000-000031030000}"/>
    <cellStyle name="%40 - Vurgu4 4 6" xfId="1816" xr:uid="{00000000-0005-0000-0000-000032030000}"/>
    <cellStyle name="%40 - Vurgu4 4 7" xfId="1817" xr:uid="{00000000-0005-0000-0000-000033030000}"/>
    <cellStyle name="%40 - Vurgu4 4 8" xfId="1818" xr:uid="{00000000-0005-0000-0000-000034030000}"/>
    <cellStyle name="%40 - Vurgu4 4 9" xfId="1819" xr:uid="{00000000-0005-0000-0000-000035030000}"/>
    <cellStyle name="%40 - Vurgu4 5" xfId="197" xr:uid="{00000000-0005-0000-0000-000036030000}"/>
    <cellStyle name="%40 - Vurgu4 5 10" xfId="1820" xr:uid="{00000000-0005-0000-0000-000037030000}"/>
    <cellStyle name="%40 - Vurgu4 5 11" xfId="2262" xr:uid="{C2872A61-4BCD-436B-9D0A-5ACD0E87E93B}"/>
    <cellStyle name="%40 - Vurgu4 5 2" xfId="781" xr:uid="{00000000-0005-0000-0000-000038030000}"/>
    <cellStyle name="%40 - Vurgu4 5 2 2" xfId="1312" xr:uid="{00000000-0005-0000-0000-000039030000}"/>
    <cellStyle name="%40 - Vurgu4 5 2 3" xfId="2772" xr:uid="{C46B1560-8329-41C3-8BDC-5A514D4422C4}"/>
    <cellStyle name="%40 - Vurgu4 5 3" xfId="780" xr:uid="{00000000-0005-0000-0000-00003A030000}"/>
    <cellStyle name="%40 - Vurgu4 5 3 2" xfId="1821" xr:uid="{00000000-0005-0000-0000-00003B030000}"/>
    <cellStyle name="%40 - Vurgu4 5 3 3" xfId="2771" xr:uid="{F9330674-A728-48D9-A5BF-137EA91B24B6}"/>
    <cellStyle name="%40 - Vurgu4 5 4" xfId="1311" xr:uid="{00000000-0005-0000-0000-00003C030000}"/>
    <cellStyle name="%40 - Vurgu4 5 5" xfId="1822" xr:uid="{00000000-0005-0000-0000-00003D030000}"/>
    <cellStyle name="%40 - Vurgu4 5 6" xfId="1823" xr:uid="{00000000-0005-0000-0000-00003E030000}"/>
    <cellStyle name="%40 - Vurgu4 5 7" xfId="1824" xr:uid="{00000000-0005-0000-0000-00003F030000}"/>
    <cellStyle name="%40 - Vurgu4 5 8" xfId="1825" xr:uid="{00000000-0005-0000-0000-000040030000}"/>
    <cellStyle name="%40 - Vurgu4 5 9" xfId="1826" xr:uid="{00000000-0005-0000-0000-000041030000}"/>
    <cellStyle name="%40 - Vurgu4 6" xfId="198" xr:uid="{00000000-0005-0000-0000-000042030000}"/>
    <cellStyle name="%40 - Vurgu4 6 2" xfId="783" xr:uid="{00000000-0005-0000-0000-000043030000}"/>
    <cellStyle name="%40 - Vurgu4 6 2 2" xfId="2774" xr:uid="{0DC4514F-A42A-4ADE-AA67-3B65787264D0}"/>
    <cellStyle name="%40 - Vurgu4 6 3" xfId="782" xr:uid="{00000000-0005-0000-0000-000044030000}"/>
    <cellStyle name="%40 - Vurgu4 6 3 2" xfId="2773" xr:uid="{53551378-9445-4BA8-919F-B05492D2063B}"/>
    <cellStyle name="%40 - Vurgu4 6 4" xfId="2263" xr:uid="{6B7B3740-535E-48CD-9A77-6B75A8948997}"/>
    <cellStyle name="%40 - Vurgu4 7" xfId="199" xr:uid="{00000000-0005-0000-0000-000045030000}"/>
    <cellStyle name="%40 - Vurgu4 7 2" xfId="785" xr:uid="{00000000-0005-0000-0000-000046030000}"/>
    <cellStyle name="%40 - Vurgu4 7 2 2" xfId="2776" xr:uid="{019802ED-5AFA-498C-A389-E56919A622E9}"/>
    <cellStyle name="%40 - Vurgu4 7 3" xfId="784" xr:uid="{00000000-0005-0000-0000-000047030000}"/>
    <cellStyle name="%40 - Vurgu4 7 3 2" xfId="2775" xr:uid="{218ED9F8-4303-4C08-942C-6B85B6B8A7E6}"/>
    <cellStyle name="%40 - Vurgu4 7 4" xfId="2264" xr:uid="{726B086B-2B00-4B38-9521-7AE724714008}"/>
    <cellStyle name="%40 - Vurgu4 8" xfId="786" xr:uid="{00000000-0005-0000-0000-000048030000}"/>
    <cellStyle name="%40 - Vurgu4 8 2" xfId="2777" xr:uid="{CD6D65CE-4E1D-48B8-8E23-C934C8A487B7}"/>
    <cellStyle name="%40 - Vurgu5" xfId="3746" builtinId="47" customBuiltin="1"/>
    <cellStyle name="%40 - Vurgu5 2" xfId="200" xr:uid="{00000000-0005-0000-0000-000049030000}"/>
    <cellStyle name="%40 - Vurgu5 2 10" xfId="1827" xr:uid="{00000000-0005-0000-0000-00004A030000}"/>
    <cellStyle name="%40 - Vurgu5 2 2" xfId="201" xr:uid="{00000000-0005-0000-0000-00004B030000}"/>
    <cellStyle name="%40 - Vurgu5 2 2 2" xfId="202" xr:uid="{00000000-0005-0000-0000-00004C030000}"/>
    <cellStyle name="%40 - Vurgu5 2 2 3" xfId="1314" xr:uid="{00000000-0005-0000-0000-00004D030000}"/>
    <cellStyle name="%40 - Vurgu5 2 3" xfId="203" xr:uid="{00000000-0005-0000-0000-00004E030000}"/>
    <cellStyle name="%40 - Vurgu5 2 3 2" xfId="1828" xr:uid="{00000000-0005-0000-0000-00004F030000}"/>
    <cellStyle name="%40 - Vurgu5 2 4" xfId="1313" xr:uid="{00000000-0005-0000-0000-000050030000}"/>
    <cellStyle name="%40 - Vurgu5 2 5" xfId="1829" xr:uid="{00000000-0005-0000-0000-000051030000}"/>
    <cellStyle name="%40 - Vurgu5 2 6" xfId="1830" xr:uid="{00000000-0005-0000-0000-000052030000}"/>
    <cellStyle name="%40 - Vurgu5 2 7" xfId="1831" xr:uid="{00000000-0005-0000-0000-000053030000}"/>
    <cellStyle name="%40 - Vurgu5 2 8" xfId="1832" xr:uid="{00000000-0005-0000-0000-000054030000}"/>
    <cellStyle name="%40 - Vurgu5 2 9" xfId="1833" xr:uid="{00000000-0005-0000-0000-000055030000}"/>
    <cellStyle name="%40 - Vurgu5 3" xfId="204" xr:uid="{00000000-0005-0000-0000-000056030000}"/>
    <cellStyle name="%40 - Vurgu5 3 10" xfId="205" xr:uid="{00000000-0005-0000-0000-000057030000}"/>
    <cellStyle name="%40 - Vurgu5 3 10 2" xfId="789" xr:uid="{00000000-0005-0000-0000-000058030000}"/>
    <cellStyle name="%40 - Vurgu5 3 10 2 2" xfId="2780" xr:uid="{C7D9D6E6-2699-4E97-BB60-69B42B5FEBF3}"/>
    <cellStyle name="%40 - Vurgu5 3 10 3" xfId="788" xr:uid="{00000000-0005-0000-0000-000059030000}"/>
    <cellStyle name="%40 - Vurgu5 3 10 3 2" xfId="2779" xr:uid="{919A9BF9-5105-4611-8B28-2C7C5C300091}"/>
    <cellStyle name="%40 - Vurgu5 3 10 4" xfId="1834" xr:uid="{00000000-0005-0000-0000-00005A030000}"/>
    <cellStyle name="%40 - Vurgu5 3 10 5" xfId="2266" xr:uid="{433F9AED-72DC-4973-8C12-D19B24A1C94A}"/>
    <cellStyle name="%40 - Vurgu5 3 11" xfId="790" xr:uid="{00000000-0005-0000-0000-00005B030000}"/>
    <cellStyle name="%40 - Vurgu5 3 11 2" xfId="2781" xr:uid="{AE2E2B3B-226D-4AD4-B0E9-C7E27CD5DEEE}"/>
    <cellStyle name="%40 - Vurgu5 3 12" xfId="787" xr:uid="{00000000-0005-0000-0000-00005C030000}"/>
    <cellStyle name="%40 - Vurgu5 3 12 2" xfId="2778" xr:uid="{3E7D0BC9-5028-45F8-AF23-8490AC377430}"/>
    <cellStyle name="%40 - Vurgu5 3 13" xfId="1315" xr:uid="{00000000-0005-0000-0000-00005D030000}"/>
    <cellStyle name="%40 - Vurgu5 3 14" xfId="2265" xr:uid="{7232C65F-0098-4937-9096-A181AD222BC0}"/>
    <cellStyle name="%40 - Vurgu5 3 2" xfId="206" xr:uid="{00000000-0005-0000-0000-00005E030000}"/>
    <cellStyle name="%40 - Vurgu5 3 2 2" xfId="792" xr:uid="{00000000-0005-0000-0000-00005F030000}"/>
    <cellStyle name="%40 - Vurgu5 3 2 2 2" xfId="2783" xr:uid="{E40340ED-CB40-46D3-BFD2-27F0BC7C2DC2}"/>
    <cellStyle name="%40 - Vurgu5 3 2 3" xfId="791" xr:uid="{00000000-0005-0000-0000-000060030000}"/>
    <cellStyle name="%40 - Vurgu5 3 2 3 2" xfId="2782" xr:uid="{4B2B646E-F46C-4970-BB30-FEC59845B858}"/>
    <cellStyle name="%40 - Vurgu5 3 2 4" xfId="1316" xr:uid="{00000000-0005-0000-0000-000061030000}"/>
    <cellStyle name="%40 - Vurgu5 3 2 5" xfId="2267" xr:uid="{BE5ED950-45F4-4513-9084-11AA04868A21}"/>
    <cellStyle name="%40 - Vurgu5 3 3" xfId="207" xr:uid="{00000000-0005-0000-0000-000062030000}"/>
    <cellStyle name="%40 - Vurgu5 3 3 2" xfId="794" xr:uid="{00000000-0005-0000-0000-000063030000}"/>
    <cellStyle name="%40 - Vurgu5 3 3 2 2" xfId="2785" xr:uid="{6D4CE7A1-732B-48A2-B9C0-CE145DE6F27E}"/>
    <cellStyle name="%40 - Vurgu5 3 3 3" xfId="793" xr:uid="{00000000-0005-0000-0000-000064030000}"/>
    <cellStyle name="%40 - Vurgu5 3 3 3 2" xfId="2784" xr:uid="{70270A9E-EFAD-4259-9D84-73B3DED28C0D}"/>
    <cellStyle name="%40 - Vurgu5 3 3 4" xfId="1835" xr:uid="{00000000-0005-0000-0000-000065030000}"/>
    <cellStyle name="%40 - Vurgu5 3 3 5" xfId="2268" xr:uid="{DA4AE64F-C2B4-4966-A6B8-646C1673AE3A}"/>
    <cellStyle name="%40 - Vurgu5 3 4" xfId="208" xr:uid="{00000000-0005-0000-0000-000066030000}"/>
    <cellStyle name="%40 - Vurgu5 3 4 2" xfId="796" xr:uid="{00000000-0005-0000-0000-000067030000}"/>
    <cellStyle name="%40 - Vurgu5 3 4 2 2" xfId="2787" xr:uid="{66D9B076-391D-4A46-B472-81C5674D5AC7}"/>
    <cellStyle name="%40 - Vurgu5 3 4 3" xfId="795" xr:uid="{00000000-0005-0000-0000-000068030000}"/>
    <cellStyle name="%40 - Vurgu5 3 4 3 2" xfId="2786" xr:uid="{151C1EAD-7D15-45A6-A2BA-4BCE121F9D93}"/>
    <cellStyle name="%40 - Vurgu5 3 4 4" xfId="1836" xr:uid="{00000000-0005-0000-0000-000069030000}"/>
    <cellStyle name="%40 - Vurgu5 3 4 5" xfId="2269" xr:uid="{9B4C36F8-47B1-4F18-955A-0930AE1B23C7}"/>
    <cellStyle name="%40 - Vurgu5 3 5" xfId="209" xr:uid="{00000000-0005-0000-0000-00006A030000}"/>
    <cellStyle name="%40 - Vurgu5 3 5 2" xfId="798" xr:uid="{00000000-0005-0000-0000-00006B030000}"/>
    <cellStyle name="%40 - Vurgu5 3 5 2 2" xfId="2789" xr:uid="{9D5EB5CA-9593-4623-9E7E-CB725DC32E10}"/>
    <cellStyle name="%40 - Vurgu5 3 5 3" xfId="797" xr:uid="{00000000-0005-0000-0000-00006C030000}"/>
    <cellStyle name="%40 - Vurgu5 3 5 3 2" xfId="2788" xr:uid="{A4F090BB-6175-40D6-B3DA-47F1B141BE96}"/>
    <cellStyle name="%40 - Vurgu5 3 5 4" xfId="1837" xr:uid="{00000000-0005-0000-0000-00006D030000}"/>
    <cellStyle name="%40 - Vurgu5 3 5 5" xfId="2270" xr:uid="{D8E50704-2821-4543-96EB-D32249C220C5}"/>
    <cellStyle name="%40 - Vurgu5 3 6" xfId="210" xr:uid="{00000000-0005-0000-0000-00006E030000}"/>
    <cellStyle name="%40 - Vurgu5 3 6 2" xfId="800" xr:uid="{00000000-0005-0000-0000-00006F030000}"/>
    <cellStyle name="%40 - Vurgu5 3 6 2 2" xfId="2791" xr:uid="{7A7ED019-2839-49C4-8F0B-5E4579426CE5}"/>
    <cellStyle name="%40 - Vurgu5 3 6 3" xfId="799" xr:uid="{00000000-0005-0000-0000-000070030000}"/>
    <cellStyle name="%40 - Vurgu5 3 6 3 2" xfId="2790" xr:uid="{72E2328A-E603-4FFF-8314-458C371E0EEA}"/>
    <cellStyle name="%40 - Vurgu5 3 6 4" xfId="1838" xr:uid="{00000000-0005-0000-0000-000071030000}"/>
    <cellStyle name="%40 - Vurgu5 3 6 5" xfId="2271" xr:uid="{CCBD8013-D08F-440F-8363-5C65973EB664}"/>
    <cellStyle name="%40 - Vurgu5 3 7" xfId="211" xr:uid="{00000000-0005-0000-0000-000072030000}"/>
    <cellStyle name="%40 - Vurgu5 3 7 2" xfId="802" xr:uid="{00000000-0005-0000-0000-000073030000}"/>
    <cellStyle name="%40 - Vurgu5 3 7 2 2" xfId="2793" xr:uid="{4CF37EA2-1BA8-4BF4-8FEE-81DBB4AFF7A8}"/>
    <cellStyle name="%40 - Vurgu5 3 7 3" xfId="801" xr:uid="{00000000-0005-0000-0000-000074030000}"/>
    <cellStyle name="%40 - Vurgu5 3 7 3 2" xfId="2792" xr:uid="{32FF569F-5DAF-4D2A-A195-76C191F685F9}"/>
    <cellStyle name="%40 - Vurgu5 3 7 4" xfId="1839" xr:uid="{00000000-0005-0000-0000-000075030000}"/>
    <cellStyle name="%40 - Vurgu5 3 7 5" xfId="2272" xr:uid="{25E0560C-F378-4D16-A999-2FDAEF766DBD}"/>
    <cellStyle name="%40 - Vurgu5 3 8" xfId="212" xr:uid="{00000000-0005-0000-0000-000076030000}"/>
    <cellStyle name="%40 - Vurgu5 3 8 2" xfId="804" xr:uid="{00000000-0005-0000-0000-000077030000}"/>
    <cellStyle name="%40 - Vurgu5 3 8 2 2" xfId="2795" xr:uid="{03DF3C29-4455-4365-9A7B-F17764B7C151}"/>
    <cellStyle name="%40 - Vurgu5 3 8 3" xfId="803" xr:uid="{00000000-0005-0000-0000-000078030000}"/>
    <cellStyle name="%40 - Vurgu5 3 8 3 2" xfId="2794" xr:uid="{6C9B05FB-A284-47D3-B696-CC316EBC6FEF}"/>
    <cellStyle name="%40 - Vurgu5 3 8 4" xfId="1840" xr:uid="{00000000-0005-0000-0000-000079030000}"/>
    <cellStyle name="%40 - Vurgu5 3 8 5" xfId="2273" xr:uid="{4C985E99-9822-4C21-A0DA-819A152B691C}"/>
    <cellStyle name="%40 - Vurgu5 3 9" xfId="213" xr:uid="{00000000-0005-0000-0000-00007A030000}"/>
    <cellStyle name="%40 - Vurgu5 3 9 2" xfId="806" xr:uid="{00000000-0005-0000-0000-00007B030000}"/>
    <cellStyle name="%40 - Vurgu5 3 9 2 2" xfId="2797" xr:uid="{F7B16C4E-9AF9-450A-8C0D-99B5F1032F72}"/>
    <cellStyle name="%40 - Vurgu5 3 9 3" xfId="805" xr:uid="{00000000-0005-0000-0000-00007C030000}"/>
    <cellStyle name="%40 - Vurgu5 3 9 3 2" xfId="2796" xr:uid="{193259B8-966C-4E8E-B066-0A7CBB9093E2}"/>
    <cellStyle name="%40 - Vurgu5 3 9 4" xfId="1841" xr:uid="{00000000-0005-0000-0000-00007D030000}"/>
    <cellStyle name="%40 - Vurgu5 3 9 5" xfId="2274" xr:uid="{BC20B0AB-ECF6-4D8C-A798-9EB6FF063A74}"/>
    <cellStyle name="%40 - Vurgu5 4" xfId="214" xr:uid="{00000000-0005-0000-0000-00007E030000}"/>
    <cellStyle name="%40 - Vurgu5 4 10" xfId="1842" xr:uid="{00000000-0005-0000-0000-00007F030000}"/>
    <cellStyle name="%40 - Vurgu5 4 11" xfId="2275" xr:uid="{B45BB553-1A1F-4EFD-B286-C3B0434ADC56}"/>
    <cellStyle name="%40 - Vurgu5 4 2" xfId="808" xr:uid="{00000000-0005-0000-0000-000080030000}"/>
    <cellStyle name="%40 - Vurgu5 4 2 2" xfId="1318" xr:uid="{00000000-0005-0000-0000-000081030000}"/>
    <cellStyle name="%40 - Vurgu5 4 2 3" xfId="2799" xr:uid="{2C939706-FA9F-400C-8F2E-CDF572D94483}"/>
    <cellStyle name="%40 - Vurgu5 4 3" xfId="807" xr:uid="{00000000-0005-0000-0000-000082030000}"/>
    <cellStyle name="%40 - Vurgu5 4 3 2" xfId="1843" xr:uid="{00000000-0005-0000-0000-000083030000}"/>
    <cellStyle name="%40 - Vurgu5 4 3 3" xfId="2798" xr:uid="{D190147A-4133-4E94-B9B1-A202EAD48FCC}"/>
    <cellStyle name="%40 - Vurgu5 4 4" xfId="1317" xr:uid="{00000000-0005-0000-0000-000084030000}"/>
    <cellStyle name="%40 - Vurgu5 4 5" xfId="1844" xr:uid="{00000000-0005-0000-0000-000085030000}"/>
    <cellStyle name="%40 - Vurgu5 4 6" xfId="1845" xr:uid="{00000000-0005-0000-0000-000086030000}"/>
    <cellStyle name="%40 - Vurgu5 4 7" xfId="1846" xr:uid="{00000000-0005-0000-0000-000087030000}"/>
    <cellStyle name="%40 - Vurgu5 4 8" xfId="1847" xr:uid="{00000000-0005-0000-0000-000088030000}"/>
    <cellStyle name="%40 - Vurgu5 4 9" xfId="1848" xr:uid="{00000000-0005-0000-0000-000089030000}"/>
    <cellStyle name="%40 - Vurgu5 5" xfId="215" xr:uid="{00000000-0005-0000-0000-00008A030000}"/>
    <cellStyle name="%40 - Vurgu5 5 10" xfId="1849" xr:uid="{00000000-0005-0000-0000-00008B030000}"/>
    <cellStyle name="%40 - Vurgu5 5 11" xfId="2276" xr:uid="{932B3D44-991C-4F61-88C3-AFA4C9EDDCA1}"/>
    <cellStyle name="%40 - Vurgu5 5 2" xfId="810" xr:uid="{00000000-0005-0000-0000-00008C030000}"/>
    <cellStyle name="%40 - Vurgu5 5 2 2" xfId="1320" xr:uid="{00000000-0005-0000-0000-00008D030000}"/>
    <cellStyle name="%40 - Vurgu5 5 2 3" xfId="2801" xr:uid="{B8E70AFB-F333-4276-ABE4-940C3B7FFADE}"/>
    <cellStyle name="%40 - Vurgu5 5 3" xfId="809" xr:uid="{00000000-0005-0000-0000-00008E030000}"/>
    <cellStyle name="%40 - Vurgu5 5 3 2" xfId="1850" xr:uid="{00000000-0005-0000-0000-00008F030000}"/>
    <cellStyle name="%40 - Vurgu5 5 3 3" xfId="2800" xr:uid="{CDD4E5A8-D639-4EA3-B3A0-AFD58806C2FF}"/>
    <cellStyle name="%40 - Vurgu5 5 4" xfId="1319" xr:uid="{00000000-0005-0000-0000-000090030000}"/>
    <cellStyle name="%40 - Vurgu5 5 5" xfId="1851" xr:uid="{00000000-0005-0000-0000-000091030000}"/>
    <cellStyle name="%40 - Vurgu5 5 6" xfId="1852" xr:uid="{00000000-0005-0000-0000-000092030000}"/>
    <cellStyle name="%40 - Vurgu5 5 7" xfId="1853" xr:uid="{00000000-0005-0000-0000-000093030000}"/>
    <cellStyle name="%40 - Vurgu5 5 8" xfId="1854" xr:uid="{00000000-0005-0000-0000-000094030000}"/>
    <cellStyle name="%40 - Vurgu5 5 9" xfId="1855" xr:uid="{00000000-0005-0000-0000-000095030000}"/>
    <cellStyle name="%40 - Vurgu5 6" xfId="216" xr:uid="{00000000-0005-0000-0000-000096030000}"/>
    <cellStyle name="%40 - Vurgu5 6 2" xfId="812" xr:uid="{00000000-0005-0000-0000-000097030000}"/>
    <cellStyle name="%40 - Vurgu5 6 2 2" xfId="2803" xr:uid="{73DF0CCB-2F42-49DE-BE98-47C39B24DFDA}"/>
    <cellStyle name="%40 - Vurgu5 6 3" xfId="811" xr:uid="{00000000-0005-0000-0000-000098030000}"/>
    <cellStyle name="%40 - Vurgu5 6 3 2" xfId="2802" xr:uid="{CFB37C61-B166-4F59-A794-692CE48B2B6F}"/>
    <cellStyle name="%40 - Vurgu5 6 4" xfId="2277" xr:uid="{634DE12F-663F-48B9-998F-6567938EBD2B}"/>
    <cellStyle name="%40 - Vurgu5 7" xfId="217" xr:uid="{00000000-0005-0000-0000-000099030000}"/>
    <cellStyle name="%40 - Vurgu5 7 2" xfId="814" xr:uid="{00000000-0005-0000-0000-00009A030000}"/>
    <cellStyle name="%40 - Vurgu5 7 2 2" xfId="2805" xr:uid="{38EE0521-9C1E-4D06-B23A-3FECF4AA495E}"/>
    <cellStyle name="%40 - Vurgu5 7 3" xfId="813" xr:uid="{00000000-0005-0000-0000-00009B030000}"/>
    <cellStyle name="%40 - Vurgu5 7 3 2" xfId="2804" xr:uid="{6C2DD7D1-0436-4F6B-BE14-D55C60BD9C55}"/>
    <cellStyle name="%40 - Vurgu5 7 4" xfId="2278" xr:uid="{86DA9667-61BE-4B02-A5C3-A4459277CF35}"/>
    <cellStyle name="%40 - Vurgu5 8" xfId="815" xr:uid="{00000000-0005-0000-0000-00009C030000}"/>
    <cellStyle name="%40 - Vurgu5 8 2" xfId="2806" xr:uid="{6DA279AD-95AE-4CF7-BC5F-46EADD5C471F}"/>
    <cellStyle name="%40 - Vurgu6" xfId="3750" builtinId="51" customBuiltin="1"/>
    <cellStyle name="%40 - Vurgu6 2" xfId="218" xr:uid="{00000000-0005-0000-0000-00009D030000}"/>
    <cellStyle name="%40 - Vurgu6 2 10" xfId="1856" xr:uid="{00000000-0005-0000-0000-00009E030000}"/>
    <cellStyle name="%40 - Vurgu6 2 2" xfId="219" xr:uid="{00000000-0005-0000-0000-00009F030000}"/>
    <cellStyle name="%40 - Vurgu6 2 2 2" xfId="220" xr:uid="{00000000-0005-0000-0000-0000A0030000}"/>
    <cellStyle name="%40 - Vurgu6 2 2 3" xfId="1322" xr:uid="{00000000-0005-0000-0000-0000A1030000}"/>
    <cellStyle name="%40 - Vurgu6 2 3" xfId="221" xr:uid="{00000000-0005-0000-0000-0000A2030000}"/>
    <cellStyle name="%40 - Vurgu6 2 3 2" xfId="1857" xr:uid="{00000000-0005-0000-0000-0000A3030000}"/>
    <cellStyle name="%40 - Vurgu6 2 4" xfId="1321" xr:uid="{00000000-0005-0000-0000-0000A4030000}"/>
    <cellStyle name="%40 - Vurgu6 2 5" xfId="1858" xr:uid="{00000000-0005-0000-0000-0000A5030000}"/>
    <cellStyle name="%40 - Vurgu6 2 6" xfId="1859" xr:uid="{00000000-0005-0000-0000-0000A6030000}"/>
    <cellStyle name="%40 - Vurgu6 2 7" xfId="1860" xr:uid="{00000000-0005-0000-0000-0000A7030000}"/>
    <cellStyle name="%40 - Vurgu6 2 8" xfId="1861" xr:uid="{00000000-0005-0000-0000-0000A8030000}"/>
    <cellStyle name="%40 - Vurgu6 2 9" xfId="1862" xr:uid="{00000000-0005-0000-0000-0000A9030000}"/>
    <cellStyle name="%40 - Vurgu6 3" xfId="222" xr:uid="{00000000-0005-0000-0000-0000AA030000}"/>
    <cellStyle name="%40 - Vurgu6 3 10" xfId="223" xr:uid="{00000000-0005-0000-0000-0000AB030000}"/>
    <cellStyle name="%40 - Vurgu6 3 10 2" xfId="818" xr:uid="{00000000-0005-0000-0000-0000AC030000}"/>
    <cellStyle name="%40 - Vurgu6 3 10 2 2" xfId="2809" xr:uid="{102F8593-A67E-4BF8-9ADC-24B454B98756}"/>
    <cellStyle name="%40 - Vurgu6 3 10 3" xfId="817" xr:uid="{00000000-0005-0000-0000-0000AD030000}"/>
    <cellStyle name="%40 - Vurgu6 3 10 3 2" xfId="2808" xr:uid="{86CBAE6F-04BA-481B-B079-03A31D23DCEE}"/>
    <cellStyle name="%40 - Vurgu6 3 10 4" xfId="1863" xr:uid="{00000000-0005-0000-0000-0000AE030000}"/>
    <cellStyle name="%40 - Vurgu6 3 10 5" xfId="2280" xr:uid="{618A95A9-8E32-4AFD-8CC3-977DA0A5F7AA}"/>
    <cellStyle name="%40 - Vurgu6 3 11" xfId="819" xr:uid="{00000000-0005-0000-0000-0000AF030000}"/>
    <cellStyle name="%40 - Vurgu6 3 11 2" xfId="2810" xr:uid="{F34418F3-D28B-4371-B089-52C8F06F672A}"/>
    <cellStyle name="%40 - Vurgu6 3 12" xfId="816" xr:uid="{00000000-0005-0000-0000-0000B0030000}"/>
    <cellStyle name="%40 - Vurgu6 3 12 2" xfId="2807" xr:uid="{B980A204-8E05-43BB-8F4B-EF1DCEDBF0D1}"/>
    <cellStyle name="%40 - Vurgu6 3 13" xfId="1323" xr:uid="{00000000-0005-0000-0000-0000B1030000}"/>
    <cellStyle name="%40 - Vurgu6 3 14" xfId="2279" xr:uid="{E964555C-CE15-4A9D-9328-49E8E1F9C8D5}"/>
    <cellStyle name="%40 - Vurgu6 3 2" xfId="224" xr:uid="{00000000-0005-0000-0000-0000B2030000}"/>
    <cellStyle name="%40 - Vurgu6 3 2 2" xfId="821" xr:uid="{00000000-0005-0000-0000-0000B3030000}"/>
    <cellStyle name="%40 - Vurgu6 3 2 2 2" xfId="2812" xr:uid="{27424A45-DED7-45CD-980C-46ABC7D7FB4F}"/>
    <cellStyle name="%40 - Vurgu6 3 2 3" xfId="820" xr:uid="{00000000-0005-0000-0000-0000B4030000}"/>
    <cellStyle name="%40 - Vurgu6 3 2 3 2" xfId="2811" xr:uid="{2E5B2F14-07A0-41A4-A335-1E9CF46792EA}"/>
    <cellStyle name="%40 - Vurgu6 3 2 4" xfId="1324" xr:uid="{00000000-0005-0000-0000-0000B5030000}"/>
    <cellStyle name="%40 - Vurgu6 3 2 5" xfId="2281" xr:uid="{8C547318-050C-4FA3-A8F0-648EB04313EA}"/>
    <cellStyle name="%40 - Vurgu6 3 3" xfId="225" xr:uid="{00000000-0005-0000-0000-0000B6030000}"/>
    <cellStyle name="%40 - Vurgu6 3 3 2" xfId="823" xr:uid="{00000000-0005-0000-0000-0000B7030000}"/>
    <cellStyle name="%40 - Vurgu6 3 3 2 2" xfId="2814" xr:uid="{9A3A5905-5A48-42EC-8113-9FCAEAD9D065}"/>
    <cellStyle name="%40 - Vurgu6 3 3 3" xfId="822" xr:uid="{00000000-0005-0000-0000-0000B8030000}"/>
    <cellStyle name="%40 - Vurgu6 3 3 3 2" xfId="2813" xr:uid="{0781C75C-2236-4599-85D1-2A53B73B3C67}"/>
    <cellStyle name="%40 - Vurgu6 3 3 4" xfId="1864" xr:uid="{00000000-0005-0000-0000-0000B9030000}"/>
    <cellStyle name="%40 - Vurgu6 3 3 5" xfId="2282" xr:uid="{1D259AD8-4EE4-47B4-B63C-2434AAFE5040}"/>
    <cellStyle name="%40 - Vurgu6 3 4" xfId="226" xr:uid="{00000000-0005-0000-0000-0000BA030000}"/>
    <cellStyle name="%40 - Vurgu6 3 4 2" xfId="825" xr:uid="{00000000-0005-0000-0000-0000BB030000}"/>
    <cellStyle name="%40 - Vurgu6 3 4 2 2" xfId="2816" xr:uid="{6511DAFB-E1C6-49E8-89D7-F64057D47A5C}"/>
    <cellStyle name="%40 - Vurgu6 3 4 3" xfId="824" xr:uid="{00000000-0005-0000-0000-0000BC030000}"/>
    <cellStyle name="%40 - Vurgu6 3 4 3 2" xfId="2815" xr:uid="{EE87609A-14C2-4135-9E98-296E99C8F65D}"/>
    <cellStyle name="%40 - Vurgu6 3 4 4" xfId="1865" xr:uid="{00000000-0005-0000-0000-0000BD030000}"/>
    <cellStyle name="%40 - Vurgu6 3 4 5" xfId="2283" xr:uid="{E260C9D0-B683-4ED3-9C90-E5440A2F46D2}"/>
    <cellStyle name="%40 - Vurgu6 3 5" xfId="227" xr:uid="{00000000-0005-0000-0000-0000BE030000}"/>
    <cellStyle name="%40 - Vurgu6 3 5 2" xfId="827" xr:uid="{00000000-0005-0000-0000-0000BF030000}"/>
    <cellStyle name="%40 - Vurgu6 3 5 2 2" xfId="2818" xr:uid="{6A6588F0-A1C3-48A2-B344-36DF320296C4}"/>
    <cellStyle name="%40 - Vurgu6 3 5 3" xfId="826" xr:uid="{00000000-0005-0000-0000-0000C0030000}"/>
    <cellStyle name="%40 - Vurgu6 3 5 3 2" xfId="2817" xr:uid="{E5EDBF71-105B-4B63-8C9A-53B6A43D89C8}"/>
    <cellStyle name="%40 - Vurgu6 3 5 4" xfId="1866" xr:uid="{00000000-0005-0000-0000-0000C1030000}"/>
    <cellStyle name="%40 - Vurgu6 3 5 5" xfId="2284" xr:uid="{AA1FFF97-436B-42B2-983A-12B35371EBF6}"/>
    <cellStyle name="%40 - Vurgu6 3 6" xfId="228" xr:uid="{00000000-0005-0000-0000-0000C2030000}"/>
    <cellStyle name="%40 - Vurgu6 3 6 2" xfId="829" xr:uid="{00000000-0005-0000-0000-0000C3030000}"/>
    <cellStyle name="%40 - Vurgu6 3 6 2 2" xfId="2820" xr:uid="{D7AE4061-F3CD-4029-AF92-43A429034E1B}"/>
    <cellStyle name="%40 - Vurgu6 3 6 3" xfId="828" xr:uid="{00000000-0005-0000-0000-0000C4030000}"/>
    <cellStyle name="%40 - Vurgu6 3 6 3 2" xfId="2819" xr:uid="{8CF44F09-72F2-4CDC-9F08-8342740BE272}"/>
    <cellStyle name="%40 - Vurgu6 3 6 4" xfId="1867" xr:uid="{00000000-0005-0000-0000-0000C5030000}"/>
    <cellStyle name="%40 - Vurgu6 3 6 5" xfId="2285" xr:uid="{12280CE6-C9D4-4F7C-9508-4FB4C97C0461}"/>
    <cellStyle name="%40 - Vurgu6 3 7" xfId="229" xr:uid="{00000000-0005-0000-0000-0000C6030000}"/>
    <cellStyle name="%40 - Vurgu6 3 7 2" xfId="831" xr:uid="{00000000-0005-0000-0000-0000C7030000}"/>
    <cellStyle name="%40 - Vurgu6 3 7 2 2" xfId="2822" xr:uid="{9758D999-C57A-42F2-967F-BDD3F2F26853}"/>
    <cellStyle name="%40 - Vurgu6 3 7 3" xfId="830" xr:uid="{00000000-0005-0000-0000-0000C8030000}"/>
    <cellStyle name="%40 - Vurgu6 3 7 3 2" xfId="2821" xr:uid="{F2944499-776D-4A27-864E-0CCD8E9E9986}"/>
    <cellStyle name="%40 - Vurgu6 3 7 4" xfId="1868" xr:uid="{00000000-0005-0000-0000-0000C9030000}"/>
    <cellStyle name="%40 - Vurgu6 3 7 5" xfId="2286" xr:uid="{C8FB0E49-993F-4194-8C85-88FE67A35128}"/>
    <cellStyle name="%40 - Vurgu6 3 8" xfId="230" xr:uid="{00000000-0005-0000-0000-0000CA030000}"/>
    <cellStyle name="%40 - Vurgu6 3 8 2" xfId="833" xr:uid="{00000000-0005-0000-0000-0000CB030000}"/>
    <cellStyle name="%40 - Vurgu6 3 8 2 2" xfId="2824" xr:uid="{353725FC-5EC7-4B59-8733-9D9D6699364E}"/>
    <cellStyle name="%40 - Vurgu6 3 8 3" xfId="832" xr:uid="{00000000-0005-0000-0000-0000CC030000}"/>
    <cellStyle name="%40 - Vurgu6 3 8 3 2" xfId="2823" xr:uid="{B2EB4114-E857-4E22-B26C-B38D4A5DFE1D}"/>
    <cellStyle name="%40 - Vurgu6 3 8 4" xfId="1869" xr:uid="{00000000-0005-0000-0000-0000CD030000}"/>
    <cellStyle name="%40 - Vurgu6 3 8 5" xfId="2287" xr:uid="{FCCAD9CC-8B69-4FB4-ABAC-BDC5C902CFFA}"/>
    <cellStyle name="%40 - Vurgu6 3 9" xfId="231" xr:uid="{00000000-0005-0000-0000-0000CE030000}"/>
    <cellStyle name="%40 - Vurgu6 3 9 2" xfId="835" xr:uid="{00000000-0005-0000-0000-0000CF030000}"/>
    <cellStyle name="%40 - Vurgu6 3 9 2 2" xfId="2826" xr:uid="{768CF126-D353-49AA-B540-1F2B0626BF4B}"/>
    <cellStyle name="%40 - Vurgu6 3 9 3" xfId="834" xr:uid="{00000000-0005-0000-0000-0000D0030000}"/>
    <cellStyle name="%40 - Vurgu6 3 9 3 2" xfId="2825" xr:uid="{2B585962-DD9D-479B-ABCB-C67731A03F28}"/>
    <cellStyle name="%40 - Vurgu6 3 9 4" xfId="1870" xr:uid="{00000000-0005-0000-0000-0000D1030000}"/>
    <cellStyle name="%40 - Vurgu6 3 9 5" xfId="2288" xr:uid="{C5954A54-614F-415A-9A5C-3BAD2B52E4FD}"/>
    <cellStyle name="%40 - Vurgu6 4" xfId="232" xr:uid="{00000000-0005-0000-0000-0000D2030000}"/>
    <cellStyle name="%40 - Vurgu6 4 10" xfId="1871" xr:uid="{00000000-0005-0000-0000-0000D3030000}"/>
    <cellStyle name="%40 - Vurgu6 4 11" xfId="2289" xr:uid="{169F15D5-2D12-47BD-A226-71095F3292D7}"/>
    <cellStyle name="%40 - Vurgu6 4 2" xfId="837" xr:uid="{00000000-0005-0000-0000-0000D4030000}"/>
    <cellStyle name="%40 - Vurgu6 4 2 2" xfId="1326" xr:uid="{00000000-0005-0000-0000-0000D5030000}"/>
    <cellStyle name="%40 - Vurgu6 4 2 3" xfId="2828" xr:uid="{10C95565-A4B7-499D-B15A-BA6763FBFEC5}"/>
    <cellStyle name="%40 - Vurgu6 4 3" xfId="836" xr:uid="{00000000-0005-0000-0000-0000D6030000}"/>
    <cellStyle name="%40 - Vurgu6 4 3 2" xfId="1872" xr:uid="{00000000-0005-0000-0000-0000D7030000}"/>
    <cellStyle name="%40 - Vurgu6 4 3 3" xfId="2827" xr:uid="{49814525-E214-4E60-BCCD-614CE0DEB1D4}"/>
    <cellStyle name="%40 - Vurgu6 4 4" xfId="1325" xr:uid="{00000000-0005-0000-0000-0000D8030000}"/>
    <cellStyle name="%40 - Vurgu6 4 5" xfId="1873" xr:uid="{00000000-0005-0000-0000-0000D9030000}"/>
    <cellStyle name="%40 - Vurgu6 4 6" xfId="1874" xr:uid="{00000000-0005-0000-0000-0000DA030000}"/>
    <cellStyle name="%40 - Vurgu6 4 7" xfId="1875" xr:uid="{00000000-0005-0000-0000-0000DB030000}"/>
    <cellStyle name="%40 - Vurgu6 4 8" xfId="1876" xr:uid="{00000000-0005-0000-0000-0000DC030000}"/>
    <cellStyle name="%40 - Vurgu6 4 9" xfId="1877" xr:uid="{00000000-0005-0000-0000-0000DD030000}"/>
    <cellStyle name="%40 - Vurgu6 5" xfId="233" xr:uid="{00000000-0005-0000-0000-0000DE030000}"/>
    <cellStyle name="%40 - Vurgu6 5 10" xfId="1878" xr:uid="{00000000-0005-0000-0000-0000DF030000}"/>
    <cellStyle name="%40 - Vurgu6 5 11" xfId="2290" xr:uid="{E2058B2F-D868-467A-8ED7-8E9236D1AC5F}"/>
    <cellStyle name="%40 - Vurgu6 5 2" xfId="839" xr:uid="{00000000-0005-0000-0000-0000E0030000}"/>
    <cellStyle name="%40 - Vurgu6 5 2 2" xfId="1328" xr:uid="{00000000-0005-0000-0000-0000E1030000}"/>
    <cellStyle name="%40 - Vurgu6 5 2 3" xfId="2830" xr:uid="{4E76A977-F8FF-4E3B-B3A5-5E4533BA1262}"/>
    <cellStyle name="%40 - Vurgu6 5 3" xfId="838" xr:uid="{00000000-0005-0000-0000-0000E2030000}"/>
    <cellStyle name="%40 - Vurgu6 5 3 2" xfId="1879" xr:uid="{00000000-0005-0000-0000-0000E3030000}"/>
    <cellStyle name="%40 - Vurgu6 5 3 3" xfId="2829" xr:uid="{AA2CF409-BAC0-4C68-8C17-985BE6E04072}"/>
    <cellStyle name="%40 - Vurgu6 5 4" xfId="1327" xr:uid="{00000000-0005-0000-0000-0000E4030000}"/>
    <cellStyle name="%40 - Vurgu6 5 5" xfId="1880" xr:uid="{00000000-0005-0000-0000-0000E5030000}"/>
    <cellStyle name="%40 - Vurgu6 5 6" xfId="1881" xr:uid="{00000000-0005-0000-0000-0000E6030000}"/>
    <cellStyle name="%40 - Vurgu6 5 7" xfId="1882" xr:uid="{00000000-0005-0000-0000-0000E7030000}"/>
    <cellStyle name="%40 - Vurgu6 5 8" xfId="1883" xr:uid="{00000000-0005-0000-0000-0000E8030000}"/>
    <cellStyle name="%40 - Vurgu6 5 9" xfId="1884" xr:uid="{00000000-0005-0000-0000-0000E9030000}"/>
    <cellStyle name="%40 - Vurgu6 6" xfId="234" xr:uid="{00000000-0005-0000-0000-0000EA030000}"/>
    <cellStyle name="%40 - Vurgu6 6 2" xfId="841" xr:uid="{00000000-0005-0000-0000-0000EB030000}"/>
    <cellStyle name="%40 - Vurgu6 6 2 2" xfId="2832" xr:uid="{CF62B100-7AD3-4007-96E2-6D3CE7F17509}"/>
    <cellStyle name="%40 - Vurgu6 6 3" xfId="840" xr:uid="{00000000-0005-0000-0000-0000EC030000}"/>
    <cellStyle name="%40 - Vurgu6 6 3 2" xfId="2831" xr:uid="{E82D942D-3FD5-4AD9-8F04-4E59AC18DF60}"/>
    <cellStyle name="%40 - Vurgu6 6 4" xfId="2291" xr:uid="{0A13B190-56FF-4E47-A826-00404DC4CE65}"/>
    <cellStyle name="%40 - Vurgu6 7" xfId="235" xr:uid="{00000000-0005-0000-0000-0000ED030000}"/>
    <cellStyle name="%40 - Vurgu6 7 2" xfId="843" xr:uid="{00000000-0005-0000-0000-0000EE030000}"/>
    <cellStyle name="%40 - Vurgu6 7 2 2" xfId="2834" xr:uid="{340DF5E2-0B6E-4B6A-B50F-59EE42C741A9}"/>
    <cellStyle name="%40 - Vurgu6 7 3" xfId="842" xr:uid="{00000000-0005-0000-0000-0000EF030000}"/>
    <cellStyle name="%40 - Vurgu6 7 3 2" xfId="2833" xr:uid="{0BD4C67B-490D-47AB-BE17-0DE744B3809D}"/>
    <cellStyle name="%40 - Vurgu6 7 4" xfId="2292" xr:uid="{A2CA4784-9517-46F1-815A-5040123D86A1}"/>
    <cellStyle name="%40 - Vurgu6 8" xfId="844" xr:uid="{00000000-0005-0000-0000-0000F0030000}"/>
    <cellStyle name="%40 - Vurgu6 8 2" xfId="2835" xr:uid="{DF1E629F-C540-4910-B460-7F5014CA558F}"/>
    <cellStyle name="%60 - Vurgu1" xfId="3731" builtinId="32" customBuiltin="1"/>
    <cellStyle name="%60 - Vurgu1 2" xfId="236" xr:uid="{00000000-0005-0000-0000-0000F1030000}"/>
    <cellStyle name="%60 - Vurgu1 2 2" xfId="1329" xr:uid="{00000000-0005-0000-0000-0000F2030000}"/>
    <cellStyle name="%60 - Vurgu1 3" xfId="1330" xr:uid="{00000000-0005-0000-0000-0000F3030000}"/>
    <cellStyle name="%60 - Vurgu1 4" xfId="1331" xr:uid="{00000000-0005-0000-0000-0000F4030000}"/>
    <cellStyle name="%60 - Vurgu1 5" xfId="1332" xr:uid="{00000000-0005-0000-0000-0000F5030000}"/>
    <cellStyle name="%60 - Vurgu2" xfId="3735" builtinId="36" customBuiltin="1"/>
    <cellStyle name="%60 - Vurgu2 2" xfId="237" xr:uid="{00000000-0005-0000-0000-0000F6030000}"/>
    <cellStyle name="%60 - Vurgu2 2 2" xfId="1333" xr:uid="{00000000-0005-0000-0000-0000F7030000}"/>
    <cellStyle name="%60 - Vurgu2 3" xfId="1334" xr:uid="{00000000-0005-0000-0000-0000F8030000}"/>
    <cellStyle name="%60 - Vurgu2 4" xfId="1335" xr:uid="{00000000-0005-0000-0000-0000F9030000}"/>
    <cellStyle name="%60 - Vurgu2 5" xfId="1336" xr:uid="{00000000-0005-0000-0000-0000FA030000}"/>
    <cellStyle name="%60 - Vurgu3" xfId="3739" builtinId="40" customBuiltin="1"/>
    <cellStyle name="%60 - Vurgu3 2" xfId="238" xr:uid="{00000000-0005-0000-0000-0000FB030000}"/>
    <cellStyle name="%60 - Vurgu3 2 2" xfId="1337" xr:uid="{00000000-0005-0000-0000-0000FC030000}"/>
    <cellStyle name="%60 - Vurgu3 3" xfId="1338" xr:uid="{00000000-0005-0000-0000-0000FD030000}"/>
    <cellStyle name="%60 - Vurgu3 4" xfId="1339" xr:uid="{00000000-0005-0000-0000-0000FE030000}"/>
    <cellStyle name="%60 - Vurgu3 5" xfId="1340" xr:uid="{00000000-0005-0000-0000-0000FF030000}"/>
    <cellStyle name="%60 - Vurgu4" xfId="3743" builtinId="44" customBuiltin="1"/>
    <cellStyle name="%60 - Vurgu4 2" xfId="239" xr:uid="{00000000-0005-0000-0000-000000040000}"/>
    <cellStyle name="%60 - Vurgu4 2 2" xfId="1341" xr:uid="{00000000-0005-0000-0000-000001040000}"/>
    <cellStyle name="%60 - Vurgu4 3" xfId="1342" xr:uid="{00000000-0005-0000-0000-000002040000}"/>
    <cellStyle name="%60 - Vurgu4 4" xfId="1343" xr:uid="{00000000-0005-0000-0000-000003040000}"/>
    <cellStyle name="%60 - Vurgu4 5" xfId="1344" xr:uid="{00000000-0005-0000-0000-000004040000}"/>
    <cellStyle name="%60 - Vurgu5" xfId="3747" builtinId="48" customBuiltin="1"/>
    <cellStyle name="%60 - Vurgu5 2" xfId="240" xr:uid="{00000000-0005-0000-0000-000005040000}"/>
    <cellStyle name="%60 - Vurgu5 2 2" xfId="1345" xr:uid="{00000000-0005-0000-0000-000006040000}"/>
    <cellStyle name="%60 - Vurgu5 3" xfId="1346" xr:uid="{00000000-0005-0000-0000-000007040000}"/>
    <cellStyle name="%60 - Vurgu5 4" xfId="1347" xr:uid="{00000000-0005-0000-0000-000008040000}"/>
    <cellStyle name="%60 - Vurgu5 5" xfId="1348" xr:uid="{00000000-0005-0000-0000-000009040000}"/>
    <cellStyle name="%60 - Vurgu6" xfId="3751" builtinId="52" customBuiltin="1"/>
    <cellStyle name="%60 - Vurgu6 2" xfId="241" xr:uid="{00000000-0005-0000-0000-00000A040000}"/>
    <cellStyle name="%60 - Vurgu6 2 2" xfId="1349" xr:uid="{00000000-0005-0000-0000-00000B040000}"/>
    <cellStyle name="%60 - Vurgu6 3" xfId="1350" xr:uid="{00000000-0005-0000-0000-00000C040000}"/>
    <cellStyle name="%60 - Vurgu6 4" xfId="1351" xr:uid="{00000000-0005-0000-0000-00000D040000}"/>
    <cellStyle name="%60 - Vurgu6 5" xfId="1352" xr:uid="{00000000-0005-0000-0000-00000E040000}"/>
    <cellStyle name="_IKILI_nace2nace1" xfId="1353" xr:uid="{00000000-0005-0000-0000-00000F040000}"/>
    <cellStyle name="_NACE1NACE2" xfId="1354" xr:uid="{00000000-0005-0000-0000-000010040000}"/>
    <cellStyle name="Açıklama Metni" xfId="3727" builtinId="53" customBuiltin="1"/>
    <cellStyle name="Açıklama Metni 2" xfId="242" xr:uid="{00000000-0005-0000-0000-000011040000}"/>
    <cellStyle name="Açıklama Metni 2 2" xfId="1355" xr:uid="{00000000-0005-0000-0000-000012040000}"/>
    <cellStyle name="Açıklama Metni 3" xfId="1356" xr:uid="{00000000-0005-0000-0000-000013040000}"/>
    <cellStyle name="Açıklama Metni 4" xfId="1357" xr:uid="{00000000-0005-0000-0000-000014040000}"/>
    <cellStyle name="Açıklama Metni 5" xfId="1358" xr:uid="{00000000-0005-0000-0000-000015040000}"/>
    <cellStyle name="Ana Başlık" xfId="3718" builtinId="15" customBuiltin="1"/>
    <cellStyle name="Ana Başlık 2" xfId="1359" xr:uid="{00000000-0005-0000-0000-000016040000}"/>
    <cellStyle name="Ana Başlık 3" xfId="1360" xr:uid="{00000000-0005-0000-0000-000017040000}"/>
    <cellStyle name="Ana Başlık 4" xfId="1361" xr:uid="{00000000-0005-0000-0000-000018040000}"/>
    <cellStyle name="Ana Başlık 5" xfId="1362" xr:uid="{00000000-0005-0000-0000-000019040000}"/>
    <cellStyle name="Bağlı Hücre" xfId="3724" builtinId="24" customBuiltin="1"/>
    <cellStyle name="Bağlı Hücre 2" xfId="243" xr:uid="{00000000-0005-0000-0000-00001A040000}"/>
    <cellStyle name="Bağlı Hücre 2 2" xfId="1363" xr:uid="{00000000-0005-0000-0000-00001B040000}"/>
    <cellStyle name="Bağlı Hücre 3" xfId="1364" xr:uid="{00000000-0005-0000-0000-00001C040000}"/>
    <cellStyle name="Bağlı Hücre 4" xfId="1365" xr:uid="{00000000-0005-0000-0000-00001D040000}"/>
    <cellStyle name="Bağlı Hücre 5" xfId="1366" xr:uid="{00000000-0005-0000-0000-00001E040000}"/>
    <cellStyle name="Başlık 1" xfId="3719" builtinId="16" customBuiltin="1"/>
    <cellStyle name="Başlık 1 2" xfId="244" xr:uid="{00000000-0005-0000-0000-00001F040000}"/>
    <cellStyle name="Başlık 1 2 2" xfId="1367" xr:uid="{00000000-0005-0000-0000-000020040000}"/>
    <cellStyle name="Başlık 1 3" xfId="1368" xr:uid="{00000000-0005-0000-0000-000021040000}"/>
    <cellStyle name="Başlık 1 4" xfId="1369" xr:uid="{00000000-0005-0000-0000-000022040000}"/>
    <cellStyle name="Başlık 1 5" xfId="1370" xr:uid="{00000000-0005-0000-0000-000023040000}"/>
    <cellStyle name="Başlık 2" xfId="3720" builtinId="17" customBuiltin="1"/>
    <cellStyle name="Başlık 2 2" xfId="245" xr:uid="{00000000-0005-0000-0000-000024040000}"/>
    <cellStyle name="Başlık 2 2 2" xfId="1371" xr:uid="{00000000-0005-0000-0000-000025040000}"/>
    <cellStyle name="Başlık 2 3" xfId="1372" xr:uid="{00000000-0005-0000-0000-000026040000}"/>
    <cellStyle name="Başlık 2 4" xfId="1373" xr:uid="{00000000-0005-0000-0000-000027040000}"/>
    <cellStyle name="Başlık 2 5" xfId="1374" xr:uid="{00000000-0005-0000-0000-000028040000}"/>
    <cellStyle name="Başlık 3" xfId="3721" builtinId="18" customBuiltin="1"/>
    <cellStyle name="Başlık 3 2" xfId="246" xr:uid="{00000000-0005-0000-0000-000029040000}"/>
    <cellStyle name="Başlık 3 2 2" xfId="1375" xr:uid="{00000000-0005-0000-0000-00002A040000}"/>
    <cellStyle name="Başlık 3 3" xfId="1376" xr:uid="{00000000-0005-0000-0000-00002B040000}"/>
    <cellStyle name="Başlık 3 4" xfId="1377" xr:uid="{00000000-0005-0000-0000-00002C040000}"/>
    <cellStyle name="Başlık 3 5" xfId="1378" xr:uid="{00000000-0005-0000-0000-00002D040000}"/>
    <cellStyle name="Başlık 4" xfId="3722" builtinId="19" customBuiltin="1"/>
    <cellStyle name="Başlık 4 2" xfId="247" xr:uid="{00000000-0005-0000-0000-00002E040000}"/>
    <cellStyle name="Başlık 4 2 2" xfId="1379" xr:uid="{00000000-0005-0000-0000-00002F040000}"/>
    <cellStyle name="Başlık 4 3" xfId="1380" xr:uid="{00000000-0005-0000-0000-000030040000}"/>
    <cellStyle name="Başlık 4 4" xfId="1381" xr:uid="{00000000-0005-0000-0000-000031040000}"/>
    <cellStyle name="Başlık 4 5" xfId="1382" xr:uid="{00000000-0005-0000-0000-000032040000}"/>
    <cellStyle name="Comma" xfId="2118" xr:uid="{00000000-0005-0000-0000-000033040000}"/>
    <cellStyle name="Comma [0]" xfId="1532" xr:uid="{00000000-0005-0000-0000-000034040000}"/>
    <cellStyle name="Comma [0] 2" xfId="1383" xr:uid="{00000000-0005-0000-0000-000035040000}"/>
    <cellStyle name="Comma 10" xfId="3716" xr:uid="{D595DD26-4B7D-46E0-AF24-345519314FBF}"/>
    <cellStyle name="Comma 11" xfId="3557" xr:uid="{E017E8C6-B277-4D97-B6CE-B395A3593E00}"/>
    <cellStyle name="Comma 2" xfId="3543" xr:uid="{0C07F66F-7B50-4F9B-9B0B-A1D2185F1374}"/>
    <cellStyle name="Comma 2 2" xfId="17" xr:uid="{00000000-0005-0000-0000-000036040000}"/>
    <cellStyle name="Comma 3" xfId="3678" xr:uid="{34ABB480-28DB-4CC9-B45F-EC145002A4DD}"/>
    <cellStyle name="Comma 4" xfId="3688" xr:uid="{58A46588-6274-4D66-AB0F-301055233EA5}"/>
    <cellStyle name="Comma 5" xfId="3691" xr:uid="{99E23C87-1302-40CE-989A-29A8767937D2}"/>
    <cellStyle name="Comma 6" xfId="3628" xr:uid="{E3C50B0F-FA8B-462B-9CB3-75B32B13349A}"/>
    <cellStyle name="Comma 7" xfId="3694" xr:uid="{324A9560-C9B5-4857-ABCA-ED02920E63B4}"/>
    <cellStyle name="Comma 8" xfId="3341" xr:uid="{BAD87825-0770-4788-8607-18F37BBBB709}"/>
    <cellStyle name="Comma 9" xfId="3714" xr:uid="{81F4F9C4-6E5C-44D1-A73F-F0A510E2263E}"/>
    <cellStyle name="Currency" xfId="1533" xr:uid="{00000000-0005-0000-0000-000037040000}"/>
    <cellStyle name="Currency [0]" xfId="1534" xr:uid="{00000000-0005-0000-0000-000038040000}"/>
    <cellStyle name="Çıkış" xfId="3723" builtinId="21" customBuiltin="1"/>
    <cellStyle name="Çıkış 2" xfId="248" xr:uid="{00000000-0005-0000-0000-000039040000}"/>
    <cellStyle name="Çıkış 2 2" xfId="1384" xr:uid="{00000000-0005-0000-0000-00003A040000}"/>
    <cellStyle name="Çıkış 2 2 2" xfId="3224" xr:uid="{E787CF93-D757-4A14-9999-CFF31904CBFE}"/>
    <cellStyle name="Çıkış 2 2 3" xfId="3584" xr:uid="{25047216-402E-4178-8D46-1BB8997BCE11}"/>
    <cellStyle name="Çıkış 2 2 4" xfId="3357" xr:uid="{D89B1937-DA46-46CE-9B8D-9CCFF1270262}"/>
    <cellStyle name="Çıkış 2 2 5" xfId="3338" xr:uid="{3C61493A-7EE4-42D2-B7BC-AF8EF616E656}"/>
    <cellStyle name="Çıkış 2 2 6" xfId="3220" xr:uid="{7BC5F21A-4714-4999-ADF8-63240ED53D39}"/>
    <cellStyle name="Çıkış 2 3" xfId="1501" xr:uid="{00000000-0005-0000-0000-00003B040000}"/>
    <cellStyle name="Çıkış 2 3 2" xfId="3313" xr:uid="{26106977-C381-46CE-9C5B-87C750F9BCC0}"/>
    <cellStyle name="Çıkış 2 3 3" xfId="3608" xr:uid="{973FC064-DB5F-4F9B-B5D2-95B625CAB217}"/>
    <cellStyle name="Çıkış 2 3 4" xfId="3685" xr:uid="{0333E04C-06F8-4B05-A830-D9FD18DF1813}"/>
    <cellStyle name="Çıkış 2 3 5" xfId="3555" xr:uid="{A156870A-C249-459D-BCB0-06481C3E281C}"/>
    <cellStyle name="Çıkış 2 3 6" xfId="3642" xr:uid="{91E4942E-D4C9-4916-ABAC-9AAA119780F6}"/>
    <cellStyle name="Çıkış 2 4" xfId="2076" xr:uid="{00000000-0005-0000-0000-00003C040000}"/>
    <cellStyle name="Çıkış 2 4 2" xfId="3660" xr:uid="{F1D35E08-689B-430C-BB2C-EBBF487D5EA6}"/>
    <cellStyle name="Çıkış 2 4 3" xfId="3582" xr:uid="{08E23AEA-F8B6-4562-A6A8-165C0FDFDF85}"/>
    <cellStyle name="Çıkış 2 4 4" xfId="3564" xr:uid="{B1D1A220-DDC4-4781-82E5-D1AF84980582}"/>
    <cellStyle name="Çıkış 2 4 5" xfId="3696" xr:uid="{71356A53-84EC-45A4-84B4-E25C60BED8DC}"/>
    <cellStyle name="Çıkış 3" xfId="1385" xr:uid="{00000000-0005-0000-0000-00003D040000}"/>
    <cellStyle name="Çıkış 3 2" xfId="1502" xr:uid="{00000000-0005-0000-0000-00003E040000}"/>
    <cellStyle name="Çıkış 3 2 2" xfId="3314" xr:uid="{7CE872F7-FA7D-4301-B73E-1799F612F4CE}"/>
    <cellStyle name="Çıkış 3 2 3" xfId="3609" xr:uid="{FB01BAA1-8A9B-48A7-B527-A1748F8DECC8}"/>
    <cellStyle name="Çıkış 3 2 4" xfId="3553" xr:uid="{8824E811-FC86-4490-8505-61C267D9A3E7}"/>
    <cellStyle name="Çıkış 3 2 5" xfId="3551" xr:uid="{6B953F97-74C8-4809-8DC2-A987CEE28337}"/>
    <cellStyle name="Çıkış 3 2 6" xfId="3579" xr:uid="{D28E4D67-FBDC-4A60-AF69-28D0A608902C}"/>
    <cellStyle name="Çıkış 3 3" xfId="2077" xr:uid="{00000000-0005-0000-0000-00003F040000}"/>
    <cellStyle name="Çıkış 3 3 2" xfId="3661" xr:uid="{23C0D22C-FB6C-4B79-AF93-8C122694DDDC}"/>
    <cellStyle name="Çıkış 3 3 3" xfId="3353" xr:uid="{DF026639-7F08-4502-B7CD-00D9A07E4053}"/>
    <cellStyle name="Çıkış 3 3 4" xfId="3682" xr:uid="{DDD6AF83-A519-4F46-A6DE-71DFEF0B1BA6}"/>
    <cellStyle name="Çıkış 3 3 5" xfId="3697" xr:uid="{A74A5E4F-929D-4674-82AF-5C4281C4CEAC}"/>
    <cellStyle name="Çıkış 3 4" xfId="3585" xr:uid="{27E4EFB3-6045-48BC-9F52-4046D55CB65E}"/>
    <cellStyle name="Çıkış 3 5" xfId="3634" xr:uid="{275238E7-A800-4F68-BE8C-DFA6FA1A03A1}"/>
    <cellStyle name="Çıkış 3 6" xfId="3649" xr:uid="{E0681319-41C3-4095-AB86-E527F8A05782}"/>
    <cellStyle name="Çıkış 3 7" xfId="3693" xr:uid="{3EBB9FBA-A2DB-44F8-A11F-0405B5957390}"/>
    <cellStyle name="Çıkış 4" xfId="1386" xr:uid="{00000000-0005-0000-0000-000040040000}"/>
    <cellStyle name="Çıkış 4 2" xfId="1503" xr:uid="{00000000-0005-0000-0000-000041040000}"/>
    <cellStyle name="Çıkış 4 2 2" xfId="3315" xr:uid="{E7BB00A4-5770-4606-8DD2-CD188DF93AF8}"/>
    <cellStyle name="Çıkış 4 2 3" xfId="3610" xr:uid="{19BA8ABD-853E-4C76-B9CE-CA1C00E17D6D}"/>
    <cellStyle name="Çıkış 4 2 4" xfId="3562" xr:uid="{3B2BBC5B-1621-4C80-B4E1-58ADEC78A429}"/>
    <cellStyle name="Çıkış 4 2 5" xfId="3650" xr:uid="{687DBE74-FBA7-4120-B0C0-1217FE899C9F}"/>
    <cellStyle name="Çıkış 4 2 6" xfId="3598" xr:uid="{EA09DF7F-0BBA-4062-A259-86F813259167}"/>
    <cellStyle name="Çıkış 4 3" xfId="2078" xr:uid="{00000000-0005-0000-0000-000042040000}"/>
    <cellStyle name="Çıkış 4 3 2" xfId="3662" xr:uid="{8117E084-8D3B-45A9-824A-C49C251E70A6}"/>
    <cellStyle name="Çıkış 4 3 3" xfId="3684" xr:uid="{B05577F4-15FB-49D6-AE44-62800628AAA6}"/>
    <cellStyle name="Çıkış 4 3 4" xfId="3568" xr:uid="{7CF35AAF-4C25-41C5-B08F-69DCDF0EE4D2}"/>
    <cellStyle name="Çıkış 4 3 5" xfId="3698" xr:uid="{F8590C1E-E18D-4B27-9883-B692D7A9381D}"/>
    <cellStyle name="Çıkış 4 4" xfId="3586" xr:uid="{FF43AA55-07E6-44A5-979E-D2D70725024D}"/>
    <cellStyle name="Çıkış 4 5" xfId="3218" xr:uid="{CCDD5192-8B68-4350-9454-8020F12D278E}"/>
    <cellStyle name="Çıkış 4 6" xfId="3565" xr:uid="{9A37227B-6BEF-4A18-A39C-15C677937855}"/>
    <cellStyle name="Çıkış 4 7" xfId="3215" xr:uid="{B9E267F6-8F8B-4F99-BE82-320C6625AB8F}"/>
    <cellStyle name="Çıkış 5" xfId="1387" xr:uid="{00000000-0005-0000-0000-000043040000}"/>
    <cellStyle name="Çıkış 5 2" xfId="1504" xr:uid="{00000000-0005-0000-0000-000044040000}"/>
    <cellStyle name="Çıkış 5 2 2" xfId="3316" xr:uid="{FDF93D79-4401-4A31-97F1-8698C0606B19}"/>
    <cellStyle name="Çıkış 5 2 3" xfId="3611" xr:uid="{707517ED-40B7-4839-AFD0-997E8307B6DE}"/>
    <cellStyle name="Çıkış 5 2 4" xfId="3645" xr:uid="{D3C62154-6231-4EF1-B09B-743BFBBCB5B5}"/>
    <cellStyle name="Çıkış 5 2 5" xfId="3349" xr:uid="{F4CED898-5B56-4BF1-9D66-4AE1B9693086}"/>
    <cellStyle name="Çıkış 5 2 6" xfId="3574" xr:uid="{D2DFA1DF-238C-4EC1-B4BD-B2404D77263C}"/>
    <cellStyle name="Çıkış 5 3" xfId="2079" xr:uid="{00000000-0005-0000-0000-000045040000}"/>
    <cellStyle name="Çıkış 5 3 2" xfId="3663" xr:uid="{2F98485C-E1F7-4009-B0B9-57A86A128FEA}"/>
    <cellStyle name="Çıkış 5 3 3" xfId="3575" xr:uid="{9B787B09-D8D1-4C4C-B63E-670529BE0BA2}"/>
    <cellStyle name="Çıkış 5 3 4" xfId="3573" xr:uid="{6A3A9ED3-EAC7-401B-B3BB-1AA10AB7A759}"/>
    <cellStyle name="Çıkış 5 3 5" xfId="3699" xr:uid="{53C75BEF-3BD6-4968-8ECC-F6DD04AD80D7}"/>
    <cellStyle name="Çıkış 5 4" xfId="3587" xr:uid="{5CFE7F8C-68DB-421F-A478-B2DF40770B71}"/>
    <cellStyle name="Çıkış 5 5" xfId="3591" xr:uid="{E56779EE-5382-4230-BCE0-228E006F068F}"/>
    <cellStyle name="Çıkış 5 6" xfId="3640" xr:uid="{9325CAF9-335C-48E9-B1D0-ADBBD7D4175D}"/>
    <cellStyle name="Çıkış 5 7" xfId="3548" xr:uid="{0F1C5E9D-28D6-4F93-8FA5-24A8CBE82D02}"/>
    <cellStyle name="f‰H_x0010_‹Ëf‰h,ÿt$_x0018_è¸Wÿÿé&gt;Ëÿÿ÷Ç_x0001_" xfId="249" xr:uid="{00000000-0005-0000-0000-000046040000}"/>
    <cellStyle name="F2" xfId="250" xr:uid="{00000000-0005-0000-0000-000047040000}"/>
    <cellStyle name="F3" xfId="251" xr:uid="{00000000-0005-0000-0000-000048040000}"/>
    <cellStyle name="F4" xfId="252" xr:uid="{00000000-0005-0000-0000-000049040000}"/>
    <cellStyle name="F5" xfId="253" xr:uid="{00000000-0005-0000-0000-00004A040000}"/>
    <cellStyle name="F6" xfId="254" xr:uid="{00000000-0005-0000-0000-00004B040000}"/>
    <cellStyle name="F7" xfId="255" xr:uid="{00000000-0005-0000-0000-00004C040000}"/>
    <cellStyle name="F8" xfId="256" xr:uid="{00000000-0005-0000-0000-00004D040000}"/>
    <cellStyle name="Giriş" xfId="3" builtinId="20" customBuiltin="1"/>
    <cellStyle name="Giriş 2" xfId="257" xr:uid="{00000000-0005-0000-0000-00004F040000}"/>
    <cellStyle name="Giriş 2 2" xfId="1388" xr:uid="{00000000-0005-0000-0000-000050040000}"/>
    <cellStyle name="Giriş 2 2 2" xfId="3225" xr:uid="{675E4135-E58F-4293-9098-ACADBE4D80D5}"/>
    <cellStyle name="Giriş 2 2 3" xfId="3379" xr:uid="{EF398F2E-4899-424D-9125-475F94809490}"/>
    <cellStyle name="Giriş 2 2 4" xfId="3631" xr:uid="{E69CD913-DBB7-49D5-8232-8B46E0D8FE5E}"/>
    <cellStyle name="Giriş 2 2 5" xfId="3549" xr:uid="{3B79BA6E-7765-4FA8-BA34-11FB9A12BD91}"/>
    <cellStyle name="Giriş 2 2 6" xfId="3596" xr:uid="{0F073764-9437-4B3F-9B4A-5EE1CBC18C31}"/>
    <cellStyle name="Giriş 2 3" xfId="1505" xr:uid="{00000000-0005-0000-0000-000051040000}"/>
    <cellStyle name="Giriş 2 3 2" xfId="3317" xr:uid="{AB74E5DE-4F03-4683-8D35-1F737B4AF33C}"/>
    <cellStyle name="Giriş 2 3 3" xfId="3612" xr:uid="{B11E57E3-77D0-479F-8FDF-C1931D004C75}"/>
    <cellStyle name="Giriş 2 3 4" xfId="3657" xr:uid="{926CD3DE-712D-40BE-92D4-83E574AF5769}"/>
    <cellStyle name="Giriş 2 3 5" xfId="3583" xr:uid="{FA747D72-2120-4A83-B3B9-147E9C4E041A}"/>
    <cellStyle name="Giriş 2 3 6" xfId="3560" xr:uid="{345A93E1-703E-4DC3-96CE-D51D57D39448}"/>
    <cellStyle name="Giriş 2 4" xfId="2080" xr:uid="{00000000-0005-0000-0000-000052040000}"/>
    <cellStyle name="Giriş 2 4 2" xfId="3664" xr:uid="{924C1AE5-E936-4208-A54B-C00300FA74CE}"/>
    <cellStyle name="Giriş 2 4 3" xfId="3581" xr:uid="{73E132E4-C013-4A72-A79E-B0BF2495F35F}"/>
    <cellStyle name="Giriş 2 4 4" xfId="3683" xr:uid="{56942E46-C021-4E87-996C-DDA1468F8918}"/>
    <cellStyle name="Giriş 2 4 5" xfId="3700" xr:uid="{C6173EB5-C1C2-4E3D-BFB8-309F1830F12E}"/>
    <cellStyle name="Giriş 3" xfId="1389" xr:uid="{00000000-0005-0000-0000-000053040000}"/>
    <cellStyle name="Giriş 3 2" xfId="1506" xr:uid="{00000000-0005-0000-0000-000054040000}"/>
    <cellStyle name="Giriş 3 2 2" xfId="3318" xr:uid="{65A7E4D8-9082-4851-98E5-D0540EF0CBBC}"/>
    <cellStyle name="Giriş 3 2 3" xfId="3613" xr:uid="{BBDBA7E5-9B27-427D-ADD6-EB60557B9910}"/>
    <cellStyle name="Giriş 3 2 4" xfId="3627" xr:uid="{252DB6BB-CADD-4822-97ED-EDFE5D3AAAB9}"/>
    <cellStyle name="Giriş 3 2 5" xfId="3554" xr:uid="{D64B4B25-A082-4924-9DFA-2E8F7550541F}"/>
    <cellStyle name="Giriş 3 2 6" xfId="3637" xr:uid="{794EA5D7-6A0C-4783-99EA-669AAB5AF146}"/>
    <cellStyle name="Giriş 3 3" xfId="2081" xr:uid="{00000000-0005-0000-0000-000055040000}"/>
    <cellStyle name="Giriş 3 3 2" xfId="3665" xr:uid="{0788F220-5941-46CE-BDCA-26075A198175}"/>
    <cellStyle name="Giriş 3 3 3" xfId="3558" xr:uid="{1DE1704C-34E8-4DD2-AD94-BECA4E53C666}"/>
    <cellStyle name="Giriş 3 3 4" xfId="3638" xr:uid="{C0CF8218-8B42-420C-AA37-20A36B4D9941}"/>
    <cellStyle name="Giriş 3 3 5" xfId="3701" xr:uid="{2825F4BA-5E15-4110-B52F-1923AF549E41}"/>
    <cellStyle name="Giriş 4" xfId="1390" xr:uid="{00000000-0005-0000-0000-000056040000}"/>
    <cellStyle name="Giriş 4 2" xfId="1507" xr:uid="{00000000-0005-0000-0000-000057040000}"/>
    <cellStyle name="Giriş 4 2 2" xfId="3319" xr:uid="{AEA518D6-A8CB-4E75-A0ED-407188C86811}"/>
    <cellStyle name="Giriş 4 2 3" xfId="3614" xr:uid="{A49836C0-6846-4375-8D7B-296C03AD5BAF}"/>
    <cellStyle name="Giriş 4 2 4" xfId="3588" xr:uid="{04A27A5A-0B73-4963-9C04-A19B5F1A695A}"/>
    <cellStyle name="Giriş 4 2 5" xfId="3594" xr:uid="{5B8B13C3-4F26-4304-9655-577F5D812AC2}"/>
    <cellStyle name="Giriş 4 2 6" xfId="3659" xr:uid="{5BA7316A-A312-4B05-A8EE-394BB1A9BB9D}"/>
    <cellStyle name="Giriş 4 3" xfId="2082" xr:uid="{00000000-0005-0000-0000-000058040000}"/>
    <cellStyle name="Giriş 4 3 2" xfId="3666" xr:uid="{2F2EC5C2-FEE5-42D0-96B7-C73B6374FEB3}"/>
    <cellStyle name="Giriş 4 3 3" xfId="3226" xr:uid="{037DF90D-033B-4BE1-A9E9-60A47C452AE1}"/>
    <cellStyle name="Giriş 4 3 4" xfId="3625" xr:uid="{DD7A8969-FD5A-4642-BD18-169FD2B8F74B}"/>
    <cellStyle name="Giriş 4 3 5" xfId="3702" xr:uid="{0FB0EE2F-CC99-4D54-A2DF-820B3C5557DC}"/>
    <cellStyle name="Giriş 5" xfId="1391" xr:uid="{00000000-0005-0000-0000-000059040000}"/>
    <cellStyle name="Giriş 5 2" xfId="1508" xr:uid="{00000000-0005-0000-0000-00005A040000}"/>
    <cellStyle name="Giriş 5 2 2" xfId="3320" xr:uid="{E2805488-BBAC-4598-888B-AACD9BFAD605}"/>
    <cellStyle name="Giriş 5 2 3" xfId="3615" xr:uid="{E61B60B0-1D98-4A92-A8A4-8433834BA999}"/>
    <cellStyle name="Giriş 5 2 4" xfId="3644" xr:uid="{C7C13462-F2E8-4084-B724-4A56A8E1B0A3}"/>
    <cellStyle name="Giriş 5 2 5" xfId="3681" xr:uid="{C92CA6D9-B9D3-4F0F-A12A-27C8CC518655}"/>
    <cellStyle name="Giriş 5 2 6" xfId="3345" xr:uid="{33ADF36F-82E0-4767-9F36-1D0513E88E9E}"/>
    <cellStyle name="Giriş 5 3" xfId="2083" xr:uid="{00000000-0005-0000-0000-00005B040000}"/>
    <cellStyle name="Giriş 5 3 2" xfId="3667" xr:uid="{B1B9BD35-116F-4120-A927-17F8D0CD4B29}"/>
    <cellStyle name="Giriş 5 3 3" xfId="3629" xr:uid="{2422C364-D62A-4A2E-AF2C-6A2B34B3246B}"/>
    <cellStyle name="Giriş 5 3 4" xfId="3578" xr:uid="{0F9C0DA3-F431-4D52-B56C-95B18069C05F}"/>
    <cellStyle name="Giriş 5 3 5" xfId="3703" xr:uid="{1BDAC845-7B44-403B-A715-BAD21BA7F03B}"/>
    <cellStyle name="Hesaplama" xfId="6" builtinId="22" customBuiltin="1"/>
    <cellStyle name="Hesaplama 2" xfId="258" xr:uid="{00000000-0005-0000-0000-00005D040000}"/>
    <cellStyle name="Hesaplama 3" xfId="2108" xr:uid="{00000000-0005-0000-0000-00005E040000}"/>
    <cellStyle name="Hesaplama 3 2" xfId="3669" xr:uid="{424F3710-C335-40AE-B811-3234D657095C}"/>
    <cellStyle name="Hesaplama 3 3" xfId="3639" xr:uid="{48E8381B-5261-4980-BC24-95EA351AB42A}"/>
    <cellStyle name="Hesaplama 3 4" xfId="3217" xr:uid="{D936E0AA-D5E8-4EAF-B9BD-7FDA49621F08}"/>
    <cellStyle name="Hesaplama 3 5" xfId="3705" xr:uid="{890B3E4A-692D-4E04-89B9-CDF02B859587}"/>
    <cellStyle name="Hyperlink 2" xfId="1518" xr:uid="{00000000-0005-0000-0000-00005F040000}"/>
    <cellStyle name="İşaretli Hücre" xfId="3725" builtinId="23" customBuiltin="1"/>
    <cellStyle name="İşaretli Hücre 2" xfId="259" xr:uid="{00000000-0005-0000-0000-000060040000}"/>
    <cellStyle name="İşaretli Hücre 3" xfId="2107" xr:uid="{00000000-0005-0000-0000-000061040000}"/>
    <cellStyle name="İyi" xfId="1" builtinId="26" customBuiltin="1"/>
    <cellStyle name="İyi 2" xfId="260" xr:uid="{00000000-0005-0000-0000-000063040000}"/>
    <cellStyle name="İyi 3" xfId="2106" xr:uid="{00000000-0005-0000-0000-000064040000}"/>
    <cellStyle name="Köprü" xfId="4" builtinId="8"/>
    <cellStyle name="Köprü 2" xfId="1995" xr:uid="{00000000-0005-0000-0000-000066040000}"/>
    <cellStyle name="Kötü" xfId="5" builtinId="27" customBuiltin="1"/>
    <cellStyle name="Kötü 2" xfId="261" xr:uid="{00000000-0005-0000-0000-000068040000}"/>
    <cellStyle name="Kötü 3" xfId="2105" xr:uid="{00000000-0005-0000-0000-000069040000}"/>
    <cellStyle name="Normal" xfId="0" builtinId="0"/>
    <cellStyle name="Normal 10" xfId="262" xr:uid="{00000000-0005-0000-0000-00006B040000}"/>
    <cellStyle name="Normal 10 2" xfId="845" xr:uid="{00000000-0005-0000-0000-00006C040000}"/>
    <cellStyle name="Normal 10 2 2" xfId="1393" xr:uid="{00000000-0005-0000-0000-00006D040000}"/>
    <cellStyle name="Normal 10 3" xfId="1392" xr:uid="{00000000-0005-0000-0000-00006E040000}"/>
    <cellStyle name="Normal 10 3 2" xfId="3227" xr:uid="{A4E36AC1-EED3-4F3A-9D27-BAC4A57D6472}"/>
    <cellStyle name="Normal 10 4" xfId="1885" xr:uid="{00000000-0005-0000-0000-00006F040000}"/>
    <cellStyle name="Normal 10 4 2" xfId="3355" xr:uid="{9FEBD054-B01B-46C2-A20A-45F8EBAACC58}"/>
    <cellStyle name="Normal 10 5" xfId="1996" xr:uid="{00000000-0005-0000-0000-000070040000}"/>
    <cellStyle name="Normal 10 5 2" xfId="3449" xr:uid="{6931FA7A-BB7D-4FDA-8D65-B6AFB9D41081}"/>
    <cellStyle name="Normal 10 6" xfId="2104" xr:uid="{00000000-0005-0000-0000-000071040000}"/>
    <cellStyle name="Normal 100" xfId="1394" xr:uid="{00000000-0005-0000-0000-000072040000}"/>
    <cellStyle name="Normal 100 2" xfId="1395" xr:uid="{00000000-0005-0000-0000-000073040000}"/>
    <cellStyle name="Normal 101" xfId="1396" xr:uid="{00000000-0005-0000-0000-000074040000}"/>
    <cellStyle name="Normal 11" xfId="263" xr:uid="{00000000-0005-0000-0000-000075040000}"/>
    <cellStyle name="Normal 11 10" xfId="264" xr:uid="{00000000-0005-0000-0000-000076040000}"/>
    <cellStyle name="Normal 11 10 2" xfId="848" xr:uid="{00000000-0005-0000-0000-000077040000}"/>
    <cellStyle name="Normal 11 10 2 2" xfId="2838" xr:uid="{4B4319FF-C072-4092-B39A-4EA0C105D580}"/>
    <cellStyle name="Normal 11 10 3" xfId="847" xr:uid="{00000000-0005-0000-0000-000078040000}"/>
    <cellStyle name="Normal 11 10 3 2" xfId="2837" xr:uid="{E75AA21B-543F-48FD-A9EF-B070975CCAA9}"/>
    <cellStyle name="Normal 11 10 4" xfId="2294" xr:uid="{9FB9F215-7ECD-461C-8287-28843D344FA4}"/>
    <cellStyle name="Normal 11 11" xfId="485" xr:uid="{00000000-0005-0000-0000-000079040000}"/>
    <cellStyle name="Normal 11 11 2" xfId="849" xr:uid="{00000000-0005-0000-0000-00007A040000}"/>
    <cellStyle name="Normal 11 11 2 2" xfId="2839" xr:uid="{7A8A9C4C-B4C0-4BC4-ACA1-3F4865A80B41}"/>
    <cellStyle name="Normal 11 12" xfId="846" xr:uid="{00000000-0005-0000-0000-00007B040000}"/>
    <cellStyle name="Normal 11 12 2" xfId="2836" xr:uid="{A79FBB7E-5BA4-41EB-9EAA-DD546B7A9A3C}"/>
    <cellStyle name="Normal 11 13" xfId="1397" xr:uid="{00000000-0005-0000-0000-00007C040000}"/>
    <cellStyle name="Normal 11 13 2" xfId="3228" xr:uid="{79134E53-50DB-4D91-BE0F-D4B14BA655A5}"/>
    <cellStyle name="Normal 11 14" xfId="1997" xr:uid="{00000000-0005-0000-0000-00007D040000}"/>
    <cellStyle name="Normal 11 14 2" xfId="3450" xr:uid="{41017830-0044-4DAC-88BB-3383F2B0859E}"/>
    <cellStyle name="Normal 11 15" xfId="2293" xr:uid="{B47C9343-D7C5-4970-AB14-63B73C1E9A89}"/>
    <cellStyle name="Normal 11 2" xfId="265" xr:uid="{00000000-0005-0000-0000-00007E040000}"/>
    <cellStyle name="Normal 11 2 2" xfId="851" xr:uid="{00000000-0005-0000-0000-00007F040000}"/>
    <cellStyle name="Normal 11 2 2 2" xfId="2841" xr:uid="{BAB353BB-8202-47F8-84AB-5E1336B8D090}"/>
    <cellStyle name="Normal 11 2 3" xfId="850" xr:uid="{00000000-0005-0000-0000-000080040000}"/>
    <cellStyle name="Normal 11 2 3 2" xfId="2840" xr:uid="{1358D6CF-8A60-4890-BDBC-E3E709ECBA1A}"/>
    <cellStyle name="Normal 11 2 4" xfId="2295" xr:uid="{E2676427-F709-4F40-9C5A-370DC89D4A54}"/>
    <cellStyle name="Normal 11 3" xfId="266" xr:uid="{00000000-0005-0000-0000-000081040000}"/>
    <cellStyle name="Normal 11 3 2" xfId="853" xr:uid="{00000000-0005-0000-0000-000082040000}"/>
    <cellStyle name="Normal 11 3 2 2" xfId="2843" xr:uid="{7FA92599-AEAE-4802-BB9F-52DA41EB3FBE}"/>
    <cellStyle name="Normal 11 3 3" xfId="852" xr:uid="{00000000-0005-0000-0000-000083040000}"/>
    <cellStyle name="Normal 11 3 3 2" xfId="2842" xr:uid="{A9D7DE3D-0742-47A8-885B-50FBB02C0D54}"/>
    <cellStyle name="Normal 11 3 4" xfId="2296" xr:uid="{FFA445F7-5143-45CA-B985-78425C89E5AF}"/>
    <cellStyle name="Normal 11 4" xfId="267" xr:uid="{00000000-0005-0000-0000-000084040000}"/>
    <cellStyle name="Normal 11 4 2" xfId="855" xr:uid="{00000000-0005-0000-0000-000085040000}"/>
    <cellStyle name="Normal 11 4 2 2" xfId="2845" xr:uid="{6AF5B5D0-4147-4D95-AE44-7E4F19DCD5EF}"/>
    <cellStyle name="Normal 11 4 3" xfId="854" xr:uid="{00000000-0005-0000-0000-000086040000}"/>
    <cellStyle name="Normal 11 4 3 2" xfId="2844" xr:uid="{26D74C67-3419-4DD0-93CE-81DD78FE4E04}"/>
    <cellStyle name="Normal 11 4 4" xfId="2297" xr:uid="{EE88DEA0-45E3-4ED1-96DF-A5966207074E}"/>
    <cellStyle name="Normal 11 5" xfId="268" xr:uid="{00000000-0005-0000-0000-000087040000}"/>
    <cellStyle name="Normal 11 5 2" xfId="857" xr:uid="{00000000-0005-0000-0000-000088040000}"/>
    <cellStyle name="Normal 11 5 2 2" xfId="2847" xr:uid="{1497766A-7C4D-4515-A2D9-495F828F67E3}"/>
    <cellStyle name="Normal 11 5 3" xfId="856" xr:uid="{00000000-0005-0000-0000-000089040000}"/>
    <cellStyle name="Normal 11 5 3 2" xfId="2846" xr:uid="{B2A5EE54-B843-444D-90DF-CE2427372310}"/>
    <cellStyle name="Normal 11 5 4" xfId="2298" xr:uid="{A3FFE42B-2C34-4546-A7EA-8E1B46CFB9B5}"/>
    <cellStyle name="Normal 11 6" xfId="269" xr:uid="{00000000-0005-0000-0000-00008A040000}"/>
    <cellStyle name="Normal 11 6 2" xfId="859" xr:uid="{00000000-0005-0000-0000-00008B040000}"/>
    <cellStyle name="Normal 11 6 2 2" xfId="2849" xr:uid="{0A6F8880-3C35-4677-A8C7-C488EF5104E2}"/>
    <cellStyle name="Normal 11 6 3" xfId="858" xr:uid="{00000000-0005-0000-0000-00008C040000}"/>
    <cellStyle name="Normal 11 6 3 2" xfId="2848" xr:uid="{C7FEA22B-603E-43E6-8262-9FE8A4A28E45}"/>
    <cellStyle name="Normal 11 6 4" xfId="2299" xr:uid="{2CC5D656-45FC-4782-AE8E-12305C4360E8}"/>
    <cellStyle name="Normal 11 7" xfId="270" xr:uid="{00000000-0005-0000-0000-00008D040000}"/>
    <cellStyle name="Normal 11 7 2" xfId="861" xr:uid="{00000000-0005-0000-0000-00008E040000}"/>
    <cellStyle name="Normal 11 7 2 2" xfId="2851" xr:uid="{2E603571-FC58-4476-A015-C5DCDA57068B}"/>
    <cellStyle name="Normal 11 7 3" xfId="860" xr:uid="{00000000-0005-0000-0000-00008F040000}"/>
    <cellStyle name="Normal 11 7 3 2" xfId="2850" xr:uid="{C0A0218D-C0B1-4C2E-898A-40F875E5A87C}"/>
    <cellStyle name="Normal 11 7 4" xfId="2300" xr:uid="{C9842905-297A-475D-AAD9-71C3CB3409F9}"/>
    <cellStyle name="Normal 11 8" xfId="271" xr:uid="{00000000-0005-0000-0000-000090040000}"/>
    <cellStyle name="Normal 11 8 2" xfId="863" xr:uid="{00000000-0005-0000-0000-000091040000}"/>
    <cellStyle name="Normal 11 8 2 2" xfId="2853" xr:uid="{2B6AE437-A5CD-4127-A443-03220B54C1CB}"/>
    <cellStyle name="Normal 11 8 3" xfId="862" xr:uid="{00000000-0005-0000-0000-000092040000}"/>
    <cellStyle name="Normal 11 8 3 2" xfId="2852" xr:uid="{CEC9088E-02C3-4A15-BC08-4EDDCFFAF257}"/>
    <cellStyle name="Normal 11 8 4" xfId="2301" xr:uid="{2A7BD604-B8B7-4E9F-A1F3-8B68B3289747}"/>
    <cellStyle name="Normal 11 9" xfId="272" xr:uid="{00000000-0005-0000-0000-000093040000}"/>
    <cellStyle name="Normal 11 9 2" xfId="865" xr:uid="{00000000-0005-0000-0000-000094040000}"/>
    <cellStyle name="Normal 11 9 2 2" xfId="2855" xr:uid="{7A71A6E8-8B1B-4D2A-B456-24110C998445}"/>
    <cellStyle name="Normal 11 9 3" xfId="864" xr:uid="{00000000-0005-0000-0000-000095040000}"/>
    <cellStyle name="Normal 11 9 3 2" xfId="2854" xr:uid="{0B546FE5-B948-4DFF-AFFD-47C71BD848C4}"/>
    <cellStyle name="Normal 11 9 4" xfId="2302" xr:uid="{EF9F981E-F477-44BE-8549-37091D6DD5CC}"/>
    <cellStyle name="Normal 12" xfId="273" xr:uid="{00000000-0005-0000-0000-000096040000}"/>
    <cellStyle name="Normal 12 2" xfId="866" xr:uid="{00000000-0005-0000-0000-000097040000}"/>
    <cellStyle name="Normal 12 3" xfId="1398" xr:uid="{00000000-0005-0000-0000-000098040000}"/>
    <cellStyle name="Normal 12 3 2" xfId="3229" xr:uid="{0CFBA7AF-BD03-4847-B4A2-C6557111C1AC}"/>
    <cellStyle name="Normal 12 4" xfId="1998" xr:uid="{00000000-0005-0000-0000-000099040000}"/>
    <cellStyle name="Normal 12 4 2" xfId="3451" xr:uid="{BBA235E6-8744-4FF3-A557-A44E1EE92328}"/>
    <cellStyle name="Normal 13" xfId="274" xr:uid="{00000000-0005-0000-0000-00009A040000}"/>
    <cellStyle name="Normal 13 2" xfId="868" xr:uid="{00000000-0005-0000-0000-00009B040000}"/>
    <cellStyle name="Normal 13 2 2" xfId="2857" xr:uid="{73298E7A-6459-4094-B493-3840344943E5}"/>
    <cellStyle name="Normal 13 3" xfId="867" xr:uid="{00000000-0005-0000-0000-00009C040000}"/>
    <cellStyle name="Normal 13 3 2" xfId="2856" xr:uid="{4FFF896E-C58F-4DEC-9F08-B0E5DF1E0C17}"/>
    <cellStyle name="Normal 13 4" xfId="1399" xr:uid="{00000000-0005-0000-0000-00009D040000}"/>
    <cellStyle name="Normal 13 4 2" xfId="3230" xr:uid="{6CE032BD-143C-4857-B570-D12EC821C336}"/>
    <cellStyle name="Normal 13 5" xfId="1886" xr:uid="{00000000-0005-0000-0000-00009E040000}"/>
    <cellStyle name="Normal 13 5 2" xfId="3356" xr:uid="{4F73408D-7B30-476F-8173-A80BA0FF761E}"/>
    <cellStyle name="Normal 13 6" xfId="1999" xr:uid="{00000000-0005-0000-0000-00009F040000}"/>
    <cellStyle name="Normal 13 6 2" xfId="3452" xr:uid="{37F8E890-D417-4D88-ACE9-9EA609D16CEC}"/>
    <cellStyle name="Normal 13 7" xfId="2303" xr:uid="{632B304F-6084-42DB-81E2-95409C05FF6E}"/>
    <cellStyle name="Normal 14" xfId="19" xr:uid="{00000000-0005-0000-0000-0000A0040000}"/>
    <cellStyle name="Normal 15" xfId="481" xr:uid="{00000000-0005-0000-0000-0000A1040000}"/>
    <cellStyle name="Normal 15 2" xfId="2483" xr:uid="{3CF8AD2E-9A67-4A5D-982B-BFB012E5FB92}"/>
    <cellStyle name="Normal 16" xfId="484" xr:uid="{00000000-0005-0000-0000-0000A2040000}"/>
    <cellStyle name="Normal 17" xfId="493" xr:uid="{00000000-0005-0000-0000-0000A3040000}"/>
    <cellStyle name="Normal 17 2" xfId="2485" xr:uid="{F5A14A42-653F-43D5-833F-8F8899166A2F}"/>
    <cellStyle name="Normal 18" xfId="275" xr:uid="{00000000-0005-0000-0000-0000A4040000}"/>
    <cellStyle name="Normal 19" xfId="495" xr:uid="{00000000-0005-0000-0000-0000A5040000}"/>
    <cellStyle name="Normal 19 2" xfId="2486" xr:uid="{8AAC1531-AC3F-4AA2-973D-4D85EE7C1423}"/>
    <cellStyle name="Normal 2" xfId="9" xr:uid="{00000000-0005-0000-0000-0000A6040000}"/>
    <cellStyle name="Normal 2 10" xfId="277" xr:uid="{00000000-0005-0000-0000-0000A7040000}"/>
    <cellStyle name="Normal 2 10 2" xfId="1887" xr:uid="{00000000-0005-0000-0000-0000A8040000}"/>
    <cellStyle name="Normal 2 11" xfId="1230" xr:uid="{00000000-0005-0000-0000-0000A9040000}"/>
    <cellStyle name="Normal 2 11 2" xfId="1888" xr:uid="{00000000-0005-0000-0000-0000AA040000}"/>
    <cellStyle name="Normal 2 11 3" xfId="3213" xr:uid="{6F49B594-6187-406E-90E3-9CDDA3F9331F}"/>
    <cellStyle name="Normal 2 12" xfId="1400" xr:uid="{00000000-0005-0000-0000-0000AB040000}"/>
    <cellStyle name="Normal 2 12 2" xfId="1889" xr:uid="{00000000-0005-0000-0000-0000AC040000}"/>
    <cellStyle name="Normal 2 12 3" xfId="3231" xr:uid="{9EC9FA6D-1ECC-4BFC-AB4D-4372A96507C4}"/>
    <cellStyle name="Normal 2 13" xfId="1890" xr:uid="{00000000-0005-0000-0000-0000AD040000}"/>
    <cellStyle name="Normal 2 14" xfId="1891" xr:uid="{00000000-0005-0000-0000-0000AE040000}"/>
    <cellStyle name="Normal 2 15" xfId="2000" xr:uid="{00000000-0005-0000-0000-0000AF040000}"/>
    <cellStyle name="Normal 2 15 2" xfId="3546" xr:uid="{6DDCDCA6-4D39-4B20-82EB-6BCE886DE01A}"/>
    <cellStyle name="Normal 2 15 3" xfId="3453" xr:uid="{CDFF1407-8EF4-4581-A8AC-F23DF1BBFD94}"/>
    <cellStyle name="Normal 2 16" xfId="3545" xr:uid="{322389BA-1B3E-44AB-A630-2E381E3E3546}"/>
    <cellStyle name="Normal 2 2" xfId="278" xr:uid="{00000000-0005-0000-0000-0000B0040000}"/>
    <cellStyle name="Normal 2 2 10" xfId="1893" xr:uid="{00000000-0005-0000-0000-0000B1040000}"/>
    <cellStyle name="Normal 2 2 11" xfId="1894" xr:uid="{00000000-0005-0000-0000-0000B2040000}"/>
    <cellStyle name="Normal 2 2 12" xfId="1895" xr:uid="{00000000-0005-0000-0000-0000B3040000}"/>
    <cellStyle name="Normal 2 2 13" xfId="1896" xr:uid="{00000000-0005-0000-0000-0000B4040000}"/>
    <cellStyle name="Normal 2 2 14" xfId="1897" xr:uid="{00000000-0005-0000-0000-0000B5040000}"/>
    <cellStyle name="Normal 2 2 15" xfId="1892" xr:uid="{00000000-0005-0000-0000-0000B6040000}"/>
    <cellStyle name="Normal 2 2 15 2" xfId="3358" xr:uid="{56D31008-9F6D-4605-81E1-BC146BF40005}"/>
    <cellStyle name="Normal 2 2 2" xfId="279" xr:uid="{00000000-0005-0000-0000-0000B7040000}"/>
    <cellStyle name="Normal 2 2 2 10" xfId="1898" xr:uid="{00000000-0005-0000-0000-0000B8040000}"/>
    <cellStyle name="Normal 2 2 2 10 2" xfId="2084" xr:uid="{00000000-0005-0000-0000-0000B9040000}"/>
    <cellStyle name="Normal 2 2 2 10 2 2" xfId="3530" xr:uid="{FD5DED54-0A82-42D4-B9E0-DAEFE1687CC3}"/>
    <cellStyle name="Normal 2 2 2 10 3" xfId="3359" xr:uid="{B380FA32-25B3-475B-BF8F-3C24547179B1}"/>
    <cellStyle name="Normal 2 2 2 11" xfId="1899" xr:uid="{00000000-0005-0000-0000-0000BA040000}"/>
    <cellStyle name="Normal 2 2 2 11 2" xfId="2085" xr:uid="{00000000-0005-0000-0000-0000BB040000}"/>
    <cellStyle name="Normal 2 2 2 11 2 2" xfId="3531" xr:uid="{1FFC59D9-B6DA-47E1-A4B6-7737307B9147}"/>
    <cellStyle name="Normal 2 2 2 11 3" xfId="3360" xr:uid="{C67B7BF6-AA84-4047-8730-8B73A6823AA7}"/>
    <cellStyle name="Normal 2 2 2 12" xfId="2001" xr:uid="{00000000-0005-0000-0000-0000BC040000}"/>
    <cellStyle name="Normal 2 2 2 12 2" xfId="3454" xr:uid="{706AFB47-15A3-448C-8625-7B3955C84CDC}"/>
    <cellStyle name="Normal 2 2 2 2" xfId="1402" xr:uid="{00000000-0005-0000-0000-0000BD040000}"/>
    <cellStyle name="Normal 2 2 2 2 2" xfId="1403" xr:uid="{00000000-0005-0000-0000-0000BE040000}"/>
    <cellStyle name="Normal 2 2 2 2 2 2" xfId="1404" xr:uid="{00000000-0005-0000-0000-0000BF040000}"/>
    <cellStyle name="Normal 2 2 2 2 2 2 2" xfId="1405" xr:uid="{00000000-0005-0000-0000-0000C0040000}"/>
    <cellStyle name="Normal 2 2 2 2 2 2 2 2" xfId="1902" xr:uid="{00000000-0005-0000-0000-0000C1040000}"/>
    <cellStyle name="Normal 2 2 2 2 2 2 2 2 2" xfId="3363" xr:uid="{62D685C0-FCC6-410C-937E-1942A333E56D}"/>
    <cellStyle name="Normal 2 2 2 2 2 2 2 3" xfId="2003" xr:uid="{00000000-0005-0000-0000-0000C2040000}"/>
    <cellStyle name="Normal 2 2 2 2 2 2 2 3 2" xfId="3456" xr:uid="{646A61F7-BCF3-47AB-B529-D1FCC370BF0B}"/>
    <cellStyle name="Normal 2 2 2 2 2 2 2 4" xfId="3234" xr:uid="{E0878BC5-3BA4-4D32-87AE-36EDA9EC4322}"/>
    <cellStyle name="Normal 2 2 2 2 2 2 3" xfId="1406" xr:uid="{00000000-0005-0000-0000-0000C3040000}"/>
    <cellStyle name="Normal 2 2 2 2 2 2 3 2" xfId="1903" xr:uid="{00000000-0005-0000-0000-0000C4040000}"/>
    <cellStyle name="Normal 2 2 2 2 2 2 3 2 2" xfId="3364" xr:uid="{12C152A2-6BD4-482A-BF1D-073923C787E6}"/>
    <cellStyle name="Normal 2 2 2 2 2 2 3 3" xfId="2004" xr:uid="{00000000-0005-0000-0000-0000C5040000}"/>
    <cellStyle name="Normal 2 2 2 2 2 2 3 3 2" xfId="3457" xr:uid="{B2DFCE79-7850-41C0-BD32-EB26AD05258C}"/>
    <cellStyle name="Normal 2 2 2 2 2 2 3 4" xfId="3235" xr:uid="{CE73E633-734B-4618-8857-20BD895F2BDE}"/>
    <cellStyle name="Normal 2 2 2 2 2 3" xfId="1407" xr:uid="{00000000-0005-0000-0000-0000C6040000}"/>
    <cellStyle name="Normal 2 2 2 2 2 4" xfId="1901" xr:uid="{00000000-0005-0000-0000-0000C7040000}"/>
    <cellStyle name="Normal 2 2 2 2 2 4 2" xfId="3362" xr:uid="{A7EBED31-AEAA-44EE-8530-19FD6F4AA63F}"/>
    <cellStyle name="Normal 2 2 2 2 2 5" xfId="2002" xr:uid="{00000000-0005-0000-0000-0000C8040000}"/>
    <cellStyle name="Normal 2 2 2 2 2 5 2" xfId="3455" xr:uid="{A5DD2679-33EE-4890-BA5B-56106B9977CE}"/>
    <cellStyle name="Normal 2 2 2 2 2 6" xfId="3233" xr:uid="{D0563879-033F-47D7-AA97-7E5898A4AF5A}"/>
    <cellStyle name="Normal 2 2 2 2 3" xfId="1408" xr:uid="{00000000-0005-0000-0000-0000C9040000}"/>
    <cellStyle name="Normal 2 2 2 2 3 2" xfId="1904" xr:uid="{00000000-0005-0000-0000-0000CA040000}"/>
    <cellStyle name="Normal 2 2 2 2 3 2 2" xfId="3365" xr:uid="{CD653E0F-E005-4BAD-97F1-C18D8F8C3C0A}"/>
    <cellStyle name="Normal 2 2 2 2 3 3" xfId="2005" xr:uid="{00000000-0005-0000-0000-0000CB040000}"/>
    <cellStyle name="Normal 2 2 2 2 3 3 2" xfId="3458" xr:uid="{53DABAA2-6F88-4BC3-8536-859B5FA0A578}"/>
    <cellStyle name="Normal 2 2 2 2 3 4" xfId="3236" xr:uid="{1AE8BD45-CA5C-443F-A333-E5C13758286E}"/>
    <cellStyle name="Normal 2 2 2 2 4" xfId="1409" xr:uid="{00000000-0005-0000-0000-0000CC040000}"/>
    <cellStyle name="Normal 2 2 2 2 4 2" xfId="1905" xr:uid="{00000000-0005-0000-0000-0000CD040000}"/>
    <cellStyle name="Normal 2 2 2 2 4 2 2" xfId="3366" xr:uid="{9300AE44-91C8-43E8-943E-9BD5CDAABB1C}"/>
    <cellStyle name="Normal 2 2 2 2 4 3" xfId="2006" xr:uid="{00000000-0005-0000-0000-0000CE040000}"/>
    <cellStyle name="Normal 2 2 2 2 4 3 2" xfId="3459" xr:uid="{712D48A8-1C73-40E0-84CF-50FF8BF11A81}"/>
    <cellStyle name="Normal 2 2 2 2 4 4" xfId="3237" xr:uid="{BFB1A45D-5F08-48D6-A0E3-8072A901E361}"/>
    <cellStyle name="Normal 2 2 2 2 5" xfId="1906" xr:uid="{00000000-0005-0000-0000-0000CF040000}"/>
    <cellStyle name="Normal 2 2 2 2 6" xfId="1900" xr:uid="{00000000-0005-0000-0000-0000D0040000}"/>
    <cellStyle name="Normal 2 2 2 2 6 2" xfId="3361" xr:uid="{259433BA-EFF3-4C87-9CB8-D5ABA3803F4A}"/>
    <cellStyle name="Normal 2 2 2 3" xfId="1410" xr:uid="{00000000-0005-0000-0000-0000D1040000}"/>
    <cellStyle name="Normal 2 2 2 3 2" xfId="1908" xr:uid="{00000000-0005-0000-0000-0000D2040000}"/>
    <cellStyle name="Normal 2 2 2 3 3" xfId="1907" xr:uid="{00000000-0005-0000-0000-0000D3040000}"/>
    <cellStyle name="Normal 2 2 2 3 3 2" xfId="3367" xr:uid="{00C86CA3-AF27-4B8F-9C7E-3406F9DF1B33}"/>
    <cellStyle name="Normal 2 2 2 3 4" xfId="2086" xr:uid="{00000000-0005-0000-0000-0000D4040000}"/>
    <cellStyle name="Normal 2 2 2 3 4 2" xfId="3532" xr:uid="{B210D191-B104-4947-BDBF-384CFC023C7E}"/>
    <cellStyle name="Normal 2 2 2 4" xfId="1411" xr:uid="{00000000-0005-0000-0000-0000D5040000}"/>
    <cellStyle name="Normal 2 2 2 4 2" xfId="1910" xr:uid="{00000000-0005-0000-0000-0000D6040000}"/>
    <cellStyle name="Normal 2 2 2 4 3" xfId="1909" xr:uid="{00000000-0005-0000-0000-0000D7040000}"/>
    <cellStyle name="Normal 2 2 2 4 3 2" xfId="3368" xr:uid="{D463538B-7452-407D-AE33-D320A91758D2}"/>
    <cellStyle name="Normal 2 2 2 4 4" xfId="2087" xr:uid="{00000000-0005-0000-0000-0000D8040000}"/>
    <cellStyle name="Normal 2 2 2 4 4 2" xfId="3533" xr:uid="{FD75BFDC-66C7-4864-A65B-3B1B13A16024}"/>
    <cellStyle name="Normal 2 2 2 5" xfId="1401" xr:uid="{00000000-0005-0000-0000-0000D9040000}"/>
    <cellStyle name="Normal 2 2 2 5 2" xfId="1911" xr:uid="{00000000-0005-0000-0000-0000DA040000}"/>
    <cellStyle name="Normal 2 2 2 5 2 2" xfId="3370" xr:uid="{4BC03BA9-3F27-4C44-B8D7-65303D6E73D9}"/>
    <cellStyle name="Normal 2 2 2 5 3" xfId="2088" xr:uid="{00000000-0005-0000-0000-0000DB040000}"/>
    <cellStyle name="Normal 2 2 2 5 3 2" xfId="3534" xr:uid="{5DC6EC54-D3DB-4742-8E53-7F5C49818996}"/>
    <cellStyle name="Normal 2 2 2 5 4" xfId="3232" xr:uid="{58846775-DE2A-4FD3-95AE-9CCA77F31BA2}"/>
    <cellStyle name="Normal 2 2 2 6" xfId="1912" xr:uid="{00000000-0005-0000-0000-0000DC040000}"/>
    <cellStyle name="Normal 2 2 2 6 2" xfId="2089" xr:uid="{00000000-0005-0000-0000-0000DD040000}"/>
    <cellStyle name="Normal 2 2 2 6 2 2" xfId="3535" xr:uid="{40A9189E-366D-441C-BB3E-FF3D28ED4F81}"/>
    <cellStyle name="Normal 2 2 2 6 3" xfId="3371" xr:uid="{9876AFF6-05C3-481D-B1F8-FC47D7024CDB}"/>
    <cellStyle name="Normal 2 2 2 7" xfId="1913" xr:uid="{00000000-0005-0000-0000-0000DE040000}"/>
    <cellStyle name="Normal 2 2 2 7 2" xfId="2090" xr:uid="{00000000-0005-0000-0000-0000DF040000}"/>
    <cellStyle name="Normal 2 2 2 7 2 2" xfId="3536" xr:uid="{3E89B100-7C86-459D-8270-961ED0D54181}"/>
    <cellStyle name="Normal 2 2 2 7 3" xfId="3372" xr:uid="{90E5FE65-8D46-4D70-9EB8-D45A14DE7892}"/>
    <cellStyle name="Normal 2 2 2 8" xfId="1914" xr:uid="{00000000-0005-0000-0000-0000E0040000}"/>
    <cellStyle name="Normal 2 2 2 8 2" xfId="2091" xr:uid="{00000000-0005-0000-0000-0000E1040000}"/>
    <cellStyle name="Normal 2 2 2 8 2 2" xfId="3537" xr:uid="{3C23CEA6-32E5-4968-AF77-8161D17DDD68}"/>
    <cellStyle name="Normal 2 2 2 8 3" xfId="3373" xr:uid="{743AC2F7-84FA-498E-8CB2-06A84C8E4465}"/>
    <cellStyle name="Normal 2 2 2 9" xfId="1915" xr:uid="{00000000-0005-0000-0000-0000E2040000}"/>
    <cellStyle name="Normal 2 2 2 9 2" xfId="2092" xr:uid="{00000000-0005-0000-0000-0000E3040000}"/>
    <cellStyle name="Normal 2 2 2 9 2 2" xfId="3538" xr:uid="{ED01B5CF-AEF6-4A6B-8D32-75845FFDECE0}"/>
    <cellStyle name="Normal 2 2 2 9 3" xfId="3374" xr:uid="{861B4B64-D84B-4715-A079-B15B0446B3BF}"/>
    <cellStyle name="Normal 2 2 3" xfId="280" xr:uid="{00000000-0005-0000-0000-0000E4040000}"/>
    <cellStyle name="Normal 2 2 3 2" xfId="281" xr:uid="{00000000-0005-0000-0000-0000E5040000}"/>
    <cellStyle name="Normal 2 2 3 3" xfId="1412" xr:uid="{00000000-0005-0000-0000-0000E6040000}"/>
    <cellStyle name="Normal 2 2 3 3 2" xfId="3239" xr:uid="{413652C5-E9D1-471D-B2C0-805E546E1E23}"/>
    <cellStyle name="Normal 2 2 3 4" xfId="1916" xr:uid="{00000000-0005-0000-0000-0000E7040000}"/>
    <cellStyle name="Normal 2 2 3 4 2" xfId="3375" xr:uid="{D7873C88-AF23-4F90-872F-9C149E0B2A82}"/>
    <cellStyle name="Normal 2 2 3 5" xfId="2007" xr:uid="{00000000-0005-0000-0000-0000E8040000}"/>
    <cellStyle name="Normal 2 2 3 5 2" xfId="3460" xr:uid="{2CEA831B-7E04-4BCA-94CB-932A845EE79E}"/>
    <cellStyle name="Normal 2 2 4" xfId="282" xr:uid="{00000000-0005-0000-0000-0000E9040000}"/>
    <cellStyle name="Normal 2 2 4 2" xfId="870" xr:uid="{00000000-0005-0000-0000-0000EA040000}"/>
    <cellStyle name="Normal 2 2 4 3" xfId="1413" xr:uid="{00000000-0005-0000-0000-0000EB040000}"/>
    <cellStyle name="Normal 2 2 4 3 2" xfId="3240" xr:uid="{1A984C89-98B3-444A-A088-E7794B3619B1}"/>
    <cellStyle name="Normal 2 2 4 4" xfId="1917" xr:uid="{00000000-0005-0000-0000-0000EC040000}"/>
    <cellStyle name="Normal 2 2 4 4 2" xfId="3376" xr:uid="{4EAD4E23-8832-4DCD-B34F-C9EC1AF8DE15}"/>
    <cellStyle name="Normal 2 2 4 5" xfId="2008" xr:uid="{00000000-0005-0000-0000-0000ED040000}"/>
    <cellStyle name="Normal 2 2 4 5 2" xfId="3461" xr:uid="{F8BFBFF4-7CAE-4403-B1EA-A6B73DBA0F87}"/>
    <cellStyle name="Normal 2 2 5" xfId="283" xr:uid="{00000000-0005-0000-0000-0000EE040000}"/>
    <cellStyle name="Normal 2 2 5 2" xfId="1414" xr:uid="{00000000-0005-0000-0000-0000EF040000}"/>
    <cellStyle name="Normal 2 2 5 2 2" xfId="3241" xr:uid="{983C23EC-FF98-42BA-B523-C4AF5C50795B}"/>
    <cellStyle name="Normal 2 2 5 3" xfId="1918" xr:uid="{00000000-0005-0000-0000-0000F0040000}"/>
    <cellStyle name="Normal 2 2 5 3 2" xfId="3377" xr:uid="{8A8AA40A-9F72-458E-A112-791B1F7BD9F4}"/>
    <cellStyle name="Normal 2 2 5 4" xfId="2009" xr:uid="{00000000-0005-0000-0000-0000F1040000}"/>
    <cellStyle name="Normal 2 2 5 4 2" xfId="3462" xr:uid="{0E649CAB-4267-4D2C-BDC3-0ECB269D852E}"/>
    <cellStyle name="Normal 2 2 6" xfId="487" xr:uid="{00000000-0005-0000-0000-0000F2040000}"/>
    <cellStyle name="Normal 2 2 6 2" xfId="1415" xr:uid="{00000000-0005-0000-0000-0000F3040000}"/>
    <cellStyle name="Normal 2 2 6 2 2" xfId="1920" xr:uid="{00000000-0005-0000-0000-0000F4040000}"/>
    <cellStyle name="Normal 2 2 6 2 2 2" xfId="3378" xr:uid="{17FBABBF-FEE2-4DF8-A064-CA5280EBA6E2}"/>
    <cellStyle name="Normal 2 2 6 2 3" xfId="2093" xr:uid="{00000000-0005-0000-0000-0000F5040000}"/>
    <cellStyle name="Normal 2 2 6 2 3 2" xfId="3539" xr:uid="{6D523BAD-B6B8-4F1E-99AB-C3A229E013CE}"/>
    <cellStyle name="Normal 2 2 6 2 4" xfId="3242" xr:uid="{41DCC9AA-540B-4F64-BAF1-642436BC79E7}"/>
    <cellStyle name="Normal 2 2 6 3" xfId="1919" xr:uid="{00000000-0005-0000-0000-0000F6040000}"/>
    <cellStyle name="Normal 2 2 6 4" xfId="2010" xr:uid="{00000000-0005-0000-0000-0000F7040000}"/>
    <cellStyle name="Normal 2 2 6 4 2" xfId="3463" xr:uid="{E0FA383C-E65E-4B76-8AC8-9E9F12EEBE76}"/>
    <cellStyle name="Normal 2 2 7" xfId="1231" xr:uid="{00000000-0005-0000-0000-0000F8040000}"/>
    <cellStyle name="Normal 2 2 7 2" xfId="1416" xr:uid="{00000000-0005-0000-0000-0000F9040000}"/>
    <cellStyle name="Normal 2 2 7 2 2" xfId="1922" xr:uid="{00000000-0005-0000-0000-0000FA040000}"/>
    <cellStyle name="Normal 2 2 7 2 2 2" xfId="3380" xr:uid="{970D1464-34B3-48F6-BF07-1161DD1CCB33}"/>
    <cellStyle name="Normal 2 2 7 2 3" xfId="2094" xr:uid="{00000000-0005-0000-0000-0000FB040000}"/>
    <cellStyle name="Normal 2 2 7 2 3 2" xfId="3540" xr:uid="{95F94317-659C-4410-A9B3-439B99820CD5}"/>
    <cellStyle name="Normal 2 2 7 2 4" xfId="3243" xr:uid="{729D12EB-3E93-40EA-882A-388E852F9217}"/>
    <cellStyle name="Normal 2 2 7 3" xfId="1921" xr:uid="{00000000-0005-0000-0000-0000FC040000}"/>
    <cellStyle name="Normal 2 2 7 4" xfId="2011" xr:uid="{00000000-0005-0000-0000-0000FD040000}"/>
    <cellStyle name="Normal 2 2 7 4 2" xfId="3464" xr:uid="{66531319-39C1-45BB-94AB-13B4D6C0EAE7}"/>
    <cellStyle name="Normal 2 2 8" xfId="1417" xr:uid="{00000000-0005-0000-0000-0000FE040000}"/>
    <cellStyle name="Normal 2 2 8 2" xfId="1924" xr:uid="{00000000-0005-0000-0000-0000FF040000}"/>
    <cellStyle name="Normal 2 2 8 2 2" xfId="2095" xr:uid="{00000000-0005-0000-0000-000000050000}"/>
    <cellStyle name="Normal 2 2 8 2 2 2" xfId="3541" xr:uid="{6D7936EC-68D3-450D-9053-CC8C75AEC33F}"/>
    <cellStyle name="Normal 2 2 8 2 3" xfId="3381" xr:uid="{7C6453C4-1055-42F2-836C-20C162AA0B66}"/>
    <cellStyle name="Normal 2 2 8 3" xfId="1923" xr:uid="{00000000-0005-0000-0000-000001050000}"/>
    <cellStyle name="Normal 2 2 8 4" xfId="2012" xr:uid="{00000000-0005-0000-0000-000002050000}"/>
    <cellStyle name="Normal 2 2 8 4 2" xfId="3465" xr:uid="{C1386D41-1AE8-458C-9CB8-0BBDE46143E8}"/>
    <cellStyle name="Normal 2 2 8 5" xfId="3244" xr:uid="{146FB7E1-1627-42D8-A1AB-629CD6E1493C}"/>
    <cellStyle name="Normal 2 2 9" xfId="1525" xr:uid="{00000000-0005-0000-0000-000003050000}"/>
    <cellStyle name="Normal 2 2 9 2" xfId="1925" xr:uid="{00000000-0005-0000-0000-000004050000}"/>
    <cellStyle name="Normal 2 2 9 3" xfId="3333" xr:uid="{44C42705-CCAC-42D1-8E50-580781D90436}"/>
    <cellStyle name="Normal 2 3" xfId="18" xr:uid="{00000000-0005-0000-0000-000005050000}"/>
    <cellStyle name="Normal 2 3 2" xfId="1418" xr:uid="{00000000-0005-0000-0000-000006050000}"/>
    <cellStyle name="Normal 2 4" xfId="284" xr:uid="{00000000-0005-0000-0000-000007050000}"/>
    <cellStyle name="Normal 2 4 2" xfId="872" xr:uid="{00000000-0005-0000-0000-000008050000}"/>
    <cellStyle name="Normal 2 4 2 2" xfId="2860" xr:uid="{BA633250-62F8-44F4-9A8D-445B668C9423}"/>
    <cellStyle name="Normal 2 4 3" xfId="871" xr:uid="{00000000-0005-0000-0000-000009050000}"/>
    <cellStyle name="Normal 2 4 3 2" xfId="2859" xr:uid="{91B38D6F-28D8-4704-B431-3CBDC66CD354}"/>
    <cellStyle name="Normal 2 4 4" xfId="1419" xr:uid="{00000000-0005-0000-0000-00000A050000}"/>
    <cellStyle name="Normal 2 4 5" xfId="2305" xr:uid="{4D95E276-C53F-4F5D-9944-88455D2F14CB}"/>
    <cellStyle name="Normal 2 5" xfId="285" xr:uid="{00000000-0005-0000-0000-00000B050000}"/>
    <cellStyle name="Normal 2 5 2" xfId="874" xr:uid="{00000000-0005-0000-0000-00000C050000}"/>
    <cellStyle name="Normal 2 5 2 2" xfId="2862" xr:uid="{C1E75CFC-6C8F-41FB-A7F0-E8F30C03A38C}"/>
    <cellStyle name="Normal 2 5 3" xfId="873" xr:uid="{00000000-0005-0000-0000-00000D050000}"/>
    <cellStyle name="Normal 2 5 3 2" xfId="2861" xr:uid="{B17703B3-01EC-46A6-94AC-7D80567B5FB8}"/>
    <cellStyle name="Normal 2 5 4" xfId="1420" xr:uid="{00000000-0005-0000-0000-00000E050000}"/>
    <cellStyle name="Normal 2 5 5" xfId="2306" xr:uid="{6A182D24-AD8E-44D1-99EE-9D3BD000055E}"/>
    <cellStyle name="Normal 2 6" xfId="286" xr:uid="{00000000-0005-0000-0000-00000F050000}"/>
    <cellStyle name="Normal 2 6 2" xfId="876" xr:uid="{00000000-0005-0000-0000-000010050000}"/>
    <cellStyle name="Normal 2 6 2 2" xfId="2864" xr:uid="{1FACF375-4392-4F06-8E8F-B03FE5F64EFD}"/>
    <cellStyle name="Normal 2 6 3" xfId="875" xr:uid="{00000000-0005-0000-0000-000011050000}"/>
    <cellStyle name="Normal 2 6 3 2" xfId="2863" xr:uid="{52A27B86-4161-41C4-B580-7FB0ED2EC6B9}"/>
    <cellStyle name="Normal 2 6 4" xfId="1421" xr:uid="{00000000-0005-0000-0000-000012050000}"/>
    <cellStyle name="Normal 2 6 5" xfId="2307" xr:uid="{228A4811-E8B3-4F05-BA62-C25C5FF63406}"/>
    <cellStyle name="Normal 2 7" xfId="287" xr:uid="{00000000-0005-0000-0000-000013050000}"/>
    <cellStyle name="Normal 2 7 2" xfId="878" xr:uid="{00000000-0005-0000-0000-000014050000}"/>
    <cellStyle name="Normal 2 7 2 2" xfId="2866" xr:uid="{84BEB54F-DD38-4DC9-AA38-63976DE44A76}"/>
    <cellStyle name="Normal 2 7 3" xfId="877" xr:uid="{00000000-0005-0000-0000-000015050000}"/>
    <cellStyle name="Normal 2 7 3 2" xfId="2865" xr:uid="{72E075B5-C4EC-4E4A-9694-D0AA164EE9DF}"/>
    <cellStyle name="Normal 2 7 4" xfId="1422" xr:uid="{00000000-0005-0000-0000-000016050000}"/>
    <cellStyle name="Normal 2 7 5" xfId="2308" xr:uid="{7EF45A75-5052-45FC-92FD-C1665ADC1855}"/>
    <cellStyle name="Normal 2 8" xfId="276" xr:uid="{00000000-0005-0000-0000-000017050000}"/>
    <cellStyle name="Normal 2 8 2" xfId="1926" xr:uid="{00000000-0005-0000-0000-000018050000}"/>
    <cellStyle name="Normal 2 8 3" xfId="2304" xr:uid="{C6D53F0E-A05F-40C8-8DB6-735A3F5D087F}"/>
    <cellStyle name="Normal 2 9" xfId="869" xr:uid="{00000000-0005-0000-0000-000019050000}"/>
    <cellStyle name="Normal 2 9 2" xfId="1927" xr:uid="{00000000-0005-0000-0000-00001A050000}"/>
    <cellStyle name="Normal 20" xfId="496" xr:uid="{00000000-0005-0000-0000-00001B050000}"/>
    <cellStyle name="Normal 20 2" xfId="2487" xr:uid="{A3E2C7B2-F6EF-47A3-A87E-1B03171DECFF}"/>
    <cellStyle name="Normal 21" xfId="1227" xr:uid="{00000000-0005-0000-0000-00001C050000}"/>
    <cellStyle name="Normal 21 2" xfId="3211" xr:uid="{5E698B55-A3BA-4780-B26E-B66A8B209305}"/>
    <cellStyle name="Normal 22" xfId="1229" xr:uid="{00000000-0005-0000-0000-00001D050000}"/>
    <cellStyle name="Normal 22 2" xfId="3212" xr:uid="{0CF8F08F-98E1-40DB-85D9-7EF1FFC36651}"/>
    <cellStyle name="Normal 23" xfId="1517" xr:uid="{00000000-0005-0000-0000-00001E050000}"/>
    <cellStyle name="Normal 23 2" xfId="3329" xr:uid="{A3FAEA63-3B77-47B8-8696-56402B20AE9F}"/>
    <cellStyle name="Normal 24" xfId="1520" xr:uid="{00000000-0005-0000-0000-00001F050000}"/>
    <cellStyle name="Normal 24 2" xfId="1423" xr:uid="{00000000-0005-0000-0000-000020050000}"/>
    <cellStyle name="Normal 24 2 2" xfId="1928" xr:uid="{00000000-0005-0000-0000-000021050000}"/>
    <cellStyle name="Normal 24 2 2 2" xfId="3382" xr:uid="{18E6FCB5-5A05-4354-A5D3-01DDEB6FDB2A}"/>
    <cellStyle name="Normal 24 2 3" xfId="2013" xr:uid="{00000000-0005-0000-0000-000022050000}"/>
    <cellStyle name="Normal 24 2 3 2" xfId="3466" xr:uid="{04883C3A-D4BE-4D44-8813-AE27A308BE1C}"/>
    <cellStyle name="Normal 24 2 4" xfId="3245" xr:uid="{FCAAED5E-5B3C-4AD7-AFD0-AA14D47297CE}"/>
    <cellStyle name="Normal 24 3" xfId="1424" xr:uid="{00000000-0005-0000-0000-000023050000}"/>
    <cellStyle name="Normal 24 3 2" xfId="1929" xr:uid="{00000000-0005-0000-0000-000024050000}"/>
    <cellStyle name="Normal 24 3 2 2" xfId="3383" xr:uid="{4D80EA54-F0F7-4E0C-B335-8ED67B919546}"/>
    <cellStyle name="Normal 24 3 3" xfId="2014" xr:uid="{00000000-0005-0000-0000-000025050000}"/>
    <cellStyle name="Normal 24 3 3 2" xfId="3467" xr:uid="{0491D6CD-0238-441F-8D8E-C87472E5D08E}"/>
    <cellStyle name="Normal 24 3 4" xfId="3246" xr:uid="{F4C70D93-584E-466D-AF56-C304F836791E}"/>
    <cellStyle name="Normal 24 4" xfId="3330" xr:uid="{618A78C3-B2DD-4E4E-9BA6-BCDB94B502D4}"/>
    <cellStyle name="Normal 25" xfId="1521" xr:uid="{00000000-0005-0000-0000-000026050000}"/>
    <cellStyle name="Normal 25 2" xfId="3331" xr:uid="{8A584B3F-7DD5-4312-9142-B9EC621ED2B5}"/>
    <cellStyle name="Normal 26" xfId="1524" xr:uid="{00000000-0005-0000-0000-000027050000}"/>
    <cellStyle name="Normal 26 2" xfId="3332" xr:uid="{F983A8BA-BDD0-464C-9FE8-303905D75D65}"/>
    <cellStyle name="Normal 27" xfId="1531" xr:uid="{00000000-0005-0000-0000-000028050000}"/>
    <cellStyle name="Normal 27 2" xfId="1425" xr:uid="{00000000-0005-0000-0000-000029050000}"/>
    <cellStyle name="Normal 27 2 2" xfId="1930" xr:uid="{00000000-0005-0000-0000-00002A050000}"/>
    <cellStyle name="Normal 27 2 2 2" xfId="3384" xr:uid="{2B9C3ABE-C3E7-47A9-85DA-D30F5620BF4D}"/>
    <cellStyle name="Normal 27 2 3" xfId="2015" xr:uid="{00000000-0005-0000-0000-00002B050000}"/>
    <cellStyle name="Normal 27 2 3 2" xfId="3468" xr:uid="{F9286B28-168A-4361-B7BE-B6F5653AFFD9}"/>
    <cellStyle name="Normal 27 2 4" xfId="3247" xr:uid="{F399047C-9459-429A-A775-3A30A18C9737}"/>
    <cellStyle name="Normal 27 3" xfId="1426" xr:uid="{00000000-0005-0000-0000-00002C050000}"/>
    <cellStyle name="Normal 27 3 2" xfId="1931" xr:uid="{00000000-0005-0000-0000-00002D050000}"/>
    <cellStyle name="Normal 27 3 2 2" xfId="3385" xr:uid="{9124EFFE-235A-40D3-A3C0-3D103825486F}"/>
    <cellStyle name="Normal 27 3 3" xfId="2016" xr:uid="{00000000-0005-0000-0000-00002E050000}"/>
    <cellStyle name="Normal 27 3 3 2" xfId="3469" xr:uid="{6ABB6886-4A20-473E-A648-BB20D621149E}"/>
    <cellStyle name="Normal 27 3 4" xfId="3248" xr:uid="{E195F1B1-FF70-4E34-833A-83234418E7D5}"/>
    <cellStyle name="Normal 27 4" xfId="3336" xr:uid="{39B0BA2D-0C74-492C-B108-0CB6DDE6D736}"/>
    <cellStyle name="Normal 28" xfId="1536" xr:uid="{00000000-0005-0000-0000-00002F050000}"/>
    <cellStyle name="Normal 28 2" xfId="1427" xr:uid="{00000000-0005-0000-0000-000030050000}"/>
    <cellStyle name="Normal 28 2 2" xfId="1932" xr:uid="{00000000-0005-0000-0000-000031050000}"/>
    <cellStyle name="Normal 28 2 2 2" xfId="3386" xr:uid="{2743BA28-EF47-47F6-899C-6ED3FA968D3C}"/>
    <cellStyle name="Normal 28 2 3" xfId="2017" xr:uid="{00000000-0005-0000-0000-000032050000}"/>
    <cellStyle name="Normal 28 2 3 2" xfId="3470" xr:uid="{F36430B3-A49E-4B54-8FC5-9727CDC51E65}"/>
    <cellStyle name="Normal 28 2 4" xfId="3249" xr:uid="{B4DF87F8-F50D-4713-87BB-096393F4CEA4}"/>
    <cellStyle name="Normal 28 3" xfId="1428" xr:uid="{00000000-0005-0000-0000-000033050000}"/>
    <cellStyle name="Normal 28 3 2" xfId="1933" xr:uid="{00000000-0005-0000-0000-000034050000}"/>
    <cellStyle name="Normal 28 3 2 2" xfId="3387" xr:uid="{2F74B288-B062-4FA6-A2B2-AF379E74206B}"/>
    <cellStyle name="Normal 28 3 3" xfId="2018" xr:uid="{00000000-0005-0000-0000-000035050000}"/>
    <cellStyle name="Normal 28 3 3 2" xfId="3471" xr:uid="{0C058917-CF0D-480E-B7CF-488CCDBA1279}"/>
    <cellStyle name="Normal 28 3 4" xfId="3250" xr:uid="{2DD46452-3BCD-4294-8861-880114A380AE}"/>
    <cellStyle name="Normal 28 4" xfId="3337" xr:uid="{D41D34A2-91F8-4DF8-98E8-0519E035631B}"/>
    <cellStyle name="Normal 29" xfId="1994" xr:uid="{00000000-0005-0000-0000-000036050000}"/>
    <cellStyle name="Normal 29 2" xfId="3448" xr:uid="{E7D1F403-AB60-407F-AF11-6B5583A4A170}"/>
    <cellStyle name="Normal 3" xfId="8" xr:uid="{00000000-0005-0000-0000-000037050000}"/>
    <cellStyle name="Normal 3 2" xfId="289" xr:uid="{00000000-0005-0000-0000-000038050000}"/>
    <cellStyle name="Normal 3 2 2" xfId="290" xr:uid="{00000000-0005-0000-0000-000039050000}"/>
    <cellStyle name="Normal 3 3" xfId="288" xr:uid="{00000000-0005-0000-0000-00003A050000}"/>
    <cellStyle name="Normal 3 3 2" xfId="2309" xr:uid="{A1915BC5-E71F-422D-B3FD-B71D98C6F421}"/>
    <cellStyle name="Normal 3 4" xfId="879" xr:uid="{00000000-0005-0000-0000-00003B050000}"/>
    <cellStyle name="Normal 30" xfId="1429" xr:uid="{00000000-0005-0000-0000-00003C050000}"/>
    <cellStyle name="Normal 30 2" xfId="1430" xr:uid="{00000000-0005-0000-0000-00003D050000}"/>
    <cellStyle name="Normal 30 2 2" xfId="1935" xr:uid="{00000000-0005-0000-0000-00003E050000}"/>
    <cellStyle name="Normal 30 2 2 2" xfId="3389" xr:uid="{3B522F9F-14EB-4D4B-A1B4-74B5D9C3867F}"/>
    <cellStyle name="Normal 30 2 3" xfId="2020" xr:uid="{00000000-0005-0000-0000-00003F050000}"/>
    <cellStyle name="Normal 30 2 3 2" xfId="3473" xr:uid="{75F70C97-8DEF-451E-8037-FD893DC40BCE}"/>
    <cellStyle name="Normal 30 2 4" xfId="3252" xr:uid="{BC9E0D74-15B8-4AD2-9376-7ABD0217A61A}"/>
    <cellStyle name="Normal 30 3" xfId="1431" xr:uid="{00000000-0005-0000-0000-000040050000}"/>
    <cellStyle name="Normal 30 3 2" xfId="1936" xr:uid="{00000000-0005-0000-0000-000041050000}"/>
    <cellStyle name="Normal 30 3 2 2" xfId="3390" xr:uid="{9FB6A145-D421-4E5E-9BF1-093D24CA7927}"/>
    <cellStyle name="Normal 30 3 3" xfId="2021" xr:uid="{00000000-0005-0000-0000-000042050000}"/>
    <cellStyle name="Normal 30 3 3 2" xfId="3474" xr:uid="{D37745C1-A027-4235-B5D6-5FCD710A406A}"/>
    <cellStyle name="Normal 30 3 4" xfId="3253" xr:uid="{DAB8C25C-E33B-42F2-8248-AD5BAC664122}"/>
    <cellStyle name="Normal 30 4" xfId="1934" xr:uid="{00000000-0005-0000-0000-000043050000}"/>
    <cellStyle name="Normal 30 4 2" xfId="3388" xr:uid="{AEF9B8A9-9018-4033-9899-209F79D122B3}"/>
    <cellStyle name="Normal 30 5" xfId="2019" xr:uid="{00000000-0005-0000-0000-000044050000}"/>
    <cellStyle name="Normal 30 5 2" xfId="3472" xr:uid="{CADD4FA6-F7A9-458F-9905-3551E82A5540}"/>
    <cellStyle name="Normal 30 6" xfId="3251" xr:uid="{F2A5CE53-EF63-47D6-94F9-19394E5361F6}"/>
    <cellStyle name="Normal 31" xfId="1937" xr:uid="{00000000-0005-0000-0000-000045050000}"/>
    <cellStyle name="Normal 31 2" xfId="1432" xr:uid="{00000000-0005-0000-0000-000046050000}"/>
    <cellStyle name="Normal 31 2 2" xfId="1938" xr:uid="{00000000-0005-0000-0000-000047050000}"/>
    <cellStyle name="Normal 31 2 2 2" xfId="3392" xr:uid="{23651AFC-B331-45C3-A995-7702DFBB014D}"/>
    <cellStyle name="Normal 31 2 3" xfId="2022" xr:uid="{00000000-0005-0000-0000-000048050000}"/>
    <cellStyle name="Normal 31 2 3 2" xfId="3475" xr:uid="{0BE8131A-A901-401C-BE2E-0C858162523F}"/>
    <cellStyle name="Normal 31 2 4" xfId="3254" xr:uid="{5DAEDC96-67B8-4AB8-A9EB-130DB24D1815}"/>
    <cellStyle name="Normal 31 3" xfId="1433" xr:uid="{00000000-0005-0000-0000-000049050000}"/>
    <cellStyle name="Normal 31 3 2" xfId="1939" xr:uid="{00000000-0005-0000-0000-00004A050000}"/>
    <cellStyle name="Normal 31 3 2 2" xfId="3393" xr:uid="{B6B081F4-2397-4C1F-BCF3-867199B5D30A}"/>
    <cellStyle name="Normal 31 3 3" xfId="2023" xr:uid="{00000000-0005-0000-0000-00004B050000}"/>
    <cellStyle name="Normal 31 3 3 2" xfId="3476" xr:uid="{E14B8D9C-7053-4041-AED9-A7C9A9089ED5}"/>
    <cellStyle name="Normal 31 3 4" xfId="3255" xr:uid="{77B51FCE-207E-49F3-A85A-42E026F321D4}"/>
    <cellStyle name="Normal 31 4" xfId="3391" xr:uid="{91A8550B-BFBF-4B80-AE2D-89EB3B8EA5C5}"/>
    <cellStyle name="Normal 32" xfId="1940" xr:uid="{00000000-0005-0000-0000-00004C050000}"/>
    <cellStyle name="Normal 32 2" xfId="1434" xr:uid="{00000000-0005-0000-0000-00004D050000}"/>
    <cellStyle name="Normal 32 2 2" xfId="1941" xr:uid="{00000000-0005-0000-0000-00004E050000}"/>
    <cellStyle name="Normal 32 2 2 2" xfId="3395" xr:uid="{34AE60EB-AE16-4B48-B7D0-E347FF113EA4}"/>
    <cellStyle name="Normal 32 2 3" xfId="2024" xr:uid="{00000000-0005-0000-0000-00004F050000}"/>
    <cellStyle name="Normal 32 2 3 2" xfId="3477" xr:uid="{71B7541C-B78C-4B3D-A30F-972158A58498}"/>
    <cellStyle name="Normal 32 2 4" xfId="3256" xr:uid="{EA2BE524-B569-415F-B0C7-6E00F5896150}"/>
    <cellStyle name="Normal 32 3" xfId="1435" xr:uid="{00000000-0005-0000-0000-000050050000}"/>
    <cellStyle name="Normal 32 3 2" xfId="1942" xr:uid="{00000000-0005-0000-0000-000051050000}"/>
    <cellStyle name="Normal 32 3 2 2" xfId="3396" xr:uid="{9B923E76-55EF-46C6-B3ED-67BBE480AB2B}"/>
    <cellStyle name="Normal 32 3 3" xfId="2025" xr:uid="{00000000-0005-0000-0000-000052050000}"/>
    <cellStyle name="Normal 32 3 3 2" xfId="3478" xr:uid="{FA16B1FC-95AA-4906-BA8F-246307BAE343}"/>
    <cellStyle name="Normal 32 3 4" xfId="3257" xr:uid="{6D49D291-ADEC-4003-A05B-03367E417C28}"/>
    <cellStyle name="Normal 32 4" xfId="3394" xr:uid="{F3A055A3-BA87-4652-A666-89FD8B26836C}"/>
    <cellStyle name="Normal 33" xfId="2117" xr:uid="{00000000-0005-0000-0000-000053050000}"/>
    <cellStyle name="Normal 33 2" xfId="1436" xr:uid="{00000000-0005-0000-0000-000054050000}"/>
    <cellStyle name="Normal 33 2 2" xfId="1943" xr:uid="{00000000-0005-0000-0000-000055050000}"/>
    <cellStyle name="Normal 33 2 2 2" xfId="3397" xr:uid="{E6C68C80-BF22-412A-A360-3D4DACF4545F}"/>
    <cellStyle name="Normal 33 2 3" xfId="2026" xr:uid="{00000000-0005-0000-0000-000056050000}"/>
    <cellStyle name="Normal 33 2 3 2" xfId="3479" xr:uid="{0FD7D778-2045-430E-88C1-0E201A9679FB}"/>
    <cellStyle name="Normal 33 2 4" xfId="3258" xr:uid="{0E2BEDAE-5D0B-45BC-805B-A93D4F7475CE}"/>
    <cellStyle name="Normal 33 3" xfId="1437" xr:uid="{00000000-0005-0000-0000-000057050000}"/>
    <cellStyle name="Normal 33 3 2" xfId="1944" xr:uid="{00000000-0005-0000-0000-000058050000}"/>
    <cellStyle name="Normal 33 3 2 2" xfId="3398" xr:uid="{A56BFA90-5AE2-4190-869E-8EAF73222DF0}"/>
    <cellStyle name="Normal 33 3 3" xfId="2027" xr:uid="{00000000-0005-0000-0000-000059050000}"/>
    <cellStyle name="Normal 33 3 3 2" xfId="3480" xr:uid="{5919B74D-7B51-4CDC-9B26-626E07CC87E5}"/>
    <cellStyle name="Normal 33 3 4" xfId="3259" xr:uid="{F2B590D1-B269-401A-952D-3CCC490480B8}"/>
    <cellStyle name="Normal 34" xfId="2120" xr:uid="{23E52529-D056-45D4-A2FF-A32426DA724D}"/>
    <cellStyle name="Normal 34 2" xfId="1438" xr:uid="{00000000-0005-0000-0000-00005A050000}"/>
    <cellStyle name="Normal 34 2 2" xfId="1945" xr:uid="{00000000-0005-0000-0000-00005B050000}"/>
    <cellStyle name="Normal 34 2 2 2" xfId="3399" xr:uid="{0F9B83CE-AAE9-475E-AA13-3517E98E5BAB}"/>
    <cellStyle name="Normal 34 2 3" xfId="2028" xr:uid="{00000000-0005-0000-0000-00005C050000}"/>
    <cellStyle name="Normal 34 2 3 2" xfId="3481" xr:uid="{80B8466D-966C-4664-8EFC-293CFCCA6CA7}"/>
    <cellStyle name="Normal 34 2 4" xfId="3260" xr:uid="{F4A12BD0-83D0-4D26-BB25-F6935B85FD93}"/>
    <cellStyle name="Normal 34 3" xfId="1439" xr:uid="{00000000-0005-0000-0000-00005D050000}"/>
    <cellStyle name="Normal 34 3 2" xfId="1946" xr:uid="{00000000-0005-0000-0000-00005E050000}"/>
    <cellStyle name="Normal 34 3 2 2" xfId="3400" xr:uid="{6DB4D78C-F492-43CC-9BB8-C3B85537E36C}"/>
    <cellStyle name="Normal 34 3 3" xfId="2029" xr:uid="{00000000-0005-0000-0000-00005F050000}"/>
    <cellStyle name="Normal 34 3 3 2" xfId="3482" xr:uid="{61051091-4A3B-45DF-A1ED-C2A233754CB8}"/>
    <cellStyle name="Normal 34 3 4" xfId="3261" xr:uid="{792E97F7-9BD9-4BCC-8AA4-D7D231930E72}"/>
    <cellStyle name="Normal 35" xfId="3752" xr:uid="{F6887CDB-8D20-4CAB-9950-3DDDDCB71ACE}"/>
    <cellStyle name="Normal 4" xfId="10" xr:uid="{00000000-0005-0000-0000-000060050000}"/>
    <cellStyle name="Normal 4 10" xfId="292" xr:uid="{00000000-0005-0000-0000-000061050000}"/>
    <cellStyle name="Normal 4 10 2" xfId="882" xr:uid="{00000000-0005-0000-0000-000062050000}"/>
    <cellStyle name="Normal 4 10 2 2" xfId="2869" xr:uid="{1D98ABA4-FD72-47D5-B0A0-D0F51BC8A994}"/>
    <cellStyle name="Normal 4 10 3" xfId="881" xr:uid="{00000000-0005-0000-0000-000063050000}"/>
    <cellStyle name="Normal 4 10 3 2" xfId="2868" xr:uid="{579FAC92-5DC2-457B-AAC1-7B29003BE3F9}"/>
    <cellStyle name="Normal 4 10 4" xfId="2311" xr:uid="{A76A606C-1078-460B-BFE0-B05B3E3ECAFB}"/>
    <cellStyle name="Normal 4 11" xfId="293" xr:uid="{00000000-0005-0000-0000-000064050000}"/>
    <cellStyle name="Normal 4 11 2" xfId="884" xr:uid="{00000000-0005-0000-0000-000065050000}"/>
    <cellStyle name="Normal 4 11 2 2" xfId="2871" xr:uid="{D6ECFEA9-130E-4CFF-B44D-921055F1D31C}"/>
    <cellStyle name="Normal 4 11 3" xfId="883" xr:uid="{00000000-0005-0000-0000-000066050000}"/>
    <cellStyle name="Normal 4 11 3 2" xfId="2870" xr:uid="{18AF82CC-45B0-473C-B818-D83EE1C5FAD6}"/>
    <cellStyle name="Normal 4 11 4" xfId="2312" xr:uid="{7BCCC87F-8370-457E-B6CA-5BFFDFA129AE}"/>
    <cellStyle name="Normal 4 12" xfId="294" xr:uid="{00000000-0005-0000-0000-000067050000}"/>
    <cellStyle name="Normal 4 12 2" xfId="886" xr:uid="{00000000-0005-0000-0000-000068050000}"/>
    <cellStyle name="Normal 4 12 2 2" xfId="2873" xr:uid="{42745FE6-434F-4354-A7B9-14DEF6A239CB}"/>
    <cellStyle name="Normal 4 12 3" xfId="885" xr:uid="{00000000-0005-0000-0000-000069050000}"/>
    <cellStyle name="Normal 4 12 3 2" xfId="2872" xr:uid="{2A51F49E-B793-4DB0-A6F6-DFDDFEED9B0F}"/>
    <cellStyle name="Normal 4 12 4" xfId="2313" xr:uid="{506CDB07-9F30-4B0B-B14F-968DB47CC51C}"/>
    <cellStyle name="Normal 4 13" xfId="291" xr:uid="{00000000-0005-0000-0000-00006A050000}"/>
    <cellStyle name="Normal 4 13 2" xfId="887" xr:uid="{00000000-0005-0000-0000-00006B050000}"/>
    <cellStyle name="Normal 4 13 2 2" xfId="2874" xr:uid="{CFFEC92F-1E52-4C88-87F8-391BEB7FC280}"/>
    <cellStyle name="Normal 4 13 3" xfId="2310" xr:uid="{EA4FD35F-AC2A-415B-9C30-6B59FF6DF629}"/>
    <cellStyle name="Normal 4 14" xfId="486" xr:uid="{00000000-0005-0000-0000-00006C050000}"/>
    <cellStyle name="Normal 4 15" xfId="880" xr:uid="{00000000-0005-0000-0000-00006D050000}"/>
    <cellStyle name="Normal 4 15 2" xfId="2867" xr:uid="{CBF2D906-28AE-4347-9746-5CE09C3FE7E5}"/>
    <cellStyle name="Normal 4 2" xfId="295" xr:uid="{00000000-0005-0000-0000-00006E050000}"/>
    <cellStyle name="Normal 4 2 10" xfId="296" xr:uid="{00000000-0005-0000-0000-00006F050000}"/>
    <cellStyle name="Normal 4 2 10 2" xfId="890" xr:uid="{00000000-0005-0000-0000-000070050000}"/>
    <cellStyle name="Normal 4 2 10 2 2" xfId="2877" xr:uid="{D38B2B66-8467-459C-97D3-63CC80559C82}"/>
    <cellStyle name="Normal 4 2 10 3" xfId="889" xr:uid="{00000000-0005-0000-0000-000071050000}"/>
    <cellStyle name="Normal 4 2 10 3 2" xfId="2876" xr:uid="{E6C64952-9B6C-46CF-989C-DD5F6B39BE07}"/>
    <cellStyle name="Normal 4 2 10 4" xfId="2315" xr:uid="{D40D9690-759B-4489-B39A-F325D9CCCBAF}"/>
    <cellStyle name="Normal 4 2 11" xfId="297" xr:uid="{00000000-0005-0000-0000-000072050000}"/>
    <cellStyle name="Normal 4 2 11 2" xfId="892" xr:uid="{00000000-0005-0000-0000-000073050000}"/>
    <cellStyle name="Normal 4 2 11 2 2" xfId="2879" xr:uid="{28FF9753-1B4E-4903-ADA0-48DBE1875A4C}"/>
    <cellStyle name="Normal 4 2 11 3" xfId="891" xr:uid="{00000000-0005-0000-0000-000074050000}"/>
    <cellStyle name="Normal 4 2 11 3 2" xfId="2878" xr:uid="{3693D86A-FF4E-4F61-A66B-A391B1D6BC21}"/>
    <cellStyle name="Normal 4 2 11 4" xfId="2316" xr:uid="{8959A274-2AFB-46C8-90DB-9DA2BB2EBBB2}"/>
    <cellStyle name="Normal 4 2 12" xfId="893" xr:uid="{00000000-0005-0000-0000-000075050000}"/>
    <cellStyle name="Normal 4 2 12 2" xfId="2880" xr:uid="{296A5335-CFEE-4B0F-BAC8-D0E1B84A1680}"/>
    <cellStyle name="Normal 4 2 13" xfId="888" xr:uid="{00000000-0005-0000-0000-000076050000}"/>
    <cellStyle name="Normal 4 2 13 2" xfId="2875" xr:uid="{2E27235A-A24B-4A75-B0B4-5F81A5BEA780}"/>
    <cellStyle name="Normal 4 2 14" xfId="2314" xr:uid="{B0E34B8C-3B37-47C2-BA72-CF7C4F47CB8C}"/>
    <cellStyle name="Normal 4 2 2" xfId="298" xr:uid="{00000000-0005-0000-0000-000077050000}"/>
    <cellStyle name="Normal 4 2 2 10" xfId="299" xr:uid="{00000000-0005-0000-0000-000078050000}"/>
    <cellStyle name="Normal 4 2 2 10 2" xfId="896" xr:uid="{00000000-0005-0000-0000-000079050000}"/>
    <cellStyle name="Normal 4 2 2 10 2 2" xfId="2883" xr:uid="{9E639013-ABEA-4F9E-AD6D-01B24E4F863C}"/>
    <cellStyle name="Normal 4 2 2 10 3" xfId="895" xr:uid="{00000000-0005-0000-0000-00007A050000}"/>
    <cellStyle name="Normal 4 2 2 10 3 2" xfId="2882" xr:uid="{96EEB7CA-DF90-4B62-ABDA-AE75EE4E99EA}"/>
    <cellStyle name="Normal 4 2 2 10 4" xfId="2318" xr:uid="{70B41561-7EE8-45B5-9E6A-ACC7BD89A7A0}"/>
    <cellStyle name="Normal 4 2 2 11" xfId="897" xr:uid="{00000000-0005-0000-0000-00007B050000}"/>
    <cellStyle name="Normal 4 2 2 11 2" xfId="2884" xr:uid="{3A12B1C7-C87C-4C4C-AD66-D1BC339854A8}"/>
    <cellStyle name="Normal 4 2 2 12" xfId="894" xr:uid="{00000000-0005-0000-0000-00007C050000}"/>
    <cellStyle name="Normal 4 2 2 12 2" xfId="2881" xr:uid="{B869D035-39FD-40CA-8199-E3F784C79ED5}"/>
    <cellStyle name="Normal 4 2 2 13" xfId="2317" xr:uid="{1CDD1B77-0A18-4C0D-B961-FA9211A546D4}"/>
    <cellStyle name="Normal 4 2 2 2" xfId="300" xr:uid="{00000000-0005-0000-0000-00007D050000}"/>
    <cellStyle name="Normal 4 2 2 2 2" xfId="899" xr:uid="{00000000-0005-0000-0000-00007E050000}"/>
    <cellStyle name="Normal 4 2 2 2 2 2" xfId="2886" xr:uid="{97FD4D7D-BE28-49CB-92EB-921D6FFADA39}"/>
    <cellStyle name="Normal 4 2 2 2 3" xfId="898" xr:uid="{00000000-0005-0000-0000-00007F050000}"/>
    <cellStyle name="Normal 4 2 2 2 3 2" xfId="2885" xr:uid="{3510EA0F-0686-474E-A713-C481EFDC4A22}"/>
    <cellStyle name="Normal 4 2 2 2 4" xfId="2319" xr:uid="{CCCE4D0E-42BA-4541-BD08-4D4F491212A0}"/>
    <cellStyle name="Normal 4 2 2 3" xfId="301" xr:uid="{00000000-0005-0000-0000-000080050000}"/>
    <cellStyle name="Normal 4 2 2 3 2" xfId="901" xr:uid="{00000000-0005-0000-0000-000081050000}"/>
    <cellStyle name="Normal 4 2 2 3 2 2" xfId="2888" xr:uid="{D433D8D8-3EA3-4517-ACA9-81C50FB8CF1C}"/>
    <cellStyle name="Normal 4 2 2 3 3" xfId="900" xr:uid="{00000000-0005-0000-0000-000082050000}"/>
    <cellStyle name="Normal 4 2 2 3 3 2" xfId="2887" xr:uid="{AF166768-1F48-4144-9AE9-CB9140876BAD}"/>
    <cellStyle name="Normal 4 2 2 3 4" xfId="2320" xr:uid="{1D1B12A6-D366-45A8-ACE0-49752656035E}"/>
    <cellStyle name="Normal 4 2 2 4" xfId="302" xr:uid="{00000000-0005-0000-0000-000083050000}"/>
    <cellStyle name="Normal 4 2 2 4 2" xfId="903" xr:uid="{00000000-0005-0000-0000-000084050000}"/>
    <cellStyle name="Normal 4 2 2 4 2 2" xfId="2890" xr:uid="{79731A1D-6A29-4802-982A-6A5F816519B1}"/>
    <cellStyle name="Normal 4 2 2 4 3" xfId="902" xr:uid="{00000000-0005-0000-0000-000085050000}"/>
    <cellStyle name="Normal 4 2 2 4 3 2" xfId="2889" xr:uid="{773E80EF-8B92-4100-8FCD-ACD27A3BE16A}"/>
    <cellStyle name="Normal 4 2 2 4 4" xfId="2321" xr:uid="{5CD1DFF1-7E29-41F9-A727-DCC29315A521}"/>
    <cellStyle name="Normal 4 2 2 5" xfId="303" xr:uid="{00000000-0005-0000-0000-000086050000}"/>
    <cellStyle name="Normal 4 2 2 5 2" xfId="905" xr:uid="{00000000-0005-0000-0000-000087050000}"/>
    <cellStyle name="Normal 4 2 2 5 2 2" xfId="2892" xr:uid="{A0320CE9-7FA1-4420-9502-8DA513E6757E}"/>
    <cellStyle name="Normal 4 2 2 5 3" xfId="904" xr:uid="{00000000-0005-0000-0000-000088050000}"/>
    <cellStyle name="Normal 4 2 2 5 3 2" xfId="2891" xr:uid="{9B400D19-7777-4F71-860A-11F6014720A5}"/>
    <cellStyle name="Normal 4 2 2 5 4" xfId="2322" xr:uid="{193F41ED-2182-4839-88EA-72ABB208E44B}"/>
    <cellStyle name="Normal 4 2 2 6" xfId="304" xr:uid="{00000000-0005-0000-0000-000089050000}"/>
    <cellStyle name="Normal 4 2 2 6 2" xfId="907" xr:uid="{00000000-0005-0000-0000-00008A050000}"/>
    <cellStyle name="Normal 4 2 2 6 2 2" xfId="2894" xr:uid="{70EC3548-8754-4295-B3DF-ED373AE64409}"/>
    <cellStyle name="Normal 4 2 2 6 3" xfId="906" xr:uid="{00000000-0005-0000-0000-00008B050000}"/>
    <cellStyle name="Normal 4 2 2 6 3 2" xfId="2893" xr:uid="{DDC1197A-4C26-4859-89B3-B3533D7506AC}"/>
    <cellStyle name="Normal 4 2 2 6 4" xfId="2323" xr:uid="{A49CCBC7-C8A3-41A2-9F54-45B0D563F2CC}"/>
    <cellStyle name="Normal 4 2 2 7" xfId="305" xr:uid="{00000000-0005-0000-0000-00008C050000}"/>
    <cellStyle name="Normal 4 2 2 7 2" xfId="909" xr:uid="{00000000-0005-0000-0000-00008D050000}"/>
    <cellStyle name="Normal 4 2 2 7 2 2" xfId="2896" xr:uid="{A2EF310A-D931-42D6-9248-6907287661FD}"/>
    <cellStyle name="Normal 4 2 2 7 3" xfId="908" xr:uid="{00000000-0005-0000-0000-00008E050000}"/>
    <cellStyle name="Normal 4 2 2 7 3 2" xfId="2895" xr:uid="{6F518359-7EB1-4635-ADEE-2D1BCF1A57AE}"/>
    <cellStyle name="Normal 4 2 2 7 4" xfId="2324" xr:uid="{5A4FDD5B-8828-434F-98F7-6144CFDE1BC5}"/>
    <cellStyle name="Normal 4 2 2 8" xfId="306" xr:uid="{00000000-0005-0000-0000-00008F050000}"/>
    <cellStyle name="Normal 4 2 2 8 2" xfId="911" xr:uid="{00000000-0005-0000-0000-000090050000}"/>
    <cellStyle name="Normal 4 2 2 8 2 2" xfId="2898" xr:uid="{F3049092-5A9C-4E15-8EA2-9450C376F90A}"/>
    <cellStyle name="Normal 4 2 2 8 3" xfId="910" xr:uid="{00000000-0005-0000-0000-000091050000}"/>
    <cellStyle name="Normal 4 2 2 8 3 2" xfId="2897" xr:uid="{3913A5A3-996D-4822-8490-2F4A7A7E2842}"/>
    <cellStyle name="Normal 4 2 2 8 4" xfId="2325" xr:uid="{4BD26C44-CB78-4365-A644-F058A71A4D8A}"/>
    <cellStyle name="Normal 4 2 2 9" xfId="307" xr:uid="{00000000-0005-0000-0000-000092050000}"/>
    <cellStyle name="Normal 4 2 2 9 2" xfId="913" xr:uid="{00000000-0005-0000-0000-000093050000}"/>
    <cellStyle name="Normal 4 2 2 9 2 2" xfId="2900" xr:uid="{54A70552-4119-4229-990A-EC81242E2C6C}"/>
    <cellStyle name="Normal 4 2 2 9 3" xfId="912" xr:uid="{00000000-0005-0000-0000-000094050000}"/>
    <cellStyle name="Normal 4 2 2 9 3 2" xfId="2899" xr:uid="{24D1EA60-940E-4CDA-B234-BC100E36DB72}"/>
    <cellStyle name="Normal 4 2 2 9 4" xfId="2326" xr:uid="{7D6117CF-0C17-4DCD-A491-381E3CC0FB3B}"/>
    <cellStyle name="Normal 4 2 3" xfId="308" xr:uid="{00000000-0005-0000-0000-000095050000}"/>
    <cellStyle name="Normal 4 2 3 2" xfId="915" xr:uid="{00000000-0005-0000-0000-000096050000}"/>
    <cellStyle name="Normal 4 2 3 2 2" xfId="2902" xr:uid="{20156516-7369-4A16-98C9-E7112CF2079C}"/>
    <cellStyle name="Normal 4 2 3 3" xfId="914" xr:uid="{00000000-0005-0000-0000-000097050000}"/>
    <cellStyle name="Normal 4 2 3 3 2" xfId="2901" xr:uid="{775B9092-FB6B-48A7-9755-2F9FC1DA8668}"/>
    <cellStyle name="Normal 4 2 3 4" xfId="2327" xr:uid="{3D349937-9C85-41FD-B8F2-A5C00F854D0D}"/>
    <cellStyle name="Normal 4 2 4" xfId="309" xr:uid="{00000000-0005-0000-0000-000098050000}"/>
    <cellStyle name="Normal 4 2 4 2" xfId="917" xr:uid="{00000000-0005-0000-0000-000099050000}"/>
    <cellStyle name="Normal 4 2 4 2 2" xfId="2904" xr:uid="{42D210B1-1EBA-4301-9911-1369D87A0420}"/>
    <cellStyle name="Normal 4 2 4 3" xfId="916" xr:uid="{00000000-0005-0000-0000-00009A050000}"/>
    <cellStyle name="Normal 4 2 4 3 2" xfId="2903" xr:uid="{0EF5691D-9B96-4F67-8ACF-41A168FA6674}"/>
    <cellStyle name="Normal 4 2 4 4" xfId="2328" xr:uid="{2C8AD103-229B-4885-88B1-C76F1BC64FB5}"/>
    <cellStyle name="Normal 4 2 5" xfId="310" xr:uid="{00000000-0005-0000-0000-00009B050000}"/>
    <cellStyle name="Normal 4 2 5 2" xfId="919" xr:uid="{00000000-0005-0000-0000-00009C050000}"/>
    <cellStyle name="Normal 4 2 5 2 2" xfId="2906" xr:uid="{72CB924B-E5A1-4A95-A8C5-47BF34A0ED77}"/>
    <cellStyle name="Normal 4 2 5 3" xfId="918" xr:uid="{00000000-0005-0000-0000-00009D050000}"/>
    <cellStyle name="Normal 4 2 5 3 2" xfId="2905" xr:uid="{8EC4E9D8-4058-4A73-A064-CBC1F25FCB92}"/>
    <cellStyle name="Normal 4 2 5 4" xfId="2329" xr:uid="{9EF43167-30CA-43E6-813B-CD61E0D54B06}"/>
    <cellStyle name="Normal 4 2 6" xfId="311" xr:uid="{00000000-0005-0000-0000-00009E050000}"/>
    <cellStyle name="Normal 4 2 6 2" xfId="921" xr:uid="{00000000-0005-0000-0000-00009F050000}"/>
    <cellStyle name="Normal 4 2 6 2 2" xfId="2908" xr:uid="{D6AE2BE1-EA3A-46E3-8358-521AF3229FA6}"/>
    <cellStyle name="Normal 4 2 6 3" xfId="920" xr:uid="{00000000-0005-0000-0000-0000A0050000}"/>
    <cellStyle name="Normal 4 2 6 3 2" xfId="2907" xr:uid="{EBCB71B6-FFE0-4A55-950E-AF3E5A810688}"/>
    <cellStyle name="Normal 4 2 6 4" xfId="2330" xr:uid="{8CB69203-D3BF-4DC7-BE3F-A2093B4CEFFB}"/>
    <cellStyle name="Normal 4 2 7" xfId="312" xr:uid="{00000000-0005-0000-0000-0000A1050000}"/>
    <cellStyle name="Normal 4 2 7 2" xfId="923" xr:uid="{00000000-0005-0000-0000-0000A2050000}"/>
    <cellStyle name="Normal 4 2 7 2 2" xfId="2910" xr:uid="{D5BF4A41-EFDE-456E-9486-511F703CDBDE}"/>
    <cellStyle name="Normal 4 2 7 3" xfId="922" xr:uid="{00000000-0005-0000-0000-0000A3050000}"/>
    <cellStyle name="Normal 4 2 7 3 2" xfId="2909" xr:uid="{7BA165B8-395C-4848-90B4-08FDE1F41F8D}"/>
    <cellStyle name="Normal 4 2 7 4" xfId="2331" xr:uid="{ED484742-1CED-47C5-B791-23BAF3794B1E}"/>
    <cellStyle name="Normal 4 2 8" xfId="313" xr:uid="{00000000-0005-0000-0000-0000A4050000}"/>
    <cellStyle name="Normal 4 2 8 2" xfId="925" xr:uid="{00000000-0005-0000-0000-0000A5050000}"/>
    <cellStyle name="Normal 4 2 8 2 2" xfId="2912" xr:uid="{5B5B80BE-6FB5-4651-9B64-45CF8D5C2C9E}"/>
    <cellStyle name="Normal 4 2 8 3" xfId="924" xr:uid="{00000000-0005-0000-0000-0000A6050000}"/>
    <cellStyle name="Normal 4 2 8 3 2" xfId="2911" xr:uid="{6D95BEAB-6E88-4D91-BA2F-D7518EDE12FF}"/>
    <cellStyle name="Normal 4 2 8 4" xfId="2332" xr:uid="{BDC759BB-99B8-4179-9EE0-94DDC51A540B}"/>
    <cellStyle name="Normal 4 2 9" xfId="314" xr:uid="{00000000-0005-0000-0000-0000A7050000}"/>
    <cellStyle name="Normal 4 2 9 2" xfId="927" xr:uid="{00000000-0005-0000-0000-0000A8050000}"/>
    <cellStyle name="Normal 4 2 9 2 2" xfId="2914" xr:uid="{FD255647-FE0D-4038-9B6E-C8785D55C1C1}"/>
    <cellStyle name="Normal 4 2 9 3" xfId="926" xr:uid="{00000000-0005-0000-0000-0000A9050000}"/>
    <cellStyle name="Normal 4 2 9 3 2" xfId="2913" xr:uid="{07C3A14C-9A91-46E9-BA26-33E544554D05}"/>
    <cellStyle name="Normal 4 2 9 4" xfId="2333" xr:uid="{5B73557A-B9C3-4D76-99C0-85E6A315E0DB}"/>
    <cellStyle name="Normal 4 3" xfId="315" xr:uid="{00000000-0005-0000-0000-0000AA050000}"/>
    <cellStyle name="Normal 4 3 10" xfId="316" xr:uid="{00000000-0005-0000-0000-0000AB050000}"/>
    <cellStyle name="Normal 4 3 10 2" xfId="930" xr:uid="{00000000-0005-0000-0000-0000AC050000}"/>
    <cellStyle name="Normal 4 3 10 2 2" xfId="2917" xr:uid="{DA16398C-F08E-4FC9-A73D-686948BC3508}"/>
    <cellStyle name="Normal 4 3 10 3" xfId="929" xr:uid="{00000000-0005-0000-0000-0000AD050000}"/>
    <cellStyle name="Normal 4 3 10 3 2" xfId="2916" xr:uid="{27EBF8F6-65FD-4472-BDCE-ED4C9989209A}"/>
    <cellStyle name="Normal 4 3 10 4" xfId="2335" xr:uid="{BCB056AA-8272-4D44-8DA3-AA4BC361897C}"/>
    <cellStyle name="Normal 4 3 11" xfId="931" xr:uid="{00000000-0005-0000-0000-0000AE050000}"/>
    <cellStyle name="Normal 4 3 11 2" xfId="2918" xr:uid="{FC5D414A-90E9-4016-A854-C20C65ED7C9F}"/>
    <cellStyle name="Normal 4 3 12" xfId="928" xr:uid="{00000000-0005-0000-0000-0000AF050000}"/>
    <cellStyle name="Normal 4 3 12 2" xfId="2915" xr:uid="{17049DD5-5F5B-43EF-8A66-7DE0CA7D4290}"/>
    <cellStyle name="Normal 4 3 13" xfId="2334" xr:uid="{A7BFF65E-0682-4E1B-BD36-7B21229A39A3}"/>
    <cellStyle name="Normal 4 3 2" xfId="317" xr:uid="{00000000-0005-0000-0000-0000B0050000}"/>
    <cellStyle name="Normal 4 3 2 2" xfId="933" xr:uid="{00000000-0005-0000-0000-0000B1050000}"/>
    <cellStyle name="Normal 4 3 2 2 2" xfId="2920" xr:uid="{A7797F2B-5D54-4CDD-976F-BEC8738A4C28}"/>
    <cellStyle name="Normal 4 3 2 3" xfId="932" xr:uid="{00000000-0005-0000-0000-0000B2050000}"/>
    <cellStyle name="Normal 4 3 2 3 2" xfId="2919" xr:uid="{5002B945-D765-40A1-9192-D9D680A94B93}"/>
    <cellStyle name="Normal 4 3 2 4" xfId="2336" xr:uid="{F5F28F44-2B8E-40BA-90EF-DD3E55ABCE6F}"/>
    <cellStyle name="Normal 4 3 3" xfId="318" xr:uid="{00000000-0005-0000-0000-0000B3050000}"/>
    <cellStyle name="Normal 4 3 3 2" xfId="935" xr:uid="{00000000-0005-0000-0000-0000B4050000}"/>
    <cellStyle name="Normal 4 3 3 2 2" xfId="2922" xr:uid="{C955E43B-64FC-44EC-A510-8AE3D2F99BAC}"/>
    <cellStyle name="Normal 4 3 3 3" xfId="934" xr:uid="{00000000-0005-0000-0000-0000B5050000}"/>
    <cellStyle name="Normal 4 3 3 3 2" xfId="2921" xr:uid="{7003ED8C-064A-46CB-8F5F-61FF3D5C33A2}"/>
    <cellStyle name="Normal 4 3 3 4" xfId="2337" xr:uid="{1AE0FE14-3F39-4965-8440-FDA2F437FC62}"/>
    <cellStyle name="Normal 4 3 4" xfId="319" xr:uid="{00000000-0005-0000-0000-0000B6050000}"/>
    <cellStyle name="Normal 4 3 4 2" xfId="937" xr:uid="{00000000-0005-0000-0000-0000B7050000}"/>
    <cellStyle name="Normal 4 3 4 2 2" xfId="2924" xr:uid="{B7671295-F541-4380-ABE3-5838BFF409A7}"/>
    <cellStyle name="Normal 4 3 4 3" xfId="936" xr:uid="{00000000-0005-0000-0000-0000B8050000}"/>
    <cellStyle name="Normal 4 3 4 3 2" xfId="2923" xr:uid="{329C962D-337B-467F-993E-E62F1D9FF574}"/>
    <cellStyle name="Normal 4 3 4 4" xfId="2338" xr:uid="{44982AA5-B3CD-48AB-BF52-728E730E08A7}"/>
    <cellStyle name="Normal 4 3 5" xfId="320" xr:uid="{00000000-0005-0000-0000-0000B9050000}"/>
    <cellStyle name="Normal 4 3 5 2" xfId="939" xr:uid="{00000000-0005-0000-0000-0000BA050000}"/>
    <cellStyle name="Normal 4 3 5 2 2" xfId="2926" xr:uid="{EED624A9-1335-4364-95B8-0B318DB13963}"/>
    <cellStyle name="Normal 4 3 5 3" xfId="938" xr:uid="{00000000-0005-0000-0000-0000BB050000}"/>
    <cellStyle name="Normal 4 3 5 3 2" xfId="2925" xr:uid="{7675DEFE-2C86-49F4-99A3-280B094ECE47}"/>
    <cellStyle name="Normal 4 3 5 4" xfId="2339" xr:uid="{BAFBE428-76B0-4E4B-8F31-D72A68485121}"/>
    <cellStyle name="Normal 4 3 6" xfId="321" xr:uid="{00000000-0005-0000-0000-0000BC050000}"/>
    <cellStyle name="Normal 4 3 6 2" xfId="941" xr:uid="{00000000-0005-0000-0000-0000BD050000}"/>
    <cellStyle name="Normal 4 3 6 2 2" xfId="2928" xr:uid="{99C6E9E6-96C1-4452-BB6B-B274BF7FFF79}"/>
    <cellStyle name="Normal 4 3 6 3" xfId="940" xr:uid="{00000000-0005-0000-0000-0000BE050000}"/>
    <cellStyle name="Normal 4 3 6 3 2" xfId="2927" xr:uid="{A9504019-162C-4F6C-A450-0FFFA10FBF3F}"/>
    <cellStyle name="Normal 4 3 6 4" xfId="2340" xr:uid="{3B4F750D-E602-46B1-87AD-8DD9B55703C7}"/>
    <cellStyle name="Normal 4 3 7" xfId="322" xr:uid="{00000000-0005-0000-0000-0000BF050000}"/>
    <cellStyle name="Normal 4 3 7 2" xfId="943" xr:uid="{00000000-0005-0000-0000-0000C0050000}"/>
    <cellStyle name="Normal 4 3 7 2 2" xfId="2930" xr:uid="{3B0201A8-7936-4E5F-B0BF-B31DCE6F443B}"/>
    <cellStyle name="Normal 4 3 7 3" xfId="942" xr:uid="{00000000-0005-0000-0000-0000C1050000}"/>
    <cellStyle name="Normal 4 3 7 3 2" xfId="2929" xr:uid="{3B39D9CE-5999-4CB7-BA70-09668076E6E7}"/>
    <cellStyle name="Normal 4 3 7 4" xfId="2341" xr:uid="{9701B377-68C1-4D7F-AF09-69A6D365A457}"/>
    <cellStyle name="Normal 4 3 8" xfId="323" xr:uid="{00000000-0005-0000-0000-0000C2050000}"/>
    <cellStyle name="Normal 4 3 8 2" xfId="945" xr:uid="{00000000-0005-0000-0000-0000C3050000}"/>
    <cellStyle name="Normal 4 3 8 2 2" xfId="2932" xr:uid="{8E3525B1-FD93-4B64-99E0-F89F6C71E766}"/>
    <cellStyle name="Normal 4 3 8 3" xfId="944" xr:uid="{00000000-0005-0000-0000-0000C4050000}"/>
    <cellStyle name="Normal 4 3 8 3 2" xfId="2931" xr:uid="{1F84ED23-0A6E-4A2E-9E77-7BF0FA724C06}"/>
    <cellStyle name="Normal 4 3 8 4" xfId="2342" xr:uid="{DAB58151-5FA2-4DD0-837E-F9D73AD61F15}"/>
    <cellStyle name="Normal 4 3 9" xfId="324" xr:uid="{00000000-0005-0000-0000-0000C5050000}"/>
    <cellStyle name="Normal 4 3 9 2" xfId="947" xr:uid="{00000000-0005-0000-0000-0000C6050000}"/>
    <cellStyle name="Normal 4 3 9 2 2" xfId="2934" xr:uid="{D9CE239B-CC8B-4BE9-9CAD-2215DCF87C12}"/>
    <cellStyle name="Normal 4 3 9 3" xfId="946" xr:uid="{00000000-0005-0000-0000-0000C7050000}"/>
    <cellStyle name="Normal 4 3 9 3 2" xfId="2933" xr:uid="{EE4EF783-2061-4E61-B6DD-589D8C3A6734}"/>
    <cellStyle name="Normal 4 3 9 4" xfId="2343" xr:uid="{9BD8E60F-B724-4C47-8376-2AAECF1D6D00}"/>
    <cellStyle name="Normal 4 4" xfId="325" xr:uid="{00000000-0005-0000-0000-0000C8050000}"/>
    <cellStyle name="Normal 4 4 2" xfId="949" xr:uid="{00000000-0005-0000-0000-0000C9050000}"/>
    <cellStyle name="Normal 4 4 2 2" xfId="2936" xr:uid="{D67A2D50-0356-4C92-A8FF-F634CD888125}"/>
    <cellStyle name="Normal 4 4 3" xfId="948" xr:uid="{00000000-0005-0000-0000-0000CA050000}"/>
    <cellStyle name="Normal 4 4 3 2" xfId="2935" xr:uid="{A5C684E7-7C61-4776-ACF2-91A84431C3DD}"/>
    <cellStyle name="Normal 4 4 4" xfId="2344" xr:uid="{2B7690CA-6976-4300-B555-2778765CB32E}"/>
    <cellStyle name="Normal 4 5" xfId="326" xr:uid="{00000000-0005-0000-0000-0000CB050000}"/>
    <cellStyle name="Normal 4 5 2" xfId="951" xr:uid="{00000000-0005-0000-0000-0000CC050000}"/>
    <cellStyle name="Normal 4 5 2 2" xfId="2938" xr:uid="{3D2C8D5A-CC7F-43C6-850A-E32E912CD557}"/>
    <cellStyle name="Normal 4 5 3" xfId="950" xr:uid="{00000000-0005-0000-0000-0000CD050000}"/>
    <cellStyle name="Normal 4 5 3 2" xfId="2937" xr:uid="{9C250A9F-6115-4CA1-9CE2-E8EED5498687}"/>
    <cellStyle name="Normal 4 5 4" xfId="2345" xr:uid="{E75145BD-E65F-4D65-928B-3E1C49FEA8CC}"/>
    <cellStyle name="Normal 4 6" xfId="327" xr:uid="{00000000-0005-0000-0000-0000CE050000}"/>
    <cellStyle name="Normal 4 6 2" xfId="953" xr:uid="{00000000-0005-0000-0000-0000CF050000}"/>
    <cellStyle name="Normal 4 6 2 2" xfId="2940" xr:uid="{CCCE8339-AD36-4EC2-9DBF-6FB7F24541CD}"/>
    <cellStyle name="Normal 4 6 3" xfId="952" xr:uid="{00000000-0005-0000-0000-0000D0050000}"/>
    <cellStyle name="Normal 4 6 3 2" xfId="2939" xr:uid="{6157DB1C-8A53-4624-AD42-C53491CDC4E5}"/>
    <cellStyle name="Normal 4 6 4" xfId="2346" xr:uid="{C918CC9A-C147-4933-90A5-0CBED7211181}"/>
    <cellStyle name="Normal 4 7" xfId="328" xr:uid="{00000000-0005-0000-0000-0000D1050000}"/>
    <cellStyle name="Normal 4 7 2" xfId="955" xr:uid="{00000000-0005-0000-0000-0000D2050000}"/>
    <cellStyle name="Normal 4 7 2 2" xfId="2942" xr:uid="{CBD8D37A-903D-46D8-9199-2A07F76704F6}"/>
    <cellStyle name="Normal 4 7 3" xfId="954" xr:uid="{00000000-0005-0000-0000-0000D3050000}"/>
    <cellStyle name="Normal 4 7 3 2" xfId="2941" xr:uid="{33D71E44-F7DD-4321-8F22-F6295A1A3E88}"/>
    <cellStyle name="Normal 4 7 4" xfId="2347" xr:uid="{59A312C5-6560-41E5-BD2B-49DB89C1C87C}"/>
    <cellStyle name="Normal 4 8" xfId="329" xr:uid="{00000000-0005-0000-0000-0000D4050000}"/>
    <cellStyle name="Normal 4 8 2" xfId="957" xr:uid="{00000000-0005-0000-0000-0000D5050000}"/>
    <cellStyle name="Normal 4 8 2 2" xfId="2944" xr:uid="{4C269C23-1776-4E86-AFC2-E8D4220EF39B}"/>
    <cellStyle name="Normal 4 8 3" xfId="956" xr:uid="{00000000-0005-0000-0000-0000D6050000}"/>
    <cellStyle name="Normal 4 8 3 2" xfId="2943" xr:uid="{7B57BB4E-74AE-4373-A517-902D563E442C}"/>
    <cellStyle name="Normal 4 8 4" xfId="2348" xr:uid="{26D45A74-FDA5-4028-B0E1-C89053356B6E}"/>
    <cellStyle name="Normal 4 9" xfId="330" xr:uid="{00000000-0005-0000-0000-0000D7050000}"/>
    <cellStyle name="Normal 4 9 2" xfId="959" xr:uid="{00000000-0005-0000-0000-0000D8050000}"/>
    <cellStyle name="Normal 4 9 2 2" xfId="2946" xr:uid="{B849BA66-9CA5-4006-AED9-13B50EDD30DD}"/>
    <cellStyle name="Normal 4 9 3" xfId="958" xr:uid="{00000000-0005-0000-0000-0000D9050000}"/>
    <cellStyle name="Normal 4 9 3 2" xfId="2945" xr:uid="{59917F2D-04F2-4A9C-B25D-353327E5FF18}"/>
    <cellStyle name="Normal 4 9 4" xfId="2349" xr:uid="{C3D4B757-F2A1-4A1A-861A-31BC9A7AAF44}"/>
    <cellStyle name="Normal 47" xfId="1440" xr:uid="{00000000-0005-0000-0000-0000DA050000}"/>
    <cellStyle name="Normal 47 2" xfId="1441" xr:uid="{00000000-0005-0000-0000-0000DB050000}"/>
    <cellStyle name="Normal 47 2 2" xfId="1948" xr:uid="{00000000-0005-0000-0000-0000DC050000}"/>
    <cellStyle name="Normal 47 2 2 2" xfId="3402" xr:uid="{8E67FDBF-FF10-4EEA-80E0-3DB6848A242A}"/>
    <cellStyle name="Normal 47 2 3" xfId="2031" xr:uid="{00000000-0005-0000-0000-0000DD050000}"/>
    <cellStyle name="Normal 47 2 3 2" xfId="3484" xr:uid="{F7FC3669-E984-4A7E-9A27-DBD6ED387CE7}"/>
    <cellStyle name="Normal 47 2 4" xfId="3263" xr:uid="{4E3A5CDD-AB40-4B3A-947E-DEFC69BFCA0D}"/>
    <cellStyle name="Normal 47 3" xfId="1947" xr:uid="{00000000-0005-0000-0000-0000DE050000}"/>
    <cellStyle name="Normal 47 3 2" xfId="3401" xr:uid="{72EA9869-1837-4E37-9A6C-5DDF1713E13D}"/>
    <cellStyle name="Normal 47 4" xfId="2030" xr:uid="{00000000-0005-0000-0000-0000DF050000}"/>
    <cellStyle name="Normal 47 4 2" xfId="3483" xr:uid="{7ADC5115-50EA-4DC1-B2BD-11484842D936}"/>
    <cellStyle name="Normal 47 5" xfId="3262" xr:uid="{BC3AE9F8-F9CA-4505-9F47-5D560E70F2CF}"/>
    <cellStyle name="Normal 48" xfId="1442" xr:uid="{00000000-0005-0000-0000-0000E0050000}"/>
    <cellStyle name="Normal 48 2" xfId="1443" xr:uid="{00000000-0005-0000-0000-0000E1050000}"/>
    <cellStyle name="Normal 48 2 2" xfId="1950" xr:uid="{00000000-0005-0000-0000-0000E2050000}"/>
    <cellStyle name="Normal 48 2 2 2" xfId="3404" xr:uid="{9AE4DEEC-4510-4BC5-B643-377FA2834321}"/>
    <cellStyle name="Normal 48 2 3" xfId="2033" xr:uid="{00000000-0005-0000-0000-0000E3050000}"/>
    <cellStyle name="Normal 48 2 3 2" xfId="3486" xr:uid="{8D9CD4A4-BF3F-4DE0-BAEF-B09C3E3BD111}"/>
    <cellStyle name="Normal 48 2 4" xfId="3265" xr:uid="{0DD4487E-3158-4FDB-805E-00511DFDDF98}"/>
    <cellStyle name="Normal 48 3" xfId="1949" xr:uid="{00000000-0005-0000-0000-0000E4050000}"/>
    <cellStyle name="Normal 48 3 2" xfId="3403" xr:uid="{C0AB8E6D-2914-42E6-B201-4AA14FA6817E}"/>
    <cellStyle name="Normal 48 4" xfId="2032" xr:uid="{00000000-0005-0000-0000-0000E5050000}"/>
    <cellStyle name="Normal 48 4 2" xfId="3485" xr:uid="{F6E8F6A8-8536-41B3-83C8-771A4F8EE488}"/>
    <cellStyle name="Normal 48 5" xfId="3264" xr:uid="{7603FD8E-EE6C-4F40-BE7E-ED7B6326BD77}"/>
    <cellStyle name="Normal 5" xfId="7" xr:uid="{00000000-0005-0000-0000-0000E6050000}"/>
    <cellStyle name="Normal 5 2" xfId="331" xr:uid="{00000000-0005-0000-0000-0000E7050000}"/>
    <cellStyle name="Normal 5 2 2" xfId="1445" xr:uid="{00000000-0005-0000-0000-0000E8050000}"/>
    <cellStyle name="Normal 5 2 2 2" xfId="3267" xr:uid="{960AD794-A8AD-432E-AE9F-673407DA65CF}"/>
    <cellStyle name="Normal 5 2 3" xfId="1952" xr:uid="{00000000-0005-0000-0000-0000E9050000}"/>
    <cellStyle name="Normal 5 2 3 2" xfId="3406" xr:uid="{2686799F-D5DA-4E44-B8A9-23B389CD6D57}"/>
    <cellStyle name="Normal 5 2 4" xfId="2035" xr:uid="{00000000-0005-0000-0000-0000EA050000}"/>
    <cellStyle name="Normal 5 2 4 2" xfId="3488" xr:uid="{CE032704-F6CE-4BB3-B661-ED3D1DEE9CED}"/>
    <cellStyle name="Normal 5 3" xfId="1446" xr:uid="{00000000-0005-0000-0000-0000EB050000}"/>
    <cellStyle name="Normal 5 3 2" xfId="1953" xr:uid="{00000000-0005-0000-0000-0000EC050000}"/>
    <cellStyle name="Normal 5 3 2 2" xfId="3407" xr:uid="{F2DD8F4B-8B73-4DCC-879A-98079F3CC96E}"/>
    <cellStyle name="Normal 5 3 3" xfId="2036" xr:uid="{00000000-0005-0000-0000-0000ED050000}"/>
    <cellStyle name="Normal 5 3 3 2" xfId="3489" xr:uid="{469E06F5-5959-4C5C-B38D-1FB9A67ABE25}"/>
    <cellStyle name="Normal 5 3 4" xfId="3268" xr:uid="{696BF781-3BE4-430B-A71A-4252DBF9EA84}"/>
    <cellStyle name="Normal 5 4" xfId="1447" xr:uid="{00000000-0005-0000-0000-0000EE050000}"/>
    <cellStyle name="Normal 5 4 2" xfId="1954" xr:uid="{00000000-0005-0000-0000-0000EF050000}"/>
    <cellStyle name="Normal 5 4 2 2" xfId="3408" xr:uid="{36AAF5EA-5C67-4321-B18C-FF9518DC8098}"/>
    <cellStyle name="Normal 5 4 3" xfId="2037" xr:uid="{00000000-0005-0000-0000-0000F0050000}"/>
    <cellStyle name="Normal 5 4 3 2" xfId="3490" xr:uid="{C0CEB775-6858-4AAE-B420-C3A9A861FA28}"/>
    <cellStyle name="Normal 5 4 4" xfId="3269" xr:uid="{56E387BD-FDA7-4410-B416-5D00DE3840F6}"/>
    <cellStyle name="Normal 5 5" xfId="1444" xr:uid="{00000000-0005-0000-0000-0000F1050000}"/>
    <cellStyle name="Normal 5 5 2" xfId="3266" xr:uid="{EC9E6AC9-D6D5-42D7-9D6C-2C326B60D77B}"/>
    <cellStyle name="Normal 5 6" xfId="1951" xr:uid="{00000000-0005-0000-0000-0000F2050000}"/>
    <cellStyle name="Normal 5 6 2" xfId="3405" xr:uid="{F714A077-2BCF-4C59-90DA-99148E208282}"/>
    <cellStyle name="Normal 5 7" xfId="2034" xr:uid="{00000000-0005-0000-0000-0000F3050000}"/>
    <cellStyle name="Normal 5 7 2" xfId="3487" xr:uid="{663A18E1-3A67-408C-9DF8-CFF2EC9A4CE4}"/>
    <cellStyle name="Normal 5 8" xfId="2122" xr:uid="{475CBBD7-E74C-4CF5-96CE-D0F10A767F90}"/>
    <cellStyle name="Normal 54" xfId="1448" xr:uid="{00000000-0005-0000-0000-0000F4050000}"/>
    <cellStyle name="Normal 54 2" xfId="1449" xr:uid="{00000000-0005-0000-0000-0000F5050000}"/>
    <cellStyle name="Normal 54 2 2" xfId="1956" xr:uid="{00000000-0005-0000-0000-0000F6050000}"/>
    <cellStyle name="Normal 54 2 2 2" xfId="3410" xr:uid="{65661FB3-D9C4-4092-9E6F-796E31A20D9E}"/>
    <cellStyle name="Normal 54 2 3" xfId="2039" xr:uid="{00000000-0005-0000-0000-0000F7050000}"/>
    <cellStyle name="Normal 54 2 3 2" xfId="3492" xr:uid="{B7D0ADA6-68DE-4328-A797-AE6D94BAC565}"/>
    <cellStyle name="Normal 54 2 4" xfId="3271" xr:uid="{C7AEB25A-3525-4767-AFA8-E4F7D9BE1CDD}"/>
    <cellStyle name="Normal 54 3" xfId="1955" xr:uid="{00000000-0005-0000-0000-0000F8050000}"/>
    <cellStyle name="Normal 54 3 2" xfId="3409" xr:uid="{C01B2E89-5FBB-41F8-87FA-4F0BFA186DFB}"/>
    <cellStyle name="Normal 54 4" xfId="2038" xr:uid="{00000000-0005-0000-0000-0000F9050000}"/>
    <cellStyle name="Normal 54 4 2" xfId="3491" xr:uid="{1F806C12-54B4-4E81-A5C6-A8BB5F0D829C}"/>
    <cellStyle name="Normal 54 5" xfId="3270" xr:uid="{8341A1F5-18FA-46E1-A826-58D476E7F45E}"/>
    <cellStyle name="Normal 6" xfId="11" xr:uid="{00000000-0005-0000-0000-0000FA050000}"/>
    <cellStyle name="Normal 6 10" xfId="333" xr:uid="{00000000-0005-0000-0000-0000FB050000}"/>
    <cellStyle name="Normal 6 10 2" xfId="962" xr:uid="{00000000-0005-0000-0000-0000FC050000}"/>
    <cellStyle name="Normal 6 10 2 2" xfId="2949" xr:uid="{AE80D0F2-B566-42EF-923F-6D8D2F05861C}"/>
    <cellStyle name="Normal 6 10 3" xfId="961" xr:uid="{00000000-0005-0000-0000-0000FD050000}"/>
    <cellStyle name="Normal 6 10 3 2" xfId="2948" xr:uid="{DDBA3443-824A-431C-988D-3868B95F6B32}"/>
    <cellStyle name="Normal 6 10 4" xfId="2351" xr:uid="{25063AE4-5C76-48E2-B2C8-1BB099C612F9}"/>
    <cellStyle name="Normal 6 11" xfId="334" xr:uid="{00000000-0005-0000-0000-0000FE050000}"/>
    <cellStyle name="Normal 6 11 2" xfId="964" xr:uid="{00000000-0005-0000-0000-0000FF050000}"/>
    <cellStyle name="Normal 6 11 2 2" xfId="2951" xr:uid="{CDDC1ACA-DADE-4F26-87E9-7293DC950363}"/>
    <cellStyle name="Normal 6 11 3" xfId="963" xr:uid="{00000000-0005-0000-0000-000000060000}"/>
    <cellStyle name="Normal 6 11 3 2" xfId="2950" xr:uid="{301E7F39-C1A2-4F64-A8AA-002BAD760D42}"/>
    <cellStyle name="Normal 6 11 4" xfId="2352" xr:uid="{DC92BAF1-9DCB-4728-91E4-99F13B2860A4}"/>
    <cellStyle name="Normal 6 12" xfId="332" xr:uid="{00000000-0005-0000-0000-000001060000}"/>
    <cellStyle name="Normal 6 12 2" xfId="965" xr:uid="{00000000-0005-0000-0000-000002060000}"/>
    <cellStyle name="Normal 6 12 2 2" xfId="2952" xr:uid="{536323D3-FE6C-40DE-AF02-5CCFD64EFD53}"/>
    <cellStyle name="Normal 6 12 3" xfId="2350" xr:uid="{A2DECF50-CE2B-406E-AED3-ADE66EBD4C35}"/>
    <cellStyle name="Normal 6 13" xfId="488" xr:uid="{00000000-0005-0000-0000-000003060000}"/>
    <cellStyle name="Normal 6 13 2" xfId="2484" xr:uid="{928B7DF0-0A3A-47D0-A47F-3FE93B07FD4A}"/>
    <cellStyle name="Normal 6 14" xfId="960" xr:uid="{00000000-0005-0000-0000-000004060000}"/>
    <cellStyle name="Normal 6 14 2" xfId="2947" xr:uid="{B9CA108C-41B1-479A-97A9-AE93B6569854}"/>
    <cellStyle name="Normal 6 15" xfId="1232" xr:uid="{00000000-0005-0000-0000-000005060000}"/>
    <cellStyle name="Normal 6 15 2" xfId="3214" xr:uid="{9A00ECFC-86C7-4098-93E1-82232014103E}"/>
    <cellStyle name="Normal 6 16" xfId="1450" xr:uid="{00000000-0005-0000-0000-000006060000}"/>
    <cellStyle name="Normal 6 16 2" xfId="3272" xr:uid="{CA7A0134-9630-4342-B677-B13414B8D3DE}"/>
    <cellStyle name="Normal 6 17" xfId="1529" xr:uid="{00000000-0005-0000-0000-000007060000}"/>
    <cellStyle name="Normal 6 17 2" xfId="3335" xr:uid="{C5CDB74E-3FEA-42FE-BDA6-827763216554}"/>
    <cellStyle name="Normal 6 18" xfId="1957" xr:uid="{00000000-0005-0000-0000-000008060000}"/>
    <cellStyle name="Normal 6 18 2" xfId="3411" xr:uid="{91A5CF36-BEBF-4289-9C47-E8334C1AEB3F}"/>
    <cellStyle name="Normal 6 19" xfId="2040" xr:uid="{00000000-0005-0000-0000-000009060000}"/>
    <cellStyle name="Normal 6 19 2" xfId="3493" xr:uid="{E71C2E5A-B563-44FF-839A-9AFC9D38A5EE}"/>
    <cellStyle name="Normal 6 2" xfId="335" xr:uid="{00000000-0005-0000-0000-00000A060000}"/>
    <cellStyle name="Normal 6 2 10" xfId="336" xr:uid="{00000000-0005-0000-0000-00000B060000}"/>
    <cellStyle name="Normal 6 2 10 2" xfId="968" xr:uid="{00000000-0005-0000-0000-00000C060000}"/>
    <cellStyle name="Normal 6 2 10 2 2" xfId="2955" xr:uid="{CF982CF7-9AEB-4BBC-86FF-F4578DC9BDB7}"/>
    <cellStyle name="Normal 6 2 10 3" xfId="967" xr:uid="{00000000-0005-0000-0000-00000D060000}"/>
    <cellStyle name="Normal 6 2 10 3 2" xfId="2954" xr:uid="{A8AE980E-57C9-4D59-B99E-585561DE6A2A}"/>
    <cellStyle name="Normal 6 2 10 4" xfId="2354" xr:uid="{4C0E6AAA-F30D-4FE8-B8E6-F70D5F2501D5}"/>
    <cellStyle name="Normal 6 2 11" xfId="337" xr:uid="{00000000-0005-0000-0000-00000E060000}"/>
    <cellStyle name="Normal 6 2 11 2" xfId="970" xr:uid="{00000000-0005-0000-0000-00000F060000}"/>
    <cellStyle name="Normal 6 2 11 2 2" xfId="2957" xr:uid="{F9E01740-3A78-41AD-B72D-BEDE2D0C7347}"/>
    <cellStyle name="Normal 6 2 11 3" xfId="969" xr:uid="{00000000-0005-0000-0000-000010060000}"/>
    <cellStyle name="Normal 6 2 11 3 2" xfId="2956" xr:uid="{0C28DD4F-5802-4C84-AF58-225099B4BB22}"/>
    <cellStyle name="Normal 6 2 11 4" xfId="2355" xr:uid="{4C3411AC-B4B3-48B1-BD53-7D6E88F9F4F9}"/>
    <cellStyle name="Normal 6 2 12" xfId="971" xr:uid="{00000000-0005-0000-0000-000011060000}"/>
    <cellStyle name="Normal 6 2 12 2" xfId="2958" xr:uid="{EBF536B8-1B9A-4E67-A1F5-C6F14EB53CE9}"/>
    <cellStyle name="Normal 6 2 13" xfId="966" xr:uid="{00000000-0005-0000-0000-000012060000}"/>
    <cellStyle name="Normal 6 2 13 2" xfId="2953" xr:uid="{A797A170-02F9-4B3D-B1FE-5B73D95B3446}"/>
    <cellStyle name="Normal 6 2 14" xfId="1451" xr:uid="{00000000-0005-0000-0000-000013060000}"/>
    <cellStyle name="Normal 6 2 15" xfId="2353" xr:uid="{4F0BE726-458B-4CA7-BAB7-8B01A23E66FF}"/>
    <cellStyle name="Normal 6 2 2" xfId="338" xr:uid="{00000000-0005-0000-0000-000014060000}"/>
    <cellStyle name="Normal 6 2 2 10" xfId="339" xr:uid="{00000000-0005-0000-0000-000015060000}"/>
    <cellStyle name="Normal 6 2 2 10 2" xfId="974" xr:uid="{00000000-0005-0000-0000-000016060000}"/>
    <cellStyle name="Normal 6 2 2 10 2 2" xfId="2961" xr:uid="{175FF6F0-612E-423C-BA6B-3248A306856C}"/>
    <cellStyle name="Normal 6 2 2 10 3" xfId="973" xr:uid="{00000000-0005-0000-0000-000017060000}"/>
    <cellStyle name="Normal 6 2 2 10 3 2" xfId="2960" xr:uid="{FA209944-95AD-4847-9DD8-2A6092937D69}"/>
    <cellStyle name="Normal 6 2 2 10 4" xfId="2357" xr:uid="{98300AA1-6411-4B6B-9CEF-7EDBF7CBBD70}"/>
    <cellStyle name="Normal 6 2 2 11" xfId="975" xr:uid="{00000000-0005-0000-0000-000018060000}"/>
    <cellStyle name="Normal 6 2 2 11 2" xfId="2962" xr:uid="{41860DA3-A713-470C-B4B4-0E2ED10ED7CF}"/>
    <cellStyle name="Normal 6 2 2 12" xfId="972" xr:uid="{00000000-0005-0000-0000-000019060000}"/>
    <cellStyle name="Normal 6 2 2 12 2" xfId="2959" xr:uid="{BF614819-E75D-49FE-962F-E44B9FFCF5A8}"/>
    <cellStyle name="Normal 6 2 2 13" xfId="2356" xr:uid="{5AC101DC-0321-4FB5-ABD0-F856A793D6EE}"/>
    <cellStyle name="Normal 6 2 2 2" xfId="340" xr:uid="{00000000-0005-0000-0000-00001A060000}"/>
    <cellStyle name="Normal 6 2 2 2 2" xfId="977" xr:uid="{00000000-0005-0000-0000-00001B060000}"/>
    <cellStyle name="Normal 6 2 2 2 2 2" xfId="2964" xr:uid="{65824846-6F67-4C67-8CB8-BC5E6D95A0D6}"/>
    <cellStyle name="Normal 6 2 2 2 3" xfId="976" xr:uid="{00000000-0005-0000-0000-00001C060000}"/>
    <cellStyle name="Normal 6 2 2 2 3 2" xfId="2963" xr:uid="{292AB0EB-5277-473F-BBF3-72F705E80F93}"/>
    <cellStyle name="Normal 6 2 2 2 4" xfId="2358" xr:uid="{984EF28B-7005-40A6-8331-E7AF2A639385}"/>
    <cellStyle name="Normal 6 2 2 3" xfId="341" xr:uid="{00000000-0005-0000-0000-00001D060000}"/>
    <cellStyle name="Normal 6 2 2 3 2" xfId="979" xr:uid="{00000000-0005-0000-0000-00001E060000}"/>
    <cellStyle name="Normal 6 2 2 3 2 2" xfId="2966" xr:uid="{8097D671-BD30-465D-9CD8-68D10AAE8FD3}"/>
    <cellStyle name="Normal 6 2 2 3 3" xfId="978" xr:uid="{00000000-0005-0000-0000-00001F060000}"/>
    <cellStyle name="Normal 6 2 2 3 3 2" xfId="2965" xr:uid="{E9B36480-C1A5-44A7-B942-6AA1038900FB}"/>
    <cellStyle name="Normal 6 2 2 3 4" xfId="2359" xr:uid="{3EF31D94-27C8-470B-9906-67E74CB3CEEE}"/>
    <cellStyle name="Normal 6 2 2 4" xfId="342" xr:uid="{00000000-0005-0000-0000-000020060000}"/>
    <cellStyle name="Normal 6 2 2 4 2" xfId="981" xr:uid="{00000000-0005-0000-0000-000021060000}"/>
    <cellStyle name="Normal 6 2 2 4 2 2" xfId="2968" xr:uid="{DC054D76-6233-4D3F-8F3A-073BF557C96B}"/>
    <cellStyle name="Normal 6 2 2 4 3" xfId="980" xr:uid="{00000000-0005-0000-0000-000022060000}"/>
    <cellStyle name="Normal 6 2 2 4 3 2" xfId="2967" xr:uid="{D2883370-F78F-407F-862A-064952CAD608}"/>
    <cellStyle name="Normal 6 2 2 4 4" xfId="2360" xr:uid="{A24B75EF-5816-4520-9DB5-635F5F8A0BB6}"/>
    <cellStyle name="Normal 6 2 2 5" xfId="343" xr:uid="{00000000-0005-0000-0000-000023060000}"/>
    <cellStyle name="Normal 6 2 2 5 2" xfId="983" xr:uid="{00000000-0005-0000-0000-000024060000}"/>
    <cellStyle name="Normal 6 2 2 5 2 2" xfId="2970" xr:uid="{B0412C85-10E1-4DD6-BD28-A743AD291923}"/>
    <cellStyle name="Normal 6 2 2 5 3" xfId="982" xr:uid="{00000000-0005-0000-0000-000025060000}"/>
    <cellStyle name="Normal 6 2 2 5 3 2" xfId="2969" xr:uid="{AC8E8972-100D-446E-968F-91DA630E792B}"/>
    <cellStyle name="Normal 6 2 2 5 4" xfId="2361" xr:uid="{9ABE3DD0-C61F-465A-BFB4-E83724EAFACE}"/>
    <cellStyle name="Normal 6 2 2 6" xfId="344" xr:uid="{00000000-0005-0000-0000-000026060000}"/>
    <cellStyle name="Normal 6 2 2 6 2" xfId="985" xr:uid="{00000000-0005-0000-0000-000027060000}"/>
    <cellStyle name="Normal 6 2 2 6 2 2" xfId="2972" xr:uid="{40AADCEF-9669-421D-AD31-86A941975BD7}"/>
    <cellStyle name="Normal 6 2 2 6 3" xfId="984" xr:uid="{00000000-0005-0000-0000-000028060000}"/>
    <cellStyle name="Normal 6 2 2 6 3 2" xfId="2971" xr:uid="{1BCEAE00-1098-4562-BA00-484001F465BC}"/>
    <cellStyle name="Normal 6 2 2 6 4" xfId="2362" xr:uid="{6743072C-33A6-4690-BEEE-F47EDF7BD2DA}"/>
    <cellStyle name="Normal 6 2 2 7" xfId="345" xr:uid="{00000000-0005-0000-0000-000029060000}"/>
    <cellStyle name="Normal 6 2 2 7 2" xfId="987" xr:uid="{00000000-0005-0000-0000-00002A060000}"/>
    <cellStyle name="Normal 6 2 2 7 2 2" xfId="2974" xr:uid="{D388024B-8525-4B71-91A2-36E8AF99CFBC}"/>
    <cellStyle name="Normal 6 2 2 7 3" xfId="986" xr:uid="{00000000-0005-0000-0000-00002B060000}"/>
    <cellStyle name="Normal 6 2 2 7 3 2" xfId="2973" xr:uid="{AF161804-E69E-49D5-8913-4362F27D0F70}"/>
    <cellStyle name="Normal 6 2 2 7 4" xfId="2363" xr:uid="{6E3A27B6-659F-4678-B772-076630820153}"/>
    <cellStyle name="Normal 6 2 2 8" xfId="346" xr:uid="{00000000-0005-0000-0000-00002C060000}"/>
    <cellStyle name="Normal 6 2 2 8 2" xfId="989" xr:uid="{00000000-0005-0000-0000-00002D060000}"/>
    <cellStyle name="Normal 6 2 2 8 2 2" xfId="2976" xr:uid="{5929B5FF-34F0-4CE9-B8CD-6193755795F5}"/>
    <cellStyle name="Normal 6 2 2 8 3" xfId="988" xr:uid="{00000000-0005-0000-0000-00002E060000}"/>
    <cellStyle name="Normal 6 2 2 8 3 2" xfId="2975" xr:uid="{B28796E4-D2F6-4D9A-85EB-B4C3467450F6}"/>
    <cellStyle name="Normal 6 2 2 8 4" xfId="2364" xr:uid="{FA2BEA63-4918-4683-A3B3-3D39164B5FAA}"/>
    <cellStyle name="Normal 6 2 2 9" xfId="347" xr:uid="{00000000-0005-0000-0000-00002F060000}"/>
    <cellStyle name="Normal 6 2 2 9 2" xfId="991" xr:uid="{00000000-0005-0000-0000-000030060000}"/>
    <cellStyle name="Normal 6 2 2 9 2 2" xfId="2978" xr:uid="{8F2A6EB5-D1F6-410E-8A94-26B233855560}"/>
    <cellStyle name="Normal 6 2 2 9 3" xfId="990" xr:uid="{00000000-0005-0000-0000-000031060000}"/>
    <cellStyle name="Normal 6 2 2 9 3 2" xfId="2977" xr:uid="{F1ADB63E-ABA4-42EB-8B3E-6BB3C670F928}"/>
    <cellStyle name="Normal 6 2 2 9 4" xfId="2365" xr:uid="{6A095B28-09DD-402F-8E4E-4FD0712440DB}"/>
    <cellStyle name="Normal 6 2 3" xfId="348" xr:uid="{00000000-0005-0000-0000-000032060000}"/>
    <cellStyle name="Normal 6 2 3 2" xfId="993" xr:uid="{00000000-0005-0000-0000-000033060000}"/>
    <cellStyle name="Normal 6 2 3 2 2" xfId="2980" xr:uid="{17F9196A-5233-49EA-8ADC-F088204AB2AC}"/>
    <cellStyle name="Normal 6 2 3 3" xfId="992" xr:uid="{00000000-0005-0000-0000-000034060000}"/>
    <cellStyle name="Normal 6 2 3 3 2" xfId="2979" xr:uid="{A3AD319D-FB47-4E47-93FE-C3F22E2D8BCC}"/>
    <cellStyle name="Normal 6 2 3 4" xfId="2366" xr:uid="{45BC6D11-7046-4293-8397-88533456004F}"/>
    <cellStyle name="Normal 6 2 4" xfId="349" xr:uid="{00000000-0005-0000-0000-000035060000}"/>
    <cellStyle name="Normal 6 2 4 2" xfId="995" xr:uid="{00000000-0005-0000-0000-000036060000}"/>
    <cellStyle name="Normal 6 2 4 2 2" xfId="2982" xr:uid="{C18D30E8-B5A7-4D81-8013-4C8C2A7FC2CF}"/>
    <cellStyle name="Normal 6 2 4 3" xfId="994" xr:uid="{00000000-0005-0000-0000-000037060000}"/>
    <cellStyle name="Normal 6 2 4 3 2" xfId="2981" xr:uid="{62BC7EB3-69E8-40AC-87E1-906FA1D3DDFB}"/>
    <cellStyle name="Normal 6 2 4 4" xfId="2367" xr:uid="{727C2775-5315-47B2-B596-AB6F378600E7}"/>
    <cellStyle name="Normal 6 2 5" xfId="350" xr:uid="{00000000-0005-0000-0000-000038060000}"/>
    <cellStyle name="Normal 6 2 5 2" xfId="997" xr:uid="{00000000-0005-0000-0000-000039060000}"/>
    <cellStyle name="Normal 6 2 5 2 2" xfId="2984" xr:uid="{DB8962CA-C4C3-43FE-BDB2-39E5A114192C}"/>
    <cellStyle name="Normal 6 2 5 3" xfId="996" xr:uid="{00000000-0005-0000-0000-00003A060000}"/>
    <cellStyle name="Normal 6 2 5 3 2" xfId="2983" xr:uid="{8B389F84-F194-4177-BECE-F3B5391CA576}"/>
    <cellStyle name="Normal 6 2 5 4" xfId="2368" xr:uid="{B10478BF-5310-4874-9AE2-4D69AA49F4EA}"/>
    <cellStyle name="Normal 6 2 6" xfId="351" xr:uid="{00000000-0005-0000-0000-00003B060000}"/>
    <cellStyle name="Normal 6 2 6 2" xfId="999" xr:uid="{00000000-0005-0000-0000-00003C060000}"/>
    <cellStyle name="Normal 6 2 6 2 2" xfId="2986" xr:uid="{4A2F6509-D32D-4D08-92DD-F763D326838F}"/>
    <cellStyle name="Normal 6 2 6 3" xfId="998" xr:uid="{00000000-0005-0000-0000-00003D060000}"/>
    <cellStyle name="Normal 6 2 6 3 2" xfId="2985" xr:uid="{E05A712B-D310-4E9B-A43D-D8F9C48B0191}"/>
    <cellStyle name="Normal 6 2 6 4" xfId="2369" xr:uid="{07545D6B-26CC-46FA-AE7E-C3B426458F9A}"/>
    <cellStyle name="Normal 6 2 7" xfId="352" xr:uid="{00000000-0005-0000-0000-00003E060000}"/>
    <cellStyle name="Normal 6 2 7 2" xfId="1001" xr:uid="{00000000-0005-0000-0000-00003F060000}"/>
    <cellStyle name="Normal 6 2 7 2 2" xfId="2988" xr:uid="{DA6E3029-A019-4904-9864-E3758846AEE9}"/>
    <cellStyle name="Normal 6 2 7 3" xfId="1000" xr:uid="{00000000-0005-0000-0000-000040060000}"/>
    <cellStyle name="Normal 6 2 7 3 2" xfId="2987" xr:uid="{20C59AA3-F79A-4475-9F1F-B53CD880FC50}"/>
    <cellStyle name="Normal 6 2 7 4" xfId="2370" xr:uid="{4DC12718-4DC2-462B-8CBC-C7216FB656CA}"/>
    <cellStyle name="Normal 6 2 8" xfId="353" xr:uid="{00000000-0005-0000-0000-000041060000}"/>
    <cellStyle name="Normal 6 2 8 2" xfId="1003" xr:uid="{00000000-0005-0000-0000-000042060000}"/>
    <cellStyle name="Normal 6 2 8 2 2" xfId="2990" xr:uid="{19B3C68E-5118-47A1-98F9-54D464C2D11C}"/>
    <cellStyle name="Normal 6 2 8 3" xfId="1002" xr:uid="{00000000-0005-0000-0000-000043060000}"/>
    <cellStyle name="Normal 6 2 8 3 2" xfId="2989" xr:uid="{6B9AD65F-95C0-4367-944F-96FD4327EEB6}"/>
    <cellStyle name="Normal 6 2 8 4" xfId="2371" xr:uid="{2BA92850-5502-45F9-AFB0-9962715DA96A}"/>
    <cellStyle name="Normal 6 2 9" xfId="354" xr:uid="{00000000-0005-0000-0000-000044060000}"/>
    <cellStyle name="Normal 6 2 9 2" xfId="1005" xr:uid="{00000000-0005-0000-0000-000045060000}"/>
    <cellStyle name="Normal 6 2 9 2 2" xfId="2992" xr:uid="{895D7A42-E348-47FB-A329-21706386D212}"/>
    <cellStyle name="Normal 6 2 9 3" xfId="1004" xr:uid="{00000000-0005-0000-0000-000046060000}"/>
    <cellStyle name="Normal 6 2 9 3 2" xfId="2991" xr:uid="{920C5A82-2FCB-43C5-8D2C-C5EB2B0A8752}"/>
    <cellStyle name="Normal 6 2 9 4" xfId="2372" xr:uid="{7261FD5A-6CC9-4014-AC0B-7C755FAF0184}"/>
    <cellStyle name="Normal 6 20" xfId="3547" xr:uid="{F0B5A332-2198-4EC0-9414-05B81505EC1E}"/>
    <cellStyle name="Normal 6 3" xfId="355" xr:uid="{00000000-0005-0000-0000-000047060000}"/>
    <cellStyle name="Normal 6 3 10" xfId="356" xr:uid="{00000000-0005-0000-0000-000048060000}"/>
    <cellStyle name="Normal 6 3 10 2" xfId="1008" xr:uid="{00000000-0005-0000-0000-000049060000}"/>
    <cellStyle name="Normal 6 3 10 2 2" xfId="2995" xr:uid="{AEB511C2-67A7-4CA6-B3D9-0500FEE647AF}"/>
    <cellStyle name="Normal 6 3 10 3" xfId="1007" xr:uid="{00000000-0005-0000-0000-00004A060000}"/>
    <cellStyle name="Normal 6 3 10 3 2" xfId="2994" xr:uid="{FDCC9165-5605-48CC-87E5-0B64740AE438}"/>
    <cellStyle name="Normal 6 3 10 4" xfId="2374" xr:uid="{41BB6B1F-BAA9-4419-A35F-61CBE04A8EF1}"/>
    <cellStyle name="Normal 6 3 11" xfId="1009" xr:uid="{00000000-0005-0000-0000-00004B060000}"/>
    <cellStyle name="Normal 6 3 11 2" xfId="2996" xr:uid="{1977416F-2DC2-431E-813F-039A0B087A4C}"/>
    <cellStyle name="Normal 6 3 12" xfId="1006" xr:uid="{00000000-0005-0000-0000-00004C060000}"/>
    <cellStyle name="Normal 6 3 12 2" xfId="2993" xr:uid="{1730A21B-5462-4822-A29C-D4F2CD534E82}"/>
    <cellStyle name="Normal 6 3 13" xfId="2373" xr:uid="{5C5E0E36-4D0F-4C56-AFA7-090B29FE7DF5}"/>
    <cellStyle name="Normal 6 3 2" xfId="357" xr:uid="{00000000-0005-0000-0000-00004D060000}"/>
    <cellStyle name="Normal 6 3 2 2" xfId="1011" xr:uid="{00000000-0005-0000-0000-00004E060000}"/>
    <cellStyle name="Normal 6 3 2 2 2" xfId="2998" xr:uid="{1D06E4CA-6B24-4FAB-8C5C-A3D34F70F2FE}"/>
    <cellStyle name="Normal 6 3 2 3" xfId="1010" xr:uid="{00000000-0005-0000-0000-00004F060000}"/>
    <cellStyle name="Normal 6 3 2 3 2" xfId="2997" xr:uid="{56AE8CBF-E25D-455A-8FC0-967985E98A1F}"/>
    <cellStyle name="Normal 6 3 2 4" xfId="2375" xr:uid="{E899D00F-D9DB-4142-BAD4-1BF9D056802D}"/>
    <cellStyle name="Normal 6 3 3" xfId="358" xr:uid="{00000000-0005-0000-0000-000050060000}"/>
    <cellStyle name="Normal 6 3 3 2" xfId="1013" xr:uid="{00000000-0005-0000-0000-000051060000}"/>
    <cellStyle name="Normal 6 3 3 2 2" xfId="3000" xr:uid="{86AE54DC-E445-45DD-84D4-74107A615FB2}"/>
    <cellStyle name="Normal 6 3 3 3" xfId="1012" xr:uid="{00000000-0005-0000-0000-000052060000}"/>
    <cellStyle name="Normal 6 3 3 3 2" xfId="2999" xr:uid="{0B398EDA-A66B-4956-8E68-DA2A7D3555E1}"/>
    <cellStyle name="Normal 6 3 3 4" xfId="2376" xr:uid="{058EA2AC-1F63-4746-8568-CF29EDA0438E}"/>
    <cellStyle name="Normal 6 3 4" xfId="359" xr:uid="{00000000-0005-0000-0000-000053060000}"/>
    <cellStyle name="Normal 6 3 4 2" xfId="1015" xr:uid="{00000000-0005-0000-0000-000054060000}"/>
    <cellStyle name="Normal 6 3 4 2 2" xfId="3002" xr:uid="{B3ADE297-9912-4376-B492-D902861AA45D}"/>
    <cellStyle name="Normal 6 3 4 3" xfId="1014" xr:uid="{00000000-0005-0000-0000-000055060000}"/>
    <cellStyle name="Normal 6 3 4 3 2" xfId="3001" xr:uid="{8D0508FE-47BC-4E1B-A3BC-42DB2E9B74C0}"/>
    <cellStyle name="Normal 6 3 4 4" xfId="2377" xr:uid="{7B277F4C-FC51-45BD-B423-D5ECCD5D6102}"/>
    <cellStyle name="Normal 6 3 5" xfId="360" xr:uid="{00000000-0005-0000-0000-000056060000}"/>
    <cellStyle name="Normal 6 3 5 2" xfId="1017" xr:uid="{00000000-0005-0000-0000-000057060000}"/>
    <cellStyle name="Normal 6 3 5 2 2" xfId="3004" xr:uid="{45AF3DE5-BD55-4DE8-BECC-D80E645FE471}"/>
    <cellStyle name="Normal 6 3 5 3" xfId="1016" xr:uid="{00000000-0005-0000-0000-000058060000}"/>
    <cellStyle name="Normal 6 3 5 3 2" xfId="3003" xr:uid="{A11C0EC7-643E-41AF-A6A8-956E110243C3}"/>
    <cellStyle name="Normal 6 3 5 4" xfId="2378" xr:uid="{9C3D241A-1D7F-456B-B420-F4F7A19BDF3B}"/>
    <cellStyle name="Normal 6 3 6" xfId="361" xr:uid="{00000000-0005-0000-0000-000059060000}"/>
    <cellStyle name="Normal 6 3 6 2" xfId="1019" xr:uid="{00000000-0005-0000-0000-00005A060000}"/>
    <cellStyle name="Normal 6 3 6 2 2" xfId="3006" xr:uid="{E16E6436-8352-4822-B8E4-B199C434A834}"/>
    <cellStyle name="Normal 6 3 6 3" xfId="1018" xr:uid="{00000000-0005-0000-0000-00005B060000}"/>
    <cellStyle name="Normal 6 3 6 3 2" xfId="3005" xr:uid="{6E9F3AE8-0CB1-4E5E-A1A8-99B93C7B41BC}"/>
    <cellStyle name="Normal 6 3 6 4" xfId="2379" xr:uid="{68323179-7ECA-43E3-B7AD-443B04E64397}"/>
    <cellStyle name="Normal 6 3 7" xfId="362" xr:uid="{00000000-0005-0000-0000-00005C060000}"/>
    <cellStyle name="Normal 6 3 7 2" xfId="1021" xr:uid="{00000000-0005-0000-0000-00005D060000}"/>
    <cellStyle name="Normal 6 3 7 2 2" xfId="3008" xr:uid="{1722B417-CCF5-4C9C-B654-5CC5EB6C9FED}"/>
    <cellStyle name="Normal 6 3 7 3" xfId="1020" xr:uid="{00000000-0005-0000-0000-00005E060000}"/>
    <cellStyle name="Normal 6 3 7 3 2" xfId="3007" xr:uid="{BD23305C-034E-4E7F-9FD3-738457B9E4FF}"/>
    <cellStyle name="Normal 6 3 7 4" xfId="2380" xr:uid="{7558DD70-E59F-45FC-A779-742763838A8F}"/>
    <cellStyle name="Normal 6 3 8" xfId="363" xr:uid="{00000000-0005-0000-0000-00005F060000}"/>
    <cellStyle name="Normal 6 3 8 2" xfId="1023" xr:uid="{00000000-0005-0000-0000-000060060000}"/>
    <cellStyle name="Normal 6 3 8 2 2" xfId="3010" xr:uid="{17C3B109-672F-4FAB-9ECC-2848F0C8718F}"/>
    <cellStyle name="Normal 6 3 8 3" xfId="1022" xr:uid="{00000000-0005-0000-0000-000061060000}"/>
    <cellStyle name="Normal 6 3 8 3 2" xfId="3009" xr:uid="{5E3064CD-B7DE-499E-892D-1BD6C5353291}"/>
    <cellStyle name="Normal 6 3 8 4" xfId="2381" xr:uid="{14698ECD-6CEB-4206-8089-3418DEDB161A}"/>
    <cellStyle name="Normal 6 3 9" xfId="364" xr:uid="{00000000-0005-0000-0000-000062060000}"/>
    <cellStyle name="Normal 6 3 9 2" xfId="1025" xr:uid="{00000000-0005-0000-0000-000063060000}"/>
    <cellStyle name="Normal 6 3 9 2 2" xfId="3012" xr:uid="{EB7B25B8-61DE-42FA-933E-3647399A664A}"/>
    <cellStyle name="Normal 6 3 9 3" xfId="1024" xr:uid="{00000000-0005-0000-0000-000064060000}"/>
    <cellStyle name="Normal 6 3 9 3 2" xfId="3011" xr:uid="{D27F394E-DF82-409A-A9D6-122D338807B8}"/>
    <cellStyle name="Normal 6 3 9 4" xfId="2382" xr:uid="{36AB7A26-A59F-487A-8E4B-A79B86464451}"/>
    <cellStyle name="Normal 6 4" xfId="365" xr:uid="{00000000-0005-0000-0000-000065060000}"/>
    <cellStyle name="Normal 6 4 2" xfId="1027" xr:uid="{00000000-0005-0000-0000-000066060000}"/>
    <cellStyle name="Normal 6 4 2 2" xfId="3014" xr:uid="{10E5FC49-A0DC-4091-96AE-DBBBCC25BDBC}"/>
    <cellStyle name="Normal 6 4 3" xfId="1026" xr:uid="{00000000-0005-0000-0000-000067060000}"/>
    <cellStyle name="Normal 6 4 3 2" xfId="3013" xr:uid="{7F254E2E-114A-46D0-89DE-36A3EA3EC150}"/>
    <cellStyle name="Normal 6 4 4" xfId="2383" xr:uid="{B5268413-E33B-4E6C-94DF-9540CBC3D063}"/>
    <cellStyle name="Normal 6 5" xfId="366" xr:uid="{00000000-0005-0000-0000-000068060000}"/>
    <cellStyle name="Normal 6 5 2" xfId="1029" xr:uid="{00000000-0005-0000-0000-000069060000}"/>
    <cellStyle name="Normal 6 5 2 2" xfId="3016" xr:uid="{AFD83AEE-35A4-4062-A23B-552DC5DEE09B}"/>
    <cellStyle name="Normal 6 5 3" xfId="1028" xr:uid="{00000000-0005-0000-0000-00006A060000}"/>
    <cellStyle name="Normal 6 5 3 2" xfId="3015" xr:uid="{2D6F6AE8-2844-4AC4-969D-A4505D152F39}"/>
    <cellStyle name="Normal 6 5 4" xfId="2384" xr:uid="{4C3A8A76-2AAA-4CC4-A657-CDBC28AB4635}"/>
    <cellStyle name="Normal 6 6" xfId="367" xr:uid="{00000000-0005-0000-0000-00006B060000}"/>
    <cellStyle name="Normal 6 6 2" xfId="1031" xr:uid="{00000000-0005-0000-0000-00006C060000}"/>
    <cellStyle name="Normal 6 6 2 2" xfId="3018" xr:uid="{55BF54DC-EFF5-412F-A99D-FE376D2A26AD}"/>
    <cellStyle name="Normal 6 6 3" xfId="1030" xr:uid="{00000000-0005-0000-0000-00006D060000}"/>
    <cellStyle name="Normal 6 6 3 2" xfId="3017" xr:uid="{9361567C-6CA2-46BE-A3E4-DFE68C8BCE05}"/>
    <cellStyle name="Normal 6 6 4" xfId="2385" xr:uid="{525FC479-F43D-483E-A97F-72C9782C568C}"/>
    <cellStyle name="Normal 6 7" xfId="368" xr:uid="{00000000-0005-0000-0000-00006E060000}"/>
    <cellStyle name="Normal 6 7 2" xfId="1032" xr:uid="{00000000-0005-0000-0000-00006F060000}"/>
    <cellStyle name="Normal 6 8" xfId="369" xr:uid="{00000000-0005-0000-0000-000070060000}"/>
    <cellStyle name="Normal 6 8 2" xfId="1034" xr:uid="{00000000-0005-0000-0000-000071060000}"/>
    <cellStyle name="Normal 6 8 2 2" xfId="3020" xr:uid="{BAD6625E-DCF9-4EAA-8AE9-31B36DFE625C}"/>
    <cellStyle name="Normal 6 8 3" xfId="1033" xr:uid="{00000000-0005-0000-0000-000072060000}"/>
    <cellStyle name="Normal 6 8 3 2" xfId="3019" xr:uid="{8C56B01E-98F4-4000-BEB6-968D0E33B67D}"/>
    <cellStyle name="Normal 6 8 4" xfId="2386" xr:uid="{45C9EA23-DB65-479D-BFE4-B4F13D956169}"/>
    <cellStyle name="Normal 6 9" xfId="370" xr:uid="{00000000-0005-0000-0000-000073060000}"/>
    <cellStyle name="Normal 6 9 2" xfId="1036" xr:uid="{00000000-0005-0000-0000-000074060000}"/>
    <cellStyle name="Normal 6 9 2 2" xfId="3022" xr:uid="{B0F9F665-9926-400A-843E-56940CCD4A4E}"/>
    <cellStyle name="Normal 6 9 3" xfId="1035" xr:uid="{00000000-0005-0000-0000-000075060000}"/>
    <cellStyle name="Normal 6 9 3 2" xfId="3021" xr:uid="{18EB45AE-8D31-435F-99A7-479C39E7D33C}"/>
    <cellStyle name="Normal 6 9 4" xfId="2387" xr:uid="{3336CB73-EBEA-42D7-827A-061005277FC5}"/>
    <cellStyle name="Normal 61" xfId="1452" xr:uid="{00000000-0005-0000-0000-000076060000}"/>
    <cellStyle name="Normal 61 2" xfId="1453" xr:uid="{00000000-0005-0000-0000-000077060000}"/>
    <cellStyle name="Normal 61 2 2" xfId="1959" xr:uid="{00000000-0005-0000-0000-000078060000}"/>
    <cellStyle name="Normal 61 2 2 2" xfId="3413" xr:uid="{F0BDC140-4D7E-4BEA-BEBF-F561C9FCD0A4}"/>
    <cellStyle name="Normal 61 2 3" xfId="2042" xr:uid="{00000000-0005-0000-0000-000079060000}"/>
    <cellStyle name="Normal 61 2 3 2" xfId="3495" xr:uid="{47580E90-CF9E-4E43-9585-BB3BE4E291E3}"/>
    <cellStyle name="Normal 61 2 4" xfId="3274" xr:uid="{A9DDE8DE-E4D3-4D91-BB13-2F3249952117}"/>
    <cellStyle name="Normal 61 3" xfId="1958" xr:uid="{00000000-0005-0000-0000-00007A060000}"/>
    <cellStyle name="Normal 61 3 2" xfId="3412" xr:uid="{985863C1-1CAD-4409-A689-FE318DF66588}"/>
    <cellStyle name="Normal 61 4" xfId="2041" xr:uid="{00000000-0005-0000-0000-00007B060000}"/>
    <cellStyle name="Normal 61 4 2" xfId="3494" xr:uid="{DF2145E8-F960-492A-BC89-7FDEC7E8C2ED}"/>
    <cellStyle name="Normal 61 5" xfId="3273" xr:uid="{0ACDE0AF-452D-46A2-A0AF-1AC7200AA453}"/>
    <cellStyle name="Normal 68" xfId="1454" xr:uid="{00000000-0005-0000-0000-00007C060000}"/>
    <cellStyle name="Normal 68 2" xfId="1455" xr:uid="{00000000-0005-0000-0000-00007D060000}"/>
    <cellStyle name="Normal 68 2 2" xfId="1961" xr:uid="{00000000-0005-0000-0000-00007E060000}"/>
    <cellStyle name="Normal 68 2 2 2" xfId="3415" xr:uid="{C38A960E-A7FA-4DC3-81B0-F963D302F538}"/>
    <cellStyle name="Normal 68 2 3" xfId="2044" xr:uid="{00000000-0005-0000-0000-00007F060000}"/>
    <cellStyle name="Normal 68 2 3 2" xfId="3497" xr:uid="{33CF7B4C-6F0F-4F57-854A-C5DA386E6821}"/>
    <cellStyle name="Normal 68 2 4" xfId="3276" xr:uid="{0EFFE961-37EB-40EE-BB78-9071AB51D9ED}"/>
    <cellStyle name="Normal 68 3" xfId="1960" xr:uid="{00000000-0005-0000-0000-000080060000}"/>
    <cellStyle name="Normal 68 3 2" xfId="3414" xr:uid="{65E4E145-1C2C-4564-903C-C6F21A7F2749}"/>
    <cellStyle name="Normal 68 4" xfId="2043" xr:uid="{00000000-0005-0000-0000-000081060000}"/>
    <cellStyle name="Normal 68 4 2" xfId="3496" xr:uid="{3D85A661-5F8A-4083-B507-289778ECE9D0}"/>
    <cellStyle name="Normal 68 5" xfId="3275" xr:uid="{B552A1A5-4CD1-43D2-B605-E87F7D1EC60E}"/>
    <cellStyle name="Normal 7" xfId="13" xr:uid="{00000000-0005-0000-0000-000082060000}"/>
    <cellStyle name="Normal 7 10" xfId="372" xr:uid="{00000000-0005-0000-0000-000083060000}"/>
    <cellStyle name="Normal 7 10 2" xfId="1039" xr:uid="{00000000-0005-0000-0000-000084060000}"/>
    <cellStyle name="Normal 7 10 2 2" xfId="3025" xr:uid="{2189EC74-1AF8-47F3-8247-F615BDF5DFF9}"/>
    <cellStyle name="Normal 7 10 3" xfId="1038" xr:uid="{00000000-0005-0000-0000-000085060000}"/>
    <cellStyle name="Normal 7 10 3 2" xfId="3024" xr:uid="{998BD213-C940-472A-B7E3-B8A0EC9B2CA9}"/>
    <cellStyle name="Normal 7 10 4" xfId="2389" xr:uid="{B0BDB7B5-9F9D-4B05-9012-CA8CE8516953}"/>
    <cellStyle name="Normal 7 11" xfId="373" xr:uid="{00000000-0005-0000-0000-000086060000}"/>
    <cellStyle name="Normal 7 11 2" xfId="1041" xr:uid="{00000000-0005-0000-0000-000087060000}"/>
    <cellStyle name="Normal 7 11 2 2" xfId="3027" xr:uid="{EE9A09A7-8F00-4949-BE19-297248274418}"/>
    <cellStyle name="Normal 7 11 3" xfId="1040" xr:uid="{00000000-0005-0000-0000-000088060000}"/>
    <cellStyle name="Normal 7 11 3 2" xfId="3026" xr:uid="{F27AE47F-2053-4442-A4A0-B48FB747D347}"/>
    <cellStyle name="Normal 7 11 4" xfId="2390" xr:uid="{B9C1CCE6-161D-40AD-9797-742245D935B1}"/>
    <cellStyle name="Normal 7 12" xfId="374" xr:uid="{00000000-0005-0000-0000-000089060000}"/>
    <cellStyle name="Normal 7 12 2" xfId="1043" xr:uid="{00000000-0005-0000-0000-00008A060000}"/>
    <cellStyle name="Normal 7 12 2 2" xfId="3029" xr:uid="{8B2E8814-A8AC-421D-81F5-E427A34822AE}"/>
    <cellStyle name="Normal 7 12 3" xfId="1042" xr:uid="{00000000-0005-0000-0000-00008B060000}"/>
    <cellStyle name="Normal 7 12 3 2" xfId="3028" xr:uid="{BAAE0610-A123-45B7-9C8B-0EB916E0518B}"/>
    <cellStyle name="Normal 7 12 4" xfId="2391" xr:uid="{E71AB564-9939-4DD7-914E-7A532A1841AF}"/>
    <cellStyle name="Normal 7 13" xfId="371" xr:uid="{00000000-0005-0000-0000-00008C060000}"/>
    <cellStyle name="Normal 7 13 2" xfId="1044" xr:uid="{00000000-0005-0000-0000-00008D060000}"/>
    <cellStyle name="Normal 7 13 2 2" xfId="3030" xr:uid="{1DC5274B-7600-4F99-B662-C8BA6536376A}"/>
    <cellStyle name="Normal 7 13 3" xfId="2388" xr:uid="{B519B0DF-F92F-4FB2-98F6-5BB230E27137}"/>
    <cellStyle name="Normal 7 14" xfId="1037" xr:uid="{00000000-0005-0000-0000-00008E060000}"/>
    <cellStyle name="Normal 7 14 2" xfId="3023" xr:uid="{E1B56C33-1A9D-4BE8-AB8B-E43EF0D681D9}"/>
    <cellStyle name="Normal 7 15" xfId="1456" xr:uid="{00000000-0005-0000-0000-00008F060000}"/>
    <cellStyle name="Normal 7 15 2" xfId="3277" xr:uid="{6F46B989-F31C-48D8-86D2-BE2039160992}"/>
    <cellStyle name="Normal 7 16" xfId="1962" xr:uid="{00000000-0005-0000-0000-000090060000}"/>
    <cellStyle name="Normal 7 16 2" xfId="3416" xr:uid="{70A414E3-AD5B-4C25-BC7A-96E247C03D1C}"/>
    <cellStyle name="Normal 7 17" xfId="2045" xr:uid="{00000000-0005-0000-0000-000091060000}"/>
    <cellStyle name="Normal 7 17 2" xfId="3498" xr:uid="{374847B5-0978-4314-82D5-CBA86160733C}"/>
    <cellStyle name="Normal 7 2" xfId="375" xr:uid="{00000000-0005-0000-0000-000092060000}"/>
    <cellStyle name="Normal 7 2 10" xfId="376" xr:uid="{00000000-0005-0000-0000-000093060000}"/>
    <cellStyle name="Normal 7 2 10 2" xfId="1047" xr:uid="{00000000-0005-0000-0000-000094060000}"/>
    <cellStyle name="Normal 7 2 10 2 2" xfId="3033" xr:uid="{A6FEFB96-7F68-4A49-B12B-7BD6C7FA2539}"/>
    <cellStyle name="Normal 7 2 10 3" xfId="1046" xr:uid="{00000000-0005-0000-0000-000095060000}"/>
    <cellStyle name="Normal 7 2 10 3 2" xfId="3032" xr:uid="{62444F27-52E0-4F46-A866-E86CDFC412BA}"/>
    <cellStyle name="Normal 7 2 10 4" xfId="2393" xr:uid="{225E0521-5EBB-4938-8280-9BCE257E254D}"/>
    <cellStyle name="Normal 7 2 11" xfId="377" xr:uid="{00000000-0005-0000-0000-000096060000}"/>
    <cellStyle name="Normal 7 2 11 2" xfId="1049" xr:uid="{00000000-0005-0000-0000-000097060000}"/>
    <cellStyle name="Normal 7 2 11 2 2" xfId="3035" xr:uid="{0CE5D530-5A0F-41FA-A2D3-ADA3E2FCA0C4}"/>
    <cellStyle name="Normal 7 2 11 3" xfId="1048" xr:uid="{00000000-0005-0000-0000-000098060000}"/>
    <cellStyle name="Normal 7 2 11 3 2" xfId="3034" xr:uid="{5DD77583-9A2F-4F8D-A7AF-835F77E3E94E}"/>
    <cellStyle name="Normal 7 2 11 4" xfId="2394" xr:uid="{EE36106D-64D0-414D-A0C5-A5B915BA1362}"/>
    <cellStyle name="Normal 7 2 12" xfId="1050" xr:uid="{00000000-0005-0000-0000-000099060000}"/>
    <cellStyle name="Normal 7 2 12 2" xfId="3036" xr:uid="{BBE62C5B-55D8-4634-990A-380961917F97}"/>
    <cellStyle name="Normal 7 2 13" xfId="1045" xr:uid="{00000000-0005-0000-0000-00009A060000}"/>
    <cellStyle name="Normal 7 2 13 2" xfId="3031" xr:uid="{6D3AF564-B348-4963-932F-69210687497D}"/>
    <cellStyle name="Normal 7 2 14" xfId="1457" xr:uid="{00000000-0005-0000-0000-00009B060000}"/>
    <cellStyle name="Normal 7 2 14 2" xfId="3278" xr:uid="{F431C178-468A-4C72-AC3A-3B4CD095FD5A}"/>
    <cellStyle name="Normal 7 2 15" xfId="1963" xr:uid="{00000000-0005-0000-0000-00009C060000}"/>
    <cellStyle name="Normal 7 2 15 2" xfId="3417" xr:uid="{06316E80-A372-4F02-B04B-7D7D9C9DD62A}"/>
    <cellStyle name="Normal 7 2 16" xfId="2046" xr:uid="{00000000-0005-0000-0000-00009D060000}"/>
    <cellStyle name="Normal 7 2 16 2" xfId="3499" xr:uid="{98B03985-3713-4271-BD7A-312F2BF97EC3}"/>
    <cellStyle name="Normal 7 2 17" xfId="2392" xr:uid="{7FB90F7A-B9EB-46AD-A30B-8E0DC3BC16CC}"/>
    <cellStyle name="Normal 7 2 2" xfId="378" xr:uid="{00000000-0005-0000-0000-00009E060000}"/>
    <cellStyle name="Normal 7 2 2 10" xfId="379" xr:uid="{00000000-0005-0000-0000-00009F060000}"/>
    <cellStyle name="Normal 7 2 2 10 2" xfId="1053" xr:uid="{00000000-0005-0000-0000-0000A0060000}"/>
    <cellStyle name="Normal 7 2 2 10 2 2" xfId="3039" xr:uid="{DABB0118-59CB-4573-B0D7-DEE22996C53A}"/>
    <cellStyle name="Normal 7 2 2 10 3" xfId="1052" xr:uid="{00000000-0005-0000-0000-0000A1060000}"/>
    <cellStyle name="Normal 7 2 2 10 3 2" xfId="3038" xr:uid="{10A31E99-CF73-488B-867A-8831E2C671FE}"/>
    <cellStyle name="Normal 7 2 2 10 4" xfId="2396" xr:uid="{8D3C6E99-7034-4A7B-9D08-9FA5D3A5BD87}"/>
    <cellStyle name="Normal 7 2 2 11" xfId="1054" xr:uid="{00000000-0005-0000-0000-0000A2060000}"/>
    <cellStyle name="Normal 7 2 2 11 2" xfId="3040" xr:uid="{8BED50A8-40E1-4BD3-99E4-96DA96C33770}"/>
    <cellStyle name="Normal 7 2 2 12" xfId="1051" xr:uid="{00000000-0005-0000-0000-0000A3060000}"/>
    <cellStyle name="Normal 7 2 2 12 2" xfId="3037" xr:uid="{484922CE-46D0-4AE5-A4FC-52CD40023DE3}"/>
    <cellStyle name="Normal 7 2 2 13" xfId="2395" xr:uid="{B0F86534-A9AB-4799-8704-79CC40358903}"/>
    <cellStyle name="Normal 7 2 2 2" xfId="380" xr:uid="{00000000-0005-0000-0000-0000A4060000}"/>
    <cellStyle name="Normal 7 2 2 2 2" xfId="1056" xr:uid="{00000000-0005-0000-0000-0000A5060000}"/>
    <cellStyle name="Normal 7 2 2 2 2 2" xfId="3042" xr:uid="{C61CADFF-7F13-4B30-909D-A7E082AA2AD3}"/>
    <cellStyle name="Normal 7 2 2 2 3" xfId="1055" xr:uid="{00000000-0005-0000-0000-0000A6060000}"/>
    <cellStyle name="Normal 7 2 2 2 3 2" xfId="3041" xr:uid="{5467DFB8-636B-4844-ABF2-B02291467A11}"/>
    <cellStyle name="Normal 7 2 2 2 4" xfId="2397" xr:uid="{C28B6BAB-C2AC-4583-9C04-22640B103C9E}"/>
    <cellStyle name="Normal 7 2 2 3" xfId="381" xr:uid="{00000000-0005-0000-0000-0000A7060000}"/>
    <cellStyle name="Normal 7 2 2 3 2" xfId="1058" xr:uid="{00000000-0005-0000-0000-0000A8060000}"/>
    <cellStyle name="Normal 7 2 2 3 2 2" xfId="3044" xr:uid="{761DF8AA-7871-4365-8878-7DEA8DBADB6B}"/>
    <cellStyle name="Normal 7 2 2 3 3" xfId="1057" xr:uid="{00000000-0005-0000-0000-0000A9060000}"/>
    <cellStyle name="Normal 7 2 2 3 3 2" xfId="3043" xr:uid="{1B051C12-11F8-45E7-9017-40E8750C5042}"/>
    <cellStyle name="Normal 7 2 2 3 4" xfId="2398" xr:uid="{8B468DFB-6053-473B-BFFC-C7B3B5B342F5}"/>
    <cellStyle name="Normal 7 2 2 4" xfId="382" xr:uid="{00000000-0005-0000-0000-0000AA060000}"/>
    <cellStyle name="Normal 7 2 2 4 2" xfId="1060" xr:uid="{00000000-0005-0000-0000-0000AB060000}"/>
    <cellStyle name="Normal 7 2 2 4 2 2" xfId="3046" xr:uid="{ABD3197A-A037-4F0D-BC3F-3B0F0275331F}"/>
    <cellStyle name="Normal 7 2 2 4 3" xfId="1059" xr:uid="{00000000-0005-0000-0000-0000AC060000}"/>
    <cellStyle name="Normal 7 2 2 4 3 2" xfId="3045" xr:uid="{EEB00F21-9668-4058-8D93-AD41C6107EF3}"/>
    <cellStyle name="Normal 7 2 2 4 4" xfId="2399" xr:uid="{8BB72BDF-B0F0-43F6-819F-5EDD7259B176}"/>
    <cellStyle name="Normal 7 2 2 5" xfId="383" xr:uid="{00000000-0005-0000-0000-0000AD060000}"/>
    <cellStyle name="Normal 7 2 2 5 2" xfId="1062" xr:uid="{00000000-0005-0000-0000-0000AE060000}"/>
    <cellStyle name="Normal 7 2 2 5 2 2" xfId="3048" xr:uid="{A36179CA-9D36-4974-B1CA-105ECC724F20}"/>
    <cellStyle name="Normal 7 2 2 5 3" xfId="1061" xr:uid="{00000000-0005-0000-0000-0000AF060000}"/>
    <cellStyle name="Normal 7 2 2 5 3 2" xfId="3047" xr:uid="{2E13879D-F023-4751-9E87-3571FE8D4F7D}"/>
    <cellStyle name="Normal 7 2 2 5 4" xfId="2400" xr:uid="{F27322D9-A066-4D37-A93D-8A9A7E9CBAB7}"/>
    <cellStyle name="Normal 7 2 2 6" xfId="384" xr:uid="{00000000-0005-0000-0000-0000B0060000}"/>
    <cellStyle name="Normal 7 2 2 6 2" xfId="1064" xr:uid="{00000000-0005-0000-0000-0000B1060000}"/>
    <cellStyle name="Normal 7 2 2 6 2 2" xfId="3050" xr:uid="{EB7932D3-41AA-417B-B5AF-4DB1681405BB}"/>
    <cellStyle name="Normal 7 2 2 6 3" xfId="1063" xr:uid="{00000000-0005-0000-0000-0000B2060000}"/>
    <cellStyle name="Normal 7 2 2 6 3 2" xfId="3049" xr:uid="{ED867FF4-EBE9-4F85-A5BA-71FFB6ED63A7}"/>
    <cellStyle name="Normal 7 2 2 6 4" xfId="2401" xr:uid="{557856E3-A4A0-4AAB-98DD-8F6CB42851F2}"/>
    <cellStyle name="Normal 7 2 2 7" xfId="385" xr:uid="{00000000-0005-0000-0000-0000B3060000}"/>
    <cellStyle name="Normal 7 2 2 7 2" xfId="1066" xr:uid="{00000000-0005-0000-0000-0000B4060000}"/>
    <cellStyle name="Normal 7 2 2 7 2 2" xfId="3052" xr:uid="{CB46BA14-595D-4751-82E8-1424FC65E2C1}"/>
    <cellStyle name="Normal 7 2 2 7 3" xfId="1065" xr:uid="{00000000-0005-0000-0000-0000B5060000}"/>
    <cellStyle name="Normal 7 2 2 7 3 2" xfId="3051" xr:uid="{C76BDD5D-732B-49D5-89AC-AFD6FB87BAA4}"/>
    <cellStyle name="Normal 7 2 2 7 4" xfId="2402" xr:uid="{CFBEF9DB-90B1-4775-BC3D-DEA1BC1484F4}"/>
    <cellStyle name="Normal 7 2 2 8" xfId="386" xr:uid="{00000000-0005-0000-0000-0000B6060000}"/>
    <cellStyle name="Normal 7 2 2 8 2" xfId="1068" xr:uid="{00000000-0005-0000-0000-0000B7060000}"/>
    <cellStyle name="Normal 7 2 2 8 2 2" xfId="3054" xr:uid="{890EC8BB-F71A-4A33-9597-F48C61029822}"/>
    <cellStyle name="Normal 7 2 2 8 3" xfId="1067" xr:uid="{00000000-0005-0000-0000-0000B8060000}"/>
    <cellStyle name="Normal 7 2 2 8 3 2" xfId="3053" xr:uid="{D6CC3822-5F51-4914-A72E-BDA4293C7090}"/>
    <cellStyle name="Normal 7 2 2 8 4" xfId="2403" xr:uid="{0A11FF38-5BA5-46E0-A3EB-4E5A4BF2AF18}"/>
    <cellStyle name="Normal 7 2 2 9" xfId="387" xr:uid="{00000000-0005-0000-0000-0000B9060000}"/>
    <cellStyle name="Normal 7 2 2 9 2" xfId="1070" xr:uid="{00000000-0005-0000-0000-0000BA060000}"/>
    <cellStyle name="Normal 7 2 2 9 2 2" xfId="3056" xr:uid="{54FDFF80-4D0A-43F2-A97E-D28DF9548016}"/>
    <cellStyle name="Normal 7 2 2 9 3" xfId="1069" xr:uid="{00000000-0005-0000-0000-0000BB060000}"/>
    <cellStyle name="Normal 7 2 2 9 3 2" xfId="3055" xr:uid="{E22A2112-CD5C-44AE-BB2F-138580B0E704}"/>
    <cellStyle name="Normal 7 2 2 9 4" xfId="2404" xr:uid="{0F3AE33E-7479-4524-A549-1500554BF4EF}"/>
    <cellStyle name="Normal 7 2 3" xfId="388" xr:uid="{00000000-0005-0000-0000-0000BC060000}"/>
    <cellStyle name="Normal 7 2 3 2" xfId="1072" xr:uid="{00000000-0005-0000-0000-0000BD060000}"/>
    <cellStyle name="Normal 7 2 3 2 2" xfId="3058" xr:uid="{9BDF4FCF-8FC0-44D7-8820-2874FD9C5224}"/>
    <cellStyle name="Normal 7 2 3 3" xfId="1071" xr:uid="{00000000-0005-0000-0000-0000BE060000}"/>
    <cellStyle name="Normal 7 2 3 3 2" xfId="3057" xr:uid="{30F278BD-01D3-46A8-8039-076043BEAC43}"/>
    <cellStyle name="Normal 7 2 3 4" xfId="2405" xr:uid="{B4812C6E-1A4C-42B9-A371-0929F045B1C5}"/>
    <cellStyle name="Normal 7 2 4" xfId="389" xr:uid="{00000000-0005-0000-0000-0000BF060000}"/>
    <cellStyle name="Normal 7 2 4 2" xfId="1074" xr:uid="{00000000-0005-0000-0000-0000C0060000}"/>
    <cellStyle name="Normal 7 2 4 2 2" xfId="3060" xr:uid="{3357DA78-1B4C-47C9-B1C3-A16F2050C399}"/>
    <cellStyle name="Normal 7 2 4 3" xfId="1073" xr:uid="{00000000-0005-0000-0000-0000C1060000}"/>
    <cellStyle name="Normal 7 2 4 3 2" xfId="3059" xr:uid="{47E031DC-38E9-41EF-B999-A7098763C6B8}"/>
    <cellStyle name="Normal 7 2 4 4" xfId="2406" xr:uid="{8E87321D-275C-48D3-AF38-5BD3548A0C6D}"/>
    <cellStyle name="Normal 7 2 5" xfId="390" xr:uid="{00000000-0005-0000-0000-0000C2060000}"/>
    <cellStyle name="Normal 7 2 5 2" xfId="1076" xr:uid="{00000000-0005-0000-0000-0000C3060000}"/>
    <cellStyle name="Normal 7 2 5 2 2" xfId="3062" xr:uid="{F80F930B-51E1-4CDF-B482-ABF00CD79AF6}"/>
    <cellStyle name="Normal 7 2 5 3" xfId="1075" xr:uid="{00000000-0005-0000-0000-0000C4060000}"/>
    <cellStyle name="Normal 7 2 5 3 2" xfId="3061" xr:uid="{92483A6F-3923-45D7-A53A-28A037C07AC8}"/>
    <cellStyle name="Normal 7 2 5 4" xfId="2407" xr:uid="{ED22A5EA-A887-47F9-9E30-4A3EC3D6B803}"/>
    <cellStyle name="Normal 7 2 6" xfId="391" xr:uid="{00000000-0005-0000-0000-0000C5060000}"/>
    <cellStyle name="Normal 7 2 6 2" xfId="1078" xr:uid="{00000000-0005-0000-0000-0000C6060000}"/>
    <cellStyle name="Normal 7 2 6 2 2" xfId="3064" xr:uid="{D3A7F229-9F75-4040-AE5D-F36F1F53EF7A}"/>
    <cellStyle name="Normal 7 2 6 3" xfId="1077" xr:uid="{00000000-0005-0000-0000-0000C7060000}"/>
    <cellStyle name="Normal 7 2 6 3 2" xfId="3063" xr:uid="{B12ED84C-DB19-41CE-A2FE-463ACDB327AC}"/>
    <cellStyle name="Normal 7 2 6 4" xfId="2408" xr:uid="{B4BE6BBF-8BA6-4965-9CF4-C120593C333D}"/>
    <cellStyle name="Normal 7 2 7" xfId="392" xr:uid="{00000000-0005-0000-0000-0000C8060000}"/>
    <cellStyle name="Normal 7 2 7 2" xfId="1080" xr:uid="{00000000-0005-0000-0000-0000C9060000}"/>
    <cellStyle name="Normal 7 2 7 2 2" xfId="3066" xr:uid="{A3FC7424-CB38-4176-9D9B-DCE40AD0A170}"/>
    <cellStyle name="Normal 7 2 7 3" xfId="1079" xr:uid="{00000000-0005-0000-0000-0000CA060000}"/>
    <cellStyle name="Normal 7 2 7 3 2" xfId="3065" xr:uid="{5E3395FC-B7A1-4A59-90B0-5F7EF3F785DD}"/>
    <cellStyle name="Normal 7 2 7 4" xfId="2409" xr:uid="{76E7CA93-C1AB-48CE-A1A8-C7A69C434941}"/>
    <cellStyle name="Normal 7 2 8" xfId="393" xr:uid="{00000000-0005-0000-0000-0000CB060000}"/>
    <cellStyle name="Normal 7 2 8 2" xfId="1082" xr:uid="{00000000-0005-0000-0000-0000CC060000}"/>
    <cellStyle name="Normal 7 2 8 2 2" xfId="3068" xr:uid="{CD7F648B-3B56-467F-8DF1-6A7903614463}"/>
    <cellStyle name="Normal 7 2 8 3" xfId="1081" xr:uid="{00000000-0005-0000-0000-0000CD060000}"/>
    <cellStyle name="Normal 7 2 8 3 2" xfId="3067" xr:uid="{07AD1245-1C13-4566-93F9-1CE89EB1B949}"/>
    <cellStyle name="Normal 7 2 8 4" xfId="2410" xr:uid="{BF637BF1-4F1D-4A32-A8C4-200AA6CD28EB}"/>
    <cellStyle name="Normal 7 2 9" xfId="394" xr:uid="{00000000-0005-0000-0000-0000CE060000}"/>
    <cellStyle name="Normal 7 2 9 2" xfId="1084" xr:uid="{00000000-0005-0000-0000-0000CF060000}"/>
    <cellStyle name="Normal 7 2 9 2 2" xfId="3070" xr:uid="{16E09A0B-79C6-439D-867E-0894E3E302BC}"/>
    <cellStyle name="Normal 7 2 9 3" xfId="1083" xr:uid="{00000000-0005-0000-0000-0000D0060000}"/>
    <cellStyle name="Normal 7 2 9 3 2" xfId="3069" xr:uid="{332E5C36-05BB-43BD-ACAD-90D94082686C}"/>
    <cellStyle name="Normal 7 2 9 4" xfId="2411" xr:uid="{D91070EE-E061-402E-9554-CA3F516DC61B}"/>
    <cellStyle name="Normal 7 3" xfId="395" xr:uid="{00000000-0005-0000-0000-0000D1060000}"/>
    <cellStyle name="Normal 7 3 10" xfId="396" xr:uid="{00000000-0005-0000-0000-0000D2060000}"/>
    <cellStyle name="Normal 7 3 10 2" xfId="1087" xr:uid="{00000000-0005-0000-0000-0000D3060000}"/>
    <cellStyle name="Normal 7 3 10 2 2" xfId="3073" xr:uid="{863E12C3-13BE-464B-9CBF-A210CFCB0C72}"/>
    <cellStyle name="Normal 7 3 10 3" xfId="1086" xr:uid="{00000000-0005-0000-0000-0000D4060000}"/>
    <cellStyle name="Normal 7 3 10 3 2" xfId="3072" xr:uid="{6B5005B5-EBFB-48EA-9E37-551C23CA4C47}"/>
    <cellStyle name="Normal 7 3 10 4" xfId="2413" xr:uid="{01AB70ED-8586-4879-9377-454E542A12FB}"/>
    <cellStyle name="Normal 7 3 11" xfId="1088" xr:uid="{00000000-0005-0000-0000-0000D5060000}"/>
    <cellStyle name="Normal 7 3 11 2" xfId="3074" xr:uid="{24B49B4C-4798-4653-9BEF-56F6B341056D}"/>
    <cellStyle name="Normal 7 3 12" xfId="1085" xr:uid="{00000000-0005-0000-0000-0000D6060000}"/>
    <cellStyle name="Normal 7 3 12 2" xfId="3071" xr:uid="{A432CE13-57B5-4CA6-ADFE-646B1F1ABA16}"/>
    <cellStyle name="Normal 7 3 13" xfId="1458" xr:uid="{00000000-0005-0000-0000-0000D7060000}"/>
    <cellStyle name="Normal 7 3 13 2" xfId="3279" xr:uid="{CB149712-D328-4490-965B-F910A5FD2C16}"/>
    <cellStyle name="Normal 7 3 14" xfId="1964" xr:uid="{00000000-0005-0000-0000-0000D8060000}"/>
    <cellStyle name="Normal 7 3 14 2" xfId="3418" xr:uid="{EFCDBF8A-F22A-43EE-83C7-ED2604FA7095}"/>
    <cellStyle name="Normal 7 3 15" xfId="2047" xr:uid="{00000000-0005-0000-0000-0000D9060000}"/>
    <cellStyle name="Normal 7 3 15 2" xfId="3500" xr:uid="{973C4549-D869-42ED-9C86-6B34C7BC15F3}"/>
    <cellStyle name="Normal 7 3 16" xfId="2412" xr:uid="{721CD45F-88A8-49E1-AC86-29CE8127C0DC}"/>
    <cellStyle name="Normal 7 3 2" xfId="397" xr:uid="{00000000-0005-0000-0000-0000DA060000}"/>
    <cellStyle name="Normal 7 3 2 2" xfId="1090" xr:uid="{00000000-0005-0000-0000-0000DB060000}"/>
    <cellStyle name="Normal 7 3 2 2 2" xfId="3076" xr:uid="{B356C891-174F-4821-8D63-9A259F33BD48}"/>
    <cellStyle name="Normal 7 3 2 3" xfId="1089" xr:uid="{00000000-0005-0000-0000-0000DC060000}"/>
    <cellStyle name="Normal 7 3 2 3 2" xfId="3075" xr:uid="{845A29B4-3EBE-433E-B89F-0E0CC606BF33}"/>
    <cellStyle name="Normal 7 3 2 4" xfId="2414" xr:uid="{C45BC964-9B16-4DF2-B5F7-8A480ABE28BD}"/>
    <cellStyle name="Normal 7 3 3" xfId="398" xr:uid="{00000000-0005-0000-0000-0000DD060000}"/>
    <cellStyle name="Normal 7 3 3 2" xfId="1092" xr:uid="{00000000-0005-0000-0000-0000DE060000}"/>
    <cellStyle name="Normal 7 3 3 2 2" xfId="3078" xr:uid="{F0EB42D7-9594-411D-BEF4-7F0FF008E6DC}"/>
    <cellStyle name="Normal 7 3 3 3" xfId="1091" xr:uid="{00000000-0005-0000-0000-0000DF060000}"/>
    <cellStyle name="Normal 7 3 3 3 2" xfId="3077" xr:uid="{829DE8F4-0DCB-46E2-909C-D29C542DAEE8}"/>
    <cellStyle name="Normal 7 3 3 4" xfId="2415" xr:uid="{090124CE-72DD-48E1-A66D-E452CDFFFB3B}"/>
    <cellStyle name="Normal 7 3 4" xfId="399" xr:uid="{00000000-0005-0000-0000-0000E0060000}"/>
    <cellStyle name="Normal 7 3 4 2" xfId="1094" xr:uid="{00000000-0005-0000-0000-0000E1060000}"/>
    <cellStyle name="Normal 7 3 4 2 2" xfId="3080" xr:uid="{116DC3CC-DDD5-4CC8-AE46-952B1F74D704}"/>
    <cellStyle name="Normal 7 3 4 3" xfId="1093" xr:uid="{00000000-0005-0000-0000-0000E2060000}"/>
    <cellStyle name="Normal 7 3 4 3 2" xfId="3079" xr:uid="{7B3B0801-A4C4-4E99-81E4-8BB7250EEEED}"/>
    <cellStyle name="Normal 7 3 4 4" xfId="2416" xr:uid="{9052C7A1-DEAF-4C50-BDBE-3025256DDBAB}"/>
    <cellStyle name="Normal 7 3 5" xfId="400" xr:uid="{00000000-0005-0000-0000-0000E3060000}"/>
    <cellStyle name="Normal 7 3 5 2" xfId="1096" xr:uid="{00000000-0005-0000-0000-0000E4060000}"/>
    <cellStyle name="Normal 7 3 5 2 2" xfId="3082" xr:uid="{A2694FAA-7223-458B-A071-71DBD2CB8333}"/>
    <cellStyle name="Normal 7 3 5 3" xfId="1095" xr:uid="{00000000-0005-0000-0000-0000E5060000}"/>
    <cellStyle name="Normal 7 3 5 3 2" xfId="3081" xr:uid="{DDCC7BDF-DFC4-41A5-BABC-C91FB4E7F903}"/>
    <cellStyle name="Normal 7 3 5 4" xfId="2417" xr:uid="{E6C525F0-BBC1-4E7F-A2B8-1C34A88103FE}"/>
    <cellStyle name="Normal 7 3 6" xfId="401" xr:uid="{00000000-0005-0000-0000-0000E6060000}"/>
    <cellStyle name="Normal 7 3 6 2" xfId="1098" xr:uid="{00000000-0005-0000-0000-0000E7060000}"/>
    <cellStyle name="Normal 7 3 6 2 2" xfId="3084" xr:uid="{04BC4E33-0D9D-4B68-9FE3-9B02CB974142}"/>
    <cellStyle name="Normal 7 3 6 3" xfId="1097" xr:uid="{00000000-0005-0000-0000-0000E8060000}"/>
    <cellStyle name="Normal 7 3 6 3 2" xfId="3083" xr:uid="{67674D32-EC27-4AAD-9ADE-E9345FAB4CF3}"/>
    <cellStyle name="Normal 7 3 6 4" xfId="2418" xr:uid="{7DE8871B-B918-47BE-8612-7FE5EBC92D99}"/>
    <cellStyle name="Normal 7 3 7" xfId="402" xr:uid="{00000000-0005-0000-0000-0000E9060000}"/>
    <cellStyle name="Normal 7 3 7 2" xfId="1100" xr:uid="{00000000-0005-0000-0000-0000EA060000}"/>
    <cellStyle name="Normal 7 3 7 2 2" xfId="3086" xr:uid="{68ED6630-9312-4D79-8825-53268F559F24}"/>
    <cellStyle name="Normal 7 3 7 3" xfId="1099" xr:uid="{00000000-0005-0000-0000-0000EB060000}"/>
    <cellStyle name="Normal 7 3 7 3 2" xfId="3085" xr:uid="{1C67B0EE-7911-4DBD-BAB5-934862C4EAC2}"/>
    <cellStyle name="Normal 7 3 7 4" xfId="2419" xr:uid="{214045A2-6B81-49ED-BF97-1B44944DFCE6}"/>
    <cellStyle name="Normal 7 3 8" xfId="403" xr:uid="{00000000-0005-0000-0000-0000EC060000}"/>
    <cellStyle name="Normal 7 3 8 2" xfId="1102" xr:uid="{00000000-0005-0000-0000-0000ED060000}"/>
    <cellStyle name="Normal 7 3 8 2 2" xfId="3088" xr:uid="{18885417-1F0B-4BB1-BEA6-97209D357FF0}"/>
    <cellStyle name="Normal 7 3 8 3" xfId="1101" xr:uid="{00000000-0005-0000-0000-0000EE060000}"/>
    <cellStyle name="Normal 7 3 8 3 2" xfId="3087" xr:uid="{13D14377-678D-48FF-B2C8-437DAC150FA5}"/>
    <cellStyle name="Normal 7 3 8 4" xfId="2420" xr:uid="{B5212788-14A0-4D34-A98F-4BE899C5EA78}"/>
    <cellStyle name="Normal 7 3 9" xfId="404" xr:uid="{00000000-0005-0000-0000-0000EF060000}"/>
    <cellStyle name="Normal 7 3 9 2" xfId="1104" xr:uid="{00000000-0005-0000-0000-0000F0060000}"/>
    <cellStyle name="Normal 7 3 9 2 2" xfId="3090" xr:uid="{254668E1-6330-4FFB-881B-453F8C5700B6}"/>
    <cellStyle name="Normal 7 3 9 3" xfId="1103" xr:uid="{00000000-0005-0000-0000-0000F1060000}"/>
    <cellStyle name="Normal 7 3 9 3 2" xfId="3089" xr:uid="{80080A6B-F3C7-4626-8C00-83FD28E889AE}"/>
    <cellStyle name="Normal 7 3 9 4" xfId="2421" xr:uid="{5BA8FFB4-A5D5-40B6-BEBB-998791F594A7}"/>
    <cellStyle name="Normal 7 4" xfId="405" xr:uid="{00000000-0005-0000-0000-0000F2060000}"/>
    <cellStyle name="Normal 7 4 2" xfId="1106" xr:uid="{00000000-0005-0000-0000-0000F3060000}"/>
    <cellStyle name="Normal 7 4 2 2" xfId="3092" xr:uid="{F82D94D0-169E-4ECC-BCE4-F10738BCCC09}"/>
    <cellStyle name="Normal 7 4 3" xfId="1105" xr:uid="{00000000-0005-0000-0000-0000F4060000}"/>
    <cellStyle name="Normal 7 4 3 2" xfId="3091" xr:uid="{24E70F9D-1A7A-4304-AE4E-3564DDDD9E4A}"/>
    <cellStyle name="Normal 7 4 4" xfId="1459" xr:uid="{00000000-0005-0000-0000-0000F5060000}"/>
    <cellStyle name="Normal 7 4 4 2" xfId="3280" xr:uid="{85E58A73-22F1-4C6D-A7ED-75581865494D}"/>
    <cellStyle name="Normal 7 4 5" xfId="1965" xr:uid="{00000000-0005-0000-0000-0000F6060000}"/>
    <cellStyle name="Normal 7 4 5 2" xfId="3419" xr:uid="{13897074-1837-442B-BF3F-EDC1B7D6AE2E}"/>
    <cellStyle name="Normal 7 4 6" xfId="2048" xr:uid="{00000000-0005-0000-0000-0000F7060000}"/>
    <cellStyle name="Normal 7 4 6 2" xfId="3501" xr:uid="{67FAAD97-1DD3-440D-A6D0-78CF471473BC}"/>
    <cellStyle name="Normal 7 4 7" xfId="2422" xr:uid="{372DAFB7-F369-4D05-93B5-E9EAE8A34E72}"/>
    <cellStyle name="Normal 7 5" xfId="406" xr:uid="{00000000-0005-0000-0000-0000F8060000}"/>
    <cellStyle name="Normal 7 5 2" xfId="1108" xr:uid="{00000000-0005-0000-0000-0000F9060000}"/>
    <cellStyle name="Normal 7 5 2 2" xfId="3094" xr:uid="{1B7CB1F1-1FDC-4E53-B4F0-F3EA24AE75B5}"/>
    <cellStyle name="Normal 7 5 3" xfId="1107" xr:uid="{00000000-0005-0000-0000-0000FA060000}"/>
    <cellStyle name="Normal 7 5 3 2" xfId="3093" xr:uid="{704E05CA-ABA3-42F9-A1BF-6BCA256DE0D0}"/>
    <cellStyle name="Normal 7 5 4" xfId="2423" xr:uid="{BB845376-95A0-423A-999C-9F5E591E1F86}"/>
    <cellStyle name="Normal 7 6" xfId="407" xr:uid="{00000000-0005-0000-0000-0000FB060000}"/>
    <cellStyle name="Normal 7 6 2" xfId="1110" xr:uid="{00000000-0005-0000-0000-0000FC060000}"/>
    <cellStyle name="Normal 7 6 2 2" xfId="3096" xr:uid="{57EA5029-C2AA-478F-B3B0-81272EB9FED5}"/>
    <cellStyle name="Normal 7 6 3" xfId="1109" xr:uid="{00000000-0005-0000-0000-0000FD060000}"/>
    <cellStyle name="Normal 7 6 3 2" xfId="3095" xr:uid="{B83DB01F-2FC8-4F6D-8703-075707ECCFC5}"/>
    <cellStyle name="Normal 7 6 4" xfId="2424" xr:uid="{A8F6E98A-C676-439C-ADED-D3E3A4DF1E21}"/>
    <cellStyle name="Normal 7 7" xfId="408" xr:uid="{00000000-0005-0000-0000-0000FE060000}"/>
    <cellStyle name="Normal 7 7 2" xfId="1112" xr:uid="{00000000-0005-0000-0000-0000FF060000}"/>
    <cellStyle name="Normal 7 7 2 2" xfId="3098" xr:uid="{E1CEC108-C00F-4C8D-AC7E-00BE6CFA4359}"/>
    <cellStyle name="Normal 7 7 3" xfId="1111" xr:uid="{00000000-0005-0000-0000-000000070000}"/>
    <cellStyle name="Normal 7 7 3 2" xfId="3097" xr:uid="{3D81463D-8BF2-4AA2-B712-12F6B4B030A3}"/>
    <cellStyle name="Normal 7 7 4" xfId="2425" xr:uid="{E27C7C7B-D784-4ADE-83E2-5F41320EDFAE}"/>
    <cellStyle name="Normal 7 8" xfId="409" xr:uid="{00000000-0005-0000-0000-000001070000}"/>
    <cellStyle name="Normal 7 8 2" xfId="1114" xr:uid="{00000000-0005-0000-0000-000002070000}"/>
    <cellStyle name="Normal 7 8 2 2" xfId="3100" xr:uid="{9A538096-017C-4780-89B7-76F625712F7A}"/>
    <cellStyle name="Normal 7 8 3" xfId="1113" xr:uid="{00000000-0005-0000-0000-000003070000}"/>
    <cellStyle name="Normal 7 8 3 2" xfId="3099" xr:uid="{AEBD2834-E3F6-46A4-8F4D-EC398D233B51}"/>
    <cellStyle name="Normal 7 8 4" xfId="2426" xr:uid="{5C776198-6EFF-4918-8C78-4C525DED58AB}"/>
    <cellStyle name="Normal 7 9" xfId="410" xr:uid="{00000000-0005-0000-0000-000004070000}"/>
    <cellStyle name="Normal 7 9 2" xfId="1116" xr:uid="{00000000-0005-0000-0000-000005070000}"/>
    <cellStyle name="Normal 7 9 2 2" xfId="3102" xr:uid="{0A3F98C9-9449-4CB6-B552-18A74524EAC6}"/>
    <cellStyle name="Normal 7 9 3" xfId="1115" xr:uid="{00000000-0005-0000-0000-000006070000}"/>
    <cellStyle name="Normal 7 9 3 2" xfId="3101" xr:uid="{C13B85C2-1D6D-4B69-8F7A-DA18603D7F5B}"/>
    <cellStyle name="Normal 7 9 4" xfId="2427" xr:uid="{B0183E88-A09B-4A7A-ADFA-3875684660D9}"/>
    <cellStyle name="Normal 70" xfId="1460" xr:uid="{00000000-0005-0000-0000-000007070000}"/>
    <cellStyle name="Normal 70 2" xfId="1461" xr:uid="{00000000-0005-0000-0000-000008070000}"/>
    <cellStyle name="Normal 70 2 2" xfId="1967" xr:uid="{00000000-0005-0000-0000-000009070000}"/>
    <cellStyle name="Normal 70 2 2 2" xfId="3421" xr:uid="{9F535FA1-8347-4D67-B2ED-5892D22391AD}"/>
    <cellStyle name="Normal 70 2 3" xfId="2050" xr:uid="{00000000-0005-0000-0000-00000A070000}"/>
    <cellStyle name="Normal 70 2 3 2" xfId="3503" xr:uid="{11DDE618-389A-483F-81F5-52A921B33F78}"/>
    <cellStyle name="Normal 70 2 4" xfId="3282" xr:uid="{8132E6BC-F587-48DF-AD51-BB0501567FC3}"/>
    <cellStyle name="Normal 70 3" xfId="1966" xr:uid="{00000000-0005-0000-0000-00000B070000}"/>
    <cellStyle name="Normal 70 3 2" xfId="3420" xr:uid="{1D7B5E2A-E359-43EB-9BF4-EACFFBFDB472}"/>
    <cellStyle name="Normal 70 4" xfId="2049" xr:uid="{00000000-0005-0000-0000-00000C070000}"/>
    <cellStyle name="Normal 70 4 2" xfId="3502" xr:uid="{107E84C7-104C-4C3A-9EAC-13058B431DEC}"/>
    <cellStyle name="Normal 70 5" xfId="3281" xr:uid="{C930B59E-34CB-41F8-803B-0770B1D26ACC}"/>
    <cellStyle name="Normal 71" xfId="1462" xr:uid="{00000000-0005-0000-0000-00000D070000}"/>
    <cellStyle name="Normal 71 2" xfId="1463" xr:uid="{00000000-0005-0000-0000-00000E070000}"/>
    <cellStyle name="Normal 71 2 2" xfId="1969" xr:uid="{00000000-0005-0000-0000-00000F070000}"/>
    <cellStyle name="Normal 71 2 2 2" xfId="3423" xr:uid="{3948D279-C96E-489A-8D7B-84DAF9A258AE}"/>
    <cellStyle name="Normal 71 2 3" xfId="2052" xr:uid="{00000000-0005-0000-0000-000010070000}"/>
    <cellStyle name="Normal 71 2 3 2" xfId="3505" xr:uid="{47337716-D824-4C63-80B9-C7BE77275191}"/>
    <cellStyle name="Normal 71 2 4" xfId="3284" xr:uid="{6AB1B72D-D8FA-44D3-9BC6-1B5973B55E1D}"/>
    <cellStyle name="Normal 71 3" xfId="1968" xr:uid="{00000000-0005-0000-0000-000011070000}"/>
    <cellStyle name="Normal 71 3 2" xfId="3422" xr:uid="{DBE13138-1997-47DD-AE57-22E5FD73B066}"/>
    <cellStyle name="Normal 71 4" xfId="2051" xr:uid="{00000000-0005-0000-0000-000012070000}"/>
    <cellStyle name="Normal 71 4 2" xfId="3504" xr:uid="{DE95B983-83CC-4EF9-B77A-E08C346A1A7D}"/>
    <cellStyle name="Normal 71 5" xfId="3283" xr:uid="{745CC363-84BE-42E4-A2C4-D74C88ADD6C7}"/>
    <cellStyle name="Normal 72" xfId="1464" xr:uid="{00000000-0005-0000-0000-000013070000}"/>
    <cellStyle name="Normal 72 2" xfId="1465" xr:uid="{00000000-0005-0000-0000-000014070000}"/>
    <cellStyle name="Normal 72 2 2" xfId="1971" xr:uid="{00000000-0005-0000-0000-000015070000}"/>
    <cellStyle name="Normal 72 2 2 2" xfId="3425" xr:uid="{66C85B60-D2EB-44AC-8A1A-7D0B35A64411}"/>
    <cellStyle name="Normal 72 2 3" xfId="2054" xr:uid="{00000000-0005-0000-0000-000016070000}"/>
    <cellStyle name="Normal 72 2 3 2" xfId="3507" xr:uid="{502F69BA-BAA4-4470-9D36-AFB97830FBB4}"/>
    <cellStyle name="Normal 72 2 4" xfId="3286" xr:uid="{A6103834-62F2-4D42-813D-E1C2DF521872}"/>
    <cellStyle name="Normal 72 3" xfId="1970" xr:uid="{00000000-0005-0000-0000-000017070000}"/>
    <cellStyle name="Normal 72 3 2" xfId="3424" xr:uid="{3CE01EE1-D900-4924-BF80-C7A4CF315F4D}"/>
    <cellStyle name="Normal 72 4" xfId="2053" xr:uid="{00000000-0005-0000-0000-000018070000}"/>
    <cellStyle name="Normal 72 4 2" xfId="3506" xr:uid="{A9A37BC9-A4E1-4B83-9DB9-26F4E703DF00}"/>
    <cellStyle name="Normal 72 5" xfId="3285" xr:uid="{CDDF26D2-B467-448D-AE64-8F46C4F0291D}"/>
    <cellStyle name="Normal 73" xfId="1466" xr:uid="{00000000-0005-0000-0000-000019070000}"/>
    <cellStyle name="Normal 73 2" xfId="1467" xr:uid="{00000000-0005-0000-0000-00001A070000}"/>
    <cellStyle name="Normal 73 2 2" xfId="1973" xr:uid="{00000000-0005-0000-0000-00001B070000}"/>
    <cellStyle name="Normal 73 2 2 2" xfId="3427" xr:uid="{5BEB108A-BAB2-4674-93B0-ED424E493F7E}"/>
    <cellStyle name="Normal 73 2 3" xfId="2056" xr:uid="{00000000-0005-0000-0000-00001C070000}"/>
    <cellStyle name="Normal 73 2 3 2" xfId="3509" xr:uid="{CA14B0A9-9321-4AD9-B147-A7184D15B316}"/>
    <cellStyle name="Normal 73 2 4" xfId="3288" xr:uid="{AC864A63-85DE-4FC1-9690-45C3E1B136E9}"/>
    <cellStyle name="Normal 73 3" xfId="1972" xr:uid="{00000000-0005-0000-0000-00001D070000}"/>
    <cellStyle name="Normal 73 3 2" xfId="3426" xr:uid="{3D2E0DC2-785C-4BBB-AE70-F2D9B073B696}"/>
    <cellStyle name="Normal 73 4" xfId="2055" xr:uid="{00000000-0005-0000-0000-00001E070000}"/>
    <cellStyle name="Normal 73 4 2" xfId="3508" xr:uid="{4E6916EB-3849-40D7-BA92-EB1D1AAC62FB}"/>
    <cellStyle name="Normal 73 5" xfId="3287" xr:uid="{3D9A513B-CD3B-4CA5-90CE-5EBA4E293274}"/>
    <cellStyle name="Normal 74" xfId="1468" xr:uid="{00000000-0005-0000-0000-00001F070000}"/>
    <cellStyle name="Normal 74 2" xfId="1469" xr:uid="{00000000-0005-0000-0000-000020070000}"/>
    <cellStyle name="Normal 74 2 2" xfId="1975" xr:uid="{00000000-0005-0000-0000-000021070000}"/>
    <cellStyle name="Normal 74 2 2 2" xfId="3429" xr:uid="{D2F4E53A-CDE8-4FB8-9270-64822D828B97}"/>
    <cellStyle name="Normal 74 2 3" xfId="2058" xr:uid="{00000000-0005-0000-0000-000022070000}"/>
    <cellStyle name="Normal 74 2 3 2" xfId="3511" xr:uid="{B2ECB352-DB96-4150-A5F6-8E76EA0CEEA4}"/>
    <cellStyle name="Normal 74 2 4" xfId="3290" xr:uid="{F3A5052C-4319-4E2F-B176-B7C95F704E94}"/>
    <cellStyle name="Normal 74 3" xfId="1974" xr:uid="{00000000-0005-0000-0000-000023070000}"/>
    <cellStyle name="Normal 74 3 2" xfId="3428" xr:uid="{19C4B665-C831-4F14-B54B-0618F8F787B1}"/>
    <cellStyle name="Normal 74 4" xfId="2057" xr:uid="{00000000-0005-0000-0000-000024070000}"/>
    <cellStyle name="Normal 74 4 2" xfId="3510" xr:uid="{1AD9A14A-DB2F-4B88-972A-2EFABE091C93}"/>
    <cellStyle name="Normal 74 5" xfId="3289" xr:uid="{17C12E57-E71F-465B-864C-EE3B5FFD33B3}"/>
    <cellStyle name="Normal 75" xfId="1470" xr:uid="{00000000-0005-0000-0000-000025070000}"/>
    <cellStyle name="Normal 75 2" xfId="1471" xr:uid="{00000000-0005-0000-0000-000026070000}"/>
    <cellStyle name="Normal 75 2 2" xfId="1977" xr:uid="{00000000-0005-0000-0000-000027070000}"/>
    <cellStyle name="Normal 75 2 2 2" xfId="3431" xr:uid="{F92DDAC4-791E-4F57-BC7D-70CB4B45C41E}"/>
    <cellStyle name="Normal 75 2 3" xfId="2060" xr:uid="{00000000-0005-0000-0000-000028070000}"/>
    <cellStyle name="Normal 75 2 3 2" xfId="3513" xr:uid="{8F0C1323-0210-4EE5-BF8C-5E9D4238393C}"/>
    <cellStyle name="Normal 75 2 4" xfId="3292" xr:uid="{57522CCC-768A-4259-ACAD-BE2BC30B08A0}"/>
    <cellStyle name="Normal 75 3" xfId="1976" xr:uid="{00000000-0005-0000-0000-000029070000}"/>
    <cellStyle name="Normal 75 3 2" xfId="3430" xr:uid="{37836CDB-9EEC-4C1C-B95B-6102E8CE6029}"/>
    <cellStyle name="Normal 75 4" xfId="2059" xr:uid="{00000000-0005-0000-0000-00002A070000}"/>
    <cellStyle name="Normal 75 4 2" xfId="3512" xr:uid="{DCE6C398-8424-4770-81C4-BB382DFAEA6D}"/>
    <cellStyle name="Normal 75 5" xfId="3291" xr:uid="{6E9F56BB-E2A6-411A-9D73-78724E29F94F}"/>
    <cellStyle name="Normal 76" xfId="1472" xr:uid="{00000000-0005-0000-0000-00002B070000}"/>
    <cellStyle name="Normal 76 2" xfId="1473" xr:uid="{00000000-0005-0000-0000-00002C070000}"/>
    <cellStyle name="Normal 76 2 2" xfId="1979" xr:uid="{00000000-0005-0000-0000-00002D070000}"/>
    <cellStyle name="Normal 76 2 2 2" xfId="3433" xr:uid="{5624163E-281F-4FC7-96F3-8623CA6A0971}"/>
    <cellStyle name="Normal 76 2 3" xfId="2062" xr:uid="{00000000-0005-0000-0000-00002E070000}"/>
    <cellStyle name="Normal 76 2 3 2" xfId="3515" xr:uid="{905B1275-E05C-4654-8F4D-20B8C12BCFC9}"/>
    <cellStyle name="Normal 76 2 4" xfId="3294" xr:uid="{E7ACD7FB-2F28-42CD-84D2-C4EA2417408C}"/>
    <cellStyle name="Normal 76 3" xfId="1978" xr:uid="{00000000-0005-0000-0000-00002F070000}"/>
    <cellStyle name="Normal 76 3 2" xfId="3432" xr:uid="{3B79CFC8-D343-4C64-B625-6FD9B4EDA090}"/>
    <cellStyle name="Normal 76 4" xfId="2061" xr:uid="{00000000-0005-0000-0000-000030070000}"/>
    <cellStyle name="Normal 76 4 2" xfId="3514" xr:uid="{6FFF495E-292C-43AA-9832-883262706B77}"/>
    <cellStyle name="Normal 76 5" xfId="3293" xr:uid="{21007E1C-AAC4-4DF6-8B7D-D10077BB3643}"/>
    <cellStyle name="Normal 77" xfId="1474" xr:uid="{00000000-0005-0000-0000-000031070000}"/>
    <cellStyle name="Normal 77 2" xfId="1475" xr:uid="{00000000-0005-0000-0000-000032070000}"/>
    <cellStyle name="Normal 77 2 2" xfId="1981" xr:uid="{00000000-0005-0000-0000-000033070000}"/>
    <cellStyle name="Normal 77 2 2 2" xfId="3435" xr:uid="{E98DC653-F2B2-4064-A529-729A3A9B603B}"/>
    <cellStyle name="Normal 77 2 3" xfId="2064" xr:uid="{00000000-0005-0000-0000-000034070000}"/>
    <cellStyle name="Normal 77 2 3 2" xfId="3517" xr:uid="{B681E8E7-B56B-430C-9A74-1D88EA5A3EDB}"/>
    <cellStyle name="Normal 77 2 4" xfId="3296" xr:uid="{337EC6B1-333C-484D-8009-6EF7479A9B26}"/>
    <cellStyle name="Normal 77 3" xfId="1980" xr:uid="{00000000-0005-0000-0000-000035070000}"/>
    <cellStyle name="Normal 77 3 2" xfId="3434" xr:uid="{2DFF5EEF-0EDB-4E3C-8CCE-E94BDC2AA591}"/>
    <cellStyle name="Normal 77 4" xfId="2063" xr:uid="{00000000-0005-0000-0000-000036070000}"/>
    <cellStyle name="Normal 77 4 2" xfId="3516" xr:uid="{83E9E2F4-AE34-4A41-9645-962C5A5B66A5}"/>
    <cellStyle name="Normal 77 5" xfId="3295" xr:uid="{317E47B0-2233-4022-8FB7-58AC1D764686}"/>
    <cellStyle name="Normal 8" xfId="16" xr:uid="{00000000-0005-0000-0000-000037070000}"/>
    <cellStyle name="Normal 8 2" xfId="411" xr:uid="{00000000-0005-0000-0000-000038070000}"/>
    <cellStyle name="Normal 8 2 2" xfId="2428" xr:uid="{E6AAE283-10CC-470F-98B6-B9C42BBB4451}"/>
    <cellStyle name="Normal 8 3" xfId="1117" xr:uid="{00000000-0005-0000-0000-000039070000}"/>
    <cellStyle name="Normal 8 4" xfId="1476" xr:uid="{00000000-0005-0000-0000-00003A070000}"/>
    <cellStyle name="Normal 8 4 2" xfId="3297" xr:uid="{7D3717FE-69E5-441E-8DC9-20A1E41B70B7}"/>
    <cellStyle name="Normal 8 5" xfId="1982" xr:uid="{00000000-0005-0000-0000-00003B070000}"/>
    <cellStyle name="Normal 8 5 2" xfId="3436" xr:uid="{DC4797FC-3F87-4B81-A65C-4B6232CCE048}"/>
    <cellStyle name="Normal 8 6" xfId="2065" xr:uid="{00000000-0005-0000-0000-00003C070000}"/>
    <cellStyle name="Normal 8 6 2" xfId="3518" xr:uid="{707ADF94-6EE5-48C4-9E7E-4825E9FF2D39}"/>
    <cellStyle name="Normal 8 7" xfId="2123" xr:uid="{DAF4BB19-2188-446B-AECA-EA123F186AB4}"/>
    <cellStyle name="Normal 80" xfId="1477" xr:uid="{00000000-0005-0000-0000-00003D070000}"/>
    <cellStyle name="Normal 80 2" xfId="1478" xr:uid="{00000000-0005-0000-0000-00003E070000}"/>
    <cellStyle name="Normal 80 2 2" xfId="1984" xr:uid="{00000000-0005-0000-0000-00003F070000}"/>
    <cellStyle name="Normal 80 2 2 2" xfId="3438" xr:uid="{A790633A-A19A-4D9F-949F-DEC935EB2EA3}"/>
    <cellStyle name="Normal 80 2 3" xfId="2067" xr:uid="{00000000-0005-0000-0000-000040070000}"/>
    <cellStyle name="Normal 80 2 3 2" xfId="3520" xr:uid="{6412CAD8-354E-4328-8126-E55DF8E75787}"/>
    <cellStyle name="Normal 80 2 4" xfId="3299" xr:uid="{A670F2B6-F13A-41F1-813D-962F44A479A5}"/>
    <cellStyle name="Normal 80 3" xfId="1983" xr:uid="{00000000-0005-0000-0000-000041070000}"/>
    <cellStyle name="Normal 80 3 2" xfId="3437" xr:uid="{6C454093-35B1-451C-B43D-4BCE95955EC2}"/>
    <cellStyle name="Normal 80 4" xfId="2066" xr:uid="{00000000-0005-0000-0000-000042070000}"/>
    <cellStyle name="Normal 80 4 2" xfId="3519" xr:uid="{3F86ECDD-E819-4359-B1F8-94995C14003D}"/>
    <cellStyle name="Normal 80 5" xfId="3298" xr:uid="{EABB2CA5-D151-4AC5-A179-38059BA3F6E0}"/>
    <cellStyle name="Normal 82" xfId="1479" xr:uid="{00000000-0005-0000-0000-000043070000}"/>
    <cellStyle name="Normal 82 2" xfId="1480" xr:uid="{00000000-0005-0000-0000-000044070000}"/>
    <cellStyle name="Normal 82 2 2" xfId="1986" xr:uid="{00000000-0005-0000-0000-000045070000}"/>
    <cellStyle name="Normal 82 2 2 2" xfId="3440" xr:uid="{E990E9B2-94A9-41DE-93A2-8EC0C4E080D1}"/>
    <cellStyle name="Normal 82 2 3" xfId="2069" xr:uid="{00000000-0005-0000-0000-000046070000}"/>
    <cellStyle name="Normal 82 2 3 2" xfId="3522" xr:uid="{825DCEB2-7BCC-4BE7-A098-C4915ED1E810}"/>
    <cellStyle name="Normal 82 2 4" xfId="3301" xr:uid="{CB48BDA5-3F81-4CD2-9EE2-5A0DB9BFBC70}"/>
    <cellStyle name="Normal 82 3" xfId="1985" xr:uid="{00000000-0005-0000-0000-000047070000}"/>
    <cellStyle name="Normal 82 3 2" xfId="3439" xr:uid="{111897BC-7B3B-4107-A18F-E773DDF3C5F1}"/>
    <cellStyle name="Normal 82 4" xfId="2068" xr:uid="{00000000-0005-0000-0000-000048070000}"/>
    <cellStyle name="Normal 82 4 2" xfId="3521" xr:uid="{698130EB-FB96-43B6-9EF0-6DBE9A6A1449}"/>
    <cellStyle name="Normal 82 5" xfId="3300" xr:uid="{E45DD46B-312E-4E2A-9736-C2DA70540D87}"/>
    <cellStyle name="Normal 88" xfId="1481" xr:uid="{00000000-0005-0000-0000-000049070000}"/>
    <cellStyle name="Normal 88 2" xfId="1482" xr:uid="{00000000-0005-0000-0000-00004A070000}"/>
    <cellStyle name="Normal 88 2 2" xfId="1988" xr:uid="{00000000-0005-0000-0000-00004B070000}"/>
    <cellStyle name="Normal 88 2 2 2" xfId="3442" xr:uid="{073551AD-03F1-4AFB-8CB5-2EABF8B16C99}"/>
    <cellStyle name="Normal 88 2 3" xfId="2071" xr:uid="{00000000-0005-0000-0000-00004C070000}"/>
    <cellStyle name="Normal 88 2 3 2" xfId="3524" xr:uid="{EA5B96AD-FACA-4294-B5D7-6D2E00A8AD1E}"/>
    <cellStyle name="Normal 88 2 4" xfId="3303" xr:uid="{82B74395-3F31-4DE7-966B-0264DE734120}"/>
    <cellStyle name="Normal 88 3" xfId="1987" xr:uid="{00000000-0005-0000-0000-00004D070000}"/>
    <cellStyle name="Normal 88 3 2" xfId="3441" xr:uid="{C76DB4C7-E7F1-454D-BEF4-DF9F7836A9B3}"/>
    <cellStyle name="Normal 88 4" xfId="2070" xr:uid="{00000000-0005-0000-0000-00004E070000}"/>
    <cellStyle name="Normal 88 4 2" xfId="3523" xr:uid="{AF29AAF7-850E-4BB3-A659-4C88A32B9AB7}"/>
    <cellStyle name="Normal 88 5" xfId="3302" xr:uid="{11E7D73A-D292-4942-B840-88369285D00B}"/>
    <cellStyle name="Normal 9" xfId="412" xr:uid="{00000000-0005-0000-0000-00004F070000}"/>
    <cellStyle name="Normal 9 10" xfId="413" xr:uid="{00000000-0005-0000-0000-000050070000}"/>
    <cellStyle name="Normal 9 10 2" xfId="1120" xr:uid="{00000000-0005-0000-0000-000051070000}"/>
    <cellStyle name="Normal 9 10 2 2" xfId="3105" xr:uid="{932D2237-58C5-4B1F-8ABA-0539D7FE85C4}"/>
    <cellStyle name="Normal 9 10 3" xfId="1119" xr:uid="{00000000-0005-0000-0000-000052070000}"/>
    <cellStyle name="Normal 9 10 3 2" xfId="3104" xr:uid="{3034A9E3-26C4-45A5-B9D1-DE17BA8F3DAC}"/>
    <cellStyle name="Normal 9 10 4" xfId="2430" xr:uid="{8E1A7846-1C01-4EA3-910D-62292517F4C9}"/>
    <cellStyle name="Normal 9 11" xfId="414" xr:uid="{00000000-0005-0000-0000-000053070000}"/>
    <cellStyle name="Normal 9 11 2" xfId="1122" xr:uid="{00000000-0005-0000-0000-000054070000}"/>
    <cellStyle name="Normal 9 11 2 2" xfId="3107" xr:uid="{0A577AC6-F13A-477D-BE8D-7B2E195A9A1E}"/>
    <cellStyle name="Normal 9 11 3" xfId="1121" xr:uid="{00000000-0005-0000-0000-000055070000}"/>
    <cellStyle name="Normal 9 11 3 2" xfId="3106" xr:uid="{8717C5E6-A0F5-4B98-AB5A-B57A97E5D977}"/>
    <cellStyle name="Normal 9 11 4" xfId="2431" xr:uid="{E9250DA4-4B2E-42FF-B68C-B03B71D88D64}"/>
    <cellStyle name="Normal 9 12" xfId="1123" xr:uid="{00000000-0005-0000-0000-000056070000}"/>
    <cellStyle name="Normal 9 12 2" xfId="3108" xr:uid="{393A32A5-D690-4688-8FE8-9E99D17E73CC}"/>
    <cellStyle name="Normal 9 13" xfId="1118" xr:uid="{00000000-0005-0000-0000-000057070000}"/>
    <cellStyle name="Normal 9 13 2" xfId="3103" xr:uid="{5155ED53-1AD2-490E-A1DD-2F1354A05934}"/>
    <cellStyle name="Normal 9 14" xfId="1483" xr:uid="{00000000-0005-0000-0000-000058070000}"/>
    <cellStyle name="Normal 9 14 2" xfId="3304" xr:uid="{6E33FB25-F086-43EF-9AE1-D00ADCD13717}"/>
    <cellStyle name="Normal 9 15" xfId="1989" xr:uid="{00000000-0005-0000-0000-000059070000}"/>
    <cellStyle name="Normal 9 15 2" xfId="3443" xr:uid="{BE231667-EBD4-4196-A6E4-0623B12863DE}"/>
    <cellStyle name="Normal 9 16" xfId="2072" xr:uid="{00000000-0005-0000-0000-00005A070000}"/>
    <cellStyle name="Normal 9 16 2" xfId="3525" xr:uid="{92D04097-B9EA-4225-A692-973E6CA2DC2F}"/>
    <cellStyle name="Normal 9 17" xfId="2429" xr:uid="{6EFC3F83-8647-4FE2-966C-687AC092611E}"/>
    <cellStyle name="Normal 9 2" xfId="415" xr:uid="{00000000-0005-0000-0000-00005B070000}"/>
    <cellStyle name="Normal 9 2 10" xfId="416" xr:uid="{00000000-0005-0000-0000-00005C070000}"/>
    <cellStyle name="Normal 9 2 10 2" xfId="1126" xr:uid="{00000000-0005-0000-0000-00005D070000}"/>
    <cellStyle name="Normal 9 2 10 2 2" xfId="3111" xr:uid="{2A05C6B4-093E-43D2-85EE-5805DEC0BBC3}"/>
    <cellStyle name="Normal 9 2 10 3" xfId="1125" xr:uid="{00000000-0005-0000-0000-00005E070000}"/>
    <cellStyle name="Normal 9 2 10 3 2" xfId="3110" xr:uid="{F3EF985C-CE6B-4362-8AEB-4F03D045EDB6}"/>
    <cellStyle name="Normal 9 2 10 4" xfId="2433" xr:uid="{8BE1EA14-A4FB-47D5-AF9B-4F8BEB69ADEF}"/>
    <cellStyle name="Normal 9 2 11" xfId="1127" xr:uid="{00000000-0005-0000-0000-00005F070000}"/>
    <cellStyle name="Normal 9 2 11 2" xfId="3112" xr:uid="{4ABD2830-A207-40E7-AEC9-F4EDA994B8DE}"/>
    <cellStyle name="Normal 9 2 12" xfId="1124" xr:uid="{00000000-0005-0000-0000-000060070000}"/>
    <cellStyle name="Normal 9 2 12 2" xfId="3109" xr:uid="{62D6FDA0-99CF-4AC4-AC17-362812772A25}"/>
    <cellStyle name="Normal 9 2 13" xfId="2432" xr:uid="{1865DD8B-7DB0-4B35-AB0D-F9BB360A92AA}"/>
    <cellStyle name="Normal 9 2 2" xfId="417" xr:uid="{00000000-0005-0000-0000-000061070000}"/>
    <cellStyle name="Normal 9 2 2 2" xfId="1129" xr:uid="{00000000-0005-0000-0000-000062070000}"/>
    <cellStyle name="Normal 9 2 2 2 2" xfId="3114" xr:uid="{B48F2ACD-DCAD-4A7E-B7C2-37024F94F366}"/>
    <cellStyle name="Normal 9 2 2 3" xfId="1128" xr:uid="{00000000-0005-0000-0000-000063070000}"/>
    <cellStyle name="Normal 9 2 2 3 2" xfId="3113" xr:uid="{086BBBDF-CA83-4AA9-9A8F-D84BADBA8E60}"/>
    <cellStyle name="Normal 9 2 2 4" xfId="2434" xr:uid="{0B13CAB2-67CD-4173-8311-E8A3B91A6163}"/>
    <cellStyle name="Normal 9 2 3" xfId="418" xr:uid="{00000000-0005-0000-0000-000064070000}"/>
    <cellStyle name="Normal 9 2 3 2" xfId="1131" xr:uid="{00000000-0005-0000-0000-000065070000}"/>
    <cellStyle name="Normal 9 2 3 2 2" xfId="3116" xr:uid="{80768CEE-0F0B-4480-8E11-E76EA857EE5C}"/>
    <cellStyle name="Normal 9 2 3 3" xfId="1130" xr:uid="{00000000-0005-0000-0000-000066070000}"/>
    <cellStyle name="Normal 9 2 3 3 2" xfId="3115" xr:uid="{048E0B2D-B6D4-48EF-A56B-8809E8F2CDEC}"/>
    <cellStyle name="Normal 9 2 3 4" xfId="2435" xr:uid="{F795601B-50AE-4935-A841-8CCCAF396325}"/>
    <cellStyle name="Normal 9 2 4" xfId="419" xr:uid="{00000000-0005-0000-0000-000067070000}"/>
    <cellStyle name="Normal 9 2 4 2" xfId="1133" xr:uid="{00000000-0005-0000-0000-000068070000}"/>
    <cellStyle name="Normal 9 2 4 2 2" xfId="3118" xr:uid="{C5E988EA-E58E-4417-A8D5-850A4CEB2301}"/>
    <cellStyle name="Normal 9 2 4 3" xfId="1132" xr:uid="{00000000-0005-0000-0000-000069070000}"/>
    <cellStyle name="Normal 9 2 4 3 2" xfId="3117" xr:uid="{02C3836A-6662-4125-9DE7-8F7E120469B7}"/>
    <cellStyle name="Normal 9 2 4 4" xfId="2436" xr:uid="{9CBE2F0D-3673-4011-B6F5-E2E109127FF6}"/>
    <cellStyle name="Normal 9 2 5" xfId="420" xr:uid="{00000000-0005-0000-0000-00006A070000}"/>
    <cellStyle name="Normal 9 2 5 2" xfId="1135" xr:uid="{00000000-0005-0000-0000-00006B070000}"/>
    <cellStyle name="Normal 9 2 5 2 2" xfId="3120" xr:uid="{AAE99A22-2C51-491A-A80F-B537030AC2A7}"/>
    <cellStyle name="Normal 9 2 5 3" xfId="1134" xr:uid="{00000000-0005-0000-0000-00006C070000}"/>
    <cellStyle name="Normal 9 2 5 3 2" xfId="3119" xr:uid="{0E1A1617-D7E1-46E3-B6C3-C6259267E961}"/>
    <cellStyle name="Normal 9 2 5 4" xfId="2437" xr:uid="{CA106B2C-C763-4FFC-9074-35BBAE2BBB12}"/>
    <cellStyle name="Normal 9 2 6" xfId="421" xr:uid="{00000000-0005-0000-0000-00006D070000}"/>
    <cellStyle name="Normal 9 2 6 2" xfId="1137" xr:uid="{00000000-0005-0000-0000-00006E070000}"/>
    <cellStyle name="Normal 9 2 6 2 2" xfId="3122" xr:uid="{DB34009D-E77F-4A84-B094-2EE38C945562}"/>
    <cellStyle name="Normal 9 2 6 3" xfId="1136" xr:uid="{00000000-0005-0000-0000-00006F070000}"/>
    <cellStyle name="Normal 9 2 6 3 2" xfId="3121" xr:uid="{13A22740-5088-4AB4-8558-BE5EB24F3A72}"/>
    <cellStyle name="Normal 9 2 6 4" xfId="2438" xr:uid="{22EB01EF-D933-4D21-8583-A99839E235AE}"/>
    <cellStyle name="Normal 9 2 7" xfId="422" xr:uid="{00000000-0005-0000-0000-000070070000}"/>
    <cellStyle name="Normal 9 2 7 2" xfId="1139" xr:uid="{00000000-0005-0000-0000-000071070000}"/>
    <cellStyle name="Normal 9 2 7 2 2" xfId="3124" xr:uid="{77CCB084-BFD5-4EB5-8D8D-F10B34298C1A}"/>
    <cellStyle name="Normal 9 2 7 3" xfId="1138" xr:uid="{00000000-0005-0000-0000-000072070000}"/>
    <cellStyle name="Normal 9 2 7 3 2" xfId="3123" xr:uid="{4A0DF669-7C93-4588-8E02-A8442D8E6ED1}"/>
    <cellStyle name="Normal 9 2 7 4" xfId="2439" xr:uid="{B04F146B-8376-45D4-AC6B-6F602A4CA423}"/>
    <cellStyle name="Normal 9 2 8" xfId="423" xr:uid="{00000000-0005-0000-0000-000073070000}"/>
    <cellStyle name="Normal 9 2 8 2" xfId="1141" xr:uid="{00000000-0005-0000-0000-000074070000}"/>
    <cellStyle name="Normal 9 2 8 2 2" xfId="3126" xr:uid="{44DDEDFD-C1B7-46A3-9C11-7CF60A1D8BAB}"/>
    <cellStyle name="Normal 9 2 8 3" xfId="1140" xr:uid="{00000000-0005-0000-0000-000075070000}"/>
    <cellStyle name="Normal 9 2 8 3 2" xfId="3125" xr:uid="{0B8346F4-457A-492D-9270-0F284773263D}"/>
    <cellStyle name="Normal 9 2 8 4" xfId="2440" xr:uid="{69D067FF-7B4C-4CCC-8AD0-743BE7877B3A}"/>
    <cellStyle name="Normal 9 2 9" xfId="424" xr:uid="{00000000-0005-0000-0000-000076070000}"/>
    <cellStyle name="Normal 9 2 9 2" xfId="1143" xr:uid="{00000000-0005-0000-0000-000077070000}"/>
    <cellStyle name="Normal 9 2 9 2 2" xfId="3128" xr:uid="{E651E500-1D7D-4DF4-ACFE-402B75F48EB7}"/>
    <cellStyle name="Normal 9 2 9 3" xfId="1142" xr:uid="{00000000-0005-0000-0000-000078070000}"/>
    <cellStyle name="Normal 9 2 9 3 2" xfId="3127" xr:uid="{C18E8944-ED14-4034-9B6E-559E995DA788}"/>
    <cellStyle name="Normal 9 2 9 4" xfId="2441" xr:uid="{75586AA0-D662-42F3-9BE1-A4A15DA43020}"/>
    <cellStyle name="Normal 9 3" xfId="425" xr:uid="{00000000-0005-0000-0000-000079070000}"/>
    <cellStyle name="Normal 9 3 2" xfId="1145" xr:uid="{00000000-0005-0000-0000-00007A070000}"/>
    <cellStyle name="Normal 9 3 2 2" xfId="3130" xr:uid="{A18109CF-0869-473F-BEDE-7546DBBDF7A1}"/>
    <cellStyle name="Normal 9 3 3" xfId="1144" xr:uid="{00000000-0005-0000-0000-00007B070000}"/>
    <cellStyle name="Normal 9 3 3 2" xfId="3129" xr:uid="{684EE3F2-A0CE-4F6A-9864-720A95478773}"/>
    <cellStyle name="Normal 9 3 4" xfId="2442" xr:uid="{FDE1C307-8098-4121-A913-82242D1F81F1}"/>
    <cellStyle name="Normal 9 4" xfId="426" xr:uid="{00000000-0005-0000-0000-00007C070000}"/>
    <cellStyle name="Normal 9 4 2" xfId="1147" xr:uid="{00000000-0005-0000-0000-00007D070000}"/>
    <cellStyle name="Normal 9 4 2 2" xfId="3132" xr:uid="{EB577A87-2A96-4FB8-A0F8-A50CA41523BA}"/>
    <cellStyle name="Normal 9 4 3" xfId="1146" xr:uid="{00000000-0005-0000-0000-00007E070000}"/>
    <cellStyle name="Normal 9 4 3 2" xfId="3131" xr:uid="{AB7E7F65-93EE-46CD-A36A-E6F8ED1B6F66}"/>
    <cellStyle name="Normal 9 4 4" xfId="2443" xr:uid="{F90816B2-FEF2-4055-815C-A00296B3D633}"/>
    <cellStyle name="Normal 9 5" xfId="427" xr:uid="{00000000-0005-0000-0000-00007F070000}"/>
    <cellStyle name="Normal 9 5 2" xfId="1149" xr:uid="{00000000-0005-0000-0000-000080070000}"/>
    <cellStyle name="Normal 9 5 2 2" xfId="3134" xr:uid="{34B3E559-2739-4A5C-8D20-7696D7944616}"/>
    <cellStyle name="Normal 9 5 3" xfId="1148" xr:uid="{00000000-0005-0000-0000-000081070000}"/>
    <cellStyle name="Normal 9 5 3 2" xfId="3133" xr:uid="{CC2EAFC5-2E34-4228-8F31-B5F317776A10}"/>
    <cellStyle name="Normal 9 5 4" xfId="2444" xr:uid="{762313D9-DD60-4019-B0AC-EC02358DEA46}"/>
    <cellStyle name="Normal 9 6" xfId="428" xr:uid="{00000000-0005-0000-0000-000082070000}"/>
    <cellStyle name="Normal 9 6 2" xfId="1151" xr:uid="{00000000-0005-0000-0000-000083070000}"/>
    <cellStyle name="Normal 9 6 2 2" xfId="3136" xr:uid="{5846822D-023D-4265-8E28-611D03E5895D}"/>
    <cellStyle name="Normal 9 6 3" xfId="1150" xr:uid="{00000000-0005-0000-0000-000084070000}"/>
    <cellStyle name="Normal 9 6 3 2" xfId="3135" xr:uid="{C8AC93C0-C8C0-46D7-9C01-CB94F3942EDD}"/>
    <cellStyle name="Normal 9 6 4" xfId="2445" xr:uid="{8F1C59D1-C785-4FAC-9E3B-0B92400EBD7D}"/>
    <cellStyle name="Normal 9 7" xfId="429" xr:uid="{00000000-0005-0000-0000-000085070000}"/>
    <cellStyle name="Normal 9 7 2" xfId="1153" xr:uid="{00000000-0005-0000-0000-000086070000}"/>
    <cellStyle name="Normal 9 7 2 2" xfId="3138" xr:uid="{E1ED82C2-7FFA-4EFA-80CD-6342B45DF7D0}"/>
    <cellStyle name="Normal 9 7 3" xfId="1152" xr:uid="{00000000-0005-0000-0000-000087070000}"/>
    <cellStyle name="Normal 9 7 3 2" xfId="3137" xr:uid="{BE1968CE-8375-4507-AD94-4BD1B4BC0447}"/>
    <cellStyle name="Normal 9 7 4" xfId="2446" xr:uid="{113536BE-85F8-44F6-804F-AE5057C4817C}"/>
    <cellStyle name="Normal 9 8" xfId="430" xr:uid="{00000000-0005-0000-0000-000088070000}"/>
    <cellStyle name="Normal 9 8 2" xfId="1155" xr:uid="{00000000-0005-0000-0000-000089070000}"/>
    <cellStyle name="Normal 9 8 2 2" xfId="3140" xr:uid="{D9867B92-00B8-4BC3-96DC-6011398ED19D}"/>
    <cellStyle name="Normal 9 8 3" xfId="1154" xr:uid="{00000000-0005-0000-0000-00008A070000}"/>
    <cellStyle name="Normal 9 8 3 2" xfId="3139" xr:uid="{31DAC28D-5A0E-4C63-B884-B0E519A8FFEE}"/>
    <cellStyle name="Normal 9 8 4" xfId="2447" xr:uid="{07860C67-4994-4836-A870-DE9468A38560}"/>
    <cellStyle name="Normal 9 9" xfId="431" xr:uid="{00000000-0005-0000-0000-00008B070000}"/>
    <cellStyle name="Normal 9 9 2" xfId="1157" xr:uid="{00000000-0005-0000-0000-00008C070000}"/>
    <cellStyle name="Normal 9 9 2 2" xfId="3142" xr:uid="{4A01F7DE-CCC9-4255-BF3D-E066A2CA2EBD}"/>
    <cellStyle name="Normal 9 9 3" xfId="1156" xr:uid="{00000000-0005-0000-0000-00008D070000}"/>
    <cellStyle name="Normal 9 9 3 2" xfId="3141" xr:uid="{54D50415-A5B8-4CBC-87E7-C7937A055184}"/>
    <cellStyle name="Normal 9 9 4" xfId="2448" xr:uid="{25F2E146-06B5-4CAD-82C3-E39BB693686E}"/>
    <cellStyle name="Normal 95" xfId="1484" xr:uid="{00000000-0005-0000-0000-00008E070000}"/>
    <cellStyle name="Normal 95 2" xfId="1485" xr:uid="{00000000-0005-0000-0000-00008F070000}"/>
    <cellStyle name="Normal 95 2 2" xfId="1991" xr:uid="{00000000-0005-0000-0000-000090070000}"/>
    <cellStyle name="Normal 95 2 2 2" xfId="3445" xr:uid="{1492E1B2-391F-4838-81EC-AC2B087C0928}"/>
    <cellStyle name="Normal 95 2 3" xfId="2074" xr:uid="{00000000-0005-0000-0000-000091070000}"/>
    <cellStyle name="Normal 95 2 3 2" xfId="3527" xr:uid="{648D1A9E-8B66-46B1-BD7F-AF9D7D083BF9}"/>
    <cellStyle name="Normal 95 2 4" xfId="3306" xr:uid="{28B549AC-4EED-41E5-A666-6A11B78FE6AF}"/>
    <cellStyle name="Normal 95 3" xfId="1990" xr:uid="{00000000-0005-0000-0000-000092070000}"/>
    <cellStyle name="Normal 95 3 2" xfId="3444" xr:uid="{80A1A15C-5F5B-4CED-8B25-2C384EEDDB87}"/>
    <cellStyle name="Normal 95 4" xfId="2073" xr:uid="{00000000-0005-0000-0000-000093070000}"/>
    <cellStyle name="Normal 95 4 2" xfId="3526" xr:uid="{87D678D9-730F-4E7C-975F-1CC80D6813B0}"/>
    <cellStyle name="Normal 95 5" xfId="3305" xr:uid="{DAA0C747-2DEA-4757-AC28-38400A71463A}"/>
    <cellStyle name="Normal 97" xfId="1992" xr:uid="{00000000-0005-0000-0000-000094070000}"/>
    <cellStyle name="Normal 97 2" xfId="1486" xr:uid="{00000000-0005-0000-0000-000095070000}"/>
    <cellStyle name="Normal 97 2 2" xfId="1993" xr:uid="{00000000-0005-0000-0000-000096070000}"/>
    <cellStyle name="Normal 97 2 2 2" xfId="3447" xr:uid="{A6C2A879-ECD9-4FF5-823F-086BE936477B}"/>
    <cellStyle name="Normal 97 2 3" xfId="2075" xr:uid="{00000000-0005-0000-0000-000097070000}"/>
    <cellStyle name="Normal 97 2 3 2" xfId="3528" xr:uid="{077B7448-19E4-4246-98B0-B44D9DDCD1DB}"/>
    <cellStyle name="Normal 97 2 4" xfId="3307" xr:uid="{9B2EF754-D6D6-4B3A-B789-2BB88076AF2C}"/>
    <cellStyle name="Normal 97 3" xfId="3446" xr:uid="{68611531-4D4A-46EE-8483-954D1CA75E36}"/>
    <cellStyle name="Normal_0turkiye_2007sablon" xfId="1530" xr:uid="{00000000-0005-0000-0000-000098070000}"/>
    <cellStyle name="Normal_10928_12_1_05.11.2012" xfId="14" xr:uid="{00000000-0005-0000-0000-000099070000}"/>
    <cellStyle name="Normal_10928_12_2_05.11.2012" xfId="1522" xr:uid="{00000000-0005-0000-0000-00009A070000}"/>
    <cellStyle name="Normal_10928_12_3_05.11.2012" xfId="15" xr:uid="{00000000-0005-0000-0000-00009B070000}"/>
    <cellStyle name="Normal_13580_85_2_04.06.2013" xfId="1526" xr:uid="{00000000-0005-0000-0000-00009C070000}"/>
    <cellStyle name="Normal_Fonk&amp;Eko1" xfId="1228" xr:uid="{00000000-0005-0000-0000-00009D070000}"/>
    <cellStyle name="Normal_Sayfa1" xfId="1158" xr:uid="{00000000-0005-0000-0000-00009E070000}"/>
    <cellStyle name="Normal_Sayfa2" xfId="482" xr:uid="{00000000-0005-0000-0000-00009F070000}"/>
    <cellStyle name="Normal_Sayfa2 2" xfId="483" xr:uid="{00000000-0005-0000-0000-0000A0070000}"/>
    <cellStyle name="Normal_t01_BOSSABLON" xfId="494" xr:uid="{00000000-0005-0000-0000-0000A1070000}"/>
    <cellStyle name="Normal_tablo_1" xfId="1527" xr:uid="{00000000-0005-0000-0000-0000A2070000}"/>
    <cellStyle name="Normal_TUK94YEN" xfId="1523" xr:uid="{00000000-0005-0000-0000-0000A3070000}"/>
    <cellStyle name="Not" xfId="12" builtinId="10"/>
    <cellStyle name="Not 2" xfId="432" xr:uid="{00000000-0005-0000-0000-0000A5070000}"/>
    <cellStyle name="Not 2 10" xfId="1509" xr:uid="{00000000-0005-0000-0000-0000A6070000}"/>
    <cellStyle name="Not 2 10 2" xfId="3321" xr:uid="{BD7BC3C5-2994-45C3-962D-AD0048098393}"/>
    <cellStyle name="Not 2 10 3" xfId="3616" xr:uid="{D0538D13-7B15-4896-9290-C8320093B63B}"/>
    <cellStyle name="Not 2 10 4" xfId="3651" xr:uid="{351EB119-DDCB-4328-BD43-ED401274FDD4}"/>
    <cellStyle name="Not 2 10 5" xfId="3559" xr:uid="{EF9A4260-E02B-4D03-82EA-E3A572078051}"/>
    <cellStyle name="Not 2 10 6" xfId="3339" xr:uid="{F35C0B2D-10B7-40DA-920F-E0CA7B7689DA}"/>
    <cellStyle name="Not 2 11" xfId="2109" xr:uid="{00000000-0005-0000-0000-0000A7070000}"/>
    <cellStyle name="Not 2 11 2" xfId="3670" xr:uid="{D400F801-BF9C-4C20-908E-90E6A7AE39BB}"/>
    <cellStyle name="Not 2 11 3" xfId="3352" xr:uid="{A96F4CB7-DA94-4D9C-9507-D075703C1302}"/>
    <cellStyle name="Not 2 11 4" xfId="3221" xr:uid="{104C8B37-3EE9-4896-BC46-965D9B784A81}"/>
    <cellStyle name="Not 2 11 5" xfId="3706" xr:uid="{845F7F1D-D419-4341-9925-6EC2E34A1A3C}"/>
    <cellStyle name="Not 2 2" xfId="433" xr:uid="{00000000-0005-0000-0000-0000A8070000}"/>
    <cellStyle name="Not 2 2 2" xfId="434" xr:uid="{00000000-0005-0000-0000-0000A9070000}"/>
    <cellStyle name="Not 2 3" xfId="435" xr:uid="{00000000-0005-0000-0000-0000AA070000}"/>
    <cellStyle name="Not 2 3 2" xfId="1160" xr:uid="{00000000-0005-0000-0000-0000AB070000}"/>
    <cellStyle name="Not 2 3 2 2" xfId="3144" xr:uid="{014BE589-07A3-495B-BC1E-BA2E413AF64E}"/>
    <cellStyle name="Not 2 3 3" xfId="1159" xr:uid="{00000000-0005-0000-0000-0000AC070000}"/>
    <cellStyle name="Not 2 3 3 2" xfId="3143" xr:uid="{3A20F7E2-F389-403A-BE0D-71D91188115E}"/>
    <cellStyle name="Not 2 3 4" xfId="2449" xr:uid="{11622DA1-EA66-40C9-83E6-DD4310A1D0BB}"/>
    <cellStyle name="Not 2 4" xfId="436" xr:uid="{00000000-0005-0000-0000-0000AD070000}"/>
    <cellStyle name="Not 2 4 2" xfId="1162" xr:uid="{00000000-0005-0000-0000-0000AE070000}"/>
    <cellStyle name="Not 2 4 2 2" xfId="3146" xr:uid="{8B025D42-E220-4F3F-862A-6709181369DE}"/>
    <cellStyle name="Not 2 4 3" xfId="1161" xr:uid="{00000000-0005-0000-0000-0000AF070000}"/>
    <cellStyle name="Not 2 4 3 2" xfId="3145" xr:uid="{2FE450DD-9EEA-4F34-BA9B-9274BCE46BD5}"/>
    <cellStyle name="Not 2 4 4" xfId="2450" xr:uid="{AE0392D5-B13A-450A-BD66-16584EA7C13F}"/>
    <cellStyle name="Not 2 5" xfId="437" xr:uid="{00000000-0005-0000-0000-0000B0070000}"/>
    <cellStyle name="Not 2 5 2" xfId="1164" xr:uid="{00000000-0005-0000-0000-0000B1070000}"/>
    <cellStyle name="Not 2 5 2 2" xfId="3148" xr:uid="{B0B6D252-63D7-412B-973D-8B678F84F7C6}"/>
    <cellStyle name="Not 2 5 3" xfId="1163" xr:uid="{00000000-0005-0000-0000-0000B2070000}"/>
    <cellStyle name="Not 2 5 3 2" xfId="3147" xr:uid="{66DFAE6A-D691-4A5B-8E43-89AA7DA9AE28}"/>
    <cellStyle name="Not 2 5 4" xfId="2451" xr:uid="{346261D5-5994-4207-B538-2D6260255844}"/>
    <cellStyle name="Not 2 6" xfId="438" xr:uid="{00000000-0005-0000-0000-0000B3070000}"/>
    <cellStyle name="Not 2 6 2" xfId="1166" xr:uid="{00000000-0005-0000-0000-0000B4070000}"/>
    <cellStyle name="Not 2 6 2 2" xfId="3150" xr:uid="{AC42E592-3034-419C-93E6-46D9498A23CB}"/>
    <cellStyle name="Not 2 6 3" xfId="1165" xr:uid="{00000000-0005-0000-0000-0000B5070000}"/>
    <cellStyle name="Not 2 6 3 2" xfId="3149" xr:uid="{70DFE060-FAF0-480F-AB66-EEF0DA13CEDB}"/>
    <cellStyle name="Not 2 6 4" xfId="2452" xr:uid="{E6FC9A46-3140-49EC-919A-BA117EB9AF14}"/>
    <cellStyle name="Not 2 7" xfId="439" xr:uid="{00000000-0005-0000-0000-0000B6070000}"/>
    <cellStyle name="Not 2 8" xfId="489" xr:uid="{00000000-0005-0000-0000-0000B7070000}"/>
    <cellStyle name="Not 2 9" xfId="1487" xr:uid="{00000000-0005-0000-0000-0000B8070000}"/>
    <cellStyle name="Not 2 9 2" xfId="3308" xr:uid="{419388A2-E865-4F4D-8513-7776FD6CDC4F}"/>
    <cellStyle name="Not 2 9 3" xfId="3600" xr:uid="{1E785C85-8D6D-41DD-818F-F90D06FD136A}"/>
    <cellStyle name="Not 2 9 4" xfId="3347" xr:uid="{967723C4-C1D9-4528-A86E-1AC3EB32F657}"/>
    <cellStyle name="Not 2 9 5" xfId="3344" xr:uid="{BD52414F-6D92-4034-95D7-137841009393}"/>
    <cellStyle name="Not 2 9 6" xfId="3641" xr:uid="{B2344CD1-5E39-4C6E-9C17-B903265A7862}"/>
    <cellStyle name="Not 3" xfId="440" xr:uid="{00000000-0005-0000-0000-0000B9070000}"/>
    <cellStyle name="Not 3 10" xfId="441" xr:uid="{00000000-0005-0000-0000-0000BA070000}"/>
    <cellStyle name="Not 3 10 2" xfId="1169" xr:uid="{00000000-0005-0000-0000-0000BB070000}"/>
    <cellStyle name="Not 3 10 2 2" xfId="3153" xr:uid="{E53785A0-9561-4CEF-A4DB-9C4B631C21D0}"/>
    <cellStyle name="Not 3 10 3" xfId="1168" xr:uid="{00000000-0005-0000-0000-0000BC070000}"/>
    <cellStyle name="Not 3 10 3 2" xfId="3152" xr:uid="{1B86C27B-9AFC-4E97-A011-19DF5BEC0239}"/>
    <cellStyle name="Not 3 10 4" xfId="2454" xr:uid="{835FAD46-04DA-4114-AFB8-6FAE8265C01A}"/>
    <cellStyle name="Not 3 11" xfId="442" xr:uid="{00000000-0005-0000-0000-0000BD070000}"/>
    <cellStyle name="Not 3 11 2" xfId="1171" xr:uid="{00000000-0005-0000-0000-0000BE070000}"/>
    <cellStyle name="Not 3 11 2 2" xfId="3155" xr:uid="{5CC1461C-69F0-4885-A8F6-688FDBA9AE7D}"/>
    <cellStyle name="Not 3 11 3" xfId="1170" xr:uid="{00000000-0005-0000-0000-0000BF070000}"/>
    <cellStyle name="Not 3 11 3 2" xfId="3154" xr:uid="{A868B227-D5DF-4192-AC1D-3FDEA48FF283}"/>
    <cellStyle name="Not 3 11 4" xfId="2455" xr:uid="{489D8071-8D7F-41D7-80AB-B541E68DD30C}"/>
    <cellStyle name="Not 3 12" xfId="490" xr:uid="{00000000-0005-0000-0000-0000C0070000}"/>
    <cellStyle name="Not 3 12 2" xfId="1172" xr:uid="{00000000-0005-0000-0000-0000C1070000}"/>
    <cellStyle name="Not 3 12 2 2" xfId="3156" xr:uid="{F072F06E-D014-46E7-9D51-134EA9943B9A}"/>
    <cellStyle name="Not 3 13" xfId="1167" xr:uid="{00000000-0005-0000-0000-0000C2070000}"/>
    <cellStyle name="Not 3 13 2" xfId="3151" xr:uid="{603B5D77-2CDA-4C8D-A017-26755ABA8CAC}"/>
    <cellStyle name="Not 3 14" xfId="1488" xr:uid="{00000000-0005-0000-0000-0000C3070000}"/>
    <cellStyle name="Not 3 14 2" xfId="3309" xr:uid="{D6B0AD43-E2A1-42D1-BD29-752A49CC8EDA}"/>
    <cellStyle name="Not 3 14 3" xfId="3601" xr:uid="{77433D8F-13D5-4759-917D-5C2F9EEE5409}"/>
    <cellStyle name="Not 3 14 4" xfId="3563" xr:uid="{575DE214-4A80-4B6C-A389-0653440C789E}"/>
    <cellStyle name="Not 3 14 5" xfId="3648" xr:uid="{8FB29AEC-E434-4D0F-9466-FFBF75792A42}"/>
    <cellStyle name="Not 3 14 6" xfId="3599" xr:uid="{C22B82A1-FB18-4E7D-8D5B-1D154EF44A5E}"/>
    <cellStyle name="Not 3 15" xfId="1510" xr:uid="{00000000-0005-0000-0000-0000C4070000}"/>
    <cellStyle name="Not 3 15 2" xfId="3322" xr:uid="{A8F0FE33-C76A-45A7-A3F6-2872273F0B29}"/>
    <cellStyle name="Not 3 15 3" xfId="3617" xr:uid="{2EE1A334-C283-47EF-9ADB-606C68A6790C}"/>
    <cellStyle name="Not 3 15 4" xfId="3590" xr:uid="{A4CECBD7-5650-484C-9461-875A54D26D20}"/>
    <cellStyle name="Not 3 15 5" xfId="3589" xr:uid="{83429F7B-B484-4CA1-823E-843D8493A1DD}"/>
    <cellStyle name="Not 3 15 6" xfId="3216" xr:uid="{66C8A3C9-8EA7-4D58-9EBC-4AD9B2DFE194}"/>
    <cellStyle name="Not 3 16" xfId="2110" xr:uid="{00000000-0005-0000-0000-0000C5070000}"/>
    <cellStyle name="Not 3 16 2" xfId="3671" xr:uid="{1F62E468-9E57-404A-B3E5-55530726AE20}"/>
    <cellStyle name="Not 3 16 3" xfId="3238" xr:uid="{9B42486D-BFAE-4080-B07E-09BD0DD9CDD0}"/>
    <cellStyle name="Not 3 16 4" xfId="3566" xr:uid="{DA84A593-4EEA-4AE0-9352-1F7989E5CDFC}"/>
    <cellStyle name="Not 3 16 5" xfId="3707" xr:uid="{B48C22F1-914A-433D-B4DC-5EE57D661450}"/>
    <cellStyle name="Not 3 17" xfId="2453" xr:uid="{B5F5E583-685B-427A-990D-FFBE267492B6}"/>
    <cellStyle name="Not 3 2" xfId="443" xr:uid="{00000000-0005-0000-0000-0000C6070000}"/>
    <cellStyle name="Not 3 2 10" xfId="444" xr:uid="{00000000-0005-0000-0000-0000C7070000}"/>
    <cellStyle name="Not 3 2 10 2" xfId="1175" xr:uid="{00000000-0005-0000-0000-0000C8070000}"/>
    <cellStyle name="Not 3 2 10 2 2" xfId="3159" xr:uid="{7A608439-A98D-4C4F-836E-9FCABF5A3501}"/>
    <cellStyle name="Not 3 2 10 3" xfId="1174" xr:uid="{00000000-0005-0000-0000-0000C9070000}"/>
    <cellStyle name="Not 3 2 10 3 2" xfId="3158" xr:uid="{B59D2E4F-7FE9-4B10-BFB2-A2606F1A6C8E}"/>
    <cellStyle name="Not 3 2 10 4" xfId="2457" xr:uid="{7CF2040A-6880-49D3-BDBD-4DBE48EB4540}"/>
    <cellStyle name="Not 3 2 11" xfId="1176" xr:uid="{00000000-0005-0000-0000-0000CA070000}"/>
    <cellStyle name="Not 3 2 11 2" xfId="3160" xr:uid="{5EEE09BC-CB59-4082-9F74-565B0E1E10AC}"/>
    <cellStyle name="Not 3 2 12" xfId="1173" xr:uid="{00000000-0005-0000-0000-0000CB070000}"/>
    <cellStyle name="Not 3 2 12 2" xfId="3157" xr:uid="{100A5C44-2A6E-4BA7-930D-AE981C1EDEE6}"/>
    <cellStyle name="Not 3 2 13" xfId="2456" xr:uid="{4165CD88-9B73-4463-8117-7EAE2EFDE6D8}"/>
    <cellStyle name="Not 3 2 2" xfId="445" xr:uid="{00000000-0005-0000-0000-0000CC070000}"/>
    <cellStyle name="Not 3 2 2 2" xfId="1178" xr:uid="{00000000-0005-0000-0000-0000CD070000}"/>
    <cellStyle name="Not 3 2 2 2 2" xfId="3162" xr:uid="{0EC7EAA9-1CC9-4BB0-A25C-D27AB562C01A}"/>
    <cellStyle name="Not 3 2 2 3" xfId="1177" xr:uid="{00000000-0005-0000-0000-0000CE070000}"/>
    <cellStyle name="Not 3 2 2 3 2" xfId="3161" xr:uid="{CCD0162B-F253-4848-A34B-3CF15DE17792}"/>
    <cellStyle name="Not 3 2 2 4" xfId="2458" xr:uid="{CC25F7F9-7824-46ED-969E-81A41DB4F510}"/>
    <cellStyle name="Not 3 2 3" xfId="446" xr:uid="{00000000-0005-0000-0000-0000CF070000}"/>
    <cellStyle name="Not 3 2 3 2" xfId="1180" xr:uid="{00000000-0005-0000-0000-0000D0070000}"/>
    <cellStyle name="Not 3 2 3 2 2" xfId="3164" xr:uid="{C28DE3E7-750E-464E-9B4D-D35DE7212447}"/>
    <cellStyle name="Not 3 2 3 3" xfId="1179" xr:uid="{00000000-0005-0000-0000-0000D1070000}"/>
    <cellStyle name="Not 3 2 3 3 2" xfId="3163" xr:uid="{D3A33AE6-EA77-441F-B219-15A78CC70068}"/>
    <cellStyle name="Not 3 2 3 4" xfId="2459" xr:uid="{F7990C1D-22F5-4090-B411-449E37A29686}"/>
    <cellStyle name="Not 3 2 4" xfId="447" xr:uid="{00000000-0005-0000-0000-0000D2070000}"/>
    <cellStyle name="Not 3 2 4 2" xfId="1182" xr:uid="{00000000-0005-0000-0000-0000D3070000}"/>
    <cellStyle name="Not 3 2 4 2 2" xfId="3166" xr:uid="{D7A3405A-A6AD-4ACB-89A9-3534BE6DBA57}"/>
    <cellStyle name="Not 3 2 4 3" xfId="1181" xr:uid="{00000000-0005-0000-0000-0000D4070000}"/>
    <cellStyle name="Not 3 2 4 3 2" xfId="3165" xr:uid="{DC9A2F67-0CF1-40C2-B682-43A26378A770}"/>
    <cellStyle name="Not 3 2 4 4" xfId="2460" xr:uid="{A4C1D5E9-A77D-487A-AE2B-8B67EE5A450F}"/>
    <cellStyle name="Not 3 2 5" xfId="448" xr:uid="{00000000-0005-0000-0000-0000D5070000}"/>
    <cellStyle name="Not 3 2 5 2" xfId="1184" xr:uid="{00000000-0005-0000-0000-0000D6070000}"/>
    <cellStyle name="Not 3 2 5 2 2" xfId="3168" xr:uid="{7D5817CF-9FE1-4859-9319-BD2D08BFFB81}"/>
    <cellStyle name="Not 3 2 5 3" xfId="1183" xr:uid="{00000000-0005-0000-0000-0000D7070000}"/>
    <cellStyle name="Not 3 2 5 3 2" xfId="3167" xr:uid="{7254C10F-5608-410F-A5CD-E2079EAFE86E}"/>
    <cellStyle name="Not 3 2 5 4" xfId="2461" xr:uid="{035CD300-3132-4FC1-857B-D3B34C8E37DB}"/>
    <cellStyle name="Not 3 2 6" xfId="449" xr:uid="{00000000-0005-0000-0000-0000D8070000}"/>
    <cellStyle name="Not 3 2 6 2" xfId="1186" xr:uid="{00000000-0005-0000-0000-0000D9070000}"/>
    <cellStyle name="Not 3 2 6 2 2" xfId="3170" xr:uid="{D17D4A4E-D06C-4B6C-8BB9-55F24F18D1D7}"/>
    <cellStyle name="Not 3 2 6 3" xfId="1185" xr:uid="{00000000-0005-0000-0000-0000DA070000}"/>
    <cellStyle name="Not 3 2 6 3 2" xfId="3169" xr:uid="{806C7D7A-DEE9-4C29-871C-D2448D12FB3B}"/>
    <cellStyle name="Not 3 2 6 4" xfId="2462" xr:uid="{941D15C7-C7AA-4951-8624-545D05BDE887}"/>
    <cellStyle name="Not 3 2 7" xfId="450" xr:uid="{00000000-0005-0000-0000-0000DB070000}"/>
    <cellStyle name="Not 3 2 7 2" xfId="1188" xr:uid="{00000000-0005-0000-0000-0000DC070000}"/>
    <cellStyle name="Not 3 2 7 2 2" xfId="3172" xr:uid="{E111438E-3812-4DE9-A7B4-D94F1F2F8E1A}"/>
    <cellStyle name="Not 3 2 7 3" xfId="1187" xr:uid="{00000000-0005-0000-0000-0000DD070000}"/>
    <cellStyle name="Not 3 2 7 3 2" xfId="3171" xr:uid="{9CEA513D-A6F7-4E0E-A5C5-7C80FAE34DB3}"/>
    <cellStyle name="Not 3 2 7 4" xfId="2463" xr:uid="{E58B8071-DDA7-470B-8F50-F675D9CD3AFD}"/>
    <cellStyle name="Not 3 2 8" xfId="451" xr:uid="{00000000-0005-0000-0000-0000DE070000}"/>
    <cellStyle name="Not 3 2 8 2" xfId="1190" xr:uid="{00000000-0005-0000-0000-0000DF070000}"/>
    <cellStyle name="Not 3 2 8 2 2" xfId="3174" xr:uid="{BB7B310B-3776-4D85-B746-C052BA40B44C}"/>
    <cellStyle name="Not 3 2 8 3" xfId="1189" xr:uid="{00000000-0005-0000-0000-0000E0070000}"/>
    <cellStyle name="Not 3 2 8 3 2" xfId="3173" xr:uid="{4EDD762F-2114-4FAF-868E-DF87E3EF6C36}"/>
    <cellStyle name="Not 3 2 8 4" xfId="2464" xr:uid="{D73D1CBC-B77E-4014-8D39-86ABEB49C988}"/>
    <cellStyle name="Not 3 2 9" xfId="452" xr:uid="{00000000-0005-0000-0000-0000E1070000}"/>
    <cellStyle name="Not 3 2 9 2" xfId="1192" xr:uid="{00000000-0005-0000-0000-0000E2070000}"/>
    <cellStyle name="Not 3 2 9 2 2" xfId="3176" xr:uid="{16B07859-8D90-4E44-9C75-408776D0250A}"/>
    <cellStyle name="Not 3 2 9 3" xfId="1191" xr:uid="{00000000-0005-0000-0000-0000E3070000}"/>
    <cellStyle name="Not 3 2 9 3 2" xfId="3175" xr:uid="{10DF550C-02F1-4B7A-A625-CAC262735A98}"/>
    <cellStyle name="Not 3 2 9 4" xfId="2465" xr:uid="{8046E78B-57CE-4F84-B4DC-94B57C3DB6E0}"/>
    <cellStyle name="Not 3 3" xfId="453" xr:uid="{00000000-0005-0000-0000-0000E4070000}"/>
    <cellStyle name="Not 3 3 2" xfId="1194" xr:uid="{00000000-0005-0000-0000-0000E5070000}"/>
    <cellStyle name="Not 3 3 2 2" xfId="3178" xr:uid="{22993C3F-0E2C-4E11-90B1-A93C2C25DC16}"/>
    <cellStyle name="Not 3 3 3" xfId="1193" xr:uid="{00000000-0005-0000-0000-0000E6070000}"/>
    <cellStyle name="Not 3 3 3 2" xfId="3177" xr:uid="{13F55532-6D00-4B49-AFB3-C6E8E910ED58}"/>
    <cellStyle name="Not 3 3 4" xfId="2466" xr:uid="{5E52BC97-4E15-4351-BA41-4D1C2F8EB68A}"/>
    <cellStyle name="Not 3 4" xfId="454" xr:uid="{00000000-0005-0000-0000-0000E7070000}"/>
    <cellStyle name="Not 3 4 2" xfId="1196" xr:uid="{00000000-0005-0000-0000-0000E8070000}"/>
    <cellStyle name="Not 3 4 2 2" xfId="3180" xr:uid="{C25413E4-E8BC-4A2D-AF3E-5B942D31E318}"/>
    <cellStyle name="Not 3 4 3" xfId="1195" xr:uid="{00000000-0005-0000-0000-0000E9070000}"/>
    <cellStyle name="Not 3 4 3 2" xfId="3179" xr:uid="{1A1F34D5-44C0-43DC-AC04-BAD104719232}"/>
    <cellStyle name="Not 3 4 4" xfId="2467" xr:uid="{15FECECD-4131-42C3-A050-88B66615273A}"/>
    <cellStyle name="Not 3 5" xfId="455" xr:uid="{00000000-0005-0000-0000-0000EA070000}"/>
    <cellStyle name="Not 3 5 2" xfId="1198" xr:uid="{00000000-0005-0000-0000-0000EB070000}"/>
    <cellStyle name="Not 3 5 2 2" xfId="3182" xr:uid="{C2E28C2C-07A4-47C8-8C8A-611501FC4637}"/>
    <cellStyle name="Not 3 5 3" xfId="1197" xr:uid="{00000000-0005-0000-0000-0000EC070000}"/>
    <cellStyle name="Not 3 5 3 2" xfId="3181" xr:uid="{3BD23775-1CA2-4D8C-8F4F-4F334BAD9AD1}"/>
    <cellStyle name="Not 3 5 4" xfId="2468" xr:uid="{FDF8E93B-6CC1-4178-BA49-1C7761A93668}"/>
    <cellStyle name="Not 3 6" xfId="456" xr:uid="{00000000-0005-0000-0000-0000ED070000}"/>
    <cellStyle name="Not 3 6 2" xfId="1200" xr:uid="{00000000-0005-0000-0000-0000EE070000}"/>
    <cellStyle name="Not 3 6 2 2" xfId="3184" xr:uid="{15AFAB67-BF08-4AFC-8431-A85460D60E42}"/>
    <cellStyle name="Not 3 6 3" xfId="1199" xr:uid="{00000000-0005-0000-0000-0000EF070000}"/>
    <cellStyle name="Not 3 6 3 2" xfId="3183" xr:uid="{2F2D17C7-A701-4C41-AD2D-F4527EDE074F}"/>
    <cellStyle name="Not 3 6 4" xfId="2469" xr:uid="{4CAD72D9-5285-4912-838C-398998B78089}"/>
    <cellStyle name="Not 3 7" xfId="457" xr:uid="{00000000-0005-0000-0000-0000F0070000}"/>
    <cellStyle name="Not 3 7 2" xfId="1202" xr:uid="{00000000-0005-0000-0000-0000F1070000}"/>
    <cellStyle name="Not 3 7 2 2" xfId="3186" xr:uid="{286154E5-FF76-4B1E-AD5A-A3055BCE7BDA}"/>
    <cellStyle name="Not 3 7 3" xfId="1201" xr:uid="{00000000-0005-0000-0000-0000F2070000}"/>
    <cellStyle name="Not 3 7 3 2" xfId="3185" xr:uid="{FA1A85F0-5A3C-447C-A77F-56055E0BE0B2}"/>
    <cellStyle name="Not 3 7 4" xfId="2470" xr:uid="{1217262A-3711-4F3B-972A-5C393F64347B}"/>
    <cellStyle name="Not 3 8" xfId="458" xr:uid="{00000000-0005-0000-0000-0000F3070000}"/>
    <cellStyle name="Not 3 8 2" xfId="1204" xr:uid="{00000000-0005-0000-0000-0000F4070000}"/>
    <cellStyle name="Not 3 8 2 2" xfId="3188" xr:uid="{3AB9EC02-AE2D-4E48-B68D-FBC9FC894619}"/>
    <cellStyle name="Not 3 8 3" xfId="1203" xr:uid="{00000000-0005-0000-0000-0000F5070000}"/>
    <cellStyle name="Not 3 8 3 2" xfId="3187" xr:uid="{FE81FEC4-8B43-4A1E-A532-AFB9F350AD06}"/>
    <cellStyle name="Not 3 8 4" xfId="2471" xr:uid="{67D9A952-018D-4FD5-8B4A-5DD5166F99FB}"/>
    <cellStyle name="Not 3 9" xfId="459" xr:uid="{00000000-0005-0000-0000-0000F6070000}"/>
    <cellStyle name="Not 3 9 2" xfId="1206" xr:uid="{00000000-0005-0000-0000-0000F7070000}"/>
    <cellStyle name="Not 3 9 2 2" xfId="3190" xr:uid="{E13771CF-8F43-4130-8B41-5F9E5C1B075E}"/>
    <cellStyle name="Not 3 9 3" xfId="1205" xr:uid="{00000000-0005-0000-0000-0000F8070000}"/>
    <cellStyle name="Not 3 9 3 2" xfId="3189" xr:uid="{8E3FD935-CB37-4829-B7C0-37DCD2CCD055}"/>
    <cellStyle name="Not 3 9 4" xfId="2472" xr:uid="{74D8E6B0-4997-4503-A799-9013776EF1F0}"/>
    <cellStyle name="Not 4" xfId="460" xr:uid="{00000000-0005-0000-0000-0000F9070000}"/>
    <cellStyle name="Not 4 10" xfId="461" xr:uid="{00000000-0005-0000-0000-0000FA070000}"/>
    <cellStyle name="Not 4 10 2" xfId="1209" xr:uid="{00000000-0005-0000-0000-0000FB070000}"/>
    <cellStyle name="Not 4 10 2 2" xfId="3193" xr:uid="{D966D7E5-F288-45BC-B633-402ADDE1A02C}"/>
    <cellStyle name="Not 4 10 3" xfId="1208" xr:uid="{00000000-0005-0000-0000-0000FC070000}"/>
    <cellStyle name="Not 4 10 3 2" xfId="3192" xr:uid="{562E659F-E6C8-41A0-A636-54AAFC087387}"/>
    <cellStyle name="Not 4 10 4" xfId="2474" xr:uid="{FD2CEEAB-E2B5-42E8-ABDB-90C8EDFE7E76}"/>
    <cellStyle name="Not 4 11" xfId="491" xr:uid="{00000000-0005-0000-0000-0000FD070000}"/>
    <cellStyle name="Not 4 11 2" xfId="1210" xr:uid="{00000000-0005-0000-0000-0000FE070000}"/>
    <cellStyle name="Not 4 11 2 2" xfId="3194" xr:uid="{6F945D53-2A9B-48CC-9371-4A59D8D824AF}"/>
    <cellStyle name="Not 4 12" xfId="1207" xr:uid="{00000000-0005-0000-0000-0000FF070000}"/>
    <cellStyle name="Not 4 12 2" xfId="3191" xr:uid="{E832E550-8606-4AB2-8269-4A8D95D82014}"/>
    <cellStyle name="Not 4 13" xfId="1489" xr:uid="{00000000-0005-0000-0000-000000080000}"/>
    <cellStyle name="Not 4 13 2" xfId="3310" xr:uid="{D79E409F-7373-42A0-8281-A7597000FA0E}"/>
    <cellStyle name="Not 4 13 3" xfId="3602" xr:uid="{E355F367-AB0B-41D8-93AA-31B2625674FA}"/>
    <cellStyle name="Not 4 13 4" xfId="3343" xr:uid="{3E1E1CA9-AB67-4F59-B396-6F69EAD7C97A}"/>
    <cellStyle name="Not 4 13 5" xfId="3542" xr:uid="{DF6B49F5-B629-4BAC-97AF-08944C4945C9}"/>
    <cellStyle name="Not 4 13 6" xfId="3690" xr:uid="{7CF693FC-8AB8-4065-92A2-F1D7CF9BCEEC}"/>
    <cellStyle name="Not 4 14" xfId="1511" xr:uid="{00000000-0005-0000-0000-000001080000}"/>
    <cellStyle name="Not 4 14 2" xfId="3323" xr:uid="{39EBADAE-7370-43B1-9C10-7773C3E05EF3}"/>
    <cellStyle name="Not 4 14 3" xfId="3618" xr:uid="{3AE21FAA-BCA2-4E58-8498-7EEFFECB722C}"/>
    <cellStyle name="Not 4 14 4" xfId="3561" xr:uid="{82D6B549-3071-4D34-A4A4-F0E493EDDED9}"/>
    <cellStyle name="Not 4 14 5" xfId="3569" xr:uid="{F77F0667-4C9F-450C-BB94-B1D5C9A1A0C4}"/>
    <cellStyle name="Not 4 14 6" xfId="3351" xr:uid="{360A3826-C069-4959-9E0E-53B5CCAC2C92}"/>
    <cellStyle name="Not 4 15" xfId="2111" xr:uid="{00000000-0005-0000-0000-000002080000}"/>
    <cellStyle name="Not 4 15 2" xfId="3672" xr:uid="{1A7ACBC9-E692-49AE-94C8-FA5E0CCBCB79}"/>
    <cellStyle name="Not 4 15 3" xfId="3222" xr:uid="{C69C54D4-2554-44DB-A785-19648AA9FAE0}"/>
    <cellStyle name="Not 4 15 4" xfId="3655" xr:uid="{8C152B14-31FF-4E5D-AE94-0164DFC5F556}"/>
    <cellStyle name="Not 4 15 5" xfId="3708" xr:uid="{817353A7-0AA5-4F00-88F2-0C1986FBEEB4}"/>
    <cellStyle name="Not 4 16" xfId="2473" xr:uid="{58D5CC5C-4EE3-4370-A3B5-131EB7229FA2}"/>
    <cellStyle name="Not 4 2" xfId="462" xr:uid="{00000000-0005-0000-0000-000003080000}"/>
    <cellStyle name="Not 4 2 2" xfId="1212" xr:uid="{00000000-0005-0000-0000-000004080000}"/>
    <cellStyle name="Not 4 2 2 2" xfId="3196" xr:uid="{96C74832-96C8-4A5A-B1F9-49DA3A1545B9}"/>
    <cellStyle name="Not 4 2 3" xfId="1211" xr:uid="{00000000-0005-0000-0000-000005080000}"/>
    <cellStyle name="Not 4 2 3 2" xfId="3195" xr:uid="{AEBC1DE2-2926-4CD8-BD05-A6A325563EF2}"/>
    <cellStyle name="Not 4 2 4" xfId="2475" xr:uid="{29279C62-25B7-4B10-BD1B-F97448CB8382}"/>
    <cellStyle name="Not 4 3" xfId="463" xr:uid="{00000000-0005-0000-0000-000006080000}"/>
    <cellStyle name="Not 4 3 2" xfId="1214" xr:uid="{00000000-0005-0000-0000-000007080000}"/>
    <cellStyle name="Not 4 3 2 2" xfId="3198" xr:uid="{66F06360-EAB9-4857-9569-26ABDD4D9C60}"/>
    <cellStyle name="Not 4 3 3" xfId="1213" xr:uid="{00000000-0005-0000-0000-000008080000}"/>
    <cellStyle name="Not 4 3 3 2" xfId="3197" xr:uid="{3D68D737-B2FC-474C-8B78-9F9214AF94F3}"/>
    <cellStyle name="Not 4 3 4" xfId="2476" xr:uid="{0F6D5393-08B0-45A8-954C-21A9EC994012}"/>
    <cellStyle name="Not 4 4" xfId="464" xr:uid="{00000000-0005-0000-0000-000009080000}"/>
    <cellStyle name="Not 4 4 2" xfId="1216" xr:uid="{00000000-0005-0000-0000-00000A080000}"/>
    <cellStyle name="Not 4 4 2 2" xfId="3200" xr:uid="{552D8F0A-971C-4397-B8E0-06F236142F2C}"/>
    <cellStyle name="Not 4 4 3" xfId="1215" xr:uid="{00000000-0005-0000-0000-00000B080000}"/>
    <cellStyle name="Not 4 4 3 2" xfId="3199" xr:uid="{44B45E72-CD13-4C64-94F3-DDFE8C166107}"/>
    <cellStyle name="Not 4 4 4" xfId="2477" xr:uid="{1BBB84C7-66F0-4662-9897-CB5F399A6AE2}"/>
    <cellStyle name="Not 4 5" xfId="465" xr:uid="{00000000-0005-0000-0000-00000C080000}"/>
    <cellStyle name="Not 4 5 2" xfId="1218" xr:uid="{00000000-0005-0000-0000-00000D080000}"/>
    <cellStyle name="Not 4 5 2 2" xfId="3202" xr:uid="{419ECD65-D38E-4F05-BFC7-73ED877D0247}"/>
    <cellStyle name="Not 4 5 3" xfId="1217" xr:uid="{00000000-0005-0000-0000-00000E080000}"/>
    <cellStyle name="Not 4 5 3 2" xfId="3201" xr:uid="{7B0E3CAF-7A4F-4ECD-B1F3-35B0C49D19E0}"/>
    <cellStyle name="Not 4 5 4" xfId="2478" xr:uid="{D351044B-BCD1-4AC1-A1AA-5429CAF50E6D}"/>
    <cellStyle name="Not 4 6" xfId="466" xr:uid="{00000000-0005-0000-0000-00000F080000}"/>
    <cellStyle name="Not 4 6 2" xfId="1220" xr:uid="{00000000-0005-0000-0000-000010080000}"/>
    <cellStyle name="Not 4 6 2 2" xfId="3204" xr:uid="{9EDAD026-B721-40B6-AF10-B6441704B996}"/>
    <cellStyle name="Not 4 6 3" xfId="1219" xr:uid="{00000000-0005-0000-0000-000011080000}"/>
    <cellStyle name="Not 4 6 3 2" xfId="3203" xr:uid="{D53683EF-540E-4934-ADFE-3C23DB6FDEDC}"/>
    <cellStyle name="Not 4 6 4" xfId="2479" xr:uid="{FF6BAA54-6816-493C-A492-2B071BB989A5}"/>
    <cellStyle name="Not 4 7" xfId="467" xr:uid="{00000000-0005-0000-0000-000012080000}"/>
    <cellStyle name="Not 4 7 2" xfId="1222" xr:uid="{00000000-0005-0000-0000-000013080000}"/>
    <cellStyle name="Not 4 7 2 2" xfId="3206" xr:uid="{2600AD4D-C16A-4D17-AAAB-455C964C616F}"/>
    <cellStyle name="Not 4 7 3" xfId="1221" xr:uid="{00000000-0005-0000-0000-000014080000}"/>
    <cellStyle name="Not 4 7 3 2" xfId="3205" xr:uid="{C338CE80-3376-48E7-A2B0-9FECA3809EE7}"/>
    <cellStyle name="Not 4 7 4" xfId="2480" xr:uid="{549BE2EE-7C03-4A7D-BDE9-46C08DE5A2A0}"/>
    <cellStyle name="Not 4 8" xfId="468" xr:uid="{00000000-0005-0000-0000-000015080000}"/>
    <cellStyle name="Not 4 8 2" xfId="1224" xr:uid="{00000000-0005-0000-0000-000016080000}"/>
    <cellStyle name="Not 4 8 2 2" xfId="3208" xr:uid="{9446174F-F004-4856-8C4A-3D957F7B2ED1}"/>
    <cellStyle name="Not 4 8 3" xfId="1223" xr:uid="{00000000-0005-0000-0000-000017080000}"/>
    <cellStyle name="Not 4 8 3 2" xfId="3207" xr:uid="{E58F378B-F465-4C68-9466-9B9B5284E24E}"/>
    <cellStyle name="Not 4 8 4" xfId="2481" xr:uid="{36FE7F87-3DBD-4A4D-B51E-C4256593C26C}"/>
    <cellStyle name="Not 4 9" xfId="469" xr:uid="{00000000-0005-0000-0000-000018080000}"/>
    <cellStyle name="Not 4 9 2" xfId="1226" xr:uid="{00000000-0005-0000-0000-000019080000}"/>
    <cellStyle name="Not 4 9 2 2" xfId="3210" xr:uid="{737F0169-73EE-4B80-BB33-7E248E8601FF}"/>
    <cellStyle name="Not 4 9 3" xfId="1225" xr:uid="{00000000-0005-0000-0000-00001A080000}"/>
    <cellStyle name="Not 4 9 3 2" xfId="3209" xr:uid="{430D5E25-A28D-4596-BBFC-D3839E7095CA}"/>
    <cellStyle name="Not 4 9 4" xfId="2482" xr:uid="{A4A26CD7-1616-4B9D-87E0-C0928FE8CA75}"/>
    <cellStyle name="Not 5" xfId="492" xr:uid="{00000000-0005-0000-0000-00001B080000}"/>
    <cellStyle name="Not 5 2" xfId="1490" xr:uid="{00000000-0005-0000-0000-00001C080000}"/>
    <cellStyle name="Not 5 2 2" xfId="3311" xr:uid="{BC7F13A2-B167-4DC2-92C6-8A6786BE3630}"/>
    <cellStyle name="Not 5 2 3" xfId="3603" xr:uid="{29557E91-3720-4D3C-B754-9C5D28D36B89}"/>
    <cellStyle name="Not 5 2 4" xfId="3633" xr:uid="{10ADB186-19A1-41F1-A5DD-81A874BE9A5D}"/>
    <cellStyle name="Not 5 2 5" xfId="3552" xr:uid="{34737E6B-BEF8-4E52-B6B4-94FBE26E8AC6}"/>
    <cellStyle name="Not 5 2 6" xfId="3647" xr:uid="{4BD52EF4-52EF-452B-8B06-3D52931B75F0}"/>
    <cellStyle name="Not 5 3" xfId="1512" xr:uid="{00000000-0005-0000-0000-00001D080000}"/>
    <cellStyle name="Not 5 3 2" xfId="3324" xr:uid="{50181B8E-AC9F-4118-B25E-7AF3026BE18D}"/>
    <cellStyle name="Not 5 3 3" xfId="3619" xr:uid="{2255AD9B-A159-4F11-BE7B-39A27DDB83B2}"/>
    <cellStyle name="Not 5 3 4" xfId="3219" xr:uid="{03F995D3-51FC-4F8E-8A15-D09FF8C1B1E2}"/>
    <cellStyle name="Not 5 3 5" xfId="2858" xr:uid="{637F1F74-D20F-460B-BFD9-53677E336163}"/>
    <cellStyle name="Not 5 3 6" xfId="3652" xr:uid="{44218ABD-F048-416E-BF6C-4CAC267E8C8D}"/>
    <cellStyle name="Not 5 4" xfId="2112" xr:uid="{00000000-0005-0000-0000-00001E080000}"/>
    <cellStyle name="Not 5 4 2" xfId="3673" xr:uid="{AFAFD648-40CE-4B48-8397-7EB9D256EBE7}"/>
    <cellStyle name="Not 5 4 3" xfId="3653" xr:uid="{713CC2AA-4842-4297-9179-E20D996A9BB3}"/>
    <cellStyle name="Not 5 4 4" xfId="3570" xr:uid="{C3D359C0-4FE6-4C2B-A74F-EF86C198500B}"/>
    <cellStyle name="Not 5 4 5" xfId="3709" xr:uid="{14F46E05-FEF9-4FF7-A595-7AE35DF9365E}"/>
    <cellStyle name="Not 6" xfId="2103" xr:uid="{00000000-0005-0000-0000-00001F080000}"/>
    <cellStyle name="Not 6 2" xfId="3668" xr:uid="{5363E634-E81A-4857-BF9F-2D2D1A8B482B}"/>
    <cellStyle name="Not 6 3" xfId="3580" xr:uid="{A922D9FE-9417-4422-9D98-B88CBD4706ED}"/>
    <cellStyle name="Not 6 4" xfId="3223" xr:uid="{F1F6A9E7-4D49-47AE-85FD-69BCE17F2254}"/>
    <cellStyle name="Not 6 5" xfId="3704" xr:uid="{36C38356-5C19-43D5-A56A-376BA3094183}"/>
    <cellStyle name="Not 7" xfId="3754" xr:uid="{80D73233-BFFF-4F0B-82F7-96ABEAAD1648}"/>
    <cellStyle name="Nötr" xfId="2" builtinId="28"/>
    <cellStyle name="Nötr 2" xfId="470" xr:uid="{00000000-0005-0000-0000-000021080000}"/>
    <cellStyle name="Nötr 3" xfId="2102" xr:uid="{00000000-0005-0000-0000-000022080000}"/>
    <cellStyle name="Nötr 4" xfId="3753" xr:uid="{7411B13B-DFE8-456A-B490-D1D1557AAB9F}"/>
    <cellStyle name="OBI_ColHeader" xfId="1491" xr:uid="{00000000-0005-0000-0000-000023080000}"/>
    <cellStyle name="Percent" xfId="1535" xr:uid="{00000000-0005-0000-0000-000024080000}"/>
    <cellStyle name="Stil 1" xfId="1519" xr:uid="{00000000-0005-0000-0000-000025080000}"/>
    <cellStyle name="Style 1" xfId="1492" xr:uid="{00000000-0005-0000-0000-000026080000}"/>
    <cellStyle name="Toplam" xfId="3728" builtinId="25" customBuiltin="1"/>
    <cellStyle name="Toplam 2" xfId="471" xr:uid="{00000000-0005-0000-0000-000027080000}"/>
    <cellStyle name="Toplam 2 2" xfId="1493" xr:uid="{00000000-0005-0000-0000-000028080000}"/>
    <cellStyle name="Toplam 2 2 2" xfId="3312" xr:uid="{3D5AECE4-EA13-4D74-B3F1-5CD6FAAD1487}"/>
    <cellStyle name="Toplam 2 2 3" xfId="3604" xr:uid="{D0825F48-49A7-41B7-BDEF-417E03726F98}"/>
    <cellStyle name="Toplam 2 2 4" xfId="3595" xr:uid="{D51E0F10-74A8-4B6E-A262-5841E7F809DB}"/>
    <cellStyle name="Toplam 2 2 5" xfId="3630" xr:uid="{9DF71172-2520-435A-A5E5-C1F00ED00674}"/>
    <cellStyle name="Toplam 2 2 6" xfId="3597" xr:uid="{E85571C5-D9DA-496C-924E-80FD92B3091C}"/>
    <cellStyle name="Toplam 2 3" xfId="1513" xr:uid="{00000000-0005-0000-0000-000029080000}"/>
    <cellStyle name="Toplam 2 3 2" xfId="3325" xr:uid="{CCD89463-C975-4780-B867-392CFC667FD3}"/>
    <cellStyle name="Toplam 2 3 3" xfId="3620" xr:uid="{B2EA1D04-31A0-4A7C-B27D-06805AD09A3C}"/>
    <cellStyle name="Toplam 2 3 4" xfId="3632" xr:uid="{8185DD1A-1110-469B-A042-B22596B7C4D7}"/>
    <cellStyle name="Toplam 2 3 5" xfId="3556" xr:uid="{943CE48F-6B14-4936-9BC5-05222EC90136}"/>
    <cellStyle name="Toplam 2 3 6" xfId="3348" xr:uid="{EC30E716-7B96-42F0-8C73-E57944FD2363}"/>
    <cellStyle name="Toplam 2 4" xfId="2113" xr:uid="{00000000-0005-0000-0000-00002A080000}"/>
    <cellStyle name="Toplam 2 4 2" xfId="3674" xr:uid="{91734ADE-EB64-4BAC-BF6C-23CC54A12515}"/>
    <cellStyle name="Toplam 2 4 3" xfId="3369" xr:uid="{2B4DFDCC-29D9-4C2B-B81B-AB21F8C4C48E}"/>
    <cellStyle name="Toplam 2 4 4" xfId="3529" xr:uid="{175FE5BA-42A1-40E5-A591-057428B80C27}"/>
    <cellStyle name="Toplam 2 4 5" xfId="3710" xr:uid="{95C38B4F-3686-47E7-AEB7-E95A5F2C34E6}"/>
    <cellStyle name="Toplam 3" xfId="1494" xr:uid="{00000000-0005-0000-0000-00002B080000}"/>
    <cellStyle name="Toplam 3 2" xfId="1514" xr:uid="{00000000-0005-0000-0000-00002C080000}"/>
    <cellStyle name="Toplam 3 2 2" xfId="3326" xr:uid="{B617ACAD-FEC8-4614-9389-0D7773D6BACF}"/>
    <cellStyle name="Toplam 3 2 3" xfId="3621" xr:uid="{C005B471-9386-4B08-993D-CF934CCF6242}"/>
    <cellStyle name="Toplam 3 2 4" xfId="3572" xr:uid="{0D6098BC-7210-4792-BB9F-81AABC23DC95}"/>
    <cellStyle name="Toplam 3 2 5" xfId="3656" xr:uid="{80727315-225C-4FAE-AAD7-A34724AEA95C}"/>
    <cellStyle name="Toplam 3 2 6" xfId="3577" xr:uid="{45A600C2-0C7D-4703-8804-E2482EEC261C}"/>
    <cellStyle name="Toplam 3 3" xfId="2114" xr:uid="{00000000-0005-0000-0000-00002D080000}"/>
    <cellStyle name="Toplam 3 3 2" xfId="3675" xr:uid="{56DD7277-C564-4270-8AF6-CE32A51E0B1F}"/>
    <cellStyle name="Toplam 3 3 3" xfId="3686" xr:uid="{BE0F08B3-5366-4290-9CCD-7BED54E8FD82}"/>
    <cellStyle name="Toplam 3 3 4" xfId="3576" xr:uid="{C9C34DCF-6E4E-4048-9EC8-524BE994D64D}"/>
    <cellStyle name="Toplam 3 3 5" xfId="3711" xr:uid="{9BB1565E-D967-4CBE-9ABC-1E9E042A4811}"/>
    <cellStyle name="Toplam 3 4" xfId="3605" xr:uid="{81FB31F5-88BD-400A-B275-9816F11C1307}"/>
    <cellStyle name="Toplam 3 5" xfId="3567" xr:uid="{635157B6-0CE7-43F9-A65F-243E66350811}"/>
    <cellStyle name="Toplam 3 6" xfId="3624" xr:uid="{CD70D0C7-3996-4F8A-A794-1E401853156B}"/>
    <cellStyle name="Toplam 3 7" xfId="3635" xr:uid="{96D8BBCF-7CED-4CC7-AC2C-6AAA1A81AAF0}"/>
    <cellStyle name="Toplam 4" xfId="1495" xr:uid="{00000000-0005-0000-0000-00002E080000}"/>
    <cellStyle name="Toplam 4 2" xfId="1515" xr:uid="{00000000-0005-0000-0000-00002F080000}"/>
    <cellStyle name="Toplam 4 2 2" xfId="3327" xr:uid="{C84CFD63-780A-4CE0-B7C2-7504B136DA51}"/>
    <cellStyle name="Toplam 4 2 3" xfId="3622" xr:uid="{DD3FD9BF-3734-4D93-8A48-4690626B82B2}"/>
    <cellStyle name="Toplam 4 2 4" xfId="3643" xr:uid="{BD41278C-DF22-4866-9BB0-F9B31434128A}"/>
    <cellStyle name="Toplam 4 2 5" xfId="2121" xr:uid="{0BC01890-0511-4AD5-956E-054D93FA4F7B}"/>
    <cellStyle name="Toplam 4 2 6" xfId="3626" xr:uid="{7DA6FC81-CAF2-4E5D-BFA7-DCF8944B6548}"/>
    <cellStyle name="Toplam 4 3" xfId="2115" xr:uid="{00000000-0005-0000-0000-000030080000}"/>
    <cellStyle name="Toplam 4 3 2" xfId="3676" xr:uid="{00D37637-7865-4272-A119-E7FE19C34CBE}"/>
    <cellStyle name="Toplam 4 3 3" xfId="3340" xr:uid="{24754800-78CF-4166-81D6-B115D7D8C7E3}"/>
    <cellStyle name="Toplam 4 3 4" xfId="2250" xr:uid="{41709A01-0202-4DD1-B46B-5E21613D7BE9}"/>
    <cellStyle name="Toplam 4 3 5" xfId="3712" xr:uid="{63258003-C5CB-44CB-B6F6-D81C3956EB94}"/>
    <cellStyle name="Toplam 4 4" xfId="3606" xr:uid="{651C6D7D-A14B-4C7A-8F53-F87CFD791558}"/>
    <cellStyle name="Toplam 4 5" xfId="3680" xr:uid="{6F3B78F1-AE39-4501-A694-01D4F77AE047}"/>
    <cellStyle name="Toplam 4 6" xfId="3592" xr:uid="{44147A80-2098-4BE4-99D0-010EE52BAC1D}"/>
    <cellStyle name="Toplam 4 7" xfId="3354" xr:uid="{11E19BD4-186C-4268-9B01-3675007CDE08}"/>
    <cellStyle name="Toplam 5" xfId="1496" xr:uid="{00000000-0005-0000-0000-000031080000}"/>
    <cellStyle name="Toplam 5 2" xfId="1516" xr:uid="{00000000-0005-0000-0000-000032080000}"/>
    <cellStyle name="Toplam 5 2 2" xfId="3328" xr:uid="{EAC965B7-A623-4604-8559-36EFEC64BA50}"/>
    <cellStyle name="Toplam 5 2 3" xfId="3623" xr:uid="{5C70659A-AAC5-4B32-9A60-8FC4A5E3DF96}"/>
    <cellStyle name="Toplam 5 2 4" xfId="3658" xr:uid="{541A6085-5ACD-4250-AF17-E8014173C67F}"/>
    <cellStyle name="Toplam 5 2 5" xfId="3350" xr:uid="{89C3E63C-FFC6-41D8-9522-9DB6A491909F}"/>
    <cellStyle name="Toplam 5 2 6" xfId="3593" xr:uid="{B740BAF3-F8CF-44E7-87B0-941BCB292D00}"/>
    <cellStyle name="Toplam 5 3" xfId="2116" xr:uid="{00000000-0005-0000-0000-000033080000}"/>
    <cellStyle name="Toplam 5 3 2" xfId="3677" xr:uid="{3A08EC9D-198E-4C83-A188-8FDA1743C6F4}"/>
    <cellStyle name="Toplam 5 3 3" xfId="3636" xr:uid="{D6CD1313-616F-406C-8BD7-7411037D1CA7}"/>
    <cellStyle name="Toplam 5 3 4" xfId="3342" xr:uid="{74913371-911F-4296-810A-9D065E4B2B3B}"/>
    <cellStyle name="Toplam 5 3 5" xfId="3713" xr:uid="{6053B033-89B0-4F23-AB73-88C6607AFA69}"/>
    <cellStyle name="Toplam 5 4" xfId="3607" xr:uid="{9B32C50A-E918-4DB3-B4AB-C7CD710AF689}"/>
    <cellStyle name="Toplam 5 5" xfId="3646" xr:uid="{81FBC7BF-1E12-43DC-8BF6-5BF336E35A7B}"/>
    <cellStyle name="Toplam 5 6" xfId="3571" xr:uid="{8FC5D049-5196-49D3-B9A4-374D56BDCB46}"/>
    <cellStyle name="Toplam 5 7" xfId="3346" xr:uid="{DDA17F0F-D9B4-401B-9620-3BA2BBEE80A9}"/>
    <cellStyle name="Uyarı Metni" xfId="3726" builtinId="11" customBuiltin="1"/>
    <cellStyle name="Uyarı Metni 2" xfId="472" xr:uid="{00000000-0005-0000-0000-000034080000}"/>
    <cellStyle name="Uyarı Metni 2 2" xfId="1497" xr:uid="{00000000-0005-0000-0000-000035080000}"/>
    <cellStyle name="Uyarı Metni 3" xfId="1498" xr:uid="{00000000-0005-0000-0000-000036080000}"/>
    <cellStyle name="Uyarı Metni 4" xfId="1499" xr:uid="{00000000-0005-0000-0000-000037080000}"/>
    <cellStyle name="Uyarı Metni 5" xfId="1500" xr:uid="{00000000-0005-0000-0000-000038080000}"/>
    <cellStyle name="Virgül" xfId="2119" builtinId="3"/>
    <cellStyle name="Virgül [0]_08-01" xfId="473" xr:uid="{00000000-0005-0000-0000-00003A080000}"/>
    <cellStyle name="Virgül 10" xfId="3717" xr:uid="{6683C44C-8308-4B00-8B2B-0B92307EC1EA}"/>
    <cellStyle name="Virgül 11" xfId="3550" xr:uid="{A88D963B-6E8F-482C-99D8-CC99C7086DD0}"/>
    <cellStyle name="Virgül 2" xfId="3544" xr:uid="{6D2F1EDB-9A6D-4180-B802-CAC00CE7F7FC}"/>
    <cellStyle name="Virgül 3" xfId="3679" xr:uid="{A87682F8-6F64-4475-A214-9AD9283B1956}"/>
    <cellStyle name="Virgül 4" xfId="3689" xr:uid="{882D9544-4522-49E2-8B81-29ECDE29F526}"/>
    <cellStyle name="Virgül 5" xfId="3692" xr:uid="{9B80DFAD-361C-4E3F-80CF-0D1BB9E27441}"/>
    <cellStyle name="Virgül 6" xfId="3687" xr:uid="{FE863070-4B44-43D9-9EB5-DD6BA50F8CF4}"/>
    <cellStyle name="Virgül 7" xfId="3695" xr:uid="{9E138937-41B9-4C59-9393-0E67522B0804}"/>
    <cellStyle name="Virgül 8" xfId="3654" xr:uid="{2FF96F18-E3C3-4869-AD10-16D1E0B5C750}"/>
    <cellStyle name="Virgül 9" xfId="3715" xr:uid="{5281EC04-5DB4-4CB3-95E0-74BFC4BBF764}"/>
    <cellStyle name="Vurgu1" xfId="3729" builtinId="29" customBuiltin="1"/>
    <cellStyle name="Vurgu1 2" xfId="474" xr:uid="{00000000-0005-0000-0000-00003B080000}"/>
    <cellStyle name="Vurgu1 3" xfId="2101" xr:uid="{00000000-0005-0000-0000-00003C080000}"/>
    <cellStyle name="Vurgu2" xfId="3732" builtinId="33" customBuiltin="1"/>
    <cellStyle name="Vurgu2 2" xfId="475" xr:uid="{00000000-0005-0000-0000-00003D080000}"/>
    <cellStyle name="Vurgu2 3" xfId="2100" xr:uid="{00000000-0005-0000-0000-00003E080000}"/>
    <cellStyle name="Vurgu3" xfId="3736" builtinId="37" customBuiltin="1"/>
    <cellStyle name="Vurgu3 2" xfId="476" xr:uid="{00000000-0005-0000-0000-00003F080000}"/>
    <cellStyle name="Vurgu3 3" xfId="2099" xr:uid="{00000000-0005-0000-0000-000040080000}"/>
    <cellStyle name="Vurgu4" xfId="3740" builtinId="41" customBuiltin="1"/>
    <cellStyle name="Vurgu4 2" xfId="477" xr:uid="{00000000-0005-0000-0000-000041080000}"/>
    <cellStyle name="Vurgu4 3" xfId="2098" xr:uid="{00000000-0005-0000-0000-000042080000}"/>
    <cellStyle name="Vurgu5" xfId="3744" builtinId="45" customBuiltin="1"/>
    <cellStyle name="Vurgu5 2" xfId="478" xr:uid="{00000000-0005-0000-0000-000043080000}"/>
    <cellStyle name="Vurgu5 3" xfId="2097" xr:uid="{00000000-0005-0000-0000-000044080000}"/>
    <cellStyle name="Vurgu6" xfId="3748" builtinId="49" customBuiltin="1"/>
    <cellStyle name="Vurgu6 2" xfId="479" xr:uid="{00000000-0005-0000-0000-000045080000}"/>
    <cellStyle name="Vurgu6 3" xfId="2096" xr:uid="{00000000-0005-0000-0000-000046080000}"/>
    <cellStyle name="Yüzde 2" xfId="480" xr:uid="{00000000-0005-0000-0000-000047080000}"/>
  </cellStyles>
  <dxfs count="0"/>
  <tableStyles count="0" defaultTableStyle="TableStyleMedium2" defaultPivotStyle="PivotStyleLight16"/>
  <colors>
    <mruColors>
      <color rgb="FFCC99FF"/>
      <color rgb="FFA50021"/>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13W Birey</a:t>
            </a:r>
            <a:r>
              <a:rPr lang="tr-TR" baseline="0"/>
              <a:t> vs Tüzel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DTH!$I$1:$I$2</c:f>
              <c:strCache>
                <c:ptCount val="2"/>
                <c:pt idx="0">
                  <c:v>13w Birey kümülatif</c:v>
                </c:pt>
              </c:strCache>
            </c:strRef>
          </c:tx>
          <c:spPr>
            <a:ln w="28575" cap="rnd">
              <a:solidFill>
                <a:schemeClr val="accent1"/>
              </a:solidFill>
              <a:round/>
            </a:ln>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DTH!$I$3:$I$688</c:f>
              <c:numCache>
                <c:formatCode>#,##0.00</c:formatCode>
                <c:ptCount val="686"/>
                <c:pt idx="12">
                  <c:v>10210.298483999999</c:v>
                </c:pt>
                <c:pt idx="13">
                  <c:v>9221.7362350000039</c:v>
                </c:pt>
                <c:pt idx="14">
                  <c:v>-659.87934500000847</c:v>
                </c:pt>
                <c:pt idx="15">
                  <c:v>-39.936799000002793</c:v>
                </c:pt>
                <c:pt idx="16">
                  <c:v>-43.193509999997332</c:v>
                </c:pt>
                <c:pt idx="17">
                  <c:v>-717.09477399999741</c:v>
                </c:pt>
                <c:pt idx="18">
                  <c:v>-617.72207000000344</c:v>
                </c:pt>
                <c:pt idx="19">
                  <c:v>-1013.6058340000018</c:v>
                </c:pt>
                <c:pt idx="20">
                  <c:v>-1225.0069780000049</c:v>
                </c:pt>
                <c:pt idx="21">
                  <c:v>-2597.0714339999977</c:v>
                </c:pt>
                <c:pt idx="22">
                  <c:v>-2737.1507809999894</c:v>
                </c:pt>
                <c:pt idx="23">
                  <c:v>-2618.1895559999975</c:v>
                </c:pt>
                <c:pt idx="24">
                  <c:v>-2961.0767180000112</c:v>
                </c:pt>
                <c:pt idx="25">
                  <c:v>-2697.4263519999949</c:v>
                </c:pt>
                <c:pt idx="26">
                  <c:v>-3595.7497620000067</c:v>
                </c:pt>
                <c:pt idx="27">
                  <c:v>-4457.0559229999926</c:v>
                </c:pt>
                <c:pt idx="28">
                  <c:v>-5300.6926810000004</c:v>
                </c:pt>
                <c:pt idx="29">
                  <c:v>-5483.8702380000032</c:v>
                </c:pt>
                <c:pt idx="30">
                  <c:v>-4411.3750290000025</c:v>
                </c:pt>
                <c:pt idx="31">
                  <c:v>-3394.5101359999971</c:v>
                </c:pt>
                <c:pt idx="32">
                  <c:v>-3333.4991880000016</c:v>
                </c:pt>
                <c:pt idx="33">
                  <c:v>-2467.0482169999887</c:v>
                </c:pt>
                <c:pt idx="34">
                  <c:v>449.41806300000462</c:v>
                </c:pt>
                <c:pt idx="35">
                  <c:v>1933.8343619999941</c:v>
                </c:pt>
                <c:pt idx="36">
                  <c:v>2823.9013010000053</c:v>
                </c:pt>
                <c:pt idx="37">
                  <c:v>2919.1989150000009</c:v>
                </c:pt>
                <c:pt idx="38">
                  <c:v>3116.5280919999932</c:v>
                </c:pt>
                <c:pt idx="39">
                  <c:v>6096.4757689999969</c:v>
                </c:pt>
                <c:pt idx="40">
                  <c:v>6439.656157999998</c:v>
                </c:pt>
                <c:pt idx="41">
                  <c:v>6649.9902940000029</c:v>
                </c:pt>
                <c:pt idx="42">
                  <c:v>6172.7054910000006</c:v>
                </c:pt>
                <c:pt idx="43">
                  <c:v>5301.1708230000077</c:v>
                </c:pt>
                <c:pt idx="44">
                  <c:v>5031.8704230000003</c:v>
                </c:pt>
                <c:pt idx="45">
                  <c:v>3693.321769000002</c:v>
                </c:pt>
                <c:pt idx="46">
                  <c:v>2789.4266749999952</c:v>
                </c:pt>
                <c:pt idx="47">
                  <c:v>2288.4024119999958</c:v>
                </c:pt>
                <c:pt idx="48">
                  <c:v>2813.3459520000033</c:v>
                </c:pt>
                <c:pt idx="49">
                  <c:v>3909.463168000002</c:v>
                </c:pt>
                <c:pt idx="50">
                  <c:v>4196.6734560000041</c:v>
                </c:pt>
                <c:pt idx="51">
                  <c:v>4777.4177040000068</c:v>
                </c:pt>
                <c:pt idx="52">
                  <c:v>3352.6426100000099</c:v>
                </c:pt>
                <c:pt idx="53">
                  <c:v>4385.8767829999997</c:v>
                </c:pt>
                <c:pt idx="54">
                  <c:v>3224.0909629999951</c:v>
                </c:pt>
                <c:pt idx="55">
                  <c:v>3209.0737309999968</c:v>
                </c:pt>
                <c:pt idx="56">
                  <c:v>3525.0668920000026</c:v>
                </c:pt>
                <c:pt idx="57">
                  <c:v>3753.7140389999986</c:v>
                </c:pt>
                <c:pt idx="58">
                  <c:v>4824.5196979999891</c:v>
                </c:pt>
                <c:pt idx="59">
                  <c:v>6961.065585999997</c:v>
                </c:pt>
                <c:pt idx="60">
                  <c:v>7477.2121069999994</c:v>
                </c:pt>
                <c:pt idx="61">
                  <c:v>6678.2262159999955</c:v>
                </c:pt>
                <c:pt idx="62">
                  <c:v>5345.8070969999972</c:v>
                </c:pt>
                <c:pt idx="63">
                  <c:v>6378.227350000001</c:v>
                </c:pt>
                <c:pt idx="64">
                  <c:v>5450.182071999996</c:v>
                </c:pt>
                <c:pt idx="65">
                  <c:v>5299.895147999996</c:v>
                </c:pt>
                <c:pt idx="66">
                  <c:v>5980.3645539999998</c:v>
                </c:pt>
                <c:pt idx="67">
                  <c:v>8328.4898490000051</c:v>
                </c:pt>
                <c:pt idx="68">
                  <c:v>9041.0266930000071</c:v>
                </c:pt>
                <c:pt idx="69">
                  <c:v>8281.0284359999932</c:v>
                </c:pt>
                <c:pt idx="70">
                  <c:v>6849.3738569999987</c:v>
                </c:pt>
                <c:pt idx="71">
                  <c:v>6908.6399530000053</c:v>
                </c:pt>
                <c:pt idx="72">
                  <c:v>5534.6497620000009</c:v>
                </c:pt>
                <c:pt idx="73">
                  <c:v>4158.6737330000033</c:v>
                </c:pt>
                <c:pt idx="74">
                  <c:v>3817</c:v>
                </c:pt>
                <c:pt idx="75">
                  <c:v>3751</c:v>
                </c:pt>
                <c:pt idx="76">
                  <c:v>2537</c:v>
                </c:pt>
                <c:pt idx="77">
                  <c:v>2403</c:v>
                </c:pt>
                <c:pt idx="78">
                  <c:v>2060</c:v>
                </c:pt>
                <c:pt idx="79">
                  <c:v>205</c:v>
                </c:pt>
                <c:pt idx="80">
                  <c:v>-1564</c:v>
                </c:pt>
                <c:pt idx="81">
                  <c:v>-2716</c:v>
                </c:pt>
                <c:pt idx="82">
                  <c:v>-2590</c:v>
                </c:pt>
                <c:pt idx="83">
                  <c:v>-1398</c:v>
                </c:pt>
                <c:pt idx="84">
                  <c:v>-1978.9503779999941</c:v>
                </c:pt>
                <c:pt idx="85">
                  <c:v>-2379.5299830000004</c:v>
                </c:pt>
                <c:pt idx="86">
                  <c:v>-1885</c:v>
                </c:pt>
                <c:pt idx="87">
                  <c:v>-1960</c:v>
                </c:pt>
                <c:pt idx="88">
                  <c:v>-1171</c:v>
                </c:pt>
                <c:pt idx="89">
                  <c:v>-673</c:v>
                </c:pt>
                <c:pt idx="90">
                  <c:v>-962</c:v>
                </c:pt>
                <c:pt idx="91">
                  <c:v>-549</c:v>
                </c:pt>
                <c:pt idx="92">
                  <c:v>-9</c:v>
                </c:pt>
                <c:pt idx="93">
                  <c:v>853</c:v>
                </c:pt>
                <c:pt idx="94">
                  <c:v>1621</c:v>
                </c:pt>
                <c:pt idx="95">
                  <c:v>2601</c:v>
                </c:pt>
                <c:pt idx="96">
                  <c:v>2121</c:v>
                </c:pt>
                <c:pt idx="97">
                  <c:v>3236.9503779999941</c:v>
                </c:pt>
                <c:pt idx="98">
                  <c:v>3372.5299830000004</c:v>
                </c:pt>
                <c:pt idx="99">
                  <c:v>3230</c:v>
                </c:pt>
                <c:pt idx="100">
                  <c:v>3669</c:v>
                </c:pt>
                <c:pt idx="101">
                  <c:v>2706</c:v>
                </c:pt>
                <c:pt idx="102">
                  <c:v>1414</c:v>
                </c:pt>
                <c:pt idx="103">
                  <c:v>804</c:v>
                </c:pt>
                <c:pt idx="104">
                  <c:v>-1890</c:v>
                </c:pt>
                <c:pt idx="105">
                  <c:v>-1640</c:v>
                </c:pt>
                <c:pt idx="106">
                  <c:v>-2329</c:v>
                </c:pt>
                <c:pt idx="107">
                  <c:v>-1858</c:v>
                </c:pt>
                <c:pt idx="108">
                  <c:v>-2604</c:v>
                </c:pt>
                <c:pt idx="109">
                  <c:v>-4182</c:v>
                </c:pt>
                <c:pt idx="110">
                  <c:v>-6813</c:v>
                </c:pt>
                <c:pt idx="111">
                  <c:v>-7257</c:v>
                </c:pt>
                <c:pt idx="112">
                  <c:v>-7141</c:v>
                </c:pt>
                <c:pt idx="113">
                  <c:v>-6583</c:v>
                </c:pt>
                <c:pt idx="114">
                  <c:v>-6769</c:v>
                </c:pt>
                <c:pt idx="115">
                  <c:v>-6502</c:v>
                </c:pt>
                <c:pt idx="116">
                  <c:v>-5913</c:v>
                </c:pt>
                <c:pt idx="117">
                  <c:v>-1276</c:v>
                </c:pt>
                <c:pt idx="118">
                  <c:v>-549</c:v>
                </c:pt>
                <c:pt idx="119">
                  <c:v>659</c:v>
                </c:pt>
                <c:pt idx="120">
                  <c:v>-1562</c:v>
                </c:pt>
                <c:pt idx="121">
                  <c:v>-1953</c:v>
                </c:pt>
                <c:pt idx="122">
                  <c:v>-618</c:v>
                </c:pt>
                <c:pt idx="123">
                  <c:v>4107</c:v>
                </c:pt>
                <c:pt idx="124">
                  <c:v>5259.034096000003</c:v>
                </c:pt>
                <c:pt idx="125">
                  <c:v>7434</c:v>
                </c:pt>
                <c:pt idx="126">
                  <c:v>6924</c:v>
                </c:pt>
                <c:pt idx="127">
                  <c:v>7448</c:v>
                </c:pt>
                <c:pt idx="128">
                  <c:v>8650</c:v>
                </c:pt>
                <c:pt idx="129">
                  <c:v>10641</c:v>
                </c:pt>
                <c:pt idx="130">
                  <c:v>9659</c:v>
                </c:pt>
                <c:pt idx="131">
                  <c:v>9400</c:v>
                </c:pt>
                <c:pt idx="132">
                  <c:v>8439</c:v>
                </c:pt>
                <c:pt idx="133">
                  <c:v>10051</c:v>
                </c:pt>
                <c:pt idx="134">
                  <c:v>10707</c:v>
                </c:pt>
                <c:pt idx="135">
                  <c:v>8901</c:v>
                </c:pt>
                <c:pt idx="136">
                  <c:v>5283</c:v>
                </c:pt>
                <c:pt idx="137">
                  <c:v>4345.965903999997</c:v>
                </c:pt>
                <c:pt idx="138">
                  <c:v>1817</c:v>
                </c:pt>
                <c:pt idx="139">
                  <c:v>2011</c:v>
                </c:pt>
                <c:pt idx="140">
                  <c:v>1192</c:v>
                </c:pt>
                <c:pt idx="141">
                  <c:v>-407</c:v>
                </c:pt>
                <c:pt idx="142">
                  <c:v>-1630.6791999999987</c:v>
                </c:pt>
                <c:pt idx="143">
                  <c:v>-1343</c:v>
                </c:pt>
                <c:pt idx="144">
                  <c:v>-2306.5776000000042</c:v>
                </c:pt>
                <c:pt idx="145">
                  <c:v>-1634.6117689999955</c:v>
                </c:pt>
                <c:pt idx="146">
                  <c:v>-539.10388799999782</c:v>
                </c:pt>
                <c:pt idx="147">
                  <c:v>-105.25486499999533</c:v>
                </c:pt>
                <c:pt idx="148">
                  <c:v>1058</c:v>
                </c:pt>
                <c:pt idx="149">
                  <c:v>2064</c:v>
                </c:pt>
                <c:pt idx="150">
                  <c:v>301.2800900000002</c:v>
                </c:pt>
                <c:pt idx="151">
                  <c:v>442.70891400000255</c:v>
                </c:pt>
                <c:pt idx="152">
                  <c:v>158.83642399999371</c:v>
                </c:pt>
                <c:pt idx="153">
                  <c:v>279.31336400000146</c:v>
                </c:pt>
                <c:pt idx="154">
                  <c:v>2185.8257120000053</c:v>
                </c:pt>
                <c:pt idx="155">
                  <c:v>1930.9998389999964</c:v>
                </c:pt>
                <c:pt idx="156">
                  <c:v>199.24093699999503</c:v>
                </c:pt>
                <c:pt idx="157">
                  <c:v>449.90942199999699</c:v>
                </c:pt>
                <c:pt idx="158">
                  <c:v>-655.86687700000766</c:v>
                </c:pt>
                <c:pt idx="159">
                  <c:v>-4609.8067830000073</c:v>
                </c:pt>
                <c:pt idx="160">
                  <c:v>-6522.1375030000054</c:v>
                </c:pt>
                <c:pt idx="161">
                  <c:v>-6076.5063939999964</c:v>
                </c:pt>
                <c:pt idx="162">
                  <c:v>-5341.8378380000067</c:v>
                </c:pt>
                <c:pt idx="163">
                  <c:v>-463.14362000000256</c:v>
                </c:pt>
                <c:pt idx="164">
                  <c:v>325.25538699999743</c:v>
                </c:pt>
                <c:pt idx="165">
                  <c:v>-277.69130399999267</c:v>
                </c:pt>
                <c:pt idx="166">
                  <c:v>681.62160600000061</c:v>
                </c:pt>
                <c:pt idx="167">
                  <c:v>1082.5804539999954</c:v>
                </c:pt>
                <c:pt idx="168">
                  <c:v>2840.531031999999</c:v>
                </c:pt>
                <c:pt idx="169">
                  <c:v>5224.4841050000105</c:v>
                </c:pt>
                <c:pt idx="170">
                  <c:v>5258.3212840000051</c:v>
                </c:pt>
                <c:pt idx="171">
                  <c:v>7312.959188000008</c:v>
                </c:pt>
                <c:pt idx="172">
                  <c:v>9844.1770860000106</c:v>
                </c:pt>
                <c:pt idx="173">
                  <c:v>11133.772611000008</c:v>
                </c:pt>
                <c:pt idx="174">
                  <c:v>11801.053791999992</c:v>
                </c:pt>
                <c:pt idx="175">
                  <c:v>11819.160490000009</c:v>
                </c:pt>
                <c:pt idx="176">
                  <c:v>6216.6487500000076</c:v>
                </c:pt>
                <c:pt idx="177">
                  <c:v>3724.8052420000022</c:v>
                </c:pt>
                <c:pt idx="178">
                  <c:v>2676.3698379999987</c:v>
                </c:pt>
                <c:pt idx="179">
                  <c:v>1700.1561289999954</c:v>
                </c:pt>
                <c:pt idx="180">
                  <c:v>1247.6355420000036</c:v>
                </c:pt>
                <c:pt idx="181">
                  <c:v>524.28419099999883</c:v>
                </c:pt>
                <c:pt idx="182">
                  <c:v>-1989.225563</c:v>
                </c:pt>
                <c:pt idx="183">
                  <c:v>-1667.1140589999995</c:v>
                </c:pt>
                <c:pt idx="184">
                  <c:v>-2782.5005990000063</c:v>
                </c:pt>
                <c:pt idx="185">
                  <c:v>-3276.7459910000034</c:v>
                </c:pt>
                <c:pt idx="186">
                  <c:v>-2652.891397000014</c:v>
                </c:pt>
                <c:pt idx="187">
                  <c:v>-10438.195907000001</c:v>
                </c:pt>
                <c:pt idx="188">
                  <c:v>-12130.619357000003</c:v>
                </c:pt>
                <c:pt idx="189">
                  <c:v>-9719.679707000003</c:v>
                </c:pt>
                <c:pt idx="190">
                  <c:v>-7324.9788169999956</c:v>
                </c:pt>
                <c:pt idx="191">
                  <c:v>-4975.8092809999944</c:v>
                </c:pt>
                <c:pt idx="192">
                  <c:v>-4279.3794079999934</c:v>
                </c:pt>
                <c:pt idx="193">
                  <c:v>-5502.4150420000078</c:v>
                </c:pt>
                <c:pt idx="194">
                  <c:v>-6094.3563599999907</c:v>
                </c:pt>
                <c:pt idx="195">
                  <c:v>-5565.3983040000021</c:v>
                </c:pt>
                <c:pt idx="196">
                  <c:v>-5941.4657770000049</c:v>
                </c:pt>
                <c:pt idx="197">
                  <c:v>-7931.8131390000053</c:v>
                </c:pt>
                <c:pt idx="198">
                  <c:v>-8473.7676550000033</c:v>
                </c:pt>
                <c:pt idx="199">
                  <c:v>-10086.894347999987</c:v>
                </c:pt>
                <c:pt idx="200">
                  <c:v>-2799.7909089999885</c:v>
                </c:pt>
                <c:pt idx="201">
                  <c:v>-2225.3013599999977</c:v>
                </c:pt>
                <c:pt idx="202">
                  <c:v>-1439.726508000007</c:v>
                </c:pt>
                <c:pt idx="203">
                  <c:v>-3969.2763110000087</c:v>
                </c:pt>
                <c:pt idx="204">
                  <c:v>-4866.855567000006</c:v>
                </c:pt>
                <c:pt idx="205">
                  <c:v>-4683.8473220000014</c:v>
                </c:pt>
                <c:pt idx="206">
                  <c:v>-3984.3963359999907</c:v>
                </c:pt>
                <c:pt idx="207">
                  <c:v>-4369.9265910000104</c:v>
                </c:pt>
                <c:pt idx="208">
                  <c:v>-4290.6046889999998</c:v>
                </c:pt>
                <c:pt idx="209">
                  <c:v>-3937.0811859999958</c:v>
                </c:pt>
                <c:pt idx="210">
                  <c:v>-1662.9690599999885</c:v>
                </c:pt>
                <c:pt idx="211">
                  <c:v>-3154.6301280000043</c:v>
                </c:pt>
                <c:pt idx="212">
                  <c:v>-2712.1760869999998</c:v>
                </c:pt>
                <c:pt idx="213">
                  <c:v>-3201.5590579999989</c:v>
                </c:pt>
                <c:pt idx="214">
                  <c:v>-2999.0577710000071</c:v>
                </c:pt>
                <c:pt idx="215">
                  <c:v>-1270.6806280000019</c:v>
                </c:pt>
                <c:pt idx="216">
                  <c:v>979.89166799999657</c:v>
                </c:pt>
                <c:pt idx="217">
                  <c:v>2080.9997449999937</c:v>
                </c:pt>
                <c:pt idx="218">
                  <c:v>2079.7507130000013</c:v>
                </c:pt>
                <c:pt idx="219">
                  <c:v>1839.2175099999877</c:v>
                </c:pt>
                <c:pt idx="220">
                  <c:v>1900.1089990000037</c:v>
                </c:pt>
                <c:pt idx="221">
                  <c:v>3793.9391000000032</c:v>
                </c:pt>
                <c:pt idx="222">
                  <c:v>4748.7987310000026</c:v>
                </c:pt>
                <c:pt idx="223">
                  <c:v>248.11265599999751</c:v>
                </c:pt>
                <c:pt idx="224">
                  <c:v>5559.1377080000093</c:v>
                </c:pt>
                <c:pt idx="225">
                  <c:v>6020.8906579999893</c:v>
                </c:pt>
                <c:pt idx="226">
                  <c:v>7286.1871659999888</c:v>
                </c:pt>
                <c:pt idx="227">
                  <c:v>10502.793158</c:v>
                </c:pt>
                <c:pt idx="228">
                  <c:v>9344.9775050000026</c:v>
                </c:pt>
                <c:pt idx="229">
                  <c:v>8490.3636020000122</c:v>
                </c:pt>
                <c:pt idx="230">
                  <c:v>7481.6856340000086</c:v>
                </c:pt>
                <c:pt idx="231">
                  <c:v>7719.2049439999973</c:v>
                </c:pt>
                <c:pt idx="232">
                  <c:v>9495.4363250000024</c:v>
                </c:pt>
                <c:pt idx="233">
                  <c:v>9805.1964350000053</c:v>
                </c:pt>
                <c:pt idx="234">
                  <c:v>9062.6645959999878</c:v>
                </c:pt>
                <c:pt idx="235">
                  <c:v>8624.6385540000047</c:v>
                </c:pt>
                <c:pt idx="236">
                  <c:v>12917.105800999998</c:v>
                </c:pt>
                <c:pt idx="237">
                  <c:v>8151.392353999996</c:v>
                </c:pt>
                <c:pt idx="238">
                  <c:v>7505.3857910000079</c:v>
                </c:pt>
                <c:pt idx="239">
                  <c:v>6746.3878320000076</c:v>
                </c:pt>
                <c:pt idx="240">
                  <c:v>3032.2295030000096</c:v>
                </c:pt>
                <c:pt idx="241">
                  <c:v>1648.0600130000093</c:v>
                </c:pt>
                <c:pt idx="242">
                  <c:v>1291.7470649999887</c:v>
                </c:pt>
                <c:pt idx="243">
                  <c:v>746.95173299999442</c:v>
                </c:pt>
                <c:pt idx="244">
                  <c:v>1439.2154350000055</c:v>
                </c:pt>
                <c:pt idx="245">
                  <c:v>882.17317300000286</c:v>
                </c:pt>
                <c:pt idx="246">
                  <c:v>1516.8140310000017</c:v>
                </c:pt>
                <c:pt idx="247">
                  <c:v>619.63127100000565</c:v>
                </c:pt>
                <c:pt idx="248">
                  <c:v>-440.77984699999797</c:v>
                </c:pt>
                <c:pt idx="249">
                  <c:v>-2192.2370640000008</c:v>
                </c:pt>
                <c:pt idx="250">
                  <c:v>-1754.2209330000042</c:v>
                </c:pt>
                <c:pt idx="251">
                  <c:v>-2906.1983420000033</c:v>
                </c:pt>
                <c:pt idx="252">
                  <c:v>-3772.8767599999992</c:v>
                </c:pt>
                <c:pt idx="253">
                  <c:v>-5941.8143170000112</c:v>
                </c:pt>
                <c:pt idx="254">
                  <c:v>-6931.2734000000055</c:v>
                </c:pt>
                <c:pt idx="255">
                  <c:v>-6542.5939669999934</c:v>
                </c:pt>
                <c:pt idx="256">
                  <c:v>-5689.5891819999961</c:v>
                </c:pt>
                <c:pt idx="257">
                  <c:v>-6635.3721510000032</c:v>
                </c:pt>
                <c:pt idx="258">
                  <c:v>-7313.2856299999985</c:v>
                </c:pt>
                <c:pt idx="259">
                  <c:v>-7393.5333329999994</c:v>
                </c:pt>
                <c:pt idx="260">
                  <c:v>-7183.055309000003</c:v>
                </c:pt>
                <c:pt idx="261">
                  <c:v>-5745.5441110000102</c:v>
                </c:pt>
                <c:pt idx="262">
                  <c:v>-3226.130680000002</c:v>
                </c:pt>
                <c:pt idx="263">
                  <c:v>-1038.6760169999907</c:v>
                </c:pt>
                <c:pt idx="264">
                  <c:v>1031.1202599999961</c:v>
                </c:pt>
                <c:pt idx="265">
                  <c:v>1727.5764959999942</c:v>
                </c:pt>
                <c:pt idx="266">
                  <c:v>5561.7692250000109</c:v>
                </c:pt>
                <c:pt idx="267">
                  <c:v>7100.5198139999993</c:v>
                </c:pt>
                <c:pt idx="268">
                  <c:v>5936.3813030000019</c:v>
                </c:pt>
                <c:pt idx="269">
                  <c:v>6832.3511779999972</c:v>
                </c:pt>
                <c:pt idx="270">
                  <c:v>6143.0994399999909</c:v>
                </c:pt>
                <c:pt idx="271">
                  <c:v>5351.8367810000054</c:v>
                </c:pt>
                <c:pt idx="272">
                  <c:v>4431.0091879999964</c:v>
                </c:pt>
                <c:pt idx="273">
                  <c:v>2941.1306650000042</c:v>
                </c:pt>
                <c:pt idx="274">
                  <c:v>776.80432500000461</c:v>
                </c:pt>
                <c:pt idx="275">
                  <c:v>-1115.4808320000011</c:v>
                </c:pt>
                <c:pt idx="276">
                  <c:v>-3068.5586850000109</c:v>
                </c:pt>
                <c:pt idx="277">
                  <c:v>-3366.3849959999934</c:v>
                </c:pt>
                <c:pt idx="278">
                  <c:v>-2915.8787060000031</c:v>
                </c:pt>
                <c:pt idx="279">
                  <c:v>-4399.8890130000073</c:v>
                </c:pt>
                <c:pt idx="280">
                  <c:v>-5912.3721099999966</c:v>
                </c:pt>
                <c:pt idx="281">
                  <c:v>-4747.2270130000106</c:v>
                </c:pt>
                <c:pt idx="282">
                  <c:v>-6941.9818620000005</c:v>
                </c:pt>
                <c:pt idx="283">
                  <c:v>-4785.2595880000008</c:v>
                </c:pt>
                <c:pt idx="284">
                  <c:v>-4053.6344710000121</c:v>
                </c:pt>
                <c:pt idx="285">
                  <c:v>-2474.1571220000042</c:v>
                </c:pt>
                <c:pt idx="286">
                  <c:v>-1788.0382910000044</c:v>
                </c:pt>
                <c:pt idx="287">
                  <c:v>-2017.8468060000014</c:v>
                </c:pt>
                <c:pt idx="288">
                  <c:v>-952.85772999998881</c:v>
                </c:pt>
                <c:pt idx="289">
                  <c:v>160.96809300000314</c:v>
                </c:pt>
                <c:pt idx="290">
                  <c:v>-3376.8179810000001</c:v>
                </c:pt>
                <c:pt idx="291">
                  <c:v>-3483.0039350000006</c:v>
                </c:pt>
                <c:pt idx="292">
                  <c:v>-3291.6008949999959</c:v>
                </c:pt>
                <c:pt idx="293">
                  <c:v>-2685.7898830000049</c:v>
                </c:pt>
                <c:pt idx="294">
                  <c:v>-2400.2589939999889</c:v>
                </c:pt>
                <c:pt idx="295">
                  <c:v>-6966.8049469999969</c:v>
                </c:pt>
                <c:pt idx="296">
                  <c:v>-8563.7921239999996</c:v>
                </c:pt>
                <c:pt idx="297">
                  <c:v>-8068.843657999998</c:v>
                </c:pt>
                <c:pt idx="298">
                  <c:v>-10153.524971999999</c:v>
                </c:pt>
                <c:pt idx="299">
                  <c:v>-7906.6787889999978</c:v>
                </c:pt>
                <c:pt idx="300">
                  <c:v>-5303.5790260000067</c:v>
                </c:pt>
                <c:pt idx="301">
                  <c:v>-5053.6135610000056</c:v>
                </c:pt>
                <c:pt idx="302">
                  <c:v>-5415.1374169999908</c:v>
                </c:pt>
                <c:pt idx="303">
                  <c:v>-1206.6356200000009</c:v>
                </c:pt>
                <c:pt idx="304">
                  <c:v>-1266.1119709999912</c:v>
                </c:pt>
                <c:pt idx="305">
                  <c:v>-490.13535100000445</c:v>
                </c:pt>
                <c:pt idx="306">
                  <c:v>1099.5942300000024</c:v>
                </c:pt>
                <c:pt idx="307">
                  <c:v>1428.8735499999893</c:v>
                </c:pt>
                <c:pt idx="308">
                  <c:v>7719.2078559999936</c:v>
                </c:pt>
                <c:pt idx="309">
                  <c:v>8182.3067280000105</c:v>
                </c:pt>
                <c:pt idx="310">
                  <c:v>7351.4680640000006</c:v>
                </c:pt>
                <c:pt idx="311">
                  <c:v>8421.4728690000047</c:v>
                </c:pt>
                <c:pt idx="312">
                  <c:v>7046.2233419999975</c:v>
                </c:pt>
                <c:pt idx="313">
                  <c:v>6880.2678620000079</c:v>
                </c:pt>
                <c:pt idx="314">
                  <c:v>6492.3472349999938</c:v>
                </c:pt>
                <c:pt idx="315">
                  <c:v>6906.6673909999954</c:v>
                </c:pt>
                <c:pt idx="316">
                  <c:v>6910.1346219999978</c:v>
                </c:pt>
                <c:pt idx="317">
                  <c:v>7826.2476789999928</c:v>
                </c:pt>
                <c:pt idx="318">
                  <c:v>8368.2079840000079</c:v>
                </c:pt>
                <c:pt idx="319">
                  <c:v>9352.9835120000062</c:v>
                </c:pt>
                <c:pt idx="320">
                  <c:v>9267.2024930000043</c:v>
                </c:pt>
                <c:pt idx="321">
                  <c:v>8621.6287220000086</c:v>
                </c:pt>
                <c:pt idx="322">
                  <c:v>8397.2825579999917</c:v>
                </c:pt>
                <c:pt idx="323">
                  <c:v>8992.9243379999971</c:v>
                </c:pt>
                <c:pt idx="324">
                  <c:v>9129.9409939999896</c:v>
                </c:pt>
                <c:pt idx="325">
                  <c:v>10432.886929</c:v>
                </c:pt>
                <c:pt idx="326">
                  <c:v>10759.078234000001</c:v>
                </c:pt>
                <c:pt idx="327">
                  <c:v>12714.15643100001</c:v>
                </c:pt>
                <c:pt idx="328">
                  <c:v>12445.854865000001</c:v>
                </c:pt>
                <c:pt idx="329">
                  <c:v>11228.427196999997</c:v>
                </c:pt>
                <c:pt idx="330">
                  <c:v>9585.4206750000012</c:v>
                </c:pt>
                <c:pt idx="331">
                  <c:v>8212.4655419999908</c:v>
                </c:pt>
                <c:pt idx="332">
                  <c:v>6803.1019419999939</c:v>
                </c:pt>
                <c:pt idx="333">
                  <c:v>7349.2658780000056</c:v>
                </c:pt>
                <c:pt idx="334">
                  <c:v>7974.8210129999934</c:v>
                </c:pt>
                <c:pt idx="335">
                  <c:v>7414.0696759999992</c:v>
                </c:pt>
                <c:pt idx="336">
                  <c:v>8016.647238000005</c:v>
                </c:pt>
                <c:pt idx="337">
                  <c:v>8723.1500000000087</c:v>
                </c:pt>
                <c:pt idx="338">
                  <c:v>7456.7799999999988</c:v>
                </c:pt>
                <c:pt idx="339">
                  <c:v>7435.6999999999971</c:v>
                </c:pt>
                <c:pt idx="340">
                  <c:v>5730.0999999999913</c:v>
                </c:pt>
                <c:pt idx="341">
                  <c:v>6377.7700000000041</c:v>
                </c:pt>
                <c:pt idx="342">
                  <c:v>7180.0299999999988</c:v>
                </c:pt>
                <c:pt idx="343">
                  <c:v>7876.6699999999983</c:v>
                </c:pt>
                <c:pt idx="344">
                  <c:v>8169.4000000000087</c:v>
                </c:pt>
                <c:pt idx="345">
                  <c:v>7811.3699999999953</c:v>
                </c:pt>
                <c:pt idx="346">
                  <c:v>7818.0500000000029</c:v>
                </c:pt>
                <c:pt idx="347">
                  <c:v>6885.1900000000023</c:v>
                </c:pt>
                <c:pt idx="348">
                  <c:v>6346.9600000000064</c:v>
                </c:pt>
                <c:pt idx="349">
                  <c:v>5537.4000000000087</c:v>
                </c:pt>
                <c:pt idx="350">
                  <c:v>4867.3999999999942</c:v>
                </c:pt>
                <c:pt idx="351">
                  <c:v>5107.2400000000052</c:v>
                </c:pt>
                <c:pt idx="352">
                  <c:v>4102.7799999999988</c:v>
                </c:pt>
                <c:pt idx="353">
                  <c:v>4006.1300000000047</c:v>
                </c:pt>
                <c:pt idx="354">
                  <c:v>4129.5799999999872</c:v>
                </c:pt>
                <c:pt idx="355">
                  <c:v>3207.6800000000076</c:v>
                </c:pt>
                <c:pt idx="356">
                  <c:v>2508.1100000000006</c:v>
                </c:pt>
                <c:pt idx="357">
                  <c:v>2692.8099999999977</c:v>
                </c:pt>
                <c:pt idx="358">
                  <c:v>3412.1600000000035</c:v>
                </c:pt>
                <c:pt idx="359">
                  <c:v>2458.6199999999953</c:v>
                </c:pt>
                <c:pt idx="360">
                  <c:v>2679.1500000000087</c:v>
                </c:pt>
                <c:pt idx="361">
                  <c:v>4041.8999999999942</c:v>
                </c:pt>
                <c:pt idx="362">
                  <c:v>3222.8499999999913</c:v>
                </c:pt>
                <c:pt idx="363">
                  <c:v>2851.9900000000052</c:v>
                </c:pt>
                <c:pt idx="364">
                  <c:v>2057.3699999999953</c:v>
                </c:pt>
                <c:pt idx="365">
                  <c:v>1199.8000000000029</c:v>
                </c:pt>
                <c:pt idx="366">
                  <c:v>1295.8800000000047</c:v>
                </c:pt>
                <c:pt idx="367">
                  <c:v>1525.0600000000122</c:v>
                </c:pt>
                <c:pt idx="368">
                  <c:v>2409.9199999999983</c:v>
                </c:pt>
                <c:pt idx="369">
                  <c:v>3188.5100000000093</c:v>
                </c:pt>
                <c:pt idx="370">
                  <c:v>2354.2400000000052</c:v>
                </c:pt>
                <c:pt idx="371">
                  <c:v>1541.8800000000047</c:v>
                </c:pt>
                <c:pt idx="372">
                  <c:v>1741.8499999999913</c:v>
                </c:pt>
                <c:pt idx="373">
                  <c:v>1147.2099999999919</c:v>
                </c:pt>
                <c:pt idx="374">
                  <c:v>1599.0299999999988</c:v>
                </c:pt>
                <c:pt idx="375">
                  <c:v>3735.7900000000081</c:v>
                </c:pt>
                <c:pt idx="376">
                  <c:v>3977.3800000000047</c:v>
                </c:pt>
                <c:pt idx="377">
                  <c:v>4036.0400000000081</c:v>
                </c:pt>
                <c:pt idx="378">
                  <c:v>2155.1300000000047</c:v>
                </c:pt>
                <c:pt idx="379">
                  <c:v>229.25999999999476</c:v>
                </c:pt>
                <c:pt idx="380">
                  <c:v>-2819.2800000000134</c:v>
                </c:pt>
                <c:pt idx="381">
                  <c:v>-2702.2299999999959</c:v>
                </c:pt>
                <c:pt idx="382">
                  <c:v>-2455.3800000000047</c:v>
                </c:pt>
                <c:pt idx="383">
                  <c:v>-3013.5300000000134</c:v>
                </c:pt>
                <c:pt idx="384">
                  <c:v>-2910.2300000000105</c:v>
                </c:pt>
                <c:pt idx="385">
                  <c:v>-4055.9899999999907</c:v>
                </c:pt>
                <c:pt idx="386">
                  <c:v>-2855.0999999999913</c:v>
                </c:pt>
                <c:pt idx="387">
                  <c:v>-1918.2099999999919</c:v>
                </c:pt>
                <c:pt idx="388">
                  <c:v>-3165.3000000000029</c:v>
                </c:pt>
                <c:pt idx="389">
                  <c:v>-3257.8500000000058</c:v>
                </c:pt>
                <c:pt idx="390">
                  <c:v>-2779.0200000000041</c:v>
                </c:pt>
                <c:pt idx="391">
                  <c:v>-533.63000000000466</c:v>
                </c:pt>
                <c:pt idx="392">
                  <c:v>1144.1300000000047</c:v>
                </c:pt>
                <c:pt idx="393">
                  <c:v>4121.2100000000064</c:v>
                </c:pt>
                <c:pt idx="394">
                  <c:v>4332.6499999999942</c:v>
                </c:pt>
                <c:pt idx="395">
                  <c:v>4740.3399999999965</c:v>
                </c:pt>
                <c:pt idx="396">
                  <c:v>8539.3300000000017</c:v>
                </c:pt>
                <c:pt idx="397">
                  <c:v>12666.279999999999</c:v>
                </c:pt>
                <c:pt idx="398">
                  <c:v>18398.100000000006</c:v>
                </c:pt>
                <c:pt idx="399">
                  <c:v>15990.75999999998</c:v>
                </c:pt>
                <c:pt idx="400">
                  <c:v>13888.849999999991</c:v>
                </c:pt>
                <c:pt idx="401">
                  <c:v>14138.260000000009</c:v>
                </c:pt>
                <c:pt idx="402">
                  <c:v>13969.350000000006</c:v>
                </c:pt>
                <c:pt idx="403">
                  <c:v>13868.520000000004</c:v>
                </c:pt>
                <c:pt idx="404">
                  <c:v>14387.270000000004</c:v>
                </c:pt>
                <c:pt idx="405">
                  <c:v>13208.380000000005</c:v>
                </c:pt>
                <c:pt idx="406">
                  <c:v>13648.689999999988</c:v>
                </c:pt>
                <c:pt idx="407">
                  <c:v>13054.240000000005</c:v>
                </c:pt>
                <c:pt idx="408">
                  <c:v>11804.440000000017</c:v>
                </c:pt>
                <c:pt idx="409">
                  <c:v>10235.880000000005</c:v>
                </c:pt>
                <c:pt idx="410">
                  <c:v>6674.8300000000163</c:v>
                </c:pt>
                <c:pt idx="411">
                  <c:v>4288.5599999999977</c:v>
                </c:pt>
                <c:pt idx="412">
                  <c:v>6836.6200000000244</c:v>
                </c:pt>
                <c:pt idx="413">
                  <c:v>9642.4900000000198</c:v>
                </c:pt>
                <c:pt idx="414">
                  <c:v>8957.1599999999744</c:v>
                </c:pt>
                <c:pt idx="415">
                  <c:v>11018.75</c:v>
                </c:pt>
                <c:pt idx="416">
                  <c:v>10989.619999999995</c:v>
                </c:pt>
                <c:pt idx="417">
                  <c:v>11827.839999999997</c:v>
                </c:pt>
                <c:pt idx="418">
                  <c:v>13463.859999999986</c:v>
                </c:pt>
                <c:pt idx="419">
                  <c:v>14080.779999999999</c:v>
                </c:pt>
                <c:pt idx="420">
                  <c:v>14641.880000000005</c:v>
                </c:pt>
                <c:pt idx="421">
                  <c:v>13722.179999999993</c:v>
                </c:pt>
                <c:pt idx="422">
                  <c:v>12719.339999999997</c:v>
                </c:pt>
                <c:pt idx="423">
                  <c:v>11593.309999999998</c:v>
                </c:pt>
                <c:pt idx="424">
                  <c:v>7852.109999999986</c:v>
                </c:pt>
                <c:pt idx="425">
                  <c:v>8303.75</c:v>
                </c:pt>
                <c:pt idx="426">
                  <c:v>4842.3099999999977</c:v>
                </c:pt>
                <c:pt idx="427">
                  <c:v>5018.2799999999988</c:v>
                </c:pt>
                <c:pt idx="428">
                  <c:v>848.48999999999069</c:v>
                </c:pt>
                <c:pt idx="429">
                  <c:v>141.10000000000582</c:v>
                </c:pt>
                <c:pt idx="430">
                  <c:v>-180.60000000000582</c:v>
                </c:pt>
                <c:pt idx="431">
                  <c:v>-8136.929999999993</c:v>
                </c:pt>
                <c:pt idx="432">
                  <c:v>-11038.679999999993</c:v>
                </c:pt>
                <c:pt idx="433">
                  <c:v>-11174.869999999995</c:v>
                </c:pt>
                <c:pt idx="434">
                  <c:v>-9293.320000000007</c:v>
                </c:pt>
                <c:pt idx="435">
                  <c:v>-9096.2900000000081</c:v>
                </c:pt>
                <c:pt idx="436">
                  <c:v>-8575.7000000000116</c:v>
                </c:pt>
                <c:pt idx="437">
                  <c:v>-6195.4700000000012</c:v>
                </c:pt>
                <c:pt idx="438">
                  <c:v>-7072.5</c:v>
                </c:pt>
                <c:pt idx="439">
                  <c:v>-5992.1300000000047</c:v>
                </c:pt>
                <c:pt idx="440">
                  <c:v>-5745.9399999999732</c:v>
                </c:pt>
                <c:pt idx="441">
                  <c:v>-3828.359999999986</c:v>
                </c:pt>
                <c:pt idx="442">
                  <c:v>-3150.6900000000023</c:v>
                </c:pt>
                <c:pt idx="443">
                  <c:v>-5954.7699999999895</c:v>
                </c:pt>
                <c:pt idx="444">
                  <c:v>1649.5899999999965</c:v>
                </c:pt>
                <c:pt idx="445">
                  <c:v>2719.8600000000151</c:v>
                </c:pt>
                <c:pt idx="446">
                  <c:v>2959.4899999999907</c:v>
                </c:pt>
                <c:pt idx="447">
                  <c:v>3019.6700000000128</c:v>
                </c:pt>
                <c:pt idx="448">
                  <c:v>2677.3500000000058</c:v>
                </c:pt>
                <c:pt idx="449">
                  <c:v>3660.9700000000012</c:v>
                </c:pt>
                <c:pt idx="450">
                  <c:v>2588.4700000000012</c:v>
                </c:pt>
                <c:pt idx="451">
                  <c:v>1989.0699999999779</c:v>
                </c:pt>
                <c:pt idx="452">
                  <c:v>2240.3299999999872</c:v>
                </c:pt>
                <c:pt idx="453">
                  <c:v>2948.7200000000012</c:v>
                </c:pt>
                <c:pt idx="454">
                  <c:v>4433.0899999999965</c:v>
                </c:pt>
                <c:pt idx="455">
                  <c:v>3916.6600000000035</c:v>
                </c:pt>
                <c:pt idx="456">
                  <c:v>4966.9700000000012</c:v>
                </c:pt>
                <c:pt idx="457">
                  <c:v>3279.5199999999895</c:v>
                </c:pt>
                <c:pt idx="458">
                  <c:v>2322.5899999999965</c:v>
                </c:pt>
                <c:pt idx="459">
                  <c:v>1467.8699999999953</c:v>
                </c:pt>
                <c:pt idx="460">
                  <c:v>318.75</c:v>
                </c:pt>
                <c:pt idx="461">
                  <c:v>-14.339999999996508</c:v>
                </c:pt>
                <c:pt idx="462">
                  <c:v>-1771.7900000000081</c:v>
                </c:pt>
                <c:pt idx="463">
                  <c:v>-1715.7799999999988</c:v>
                </c:pt>
                <c:pt idx="464">
                  <c:v>-686.89999999999418</c:v>
                </c:pt>
                <c:pt idx="465">
                  <c:v>-421.27999999999884</c:v>
                </c:pt>
                <c:pt idx="466">
                  <c:v>-3522.710000000021</c:v>
                </c:pt>
                <c:pt idx="467">
                  <c:v>-5702.8800000000047</c:v>
                </c:pt>
                <c:pt idx="468">
                  <c:v>-5506.5200000000186</c:v>
                </c:pt>
                <c:pt idx="469">
                  <c:v>76.119999999995343</c:v>
                </c:pt>
                <c:pt idx="470">
                  <c:v>955.82000000000698</c:v>
                </c:pt>
                <c:pt idx="471">
                  <c:v>2812.3500000000058</c:v>
                </c:pt>
                <c:pt idx="472">
                  <c:v>1407.2099999999919</c:v>
                </c:pt>
                <c:pt idx="473">
                  <c:v>1684.359999999986</c:v>
                </c:pt>
                <c:pt idx="474">
                  <c:v>427.3300000000163</c:v>
                </c:pt>
                <c:pt idx="475">
                  <c:v>-1526.0199999999895</c:v>
                </c:pt>
                <c:pt idx="476">
                  <c:v>-1256.4100000000035</c:v>
                </c:pt>
                <c:pt idx="477">
                  <c:v>-2659.2099999999919</c:v>
                </c:pt>
                <c:pt idx="478">
                  <c:v>-3527.5599999999977</c:v>
                </c:pt>
                <c:pt idx="479">
                  <c:v>-441.10999999998603</c:v>
                </c:pt>
                <c:pt idx="480">
                  <c:v>-609.35000000000582</c:v>
                </c:pt>
                <c:pt idx="481">
                  <c:v>-488.32999999998719</c:v>
                </c:pt>
                <c:pt idx="482">
                  <c:v>-6200.7000000000116</c:v>
                </c:pt>
                <c:pt idx="483">
                  <c:v>-5889.75</c:v>
                </c:pt>
                <c:pt idx="484">
                  <c:v>-7319.8099999999977</c:v>
                </c:pt>
                <c:pt idx="485">
                  <c:v>-6645.7799999999988</c:v>
                </c:pt>
                <c:pt idx="486">
                  <c:v>-6414.1300000000047</c:v>
                </c:pt>
                <c:pt idx="487">
                  <c:v>-5549.710000000021</c:v>
                </c:pt>
                <c:pt idx="488">
                  <c:v>-3990.7600000000093</c:v>
                </c:pt>
                <c:pt idx="489">
                  <c:v>-4213.6499999999942</c:v>
                </c:pt>
                <c:pt idx="490">
                  <c:v>-5256.2099999999919</c:v>
                </c:pt>
                <c:pt idx="491">
                  <c:v>-4611.8099999999977</c:v>
                </c:pt>
                <c:pt idx="492">
                  <c:v>-5889.5200000000186</c:v>
                </c:pt>
                <c:pt idx="493">
                  <c:v>-5135.7300000000105</c:v>
                </c:pt>
                <c:pt idx="494">
                  <c:v>-6729.5199999999895</c:v>
                </c:pt>
                <c:pt idx="495">
                  <c:v>-6602.0499999999884</c:v>
                </c:pt>
                <c:pt idx="496">
                  <c:v>-6491.5599999999977</c:v>
                </c:pt>
                <c:pt idx="497">
                  <c:v>-6555.4000000000233</c:v>
                </c:pt>
                <c:pt idx="498">
                  <c:v>-6847.2999999999884</c:v>
                </c:pt>
                <c:pt idx="499">
                  <c:v>-7581.359999999986</c:v>
                </c:pt>
                <c:pt idx="500">
                  <c:v>-6679.3999999999942</c:v>
                </c:pt>
                <c:pt idx="501">
                  <c:v>-5301.0499999999884</c:v>
                </c:pt>
                <c:pt idx="502">
                  <c:v>-5442.609999999986</c:v>
                </c:pt>
                <c:pt idx="503">
                  <c:v>-3813.7799999999988</c:v>
                </c:pt>
                <c:pt idx="504">
                  <c:v>-5593.6600000000035</c:v>
                </c:pt>
                <c:pt idx="505">
                  <c:v>-6178.4099999999889</c:v>
                </c:pt>
                <c:pt idx="506">
                  <c:v>-6734.2299999999814</c:v>
                </c:pt>
                <c:pt idx="507">
                  <c:v>-5154.8100000000122</c:v>
                </c:pt>
                <c:pt idx="508">
                  <c:v>-5178.6100000000006</c:v>
                </c:pt>
                <c:pt idx="509">
                  <c:v>-6177.8600000000006</c:v>
                </c:pt>
                <c:pt idx="510">
                  <c:v>-5413.9399999999878</c:v>
                </c:pt>
                <c:pt idx="511">
                  <c:v>-3966.9400000000023</c:v>
                </c:pt>
                <c:pt idx="512">
                  <c:v>-4680.6300000000047</c:v>
                </c:pt>
                <c:pt idx="513">
                  <c:v>-5390.6600000000035</c:v>
                </c:pt>
                <c:pt idx="514">
                  <c:v>-5208.5500000000029</c:v>
                </c:pt>
                <c:pt idx="515">
                  <c:v>-6328.820000000007</c:v>
                </c:pt>
                <c:pt idx="516">
                  <c:v>-5657.8300000000163</c:v>
                </c:pt>
                <c:pt idx="517">
                  <c:v>-5810.0800000000017</c:v>
                </c:pt>
                <c:pt idx="518">
                  <c:v>-7146.9400000000023</c:v>
                </c:pt>
                <c:pt idx="519">
                  <c:v>-7509.7100000000064</c:v>
                </c:pt>
                <c:pt idx="520">
                  <c:v>-9113.4600000000064</c:v>
                </c:pt>
                <c:pt idx="521">
                  <c:v>-9948.4100000000035</c:v>
                </c:pt>
                <c:pt idx="522">
                  <c:v>-11080.61</c:v>
                </c:pt>
                <c:pt idx="523">
                  <c:v>-11528.979999999996</c:v>
                </c:pt>
                <c:pt idx="524">
                  <c:v>-11233.809999999998</c:v>
                </c:pt>
                <c:pt idx="525">
                  <c:v>-8386.0599999999977</c:v>
                </c:pt>
                <c:pt idx="526">
                  <c:v>-8458.5199999999895</c:v>
                </c:pt>
                <c:pt idx="527">
                  <c:v>-9522.39</c:v>
                </c:pt>
                <c:pt idx="528">
                  <c:v>-9593.6600000000035</c:v>
                </c:pt>
                <c:pt idx="529">
                  <c:v>-11901.339999999997</c:v>
                </c:pt>
                <c:pt idx="530">
                  <c:v>-12200.029999999999</c:v>
                </c:pt>
                <c:pt idx="531">
                  <c:v>-12352.14</c:v>
                </c:pt>
                <c:pt idx="532">
                  <c:v>-10812.599999999991</c:v>
                </c:pt>
                <c:pt idx="533">
                  <c:v>-9299.7399999999907</c:v>
                </c:pt>
                <c:pt idx="534">
                  <c:v>-7384.7299999999959</c:v>
                </c:pt>
                <c:pt idx="535">
                  <c:v>-4930.0200000000041</c:v>
                </c:pt>
                <c:pt idx="536">
                  <c:v>-5451.4400000000023</c:v>
                </c:pt>
                <c:pt idx="537">
                  <c:v>-4768.1300000000047</c:v>
                </c:pt>
                <c:pt idx="538">
                  <c:v>-6347.9600000000064</c:v>
                </c:pt>
                <c:pt idx="539">
                  <c:v>-5805.5600000000122</c:v>
                </c:pt>
                <c:pt idx="540">
                  <c:v>-5521.3899999999994</c:v>
                </c:pt>
                <c:pt idx="541">
                  <c:v>-3665.9400000000023</c:v>
                </c:pt>
                <c:pt idx="542">
                  <c:v>-2360.1000000000058</c:v>
                </c:pt>
                <c:pt idx="543">
                  <c:v>-3173.1900000000023</c:v>
                </c:pt>
                <c:pt idx="544">
                  <c:v>-4948.9199999999983</c:v>
                </c:pt>
                <c:pt idx="545">
                  <c:v>-5744.6900000000023</c:v>
                </c:pt>
                <c:pt idx="546">
                  <c:v>-6116.6699999999983</c:v>
                </c:pt>
                <c:pt idx="547">
                  <c:v>-6255.9400000000023</c:v>
                </c:pt>
                <c:pt idx="548">
                  <c:v>-9563.5399999999936</c:v>
                </c:pt>
                <c:pt idx="549">
                  <c:v>-8143.9100000000035</c:v>
                </c:pt>
                <c:pt idx="550">
                  <c:v>-9358.25</c:v>
                </c:pt>
                <c:pt idx="551">
                  <c:v>-8421.14</c:v>
                </c:pt>
                <c:pt idx="552">
                  <c:v>-8431.0399999999936</c:v>
                </c:pt>
                <c:pt idx="553">
                  <c:v>-7220.4199999999983</c:v>
                </c:pt>
                <c:pt idx="554">
                  <c:v>-10196.589999999997</c:v>
                </c:pt>
                <c:pt idx="555">
                  <c:v>-9840.8999999999942</c:v>
                </c:pt>
                <c:pt idx="556">
                  <c:v>-6849.2899999999936</c:v>
                </c:pt>
                <c:pt idx="557">
                  <c:v>358.36000000000058</c:v>
                </c:pt>
                <c:pt idx="558">
                  <c:v>1434.6199999999953</c:v>
                </c:pt>
                <c:pt idx="559">
                  <c:v>839.22999999999593</c:v>
                </c:pt>
                <c:pt idx="560">
                  <c:v>-19</c:v>
                </c:pt>
                <c:pt idx="561">
                  <c:v>1900.9600000000064</c:v>
                </c:pt>
                <c:pt idx="562">
                  <c:v>-569</c:v>
                </c:pt>
                <c:pt idx="563">
                  <c:v>-1963</c:v>
                </c:pt>
                <c:pt idx="564">
                  <c:v>-2251.3000000000029</c:v>
                </c:pt>
                <c:pt idx="565">
                  <c:v>-1212</c:v>
                </c:pt>
                <c:pt idx="566">
                  <c:v>-2795</c:v>
                </c:pt>
                <c:pt idx="567">
                  <c:v>-113</c:v>
                </c:pt>
                <c:pt idx="568">
                  <c:v>-926</c:v>
                </c:pt>
                <c:pt idx="569">
                  <c:v>-1000</c:v>
                </c:pt>
                <c:pt idx="570">
                  <c:v>-4530</c:v>
                </c:pt>
                <c:pt idx="571">
                  <c:v>-5358</c:v>
                </c:pt>
                <c:pt idx="572">
                  <c:v>-5217</c:v>
                </c:pt>
                <c:pt idx="573">
                  <c:v>-4034</c:v>
                </c:pt>
                <c:pt idx="574">
                  <c:v>-2393.9600000000064</c:v>
                </c:pt>
                <c:pt idx="575">
                  <c:v>117.58999999999651</c:v>
                </c:pt>
                <c:pt idx="576">
                  <c:v>1175.5099999999948</c:v>
                </c:pt>
                <c:pt idx="577">
                  <c:v>884.30000000000291</c:v>
                </c:pt>
                <c:pt idx="578">
                  <c:v>-313</c:v>
                </c:pt>
                <c:pt idx="579">
                  <c:v>1069</c:v>
                </c:pt>
                <c:pt idx="580">
                  <c:v>1848</c:v>
                </c:pt>
                <c:pt idx="581">
                  <c:v>1599</c:v>
                </c:pt>
                <c:pt idx="582">
                  <c:v>597</c:v>
                </c:pt>
                <c:pt idx="583">
                  <c:v>1454</c:v>
                </c:pt>
                <c:pt idx="584">
                  <c:v>2518</c:v>
                </c:pt>
                <c:pt idx="585">
                  <c:v>6728</c:v>
                </c:pt>
                <c:pt idx="586">
                  <c:v>7813</c:v>
                </c:pt>
                <c:pt idx="587">
                  <c:v>9210</c:v>
                </c:pt>
                <c:pt idx="588">
                  <c:v>9359.4100000000035</c:v>
                </c:pt>
                <c:pt idx="589">
                  <c:v>9187.4900000000052</c:v>
                </c:pt>
                <c:pt idx="590">
                  <c:v>9459</c:v>
                </c:pt>
                <c:pt idx="591">
                  <c:v>8932</c:v>
                </c:pt>
                <c:pt idx="592">
                  <c:v>6603</c:v>
                </c:pt>
                <c:pt idx="593">
                  <c:v>4104</c:v>
                </c:pt>
                <c:pt idx="594">
                  <c:v>3919</c:v>
                </c:pt>
                <c:pt idx="595">
                  <c:v>3595</c:v>
                </c:pt>
                <c:pt idx="596">
                  <c:v>819</c:v>
                </c:pt>
                <c:pt idx="597">
                  <c:v>-1345</c:v>
                </c:pt>
                <c:pt idx="598">
                  <c:v>-5578</c:v>
                </c:pt>
                <c:pt idx="599">
                  <c:v>-8467</c:v>
                </c:pt>
                <c:pt idx="600">
                  <c:v>-9744</c:v>
                </c:pt>
                <c:pt idx="601">
                  <c:v>-11029</c:v>
                </c:pt>
                <c:pt idx="602">
                  <c:v>-9991</c:v>
                </c:pt>
                <c:pt idx="603">
                  <c:v>-10468</c:v>
                </c:pt>
                <c:pt idx="604">
                  <c:v>-9331</c:v>
                </c:pt>
                <c:pt idx="605">
                  <c:v>-8054</c:v>
                </c:pt>
                <c:pt idx="606">
                  <c:v>-5463</c:v>
                </c:pt>
                <c:pt idx="607">
                  <c:v>-3974</c:v>
                </c:pt>
                <c:pt idx="608">
                  <c:v>-2024</c:v>
                </c:pt>
                <c:pt idx="609">
                  <c:v>1605</c:v>
                </c:pt>
                <c:pt idx="610">
                  <c:v>2875</c:v>
                </c:pt>
                <c:pt idx="611">
                  <c:v>3632</c:v>
                </c:pt>
                <c:pt idx="612">
                  <c:v>5236</c:v>
                </c:pt>
                <c:pt idx="613">
                  <c:v>5133</c:v>
                </c:pt>
                <c:pt idx="614">
                  <c:v>6377</c:v>
                </c:pt>
                <c:pt idx="615">
                  <c:v>4708</c:v>
                </c:pt>
                <c:pt idx="616">
                  <c:v>4117</c:v>
                </c:pt>
                <c:pt idx="617">
                  <c:v>4450</c:v>
                </c:pt>
                <c:pt idx="618">
                  <c:v>4908</c:v>
                </c:pt>
                <c:pt idx="619">
                  <c:v>3969</c:v>
                </c:pt>
                <c:pt idx="620">
                  <c:v>2232</c:v>
                </c:pt>
                <c:pt idx="621">
                  <c:v>-568</c:v>
                </c:pt>
                <c:pt idx="622">
                  <c:v>-231</c:v>
                </c:pt>
                <c:pt idx="623">
                  <c:v>-1357</c:v>
                </c:pt>
                <c:pt idx="624">
                  <c:v>-1961</c:v>
                </c:pt>
                <c:pt idx="625">
                  <c:v>-2149</c:v>
                </c:pt>
                <c:pt idx="626">
                  <c:v>-3950</c:v>
                </c:pt>
                <c:pt idx="627">
                  <c:v>-4377</c:v>
                </c:pt>
                <c:pt idx="628">
                  <c:v>-3001</c:v>
                </c:pt>
                <c:pt idx="629">
                  <c:v>-2817</c:v>
                </c:pt>
                <c:pt idx="630">
                  <c:v>-3497</c:v>
                </c:pt>
                <c:pt idx="631">
                  <c:v>-2288</c:v>
                </c:pt>
                <c:pt idx="632">
                  <c:v>-2469</c:v>
                </c:pt>
                <c:pt idx="633">
                  <c:v>939</c:v>
                </c:pt>
                <c:pt idx="634">
                  <c:v>3479</c:v>
                </c:pt>
                <c:pt idx="635">
                  <c:v>3296</c:v>
                </c:pt>
                <c:pt idx="636">
                  <c:v>2757</c:v>
                </c:pt>
                <c:pt idx="637">
                  <c:v>5739</c:v>
                </c:pt>
                <c:pt idx="638">
                  <c:v>6620</c:v>
                </c:pt>
                <c:pt idx="639">
                  <c:v>10992</c:v>
                </c:pt>
                <c:pt idx="640">
                  <c:v>11544</c:v>
                </c:pt>
                <c:pt idx="641">
                  <c:v>12462</c:v>
                </c:pt>
                <c:pt idx="642">
                  <c:v>15356</c:v>
                </c:pt>
                <c:pt idx="643">
                  <c:v>17148</c:v>
                </c:pt>
                <c:pt idx="644">
                  <c:v>15342</c:v>
                </c:pt>
                <c:pt idx="645">
                  <c:v>14766</c:v>
                </c:pt>
                <c:pt idx="646">
                  <c:v>12813</c:v>
                </c:pt>
                <c:pt idx="647">
                  <c:v>9866</c:v>
                </c:pt>
                <c:pt idx="648">
                  <c:v>10181</c:v>
                </c:pt>
                <c:pt idx="649">
                  <c:v>10549</c:v>
                </c:pt>
                <c:pt idx="650">
                  <c:v>9082</c:v>
                </c:pt>
                <c:pt idx="651">
                  <c:v>9633</c:v>
                </c:pt>
                <c:pt idx="652">
                  <c:v>5660</c:v>
                </c:pt>
                <c:pt idx="653">
                  <c:v>4002</c:v>
                </c:pt>
                <c:pt idx="654">
                  <c:v>3250</c:v>
                </c:pt>
                <c:pt idx="655">
                  <c:v>200</c:v>
                </c:pt>
                <c:pt idx="656">
                  <c:v>-1557</c:v>
                </c:pt>
                <c:pt idx="657">
                  <c:v>-855</c:v>
                </c:pt>
                <c:pt idx="658">
                  <c:v>-1111</c:v>
                </c:pt>
                <c:pt idx="659">
                  <c:v>502</c:v>
                </c:pt>
                <c:pt idx="660">
                  <c:v>2073</c:v>
                </c:pt>
                <c:pt idx="661">
                  <c:v>-578</c:v>
                </c:pt>
                <c:pt idx="662">
                  <c:v>1837</c:v>
                </c:pt>
                <c:pt idx="663">
                  <c:v>4376</c:v>
                </c:pt>
                <c:pt idx="664">
                  <c:v>5017</c:v>
                </c:pt>
                <c:pt idx="665">
                  <c:v>6548</c:v>
                </c:pt>
                <c:pt idx="666">
                  <c:v>8069</c:v>
                </c:pt>
                <c:pt idx="667">
                  <c:v>9834</c:v>
                </c:pt>
                <c:pt idx="668">
                  <c:v>12728</c:v>
                </c:pt>
                <c:pt idx="669">
                  <c:v>20192</c:v>
                </c:pt>
                <c:pt idx="670">
                  <c:v>16005</c:v>
                </c:pt>
                <c:pt idx="671">
                  <c:v>15121</c:v>
                </c:pt>
                <c:pt idx="672">
                  <c:v>13029</c:v>
                </c:pt>
                <c:pt idx="673">
                  <c:v>16458</c:v>
                </c:pt>
                <c:pt idx="674">
                  <c:v>15547</c:v>
                </c:pt>
                <c:pt idx="675">
                  <c:v>15965</c:v>
                </c:pt>
                <c:pt idx="676">
                  <c:v>13564</c:v>
                </c:pt>
                <c:pt idx="677">
                  <c:v>13232</c:v>
                </c:pt>
                <c:pt idx="678">
                  <c:v>12847</c:v>
                </c:pt>
                <c:pt idx="679">
                  <c:v>16622</c:v>
                </c:pt>
              </c:numCache>
            </c:numRef>
          </c:val>
          <c:smooth val="0"/>
          <c:extLst>
            <c:ext xmlns:c16="http://schemas.microsoft.com/office/drawing/2014/chart" uri="{C3380CC4-5D6E-409C-BE32-E72D297353CC}">
              <c16:uniqueId val="{00000000-7A75-431F-A0F3-7AD8D5B726A5}"/>
            </c:ext>
          </c:extLst>
        </c:ser>
        <c:ser>
          <c:idx val="1"/>
          <c:order val="1"/>
          <c:tx>
            <c:strRef>
              <c:f>DTH!$K$1:$K$2</c:f>
              <c:strCache>
                <c:ptCount val="2"/>
                <c:pt idx="0">
                  <c:v>13w Tüzel kümülatif</c:v>
                </c:pt>
              </c:strCache>
            </c:strRef>
          </c:tx>
          <c:spPr>
            <a:ln w="28575" cap="rnd">
              <a:solidFill>
                <a:schemeClr val="accent2"/>
              </a:solidFill>
              <a:round/>
            </a:ln>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DTH!$K$3:$K$688</c:f>
              <c:numCache>
                <c:formatCode>#,##0.00</c:formatCode>
                <c:ptCount val="686"/>
                <c:pt idx="12">
                  <c:v>1317.7509250000003</c:v>
                </c:pt>
                <c:pt idx="13">
                  <c:v>892.80239099999744</c:v>
                </c:pt>
                <c:pt idx="14">
                  <c:v>208.31215800000064</c:v>
                </c:pt>
                <c:pt idx="15">
                  <c:v>2719.8787089999969</c:v>
                </c:pt>
                <c:pt idx="16">
                  <c:v>1183.8007609999986</c:v>
                </c:pt>
                <c:pt idx="17">
                  <c:v>761.24201600000379</c:v>
                </c:pt>
                <c:pt idx="18">
                  <c:v>618.90629300000001</c:v>
                </c:pt>
                <c:pt idx="19">
                  <c:v>300.90329799999745</c:v>
                </c:pt>
                <c:pt idx="20">
                  <c:v>130.8148680000013</c:v>
                </c:pt>
                <c:pt idx="21">
                  <c:v>-315.13308099999995</c:v>
                </c:pt>
                <c:pt idx="22">
                  <c:v>1756.780233999998</c:v>
                </c:pt>
                <c:pt idx="23">
                  <c:v>2712.779005999997</c:v>
                </c:pt>
                <c:pt idx="24">
                  <c:v>1742.7136620000019</c:v>
                </c:pt>
                <c:pt idx="25">
                  <c:v>1644.7006620000029</c:v>
                </c:pt>
                <c:pt idx="26">
                  <c:v>1962.1725660000011</c:v>
                </c:pt>
                <c:pt idx="27">
                  <c:v>-26.437869000001228</c:v>
                </c:pt>
                <c:pt idx="28">
                  <c:v>-2502.1687109999984</c:v>
                </c:pt>
                <c:pt idx="29">
                  <c:v>-2054.4041050000014</c:v>
                </c:pt>
                <c:pt idx="30">
                  <c:v>-695.91867400000046</c:v>
                </c:pt>
                <c:pt idx="31">
                  <c:v>-328.0549800000008</c:v>
                </c:pt>
                <c:pt idx="32">
                  <c:v>1198.9400260000039</c:v>
                </c:pt>
                <c:pt idx="33">
                  <c:v>2284.6103399999993</c:v>
                </c:pt>
                <c:pt idx="34">
                  <c:v>5002.2033809999994</c:v>
                </c:pt>
                <c:pt idx="35">
                  <c:v>3567.9244550000003</c:v>
                </c:pt>
                <c:pt idx="36">
                  <c:v>2528.4680070000031</c:v>
                </c:pt>
                <c:pt idx="37">
                  <c:v>3326.997921999995</c:v>
                </c:pt>
                <c:pt idx="38">
                  <c:v>4026.9987859999965</c:v>
                </c:pt>
                <c:pt idx="39">
                  <c:v>5173.1629329999996</c:v>
                </c:pt>
                <c:pt idx="40">
                  <c:v>5865.7116499999975</c:v>
                </c:pt>
                <c:pt idx="41">
                  <c:v>7444.5989000000045</c:v>
                </c:pt>
                <c:pt idx="42">
                  <c:v>6653.6103000000003</c:v>
                </c:pt>
                <c:pt idx="43">
                  <c:v>5227.250122999998</c:v>
                </c:pt>
                <c:pt idx="44">
                  <c:v>5741.7273829999976</c:v>
                </c:pt>
                <c:pt idx="45">
                  <c:v>4205.8270770000017</c:v>
                </c:pt>
                <c:pt idx="46">
                  <c:v>3590.5835959999968</c:v>
                </c:pt>
                <c:pt idx="47">
                  <c:v>1942.153492999998</c:v>
                </c:pt>
                <c:pt idx="48">
                  <c:v>3158.2026929999993</c:v>
                </c:pt>
                <c:pt idx="49">
                  <c:v>3742.3820239999986</c:v>
                </c:pt>
                <c:pt idx="50">
                  <c:v>4189.0845400000035</c:v>
                </c:pt>
                <c:pt idx="51">
                  <c:v>3042.7974259999974</c:v>
                </c:pt>
                <c:pt idx="52">
                  <c:v>3321.4016530000008</c:v>
                </c:pt>
                <c:pt idx="53">
                  <c:v>3252.4539110000042</c:v>
                </c:pt>
                <c:pt idx="54">
                  <c:v>351.13437200000044</c:v>
                </c:pt>
                <c:pt idx="55">
                  <c:v>423.07361700000183</c:v>
                </c:pt>
                <c:pt idx="56">
                  <c:v>994.76330099999905</c:v>
                </c:pt>
                <c:pt idx="57">
                  <c:v>892.30164700000023</c:v>
                </c:pt>
                <c:pt idx="58">
                  <c:v>948.92503199999919</c:v>
                </c:pt>
                <c:pt idx="59">
                  <c:v>2997.8294330000062</c:v>
                </c:pt>
                <c:pt idx="60">
                  <c:v>5377.1226640000023</c:v>
                </c:pt>
                <c:pt idx="61">
                  <c:v>4533.6126829999994</c:v>
                </c:pt>
                <c:pt idx="62">
                  <c:v>3618.4434069999988</c:v>
                </c:pt>
                <c:pt idx="63">
                  <c:v>2983.8379879999993</c:v>
                </c:pt>
                <c:pt idx="64">
                  <c:v>3524.752201000003</c:v>
                </c:pt>
                <c:pt idx="65">
                  <c:v>3190.460457000001</c:v>
                </c:pt>
                <c:pt idx="66">
                  <c:v>6134.2034819999972</c:v>
                </c:pt>
                <c:pt idx="67">
                  <c:v>7359.2589089999965</c:v>
                </c:pt>
                <c:pt idx="68">
                  <c:v>6916.1345619999993</c:v>
                </c:pt>
                <c:pt idx="69">
                  <c:v>6682.4757660000032</c:v>
                </c:pt>
                <c:pt idx="70">
                  <c:v>5775.6823870000007</c:v>
                </c:pt>
                <c:pt idx="71">
                  <c:v>6211.5440089999975</c:v>
                </c:pt>
                <c:pt idx="72">
                  <c:v>4074.8861679999973</c:v>
                </c:pt>
                <c:pt idx="73">
                  <c:v>2615.4459459999998</c:v>
                </c:pt>
                <c:pt idx="74">
                  <c:v>2813</c:v>
                </c:pt>
                <c:pt idx="75">
                  <c:v>2064</c:v>
                </c:pt>
                <c:pt idx="76">
                  <c:v>1679</c:v>
                </c:pt>
                <c:pt idx="77">
                  <c:v>427</c:v>
                </c:pt>
                <c:pt idx="78">
                  <c:v>-775</c:v>
                </c:pt>
                <c:pt idx="79">
                  <c:v>-4295</c:v>
                </c:pt>
                <c:pt idx="80">
                  <c:v>-5356</c:v>
                </c:pt>
                <c:pt idx="81">
                  <c:v>-4915</c:v>
                </c:pt>
                <c:pt idx="82">
                  <c:v>-3992</c:v>
                </c:pt>
                <c:pt idx="83">
                  <c:v>-2197</c:v>
                </c:pt>
                <c:pt idx="84">
                  <c:v>-1874.9574330000032</c:v>
                </c:pt>
                <c:pt idx="85">
                  <c:v>-2002.7701850000012</c:v>
                </c:pt>
                <c:pt idx="86">
                  <c:v>-761</c:v>
                </c:pt>
                <c:pt idx="87">
                  <c:v>-1046</c:v>
                </c:pt>
                <c:pt idx="88">
                  <c:v>56</c:v>
                </c:pt>
                <c:pt idx="89">
                  <c:v>77</c:v>
                </c:pt>
                <c:pt idx="90">
                  <c:v>192</c:v>
                </c:pt>
                <c:pt idx="91">
                  <c:v>-109</c:v>
                </c:pt>
                <c:pt idx="92">
                  <c:v>1275</c:v>
                </c:pt>
                <c:pt idx="93">
                  <c:v>2332</c:v>
                </c:pt>
                <c:pt idx="94">
                  <c:v>2130</c:v>
                </c:pt>
                <c:pt idx="95">
                  <c:v>2345</c:v>
                </c:pt>
                <c:pt idx="96">
                  <c:v>1157</c:v>
                </c:pt>
                <c:pt idx="97">
                  <c:v>2080.9574330000032</c:v>
                </c:pt>
                <c:pt idx="98">
                  <c:v>3385.7701850000012</c:v>
                </c:pt>
                <c:pt idx="99">
                  <c:v>1311</c:v>
                </c:pt>
                <c:pt idx="100">
                  <c:v>607</c:v>
                </c:pt>
                <c:pt idx="101">
                  <c:v>292</c:v>
                </c:pt>
                <c:pt idx="102">
                  <c:v>-867</c:v>
                </c:pt>
                <c:pt idx="103">
                  <c:v>-2075</c:v>
                </c:pt>
                <c:pt idx="104">
                  <c:v>-2556</c:v>
                </c:pt>
                <c:pt idx="105">
                  <c:v>-2697</c:v>
                </c:pt>
                <c:pt idx="106">
                  <c:v>-3501</c:v>
                </c:pt>
                <c:pt idx="107">
                  <c:v>-2937</c:v>
                </c:pt>
                <c:pt idx="108">
                  <c:v>-3715</c:v>
                </c:pt>
                <c:pt idx="109">
                  <c:v>-5138</c:v>
                </c:pt>
                <c:pt idx="110">
                  <c:v>-7271</c:v>
                </c:pt>
                <c:pt idx="111">
                  <c:v>-6768</c:v>
                </c:pt>
                <c:pt idx="112">
                  <c:v>-6188</c:v>
                </c:pt>
                <c:pt idx="113">
                  <c:v>-4200</c:v>
                </c:pt>
                <c:pt idx="114">
                  <c:v>-4691</c:v>
                </c:pt>
                <c:pt idx="115">
                  <c:v>-3683</c:v>
                </c:pt>
                <c:pt idx="116">
                  <c:v>-1979</c:v>
                </c:pt>
                <c:pt idx="117">
                  <c:v>468</c:v>
                </c:pt>
                <c:pt idx="118">
                  <c:v>478</c:v>
                </c:pt>
                <c:pt idx="119">
                  <c:v>2165</c:v>
                </c:pt>
                <c:pt idx="120">
                  <c:v>1199</c:v>
                </c:pt>
                <c:pt idx="121">
                  <c:v>339</c:v>
                </c:pt>
                <c:pt idx="122">
                  <c:v>1579</c:v>
                </c:pt>
                <c:pt idx="123">
                  <c:v>4103</c:v>
                </c:pt>
                <c:pt idx="124">
                  <c:v>3862.214344</c:v>
                </c:pt>
                <c:pt idx="125">
                  <c:v>6038</c:v>
                </c:pt>
                <c:pt idx="126">
                  <c:v>5188</c:v>
                </c:pt>
                <c:pt idx="127">
                  <c:v>5718</c:v>
                </c:pt>
                <c:pt idx="128">
                  <c:v>7796</c:v>
                </c:pt>
                <c:pt idx="129">
                  <c:v>8800</c:v>
                </c:pt>
                <c:pt idx="130">
                  <c:v>7463</c:v>
                </c:pt>
                <c:pt idx="131">
                  <c:v>7715</c:v>
                </c:pt>
                <c:pt idx="132">
                  <c:v>6222</c:v>
                </c:pt>
                <c:pt idx="133">
                  <c:v>6004</c:v>
                </c:pt>
                <c:pt idx="134">
                  <c:v>6905</c:v>
                </c:pt>
                <c:pt idx="135">
                  <c:v>5810</c:v>
                </c:pt>
                <c:pt idx="136">
                  <c:v>2935</c:v>
                </c:pt>
                <c:pt idx="137">
                  <c:v>2474.785656</c:v>
                </c:pt>
                <c:pt idx="138">
                  <c:v>2417</c:v>
                </c:pt>
                <c:pt idx="139">
                  <c:v>1468</c:v>
                </c:pt>
                <c:pt idx="140">
                  <c:v>1730</c:v>
                </c:pt>
                <c:pt idx="141">
                  <c:v>-642</c:v>
                </c:pt>
                <c:pt idx="142">
                  <c:v>-972.71300000000338</c:v>
                </c:pt>
                <c:pt idx="143">
                  <c:v>-737</c:v>
                </c:pt>
                <c:pt idx="144">
                  <c:v>-1066.4371000000028</c:v>
                </c:pt>
                <c:pt idx="145">
                  <c:v>-30.722136999997019</c:v>
                </c:pt>
                <c:pt idx="146">
                  <c:v>1371.1533500000005</c:v>
                </c:pt>
                <c:pt idx="147">
                  <c:v>1298.4983379999976</c:v>
                </c:pt>
                <c:pt idx="148">
                  <c:v>2306</c:v>
                </c:pt>
                <c:pt idx="149">
                  <c:v>3492</c:v>
                </c:pt>
                <c:pt idx="150">
                  <c:v>1643.1554279999982</c:v>
                </c:pt>
                <c:pt idx="151">
                  <c:v>-75.085602999999537</c:v>
                </c:pt>
                <c:pt idx="152">
                  <c:v>415.49831699999777</c:v>
                </c:pt>
                <c:pt idx="153">
                  <c:v>252.21847300000081</c:v>
                </c:pt>
                <c:pt idx="154">
                  <c:v>494.76961999999912</c:v>
                </c:pt>
                <c:pt idx="155">
                  <c:v>109.67690800000128</c:v>
                </c:pt>
                <c:pt idx="156">
                  <c:v>-1040.0250799999994</c:v>
                </c:pt>
                <c:pt idx="157">
                  <c:v>-1303.9407219999994</c:v>
                </c:pt>
                <c:pt idx="158">
                  <c:v>-2422.4337690000029</c:v>
                </c:pt>
                <c:pt idx="159">
                  <c:v>-4615.1850740000009</c:v>
                </c:pt>
                <c:pt idx="160">
                  <c:v>-6296.731921999999</c:v>
                </c:pt>
                <c:pt idx="161">
                  <c:v>-6866.3623680000019</c:v>
                </c:pt>
                <c:pt idx="162">
                  <c:v>-5583.9589199999973</c:v>
                </c:pt>
                <c:pt idx="163">
                  <c:v>-3329.0919060000015</c:v>
                </c:pt>
                <c:pt idx="164">
                  <c:v>-3985.4244000000035</c:v>
                </c:pt>
                <c:pt idx="165">
                  <c:v>-4646.8123500000002</c:v>
                </c:pt>
                <c:pt idx="166">
                  <c:v>-3413.2205939999985</c:v>
                </c:pt>
                <c:pt idx="167">
                  <c:v>-3377.1835100000026</c:v>
                </c:pt>
                <c:pt idx="168">
                  <c:v>-2721.8931949999969</c:v>
                </c:pt>
                <c:pt idx="169">
                  <c:v>-197.58698900000309</c:v>
                </c:pt>
                <c:pt idx="170">
                  <c:v>724.27391699999862</c:v>
                </c:pt>
                <c:pt idx="171">
                  <c:v>3327.4921190000023</c:v>
                </c:pt>
                <c:pt idx="172">
                  <c:v>2492.6351040000009</c:v>
                </c:pt>
                <c:pt idx="173">
                  <c:v>3312.8766719999985</c:v>
                </c:pt>
                <c:pt idx="174">
                  <c:v>4419.4498470000035</c:v>
                </c:pt>
                <c:pt idx="175">
                  <c:v>3423.0434769999993</c:v>
                </c:pt>
                <c:pt idx="176">
                  <c:v>920.68257600000652</c:v>
                </c:pt>
                <c:pt idx="177">
                  <c:v>-320.67167399999744</c:v>
                </c:pt>
                <c:pt idx="178">
                  <c:v>219.72801900000195</c:v>
                </c:pt>
                <c:pt idx="179">
                  <c:v>213.96481199999835</c:v>
                </c:pt>
                <c:pt idx="180">
                  <c:v>327.90065800000593</c:v>
                </c:pt>
                <c:pt idx="181">
                  <c:v>702.22791100000177</c:v>
                </c:pt>
                <c:pt idx="182">
                  <c:v>-1322.6480789999987</c:v>
                </c:pt>
                <c:pt idx="183">
                  <c:v>-435.13821299999836</c:v>
                </c:pt>
                <c:pt idx="184">
                  <c:v>-3841.7948580000011</c:v>
                </c:pt>
                <c:pt idx="185">
                  <c:v>-1801.1650910000026</c:v>
                </c:pt>
                <c:pt idx="186">
                  <c:v>-2216.3300799999997</c:v>
                </c:pt>
                <c:pt idx="187">
                  <c:v>-4770.4649330000029</c:v>
                </c:pt>
                <c:pt idx="188">
                  <c:v>-5345.0882820000043</c:v>
                </c:pt>
                <c:pt idx="189">
                  <c:v>-3905.5312370000029</c:v>
                </c:pt>
                <c:pt idx="190">
                  <c:v>-1666.2057750000022</c:v>
                </c:pt>
                <c:pt idx="191">
                  <c:v>-579.82362899999862</c:v>
                </c:pt>
                <c:pt idx="192">
                  <c:v>-1229.6117519999971</c:v>
                </c:pt>
                <c:pt idx="193">
                  <c:v>-1477.4066320000056</c:v>
                </c:pt>
                <c:pt idx="194">
                  <c:v>-2589.9494730000006</c:v>
                </c:pt>
                <c:pt idx="195">
                  <c:v>-1848.6153189999968</c:v>
                </c:pt>
                <c:pt idx="196">
                  <c:v>-3870.2892849999989</c:v>
                </c:pt>
                <c:pt idx="197">
                  <c:v>-2822.5806789999988</c:v>
                </c:pt>
                <c:pt idx="198">
                  <c:v>-4029.3135939999993</c:v>
                </c:pt>
                <c:pt idx="199">
                  <c:v>-3414.0295149999947</c:v>
                </c:pt>
                <c:pt idx="200">
                  <c:v>-1467.4623319999955</c:v>
                </c:pt>
                <c:pt idx="201">
                  <c:v>-1271.4229609999966</c:v>
                </c:pt>
                <c:pt idx="202">
                  <c:v>-845.65468900000269</c:v>
                </c:pt>
                <c:pt idx="203">
                  <c:v>-2534.6945969999942</c:v>
                </c:pt>
                <c:pt idx="204">
                  <c:v>-2775.4514070000005</c:v>
                </c:pt>
                <c:pt idx="205">
                  <c:v>-2432.3902200000011</c:v>
                </c:pt>
                <c:pt idx="206">
                  <c:v>-1380.2036759999974</c:v>
                </c:pt>
                <c:pt idx="207">
                  <c:v>-1654.8999079999994</c:v>
                </c:pt>
                <c:pt idx="208">
                  <c:v>-2327.4623400000055</c:v>
                </c:pt>
                <c:pt idx="209">
                  <c:v>-1336.5478789999979</c:v>
                </c:pt>
                <c:pt idx="210">
                  <c:v>829.76580699999613</c:v>
                </c:pt>
                <c:pt idx="211">
                  <c:v>86.036372000002302</c:v>
                </c:pt>
                <c:pt idx="212">
                  <c:v>738.6234489999988</c:v>
                </c:pt>
                <c:pt idx="213">
                  <c:v>930.10668399999849</c:v>
                </c:pt>
                <c:pt idx="214">
                  <c:v>2087.274093</c:v>
                </c:pt>
                <c:pt idx="215">
                  <c:v>2159.4369690000021</c:v>
                </c:pt>
                <c:pt idx="216">
                  <c:v>3705.9456089999949</c:v>
                </c:pt>
                <c:pt idx="217">
                  <c:v>3641.9756790000029</c:v>
                </c:pt>
                <c:pt idx="218">
                  <c:v>3055.3477429999984</c:v>
                </c:pt>
                <c:pt idx="219">
                  <c:v>1028.0662579999989</c:v>
                </c:pt>
                <c:pt idx="220">
                  <c:v>1454.6019039999956</c:v>
                </c:pt>
                <c:pt idx="221">
                  <c:v>3267.8173640000023</c:v>
                </c:pt>
                <c:pt idx="222">
                  <c:v>3364.3001519999962</c:v>
                </c:pt>
                <c:pt idx="223">
                  <c:v>3158.9456170000049</c:v>
                </c:pt>
                <c:pt idx="224">
                  <c:v>4932.0304209999958</c:v>
                </c:pt>
                <c:pt idx="225">
                  <c:v>6891.0282569999981</c:v>
                </c:pt>
                <c:pt idx="226">
                  <c:v>6533.2720340000014</c:v>
                </c:pt>
                <c:pt idx="227">
                  <c:v>7062.7279199999975</c:v>
                </c:pt>
                <c:pt idx="228">
                  <c:v>6367.2098909999986</c:v>
                </c:pt>
                <c:pt idx="229">
                  <c:v>5537.1718120000005</c:v>
                </c:pt>
                <c:pt idx="230">
                  <c:v>4668.7651979999937</c:v>
                </c:pt>
                <c:pt idx="231">
                  <c:v>5380.1166430000012</c:v>
                </c:pt>
                <c:pt idx="232">
                  <c:v>7627.5823799999998</c:v>
                </c:pt>
                <c:pt idx="233">
                  <c:v>7667.2121479999987</c:v>
                </c:pt>
                <c:pt idx="234">
                  <c:v>4543.8002340000021</c:v>
                </c:pt>
                <c:pt idx="235">
                  <c:v>3695.0423660000015</c:v>
                </c:pt>
                <c:pt idx="236">
                  <c:v>2296.1832249999934</c:v>
                </c:pt>
                <c:pt idx="237">
                  <c:v>798.0046810000058</c:v>
                </c:pt>
                <c:pt idx="238">
                  <c:v>-1150.902181999998</c:v>
                </c:pt>
                <c:pt idx="239">
                  <c:v>-488.06186300000263</c:v>
                </c:pt>
                <c:pt idx="240">
                  <c:v>-1959.5299119999981</c:v>
                </c:pt>
                <c:pt idx="241">
                  <c:v>-1811.9968479999952</c:v>
                </c:pt>
                <c:pt idx="242">
                  <c:v>-874.8422969999956</c:v>
                </c:pt>
                <c:pt idx="243">
                  <c:v>753.62517800000205</c:v>
                </c:pt>
                <c:pt idx="244">
                  <c:v>1799.3586529999957</c:v>
                </c:pt>
                <c:pt idx="245">
                  <c:v>1026.8842430000004</c:v>
                </c:pt>
                <c:pt idx="246">
                  <c:v>869.31830800000171</c:v>
                </c:pt>
                <c:pt idx="247">
                  <c:v>2170.8813560000053</c:v>
                </c:pt>
                <c:pt idx="248">
                  <c:v>2928.7693410000065</c:v>
                </c:pt>
                <c:pt idx="249">
                  <c:v>3526.5960730000006</c:v>
                </c:pt>
                <c:pt idx="250">
                  <c:v>3932.7210950000008</c:v>
                </c:pt>
                <c:pt idx="251">
                  <c:v>4146.2183179999993</c:v>
                </c:pt>
                <c:pt idx="252">
                  <c:v>3351.6097270000027</c:v>
                </c:pt>
                <c:pt idx="253">
                  <c:v>4092.7042220000003</c:v>
                </c:pt>
                <c:pt idx="254">
                  <c:v>3582.6686730000001</c:v>
                </c:pt>
                <c:pt idx="255">
                  <c:v>3066.3686899999957</c:v>
                </c:pt>
                <c:pt idx="256">
                  <c:v>2687.0735839999979</c:v>
                </c:pt>
                <c:pt idx="257">
                  <c:v>1995.3197600000058</c:v>
                </c:pt>
                <c:pt idx="258">
                  <c:v>1602.3582450000031</c:v>
                </c:pt>
                <c:pt idx="259">
                  <c:v>3187.4936730000045</c:v>
                </c:pt>
                <c:pt idx="260">
                  <c:v>2409.7559519999922</c:v>
                </c:pt>
                <c:pt idx="261">
                  <c:v>3291.4516779999976</c:v>
                </c:pt>
                <c:pt idx="262">
                  <c:v>3076.2821320000003</c:v>
                </c:pt>
                <c:pt idx="263">
                  <c:v>3587.4918420000031</c:v>
                </c:pt>
                <c:pt idx="264">
                  <c:v>3231.9130979999973</c:v>
                </c:pt>
                <c:pt idx="265">
                  <c:v>4186.7413079999969</c:v>
                </c:pt>
                <c:pt idx="266">
                  <c:v>4879.260786999992</c:v>
                </c:pt>
                <c:pt idx="267">
                  <c:v>4379.7073839999939</c:v>
                </c:pt>
                <c:pt idx="268">
                  <c:v>3424.9251690000019</c:v>
                </c:pt>
                <c:pt idx="269">
                  <c:v>4133.7177090000041</c:v>
                </c:pt>
                <c:pt idx="270">
                  <c:v>3055.2087919999904</c:v>
                </c:pt>
                <c:pt idx="271">
                  <c:v>2564.997973000005</c:v>
                </c:pt>
                <c:pt idx="272">
                  <c:v>1298.6635660000029</c:v>
                </c:pt>
                <c:pt idx="273">
                  <c:v>1788.6657160000032</c:v>
                </c:pt>
                <c:pt idx="274">
                  <c:v>1043.0062619999953</c:v>
                </c:pt>
                <c:pt idx="275">
                  <c:v>492.77200100000482</c:v>
                </c:pt>
                <c:pt idx="276">
                  <c:v>1124.1492709999875</c:v>
                </c:pt>
                <c:pt idx="277">
                  <c:v>1867.7658050000027</c:v>
                </c:pt>
                <c:pt idx="278">
                  <c:v>1756.0313469999965</c:v>
                </c:pt>
                <c:pt idx="279">
                  <c:v>1263.1579340000026</c:v>
                </c:pt>
                <c:pt idx="280">
                  <c:v>386.43060600000899</c:v>
                </c:pt>
                <c:pt idx="281">
                  <c:v>2410.3216370000009</c:v>
                </c:pt>
                <c:pt idx="282">
                  <c:v>-235.10818300000392</c:v>
                </c:pt>
                <c:pt idx="283">
                  <c:v>359.7413830000005</c:v>
                </c:pt>
                <c:pt idx="284">
                  <c:v>218.37127099999634</c:v>
                </c:pt>
                <c:pt idx="285">
                  <c:v>503.16830199999094</c:v>
                </c:pt>
                <c:pt idx="286">
                  <c:v>216.10603700000502</c:v>
                </c:pt>
                <c:pt idx="287">
                  <c:v>-953.61462500000198</c:v>
                </c:pt>
                <c:pt idx="288">
                  <c:v>-1779.374960000001</c:v>
                </c:pt>
                <c:pt idx="289">
                  <c:v>-1373.7433479999891</c:v>
                </c:pt>
                <c:pt idx="290">
                  <c:v>-3052.4202150000056</c:v>
                </c:pt>
                <c:pt idx="291">
                  <c:v>-3160.1316450000013</c:v>
                </c:pt>
                <c:pt idx="292">
                  <c:v>-3072.2452780000021</c:v>
                </c:pt>
                <c:pt idx="293">
                  <c:v>-2438.9819010000065</c:v>
                </c:pt>
                <c:pt idx="294">
                  <c:v>-2803.095874000006</c:v>
                </c:pt>
                <c:pt idx="295">
                  <c:v>-3970.1334639999986</c:v>
                </c:pt>
                <c:pt idx="296">
                  <c:v>-4276.3509539999941</c:v>
                </c:pt>
                <c:pt idx="297">
                  <c:v>-4949.6098249999995</c:v>
                </c:pt>
                <c:pt idx="298">
                  <c:v>-6056.7431309999956</c:v>
                </c:pt>
                <c:pt idx="299">
                  <c:v>-5248.8788790000035</c:v>
                </c:pt>
                <c:pt idx="300">
                  <c:v>-4351.4970479999974</c:v>
                </c:pt>
                <c:pt idx="301">
                  <c:v>-2583.5883900000044</c:v>
                </c:pt>
                <c:pt idx="302">
                  <c:v>-3904.7120970000033</c:v>
                </c:pt>
                <c:pt idx="303">
                  <c:v>-2166.8988919999974</c:v>
                </c:pt>
                <c:pt idx="304">
                  <c:v>-2164.2158769999951</c:v>
                </c:pt>
                <c:pt idx="305">
                  <c:v>-2371.8791239999991</c:v>
                </c:pt>
                <c:pt idx="306">
                  <c:v>-1943.9159639999998</c:v>
                </c:pt>
                <c:pt idx="307">
                  <c:v>-2845.6276129999969</c:v>
                </c:pt>
                <c:pt idx="308">
                  <c:v>-657.37624199999846</c:v>
                </c:pt>
                <c:pt idx="309">
                  <c:v>-1323.4600520000022</c:v>
                </c:pt>
                <c:pt idx="310">
                  <c:v>-1514.3878060000061</c:v>
                </c:pt>
                <c:pt idx="311">
                  <c:v>-774.93476699999883</c:v>
                </c:pt>
                <c:pt idx="312">
                  <c:v>-1216.6437470000019</c:v>
                </c:pt>
                <c:pt idx="313">
                  <c:v>827.23359700000583</c:v>
                </c:pt>
                <c:pt idx="314">
                  <c:v>170.3754820000031</c:v>
                </c:pt>
                <c:pt idx="315">
                  <c:v>-472.2491680000021</c:v>
                </c:pt>
                <c:pt idx="316">
                  <c:v>-678.67691999999806</c:v>
                </c:pt>
                <c:pt idx="317">
                  <c:v>-660.29252999999881</c:v>
                </c:pt>
                <c:pt idx="318">
                  <c:v>-320.17933799998718</c:v>
                </c:pt>
                <c:pt idx="319">
                  <c:v>1114.8442349999968</c:v>
                </c:pt>
                <c:pt idx="320">
                  <c:v>1218.3426459999973</c:v>
                </c:pt>
                <c:pt idx="321">
                  <c:v>1402.4528779999964</c:v>
                </c:pt>
                <c:pt idx="322">
                  <c:v>1852.6492970000036</c:v>
                </c:pt>
                <c:pt idx="323">
                  <c:v>4093.0662180000072</c:v>
                </c:pt>
                <c:pt idx="324">
                  <c:v>4126.8407540000044</c:v>
                </c:pt>
                <c:pt idx="325">
                  <c:v>6522.4537739999942</c:v>
                </c:pt>
                <c:pt idx="326">
                  <c:v>6532.5775589999976</c:v>
                </c:pt>
                <c:pt idx="327">
                  <c:v>8187.9023370000068</c:v>
                </c:pt>
                <c:pt idx="328">
                  <c:v>9562.5362359999999</c:v>
                </c:pt>
                <c:pt idx="329">
                  <c:v>8357.1557889999967</c:v>
                </c:pt>
                <c:pt idx="330">
                  <c:v>7896.4106010000032</c:v>
                </c:pt>
                <c:pt idx="331">
                  <c:v>6202.7153819999949</c:v>
                </c:pt>
                <c:pt idx="332">
                  <c:v>4122.4267830000026</c:v>
                </c:pt>
                <c:pt idx="333">
                  <c:v>4928.7122700000036</c:v>
                </c:pt>
                <c:pt idx="334">
                  <c:v>4899.3287130000099</c:v>
                </c:pt>
                <c:pt idx="335">
                  <c:v>5216.9080160000012</c:v>
                </c:pt>
                <c:pt idx="336">
                  <c:v>4065.924583</c:v>
                </c:pt>
                <c:pt idx="337">
                  <c:v>5279.9799999999959</c:v>
                </c:pt>
                <c:pt idx="338">
                  <c:v>1897.6399999999994</c:v>
                </c:pt>
                <c:pt idx="339">
                  <c:v>-97.260000000009313</c:v>
                </c:pt>
                <c:pt idx="340">
                  <c:v>-2141.390000000014</c:v>
                </c:pt>
                <c:pt idx="341">
                  <c:v>-2955.4600000000064</c:v>
                </c:pt>
                <c:pt idx="342">
                  <c:v>-2981.4100000000035</c:v>
                </c:pt>
                <c:pt idx="343">
                  <c:v>-2460.8400000000111</c:v>
                </c:pt>
                <c:pt idx="344">
                  <c:v>-1922.1800000000076</c:v>
                </c:pt>
                <c:pt idx="345">
                  <c:v>-1276.4799999999959</c:v>
                </c:pt>
                <c:pt idx="346">
                  <c:v>-2287.5800000000017</c:v>
                </c:pt>
                <c:pt idx="347">
                  <c:v>1368.9399999999878</c:v>
                </c:pt>
                <c:pt idx="348">
                  <c:v>17.339999999996508</c:v>
                </c:pt>
                <c:pt idx="349">
                  <c:v>380.22999999999593</c:v>
                </c:pt>
                <c:pt idx="350">
                  <c:v>-767.16000000000349</c:v>
                </c:pt>
                <c:pt idx="351">
                  <c:v>1143.3800000000047</c:v>
                </c:pt>
                <c:pt idx="352">
                  <c:v>1937.0500000000029</c:v>
                </c:pt>
                <c:pt idx="353">
                  <c:v>4172.3800000000047</c:v>
                </c:pt>
                <c:pt idx="354">
                  <c:v>3919.7900000000081</c:v>
                </c:pt>
                <c:pt idx="355">
                  <c:v>4145.1900000000023</c:v>
                </c:pt>
                <c:pt idx="356">
                  <c:v>5093.4500000000116</c:v>
                </c:pt>
                <c:pt idx="357">
                  <c:v>5272.1399999999994</c:v>
                </c:pt>
                <c:pt idx="358">
                  <c:v>5261.3799999999901</c:v>
                </c:pt>
                <c:pt idx="359">
                  <c:v>5003.8399999999965</c:v>
                </c:pt>
                <c:pt idx="360">
                  <c:v>987.56000000001222</c:v>
                </c:pt>
                <c:pt idx="361">
                  <c:v>2169.1499999999942</c:v>
                </c:pt>
                <c:pt idx="362">
                  <c:v>1566.2200000000012</c:v>
                </c:pt>
                <c:pt idx="363">
                  <c:v>1718.9900000000052</c:v>
                </c:pt>
                <c:pt idx="364">
                  <c:v>475.14999999999418</c:v>
                </c:pt>
                <c:pt idx="365">
                  <c:v>-444.08000000000175</c:v>
                </c:pt>
                <c:pt idx="366">
                  <c:v>-1345.3499999999913</c:v>
                </c:pt>
                <c:pt idx="367">
                  <c:v>-495.5</c:v>
                </c:pt>
                <c:pt idx="368">
                  <c:v>763.27000000000407</c:v>
                </c:pt>
                <c:pt idx="369">
                  <c:v>-329.93000000000757</c:v>
                </c:pt>
                <c:pt idx="370">
                  <c:v>-664.96999999998661</c:v>
                </c:pt>
                <c:pt idx="371">
                  <c:v>-1386.3399999999965</c:v>
                </c:pt>
                <c:pt idx="372">
                  <c:v>97.670000000012806</c:v>
                </c:pt>
                <c:pt idx="373">
                  <c:v>351.96999999998661</c:v>
                </c:pt>
                <c:pt idx="374">
                  <c:v>943.17000000001281</c:v>
                </c:pt>
                <c:pt idx="375">
                  <c:v>2239.1999999999971</c:v>
                </c:pt>
                <c:pt idx="376">
                  <c:v>3245.4099999999889</c:v>
                </c:pt>
                <c:pt idx="377">
                  <c:v>2767.320000000007</c:v>
                </c:pt>
                <c:pt idx="378">
                  <c:v>2707.1700000000128</c:v>
                </c:pt>
                <c:pt idx="379">
                  <c:v>3562.4699999999866</c:v>
                </c:pt>
                <c:pt idx="380">
                  <c:v>2591.0299999999988</c:v>
                </c:pt>
                <c:pt idx="381">
                  <c:v>1728.6499999999942</c:v>
                </c:pt>
                <c:pt idx="382">
                  <c:v>901.94999999999709</c:v>
                </c:pt>
                <c:pt idx="383">
                  <c:v>1895.2899999999936</c:v>
                </c:pt>
                <c:pt idx="384">
                  <c:v>2997.9700000000012</c:v>
                </c:pt>
                <c:pt idx="385">
                  <c:v>2278.9399999999878</c:v>
                </c:pt>
                <c:pt idx="386">
                  <c:v>2904.4400000000023</c:v>
                </c:pt>
                <c:pt idx="387">
                  <c:v>3519.6199999999953</c:v>
                </c:pt>
                <c:pt idx="388">
                  <c:v>3641.7799999999988</c:v>
                </c:pt>
                <c:pt idx="389">
                  <c:v>3561.3500000000058</c:v>
                </c:pt>
                <c:pt idx="390">
                  <c:v>4924.7899999999936</c:v>
                </c:pt>
                <c:pt idx="391">
                  <c:v>3895.9799999999959</c:v>
                </c:pt>
                <c:pt idx="392">
                  <c:v>3635.3600000000006</c:v>
                </c:pt>
                <c:pt idx="393">
                  <c:v>2975.3999999999942</c:v>
                </c:pt>
                <c:pt idx="394">
                  <c:v>3090.5100000000093</c:v>
                </c:pt>
                <c:pt idx="395">
                  <c:v>3658.9600000000064</c:v>
                </c:pt>
                <c:pt idx="396">
                  <c:v>4830.0299999999988</c:v>
                </c:pt>
                <c:pt idx="397">
                  <c:v>5625</c:v>
                </c:pt>
                <c:pt idx="398">
                  <c:v>6831.6000000000058</c:v>
                </c:pt>
                <c:pt idx="399">
                  <c:v>5874.5100000000093</c:v>
                </c:pt>
                <c:pt idx="400">
                  <c:v>4083.2200000000012</c:v>
                </c:pt>
                <c:pt idx="401">
                  <c:v>3518.6199999999953</c:v>
                </c:pt>
                <c:pt idx="402">
                  <c:v>1468.7899999999936</c:v>
                </c:pt>
                <c:pt idx="403">
                  <c:v>1899.6000000000058</c:v>
                </c:pt>
                <c:pt idx="404">
                  <c:v>2106.2799999999988</c:v>
                </c:pt>
                <c:pt idx="405">
                  <c:v>2320.6399999999994</c:v>
                </c:pt>
                <c:pt idx="406">
                  <c:v>2947.1200000000099</c:v>
                </c:pt>
                <c:pt idx="407">
                  <c:v>2737.2700000000041</c:v>
                </c:pt>
                <c:pt idx="408">
                  <c:v>2351.8999999999942</c:v>
                </c:pt>
                <c:pt idx="409">
                  <c:v>1880.8899999999994</c:v>
                </c:pt>
                <c:pt idx="410">
                  <c:v>1443.1500000000087</c:v>
                </c:pt>
                <c:pt idx="411">
                  <c:v>433.49000000000524</c:v>
                </c:pt>
                <c:pt idx="412">
                  <c:v>1347.2099999999919</c:v>
                </c:pt>
                <c:pt idx="413">
                  <c:v>1258.7599999999948</c:v>
                </c:pt>
                <c:pt idx="414">
                  <c:v>1152.4700000000012</c:v>
                </c:pt>
                <c:pt idx="415">
                  <c:v>2751.7400000000052</c:v>
                </c:pt>
                <c:pt idx="416">
                  <c:v>1869.0299999999988</c:v>
                </c:pt>
                <c:pt idx="417">
                  <c:v>4142.0800000000017</c:v>
                </c:pt>
                <c:pt idx="418">
                  <c:v>3597.7700000000041</c:v>
                </c:pt>
                <c:pt idx="419">
                  <c:v>3738.7200000000012</c:v>
                </c:pt>
                <c:pt idx="420">
                  <c:v>2917.3699999999953</c:v>
                </c:pt>
                <c:pt idx="421">
                  <c:v>3498.0599999999977</c:v>
                </c:pt>
                <c:pt idx="422">
                  <c:v>2710.9799999999959</c:v>
                </c:pt>
                <c:pt idx="423">
                  <c:v>2426.859999999986</c:v>
                </c:pt>
                <c:pt idx="424">
                  <c:v>844.77999999999884</c:v>
                </c:pt>
                <c:pt idx="425">
                  <c:v>1548.6300000000047</c:v>
                </c:pt>
                <c:pt idx="426">
                  <c:v>1725.2600000000093</c:v>
                </c:pt>
                <c:pt idx="427">
                  <c:v>-13.619999999995343</c:v>
                </c:pt>
                <c:pt idx="428">
                  <c:v>-1462.8099999999977</c:v>
                </c:pt>
                <c:pt idx="429">
                  <c:v>-1345.7799999999988</c:v>
                </c:pt>
                <c:pt idx="430">
                  <c:v>-1310.4900000000052</c:v>
                </c:pt>
                <c:pt idx="431">
                  <c:v>-2998.8199999999924</c:v>
                </c:pt>
                <c:pt idx="432">
                  <c:v>-3421.0400000000081</c:v>
                </c:pt>
                <c:pt idx="433">
                  <c:v>-1681.2100000000064</c:v>
                </c:pt>
                <c:pt idx="434">
                  <c:v>-815.17999999999302</c:v>
                </c:pt>
                <c:pt idx="435">
                  <c:v>-1947.5699999999924</c:v>
                </c:pt>
                <c:pt idx="436">
                  <c:v>-1655.0199999999895</c:v>
                </c:pt>
                <c:pt idx="437">
                  <c:v>-99.150000000008731</c:v>
                </c:pt>
                <c:pt idx="438">
                  <c:v>-1085.820000000007</c:v>
                </c:pt>
                <c:pt idx="439">
                  <c:v>-1056.3100000000122</c:v>
                </c:pt>
                <c:pt idx="440">
                  <c:v>802.69000000000233</c:v>
                </c:pt>
                <c:pt idx="441">
                  <c:v>693.22000000000116</c:v>
                </c:pt>
                <c:pt idx="442">
                  <c:v>1310.4600000000064</c:v>
                </c:pt>
                <c:pt idx="443">
                  <c:v>-742.19000000000233</c:v>
                </c:pt>
                <c:pt idx="444">
                  <c:v>1215.6599999999889</c:v>
                </c:pt>
                <c:pt idx="445">
                  <c:v>2103.1300000000047</c:v>
                </c:pt>
                <c:pt idx="446">
                  <c:v>2268.5200000000041</c:v>
                </c:pt>
                <c:pt idx="447">
                  <c:v>1744.6999999999971</c:v>
                </c:pt>
                <c:pt idx="448">
                  <c:v>2574.7899999999936</c:v>
                </c:pt>
                <c:pt idx="449">
                  <c:v>3158.6499999999942</c:v>
                </c:pt>
                <c:pt idx="450">
                  <c:v>3014.3500000000058</c:v>
                </c:pt>
                <c:pt idx="451">
                  <c:v>2787.4000000000087</c:v>
                </c:pt>
                <c:pt idx="452">
                  <c:v>2305.9500000000116</c:v>
                </c:pt>
                <c:pt idx="453">
                  <c:v>5208.4400000000023</c:v>
                </c:pt>
                <c:pt idx="454">
                  <c:v>6221.5599999999977</c:v>
                </c:pt>
                <c:pt idx="455">
                  <c:v>5715.179999999993</c:v>
                </c:pt>
                <c:pt idx="456">
                  <c:v>6416.5200000000041</c:v>
                </c:pt>
                <c:pt idx="457">
                  <c:v>5347.7900000000081</c:v>
                </c:pt>
                <c:pt idx="458">
                  <c:v>4337.2400000000052</c:v>
                </c:pt>
                <c:pt idx="459">
                  <c:v>4578.9199999999983</c:v>
                </c:pt>
                <c:pt idx="460">
                  <c:v>4198.6500000000087</c:v>
                </c:pt>
                <c:pt idx="461">
                  <c:v>4163.9800000000105</c:v>
                </c:pt>
                <c:pt idx="462">
                  <c:v>2989</c:v>
                </c:pt>
                <c:pt idx="463">
                  <c:v>2783.0800000000017</c:v>
                </c:pt>
                <c:pt idx="464">
                  <c:v>3607.6699999999983</c:v>
                </c:pt>
                <c:pt idx="465">
                  <c:v>3229.4099999999889</c:v>
                </c:pt>
                <c:pt idx="466">
                  <c:v>-597.13000000000466</c:v>
                </c:pt>
                <c:pt idx="467">
                  <c:v>-1443.5599999999977</c:v>
                </c:pt>
                <c:pt idx="468">
                  <c:v>-970.27000000000407</c:v>
                </c:pt>
                <c:pt idx="469">
                  <c:v>417.11000000000058</c:v>
                </c:pt>
                <c:pt idx="470">
                  <c:v>2856.9799999999959</c:v>
                </c:pt>
                <c:pt idx="471">
                  <c:v>1573.7799999999988</c:v>
                </c:pt>
                <c:pt idx="472">
                  <c:v>-1391.6399999999994</c:v>
                </c:pt>
                <c:pt idx="473">
                  <c:v>-1990.0100000000093</c:v>
                </c:pt>
                <c:pt idx="474">
                  <c:v>-2614.7400000000052</c:v>
                </c:pt>
                <c:pt idx="475">
                  <c:v>-3175.9899999999907</c:v>
                </c:pt>
                <c:pt idx="476">
                  <c:v>-6952.9000000000087</c:v>
                </c:pt>
                <c:pt idx="477">
                  <c:v>-9459.3999999999942</c:v>
                </c:pt>
                <c:pt idx="478">
                  <c:v>-15523.51999999999</c:v>
                </c:pt>
                <c:pt idx="479">
                  <c:v>-15802.649999999994</c:v>
                </c:pt>
                <c:pt idx="480">
                  <c:v>-16224.680000000008</c:v>
                </c:pt>
                <c:pt idx="481">
                  <c:v>-15051.949999999997</c:v>
                </c:pt>
                <c:pt idx="482">
                  <c:v>-15343.350000000006</c:v>
                </c:pt>
                <c:pt idx="483">
                  <c:v>-15479.720000000001</c:v>
                </c:pt>
                <c:pt idx="484">
                  <c:v>-13770.720000000001</c:v>
                </c:pt>
                <c:pt idx="485">
                  <c:v>-12122.020000000004</c:v>
                </c:pt>
                <c:pt idx="486">
                  <c:v>-11130.149999999994</c:v>
                </c:pt>
                <c:pt idx="487">
                  <c:v>-10828.279999999999</c:v>
                </c:pt>
                <c:pt idx="488">
                  <c:v>-10396.160000000003</c:v>
                </c:pt>
                <c:pt idx="489">
                  <c:v>-5654.8799999999901</c:v>
                </c:pt>
                <c:pt idx="490">
                  <c:v>-3626.9100000000035</c:v>
                </c:pt>
                <c:pt idx="491">
                  <c:v>3116.4799999999959</c:v>
                </c:pt>
                <c:pt idx="492">
                  <c:v>4754.3999999999942</c:v>
                </c:pt>
                <c:pt idx="493">
                  <c:v>5909.75</c:v>
                </c:pt>
                <c:pt idx="494">
                  <c:v>3936.9900000000052</c:v>
                </c:pt>
                <c:pt idx="495">
                  <c:v>2930.7400000000052</c:v>
                </c:pt>
                <c:pt idx="496">
                  <c:v>2401.4499999999971</c:v>
                </c:pt>
                <c:pt idx="497">
                  <c:v>449.50999999999476</c:v>
                </c:pt>
                <c:pt idx="498">
                  <c:v>67.240000000005239</c:v>
                </c:pt>
                <c:pt idx="499">
                  <c:v>536.75</c:v>
                </c:pt>
                <c:pt idx="500">
                  <c:v>1139.0399999999936</c:v>
                </c:pt>
                <c:pt idx="501">
                  <c:v>4221.3399999999965</c:v>
                </c:pt>
                <c:pt idx="502">
                  <c:v>7077.75</c:v>
                </c:pt>
                <c:pt idx="503">
                  <c:v>6793.3699999999953</c:v>
                </c:pt>
                <c:pt idx="504">
                  <c:v>4984.1100000000006</c:v>
                </c:pt>
                <c:pt idx="505">
                  <c:v>4166.1100000000006</c:v>
                </c:pt>
                <c:pt idx="506">
                  <c:v>3478.5</c:v>
                </c:pt>
                <c:pt idx="507">
                  <c:v>4657.5999999999913</c:v>
                </c:pt>
                <c:pt idx="508">
                  <c:v>5772.6600000000035</c:v>
                </c:pt>
                <c:pt idx="509">
                  <c:v>3080.1399999999994</c:v>
                </c:pt>
                <c:pt idx="510">
                  <c:v>5872.5299999999988</c:v>
                </c:pt>
                <c:pt idx="511">
                  <c:v>8536.070000000007</c:v>
                </c:pt>
                <c:pt idx="512">
                  <c:v>8473.4899999999907</c:v>
                </c:pt>
                <c:pt idx="513">
                  <c:v>9015.2400000000052</c:v>
                </c:pt>
                <c:pt idx="514">
                  <c:v>5226.8899999999994</c:v>
                </c:pt>
                <c:pt idx="515">
                  <c:v>1737.6999999999971</c:v>
                </c:pt>
                <c:pt idx="516">
                  <c:v>1424.3500000000058</c:v>
                </c:pt>
                <c:pt idx="517">
                  <c:v>2301.1199999999953</c:v>
                </c:pt>
                <c:pt idx="518">
                  <c:v>-640.69999999999709</c:v>
                </c:pt>
                <c:pt idx="519">
                  <c:v>-281.27999999999884</c:v>
                </c:pt>
                <c:pt idx="520">
                  <c:v>-2277.9199999999983</c:v>
                </c:pt>
                <c:pt idx="521">
                  <c:v>-3882.0500000000029</c:v>
                </c:pt>
                <c:pt idx="522">
                  <c:v>-4895.5199999999895</c:v>
                </c:pt>
                <c:pt idx="523">
                  <c:v>-6859.4900000000052</c:v>
                </c:pt>
                <c:pt idx="524">
                  <c:v>-7416.0300000000134</c:v>
                </c:pt>
                <c:pt idx="525">
                  <c:v>-6966.75</c:v>
                </c:pt>
                <c:pt idx="526">
                  <c:v>-7645.8899999999994</c:v>
                </c:pt>
                <c:pt idx="527">
                  <c:v>-7142.1100000000006</c:v>
                </c:pt>
                <c:pt idx="528">
                  <c:v>-7196.4799999999959</c:v>
                </c:pt>
                <c:pt idx="529">
                  <c:v>-7482.25</c:v>
                </c:pt>
                <c:pt idx="530">
                  <c:v>-7654.5200000000041</c:v>
                </c:pt>
                <c:pt idx="531">
                  <c:v>-6707.4799999999959</c:v>
                </c:pt>
                <c:pt idx="532">
                  <c:v>-6625.0800000000017</c:v>
                </c:pt>
                <c:pt idx="533">
                  <c:v>-4566.0199999999895</c:v>
                </c:pt>
                <c:pt idx="534">
                  <c:v>-5512.1900000000023</c:v>
                </c:pt>
                <c:pt idx="535">
                  <c:v>-3020.9900000000052</c:v>
                </c:pt>
                <c:pt idx="536">
                  <c:v>-2808.7599999999948</c:v>
                </c:pt>
                <c:pt idx="537">
                  <c:v>-2247.7999999999884</c:v>
                </c:pt>
                <c:pt idx="538">
                  <c:v>-3809.429999999993</c:v>
                </c:pt>
                <c:pt idx="539">
                  <c:v>-3272.6900000000023</c:v>
                </c:pt>
                <c:pt idx="540">
                  <c:v>-3758.7299999999959</c:v>
                </c:pt>
                <c:pt idx="541">
                  <c:v>-2778.1700000000128</c:v>
                </c:pt>
                <c:pt idx="542">
                  <c:v>-5525.6800000000076</c:v>
                </c:pt>
                <c:pt idx="543">
                  <c:v>-4342.2799999999988</c:v>
                </c:pt>
                <c:pt idx="544">
                  <c:v>-4885.5400000000081</c:v>
                </c:pt>
                <c:pt idx="545">
                  <c:v>-5220.5899999999965</c:v>
                </c:pt>
                <c:pt idx="546">
                  <c:v>-7767.3400000000111</c:v>
                </c:pt>
                <c:pt idx="547">
                  <c:v>-3850.1699999999983</c:v>
                </c:pt>
                <c:pt idx="548">
                  <c:v>-8975.6699999999983</c:v>
                </c:pt>
                <c:pt idx="549">
                  <c:v>-7232.6699999999983</c:v>
                </c:pt>
                <c:pt idx="550">
                  <c:v>-9659.9900000000052</c:v>
                </c:pt>
                <c:pt idx="551">
                  <c:v>-8357.25</c:v>
                </c:pt>
                <c:pt idx="552">
                  <c:v>-9553.64</c:v>
                </c:pt>
                <c:pt idx="553">
                  <c:v>-8006.8000000000029</c:v>
                </c:pt>
                <c:pt idx="554">
                  <c:v>-8429.179999999993</c:v>
                </c:pt>
                <c:pt idx="555">
                  <c:v>-3574.4499999999971</c:v>
                </c:pt>
                <c:pt idx="556">
                  <c:v>-2290.7599999999948</c:v>
                </c:pt>
                <c:pt idx="557">
                  <c:v>2197.8300000000017</c:v>
                </c:pt>
                <c:pt idx="558">
                  <c:v>1506.8000000000029</c:v>
                </c:pt>
                <c:pt idx="559">
                  <c:v>3311.5200000000041</c:v>
                </c:pt>
                <c:pt idx="560">
                  <c:v>433</c:v>
                </c:pt>
                <c:pt idx="561">
                  <c:v>5804.7799999999988</c:v>
                </c:pt>
                <c:pt idx="562">
                  <c:v>4299</c:v>
                </c:pt>
                <c:pt idx="563">
                  <c:v>4966</c:v>
                </c:pt>
                <c:pt idx="564">
                  <c:v>4286.9499999999971</c:v>
                </c:pt>
                <c:pt idx="565">
                  <c:v>5822</c:v>
                </c:pt>
                <c:pt idx="566">
                  <c:v>6781</c:v>
                </c:pt>
                <c:pt idx="567">
                  <c:v>5714</c:v>
                </c:pt>
                <c:pt idx="568">
                  <c:v>4513</c:v>
                </c:pt>
                <c:pt idx="569">
                  <c:v>3829</c:v>
                </c:pt>
                <c:pt idx="570">
                  <c:v>1985</c:v>
                </c:pt>
                <c:pt idx="571">
                  <c:v>2591</c:v>
                </c:pt>
                <c:pt idx="572">
                  <c:v>2739</c:v>
                </c:pt>
                <c:pt idx="573">
                  <c:v>3411</c:v>
                </c:pt>
                <c:pt idx="574">
                  <c:v>3940.2200000000012</c:v>
                </c:pt>
                <c:pt idx="575">
                  <c:v>4002</c:v>
                </c:pt>
                <c:pt idx="576">
                  <c:v>3079</c:v>
                </c:pt>
                <c:pt idx="577">
                  <c:v>2949.0500000000029</c:v>
                </c:pt>
                <c:pt idx="578">
                  <c:v>2230</c:v>
                </c:pt>
                <c:pt idx="579">
                  <c:v>1779</c:v>
                </c:pt>
                <c:pt idx="580">
                  <c:v>-1568</c:v>
                </c:pt>
                <c:pt idx="581">
                  <c:v>-1667</c:v>
                </c:pt>
                <c:pt idx="582">
                  <c:v>-2661</c:v>
                </c:pt>
                <c:pt idx="583">
                  <c:v>-1118</c:v>
                </c:pt>
                <c:pt idx="584">
                  <c:v>-2701</c:v>
                </c:pt>
                <c:pt idx="585">
                  <c:v>-944</c:v>
                </c:pt>
                <c:pt idx="586">
                  <c:v>-1125</c:v>
                </c:pt>
                <c:pt idx="587">
                  <c:v>-582</c:v>
                </c:pt>
                <c:pt idx="588">
                  <c:v>-1869</c:v>
                </c:pt>
                <c:pt idx="589">
                  <c:v>-4599</c:v>
                </c:pt>
                <c:pt idx="590">
                  <c:v>-4988</c:v>
                </c:pt>
                <c:pt idx="591">
                  <c:v>-4494</c:v>
                </c:pt>
                <c:pt idx="592">
                  <c:v>-5744</c:v>
                </c:pt>
                <c:pt idx="593">
                  <c:v>-4579</c:v>
                </c:pt>
                <c:pt idx="594">
                  <c:v>-7037</c:v>
                </c:pt>
                <c:pt idx="595">
                  <c:v>-6185</c:v>
                </c:pt>
                <c:pt idx="596">
                  <c:v>-6570</c:v>
                </c:pt>
                <c:pt idx="597">
                  <c:v>-6755</c:v>
                </c:pt>
                <c:pt idx="598">
                  <c:v>-10013</c:v>
                </c:pt>
                <c:pt idx="599">
                  <c:v>-11510</c:v>
                </c:pt>
                <c:pt idx="600">
                  <c:v>-10926</c:v>
                </c:pt>
                <c:pt idx="601">
                  <c:v>-9528</c:v>
                </c:pt>
                <c:pt idx="602">
                  <c:v>-7984</c:v>
                </c:pt>
                <c:pt idx="603">
                  <c:v>-7311</c:v>
                </c:pt>
                <c:pt idx="604">
                  <c:v>-7288</c:v>
                </c:pt>
                <c:pt idx="605">
                  <c:v>-5996</c:v>
                </c:pt>
                <c:pt idx="606">
                  <c:v>-4874</c:v>
                </c:pt>
                <c:pt idx="607">
                  <c:v>-726</c:v>
                </c:pt>
                <c:pt idx="608">
                  <c:v>-1006</c:v>
                </c:pt>
                <c:pt idx="609">
                  <c:v>224</c:v>
                </c:pt>
                <c:pt idx="610">
                  <c:v>939</c:v>
                </c:pt>
                <c:pt idx="611">
                  <c:v>2900</c:v>
                </c:pt>
                <c:pt idx="612">
                  <c:v>2162</c:v>
                </c:pt>
                <c:pt idx="613">
                  <c:v>1986</c:v>
                </c:pt>
                <c:pt idx="614">
                  <c:v>1678</c:v>
                </c:pt>
                <c:pt idx="615">
                  <c:v>3053</c:v>
                </c:pt>
                <c:pt idx="616">
                  <c:v>-1299</c:v>
                </c:pt>
                <c:pt idx="617">
                  <c:v>24</c:v>
                </c:pt>
                <c:pt idx="618">
                  <c:v>-2013</c:v>
                </c:pt>
                <c:pt idx="619">
                  <c:v>-1743</c:v>
                </c:pt>
                <c:pt idx="620">
                  <c:v>-3520</c:v>
                </c:pt>
                <c:pt idx="621">
                  <c:v>-1778</c:v>
                </c:pt>
                <c:pt idx="622">
                  <c:v>-5945</c:v>
                </c:pt>
                <c:pt idx="623">
                  <c:v>-4075</c:v>
                </c:pt>
                <c:pt idx="624">
                  <c:v>-7398</c:v>
                </c:pt>
                <c:pt idx="625">
                  <c:v>-3927</c:v>
                </c:pt>
                <c:pt idx="626">
                  <c:v>-5809</c:v>
                </c:pt>
                <c:pt idx="627">
                  <c:v>-3489</c:v>
                </c:pt>
                <c:pt idx="628">
                  <c:v>-4049</c:v>
                </c:pt>
                <c:pt idx="629">
                  <c:v>-1383</c:v>
                </c:pt>
                <c:pt idx="630">
                  <c:v>-2823</c:v>
                </c:pt>
                <c:pt idx="631">
                  <c:v>35</c:v>
                </c:pt>
                <c:pt idx="632">
                  <c:v>-762</c:v>
                </c:pt>
                <c:pt idx="633">
                  <c:v>1176</c:v>
                </c:pt>
                <c:pt idx="634">
                  <c:v>210</c:v>
                </c:pt>
                <c:pt idx="635">
                  <c:v>5118</c:v>
                </c:pt>
                <c:pt idx="636">
                  <c:v>3000</c:v>
                </c:pt>
                <c:pt idx="637">
                  <c:v>8678</c:v>
                </c:pt>
                <c:pt idx="638">
                  <c:v>7954</c:v>
                </c:pt>
                <c:pt idx="639">
                  <c:v>11532</c:v>
                </c:pt>
                <c:pt idx="640">
                  <c:v>10435</c:v>
                </c:pt>
                <c:pt idx="641">
                  <c:v>14125</c:v>
                </c:pt>
                <c:pt idx="642">
                  <c:v>13575</c:v>
                </c:pt>
                <c:pt idx="643">
                  <c:v>15103</c:v>
                </c:pt>
                <c:pt idx="644">
                  <c:v>13676</c:v>
                </c:pt>
                <c:pt idx="645">
                  <c:v>14270</c:v>
                </c:pt>
                <c:pt idx="646">
                  <c:v>11558</c:v>
                </c:pt>
                <c:pt idx="647">
                  <c:v>11388</c:v>
                </c:pt>
                <c:pt idx="648">
                  <c:v>8237</c:v>
                </c:pt>
                <c:pt idx="649">
                  <c:v>9794</c:v>
                </c:pt>
                <c:pt idx="650">
                  <c:v>4339</c:v>
                </c:pt>
                <c:pt idx="651">
                  <c:v>6772</c:v>
                </c:pt>
                <c:pt idx="652">
                  <c:v>2949</c:v>
                </c:pt>
                <c:pt idx="653">
                  <c:v>4873</c:v>
                </c:pt>
                <c:pt idx="654">
                  <c:v>-1860</c:v>
                </c:pt>
                <c:pt idx="655">
                  <c:v>676</c:v>
                </c:pt>
                <c:pt idx="656">
                  <c:v>33</c:v>
                </c:pt>
                <c:pt idx="657">
                  <c:v>1604</c:v>
                </c:pt>
                <c:pt idx="658">
                  <c:v>-137</c:v>
                </c:pt>
                <c:pt idx="659">
                  <c:v>2064</c:v>
                </c:pt>
                <c:pt idx="660">
                  <c:v>1170</c:v>
                </c:pt>
                <c:pt idx="661">
                  <c:v>3715</c:v>
                </c:pt>
                <c:pt idx="662">
                  <c:v>-329</c:v>
                </c:pt>
                <c:pt idx="663">
                  <c:v>3856</c:v>
                </c:pt>
                <c:pt idx="664">
                  <c:v>1397</c:v>
                </c:pt>
                <c:pt idx="665">
                  <c:v>3507</c:v>
                </c:pt>
                <c:pt idx="666">
                  <c:v>1749</c:v>
                </c:pt>
                <c:pt idx="667">
                  <c:v>4458</c:v>
                </c:pt>
                <c:pt idx="668">
                  <c:v>3747</c:v>
                </c:pt>
                <c:pt idx="669">
                  <c:v>4027</c:v>
                </c:pt>
                <c:pt idx="670">
                  <c:v>1561</c:v>
                </c:pt>
                <c:pt idx="671">
                  <c:v>3725</c:v>
                </c:pt>
                <c:pt idx="672">
                  <c:v>1098</c:v>
                </c:pt>
                <c:pt idx="673">
                  <c:v>2086</c:v>
                </c:pt>
                <c:pt idx="674">
                  <c:v>-926</c:v>
                </c:pt>
                <c:pt idx="675">
                  <c:v>3798</c:v>
                </c:pt>
                <c:pt idx="676">
                  <c:v>-275</c:v>
                </c:pt>
                <c:pt idx="677">
                  <c:v>-313</c:v>
                </c:pt>
                <c:pt idx="678">
                  <c:v>-1287</c:v>
                </c:pt>
                <c:pt idx="679">
                  <c:v>889</c:v>
                </c:pt>
              </c:numCache>
            </c:numRef>
          </c:val>
          <c:smooth val="0"/>
          <c:extLst>
            <c:ext xmlns:c16="http://schemas.microsoft.com/office/drawing/2014/chart" uri="{C3380CC4-5D6E-409C-BE32-E72D297353CC}">
              <c16:uniqueId val="{00000001-7A75-431F-A0F3-7AD8D5B726A5}"/>
            </c:ext>
          </c:extLst>
        </c:ser>
        <c:dLbls>
          <c:showLegendKey val="0"/>
          <c:showVal val="0"/>
          <c:showCatName val="0"/>
          <c:showSerName val="0"/>
          <c:showPercent val="0"/>
          <c:showBubbleSize val="0"/>
        </c:dLbls>
        <c:smooth val="0"/>
        <c:axId val="78989888"/>
        <c:axId val="78990304"/>
      </c:lineChart>
      <c:dateAx>
        <c:axId val="7898988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990304"/>
        <c:crosses val="autoZero"/>
        <c:auto val="1"/>
        <c:lblOffset val="100"/>
        <c:baseTimeUnit val="days"/>
      </c:dateAx>
      <c:valAx>
        <c:axId val="78990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98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DTH!$F$1</c:f>
              <c:strCache>
                <c:ptCount val="1"/>
                <c:pt idx="0">
                  <c:v>Birey / Tüzel Rasyosu</c:v>
                </c:pt>
              </c:strCache>
            </c:strRef>
          </c:tx>
          <c:spPr>
            <a:ln w="28575" cap="rnd">
              <a:solidFill>
                <a:schemeClr val="accent1"/>
              </a:solidFill>
              <a:round/>
            </a:ln>
            <a:effectLst/>
          </c:spPr>
          <c:marker>
            <c:symbol val="none"/>
          </c:marker>
          <c:cat>
            <c:numRef>
              <c:f>DTH!$B$2:$B$688</c:f>
              <c:numCache>
                <c:formatCode>m/d/yyyy</c:formatCode>
                <c:ptCount val="687"/>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pt idx="680">
                  <c:v>46017</c:v>
                </c:pt>
                <c:pt idx="681">
                  <c:v>46024</c:v>
                </c:pt>
                <c:pt idx="682">
                  <c:v>46031</c:v>
                </c:pt>
                <c:pt idx="683">
                  <c:v>46038</c:v>
                </c:pt>
                <c:pt idx="684">
                  <c:v>46045</c:v>
                </c:pt>
                <c:pt idx="685">
                  <c:v>46052</c:v>
                </c:pt>
                <c:pt idx="686">
                  <c:v>46059</c:v>
                </c:pt>
              </c:numCache>
            </c:numRef>
          </c:cat>
          <c:val>
            <c:numRef>
              <c:f>DTH!$F$2:$F$688</c:f>
              <c:numCache>
                <c:formatCode>#,##0.00</c:formatCode>
                <c:ptCount val="687"/>
                <c:pt idx="1">
                  <c:v>1.545196714616327</c:v>
                </c:pt>
                <c:pt idx="2">
                  <c:v>1.7190404399732253</c:v>
                </c:pt>
                <c:pt idx="3">
                  <c:v>1.7755422937336041</c:v>
                </c:pt>
                <c:pt idx="4">
                  <c:v>1.7000284950941955</c:v>
                </c:pt>
                <c:pt idx="5">
                  <c:v>1.6963591862418217</c:v>
                </c:pt>
                <c:pt idx="6">
                  <c:v>1.6934413495334668</c:v>
                </c:pt>
                <c:pt idx="7">
                  <c:v>1.7278832995887459</c:v>
                </c:pt>
                <c:pt idx="8">
                  <c:v>1.7462387950910434</c:v>
                </c:pt>
                <c:pt idx="9">
                  <c:v>1.7829480388890711</c:v>
                </c:pt>
                <c:pt idx="10">
                  <c:v>1.8022242767979026</c:v>
                </c:pt>
                <c:pt idx="11">
                  <c:v>1.7866057649823388</c:v>
                </c:pt>
                <c:pt idx="12">
                  <c:v>1.763389379680286</c:v>
                </c:pt>
                <c:pt idx="13">
                  <c:v>1.7371534015233785</c:v>
                </c:pt>
                <c:pt idx="14">
                  <c:v>1.7195960602810481</c:v>
                </c:pt>
                <c:pt idx="15">
                  <c:v>1.6966486660168691</c:v>
                </c:pt>
                <c:pt idx="16">
                  <c:v>1.670986184148785</c:v>
                </c:pt>
                <c:pt idx="17">
                  <c:v>1.6568713053427304</c:v>
                </c:pt>
                <c:pt idx="18">
                  <c:v>1.6542584299438732</c:v>
                </c:pt>
                <c:pt idx="19">
                  <c:v>1.6585724570964964</c:v>
                </c:pt>
                <c:pt idx="20">
                  <c:v>1.6952409129197563</c:v>
                </c:pt>
                <c:pt idx="21">
                  <c:v>1.7147415987285892</c:v>
                </c:pt>
                <c:pt idx="22">
                  <c:v>1.7373586359030484</c:v>
                </c:pt>
                <c:pt idx="23">
                  <c:v>1.6732257800909494</c:v>
                </c:pt>
                <c:pt idx="24">
                  <c:v>1.6267782681574412</c:v>
                </c:pt>
                <c:pt idx="25">
                  <c:v>1.6329551333150132</c:v>
                </c:pt>
                <c:pt idx="26">
                  <c:v>1.6179562111635115</c:v>
                </c:pt>
                <c:pt idx="27">
                  <c:v>1.5710760045484962</c:v>
                </c:pt>
                <c:pt idx="28">
                  <c:v>1.5995398539481098</c:v>
                </c:pt>
                <c:pt idx="29">
                  <c:v>1.6455799225562899</c:v>
                </c:pt>
                <c:pt idx="30">
                  <c:v>1.6112357192479048</c:v>
                </c:pt>
                <c:pt idx="31">
                  <c:v>1.5849076615609223</c:v>
                </c:pt>
                <c:pt idx="32">
                  <c:v>1.5984946861125091</c:v>
                </c:pt>
                <c:pt idx="33">
                  <c:v>1.5838640816676173</c:v>
                </c:pt>
                <c:pt idx="34">
                  <c:v>1.5829100057593435</c:v>
                </c:pt>
                <c:pt idx="35">
                  <c:v>1.5713535386666198</c:v>
                </c:pt>
                <c:pt idx="36">
                  <c:v>1.591407541454978</c:v>
                </c:pt>
                <c:pt idx="37">
                  <c:v>1.6005900459356597</c:v>
                </c:pt>
                <c:pt idx="38">
                  <c:v>1.5822657567748351</c:v>
                </c:pt>
                <c:pt idx="39">
                  <c:v>1.5508177967355989</c:v>
                </c:pt>
                <c:pt idx="40">
                  <c:v>1.5320957157368575</c:v>
                </c:pt>
                <c:pt idx="41">
                  <c:v>1.5421771564357609</c:v>
                </c:pt>
                <c:pt idx="42">
                  <c:v>1.5368552327366447</c:v>
                </c:pt>
                <c:pt idx="43">
                  <c:v>1.5241655857571503</c:v>
                </c:pt>
                <c:pt idx="44">
                  <c:v>1.5277919849272827</c:v>
                </c:pt>
                <c:pt idx="45">
                  <c:v>1.5205386246090271</c:v>
                </c:pt>
                <c:pt idx="46">
                  <c:v>1.5272035252470877</c:v>
                </c:pt>
                <c:pt idx="47">
                  <c:v>1.5272750922047493</c:v>
                </c:pt>
                <c:pt idx="48">
                  <c:v>1.5565549311396165</c:v>
                </c:pt>
                <c:pt idx="49">
                  <c:v>1.5492526621724327</c:v>
                </c:pt>
                <c:pt idx="50">
                  <c:v>1.5613168960462263</c:v>
                </c:pt>
                <c:pt idx="51">
                  <c:v>1.5370509061197626</c:v>
                </c:pt>
                <c:pt idx="52">
                  <c:v>1.5519095449210287</c:v>
                </c:pt>
                <c:pt idx="53">
                  <c:v>1.5007721545367343</c:v>
                </c:pt>
                <c:pt idx="54">
                  <c:v>1.5306292279483917</c:v>
                </c:pt>
                <c:pt idx="55">
                  <c:v>1.5886148669151352</c:v>
                </c:pt>
                <c:pt idx="56">
                  <c:v>1.5728645893990101</c:v>
                </c:pt>
                <c:pt idx="57">
                  <c:v>1.5654628110531217</c:v>
                </c:pt>
                <c:pt idx="58">
                  <c:v>1.5648612053243958</c:v>
                </c:pt>
                <c:pt idx="59">
                  <c:v>1.5904905930212812</c:v>
                </c:pt>
                <c:pt idx="60">
                  <c:v>1.570580018461873</c:v>
                </c:pt>
                <c:pt idx="61">
                  <c:v>1.5408857070925064</c:v>
                </c:pt>
                <c:pt idx="62">
                  <c:v>1.5431938550033319</c:v>
                </c:pt>
                <c:pt idx="63">
                  <c:v>1.5559501722767028</c:v>
                </c:pt>
                <c:pt idx="64">
                  <c:v>1.5686198513089744</c:v>
                </c:pt>
                <c:pt idx="65">
                  <c:v>1.5515613525894325</c:v>
                </c:pt>
                <c:pt idx="66">
                  <c:v>1.5095028491486675</c:v>
                </c:pt>
                <c:pt idx="67">
                  <c:v>1.4744595307144741</c:v>
                </c:pt>
                <c:pt idx="68">
                  <c:v>1.5318372929436199</c:v>
                </c:pt>
                <c:pt idx="69">
                  <c:v>1.5420254821977137</c:v>
                </c:pt>
                <c:pt idx="70">
                  <c:v>1.5290750075107655</c:v>
                </c:pt>
                <c:pt idx="71">
                  <c:v>1.5282933756578398</c:v>
                </c:pt>
                <c:pt idx="72">
                  <c:v>1.5405995465614242</c:v>
                </c:pt>
                <c:pt idx="73">
                  <c:v>1.5559372514511025</c:v>
                </c:pt>
                <c:pt idx="74">
                  <c:v>1.5430436898907334</c:v>
                </c:pt>
                <c:pt idx="75">
                  <c:v>1.5344363666750229</c:v>
                </c:pt>
                <c:pt idx="76">
                  <c:v>1.5651477181677151</c:v>
                </c:pt>
                <c:pt idx="77">
                  <c:v>1.5669649732208553</c:v>
                </c:pt>
                <c:pt idx="78">
                  <c:v>1.5817670640912167</c:v>
                </c:pt>
                <c:pt idx="79">
                  <c:v>1.5653451823164302</c:v>
                </c:pt>
                <c:pt idx="80">
                  <c:v>1.5903924245917047</c:v>
                </c:pt>
                <c:pt idx="81">
                  <c:v>1.6551135203371266</c:v>
                </c:pt>
                <c:pt idx="82">
                  <c:v>1.6310011709601873</c:v>
                </c:pt>
                <c:pt idx="83">
                  <c:v>1.5919137369908087</c:v>
                </c:pt>
                <c:pt idx="84">
                  <c:v>1.562281036456346</c:v>
                </c:pt>
                <c:pt idx="85">
                  <c:v>1.5563721756876299</c:v>
                </c:pt>
                <c:pt idx="86">
                  <c:v>1.5688405933420746</c:v>
                </c:pt>
                <c:pt idx="87">
                  <c:v>1.5309599102315619</c:v>
                </c:pt>
                <c:pt idx="88">
                  <c:v>1.528398169725629</c:v>
                </c:pt>
                <c:pt idx="89">
                  <c:v>1.5437111470663374</c:v>
                </c:pt>
                <c:pt idx="90">
                  <c:v>1.5534023719197512</c:v>
                </c:pt>
                <c:pt idx="91">
                  <c:v>1.5598740767647414</c:v>
                </c:pt>
                <c:pt idx="92">
                  <c:v>1.5587909232634678</c:v>
                </c:pt>
                <c:pt idx="93">
                  <c:v>1.555073871124367</c:v>
                </c:pt>
                <c:pt idx="94">
                  <c:v>1.6016121283296856</c:v>
                </c:pt>
                <c:pt idx="95">
                  <c:v>1.5983693163807982</c:v>
                </c:pt>
                <c:pt idx="96">
                  <c:v>1.5724852832649698</c:v>
                </c:pt>
                <c:pt idx="97">
                  <c:v>1.5676103034940065</c:v>
                </c:pt>
                <c:pt idx="98">
                  <c:v>1.5563421532694013</c:v>
                </c:pt>
                <c:pt idx="99">
                  <c:v>1.5367749189761228</c:v>
                </c:pt>
                <c:pt idx="100">
                  <c:v>1.5512980425418683</c:v>
                </c:pt>
                <c:pt idx="101">
                  <c:v>1.5745504747794463</c:v>
                </c:pt>
                <c:pt idx="102">
                  <c:v>1.5819309573440439</c:v>
                </c:pt>
                <c:pt idx="103">
                  <c:v>1.6012905240151949</c:v>
                </c:pt>
                <c:pt idx="104">
                  <c:v>1.632369299221357</c:v>
                </c:pt>
                <c:pt idx="105">
                  <c:v>1.5967484684815312</c:v>
                </c:pt>
                <c:pt idx="106">
                  <c:v>1.6015353550053664</c:v>
                </c:pt>
                <c:pt idx="107">
                  <c:v>1.6638202588333524</c:v>
                </c:pt>
                <c:pt idx="108">
                  <c:v>1.6510427305985256</c:v>
                </c:pt>
                <c:pt idx="109">
                  <c:v>1.6318375128317935</c:v>
                </c:pt>
                <c:pt idx="110">
                  <c:v>1.6397525942209885</c:v>
                </c:pt>
                <c:pt idx="111">
                  <c:v>1.6421493902439024</c:v>
                </c:pt>
                <c:pt idx="112">
                  <c:v>1.5953116854099947</c:v>
                </c:pt>
                <c:pt idx="113">
                  <c:v>1.5968743627296491</c:v>
                </c:pt>
                <c:pt idx="114">
                  <c:v>1.5750960214508298</c:v>
                </c:pt>
                <c:pt idx="115">
                  <c:v>1.5939318064658665</c:v>
                </c:pt>
                <c:pt idx="116">
                  <c:v>1.5900904239549363</c:v>
                </c:pt>
                <c:pt idx="117">
                  <c:v>1.5824699120147325</c:v>
                </c:pt>
                <c:pt idx="118">
                  <c:v>1.5603860393228137</c:v>
                </c:pt>
                <c:pt idx="119">
                  <c:v>1.5778282746307417</c:v>
                </c:pt>
                <c:pt idx="120">
                  <c:v>1.6101744345004829</c:v>
                </c:pt>
                <c:pt idx="121">
                  <c:v>1.5867061473623021</c:v>
                </c:pt>
                <c:pt idx="122">
                  <c:v>1.5861798837696526</c:v>
                </c:pt>
                <c:pt idx="123">
                  <c:v>1.581710583466049</c:v>
                </c:pt>
                <c:pt idx="124">
                  <c:v>1.5956559390629694</c:v>
                </c:pt>
                <c:pt idx="125">
                  <c:v>1.5796368857097685</c:v>
                </c:pt>
                <c:pt idx="126">
                  <c:v>1.5600626886076794</c:v>
                </c:pt>
                <c:pt idx="127">
                  <c:v>1.5544349496555379</c:v>
                </c:pt>
                <c:pt idx="128">
                  <c:v>1.5661791651397541</c:v>
                </c:pt>
                <c:pt idx="129">
                  <c:v>1.5294346221099671</c:v>
                </c:pt>
                <c:pt idx="130">
                  <c:v>1.5299637142537446</c:v>
                </c:pt>
                <c:pt idx="131">
                  <c:v>1.528912130576024</c:v>
                </c:pt>
                <c:pt idx="132">
                  <c:v>1.5339275536698118</c:v>
                </c:pt>
                <c:pt idx="133">
                  <c:v>1.5843169354178603</c:v>
                </c:pt>
                <c:pt idx="134">
                  <c:v>1.5952958134049662</c:v>
                </c:pt>
                <c:pt idx="135">
                  <c:v>1.5822059680238203</c:v>
                </c:pt>
                <c:pt idx="136">
                  <c:v>1.5769822814659549</c:v>
                </c:pt>
                <c:pt idx="137">
                  <c:v>1.6057327195134246</c:v>
                </c:pt>
                <c:pt idx="138">
                  <c:v>1.5869098176367724</c:v>
                </c:pt>
                <c:pt idx="139">
                  <c:v>1.5287518430668632</c:v>
                </c:pt>
                <c:pt idx="140">
                  <c:v>1.5500549699282158</c:v>
                </c:pt>
                <c:pt idx="141">
                  <c:v>1.5416099993523735</c:v>
                </c:pt>
                <c:pt idx="142">
                  <c:v>1.5388403520827199</c:v>
                </c:pt>
                <c:pt idx="143">
                  <c:v>1.5276504784254976</c:v>
                </c:pt>
                <c:pt idx="144">
                  <c:v>1.5254457414058491</c:v>
                </c:pt>
                <c:pt idx="145">
                  <c:v>1.5231261579832467</c:v>
                </c:pt>
                <c:pt idx="146">
                  <c:v>1.5583410624312473</c:v>
                </c:pt>
                <c:pt idx="147">
                  <c:v>1.551618124270872</c:v>
                </c:pt>
                <c:pt idx="148">
                  <c:v>1.5479756192336176</c:v>
                </c:pt>
                <c:pt idx="149">
                  <c:v>1.5362936312567064</c:v>
                </c:pt>
                <c:pt idx="150">
                  <c:v>1.5495000793524838</c:v>
                </c:pt>
                <c:pt idx="151">
                  <c:v>1.5495240443939962</c:v>
                </c:pt>
                <c:pt idx="152">
                  <c:v>1.5376974141222339</c:v>
                </c:pt>
                <c:pt idx="153">
                  <c:v>1.5422626413398326</c:v>
                </c:pt>
                <c:pt idx="154">
                  <c:v>1.5398441845591697</c:v>
                </c:pt>
                <c:pt idx="155">
                  <c:v>1.5619583159835246</c:v>
                </c:pt>
                <c:pt idx="156">
                  <c:v>1.5562334155630257</c:v>
                </c:pt>
                <c:pt idx="157">
                  <c:v>1.5545636564938772</c:v>
                </c:pt>
                <c:pt idx="158">
                  <c:v>1.5631957501027189</c:v>
                </c:pt>
                <c:pt idx="159">
                  <c:v>1.6115393062260723</c:v>
                </c:pt>
                <c:pt idx="160">
                  <c:v>1.5957504143472554</c:v>
                </c:pt>
                <c:pt idx="161">
                  <c:v>1.6047569012559602</c:v>
                </c:pt>
                <c:pt idx="162">
                  <c:v>1.6154404663209376</c:v>
                </c:pt>
                <c:pt idx="163">
                  <c:v>1.6071482628138709</c:v>
                </c:pt>
                <c:pt idx="164">
                  <c:v>1.6299805159508844</c:v>
                </c:pt>
                <c:pt idx="165">
                  <c:v>1.6483270185258576</c:v>
                </c:pt>
                <c:pt idx="166">
                  <c:v>1.6618189025871721</c:v>
                </c:pt>
                <c:pt idx="167">
                  <c:v>1.6411606649984092</c:v>
                </c:pt>
                <c:pt idx="168">
                  <c:v>1.67112118520514</c:v>
                </c:pt>
                <c:pt idx="169">
                  <c:v>1.6762256780963412</c:v>
                </c:pt>
                <c:pt idx="170">
                  <c:v>1.6450529506782889</c:v>
                </c:pt>
                <c:pt idx="171">
                  <c:v>1.6302679296951987</c:v>
                </c:pt>
                <c:pt idx="172">
                  <c:v>1.6430208385712295</c:v>
                </c:pt>
                <c:pt idx="173">
                  <c:v>1.6930388867196773</c:v>
                </c:pt>
                <c:pt idx="174">
                  <c:v>1.7015352854113523</c:v>
                </c:pt>
                <c:pt idx="175">
                  <c:v>1.6919556731622432</c:v>
                </c:pt>
                <c:pt idx="176">
                  <c:v>1.7109759893671757</c:v>
                </c:pt>
                <c:pt idx="177">
                  <c:v>1.7095347380952948</c:v>
                </c:pt>
                <c:pt idx="178">
                  <c:v>1.7216423739691731</c:v>
                </c:pt>
                <c:pt idx="179">
                  <c:v>1.7017774973364626</c:v>
                </c:pt>
                <c:pt idx="180">
                  <c:v>1.6640963188324729</c:v>
                </c:pt>
                <c:pt idx="181">
                  <c:v>1.6830676395330346</c:v>
                </c:pt>
                <c:pt idx="182">
                  <c:v>1.6652865233507146</c:v>
                </c:pt>
                <c:pt idx="183">
                  <c:v>1.6481729575959501</c:v>
                </c:pt>
                <c:pt idx="184">
                  <c:v>1.6145888376147239</c:v>
                </c:pt>
                <c:pt idx="185">
                  <c:v>1.7037537658065645</c:v>
                </c:pt>
                <c:pt idx="186">
                  <c:v>1.6891533203418927</c:v>
                </c:pt>
                <c:pt idx="187">
                  <c:v>1.720851041659881</c:v>
                </c:pt>
                <c:pt idx="188">
                  <c:v>1.6498081064494525</c:v>
                </c:pt>
                <c:pt idx="189">
                  <c:v>1.6571906433416537</c:v>
                </c:pt>
                <c:pt idx="190">
                  <c:v>1.6545806697753949</c:v>
                </c:pt>
                <c:pt idx="191">
                  <c:v>1.6425566937811875</c:v>
                </c:pt>
                <c:pt idx="192">
                  <c:v>1.6321121576696287</c:v>
                </c:pt>
                <c:pt idx="193">
                  <c:v>1.6253171949191472</c:v>
                </c:pt>
                <c:pt idx="194">
                  <c:v>1.6302416539666285</c:v>
                </c:pt>
                <c:pt idx="195">
                  <c:v>1.6340820684688315</c:v>
                </c:pt>
                <c:pt idx="196">
                  <c:v>1.6047188760079403</c:v>
                </c:pt>
                <c:pt idx="197">
                  <c:v>1.6199628427650101</c:v>
                </c:pt>
                <c:pt idx="198">
                  <c:v>1.6472779018275829</c:v>
                </c:pt>
                <c:pt idx="199">
                  <c:v>1.6585376529768197</c:v>
                </c:pt>
                <c:pt idx="200">
                  <c:v>1.6435412732296959</c:v>
                </c:pt>
                <c:pt idx="201">
                  <c:v>1.6428821725323315</c:v>
                </c:pt>
                <c:pt idx="202">
                  <c:v>1.6550090923277261</c:v>
                </c:pt>
                <c:pt idx="203">
                  <c:v>1.6538375251526896</c:v>
                </c:pt>
                <c:pt idx="204">
                  <c:v>1.6461636280722398</c:v>
                </c:pt>
                <c:pt idx="205">
                  <c:v>1.6259268456908285</c:v>
                </c:pt>
                <c:pt idx="206">
                  <c:v>1.6120737502106606</c:v>
                </c:pt>
                <c:pt idx="207">
                  <c:v>1.5991101756250423</c:v>
                </c:pt>
                <c:pt idx="208">
                  <c:v>1.604032622730466</c:v>
                </c:pt>
                <c:pt idx="209">
                  <c:v>1.594730284675246</c:v>
                </c:pt>
                <c:pt idx="210">
                  <c:v>1.5882510917696875</c:v>
                </c:pt>
                <c:pt idx="211">
                  <c:v>1.5932941387444624</c:v>
                </c:pt>
                <c:pt idx="212">
                  <c:v>1.5980985636787637</c:v>
                </c:pt>
                <c:pt idx="213">
                  <c:v>1.572440006865792</c:v>
                </c:pt>
                <c:pt idx="214">
                  <c:v>1.5578435683094614</c:v>
                </c:pt>
                <c:pt idx="215">
                  <c:v>1.5404222162934524</c:v>
                </c:pt>
                <c:pt idx="216">
                  <c:v>1.5684219387016356</c:v>
                </c:pt>
                <c:pt idx="217">
                  <c:v>1.5571387089535023</c:v>
                </c:pt>
                <c:pt idx="218">
                  <c:v>1.5598546467290879</c:v>
                </c:pt>
                <c:pt idx="219">
                  <c:v>1.563187302836595</c:v>
                </c:pt>
                <c:pt idx="220">
                  <c:v>1.6025510176130175</c:v>
                </c:pt>
                <c:pt idx="221">
                  <c:v>1.5964188070521266</c:v>
                </c:pt>
                <c:pt idx="222">
                  <c:v>1.5706664351163242</c:v>
                </c:pt>
                <c:pt idx="223">
                  <c:v>1.5782147575068621</c:v>
                </c:pt>
                <c:pt idx="224">
                  <c:v>1.5125802303329317</c:v>
                </c:pt>
                <c:pt idx="225">
                  <c:v>1.5590532848474414</c:v>
                </c:pt>
                <c:pt idx="226">
                  <c:v>1.4949187882987023</c:v>
                </c:pt>
                <c:pt idx="227">
                  <c:v>1.5113173643235753</c:v>
                </c:pt>
                <c:pt idx="228">
                  <c:v>1.5344775250962248</c:v>
                </c:pt>
                <c:pt idx="229">
                  <c:v>1.5582484065453317</c:v>
                </c:pt>
                <c:pt idx="230">
                  <c:v>1.5550488396183209</c:v>
                </c:pt>
                <c:pt idx="231">
                  <c:v>1.5630250863496673</c:v>
                </c:pt>
                <c:pt idx="232">
                  <c:v>1.5523220652009508</c:v>
                </c:pt>
                <c:pt idx="233">
                  <c:v>1.5601656944785856</c:v>
                </c:pt>
                <c:pt idx="234">
                  <c:v>1.5586997962470708</c:v>
                </c:pt>
                <c:pt idx="235">
                  <c:v>1.6010222125434503</c:v>
                </c:pt>
                <c:pt idx="236">
                  <c:v>1.6225947762555253</c:v>
                </c:pt>
                <c:pt idx="237">
                  <c:v>1.6659411695524311</c:v>
                </c:pt>
                <c:pt idx="238">
                  <c:v>1.6736277807303832</c:v>
                </c:pt>
                <c:pt idx="239">
                  <c:v>1.6462645467491832</c:v>
                </c:pt>
                <c:pt idx="240">
                  <c:v>1.6326878404405412</c:v>
                </c:pt>
                <c:pt idx="241">
                  <c:v>1.6327970413610922</c:v>
                </c:pt>
                <c:pt idx="242">
                  <c:v>1.6312622345374737</c:v>
                </c:pt>
                <c:pt idx="243">
                  <c:v>1.5977004321827706</c:v>
                </c:pt>
                <c:pt idx="244">
                  <c:v>1.5562432345337509</c:v>
                </c:pt>
                <c:pt idx="245">
                  <c:v>1.5316159452621998</c:v>
                </c:pt>
                <c:pt idx="246">
                  <c:v>1.5491562149016063</c:v>
                </c:pt>
                <c:pt idx="247">
                  <c:v>1.5611730670578809</c:v>
                </c:pt>
                <c:pt idx="248">
                  <c:v>1.5574950539114296</c:v>
                </c:pt>
                <c:pt idx="249">
                  <c:v>1.543750747467993</c:v>
                </c:pt>
                <c:pt idx="250">
                  <c:v>1.5420311963137352</c:v>
                </c:pt>
                <c:pt idx="251">
                  <c:v>1.543819734026838</c:v>
                </c:pt>
                <c:pt idx="252">
                  <c:v>1.4967839693387768</c:v>
                </c:pt>
                <c:pt idx="253">
                  <c:v>1.4904877471563893</c:v>
                </c:pt>
                <c:pt idx="254">
                  <c:v>1.44010490654168</c:v>
                </c:pt>
                <c:pt idx="255">
                  <c:v>1.4341874593029245</c:v>
                </c:pt>
                <c:pt idx="256">
                  <c:v>1.422344344037052</c:v>
                </c:pt>
                <c:pt idx="257">
                  <c:v>1.4072118461668148</c:v>
                </c:pt>
                <c:pt idx="258">
                  <c:v>1.387794311023351</c:v>
                </c:pt>
                <c:pt idx="259">
                  <c:v>1.4029419773319907</c:v>
                </c:pt>
                <c:pt idx="260">
                  <c:v>1.3808823071812191</c:v>
                </c:pt>
                <c:pt idx="261">
                  <c:v>1.3967245668273449</c:v>
                </c:pt>
                <c:pt idx="262">
                  <c:v>1.3871944711899551</c:v>
                </c:pt>
                <c:pt idx="263">
                  <c:v>1.4251415780249665</c:v>
                </c:pt>
                <c:pt idx="264">
                  <c:v>1.4468212820359936</c:v>
                </c:pt>
                <c:pt idx="265">
                  <c:v>1.4410843293703333</c:v>
                </c:pt>
                <c:pt idx="266">
                  <c:v>1.4252759534867314</c:v>
                </c:pt>
                <c:pt idx="267">
                  <c:v>1.4192955030650429</c:v>
                </c:pt>
                <c:pt idx="268">
                  <c:v>1.4460246310248435</c:v>
                </c:pt>
                <c:pt idx="269">
                  <c:v>1.4378519060914765</c:v>
                </c:pt>
                <c:pt idx="270">
                  <c:v>1.4216403011058982</c:v>
                </c:pt>
                <c:pt idx="271">
                  <c:v>1.4148114833933223</c:v>
                </c:pt>
                <c:pt idx="272">
                  <c:v>1.428147546080202</c:v>
                </c:pt>
                <c:pt idx="273">
                  <c:v>1.4186130357056055</c:v>
                </c:pt>
                <c:pt idx="274">
                  <c:v>1.4030680839952248</c:v>
                </c:pt>
                <c:pt idx="275">
                  <c:v>1.3776494198629523</c:v>
                </c:pt>
                <c:pt idx="276">
                  <c:v>1.3986728875500034</c:v>
                </c:pt>
                <c:pt idx="277">
                  <c:v>1.3787092300663897</c:v>
                </c:pt>
                <c:pt idx="278">
                  <c:v>1.354794192652268</c:v>
                </c:pt>
                <c:pt idx="279">
                  <c:v>1.348909721943043</c:v>
                </c:pt>
                <c:pt idx="280">
                  <c:v>1.3328757196643723</c:v>
                </c:pt>
                <c:pt idx="281">
                  <c:v>1.3530375244909878</c:v>
                </c:pt>
                <c:pt idx="282">
                  <c:v>1.3223134629754079</c:v>
                </c:pt>
                <c:pt idx="283">
                  <c:v>1.3274259306661589</c:v>
                </c:pt>
                <c:pt idx="284">
                  <c:v>1.3400343391459919</c:v>
                </c:pt>
                <c:pt idx="285">
                  <c:v>1.3655849575082442</c:v>
                </c:pt>
                <c:pt idx="286">
                  <c:v>1.3733371958131946</c:v>
                </c:pt>
                <c:pt idx="287">
                  <c:v>1.373205326194731</c:v>
                </c:pt>
                <c:pt idx="288">
                  <c:v>1.3674811559730133</c:v>
                </c:pt>
                <c:pt idx="289">
                  <c:v>1.4216324484428005</c:v>
                </c:pt>
                <c:pt idx="290">
                  <c:v>1.4091274895084278</c:v>
                </c:pt>
                <c:pt idx="291">
                  <c:v>1.366090616264082</c:v>
                </c:pt>
                <c:pt idx="292">
                  <c:v>1.3604106953497768</c:v>
                </c:pt>
                <c:pt idx="293">
                  <c:v>1.3445883307195989</c:v>
                </c:pt>
                <c:pt idx="294">
                  <c:v>1.3621844550966007</c:v>
                </c:pt>
                <c:pt idx="295">
                  <c:v>1.3414449624370184</c:v>
                </c:pt>
                <c:pt idx="296">
                  <c:v>1.301781776850663</c:v>
                </c:pt>
                <c:pt idx="297">
                  <c:v>1.2974429787324468</c:v>
                </c:pt>
                <c:pt idx="298">
                  <c:v>1.3453819543558823</c:v>
                </c:pt>
                <c:pt idx="299">
                  <c:v>1.3448146308743367</c:v>
                </c:pt>
                <c:pt idx="300">
                  <c:v>1.3624166197119942</c:v>
                </c:pt>
                <c:pt idx="301">
                  <c:v>1.3774515288976157</c:v>
                </c:pt>
                <c:pt idx="302">
                  <c:v>1.4001638448775722</c:v>
                </c:pt>
                <c:pt idx="303">
                  <c:v>1.4104958612272986</c:v>
                </c:pt>
                <c:pt idx="304">
                  <c:v>1.3930741991255153</c:v>
                </c:pt>
                <c:pt idx="305">
                  <c:v>1.3859789755480409</c:v>
                </c:pt>
                <c:pt idx="306">
                  <c:v>1.3853510674405487</c:v>
                </c:pt>
                <c:pt idx="307">
                  <c:v>1.4196544285708534</c:v>
                </c:pt>
                <c:pt idx="308">
                  <c:v>1.4216179517392555</c:v>
                </c:pt>
                <c:pt idx="309">
                  <c:v>1.4326819778138535</c:v>
                </c:pt>
                <c:pt idx="310">
                  <c:v>1.4492740191109836</c:v>
                </c:pt>
                <c:pt idx="311">
                  <c:v>1.4936726554357651</c:v>
                </c:pt>
                <c:pt idx="312">
                  <c:v>1.4936599023347283</c:v>
                </c:pt>
                <c:pt idx="313">
                  <c:v>1.4993481088111207</c:v>
                </c:pt>
                <c:pt idx="314">
                  <c:v>1.4648030228328042</c:v>
                </c:pt>
                <c:pt idx="315">
                  <c:v>1.4971475712922719</c:v>
                </c:pt>
                <c:pt idx="316">
                  <c:v>1.5303564249478026</c:v>
                </c:pt>
                <c:pt idx="317">
                  <c:v>1.5152318175095407</c:v>
                </c:pt>
                <c:pt idx="318">
                  <c:v>1.5205195426419513</c:v>
                </c:pt>
                <c:pt idx="319">
                  <c:v>1.5190777629797205</c:v>
                </c:pt>
                <c:pt idx="320">
                  <c:v>1.5368110274790427</c:v>
                </c:pt>
                <c:pt idx="321">
                  <c:v>1.5346681724510916</c:v>
                </c:pt>
                <c:pt idx="322">
                  <c:v>1.5315064701854739</c:v>
                </c:pt>
                <c:pt idx="323">
                  <c:v>1.5344647677321872</c:v>
                </c:pt>
                <c:pt idx="324">
                  <c:v>1.5363865349605699</c:v>
                </c:pt>
                <c:pt idx="325">
                  <c:v>1.5374639605583285</c:v>
                </c:pt>
                <c:pt idx="326">
                  <c:v>1.5086718216946644</c:v>
                </c:pt>
                <c:pt idx="327">
                  <c:v>1.4812748059981851</c:v>
                </c:pt>
                <c:pt idx="328">
                  <c:v>1.5034177404355695</c:v>
                </c:pt>
                <c:pt idx="329">
                  <c:v>1.500274461699705</c:v>
                </c:pt>
                <c:pt idx="330">
                  <c:v>1.495488899675204</c:v>
                </c:pt>
                <c:pt idx="331">
                  <c:v>1.4872922682915817</c:v>
                </c:pt>
                <c:pt idx="332">
                  <c:v>1.5022955319101128</c:v>
                </c:pt>
                <c:pt idx="333">
                  <c:v>1.543450274740835</c:v>
                </c:pt>
                <c:pt idx="334">
                  <c:v>1.5316692124599796</c:v>
                </c:pt>
                <c:pt idx="335">
                  <c:v>1.5380720033265809</c:v>
                </c:pt>
                <c:pt idx="336">
                  <c:v>1.5262858067961997</c:v>
                </c:pt>
                <c:pt idx="337">
                  <c:v>1.5611485043400224</c:v>
                </c:pt>
                <c:pt idx="338">
                  <c:v>1.5457581858699592</c:v>
                </c:pt>
                <c:pt idx="339">
                  <c:v>1.5724903262230692</c:v>
                </c:pt>
                <c:pt idx="340">
                  <c:v>1.5863218726444246</c:v>
                </c:pt>
                <c:pt idx="341">
                  <c:v>1.6303080855750571</c:v>
                </c:pt>
                <c:pt idx="342">
                  <c:v>1.6551999063434946</c:v>
                </c:pt>
                <c:pt idx="343">
                  <c:v>1.6625131237776734</c:v>
                </c:pt>
                <c:pt idx="344">
                  <c:v>1.6511471244872196</c:v>
                </c:pt>
                <c:pt idx="345">
                  <c:v>1.6598612884470691</c:v>
                </c:pt>
                <c:pt idx="346">
                  <c:v>1.6848636928976775</c:v>
                </c:pt>
                <c:pt idx="347">
                  <c:v>1.6950567259536682</c:v>
                </c:pt>
                <c:pt idx="348">
                  <c:v>1.6033872016879298</c:v>
                </c:pt>
                <c:pt idx="349">
                  <c:v>1.6137217491243947</c:v>
                </c:pt>
                <c:pt idx="350">
                  <c:v>1.6299525867683851</c:v>
                </c:pt>
                <c:pt idx="351">
                  <c:v>1.6295750381231542</c:v>
                </c:pt>
                <c:pt idx="352">
                  <c:v>1.6177445046018797</c:v>
                </c:pt>
                <c:pt idx="353">
                  <c:v>1.6002232600173458</c:v>
                </c:pt>
                <c:pt idx="354">
                  <c:v>1.5928774684308185</c:v>
                </c:pt>
                <c:pt idx="355">
                  <c:v>1.6232020635296212</c:v>
                </c:pt>
                <c:pt idx="356">
                  <c:v>1.6126166175456507</c:v>
                </c:pt>
                <c:pt idx="357">
                  <c:v>1.572977212029895</c:v>
                </c:pt>
                <c:pt idx="358">
                  <c:v>1.5795632245030722</c:v>
                </c:pt>
                <c:pt idx="359">
                  <c:v>1.6116075645068091</c:v>
                </c:pt>
                <c:pt idx="360">
                  <c:v>1.6139893995025467</c:v>
                </c:pt>
                <c:pt idx="361">
                  <c:v>1.6181609460728343</c:v>
                </c:pt>
                <c:pt idx="362">
                  <c:v>1.620994411620563</c:v>
                </c:pt>
                <c:pt idx="363">
                  <c:v>1.6390780225111612</c:v>
                </c:pt>
                <c:pt idx="364">
                  <c:v>1.6302616431301096</c:v>
                </c:pt>
                <c:pt idx="365">
                  <c:v>1.6352535719579646</c:v>
                </c:pt>
                <c:pt idx="366">
                  <c:v>1.6261629162146347</c:v>
                </c:pt>
                <c:pt idx="367">
                  <c:v>1.639756198704245</c:v>
                </c:pt>
                <c:pt idx="368">
                  <c:v>1.6550189984540622</c:v>
                </c:pt>
                <c:pt idx="369">
                  <c:v>1.6284235634419852</c:v>
                </c:pt>
                <c:pt idx="370">
                  <c:v>1.6222976558476898</c:v>
                </c:pt>
                <c:pt idx="371">
                  <c:v>1.625090513611843</c:v>
                </c:pt>
                <c:pt idx="372">
                  <c:v>1.6633033495128686</c:v>
                </c:pt>
                <c:pt idx="373">
                  <c:v>1.635283691732641</c:v>
                </c:pt>
                <c:pt idx="374">
                  <c:v>1.6259129849688525</c:v>
                </c:pt>
                <c:pt idx="375">
                  <c:v>1.6219248785070872</c:v>
                </c:pt>
                <c:pt idx="376">
                  <c:v>1.6399446303522209</c:v>
                </c:pt>
                <c:pt idx="377">
                  <c:v>1.6132440941025696</c:v>
                </c:pt>
                <c:pt idx="378">
                  <c:v>1.6288474489227385</c:v>
                </c:pt>
                <c:pt idx="379">
                  <c:v>1.596732781034959</c:v>
                </c:pt>
                <c:pt idx="380">
                  <c:v>1.5667920757608045</c:v>
                </c:pt>
                <c:pt idx="381">
                  <c:v>1.5612555036295095</c:v>
                </c:pt>
                <c:pt idx="382">
                  <c:v>1.5561329505754669</c:v>
                </c:pt>
                <c:pt idx="383">
                  <c:v>1.5707866338316514</c:v>
                </c:pt>
                <c:pt idx="384">
                  <c:v>1.5456200214771443</c:v>
                </c:pt>
                <c:pt idx="385">
                  <c:v>1.5594572117956542</c:v>
                </c:pt>
                <c:pt idx="386">
                  <c:v>1.5337812150269039</c:v>
                </c:pt>
                <c:pt idx="387">
                  <c:v>1.5280411849960163</c:v>
                </c:pt>
                <c:pt idx="388">
                  <c:v>1.5252845066110756</c:v>
                </c:pt>
                <c:pt idx="389">
                  <c:v>1.5247169755169447</c:v>
                </c:pt>
                <c:pt idx="390">
                  <c:v>1.5017436235566404</c:v>
                </c:pt>
                <c:pt idx="391">
                  <c:v>1.4959869067666824</c:v>
                </c:pt>
                <c:pt idx="392">
                  <c:v>1.5125670933016664</c:v>
                </c:pt>
                <c:pt idx="393">
                  <c:v>1.5102870374749751</c:v>
                </c:pt>
                <c:pt idx="394">
                  <c:v>1.5546019714982613</c:v>
                </c:pt>
                <c:pt idx="395">
                  <c:v>1.550131280199168</c:v>
                </c:pt>
                <c:pt idx="396">
                  <c:v>1.5581555361182717</c:v>
                </c:pt>
                <c:pt idx="397">
                  <c:v>1.5587960723320444</c:v>
                </c:pt>
                <c:pt idx="398">
                  <c:v>1.6071421924300262</c:v>
                </c:pt>
                <c:pt idx="399">
                  <c:v>1.6286230515165208</c:v>
                </c:pt>
                <c:pt idx="400">
                  <c:v>1.6122492222998026</c:v>
                </c:pt>
                <c:pt idx="401">
                  <c:v>1.6175804766855857</c:v>
                </c:pt>
                <c:pt idx="402">
                  <c:v>1.6306508951187397</c:v>
                </c:pt>
                <c:pt idx="403">
                  <c:v>1.6448280429603419</c:v>
                </c:pt>
                <c:pt idx="404">
                  <c:v>1.6285302337322027</c:v>
                </c:pt>
                <c:pt idx="405">
                  <c:v>1.6485749528918325</c:v>
                </c:pt>
                <c:pt idx="406">
                  <c:v>1.6273736822462477</c:v>
                </c:pt>
                <c:pt idx="407">
                  <c:v>1.6655486457777731</c:v>
                </c:pt>
                <c:pt idx="408">
                  <c:v>1.6573908394368817</c:v>
                </c:pt>
                <c:pt idx="409">
                  <c:v>1.6573198323865812</c:v>
                </c:pt>
                <c:pt idx="410">
                  <c:v>1.6463863170359014</c:v>
                </c:pt>
                <c:pt idx="411">
                  <c:v>1.6595477594019665</c:v>
                </c:pt>
                <c:pt idx="412">
                  <c:v>1.6713031078114036</c:v>
                </c:pt>
                <c:pt idx="413">
                  <c:v>1.6673574020348025</c:v>
                </c:pt>
                <c:pt idx="414">
                  <c:v>1.707851645825486</c:v>
                </c:pt>
                <c:pt idx="415">
                  <c:v>1.7149398636325475</c:v>
                </c:pt>
                <c:pt idx="416">
                  <c:v>1.721242113184577</c:v>
                </c:pt>
                <c:pt idx="417">
                  <c:v>1.7219420819013966</c:v>
                </c:pt>
                <c:pt idx="418">
                  <c:v>1.7063701778985787</c:v>
                </c:pt>
                <c:pt idx="419">
                  <c:v>1.7153661213307785</c:v>
                </c:pt>
                <c:pt idx="420">
                  <c:v>1.7574447287373822</c:v>
                </c:pt>
                <c:pt idx="421">
                  <c:v>1.772675205554721</c:v>
                </c:pt>
                <c:pt idx="422">
                  <c:v>1.7499182656950316</c:v>
                </c:pt>
                <c:pt idx="423">
                  <c:v>1.742276427674452</c:v>
                </c:pt>
                <c:pt idx="424">
                  <c:v>1.7479976426831936</c:v>
                </c:pt>
                <c:pt idx="425">
                  <c:v>1.7472627194848891</c:v>
                </c:pt>
                <c:pt idx="426">
                  <c:v>1.7337392299488867</c:v>
                </c:pt>
                <c:pt idx="427">
                  <c:v>1.72989959333066</c:v>
                </c:pt>
                <c:pt idx="428">
                  <c:v>1.774989360755606</c:v>
                </c:pt>
                <c:pt idx="429">
                  <c:v>1.7615559421800511</c:v>
                </c:pt>
                <c:pt idx="430">
                  <c:v>1.7513084299139658</c:v>
                </c:pt>
                <c:pt idx="431">
                  <c:v>1.7304995708412449</c:v>
                </c:pt>
                <c:pt idx="432">
                  <c:v>1.6795123216987158</c:v>
                </c:pt>
                <c:pt idx="433">
                  <c:v>1.6961789902666242</c:v>
                </c:pt>
                <c:pt idx="434">
                  <c:v>1.6743990704181742</c:v>
                </c:pt>
                <c:pt idx="435">
                  <c:v>1.6571130274753147</c:v>
                </c:pt>
                <c:pt idx="436">
                  <c:v>1.6745045435483441</c:v>
                </c:pt>
                <c:pt idx="437">
                  <c:v>1.6802516746259755</c:v>
                </c:pt>
                <c:pt idx="438">
                  <c:v>1.6761500432245195</c:v>
                </c:pt>
                <c:pt idx="439">
                  <c:v>1.6727574379985644</c:v>
                </c:pt>
                <c:pt idx="440">
                  <c:v>1.6808613351158208</c:v>
                </c:pt>
                <c:pt idx="441">
                  <c:v>1.6903899589338081</c:v>
                </c:pt>
                <c:pt idx="442">
                  <c:v>1.7015831284358582</c:v>
                </c:pt>
                <c:pt idx="443">
                  <c:v>1.6872617600883293</c:v>
                </c:pt>
                <c:pt idx="444">
                  <c:v>1.6751942296139875</c:v>
                </c:pt>
                <c:pt idx="445">
                  <c:v>1.6748821637241154</c:v>
                </c:pt>
                <c:pt idx="446">
                  <c:v>1.6861080522589542</c:v>
                </c:pt>
                <c:pt idx="447">
                  <c:v>1.6646046075847396</c:v>
                </c:pt>
                <c:pt idx="448">
                  <c:v>1.658598432350769</c:v>
                </c:pt>
                <c:pt idx="449">
                  <c:v>1.6556618904738811</c:v>
                </c:pt>
                <c:pt idx="450">
                  <c:v>1.66133706702867</c:v>
                </c:pt>
                <c:pt idx="451">
                  <c:v>1.6480539128356553</c:v>
                </c:pt>
                <c:pt idx="452">
                  <c:v>1.6423393780939148</c:v>
                </c:pt>
                <c:pt idx="453">
                  <c:v>1.6621115879277306</c:v>
                </c:pt>
                <c:pt idx="454">
                  <c:v>1.6253057158697493</c:v>
                </c:pt>
                <c:pt idx="455">
                  <c:v>1.6335280730172066</c:v>
                </c:pt>
                <c:pt idx="456">
                  <c:v>1.6241562515600483</c:v>
                </c:pt>
                <c:pt idx="457">
                  <c:v>1.611561422671733</c:v>
                </c:pt>
                <c:pt idx="458">
                  <c:v>1.6118261170116883</c:v>
                </c:pt>
                <c:pt idx="459">
                  <c:v>1.6297076652846281</c:v>
                </c:pt>
                <c:pt idx="460">
                  <c:v>1.5963995590437319</c:v>
                </c:pt>
                <c:pt idx="461">
                  <c:v>1.5853419152279757</c:v>
                </c:pt>
                <c:pt idx="462">
                  <c:v>1.5796525820893748</c:v>
                </c:pt>
                <c:pt idx="463">
                  <c:v>1.5865010725247071</c:v>
                </c:pt>
                <c:pt idx="464">
                  <c:v>1.5784006659360701</c:v>
                </c:pt>
                <c:pt idx="465">
                  <c:v>1.5700795294352679</c:v>
                </c:pt>
                <c:pt idx="466">
                  <c:v>1.5981211374031854</c:v>
                </c:pt>
                <c:pt idx="467">
                  <c:v>1.5967487814699968</c:v>
                </c:pt>
                <c:pt idx="468">
                  <c:v>1.5959354907884926</c:v>
                </c:pt>
                <c:pt idx="469">
                  <c:v>1.5803715006396195</c:v>
                </c:pt>
                <c:pt idx="470">
                  <c:v>1.6050313010235606</c:v>
                </c:pt>
                <c:pt idx="471">
                  <c:v>1.5725434636416376</c:v>
                </c:pt>
                <c:pt idx="472">
                  <c:v>1.6324564773708978</c:v>
                </c:pt>
                <c:pt idx="473">
                  <c:v>1.6372465050186555</c:v>
                </c:pt>
                <c:pt idx="474">
                  <c:v>1.639886411616547</c:v>
                </c:pt>
                <c:pt idx="475">
                  <c:v>1.6312832751931972</c:v>
                </c:pt>
                <c:pt idx="476">
                  <c:v>1.6269444428773292</c:v>
                </c:pt>
                <c:pt idx="477">
                  <c:v>1.694742360433213</c:v>
                </c:pt>
                <c:pt idx="478">
                  <c:v>1.7186950628192168</c:v>
                </c:pt>
                <c:pt idx="479">
                  <c:v>1.882086711230107</c:v>
                </c:pt>
                <c:pt idx="480">
                  <c:v>1.933733436383452</c:v>
                </c:pt>
                <c:pt idx="481">
                  <c:v>1.9434850082268156</c:v>
                </c:pt>
                <c:pt idx="482">
                  <c:v>1.8921928309317284</c:v>
                </c:pt>
                <c:pt idx="483">
                  <c:v>1.8476747020365691</c:v>
                </c:pt>
                <c:pt idx="484">
                  <c:v>1.8109065745875552</c:v>
                </c:pt>
                <c:pt idx="485">
                  <c:v>1.8311864528533983</c:v>
                </c:pt>
                <c:pt idx="486">
                  <c:v>1.8093187591724498</c:v>
                </c:pt>
                <c:pt idx="487">
                  <c:v>1.7924579125273439</c:v>
                </c:pt>
                <c:pt idx="488">
                  <c:v>1.7877036846129748</c:v>
                </c:pt>
                <c:pt idx="489">
                  <c:v>1.7959672454606366</c:v>
                </c:pt>
                <c:pt idx="490">
                  <c:v>1.7636975896618416</c:v>
                </c:pt>
                <c:pt idx="491">
                  <c:v>1.7311586741729905</c:v>
                </c:pt>
                <c:pt idx="492">
                  <c:v>1.7478627841512879</c:v>
                </c:pt>
                <c:pt idx="493">
                  <c:v>1.7411576662924082</c:v>
                </c:pt>
                <c:pt idx="494">
                  <c:v>1.7321792049672227</c:v>
                </c:pt>
                <c:pt idx="495">
                  <c:v>1.7119287042654479</c:v>
                </c:pt>
                <c:pt idx="496">
                  <c:v>1.69530631587289</c:v>
                </c:pt>
                <c:pt idx="497">
                  <c:v>1.6750897438660199</c:v>
                </c:pt>
                <c:pt idx="498">
                  <c:v>1.7350308638556471</c:v>
                </c:pt>
                <c:pt idx="499">
                  <c:v>1.7185590888815814</c:v>
                </c:pt>
                <c:pt idx="500">
                  <c:v>1.6831043171535964</c:v>
                </c:pt>
                <c:pt idx="501">
                  <c:v>1.6767975661816523</c:v>
                </c:pt>
                <c:pt idx="502">
                  <c:v>1.6362934937205433</c:v>
                </c:pt>
                <c:pt idx="503">
                  <c:v>1.5526915841711777</c:v>
                </c:pt>
                <c:pt idx="504">
                  <c:v>1.5483824895084477</c:v>
                </c:pt>
                <c:pt idx="505">
                  <c:v>1.5755990551337364</c:v>
                </c:pt>
                <c:pt idx="506">
                  <c:v>1.5783223859311728</c:v>
                </c:pt>
                <c:pt idx="507">
                  <c:v>1.5768358552024853</c:v>
                </c:pt>
                <c:pt idx="508">
                  <c:v>1.5543541144450277</c:v>
                </c:pt>
                <c:pt idx="509">
                  <c:v>1.5185011686360139</c:v>
                </c:pt>
                <c:pt idx="510">
                  <c:v>1.5383238407366904</c:v>
                </c:pt>
                <c:pt idx="511">
                  <c:v>1.5461511438612667</c:v>
                </c:pt>
                <c:pt idx="512">
                  <c:v>1.5001284563369175</c:v>
                </c:pt>
                <c:pt idx="513">
                  <c:v>1.4643710198667605</c:v>
                </c:pt>
                <c:pt idx="514">
                  <c:v>1.4426981724683743</c:v>
                </c:pt>
                <c:pt idx="515">
                  <c:v>1.4761047574436621</c:v>
                </c:pt>
                <c:pt idx="516">
                  <c:v>1.4485637062189853</c:v>
                </c:pt>
                <c:pt idx="517">
                  <c:v>1.4576176065161026</c:v>
                </c:pt>
                <c:pt idx="518">
                  <c:v>1.4650374322327309</c:v>
                </c:pt>
                <c:pt idx="519">
                  <c:v>1.5033587992746171</c:v>
                </c:pt>
                <c:pt idx="520">
                  <c:v>1.4905122807651943</c:v>
                </c:pt>
                <c:pt idx="521">
                  <c:v>1.4855858150441206</c:v>
                </c:pt>
                <c:pt idx="522">
                  <c:v>1.4683086889247265</c:v>
                </c:pt>
                <c:pt idx="523">
                  <c:v>1.4928150607956394</c:v>
                </c:pt>
                <c:pt idx="524">
                  <c:v>1.5339638062465455</c:v>
                </c:pt>
                <c:pt idx="525">
                  <c:v>1.4987317211175335</c:v>
                </c:pt>
                <c:pt idx="526">
                  <c:v>1.4871735175368013</c:v>
                </c:pt>
                <c:pt idx="527">
                  <c:v>1.4748685297152797</c:v>
                </c:pt>
                <c:pt idx="528">
                  <c:v>1.4890561779521823</c:v>
                </c:pt>
                <c:pt idx="529">
                  <c:v>1.4590160181195266</c:v>
                </c:pt>
                <c:pt idx="530">
                  <c:v>1.4450456992843943</c:v>
                </c:pt>
                <c:pt idx="531">
                  <c:v>1.4523474611090574</c:v>
                </c:pt>
                <c:pt idx="532">
                  <c:v>1.4731706265401732</c:v>
                </c:pt>
                <c:pt idx="533">
                  <c:v>1.4780463152611418</c:v>
                </c:pt>
                <c:pt idx="534">
                  <c:v>1.4526775049620233</c:v>
                </c:pt>
                <c:pt idx="535">
                  <c:v>1.4777291956627738</c:v>
                </c:pt>
                <c:pt idx="536">
                  <c:v>1.4872103331476385</c:v>
                </c:pt>
                <c:pt idx="537">
                  <c:v>1.5182946399401041</c:v>
                </c:pt>
                <c:pt idx="538">
                  <c:v>1.480236657577839</c:v>
                </c:pt>
                <c:pt idx="539">
                  <c:v>1.4781701104857614</c:v>
                </c:pt>
                <c:pt idx="540">
                  <c:v>1.4621045910782413</c:v>
                </c:pt>
                <c:pt idx="541">
                  <c:v>1.4900637017403986</c:v>
                </c:pt>
                <c:pt idx="542">
                  <c:v>1.4640665111323323</c:v>
                </c:pt>
                <c:pt idx="543">
                  <c:v>1.5214426533216434</c:v>
                </c:pt>
                <c:pt idx="544">
                  <c:v>1.4950665850816041</c:v>
                </c:pt>
                <c:pt idx="545">
                  <c:v>1.5051722859358829</c:v>
                </c:pt>
                <c:pt idx="546">
                  <c:v>1.5062072925474783</c:v>
                </c:pt>
                <c:pt idx="547">
                  <c:v>1.5278814115383967</c:v>
                </c:pt>
                <c:pt idx="548">
                  <c:v>1.4697956496771574</c:v>
                </c:pt>
                <c:pt idx="549">
                  <c:v>1.54455790558148</c:v>
                </c:pt>
                <c:pt idx="550">
                  <c:v>1.561477468154078</c:v>
                </c:pt>
                <c:pt idx="551">
                  <c:v>1.5551009894389138</c:v>
                </c:pt>
                <c:pt idx="552">
                  <c:v>1.5364548594127498</c:v>
                </c:pt>
                <c:pt idx="553">
                  <c:v>1.5445932458400988</c:v>
                </c:pt>
                <c:pt idx="554">
                  <c:v>1.5603665726354126</c:v>
                </c:pt>
                <c:pt idx="555">
                  <c:v>1.4954676585587301</c:v>
                </c:pt>
                <c:pt idx="556">
                  <c:v>1.4585944526130963</c:v>
                </c:pt>
                <c:pt idx="557">
                  <c:v>1.4468728889889664</c:v>
                </c:pt>
                <c:pt idx="558">
                  <c:v>1.4644602092362051</c:v>
                </c:pt>
                <c:pt idx="559">
                  <c:v>1.4945328448782125</c:v>
                </c:pt>
                <c:pt idx="560">
                  <c:v>1.4692772339096021</c:v>
                </c:pt>
                <c:pt idx="561">
                  <c:v>1.4606710288180427</c:v>
                </c:pt>
                <c:pt idx="562">
                  <c:v>1.4461735737607575</c:v>
                </c:pt>
                <c:pt idx="563">
                  <c:v>1.457460789075222</c:v>
                </c:pt>
                <c:pt idx="564">
                  <c:v>1.4186125163817764</c:v>
                </c:pt>
                <c:pt idx="565">
                  <c:v>1.4132838679961173</c:v>
                </c:pt>
                <c:pt idx="566">
                  <c:v>1.4047100108291868</c:v>
                </c:pt>
                <c:pt idx="567">
                  <c:v>1.3790729194903768</c:v>
                </c:pt>
                <c:pt idx="568">
                  <c:v>1.3784678585424521</c:v>
                </c:pt>
                <c:pt idx="569">
                  <c:v>1.3578938898127784</c:v>
                </c:pt>
                <c:pt idx="570">
                  <c:v>1.3595379582025773</c:v>
                </c:pt>
                <c:pt idx="571">
                  <c:v>1.3645535270489932</c:v>
                </c:pt>
                <c:pt idx="572">
                  <c:v>1.3699820534617928</c:v>
                </c:pt>
                <c:pt idx="573">
                  <c:v>1.3456537442812424</c:v>
                </c:pt>
                <c:pt idx="574">
                  <c:v>1.3408381068832154</c:v>
                </c:pt>
                <c:pt idx="575">
                  <c:v>1.3393444137876407</c:v>
                </c:pt>
                <c:pt idx="576">
                  <c:v>1.3802371365257808</c:v>
                </c:pt>
                <c:pt idx="577">
                  <c:v>1.3754964749736636</c:v>
                </c:pt>
                <c:pt idx="578">
                  <c:v>1.3693292103396115</c:v>
                </c:pt>
                <c:pt idx="579">
                  <c:v>1.3588805682286749</c:v>
                </c:pt>
                <c:pt idx="580">
                  <c:v>1.3607512010481875</c:v>
                </c:pt>
                <c:pt idx="581">
                  <c:v>1.4338216006516367</c:v>
                </c:pt>
                <c:pt idx="582">
                  <c:v>1.4108811062183628</c:v>
                </c:pt>
                <c:pt idx="583">
                  <c:v>1.4178943287549846</c:v>
                </c:pt>
                <c:pt idx="584">
                  <c:v>1.4051908730104608</c:v>
                </c:pt>
                <c:pt idx="585">
                  <c:v>1.4570636343266861</c:v>
                </c:pt>
                <c:pt idx="586">
                  <c:v>1.4540170708576075</c:v>
                </c:pt>
                <c:pt idx="587">
                  <c:v>1.4666064007771602</c:v>
                </c:pt>
                <c:pt idx="588">
                  <c:v>1.4722418082403181</c:v>
                </c:pt>
                <c:pt idx="589">
                  <c:v>1.5457380889671328</c:v>
                </c:pt>
                <c:pt idx="590">
                  <c:v>1.5988940569963854</c:v>
                </c:pt>
                <c:pt idx="591">
                  <c:v>1.6029835759879509</c:v>
                </c:pt>
                <c:pt idx="592">
                  <c:v>1.5716326905937443</c:v>
                </c:pt>
                <c:pt idx="593">
                  <c:v>1.5672849674138796</c:v>
                </c:pt>
                <c:pt idx="594">
                  <c:v>1.5910631650308014</c:v>
                </c:pt>
                <c:pt idx="595">
                  <c:v>1.6211357424840571</c:v>
                </c:pt>
                <c:pt idx="596">
                  <c:v>1.6051272732779116</c:v>
                </c:pt>
                <c:pt idx="597">
                  <c:v>1.5557669548021753</c:v>
                </c:pt>
                <c:pt idx="598">
                  <c:v>1.5884955067823612</c:v>
                </c:pt>
                <c:pt idx="599">
                  <c:v>1.5947928585983666</c:v>
                </c:pt>
                <c:pt idx="600">
                  <c:v>1.6009967095805513</c:v>
                </c:pt>
                <c:pt idx="601">
                  <c:v>1.5709593561744057</c:v>
                </c:pt>
                <c:pt idx="602">
                  <c:v>1.6048138506013321</c:v>
                </c:pt>
                <c:pt idx="603">
                  <c:v>1.6440391155078995</c:v>
                </c:pt>
                <c:pt idx="604">
                  <c:v>1.6230369848086661</c:v>
                </c:pt>
                <c:pt idx="605">
                  <c:v>1.6051199545734161</c:v>
                </c:pt>
                <c:pt idx="606">
                  <c:v>1.5883357620771243</c:v>
                </c:pt>
                <c:pt idx="607">
                  <c:v>1.6274531597332487</c:v>
                </c:pt>
                <c:pt idx="608">
                  <c:v>1.578192649000522</c:v>
                </c:pt>
                <c:pt idx="609">
                  <c:v>1.5988344379007582</c:v>
                </c:pt>
                <c:pt idx="610">
                  <c:v>1.5745278088839119</c:v>
                </c:pt>
                <c:pt idx="611">
                  <c:v>1.6095865349432859</c:v>
                </c:pt>
                <c:pt idx="612">
                  <c:v>1.5799061427050691</c:v>
                </c:pt>
                <c:pt idx="613">
                  <c:v>1.6283967391304348</c:v>
                </c:pt>
                <c:pt idx="614">
                  <c:v>1.6013559424403945</c:v>
                </c:pt>
                <c:pt idx="615">
                  <c:v>1.6621194916704258</c:v>
                </c:pt>
                <c:pt idx="616">
                  <c:v>1.6392144097222223</c:v>
                </c:pt>
                <c:pt idx="617">
                  <c:v>1.724916127976434</c:v>
                </c:pt>
                <c:pt idx="618">
                  <c:v>1.6746763792315091</c:v>
                </c:pt>
                <c:pt idx="619">
                  <c:v>1.7194770734232923</c:v>
                </c:pt>
                <c:pt idx="620">
                  <c:v>1.7385894148962229</c:v>
                </c:pt>
                <c:pt idx="621">
                  <c:v>1.7045801278930113</c:v>
                </c:pt>
                <c:pt idx="622">
                  <c:v>1.6347956683266145</c:v>
                </c:pt>
                <c:pt idx="623">
                  <c:v>1.7241192855972474</c:v>
                </c:pt>
                <c:pt idx="624">
                  <c:v>1.6941495846676529</c:v>
                </c:pt>
                <c:pt idx="625">
                  <c:v>1.7439417190846389</c:v>
                </c:pt>
                <c:pt idx="626">
                  <c:v>1.6981805032790389</c:v>
                </c:pt>
                <c:pt idx="627">
                  <c:v>1.6899433943526763</c:v>
                </c:pt>
                <c:pt idx="628">
                  <c:v>1.6855098684210525</c:v>
                </c:pt>
                <c:pt idx="629">
                  <c:v>1.6993533235201694</c:v>
                </c:pt>
                <c:pt idx="630">
                  <c:v>1.7176919728073408</c:v>
                </c:pt>
                <c:pt idx="631">
                  <c:v>1.6949834983498351</c:v>
                </c:pt>
                <c:pt idx="632">
                  <c:v>1.6815057971248848</c:v>
                </c:pt>
                <c:pt idx="633">
                  <c:v>1.7196692848284416</c:v>
                </c:pt>
                <c:pt idx="634">
                  <c:v>1.6876094919573181</c:v>
                </c:pt>
                <c:pt idx="635">
                  <c:v>1.6842038919089262</c:v>
                </c:pt>
                <c:pt idx="636">
                  <c:v>1.6405484670738344</c:v>
                </c:pt>
                <c:pt idx="637">
                  <c:v>1.6581056155741898</c:v>
                </c:pt>
                <c:pt idx="638">
                  <c:v>1.6057342924812805</c:v>
                </c:pt>
                <c:pt idx="639">
                  <c:v>1.5980667199651137</c:v>
                </c:pt>
                <c:pt idx="640">
                  <c:v>1.5718554551772064</c:v>
                </c:pt>
                <c:pt idx="641">
                  <c:v>1.6006597880255493</c:v>
                </c:pt>
                <c:pt idx="642">
                  <c:v>1.5446184372821365</c:v>
                </c:pt>
                <c:pt idx="643">
                  <c:v>1.6090699482925632</c:v>
                </c:pt>
                <c:pt idx="644">
                  <c:v>1.5833454420564574</c:v>
                </c:pt>
                <c:pt idx="645">
                  <c:v>1.580147516453249</c:v>
                </c:pt>
                <c:pt idx="646">
                  <c:v>1.5889089571208777</c:v>
                </c:pt>
                <c:pt idx="647">
                  <c:v>1.5975950933448109</c:v>
                </c:pt>
                <c:pt idx="648">
                  <c:v>1.5597771632399502</c:v>
                </c:pt>
                <c:pt idx="649">
                  <c:v>1.595751831686496</c:v>
                </c:pt>
                <c:pt idx="650">
                  <c:v>1.5815289795588809</c:v>
                </c:pt>
                <c:pt idx="651">
                  <c:v>1.6349770451905525</c:v>
                </c:pt>
                <c:pt idx="652">
                  <c:v>1.5823309116413249</c:v>
                </c:pt>
                <c:pt idx="653">
                  <c:v>1.5855351873856793</c:v>
                </c:pt>
                <c:pt idx="654">
                  <c:v>1.5507568192568455</c:v>
                </c:pt>
                <c:pt idx="655">
                  <c:v>1.6288087119128809</c:v>
                </c:pt>
                <c:pt idx="656">
                  <c:v>1.5970692009246616</c:v>
                </c:pt>
                <c:pt idx="657">
                  <c:v>1.5620972853068553</c:v>
                </c:pt>
                <c:pt idx="658">
                  <c:v>1.5361963667483565</c:v>
                </c:pt>
                <c:pt idx="659">
                  <c:v>1.5769354492815784</c:v>
                </c:pt>
                <c:pt idx="660">
                  <c:v>1.5610113594723343</c:v>
                </c:pt>
                <c:pt idx="661">
                  <c:v>1.5630401325914527</c:v>
                </c:pt>
                <c:pt idx="662">
                  <c:v>1.5124455825864276</c:v>
                </c:pt>
                <c:pt idx="663">
                  <c:v>1.6133924468113865</c:v>
                </c:pt>
                <c:pt idx="664">
                  <c:v>1.6096597174814893</c:v>
                </c:pt>
                <c:pt idx="665">
                  <c:v>1.6187958006340626</c:v>
                </c:pt>
                <c:pt idx="666">
                  <c:v>1.5981302451343009</c:v>
                </c:pt>
                <c:pt idx="667">
                  <c:v>1.6195589349705228</c:v>
                </c:pt>
                <c:pt idx="668">
                  <c:v>1.6621408027362474</c:v>
                </c:pt>
                <c:pt idx="669">
                  <c:v>1.6838394235717962</c:v>
                </c:pt>
                <c:pt idx="670">
                  <c:v>1.7363815302834649</c:v>
                </c:pt>
                <c:pt idx="671">
                  <c:v>1.7091329656083984</c:v>
                </c:pt>
                <c:pt idx="672">
                  <c:v>1.6949816807731097</c:v>
                </c:pt>
                <c:pt idx="673">
                  <c:v>1.7069926461101794</c:v>
                </c:pt>
                <c:pt idx="674">
                  <c:v>1.7320027141558592</c:v>
                </c:pt>
                <c:pt idx="675">
                  <c:v>1.7320470624821831</c:v>
                </c:pt>
                <c:pt idx="676">
                  <c:v>1.7398688608896888</c:v>
                </c:pt>
                <c:pt idx="677">
                  <c:v>1.7942079397077619</c:v>
                </c:pt>
                <c:pt idx="678">
                  <c:v>1.7980326414528187</c:v>
                </c:pt>
                <c:pt idx="679">
                  <c:v>1.7913873364540516</c:v>
                </c:pt>
                <c:pt idx="680">
                  <c:v>1.8123587229827547</c:v>
                </c:pt>
              </c:numCache>
            </c:numRef>
          </c:val>
          <c:smooth val="0"/>
          <c:extLst>
            <c:ext xmlns:c16="http://schemas.microsoft.com/office/drawing/2014/chart" uri="{C3380CC4-5D6E-409C-BE32-E72D297353CC}">
              <c16:uniqueId val="{00000000-41E1-4FCB-A7E5-A3FBFE5D707A}"/>
            </c:ext>
          </c:extLst>
        </c:ser>
        <c:dLbls>
          <c:showLegendKey val="0"/>
          <c:showVal val="0"/>
          <c:showCatName val="0"/>
          <c:showSerName val="0"/>
          <c:showPercent val="0"/>
          <c:showBubbleSize val="0"/>
        </c:dLbls>
        <c:smooth val="0"/>
        <c:axId val="599219136"/>
        <c:axId val="599195840"/>
      </c:lineChart>
      <c:dateAx>
        <c:axId val="5992191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99195840"/>
        <c:crosses val="autoZero"/>
        <c:auto val="1"/>
        <c:lblOffset val="100"/>
        <c:baseTimeUnit val="days"/>
      </c:dateAx>
      <c:valAx>
        <c:axId val="599195840"/>
        <c:scaling>
          <c:orientation val="minMax"/>
          <c:min val="1.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9921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DTH!$K$1:$K$2</c:f>
              <c:strCache>
                <c:ptCount val="2"/>
                <c:pt idx="0">
                  <c:v>13w Tüzel kümülatif</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DTH!$K$3:$K$688</c:f>
              <c:numCache>
                <c:formatCode>#,##0.00</c:formatCode>
                <c:ptCount val="686"/>
                <c:pt idx="12">
                  <c:v>1317.7509250000003</c:v>
                </c:pt>
                <c:pt idx="13">
                  <c:v>892.80239099999744</c:v>
                </c:pt>
                <c:pt idx="14">
                  <c:v>208.31215800000064</c:v>
                </c:pt>
                <c:pt idx="15">
                  <c:v>2719.8787089999969</c:v>
                </c:pt>
                <c:pt idx="16">
                  <c:v>1183.8007609999986</c:v>
                </c:pt>
                <c:pt idx="17">
                  <c:v>761.24201600000379</c:v>
                </c:pt>
                <c:pt idx="18">
                  <c:v>618.90629300000001</c:v>
                </c:pt>
                <c:pt idx="19">
                  <c:v>300.90329799999745</c:v>
                </c:pt>
                <c:pt idx="20">
                  <c:v>130.8148680000013</c:v>
                </c:pt>
                <c:pt idx="21">
                  <c:v>-315.13308099999995</c:v>
                </c:pt>
                <c:pt idx="22">
                  <c:v>1756.780233999998</c:v>
                </c:pt>
                <c:pt idx="23">
                  <c:v>2712.779005999997</c:v>
                </c:pt>
                <c:pt idx="24">
                  <c:v>1742.7136620000019</c:v>
                </c:pt>
                <c:pt idx="25">
                  <c:v>1644.7006620000029</c:v>
                </c:pt>
                <c:pt idx="26">
                  <c:v>1962.1725660000011</c:v>
                </c:pt>
                <c:pt idx="27">
                  <c:v>-26.437869000001228</c:v>
                </c:pt>
                <c:pt idx="28">
                  <c:v>-2502.1687109999984</c:v>
                </c:pt>
                <c:pt idx="29">
                  <c:v>-2054.4041050000014</c:v>
                </c:pt>
                <c:pt idx="30">
                  <c:v>-695.91867400000046</c:v>
                </c:pt>
                <c:pt idx="31">
                  <c:v>-328.0549800000008</c:v>
                </c:pt>
                <c:pt idx="32">
                  <c:v>1198.9400260000039</c:v>
                </c:pt>
                <c:pt idx="33">
                  <c:v>2284.6103399999993</c:v>
                </c:pt>
                <c:pt idx="34">
                  <c:v>5002.2033809999994</c:v>
                </c:pt>
                <c:pt idx="35">
                  <c:v>3567.9244550000003</c:v>
                </c:pt>
                <c:pt idx="36">
                  <c:v>2528.4680070000031</c:v>
                </c:pt>
                <c:pt idx="37">
                  <c:v>3326.997921999995</c:v>
                </c:pt>
                <c:pt idx="38">
                  <c:v>4026.9987859999965</c:v>
                </c:pt>
                <c:pt idx="39">
                  <c:v>5173.1629329999996</c:v>
                </c:pt>
                <c:pt idx="40">
                  <c:v>5865.7116499999975</c:v>
                </c:pt>
                <c:pt idx="41">
                  <c:v>7444.5989000000045</c:v>
                </c:pt>
                <c:pt idx="42">
                  <c:v>6653.6103000000003</c:v>
                </c:pt>
                <c:pt idx="43">
                  <c:v>5227.250122999998</c:v>
                </c:pt>
                <c:pt idx="44">
                  <c:v>5741.7273829999976</c:v>
                </c:pt>
                <c:pt idx="45">
                  <c:v>4205.8270770000017</c:v>
                </c:pt>
                <c:pt idx="46">
                  <c:v>3590.5835959999968</c:v>
                </c:pt>
                <c:pt idx="47">
                  <c:v>1942.153492999998</c:v>
                </c:pt>
                <c:pt idx="48">
                  <c:v>3158.2026929999993</c:v>
                </c:pt>
                <c:pt idx="49">
                  <c:v>3742.3820239999986</c:v>
                </c:pt>
                <c:pt idx="50">
                  <c:v>4189.0845400000035</c:v>
                </c:pt>
                <c:pt idx="51">
                  <c:v>3042.7974259999974</c:v>
                </c:pt>
                <c:pt idx="52">
                  <c:v>3321.4016530000008</c:v>
                </c:pt>
                <c:pt idx="53">
                  <c:v>3252.4539110000042</c:v>
                </c:pt>
                <c:pt idx="54">
                  <c:v>351.13437200000044</c:v>
                </c:pt>
                <c:pt idx="55">
                  <c:v>423.07361700000183</c:v>
                </c:pt>
                <c:pt idx="56">
                  <c:v>994.76330099999905</c:v>
                </c:pt>
                <c:pt idx="57">
                  <c:v>892.30164700000023</c:v>
                </c:pt>
                <c:pt idx="58">
                  <c:v>948.92503199999919</c:v>
                </c:pt>
                <c:pt idx="59">
                  <c:v>2997.8294330000062</c:v>
                </c:pt>
                <c:pt idx="60">
                  <c:v>5377.1226640000023</c:v>
                </c:pt>
                <c:pt idx="61">
                  <c:v>4533.6126829999994</c:v>
                </c:pt>
                <c:pt idx="62">
                  <c:v>3618.4434069999988</c:v>
                </c:pt>
                <c:pt idx="63">
                  <c:v>2983.8379879999993</c:v>
                </c:pt>
                <c:pt idx="64">
                  <c:v>3524.752201000003</c:v>
                </c:pt>
                <c:pt idx="65">
                  <c:v>3190.460457000001</c:v>
                </c:pt>
                <c:pt idx="66">
                  <c:v>6134.2034819999972</c:v>
                </c:pt>
                <c:pt idx="67">
                  <c:v>7359.2589089999965</c:v>
                </c:pt>
                <c:pt idx="68">
                  <c:v>6916.1345619999993</c:v>
                </c:pt>
                <c:pt idx="69">
                  <c:v>6682.4757660000032</c:v>
                </c:pt>
                <c:pt idx="70">
                  <c:v>5775.6823870000007</c:v>
                </c:pt>
                <c:pt idx="71">
                  <c:v>6211.5440089999975</c:v>
                </c:pt>
                <c:pt idx="72">
                  <c:v>4074.8861679999973</c:v>
                </c:pt>
                <c:pt idx="73">
                  <c:v>2615.4459459999998</c:v>
                </c:pt>
                <c:pt idx="74">
                  <c:v>2813</c:v>
                </c:pt>
                <c:pt idx="75">
                  <c:v>2064</c:v>
                </c:pt>
                <c:pt idx="76">
                  <c:v>1679</c:v>
                </c:pt>
                <c:pt idx="77">
                  <c:v>427</c:v>
                </c:pt>
                <c:pt idx="78">
                  <c:v>-775</c:v>
                </c:pt>
                <c:pt idx="79">
                  <c:v>-4295</c:v>
                </c:pt>
                <c:pt idx="80">
                  <c:v>-5356</c:v>
                </c:pt>
                <c:pt idx="81">
                  <c:v>-4915</c:v>
                </c:pt>
                <c:pt idx="82">
                  <c:v>-3992</c:v>
                </c:pt>
                <c:pt idx="83">
                  <c:v>-2197</c:v>
                </c:pt>
                <c:pt idx="84">
                  <c:v>-1874.9574330000032</c:v>
                </c:pt>
                <c:pt idx="85">
                  <c:v>-2002.7701850000012</c:v>
                </c:pt>
                <c:pt idx="86">
                  <c:v>-761</c:v>
                </c:pt>
                <c:pt idx="87">
                  <c:v>-1046</c:v>
                </c:pt>
                <c:pt idx="88">
                  <c:v>56</c:v>
                </c:pt>
                <c:pt idx="89">
                  <c:v>77</c:v>
                </c:pt>
                <c:pt idx="90">
                  <c:v>192</c:v>
                </c:pt>
                <c:pt idx="91">
                  <c:v>-109</c:v>
                </c:pt>
                <c:pt idx="92">
                  <c:v>1275</c:v>
                </c:pt>
                <c:pt idx="93">
                  <c:v>2332</c:v>
                </c:pt>
                <c:pt idx="94">
                  <c:v>2130</c:v>
                </c:pt>
                <c:pt idx="95">
                  <c:v>2345</c:v>
                </c:pt>
                <c:pt idx="96">
                  <c:v>1157</c:v>
                </c:pt>
                <c:pt idx="97">
                  <c:v>2080.9574330000032</c:v>
                </c:pt>
                <c:pt idx="98">
                  <c:v>3385.7701850000012</c:v>
                </c:pt>
                <c:pt idx="99">
                  <c:v>1311</c:v>
                </c:pt>
                <c:pt idx="100">
                  <c:v>607</c:v>
                </c:pt>
                <c:pt idx="101">
                  <c:v>292</c:v>
                </c:pt>
                <c:pt idx="102">
                  <c:v>-867</c:v>
                </c:pt>
                <c:pt idx="103">
                  <c:v>-2075</c:v>
                </c:pt>
                <c:pt idx="104">
                  <c:v>-2556</c:v>
                </c:pt>
                <c:pt idx="105">
                  <c:v>-2697</c:v>
                </c:pt>
                <c:pt idx="106">
                  <c:v>-3501</c:v>
                </c:pt>
                <c:pt idx="107">
                  <c:v>-2937</c:v>
                </c:pt>
                <c:pt idx="108">
                  <c:v>-3715</c:v>
                </c:pt>
                <c:pt idx="109">
                  <c:v>-5138</c:v>
                </c:pt>
                <c:pt idx="110">
                  <c:v>-7271</c:v>
                </c:pt>
                <c:pt idx="111">
                  <c:v>-6768</c:v>
                </c:pt>
                <c:pt idx="112">
                  <c:v>-6188</c:v>
                </c:pt>
                <c:pt idx="113">
                  <c:v>-4200</c:v>
                </c:pt>
                <c:pt idx="114">
                  <c:v>-4691</c:v>
                </c:pt>
                <c:pt idx="115">
                  <c:v>-3683</c:v>
                </c:pt>
                <c:pt idx="116">
                  <c:v>-1979</c:v>
                </c:pt>
                <c:pt idx="117">
                  <c:v>468</c:v>
                </c:pt>
                <c:pt idx="118">
                  <c:v>478</c:v>
                </c:pt>
                <c:pt idx="119">
                  <c:v>2165</c:v>
                </c:pt>
                <c:pt idx="120">
                  <c:v>1199</c:v>
                </c:pt>
                <c:pt idx="121">
                  <c:v>339</c:v>
                </c:pt>
                <c:pt idx="122">
                  <c:v>1579</c:v>
                </c:pt>
                <c:pt idx="123">
                  <c:v>4103</c:v>
                </c:pt>
                <c:pt idx="124">
                  <c:v>3862.214344</c:v>
                </c:pt>
                <c:pt idx="125">
                  <c:v>6038</c:v>
                </c:pt>
                <c:pt idx="126">
                  <c:v>5188</c:v>
                </c:pt>
                <c:pt idx="127">
                  <c:v>5718</c:v>
                </c:pt>
                <c:pt idx="128">
                  <c:v>7796</c:v>
                </c:pt>
                <c:pt idx="129">
                  <c:v>8800</c:v>
                </c:pt>
                <c:pt idx="130">
                  <c:v>7463</c:v>
                </c:pt>
                <c:pt idx="131">
                  <c:v>7715</c:v>
                </c:pt>
                <c:pt idx="132">
                  <c:v>6222</c:v>
                </c:pt>
                <c:pt idx="133">
                  <c:v>6004</c:v>
                </c:pt>
                <c:pt idx="134">
                  <c:v>6905</c:v>
                </c:pt>
                <c:pt idx="135">
                  <c:v>5810</c:v>
                </c:pt>
                <c:pt idx="136">
                  <c:v>2935</c:v>
                </c:pt>
                <c:pt idx="137">
                  <c:v>2474.785656</c:v>
                </c:pt>
                <c:pt idx="138">
                  <c:v>2417</c:v>
                </c:pt>
                <c:pt idx="139">
                  <c:v>1468</c:v>
                </c:pt>
                <c:pt idx="140">
                  <c:v>1730</c:v>
                </c:pt>
                <c:pt idx="141">
                  <c:v>-642</c:v>
                </c:pt>
                <c:pt idx="142">
                  <c:v>-972.71300000000338</c:v>
                </c:pt>
                <c:pt idx="143">
                  <c:v>-737</c:v>
                </c:pt>
                <c:pt idx="144">
                  <c:v>-1066.4371000000028</c:v>
                </c:pt>
                <c:pt idx="145">
                  <c:v>-30.722136999997019</c:v>
                </c:pt>
                <c:pt idx="146">
                  <c:v>1371.1533500000005</c:v>
                </c:pt>
                <c:pt idx="147">
                  <c:v>1298.4983379999976</c:v>
                </c:pt>
                <c:pt idx="148">
                  <c:v>2306</c:v>
                </c:pt>
                <c:pt idx="149">
                  <c:v>3492</c:v>
                </c:pt>
                <c:pt idx="150">
                  <c:v>1643.1554279999982</c:v>
                </c:pt>
                <c:pt idx="151">
                  <c:v>-75.085602999999537</c:v>
                </c:pt>
                <c:pt idx="152">
                  <c:v>415.49831699999777</c:v>
                </c:pt>
                <c:pt idx="153">
                  <c:v>252.21847300000081</c:v>
                </c:pt>
                <c:pt idx="154">
                  <c:v>494.76961999999912</c:v>
                </c:pt>
                <c:pt idx="155">
                  <c:v>109.67690800000128</c:v>
                </c:pt>
                <c:pt idx="156">
                  <c:v>-1040.0250799999994</c:v>
                </c:pt>
                <c:pt idx="157">
                  <c:v>-1303.9407219999994</c:v>
                </c:pt>
                <c:pt idx="158">
                  <c:v>-2422.4337690000029</c:v>
                </c:pt>
                <c:pt idx="159">
                  <c:v>-4615.1850740000009</c:v>
                </c:pt>
                <c:pt idx="160">
                  <c:v>-6296.731921999999</c:v>
                </c:pt>
                <c:pt idx="161">
                  <c:v>-6866.3623680000019</c:v>
                </c:pt>
                <c:pt idx="162">
                  <c:v>-5583.9589199999973</c:v>
                </c:pt>
                <c:pt idx="163">
                  <c:v>-3329.0919060000015</c:v>
                </c:pt>
                <c:pt idx="164">
                  <c:v>-3985.4244000000035</c:v>
                </c:pt>
                <c:pt idx="165">
                  <c:v>-4646.8123500000002</c:v>
                </c:pt>
                <c:pt idx="166">
                  <c:v>-3413.2205939999985</c:v>
                </c:pt>
                <c:pt idx="167">
                  <c:v>-3377.1835100000026</c:v>
                </c:pt>
                <c:pt idx="168">
                  <c:v>-2721.8931949999969</c:v>
                </c:pt>
                <c:pt idx="169">
                  <c:v>-197.58698900000309</c:v>
                </c:pt>
                <c:pt idx="170">
                  <c:v>724.27391699999862</c:v>
                </c:pt>
                <c:pt idx="171">
                  <c:v>3327.4921190000023</c:v>
                </c:pt>
                <c:pt idx="172">
                  <c:v>2492.6351040000009</c:v>
                </c:pt>
                <c:pt idx="173">
                  <c:v>3312.8766719999985</c:v>
                </c:pt>
                <c:pt idx="174">
                  <c:v>4419.4498470000035</c:v>
                </c:pt>
                <c:pt idx="175">
                  <c:v>3423.0434769999993</c:v>
                </c:pt>
                <c:pt idx="176">
                  <c:v>920.68257600000652</c:v>
                </c:pt>
                <c:pt idx="177">
                  <c:v>-320.67167399999744</c:v>
                </c:pt>
                <c:pt idx="178">
                  <c:v>219.72801900000195</c:v>
                </c:pt>
                <c:pt idx="179">
                  <c:v>213.96481199999835</c:v>
                </c:pt>
                <c:pt idx="180">
                  <c:v>327.90065800000593</c:v>
                </c:pt>
                <c:pt idx="181">
                  <c:v>702.22791100000177</c:v>
                </c:pt>
                <c:pt idx="182">
                  <c:v>-1322.6480789999987</c:v>
                </c:pt>
                <c:pt idx="183">
                  <c:v>-435.13821299999836</c:v>
                </c:pt>
                <c:pt idx="184">
                  <c:v>-3841.7948580000011</c:v>
                </c:pt>
                <c:pt idx="185">
                  <c:v>-1801.1650910000026</c:v>
                </c:pt>
                <c:pt idx="186">
                  <c:v>-2216.3300799999997</c:v>
                </c:pt>
                <c:pt idx="187">
                  <c:v>-4770.4649330000029</c:v>
                </c:pt>
                <c:pt idx="188">
                  <c:v>-5345.0882820000043</c:v>
                </c:pt>
                <c:pt idx="189">
                  <c:v>-3905.5312370000029</c:v>
                </c:pt>
                <c:pt idx="190">
                  <c:v>-1666.2057750000022</c:v>
                </c:pt>
                <c:pt idx="191">
                  <c:v>-579.82362899999862</c:v>
                </c:pt>
                <c:pt idx="192">
                  <c:v>-1229.6117519999971</c:v>
                </c:pt>
                <c:pt idx="193">
                  <c:v>-1477.4066320000056</c:v>
                </c:pt>
                <c:pt idx="194">
                  <c:v>-2589.9494730000006</c:v>
                </c:pt>
                <c:pt idx="195">
                  <c:v>-1848.6153189999968</c:v>
                </c:pt>
                <c:pt idx="196">
                  <c:v>-3870.2892849999989</c:v>
                </c:pt>
                <c:pt idx="197">
                  <c:v>-2822.5806789999988</c:v>
                </c:pt>
                <c:pt idx="198">
                  <c:v>-4029.3135939999993</c:v>
                </c:pt>
                <c:pt idx="199">
                  <c:v>-3414.0295149999947</c:v>
                </c:pt>
                <c:pt idx="200">
                  <c:v>-1467.4623319999955</c:v>
                </c:pt>
                <c:pt idx="201">
                  <c:v>-1271.4229609999966</c:v>
                </c:pt>
                <c:pt idx="202">
                  <c:v>-845.65468900000269</c:v>
                </c:pt>
                <c:pt idx="203">
                  <c:v>-2534.6945969999942</c:v>
                </c:pt>
                <c:pt idx="204">
                  <c:v>-2775.4514070000005</c:v>
                </c:pt>
                <c:pt idx="205">
                  <c:v>-2432.3902200000011</c:v>
                </c:pt>
                <c:pt idx="206">
                  <c:v>-1380.2036759999974</c:v>
                </c:pt>
                <c:pt idx="207">
                  <c:v>-1654.8999079999994</c:v>
                </c:pt>
                <c:pt idx="208">
                  <c:v>-2327.4623400000055</c:v>
                </c:pt>
                <c:pt idx="209">
                  <c:v>-1336.5478789999979</c:v>
                </c:pt>
                <c:pt idx="210">
                  <c:v>829.76580699999613</c:v>
                </c:pt>
                <c:pt idx="211">
                  <c:v>86.036372000002302</c:v>
                </c:pt>
                <c:pt idx="212">
                  <c:v>738.6234489999988</c:v>
                </c:pt>
                <c:pt idx="213">
                  <c:v>930.10668399999849</c:v>
                </c:pt>
                <c:pt idx="214">
                  <c:v>2087.274093</c:v>
                </c:pt>
                <c:pt idx="215">
                  <c:v>2159.4369690000021</c:v>
                </c:pt>
                <c:pt idx="216">
                  <c:v>3705.9456089999949</c:v>
                </c:pt>
                <c:pt idx="217">
                  <c:v>3641.9756790000029</c:v>
                </c:pt>
                <c:pt idx="218">
                  <c:v>3055.3477429999984</c:v>
                </c:pt>
                <c:pt idx="219">
                  <c:v>1028.0662579999989</c:v>
                </c:pt>
                <c:pt idx="220">
                  <c:v>1454.6019039999956</c:v>
                </c:pt>
                <c:pt idx="221">
                  <c:v>3267.8173640000023</c:v>
                </c:pt>
                <c:pt idx="222">
                  <c:v>3364.3001519999962</c:v>
                </c:pt>
                <c:pt idx="223">
                  <c:v>3158.9456170000049</c:v>
                </c:pt>
                <c:pt idx="224">
                  <c:v>4932.0304209999958</c:v>
                </c:pt>
                <c:pt idx="225">
                  <c:v>6891.0282569999981</c:v>
                </c:pt>
                <c:pt idx="226">
                  <c:v>6533.2720340000014</c:v>
                </c:pt>
                <c:pt idx="227">
                  <c:v>7062.7279199999975</c:v>
                </c:pt>
                <c:pt idx="228">
                  <c:v>6367.2098909999986</c:v>
                </c:pt>
                <c:pt idx="229">
                  <c:v>5537.1718120000005</c:v>
                </c:pt>
                <c:pt idx="230">
                  <c:v>4668.7651979999937</c:v>
                </c:pt>
                <c:pt idx="231">
                  <c:v>5380.1166430000012</c:v>
                </c:pt>
                <c:pt idx="232">
                  <c:v>7627.5823799999998</c:v>
                </c:pt>
                <c:pt idx="233">
                  <c:v>7667.2121479999987</c:v>
                </c:pt>
                <c:pt idx="234">
                  <c:v>4543.8002340000021</c:v>
                </c:pt>
                <c:pt idx="235">
                  <c:v>3695.0423660000015</c:v>
                </c:pt>
                <c:pt idx="236">
                  <c:v>2296.1832249999934</c:v>
                </c:pt>
                <c:pt idx="237">
                  <c:v>798.0046810000058</c:v>
                </c:pt>
                <c:pt idx="238">
                  <c:v>-1150.902181999998</c:v>
                </c:pt>
                <c:pt idx="239">
                  <c:v>-488.06186300000263</c:v>
                </c:pt>
                <c:pt idx="240">
                  <c:v>-1959.5299119999981</c:v>
                </c:pt>
                <c:pt idx="241">
                  <c:v>-1811.9968479999952</c:v>
                </c:pt>
                <c:pt idx="242">
                  <c:v>-874.8422969999956</c:v>
                </c:pt>
                <c:pt idx="243">
                  <c:v>753.62517800000205</c:v>
                </c:pt>
                <c:pt idx="244">
                  <c:v>1799.3586529999957</c:v>
                </c:pt>
                <c:pt idx="245">
                  <c:v>1026.8842430000004</c:v>
                </c:pt>
                <c:pt idx="246">
                  <c:v>869.31830800000171</c:v>
                </c:pt>
                <c:pt idx="247">
                  <c:v>2170.8813560000053</c:v>
                </c:pt>
                <c:pt idx="248">
                  <c:v>2928.7693410000065</c:v>
                </c:pt>
                <c:pt idx="249">
                  <c:v>3526.5960730000006</c:v>
                </c:pt>
                <c:pt idx="250">
                  <c:v>3932.7210950000008</c:v>
                </c:pt>
                <c:pt idx="251">
                  <c:v>4146.2183179999993</c:v>
                </c:pt>
                <c:pt idx="252">
                  <c:v>3351.6097270000027</c:v>
                </c:pt>
                <c:pt idx="253">
                  <c:v>4092.7042220000003</c:v>
                </c:pt>
                <c:pt idx="254">
                  <c:v>3582.6686730000001</c:v>
                </c:pt>
                <c:pt idx="255">
                  <c:v>3066.3686899999957</c:v>
                </c:pt>
                <c:pt idx="256">
                  <c:v>2687.0735839999979</c:v>
                </c:pt>
                <c:pt idx="257">
                  <c:v>1995.3197600000058</c:v>
                </c:pt>
                <c:pt idx="258">
                  <c:v>1602.3582450000031</c:v>
                </c:pt>
                <c:pt idx="259">
                  <c:v>3187.4936730000045</c:v>
                </c:pt>
                <c:pt idx="260">
                  <c:v>2409.7559519999922</c:v>
                </c:pt>
                <c:pt idx="261">
                  <c:v>3291.4516779999976</c:v>
                </c:pt>
                <c:pt idx="262">
                  <c:v>3076.2821320000003</c:v>
                </c:pt>
                <c:pt idx="263">
                  <c:v>3587.4918420000031</c:v>
                </c:pt>
                <c:pt idx="264">
                  <c:v>3231.9130979999973</c:v>
                </c:pt>
                <c:pt idx="265">
                  <c:v>4186.7413079999969</c:v>
                </c:pt>
                <c:pt idx="266">
                  <c:v>4879.260786999992</c:v>
                </c:pt>
                <c:pt idx="267">
                  <c:v>4379.7073839999939</c:v>
                </c:pt>
                <c:pt idx="268">
                  <c:v>3424.9251690000019</c:v>
                </c:pt>
                <c:pt idx="269">
                  <c:v>4133.7177090000041</c:v>
                </c:pt>
                <c:pt idx="270">
                  <c:v>3055.2087919999904</c:v>
                </c:pt>
                <c:pt idx="271">
                  <c:v>2564.997973000005</c:v>
                </c:pt>
                <c:pt idx="272">
                  <c:v>1298.6635660000029</c:v>
                </c:pt>
                <c:pt idx="273">
                  <c:v>1788.6657160000032</c:v>
                </c:pt>
                <c:pt idx="274">
                  <c:v>1043.0062619999953</c:v>
                </c:pt>
                <c:pt idx="275">
                  <c:v>492.77200100000482</c:v>
                </c:pt>
                <c:pt idx="276">
                  <c:v>1124.1492709999875</c:v>
                </c:pt>
                <c:pt idx="277">
                  <c:v>1867.7658050000027</c:v>
                </c:pt>
                <c:pt idx="278">
                  <c:v>1756.0313469999965</c:v>
                </c:pt>
                <c:pt idx="279">
                  <c:v>1263.1579340000026</c:v>
                </c:pt>
                <c:pt idx="280">
                  <c:v>386.43060600000899</c:v>
                </c:pt>
                <c:pt idx="281">
                  <c:v>2410.3216370000009</c:v>
                </c:pt>
                <c:pt idx="282">
                  <c:v>-235.10818300000392</c:v>
                </c:pt>
                <c:pt idx="283">
                  <c:v>359.7413830000005</c:v>
                </c:pt>
                <c:pt idx="284">
                  <c:v>218.37127099999634</c:v>
                </c:pt>
                <c:pt idx="285">
                  <c:v>503.16830199999094</c:v>
                </c:pt>
                <c:pt idx="286">
                  <c:v>216.10603700000502</c:v>
                </c:pt>
                <c:pt idx="287">
                  <c:v>-953.61462500000198</c:v>
                </c:pt>
                <c:pt idx="288">
                  <c:v>-1779.374960000001</c:v>
                </c:pt>
                <c:pt idx="289">
                  <c:v>-1373.7433479999891</c:v>
                </c:pt>
                <c:pt idx="290">
                  <c:v>-3052.4202150000056</c:v>
                </c:pt>
                <c:pt idx="291">
                  <c:v>-3160.1316450000013</c:v>
                </c:pt>
                <c:pt idx="292">
                  <c:v>-3072.2452780000021</c:v>
                </c:pt>
                <c:pt idx="293">
                  <c:v>-2438.9819010000065</c:v>
                </c:pt>
                <c:pt idx="294">
                  <c:v>-2803.095874000006</c:v>
                </c:pt>
                <c:pt idx="295">
                  <c:v>-3970.1334639999986</c:v>
                </c:pt>
                <c:pt idx="296">
                  <c:v>-4276.3509539999941</c:v>
                </c:pt>
                <c:pt idx="297">
                  <c:v>-4949.6098249999995</c:v>
                </c:pt>
                <c:pt idx="298">
                  <c:v>-6056.7431309999956</c:v>
                </c:pt>
                <c:pt idx="299">
                  <c:v>-5248.8788790000035</c:v>
                </c:pt>
                <c:pt idx="300">
                  <c:v>-4351.4970479999974</c:v>
                </c:pt>
                <c:pt idx="301">
                  <c:v>-2583.5883900000044</c:v>
                </c:pt>
                <c:pt idx="302">
                  <c:v>-3904.7120970000033</c:v>
                </c:pt>
                <c:pt idx="303">
                  <c:v>-2166.8988919999974</c:v>
                </c:pt>
                <c:pt idx="304">
                  <c:v>-2164.2158769999951</c:v>
                </c:pt>
                <c:pt idx="305">
                  <c:v>-2371.8791239999991</c:v>
                </c:pt>
                <c:pt idx="306">
                  <c:v>-1943.9159639999998</c:v>
                </c:pt>
                <c:pt idx="307">
                  <c:v>-2845.6276129999969</c:v>
                </c:pt>
                <c:pt idx="308">
                  <c:v>-657.37624199999846</c:v>
                </c:pt>
                <c:pt idx="309">
                  <c:v>-1323.4600520000022</c:v>
                </c:pt>
                <c:pt idx="310">
                  <c:v>-1514.3878060000061</c:v>
                </c:pt>
                <c:pt idx="311">
                  <c:v>-774.93476699999883</c:v>
                </c:pt>
                <c:pt idx="312">
                  <c:v>-1216.6437470000019</c:v>
                </c:pt>
                <c:pt idx="313">
                  <c:v>827.23359700000583</c:v>
                </c:pt>
                <c:pt idx="314">
                  <c:v>170.3754820000031</c:v>
                </c:pt>
                <c:pt idx="315">
                  <c:v>-472.2491680000021</c:v>
                </c:pt>
                <c:pt idx="316">
                  <c:v>-678.67691999999806</c:v>
                </c:pt>
                <c:pt idx="317">
                  <c:v>-660.29252999999881</c:v>
                </c:pt>
                <c:pt idx="318">
                  <c:v>-320.17933799998718</c:v>
                </c:pt>
                <c:pt idx="319">
                  <c:v>1114.8442349999968</c:v>
                </c:pt>
                <c:pt idx="320">
                  <c:v>1218.3426459999973</c:v>
                </c:pt>
                <c:pt idx="321">
                  <c:v>1402.4528779999964</c:v>
                </c:pt>
                <c:pt idx="322">
                  <c:v>1852.6492970000036</c:v>
                </c:pt>
                <c:pt idx="323">
                  <c:v>4093.0662180000072</c:v>
                </c:pt>
                <c:pt idx="324">
                  <c:v>4126.8407540000044</c:v>
                </c:pt>
                <c:pt idx="325">
                  <c:v>6522.4537739999942</c:v>
                </c:pt>
                <c:pt idx="326">
                  <c:v>6532.5775589999976</c:v>
                </c:pt>
                <c:pt idx="327">
                  <c:v>8187.9023370000068</c:v>
                </c:pt>
                <c:pt idx="328">
                  <c:v>9562.5362359999999</c:v>
                </c:pt>
                <c:pt idx="329">
                  <c:v>8357.1557889999967</c:v>
                </c:pt>
                <c:pt idx="330">
                  <c:v>7896.4106010000032</c:v>
                </c:pt>
                <c:pt idx="331">
                  <c:v>6202.7153819999949</c:v>
                </c:pt>
                <c:pt idx="332">
                  <c:v>4122.4267830000026</c:v>
                </c:pt>
                <c:pt idx="333">
                  <c:v>4928.7122700000036</c:v>
                </c:pt>
                <c:pt idx="334">
                  <c:v>4899.3287130000099</c:v>
                </c:pt>
                <c:pt idx="335">
                  <c:v>5216.9080160000012</c:v>
                </c:pt>
                <c:pt idx="336">
                  <c:v>4065.924583</c:v>
                </c:pt>
                <c:pt idx="337">
                  <c:v>5279.9799999999959</c:v>
                </c:pt>
                <c:pt idx="338">
                  <c:v>1897.6399999999994</c:v>
                </c:pt>
                <c:pt idx="339">
                  <c:v>-97.260000000009313</c:v>
                </c:pt>
                <c:pt idx="340">
                  <c:v>-2141.390000000014</c:v>
                </c:pt>
                <c:pt idx="341">
                  <c:v>-2955.4600000000064</c:v>
                </c:pt>
                <c:pt idx="342">
                  <c:v>-2981.4100000000035</c:v>
                </c:pt>
                <c:pt idx="343">
                  <c:v>-2460.8400000000111</c:v>
                </c:pt>
                <c:pt idx="344">
                  <c:v>-1922.1800000000076</c:v>
                </c:pt>
                <c:pt idx="345">
                  <c:v>-1276.4799999999959</c:v>
                </c:pt>
                <c:pt idx="346">
                  <c:v>-2287.5800000000017</c:v>
                </c:pt>
                <c:pt idx="347">
                  <c:v>1368.9399999999878</c:v>
                </c:pt>
                <c:pt idx="348">
                  <c:v>17.339999999996508</c:v>
                </c:pt>
                <c:pt idx="349">
                  <c:v>380.22999999999593</c:v>
                </c:pt>
                <c:pt idx="350">
                  <c:v>-767.16000000000349</c:v>
                </c:pt>
                <c:pt idx="351">
                  <c:v>1143.3800000000047</c:v>
                </c:pt>
                <c:pt idx="352">
                  <c:v>1937.0500000000029</c:v>
                </c:pt>
                <c:pt idx="353">
                  <c:v>4172.3800000000047</c:v>
                </c:pt>
                <c:pt idx="354">
                  <c:v>3919.7900000000081</c:v>
                </c:pt>
                <c:pt idx="355">
                  <c:v>4145.1900000000023</c:v>
                </c:pt>
                <c:pt idx="356">
                  <c:v>5093.4500000000116</c:v>
                </c:pt>
                <c:pt idx="357">
                  <c:v>5272.1399999999994</c:v>
                </c:pt>
                <c:pt idx="358">
                  <c:v>5261.3799999999901</c:v>
                </c:pt>
                <c:pt idx="359">
                  <c:v>5003.8399999999965</c:v>
                </c:pt>
                <c:pt idx="360">
                  <c:v>987.56000000001222</c:v>
                </c:pt>
                <c:pt idx="361">
                  <c:v>2169.1499999999942</c:v>
                </c:pt>
                <c:pt idx="362">
                  <c:v>1566.2200000000012</c:v>
                </c:pt>
                <c:pt idx="363">
                  <c:v>1718.9900000000052</c:v>
                </c:pt>
                <c:pt idx="364">
                  <c:v>475.14999999999418</c:v>
                </c:pt>
                <c:pt idx="365">
                  <c:v>-444.08000000000175</c:v>
                </c:pt>
                <c:pt idx="366">
                  <c:v>-1345.3499999999913</c:v>
                </c:pt>
                <c:pt idx="367">
                  <c:v>-495.5</c:v>
                </c:pt>
                <c:pt idx="368">
                  <c:v>763.27000000000407</c:v>
                </c:pt>
                <c:pt idx="369">
                  <c:v>-329.93000000000757</c:v>
                </c:pt>
                <c:pt idx="370">
                  <c:v>-664.96999999998661</c:v>
                </c:pt>
                <c:pt idx="371">
                  <c:v>-1386.3399999999965</c:v>
                </c:pt>
                <c:pt idx="372">
                  <c:v>97.670000000012806</c:v>
                </c:pt>
                <c:pt idx="373">
                  <c:v>351.96999999998661</c:v>
                </c:pt>
                <c:pt idx="374">
                  <c:v>943.17000000001281</c:v>
                </c:pt>
                <c:pt idx="375">
                  <c:v>2239.1999999999971</c:v>
                </c:pt>
                <c:pt idx="376">
                  <c:v>3245.4099999999889</c:v>
                </c:pt>
                <c:pt idx="377">
                  <c:v>2767.320000000007</c:v>
                </c:pt>
                <c:pt idx="378">
                  <c:v>2707.1700000000128</c:v>
                </c:pt>
                <c:pt idx="379">
                  <c:v>3562.4699999999866</c:v>
                </c:pt>
                <c:pt idx="380">
                  <c:v>2591.0299999999988</c:v>
                </c:pt>
                <c:pt idx="381">
                  <c:v>1728.6499999999942</c:v>
                </c:pt>
                <c:pt idx="382">
                  <c:v>901.94999999999709</c:v>
                </c:pt>
                <c:pt idx="383">
                  <c:v>1895.2899999999936</c:v>
                </c:pt>
                <c:pt idx="384">
                  <c:v>2997.9700000000012</c:v>
                </c:pt>
                <c:pt idx="385">
                  <c:v>2278.9399999999878</c:v>
                </c:pt>
                <c:pt idx="386">
                  <c:v>2904.4400000000023</c:v>
                </c:pt>
                <c:pt idx="387">
                  <c:v>3519.6199999999953</c:v>
                </c:pt>
                <c:pt idx="388">
                  <c:v>3641.7799999999988</c:v>
                </c:pt>
                <c:pt idx="389">
                  <c:v>3561.3500000000058</c:v>
                </c:pt>
                <c:pt idx="390">
                  <c:v>4924.7899999999936</c:v>
                </c:pt>
                <c:pt idx="391">
                  <c:v>3895.9799999999959</c:v>
                </c:pt>
                <c:pt idx="392">
                  <c:v>3635.3600000000006</c:v>
                </c:pt>
                <c:pt idx="393">
                  <c:v>2975.3999999999942</c:v>
                </c:pt>
                <c:pt idx="394">
                  <c:v>3090.5100000000093</c:v>
                </c:pt>
                <c:pt idx="395">
                  <c:v>3658.9600000000064</c:v>
                </c:pt>
                <c:pt idx="396">
                  <c:v>4830.0299999999988</c:v>
                </c:pt>
                <c:pt idx="397">
                  <c:v>5625</c:v>
                </c:pt>
                <c:pt idx="398">
                  <c:v>6831.6000000000058</c:v>
                </c:pt>
                <c:pt idx="399">
                  <c:v>5874.5100000000093</c:v>
                </c:pt>
                <c:pt idx="400">
                  <c:v>4083.2200000000012</c:v>
                </c:pt>
                <c:pt idx="401">
                  <c:v>3518.6199999999953</c:v>
                </c:pt>
                <c:pt idx="402">
                  <c:v>1468.7899999999936</c:v>
                </c:pt>
                <c:pt idx="403">
                  <c:v>1899.6000000000058</c:v>
                </c:pt>
                <c:pt idx="404">
                  <c:v>2106.2799999999988</c:v>
                </c:pt>
                <c:pt idx="405">
                  <c:v>2320.6399999999994</c:v>
                </c:pt>
                <c:pt idx="406">
                  <c:v>2947.1200000000099</c:v>
                </c:pt>
                <c:pt idx="407">
                  <c:v>2737.2700000000041</c:v>
                </c:pt>
                <c:pt idx="408">
                  <c:v>2351.8999999999942</c:v>
                </c:pt>
                <c:pt idx="409">
                  <c:v>1880.8899999999994</c:v>
                </c:pt>
                <c:pt idx="410">
                  <c:v>1443.1500000000087</c:v>
                </c:pt>
                <c:pt idx="411">
                  <c:v>433.49000000000524</c:v>
                </c:pt>
                <c:pt idx="412">
                  <c:v>1347.2099999999919</c:v>
                </c:pt>
                <c:pt idx="413">
                  <c:v>1258.7599999999948</c:v>
                </c:pt>
                <c:pt idx="414">
                  <c:v>1152.4700000000012</c:v>
                </c:pt>
                <c:pt idx="415">
                  <c:v>2751.7400000000052</c:v>
                </c:pt>
                <c:pt idx="416">
                  <c:v>1869.0299999999988</c:v>
                </c:pt>
                <c:pt idx="417">
                  <c:v>4142.0800000000017</c:v>
                </c:pt>
                <c:pt idx="418">
                  <c:v>3597.7700000000041</c:v>
                </c:pt>
                <c:pt idx="419">
                  <c:v>3738.7200000000012</c:v>
                </c:pt>
                <c:pt idx="420">
                  <c:v>2917.3699999999953</c:v>
                </c:pt>
                <c:pt idx="421">
                  <c:v>3498.0599999999977</c:v>
                </c:pt>
                <c:pt idx="422">
                  <c:v>2710.9799999999959</c:v>
                </c:pt>
                <c:pt idx="423">
                  <c:v>2426.859999999986</c:v>
                </c:pt>
                <c:pt idx="424">
                  <c:v>844.77999999999884</c:v>
                </c:pt>
                <c:pt idx="425">
                  <c:v>1548.6300000000047</c:v>
                </c:pt>
                <c:pt idx="426">
                  <c:v>1725.2600000000093</c:v>
                </c:pt>
                <c:pt idx="427">
                  <c:v>-13.619999999995343</c:v>
                </c:pt>
                <c:pt idx="428">
                  <c:v>-1462.8099999999977</c:v>
                </c:pt>
                <c:pt idx="429">
                  <c:v>-1345.7799999999988</c:v>
                </c:pt>
                <c:pt idx="430">
                  <c:v>-1310.4900000000052</c:v>
                </c:pt>
                <c:pt idx="431">
                  <c:v>-2998.8199999999924</c:v>
                </c:pt>
                <c:pt idx="432">
                  <c:v>-3421.0400000000081</c:v>
                </c:pt>
                <c:pt idx="433">
                  <c:v>-1681.2100000000064</c:v>
                </c:pt>
                <c:pt idx="434">
                  <c:v>-815.17999999999302</c:v>
                </c:pt>
                <c:pt idx="435">
                  <c:v>-1947.5699999999924</c:v>
                </c:pt>
                <c:pt idx="436">
                  <c:v>-1655.0199999999895</c:v>
                </c:pt>
                <c:pt idx="437">
                  <c:v>-99.150000000008731</c:v>
                </c:pt>
                <c:pt idx="438">
                  <c:v>-1085.820000000007</c:v>
                </c:pt>
                <c:pt idx="439">
                  <c:v>-1056.3100000000122</c:v>
                </c:pt>
                <c:pt idx="440">
                  <c:v>802.69000000000233</c:v>
                </c:pt>
                <c:pt idx="441">
                  <c:v>693.22000000000116</c:v>
                </c:pt>
                <c:pt idx="442">
                  <c:v>1310.4600000000064</c:v>
                </c:pt>
                <c:pt idx="443">
                  <c:v>-742.19000000000233</c:v>
                </c:pt>
                <c:pt idx="444">
                  <c:v>1215.6599999999889</c:v>
                </c:pt>
                <c:pt idx="445">
                  <c:v>2103.1300000000047</c:v>
                </c:pt>
                <c:pt idx="446">
                  <c:v>2268.5200000000041</c:v>
                </c:pt>
                <c:pt idx="447">
                  <c:v>1744.6999999999971</c:v>
                </c:pt>
                <c:pt idx="448">
                  <c:v>2574.7899999999936</c:v>
                </c:pt>
                <c:pt idx="449">
                  <c:v>3158.6499999999942</c:v>
                </c:pt>
                <c:pt idx="450">
                  <c:v>3014.3500000000058</c:v>
                </c:pt>
                <c:pt idx="451">
                  <c:v>2787.4000000000087</c:v>
                </c:pt>
                <c:pt idx="452">
                  <c:v>2305.9500000000116</c:v>
                </c:pt>
                <c:pt idx="453">
                  <c:v>5208.4400000000023</c:v>
                </c:pt>
                <c:pt idx="454">
                  <c:v>6221.5599999999977</c:v>
                </c:pt>
                <c:pt idx="455">
                  <c:v>5715.179999999993</c:v>
                </c:pt>
                <c:pt idx="456">
                  <c:v>6416.5200000000041</c:v>
                </c:pt>
                <c:pt idx="457">
                  <c:v>5347.7900000000081</c:v>
                </c:pt>
                <c:pt idx="458">
                  <c:v>4337.2400000000052</c:v>
                </c:pt>
                <c:pt idx="459">
                  <c:v>4578.9199999999983</c:v>
                </c:pt>
                <c:pt idx="460">
                  <c:v>4198.6500000000087</c:v>
                </c:pt>
                <c:pt idx="461">
                  <c:v>4163.9800000000105</c:v>
                </c:pt>
                <c:pt idx="462">
                  <c:v>2989</c:v>
                </c:pt>
                <c:pt idx="463">
                  <c:v>2783.0800000000017</c:v>
                </c:pt>
                <c:pt idx="464">
                  <c:v>3607.6699999999983</c:v>
                </c:pt>
                <c:pt idx="465">
                  <c:v>3229.4099999999889</c:v>
                </c:pt>
                <c:pt idx="466">
                  <c:v>-597.13000000000466</c:v>
                </c:pt>
                <c:pt idx="467">
                  <c:v>-1443.5599999999977</c:v>
                </c:pt>
                <c:pt idx="468">
                  <c:v>-970.27000000000407</c:v>
                </c:pt>
                <c:pt idx="469">
                  <c:v>417.11000000000058</c:v>
                </c:pt>
                <c:pt idx="470">
                  <c:v>2856.9799999999959</c:v>
                </c:pt>
                <c:pt idx="471">
                  <c:v>1573.7799999999988</c:v>
                </c:pt>
                <c:pt idx="472">
                  <c:v>-1391.6399999999994</c:v>
                </c:pt>
                <c:pt idx="473">
                  <c:v>-1990.0100000000093</c:v>
                </c:pt>
                <c:pt idx="474">
                  <c:v>-2614.7400000000052</c:v>
                </c:pt>
                <c:pt idx="475">
                  <c:v>-3175.9899999999907</c:v>
                </c:pt>
                <c:pt idx="476">
                  <c:v>-6952.9000000000087</c:v>
                </c:pt>
                <c:pt idx="477">
                  <c:v>-9459.3999999999942</c:v>
                </c:pt>
                <c:pt idx="478">
                  <c:v>-15523.51999999999</c:v>
                </c:pt>
                <c:pt idx="479">
                  <c:v>-15802.649999999994</c:v>
                </c:pt>
                <c:pt idx="480">
                  <c:v>-16224.680000000008</c:v>
                </c:pt>
                <c:pt idx="481">
                  <c:v>-15051.949999999997</c:v>
                </c:pt>
                <c:pt idx="482">
                  <c:v>-15343.350000000006</c:v>
                </c:pt>
                <c:pt idx="483">
                  <c:v>-15479.720000000001</c:v>
                </c:pt>
                <c:pt idx="484">
                  <c:v>-13770.720000000001</c:v>
                </c:pt>
                <c:pt idx="485">
                  <c:v>-12122.020000000004</c:v>
                </c:pt>
                <c:pt idx="486">
                  <c:v>-11130.149999999994</c:v>
                </c:pt>
                <c:pt idx="487">
                  <c:v>-10828.279999999999</c:v>
                </c:pt>
                <c:pt idx="488">
                  <c:v>-10396.160000000003</c:v>
                </c:pt>
                <c:pt idx="489">
                  <c:v>-5654.8799999999901</c:v>
                </c:pt>
                <c:pt idx="490">
                  <c:v>-3626.9100000000035</c:v>
                </c:pt>
                <c:pt idx="491">
                  <c:v>3116.4799999999959</c:v>
                </c:pt>
                <c:pt idx="492">
                  <c:v>4754.3999999999942</c:v>
                </c:pt>
                <c:pt idx="493">
                  <c:v>5909.75</c:v>
                </c:pt>
                <c:pt idx="494">
                  <c:v>3936.9900000000052</c:v>
                </c:pt>
                <c:pt idx="495">
                  <c:v>2930.7400000000052</c:v>
                </c:pt>
                <c:pt idx="496">
                  <c:v>2401.4499999999971</c:v>
                </c:pt>
                <c:pt idx="497">
                  <c:v>449.50999999999476</c:v>
                </c:pt>
                <c:pt idx="498">
                  <c:v>67.240000000005239</c:v>
                </c:pt>
                <c:pt idx="499">
                  <c:v>536.75</c:v>
                </c:pt>
                <c:pt idx="500">
                  <c:v>1139.0399999999936</c:v>
                </c:pt>
                <c:pt idx="501">
                  <c:v>4221.3399999999965</c:v>
                </c:pt>
                <c:pt idx="502">
                  <c:v>7077.75</c:v>
                </c:pt>
                <c:pt idx="503">
                  <c:v>6793.3699999999953</c:v>
                </c:pt>
                <c:pt idx="504">
                  <c:v>4984.1100000000006</c:v>
                </c:pt>
                <c:pt idx="505">
                  <c:v>4166.1100000000006</c:v>
                </c:pt>
                <c:pt idx="506">
                  <c:v>3478.5</c:v>
                </c:pt>
                <c:pt idx="507">
                  <c:v>4657.5999999999913</c:v>
                </c:pt>
                <c:pt idx="508">
                  <c:v>5772.6600000000035</c:v>
                </c:pt>
                <c:pt idx="509">
                  <c:v>3080.1399999999994</c:v>
                </c:pt>
                <c:pt idx="510">
                  <c:v>5872.5299999999988</c:v>
                </c:pt>
                <c:pt idx="511">
                  <c:v>8536.070000000007</c:v>
                </c:pt>
                <c:pt idx="512">
                  <c:v>8473.4899999999907</c:v>
                </c:pt>
                <c:pt idx="513">
                  <c:v>9015.2400000000052</c:v>
                </c:pt>
                <c:pt idx="514">
                  <c:v>5226.8899999999994</c:v>
                </c:pt>
                <c:pt idx="515">
                  <c:v>1737.6999999999971</c:v>
                </c:pt>
                <c:pt idx="516">
                  <c:v>1424.3500000000058</c:v>
                </c:pt>
                <c:pt idx="517">
                  <c:v>2301.1199999999953</c:v>
                </c:pt>
                <c:pt idx="518">
                  <c:v>-640.69999999999709</c:v>
                </c:pt>
                <c:pt idx="519">
                  <c:v>-281.27999999999884</c:v>
                </c:pt>
                <c:pt idx="520">
                  <c:v>-2277.9199999999983</c:v>
                </c:pt>
                <c:pt idx="521">
                  <c:v>-3882.0500000000029</c:v>
                </c:pt>
                <c:pt idx="522">
                  <c:v>-4895.5199999999895</c:v>
                </c:pt>
                <c:pt idx="523">
                  <c:v>-6859.4900000000052</c:v>
                </c:pt>
                <c:pt idx="524">
                  <c:v>-7416.0300000000134</c:v>
                </c:pt>
                <c:pt idx="525">
                  <c:v>-6966.75</c:v>
                </c:pt>
                <c:pt idx="526">
                  <c:v>-7645.8899999999994</c:v>
                </c:pt>
                <c:pt idx="527">
                  <c:v>-7142.1100000000006</c:v>
                </c:pt>
                <c:pt idx="528">
                  <c:v>-7196.4799999999959</c:v>
                </c:pt>
                <c:pt idx="529">
                  <c:v>-7482.25</c:v>
                </c:pt>
                <c:pt idx="530">
                  <c:v>-7654.5200000000041</c:v>
                </c:pt>
                <c:pt idx="531">
                  <c:v>-6707.4799999999959</c:v>
                </c:pt>
                <c:pt idx="532">
                  <c:v>-6625.0800000000017</c:v>
                </c:pt>
                <c:pt idx="533">
                  <c:v>-4566.0199999999895</c:v>
                </c:pt>
                <c:pt idx="534">
                  <c:v>-5512.1900000000023</c:v>
                </c:pt>
                <c:pt idx="535">
                  <c:v>-3020.9900000000052</c:v>
                </c:pt>
                <c:pt idx="536">
                  <c:v>-2808.7599999999948</c:v>
                </c:pt>
                <c:pt idx="537">
                  <c:v>-2247.7999999999884</c:v>
                </c:pt>
                <c:pt idx="538">
                  <c:v>-3809.429999999993</c:v>
                </c:pt>
                <c:pt idx="539">
                  <c:v>-3272.6900000000023</c:v>
                </c:pt>
                <c:pt idx="540">
                  <c:v>-3758.7299999999959</c:v>
                </c:pt>
                <c:pt idx="541">
                  <c:v>-2778.1700000000128</c:v>
                </c:pt>
                <c:pt idx="542">
                  <c:v>-5525.6800000000076</c:v>
                </c:pt>
                <c:pt idx="543">
                  <c:v>-4342.2799999999988</c:v>
                </c:pt>
                <c:pt idx="544">
                  <c:v>-4885.5400000000081</c:v>
                </c:pt>
                <c:pt idx="545">
                  <c:v>-5220.5899999999965</c:v>
                </c:pt>
                <c:pt idx="546">
                  <c:v>-7767.3400000000111</c:v>
                </c:pt>
                <c:pt idx="547">
                  <c:v>-3850.1699999999983</c:v>
                </c:pt>
                <c:pt idx="548">
                  <c:v>-8975.6699999999983</c:v>
                </c:pt>
                <c:pt idx="549">
                  <c:v>-7232.6699999999983</c:v>
                </c:pt>
                <c:pt idx="550">
                  <c:v>-9659.9900000000052</c:v>
                </c:pt>
                <c:pt idx="551">
                  <c:v>-8357.25</c:v>
                </c:pt>
                <c:pt idx="552">
                  <c:v>-9553.64</c:v>
                </c:pt>
                <c:pt idx="553">
                  <c:v>-8006.8000000000029</c:v>
                </c:pt>
                <c:pt idx="554">
                  <c:v>-8429.179999999993</c:v>
                </c:pt>
                <c:pt idx="555">
                  <c:v>-3574.4499999999971</c:v>
                </c:pt>
                <c:pt idx="556">
                  <c:v>-2290.7599999999948</c:v>
                </c:pt>
                <c:pt idx="557">
                  <c:v>2197.8300000000017</c:v>
                </c:pt>
                <c:pt idx="558">
                  <c:v>1506.8000000000029</c:v>
                </c:pt>
                <c:pt idx="559">
                  <c:v>3311.5200000000041</c:v>
                </c:pt>
                <c:pt idx="560">
                  <c:v>433</c:v>
                </c:pt>
                <c:pt idx="561">
                  <c:v>5804.7799999999988</c:v>
                </c:pt>
                <c:pt idx="562">
                  <c:v>4299</c:v>
                </c:pt>
                <c:pt idx="563">
                  <c:v>4966</c:v>
                </c:pt>
                <c:pt idx="564">
                  <c:v>4286.9499999999971</c:v>
                </c:pt>
                <c:pt idx="565">
                  <c:v>5822</c:v>
                </c:pt>
                <c:pt idx="566">
                  <c:v>6781</c:v>
                </c:pt>
                <c:pt idx="567">
                  <c:v>5714</c:v>
                </c:pt>
                <c:pt idx="568">
                  <c:v>4513</c:v>
                </c:pt>
                <c:pt idx="569">
                  <c:v>3829</c:v>
                </c:pt>
                <c:pt idx="570">
                  <c:v>1985</c:v>
                </c:pt>
                <c:pt idx="571">
                  <c:v>2591</c:v>
                </c:pt>
                <c:pt idx="572">
                  <c:v>2739</c:v>
                </c:pt>
                <c:pt idx="573">
                  <c:v>3411</c:v>
                </c:pt>
                <c:pt idx="574">
                  <c:v>3940.2200000000012</c:v>
                </c:pt>
                <c:pt idx="575">
                  <c:v>4002</c:v>
                </c:pt>
                <c:pt idx="576">
                  <c:v>3079</c:v>
                </c:pt>
                <c:pt idx="577">
                  <c:v>2949.0500000000029</c:v>
                </c:pt>
                <c:pt idx="578">
                  <c:v>2230</c:v>
                </c:pt>
                <c:pt idx="579">
                  <c:v>1779</c:v>
                </c:pt>
                <c:pt idx="580">
                  <c:v>-1568</c:v>
                </c:pt>
                <c:pt idx="581">
                  <c:v>-1667</c:v>
                </c:pt>
                <c:pt idx="582">
                  <c:v>-2661</c:v>
                </c:pt>
                <c:pt idx="583">
                  <c:v>-1118</c:v>
                </c:pt>
                <c:pt idx="584">
                  <c:v>-2701</c:v>
                </c:pt>
                <c:pt idx="585">
                  <c:v>-944</c:v>
                </c:pt>
                <c:pt idx="586">
                  <c:v>-1125</c:v>
                </c:pt>
                <c:pt idx="587">
                  <c:v>-582</c:v>
                </c:pt>
                <c:pt idx="588">
                  <c:v>-1869</c:v>
                </c:pt>
                <c:pt idx="589">
                  <c:v>-4599</c:v>
                </c:pt>
                <c:pt idx="590">
                  <c:v>-4988</c:v>
                </c:pt>
                <c:pt idx="591">
                  <c:v>-4494</c:v>
                </c:pt>
                <c:pt idx="592">
                  <c:v>-5744</c:v>
                </c:pt>
                <c:pt idx="593">
                  <c:v>-4579</c:v>
                </c:pt>
                <c:pt idx="594">
                  <c:v>-7037</c:v>
                </c:pt>
                <c:pt idx="595">
                  <c:v>-6185</c:v>
                </c:pt>
                <c:pt idx="596">
                  <c:v>-6570</c:v>
                </c:pt>
                <c:pt idx="597">
                  <c:v>-6755</c:v>
                </c:pt>
                <c:pt idx="598">
                  <c:v>-10013</c:v>
                </c:pt>
                <c:pt idx="599">
                  <c:v>-11510</c:v>
                </c:pt>
                <c:pt idx="600">
                  <c:v>-10926</c:v>
                </c:pt>
                <c:pt idx="601">
                  <c:v>-9528</c:v>
                </c:pt>
                <c:pt idx="602">
                  <c:v>-7984</c:v>
                </c:pt>
                <c:pt idx="603">
                  <c:v>-7311</c:v>
                </c:pt>
                <c:pt idx="604">
                  <c:v>-7288</c:v>
                </c:pt>
                <c:pt idx="605">
                  <c:v>-5996</c:v>
                </c:pt>
                <c:pt idx="606">
                  <c:v>-4874</c:v>
                </c:pt>
                <c:pt idx="607">
                  <c:v>-726</c:v>
                </c:pt>
                <c:pt idx="608">
                  <c:v>-1006</c:v>
                </c:pt>
                <c:pt idx="609">
                  <c:v>224</c:v>
                </c:pt>
                <c:pt idx="610">
                  <c:v>939</c:v>
                </c:pt>
                <c:pt idx="611">
                  <c:v>2900</c:v>
                </c:pt>
                <c:pt idx="612">
                  <c:v>2162</c:v>
                </c:pt>
                <c:pt idx="613">
                  <c:v>1986</c:v>
                </c:pt>
                <c:pt idx="614">
                  <c:v>1678</c:v>
                </c:pt>
                <c:pt idx="615">
                  <c:v>3053</c:v>
                </c:pt>
                <c:pt idx="616">
                  <c:v>-1299</c:v>
                </c:pt>
                <c:pt idx="617">
                  <c:v>24</c:v>
                </c:pt>
                <c:pt idx="618">
                  <c:v>-2013</c:v>
                </c:pt>
                <c:pt idx="619">
                  <c:v>-1743</c:v>
                </c:pt>
                <c:pt idx="620">
                  <c:v>-3520</c:v>
                </c:pt>
                <c:pt idx="621">
                  <c:v>-1778</c:v>
                </c:pt>
                <c:pt idx="622">
                  <c:v>-5945</c:v>
                </c:pt>
                <c:pt idx="623">
                  <c:v>-4075</c:v>
                </c:pt>
                <c:pt idx="624">
                  <c:v>-7398</c:v>
                </c:pt>
                <c:pt idx="625">
                  <c:v>-3927</c:v>
                </c:pt>
                <c:pt idx="626">
                  <c:v>-5809</c:v>
                </c:pt>
                <c:pt idx="627">
                  <c:v>-3489</c:v>
                </c:pt>
                <c:pt idx="628">
                  <c:v>-4049</c:v>
                </c:pt>
                <c:pt idx="629">
                  <c:v>-1383</c:v>
                </c:pt>
                <c:pt idx="630">
                  <c:v>-2823</c:v>
                </c:pt>
                <c:pt idx="631">
                  <c:v>35</c:v>
                </c:pt>
                <c:pt idx="632">
                  <c:v>-762</c:v>
                </c:pt>
                <c:pt idx="633">
                  <c:v>1176</c:v>
                </c:pt>
                <c:pt idx="634">
                  <c:v>210</c:v>
                </c:pt>
                <c:pt idx="635">
                  <c:v>5118</c:v>
                </c:pt>
                <c:pt idx="636">
                  <c:v>3000</c:v>
                </c:pt>
                <c:pt idx="637">
                  <c:v>8678</c:v>
                </c:pt>
                <c:pt idx="638">
                  <c:v>7954</c:v>
                </c:pt>
                <c:pt idx="639">
                  <c:v>11532</c:v>
                </c:pt>
                <c:pt idx="640">
                  <c:v>10435</c:v>
                </c:pt>
                <c:pt idx="641">
                  <c:v>14125</c:v>
                </c:pt>
                <c:pt idx="642">
                  <c:v>13575</c:v>
                </c:pt>
                <c:pt idx="643">
                  <c:v>15103</c:v>
                </c:pt>
                <c:pt idx="644">
                  <c:v>13676</c:v>
                </c:pt>
                <c:pt idx="645">
                  <c:v>14270</c:v>
                </c:pt>
                <c:pt idx="646">
                  <c:v>11558</c:v>
                </c:pt>
                <c:pt idx="647">
                  <c:v>11388</c:v>
                </c:pt>
                <c:pt idx="648">
                  <c:v>8237</c:v>
                </c:pt>
                <c:pt idx="649">
                  <c:v>9794</c:v>
                </c:pt>
                <c:pt idx="650">
                  <c:v>4339</c:v>
                </c:pt>
                <c:pt idx="651">
                  <c:v>6772</c:v>
                </c:pt>
                <c:pt idx="652">
                  <c:v>2949</c:v>
                </c:pt>
                <c:pt idx="653">
                  <c:v>4873</c:v>
                </c:pt>
                <c:pt idx="654">
                  <c:v>-1860</c:v>
                </c:pt>
                <c:pt idx="655">
                  <c:v>676</c:v>
                </c:pt>
                <c:pt idx="656">
                  <c:v>33</c:v>
                </c:pt>
                <c:pt idx="657">
                  <c:v>1604</c:v>
                </c:pt>
                <c:pt idx="658">
                  <c:v>-137</c:v>
                </c:pt>
                <c:pt idx="659">
                  <c:v>2064</c:v>
                </c:pt>
                <c:pt idx="660">
                  <c:v>1170</c:v>
                </c:pt>
                <c:pt idx="661">
                  <c:v>3715</c:v>
                </c:pt>
                <c:pt idx="662">
                  <c:v>-329</c:v>
                </c:pt>
                <c:pt idx="663">
                  <c:v>3856</c:v>
                </c:pt>
                <c:pt idx="664">
                  <c:v>1397</c:v>
                </c:pt>
                <c:pt idx="665">
                  <c:v>3507</c:v>
                </c:pt>
                <c:pt idx="666">
                  <c:v>1749</c:v>
                </c:pt>
                <c:pt idx="667">
                  <c:v>4458</c:v>
                </c:pt>
                <c:pt idx="668">
                  <c:v>3747</c:v>
                </c:pt>
                <c:pt idx="669">
                  <c:v>4027</c:v>
                </c:pt>
                <c:pt idx="670">
                  <c:v>1561</c:v>
                </c:pt>
                <c:pt idx="671">
                  <c:v>3725</c:v>
                </c:pt>
                <c:pt idx="672">
                  <c:v>1098</c:v>
                </c:pt>
                <c:pt idx="673">
                  <c:v>2086</c:v>
                </c:pt>
                <c:pt idx="674">
                  <c:v>-926</c:v>
                </c:pt>
                <c:pt idx="675">
                  <c:v>3798</c:v>
                </c:pt>
                <c:pt idx="676">
                  <c:v>-275</c:v>
                </c:pt>
                <c:pt idx="677">
                  <c:v>-313</c:v>
                </c:pt>
                <c:pt idx="678">
                  <c:v>-1287</c:v>
                </c:pt>
                <c:pt idx="679">
                  <c:v>889</c:v>
                </c:pt>
              </c:numCache>
            </c:numRef>
          </c:val>
          <c:smooth val="0"/>
          <c:extLst>
            <c:ext xmlns:c16="http://schemas.microsoft.com/office/drawing/2014/chart" uri="{C3380CC4-5D6E-409C-BE32-E72D297353CC}">
              <c16:uniqueId val="{00000000-C353-4A27-BC53-0DE15FA7B4A3}"/>
            </c:ext>
          </c:extLst>
        </c:ser>
        <c:dLbls>
          <c:showLegendKey val="0"/>
          <c:showVal val="0"/>
          <c:showCatName val="0"/>
          <c:showSerName val="0"/>
          <c:showPercent val="0"/>
          <c:showBubbleSize val="0"/>
        </c:dLbls>
        <c:smooth val="0"/>
        <c:axId val="138432672"/>
        <c:axId val="138453056"/>
      </c:lineChart>
      <c:dateAx>
        <c:axId val="138432672"/>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8453056"/>
        <c:crosses val="autoZero"/>
        <c:auto val="1"/>
        <c:lblOffset val="100"/>
        <c:baseTimeUnit val="days"/>
      </c:dateAx>
      <c:valAx>
        <c:axId val="1384530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843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DTH!$I$1:$I$2</c:f>
              <c:strCache>
                <c:ptCount val="2"/>
                <c:pt idx="0">
                  <c:v>13w Birey kümülatif</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DTH!$I$3:$I$688</c:f>
              <c:numCache>
                <c:formatCode>#,##0.00</c:formatCode>
                <c:ptCount val="686"/>
                <c:pt idx="12">
                  <c:v>10210.298483999999</c:v>
                </c:pt>
                <c:pt idx="13">
                  <c:v>9221.7362350000039</c:v>
                </c:pt>
                <c:pt idx="14">
                  <c:v>-659.87934500000847</c:v>
                </c:pt>
                <c:pt idx="15">
                  <c:v>-39.936799000002793</c:v>
                </c:pt>
                <c:pt idx="16">
                  <c:v>-43.193509999997332</c:v>
                </c:pt>
                <c:pt idx="17">
                  <c:v>-717.09477399999741</c:v>
                </c:pt>
                <c:pt idx="18">
                  <c:v>-617.72207000000344</c:v>
                </c:pt>
                <c:pt idx="19">
                  <c:v>-1013.6058340000018</c:v>
                </c:pt>
                <c:pt idx="20">
                  <c:v>-1225.0069780000049</c:v>
                </c:pt>
                <c:pt idx="21">
                  <c:v>-2597.0714339999977</c:v>
                </c:pt>
                <c:pt idx="22">
                  <c:v>-2737.1507809999894</c:v>
                </c:pt>
                <c:pt idx="23">
                  <c:v>-2618.1895559999975</c:v>
                </c:pt>
                <c:pt idx="24">
                  <c:v>-2961.0767180000112</c:v>
                </c:pt>
                <c:pt idx="25">
                  <c:v>-2697.4263519999949</c:v>
                </c:pt>
                <c:pt idx="26">
                  <c:v>-3595.7497620000067</c:v>
                </c:pt>
                <c:pt idx="27">
                  <c:v>-4457.0559229999926</c:v>
                </c:pt>
                <c:pt idx="28">
                  <c:v>-5300.6926810000004</c:v>
                </c:pt>
                <c:pt idx="29">
                  <c:v>-5483.8702380000032</c:v>
                </c:pt>
                <c:pt idx="30">
                  <c:v>-4411.3750290000025</c:v>
                </c:pt>
                <c:pt idx="31">
                  <c:v>-3394.5101359999971</c:v>
                </c:pt>
                <c:pt idx="32">
                  <c:v>-3333.4991880000016</c:v>
                </c:pt>
                <c:pt idx="33">
                  <c:v>-2467.0482169999887</c:v>
                </c:pt>
                <c:pt idx="34">
                  <c:v>449.41806300000462</c:v>
                </c:pt>
                <c:pt idx="35">
                  <c:v>1933.8343619999941</c:v>
                </c:pt>
                <c:pt idx="36">
                  <c:v>2823.9013010000053</c:v>
                </c:pt>
                <c:pt idx="37">
                  <c:v>2919.1989150000009</c:v>
                </c:pt>
                <c:pt idx="38">
                  <c:v>3116.5280919999932</c:v>
                </c:pt>
                <c:pt idx="39">
                  <c:v>6096.4757689999969</c:v>
                </c:pt>
                <c:pt idx="40">
                  <c:v>6439.656157999998</c:v>
                </c:pt>
                <c:pt idx="41">
                  <c:v>6649.9902940000029</c:v>
                </c:pt>
                <c:pt idx="42">
                  <c:v>6172.7054910000006</c:v>
                </c:pt>
                <c:pt idx="43">
                  <c:v>5301.1708230000077</c:v>
                </c:pt>
                <c:pt idx="44">
                  <c:v>5031.8704230000003</c:v>
                </c:pt>
                <c:pt idx="45">
                  <c:v>3693.321769000002</c:v>
                </c:pt>
                <c:pt idx="46">
                  <c:v>2789.4266749999952</c:v>
                </c:pt>
                <c:pt idx="47">
                  <c:v>2288.4024119999958</c:v>
                </c:pt>
                <c:pt idx="48">
                  <c:v>2813.3459520000033</c:v>
                </c:pt>
                <c:pt idx="49">
                  <c:v>3909.463168000002</c:v>
                </c:pt>
                <c:pt idx="50">
                  <c:v>4196.6734560000041</c:v>
                </c:pt>
                <c:pt idx="51">
                  <c:v>4777.4177040000068</c:v>
                </c:pt>
                <c:pt idx="52">
                  <c:v>3352.6426100000099</c:v>
                </c:pt>
                <c:pt idx="53">
                  <c:v>4385.8767829999997</c:v>
                </c:pt>
                <c:pt idx="54">
                  <c:v>3224.0909629999951</c:v>
                </c:pt>
                <c:pt idx="55">
                  <c:v>3209.0737309999968</c:v>
                </c:pt>
                <c:pt idx="56">
                  <c:v>3525.0668920000026</c:v>
                </c:pt>
                <c:pt idx="57">
                  <c:v>3753.7140389999986</c:v>
                </c:pt>
                <c:pt idx="58">
                  <c:v>4824.5196979999891</c:v>
                </c:pt>
                <c:pt idx="59">
                  <c:v>6961.065585999997</c:v>
                </c:pt>
                <c:pt idx="60">
                  <c:v>7477.2121069999994</c:v>
                </c:pt>
                <c:pt idx="61">
                  <c:v>6678.2262159999955</c:v>
                </c:pt>
                <c:pt idx="62">
                  <c:v>5345.8070969999972</c:v>
                </c:pt>
                <c:pt idx="63">
                  <c:v>6378.227350000001</c:v>
                </c:pt>
                <c:pt idx="64">
                  <c:v>5450.182071999996</c:v>
                </c:pt>
                <c:pt idx="65">
                  <c:v>5299.895147999996</c:v>
                </c:pt>
                <c:pt idx="66">
                  <c:v>5980.3645539999998</c:v>
                </c:pt>
                <c:pt idx="67">
                  <c:v>8328.4898490000051</c:v>
                </c:pt>
                <c:pt idx="68">
                  <c:v>9041.0266930000071</c:v>
                </c:pt>
                <c:pt idx="69">
                  <c:v>8281.0284359999932</c:v>
                </c:pt>
                <c:pt idx="70">
                  <c:v>6849.3738569999987</c:v>
                </c:pt>
                <c:pt idx="71">
                  <c:v>6908.6399530000053</c:v>
                </c:pt>
                <c:pt idx="72">
                  <c:v>5534.6497620000009</c:v>
                </c:pt>
                <c:pt idx="73">
                  <c:v>4158.6737330000033</c:v>
                </c:pt>
                <c:pt idx="74">
                  <c:v>3817</c:v>
                </c:pt>
                <c:pt idx="75">
                  <c:v>3751</c:v>
                </c:pt>
                <c:pt idx="76">
                  <c:v>2537</c:v>
                </c:pt>
                <c:pt idx="77">
                  <c:v>2403</c:v>
                </c:pt>
                <c:pt idx="78">
                  <c:v>2060</c:v>
                </c:pt>
                <c:pt idx="79">
                  <c:v>205</c:v>
                </c:pt>
                <c:pt idx="80">
                  <c:v>-1564</c:v>
                </c:pt>
                <c:pt idx="81">
                  <c:v>-2716</c:v>
                </c:pt>
                <c:pt idx="82">
                  <c:v>-2590</c:v>
                </c:pt>
                <c:pt idx="83">
                  <c:v>-1398</c:v>
                </c:pt>
                <c:pt idx="84">
                  <c:v>-1978.9503779999941</c:v>
                </c:pt>
                <c:pt idx="85">
                  <c:v>-2379.5299830000004</c:v>
                </c:pt>
                <c:pt idx="86">
                  <c:v>-1885</c:v>
                </c:pt>
                <c:pt idx="87">
                  <c:v>-1960</c:v>
                </c:pt>
                <c:pt idx="88">
                  <c:v>-1171</c:v>
                </c:pt>
                <c:pt idx="89">
                  <c:v>-673</c:v>
                </c:pt>
                <c:pt idx="90">
                  <c:v>-962</c:v>
                </c:pt>
                <c:pt idx="91">
                  <c:v>-549</c:v>
                </c:pt>
                <c:pt idx="92">
                  <c:v>-9</c:v>
                </c:pt>
                <c:pt idx="93">
                  <c:v>853</c:v>
                </c:pt>
                <c:pt idx="94">
                  <c:v>1621</c:v>
                </c:pt>
                <c:pt idx="95">
                  <c:v>2601</c:v>
                </c:pt>
                <c:pt idx="96">
                  <c:v>2121</c:v>
                </c:pt>
                <c:pt idx="97">
                  <c:v>3236.9503779999941</c:v>
                </c:pt>
                <c:pt idx="98">
                  <c:v>3372.5299830000004</c:v>
                </c:pt>
                <c:pt idx="99">
                  <c:v>3230</c:v>
                </c:pt>
                <c:pt idx="100">
                  <c:v>3669</c:v>
                </c:pt>
                <c:pt idx="101">
                  <c:v>2706</c:v>
                </c:pt>
                <c:pt idx="102">
                  <c:v>1414</c:v>
                </c:pt>
                <c:pt idx="103">
                  <c:v>804</c:v>
                </c:pt>
                <c:pt idx="104">
                  <c:v>-1890</c:v>
                </c:pt>
                <c:pt idx="105">
                  <c:v>-1640</c:v>
                </c:pt>
                <c:pt idx="106">
                  <c:v>-2329</c:v>
                </c:pt>
                <c:pt idx="107">
                  <c:v>-1858</c:v>
                </c:pt>
                <c:pt idx="108">
                  <c:v>-2604</c:v>
                </c:pt>
                <c:pt idx="109">
                  <c:v>-4182</c:v>
                </c:pt>
                <c:pt idx="110">
                  <c:v>-6813</c:v>
                </c:pt>
                <c:pt idx="111">
                  <c:v>-7257</c:v>
                </c:pt>
                <c:pt idx="112">
                  <c:v>-7141</c:v>
                </c:pt>
                <c:pt idx="113">
                  <c:v>-6583</c:v>
                </c:pt>
                <c:pt idx="114">
                  <c:v>-6769</c:v>
                </c:pt>
                <c:pt idx="115">
                  <c:v>-6502</c:v>
                </c:pt>
                <c:pt idx="116">
                  <c:v>-5913</c:v>
                </c:pt>
                <c:pt idx="117">
                  <c:v>-1276</c:v>
                </c:pt>
                <c:pt idx="118">
                  <c:v>-549</c:v>
                </c:pt>
                <c:pt idx="119">
                  <c:v>659</c:v>
                </c:pt>
                <c:pt idx="120">
                  <c:v>-1562</c:v>
                </c:pt>
                <c:pt idx="121">
                  <c:v>-1953</c:v>
                </c:pt>
                <c:pt idx="122">
                  <c:v>-618</c:v>
                </c:pt>
                <c:pt idx="123">
                  <c:v>4107</c:v>
                </c:pt>
                <c:pt idx="124">
                  <c:v>5259.034096000003</c:v>
                </c:pt>
                <c:pt idx="125">
                  <c:v>7434</c:v>
                </c:pt>
                <c:pt idx="126">
                  <c:v>6924</c:v>
                </c:pt>
                <c:pt idx="127">
                  <c:v>7448</c:v>
                </c:pt>
                <c:pt idx="128">
                  <c:v>8650</c:v>
                </c:pt>
                <c:pt idx="129">
                  <c:v>10641</c:v>
                </c:pt>
                <c:pt idx="130">
                  <c:v>9659</c:v>
                </c:pt>
                <c:pt idx="131">
                  <c:v>9400</c:v>
                </c:pt>
                <c:pt idx="132">
                  <c:v>8439</c:v>
                </c:pt>
                <c:pt idx="133">
                  <c:v>10051</c:v>
                </c:pt>
                <c:pt idx="134">
                  <c:v>10707</c:v>
                </c:pt>
                <c:pt idx="135">
                  <c:v>8901</c:v>
                </c:pt>
                <c:pt idx="136">
                  <c:v>5283</c:v>
                </c:pt>
                <c:pt idx="137">
                  <c:v>4345.965903999997</c:v>
                </c:pt>
                <c:pt idx="138">
                  <c:v>1817</c:v>
                </c:pt>
                <c:pt idx="139">
                  <c:v>2011</c:v>
                </c:pt>
                <c:pt idx="140">
                  <c:v>1192</c:v>
                </c:pt>
                <c:pt idx="141">
                  <c:v>-407</c:v>
                </c:pt>
                <c:pt idx="142">
                  <c:v>-1630.6791999999987</c:v>
                </c:pt>
                <c:pt idx="143">
                  <c:v>-1343</c:v>
                </c:pt>
                <c:pt idx="144">
                  <c:v>-2306.5776000000042</c:v>
                </c:pt>
                <c:pt idx="145">
                  <c:v>-1634.6117689999955</c:v>
                </c:pt>
                <c:pt idx="146">
                  <c:v>-539.10388799999782</c:v>
                </c:pt>
                <c:pt idx="147">
                  <c:v>-105.25486499999533</c:v>
                </c:pt>
                <c:pt idx="148">
                  <c:v>1058</c:v>
                </c:pt>
                <c:pt idx="149">
                  <c:v>2064</c:v>
                </c:pt>
                <c:pt idx="150">
                  <c:v>301.2800900000002</c:v>
                </c:pt>
                <c:pt idx="151">
                  <c:v>442.70891400000255</c:v>
                </c:pt>
                <c:pt idx="152">
                  <c:v>158.83642399999371</c:v>
                </c:pt>
                <c:pt idx="153">
                  <c:v>279.31336400000146</c:v>
                </c:pt>
                <c:pt idx="154">
                  <c:v>2185.8257120000053</c:v>
                </c:pt>
                <c:pt idx="155">
                  <c:v>1930.9998389999964</c:v>
                </c:pt>
                <c:pt idx="156">
                  <c:v>199.24093699999503</c:v>
                </c:pt>
                <c:pt idx="157">
                  <c:v>449.90942199999699</c:v>
                </c:pt>
                <c:pt idx="158">
                  <c:v>-655.86687700000766</c:v>
                </c:pt>
                <c:pt idx="159">
                  <c:v>-4609.8067830000073</c:v>
                </c:pt>
                <c:pt idx="160">
                  <c:v>-6522.1375030000054</c:v>
                </c:pt>
                <c:pt idx="161">
                  <c:v>-6076.5063939999964</c:v>
                </c:pt>
                <c:pt idx="162">
                  <c:v>-5341.8378380000067</c:v>
                </c:pt>
                <c:pt idx="163">
                  <c:v>-463.14362000000256</c:v>
                </c:pt>
                <c:pt idx="164">
                  <c:v>325.25538699999743</c:v>
                </c:pt>
                <c:pt idx="165">
                  <c:v>-277.69130399999267</c:v>
                </c:pt>
                <c:pt idx="166">
                  <c:v>681.62160600000061</c:v>
                </c:pt>
                <c:pt idx="167">
                  <c:v>1082.5804539999954</c:v>
                </c:pt>
                <c:pt idx="168">
                  <c:v>2840.531031999999</c:v>
                </c:pt>
                <c:pt idx="169">
                  <c:v>5224.4841050000105</c:v>
                </c:pt>
                <c:pt idx="170">
                  <c:v>5258.3212840000051</c:v>
                </c:pt>
                <c:pt idx="171">
                  <c:v>7312.959188000008</c:v>
                </c:pt>
                <c:pt idx="172">
                  <c:v>9844.1770860000106</c:v>
                </c:pt>
                <c:pt idx="173">
                  <c:v>11133.772611000008</c:v>
                </c:pt>
                <c:pt idx="174">
                  <c:v>11801.053791999992</c:v>
                </c:pt>
                <c:pt idx="175">
                  <c:v>11819.160490000009</c:v>
                </c:pt>
                <c:pt idx="176">
                  <c:v>6216.6487500000076</c:v>
                </c:pt>
                <c:pt idx="177">
                  <c:v>3724.8052420000022</c:v>
                </c:pt>
                <c:pt idx="178">
                  <c:v>2676.3698379999987</c:v>
                </c:pt>
                <c:pt idx="179">
                  <c:v>1700.1561289999954</c:v>
                </c:pt>
                <c:pt idx="180">
                  <c:v>1247.6355420000036</c:v>
                </c:pt>
                <c:pt idx="181">
                  <c:v>524.28419099999883</c:v>
                </c:pt>
                <c:pt idx="182">
                  <c:v>-1989.225563</c:v>
                </c:pt>
                <c:pt idx="183">
                  <c:v>-1667.1140589999995</c:v>
                </c:pt>
                <c:pt idx="184">
                  <c:v>-2782.5005990000063</c:v>
                </c:pt>
                <c:pt idx="185">
                  <c:v>-3276.7459910000034</c:v>
                </c:pt>
                <c:pt idx="186">
                  <c:v>-2652.891397000014</c:v>
                </c:pt>
                <c:pt idx="187">
                  <c:v>-10438.195907000001</c:v>
                </c:pt>
                <c:pt idx="188">
                  <c:v>-12130.619357000003</c:v>
                </c:pt>
                <c:pt idx="189">
                  <c:v>-9719.679707000003</c:v>
                </c:pt>
                <c:pt idx="190">
                  <c:v>-7324.9788169999956</c:v>
                </c:pt>
                <c:pt idx="191">
                  <c:v>-4975.8092809999944</c:v>
                </c:pt>
                <c:pt idx="192">
                  <c:v>-4279.3794079999934</c:v>
                </c:pt>
                <c:pt idx="193">
                  <c:v>-5502.4150420000078</c:v>
                </c:pt>
                <c:pt idx="194">
                  <c:v>-6094.3563599999907</c:v>
                </c:pt>
                <c:pt idx="195">
                  <c:v>-5565.3983040000021</c:v>
                </c:pt>
                <c:pt idx="196">
                  <c:v>-5941.4657770000049</c:v>
                </c:pt>
                <c:pt idx="197">
                  <c:v>-7931.8131390000053</c:v>
                </c:pt>
                <c:pt idx="198">
                  <c:v>-8473.7676550000033</c:v>
                </c:pt>
                <c:pt idx="199">
                  <c:v>-10086.894347999987</c:v>
                </c:pt>
                <c:pt idx="200">
                  <c:v>-2799.7909089999885</c:v>
                </c:pt>
                <c:pt idx="201">
                  <c:v>-2225.3013599999977</c:v>
                </c:pt>
                <c:pt idx="202">
                  <c:v>-1439.726508000007</c:v>
                </c:pt>
                <c:pt idx="203">
                  <c:v>-3969.2763110000087</c:v>
                </c:pt>
                <c:pt idx="204">
                  <c:v>-4866.855567000006</c:v>
                </c:pt>
                <c:pt idx="205">
                  <c:v>-4683.8473220000014</c:v>
                </c:pt>
                <c:pt idx="206">
                  <c:v>-3984.3963359999907</c:v>
                </c:pt>
                <c:pt idx="207">
                  <c:v>-4369.9265910000104</c:v>
                </c:pt>
                <c:pt idx="208">
                  <c:v>-4290.6046889999998</c:v>
                </c:pt>
                <c:pt idx="209">
                  <c:v>-3937.0811859999958</c:v>
                </c:pt>
                <c:pt idx="210">
                  <c:v>-1662.9690599999885</c:v>
                </c:pt>
                <c:pt idx="211">
                  <c:v>-3154.6301280000043</c:v>
                </c:pt>
                <c:pt idx="212">
                  <c:v>-2712.1760869999998</c:v>
                </c:pt>
                <c:pt idx="213">
                  <c:v>-3201.5590579999989</c:v>
                </c:pt>
                <c:pt idx="214">
                  <c:v>-2999.0577710000071</c:v>
                </c:pt>
                <c:pt idx="215">
                  <c:v>-1270.6806280000019</c:v>
                </c:pt>
                <c:pt idx="216">
                  <c:v>979.89166799999657</c:v>
                </c:pt>
                <c:pt idx="217">
                  <c:v>2080.9997449999937</c:v>
                </c:pt>
                <c:pt idx="218">
                  <c:v>2079.7507130000013</c:v>
                </c:pt>
                <c:pt idx="219">
                  <c:v>1839.2175099999877</c:v>
                </c:pt>
                <c:pt idx="220">
                  <c:v>1900.1089990000037</c:v>
                </c:pt>
                <c:pt idx="221">
                  <c:v>3793.9391000000032</c:v>
                </c:pt>
                <c:pt idx="222">
                  <c:v>4748.7987310000026</c:v>
                </c:pt>
                <c:pt idx="223">
                  <c:v>248.11265599999751</c:v>
                </c:pt>
                <c:pt idx="224">
                  <c:v>5559.1377080000093</c:v>
                </c:pt>
                <c:pt idx="225">
                  <c:v>6020.8906579999893</c:v>
                </c:pt>
                <c:pt idx="226">
                  <c:v>7286.1871659999888</c:v>
                </c:pt>
                <c:pt idx="227">
                  <c:v>10502.793158</c:v>
                </c:pt>
                <c:pt idx="228">
                  <c:v>9344.9775050000026</c:v>
                </c:pt>
                <c:pt idx="229">
                  <c:v>8490.3636020000122</c:v>
                </c:pt>
                <c:pt idx="230">
                  <c:v>7481.6856340000086</c:v>
                </c:pt>
                <c:pt idx="231">
                  <c:v>7719.2049439999973</c:v>
                </c:pt>
                <c:pt idx="232">
                  <c:v>9495.4363250000024</c:v>
                </c:pt>
                <c:pt idx="233">
                  <c:v>9805.1964350000053</c:v>
                </c:pt>
                <c:pt idx="234">
                  <c:v>9062.6645959999878</c:v>
                </c:pt>
                <c:pt idx="235">
                  <c:v>8624.6385540000047</c:v>
                </c:pt>
                <c:pt idx="236">
                  <c:v>12917.105800999998</c:v>
                </c:pt>
                <c:pt idx="237">
                  <c:v>8151.392353999996</c:v>
                </c:pt>
                <c:pt idx="238">
                  <c:v>7505.3857910000079</c:v>
                </c:pt>
                <c:pt idx="239">
                  <c:v>6746.3878320000076</c:v>
                </c:pt>
                <c:pt idx="240">
                  <c:v>3032.2295030000096</c:v>
                </c:pt>
                <c:pt idx="241">
                  <c:v>1648.0600130000093</c:v>
                </c:pt>
                <c:pt idx="242">
                  <c:v>1291.7470649999887</c:v>
                </c:pt>
                <c:pt idx="243">
                  <c:v>746.95173299999442</c:v>
                </c:pt>
                <c:pt idx="244">
                  <c:v>1439.2154350000055</c:v>
                </c:pt>
                <c:pt idx="245">
                  <c:v>882.17317300000286</c:v>
                </c:pt>
                <c:pt idx="246">
                  <c:v>1516.8140310000017</c:v>
                </c:pt>
                <c:pt idx="247">
                  <c:v>619.63127100000565</c:v>
                </c:pt>
                <c:pt idx="248">
                  <c:v>-440.77984699999797</c:v>
                </c:pt>
                <c:pt idx="249">
                  <c:v>-2192.2370640000008</c:v>
                </c:pt>
                <c:pt idx="250">
                  <c:v>-1754.2209330000042</c:v>
                </c:pt>
                <c:pt idx="251">
                  <c:v>-2906.1983420000033</c:v>
                </c:pt>
                <c:pt idx="252">
                  <c:v>-3772.8767599999992</c:v>
                </c:pt>
                <c:pt idx="253">
                  <c:v>-5941.8143170000112</c:v>
                </c:pt>
                <c:pt idx="254">
                  <c:v>-6931.2734000000055</c:v>
                </c:pt>
                <c:pt idx="255">
                  <c:v>-6542.5939669999934</c:v>
                </c:pt>
                <c:pt idx="256">
                  <c:v>-5689.5891819999961</c:v>
                </c:pt>
                <c:pt idx="257">
                  <c:v>-6635.3721510000032</c:v>
                </c:pt>
                <c:pt idx="258">
                  <c:v>-7313.2856299999985</c:v>
                </c:pt>
                <c:pt idx="259">
                  <c:v>-7393.5333329999994</c:v>
                </c:pt>
                <c:pt idx="260">
                  <c:v>-7183.055309000003</c:v>
                </c:pt>
                <c:pt idx="261">
                  <c:v>-5745.5441110000102</c:v>
                </c:pt>
                <c:pt idx="262">
                  <c:v>-3226.130680000002</c:v>
                </c:pt>
                <c:pt idx="263">
                  <c:v>-1038.6760169999907</c:v>
                </c:pt>
                <c:pt idx="264">
                  <c:v>1031.1202599999961</c:v>
                </c:pt>
                <c:pt idx="265">
                  <c:v>1727.5764959999942</c:v>
                </c:pt>
                <c:pt idx="266">
                  <c:v>5561.7692250000109</c:v>
                </c:pt>
                <c:pt idx="267">
                  <c:v>7100.5198139999993</c:v>
                </c:pt>
                <c:pt idx="268">
                  <c:v>5936.3813030000019</c:v>
                </c:pt>
                <c:pt idx="269">
                  <c:v>6832.3511779999972</c:v>
                </c:pt>
                <c:pt idx="270">
                  <c:v>6143.0994399999909</c:v>
                </c:pt>
                <c:pt idx="271">
                  <c:v>5351.8367810000054</c:v>
                </c:pt>
                <c:pt idx="272">
                  <c:v>4431.0091879999964</c:v>
                </c:pt>
                <c:pt idx="273">
                  <c:v>2941.1306650000042</c:v>
                </c:pt>
                <c:pt idx="274">
                  <c:v>776.80432500000461</c:v>
                </c:pt>
                <c:pt idx="275">
                  <c:v>-1115.4808320000011</c:v>
                </c:pt>
                <c:pt idx="276">
                  <c:v>-3068.5586850000109</c:v>
                </c:pt>
                <c:pt idx="277">
                  <c:v>-3366.3849959999934</c:v>
                </c:pt>
                <c:pt idx="278">
                  <c:v>-2915.8787060000031</c:v>
                </c:pt>
                <c:pt idx="279">
                  <c:v>-4399.8890130000073</c:v>
                </c:pt>
                <c:pt idx="280">
                  <c:v>-5912.3721099999966</c:v>
                </c:pt>
                <c:pt idx="281">
                  <c:v>-4747.2270130000106</c:v>
                </c:pt>
                <c:pt idx="282">
                  <c:v>-6941.9818620000005</c:v>
                </c:pt>
                <c:pt idx="283">
                  <c:v>-4785.2595880000008</c:v>
                </c:pt>
                <c:pt idx="284">
                  <c:v>-4053.6344710000121</c:v>
                </c:pt>
                <c:pt idx="285">
                  <c:v>-2474.1571220000042</c:v>
                </c:pt>
                <c:pt idx="286">
                  <c:v>-1788.0382910000044</c:v>
                </c:pt>
                <c:pt idx="287">
                  <c:v>-2017.8468060000014</c:v>
                </c:pt>
                <c:pt idx="288">
                  <c:v>-952.85772999998881</c:v>
                </c:pt>
                <c:pt idx="289">
                  <c:v>160.96809300000314</c:v>
                </c:pt>
                <c:pt idx="290">
                  <c:v>-3376.8179810000001</c:v>
                </c:pt>
                <c:pt idx="291">
                  <c:v>-3483.0039350000006</c:v>
                </c:pt>
                <c:pt idx="292">
                  <c:v>-3291.6008949999959</c:v>
                </c:pt>
                <c:pt idx="293">
                  <c:v>-2685.7898830000049</c:v>
                </c:pt>
                <c:pt idx="294">
                  <c:v>-2400.2589939999889</c:v>
                </c:pt>
                <c:pt idx="295">
                  <c:v>-6966.8049469999969</c:v>
                </c:pt>
                <c:pt idx="296">
                  <c:v>-8563.7921239999996</c:v>
                </c:pt>
                <c:pt idx="297">
                  <c:v>-8068.843657999998</c:v>
                </c:pt>
                <c:pt idx="298">
                  <c:v>-10153.524971999999</c:v>
                </c:pt>
                <c:pt idx="299">
                  <c:v>-7906.6787889999978</c:v>
                </c:pt>
                <c:pt idx="300">
                  <c:v>-5303.5790260000067</c:v>
                </c:pt>
                <c:pt idx="301">
                  <c:v>-5053.6135610000056</c:v>
                </c:pt>
                <c:pt idx="302">
                  <c:v>-5415.1374169999908</c:v>
                </c:pt>
                <c:pt idx="303">
                  <c:v>-1206.6356200000009</c:v>
                </c:pt>
                <c:pt idx="304">
                  <c:v>-1266.1119709999912</c:v>
                </c:pt>
                <c:pt idx="305">
                  <c:v>-490.13535100000445</c:v>
                </c:pt>
                <c:pt idx="306">
                  <c:v>1099.5942300000024</c:v>
                </c:pt>
                <c:pt idx="307">
                  <c:v>1428.8735499999893</c:v>
                </c:pt>
                <c:pt idx="308">
                  <c:v>7719.2078559999936</c:v>
                </c:pt>
                <c:pt idx="309">
                  <c:v>8182.3067280000105</c:v>
                </c:pt>
                <c:pt idx="310">
                  <c:v>7351.4680640000006</c:v>
                </c:pt>
                <c:pt idx="311">
                  <c:v>8421.4728690000047</c:v>
                </c:pt>
                <c:pt idx="312">
                  <c:v>7046.2233419999975</c:v>
                </c:pt>
                <c:pt idx="313">
                  <c:v>6880.2678620000079</c:v>
                </c:pt>
                <c:pt idx="314">
                  <c:v>6492.3472349999938</c:v>
                </c:pt>
                <c:pt idx="315">
                  <c:v>6906.6673909999954</c:v>
                </c:pt>
                <c:pt idx="316">
                  <c:v>6910.1346219999978</c:v>
                </c:pt>
                <c:pt idx="317">
                  <c:v>7826.2476789999928</c:v>
                </c:pt>
                <c:pt idx="318">
                  <c:v>8368.2079840000079</c:v>
                </c:pt>
                <c:pt idx="319">
                  <c:v>9352.9835120000062</c:v>
                </c:pt>
                <c:pt idx="320">
                  <c:v>9267.2024930000043</c:v>
                </c:pt>
                <c:pt idx="321">
                  <c:v>8621.6287220000086</c:v>
                </c:pt>
                <c:pt idx="322">
                  <c:v>8397.2825579999917</c:v>
                </c:pt>
                <c:pt idx="323">
                  <c:v>8992.9243379999971</c:v>
                </c:pt>
                <c:pt idx="324">
                  <c:v>9129.9409939999896</c:v>
                </c:pt>
                <c:pt idx="325">
                  <c:v>10432.886929</c:v>
                </c:pt>
                <c:pt idx="326">
                  <c:v>10759.078234000001</c:v>
                </c:pt>
                <c:pt idx="327">
                  <c:v>12714.15643100001</c:v>
                </c:pt>
                <c:pt idx="328">
                  <c:v>12445.854865000001</c:v>
                </c:pt>
                <c:pt idx="329">
                  <c:v>11228.427196999997</c:v>
                </c:pt>
                <c:pt idx="330">
                  <c:v>9585.4206750000012</c:v>
                </c:pt>
                <c:pt idx="331">
                  <c:v>8212.4655419999908</c:v>
                </c:pt>
                <c:pt idx="332">
                  <c:v>6803.1019419999939</c:v>
                </c:pt>
                <c:pt idx="333">
                  <c:v>7349.2658780000056</c:v>
                </c:pt>
                <c:pt idx="334">
                  <c:v>7974.8210129999934</c:v>
                </c:pt>
                <c:pt idx="335">
                  <c:v>7414.0696759999992</c:v>
                </c:pt>
                <c:pt idx="336">
                  <c:v>8016.647238000005</c:v>
                </c:pt>
                <c:pt idx="337">
                  <c:v>8723.1500000000087</c:v>
                </c:pt>
                <c:pt idx="338">
                  <c:v>7456.7799999999988</c:v>
                </c:pt>
                <c:pt idx="339">
                  <c:v>7435.6999999999971</c:v>
                </c:pt>
                <c:pt idx="340">
                  <c:v>5730.0999999999913</c:v>
                </c:pt>
                <c:pt idx="341">
                  <c:v>6377.7700000000041</c:v>
                </c:pt>
                <c:pt idx="342">
                  <c:v>7180.0299999999988</c:v>
                </c:pt>
                <c:pt idx="343">
                  <c:v>7876.6699999999983</c:v>
                </c:pt>
                <c:pt idx="344">
                  <c:v>8169.4000000000087</c:v>
                </c:pt>
                <c:pt idx="345">
                  <c:v>7811.3699999999953</c:v>
                </c:pt>
                <c:pt idx="346">
                  <c:v>7818.0500000000029</c:v>
                </c:pt>
                <c:pt idx="347">
                  <c:v>6885.1900000000023</c:v>
                </c:pt>
                <c:pt idx="348">
                  <c:v>6346.9600000000064</c:v>
                </c:pt>
                <c:pt idx="349">
                  <c:v>5537.4000000000087</c:v>
                </c:pt>
                <c:pt idx="350">
                  <c:v>4867.3999999999942</c:v>
                </c:pt>
                <c:pt idx="351">
                  <c:v>5107.2400000000052</c:v>
                </c:pt>
                <c:pt idx="352">
                  <c:v>4102.7799999999988</c:v>
                </c:pt>
                <c:pt idx="353">
                  <c:v>4006.1300000000047</c:v>
                </c:pt>
                <c:pt idx="354">
                  <c:v>4129.5799999999872</c:v>
                </c:pt>
                <c:pt idx="355">
                  <c:v>3207.6800000000076</c:v>
                </c:pt>
                <c:pt idx="356">
                  <c:v>2508.1100000000006</c:v>
                </c:pt>
                <c:pt idx="357">
                  <c:v>2692.8099999999977</c:v>
                </c:pt>
                <c:pt idx="358">
                  <c:v>3412.1600000000035</c:v>
                </c:pt>
                <c:pt idx="359">
                  <c:v>2458.6199999999953</c:v>
                </c:pt>
                <c:pt idx="360">
                  <c:v>2679.1500000000087</c:v>
                </c:pt>
                <c:pt idx="361">
                  <c:v>4041.8999999999942</c:v>
                </c:pt>
                <c:pt idx="362">
                  <c:v>3222.8499999999913</c:v>
                </c:pt>
                <c:pt idx="363">
                  <c:v>2851.9900000000052</c:v>
                </c:pt>
                <c:pt idx="364">
                  <c:v>2057.3699999999953</c:v>
                </c:pt>
                <c:pt idx="365">
                  <c:v>1199.8000000000029</c:v>
                </c:pt>
                <c:pt idx="366">
                  <c:v>1295.8800000000047</c:v>
                </c:pt>
                <c:pt idx="367">
                  <c:v>1525.0600000000122</c:v>
                </c:pt>
                <c:pt idx="368">
                  <c:v>2409.9199999999983</c:v>
                </c:pt>
                <c:pt idx="369">
                  <c:v>3188.5100000000093</c:v>
                </c:pt>
                <c:pt idx="370">
                  <c:v>2354.2400000000052</c:v>
                </c:pt>
                <c:pt idx="371">
                  <c:v>1541.8800000000047</c:v>
                </c:pt>
                <c:pt idx="372">
                  <c:v>1741.8499999999913</c:v>
                </c:pt>
                <c:pt idx="373">
                  <c:v>1147.2099999999919</c:v>
                </c:pt>
                <c:pt idx="374">
                  <c:v>1599.0299999999988</c:v>
                </c:pt>
                <c:pt idx="375">
                  <c:v>3735.7900000000081</c:v>
                </c:pt>
                <c:pt idx="376">
                  <c:v>3977.3800000000047</c:v>
                </c:pt>
                <c:pt idx="377">
                  <c:v>4036.0400000000081</c:v>
                </c:pt>
                <c:pt idx="378">
                  <c:v>2155.1300000000047</c:v>
                </c:pt>
                <c:pt idx="379">
                  <c:v>229.25999999999476</c:v>
                </c:pt>
                <c:pt idx="380">
                  <c:v>-2819.2800000000134</c:v>
                </c:pt>
                <c:pt idx="381">
                  <c:v>-2702.2299999999959</c:v>
                </c:pt>
                <c:pt idx="382">
                  <c:v>-2455.3800000000047</c:v>
                </c:pt>
                <c:pt idx="383">
                  <c:v>-3013.5300000000134</c:v>
                </c:pt>
                <c:pt idx="384">
                  <c:v>-2910.2300000000105</c:v>
                </c:pt>
                <c:pt idx="385">
                  <c:v>-4055.9899999999907</c:v>
                </c:pt>
                <c:pt idx="386">
                  <c:v>-2855.0999999999913</c:v>
                </c:pt>
                <c:pt idx="387">
                  <c:v>-1918.2099999999919</c:v>
                </c:pt>
                <c:pt idx="388">
                  <c:v>-3165.3000000000029</c:v>
                </c:pt>
                <c:pt idx="389">
                  <c:v>-3257.8500000000058</c:v>
                </c:pt>
                <c:pt idx="390">
                  <c:v>-2779.0200000000041</c:v>
                </c:pt>
                <c:pt idx="391">
                  <c:v>-533.63000000000466</c:v>
                </c:pt>
                <c:pt idx="392">
                  <c:v>1144.1300000000047</c:v>
                </c:pt>
                <c:pt idx="393">
                  <c:v>4121.2100000000064</c:v>
                </c:pt>
                <c:pt idx="394">
                  <c:v>4332.6499999999942</c:v>
                </c:pt>
                <c:pt idx="395">
                  <c:v>4740.3399999999965</c:v>
                </c:pt>
                <c:pt idx="396">
                  <c:v>8539.3300000000017</c:v>
                </c:pt>
                <c:pt idx="397">
                  <c:v>12666.279999999999</c:v>
                </c:pt>
                <c:pt idx="398">
                  <c:v>18398.100000000006</c:v>
                </c:pt>
                <c:pt idx="399">
                  <c:v>15990.75999999998</c:v>
                </c:pt>
                <c:pt idx="400">
                  <c:v>13888.849999999991</c:v>
                </c:pt>
                <c:pt idx="401">
                  <c:v>14138.260000000009</c:v>
                </c:pt>
                <c:pt idx="402">
                  <c:v>13969.350000000006</c:v>
                </c:pt>
                <c:pt idx="403">
                  <c:v>13868.520000000004</c:v>
                </c:pt>
                <c:pt idx="404">
                  <c:v>14387.270000000004</c:v>
                </c:pt>
                <c:pt idx="405">
                  <c:v>13208.380000000005</c:v>
                </c:pt>
                <c:pt idx="406">
                  <c:v>13648.689999999988</c:v>
                </c:pt>
                <c:pt idx="407">
                  <c:v>13054.240000000005</c:v>
                </c:pt>
                <c:pt idx="408">
                  <c:v>11804.440000000017</c:v>
                </c:pt>
                <c:pt idx="409">
                  <c:v>10235.880000000005</c:v>
                </c:pt>
                <c:pt idx="410">
                  <c:v>6674.8300000000163</c:v>
                </c:pt>
                <c:pt idx="411">
                  <c:v>4288.5599999999977</c:v>
                </c:pt>
                <c:pt idx="412">
                  <c:v>6836.6200000000244</c:v>
                </c:pt>
                <c:pt idx="413">
                  <c:v>9642.4900000000198</c:v>
                </c:pt>
                <c:pt idx="414">
                  <c:v>8957.1599999999744</c:v>
                </c:pt>
                <c:pt idx="415">
                  <c:v>11018.75</c:v>
                </c:pt>
                <c:pt idx="416">
                  <c:v>10989.619999999995</c:v>
                </c:pt>
                <c:pt idx="417">
                  <c:v>11827.839999999997</c:v>
                </c:pt>
                <c:pt idx="418">
                  <c:v>13463.859999999986</c:v>
                </c:pt>
                <c:pt idx="419">
                  <c:v>14080.779999999999</c:v>
                </c:pt>
                <c:pt idx="420">
                  <c:v>14641.880000000005</c:v>
                </c:pt>
                <c:pt idx="421">
                  <c:v>13722.179999999993</c:v>
                </c:pt>
                <c:pt idx="422">
                  <c:v>12719.339999999997</c:v>
                </c:pt>
                <c:pt idx="423">
                  <c:v>11593.309999999998</c:v>
                </c:pt>
                <c:pt idx="424">
                  <c:v>7852.109999999986</c:v>
                </c:pt>
                <c:pt idx="425">
                  <c:v>8303.75</c:v>
                </c:pt>
                <c:pt idx="426">
                  <c:v>4842.3099999999977</c:v>
                </c:pt>
                <c:pt idx="427">
                  <c:v>5018.2799999999988</c:v>
                </c:pt>
                <c:pt idx="428">
                  <c:v>848.48999999999069</c:v>
                </c:pt>
                <c:pt idx="429">
                  <c:v>141.10000000000582</c:v>
                </c:pt>
                <c:pt idx="430">
                  <c:v>-180.60000000000582</c:v>
                </c:pt>
                <c:pt idx="431">
                  <c:v>-8136.929999999993</c:v>
                </c:pt>
                <c:pt idx="432">
                  <c:v>-11038.679999999993</c:v>
                </c:pt>
                <c:pt idx="433">
                  <c:v>-11174.869999999995</c:v>
                </c:pt>
                <c:pt idx="434">
                  <c:v>-9293.320000000007</c:v>
                </c:pt>
                <c:pt idx="435">
                  <c:v>-9096.2900000000081</c:v>
                </c:pt>
                <c:pt idx="436">
                  <c:v>-8575.7000000000116</c:v>
                </c:pt>
                <c:pt idx="437">
                  <c:v>-6195.4700000000012</c:v>
                </c:pt>
                <c:pt idx="438">
                  <c:v>-7072.5</c:v>
                </c:pt>
                <c:pt idx="439">
                  <c:v>-5992.1300000000047</c:v>
                </c:pt>
                <c:pt idx="440">
                  <c:v>-5745.9399999999732</c:v>
                </c:pt>
                <c:pt idx="441">
                  <c:v>-3828.359999999986</c:v>
                </c:pt>
                <c:pt idx="442">
                  <c:v>-3150.6900000000023</c:v>
                </c:pt>
                <c:pt idx="443">
                  <c:v>-5954.7699999999895</c:v>
                </c:pt>
                <c:pt idx="444">
                  <c:v>1649.5899999999965</c:v>
                </c:pt>
                <c:pt idx="445">
                  <c:v>2719.8600000000151</c:v>
                </c:pt>
                <c:pt idx="446">
                  <c:v>2959.4899999999907</c:v>
                </c:pt>
                <c:pt idx="447">
                  <c:v>3019.6700000000128</c:v>
                </c:pt>
                <c:pt idx="448">
                  <c:v>2677.3500000000058</c:v>
                </c:pt>
                <c:pt idx="449">
                  <c:v>3660.9700000000012</c:v>
                </c:pt>
                <c:pt idx="450">
                  <c:v>2588.4700000000012</c:v>
                </c:pt>
                <c:pt idx="451">
                  <c:v>1989.0699999999779</c:v>
                </c:pt>
                <c:pt idx="452">
                  <c:v>2240.3299999999872</c:v>
                </c:pt>
                <c:pt idx="453">
                  <c:v>2948.7200000000012</c:v>
                </c:pt>
                <c:pt idx="454">
                  <c:v>4433.0899999999965</c:v>
                </c:pt>
                <c:pt idx="455">
                  <c:v>3916.6600000000035</c:v>
                </c:pt>
                <c:pt idx="456">
                  <c:v>4966.9700000000012</c:v>
                </c:pt>
                <c:pt idx="457">
                  <c:v>3279.5199999999895</c:v>
                </c:pt>
                <c:pt idx="458">
                  <c:v>2322.5899999999965</c:v>
                </c:pt>
                <c:pt idx="459">
                  <c:v>1467.8699999999953</c:v>
                </c:pt>
                <c:pt idx="460">
                  <c:v>318.75</c:v>
                </c:pt>
                <c:pt idx="461">
                  <c:v>-14.339999999996508</c:v>
                </c:pt>
                <c:pt idx="462">
                  <c:v>-1771.7900000000081</c:v>
                </c:pt>
                <c:pt idx="463">
                  <c:v>-1715.7799999999988</c:v>
                </c:pt>
                <c:pt idx="464">
                  <c:v>-686.89999999999418</c:v>
                </c:pt>
                <c:pt idx="465">
                  <c:v>-421.27999999999884</c:v>
                </c:pt>
                <c:pt idx="466">
                  <c:v>-3522.710000000021</c:v>
                </c:pt>
                <c:pt idx="467">
                  <c:v>-5702.8800000000047</c:v>
                </c:pt>
                <c:pt idx="468">
                  <c:v>-5506.5200000000186</c:v>
                </c:pt>
                <c:pt idx="469">
                  <c:v>76.119999999995343</c:v>
                </c:pt>
                <c:pt idx="470">
                  <c:v>955.82000000000698</c:v>
                </c:pt>
                <c:pt idx="471">
                  <c:v>2812.3500000000058</c:v>
                </c:pt>
                <c:pt idx="472">
                  <c:v>1407.2099999999919</c:v>
                </c:pt>
                <c:pt idx="473">
                  <c:v>1684.359999999986</c:v>
                </c:pt>
                <c:pt idx="474">
                  <c:v>427.3300000000163</c:v>
                </c:pt>
                <c:pt idx="475">
                  <c:v>-1526.0199999999895</c:v>
                </c:pt>
                <c:pt idx="476">
                  <c:v>-1256.4100000000035</c:v>
                </c:pt>
                <c:pt idx="477">
                  <c:v>-2659.2099999999919</c:v>
                </c:pt>
                <c:pt idx="478">
                  <c:v>-3527.5599999999977</c:v>
                </c:pt>
                <c:pt idx="479">
                  <c:v>-441.10999999998603</c:v>
                </c:pt>
                <c:pt idx="480">
                  <c:v>-609.35000000000582</c:v>
                </c:pt>
                <c:pt idx="481">
                  <c:v>-488.32999999998719</c:v>
                </c:pt>
                <c:pt idx="482">
                  <c:v>-6200.7000000000116</c:v>
                </c:pt>
                <c:pt idx="483">
                  <c:v>-5889.75</c:v>
                </c:pt>
                <c:pt idx="484">
                  <c:v>-7319.8099999999977</c:v>
                </c:pt>
                <c:pt idx="485">
                  <c:v>-6645.7799999999988</c:v>
                </c:pt>
                <c:pt idx="486">
                  <c:v>-6414.1300000000047</c:v>
                </c:pt>
                <c:pt idx="487">
                  <c:v>-5549.710000000021</c:v>
                </c:pt>
                <c:pt idx="488">
                  <c:v>-3990.7600000000093</c:v>
                </c:pt>
                <c:pt idx="489">
                  <c:v>-4213.6499999999942</c:v>
                </c:pt>
                <c:pt idx="490">
                  <c:v>-5256.2099999999919</c:v>
                </c:pt>
                <c:pt idx="491">
                  <c:v>-4611.8099999999977</c:v>
                </c:pt>
                <c:pt idx="492">
                  <c:v>-5889.5200000000186</c:v>
                </c:pt>
                <c:pt idx="493">
                  <c:v>-5135.7300000000105</c:v>
                </c:pt>
                <c:pt idx="494">
                  <c:v>-6729.5199999999895</c:v>
                </c:pt>
                <c:pt idx="495">
                  <c:v>-6602.0499999999884</c:v>
                </c:pt>
                <c:pt idx="496">
                  <c:v>-6491.5599999999977</c:v>
                </c:pt>
                <c:pt idx="497">
                  <c:v>-6555.4000000000233</c:v>
                </c:pt>
                <c:pt idx="498">
                  <c:v>-6847.2999999999884</c:v>
                </c:pt>
                <c:pt idx="499">
                  <c:v>-7581.359999999986</c:v>
                </c:pt>
                <c:pt idx="500">
                  <c:v>-6679.3999999999942</c:v>
                </c:pt>
                <c:pt idx="501">
                  <c:v>-5301.0499999999884</c:v>
                </c:pt>
                <c:pt idx="502">
                  <c:v>-5442.609999999986</c:v>
                </c:pt>
                <c:pt idx="503">
                  <c:v>-3813.7799999999988</c:v>
                </c:pt>
                <c:pt idx="504">
                  <c:v>-5593.6600000000035</c:v>
                </c:pt>
                <c:pt idx="505">
                  <c:v>-6178.4099999999889</c:v>
                </c:pt>
                <c:pt idx="506">
                  <c:v>-6734.2299999999814</c:v>
                </c:pt>
                <c:pt idx="507">
                  <c:v>-5154.8100000000122</c:v>
                </c:pt>
                <c:pt idx="508">
                  <c:v>-5178.6100000000006</c:v>
                </c:pt>
                <c:pt idx="509">
                  <c:v>-6177.8600000000006</c:v>
                </c:pt>
                <c:pt idx="510">
                  <c:v>-5413.9399999999878</c:v>
                </c:pt>
                <c:pt idx="511">
                  <c:v>-3966.9400000000023</c:v>
                </c:pt>
                <c:pt idx="512">
                  <c:v>-4680.6300000000047</c:v>
                </c:pt>
                <c:pt idx="513">
                  <c:v>-5390.6600000000035</c:v>
                </c:pt>
                <c:pt idx="514">
                  <c:v>-5208.5500000000029</c:v>
                </c:pt>
                <c:pt idx="515">
                  <c:v>-6328.820000000007</c:v>
                </c:pt>
                <c:pt idx="516">
                  <c:v>-5657.8300000000163</c:v>
                </c:pt>
                <c:pt idx="517">
                  <c:v>-5810.0800000000017</c:v>
                </c:pt>
                <c:pt idx="518">
                  <c:v>-7146.9400000000023</c:v>
                </c:pt>
                <c:pt idx="519">
                  <c:v>-7509.7100000000064</c:v>
                </c:pt>
                <c:pt idx="520">
                  <c:v>-9113.4600000000064</c:v>
                </c:pt>
                <c:pt idx="521">
                  <c:v>-9948.4100000000035</c:v>
                </c:pt>
                <c:pt idx="522">
                  <c:v>-11080.61</c:v>
                </c:pt>
                <c:pt idx="523">
                  <c:v>-11528.979999999996</c:v>
                </c:pt>
                <c:pt idx="524">
                  <c:v>-11233.809999999998</c:v>
                </c:pt>
                <c:pt idx="525">
                  <c:v>-8386.0599999999977</c:v>
                </c:pt>
                <c:pt idx="526">
                  <c:v>-8458.5199999999895</c:v>
                </c:pt>
                <c:pt idx="527">
                  <c:v>-9522.39</c:v>
                </c:pt>
                <c:pt idx="528">
                  <c:v>-9593.6600000000035</c:v>
                </c:pt>
                <c:pt idx="529">
                  <c:v>-11901.339999999997</c:v>
                </c:pt>
                <c:pt idx="530">
                  <c:v>-12200.029999999999</c:v>
                </c:pt>
                <c:pt idx="531">
                  <c:v>-12352.14</c:v>
                </c:pt>
                <c:pt idx="532">
                  <c:v>-10812.599999999991</c:v>
                </c:pt>
                <c:pt idx="533">
                  <c:v>-9299.7399999999907</c:v>
                </c:pt>
                <c:pt idx="534">
                  <c:v>-7384.7299999999959</c:v>
                </c:pt>
                <c:pt idx="535">
                  <c:v>-4930.0200000000041</c:v>
                </c:pt>
                <c:pt idx="536">
                  <c:v>-5451.4400000000023</c:v>
                </c:pt>
                <c:pt idx="537">
                  <c:v>-4768.1300000000047</c:v>
                </c:pt>
                <c:pt idx="538">
                  <c:v>-6347.9600000000064</c:v>
                </c:pt>
                <c:pt idx="539">
                  <c:v>-5805.5600000000122</c:v>
                </c:pt>
                <c:pt idx="540">
                  <c:v>-5521.3899999999994</c:v>
                </c:pt>
                <c:pt idx="541">
                  <c:v>-3665.9400000000023</c:v>
                </c:pt>
                <c:pt idx="542">
                  <c:v>-2360.1000000000058</c:v>
                </c:pt>
                <c:pt idx="543">
                  <c:v>-3173.1900000000023</c:v>
                </c:pt>
                <c:pt idx="544">
                  <c:v>-4948.9199999999983</c:v>
                </c:pt>
                <c:pt idx="545">
                  <c:v>-5744.6900000000023</c:v>
                </c:pt>
                <c:pt idx="546">
                  <c:v>-6116.6699999999983</c:v>
                </c:pt>
                <c:pt idx="547">
                  <c:v>-6255.9400000000023</c:v>
                </c:pt>
                <c:pt idx="548">
                  <c:v>-9563.5399999999936</c:v>
                </c:pt>
                <c:pt idx="549">
                  <c:v>-8143.9100000000035</c:v>
                </c:pt>
                <c:pt idx="550">
                  <c:v>-9358.25</c:v>
                </c:pt>
                <c:pt idx="551">
                  <c:v>-8421.14</c:v>
                </c:pt>
                <c:pt idx="552">
                  <c:v>-8431.0399999999936</c:v>
                </c:pt>
                <c:pt idx="553">
                  <c:v>-7220.4199999999983</c:v>
                </c:pt>
                <c:pt idx="554">
                  <c:v>-10196.589999999997</c:v>
                </c:pt>
                <c:pt idx="555">
                  <c:v>-9840.8999999999942</c:v>
                </c:pt>
                <c:pt idx="556">
                  <c:v>-6849.2899999999936</c:v>
                </c:pt>
                <c:pt idx="557">
                  <c:v>358.36000000000058</c:v>
                </c:pt>
                <c:pt idx="558">
                  <c:v>1434.6199999999953</c:v>
                </c:pt>
                <c:pt idx="559">
                  <c:v>839.22999999999593</c:v>
                </c:pt>
                <c:pt idx="560">
                  <c:v>-19</c:v>
                </c:pt>
                <c:pt idx="561">
                  <c:v>1900.9600000000064</c:v>
                </c:pt>
                <c:pt idx="562">
                  <c:v>-569</c:v>
                </c:pt>
                <c:pt idx="563">
                  <c:v>-1963</c:v>
                </c:pt>
                <c:pt idx="564">
                  <c:v>-2251.3000000000029</c:v>
                </c:pt>
                <c:pt idx="565">
                  <c:v>-1212</c:v>
                </c:pt>
                <c:pt idx="566">
                  <c:v>-2795</c:v>
                </c:pt>
                <c:pt idx="567">
                  <c:v>-113</c:v>
                </c:pt>
                <c:pt idx="568">
                  <c:v>-926</c:v>
                </c:pt>
                <c:pt idx="569">
                  <c:v>-1000</c:v>
                </c:pt>
                <c:pt idx="570">
                  <c:v>-4530</c:v>
                </c:pt>
                <c:pt idx="571">
                  <c:v>-5358</c:v>
                </c:pt>
                <c:pt idx="572">
                  <c:v>-5217</c:v>
                </c:pt>
                <c:pt idx="573">
                  <c:v>-4034</c:v>
                </c:pt>
                <c:pt idx="574">
                  <c:v>-2393.9600000000064</c:v>
                </c:pt>
                <c:pt idx="575">
                  <c:v>117.58999999999651</c:v>
                </c:pt>
                <c:pt idx="576">
                  <c:v>1175.5099999999948</c:v>
                </c:pt>
                <c:pt idx="577">
                  <c:v>884.30000000000291</c:v>
                </c:pt>
                <c:pt idx="578">
                  <c:v>-313</c:v>
                </c:pt>
                <c:pt idx="579">
                  <c:v>1069</c:v>
                </c:pt>
                <c:pt idx="580">
                  <c:v>1848</c:v>
                </c:pt>
                <c:pt idx="581">
                  <c:v>1599</c:v>
                </c:pt>
                <c:pt idx="582">
                  <c:v>597</c:v>
                </c:pt>
                <c:pt idx="583">
                  <c:v>1454</c:v>
                </c:pt>
                <c:pt idx="584">
                  <c:v>2518</c:v>
                </c:pt>
                <c:pt idx="585">
                  <c:v>6728</c:v>
                </c:pt>
                <c:pt idx="586">
                  <c:v>7813</c:v>
                </c:pt>
                <c:pt idx="587">
                  <c:v>9210</c:v>
                </c:pt>
                <c:pt idx="588">
                  <c:v>9359.4100000000035</c:v>
                </c:pt>
                <c:pt idx="589">
                  <c:v>9187.4900000000052</c:v>
                </c:pt>
                <c:pt idx="590">
                  <c:v>9459</c:v>
                </c:pt>
                <c:pt idx="591">
                  <c:v>8932</c:v>
                </c:pt>
                <c:pt idx="592">
                  <c:v>6603</c:v>
                </c:pt>
                <c:pt idx="593">
                  <c:v>4104</c:v>
                </c:pt>
                <c:pt idx="594">
                  <c:v>3919</c:v>
                </c:pt>
                <c:pt idx="595">
                  <c:v>3595</c:v>
                </c:pt>
                <c:pt idx="596">
                  <c:v>819</c:v>
                </c:pt>
                <c:pt idx="597">
                  <c:v>-1345</c:v>
                </c:pt>
                <c:pt idx="598">
                  <c:v>-5578</c:v>
                </c:pt>
                <c:pt idx="599">
                  <c:v>-8467</c:v>
                </c:pt>
                <c:pt idx="600">
                  <c:v>-9744</c:v>
                </c:pt>
                <c:pt idx="601">
                  <c:v>-11029</c:v>
                </c:pt>
                <c:pt idx="602">
                  <c:v>-9991</c:v>
                </c:pt>
                <c:pt idx="603">
                  <c:v>-10468</c:v>
                </c:pt>
                <c:pt idx="604">
                  <c:v>-9331</c:v>
                </c:pt>
                <c:pt idx="605">
                  <c:v>-8054</c:v>
                </c:pt>
                <c:pt idx="606">
                  <c:v>-5463</c:v>
                </c:pt>
                <c:pt idx="607">
                  <c:v>-3974</c:v>
                </c:pt>
                <c:pt idx="608">
                  <c:v>-2024</c:v>
                </c:pt>
                <c:pt idx="609">
                  <c:v>1605</c:v>
                </c:pt>
                <c:pt idx="610">
                  <c:v>2875</c:v>
                </c:pt>
                <c:pt idx="611">
                  <c:v>3632</c:v>
                </c:pt>
                <c:pt idx="612">
                  <c:v>5236</c:v>
                </c:pt>
                <c:pt idx="613">
                  <c:v>5133</c:v>
                </c:pt>
                <c:pt idx="614">
                  <c:v>6377</c:v>
                </c:pt>
                <c:pt idx="615">
                  <c:v>4708</c:v>
                </c:pt>
                <c:pt idx="616">
                  <c:v>4117</c:v>
                </c:pt>
                <c:pt idx="617">
                  <c:v>4450</c:v>
                </c:pt>
                <c:pt idx="618">
                  <c:v>4908</c:v>
                </c:pt>
                <c:pt idx="619">
                  <c:v>3969</c:v>
                </c:pt>
                <c:pt idx="620">
                  <c:v>2232</c:v>
                </c:pt>
                <c:pt idx="621">
                  <c:v>-568</c:v>
                </c:pt>
                <c:pt idx="622">
                  <c:v>-231</c:v>
                </c:pt>
                <c:pt idx="623">
                  <c:v>-1357</c:v>
                </c:pt>
                <c:pt idx="624">
                  <c:v>-1961</c:v>
                </c:pt>
                <c:pt idx="625">
                  <c:v>-2149</c:v>
                </c:pt>
                <c:pt idx="626">
                  <c:v>-3950</c:v>
                </c:pt>
                <c:pt idx="627">
                  <c:v>-4377</c:v>
                </c:pt>
                <c:pt idx="628">
                  <c:v>-3001</c:v>
                </c:pt>
                <c:pt idx="629">
                  <c:v>-2817</c:v>
                </c:pt>
                <c:pt idx="630">
                  <c:v>-3497</c:v>
                </c:pt>
                <c:pt idx="631">
                  <c:v>-2288</c:v>
                </c:pt>
                <c:pt idx="632">
                  <c:v>-2469</c:v>
                </c:pt>
                <c:pt idx="633">
                  <c:v>939</c:v>
                </c:pt>
                <c:pt idx="634">
                  <c:v>3479</c:v>
                </c:pt>
                <c:pt idx="635">
                  <c:v>3296</c:v>
                </c:pt>
                <c:pt idx="636">
                  <c:v>2757</c:v>
                </c:pt>
                <c:pt idx="637">
                  <c:v>5739</c:v>
                </c:pt>
                <c:pt idx="638">
                  <c:v>6620</c:v>
                </c:pt>
                <c:pt idx="639">
                  <c:v>10992</c:v>
                </c:pt>
                <c:pt idx="640">
                  <c:v>11544</c:v>
                </c:pt>
                <c:pt idx="641">
                  <c:v>12462</c:v>
                </c:pt>
                <c:pt idx="642">
                  <c:v>15356</c:v>
                </c:pt>
                <c:pt idx="643">
                  <c:v>17148</c:v>
                </c:pt>
                <c:pt idx="644">
                  <c:v>15342</c:v>
                </c:pt>
                <c:pt idx="645">
                  <c:v>14766</c:v>
                </c:pt>
                <c:pt idx="646">
                  <c:v>12813</c:v>
                </c:pt>
                <c:pt idx="647">
                  <c:v>9866</c:v>
                </c:pt>
                <c:pt idx="648">
                  <c:v>10181</c:v>
                </c:pt>
                <c:pt idx="649">
                  <c:v>10549</c:v>
                </c:pt>
                <c:pt idx="650">
                  <c:v>9082</c:v>
                </c:pt>
                <c:pt idx="651">
                  <c:v>9633</c:v>
                </c:pt>
                <c:pt idx="652">
                  <c:v>5660</c:v>
                </c:pt>
                <c:pt idx="653">
                  <c:v>4002</c:v>
                </c:pt>
                <c:pt idx="654">
                  <c:v>3250</c:v>
                </c:pt>
                <c:pt idx="655">
                  <c:v>200</c:v>
                </c:pt>
                <c:pt idx="656">
                  <c:v>-1557</c:v>
                </c:pt>
                <c:pt idx="657">
                  <c:v>-855</c:v>
                </c:pt>
                <c:pt idx="658">
                  <c:v>-1111</c:v>
                </c:pt>
                <c:pt idx="659">
                  <c:v>502</c:v>
                </c:pt>
                <c:pt idx="660">
                  <c:v>2073</c:v>
                </c:pt>
                <c:pt idx="661">
                  <c:v>-578</c:v>
                </c:pt>
                <c:pt idx="662">
                  <c:v>1837</c:v>
                </c:pt>
                <c:pt idx="663">
                  <c:v>4376</c:v>
                </c:pt>
                <c:pt idx="664">
                  <c:v>5017</c:v>
                </c:pt>
                <c:pt idx="665">
                  <c:v>6548</c:v>
                </c:pt>
                <c:pt idx="666">
                  <c:v>8069</c:v>
                </c:pt>
                <c:pt idx="667">
                  <c:v>9834</c:v>
                </c:pt>
                <c:pt idx="668">
                  <c:v>12728</c:v>
                </c:pt>
                <c:pt idx="669">
                  <c:v>20192</c:v>
                </c:pt>
                <c:pt idx="670">
                  <c:v>16005</c:v>
                </c:pt>
                <c:pt idx="671">
                  <c:v>15121</c:v>
                </c:pt>
                <c:pt idx="672">
                  <c:v>13029</c:v>
                </c:pt>
                <c:pt idx="673">
                  <c:v>16458</c:v>
                </c:pt>
                <c:pt idx="674">
                  <c:v>15547</c:v>
                </c:pt>
                <c:pt idx="675">
                  <c:v>15965</c:v>
                </c:pt>
                <c:pt idx="676">
                  <c:v>13564</c:v>
                </c:pt>
                <c:pt idx="677">
                  <c:v>13232</c:v>
                </c:pt>
                <c:pt idx="678">
                  <c:v>12847</c:v>
                </c:pt>
                <c:pt idx="679">
                  <c:v>16622</c:v>
                </c:pt>
              </c:numCache>
            </c:numRef>
          </c:val>
          <c:smooth val="0"/>
          <c:extLst>
            <c:ext xmlns:c16="http://schemas.microsoft.com/office/drawing/2014/chart" uri="{C3380CC4-5D6E-409C-BE32-E72D297353CC}">
              <c16:uniqueId val="{00000000-0DF8-4D34-9686-BE37CFAAE5AF}"/>
            </c:ext>
          </c:extLst>
        </c:ser>
        <c:dLbls>
          <c:showLegendKey val="0"/>
          <c:showVal val="0"/>
          <c:showCatName val="0"/>
          <c:showSerName val="0"/>
          <c:showPercent val="0"/>
          <c:showBubbleSize val="0"/>
        </c:dLbls>
        <c:smooth val="0"/>
        <c:axId val="141098688"/>
        <c:axId val="104333424"/>
      </c:lineChart>
      <c:dateAx>
        <c:axId val="141098688"/>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4333424"/>
        <c:crosses val="autoZero"/>
        <c:auto val="1"/>
        <c:lblOffset val="100"/>
        <c:baseTimeUnit val="days"/>
      </c:dateAx>
      <c:valAx>
        <c:axId val="10433342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4109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47168295297199E-2"/>
          <c:y val="1.3708887985586083E-2"/>
          <c:w val="0.885776284711975"/>
          <c:h val="0.82750610500422217"/>
        </c:manualLayout>
      </c:layout>
      <c:lineChart>
        <c:grouping val="standard"/>
        <c:varyColors val="0"/>
        <c:ser>
          <c:idx val="0"/>
          <c:order val="0"/>
          <c:tx>
            <c:strRef>
              <c:f>DTH!$C$1</c:f>
              <c:strCache>
                <c:ptCount val="1"/>
                <c:pt idx="0">
                  <c:v> bireylerin döviz hesapları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DTH!$B$2:$B$685</c:f>
              <c:numCache>
                <c:formatCode>m/d/yyyy</c:formatCode>
                <c:ptCount val="684"/>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pt idx="680">
                  <c:v>46017</c:v>
                </c:pt>
                <c:pt idx="681">
                  <c:v>46024</c:v>
                </c:pt>
                <c:pt idx="682">
                  <c:v>46031</c:v>
                </c:pt>
                <c:pt idx="683">
                  <c:v>46038</c:v>
                </c:pt>
              </c:numCache>
            </c:numRef>
          </c:cat>
          <c:val>
            <c:numRef>
              <c:f>DTH!$C$5:$C$685</c:f>
              <c:numCache>
                <c:formatCode>_(* #,##0.00_);_(* \(#,##0.00\);_(* "-"??_);_(@_)</c:formatCode>
                <c:ptCount val="681"/>
                <c:pt idx="0">
                  <c:v>77858.058374</c:v>
                </c:pt>
                <c:pt idx="1">
                  <c:v>78964.257832999996</c:v>
                </c:pt>
                <c:pt idx="2">
                  <c:v>79634.203651999997</c:v>
                </c:pt>
                <c:pt idx="3">
                  <c:v>79853.273887000003</c:v>
                </c:pt>
                <c:pt idx="4">
                  <c:v>80655.623602000007</c:v>
                </c:pt>
                <c:pt idx="5">
                  <c:v>80351.913172</c:v>
                </c:pt>
                <c:pt idx="6">
                  <c:v>80156.365118999995</c:v>
                </c:pt>
                <c:pt idx="7">
                  <c:v>79307.744250999996</c:v>
                </c:pt>
                <c:pt idx="8">
                  <c:v>78598.017989999993</c:v>
                </c:pt>
                <c:pt idx="9">
                  <c:v>78504.976997000005</c:v>
                </c:pt>
                <c:pt idx="10">
                  <c:v>78093.298483999999</c:v>
                </c:pt>
                <c:pt idx="11">
                  <c:v>77324.736235000004</c:v>
                </c:pt>
                <c:pt idx="12">
                  <c:v>77133.158427999995</c:v>
                </c:pt>
                <c:pt idx="13">
                  <c:v>77818.121574999997</c:v>
                </c:pt>
                <c:pt idx="14">
                  <c:v>78921.064322999999</c:v>
                </c:pt>
                <c:pt idx="15">
                  <c:v>78917.108877999999</c:v>
                </c:pt>
                <c:pt idx="16">
                  <c:v>79235.551817</c:v>
                </c:pt>
                <c:pt idx="17">
                  <c:v>79642.017768000005</c:v>
                </c:pt>
                <c:pt idx="18">
                  <c:v>79126.906193999996</c:v>
                </c:pt>
                <c:pt idx="19">
                  <c:v>77559.293684999997</c:v>
                </c:pt>
                <c:pt idx="20">
                  <c:v>76570.593470000007</c:v>
                </c:pt>
                <c:pt idx="21">
                  <c:v>75979.828433999995</c:v>
                </c:pt>
                <c:pt idx="22">
                  <c:v>75543.900278999994</c:v>
                </c:pt>
                <c:pt idx="23">
                  <c:v>75395.872132000004</c:v>
                </c:pt>
                <c:pt idx="24">
                  <c:v>73728.986472999997</c:v>
                </c:pt>
                <c:pt idx="25">
                  <c:v>72676.102505000003</c:v>
                </c:pt>
                <c:pt idx="26">
                  <c:v>72517.428893999997</c:v>
                </c:pt>
                <c:pt idx="27">
                  <c:v>73437.194084999996</c:v>
                </c:pt>
                <c:pt idx="28">
                  <c:v>74505.733848999997</c:v>
                </c:pt>
                <c:pt idx="29">
                  <c:v>75841.041681000002</c:v>
                </c:pt>
                <c:pt idx="30">
                  <c:v>76308.518580000004</c:v>
                </c:pt>
                <c:pt idx="31">
                  <c:v>76659.857977000007</c:v>
                </c:pt>
                <c:pt idx="32">
                  <c:v>78008.711748000002</c:v>
                </c:pt>
                <c:pt idx="33">
                  <c:v>78504.427832000001</c:v>
                </c:pt>
                <c:pt idx="34">
                  <c:v>78803.729735000001</c:v>
                </c:pt>
                <c:pt idx="35">
                  <c:v>78463.099193999995</c:v>
                </c:pt>
                <c:pt idx="36">
                  <c:v>78512.400223999997</c:v>
                </c:pt>
                <c:pt idx="37">
                  <c:v>79825.462241999994</c:v>
                </c:pt>
                <c:pt idx="38">
                  <c:v>79115.758663000001</c:v>
                </c:pt>
                <c:pt idx="39">
                  <c:v>79167.419188</c:v>
                </c:pt>
                <c:pt idx="40">
                  <c:v>79609.899575999996</c:v>
                </c:pt>
                <c:pt idx="41">
                  <c:v>79806.904672000004</c:v>
                </c:pt>
                <c:pt idx="42">
                  <c:v>80872.912104000003</c:v>
                </c:pt>
                <c:pt idx="43">
                  <c:v>80001.840349000006</c:v>
                </c:pt>
                <c:pt idx="44">
                  <c:v>79449.284652000002</c:v>
                </c:pt>
                <c:pt idx="45">
                  <c:v>80297.114159999997</c:v>
                </c:pt>
                <c:pt idx="46">
                  <c:v>81317.773784000005</c:v>
                </c:pt>
                <c:pt idx="47">
                  <c:v>82713.192903000003</c:v>
                </c:pt>
                <c:pt idx="48">
                  <c:v>82659.772649999999</c:v>
                </c:pt>
                <c:pt idx="49">
                  <c:v>83289.817928000004</c:v>
                </c:pt>
                <c:pt idx="50">
                  <c:v>83178.104852000004</c:v>
                </c:pt>
                <c:pt idx="51">
                  <c:v>83501.635446</c:v>
                </c:pt>
                <c:pt idx="52">
                  <c:v>82391.510150999995</c:v>
                </c:pt>
                <c:pt idx="53">
                  <c:v>82818.973306999993</c:v>
                </c:pt>
                <c:pt idx="54">
                  <c:v>83331.971564000007</c:v>
                </c:pt>
                <c:pt idx="55">
                  <c:v>84626.626143000001</c:v>
                </c:pt>
                <c:pt idx="56">
                  <c:v>84826.360046999995</c:v>
                </c:pt>
                <c:pt idx="57">
                  <c:v>86410.350237999999</c:v>
                </c:pt>
                <c:pt idx="58">
                  <c:v>87774.326266999997</c:v>
                </c:pt>
                <c:pt idx="59">
                  <c:v>87996</c:v>
                </c:pt>
                <c:pt idx="60">
                  <c:v>88059</c:v>
                </c:pt>
                <c:pt idx="61">
                  <c:v>89038</c:v>
                </c:pt>
                <c:pt idx="62">
                  <c:v>88740</c:v>
                </c:pt>
                <c:pt idx="63">
                  <c:v>88478</c:v>
                </c:pt>
                <c:pt idx="64">
                  <c:v>89482</c:v>
                </c:pt>
                <c:pt idx="65">
                  <c:v>90720</c:v>
                </c:pt>
                <c:pt idx="66">
                  <c:v>91860</c:v>
                </c:pt>
                <c:pt idx="67">
                  <c:v>91613</c:v>
                </c:pt>
                <c:pt idx="68">
                  <c:v>91476</c:v>
                </c:pt>
                <c:pt idx="69">
                  <c:v>91735</c:v>
                </c:pt>
                <c:pt idx="70">
                  <c:v>91945</c:v>
                </c:pt>
                <c:pt idx="71">
                  <c:v>91933</c:v>
                </c:pt>
                <c:pt idx="72">
                  <c:v>91813</c:v>
                </c:pt>
                <c:pt idx="73">
                  <c:v>91810</c:v>
                </c:pt>
                <c:pt idx="74">
                  <c:v>91575</c:v>
                </c:pt>
                <c:pt idx="75">
                  <c:v>91143</c:v>
                </c:pt>
                <c:pt idx="76">
                  <c:v>90538</c:v>
                </c:pt>
                <c:pt idx="77">
                  <c:v>89687</c:v>
                </c:pt>
                <c:pt idx="78">
                  <c:v>89156</c:v>
                </c:pt>
                <c:pt idx="79">
                  <c:v>89144</c:v>
                </c:pt>
                <c:pt idx="80">
                  <c:v>89023</c:v>
                </c:pt>
                <c:pt idx="81">
                  <c:v>90078</c:v>
                </c:pt>
                <c:pt idx="82">
                  <c:v>89756.049622000006</c:v>
                </c:pt>
                <c:pt idx="83">
                  <c:v>89565.470017</c:v>
                </c:pt>
                <c:pt idx="84">
                  <c:v>90048</c:v>
                </c:pt>
                <c:pt idx="85">
                  <c:v>89853</c:v>
                </c:pt>
                <c:pt idx="86">
                  <c:v>90639</c:v>
                </c:pt>
                <c:pt idx="87">
                  <c:v>90902</c:v>
                </c:pt>
                <c:pt idx="88">
                  <c:v>90181</c:v>
                </c:pt>
                <c:pt idx="89">
                  <c:v>89989</c:v>
                </c:pt>
                <c:pt idx="90">
                  <c:v>89678</c:v>
                </c:pt>
                <c:pt idx="91">
                  <c:v>90009</c:v>
                </c:pt>
                <c:pt idx="92">
                  <c:v>90765</c:v>
                </c:pt>
                <c:pt idx="93">
                  <c:v>91624</c:v>
                </c:pt>
                <c:pt idx="94">
                  <c:v>92199</c:v>
                </c:pt>
                <c:pt idx="95">
                  <c:v>92993</c:v>
                </c:pt>
                <c:pt idx="96">
                  <c:v>92938</c:v>
                </c:pt>
                <c:pt idx="97">
                  <c:v>93278</c:v>
                </c:pt>
                <c:pt idx="98">
                  <c:v>93522</c:v>
                </c:pt>
                <c:pt idx="99">
                  <c:v>93345</c:v>
                </c:pt>
                <c:pt idx="100">
                  <c:v>92316</c:v>
                </c:pt>
                <c:pt idx="101">
                  <c:v>90985</c:v>
                </c:pt>
                <c:pt idx="102">
                  <c:v>88099</c:v>
                </c:pt>
                <c:pt idx="103">
                  <c:v>88038</c:v>
                </c:pt>
                <c:pt idx="104">
                  <c:v>87680</c:v>
                </c:pt>
                <c:pt idx="105">
                  <c:v>88907</c:v>
                </c:pt>
                <c:pt idx="106">
                  <c:v>89020</c:v>
                </c:pt>
                <c:pt idx="107">
                  <c:v>88017</c:v>
                </c:pt>
                <c:pt idx="108">
                  <c:v>86180</c:v>
                </c:pt>
                <c:pt idx="109">
                  <c:v>85681</c:v>
                </c:pt>
                <c:pt idx="110">
                  <c:v>86137</c:v>
                </c:pt>
                <c:pt idx="111">
                  <c:v>86939</c:v>
                </c:pt>
                <c:pt idx="112">
                  <c:v>86576</c:v>
                </c:pt>
                <c:pt idx="113">
                  <c:v>85814</c:v>
                </c:pt>
                <c:pt idx="114">
                  <c:v>85072</c:v>
                </c:pt>
                <c:pt idx="115">
                  <c:v>86823</c:v>
                </c:pt>
                <c:pt idx="116">
                  <c:v>87489</c:v>
                </c:pt>
                <c:pt idx="117">
                  <c:v>88339</c:v>
                </c:pt>
                <c:pt idx="118">
                  <c:v>87345</c:v>
                </c:pt>
                <c:pt idx="119">
                  <c:v>87067</c:v>
                </c:pt>
                <c:pt idx="120">
                  <c:v>87399</c:v>
                </c:pt>
                <c:pt idx="121">
                  <c:v>90287</c:v>
                </c:pt>
                <c:pt idx="122">
                  <c:v>90940.034096000003</c:v>
                </c:pt>
                <c:pt idx="123">
                  <c:v>93571</c:v>
                </c:pt>
                <c:pt idx="124">
                  <c:v>93863</c:v>
                </c:pt>
                <c:pt idx="125">
                  <c:v>94024</c:v>
                </c:pt>
                <c:pt idx="126">
                  <c:v>94464</c:v>
                </c:pt>
                <c:pt idx="127">
                  <c:v>95713</c:v>
                </c:pt>
                <c:pt idx="128">
                  <c:v>96482</c:v>
                </c:pt>
                <c:pt idx="129">
                  <c:v>96889</c:v>
                </c:pt>
                <c:pt idx="130">
                  <c:v>96778</c:v>
                </c:pt>
                <c:pt idx="131">
                  <c:v>97396</c:v>
                </c:pt>
                <c:pt idx="132">
                  <c:v>97774</c:v>
                </c:pt>
                <c:pt idx="133">
                  <c:v>96300</c:v>
                </c:pt>
                <c:pt idx="134">
                  <c:v>95570</c:v>
                </c:pt>
                <c:pt idx="135">
                  <c:v>95286</c:v>
                </c:pt>
                <c:pt idx="136">
                  <c:v>95388</c:v>
                </c:pt>
                <c:pt idx="137">
                  <c:v>95874</c:v>
                </c:pt>
                <c:pt idx="138">
                  <c:v>95216</c:v>
                </c:pt>
                <c:pt idx="139">
                  <c:v>94057</c:v>
                </c:pt>
                <c:pt idx="140">
                  <c:v>94082.320800000001</c:v>
                </c:pt>
                <c:pt idx="141">
                  <c:v>95139</c:v>
                </c:pt>
                <c:pt idx="142">
                  <c:v>94582.422399999996</c:v>
                </c:pt>
                <c:pt idx="143">
                  <c:v>95143.388231000004</c:v>
                </c:pt>
                <c:pt idx="144">
                  <c:v>96856.896112000002</c:v>
                </c:pt>
                <c:pt idx="145">
                  <c:v>97668.745135000005</c:v>
                </c:pt>
                <c:pt idx="146">
                  <c:v>97358</c:v>
                </c:pt>
                <c:pt idx="147">
                  <c:v>97634</c:v>
                </c:pt>
                <c:pt idx="148">
                  <c:v>95587.28009</c:v>
                </c:pt>
                <c:pt idx="149">
                  <c:v>95830.708914000003</c:v>
                </c:pt>
                <c:pt idx="150">
                  <c:v>96032.836423999994</c:v>
                </c:pt>
                <c:pt idx="151">
                  <c:v>95495.313364000001</c:v>
                </c:pt>
                <c:pt idx="152">
                  <c:v>96242.825712000005</c:v>
                </c:pt>
                <c:pt idx="153">
                  <c:v>96013.320638999998</c:v>
                </c:pt>
                <c:pt idx="154">
                  <c:v>95338.240936999995</c:v>
                </c:pt>
                <c:pt idx="155">
                  <c:v>95032.331821999993</c:v>
                </c:pt>
                <c:pt idx="156">
                  <c:v>94487.521353999997</c:v>
                </c:pt>
                <c:pt idx="157">
                  <c:v>92247.089328999995</c:v>
                </c:pt>
                <c:pt idx="158">
                  <c:v>91146.607631999999</c:v>
                </c:pt>
                <c:pt idx="159">
                  <c:v>91281.493606000004</c:v>
                </c:pt>
                <c:pt idx="160">
                  <c:v>92292.162161999993</c:v>
                </c:pt>
                <c:pt idx="161">
                  <c:v>95124.136469999998</c:v>
                </c:pt>
                <c:pt idx="162">
                  <c:v>96155.964301</c:v>
                </c:pt>
                <c:pt idx="163">
                  <c:v>95755.145120000001</c:v>
                </c:pt>
                <c:pt idx="164">
                  <c:v>96176.934970000002</c:v>
                </c:pt>
                <c:pt idx="165">
                  <c:v>97325.406166000001</c:v>
                </c:pt>
                <c:pt idx="166">
                  <c:v>98853.851670999997</c:v>
                </c:pt>
                <c:pt idx="167">
                  <c:v>100562.72504200001</c:v>
                </c:pt>
                <c:pt idx="168">
                  <c:v>100290.653106</c:v>
                </c:pt>
                <c:pt idx="169">
                  <c:v>101800.480542</c:v>
                </c:pt>
                <c:pt idx="170">
                  <c:v>102091.26641500001</c:v>
                </c:pt>
                <c:pt idx="171">
                  <c:v>102280.38024300001</c:v>
                </c:pt>
                <c:pt idx="172">
                  <c:v>103082.547398</c:v>
                </c:pt>
                <c:pt idx="173">
                  <c:v>104111.322652</c:v>
                </c:pt>
                <c:pt idx="174">
                  <c:v>101340.78522000001</c:v>
                </c:pt>
                <c:pt idx="175">
                  <c:v>99880.769543000002</c:v>
                </c:pt>
                <c:pt idx="176">
                  <c:v>98431.514958</c:v>
                </c:pt>
                <c:pt idx="177">
                  <c:v>97877.091098999997</c:v>
                </c:pt>
                <c:pt idx="178">
                  <c:v>98573.041708000004</c:v>
                </c:pt>
                <c:pt idx="179">
                  <c:v>99378.135861999996</c:v>
                </c:pt>
                <c:pt idx="180">
                  <c:v>98573.499479000006</c:v>
                </c:pt>
                <c:pt idx="181">
                  <c:v>98623.539046999998</c:v>
                </c:pt>
                <c:pt idx="182">
                  <c:v>99017.979942999998</c:v>
                </c:pt>
                <c:pt idx="183">
                  <c:v>98814.520424000002</c:v>
                </c:pt>
                <c:pt idx="184">
                  <c:v>99627.488845999993</c:v>
                </c:pt>
                <c:pt idx="185">
                  <c:v>92644.351490999994</c:v>
                </c:pt>
                <c:pt idx="186">
                  <c:v>91980.703294999999</c:v>
                </c:pt>
                <c:pt idx="187">
                  <c:v>91621.105513000002</c:v>
                </c:pt>
                <c:pt idx="188">
                  <c:v>92555.790726000007</c:v>
                </c:pt>
                <c:pt idx="189">
                  <c:v>93455.705677000005</c:v>
                </c:pt>
                <c:pt idx="190">
                  <c:v>93597.711691000004</c:v>
                </c:pt>
                <c:pt idx="191">
                  <c:v>93070.626665999996</c:v>
                </c:pt>
                <c:pt idx="192">
                  <c:v>93283.779502000005</c:v>
                </c:pt>
                <c:pt idx="193">
                  <c:v>93008.101175000003</c:v>
                </c:pt>
                <c:pt idx="194">
                  <c:v>92682.073269999993</c:v>
                </c:pt>
                <c:pt idx="195">
                  <c:v>91086.166803999993</c:v>
                </c:pt>
                <c:pt idx="196">
                  <c:v>90340.752768999999</c:v>
                </c:pt>
                <c:pt idx="197">
                  <c:v>89540.594498000006</c:v>
                </c:pt>
                <c:pt idx="198">
                  <c:v>89844.560582000006</c:v>
                </c:pt>
                <c:pt idx="199">
                  <c:v>89755.401935000002</c:v>
                </c:pt>
                <c:pt idx="200">
                  <c:v>90181.379004999995</c:v>
                </c:pt>
                <c:pt idx="201">
                  <c:v>88586.514414999998</c:v>
                </c:pt>
                <c:pt idx="202">
                  <c:v>88588.850109999999</c:v>
                </c:pt>
                <c:pt idx="203">
                  <c:v>88913.864369000003</c:v>
                </c:pt>
                <c:pt idx="204">
                  <c:v>89086.230330000006</c:v>
                </c:pt>
                <c:pt idx="205">
                  <c:v>88913.852910999994</c:v>
                </c:pt>
                <c:pt idx="206">
                  <c:v>88717.496486000004</c:v>
                </c:pt>
                <c:pt idx="207">
                  <c:v>88744.992083999998</c:v>
                </c:pt>
                <c:pt idx="208">
                  <c:v>89423.197744000005</c:v>
                </c:pt>
                <c:pt idx="209">
                  <c:v>87186.122640999994</c:v>
                </c:pt>
                <c:pt idx="210">
                  <c:v>86828.418411000006</c:v>
                </c:pt>
                <c:pt idx="211">
                  <c:v>86643.001524000007</c:v>
                </c:pt>
                <c:pt idx="212">
                  <c:v>86756.344163999995</c:v>
                </c:pt>
                <c:pt idx="213">
                  <c:v>88910.698376999993</c:v>
                </c:pt>
                <c:pt idx="214">
                  <c:v>89566.406082999994</c:v>
                </c:pt>
                <c:pt idx="215">
                  <c:v>90669.849854999993</c:v>
                </c:pt>
                <c:pt idx="216">
                  <c:v>90993.615082000004</c:v>
                </c:pt>
                <c:pt idx="217">
                  <c:v>90925.447839999993</c:v>
                </c:pt>
                <c:pt idx="218">
                  <c:v>90813.961909999998</c:v>
                </c:pt>
                <c:pt idx="219">
                  <c:v>92511.435586000007</c:v>
                </c:pt>
                <c:pt idx="220">
                  <c:v>93493.790815</c:v>
                </c:pt>
                <c:pt idx="221">
                  <c:v>89671.310400000002</c:v>
                </c:pt>
                <c:pt idx="222">
                  <c:v>92745.260349000004</c:v>
                </c:pt>
                <c:pt idx="223">
                  <c:v>92849.309068999995</c:v>
                </c:pt>
                <c:pt idx="224">
                  <c:v>93929.188689999995</c:v>
                </c:pt>
                <c:pt idx="225">
                  <c:v>97259.137321999995</c:v>
                </c:pt>
                <c:pt idx="226">
                  <c:v>98255.675881999996</c:v>
                </c:pt>
                <c:pt idx="227">
                  <c:v>98056.769685000007</c:v>
                </c:pt>
                <c:pt idx="228">
                  <c:v>98151.535489000002</c:v>
                </c:pt>
                <c:pt idx="229">
                  <c:v>98712.820026000001</c:v>
                </c:pt>
                <c:pt idx="230">
                  <c:v>100420.884165</c:v>
                </c:pt>
                <c:pt idx="231">
                  <c:v>100619.158345</c:v>
                </c:pt>
                <c:pt idx="232">
                  <c:v>101574.10018199999</c:v>
                </c:pt>
                <c:pt idx="233">
                  <c:v>102118.429369</c:v>
                </c:pt>
                <c:pt idx="234">
                  <c:v>102588.416201</c:v>
                </c:pt>
                <c:pt idx="235">
                  <c:v>100896.652703</c:v>
                </c:pt>
                <c:pt idx="236">
                  <c:v>100354.69486</c:v>
                </c:pt>
                <c:pt idx="237">
                  <c:v>100675.576522</c:v>
                </c:pt>
                <c:pt idx="238">
                  <c:v>100291.366825</c:v>
                </c:pt>
                <c:pt idx="239">
                  <c:v>99903.735895000005</c:v>
                </c:pt>
                <c:pt idx="240">
                  <c:v>99348.516749999995</c:v>
                </c:pt>
                <c:pt idx="241">
                  <c:v>98898.487221999996</c:v>
                </c:pt>
                <c:pt idx="242">
                  <c:v>100152.03546100001</c:v>
                </c:pt>
                <c:pt idx="243">
                  <c:v>101303.057338</c:v>
                </c:pt>
                <c:pt idx="244">
                  <c:v>102135.97237600001</c:v>
                </c:pt>
                <c:pt idx="245">
                  <c:v>102193.731453</c:v>
                </c:pt>
                <c:pt idx="246">
                  <c:v>101677.64952200001</c:v>
                </c:pt>
                <c:pt idx="247">
                  <c:v>100396.179137</c:v>
                </c:pt>
                <c:pt idx="248">
                  <c:v>99142.431769999996</c:v>
                </c:pt>
                <c:pt idx="249">
                  <c:v>97448.496518</c:v>
                </c:pt>
                <c:pt idx="250">
                  <c:v>96902.699762000004</c:v>
                </c:pt>
                <c:pt idx="251">
                  <c:v>94349.552507999993</c:v>
                </c:pt>
                <c:pt idx="252">
                  <c:v>92972.462495</c:v>
                </c:pt>
                <c:pt idx="253">
                  <c:v>92805.922783000002</c:v>
                </c:pt>
                <c:pt idx="254">
                  <c:v>93208.89804</c:v>
                </c:pt>
                <c:pt idx="255">
                  <c:v>93516.663310000004</c:v>
                </c:pt>
                <c:pt idx="256">
                  <c:v>93989.771708</c:v>
                </c:pt>
                <c:pt idx="257">
                  <c:v>94742.439043000006</c:v>
                </c:pt>
                <c:pt idx="258">
                  <c:v>95010.676143999997</c:v>
                </c:pt>
                <c:pt idx="259">
                  <c:v>95932.105410999997</c:v>
                </c:pt>
                <c:pt idx="260">
                  <c:v>97170.048456999997</c:v>
                </c:pt>
                <c:pt idx="261">
                  <c:v>98103.755753000005</c:v>
                </c:pt>
                <c:pt idx="262">
                  <c:v>98479.616777999996</c:v>
                </c:pt>
                <c:pt idx="263">
                  <c:v>98630.276257999998</c:v>
                </c:pt>
                <c:pt idx="264">
                  <c:v>99911.321733000004</c:v>
                </c:pt>
                <c:pt idx="265">
                  <c:v>100072.982309</c:v>
                </c:pt>
                <c:pt idx="266">
                  <c:v>98742.304086000004</c:v>
                </c:pt>
                <c:pt idx="267">
                  <c:v>100041.249218</c:v>
                </c:pt>
                <c:pt idx="268">
                  <c:v>99659.762749999994</c:v>
                </c:pt>
                <c:pt idx="269">
                  <c:v>99341.608489000006</c:v>
                </c:pt>
                <c:pt idx="270">
                  <c:v>99173.448231000002</c:v>
                </c:pt>
                <c:pt idx="271">
                  <c:v>97951.806809000002</c:v>
                </c:pt>
                <c:pt idx="272">
                  <c:v>96708.909736000001</c:v>
                </c:pt>
                <c:pt idx="273">
                  <c:v>96054.567624999996</c:v>
                </c:pt>
                <c:pt idx="274">
                  <c:v>95035.197067999994</c:v>
                </c:pt>
                <c:pt idx="275">
                  <c:v>95113.231782000003</c:v>
                </c:pt>
                <c:pt idx="276">
                  <c:v>95714.397551999995</c:v>
                </c:pt>
                <c:pt idx="277">
                  <c:v>95511.432719999997</c:v>
                </c:pt>
                <c:pt idx="278">
                  <c:v>94160.610199000002</c:v>
                </c:pt>
                <c:pt idx="279">
                  <c:v>93995.077072999993</c:v>
                </c:pt>
                <c:pt idx="280">
                  <c:v>93099.267355999997</c:v>
                </c:pt>
                <c:pt idx="281">
                  <c:v>94874.503161999994</c:v>
                </c:pt>
                <c:pt idx="282">
                  <c:v>95287.974017999994</c:v>
                </c:pt>
                <c:pt idx="283">
                  <c:v>96699.291108999998</c:v>
                </c:pt>
                <c:pt idx="284">
                  <c:v>96163.768517999997</c:v>
                </c:pt>
                <c:pt idx="285">
                  <c:v>94691.06293</c:v>
                </c:pt>
                <c:pt idx="286">
                  <c:v>95101.709895000007</c:v>
                </c:pt>
                <c:pt idx="287">
                  <c:v>95196.165160999997</c:v>
                </c:pt>
                <c:pt idx="288">
                  <c:v>91736.413801000002</c:v>
                </c:pt>
                <c:pt idx="289">
                  <c:v>92231.393616999994</c:v>
                </c:pt>
                <c:pt idx="290">
                  <c:v>92219.831825000001</c:v>
                </c:pt>
                <c:pt idx="291">
                  <c:v>91474.820315999998</c:v>
                </c:pt>
                <c:pt idx="292">
                  <c:v>91594.818079000004</c:v>
                </c:pt>
                <c:pt idx="293">
                  <c:v>86132.462409</c:v>
                </c:pt>
                <c:pt idx="294">
                  <c:v>86310.711037999994</c:v>
                </c:pt>
                <c:pt idx="295">
                  <c:v>87219.130359999996</c:v>
                </c:pt>
                <c:pt idx="296">
                  <c:v>86545.766136999999</c:v>
                </c:pt>
                <c:pt idx="297">
                  <c:v>88257.089728999999</c:v>
                </c:pt>
                <c:pt idx="298">
                  <c:v>89387.483903999993</c:v>
                </c:pt>
                <c:pt idx="299">
                  <c:v>90048.096334000002</c:v>
                </c:pt>
                <c:pt idx="300">
                  <c:v>89781.027744000006</c:v>
                </c:pt>
                <c:pt idx="301">
                  <c:v>90529.778181000001</c:v>
                </c:pt>
                <c:pt idx="302">
                  <c:v>90965.281646000003</c:v>
                </c:pt>
                <c:pt idx="303">
                  <c:v>91729.696473999997</c:v>
                </c:pt>
                <c:pt idx="304">
                  <c:v>92574.414546</c:v>
                </c:pt>
                <c:pt idx="305">
                  <c:v>93023.691628999994</c:v>
                </c:pt>
                <c:pt idx="306">
                  <c:v>93851.670264999993</c:v>
                </c:pt>
                <c:pt idx="307">
                  <c:v>94493.017766000004</c:v>
                </c:pt>
                <c:pt idx="308">
                  <c:v>94570.598423999996</c:v>
                </c:pt>
                <c:pt idx="309">
                  <c:v>94967.239006000003</c:v>
                </c:pt>
                <c:pt idx="310">
                  <c:v>95303.313070999997</c:v>
                </c:pt>
                <c:pt idx="311">
                  <c:v>96267.751766000001</c:v>
                </c:pt>
                <c:pt idx="312">
                  <c:v>96540.443568999995</c:v>
                </c:pt>
                <c:pt idx="313">
                  <c:v>96687.695135000002</c:v>
                </c:pt>
                <c:pt idx="314">
                  <c:v>97439.912802999999</c:v>
                </c:pt>
                <c:pt idx="315">
                  <c:v>98791.529324999996</c:v>
                </c:pt>
                <c:pt idx="316">
                  <c:v>100097.904458</c:v>
                </c:pt>
                <c:pt idx="317">
                  <c:v>101927.39805800001</c:v>
                </c:pt>
                <c:pt idx="318">
                  <c:v>102290.894122</c:v>
                </c:pt>
                <c:pt idx="319">
                  <c:v>102473.298987</c:v>
                </c:pt>
                <c:pt idx="320">
                  <c:v>102890.300324</c:v>
                </c:pt>
                <c:pt idx="321">
                  <c:v>103563.52276199999</c:v>
                </c:pt>
                <c:pt idx="322">
                  <c:v>104097.18</c:v>
                </c:pt>
                <c:pt idx="323">
                  <c:v>105736.2</c:v>
                </c:pt>
                <c:pt idx="324">
                  <c:v>107026.83</c:v>
                </c:pt>
                <c:pt idx="325">
                  <c:v>109254.6</c:v>
                </c:pt>
                <c:pt idx="326">
                  <c:v>109133.55</c:v>
                </c:pt>
                <c:pt idx="327">
                  <c:v>108668.34</c:v>
                </c:pt>
                <c:pt idx="328">
                  <c:v>108376.95</c:v>
                </c:pt>
                <c:pt idx="329">
                  <c:v>108310.37</c:v>
                </c:pt>
                <c:pt idx="330">
                  <c:v>108730.5</c:v>
                </c:pt>
                <c:pt idx="331">
                  <c:v>109640.16</c:v>
                </c:pt>
                <c:pt idx="332">
                  <c:v>110448.12</c:v>
                </c:pt>
                <c:pt idx="333">
                  <c:v>110304.37</c:v>
                </c:pt>
                <c:pt idx="334">
                  <c:v>111580.17</c:v>
                </c:pt>
                <c:pt idx="335">
                  <c:v>112820.33</c:v>
                </c:pt>
                <c:pt idx="336">
                  <c:v>113192.98</c:v>
                </c:pt>
                <c:pt idx="337">
                  <c:v>114462.53</c:v>
                </c:pt>
                <c:pt idx="338">
                  <c:v>114984.7</c:v>
                </c:pt>
                <c:pt idx="339">
                  <c:v>115511.32</c:v>
                </c:pt>
                <c:pt idx="340">
                  <c:v>115848.37</c:v>
                </c:pt>
                <c:pt idx="341">
                  <c:v>116253.62</c:v>
                </c:pt>
                <c:pt idx="342">
                  <c:v>116479.77</c:v>
                </c:pt>
                <c:pt idx="343">
                  <c:v>116541.87</c:v>
                </c:pt>
                <c:pt idx="344">
                  <c:v>117458.21</c:v>
                </c:pt>
                <c:pt idx="345">
                  <c:v>117333.31</c:v>
                </c:pt>
                <c:pt idx="346">
                  <c:v>116651.33</c:v>
                </c:pt>
                <c:pt idx="347">
                  <c:v>117117.57</c:v>
                </c:pt>
                <c:pt idx="348">
                  <c:v>117687.73</c:v>
                </c:pt>
                <c:pt idx="349">
                  <c:v>118300.22</c:v>
                </c:pt>
                <c:pt idx="350">
                  <c:v>118565.31</c:v>
                </c:pt>
                <c:pt idx="351">
                  <c:v>118990.83</c:v>
                </c:pt>
                <c:pt idx="352">
                  <c:v>119640.9</c:v>
                </c:pt>
                <c:pt idx="353">
                  <c:v>119056.05</c:v>
                </c:pt>
                <c:pt idx="354">
                  <c:v>118761.73</c:v>
                </c:pt>
                <c:pt idx="355">
                  <c:v>119172.58</c:v>
                </c:pt>
                <c:pt idx="356">
                  <c:v>119954.03</c:v>
                </c:pt>
                <c:pt idx="357">
                  <c:v>119916.83</c:v>
                </c:pt>
                <c:pt idx="358">
                  <c:v>120012.46</c:v>
                </c:pt>
                <c:pt idx="359">
                  <c:v>120693.23</c:v>
                </c:pt>
                <c:pt idx="360">
                  <c:v>120340.42</c:v>
                </c:pt>
                <c:pt idx="361">
                  <c:v>120539.72</c:v>
                </c:pt>
                <c:pt idx="362">
                  <c:v>120357.59</c:v>
                </c:pt>
                <c:pt idx="363">
                  <c:v>119765.11</c:v>
                </c:pt>
                <c:pt idx="364">
                  <c:v>120286.71</c:v>
                </c:pt>
                <c:pt idx="365">
                  <c:v>121165.96</c:v>
                </c:pt>
                <c:pt idx="366">
                  <c:v>121465.97</c:v>
                </c:pt>
                <c:pt idx="367">
                  <c:v>121950.24</c:v>
                </c:pt>
                <c:pt idx="368">
                  <c:v>121526.82</c:v>
                </c:pt>
                <c:pt idx="369">
                  <c:v>121495.91</c:v>
                </c:pt>
                <c:pt idx="370">
                  <c:v>121658.68</c:v>
                </c:pt>
                <c:pt idx="371">
                  <c:v>121159.67</c:v>
                </c:pt>
                <c:pt idx="372">
                  <c:v>122292.26</c:v>
                </c:pt>
                <c:pt idx="373">
                  <c:v>124076.21</c:v>
                </c:pt>
                <c:pt idx="374">
                  <c:v>124517.1</c:v>
                </c:pt>
                <c:pt idx="375">
                  <c:v>124393.63</c:v>
                </c:pt>
                <c:pt idx="376">
                  <c:v>121920.24</c:v>
                </c:pt>
                <c:pt idx="377">
                  <c:v>120515.97</c:v>
                </c:pt>
                <c:pt idx="378">
                  <c:v>118346.68</c:v>
                </c:pt>
                <c:pt idx="379">
                  <c:v>118763.74</c:v>
                </c:pt>
                <c:pt idx="380">
                  <c:v>119494.86</c:v>
                </c:pt>
                <c:pt idx="381">
                  <c:v>118513.29</c:v>
                </c:pt>
                <c:pt idx="382">
                  <c:v>118585.68</c:v>
                </c:pt>
                <c:pt idx="383">
                  <c:v>117602.69</c:v>
                </c:pt>
                <c:pt idx="384">
                  <c:v>118304.57</c:v>
                </c:pt>
                <c:pt idx="385">
                  <c:v>120374.05</c:v>
                </c:pt>
                <c:pt idx="386">
                  <c:v>120910.91</c:v>
                </c:pt>
                <c:pt idx="387">
                  <c:v>121259.25</c:v>
                </c:pt>
                <c:pt idx="388">
                  <c:v>121614.61</c:v>
                </c:pt>
                <c:pt idx="389">
                  <c:v>121386.61</c:v>
                </c:pt>
                <c:pt idx="390">
                  <c:v>121660.1</c:v>
                </c:pt>
                <c:pt idx="391">
                  <c:v>122467.89</c:v>
                </c:pt>
                <c:pt idx="392">
                  <c:v>123096.39</c:v>
                </c:pt>
                <c:pt idx="393">
                  <c:v>124235.2</c:v>
                </c:pt>
                <c:pt idx="394">
                  <c:v>127052.62</c:v>
                </c:pt>
                <c:pt idx="395">
                  <c:v>131251.96</c:v>
                </c:pt>
                <c:pt idx="396">
                  <c:v>136000.79</c:v>
                </c:pt>
                <c:pt idx="397">
                  <c:v>134295.32999999999</c:v>
                </c:pt>
                <c:pt idx="398">
                  <c:v>134262.9</c:v>
                </c:pt>
                <c:pt idx="399">
                  <c:v>135049.17000000001</c:v>
                </c:pt>
                <c:pt idx="400">
                  <c:v>135228.6</c:v>
                </c:pt>
                <c:pt idx="401">
                  <c:v>135483.13</c:v>
                </c:pt>
                <c:pt idx="402">
                  <c:v>135773.88</c:v>
                </c:pt>
                <c:pt idx="403">
                  <c:v>134868.48000000001</c:v>
                </c:pt>
                <c:pt idx="404">
                  <c:v>136116.57999999999</c:v>
                </c:pt>
                <c:pt idx="405">
                  <c:v>136150.63</c:v>
                </c:pt>
                <c:pt idx="406">
                  <c:v>136039.64000000001</c:v>
                </c:pt>
                <c:pt idx="407">
                  <c:v>137288.5</c:v>
                </c:pt>
                <c:pt idx="408">
                  <c:v>137926.79</c:v>
                </c:pt>
                <c:pt idx="409">
                  <c:v>140289.35</c:v>
                </c:pt>
                <c:pt idx="410">
                  <c:v>141131.95000000001</c:v>
                </c:pt>
                <c:pt idx="411">
                  <c:v>143905.39000000001</c:v>
                </c:pt>
                <c:pt idx="412">
                  <c:v>144006.32999999999</c:v>
                </c:pt>
                <c:pt idx="413">
                  <c:v>146247.35</c:v>
                </c:pt>
                <c:pt idx="414">
                  <c:v>146472.75</c:v>
                </c:pt>
                <c:pt idx="415">
                  <c:v>147601.72</c:v>
                </c:pt>
                <c:pt idx="416">
                  <c:v>148332.34</c:v>
                </c:pt>
                <c:pt idx="417">
                  <c:v>150197.35999999999</c:v>
                </c:pt>
                <c:pt idx="418">
                  <c:v>150792.51</c:v>
                </c:pt>
                <c:pt idx="419">
                  <c:v>149761.82</c:v>
                </c:pt>
                <c:pt idx="420">
                  <c:v>150007.84</c:v>
                </c:pt>
                <c:pt idx="421">
                  <c:v>149520.1</c:v>
                </c:pt>
                <c:pt idx="422">
                  <c:v>148141.46</c:v>
                </c:pt>
                <c:pt idx="423">
                  <c:v>149435.70000000001</c:v>
                </c:pt>
                <c:pt idx="424">
                  <c:v>148747.70000000001</c:v>
                </c:pt>
                <c:pt idx="425">
                  <c:v>149024.60999999999</c:v>
                </c:pt>
                <c:pt idx="426">
                  <c:v>147095.84</c:v>
                </c:pt>
                <c:pt idx="427">
                  <c:v>146613.85</c:v>
                </c:pt>
                <c:pt idx="428">
                  <c:v>147421.12</c:v>
                </c:pt>
                <c:pt idx="429">
                  <c:v>140195.41</c:v>
                </c:pt>
                <c:pt idx="430">
                  <c:v>139158.68</c:v>
                </c:pt>
                <c:pt idx="431">
                  <c:v>139617.64000000001</c:v>
                </c:pt>
                <c:pt idx="432">
                  <c:v>140468.5</c:v>
                </c:pt>
                <c:pt idx="433">
                  <c:v>140911.54999999999</c:v>
                </c:pt>
                <c:pt idx="434">
                  <c:v>140944.4</c:v>
                </c:pt>
                <c:pt idx="435">
                  <c:v>141945.99</c:v>
                </c:pt>
                <c:pt idx="436">
                  <c:v>142363.20000000001</c:v>
                </c:pt>
                <c:pt idx="437">
                  <c:v>142755.57</c:v>
                </c:pt>
                <c:pt idx="438">
                  <c:v>143278.67000000001</c:v>
                </c:pt>
                <c:pt idx="439">
                  <c:v>143267.48000000001</c:v>
                </c:pt>
                <c:pt idx="440">
                  <c:v>143463.16</c:v>
                </c:pt>
                <c:pt idx="441">
                  <c:v>141466.35</c:v>
                </c:pt>
                <c:pt idx="442">
                  <c:v>141845</c:v>
                </c:pt>
                <c:pt idx="443">
                  <c:v>141878.54</c:v>
                </c:pt>
                <c:pt idx="444">
                  <c:v>142577.13</c:v>
                </c:pt>
                <c:pt idx="445">
                  <c:v>143488.17000000001</c:v>
                </c:pt>
                <c:pt idx="446">
                  <c:v>143588.9</c:v>
                </c:pt>
                <c:pt idx="447">
                  <c:v>144605.37</c:v>
                </c:pt>
                <c:pt idx="448">
                  <c:v>144534.46</c:v>
                </c:pt>
                <c:pt idx="449">
                  <c:v>144352.26999999999</c:v>
                </c:pt>
                <c:pt idx="450">
                  <c:v>144995.9</c:v>
                </c:pt>
                <c:pt idx="451">
                  <c:v>146227.39000000001</c:v>
                </c:pt>
                <c:pt idx="452">
                  <c:v>147700.57</c:v>
                </c:pt>
                <c:pt idx="453">
                  <c:v>147379.82</c:v>
                </c:pt>
                <c:pt idx="454">
                  <c:v>146433.32</c:v>
                </c:pt>
                <c:pt idx="455">
                  <c:v>145124.51999999999</c:v>
                </c:pt>
                <c:pt idx="456">
                  <c:v>144201.13</c:v>
                </c:pt>
                <c:pt idx="457">
                  <c:v>144045</c:v>
                </c:pt>
                <c:pt idx="458">
                  <c:v>143806.92000000001</c:v>
                </c:pt>
                <c:pt idx="459">
                  <c:v>143574.56</c:v>
                </c:pt>
                <c:pt idx="460">
                  <c:v>142833.57999999999</c:v>
                </c:pt>
                <c:pt idx="461">
                  <c:v>142818.68</c:v>
                </c:pt>
                <c:pt idx="462">
                  <c:v>143665.37</c:v>
                </c:pt>
                <c:pt idx="463">
                  <c:v>144574.62</c:v>
                </c:pt>
                <c:pt idx="464">
                  <c:v>142704.68</c:v>
                </c:pt>
                <c:pt idx="465">
                  <c:v>141997.69</c:v>
                </c:pt>
                <c:pt idx="466">
                  <c:v>141873.29999999999</c:v>
                </c:pt>
                <c:pt idx="467">
                  <c:v>146509.44</c:v>
                </c:pt>
                <c:pt idx="468">
                  <c:v>146080.34</c:v>
                </c:pt>
                <c:pt idx="469">
                  <c:v>147013.48000000001</c:v>
                </c:pt>
                <c:pt idx="470">
                  <c:v>145452.21</c:v>
                </c:pt>
                <c:pt idx="471">
                  <c:v>145491.28</c:v>
                </c:pt>
                <c:pt idx="472">
                  <c:v>144001.89000000001</c:v>
                </c:pt>
                <c:pt idx="473">
                  <c:v>141307.56</c:v>
                </c:pt>
                <c:pt idx="474">
                  <c:v>141562.26999999999</c:v>
                </c:pt>
                <c:pt idx="475">
                  <c:v>141006.16</c:v>
                </c:pt>
                <c:pt idx="476">
                  <c:v>141047.06</c:v>
                </c:pt>
                <c:pt idx="477">
                  <c:v>142263.57</c:v>
                </c:pt>
                <c:pt idx="478">
                  <c:v>141388.34</c:v>
                </c:pt>
                <c:pt idx="479">
                  <c:v>141384.97</c:v>
                </c:pt>
                <c:pt idx="480">
                  <c:v>140308.74</c:v>
                </c:pt>
                <c:pt idx="481">
                  <c:v>140190.59</c:v>
                </c:pt>
                <c:pt idx="482">
                  <c:v>139693.67000000001</c:v>
                </c:pt>
                <c:pt idx="483">
                  <c:v>138806.43</c:v>
                </c:pt>
                <c:pt idx="484">
                  <c:v>139077.15</c:v>
                </c:pt>
                <c:pt idx="485">
                  <c:v>138452.18</c:v>
                </c:pt>
                <c:pt idx="486">
                  <c:v>137316.79999999999</c:v>
                </c:pt>
                <c:pt idx="487">
                  <c:v>137348.62</c:v>
                </c:pt>
                <c:pt idx="488">
                  <c:v>135749.95000000001</c:v>
                </c:pt>
                <c:pt idx="489">
                  <c:v>136435.25</c:v>
                </c:pt>
                <c:pt idx="490">
                  <c:v>136374.04999999999</c:v>
                </c:pt>
                <c:pt idx="491">
                  <c:v>136252.60999999999</c:v>
                </c:pt>
                <c:pt idx="492">
                  <c:v>134655.45000000001</c:v>
                </c:pt>
                <c:pt idx="493">
                  <c:v>133706.69</c:v>
                </c:pt>
                <c:pt idx="494">
                  <c:v>133699.03</c:v>
                </c:pt>
                <c:pt idx="495">
                  <c:v>133138.26999999999</c:v>
                </c:pt>
                <c:pt idx="496">
                  <c:v>131959.13</c:v>
                </c:pt>
                <c:pt idx="497">
                  <c:v>131495.79</c:v>
                </c:pt>
                <c:pt idx="498">
                  <c:v>131772.78</c:v>
                </c:pt>
                <c:pt idx="499">
                  <c:v>132015.75</c:v>
                </c:pt>
                <c:pt idx="500">
                  <c:v>131906.01</c:v>
                </c:pt>
                <c:pt idx="501">
                  <c:v>131936.17000000001</c:v>
                </c:pt>
                <c:pt idx="502">
                  <c:v>130841.59</c:v>
                </c:pt>
                <c:pt idx="503">
                  <c:v>130195.64</c:v>
                </c:pt>
                <c:pt idx="504">
                  <c:v>129518.38</c:v>
                </c:pt>
                <c:pt idx="505">
                  <c:v>129500.64</c:v>
                </c:pt>
                <c:pt idx="506">
                  <c:v>128528.08</c:v>
                </c:pt>
                <c:pt idx="507">
                  <c:v>127521.17</c:v>
                </c:pt>
                <c:pt idx="508">
                  <c:v>127724.33</c:v>
                </c:pt>
                <c:pt idx="509">
                  <c:v>127992.19</c:v>
                </c:pt>
                <c:pt idx="510">
                  <c:v>126815.16</c:v>
                </c:pt>
                <c:pt idx="511">
                  <c:v>126382.12</c:v>
                </c:pt>
                <c:pt idx="512">
                  <c:v>126807.2</c:v>
                </c:pt>
                <c:pt idx="513">
                  <c:v>125577.19</c:v>
                </c:pt>
                <c:pt idx="514">
                  <c:v>126278.34</c:v>
                </c:pt>
                <c:pt idx="515">
                  <c:v>125031.51</c:v>
                </c:pt>
                <c:pt idx="516">
                  <c:v>123048.7</c:v>
                </c:pt>
                <c:pt idx="517">
                  <c:v>122008.67</c:v>
                </c:pt>
                <c:pt idx="518">
                  <c:v>120387.18</c:v>
                </c:pt>
                <c:pt idx="519">
                  <c:v>118579.67</c:v>
                </c:pt>
                <c:pt idx="520">
                  <c:v>116440.56</c:v>
                </c:pt>
                <c:pt idx="521">
                  <c:v>116195.35</c:v>
                </c:pt>
                <c:pt idx="522">
                  <c:v>116758.38</c:v>
                </c:pt>
                <c:pt idx="523">
                  <c:v>118429.1</c:v>
                </c:pt>
                <c:pt idx="524">
                  <c:v>117923.6</c:v>
                </c:pt>
                <c:pt idx="525">
                  <c:v>117284.81</c:v>
                </c:pt>
                <c:pt idx="526">
                  <c:v>115983.53</c:v>
                </c:pt>
                <c:pt idx="527">
                  <c:v>114377</c:v>
                </c:pt>
                <c:pt idx="528">
                  <c:v>112831.48</c:v>
                </c:pt>
                <c:pt idx="529">
                  <c:v>110696.56</c:v>
                </c:pt>
                <c:pt idx="530">
                  <c:v>111196.07</c:v>
                </c:pt>
                <c:pt idx="531">
                  <c:v>111087.44</c:v>
                </c:pt>
                <c:pt idx="532">
                  <c:v>111194.94</c:v>
                </c:pt>
                <c:pt idx="533">
                  <c:v>111510.54</c:v>
                </c:pt>
                <c:pt idx="534">
                  <c:v>110743.91</c:v>
                </c:pt>
                <c:pt idx="535">
                  <c:v>111990.25</c:v>
                </c:pt>
                <c:pt idx="536">
                  <c:v>112081.14</c:v>
                </c:pt>
                <c:pt idx="537">
                  <c:v>112118.04</c:v>
                </c:pt>
                <c:pt idx="538">
                  <c:v>111763.42</c:v>
                </c:pt>
                <c:pt idx="539">
                  <c:v>112317.59</c:v>
                </c:pt>
                <c:pt idx="540">
                  <c:v>112016.9</c:v>
                </c:pt>
                <c:pt idx="541">
                  <c:v>109658.29</c:v>
                </c:pt>
                <c:pt idx="542">
                  <c:v>105747.64</c:v>
                </c:pt>
                <c:pt idx="543">
                  <c:v>105451.38</c:v>
                </c:pt>
                <c:pt idx="544">
                  <c:v>104970.77</c:v>
                </c:pt>
                <c:pt idx="545">
                  <c:v>104939</c:v>
                </c:pt>
                <c:pt idx="546">
                  <c:v>101947</c:v>
                </c:pt>
                <c:pt idx="547">
                  <c:v>102600</c:v>
                </c:pt>
                <c:pt idx="548">
                  <c:v>102632</c:v>
                </c:pt>
                <c:pt idx="549">
                  <c:v>103660</c:v>
                </c:pt>
                <c:pt idx="550">
                  <c:v>103687</c:v>
                </c:pt>
                <c:pt idx="551">
                  <c:v>104543</c:v>
                </c:pt>
                <c:pt idx="552">
                  <c:v>102121</c:v>
                </c:pt>
                <c:pt idx="553">
                  <c:v>102176</c:v>
                </c:pt>
                <c:pt idx="554">
                  <c:v>102809</c:v>
                </c:pt>
                <c:pt idx="555">
                  <c:v>106106</c:v>
                </c:pt>
                <c:pt idx="556">
                  <c:v>106886</c:v>
                </c:pt>
                <c:pt idx="557">
                  <c:v>105810</c:v>
                </c:pt>
                <c:pt idx="558">
                  <c:v>104920</c:v>
                </c:pt>
                <c:pt idx="559">
                  <c:v>103847.96</c:v>
                </c:pt>
                <c:pt idx="560">
                  <c:v>102031</c:v>
                </c:pt>
                <c:pt idx="561">
                  <c:v>100669</c:v>
                </c:pt>
                <c:pt idx="562">
                  <c:v>101408.7</c:v>
                </c:pt>
                <c:pt idx="563">
                  <c:v>102475</c:v>
                </c:pt>
                <c:pt idx="564">
                  <c:v>101748</c:v>
                </c:pt>
                <c:pt idx="565">
                  <c:v>102008</c:v>
                </c:pt>
                <c:pt idx="566">
                  <c:v>101250</c:v>
                </c:pt>
                <c:pt idx="567">
                  <c:v>101809</c:v>
                </c:pt>
                <c:pt idx="568">
                  <c:v>101576</c:v>
                </c:pt>
                <c:pt idx="569">
                  <c:v>101528</c:v>
                </c:pt>
                <c:pt idx="570">
                  <c:v>100593</c:v>
                </c:pt>
                <c:pt idx="571">
                  <c:v>100886</c:v>
                </c:pt>
                <c:pt idx="572">
                  <c:v>101454</c:v>
                </c:pt>
                <c:pt idx="573">
                  <c:v>102148.59</c:v>
                </c:pt>
                <c:pt idx="574">
                  <c:v>101844.51</c:v>
                </c:pt>
                <c:pt idx="575">
                  <c:v>102293</c:v>
                </c:pt>
                <c:pt idx="576">
                  <c:v>102162</c:v>
                </c:pt>
                <c:pt idx="577">
                  <c:v>102817</c:v>
                </c:pt>
                <c:pt idx="578">
                  <c:v>103856</c:v>
                </c:pt>
                <c:pt idx="579">
                  <c:v>102849</c:v>
                </c:pt>
                <c:pt idx="580">
                  <c:v>102406</c:v>
                </c:pt>
                <c:pt idx="581">
                  <c:v>103030</c:v>
                </c:pt>
                <c:pt idx="582">
                  <c:v>104046</c:v>
                </c:pt>
                <c:pt idx="583">
                  <c:v>107321</c:v>
                </c:pt>
                <c:pt idx="584">
                  <c:v>108699</c:v>
                </c:pt>
                <c:pt idx="585">
                  <c:v>110664</c:v>
                </c:pt>
                <c:pt idx="586">
                  <c:v>111508</c:v>
                </c:pt>
                <c:pt idx="587">
                  <c:v>111032</c:v>
                </c:pt>
                <c:pt idx="588">
                  <c:v>111752</c:v>
                </c:pt>
                <c:pt idx="589">
                  <c:v>111094</c:v>
                </c:pt>
                <c:pt idx="590">
                  <c:v>109420</c:v>
                </c:pt>
                <c:pt idx="591">
                  <c:v>107960</c:v>
                </c:pt>
                <c:pt idx="592">
                  <c:v>106768</c:v>
                </c:pt>
                <c:pt idx="593">
                  <c:v>106001</c:v>
                </c:pt>
                <c:pt idx="594">
                  <c:v>103849</c:v>
                </c:pt>
                <c:pt idx="595">
                  <c:v>102701</c:v>
                </c:pt>
                <c:pt idx="596">
                  <c:v>101743</c:v>
                </c:pt>
                <c:pt idx="597">
                  <c:v>100232</c:v>
                </c:pt>
                <c:pt idx="598">
                  <c:v>100920</c:v>
                </c:pt>
                <c:pt idx="599">
                  <c:v>100479</c:v>
                </c:pt>
                <c:pt idx="600">
                  <c:v>101041</c:v>
                </c:pt>
                <c:pt idx="601">
                  <c:v>101284</c:v>
                </c:pt>
                <c:pt idx="602">
                  <c:v>101763</c:v>
                </c:pt>
                <c:pt idx="603">
                  <c:v>101366</c:v>
                </c:pt>
                <c:pt idx="604">
                  <c:v>102497</c:v>
                </c:pt>
                <c:pt idx="605">
                  <c:v>102794</c:v>
                </c:pt>
                <c:pt idx="606">
                  <c:v>103977</c:v>
                </c:pt>
                <c:pt idx="607">
                  <c:v>105454</c:v>
                </c:pt>
                <c:pt idx="608">
                  <c:v>105576</c:v>
                </c:pt>
                <c:pt idx="609">
                  <c:v>105375</c:v>
                </c:pt>
                <c:pt idx="610">
                  <c:v>105468</c:v>
                </c:pt>
                <c:pt idx="611">
                  <c:v>106053</c:v>
                </c:pt>
                <c:pt idx="612">
                  <c:v>106856</c:v>
                </c:pt>
                <c:pt idx="613">
                  <c:v>105749</c:v>
                </c:pt>
                <c:pt idx="614">
                  <c:v>105401</c:v>
                </c:pt>
                <c:pt idx="615">
                  <c:v>106213</c:v>
                </c:pt>
                <c:pt idx="616">
                  <c:v>106274</c:v>
                </c:pt>
                <c:pt idx="617">
                  <c:v>106466</c:v>
                </c:pt>
                <c:pt idx="618">
                  <c:v>105026</c:v>
                </c:pt>
                <c:pt idx="619">
                  <c:v>103409</c:v>
                </c:pt>
                <c:pt idx="620">
                  <c:v>105223</c:v>
                </c:pt>
                <c:pt idx="621">
                  <c:v>104219</c:v>
                </c:pt>
                <c:pt idx="622">
                  <c:v>103414</c:v>
                </c:pt>
                <c:pt idx="623">
                  <c:v>103319</c:v>
                </c:pt>
                <c:pt idx="624">
                  <c:v>102103</c:v>
                </c:pt>
                <c:pt idx="625">
                  <c:v>102479</c:v>
                </c:pt>
                <c:pt idx="626">
                  <c:v>102748</c:v>
                </c:pt>
                <c:pt idx="627">
                  <c:v>102584</c:v>
                </c:pt>
                <c:pt idx="628">
                  <c:v>102716</c:v>
                </c:pt>
                <c:pt idx="629">
                  <c:v>103986</c:v>
                </c:pt>
                <c:pt idx="630">
                  <c:v>103997</c:v>
                </c:pt>
                <c:pt idx="631">
                  <c:v>105965</c:v>
                </c:pt>
                <c:pt idx="632">
                  <c:v>106888</c:v>
                </c:pt>
                <c:pt idx="633">
                  <c:v>108519</c:v>
                </c:pt>
                <c:pt idx="634">
                  <c:v>106976</c:v>
                </c:pt>
                <c:pt idx="635">
                  <c:v>109153</c:v>
                </c:pt>
                <c:pt idx="636">
                  <c:v>109939</c:v>
                </c:pt>
                <c:pt idx="637">
                  <c:v>113095</c:v>
                </c:pt>
                <c:pt idx="638">
                  <c:v>114023</c:v>
                </c:pt>
                <c:pt idx="639">
                  <c:v>115210</c:v>
                </c:pt>
                <c:pt idx="640">
                  <c:v>117940</c:v>
                </c:pt>
                <c:pt idx="641">
                  <c:v>119864</c:v>
                </c:pt>
                <c:pt idx="642">
                  <c:v>119328</c:v>
                </c:pt>
                <c:pt idx="643">
                  <c:v>118763</c:v>
                </c:pt>
                <c:pt idx="644">
                  <c:v>118778</c:v>
                </c:pt>
                <c:pt idx="645">
                  <c:v>116754</c:v>
                </c:pt>
                <c:pt idx="646">
                  <c:v>118700</c:v>
                </c:pt>
                <c:pt idx="647">
                  <c:v>117525</c:v>
                </c:pt>
                <c:pt idx="648">
                  <c:v>118235</c:v>
                </c:pt>
                <c:pt idx="649">
                  <c:v>119572</c:v>
                </c:pt>
                <c:pt idx="650">
                  <c:v>118755</c:v>
                </c:pt>
                <c:pt idx="651">
                  <c:v>118025</c:v>
                </c:pt>
                <c:pt idx="652">
                  <c:v>118460</c:v>
                </c:pt>
                <c:pt idx="653">
                  <c:v>118140</c:v>
                </c:pt>
                <c:pt idx="654">
                  <c:v>118307</c:v>
                </c:pt>
                <c:pt idx="655">
                  <c:v>118473</c:v>
                </c:pt>
                <c:pt idx="656">
                  <c:v>117652</c:v>
                </c:pt>
                <c:pt idx="657">
                  <c:v>119280</c:v>
                </c:pt>
                <c:pt idx="658">
                  <c:v>118827</c:v>
                </c:pt>
                <c:pt idx="659">
                  <c:v>118122</c:v>
                </c:pt>
                <c:pt idx="660">
                  <c:v>119362</c:v>
                </c:pt>
                <c:pt idx="661">
                  <c:v>122611</c:v>
                </c:pt>
                <c:pt idx="662">
                  <c:v>124589</c:v>
                </c:pt>
                <c:pt idx="663">
                  <c:v>125303</c:v>
                </c:pt>
                <c:pt idx="664">
                  <c:v>126094</c:v>
                </c:pt>
                <c:pt idx="665">
                  <c:v>128294</c:v>
                </c:pt>
                <c:pt idx="666">
                  <c:v>130868</c:v>
                </c:pt>
                <c:pt idx="667">
                  <c:v>138499</c:v>
                </c:pt>
                <c:pt idx="668">
                  <c:v>134478</c:v>
                </c:pt>
                <c:pt idx="669">
                  <c:v>132773</c:v>
                </c:pt>
                <c:pt idx="670">
                  <c:v>132309</c:v>
                </c:pt>
                <c:pt idx="671">
                  <c:v>135285</c:v>
                </c:pt>
                <c:pt idx="672">
                  <c:v>133669</c:v>
                </c:pt>
                <c:pt idx="673">
                  <c:v>135327</c:v>
                </c:pt>
                <c:pt idx="674">
                  <c:v>136175</c:v>
                </c:pt>
                <c:pt idx="675">
                  <c:v>137821</c:v>
                </c:pt>
                <c:pt idx="676">
                  <c:v>138150</c:v>
                </c:pt>
                <c:pt idx="677">
                  <c:v>142716</c:v>
                </c:pt>
              </c:numCache>
            </c:numRef>
          </c:val>
          <c:smooth val="0"/>
          <c:extLst>
            <c:ext xmlns:c16="http://schemas.microsoft.com/office/drawing/2014/chart" uri="{C3380CC4-5D6E-409C-BE32-E72D297353CC}">
              <c16:uniqueId val="{00000000-969E-4414-8BB9-048E7659D789}"/>
            </c:ext>
          </c:extLst>
        </c:ser>
        <c:dLbls>
          <c:showLegendKey val="0"/>
          <c:showVal val="0"/>
          <c:showCatName val="0"/>
          <c:showSerName val="0"/>
          <c:showPercent val="0"/>
          <c:showBubbleSize val="0"/>
        </c:dLbls>
        <c:marker val="1"/>
        <c:smooth val="0"/>
        <c:axId val="1137175376"/>
        <c:axId val="1137163728"/>
      </c:lineChart>
      <c:lineChart>
        <c:grouping val="standard"/>
        <c:varyColors val="0"/>
        <c:ser>
          <c:idx val="1"/>
          <c:order val="1"/>
          <c:tx>
            <c:strRef>
              <c:f>DTH!$D$1</c:f>
              <c:strCache>
                <c:ptCount val="1"/>
                <c:pt idx="0">
                  <c:v> tuzellerin döviz hesapları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DTH!$B$2:$B$681</c:f>
              <c:numCache>
                <c:formatCode>m/d/yyyy</c:formatCode>
                <c:ptCount val="680"/>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numCache>
            </c:numRef>
          </c:cat>
          <c:val>
            <c:numRef>
              <c:f>DTH!$D$2:$D$681</c:f>
              <c:numCache>
                <c:formatCode>_(* #,##0.00_);_(* \(#,##0.00\);_(* "-"??_);_(@_)</c:formatCode>
                <c:ptCount val="680"/>
                <c:pt idx="0">
                  <c:v>43637</c:v>
                </c:pt>
                <c:pt idx="1">
                  <c:v>44074</c:v>
                </c:pt>
                <c:pt idx="2">
                  <c:v>45253.756668000002</c:v>
                </c:pt>
                <c:pt idx="3">
                  <c:v>43850.297821</c:v>
                </c:pt>
                <c:pt idx="4">
                  <c:v>46448.784865000001</c:v>
                </c:pt>
                <c:pt idx="5">
                  <c:v>46944.187467999996</c:v>
                </c:pt>
                <c:pt idx="6">
                  <c:v>47154.437270000002</c:v>
                </c:pt>
                <c:pt idx="7">
                  <c:v>46678.860558</c:v>
                </c:pt>
                <c:pt idx="8">
                  <c:v>46014.275594999999</c:v>
                </c:pt>
                <c:pt idx="9">
                  <c:v>44957.207597000001</c:v>
                </c:pt>
                <c:pt idx="10">
                  <c:v>44005.479935000003</c:v>
                </c:pt>
                <c:pt idx="11">
                  <c:v>43992.927556000002</c:v>
                </c:pt>
                <c:pt idx="12">
                  <c:v>44519.365888</c:v>
                </c:pt>
                <c:pt idx="13">
                  <c:v>44954.750925</c:v>
                </c:pt>
                <c:pt idx="14">
                  <c:v>44966.802390999997</c:v>
                </c:pt>
                <c:pt idx="15">
                  <c:v>45462.068826000002</c:v>
                </c:pt>
                <c:pt idx="16">
                  <c:v>46570.176529999997</c:v>
                </c:pt>
                <c:pt idx="17">
                  <c:v>47632.585626</c:v>
                </c:pt>
                <c:pt idx="18">
                  <c:v>47705.429484</c:v>
                </c:pt>
                <c:pt idx="19">
                  <c:v>47773.343563000002</c:v>
                </c:pt>
                <c:pt idx="20">
                  <c:v>46979.763855999998</c:v>
                </c:pt>
                <c:pt idx="21">
                  <c:v>46145.090463</c:v>
                </c:pt>
                <c:pt idx="22">
                  <c:v>44642.074516000001</c:v>
                </c:pt>
                <c:pt idx="23">
                  <c:v>45762.260169000001</c:v>
                </c:pt>
                <c:pt idx="24">
                  <c:v>46705.706561999999</c:v>
                </c:pt>
                <c:pt idx="25">
                  <c:v>46262.079550000002</c:v>
                </c:pt>
                <c:pt idx="26">
                  <c:v>46599.451587000003</c:v>
                </c:pt>
                <c:pt idx="27">
                  <c:v>46928.974956999999</c:v>
                </c:pt>
                <c:pt idx="28">
                  <c:v>45435.630957000001</c:v>
                </c:pt>
                <c:pt idx="29">
                  <c:v>44068.007818999999</c:v>
                </c:pt>
                <c:pt idx="30">
                  <c:v>45578.181520999999</c:v>
                </c:pt>
                <c:pt idx="31">
                  <c:v>47009.51081</c:v>
                </c:pt>
                <c:pt idx="32">
                  <c:v>47445.288583000001</c:v>
                </c:pt>
                <c:pt idx="33">
                  <c:v>48178.703882000002</c:v>
                </c:pt>
                <c:pt idx="34">
                  <c:v>48429.700803</c:v>
                </c:pt>
                <c:pt idx="35">
                  <c:v>49644.277897</c:v>
                </c:pt>
                <c:pt idx="36">
                  <c:v>49330.184624000001</c:v>
                </c:pt>
                <c:pt idx="37">
                  <c:v>49234.174569000003</c:v>
                </c:pt>
                <c:pt idx="38">
                  <c:v>49589.077471999997</c:v>
                </c:pt>
                <c:pt idx="39">
                  <c:v>50626.450373</c:v>
                </c:pt>
                <c:pt idx="40">
                  <c:v>52102.137889999998</c:v>
                </c:pt>
                <c:pt idx="41">
                  <c:v>51301.342606999999</c:v>
                </c:pt>
                <c:pt idx="42">
                  <c:v>51512.606719000003</c:v>
                </c:pt>
                <c:pt idx="43">
                  <c:v>52231.791820999999</c:v>
                </c:pt>
                <c:pt idx="44">
                  <c:v>52236.760932999998</c:v>
                </c:pt>
                <c:pt idx="45">
                  <c:v>53187.015965999999</c:v>
                </c:pt>
                <c:pt idx="46">
                  <c:v>52384.530959000003</c:v>
                </c:pt>
                <c:pt idx="47">
                  <c:v>52020.284398999996</c:v>
                </c:pt>
                <c:pt idx="48">
                  <c:v>51586.431389999998</c:v>
                </c:pt>
                <c:pt idx="49">
                  <c:v>52488.387317000001</c:v>
                </c:pt>
                <c:pt idx="50">
                  <c:v>52976.556593000001</c:v>
                </c:pt>
                <c:pt idx="51">
                  <c:v>53778.162012000001</c:v>
                </c:pt>
                <c:pt idx="52">
                  <c:v>53669.247798999997</c:v>
                </c:pt>
                <c:pt idx="53">
                  <c:v>55423.539542999999</c:v>
                </c:pt>
                <c:pt idx="54">
                  <c:v>54553.796518000003</c:v>
                </c:pt>
                <c:pt idx="55">
                  <c:v>51863.741091000004</c:v>
                </c:pt>
                <c:pt idx="56">
                  <c:v>52654.865438000001</c:v>
                </c:pt>
                <c:pt idx="57">
                  <c:v>53231.524233999997</c:v>
                </c:pt>
                <c:pt idx="58">
                  <c:v>54079.317612999999</c:v>
                </c:pt>
                <c:pt idx="59">
                  <c:v>53333.455991000003</c:v>
                </c:pt>
                <c:pt idx="60">
                  <c:v>55018.113832000003</c:v>
                </c:pt>
                <c:pt idx="61">
                  <c:v>56963.554054</c:v>
                </c:pt>
                <c:pt idx="62">
                  <c:v>57022</c:v>
                </c:pt>
                <c:pt idx="63">
                  <c:v>56595</c:v>
                </c:pt>
                <c:pt idx="64">
                  <c:v>56762</c:v>
                </c:pt>
                <c:pt idx="65">
                  <c:v>57194</c:v>
                </c:pt>
                <c:pt idx="66">
                  <c:v>58614</c:v>
                </c:pt>
                <c:pt idx="67">
                  <c:v>60688</c:v>
                </c:pt>
                <c:pt idx="68">
                  <c:v>59223</c:v>
                </c:pt>
                <c:pt idx="69">
                  <c:v>59571</c:v>
                </c:pt>
                <c:pt idx="70">
                  <c:v>59914</c:v>
                </c:pt>
                <c:pt idx="71">
                  <c:v>59855</c:v>
                </c:pt>
                <c:pt idx="72">
                  <c:v>59545</c:v>
                </c:pt>
                <c:pt idx="73">
                  <c:v>59093</c:v>
                </c:pt>
                <c:pt idx="74">
                  <c:v>59579</c:v>
                </c:pt>
                <c:pt idx="75">
                  <c:v>59835</c:v>
                </c:pt>
                <c:pt idx="76">
                  <c:v>58659</c:v>
                </c:pt>
                <c:pt idx="77">
                  <c:v>58441</c:v>
                </c:pt>
                <c:pt idx="78">
                  <c:v>57621</c:v>
                </c:pt>
                <c:pt idx="79">
                  <c:v>57839</c:v>
                </c:pt>
                <c:pt idx="80">
                  <c:v>56393</c:v>
                </c:pt>
                <c:pt idx="81">
                  <c:v>53867</c:v>
                </c:pt>
                <c:pt idx="82">
                  <c:v>54656</c:v>
                </c:pt>
                <c:pt idx="83">
                  <c:v>55922</c:v>
                </c:pt>
                <c:pt idx="84">
                  <c:v>57658</c:v>
                </c:pt>
                <c:pt idx="85">
                  <c:v>57670.042566999997</c:v>
                </c:pt>
                <c:pt idx="86">
                  <c:v>57090.229814999999</c:v>
                </c:pt>
                <c:pt idx="87">
                  <c:v>58818</c:v>
                </c:pt>
                <c:pt idx="88">
                  <c:v>58789</c:v>
                </c:pt>
                <c:pt idx="89">
                  <c:v>58715</c:v>
                </c:pt>
                <c:pt idx="90">
                  <c:v>58518</c:v>
                </c:pt>
                <c:pt idx="91">
                  <c:v>57813</c:v>
                </c:pt>
                <c:pt idx="92">
                  <c:v>57730</c:v>
                </c:pt>
                <c:pt idx="93">
                  <c:v>57668</c:v>
                </c:pt>
                <c:pt idx="94">
                  <c:v>56199</c:v>
                </c:pt>
                <c:pt idx="95">
                  <c:v>56786</c:v>
                </c:pt>
                <c:pt idx="96">
                  <c:v>58267</c:v>
                </c:pt>
                <c:pt idx="97">
                  <c:v>58815</c:v>
                </c:pt>
                <c:pt idx="98">
                  <c:v>59751</c:v>
                </c:pt>
                <c:pt idx="99">
                  <c:v>60476</c:v>
                </c:pt>
                <c:pt idx="100">
                  <c:v>60129</c:v>
                </c:pt>
                <c:pt idx="101">
                  <c:v>59396</c:v>
                </c:pt>
                <c:pt idx="102">
                  <c:v>59007</c:v>
                </c:pt>
                <c:pt idx="103">
                  <c:v>57651</c:v>
                </c:pt>
                <c:pt idx="104">
                  <c:v>55738</c:v>
                </c:pt>
                <c:pt idx="105">
                  <c:v>55174</c:v>
                </c:pt>
                <c:pt idx="106">
                  <c:v>54971</c:v>
                </c:pt>
                <c:pt idx="107">
                  <c:v>52698</c:v>
                </c:pt>
                <c:pt idx="108">
                  <c:v>53849</c:v>
                </c:pt>
                <c:pt idx="109">
                  <c:v>54552</c:v>
                </c:pt>
                <c:pt idx="110">
                  <c:v>53677</c:v>
                </c:pt>
                <c:pt idx="111">
                  <c:v>52480</c:v>
                </c:pt>
                <c:pt idx="112">
                  <c:v>53708</c:v>
                </c:pt>
                <c:pt idx="113">
                  <c:v>53941</c:v>
                </c:pt>
                <c:pt idx="114">
                  <c:v>55196</c:v>
                </c:pt>
                <c:pt idx="115">
                  <c:v>54316</c:v>
                </c:pt>
                <c:pt idx="116">
                  <c:v>53968</c:v>
                </c:pt>
                <c:pt idx="117">
                  <c:v>53759</c:v>
                </c:pt>
                <c:pt idx="118">
                  <c:v>55642</c:v>
                </c:pt>
                <c:pt idx="119">
                  <c:v>55449</c:v>
                </c:pt>
                <c:pt idx="120">
                  <c:v>54863</c:v>
                </c:pt>
                <c:pt idx="121">
                  <c:v>55048</c:v>
                </c:pt>
                <c:pt idx="122">
                  <c:v>54891</c:v>
                </c:pt>
                <c:pt idx="123">
                  <c:v>55256</c:v>
                </c:pt>
                <c:pt idx="124">
                  <c:v>56583</c:v>
                </c:pt>
                <c:pt idx="125">
                  <c:v>57570.214344</c:v>
                </c:pt>
                <c:pt idx="126">
                  <c:v>59979</c:v>
                </c:pt>
                <c:pt idx="127">
                  <c:v>60384</c:v>
                </c:pt>
                <c:pt idx="128">
                  <c:v>60034</c:v>
                </c:pt>
                <c:pt idx="129">
                  <c:v>61764</c:v>
                </c:pt>
                <c:pt idx="130">
                  <c:v>62559</c:v>
                </c:pt>
                <c:pt idx="131">
                  <c:v>63105</c:v>
                </c:pt>
                <c:pt idx="132">
                  <c:v>63164</c:v>
                </c:pt>
                <c:pt idx="133">
                  <c:v>61085</c:v>
                </c:pt>
                <c:pt idx="134">
                  <c:v>61052</c:v>
                </c:pt>
                <c:pt idx="135">
                  <c:v>61796</c:v>
                </c:pt>
                <c:pt idx="136">
                  <c:v>61066</c:v>
                </c:pt>
                <c:pt idx="137">
                  <c:v>59518</c:v>
                </c:pt>
                <c:pt idx="138">
                  <c:v>60045</c:v>
                </c:pt>
                <c:pt idx="139">
                  <c:v>62396</c:v>
                </c:pt>
                <c:pt idx="140">
                  <c:v>61852</c:v>
                </c:pt>
                <c:pt idx="141">
                  <c:v>61764</c:v>
                </c:pt>
                <c:pt idx="142">
                  <c:v>61122</c:v>
                </c:pt>
                <c:pt idx="143">
                  <c:v>61586.286999999997</c:v>
                </c:pt>
                <c:pt idx="144">
                  <c:v>62368</c:v>
                </c:pt>
                <c:pt idx="145">
                  <c:v>62097.562899999997</c:v>
                </c:pt>
                <c:pt idx="146">
                  <c:v>61054.277863000003</c:v>
                </c:pt>
                <c:pt idx="147">
                  <c:v>62423.153350000001</c:v>
                </c:pt>
                <c:pt idx="148">
                  <c:v>63094.498337999998</c:v>
                </c:pt>
                <c:pt idx="149">
                  <c:v>63372</c:v>
                </c:pt>
                <c:pt idx="150">
                  <c:v>63010</c:v>
                </c:pt>
                <c:pt idx="151">
                  <c:v>61688.155427999998</c:v>
                </c:pt>
                <c:pt idx="152">
                  <c:v>62320.914397</c:v>
                </c:pt>
                <c:pt idx="153">
                  <c:v>62267.498316999998</c:v>
                </c:pt>
                <c:pt idx="154">
                  <c:v>62016.218473000001</c:v>
                </c:pt>
                <c:pt idx="155">
                  <c:v>61616.769619999999</c:v>
                </c:pt>
                <c:pt idx="156">
                  <c:v>61695.963907999998</c:v>
                </c:pt>
                <c:pt idx="157">
                  <c:v>61327.974920000001</c:v>
                </c:pt>
                <c:pt idx="158">
                  <c:v>60793.622177999998</c:v>
                </c:pt>
                <c:pt idx="159">
                  <c:v>58631.844094</c:v>
                </c:pt>
                <c:pt idx="160">
                  <c:v>57807.968276</c:v>
                </c:pt>
                <c:pt idx="161">
                  <c:v>56797.766415999999</c:v>
                </c:pt>
                <c:pt idx="162">
                  <c:v>56505.637631999998</c:v>
                </c:pt>
                <c:pt idx="163">
                  <c:v>57426.041080000003</c:v>
                </c:pt>
                <c:pt idx="164">
                  <c:v>58359.063521999997</c:v>
                </c:pt>
                <c:pt idx="165">
                  <c:v>58335.489996999997</c:v>
                </c:pt>
                <c:pt idx="166">
                  <c:v>57620.685966999998</c:v>
                </c:pt>
                <c:pt idx="167">
                  <c:v>58602.997879000002</c:v>
                </c:pt>
                <c:pt idx="168">
                  <c:v>58239.586109999997</c:v>
                </c:pt>
                <c:pt idx="169">
                  <c:v>58974.070713000001</c:v>
                </c:pt>
                <c:pt idx="170">
                  <c:v>61130.387930999997</c:v>
                </c:pt>
                <c:pt idx="171">
                  <c:v>61517.896094999996</c:v>
                </c:pt>
                <c:pt idx="172">
                  <c:v>61959.336213000002</c:v>
                </c:pt>
                <c:pt idx="173">
                  <c:v>60300.60338</c:v>
                </c:pt>
                <c:pt idx="174">
                  <c:v>60110.643087999997</c:v>
                </c:pt>
                <c:pt idx="175">
                  <c:v>60925.087479000002</c:v>
                </c:pt>
                <c:pt idx="176">
                  <c:v>60849.084557000002</c:v>
                </c:pt>
                <c:pt idx="177">
                  <c:v>59279.746098000003</c:v>
                </c:pt>
                <c:pt idx="178">
                  <c:v>58014.818323</c:v>
                </c:pt>
                <c:pt idx="179">
                  <c:v>57840.413986</c:v>
                </c:pt>
                <c:pt idx="180">
                  <c:v>58816.962691000001</c:v>
                </c:pt>
                <c:pt idx="181">
                  <c:v>58567.486768000002</c:v>
                </c:pt>
                <c:pt idx="182">
                  <c:v>59676.298624000003</c:v>
                </c:pt>
                <c:pt idx="183">
                  <c:v>59807.739851999999</c:v>
                </c:pt>
                <c:pt idx="184">
                  <c:v>61082.757881999998</c:v>
                </c:pt>
                <c:pt idx="185">
                  <c:v>58117.541355000001</c:v>
                </c:pt>
                <c:pt idx="186">
                  <c:v>58499.438288999998</c:v>
                </c:pt>
                <c:pt idx="187">
                  <c:v>57894.313007999997</c:v>
                </c:pt>
                <c:pt idx="188">
                  <c:v>56154.622545999999</c:v>
                </c:pt>
                <c:pt idx="189">
                  <c:v>55503.996274999998</c:v>
                </c:pt>
                <c:pt idx="190">
                  <c:v>55374.214861</c:v>
                </c:pt>
                <c:pt idx="191">
                  <c:v>56348.612547999997</c:v>
                </c:pt>
                <c:pt idx="192">
                  <c:v>57260.590357000001</c:v>
                </c:pt>
                <c:pt idx="193">
                  <c:v>57587.350939000004</c:v>
                </c:pt>
                <c:pt idx="194">
                  <c:v>57090.080135999997</c:v>
                </c:pt>
                <c:pt idx="195">
                  <c:v>57086.349151000002</c:v>
                </c:pt>
                <c:pt idx="196">
                  <c:v>57959.124533000002</c:v>
                </c:pt>
                <c:pt idx="197">
                  <c:v>57212.468596999999</c:v>
                </c:pt>
                <c:pt idx="198">
                  <c:v>55294.960676000002</c:v>
                </c:pt>
                <c:pt idx="199">
                  <c:v>54470.124694999999</c:v>
                </c:pt>
                <c:pt idx="200">
                  <c:v>54480.283493000003</c:v>
                </c:pt>
                <c:pt idx="201">
                  <c:v>54687.160214000003</c:v>
                </c:pt>
                <c:pt idx="202">
                  <c:v>54232.573314000001</c:v>
                </c:pt>
                <c:pt idx="203">
                  <c:v>54528.560171999998</c:v>
                </c:pt>
                <c:pt idx="204">
                  <c:v>53813.917951000003</c:v>
                </c:pt>
                <c:pt idx="205">
                  <c:v>54485.13895</c:v>
                </c:pt>
                <c:pt idx="206">
                  <c:v>55154.960719000002</c:v>
                </c:pt>
                <c:pt idx="207">
                  <c:v>55709.876459999999</c:v>
                </c:pt>
                <c:pt idx="208">
                  <c:v>55431.449243000003</c:v>
                </c:pt>
                <c:pt idx="209">
                  <c:v>55631.662192999996</c:v>
                </c:pt>
                <c:pt idx="210">
                  <c:v>55875.920718000001</c:v>
                </c:pt>
                <c:pt idx="211">
                  <c:v>56124.726482999999</c:v>
                </c:pt>
                <c:pt idx="212">
                  <c:v>54556.161067000001</c:v>
                </c:pt>
                <c:pt idx="213">
                  <c:v>55218.906942000001</c:v>
                </c:pt>
                <c:pt idx="214">
                  <c:v>55617.266898000002</c:v>
                </c:pt>
                <c:pt idx="215">
                  <c:v>56319.847407000001</c:v>
                </c:pt>
                <c:pt idx="216">
                  <c:v>56687.997141</c:v>
                </c:pt>
                <c:pt idx="217">
                  <c:v>57519.863559999998</c:v>
                </c:pt>
                <c:pt idx="218">
                  <c:v>58127.114629000003</c:v>
                </c:pt>
                <c:pt idx="219">
                  <c:v>58210.308462000001</c:v>
                </c:pt>
                <c:pt idx="220">
                  <c:v>56737.942717999998</c:v>
                </c:pt>
                <c:pt idx="221">
                  <c:v>56886.051146999998</c:v>
                </c:pt>
                <c:pt idx="222">
                  <c:v>58899.479556999999</c:v>
                </c:pt>
                <c:pt idx="223">
                  <c:v>59240.220869999997</c:v>
                </c:pt>
                <c:pt idx="224">
                  <c:v>59283.672100000003</c:v>
                </c:pt>
                <c:pt idx="225">
                  <c:v>59488.191487999997</c:v>
                </c:pt>
                <c:pt idx="226">
                  <c:v>62109.935199</c:v>
                </c:pt>
                <c:pt idx="227">
                  <c:v>62150.538932000003</c:v>
                </c:pt>
                <c:pt idx="228">
                  <c:v>63382.575326999999</c:v>
                </c:pt>
                <c:pt idx="229">
                  <c:v>63055.207031999998</c:v>
                </c:pt>
                <c:pt idx="230">
                  <c:v>63057.035371999998</c:v>
                </c:pt>
                <c:pt idx="231">
                  <c:v>62795.879826999997</c:v>
                </c:pt>
                <c:pt idx="232">
                  <c:v>63590.425105000002</c:v>
                </c:pt>
                <c:pt idx="233">
                  <c:v>64365.525097999998</c:v>
                </c:pt>
                <c:pt idx="234">
                  <c:v>64553.263294999997</c:v>
                </c:pt>
                <c:pt idx="235">
                  <c:v>63443.279791000001</c:v>
                </c:pt>
                <c:pt idx="236">
                  <c:v>62935.263235999999</c:v>
                </c:pt>
                <c:pt idx="237">
                  <c:v>61579.855324999997</c:v>
                </c:pt>
                <c:pt idx="238">
                  <c:v>60286.196169000003</c:v>
                </c:pt>
                <c:pt idx="239">
                  <c:v>60959.033017000002</c:v>
                </c:pt>
                <c:pt idx="240">
                  <c:v>61662.477069</c:v>
                </c:pt>
                <c:pt idx="241">
                  <c:v>61423.045415000001</c:v>
                </c:pt>
                <c:pt idx="242">
                  <c:v>61243.210184000003</c:v>
                </c:pt>
                <c:pt idx="243">
                  <c:v>62182.193075000003</c:v>
                </c:pt>
                <c:pt idx="244">
                  <c:v>63549.505004999999</c:v>
                </c:pt>
                <c:pt idx="245">
                  <c:v>65389.783757999998</c:v>
                </c:pt>
                <c:pt idx="246">
                  <c:v>65392.409340999999</c:v>
                </c:pt>
                <c:pt idx="247">
                  <c:v>65422.581602999999</c:v>
                </c:pt>
                <c:pt idx="248">
                  <c:v>65614.161147000006</c:v>
                </c:pt>
                <c:pt idx="249">
                  <c:v>65864.032577000005</c:v>
                </c:pt>
                <c:pt idx="250">
                  <c:v>65106.451397999997</c:v>
                </c:pt>
                <c:pt idx="251">
                  <c:v>64218.917264000003</c:v>
                </c:pt>
                <c:pt idx="252">
                  <c:v>65105.251335000001</c:v>
                </c:pt>
                <c:pt idx="253">
                  <c:v>65014.086796000003</c:v>
                </c:pt>
                <c:pt idx="254">
                  <c:v>65515.749637000001</c:v>
                </c:pt>
                <c:pt idx="255">
                  <c:v>64825.878857000003</c:v>
                </c:pt>
                <c:pt idx="256">
                  <c:v>65248.561764999999</c:v>
                </c:pt>
                <c:pt idx="257">
                  <c:v>66236.578588999997</c:v>
                </c:pt>
                <c:pt idx="258">
                  <c:v>67385.103518000004</c:v>
                </c:pt>
                <c:pt idx="259">
                  <c:v>66994.767586000002</c:v>
                </c:pt>
                <c:pt idx="260">
                  <c:v>68610.075276000003</c:v>
                </c:pt>
                <c:pt idx="261">
                  <c:v>68023.917098999998</c:v>
                </c:pt>
                <c:pt idx="262">
                  <c:v>69155.484255000003</c:v>
                </c:pt>
                <c:pt idx="263">
                  <c:v>68182.733529999998</c:v>
                </c:pt>
                <c:pt idx="264">
                  <c:v>67806.409106000006</c:v>
                </c:pt>
                <c:pt idx="265">
                  <c:v>68337.164432999998</c:v>
                </c:pt>
                <c:pt idx="266">
                  <c:v>69200.828104</c:v>
                </c:pt>
                <c:pt idx="267">
                  <c:v>70395.010423999993</c:v>
                </c:pt>
                <c:pt idx="268">
                  <c:v>69205.586240999997</c:v>
                </c:pt>
                <c:pt idx="269">
                  <c:v>68673.486934</c:v>
                </c:pt>
                <c:pt idx="270">
                  <c:v>70370.296298000001</c:v>
                </c:pt>
                <c:pt idx="271">
                  <c:v>70440.312309999994</c:v>
                </c:pt>
                <c:pt idx="272">
                  <c:v>69559.765559000007</c:v>
                </c:pt>
                <c:pt idx="273">
                  <c:v>69908.738842000006</c:v>
                </c:pt>
                <c:pt idx="274">
                  <c:v>69812.582815000002</c:v>
                </c:pt>
                <c:pt idx="275">
                  <c:v>70198.490516999998</c:v>
                </c:pt>
                <c:pt idx="276">
                  <c:v>68675.505531000003</c:v>
                </c:pt>
                <c:pt idx="277">
                  <c:v>68930.558376999994</c:v>
                </c:pt>
                <c:pt idx="278">
                  <c:v>70204.930238000001</c:v>
                </c:pt>
                <c:pt idx="279">
                  <c:v>70956.859450999997</c:v>
                </c:pt>
                <c:pt idx="280">
                  <c:v>71658.168357999995</c:v>
                </c:pt>
                <c:pt idx="281">
                  <c:v>69592.016847000006</c:v>
                </c:pt>
                <c:pt idx="282">
                  <c:v>71083.808571000001</c:v>
                </c:pt>
                <c:pt idx="283">
                  <c:v>70135.188114999997</c:v>
                </c:pt>
                <c:pt idx="284">
                  <c:v>70800.053692999994</c:v>
                </c:pt>
                <c:pt idx="285">
                  <c:v>69778.136830000003</c:v>
                </c:pt>
                <c:pt idx="286">
                  <c:v>70411.907143999997</c:v>
                </c:pt>
                <c:pt idx="287">
                  <c:v>70028.688852000007</c:v>
                </c:pt>
                <c:pt idx="288">
                  <c:v>69244.875891999996</c:v>
                </c:pt>
                <c:pt idx="289">
                  <c:v>66896.130571000002</c:v>
                </c:pt>
                <c:pt idx="290">
                  <c:v>67556.815029000005</c:v>
                </c:pt>
                <c:pt idx="291">
                  <c:v>67152.510022999995</c:v>
                </c:pt>
                <c:pt idx="292">
                  <c:v>67796.727805999995</c:v>
                </c:pt>
                <c:pt idx="293">
                  <c:v>68585.923079999993</c:v>
                </c:pt>
                <c:pt idx="294">
                  <c:v>67153.034946</c:v>
                </c:pt>
                <c:pt idx="295">
                  <c:v>68280.712696999995</c:v>
                </c:pt>
                <c:pt idx="296">
                  <c:v>66165.054650999999</c:v>
                </c:pt>
                <c:pt idx="297">
                  <c:v>66523.702739</c:v>
                </c:pt>
                <c:pt idx="298">
                  <c:v>64828.527005000004</c:v>
                </c:pt>
                <c:pt idx="299">
                  <c:v>64355.164013000001</c:v>
                </c:pt>
                <c:pt idx="300">
                  <c:v>64779.809973000003</c:v>
                </c:pt>
                <c:pt idx="301">
                  <c:v>64893.378843999999</c:v>
                </c:pt>
                <c:pt idx="302">
                  <c:v>64312.542180999997</c:v>
                </c:pt>
                <c:pt idx="303">
                  <c:v>63652.102932000002</c:v>
                </c:pt>
                <c:pt idx="304">
                  <c:v>64985.611130999998</c:v>
                </c:pt>
                <c:pt idx="305">
                  <c:v>65632.511929</c:v>
                </c:pt>
                <c:pt idx="306">
                  <c:v>66214.043955999994</c:v>
                </c:pt>
                <c:pt idx="307">
                  <c:v>65209.118982</c:v>
                </c:pt>
                <c:pt idx="308">
                  <c:v>65435.085083999998</c:v>
                </c:pt>
                <c:pt idx="309">
                  <c:v>65507.678409</c:v>
                </c:pt>
                <c:pt idx="310">
                  <c:v>65200.242686999998</c:v>
                </c:pt>
                <c:pt idx="311">
                  <c:v>63314.139198999997</c:v>
                </c:pt>
                <c:pt idx="312">
                  <c:v>63580.229246000003</c:v>
                </c:pt>
                <c:pt idx="313">
                  <c:v>63563.166226000001</c:v>
                </c:pt>
                <c:pt idx="314">
                  <c:v>65720.612441000005</c:v>
                </c:pt>
                <c:pt idx="315">
                  <c:v>64482.917663</c:v>
                </c:pt>
                <c:pt idx="316">
                  <c:v>63179.853764</c:v>
                </c:pt>
                <c:pt idx="317">
                  <c:v>64306.934211</c:v>
                </c:pt>
                <c:pt idx="318">
                  <c:v>64972.219399000001</c:v>
                </c:pt>
                <c:pt idx="319">
                  <c:v>65893.864618000007</c:v>
                </c:pt>
                <c:pt idx="320">
                  <c:v>66323.963216999997</c:v>
                </c:pt>
                <c:pt idx="321">
                  <c:v>66653.427729999996</c:v>
                </c:pt>
                <c:pt idx="322">
                  <c:v>66910.131286999997</c:v>
                </c:pt>
                <c:pt idx="323">
                  <c:v>67052.891984000002</c:v>
                </c:pt>
                <c:pt idx="324">
                  <c:v>67407.205417000005</c:v>
                </c:pt>
                <c:pt idx="325">
                  <c:v>67707.070000000007</c:v>
                </c:pt>
                <c:pt idx="326">
                  <c:v>70085.62</c:v>
                </c:pt>
                <c:pt idx="327">
                  <c:v>72253.19</c:v>
                </c:pt>
                <c:pt idx="328">
                  <c:v>72670.820000000007</c:v>
                </c:pt>
                <c:pt idx="329">
                  <c:v>72742.39</c:v>
                </c:pt>
                <c:pt idx="330">
                  <c:v>72664.09</c:v>
                </c:pt>
                <c:pt idx="331">
                  <c:v>72868.63</c:v>
                </c:pt>
                <c:pt idx="332">
                  <c:v>72096.58</c:v>
                </c:pt>
                <c:pt idx="333">
                  <c:v>70446.39</c:v>
                </c:pt>
                <c:pt idx="334">
                  <c:v>71582.14</c:v>
                </c:pt>
                <c:pt idx="335">
                  <c:v>71809.460000000006</c:v>
                </c:pt>
                <c:pt idx="336">
                  <c:v>72269.8</c:v>
                </c:pt>
                <c:pt idx="337">
                  <c:v>71473.13</c:v>
                </c:pt>
                <c:pt idx="338">
                  <c:v>72987.05</c:v>
                </c:pt>
                <c:pt idx="339">
                  <c:v>71983.259999999995</c:v>
                </c:pt>
                <c:pt idx="340">
                  <c:v>72155.929999999993</c:v>
                </c:pt>
                <c:pt idx="341">
                  <c:v>70529.429999999993</c:v>
                </c:pt>
                <c:pt idx="342">
                  <c:v>69786.929999999993</c:v>
                </c:pt>
                <c:pt idx="343">
                  <c:v>69682.679999999993</c:v>
                </c:pt>
                <c:pt idx="344">
                  <c:v>70407.789999999994</c:v>
                </c:pt>
                <c:pt idx="345">
                  <c:v>70174.399999999994</c:v>
                </c:pt>
                <c:pt idx="346">
                  <c:v>69169.91</c:v>
                </c:pt>
                <c:pt idx="347">
                  <c:v>69294.559999999998</c:v>
                </c:pt>
                <c:pt idx="348">
                  <c:v>73178.399999999994</c:v>
                </c:pt>
                <c:pt idx="349">
                  <c:v>72287.14</c:v>
                </c:pt>
                <c:pt idx="350">
                  <c:v>71853.36</c:v>
                </c:pt>
                <c:pt idx="351">
                  <c:v>72219.89</c:v>
                </c:pt>
                <c:pt idx="352">
                  <c:v>73126.64</c:v>
                </c:pt>
                <c:pt idx="353">
                  <c:v>74092.98</c:v>
                </c:pt>
                <c:pt idx="354">
                  <c:v>74701.81</c:v>
                </c:pt>
                <c:pt idx="355">
                  <c:v>73706.720000000001</c:v>
                </c:pt>
                <c:pt idx="356">
                  <c:v>73827.87</c:v>
                </c:pt>
                <c:pt idx="357">
                  <c:v>75501.240000000005</c:v>
                </c:pt>
                <c:pt idx="358">
                  <c:v>75446.539999999994</c:v>
                </c:pt>
                <c:pt idx="359">
                  <c:v>74431.289999999994</c:v>
                </c:pt>
                <c:pt idx="360">
                  <c:v>74298.399999999994</c:v>
                </c:pt>
                <c:pt idx="361">
                  <c:v>74165.960000000006</c:v>
                </c:pt>
                <c:pt idx="362">
                  <c:v>74456.289999999994</c:v>
                </c:pt>
                <c:pt idx="363">
                  <c:v>73419.58</c:v>
                </c:pt>
                <c:pt idx="364">
                  <c:v>73938.880000000005</c:v>
                </c:pt>
                <c:pt idx="365">
                  <c:v>73601.789999999994</c:v>
                </c:pt>
                <c:pt idx="366">
                  <c:v>73648.899999999994</c:v>
                </c:pt>
                <c:pt idx="367">
                  <c:v>73356.460000000006</c:v>
                </c:pt>
                <c:pt idx="368">
                  <c:v>73211.22</c:v>
                </c:pt>
                <c:pt idx="369">
                  <c:v>74591.14</c:v>
                </c:pt>
                <c:pt idx="370">
                  <c:v>75171.31</c:v>
                </c:pt>
                <c:pt idx="371">
                  <c:v>74781.570000000007</c:v>
                </c:pt>
                <c:pt idx="372">
                  <c:v>73044.95</c:v>
                </c:pt>
                <c:pt idx="373">
                  <c:v>74396.070000000007</c:v>
                </c:pt>
                <c:pt idx="374">
                  <c:v>74517.929999999993</c:v>
                </c:pt>
                <c:pt idx="375">
                  <c:v>75399.460000000006</c:v>
                </c:pt>
                <c:pt idx="376">
                  <c:v>75658.78</c:v>
                </c:pt>
                <c:pt idx="377">
                  <c:v>77184.289999999994</c:v>
                </c:pt>
                <c:pt idx="378">
                  <c:v>76369.11</c:v>
                </c:pt>
                <c:pt idx="379">
                  <c:v>76356.070000000007</c:v>
                </c:pt>
                <c:pt idx="380">
                  <c:v>76918.929999999993</c:v>
                </c:pt>
                <c:pt idx="381">
                  <c:v>75802.25</c:v>
                </c:pt>
                <c:pt idx="382">
                  <c:v>76319.789999999994</c:v>
                </c:pt>
                <c:pt idx="383">
                  <c:v>76073.259999999995</c:v>
                </c:pt>
                <c:pt idx="384">
                  <c:v>76676.86</c:v>
                </c:pt>
                <c:pt idx="385">
                  <c:v>76042.92</c:v>
                </c:pt>
                <c:pt idx="386">
                  <c:v>76675.009999999995</c:v>
                </c:pt>
                <c:pt idx="387">
                  <c:v>77422.37</c:v>
                </c:pt>
                <c:pt idx="388">
                  <c:v>78919.08</c:v>
                </c:pt>
                <c:pt idx="389">
                  <c:v>79300.56</c:v>
                </c:pt>
                <c:pt idx="390">
                  <c:v>80745.64</c:v>
                </c:pt>
                <c:pt idx="391">
                  <c:v>81293.899999999994</c:v>
                </c:pt>
                <c:pt idx="392">
                  <c:v>80252.05</c:v>
                </c:pt>
                <c:pt idx="393">
                  <c:v>80554.289999999994</c:v>
                </c:pt>
                <c:pt idx="394">
                  <c:v>78777.649999999994</c:v>
                </c:pt>
                <c:pt idx="395">
                  <c:v>79410.3</c:v>
                </c:pt>
                <c:pt idx="396">
                  <c:v>79732.22</c:v>
                </c:pt>
                <c:pt idx="397">
                  <c:v>81506.89</c:v>
                </c:pt>
                <c:pt idx="398">
                  <c:v>81667.92</c:v>
                </c:pt>
                <c:pt idx="399">
                  <c:v>83506.61</c:v>
                </c:pt>
                <c:pt idx="400">
                  <c:v>83296.88</c:v>
                </c:pt>
                <c:pt idx="401">
                  <c:v>83002.3</c:v>
                </c:pt>
                <c:pt idx="402">
                  <c:v>82819.179999999993</c:v>
                </c:pt>
                <c:pt idx="403">
                  <c:v>82214.429999999993</c:v>
                </c:pt>
                <c:pt idx="404">
                  <c:v>83193.5</c:v>
                </c:pt>
                <c:pt idx="405">
                  <c:v>82358.33</c:v>
                </c:pt>
                <c:pt idx="406">
                  <c:v>82874.929999999993</c:v>
                </c:pt>
                <c:pt idx="407">
                  <c:v>81724.77</c:v>
                </c:pt>
                <c:pt idx="408">
                  <c:v>82147.570000000007</c:v>
                </c:pt>
                <c:pt idx="409">
                  <c:v>82084.12</c:v>
                </c:pt>
                <c:pt idx="410">
                  <c:v>83387.78</c:v>
                </c:pt>
                <c:pt idx="411">
                  <c:v>83111.070000000007</c:v>
                </c:pt>
                <c:pt idx="412">
                  <c:v>83940.1</c:v>
                </c:pt>
                <c:pt idx="413">
                  <c:v>84644.09</c:v>
                </c:pt>
                <c:pt idx="414">
                  <c:v>84261.06</c:v>
                </c:pt>
                <c:pt idx="415">
                  <c:v>83971.65</c:v>
                </c:pt>
                <c:pt idx="416">
                  <c:v>84966.17</c:v>
                </c:pt>
                <c:pt idx="417">
                  <c:v>85062.53</c:v>
                </c:pt>
                <c:pt idx="418">
                  <c:v>86500.41</c:v>
                </c:pt>
                <c:pt idx="419">
                  <c:v>86472.7</c:v>
                </c:pt>
                <c:pt idx="420">
                  <c:v>85463.49</c:v>
                </c:pt>
                <c:pt idx="421">
                  <c:v>85064.94</c:v>
                </c:pt>
                <c:pt idx="422">
                  <c:v>85582.18</c:v>
                </c:pt>
                <c:pt idx="423">
                  <c:v>86098.76</c:v>
                </c:pt>
                <c:pt idx="424">
                  <c:v>85537.93</c:v>
                </c:pt>
                <c:pt idx="425">
                  <c:v>84784.88</c:v>
                </c:pt>
                <c:pt idx="426">
                  <c:v>86192.72</c:v>
                </c:pt>
                <c:pt idx="427">
                  <c:v>85986.32</c:v>
                </c:pt>
                <c:pt idx="428">
                  <c:v>83958.03</c:v>
                </c:pt>
                <c:pt idx="429">
                  <c:v>83503.360000000001</c:v>
                </c:pt>
                <c:pt idx="430">
                  <c:v>83716.75</c:v>
                </c:pt>
                <c:pt idx="431">
                  <c:v>85189.92</c:v>
                </c:pt>
                <c:pt idx="432">
                  <c:v>83473.88</c:v>
                </c:pt>
                <c:pt idx="433">
                  <c:v>82042.45</c:v>
                </c:pt>
                <c:pt idx="434">
                  <c:v>83383.73</c:v>
                </c:pt>
                <c:pt idx="435">
                  <c:v>84767</c:v>
                </c:pt>
                <c:pt idx="436">
                  <c:v>84151.19</c:v>
                </c:pt>
                <c:pt idx="437">
                  <c:v>83882.91</c:v>
                </c:pt>
                <c:pt idx="438">
                  <c:v>84685.73</c:v>
                </c:pt>
                <c:pt idx="439">
                  <c:v>85106.9</c:v>
                </c:pt>
                <c:pt idx="440">
                  <c:v>84930.01</c:v>
                </c:pt>
                <c:pt idx="441">
                  <c:v>84760.72</c:v>
                </c:pt>
                <c:pt idx="442">
                  <c:v>84196.58</c:v>
                </c:pt>
                <c:pt idx="443">
                  <c:v>85027.21</c:v>
                </c:pt>
                <c:pt idx="444">
                  <c:v>84447.73</c:v>
                </c:pt>
                <c:pt idx="445">
                  <c:v>84689.54</c:v>
                </c:pt>
                <c:pt idx="446">
                  <c:v>84145.58</c:v>
                </c:pt>
                <c:pt idx="447">
                  <c:v>85652.25</c:v>
                </c:pt>
                <c:pt idx="448">
                  <c:v>86511.7</c:v>
                </c:pt>
                <c:pt idx="449">
                  <c:v>86725.98</c:v>
                </c:pt>
                <c:pt idx="450">
                  <c:v>87041.56</c:v>
                </c:pt>
                <c:pt idx="451">
                  <c:v>87700.08</c:v>
                </c:pt>
                <c:pt idx="452">
                  <c:v>87894.3</c:v>
                </c:pt>
                <c:pt idx="453">
                  <c:v>87235.96</c:v>
                </c:pt>
                <c:pt idx="454">
                  <c:v>89969.16</c:v>
                </c:pt>
                <c:pt idx="455">
                  <c:v>90418.14</c:v>
                </c:pt>
                <c:pt idx="456">
                  <c:v>90742.39</c:v>
                </c:pt>
                <c:pt idx="457">
                  <c:v>90864.25</c:v>
                </c:pt>
                <c:pt idx="458">
                  <c:v>90037.33</c:v>
                </c:pt>
                <c:pt idx="459">
                  <c:v>88482.82</c:v>
                </c:pt>
                <c:pt idx="460">
                  <c:v>90231.17</c:v>
                </c:pt>
                <c:pt idx="461">
                  <c:v>90710.35</c:v>
                </c:pt>
                <c:pt idx="462">
                  <c:v>90889.96</c:v>
                </c:pt>
                <c:pt idx="463">
                  <c:v>90030.56</c:v>
                </c:pt>
                <c:pt idx="464">
                  <c:v>90483.16</c:v>
                </c:pt>
                <c:pt idx="465">
                  <c:v>91501.97</c:v>
                </c:pt>
                <c:pt idx="466">
                  <c:v>90465.37</c:v>
                </c:pt>
                <c:pt idx="467">
                  <c:v>89372.03</c:v>
                </c:pt>
                <c:pt idx="468">
                  <c:v>88974.58</c:v>
                </c:pt>
                <c:pt idx="469">
                  <c:v>89772.12</c:v>
                </c:pt>
                <c:pt idx="470">
                  <c:v>91281.36</c:v>
                </c:pt>
                <c:pt idx="471">
                  <c:v>92894.31</c:v>
                </c:pt>
                <c:pt idx="472">
                  <c:v>90056.6</c:v>
                </c:pt>
                <c:pt idx="473">
                  <c:v>88839.53</c:v>
                </c:pt>
                <c:pt idx="474">
                  <c:v>88720.34</c:v>
                </c:pt>
                <c:pt idx="475">
                  <c:v>88275.22</c:v>
                </c:pt>
                <c:pt idx="476">
                  <c:v>86854.57</c:v>
                </c:pt>
                <c:pt idx="477">
                  <c:v>83530.259999999995</c:v>
                </c:pt>
                <c:pt idx="478">
                  <c:v>82042.570000000007</c:v>
                </c:pt>
                <c:pt idx="479">
                  <c:v>74941.850000000006</c:v>
                </c:pt>
                <c:pt idx="480">
                  <c:v>73569.38</c:v>
                </c:pt>
                <c:pt idx="481">
                  <c:v>72749.899999999994</c:v>
                </c:pt>
                <c:pt idx="482">
                  <c:v>74720.17</c:v>
                </c:pt>
                <c:pt idx="483">
                  <c:v>75938.009999999995</c:v>
                </c:pt>
                <c:pt idx="484">
                  <c:v>77414.59</c:v>
                </c:pt>
                <c:pt idx="485">
                  <c:v>76285.88</c:v>
                </c:pt>
                <c:pt idx="486">
                  <c:v>76717.509999999995</c:v>
                </c:pt>
                <c:pt idx="487">
                  <c:v>77590.19</c:v>
                </c:pt>
                <c:pt idx="488">
                  <c:v>77446.94</c:v>
                </c:pt>
                <c:pt idx="489">
                  <c:v>76458.41</c:v>
                </c:pt>
                <c:pt idx="490">
                  <c:v>77875.38</c:v>
                </c:pt>
                <c:pt idx="491">
                  <c:v>78415.66</c:v>
                </c:pt>
                <c:pt idx="492">
                  <c:v>78058.33</c:v>
                </c:pt>
                <c:pt idx="493">
                  <c:v>78323.78</c:v>
                </c:pt>
                <c:pt idx="494">
                  <c:v>78659.649999999994</c:v>
                </c:pt>
                <c:pt idx="495">
                  <c:v>78657.16</c:v>
                </c:pt>
                <c:pt idx="496">
                  <c:v>78868.75</c:v>
                </c:pt>
                <c:pt idx="497">
                  <c:v>79816.039999999994</c:v>
                </c:pt>
                <c:pt idx="498">
                  <c:v>76735.39</c:v>
                </c:pt>
                <c:pt idx="499">
                  <c:v>76784.75</c:v>
                </c:pt>
                <c:pt idx="500">
                  <c:v>78126.94</c:v>
                </c:pt>
                <c:pt idx="501">
                  <c:v>78585.98</c:v>
                </c:pt>
                <c:pt idx="502">
                  <c:v>80679.75</c:v>
                </c:pt>
                <c:pt idx="503">
                  <c:v>84953.13</c:v>
                </c:pt>
                <c:pt idx="504">
                  <c:v>85209.03</c:v>
                </c:pt>
                <c:pt idx="505">
                  <c:v>83042.44</c:v>
                </c:pt>
                <c:pt idx="506">
                  <c:v>82489.89</c:v>
                </c:pt>
                <c:pt idx="507">
                  <c:v>82138.149999999994</c:v>
                </c:pt>
                <c:pt idx="508">
                  <c:v>83314.759999999995</c:v>
                </c:pt>
                <c:pt idx="509">
                  <c:v>84641.41</c:v>
                </c:pt>
                <c:pt idx="510">
                  <c:v>82896.179999999993</c:v>
                </c:pt>
                <c:pt idx="511">
                  <c:v>82607.92</c:v>
                </c:pt>
                <c:pt idx="512">
                  <c:v>85320.82</c:v>
                </c:pt>
                <c:pt idx="513">
                  <c:v>86600.43</c:v>
                </c:pt>
                <c:pt idx="514">
                  <c:v>87601.22</c:v>
                </c:pt>
                <c:pt idx="515">
                  <c:v>85906.64</c:v>
                </c:pt>
                <c:pt idx="516">
                  <c:v>86690.83</c:v>
                </c:pt>
                <c:pt idx="517">
                  <c:v>86633.38</c:v>
                </c:pt>
                <c:pt idx="518">
                  <c:v>85343.56</c:v>
                </c:pt>
                <c:pt idx="519">
                  <c:v>81849.19</c:v>
                </c:pt>
                <c:pt idx="520">
                  <c:v>81856.87</c:v>
                </c:pt>
                <c:pt idx="521">
                  <c:v>81036.84</c:v>
                </c:pt>
                <c:pt idx="522">
                  <c:v>80759.360000000001</c:v>
                </c:pt>
                <c:pt idx="523">
                  <c:v>78000.66</c:v>
                </c:pt>
                <c:pt idx="524">
                  <c:v>75748.429999999993</c:v>
                </c:pt>
                <c:pt idx="525">
                  <c:v>77904.789999999994</c:v>
                </c:pt>
                <c:pt idx="526">
                  <c:v>79633.679999999993</c:v>
                </c:pt>
                <c:pt idx="527">
                  <c:v>79955.33</c:v>
                </c:pt>
                <c:pt idx="528">
                  <c:v>78764.53</c:v>
                </c:pt>
                <c:pt idx="529">
                  <c:v>79494.350000000006</c:v>
                </c:pt>
                <c:pt idx="530">
                  <c:v>79151.13</c:v>
                </c:pt>
                <c:pt idx="531">
                  <c:v>77689.039999999994</c:v>
                </c:pt>
                <c:pt idx="532">
                  <c:v>75141.710000000006</c:v>
                </c:pt>
                <c:pt idx="533">
                  <c:v>75231.789999999994</c:v>
                </c:pt>
                <c:pt idx="534">
                  <c:v>76470.820000000007</c:v>
                </c:pt>
                <c:pt idx="535">
                  <c:v>75247.17</c:v>
                </c:pt>
                <c:pt idx="536">
                  <c:v>74979.67</c:v>
                </c:pt>
                <c:pt idx="537">
                  <c:v>72939.67</c:v>
                </c:pt>
                <c:pt idx="538">
                  <c:v>75656.990000000005</c:v>
                </c:pt>
                <c:pt idx="539">
                  <c:v>75824.25</c:v>
                </c:pt>
                <c:pt idx="540">
                  <c:v>76682.64</c:v>
                </c:pt>
                <c:pt idx="541">
                  <c:v>75005.8</c:v>
                </c:pt>
                <c:pt idx="542">
                  <c:v>76716.179999999993</c:v>
                </c:pt>
                <c:pt idx="543">
                  <c:v>73625.45</c:v>
                </c:pt>
                <c:pt idx="544">
                  <c:v>73346.759999999995</c:v>
                </c:pt>
                <c:pt idx="545">
                  <c:v>70256.17</c:v>
                </c:pt>
                <c:pt idx="546">
                  <c:v>70011.199999999997</c:v>
                </c:pt>
                <c:pt idx="547">
                  <c:v>68703.48</c:v>
                </c:pt>
                <c:pt idx="548">
                  <c:v>71397</c:v>
                </c:pt>
                <c:pt idx="549">
                  <c:v>66004</c:v>
                </c:pt>
                <c:pt idx="550">
                  <c:v>65707</c:v>
                </c:pt>
                <c:pt idx="551">
                  <c:v>65997</c:v>
                </c:pt>
                <c:pt idx="552">
                  <c:v>67467</c:v>
                </c:pt>
                <c:pt idx="553">
                  <c:v>67129</c:v>
                </c:pt>
                <c:pt idx="554">
                  <c:v>66999</c:v>
                </c:pt>
                <c:pt idx="555">
                  <c:v>68287</c:v>
                </c:pt>
                <c:pt idx="556">
                  <c:v>70051</c:v>
                </c:pt>
                <c:pt idx="557">
                  <c:v>71056</c:v>
                </c:pt>
                <c:pt idx="558">
                  <c:v>72454</c:v>
                </c:pt>
                <c:pt idx="559">
                  <c:v>71518</c:v>
                </c:pt>
                <c:pt idx="560">
                  <c:v>72015</c:v>
                </c:pt>
                <c:pt idx="561">
                  <c:v>71830</c:v>
                </c:pt>
                <c:pt idx="562">
                  <c:v>71808.78</c:v>
                </c:pt>
                <c:pt idx="563">
                  <c:v>70006</c:v>
                </c:pt>
                <c:pt idx="564">
                  <c:v>70963</c:v>
                </c:pt>
                <c:pt idx="565">
                  <c:v>71753.95</c:v>
                </c:pt>
                <c:pt idx="566">
                  <c:v>72951</c:v>
                </c:pt>
                <c:pt idx="567">
                  <c:v>73780</c:v>
                </c:pt>
                <c:pt idx="568">
                  <c:v>74001</c:v>
                </c:pt>
                <c:pt idx="569">
                  <c:v>74564</c:v>
                </c:pt>
                <c:pt idx="570">
                  <c:v>74885</c:v>
                </c:pt>
                <c:pt idx="571">
                  <c:v>74439</c:v>
                </c:pt>
                <c:pt idx="572">
                  <c:v>74109</c:v>
                </c:pt>
                <c:pt idx="573">
                  <c:v>74754</c:v>
                </c:pt>
                <c:pt idx="574">
                  <c:v>75241</c:v>
                </c:pt>
                <c:pt idx="575">
                  <c:v>75749</c:v>
                </c:pt>
                <c:pt idx="576">
                  <c:v>74008</c:v>
                </c:pt>
                <c:pt idx="577">
                  <c:v>74042</c:v>
                </c:pt>
                <c:pt idx="578">
                  <c:v>74703</c:v>
                </c:pt>
                <c:pt idx="579">
                  <c:v>75181</c:v>
                </c:pt>
                <c:pt idx="580">
                  <c:v>75559</c:v>
                </c:pt>
                <c:pt idx="581">
                  <c:v>72433</c:v>
                </c:pt>
                <c:pt idx="582">
                  <c:v>72897</c:v>
                </c:pt>
                <c:pt idx="583">
                  <c:v>72224</c:v>
                </c:pt>
                <c:pt idx="584">
                  <c:v>73321</c:v>
                </c:pt>
                <c:pt idx="585">
                  <c:v>71408</c:v>
                </c:pt>
                <c:pt idx="586">
                  <c:v>73810</c:v>
                </c:pt>
                <c:pt idx="587">
                  <c:v>74116</c:v>
                </c:pt>
                <c:pt idx="588">
                  <c:v>75167</c:v>
                </c:pt>
                <c:pt idx="589">
                  <c:v>72139</c:v>
                </c:pt>
                <c:pt idx="590">
                  <c:v>69443</c:v>
                </c:pt>
                <c:pt idx="591">
                  <c:v>69715</c:v>
                </c:pt>
                <c:pt idx="592">
                  <c:v>70687</c:v>
                </c:pt>
                <c:pt idx="593">
                  <c:v>69815</c:v>
                </c:pt>
                <c:pt idx="594">
                  <c:v>67854</c:v>
                </c:pt>
                <c:pt idx="595">
                  <c:v>65860</c:v>
                </c:pt>
                <c:pt idx="596">
                  <c:v>66039</c:v>
                </c:pt>
                <c:pt idx="597">
                  <c:v>66751</c:v>
                </c:pt>
                <c:pt idx="598">
                  <c:v>64653</c:v>
                </c:pt>
                <c:pt idx="599">
                  <c:v>63797</c:v>
                </c:pt>
                <c:pt idx="600">
                  <c:v>62606</c:v>
                </c:pt>
                <c:pt idx="601">
                  <c:v>64241</c:v>
                </c:pt>
                <c:pt idx="602">
                  <c:v>62611</c:v>
                </c:pt>
                <c:pt idx="603">
                  <c:v>61459</c:v>
                </c:pt>
                <c:pt idx="604">
                  <c:v>62404</c:v>
                </c:pt>
                <c:pt idx="605">
                  <c:v>63399</c:v>
                </c:pt>
                <c:pt idx="606">
                  <c:v>63819</c:v>
                </c:pt>
                <c:pt idx="607">
                  <c:v>62980</c:v>
                </c:pt>
                <c:pt idx="608">
                  <c:v>65134</c:v>
                </c:pt>
                <c:pt idx="609">
                  <c:v>65033</c:v>
                </c:pt>
                <c:pt idx="610">
                  <c:v>66975</c:v>
                </c:pt>
                <c:pt idx="611">
                  <c:v>65592</c:v>
                </c:pt>
                <c:pt idx="612">
                  <c:v>66697</c:v>
                </c:pt>
                <c:pt idx="613">
                  <c:v>64768</c:v>
                </c:pt>
                <c:pt idx="614">
                  <c:v>66227</c:v>
                </c:pt>
                <c:pt idx="615">
                  <c:v>64289</c:v>
                </c:pt>
                <c:pt idx="616">
                  <c:v>64512</c:v>
                </c:pt>
                <c:pt idx="617">
                  <c:v>61105</c:v>
                </c:pt>
                <c:pt idx="618">
                  <c:v>63423</c:v>
                </c:pt>
                <c:pt idx="619">
                  <c:v>61806</c:v>
                </c:pt>
                <c:pt idx="620">
                  <c:v>61237</c:v>
                </c:pt>
                <c:pt idx="621">
                  <c:v>61614</c:v>
                </c:pt>
                <c:pt idx="622">
                  <c:v>63255</c:v>
                </c:pt>
                <c:pt idx="623">
                  <c:v>61030</c:v>
                </c:pt>
                <c:pt idx="624">
                  <c:v>61517</c:v>
                </c:pt>
                <c:pt idx="625">
                  <c:v>59299</c:v>
                </c:pt>
                <c:pt idx="626">
                  <c:v>60841</c:v>
                </c:pt>
                <c:pt idx="627">
                  <c:v>60418</c:v>
                </c:pt>
                <c:pt idx="628">
                  <c:v>60800</c:v>
                </c:pt>
                <c:pt idx="629">
                  <c:v>60463</c:v>
                </c:pt>
                <c:pt idx="630">
                  <c:v>59722</c:v>
                </c:pt>
                <c:pt idx="631">
                  <c:v>60600</c:v>
                </c:pt>
                <c:pt idx="632">
                  <c:v>61841</c:v>
                </c:pt>
                <c:pt idx="633">
                  <c:v>60475</c:v>
                </c:pt>
                <c:pt idx="634">
                  <c:v>62790</c:v>
                </c:pt>
                <c:pt idx="635">
                  <c:v>63465</c:v>
                </c:pt>
                <c:pt idx="636">
                  <c:v>66148</c:v>
                </c:pt>
                <c:pt idx="637">
                  <c:v>64517</c:v>
                </c:pt>
                <c:pt idx="638">
                  <c:v>67977</c:v>
                </c:pt>
                <c:pt idx="639">
                  <c:v>68795</c:v>
                </c:pt>
                <c:pt idx="640">
                  <c:v>71950</c:v>
                </c:pt>
                <c:pt idx="641">
                  <c:v>71235</c:v>
                </c:pt>
                <c:pt idx="642">
                  <c:v>74588</c:v>
                </c:pt>
                <c:pt idx="643">
                  <c:v>73297</c:v>
                </c:pt>
                <c:pt idx="644">
                  <c:v>75703</c:v>
                </c:pt>
                <c:pt idx="645">
                  <c:v>75517</c:v>
                </c:pt>
                <c:pt idx="646">
                  <c:v>74745</c:v>
                </c:pt>
                <c:pt idx="647">
                  <c:v>74348</c:v>
                </c:pt>
                <c:pt idx="648">
                  <c:v>74853</c:v>
                </c:pt>
                <c:pt idx="649">
                  <c:v>74385</c:v>
                </c:pt>
                <c:pt idx="650">
                  <c:v>74311</c:v>
                </c:pt>
                <c:pt idx="651">
                  <c:v>72316</c:v>
                </c:pt>
                <c:pt idx="652">
                  <c:v>75567</c:v>
                </c:pt>
                <c:pt idx="653">
                  <c:v>74899</c:v>
                </c:pt>
                <c:pt idx="654">
                  <c:v>76108</c:v>
                </c:pt>
                <c:pt idx="655">
                  <c:v>72728</c:v>
                </c:pt>
                <c:pt idx="656">
                  <c:v>73973</c:v>
                </c:pt>
                <c:pt idx="657">
                  <c:v>75736</c:v>
                </c:pt>
                <c:pt idx="658">
                  <c:v>77121</c:v>
                </c:pt>
                <c:pt idx="659">
                  <c:v>74608</c:v>
                </c:pt>
                <c:pt idx="660">
                  <c:v>76412</c:v>
                </c:pt>
                <c:pt idx="661">
                  <c:v>76023</c:v>
                </c:pt>
                <c:pt idx="662">
                  <c:v>78100</c:v>
                </c:pt>
                <c:pt idx="663">
                  <c:v>73982</c:v>
                </c:pt>
                <c:pt idx="664">
                  <c:v>76172</c:v>
                </c:pt>
                <c:pt idx="665">
                  <c:v>76964</c:v>
                </c:pt>
                <c:pt idx="666">
                  <c:v>78406</c:v>
                </c:pt>
                <c:pt idx="667">
                  <c:v>77857</c:v>
                </c:pt>
                <c:pt idx="668">
                  <c:v>77186</c:v>
                </c:pt>
                <c:pt idx="669">
                  <c:v>77720</c:v>
                </c:pt>
                <c:pt idx="670">
                  <c:v>79763</c:v>
                </c:pt>
                <c:pt idx="671">
                  <c:v>78682</c:v>
                </c:pt>
                <c:pt idx="672">
                  <c:v>78333</c:v>
                </c:pt>
                <c:pt idx="673">
                  <c:v>77510</c:v>
                </c:pt>
                <c:pt idx="674">
                  <c:v>78109</c:v>
                </c:pt>
                <c:pt idx="675">
                  <c:v>77174</c:v>
                </c:pt>
                <c:pt idx="676">
                  <c:v>77780</c:v>
                </c:pt>
                <c:pt idx="677">
                  <c:v>75897</c:v>
                </c:pt>
                <c:pt idx="678">
                  <c:v>76651</c:v>
                </c:pt>
                <c:pt idx="679">
                  <c:v>77119</c:v>
                </c:pt>
              </c:numCache>
            </c:numRef>
          </c:val>
          <c:smooth val="0"/>
          <c:extLst>
            <c:ext xmlns:c16="http://schemas.microsoft.com/office/drawing/2014/chart" uri="{C3380CC4-5D6E-409C-BE32-E72D297353CC}">
              <c16:uniqueId val="{00000001-969E-4414-8BB9-048E7659D789}"/>
            </c:ext>
          </c:extLst>
        </c:ser>
        <c:dLbls>
          <c:showLegendKey val="0"/>
          <c:showVal val="0"/>
          <c:showCatName val="0"/>
          <c:showSerName val="0"/>
          <c:showPercent val="0"/>
          <c:showBubbleSize val="0"/>
        </c:dLbls>
        <c:marker val="1"/>
        <c:smooth val="0"/>
        <c:axId val="690235087"/>
        <c:axId val="690234671"/>
      </c:lineChart>
      <c:dateAx>
        <c:axId val="113717537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crossAx val="1137163728"/>
        <c:crosses val="autoZero"/>
        <c:auto val="1"/>
        <c:lblOffset val="100"/>
        <c:baseTimeUnit val="days"/>
      </c:dateAx>
      <c:valAx>
        <c:axId val="1137163728"/>
        <c:scaling>
          <c:orientation val="minMax"/>
          <c:min val="60000"/>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crossAx val="1137175376"/>
        <c:crosses val="autoZero"/>
        <c:crossBetween val="between"/>
      </c:valAx>
      <c:valAx>
        <c:axId val="690234671"/>
        <c:scaling>
          <c:orientation val="minMax"/>
          <c:min val="40000"/>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crossAx val="690235087"/>
        <c:crosses val="max"/>
        <c:crossBetween val="between"/>
      </c:valAx>
      <c:dateAx>
        <c:axId val="690235087"/>
        <c:scaling>
          <c:orientation val="minMax"/>
        </c:scaling>
        <c:delete val="1"/>
        <c:axPos val="b"/>
        <c:numFmt formatCode="m/d/yyyy" sourceLinked="1"/>
        <c:majorTickMark val="out"/>
        <c:minorTickMark val="none"/>
        <c:tickLblPos val="nextTo"/>
        <c:crossAx val="690234671"/>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tr-T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DTH!$E$1:$E$2</c:f>
              <c:strCache>
                <c:ptCount val="2"/>
                <c:pt idx="0">
                  <c:v>birey - tüzel spreadi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DTH!$E$3:$E$688</c:f>
              <c:numCache>
                <c:formatCode>#,##0.00</c:formatCode>
                <c:ptCount val="686"/>
                <c:pt idx="0">
                  <c:v>24029</c:v>
                </c:pt>
                <c:pt idx="1">
                  <c:v>32539.281105000002</c:v>
                </c:pt>
                <c:pt idx="2">
                  <c:v>34007.760553</c:v>
                </c:pt>
                <c:pt idx="3">
                  <c:v>32515.472967999995</c:v>
                </c:pt>
                <c:pt idx="4">
                  <c:v>32690.016184</c:v>
                </c:pt>
                <c:pt idx="5">
                  <c:v>32698.836617000001</c:v>
                </c:pt>
                <c:pt idx="6">
                  <c:v>33976.763044000007</c:v>
                </c:pt>
                <c:pt idx="7">
                  <c:v>34337.637577000001</c:v>
                </c:pt>
                <c:pt idx="8">
                  <c:v>35199.157521999994</c:v>
                </c:pt>
                <c:pt idx="9">
                  <c:v>35302.264315999993</c:v>
                </c:pt>
                <c:pt idx="10">
                  <c:v>34605.090433999991</c:v>
                </c:pt>
                <c:pt idx="11">
                  <c:v>33985.611109000005</c:v>
                </c:pt>
                <c:pt idx="12">
                  <c:v>33138.547558999999</c:v>
                </c:pt>
                <c:pt idx="13">
                  <c:v>32357.933844000007</c:v>
                </c:pt>
                <c:pt idx="14">
                  <c:v>31671.089601999993</c:v>
                </c:pt>
                <c:pt idx="15">
                  <c:v>31247.945045</c:v>
                </c:pt>
                <c:pt idx="16">
                  <c:v>31288.478696999999</c:v>
                </c:pt>
                <c:pt idx="17">
                  <c:v>31211.679393999999</c:v>
                </c:pt>
                <c:pt idx="18">
                  <c:v>31462.208253999997</c:v>
                </c:pt>
                <c:pt idx="19">
                  <c:v>32662.253912000007</c:v>
                </c:pt>
                <c:pt idx="20">
                  <c:v>32981.815730999995</c:v>
                </c:pt>
                <c:pt idx="21">
                  <c:v>32917.219168999996</c:v>
                </c:pt>
                <c:pt idx="22">
                  <c:v>30808.333301000006</c:v>
                </c:pt>
                <c:pt idx="23">
                  <c:v>29274.121871999996</c:v>
                </c:pt>
                <c:pt idx="24">
                  <c:v>29281.820728999992</c:v>
                </c:pt>
                <c:pt idx="25">
                  <c:v>28796.420545000001</c:v>
                </c:pt>
                <c:pt idx="26">
                  <c:v>26800.011515999999</c:v>
                </c:pt>
                <c:pt idx="27">
                  <c:v>27240.471548000001</c:v>
                </c:pt>
                <c:pt idx="28">
                  <c:v>28449.421074999998</c:v>
                </c:pt>
                <c:pt idx="29">
                  <c:v>27859.012563999997</c:v>
                </c:pt>
                <c:pt idx="30">
                  <c:v>27496.223038999997</c:v>
                </c:pt>
                <c:pt idx="31">
                  <c:v>28395.753098000001</c:v>
                </c:pt>
                <c:pt idx="32">
                  <c:v>28129.814698000002</c:v>
                </c:pt>
                <c:pt idx="33">
                  <c:v>28230.157174000007</c:v>
                </c:pt>
                <c:pt idx="34">
                  <c:v>28364.433851000002</c:v>
                </c:pt>
                <c:pt idx="35">
                  <c:v>29174.243208</c:v>
                </c:pt>
                <c:pt idx="36">
                  <c:v>29569.555165999998</c:v>
                </c:pt>
                <c:pt idx="37">
                  <c:v>28874.021721999998</c:v>
                </c:pt>
                <c:pt idx="38">
                  <c:v>27885.949850999998</c:v>
                </c:pt>
                <c:pt idx="39">
                  <c:v>27723.324351999996</c:v>
                </c:pt>
                <c:pt idx="40">
                  <c:v>27814.416056000002</c:v>
                </c:pt>
                <c:pt idx="41">
                  <c:v>27654.812468999997</c:v>
                </c:pt>
                <c:pt idx="42">
                  <c:v>27378.107754999997</c:v>
                </c:pt>
                <c:pt idx="43">
                  <c:v>27570.143739000006</c:v>
                </c:pt>
                <c:pt idx="44">
                  <c:v>27685.896138000004</c:v>
                </c:pt>
                <c:pt idx="45">
                  <c:v>27617.309390000002</c:v>
                </c:pt>
                <c:pt idx="46">
                  <c:v>27429.000253000006</c:v>
                </c:pt>
                <c:pt idx="47">
                  <c:v>28710.682769999999</c:v>
                </c:pt>
                <c:pt idx="48">
                  <c:v>28829.386467000004</c:v>
                </c:pt>
                <c:pt idx="49">
                  <c:v>29736.636310000002</c:v>
                </c:pt>
                <c:pt idx="50">
                  <c:v>28881.610637999998</c:v>
                </c:pt>
                <c:pt idx="51">
                  <c:v>29620.570129000007</c:v>
                </c:pt>
                <c:pt idx="52">
                  <c:v>27754.565309000005</c:v>
                </c:pt>
                <c:pt idx="53">
                  <c:v>28947.838927999997</c:v>
                </c:pt>
                <c:pt idx="54">
                  <c:v>30527.769059999991</c:v>
                </c:pt>
                <c:pt idx="55">
                  <c:v>30164.107868999992</c:v>
                </c:pt>
                <c:pt idx="56">
                  <c:v>30100.44733000001</c:v>
                </c:pt>
                <c:pt idx="57">
                  <c:v>30547.308530000002</c:v>
                </c:pt>
                <c:pt idx="58">
                  <c:v>31492.904055999992</c:v>
                </c:pt>
                <c:pt idx="59">
                  <c:v>31392.236405999996</c:v>
                </c:pt>
                <c:pt idx="60">
                  <c:v>30810.772212999997</c:v>
                </c:pt>
                <c:pt idx="61">
                  <c:v>30974</c:v>
                </c:pt>
                <c:pt idx="62">
                  <c:v>31464</c:v>
                </c:pt>
                <c:pt idx="63">
                  <c:v>32276</c:v>
                </c:pt>
                <c:pt idx="64">
                  <c:v>31546</c:v>
                </c:pt>
                <c:pt idx="65">
                  <c:v>29864</c:v>
                </c:pt>
                <c:pt idx="66">
                  <c:v>28794</c:v>
                </c:pt>
                <c:pt idx="67">
                  <c:v>31497</c:v>
                </c:pt>
                <c:pt idx="68">
                  <c:v>32289</c:v>
                </c:pt>
                <c:pt idx="69">
                  <c:v>31699</c:v>
                </c:pt>
                <c:pt idx="70">
                  <c:v>31621</c:v>
                </c:pt>
                <c:pt idx="71">
                  <c:v>32190</c:v>
                </c:pt>
                <c:pt idx="72">
                  <c:v>32852</c:v>
                </c:pt>
                <c:pt idx="73">
                  <c:v>32354</c:v>
                </c:pt>
                <c:pt idx="74">
                  <c:v>31978</c:v>
                </c:pt>
                <c:pt idx="75">
                  <c:v>33151</c:v>
                </c:pt>
                <c:pt idx="76">
                  <c:v>33134</c:v>
                </c:pt>
                <c:pt idx="77">
                  <c:v>33522</c:v>
                </c:pt>
                <c:pt idx="78">
                  <c:v>32699</c:v>
                </c:pt>
                <c:pt idx="79">
                  <c:v>33294</c:v>
                </c:pt>
                <c:pt idx="80">
                  <c:v>35289</c:v>
                </c:pt>
                <c:pt idx="81">
                  <c:v>34488</c:v>
                </c:pt>
                <c:pt idx="82">
                  <c:v>33101</c:v>
                </c:pt>
                <c:pt idx="83">
                  <c:v>32420</c:v>
                </c:pt>
                <c:pt idx="84">
                  <c:v>32086.007055000009</c:v>
                </c:pt>
                <c:pt idx="85">
                  <c:v>32475.240202000001</c:v>
                </c:pt>
                <c:pt idx="86">
                  <c:v>31230</c:v>
                </c:pt>
                <c:pt idx="87">
                  <c:v>31064</c:v>
                </c:pt>
                <c:pt idx="88">
                  <c:v>31924</c:v>
                </c:pt>
                <c:pt idx="89">
                  <c:v>32384</c:v>
                </c:pt>
                <c:pt idx="90">
                  <c:v>32368</c:v>
                </c:pt>
                <c:pt idx="91">
                  <c:v>32259</c:v>
                </c:pt>
                <c:pt idx="92">
                  <c:v>32010</c:v>
                </c:pt>
                <c:pt idx="93">
                  <c:v>33810</c:v>
                </c:pt>
                <c:pt idx="94">
                  <c:v>33979</c:v>
                </c:pt>
                <c:pt idx="95">
                  <c:v>33357</c:v>
                </c:pt>
                <c:pt idx="96">
                  <c:v>33384</c:v>
                </c:pt>
                <c:pt idx="97">
                  <c:v>33242</c:v>
                </c:pt>
                <c:pt idx="98">
                  <c:v>32462</c:v>
                </c:pt>
                <c:pt idx="99">
                  <c:v>33149</c:v>
                </c:pt>
                <c:pt idx="100">
                  <c:v>34126</c:v>
                </c:pt>
                <c:pt idx="101">
                  <c:v>34338</c:v>
                </c:pt>
                <c:pt idx="102">
                  <c:v>34665</c:v>
                </c:pt>
                <c:pt idx="103">
                  <c:v>35247</c:v>
                </c:pt>
                <c:pt idx="104">
                  <c:v>32925</c:v>
                </c:pt>
                <c:pt idx="105">
                  <c:v>33067</c:v>
                </c:pt>
                <c:pt idx="106">
                  <c:v>34982</c:v>
                </c:pt>
                <c:pt idx="107">
                  <c:v>35058</c:v>
                </c:pt>
                <c:pt idx="108">
                  <c:v>34468</c:v>
                </c:pt>
                <c:pt idx="109">
                  <c:v>34340</c:v>
                </c:pt>
                <c:pt idx="110">
                  <c:v>33700</c:v>
                </c:pt>
                <c:pt idx="111">
                  <c:v>31973</c:v>
                </c:pt>
                <c:pt idx="112">
                  <c:v>32196</c:v>
                </c:pt>
                <c:pt idx="113">
                  <c:v>31743</c:v>
                </c:pt>
                <c:pt idx="114">
                  <c:v>32260</c:v>
                </c:pt>
                <c:pt idx="115">
                  <c:v>31846</c:v>
                </c:pt>
                <c:pt idx="116">
                  <c:v>31313</c:v>
                </c:pt>
                <c:pt idx="117">
                  <c:v>31181</c:v>
                </c:pt>
                <c:pt idx="118">
                  <c:v>32040</c:v>
                </c:pt>
                <c:pt idx="119">
                  <c:v>33476</c:v>
                </c:pt>
                <c:pt idx="120">
                  <c:v>32297</c:v>
                </c:pt>
                <c:pt idx="121">
                  <c:v>32176</c:v>
                </c:pt>
                <c:pt idx="122">
                  <c:v>32143</c:v>
                </c:pt>
                <c:pt idx="123">
                  <c:v>33704</c:v>
                </c:pt>
                <c:pt idx="124">
                  <c:v>33369.819752000003</c:v>
                </c:pt>
                <c:pt idx="125">
                  <c:v>33592</c:v>
                </c:pt>
                <c:pt idx="126">
                  <c:v>33479</c:v>
                </c:pt>
                <c:pt idx="127">
                  <c:v>33990</c:v>
                </c:pt>
                <c:pt idx="128">
                  <c:v>32700</c:v>
                </c:pt>
                <c:pt idx="129">
                  <c:v>33154</c:v>
                </c:pt>
                <c:pt idx="130">
                  <c:v>33377</c:v>
                </c:pt>
                <c:pt idx="131">
                  <c:v>33725</c:v>
                </c:pt>
                <c:pt idx="132">
                  <c:v>35693</c:v>
                </c:pt>
                <c:pt idx="133">
                  <c:v>36344</c:v>
                </c:pt>
                <c:pt idx="134">
                  <c:v>35978</c:v>
                </c:pt>
                <c:pt idx="135">
                  <c:v>35234</c:v>
                </c:pt>
                <c:pt idx="136">
                  <c:v>36052</c:v>
                </c:pt>
                <c:pt idx="137">
                  <c:v>35241</c:v>
                </c:pt>
                <c:pt idx="138">
                  <c:v>32992</c:v>
                </c:pt>
                <c:pt idx="139">
                  <c:v>34022</c:v>
                </c:pt>
                <c:pt idx="140">
                  <c:v>33452</c:v>
                </c:pt>
                <c:pt idx="141">
                  <c:v>32935</c:v>
                </c:pt>
                <c:pt idx="142">
                  <c:v>32496.033800000005</c:v>
                </c:pt>
                <c:pt idx="143">
                  <c:v>32771</c:v>
                </c:pt>
                <c:pt idx="144">
                  <c:v>32484.859499999999</c:v>
                </c:pt>
                <c:pt idx="145">
                  <c:v>34089.110368000001</c:v>
                </c:pt>
                <c:pt idx="146">
                  <c:v>34433.742762000002</c:v>
                </c:pt>
                <c:pt idx="147">
                  <c:v>34574.246797000007</c:v>
                </c:pt>
                <c:pt idx="148">
                  <c:v>33986</c:v>
                </c:pt>
                <c:pt idx="149">
                  <c:v>34624</c:v>
                </c:pt>
                <c:pt idx="150">
                  <c:v>33899.124662000002</c:v>
                </c:pt>
                <c:pt idx="151">
                  <c:v>33509.794517000002</c:v>
                </c:pt>
                <c:pt idx="152">
                  <c:v>33765.338106999996</c:v>
                </c:pt>
                <c:pt idx="153">
                  <c:v>33479.094891000001</c:v>
                </c:pt>
                <c:pt idx="154">
                  <c:v>34626.056092000006</c:v>
                </c:pt>
                <c:pt idx="155">
                  <c:v>34317.356731</c:v>
                </c:pt>
                <c:pt idx="156">
                  <c:v>34010.266016999994</c:v>
                </c:pt>
                <c:pt idx="157">
                  <c:v>34238.709643999995</c:v>
                </c:pt>
                <c:pt idx="158">
                  <c:v>35855.677259999997</c:v>
                </c:pt>
                <c:pt idx="159">
                  <c:v>34439.121052999995</c:v>
                </c:pt>
                <c:pt idx="160">
                  <c:v>34348.841216000001</c:v>
                </c:pt>
                <c:pt idx="161">
                  <c:v>34775.855974000006</c:v>
                </c:pt>
                <c:pt idx="162">
                  <c:v>34866.121081999991</c:v>
                </c:pt>
                <c:pt idx="163">
                  <c:v>36765.072948000001</c:v>
                </c:pt>
                <c:pt idx="164">
                  <c:v>37820.474304000003</c:v>
                </c:pt>
                <c:pt idx="165">
                  <c:v>38134.459153000003</c:v>
                </c:pt>
                <c:pt idx="166">
                  <c:v>37573.937091</c:v>
                </c:pt>
                <c:pt idx="167">
                  <c:v>39085.820056000004</c:v>
                </c:pt>
                <c:pt idx="168">
                  <c:v>39879.780957999996</c:v>
                </c:pt>
                <c:pt idx="169">
                  <c:v>39432.337111000008</c:v>
                </c:pt>
                <c:pt idx="170">
                  <c:v>38772.757011000002</c:v>
                </c:pt>
                <c:pt idx="171">
                  <c:v>39841.144329000002</c:v>
                </c:pt>
                <c:pt idx="172">
                  <c:v>41790.663035000005</c:v>
                </c:pt>
                <c:pt idx="173">
                  <c:v>42169.73715500001</c:v>
                </c:pt>
                <c:pt idx="174">
                  <c:v>42157.459918999994</c:v>
                </c:pt>
                <c:pt idx="175">
                  <c:v>43262.238095000001</c:v>
                </c:pt>
                <c:pt idx="176">
                  <c:v>42061.039122000002</c:v>
                </c:pt>
                <c:pt idx="177">
                  <c:v>41865.951220000003</c:v>
                </c:pt>
                <c:pt idx="178">
                  <c:v>40591.100972</c:v>
                </c:pt>
                <c:pt idx="179">
                  <c:v>39060.128407999997</c:v>
                </c:pt>
                <c:pt idx="180">
                  <c:v>40005.554940000002</c:v>
                </c:pt>
                <c:pt idx="181">
                  <c:v>39701.837237999993</c:v>
                </c:pt>
                <c:pt idx="182">
                  <c:v>38765.759627000007</c:v>
                </c:pt>
                <c:pt idx="183">
                  <c:v>37540.781165</c:v>
                </c:pt>
                <c:pt idx="184">
                  <c:v>40900.438587999997</c:v>
                </c:pt>
                <c:pt idx="185">
                  <c:v>40315.082135000004</c:v>
                </c:pt>
                <c:pt idx="186">
                  <c:v>41733.175837999996</c:v>
                </c:pt>
                <c:pt idx="187">
                  <c:v>36489.728944999995</c:v>
                </c:pt>
                <c:pt idx="188">
                  <c:v>36476.707020000002</c:v>
                </c:pt>
                <c:pt idx="189">
                  <c:v>36246.890652000002</c:v>
                </c:pt>
                <c:pt idx="190">
                  <c:v>36207.178178000009</c:v>
                </c:pt>
                <c:pt idx="191">
                  <c:v>36195.115320000004</c:v>
                </c:pt>
                <c:pt idx="192">
                  <c:v>36010.360752000001</c:v>
                </c:pt>
                <c:pt idx="193">
                  <c:v>35980.54653</c:v>
                </c:pt>
                <c:pt idx="194">
                  <c:v>36197.430351000003</c:v>
                </c:pt>
                <c:pt idx="195">
                  <c:v>35048.976642000001</c:v>
                </c:pt>
                <c:pt idx="196">
                  <c:v>35469.604672999994</c:v>
                </c:pt>
                <c:pt idx="197">
                  <c:v>35791.206127999991</c:v>
                </c:pt>
                <c:pt idx="198">
                  <c:v>35870.628074</c:v>
                </c:pt>
                <c:pt idx="199">
                  <c:v>35060.311005000003</c:v>
                </c:pt>
                <c:pt idx="200">
                  <c:v>35157.400368000002</c:v>
                </c:pt>
                <c:pt idx="201">
                  <c:v>35522.828621000001</c:v>
                </c:pt>
                <c:pt idx="202">
                  <c:v>35652.818832999998</c:v>
                </c:pt>
                <c:pt idx="203">
                  <c:v>34772.596463999995</c:v>
                </c:pt>
                <c:pt idx="204">
                  <c:v>34103.711159999999</c:v>
                </c:pt>
                <c:pt idx="205">
                  <c:v>33758.90365</c:v>
                </c:pt>
                <c:pt idx="206">
                  <c:v>33376.353870000006</c:v>
                </c:pt>
                <c:pt idx="207">
                  <c:v>33482.403667999992</c:v>
                </c:pt>
                <c:pt idx="208">
                  <c:v>33085.834293000007</c:v>
                </c:pt>
                <c:pt idx="209">
                  <c:v>32869.071365999996</c:v>
                </c:pt>
                <c:pt idx="210">
                  <c:v>33298.471261000006</c:v>
                </c:pt>
                <c:pt idx="211">
                  <c:v>32629.961573999994</c:v>
                </c:pt>
                <c:pt idx="212">
                  <c:v>31609.511469000005</c:v>
                </c:pt>
                <c:pt idx="213">
                  <c:v>31025.734626000005</c:v>
                </c:pt>
                <c:pt idx="214">
                  <c:v>30436.496756999994</c:v>
                </c:pt>
                <c:pt idx="215">
                  <c:v>32222.701235999994</c:v>
                </c:pt>
                <c:pt idx="216">
                  <c:v>32046.542522999996</c:v>
                </c:pt>
                <c:pt idx="217">
                  <c:v>32542.73522599999</c:v>
                </c:pt>
                <c:pt idx="218">
                  <c:v>32783.306620000003</c:v>
                </c:pt>
                <c:pt idx="219">
                  <c:v>34187.505121999995</c:v>
                </c:pt>
                <c:pt idx="220">
                  <c:v>33927.910763</c:v>
                </c:pt>
                <c:pt idx="221">
                  <c:v>33611.956029000008</c:v>
                </c:pt>
                <c:pt idx="222">
                  <c:v>34253.569945000003</c:v>
                </c:pt>
                <c:pt idx="223">
                  <c:v>30387.638299999999</c:v>
                </c:pt>
                <c:pt idx="224">
                  <c:v>33257.068861000007</c:v>
                </c:pt>
                <c:pt idx="225">
                  <c:v>30739.373869999996</c:v>
                </c:pt>
                <c:pt idx="226">
                  <c:v>31778.649757999992</c:v>
                </c:pt>
                <c:pt idx="227">
                  <c:v>33876.561994999996</c:v>
                </c:pt>
                <c:pt idx="228">
                  <c:v>35200.468849999997</c:v>
                </c:pt>
                <c:pt idx="229">
                  <c:v>34999.734313000008</c:v>
                </c:pt>
                <c:pt idx="230">
                  <c:v>35355.655662000005</c:v>
                </c:pt>
                <c:pt idx="231">
                  <c:v>35122.394920999999</c:v>
                </c:pt>
                <c:pt idx="232">
                  <c:v>36055.359066999998</c:v>
                </c:pt>
                <c:pt idx="233">
                  <c:v>36065.895050000006</c:v>
                </c:pt>
                <c:pt idx="234">
                  <c:v>38130.820390999994</c:v>
                </c:pt>
                <c:pt idx="235">
                  <c:v>39183.166133000006</c:v>
                </c:pt>
                <c:pt idx="236">
                  <c:v>41008.560876000003</c:v>
                </c:pt>
                <c:pt idx="237">
                  <c:v>40610.456533999997</c:v>
                </c:pt>
                <c:pt idx="238">
                  <c:v>39395.661843000002</c:v>
                </c:pt>
                <c:pt idx="239">
                  <c:v>39013.099453000003</c:v>
                </c:pt>
                <c:pt idx="240">
                  <c:v>38868.321410000004</c:v>
                </c:pt>
                <c:pt idx="241">
                  <c:v>38660.525711000002</c:v>
                </c:pt>
                <c:pt idx="242">
                  <c:v>37166.323674999992</c:v>
                </c:pt>
                <c:pt idx="243">
                  <c:v>35348.982216999997</c:v>
                </c:pt>
                <c:pt idx="244">
                  <c:v>34762.251703000009</c:v>
                </c:pt>
                <c:pt idx="245">
                  <c:v>35910.647997</c:v>
                </c:pt>
                <c:pt idx="246">
                  <c:v>36713.390773000006</c:v>
                </c:pt>
                <c:pt idx="247">
                  <c:v>36579.570305999994</c:v>
                </c:pt>
                <c:pt idx="248">
                  <c:v>35813.616945000002</c:v>
                </c:pt>
                <c:pt idx="249">
                  <c:v>35289.727739000002</c:v>
                </c:pt>
                <c:pt idx="250">
                  <c:v>34923.514505999992</c:v>
                </c:pt>
                <c:pt idx="251">
                  <c:v>32343.245182999999</c:v>
                </c:pt>
                <c:pt idx="252">
                  <c:v>31888.612966000001</c:v>
                </c:pt>
                <c:pt idx="253">
                  <c:v>28833.802870999993</c:v>
                </c:pt>
                <c:pt idx="254">
                  <c:v>28146.583637999996</c:v>
                </c:pt>
                <c:pt idx="255">
                  <c:v>27557.361018000003</c:v>
                </c:pt>
                <c:pt idx="256">
                  <c:v>26972.319451000003</c:v>
                </c:pt>
                <c:pt idx="257">
                  <c:v>26131.559792</c:v>
                </c:pt>
                <c:pt idx="258">
                  <c:v>26995.004121999998</c:v>
                </c:pt>
                <c:pt idx="259">
                  <c:v>26132.363767000003</c:v>
                </c:pt>
                <c:pt idx="260">
                  <c:v>26986.759044999999</c:v>
                </c:pt>
                <c:pt idx="261">
                  <c:v>26776.621155999994</c:v>
                </c:pt>
                <c:pt idx="262">
                  <c:v>28987.314926999999</c:v>
                </c:pt>
                <c:pt idx="263">
                  <c:v>30297.346646999998</c:v>
                </c:pt>
                <c:pt idx="264">
                  <c:v>30142.452344999998</c:v>
                </c:pt>
                <c:pt idx="265">
                  <c:v>29429.448153999998</c:v>
                </c:pt>
                <c:pt idx="266">
                  <c:v>29516.311309000012</c:v>
                </c:pt>
                <c:pt idx="267">
                  <c:v>30867.396068000002</c:v>
                </c:pt>
                <c:pt idx="268">
                  <c:v>30068.817152000003</c:v>
                </c:pt>
                <c:pt idx="269">
                  <c:v>29670.952919999996</c:v>
                </c:pt>
                <c:pt idx="270">
                  <c:v>29219.450440000001</c:v>
                </c:pt>
                <c:pt idx="271">
                  <c:v>29781.842929999999</c:v>
                </c:pt>
                <c:pt idx="272">
                  <c:v>29264.709388999996</c:v>
                </c:pt>
                <c:pt idx="273">
                  <c:v>28139.223994</c:v>
                </c:pt>
                <c:pt idx="274">
                  <c:v>26510.419219000003</c:v>
                </c:pt>
                <c:pt idx="275">
                  <c:v>27379.062093999994</c:v>
                </c:pt>
                <c:pt idx="276">
                  <c:v>26104.638691</c:v>
                </c:pt>
                <c:pt idx="277">
                  <c:v>24908.301544000002</c:v>
                </c:pt>
                <c:pt idx="278">
                  <c:v>24757.538100999998</c:v>
                </c:pt>
                <c:pt idx="279">
                  <c:v>23853.264362000002</c:v>
                </c:pt>
                <c:pt idx="280">
                  <c:v>24568.593351999996</c:v>
                </c:pt>
                <c:pt idx="281">
                  <c:v>22911.268501999992</c:v>
                </c:pt>
                <c:pt idx="282">
                  <c:v>22964.079240999999</c:v>
                </c:pt>
                <c:pt idx="283">
                  <c:v>24074.449468999999</c:v>
                </c:pt>
                <c:pt idx="284">
                  <c:v>25509.83718799999</c:v>
                </c:pt>
                <c:pt idx="285">
                  <c:v>26287.383965000001</c:v>
                </c:pt>
                <c:pt idx="286">
                  <c:v>26135.079665999991</c:v>
                </c:pt>
                <c:pt idx="287">
                  <c:v>25446.187038000004</c:v>
                </c:pt>
                <c:pt idx="288">
                  <c:v>28205.579324000006</c:v>
                </c:pt>
                <c:pt idx="289">
                  <c:v>27639.350131999992</c:v>
                </c:pt>
                <c:pt idx="290">
                  <c:v>24583.903778000007</c:v>
                </c:pt>
                <c:pt idx="291">
                  <c:v>24434.665810999999</c:v>
                </c:pt>
                <c:pt idx="292">
                  <c:v>23633.908745000008</c:v>
                </c:pt>
                <c:pt idx="293">
                  <c:v>24321.785369999998</c:v>
                </c:pt>
                <c:pt idx="294">
                  <c:v>23314.105382000009</c:v>
                </c:pt>
                <c:pt idx="295">
                  <c:v>19967.407758000001</c:v>
                </c:pt>
                <c:pt idx="296">
                  <c:v>19787.008298999994</c:v>
                </c:pt>
                <c:pt idx="297">
                  <c:v>22390.603354999992</c:v>
                </c:pt>
                <c:pt idx="298">
                  <c:v>22190.602123999997</c:v>
                </c:pt>
                <c:pt idx="299">
                  <c:v>23477.279755999996</c:v>
                </c:pt>
                <c:pt idx="300">
                  <c:v>24494.105059999994</c:v>
                </c:pt>
                <c:pt idx="301">
                  <c:v>25735.554153000005</c:v>
                </c:pt>
                <c:pt idx="302">
                  <c:v>26128.924812000005</c:v>
                </c:pt>
                <c:pt idx="303">
                  <c:v>25544.167050000004</c:v>
                </c:pt>
                <c:pt idx="304">
                  <c:v>25332.769717000003</c:v>
                </c:pt>
                <c:pt idx="305">
                  <c:v>25515.652518000003</c:v>
                </c:pt>
                <c:pt idx="306">
                  <c:v>27365.295564</c:v>
                </c:pt>
                <c:pt idx="307">
                  <c:v>27588.606544999995</c:v>
                </c:pt>
                <c:pt idx="308">
                  <c:v>28343.991855999993</c:v>
                </c:pt>
                <c:pt idx="309">
                  <c:v>29292.775079000006</c:v>
                </c:pt>
                <c:pt idx="310">
                  <c:v>31256.459224999999</c:v>
                </c:pt>
                <c:pt idx="311">
                  <c:v>31387.009760000001</c:v>
                </c:pt>
                <c:pt idx="312">
                  <c:v>31740.146844999996</c:v>
                </c:pt>
                <c:pt idx="313">
                  <c:v>30547.139324999996</c:v>
                </c:pt>
                <c:pt idx="314">
                  <c:v>32057.525905999995</c:v>
                </c:pt>
                <c:pt idx="315">
                  <c:v>33507.841371000002</c:v>
                </c:pt>
                <c:pt idx="316">
                  <c:v>33132.978591999999</c:v>
                </c:pt>
                <c:pt idx="317">
                  <c:v>33819.309925999994</c:v>
                </c:pt>
                <c:pt idx="318">
                  <c:v>34204.039839999998</c:v>
                </c:pt>
                <c:pt idx="319">
                  <c:v>35603.434841000009</c:v>
                </c:pt>
                <c:pt idx="320">
                  <c:v>35637.466392000002</c:v>
                </c:pt>
                <c:pt idx="321">
                  <c:v>35563.167700000005</c:v>
                </c:pt>
                <c:pt idx="322">
                  <c:v>35837.408339999994</c:v>
                </c:pt>
                <c:pt idx="323">
                  <c:v>36156.317344999989</c:v>
                </c:pt>
                <c:pt idx="324">
                  <c:v>36390.109999999986</c:v>
                </c:pt>
                <c:pt idx="325">
                  <c:v>35650.58</c:v>
                </c:pt>
                <c:pt idx="326">
                  <c:v>34773.64</c:v>
                </c:pt>
                <c:pt idx="327">
                  <c:v>36583.78</c:v>
                </c:pt>
                <c:pt idx="328">
                  <c:v>36391.160000000003</c:v>
                </c:pt>
                <c:pt idx="329">
                  <c:v>36004.25</c:v>
                </c:pt>
                <c:pt idx="330">
                  <c:v>35508.319999999992</c:v>
                </c:pt>
                <c:pt idx="331">
                  <c:v>36213.789999999994</c:v>
                </c:pt>
                <c:pt idx="332">
                  <c:v>38284.11</c:v>
                </c:pt>
                <c:pt idx="333">
                  <c:v>38058.020000000004</c:v>
                </c:pt>
                <c:pt idx="334">
                  <c:v>38638.659999999989</c:v>
                </c:pt>
                <c:pt idx="335">
                  <c:v>38034.569999999992</c:v>
                </c:pt>
                <c:pt idx="336">
                  <c:v>40107.039999999994</c:v>
                </c:pt>
                <c:pt idx="337">
                  <c:v>39833.279999999999</c:v>
                </c:pt>
                <c:pt idx="338">
                  <c:v>41209.72</c:v>
                </c:pt>
                <c:pt idx="339">
                  <c:v>42306.600000000006</c:v>
                </c:pt>
                <c:pt idx="340">
                  <c:v>44455.270000000004</c:v>
                </c:pt>
                <c:pt idx="341">
                  <c:v>45724.390000000014</c:v>
                </c:pt>
                <c:pt idx="342">
                  <c:v>46165.69</c:v>
                </c:pt>
                <c:pt idx="343">
                  <c:v>45845.83</c:v>
                </c:pt>
                <c:pt idx="344">
                  <c:v>46305.37000000001</c:v>
                </c:pt>
                <c:pt idx="345">
                  <c:v>47371.959999999992</c:v>
                </c:pt>
                <c:pt idx="346">
                  <c:v>48163.650000000009</c:v>
                </c:pt>
                <c:pt idx="347">
                  <c:v>44154.91</c:v>
                </c:pt>
                <c:pt idx="348">
                  <c:v>44364.19</c:v>
                </c:pt>
                <c:pt idx="349">
                  <c:v>45264.210000000006</c:v>
                </c:pt>
                <c:pt idx="350">
                  <c:v>45467.839999999997</c:v>
                </c:pt>
                <c:pt idx="351">
                  <c:v>45173.58</c:v>
                </c:pt>
                <c:pt idx="352">
                  <c:v>44472.33</c:v>
                </c:pt>
                <c:pt idx="353">
                  <c:v>44289.020000000004</c:v>
                </c:pt>
                <c:pt idx="354">
                  <c:v>45934.179999999993</c:v>
                </c:pt>
                <c:pt idx="355">
                  <c:v>45228.180000000008</c:v>
                </c:pt>
                <c:pt idx="356">
                  <c:v>43260.489999999991</c:v>
                </c:pt>
                <c:pt idx="357">
                  <c:v>43726.040000000008</c:v>
                </c:pt>
                <c:pt idx="358">
                  <c:v>45522.740000000005</c:v>
                </c:pt>
                <c:pt idx="359">
                  <c:v>45618.430000000008</c:v>
                </c:pt>
                <c:pt idx="360">
                  <c:v>45846.5</c:v>
                </c:pt>
                <c:pt idx="361">
                  <c:v>46236.94</c:v>
                </c:pt>
                <c:pt idx="362">
                  <c:v>46920.84</c:v>
                </c:pt>
                <c:pt idx="363">
                  <c:v>46600.84</c:v>
                </c:pt>
                <c:pt idx="364">
                  <c:v>46755.8</c:v>
                </c:pt>
                <c:pt idx="365">
                  <c:v>46116.210000000006</c:v>
                </c:pt>
                <c:pt idx="366">
                  <c:v>46930.25</c:v>
                </c:pt>
                <c:pt idx="367">
                  <c:v>47954.740000000005</c:v>
                </c:pt>
                <c:pt idx="368">
                  <c:v>46874.83</c:v>
                </c:pt>
                <c:pt idx="369">
                  <c:v>46778.930000000008</c:v>
                </c:pt>
                <c:pt idx="370">
                  <c:v>46745.25</c:v>
                </c:pt>
                <c:pt idx="371">
                  <c:v>48450.960000000006</c:v>
                </c:pt>
                <c:pt idx="372">
                  <c:v>47262.609999999986</c:v>
                </c:pt>
                <c:pt idx="373">
                  <c:v>46641.740000000005</c:v>
                </c:pt>
                <c:pt idx="374">
                  <c:v>46892.799999999988</c:v>
                </c:pt>
                <c:pt idx="375">
                  <c:v>48417.430000000008</c:v>
                </c:pt>
                <c:pt idx="376">
                  <c:v>47332.810000000012</c:v>
                </c:pt>
                <c:pt idx="377">
                  <c:v>48024.520000000004</c:v>
                </c:pt>
                <c:pt idx="378">
                  <c:v>45564.17</c:v>
                </c:pt>
                <c:pt idx="379">
                  <c:v>43597.040000000008</c:v>
                </c:pt>
                <c:pt idx="380">
                  <c:v>42544.429999999993</c:v>
                </c:pt>
                <c:pt idx="381">
                  <c:v>42443.950000000012</c:v>
                </c:pt>
                <c:pt idx="382">
                  <c:v>43421.600000000006</c:v>
                </c:pt>
                <c:pt idx="383">
                  <c:v>41836.429999999993</c:v>
                </c:pt>
                <c:pt idx="384">
                  <c:v>42542.759999999995</c:v>
                </c:pt>
                <c:pt idx="385">
                  <c:v>40927.680000000008</c:v>
                </c:pt>
                <c:pt idx="386">
                  <c:v>40882.200000000012</c:v>
                </c:pt>
                <c:pt idx="387">
                  <c:v>41454.97</c:v>
                </c:pt>
                <c:pt idx="388">
                  <c:v>41610.350000000006</c:v>
                </c:pt>
                <c:pt idx="389">
                  <c:v>40513.61</c:v>
                </c:pt>
                <c:pt idx="390">
                  <c:v>40320.710000000006</c:v>
                </c:pt>
                <c:pt idx="391">
                  <c:v>41134.559999999998</c:v>
                </c:pt>
                <c:pt idx="392">
                  <c:v>41105.810000000012</c:v>
                </c:pt>
                <c:pt idx="393">
                  <c:v>43690.240000000005</c:v>
                </c:pt>
                <c:pt idx="394">
                  <c:v>43686.09</c:v>
                </c:pt>
                <c:pt idx="395">
                  <c:v>44502.979999999996</c:v>
                </c:pt>
                <c:pt idx="396">
                  <c:v>45545.729999999996</c:v>
                </c:pt>
                <c:pt idx="397">
                  <c:v>49584.039999999994</c:v>
                </c:pt>
                <c:pt idx="398">
                  <c:v>52494.180000000008</c:v>
                </c:pt>
                <c:pt idx="399">
                  <c:v>50998.449999999983</c:v>
                </c:pt>
                <c:pt idx="400">
                  <c:v>51260.599999999991</c:v>
                </c:pt>
                <c:pt idx="401">
                  <c:v>52229.99000000002</c:v>
                </c:pt>
                <c:pt idx="402">
                  <c:v>53014.170000000013</c:v>
                </c:pt>
                <c:pt idx="403">
                  <c:v>52289.630000000005</c:v>
                </c:pt>
                <c:pt idx="404">
                  <c:v>53415.55</c:v>
                </c:pt>
                <c:pt idx="405">
                  <c:v>51993.550000000017</c:v>
                </c:pt>
                <c:pt idx="406">
                  <c:v>54391.809999999983</c:v>
                </c:pt>
                <c:pt idx="407">
                  <c:v>54003.06</c:v>
                </c:pt>
                <c:pt idx="408">
                  <c:v>53955.520000000019</c:v>
                </c:pt>
                <c:pt idx="409">
                  <c:v>53900.72</c:v>
                </c:pt>
                <c:pt idx="410">
                  <c:v>54815.72</c:v>
                </c:pt>
                <c:pt idx="411">
                  <c:v>56349.25</c:v>
                </c:pt>
                <c:pt idx="412">
                  <c:v>56487.860000000015</c:v>
                </c:pt>
                <c:pt idx="413">
                  <c:v>59644.330000000016</c:v>
                </c:pt>
                <c:pt idx="414">
                  <c:v>60034.679999999993</c:v>
                </c:pt>
                <c:pt idx="415">
                  <c:v>61281.180000000008</c:v>
                </c:pt>
                <c:pt idx="416">
                  <c:v>61410.22</c:v>
                </c:pt>
                <c:pt idx="417">
                  <c:v>61101.31</c:v>
                </c:pt>
                <c:pt idx="418">
                  <c:v>61859.64</c:v>
                </c:pt>
                <c:pt idx="419">
                  <c:v>64733.869999999981</c:v>
                </c:pt>
                <c:pt idx="420">
                  <c:v>65727.570000000007</c:v>
                </c:pt>
                <c:pt idx="421">
                  <c:v>64179.640000000014</c:v>
                </c:pt>
                <c:pt idx="422">
                  <c:v>63909.08</c:v>
                </c:pt>
                <c:pt idx="423">
                  <c:v>63982.170000000013</c:v>
                </c:pt>
                <c:pt idx="424">
                  <c:v>63356.579999999987</c:v>
                </c:pt>
                <c:pt idx="425">
                  <c:v>63242.98000000001</c:v>
                </c:pt>
                <c:pt idx="426">
                  <c:v>62761.380000000005</c:v>
                </c:pt>
                <c:pt idx="427">
                  <c:v>65066.579999999987</c:v>
                </c:pt>
                <c:pt idx="428">
                  <c:v>63592.479999999996</c:v>
                </c:pt>
                <c:pt idx="429">
                  <c:v>62897.100000000006</c:v>
                </c:pt>
                <c:pt idx="430">
                  <c:v>62231.199999999997</c:v>
                </c:pt>
                <c:pt idx="431">
                  <c:v>56721.53</c:v>
                </c:pt>
                <c:pt idx="432">
                  <c:v>57116.229999999996</c:v>
                </c:pt>
                <c:pt idx="433">
                  <c:v>56233.910000000018</c:v>
                </c:pt>
                <c:pt idx="434">
                  <c:v>55701.5</c:v>
                </c:pt>
                <c:pt idx="435">
                  <c:v>56760.359999999986</c:v>
                </c:pt>
                <c:pt idx="436">
                  <c:v>57061.489999999991</c:v>
                </c:pt>
                <c:pt idx="437">
                  <c:v>57260.259999999995</c:v>
                </c:pt>
                <c:pt idx="438">
                  <c:v>57256.300000000017</c:v>
                </c:pt>
                <c:pt idx="439">
                  <c:v>57825.560000000012</c:v>
                </c:pt>
                <c:pt idx="440">
                  <c:v>58517.950000000012</c:v>
                </c:pt>
                <c:pt idx="441">
                  <c:v>59070.900000000009</c:v>
                </c:pt>
                <c:pt idx="442">
                  <c:v>58435.95</c:v>
                </c:pt>
                <c:pt idx="443">
                  <c:v>57018.62000000001</c:v>
                </c:pt>
                <c:pt idx="444">
                  <c:v>57155.460000000006</c:v>
                </c:pt>
                <c:pt idx="445">
                  <c:v>57732.960000000006</c:v>
                </c:pt>
                <c:pt idx="446">
                  <c:v>56924.880000000005</c:v>
                </c:pt>
                <c:pt idx="447">
                  <c:v>56976.470000000016</c:v>
                </c:pt>
                <c:pt idx="448">
                  <c:v>56862.92</c:v>
                </c:pt>
                <c:pt idx="449">
                  <c:v>57563.81</c:v>
                </c:pt>
                <c:pt idx="450">
                  <c:v>56834.37999999999</c:v>
                </c:pt>
                <c:pt idx="451">
                  <c:v>56457.969999999987</c:v>
                </c:pt>
                <c:pt idx="452">
                  <c:v>57759.939999999988</c:v>
                </c:pt>
                <c:pt idx="453">
                  <c:v>56258.23000000001</c:v>
                </c:pt>
                <c:pt idx="454">
                  <c:v>57282.430000000008</c:v>
                </c:pt>
                <c:pt idx="455">
                  <c:v>56637.430000000008</c:v>
                </c:pt>
                <c:pt idx="456">
                  <c:v>55569.070000000007</c:v>
                </c:pt>
                <c:pt idx="457">
                  <c:v>55087.189999999988</c:v>
                </c:pt>
                <c:pt idx="458">
                  <c:v>55718.31</c:v>
                </c:pt>
                <c:pt idx="459">
                  <c:v>53813.83</c:v>
                </c:pt>
                <c:pt idx="460">
                  <c:v>53096.570000000007</c:v>
                </c:pt>
                <c:pt idx="461">
                  <c:v>52684.599999999991</c:v>
                </c:pt>
                <c:pt idx="462">
                  <c:v>52803.01999999999</c:v>
                </c:pt>
                <c:pt idx="463">
                  <c:v>52335.51999999999</c:v>
                </c:pt>
                <c:pt idx="464">
                  <c:v>52163.399999999994</c:v>
                </c:pt>
                <c:pt idx="465">
                  <c:v>54109.25</c:v>
                </c:pt>
                <c:pt idx="466">
                  <c:v>53332.649999999994</c:v>
                </c:pt>
                <c:pt idx="467">
                  <c:v>53023.11</c:v>
                </c:pt>
                <c:pt idx="468">
                  <c:v>52101.179999999993</c:v>
                </c:pt>
                <c:pt idx="469">
                  <c:v>55228.08</c:v>
                </c:pt>
                <c:pt idx="470">
                  <c:v>53186.03</c:v>
                </c:pt>
                <c:pt idx="471">
                  <c:v>56956.880000000005</c:v>
                </c:pt>
                <c:pt idx="472">
                  <c:v>56612.679999999993</c:v>
                </c:pt>
                <c:pt idx="473">
                  <c:v>56770.94</c:v>
                </c:pt>
                <c:pt idx="474">
                  <c:v>55726.670000000013</c:v>
                </c:pt>
                <c:pt idx="475">
                  <c:v>54452.989999999991</c:v>
                </c:pt>
                <c:pt idx="476">
                  <c:v>58032.009999999995</c:v>
                </c:pt>
                <c:pt idx="477">
                  <c:v>58963.59</c:v>
                </c:pt>
                <c:pt idx="478">
                  <c:v>66105.209999999992</c:v>
                </c:pt>
                <c:pt idx="479">
                  <c:v>68694.19</c:v>
                </c:pt>
                <c:pt idx="480">
                  <c:v>68638.44</c:v>
                </c:pt>
                <c:pt idx="481">
                  <c:v>66664.800000000003</c:v>
                </c:pt>
                <c:pt idx="482">
                  <c:v>64370.729999999996</c:v>
                </c:pt>
                <c:pt idx="483">
                  <c:v>62776</c:v>
                </c:pt>
                <c:pt idx="484">
                  <c:v>63407.790000000008</c:v>
                </c:pt>
                <c:pt idx="485">
                  <c:v>62088.92</c:v>
                </c:pt>
                <c:pt idx="486">
                  <c:v>61486.959999999992</c:v>
                </c:pt>
                <c:pt idx="487">
                  <c:v>61005.239999999991</c:v>
                </c:pt>
                <c:pt idx="488">
                  <c:v>60858.389999999985</c:v>
                </c:pt>
                <c:pt idx="489">
                  <c:v>59473.239999999991</c:v>
                </c:pt>
                <c:pt idx="490">
                  <c:v>57334.290000000008</c:v>
                </c:pt>
                <c:pt idx="491">
                  <c:v>58376.92</c:v>
                </c:pt>
                <c:pt idx="492">
                  <c:v>58050.26999999999</c:v>
                </c:pt>
                <c:pt idx="493">
                  <c:v>57592.959999999992</c:v>
                </c:pt>
                <c:pt idx="494">
                  <c:v>55998.290000000008</c:v>
                </c:pt>
                <c:pt idx="495">
                  <c:v>54837.94</c:v>
                </c:pt>
                <c:pt idx="496">
                  <c:v>53882.990000000005</c:v>
                </c:pt>
                <c:pt idx="497">
                  <c:v>56402.87999999999</c:v>
                </c:pt>
                <c:pt idx="498">
                  <c:v>55174.380000000005</c:v>
                </c:pt>
                <c:pt idx="499">
                  <c:v>53368.850000000006</c:v>
                </c:pt>
                <c:pt idx="500">
                  <c:v>53186.8</c:v>
                </c:pt>
                <c:pt idx="501">
                  <c:v>51336</c:v>
                </c:pt>
                <c:pt idx="502">
                  <c:v>46952.880000000005</c:v>
                </c:pt>
                <c:pt idx="503">
                  <c:v>46727.140000000014</c:v>
                </c:pt>
                <c:pt idx="504">
                  <c:v>47799.149999999994</c:v>
                </c:pt>
                <c:pt idx="505">
                  <c:v>47705.75</c:v>
                </c:pt>
                <c:pt idx="506">
                  <c:v>47380.23000000001</c:v>
                </c:pt>
                <c:pt idx="507">
                  <c:v>46185.880000000005</c:v>
                </c:pt>
                <c:pt idx="508">
                  <c:v>43886.67</c:v>
                </c:pt>
                <c:pt idx="509">
                  <c:v>44624.990000000005</c:v>
                </c:pt>
                <c:pt idx="510">
                  <c:v>45116.41</c:v>
                </c:pt>
                <c:pt idx="511">
                  <c:v>42671.369999999995</c:v>
                </c:pt>
                <c:pt idx="512">
                  <c:v>40214.73000000001</c:v>
                </c:pt>
                <c:pt idx="513">
                  <c:v>38780.899999999994</c:v>
                </c:pt>
                <c:pt idx="514">
                  <c:v>40900.559999999998</c:v>
                </c:pt>
                <c:pt idx="515">
                  <c:v>38886.36</c:v>
                </c:pt>
                <c:pt idx="516">
                  <c:v>39644.959999999992</c:v>
                </c:pt>
                <c:pt idx="517">
                  <c:v>39687.949999999997</c:v>
                </c:pt>
                <c:pt idx="518">
                  <c:v>41199.509999999995</c:v>
                </c:pt>
                <c:pt idx="519">
                  <c:v>40151.800000000003</c:v>
                </c:pt>
                <c:pt idx="520">
                  <c:v>39350.339999999997</c:v>
                </c:pt>
                <c:pt idx="521">
                  <c:v>37820.31</c:v>
                </c:pt>
                <c:pt idx="522">
                  <c:v>38439.899999999994</c:v>
                </c:pt>
                <c:pt idx="523">
                  <c:v>40446.920000000013</c:v>
                </c:pt>
                <c:pt idx="524">
                  <c:v>38853.590000000011</c:v>
                </c:pt>
                <c:pt idx="525">
                  <c:v>38795.420000000013</c:v>
                </c:pt>
                <c:pt idx="526">
                  <c:v>37968.270000000004</c:v>
                </c:pt>
                <c:pt idx="527">
                  <c:v>38520.28</c:v>
                </c:pt>
                <c:pt idx="528">
                  <c:v>36489.179999999993</c:v>
                </c:pt>
                <c:pt idx="529">
                  <c:v>35225.869999999995</c:v>
                </c:pt>
                <c:pt idx="530">
                  <c:v>35142.44</c:v>
                </c:pt>
                <c:pt idx="531">
                  <c:v>35554.849999999991</c:v>
                </c:pt>
                <c:pt idx="532">
                  <c:v>35964.280000000013</c:v>
                </c:pt>
                <c:pt idx="533">
                  <c:v>34616.619999999995</c:v>
                </c:pt>
                <c:pt idx="534">
                  <c:v>35947.770000000004</c:v>
                </c:pt>
                <c:pt idx="535">
                  <c:v>36530.869999999995</c:v>
                </c:pt>
                <c:pt idx="536">
                  <c:v>37804.240000000005</c:v>
                </c:pt>
                <c:pt idx="537">
                  <c:v>36333.259999999995</c:v>
                </c:pt>
                <c:pt idx="538">
                  <c:v>36256.89</c:v>
                </c:pt>
                <c:pt idx="539">
                  <c:v>35435.399999999994</c:v>
                </c:pt>
                <c:pt idx="540">
                  <c:v>36757.619999999995</c:v>
                </c:pt>
                <c:pt idx="541">
                  <c:v>35601.410000000003</c:v>
                </c:pt>
                <c:pt idx="542">
                  <c:v>38391.449999999997</c:v>
                </c:pt>
                <c:pt idx="543">
                  <c:v>36311.53</c:v>
                </c:pt>
                <c:pt idx="544">
                  <c:v>35491.47</c:v>
                </c:pt>
                <c:pt idx="545">
                  <c:v>35440.180000000008</c:v>
                </c:pt>
                <c:pt idx="546">
                  <c:v>36267.290000000008</c:v>
                </c:pt>
                <c:pt idx="547">
                  <c:v>33542</c:v>
                </c:pt>
                <c:pt idx="548">
                  <c:v>35943</c:v>
                </c:pt>
                <c:pt idx="549">
                  <c:v>36893</c:v>
                </c:pt>
                <c:pt idx="550">
                  <c:v>36635</c:v>
                </c:pt>
                <c:pt idx="551">
                  <c:v>36193</c:v>
                </c:pt>
                <c:pt idx="552">
                  <c:v>36558</c:v>
                </c:pt>
                <c:pt idx="553">
                  <c:v>37544</c:v>
                </c:pt>
                <c:pt idx="554">
                  <c:v>33834</c:v>
                </c:pt>
                <c:pt idx="555">
                  <c:v>32125</c:v>
                </c:pt>
                <c:pt idx="556">
                  <c:v>31753</c:v>
                </c:pt>
                <c:pt idx="557">
                  <c:v>33652</c:v>
                </c:pt>
                <c:pt idx="558">
                  <c:v>35368</c:v>
                </c:pt>
                <c:pt idx="559">
                  <c:v>33795</c:v>
                </c:pt>
                <c:pt idx="560">
                  <c:v>33090</c:v>
                </c:pt>
                <c:pt idx="561">
                  <c:v>32039.180000000008</c:v>
                </c:pt>
                <c:pt idx="562">
                  <c:v>32025</c:v>
                </c:pt>
                <c:pt idx="563">
                  <c:v>29706</c:v>
                </c:pt>
                <c:pt idx="564">
                  <c:v>29654.75</c:v>
                </c:pt>
                <c:pt idx="565">
                  <c:v>29524</c:v>
                </c:pt>
                <c:pt idx="566">
                  <c:v>27968</c:v>
                </c:pt>
                <c:pt idx="567">
                  <c:v>28007</c:v>
                </c:pt>
                <c:pt idx="568">
                  <c:v>26686</c:v>
                </c:pt>
                <c:pt idx="569">
                  <c:v>26924</c:v>
                </c:pt>
                <c:pt idx="570">
                  <c:v>27137</c:v>
                </c:pt>
                <c:pt idx="571">
                  <c:v>27419</c:v>
                </c:pt>
                <c:pt idx="572">
                  <c:v>25839</c:v>
                </c:pt>
                <c:pt idx="573">
                  <c:v>25645</c:v>
                </c:pt>
                <c:pt idx="574">
                  <c:v>25705</c:v>
                </c:pt>
                <c:pt idx="575">
                  <c:v>28140.589999999997</c:v>
                </c:pt>
                <c:pt idx="576">
                  <c:v>27802.509999999995</c:v>
                </c:pt>
                <c:pt idx="577">
                  <c:v>27590</c:v>
                </c:pt>
                <c:pt idx="578">
                  <c:v>26981</c:v>
                </c:pt>
                <c:pt idx="579">
                  <c:v>27258</c:v>
                </c:pt>
                <c:pt idx="580">
                  <c:v>31423</c:v>
                </c:pt>
                <c:pt idx="581">
                  <c:v>29952</c:v>
                </c:pt>
                <c:pt idx="582">
                  <c:v>30182</c:v>
                </c:pt>
                <c:pt idx="583">
                  <c:v>29709</c:v>
                </c:pt>
                <c:pt idx="584">
                  <c:v>32638</c:v>
                </c:pt>
                <c:pt idx="585">
                  <c:v>33511</c:v>
                </c:pt>
                <c:pt idx="586">
                  <c:v>34583</c:v>
                </c:pt>
                <c:pt idx="587">
                  <c:v>35497</c:v>
                </c:pt>
                <c:pt idx="588">
                  <c:v>39369</c:v>
                </c:pt>
                <c:pt idx="589">
                  <c:v>41589</c:v>
                </c:pt>
                <c:pt idx="590">
                  <c:v>42037</c:v>
                </c:pt>
                <c:pt idx="591">
                  <c:v>40407</c:v>
                </c:pt>
                <c:pt idx="592">
                  <c:v>39605</c:v>
                </c:pt>
                <c:pt idx="593">
                  <c:v>40106</c:v>
                </c:pt>
                <c:pt idx="594">
                  <c:v>40908</c:v>
                </c:pt>
                <c:pt idx="595">
                  <c:v>39962</c:v>
                </c:pt>
                <c:pt idx="596">
                  <c:v>37098</c:v>
                </c:pt>
                <c:pt idx="597">
                  <c:v>38048</c:v>
                </c:pt>
                <c:pt idx="598">
                  <c:v>37946</c:v>
                </c:pt>
                <c:pt idx="599">
                  <c:v>37626</c:v>
                </c:pt>
                <c:pt idx="600">
                  <c:v>36679</c:v>
                </c:pt>
                <c:pt idx="601">
                  <c:v>37868</c:v>
                </c:pt>
                <c:pt idx="602">
                  <c:v>39582</c:v>
                </c:pt>
                <c:pt idx="603">
                  <c:v>38880</c:v>
                </c:pt>
                <c:pt idx="604">
                  <c:v>38364</c:v>
                </c:pt>
                <c:pt idx="605">
                  <c:v>37547</c:v>
                </c:pt>
                <c:pt idx="606">
                  <c:v>39517</c:v>
                </c:pt>
                <c:pt idx="607">
                  <c:v>37660</c:v>
                </c:pt>
                <c:pt idx="608">
                  <c:v>38944</c:v>
                </c:pt>
                <c:pt idx="609">
                  <c:v>38479</c:v>
                </c:pt>
                <c:pt idx="610">
                  <c:v>39984</c:v>
                </c:pt>
                <c:pt idx="611">
                  <c:v>38678</c:v>
                </c:pt>
                <c:pt idx="612">
                  <c:v>40700</c:v>
                </c:pt>
                <c:pt idx="613">
                  <c:v>39826</c:v>
                </c:pt>
                <c:pt idx="614">
                  <c:v>42567</c:v>
                </c:pt>
                <c:pt idx="615">
                  <c:v>41237</c:v>
                </c:pt>
                <c:pt idx="616">
                  <c:v>44296</c:v>
                </c:pt>
                <c:pt idx="617">
                  <c:v>42790</c:v>
                </c:pt>
                <c:pt idx="618">
                  <c:v>44468</c:v>
                </c:pt>
                <c:pt idx="619">
                  <c:v>45229</c:v>
                </c:pt>
                <c:pt idx="620">
                  <c:v>43412</c:v>
                </c:pt>
                <c:pt idx="621">
                  <c:v>40154</c:v>
                </c:pt>
                <c:pt idx="622">
                  <c:v>44193</c:v>
                </c:pt>
                <c:pt idx="623">
                  <c:v>42702</c:v>
                </c:pt>
                <c:pt idx="624">
                  <c:v>44115</c:v>
                </c:pt>
                <c:pt idx="625">
                  <c:v>42478</c:v>
                </c:pt>
                <c:pt idx="626">
                  <c:v>41685</c:v>
                </c:pt>
                <c:pt idx="627">
                  <c:v>41679</c:v>
                </c:pt>
                <c:pt idx="628">
                  <c:v>42285</c:v>
                </c:pt>
                <c:pt idx="629">
                  <c:v>42862</c:v>
                </c:pt>
                <c:pt idx="630">
                  <c:v>42116</c:v>
                </c:pt>
                <c:pt idx="631">
                  <c:v>42145</c:v>
                </c:pt>
                <c:pt idx="632">
                  <c:v>43522</c:v>
                </c:pt>
                <c:pt idx="633">
                  <c:v>43175</c:v>
                </c:pt>
                <c:pt idx="634">
                  <c:v>43423</c:v>
                </c:pt>
                <c:pt idx="635">
                  <c:v>42371</c:v>
                </c:pt>
                <c:pt idx="636">
                  <c:v>42459</c:v>
                </c:pt>
                <c:pt idx="637">
                  <c:v>41176</c:v>
                </c:pt>
                <c:pt idx="638">
                  <c:v>41144</c:v>
                </c:pt>
                <c:pt idx="639">
                  <c:v>41145</c:v>
                </c:pt>
                <c:pt idx="640">
                  <c:v>42788</c:v>
                </c:pt>
                <c:pt idx="641">
                  <c:v>40622</c:v>
                </c:pt>
                <c:pt idx="642">
                  <c:v>44643</c:v>
                </c:pt>
                <c:pt idx="643">
                  <c:v>44161</c:v>
                </c:pt>
                <c:pt idx="644">
                  <c:v>43811</c:v>
                </c:pt>
                <c:pt idx="645">
                  <c:v>44018</c:v>
                </c:pt>
                <c:pt idx="646">
                  <c:v>44430</c:v>
                </c:pt>
                <c:pt idx="647">
                  <c:v>41901</c:v>
                </c:pt>
                <c:pt idx="648">
                  <c:v>44315</c:v>
                </c:pt>
                <c:pt idx="649">
                  <c:v>43214</c:v>
                </c:pt>
                <c:pt idx="650">
                  <c:v>45919</c:v>
                </c:pt>
                <c:pt idx="651">
                  <c:v>44005</c:v>
                </c:pt>
                <c:pt idx="652">
                  <c:v>43856</c:v>
                </c:pt>
                <c:pt idx="653">
                  <c:v>41917</c:v>
                </c:pt>
                <c:pt idx="654">
                  <c:v>45732</c:v>
                </c:pt>
                <c:pt idx="655">
                  <c:v>44167</c:v>
                </c:pt>
                <c:pt idx="656">
                  <c:v>42571</c:v>
                </c:pt>
                <c:pt idx="657">
                  <c:v>41352</c:v>
                </c:pt>
                <c:pt idx="658">
                  <c:v>43044</c:v>
                </c:pt>
                <c:pt idx="659">
                  <c:v>42868</c:v>
                </c:pt>
                <c:pt idx="660">
                  <c:v>42804</c:v>
                </c:pt>
                <c:pt idx="661">
                  <c:v>40022</c:v>
                </c:pt>
                <c:pt idx="662">
                  <c:v>45380</c:v>
                </c:pt>
                <c:pt idx="663">
                  <c:v>46439</c:v>
                </c:pt>
                <c:pt idx="664">
                  <c:v>47625</c:v>
                </c:pt>
                <c:pt idx="665">
                  <c:v>46897</c:v>
                </c:pt>
                <c:pt idx="666">
                  <c:v>48237</c:v>
                </c:pt>
                <c:pt idx="667">
                  <c:v>51108</c:v>
                </c:pt>
                <c:pt idx="668">
                  <c:v>53148</c:v>
                </c:pt>
                <c:pt idx="669">
                  <c:v>58736</c:v>
                </c:pt>
                <c:pt idx="670">
                  <c:v>55796</c:v>
                </c:pt>
                <c:pt idx="671">
                  <c:v>54440</c:v>
                </c:pt>
                <c:pt idx="672">
                  <c:v>54799</c:v>
                </c:pt>
                <c:pt idx="673">
                  <c:v>57176</c:v>
                </c:pt>
                <c:pt idx="674">
                  <c:v>56495</c:v>
                </c:pt>
                <c:pt idx="675">
                  <c:v>57547</c:v>
                </c:pt>
                <c:pt idx="676">
                  <c:v>60278</c:v>
                </c:pt>
                <c:pt idx="677">
                  <c:v>61170</c:v>
                </c:pt>
                <c:pt idx="678">
                  <c:v>61031</c:v>
                </c:pt>
                <c:pt idx="679">
                  <c:v>63970</c:v>
                </c:pt>
              </c:numCache>
            </c:numRef>
          </c:val>
          <c:smooth val="0"/>
          <c:extLst>
            <c:ext xmlns:c16="http://schemas.microsoft.com/office/drawing/2014/chart" uri="{C3380CC4-5D6E-409C-BE32-E72D297353CC}">
              <c16:uniqueId val="{00000000-9A9D-4AF3-86BA-F160BD522338}"/>
            </c:ext>
          </c:extLst>
        </c:ser>
        <c:dLbls>
          <c:showLegendKey val="0"/>
          <c:showVal val="0"/>
          <c:showCatName val="0"/>
          <c:showSerName val="0"/>
          <c:showPercent val="0"/>
          <c:showBubbleSize val="0"/>
        </c:dLbls>
        <c:smooth val="0"/>
        <c:axId val="2080960656"/>
        <c:axId val="2080959408"/>
      </c:lineChart>
      <c:dateAx>
        <c:axId val="208096065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0959408"/>
        <c:crosses val="autoZero"/>
        <c:auto val="1"/>
        <c:lblOffset val="100"/>
        <c:baseTimeUnit val="days"/>
      </c:dateAx>
      <c:valAx>
        <c:axId val="20809594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096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DTH!$M$1:$M$14</c:f>
              <c:strCache>
                <c:ptCount val="14"/>
                <c:pt idx="0">
                  <c:v>13w toplam kümülatif</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DTH!$B$15:$B$687</c:f>
              <c:numCache>
                <c:formatCode>m/d/yyyy</c:formatCode>
                <c:ptCount val="673"/>
                <c:pt idx="0">
                  <c:v>41348</c:v>
                </c:pt>
                <c:pt idx="1">
                  <c:v>41355</c:v>
                </c:pt>
                <c:pt idx="2">
                  <c:v>41362</c:v>
                </c:pt>
                <c:pt idx="3">
                  <c:v>41369</c:v>
                </c:pt>
                <c:pt idx="4">
                  <c:v>41376</c:v>
                </c:pt>
                <c:pt idx="5">
                  <c:v>41383</c:v>
                </c:pt>
                <c:pt idx="6">
                  <c:v>41390</c:v>
                </c:pt>
                <c:pt idx="7">
                  <c:v>41397</c:v>
                </c:pt>
                <c:pt idx="8">
                  <c:v>41404</c:v>
                </c:pt>
                <c:pt idx="9">
                  <c:v>41411</c:v>
                </c:pt>
                <c:pt idx="10">
                  <c:v>41418</c:v>
                </c:pt>
                <c:pt idx="11">
                  <c:v>41425</c:v>
                </c:pt>
                <c:pt idx="12">
                  <c:v>41432</c:v>
                </c:pt>
                <c:pt idx="13">
                  <c:v>41439</c:v>
                </c:pt>
                <c:pt idx="14">
                  <c:v>41446</c:v>
                </c:pt>
                <c:pt idx="15">
                  <c:v>41453</c:v>
                </c:pt>
                <c:pt idx="16">
                  <c:v>41460</c:v>
                </c:pt>
                <c:pt idx="17">
                  <c:v>41467</c:v>
                </c:pt>
                <c:pt idx="18">
                  <c:v>41474</c:v>
                </c:pt>
                <c:pt idx="19">
                  <c:v>41481</c:v>
                </c:pt>
                <c:pt idx="20">
                  <c:v>41488</c:v>
                </c:pt>
                <c:pt idx="21">
                  <c:v>41495</c:v>
                </c:pt>
                <c:pt idx="22">
                  <c:v>41502</c:v>
                </c:pt>
                <c:pt idx="23">
                  <c:v>41509</c:v>
                </c:pt>
                <c:pt idx="24">
                  <c:v>41516</c:v>
                </c:pt>
                <c:pt idx="25">
                  <c:v>41523</c:v>
                </c:pt>
                <c:pt idx="26">
                  <c:v>41530</c:v>
                </c:pt>
                <c:pt idx="27">
                  <c:v>41537</c:v>
                </c:pt>
                <c:pt idx="28">
                  <c:v>41544</c:v>
                </c:pt>
                <c:pt idx="29">
                  <c:v>41551</c:v>
                </c:pt>
                <c:pt idx="30">
                  <c:v>41558</c:v>
                </c:pt>
                <c:pt idx="31">
                  <c:v>41565</c:v>
                </c:pt>
                <c:pt idx="32">
                  <c:v>41572</c:v>
                </c:pt>
                <c:pt idx="33">
                  <c:v>41579</c:v>
                </c:pt>
                <c:pt idx="34">
                  <c:v>41586</c:v>
                </c:pt>
                <c:pt idx="35">
                  <c:v>41593</c:v>
                </c:pt>
                <c:pt idx="36">
                  <c:v>41600</c:v>
                </c:pt>
                <c:pt idx="37">
                  <c:v>41607</c:v>
                </c:pt>
                <c:pt idx="38">
                  <c:v>41614</c:v>
                </c:pt>
                <c:pt idx="39">
                  <c:v>41621</c:v>
                </c:pt>
                <c:pt idx="40">
                  <c:v>41628</c:v>
                </c:pt>
                <c:pt idx="41">
                  <c:v>41635</c:v>
                </c:pt>
                <c:pt idx="42">
                  <c:v>41642</c:v>
                </c:pt>
                <c:pt idx="43">
                  <c:v>41649</c:v>
                </c:pt>
                <c:pt idx="44">
                  <c:v>41656</c:v>
                </c:pt>
                <c:pt idx="45">
                  <c:v>41663</c:v>
                </c:pt>
                <c:pt idx="46">
                  <c:v>41670</c:v>
                </c:pt>
                <c:pt idx="47">
                  <c:v>41677</c:v>
                </c:pt>
                <c:pt idx="48">
                  <c:v>41684</c:v>
                </c:pt>
                <c:pt idx="49">
                  <c:v>41691</c:v>
                </c:pt>
                <c:pt idx="50">
                  <c:v>41698</c:v>
                </c:pt>
                <c:pt idx="51">
                  <c:v>41705</c:v>
                </c:pt>
                <c:pt idx="52">
                  <c:v>41712</c:v>
                </c:pt>
                <c:pt idx="53">
                  <c:v>41719</c:v>
                </c:pt>
                <c:pt idx="54">
                  <c:v>41726</c:v>
                </c:pt>
                <c:pt idx="55">
                  <c:v>41733</c:v>
                </c:pt>
                <c:pt idx="56">
                  <c:v>41740</c:v>
                </c:pt>
                <c:pt idx="57">
                  <c:v>41747</c:v>
                </c:pt>
                <c:pt idx="58">
                  <c:v>41754</c:v>
                </c:pt>
                <c:pt idx="59">
                  <c:v>41761</c:v>
                </c:pt>
                <c:pt idx="60">
                  <c:v>41768</c:v>
                </c:pt>
                <c:pt idx="61">
                  <c:v>41775</c:v>
                </c:pt>
                <c:pt idx="62">
                  <c:v>41782</c:v>
                </c:pt>
                <c:pt idx="63">
                  <c:v>41789</c:v>
                </c:pt>
                <c:pt idx="64">
                  <c:v>41796</c:v>
                </c:pt>
                <c:pt idx="65">
                  <c:v>41803</c:v>
                </c:pt>
                <c:pt idx="66">
                  <c:v>41810</c:v>
                </c:pt>
                <c:pt idx="67">
                  <c:v>41817</c:v>
                </c:pt>
                <c:pt idx="68">
                  <c:v>41824</c:v>
                </c:pt>
                <c:pt idx="69">
                  <c:v>41831</c:v>
                </c:pt>
                <c:pt idx="70">
                  <c:v>41838</c:v>
                </c:pt>
                <c:pt idx="71">
                  <c:v>41845</c:v>
                </c:pt>
                <c:pt idx="72">
                  <c:v>41852</c:v>
                </c:pt>
                <c:pt idx="73">
                  <c:v>41859</c:v>
                </c:pt>
                <c:pt idx="74">
                  <c:v>41866</c:v>
                </c:pt>
                <c:pt idx="75">
                  <c:v>41873</c:v>
                </c:pt>
                <c:pt idx="76">
                  <c:v>41880</c:v>
                </c:pt>
                <c:pt idx="77">
                  <c:v>41887</c:v>
                </c:pt>
                <c:pt idx="78">
                  <c:v>41894</c:v>
                </c:pt>
                <c:pt idx="79">
                  <c:v>41901</c:v>
                </c:pt>
                <c:pt idx="80">
                  <c:v>41908</c:v>
                </c:pt>
                <c:pt idx="81">
                  <c:v>41915</c:v>
                </c:pt>
                <c:pt idx="82">
                  <c:v>41922</c:v>
                </c:pt>
                <c:pt idx="83">
                  <c:v>41929</c:v>
                </c:pt>
                <c:pt idx="84">
                  <c:v>41936</c:v>
                </c:pt>
                <c:pt idx="85">
                  <c:v>41943</c:v>
                </c:pt>
                <c:pt idx="86">
                  <c:v>41950</c:v>
                </c:pt>
                <c:pt idx="87">
                  <c:v>41957</c:v>
                </c:pt>
                <c:pt idx="88">
                  <c:v>41964</c:v>
                </c:pt>
                <c:pt idx="89">
                  <c:v>41971</c:v>
                </c:pt>
                <c:pt idx="90">
                  <c:v>41978</c:v>
                </c:pt>
                <c:pt idx="91">
                  <c:v>41985</c:v>
                </c:pt>
                <c:pt idx="92">
                  <c:v>41992</c:v>
                </c:pt>
                <c:pt idx="93">
                  <c:v>41999</c:v>
                </c:pt>
                <c:pt idx="94">
                  <c:v>42006</c:v>
                </c:pt>
                <c:pt idx="95">
                  <c:v>42013</c:v>
                </c:pt>
                <c:pt idx="96">
                  <c:v>42020</c:v>
                </c:pt>
                <c:pt idx="97">
                  <c:v>42027</c:v>
                </c:pt>
                <c:pt idx="98">
                  <c:v>42034</c:v>
                </c:pt>
                <c:pt idx="99">
                  <c:v>42041</c:v>
                </c:pt>
                <c:pt idx="100">
                  <c:v>42048</c:v>
                </c:pt>
                <c:pt idx="101">
                  <c:v>42055</c:v>
                </c:pt>
                <c:pt idx="102">
                  <c:v>42062</c:v>
                </c:pt>
                <c:pt idx="103">
                  <c:v>42069</c:v>
                </c:pt>
                <c:pt idx="104">
                  <c:v>42076</c:v>
                </c:pt>
                <c:pt idx="105">
                  <c:v>42083</c:v>
                </c:pt>
                <c:pt idx="106">
                  <c:v>42090</c:v>
                </c:pt>
                <c:pt idx="107">
                  <c:v>42097</c:v>
                </c:pt>
                <c:pt idx="108">
                  <c:v>42104</c:v>
                </c:pt>
                <c:pt idx="109">
                  <c:v>42111</c:v>
                </c:pt>
                <c:pt idx="110">
                  <c:v>42118</c:v>
                </c:pt>
                <c:pt idx="111">
                  <c:v>42125</c:v>
                </c:pt>
                <c:pt idx="112">
                  <c:v>42132</c:v>
                </c:pt>
                <c:pt idx="113">
                  <c:v>42139</c:v>
                </c:pt>
                <c:pt idx="114">
                  <c:v>42146</c:v>
                </c:pt>
                <c:pt idx="115">
                  <c:v>42153</c:v>
                </c:pt>
                <c:pt idx="116">
                  <c:v>42160</c:v>
                </c:pt>
                <c:pt idx="117">
                  <c:v>42167</c:v>
                </c:pt>
                <c:pt idx="118">
                  <c:v>42174</c:v>
                </c:pt>
                <c:pt idx="119">
                  <c:v>42181</c:v>
                </c:pt>
                <c:pt idx="120">
                  <c:v>42188</c:v>
                </c:pt>
                <c:pt idx="121">
                  <c:v>42195</c:v>
                </c:pt>
                <c:pt idx="122">
                  <c:v>42202</c:v>
                </c:pt>
                <c:pt idx="123">
                  <c:v>42209</c:v>
                </c:pt>
                <c:pt idx="124">
                  <c:v>42216</c:v>
                </c:pt>
                <c:pt idx="125">
                  <c:v>42223</c:v>
                </c:pt>
                <c:pt idx="126">
                  <c:v>42230</c:v>
                </c:pt>
                <c:pt idx="127">
                  <c:v>42237</c:v>
                </c:pt>
                <c:pt idx="128">
                  <c:v>42244</c:v>
                </c:pt>
                <c:pt idx="129">
                  <c:v>42251</c:v>
                </c:pt>
                <c:pt idx="130">
                  <c:v>42258</c:v>
                </c:pt>
                <c:pt idx="131">
                  <c:v>42265</c:v>
                </c:pt>
                <c:pt idx="132">
                  <c:v>42272</c:v>
                </c:pt>
                <c:pt idx="133">
                  <c:v>42279</c:v>
                </c:pt>
                <c:pt idx="134">
                  <c:v>42286</c:v>
                </c:pt>
                <c:pt idx="135">
                  <c:v>42293</c:v>
                </c:pt>
                <c:pt idx="136">
                  <c:v>42300</c:v>
                </c:pt>
                <c:pt idx="137">
                  <c:v>42307</c:v>
                </c:pt>
                <c:pt idx="138">
                  <c:v>42314</c:v>
                </c:pt>
                <c:pt idx="139">
                  <c:v>42321</c:v>
                </c:pt>
                <c:pt idx="140">
                  <c:v>42328</c:v>
                </c:pt>
                <c:pt idx="141">
                  <c:v>42335</c:v>
                </c:pt>
                <c:pt idx="142">
                  <c:v>42342</c:v>
                </c:pt>
                <c:pt idx="143">
                  <c:v>42349</c:v>
                </c:pt>
                <c:pt idx="144">
                  <c:v>42356</c:v>
                </c:pt>
                <c:pt idx="145">
                  <c:v>42363</c:v>
                </c:pt>
                <c:pt idx="146">
                  <c:v>42370</c:v>
                </c:pt>
                <c:pt idx="147">
                  <c:v>42377</c:v>
                </c:pt>
                <c:pt idx="148">
                  <c:v>42384</c:v>
                </c:pt>
                <c:pt idx="149">
                  <c:v>42391</c:v>
                </c:pt>
                <c:pt idx="150">
                  <c:v>42398</c:v>
                </c:pt>
                <c:pt idx="151">
                  <c:v>42405</c:v>
                </c:pt>
                <c:pt idx="152">
                  <c:v>42412</c:v>
                </c:pt>
                <c:pt idx="153">
                  <c:v>42419</c:v>
                </c:pt>
                <c:pt idx="154">
                  <c:v>42426</c:v>
                </c:pt>
                <c:pt idx="155">
                  <c:v>42433</c:v>
                </c:pt>
                <c:pt idx="156">
                  <c:v>42440</c:v>
                </c:pt>
                <c:pt idx="157">
                  <c:v>42447</c:v>
                </c:pt>
                <c:pt idx="158">
                  <c:v>42454</c:v>
                </c:pt>
                <c:pt idx="159">
                  <c:v>42461</c:v>
                </c:pt>
                <c:pt idx="160">
                  <c:v>42468</c:v>
                </c:pt>
                <c:pt idx="161">
                  <c:v>42475</c:v>
                </c:pt>
                <c:pt idx="162">
                  <c:v>42482</c:v>
                </c:pt>
                <c:pt idx="163">
                  <c:v>42489</c:v>
                </c:pt>
                <c:pt idx="164">
                  <c:v>42496</c:v>
                </c:pt>
                <c:pt idx="165">
                  <c:v>42503</c:v>
                </c:pt>
                <c:pt idx="166">
                  <c:v>42510</c:v>
                </c:pt>
                <c:pt idx="167">
                  <c:v>42517</c:v>
                </c:pt>
                <c:pt idx="168">
                  <c:v>42524</c:v>
                </c:pt>
                <c:pt idx="169">
                  <c:v>42531</c:v>
                </c:pt>
                <c:pt idx="170">
                  <c:v>42538</c:v>
                </c:pt>
                <c:pt idx="171">
                  <c:v>42545</c:v>
                </c:pt>
                <c:pt idx="172">
                  <c:v>42552</c:v>
                </c:pt>
                <c:pt idx="173">
                  <c:v>42559</c:v>
                </c:pt>
                <c:pt idx="174">
                  <c:v>42566</c:v>
                </c:pt>
                <c:pt idx="175">
                  <c:v>42573</c:v>
                </c:pt>
                <c:pt idx="176">
                  <c:v>42580</c:v>
                </c:pt>
                <c:pt idx="177">
                  <c:v>42587</c:v>
                </c:pt>
                <c:pt idx="178">
                  <c:v>42594</c:v>
                </c:pt>
                <c:pt idx="179">
                  <c:v>42601</c:v>
                </c:pt>
                <c:pt idx="180">
                  <c:v>42608</c:v>
                </c:pt>
                <c:pt idx="181">
                  <c:v>42615</c:v>
                </c:pt>
                <c:pt idx="182">
                  <c:v>42622</c:v>
                </c:pt>
                <c:pt idx="183">
                  <c:v>42629</c:v>
                </c:pt>
                <c:pt idx="184">
                  <c:v>42636</c:v>
                </c:pt>
                <c:pt idx="185">
                  <c:v>42643</c:v>
                </c:pt>
                <c:pt idx="186">
                  <c:v>42650</c:v>
                </c:pt>
                <c:pt idx="187">
                  <c:v>42657</c:v>
                </c:pt>
                <c:pt idx="188">
                  <c:v>42664</c:v>
                </c:pt>
                <c:pt idx="189">
                  <c:v>42671</c:v>
                </c:pt>
                <c:pt idx="190">
                  <c:v>42678</c:v>
                </c:pt>
                <c:pt idx="191">
                  <c:v>42685</c:v>
                </c:pt>
                <c:pt idx="192">
                  <c:v>42692</c:v>
                </c:pt>
                <c:pt idx="193">
                  <c:v>42699</c:v>
                </c:pt>
                <c:pt idx="194">
                  <c:v>42706</c:v>
                </c:pt>
                <c:pt idx="195">
                  <c:v>42713</c:v>
                </c:pt>
                <c:pt idx="196">
                  <c:v>42720</c:v>
                </c:pt>
                <c:pt idx="197">
                  <c:v>42727</c:v>
                </c:pt>
                <c:pt idx="198">
                  <c:v>42734</c:v>
                </c:pt>
                <c:pt idx="199">
                  <c:v>42741</c:v>
                </c:pt>
                <c:pt idx="200">
                  <c:v>42748</c:v>
                </c:pt>
                <c:pt idx="201">
                  <c:v>42755</c:v>
                </c:pt>
                <c:pt idx="202">
                  <c:v>42762</c:v>
                </c:pt>
                <c:pt idx="203">
                  <c:v>42769</c:v>
                </c:pt>
                <c:pt idx="204">
                  <c:v>42776</c:v>
                </c:pt>
                <c:pt idx="205">
                  <c:v>42783</c:v>
                </c:pt>
                <c:pt idx="206">
                  <c:v>42790</c:v>
                </c:pt>
                <c:pt idx="207">
                  <c:v>42797</c:v>
                </c:pt>
                <c:pt idx="208">
                  <c:v>42804</c:v>
                </c:pt>
                <c:pt idx="209">
                  <c:v>42811</c:v>
                </c:pt>
                <c:pt idx="210">
                  <c:v>42818</c:v>
                </c:pt>
                <c:pt idx="211">
                  <c:v>42825</c:v>
                </c:pt>
                <c:pt idx="212">
                  <c:v>42832</c:v>
                </c:pt>
                <c:pt idx="213">
                  <c:v>42839</c:v>
                </c:pt>
                <c:pt idx="214">
                  <c:v>42846</c:v>
                </c:pt>
                <c:pt idx="215">
                  <c:v>42853</c:v>
                </c:pt>
                <c:pt idx="216">
                  <c:v>42860</c:v>
                </c:pt>
                <c:pt idx="217">
                  <c:v>42867</c:v>
                </c:pt>
                <c:pt idx="218">
                  <c:v>42874</c:v>
                </c:pt>
                <c:pt idx="219">
                  <c:v>42881</c:v>
                </c:pt>
                <c:pt idx="220">
                  <c:v>42888</c:v>
                </c:pt>
                <c:pt idx="221">
                  <c:v>42895</c:v>
                </c:pt>
                <c:pt idx="222">
                  <c:v>42902</c:v>
                </c:pt>
                <c:pt idx="223">
                  <c:v>42909</c:v>
                </c:pt>
                <c:pt idx="224">
                  <c:v>42916</c:v>
                </c:pt>
                <c:pt idx="225">
                  <c:v>42923</c:v>
                </c:pt>
                <c:pt idx="226">
                  <c:v>42930</c:v>
                </c:pt>
                <c:pt idx="227">
                  <c:v>42937</c:v>
                </c:pt>
                <c:pt idx="228">
                  <c:v>42944</c:v>
                </c:pt>
                <c:pt idx="229">
                  <c:v>42951</c:v>
                </c:pt>
                <c:pt idx="230">
                  <c:v>42958</c:v>
                </c:pt>
                <c:pt idx="231">
                  <c:v>42965</c:v>
                </c:pt>
                <c:pt idx="232">
                  <c:v>42972</c:v>
                </c:pt>
                <c:pt idx="233">
                  <c:v>42979</c:v>
                </c:pt>
                <c:pt idx="234">
                  <c:v>42986</c:v>
                </c:pt>
                <c:pt idx="235">
                  <c:v>42993</c:v>
                </c:pt>
                <c:pt idx="236">
                  <c:v>43000</c:v>
                </c:pt>
                <c:pt idx="237">
                  <c:v>43007</c:v>
                </c:pt>
                <c:pt idx="238">
                  <c:v>43014</c:v>
                </c:pt>
                <c:pt idx="239">
                  <c:v>43021</c:v>
                </c:pt>
                <c:pt idx="240">
                  <c:v>43028</c:v>
                </c:pt>
                <c:pt idx="241">
                  <c:v>43035</c:v>
                </c:pt>
                <c:pt idx="242">
                  <c:v>43042</c:v>
                </c:pt>
                <c:pt idx="243">
                  <c:v>43049</c:v>
                </c:pt>
                <c:pt idx="244">
                  <c:v>43056</c:v>
                </c:pt>
                <c:pt idx="245">
                  <c:v>43063</c:v>
                </c:pt>
                <c:pt idx="246">
                  <c:v>43070</c:v>
                </c:pt>
                <c:pt idx="247">
                  <c:v>43077</c:v>
                </c:pt>
                <c:pt idx="248">
                  <c:v>43084</c:v>
                </c:pt>
                <c:pt idx="249">
                  <c:v>43091</c:v>
                </c:pt>
                <c:pt idx="250">
                  <c:v>43098</c:v>
                </c:pt>
                <c:pt idx="251">
                  <c:v>43105</c:v>
                </c:pt>
                <c:pt idx="252">
                  <c:v>43112</c:v>
                </c:pt>
                <c:pt idx="253">
                  <c:v>43119</c:v>
                </c:pt>
                <c:pt idx="254">
                  <c:v>43126</c:v>
                </c:pt>
                <c:pt idx="255">
                  <c:v>43133</c:v>
                </c:pt>
                <c:pt idx="256">
                  <c:v>43140</c:v>
                </c:pt>
                <c:pt idx="257">
                  <c:v>43147</c:v>
                </c:pt>
                <c:pt idx="258">
                  <c:v>43154</c:v>
                </c:pt>
                <c:pt idx="259">
                  <c:v>43161</c:v>
                </c:pt>
                <c:pt idx="260">
                  <c:v>43168</c:v>
                </c:pt>
                <c:pt idx="261">
                  <c:v>43175</c:v>
                </c:pt>
                <c:pt idx="262">
                  <c:v>43182</c:v>
                </c:pt>
                <c:pt idx="263">
                  <c:v>43189</c:v>
                </c:pt>
                <c:pt idx="264">
                  <c:v>43196</c:v>
                </c:pt>
                <c:pt idx="265">
                  <c:v>43203</c:v>
                </c:pt>
                <c:pt idx="266">
                  <c:v>43210</c:v>
                </c:pt>
                <c:pt idx="267">
                  <c:v>43217</c:v>
                </c:pt>
                <c:pt idx="268">
                  <c:v>43224</c:v>
                </c:pt>
                <c:pt idx="269">
                  <c:v>43231</c:v>
                </c:pt>
                <c:pt idx="270">
                  <c:v>43238</c:v>
                </c:pt>
                <c:pt idx="271">
                  <c:v>43245</c:v>
                </c:pt>
                <c:pt idx="272">
                  <c:v>43252</c:v>
                </c:pt>
                <c:pt idx="273">
                  <c:v>43259</c:v>
                </c:pt>
                <c:pt idx="274">
                  <c:v>43266</c:v>
                </c:pt>
                <c:pt idx="275">
                  <c:v>43273</c:v>
                </c:pt>
                <c:pt idx="276">
                  <c:v>43280</c:v>
                </c:pt>
                <c:pt idx="277">
                  <c:v>43287</c:v>
                </c:pt>
                <c:pt idx="278">
                  <c:v>43294</c:v>
                </c:pt>
                <c:pt idx="279">
                  <c:v>43301</c:v>
                </c:pt>
                <c:pt idx="280">
                  <c:v>43308</c:v>
                </c:pt>
                <c:pt idx="281">
                  <c:v>43315</c:v>
                </c:pt>
                <c:pt idx="282">
                  <c:v>43322</c:v>
                </c:pt>
                <c:pt idx="283">
                  <c:v>43329</c:v>
                </c:pt>
                <c:pt idx="284">
                  <c:v>43336</c:v>
                </c:pt>
                <c:pt idx="285">
                  <c:v>43343</c:v>
                </c:pt>
                <c:pt idx="286">
                  <c:v>43350</c:v>
                </c:pt>
                <c:pt idx="287">
                  <c:v>43357</c:v>
                </c:pt>
                <c:pt idx="288">
                  <c:v>43364</c:v>
                </c:pt>
                <c:pt idx="289">
                  <c:v>43371</c:v>
                </c:pt>
                <c:pt idx="290">
                  <c:v>43378</c:v>
                </c:pt>
                <c:pt idx="291">
                  <c:v>43385</c:v>
                </c:pt>
                <c:pt idx="292">
                  <c:v>43392</c:v>
                </c:pt>
                <c:pt idx="293">
                  <c:v>43399</c:v>
                </c:pt>
                <c:pt idx="294">
                  <c:v>43406</c:v>
                </c:pt>
                <c:pt idx="295">
                  <c:v>43413</c:v>
                </c:pt>
                <c:pt idx="296">
                  <c:v>43420</c:v>
                </c:pt>
                <c:pt idx="297">
                  <c:v>43427</c:v>
                </c:pt>
                <c:pt idx="298">
                  <c:v>43434</c:v>
                </c:pt>
                <c:pt idx="299">
                  <c:v>43441</c:v>
                </c:pt>
                <c:pt idx="300">
                  <c:v>43448</c:v>
                </c:pt>
                <c:pt idx="301">
                  <c:v>43455</c:v>
                </c:pt>
                <c:pt idx="302">
                  <c:v>43462</c:v>
                </c:pt>
                <c:pt idx="303">
                  <c:v>43469</c:v>
                </c:pt>
                <c:pt idx="304">
                  <c:v>43476</c:v>
                </c:pt>
                <c:pt idx="305">
                  <c:v>43483</c:v>
                </c:pt>
                <c:pt idx="306">
                  <c:v>43490</c:v>
                </c:pt>
                <c:pt idx="307">
                  <c:v>43497</c:v>
                </c:pt>
                <c:pt idx="308">
                  <c:v>43504</c:v>
                </c:pt>
                <c:pt idx="309">
                  <c:v>43511</c:v>
                </c:pt>
                <c:pt idx="310">
                  <c:v>43518</c:v>
                </c:pt>
                <c:pt idx="311">
                  <c:v>43525</c:v>
                </c:pt>
                <c:pt idx="312">
                  <c:v>43532</c:v>
                </c:pt>
                <c:pt idx="313">
                  <c:v>43539</c:v>
                </c:pt>
                <c:pt idx="314">
                  <c:v>43546</c:v>
                </c:pt>
                <c:pt idx="315">
                  <c:v>43553</c:v>
                </c:pt>
                <c:pt idx="316">
                  <c:v>43560</c:v>
                </c:pt>
                <c:pt idx="317">
                  <c:v>43567</c:v>
                </c:pt>
                <c:pt idx="318">
                  <c:v>43574</c:v>
                </c:pt>
                <c:pt idx="319">
                  <c:v>43581</c:v>
                </c:pt>
                <c:pt idx="320">
                  <c:v>43588</c:v>
                </c:pt>
                <c:pt idx="321">
                  <c:v>43595</c:v>
                </c:pt>
                <c:pt idx="322">
                  <c:v>43602</c:v>
                </c:pt>
                <c:pt idx="323">
                  <c:v>43609</c:v>
                </c:pt>
                <c:pt idx="324">
                  <c:v>43616</c:v>
                </c:pt>
                <c:pt idx="325">
                  <c:v>43623</c:v>
                </c:pt>
                <c:pt idx="326">
                  <c:v>43630</c:v>
                </c:pt>
                <c:pt idx="327">
                  <c:v>43637</c:v>
                </c:pt>
                <c:pt idx="328">
                  <c:v>43644</c:v>
                </c:pt>
                <c:pt idx="329">
                  <c:v>43651</c:v>
                </c:pt>
                <c:pt idx="330">
                  <c:v>43658</c:v>
                </c:pt>
                <c:pt idx="331">
                  <c:v>43665</c:v>
                </c:pt>
                <c:pt idx="332">
                  <c:v>43672</c:v>
                </c:pt>
                <c:pt idx="333">
                  <c:v>43679</c:v>
                </c:pt>
                <c:pt idx="334">
                  <c:v>43686</c:v>
                </c:pt>
                <c:pt idx="335">
                  <c:v>43693</c:v>
                </c:pt>
                <c:pt idx="336">
                  <c:v>43700</c:v>
                </c:pt>
                <c:pt idx="337">
                  <c:v>43707</c:v>
                </c:pt>
                <c:pt idx="338">
                  <c:v>43714</c:v>
                </c:pt>
                <c:pt idx="339">
                  <c:v>43721</c:v>
                </c:pt>
                <c:pt idx="340">
                  <c:v>43728</c:v>
                </c:pt>
                <c:pt idx="341">
                  <c:v>43735</c:v>
                </c:pt>
                <c:pt idx="342">
                  <c:v>43742</c:v>
                </c:pt>
                <c:pt idx="343">
                  <c:v>43749</c:v>
                </c:pt>
                <c:pt idx="344">
                  <c:v>43756</c:v>
                </c:pt>
                <c:pt idx="345">
                  <c:v>43763</c:v>
                </c:pt>
                <c:pt idx="346">
                  <c:v>43770</c:v>
                </c:pt>
                <c:pt idx="347">
                  <c:v>43777</c:v>
                </c:pt>
                <c:pt idx="348">
                  <c:v>43784</c:v>
                </c:pt>
                <c:pt idx="349">
                  <c:v>43791</c:v>
                </c:pt>
                <c:pt idx="350">
                  <c:v>43798</c:v>
                </c:pt>
                <c:pt idx="351">
                  <c:v>43805</c:v>
                </c:pt>
                <c:pt idx="352">
                  <c:v>43812</c:v>
                </c:pt>
                <c:pt idx="353">
                  <c:v>43819</c:v>
                </c:pt>
                <c:pt idx="354">
                  <c:v>43826</c:v>
                </c:pt>
                <c:pt idx="355">
                  <c:v>43833</c:v>
                </c:pt>
                <c:pt idx="356">
                  <c:v>43840</c:v>
                </c:pt>
                <c:pt idx="357">
                  <c:v>43847</c:v>
                </c:pt>
                <c:pt idx="358">
                  <c:v>43854</c:v>
                </c:pt>
                <c:pt idx="359">
                  <c:v>43861</c:v>
                </c:pt>
                <c:pt idx="360">
                  <c:v>43868</c:v>
                </c:pt>
                <c:pt idx="361">
                  <c:v>43875</c:v>
                </c:pt>
                <c:pt idx="362">
                  <c:v>43882</c:v>
                </c:pt>
                <c:pt idx="363">
                  <c:v>43889</c:v>
                </c:pt>
                <c:pt idx="364">
                  <c:v>43896</c:v>
                </c:pt>
                <c:pt idx="365">
                  <c:v>43903</c:v>
                </c:pt>
                <c:pt idx="366">
                  <c:v>43910</c:v>
                </c:pt>
                <c:pt idx="367">
                  <c:v>43917</c:v>
                </c:pt>
                <c:pt idx="368">
                  <c:v>43924</c:v>
                </c:pt>
                <c:pt idx="369">
                  <c:v>43931</c:v>
                </c:pt>
                <c:pt idx="370">
                  <c:v>43938</c:v>
                </c:pt>
                <c:pt idx="371">
                  <c:v>43945</c:v>
                </c:pt>
                <c:pt idx="372">
                  <c:v>43952</c:v>
                </c:pt>
                <c:pt idx="373">
                  <c:v>43959</c:v>
                </c:pt>
                <c:pt idx="374">
                  <c:v>43966</c:v>
                </c:pt>
                <c:pt idx="375">
                  <c:v>43973</c:v>
                </c:pt>
                <c:pt idx="376">
                  <c:v>43980</c:v>
                </c:pt>
                <c:pt idx="377">
                  <c:v>43987</c:v>
                </c:pt>
                <c:pt idx="378">
                  <c:v>43994</c:v>
                </c:pt>
                <c:pt idx="379">
                  <c:v>44001</c:v>
                </c:pt>
                <c:pt idx="380">
                  <c:v>44008</c:v>
                </c:pt>
                <c:pt idx="381">
                  <c:v>44015</c:v>
                </c:pt>
                <c:pt idx="382">
                  <c:v>44022</c:v>
                </c:pt>
                <c:pt idx="383">
                  <c:v>44029</c:v>
                </c:pt>
                <c:pt idx="384">
                  <c:v>44036</c:v>
                </c:pt>
                <c:pt idx="385">
                  <c:v>44043</c:v>
                </c:pt>
                <c:pt idx="386">
                  <c:v>44050</c:v>
                </c:pt>
                <c:pt idx="387">
                  <c:v>44057</c:v>
                </c:pt>
                <c:pt idx="388">
                  <c:v>44064</c:v>
                </c:pt>
                <c:pt idx="389">
                  <c:v>44071</c:v>
                </c:pt>
                <c:pt idx="390">
                  <c:v>44078</c:v>
                </c:pt>
                <c:pt idx="391">
                  <c:v>44085</c:v>
                </c:pt>
                <c:pt idx="392">
                  <c:v>44092</c:v>
                </c:pt>
                <c:pt idx="393">
                  <c:v>44099</c:v>
                </c:pt>
                <c:pt idx="394">
                  <c:v>44106</c:v>
                </c:pt>
                <c:pt idx="395">
                  <c:v>44113</c:v>
                </c:pt>
                <c:pt idx="396">
                  <c:v>44120</c:v>
                </c:pt>
                <c:pt idx="397">
                  <c:v>44127</c:v>
                </c:pt>
                <c:pt idx="398">
                  <c:v>44134</c:v>
                </c:pt>
                <c:pt idx="399">
                  <c:v>44141</c:v>
                </c:pt>
                <c:pt idx="400">
                  <c:v>44148</c:v>
                </c:pt>
                <c:pt idx="401">
                  <c:v>44155</c:v>
                </c:pt>
                <c:pt idx="402">
                  <c:v>44162</c:v>
                </c:pt>
                <c:pt idx="403">
                  <c:v>44169</c:v>
                </c:pt>
                <c:pt idx="404">
                  <c:v>44176</c:v>
                </c:pt>
                <c:pt idx="405">
                  <c:v>44183</c:v>
                </c:pt>
                <c:pt idx="406">
                  <c:v>44190</c:v>
                </c:pt>
                <c:pt idx="407">
                  <c:v>44197</c:v>
                </c:pt>
                <c:pt idx="408">
                  <c:v>44204</c:v>
                </c:pt>
                <c:pt idx="409">
                  <c:v>44211</c:v>
                </c:pt>
                <c:pt idx="410">
                  <c:v>44218</c:v>
                </c:pt>
                <c:pt idx="411">
                  <c:v>44225</c:v>
                </c:pt>
                <c:pt idx="412">
                  <c:v>44232</c:v>
                </c:pt>
                <c:pt idx="413">
                  <c:v>44239</c:v>
                </c:pt>
                <c:pt idx="414">
                  <c:v>44246</c:v>
                </c:pt>
                <c:pt idx="415">
                  <c:v>44253</c:v>
                </c:pt>
                <c:pt idx="416">
                  <c:v>44260</c:v>
                </c:pt>
                <c:pt idx="417">
                  <c:v>44267</c:v>
                </c:pt>
                <c:pt idx="418">
                  <c:v>44274</c:v>
                </c:pt>
                <c:pt idx="419">
                  <c:v>44281</c:v>
                </c:pt>
                <c:pt idx="420">
                  <c:v>44288</c:v>
                </c:pt>
                <c:pt idx="421">
                  <c:v>44295</c:v>
                </c:pt>
                <c:pt idx="422">
                  <c:v>44302</c:v>
                </c:pt>
                <c:pt idx="423">
                  <c:v>44309</c:v>
                </c:pt>
                <c:pt idx="424">
                  <c:v>44316</c:v>
                </c:pt>
                <c:pt idx="425">
                  <c:v>44323</c:v>
                </c:pt>
                <c:pt idx="426">
                  <c:v>44330</c:v>
                </c:pt>
                <c:pt idx="427">
                  <c:v>44337</c:v>
                </c:pt>
                <c:pt idx="428">
                  <c:v>44344</c:v>
                </c:pt>
                <c:pt idx="429">
                  <c:v>44351</c:v>
                </c:pt>
                <c:pt idx="430">
                  <c:v>44358</c:v>
                </c:pt>
                <c:pt idx="431">
                  <c:v>44365</c:v>
                </c:pt>
                <c:pt idx="432">
                  <c:v>44372</c:v>
                </c:pt>
                <c:pt idx="433">
                  <c:v>44379</c:v>
                </c:pt>
                <c:pt idx="434">
                  <c:v>44386</c:v>
                </c:pt>
                <c:pt idx="435">
                  <c:v>44393</c:v>
                </c:pt>
                <c:pt idx="436">
                  <c:v>44400</c:v>
                </c:pt>
                <c:pt idx="437">
                  <c:v>44407</c:v>
                </c:pt>
                <c:pt idx="438">
                  <c:v>44414</c:v>
                </c:pt>
                <c:pt idx="439">
                  <c:v>44421</c:v>
                </c:pt>
                <c:pt idx="440">
                  <c:v>44428</c:v>
                </c:pt>
                <c:pt idx="441">
                  <c:v>44435</c:v>
                </c:pt>
                <c:pt idx="442">
                  <c:v>44442</c:v>
                </c:pt>
                <c:pt idx="443">
                  <c:v>44449</c:v>
                </c:pt>
                <c:pt idx="444">
                  <c:v>44456</c:v>
                </c:pt>
                <c:pt idx="445">
                  <c:v>44463</c:v>
                </c:pt>
                <c:pt idx="446">
                  <c:v>44470</c:v>
                </c:pt>
                <c:pt idx="447">
                  <c:v>44477</c:v>
                </c:pt>
                <c:pt idx="448">
                  <c:v>44484</c:v>
                </c:pt>
                <c:pt idx="449">
                  <c:v>44491</c:v>
                </c:pt>
                <c:pt idx="450">
                  <c:v>44498</c:v>
                </c:pt>
                <c:pt idx="451">
                  <c:v>44505</c:v>
                </c:pt>
                <c:pt idx="452">
                  <c:v>44512</c:v>
                </c:pt>
                <c:pt idx="453">
                  <c:v>44519</c:v>
                </c:pt>
                <c:pt idx="454">
                  <c:v>44526</c:v>
                </c:pt>
                <c:pt idx="455">
                  <c:v>44533</c:v>
                </c:pt>
                <c:pt idx="456">
                  <c:v>44540</c:v>
                </c:pt>
                <c:pt idx="457">
                  <c:v>44547</c:v>
                </c:pt>
                <c:pt idx="458">
                  <c:v>44554</c:v>
                </c:pt>
                <c:pt idx="459">
                  <c:v>44561</c:v>
                </c:pt>
                <c:pt idx="460">
                  <c:v>44568</c:v>
                </c:pt>
                <c:pt idx="461">
                  <c:v>44575</c:v>
                </c:pt>
                <c:pt idx="462">
                  <c:v>44582</c:v>
                </c:pt>
                <c:pt idx="463">
                  <c:v>44589</c:v>
                </c:pt>
                <c:pt idx="464">
                  <c:v>44596</c:v>
                </c:pt>
                <c:pt idx="465">
                  <c:v>44603</c:v>
                </c:pt>
                <c:pt idx="466">
                  <c:v>44610</c:v>
                </c:pt>
                <c:pt idx="467">
                  <c:v>44617</c:v>
                </c:pt>
                <c:pt idx="468">
                  <c:v>44624</c:v>
                </c:pt>
                <c:pt idx="469">
                  <c:v>44631</c:v>
                </c:pt>
                <c:pt idx="470">
                  <c:v>44638</c:v>
                </c:pt>
                <c:pt idx="471">
                  <c:v>44645</c:v>
                </c:pt>
                <c:pt idx="472">
                  <c:v>44652</c:v>
                </c:pt>
                <c:pt idx="473">
                  <c:v>44659</c:v>
                </c:pt>
                <c:pt idx="474">
                  <c:v>44666</c:v>
                </c:pt>
                <c:pt idx="475">
                  <c:v>44673</c:v>
                </c:pt>
                <c:pt idx="476">
                  <c:v>44680</c:v>
                </c:pt>
                <c:pt idx="477">
                  <c:v>44687</c:v>
                </c:pt>
                <c:pt idx="478">
                  <c:v>44694</c:v>
                </c:pt>
                <c:pt idx="479">
                  <c:v>44701</c:v>
                </c:pt>
                <c:pt idx="480">
                  <c:v>44708</c:v>
                </c:pt>
                <c:pt idx="481">
                  <c:v>44715</c:v>
                </c:pt>
                <c:pt idx="482">
                  <c:v>44722</c:v>
                </c:pt>
                <c:pt idx="483">
                  <c:v>44729</c:v>
                </c:pt>
                <c:pt idx="484">
                  <c:v>44736</c:v>
                </c:pt>
                <c:pt idx="485">
                  <c:v>44743</c:v>
                </c:pt>
                <c:pt idx="486">
                  <c:v>44750</c:v>
                </c:pt>
                <c:pt idx="487">
                  <c:v>44757</c:v>
                </c:pt>
                <c:pt idx="488">
                  <c:v>44764</c:v>
                </c:pt>
                <c:pt idx="489">
                  <c:v>44771</c:v>
                </c:pt>
                <c:pt idx="490">
                  <c:v>44778</c:v>
                </c:pt>
                <c:pt idx="491">
                  <c:v>44785</c:v>
                </c:pt>
                <c:pt idx="492">
                  <c:v>44792</c:v>
                </c:pt>
                <c:pt idx="493">
                  <c:v>44799</c:v>
                </c:pt>
                <c:pt idx="494">
                  <c:v>44806</c:v>
                </c:pt>
                <c:pt idx="495">
                  <c:v>44813</c:v>
                </c:pt>
                <c:pt idx="496">
                  <c:v>44820</c:v>
                </c:pt>
                <c:pt idx="497">
                  <c:v>44827</c:v>
                </c:pt>
                <c:pt idx="498">
                  <c:v>44834</c:v>
                </c:pt>
                <c:pt idx="499">
                  <c:v>44841</c:v>
                </c:pt>
                <c:pt idx="500">
                  <c:v>44848</c:v>
                </c:pt>
                <c:pt idx="501">
                  <c:v>44855</c:v>
                </c:pt>
                <c:pt idx="502">
                  <c:v>44862</c:v>
                </c:pt>
                <c:pt idx="503">
                  <c:v>44869</c:v>
                </c:pt>
                <c:pt idx="504">
                  <c:v>44876</c:v>
                </c:pt>
                <c:pt idx="505">
                  <c:v>44883</c:v>
                </c:pt>
                <c:pt idx="506">
                  <c:v>44890</c:v>
                </c:pt>
                <c:pt idx="507">
                  <c:v>44897</c:v>
                </c:pt>
                <c:pt idx="508">
                  <c:v>44904</c:v>
                </c:pt>
                <c:pt idx="509">
                  <c:v>44911</c:v>
                </c:pt>
                <c:pt idx="510">
                  <c:v>44918</c:v>
                </c:pt>
                <c:pt idx="511">
                  <c:v>44925</c:v>
                </c:pt>
                <c:pt idx="512">
                  <c:v>44932</c:v>
                </c:pt>
                <c:pt idx="513">
                  <c:v>44939</c:v>
                </c:pt>
                <c:pt idx="514">
                  <c:v>44946</c:v>
                </c:pt>
                <c:pt idx="515">
                  <c:v>44953</c:v>
                </c:pt>
                <c:pt idx="516">
                  <c:v>44960</c:v>
                </c:pt>
                <c:pt idx="517">
                  <c:v>44967</c:v>
                </c:pt>
                <c:pt idx="518">
                  <c:v>44974</c:v>
                </c:pt>
                <c:pt idx="519">
                  <c:v>44981</c:v>
                </c:pt>
                <c:pt idx="520">
                  <c:v>44988</c:v>
                </c:pt>
                <c:pt idx="521">
                  <c:v>44995</c:v>
                </c:pt>
                <c:pt idx="522">
                  <c:v>45002</c:v>
                </c:pt>
                <c:pt idx="523">
                  <c:v>45009</c:v>
                </c:pt>
                <c:pt idx="524">
                  <c:v>45016</c:v>
                </c:pt>
                <c:pt idx="525">
                  <c:v>45023</c:v>
                </c:pt>
                <c:pt idx="526">
                  <c:v>45030</c:v>
                </c:pt>
                <c:pt idx="527">
                  <c:v>45037</c:v>
                </c:pt>
                <c:pt idx="528">
                  <c:v>45044</c:v>
                </c:pt>
                <c:pt idx="529">
                  <c:v>45051</c:v>
                </c:pt>
                <c:pt idx="530">
                  <c:v>45058</c:v>
                </c:pt>
                <c:pt idx="531">
                  <c:v>45065</c:v>
                </c:pt>
                <c:pt idx="532">
                  <c:v>45072</c:v>
                </c:pt>
                <c:pt idx="533">
                  <c:v>45079</c:v>
                </c:pt>
                <c:pt idx="534">
                  <c:v>45086</c:v>
                </c:pt>
                <c:pt idx="535">
                  <c:v>45093</c:v>
                </c:pt>
                <c:pt idx="536">
                  <c:v>45100</c:v>
                </c:pt>
                <c:pt idx="537">
                  <c:v>45107</c:v>
                </c:pt>
                <c:pt idx="538">
                  <c:v>45114</c:v>
                </c:pt>
                <c:pt idx="539">
                  <c:v>45121</c:v>
                </c:pt>
                <c:pt idx="540">
                  <c:v>45128</c:v>
                </c:pt>
                <c:pt idx="541">
                  <c:v>45135</c:v>
                </c:pt>
                <c:pt idx="542">
                  <c:v>45142</c:v>
                </c:pt>
                <c:pt idx="543">
                  <c:v>45149</c:v>
                </c:pt>
                <c:pt idx="544">
                  <c:v>45156</c:v>
                </c:pt>
                <c:pt idx="545">
                  <c:v>45163</c:v>
                </c:pt>
                <c:pt idx="546">
                  <c:v>45170</c:v>
                </c:pt>
                <c:pt idx="547">
                  <c:v>45177</c:v>
                </c:pt>
                <c:pt idx="548">
                  <c:v>45184</c:v>
                </c:pt>
                <c:pt idx="549">
                  <c:v>45191</c:v>
                </c:pt>
                <c:pt idx="550">
                  <c:v>45198</c:v>
                </c:pt>
                <c:pt idx="551">
                  <c:v>45205</c:v>
                </c:pt>
                <c:pt idx="552">
                  <c:v>45212</c:v>
                </c:pt>
                <c:pt idx="553">
                  <c:v>45219</c:v>
                </c:pt>
                <c:pt idx="554">
                  <c:v>45226</c:v>
                </c:pt>
                <c:pt idx="555">
                  <c:v>45233</c:v>
                </c:pt>
                <c:pt idx="556">
                  <c:v>45240</c:v>
                </c:pt>
                <c:pt idx="557">
                  <c:v>45247</c:v>
                </c:pt>
                <c:pt idx="558">
                  <c:v>45254</c:v>
                </c:pt>
                <c:pt idx="559">
                  <c:v>45261</c:v>
                </c:pt>
                <c:pt idx="560">
                  <c:v>45268</c:v>
                </c:pt>
                <c:pt idx="561">
                  <c:v>45275</c:v>
                </c:pt>
                <c:pt idx="562">
                  <c:v>45282</c:v>
                </c:pt>
                <c:pt idx="563">
                  <c:v>45289</c:v>
                </c:pt>
                <c:pt idx="564">
                  <c:v>45296</c:v>
                </c:pt>
                <c:pt idx="565">
                  <c:v>45303</c:v>
                </c:pt>
                <c:pt idx="566">
                  <c:v>45310</c:v>
                </c:pt>
                <c:pt idx="567">
                  <c:v>45317</c:v>
                </c:pt>
                <c:pt idx="568">
                  <c:v>45324</c:v>
                </c:pt>
                <c:pt idx="569">
                  <c:v>45331</c:v>
                </c:pt>
                <c:pt idx="570">
                  <c:v>45338</c:v>
                </c:pt>
                <c:pt idx="571">
                  <c:v>45345</c:v>
                </c:pt>
                <c:pt idx="572">
                  <c:v>45352</c:v>
                </c:pt>
                <c:pt idx="573">
                  <c:v>45359</c:v>
                </c:pt>
                <c:pt idx="574">
                  <c:v>45366</c:v>
                </c:pt>
                <c:pt idx="575">
                  <c:v>45373</c:v>
                </c:pt>
                <c:pt idx="576">
                  <c:v>45380</c:v>
                </c:pt>
                <c:pt idx="577">
                  <c:v>45387</c:v>
                </c:pt>
                <c:pt idx="578">
                  <c:v>45394</c:v>
                </c:pt>
                <c:pt idx="579">
                  <c:v>45401</c:v>
                </c:pt>
                <c:pt idx="580">
                  <c:v>45408</c:v>
                </c:pt>
                <c:pt idx="581">
                  <c:v>45415</c:v>
                </c:pt>
                <c:pt idx="582">
                  <c:v>45422</c:v>
                </c:pt>
                <c:pt idx="583">
                  <c:v>45429</c:v>
                </c:pt>
                <c:pt idx="584">
                  <c:v>45436</c:v>
                </c:pt>
                <c:pt idx="585">
                  <c:v>45443</c:v>
                </c:pt>
                <c:pt idx="586">
                  <c:v>45450</c:v>
                </c:pt>
                <c:pt idx="587">
                  <c:v>45457</c:v>
                </c:pt>
                <c:pt idx="588">
                  <c:v>45464</c:v>
                </c:pt>
                <c:pt idx="589">
                  <c:v>45471</c:v>
                </c:pt>
                <c:pt idx="590">
                  <c:v>45478</c:v>
                </c:pt>
                <c:pt idx="591">
                  <c:v>45485</c:v>
                </c:pt>
                <c:pt idx="592">
                  <c:v>45492</c:v>
                </c:pt>
                <c:pt idx="593">
                  <c:v>45499</c:v>
                </c:pt>
                <c:pt idx="594">
                  <c:v>45506</c:v>
                </c:pt>
                <c:pt idx="595">
                  <c:v>45513</c:v>
                </c:pt>
                <c:pt idx="596">
                  <c:v>45520</c:v>
                </c:pt>
                <c:pt idx="597">
                  <c:v>45527</c:v>
                </c:pt>
                <c:pt idx="598">
                  <c:v>45534</c:v>
                </c:pt>
                <c:pt idx="599">
                  <c:v>45541</c:v>
                </c:pt>
                <c:pt idx="600">
                  <c:v>45548</c:v>
                </c:pt>
                <c:pt idx="601">
                  <c:v>45555</c:v>
                </c:pt>
                <c:pt idx="602">
                  <c:v>45562</c:v>
                </c:pt>
                <c:pt idx="603">
                  <c:v>45569</c:v>
                </c:pt>
                <c:pt idx="604">
                  <c:v>45576</c:v>
                </c:pt>
                <c:pt idx="605">
                  <c:v>45583</c:v>
                </c:pt>
                <c:pt idx="606">
                  <c:v>45590</c:v>
                </c:pt>
                <c:pt idx="607">
                  <c:v>45597</c:v>
                </c:pt>
                <c:pt idx="608">
                  <c:v>45604</c:v>
                </c:pt>
                <c:pt idx="609">
                  <c:v>45611</c:v>
                </c:pt>
                <c:pt idx="610">
                  <c:v>45618</c:v>
                </c:pt>
                <c:pt idx="611">
                  <c:v>45625</c:v>
                </c:pt>
                <c:pt idx="612">
                  <c:v>45632</c:v>
                </c:pt>
                <c:pt idx="613">
                  <c:v>45639</c:v>
                </c:pt>
                <c:pt idx="614">
                  <c:v>45646</c:v>
                </c:pt>
                <c:pt idx="615">
                  <c:v>45653</c:v>
                </c:pt>
                <c:pt idx="616">
                  <c:v>45660</c:v>
                </c:pt>
                <c:pt idx="617">
                  <c:v>45667</c:v>
                </c:pt>
                <c:pt idx="618">
                  <c:v>45674</c:v>
                </c:pt>
                <c:pt idx="619">
                  <c:v>45681</c:v>
                </c:pt>
                <c:pt idx="620">
                  <c:v>45688</c:v>
                </c:pt>
                <c:pt idx="621">
                  <c:v>45695</c:v>
                </c:pt>
                <c:pt idx="622">
                  <c:v>45702</c:v>
                </c:pt>
                <c:pt idx="623">
                  <c:v>45709</c:v>
                </c:pt>
                <c:pt idx="624">
                  <c:v>45716</c:v>
                </c:pt>
                <c:pt idx="625">
                  <c:v>45723</c:v>
                </c:pt>
                <c:pt idx="626">
                  <c:v>45730</c:v>
                </c:pt>
                <c:pt idx="627">
                  <c:v>45737</c:v>
                </c:pt>
                <c:pt idx="628">
                  <c:v>45744</c:v>
                </c:pt>
                <c:pt idx="629">
                  <c:v>45751</c:v>
                </c:pt>
                <c:pt idx="630">
                  <c:v>45758</c:v>
                </c:pt>
                <c:pt idx="631">
                  <c:v>45765</c:v>
                </c:pt>
                <c:pt idx="632">
                  <c:v>45772</c:v>
                </c:pt>
                <c:pt idx="633">
                  <c:v>45779</c:v>
                </c:pt>
                <c:pt idx="634">
                  <c:v>45786</c:v>
                </c:pt>
                <c:pt idx="635">
                  <c:v>45793</c:v>
                </c:pt>
                <c:pt idx="636">
                  <c:v>45800</c:v>
                </c:pt>
                <c:pt idx="637">
                  <c:v>45807</c:v>
                </c:pt>
                <c:pt idx="638">
                  <c:v>45814</c:v>
                </c:pt>
                <c:pt idx="639">
                  <c:v>45821</c:v>
                </c:pt>
                <c:pt idx="640">
                  <c:v>45828</c:v>
                </c:pt>
                <c:pt idx="641">
                  <c:v>45835</c:v>
                </c:pt>
                <c:pt idx="642">
                  <c:v>45842</c:v>
                </c:pt>
                <c:pt idx="643">
                  <c:v>45849</c:v>
                </c:pt>
                <c:pt idx="644">
                  <c:v>45856</c:v>
                </c:pt>
                <c:pt idx="645">
                  <c:v>45863</c:v>
                </c:pt>
                <c:pt idx="646">
                  <c:v>45870</c:v>
                </c:pt>
                <c:pt idx="647">
                  <c:v>45877</c:v>
                </c:pt>
                <c:pt idx="648">
                  <c:v>45884</c:v>
                </c:pt>
                <c:pt idx="649">
                  <c:v>45891</c:v>
                </c:pt>
                <c:pt idx="650">
                  <c:v>45898</c:v>
                </c:pt>
                <c:pt idx="651">
                  <c:v>45905</c:v>
                </c:pt>
                <c:pt idx="652">
                  <c:v>45912</c:v>
                </c:pt>
                <c:pt idx="653">
                  <c:v>45919</c:v>
                </c:pt>
                <c:pt idx="654">
                  <c:v>45926</c:v>
                </c:pt>
                <c:pt idx="655">
                  <c:v>45933</c:v>
                </c:pt>
                <c:pt idx="656">
                  <c:v>45940</c:v>
                </c:pt>
                <c:pt idx="657">
                  <c:v>45947</c:v>
                </c:pt>
                <c:pt idx="658">
                  <c:v>45954</c:v>
                </c:pt>
                <c:pt idx="659">
                  <c:v>45961</c:v>
                </c:pt>
                <c:pt idx="660">
                  <c:v>45968</c:v>
                </c:pt>
                <c:pt idx="661">
                  <c:v>45975</c:v>
                </c:pt>
                <c:pt idx="662">
                  <c:v>45982</c:v>
                </c:pt>
                <c:pt idx="663">
                  <c:v>45989</c:v>
                </c:pt>
                <c:pt idx="664">
                  <c:v>45996</c:v>
                </c:pt>
                <c:pt idx="665">
                  <c:v>46003</c:v>
                </c:pt>
                <c:pt idx="666">
                  <c:v>46010</c:v>
                </c:pt>
                <c:pt idx="667">
                  <c:v>46017</c:v>
                </c:pt>
                <c:pt idx="668">
                  <c:v>46024</c:v>
                </c:pt>
                <c:pt idx="669">
                  <c:v>46031</c:v>
                </c:pt>
                <c:pt idx="670">
                  <c:v>46038</c:v>
                </c:pt>
                <c:pt idx="671">
                  <c:v>46045</c:v>
                </c:pt>
                <c:pt idx="672">
                  <c:v>46052</c:v>
                </c:pt>
              </c:numCache>
            </c:numRef>
          </c:cat>
          <c:val>
            <c:numRef>
              <c:f>DTH!$M$15:$M$687</c:f>
              <c:numCache>
                <c:formatCode>#,##0.00</c:formatCode>
                <c:ptCount val="673"/>
                <c:pt idx="0">
                  <c:v>11528.049408999999</c:v>
                </c:pt>
                <c:pt idx="1">
                  <c:v>10114.538626000001</c:v>
                </c:pt>
                <c:pt idx="2">
                  <c:v>-451.56718700000783</c:v>
                </c:pt>
                <c:pt idx="3">
                  <c:v>2679.9419099999941</c:v>
                </c:pt>
                <c:pt idx="4">
                  <c:v>1140.6072510000013</c:v>
                </c:pt>
                <c:pt idx="5">
                  <c:v>44.147242000006372</c:v>
                </c:pt>
                <c:pt idx="6">
                  <c:v>1.1842229999965639</c:v>
                </c:pt>
                <c:pt idx="7">
                  <c:v>-712.70253600000433</c:v>
                </c:pt>
                <c:pt idx="8">
                  <c:v>-1094.1921100000036</c:v>
                </c:pt>
                <c:pt idx="9">
                  <c:v>-2912.2045149999976</c:v>
                </c:pt>
                <c:pt idx="10">
                  <c:v>-980.37054699999135</c:v>
                </c:pt>
                <c:pt idx="11">
                  <c:v>94.589449999999488</c:v>
                </c:pt>
                <c:pt idx="12">
                  <c:v>-1218.3630560000092</c:v>
                </c:pt>
                <c:pt idx="13">
                  <c:v>-1052.725689999992</c:v>
                </c:pt>
                <c:pt idx="14">
                  <c:v>-1633.5771960000056</c:v>
                </c:pt>
                <c:pt idx="15">
                  <c:v>-4483.4937919999938</c:v>
                </c:pt>
                <c:pt idx="16">
                  <c:v>-7802.8613919999989</c:v>
                </c:pt>
                <c:pt idx="17">
                  <c:v>-7538.2743430000046</c:v>
                </c:pt>
                <c:pt idx="18">
                  <c:v>-5107.293703000003</c:v>
                </c:pt>
                <c:pt idx="19">
                  <c:v>-3722.5651159999979</c:v>
                </c:pt>
                <c:pt idx="20">
                  <c:v>-2134.5591619999977</c:v>
                </c:pt>
                <c:pt idx="21">
                  <c:v>-182.43787699998938</c:v>
                </c:pt>
                <c:pt idx="22">
                  <c:v>5451.621444000004</c:v>
                </c:pt>
                <c:pt idx="23">
                  <c:v>5501.7588169999945</c:v>
                </c:pt>
                <c:pt idx="24">
                  <c:v>5352.3693080000085</c:v>
                </c:pt>
                <c:pt idx="25">
                  <c:v>6246.1968369999959</c:v>
                </c:pt>
                <c:pt idx="26">
                  <c:v>7143.5268779999897</c:v>
                </c:pt>
                <c:pt idx="27">
                  <c:v>11269.638701999997</c:v>
                </c:pt>
                <c:pt idx="28">
                  <c:v>12305.367807999995</c:v>
                </c:pt>
                <c:pt idx="29">
                  <c:v>14094.589194000007</c:v>
                </c:pt>
                <c:pt idx="30">
                  <c:v>12826.315791000001</c:v>
                </c:pt>
                <c:pt idx="31">
                  <c:v>10528.420946000006</c:v>
                </c:pt>
                <c:pt idx="32">
                  <c:v>10773.597805999998</c:v>
                </c:pt>
                <c:pt idx="33">
                  <c:v>7899.1488460000037</c:v>
                </c:pt>
                <c:pt idx="34">
                  <c:v>6380.0102709999919</c:v>
                </c:pt>
                <c:pt idx="35">
                  <c:v>4230.5559049999938</c:v>
                </c:pt>
                <c:pt idx="36">
                  <c:v>5971.5486450000026</c:v>
                </c:pt>
                <c:pt idx="37">
                  <c:v>7651.8451920000007</c:v>
                </c:pt>
                <c:pt idx="38">
                  <c:v>8385.7579960000076</c:v>
                </c:pt>
                <c:pt idx="39">
                  <c:v>7820.2151300000041</c:v>
                </c:pt>
                <c:pt idx="40">
                  <c:v>6674.0442630000107</c:v>
                </c:pt>
                <c:pt idx="41">
                  <c:v>7638.3306940000039</c:v>
                </c:pt>
                <c:pt idx="42">
                  <c:v>3575.2253349999955</c:v>
                </c:pt>
                <c:pt idx="43">
                  <c:v>3632.1473479999986</c:v>
                </c:pt>
                <c:pt idx="44">
                  <c:v>4519.8301930000016</c:v>
                </c:pt>
                <c:pt idx="45">
                  <c:v>4646.0156859999988</c:v>
                </c:pt>
                <c:pt idx="46">
                  <c:v>5773.4447299999883</c:v>
                </c:pt>
                <c:pt idx="47">
                  <c:v>9958.8950190000032</c:v>
                </c:pt>
                <c:pt idx="48">
                  <c:v>12854.334771000002</c:v>
                </c:pt>
                <c:pt idx="49">
                  <c:v>11211.838898999995</c:v>
                </c:pt>
                <c:pt idx="50">
                  <c:v>8964.250503999996</c:v>
                </c:pt>
                <c:pt idx="51">
                  <c:v>9362.0653380000003</c:v>
                </c:pt>
                <c:pt idx="52">
                  <c:v>8974.9342729999989</c:v>
                </c:pt>
                <c:pt idx="53">
                  <c:v>8490.355604999997</c:v>
                </c:pt>
                <c:pt idx="54">
                  <c:v>12114.568035999997</c:v>
                </c:pt>
                <c:pt idx="55">
                  <c:v>15687.748758000002</c:v>
                </c:pt>
                <c:pt idx="56">
                  <c:v>15957.161255000006</c:v>
                </c:pt>
                <c:pt idx="57">
                  <c:v>14963.504201999996</c:v>
                </c:pt>
                <c:pt idx="58">
                  <c:v>12625.056243999999</c:v>
                </c:pt>
                <c:pt idx="59">
                  <c:v>13120.183962000003</c:v>
                </c:pt>
                <c:pt idx="60">
                  <c:v>9609.5359299999982</c:v>
                </c:pt>
                <c:pt idx="61">
                  <c:v>6774.1196790000031</c:v>
                </c:pt>
                <c:pt idx="62">
                  <c:v>6630</c:v>
                </c:pt>
                <c:pt idx="63">
                  <c:v>5815</c:v>
                </c:pt>
                <c:pt idx="64">
                  <c:v>4216</c:v>
                </c:pt>
                <c:pt idx="65">
                  <c:v>2830</c:v>
                </c:pt>
                <c:pt idx="66">
                  <c:v>1285</c:v>
                </c:pt>
                <c:pt idx="67">
                  <c:v>-4090</c:v>
                </c:pt>
                <c:pt idx="68">
                  <c:v>-6920</c:v>
                </c:pt>
                <c:pt idx="69">
                  <c:v>-7631</c:v>
                </c:pt>
                <c:pt idx="70">
                  <c:v>-6582</c:v>
                </c:pt>
                <c:pt idx="71">
                  <c:v>-3595</c:v>
                </c:pt>
                <c:pt idx="72">
                  <c:v>-3853.9078109999973</c:v>
                </c:pt>
                <c:pt idx="73">
                  <c:v>-4382.3001680000016</c:v>
                </c:pt>
                <c:pt idx="74">
                  <c:v>-2646</c:v>
                </c:pt>
                <c:pt idx="75">
                  <c:v>-3006</c:v>
                </c:pt>
                <c:pt idx="76">
                  <c:v>-1115</c:v>
                </c:pt>
                <c:pt idx="77">
                  <c:v>-596</c:v>
                </c:pt>
                <c:pt idx="78">
                  <c:v>-770</c:v>
                </c:pt>
                <c:pt idx="79">
                  <c:v>-658</c:v>
                </c:pt>
                <c:pt idx="80">
                  <c:v>1266</c:v>
                </c:pt>
                <c:pt idx="81">
                  <c:v>3185</c:v>
                </c:pt>
                <c:pt idx="82">
                  <c:v>3751</c:v>
                </c:pt>
                <c:pt idx="83">
                  <c:v>4946</c:v>
                </c:pt>
                <c:pt idx="84">
                  <c:v>3278</c:v>
                </c:pt>
                <c:pt idx="85">
                  <c:v>5317.9078109999973</c:v>
                </c:pt>
                <c:pt idx="86">
                  <c:v>6758.3001680000016</c:v>
                </c:pt>
                <c:pt idx="87">
                  <c:v>4541</c:v>
                </c:pt>
                <c:pt idx="88">
                  <c:v>4276</c:v>
                </c:pt>
                <c:pt idx="89">
                  <c:v>2998</c:v>
                </c:pt>
                <c:pt idx="90">
                  <c:v>547</c:v>
                </c:pt>
                <c:pt idx="91">
                  <c:v>-1271</c:v>
                </c:pt>
                <c:pt idx="92">
                  <c:v>-4446</c:v>
                </c:pt>
                <c:pt idx="93">
                  <c:v>-4337</c:v>
                </c:pt>
                <c:pt idx="94">
                  <c:v>-5830</c:v>
                </c:pt>
                <c:pt idx="95">
                  <c:v>-4795</c:v>
                </c:pt>
                <c:pt idx="96">
                  <c:v>-6319</c:v>
                </c:pt>
                <c:pt idx="97">
                  <c:v>-9320</c:v>
                </c:pt>
                <c:pt idx="98">
                  <c:v>-14084</c:v>
                </c:pt>
                <c:pt idx="99">
                  <c:v>-14025</c:v>
                </c:pt>
                <c:pt idx="100">
                  <c:v>-13329</c:v>
                </c:pt>
                <c:pt idx="101">
                  <c:v>-10783</c:v>
                </c:pt>
                <c:pt idx="102">
                  <c:v>-11460</c:v>
                </c:pt>
                <c:pt idx="103">
                  <c:v>-10185</c:v>
                </c:pt>
                <c:pt idx="104">
                  <c:v>-7892</c:v>
                </c:pt>
                <c:pt idx="105">
                  <c:v>-808</c:v>
                </c:pt>
                <c:pt idx="106">
                  <c:v>-71</c:v>
                </c:pt>
                <c:pt idx="107">
                  <c:v>2824</c:v>
                </c:pt>
                <c:pt idx="108">
                  <c:v>-363</c:v>
                </c:pt>
                <c:pt idx="109">
                  <c:v>-1614</c:v>
                </c:pt>
                <c:pt idx="110">
                  <c:v>961</c:v>
                </c:pt>
                <c:pt idx="111">
                  <c:v>8210</c:v>
                </c:pt>
                <c:pt idx="112">
                  <c:v>9121.248440000003</c:v>
                </c:pt>
                <c:pt idx="113">
                  <c:v>13472</c:v>
                </c:pt>
                <c:pt idx="114">
                  <c:v>12112</c:v>
                </c:pt>
                <c:pt idx="115">
                  <c:v>13166</c:v>
                </c:pt>
                <c:pt idx="116">
                  <c:v>16446</c:v>
                </c:pt>
                <c:pt idx="117">
                  <c:v>19441</c:v>
                </c:pt>
                <c:pt idx="118">
                  <c:v>17122</c:v>
                </c:pt>
                <c:pt idx="119">
                  <c:v>17115</c:v>
                </c:pt>
                <c:pt idx="120">
                  <c:v>14661</c:v>
                </c:pt>
                <c:pt idx="121">
                  <c:v>16055</c:v>
                </c:pt>
                <c:pt idx="122">
                  <c:v>17612</c:v>
                </c:pt>
                <c:pt idx="123">
                  <c:v>14711</c:v>
                </c:pt>
                <c:pt idx="124">
                  <c:v>8218</c:v>
                </c:pt>
                <c:pt idx="125">
                  <c:v>6820.751559999997</c:v>
                </c:pt>
                <c:pt idx="126">
                  <c:v>4234</c:v>
                </c:pt>
                <c:pt idx="127">
                  <c:v>3479</c:v>
                </c:pt>
                <c:pt idx="128">
                  <c:v>2922</c:v>
                </c:pt>
                <c:pt idx="129">
                  <c:v>-1049</c:v>
                </c:pt>
                <c:pt idx="130">
                  <c:v>-2603.392200000002</c:v>
                </c:pt>
                <c:pt idx="131">
                  <c:v>-2080</c:v>
                </c:pt>
                <c:pt idx="132">
                  <c:v>-3373.014700000007</c:v>
                </c:pt>
                <c:pt idx="133">
                  <c:v>-1665.3339059999926</c:v>
                </c:pt>
                <c:pt idx="134">
                  <c:v>832.04946200000268</c:v>
                </c:pt>
                <c:pt idx="135">
                  <c:v>1193.2434730000023</c:v>
                </c:pt>
                <c:pt idx="136">
                  <c:v>3364</c:v>
                </c:pt>
                <c:pt idx="137">
                  <c:v>5556</c:v>
                </c:pt>
                <c:pt idx="138">
                  <c:v>1944.4355179999984</c:v>
                </c:pt>
                <c:pt idx="139">
                  <c:v>367.62331100000301</c:v>
                </c:pt>
                <c:pt idx="140">
                  <c:v>574.33474099999148</c:v>
                </c:pt>
                <c:pt idx="141">
                  <c:v>531.53183700000227</c:v>
                </c:pt>
                <c:pt idx="142">
                  <c:v>2680.5953320000044</c:v>
                </c:pt>
                <c:pt idx="143">
                  <c:v>2040.6767469999977</c:v>
                </c:pt>
                <c:pt idx="144">
                  <c:v>-840.78414300000441</c:v>
                </c:pt>
                <c:pt idx="145">
                  <c:v>-854.03130000000237</c:v>
                </c:pt>
                <c:pt idx="146">
                  <c:v>-3078.3006460000106</c:v>
                </c:pt>
                <c:pt idx="147">
                  <c:v>-9224.9918570000082</c:v>
                </c:pt>
                <c:pt idx="148">
                  <c:v>-12818.869425000004</c:v>
                </c:pt>
                <c:pt idx="149">
                  <c:v>-12942.868761999998</c:v>
                </c:pt>
                <c:pt idx="150">
                  <c:v>-10925.796758000004</c:v>
                </c:pt>
                <c:pt idx="151">
                  <c:v>-3792.235526000004</c:v>
                </c:pt>
                <c:pt idx="152">
                  <c:v>-3660.1690130000061</c:v>
                </c:pt>
                <c:pt idx="153">
                  <c:v>-4924.5036539999928</c:v>
                </c:pt>
                <c:pt idx="154">
                  <c:v>-2731.5989879999979</c:v>
                </c:pt>
                <c:pt idx="155">
                  <c:v>-2294.6030560000072</c:v>
                </c:pt>
                <c:pt idx="156">
                  <c:v>118.63783700000204</c:v>
                </c:pt>
                <c:pt idx="157">
                  <c:v>5026.8971160000074</c:v>
                </c:pt>
                <c:pt idx="158">
                  <c:v>5982.5952010000037</c:v>
                </c:pt>
                <c:pt idx="159">
                  <c:v>10640.45130700001</c:v>
                </c:pt>
                <c:pt idx="160">
                  <c:v>12336.812190000011</c:v>
                </c:pt>
                <c:pt idx="161">
                  <c:v>14446.649283000006</c:v>
                </c:pt>
                <c:pt idx="162">
                  <c:v>16220.503638999995</c:v>
                </c:pt>
                <c:pt idx="163">
                  <c:v>15242.203967000009</c:v>
                </c:pt>
                <c:pt idx="164">
                  <c:v>7137.3313260000141</c:v>
                </c:pt>
                <c:pt idx="165">
                  <c:v>3404.1335680000047</c:v>
                </c:pt>
                <c:pt idx="166">
                  <c:v>2896.0978570000007</c:v>
                </c:pt>
                <c:pt idx="167">
                  <c:v>1914.1209409999938</c:v>
                </c:pt>
                <c:pt idx="168">
                  <c:v>1575.5362000000096</c:v>
                </c:pt>
                <c:pt idx="169">
                  <c:v>1226.5121020000006</c:v>
                </c:pt>
                <c:pt idx="170">
                  <c:v>-3311.8736419999987</c:v>
                </c:pt>
                <c:pt idx="171">
                  <c:v>-2102.2522719999979</c:v>
                </c:pt>
                <c:pt idx="172">
                  <c:v>-6624.2954570000074</c:v>
                </c:pt>
                <c:pt idx="173">
                  <c:v>-5077.911082000006</c:v>
                </c:pt>
                <c:pt idx="174">
                  <c:v>-4869.2214770000137</c:v>
                </c:pt>
                <c:pt idx="175">
                  <c:v>-15208.660840000004</c:v>
                </c:pt>
                <c:pt idx="176">
                  <c:v>-17475.707639000007</c:v>
                </c:pt>
                <c:pt idx="177">
                  <c:v>-13625.210944000006</c:v>
                </c:pt>
                <c:pt idx="178">
                  <c:v>-8991.1845919999978</c:v>
                </c:pt>
                <c:pt idx="179">
                  <c:v>-5555.632909999993</c:v>
                </c:pt>
                <c:pt idx="180">
                  <c:v>-5508.9911599999905</c:v>
                </c:pt>
                <c:pt idx="181">
                  <c:v>-6979.8216740000134</c:v>
                </c:pt>
                <c:pt idx="182">
                  <c:v>-8684.3058329999913</c:v>
                </c:pt>
                <c:pt idx="183">
                  <c:v>-7414.0136229999989</c:v>
                </c:pt>
                <c:pt idx="184">
                  <c:v>-9811.7550620000038</c:v>
                </c:pt>
                <c:pt idx="185">
                  <c:v>-10754.393818000004</c:v>
                </c:pt>
                <c:pt idx="186">
                  <c:v>-12503.081249000003</c:v>
                </c:pt>
                <c:pt idx="187">
                  <c:v>-13500.923862999982</c:v>
                </c:pt>
                <c:pt idx="188">
                  <c:v>-4267.253240999984</c:v>
                </c:pt>
                <c:pt idx="189">
                  <c:v>-3496.7243209999942</c:v>
                </c:pt>
                <c:pt idx="190">
                  <c:v>-2285.3811970000097</c:v>
                </c:pt>
                <c:pt idx="191">
                  <c:v>-6503.970908000003</c:v>
                </c:pt>
                <c:pt idx="192">
                  <c:v>-7642.3069740000064</c:v>
                </c:pt>
                <c:pt idx="193">
                  <c:v>-7116.2375420000026</c:v>
                </c:pt>
                <c:pt idx="194">
                  <c:v>-5364.6000119999881</c:v>
                </c:pt>
                <c:pt idx="195">
                  <c:v>-6024.8264990000098</c:v>
                </c:pt>
                <c:pt idx="196">
                  <c:v>-6618.0670290000053</c:v>
                </c:pt>
                <c:pt idx="197">
                  <c:v>-5273.6290649999937</c:v>
                </c:pt>
                <c:pt idx="198">
                  <c:v>-833.2032529999924</c:v>
                </c:pt>
                <c:pt idx="199">
                  <c:v>-3068.593756000002</c:v>
                </c:pt>
                <c:pt idx="200">
                  <c:v>-1973.552638000001</c:v>
                </c:pt>
                <c:pt idx="201">
                  <c:v>-2271.4523740000004</c:v>
                </c:pt>
                <c:pt idx="202">
                  <c:v>-911.78367800000706</c:v>
                </c:pt>
                <c:pt idx="203">
                  <c:v>888.75634100000025</c:v>
                </c:pt>
                <c:pt idx="204">
                  <c:v>4685.8372769999914</c:v>
                </c:pt>
                <c:pt idx="205">
                  <c:v>5722.9754239999966</c:v>
                </c:pt>
                <c:pt idx="206">
                  <c:v>5135.0984559999997</c:v>
                </c:pt>
                <c:pt idx="207">
                  <c:v>2867.2837679999866</c:v>
                </c:pt>
                <c:pt idx="208">
                  <c:v>3354.7109029999992</c:v>
                </c:pt>
                <c:pt idx="209">
                  <c:v>7061.7564640000055</c:v>
                </c:pt>
                <c:pt idx="210">
                  <c:v>8113.0988829999988</c:v>
                </c:pt>
                <c:pt idx="211">
                  <c:v>3407.0582730000024</c:v>
                </c:pt>
                <c:pt idx="212">
                  <c:v>10491.168129000005</c:v>
                </c:pt>
                <c:pt idx="213">
                  <c:v>12911.918914999987</c:v>
                </c:pt>
                <c:pt idx="214">
                  <c:v>13819.45919999999</c:v>
                </c:pt>
                <c:pt idx="215">
                  <c:v>17565.521077999998</c:v>
                </c:pt>
                <c:pt idx="216">
                  <c:v>15712.187396000001</c:v>
                </c:pt>
                <c:pt idx="217">
                  <c:v>14027.535414000013</c:v>
                </c:pt>
                <c:pt idx="218">
                  <c:v>12150.450832000002</c:v>
                </c:pt>
                <c:pt idx="219">
                  <c:v>13099.321586999999</c:v>
                </c:pt>
                <c:pt idx="220">
                  <c:v>17123.018705000002</c:v>
                </c:pt>
                <c:pt idx="221">
                  <c:v>17472.408583000004</c:v>
                </c:pt>
                <c:pt idx="222">
                  <c:v>13606.46482999999</c:v>
                </c:pt>
                <c:pt idx="223">
                  <c:v>12319.680920000006</c:v>
                </c:pt>
                <c:pt idx="224">
                  <c:v>15213.289025999991</c:v>
                </c:pt>
                <c:pt idx="225">
                  <c:v>8949.3970350000018</c:v>
                </c:pt>
                <c:pt idx="226">
                  <c:v>6354.4836090000099</c:v>
                </c:pt>
                <c:pt idx="227">
                  <c:v>6258.325969000005</c:v>
                </c:pt>
                <c:pt idx="228">
                  <c:v>1072.6995910000114</c:v>
                </c:pt>
                <c:pt idx="229">
                  <c:v>-163.93683499998588</c:v>
                </c:pt>
                <c:pt idx="230">
                  <c:v>416.90476799999306</c:v>
                </c:pt>
                <c:pt idx="231">
                  <c:v>1500.5769109999965</c:v>
                </c:pt>
                <c:pt idx="232">
                  <c:v>3238.5740880000012</c:v>
                </c:pt>
                <c:pt idx="233">
                  <c:v>1909.0574160000033</c:v>
                </c:pt>
                <c:pt idx="234">
                  <c:v>2386.1323390000034</c:v>
                </c:pt>
                <c:pt idx="235">
                  <c:v>2790.512627000011</c:v>
                </c:pt>
                <c:pt idx="236">
                  <c:v>2487.9894940000086</c:v>
                </c:pt>
                <c:pt idx="237">
                  <c:v>1334.3590089999998</c:v>
                </c:pt>
                <c:pt idx="238">
                  <c:v>2178.5001619999966</c:v>
                </c:pt>
                <c:pt idx="239">
                  <c:v>1240.0199759999959</c:v>
                </c:pt>
                <c:pt idx="240">
                  <c:v>-421.26703299999645</c:v>
                </c:pt>
                <c:pt idx="241">
                  <c:v>-1849.1100950000109</c:v>
                </c:pt>
                <c:pt idx="242">
                  <c:v>-3348.6047270000054</c:v>
                </c:pt>
                <c:pt idx="243">
                  <c:v>-3476.2252769999977</c:v>
                </c:pt>
                <c:pt idx="244">
                  <c:v>-3002.5155979999981</c:v>
                </c:pt>
                <c:pt idx="245">
                  <c:v>-4640.0523909999974</c:v>
                </c:pt>
                <c:pt idx="246">
                  <c:v>-5710.9273849999954</c:v>
                </c:pt>
                <c:pt idx="247">
                  <c:v>-4206.0396599999949</c:v>
                </c:pt>
                <c:pt idx="248">
                  <c:v>-4773.2993570000108</c:v>
                </c:pt>
                <c:pt idx="249">
                  <c:v>-2454.0924330000125</c:v>
                </c:pt>
                <c:pt idx="250">
                  <c:v>-149.84854800000176</c:v>
                </c:pt>
                <c:pt idx="251">
                  <c:v>2548.8158250000124</c:v>
                </c:pt>
                <c:pt idx="252">
                  <c:v>4263.0333579999933</c:v>
                </c:pt>
                <c:pt idx="253">
                  <c:v>5914.3178039999912</c:v>
                </c:pt>
                <c:pt idx="254">
                  <c:v>10441.030012000003</c:v>
                </c:pt>
                <c:pt idx="255">
                  <c:v>11480.227197999993</c:v>
                </c:pt>
                <c:pt idx="256">
                  <c:v>9361.3064720000039</c:v>
                </c:pt>
                <c:pt idx="257">
                  <c:v>10966.068887000001</c:v>
                </c:pt>
                <c:pt idx="258">
                  <c:v>9198.3082319999812</c:v>
                </c:pt>
                <c:pt idx="259">
                  <c:v>7916.8347540000104</c:v>
                </c:pt>
                <c:pt idx="260">
                  <c:v>5729.6727539999993</c:v>
                </c:pt>
                <c:pt idx="261">
                  <c:v>4729.7963810000074</c:v>
                </c:pt>
                <c:pt idx="262">
                  <c:v>1819.8105869999999</c:v>
                </c:pt>
                <c:pt idx="263">
                  <c:v>-622.70883099999628</c:v>
                </c:pt>
                <c:pt idx="264">
                  <c:v>-1944.4094140000234</c:v>
                </c:pt>
                <c:pt idx="265">
                  <c:v>-1498.6191909999907</c:v>
                </c:pt>
                <c:pt idx="266">
                  <c:v>-1159.8473590000067</c:v>
                </c:pt>
                <c:pt idx="267">
                  <c:v>-3136.7310790000047</c:v>
                </c:pt>
                <c:pt idx="268">
                  <c:v>-5525.9415039999876</c:v>
                </c:pt>
                <c:pt idx="269">
                  <c:v>-2336.9053760000097</c:v>
                </c:pt>
                <c:pt idx="270">
                  <c:v>-7177.0900450000045</c:v>
                </c:pt>
                <c:pt idx="271">
                  <c:v>-4425.5182050000003</c:v>
                </c:pt>
                <c:pt idx="272">
                  <c:v>-3835.2632000000158</c:v>
                </c:pt>
                <c:pt idx="273">
                  <c:v>-1970.9888200000132</c:v>
                </c:pt>
                <c:pt idx="274">
                  <c:v>-1571.9322539999994</c:v>
                </c:pt>
                <c:pt idx="275">
                  <c:v>-2971.4614310000034</c:v>
                </c:pt>
                <c:pt idx="276">
                  <c:v>-2732.2326899999898</c:v>
                </c:pt>
                <c:pt idx="277">
                  <c:v>-1212.7752549999859</c:v>
                </c:pt>
                <c:pt idx="278">
                  <c:v>-6429.2381960000057</c:v>
                </c:pt>
                <c:pt idx="279">
                  <c:v>-6643.1355800000019</c:v>
                </c:pt>
                <c:pt idx="280">
                  <c:v>-6363.8461729999981</c:v>
                </c:pt>
                <c:pt idx="281">
                  <c:v>-5124.7717840000114</c:v>
                </c:pt>
                <c:pt idx="282">
                  <c:v>-5203.3548679999949</c:v>
                </c:pt>
                <c:pt idx="283">
                  <c:v>-10936.938410999996</c:v>
                </c:pt>
                <c:pt idx="284">
                  <c:v>-12840.143077999994</c:v>
                </c:pt>
                <c:pt idx="285">
                  <c:v>-13018.453482999998</c:v>
                </c:pt>
                <c:pt idx="286">
                  <c:v>-16210.268102999995</c:v>
                </c:pt>
                <c:pt idx="287">
                  <c:v>-13155.557668000001</c:v>
                </c:pt>
                <c:pt idx="288">
                  <c:v>-9655.0760740000042</c:v>
                </c:pt>
                <c:pt idx="289">
                  <c:v>-7637.20195100001</c:v>
                </c:pt>
                <c:pt idx="290">
                  <c:v>-9319.8495139999941</c:v>
                </c:pt>
                <c:pt idx="291">
                  <c:v>-3373.5345119999984</c:v>
                </c:pt>
                <c:pt idx="292">
                  <c:v>-3430.3278479999863</c:v>
                </c:pt>
                <c:pt idx="293">
                  <c:v>-2862.0144750000036</c:v>
                </c:pt>
                <c:pt idx="294">
                  <c:v>-844.32173399999738</c:v>
                </c:pt>
                <c:pt idx="295">
                  <c:v>-1416.7540630000076</c:v>
                </c:pt>
                <c:pt idx="296">
                  <c:v>7061.8316139999952</c:v>
                </c:pt>
                <c:pt idx="297">
                  <c:v>6858.8466760000083</c:v>
                </c:pt>
                <c:pt idx="298">
                  <c:v>5837.0802579999945</c:v>
                </c:pt>
                <c:pt idx="299">
                  <c:v>7646.5381020000059</c:v>
                </c:pt>
                <c:pt idx="300">
                  <c:v>5829.5795949999956</c:v>
                </c:pt>
                <c:pt idx="301">
                  <c:v>7707.5014590000137</c:v>
                </c:pt>
                <c:pt idx="302">
                  <c:v>6662.7227169999969</c:v>
                </c:pt>
                <c:pt idx="303">
                  <c:v>6434.4182229999933</c:v>
                </c:pt>
                <c:pt idx="304">
                  <c:v>6231.4577019999997</c:v>
                </c:pt>
                <c:pt idx="305">
                  <c:v>7165.955148999994</c:v>
                </c:pt>
                <c:pt idx="306">
                  <c:v>8048.0286460000207</c:v>
                </c:pt>
                <c:pt idx="307">
                  <c:v>10467.827747000003</c:v>
                </c:pt>
                <c:pt idx="308">
                  <c:v>10485.545139000002</c:v>
                </c:pt>
                <c:pt idx="309">
                  <c:v>10024.081600000005</c:v>
                </c:pt>
                <c:pt idx="310">
                  <c:v>10249.931854999995</c:v>
                </c:pt>
                <c:pt idx="311">
                  <c:v>13085.990556000004</c:v>
                </c:pt>
                <c:pt idx="312">
                  <c:v>13256.781747999994</c:v>
                </c:pt>
                <c:pt idx="313">
                  <c:v>16955.340702999994</c:v>
                </c:pt>
                <c:pt idx="314">
                  <c:v>17291.655792999998</c:v>
                </c:pt>
                <c:pt idx="315">
                  <c:v>20902.058768000017</c:v>
                </c:pt>
                <c:pt idx="316">
                  <c:v>22008.391101000001</c:v>
                </c:pt>
                <c:pt idx="317">
                  <c:v>19585.582985999994</c:v>
                </c:pt>
                <c:pt idx="318">
                  <c:v>17481.831276000004</c:v>
                </c:pt>
                <c:pt idx="319">
                  <c:v>14415.180923999986</c:v>
                </c:pt>
                <c:pt idx="320">
                  <c:v>10925.528724999996</c:v>
                </c:pt>
                <c:pt idx="321">
                  <c:v>12277.978148000009</c:v>
                </c:pt>
                <c:pt idx="322">
                  <c:v>12874.149726000003</c:v>
                </c:pt>
                <c:pt idx="323">
                  <c:v>12630.977692</c:v>
                </c:pt>
                <c:pt idx="324">
                  <c:v>12082.571821000005</c:v>
                </c:pt>
                <c:pt idx="325">
                  <c:v>14003.130000000005</c:v>
                </c:pt>
                <c:pt idx="326">
                  <c:v>9354.4199999999983</c:v>
                </c:pt>
                <c:pt idx="327">
                  <c:v>7338.4399999999878</c:v>
                </c:pt>
                <c:pt idx="328">
                  <c:v>3588.7099999999773</c:v>
                </c:pt>
                <c:pt idx="329">
                  <c:v>3422.3099999999977</c:v>
                </c:pt>
                <c:pt idx="330">
                  <c:v>4198.6199999999953</c:v>
                </c:pt>
                <c:pt idx="331">
                  <c:v>5415.8299999999872</c:v>
                </c:pt>
                <c:pt idx="332">
                  <c:v>6247.2200000000012</c:v>
                </c:pt>
                <c:pt idx="333">
                  <c:v>6534.8899999999994</c:v>
                </c:pt>
                <c:pt idx="334">
                  <c:v>5530.4700000000012</c:v>
                </c:pt>
                <c:pt idx="335">
                  <c:v>8254.1299999999901</c:v>
                </c:pt>
                <c:pt idx="336">
                  <c:v>6364.3000000000029</c:v>
                </c:pt>
                <c:pt idx="337">
                  <c:v>5917.6300000000047</c:v>
                </c:pt>
                <c:pt idx="338">
                  <c:v>4100.2399999999907</c:v>
                </c:pt>
                <c:pt idx="339">
                  <c:v>6250.6200000000099</c:v>
                </c:pt>
                <c:pt idx="340">
                  <c:v>6039.8300000000017</c:v>
                </c:pt>
                <c:pt idx="341">
                  <c:v>8178.5100000000093</c:v>
                </c:pt>
                <c:pt idx="342">
                  <c:v>8049.3699999999953</c:v>
                </c:pt>
                <c:pt idx="343">
                  <c:v>7352.8700000000099</c:v>
                </c:pt>
                <c:pt idx="344">
                  <c:v>7601.5600000000122</c:v>
                </c:pt>
                <c:pt idx="345">
                  <c:v>7964.9499999999971</c:v>
                </c:pt>
                <c:pt idx="346">
                  <c:v>8673.5399999999936</c:v>
                </c:pt>
                <c:pt idx="347">
                  <c:v>7462.4599999999919</c:v>
                </c:pt>
                <c:pt idx="348">
                  <c:v>3666.710000000021</c:v>
                </c:pt>
                <c:pt idx="349">
                  <c:v>6211.0499999999884</c:v>
                </c:pt>
                <c:pt idx="350">
                  <c:v>4789.0699999999924</c:v>
                </c:pt>
                <c:pt idx="351">
                  <c:v>4570.9800000000105</c:v>
                </c:pt>
                <c:pt idx="352">
                  <c:v>2532.5199999999895</c:v>
                </c:pt>
                <c:pt idx="353">
                  <c:v>755.72000000000116</c:v>
                </c:pt>
                <c:pt idx="354">
                  <c:v>-49.469999999986612</c:v>
                </c:pt>
                <c:pt idx="355">
                  <c:v>1029.5600000000122</c:v>
                </c:pt>
                <c:pt idx="356">
                  <c:v>3173.1900000000023</c:v>
                </c:pt>
                <c:pt idx="357">
                  <c:v>2858.5800000000017</c:v>
                </c:pt>
                <c:pt idx="358">
                  <c:v>1689.2700000000186</c:v>
                </c:pt>
                <c:pt idx="359">
                  <c:v>155.54000000000815</c:v>
                </c:pt>
                <c:pt idx="360">
                  <c:v>1839.5200000000041</c:v>
                </c:pt>
                <c:pt idx="361">
                  <c:v>1499.1799999999785</c:v>
                </c:pt>
                <c:pt idx="362">
                  <c:v>2542.2000000000116</c:v>
                </c:pt>
                <c:pt idx="363">
                  <c:v>5974.9900000000052</c:v>
                </c:pt>
                <c:pt idx="364">
                  <c:v>7222.7899999999936</c:v>
                </c:pt>
                <c:pt idx="365">
                  <c:v>6803.3600000000151</c:v>
                </c:pt>
                <c:pt idx="366">
                  <c:v>4862.3000000000175</c:v>
                </c:pt>
                <c:pt idx="367">
                  <c:v>3791.7299999999814</c:v>
                </c:pt>
                <c:pt idx="368">
                  <c:v>-228.25000000001455</c:v>
                </c:pt>
                <c:pt idx="369">
                  <c:v>-973.58000000000175</c:v>
                </c:pt>
                <c:pt idx="370">
                  <c:v>-1553.4300000000076</c:v>
                </c:pt>
                <c:pt idx="371">
                  <c:v>-1118.2400000000198</c:v>
                </c:pt>
                <c:pt idx="372">
                  <c:v>87.739999999990687</c:v>
                </c:pt>
                <c:pt idx="373">
                  <c:v>-1777.0500000000029</c:v>
                </c:pt>
                <c:pt idx="374">
                  <c:v>49.340000000011059</c:v>
                </c:pt>
                <c:pt idx="375">
                  <c:v>1601.4100000000035</c:v>
                </c:pt>
                <c:pt idx="376">
                  <c:v>476.47999999999593</c:v>
                </c:pt>
                <c:pt idx="377">
                  <c:v>303.5</c:v>
                </c:pt>
                <c:pt idx="378">
                  <c:v>2145.7699999999895</c:v>
                </c:pt>
                <c:pt idx="379">
                  <c:v>3362.3499999999913</c:v>
                </c:pt>
                <c:pt idx="380">
                  <c:v>4779.4900000000052</c:v>
                </c:pt>
                <c:pt idx="381">
                  <c:v>7096.6100000000006</c:v>
                </c:pt>
                <c:pt idx="382">
                  <c:v>7423.1600000000035</c:v>
                </c:pt>
                <c:pt idx="383">
                  <c:v>8399.3000000000029</c:v>
                </c:pt>
                <c:pt idx="384">
                  <c:v>13369.36</c:v>
                </c:pt>
                <c:pt idx="385">
                  <c:v>18291.28</c:v>
                </c:pt>
                <c:pt idx="386">
                  <c:v>25229.700000000012</c:v>
                </c:pt>
                <c:pt idx="387">
                  <c:v>21865.26999999999</c:v>
                </c:pt>
                <c:pt idx="388">
                  <c:v>17972.069999999992</c:v>
                </c:pt>
                <c:pt idx="389">
                  <c:v>17656.880000000005</c:v>
                </c:pt>
                <c:pt idx="390">
                  <c:v>15438.14</c:v>
                </c:pt>
                <c:pt idx="391">
                  <c:v>15768.12000000001</c:v>
                </c:pt>
                <c:pt idx="392">
                  <c:v>16493.550000000003</c:v>
                </c:pt>
                <c:pt idx="393">
                  <c:v>15529.020000000004</c:v>
                </c:pt>
                <c:pt idx="394">
                  <c:v>16595.809999999998</c:v>
                </c:pt>
                <c:pt idx="395">
                  <c:v>15791.510000000009</c:v>
                </c:pt>
                <c:pt idx="396">
                  <c:v>14156.340000000011</c:v>
                </c:pt>
                <c:pt idx="397">
                  <c:v>12116.770000000004</c:v>
                </c:pt>
                <c:pt idx="398">
                  <c:v>8117.980000000025</c:v>
                </c:pt>
                <c:pt idx="399">
                  <c:v>4722.0500000000029</c:v>
                </c:pt>
                <c:pt idx="400">
                  <c:v>8183.8300000000163</c:v>
                </c:pt>
                <c:pt idx="401">
                  <c:v>10901.250000000015</c:v>
                </c:pt>
                <c:pt idx="402">
                  <c:v>10109.629999999976</c:v>
                </c:pt>
                <c:pt idx="403">
                  <c:v>13770.490000000005</c:v>
                </c:pt>
                <c:pt idx="404">
                  <c:v>12858.649999999994</c:v>
                </c:pt>
                <c:pt idx="405">
                  <c:v>15969.919999999998</c:v>
                </c:pt>
                <c:pt idx="406">
                  <c:v>17061.62999999999</c:v>
                </c:pt>
                <c:pt idx="407">
                  <c:v>17819.5</c:v>
                </c:pt>
                <c:pt idx="408">
                  <c:v>17559.25</c:v>
                </c:pt>
                <c:pt idx="409">
                  <c:v>17220.239999999991</c:v>
                </c:pt>
                <c:pt idx="410">
                  <c:v>15430.319999999992</c:v>
                </c:pt>
                <c:pt idx="411">
                  <c:v>14020.169999999984</c:v>
                </c:pt>
                <c:pt idx="412">
                  <c:v>8696.8899999999849</c:v>
                </c:pt>
                <c:pt idx="413">
                  <c:v>9852.3800000000047</c:v>
                </c:pt>
                <c:pt idx="414">
                  <c:v>6567.570000000007</c:v>
                </c:pt>
                <c:pt idx="415">
                  <c:v>5004.6600000000035</c:v>
                </c:pt>
                <c:pt idx="416">
                  <c:v>-614.32000000000698</c:v>
                </c:pt>
                <c:pt idx="417">
                  <c:v>-1204.679999999993</c:v>
                </c:pt>
                <c:pt idx="418">
                  <c:v>-1491.0900000000111</c:v>
                </c:pt>
                <c:pt idx="419">
                  <c:v>-11135.749999999985</c:v>
                </c:pt>
                <c:pt idx="420">
                  <c:v>-14459.720000000001</c:v>
                </c:pt>
                <c:pt idx="421">
                  <c:v>-12856.080000000002</c:v>
                </c:pt>
                <c:pt idx="422">
                  <c:v>-10108.5</c:v>
                </c:pt>
                <c:pt idx="423">
                  <c:v>-11043.86</c:v>
                </c:pt>
                <c:pt idx="424">
                  <c:v>-10230.720000000001</c:v>
                </c:pt>
                <c:pt idx="425">
                  <c:v>-6294.6200000000099</c:v>
                </c:pt>
                <c:pt idx="426">
                  <c:v>-8158.320000000007</c:v>
                </c:pt>
                <c:pt idx="427">
                  <c:v>-7048.4400000000169</c:v>
                </c:pt>
                <c:pt idx="428">
                  <c:v>-4943.2499999999709</c:v>
                </c:pt>
                <c:pt idx="429">
                  <c:v>-3135.1399999999849</c:v>
                </c:pt>
                <c:pt idx="430">
                  <c:v>-1840.2299999999959</c:v>
                </c:pt>
                <c:pt idx="431">
                  <c:v>-6696.9599999999919</c:v>
                </c:pt>
                <c:pt idx="432">
                  <c:v>2865.2499999999854</c:v>
                </c:pt>
                <c:pt idx="433">
                  <c:v>4822.9900000000198</c:v>
                </c:pt>
                <c:pt idx="434">
                  <c:v>5228.0099999999948</c:v>
                </c:pt>
                <c:pt idx="435">
                  <c:v>4764.3700000000099</c:v>
                </c:pt>
                <c:pt idx="436">
                  <c:v>5252.1399999999994</c:v>
                </c:pt>
                <c:pt idx="437">
                  <c:v>6819.6199999999953</c:v>
                </c:pt>
                <c:pt idx="438">
                  <c:v>5602.820000000007</c:v>
                </c:pt>
                <c:pt idx="439">
                  <c:v>4776.4699999999866</c:v>
                </c:pt>
                <c:pt idx="440">
                  <c:v>4546.2799999999988</c:v>
                </c:pt>
                <c:pt idx="441">
                  <c:v>8157.1600000000035</c:v>
                </c:pt>
                <c:pt idx="442">
                  <c:v>10654.649999999994</c:v>
                </c:pt>
                <c:pt idx="443">
                  <c:v>9631.8399999999965</c:v>
                </c:pt>
                <c:pt idx="444">
                  <c:v>11383.490000000005</c:v>
                </c:pt>
                <c:pt idx="445">
                  <c:v>8627.3099999999977</c:v>
                </c:pt>
                <c:pt idx="446">
                  <c:v>6659.8300000000017</c:v>
                </c:pt>
                <c:pt idx="447">
                  <c:v>6046.7899999999936</c:v>
                </c:pt>
                <c:pt idx="448">
                  <c:v>4517.4000000000087</c:v>
                </c:pt>
                <c:pt idx="449">
                  <c:v>4149.640000000014</c:v>
                </c:pt>
                <c:pt idx="450">
                  <c:v>1217.2099999999919</c:v>
                </c:pt>
                <c:pt idx="451">
                  <c:v>1067.3000000000029</c:v>
                </c:pt>
                <c:pt idx="452">
                  <c:v>2920.7700000000041</c:v>
                </c:pt>
                <c:pt idx="453">
                  <c:v>2808.1299999999901</c:v>
                </c:pt>
                <c:pt idx="454">
                  <c:v>-4119.8400000000256</c:v>
                </c:pt>
                <c:pt idx="455">
                  <c:v>-7146.4400000000023</c:v>
                </c:pt>
                <c:pt idx="456">
                  <c:v>-6476.7900000000227</c:v>
                </c:pt>
                <c:pt idx="457">
                  <c:v>493.22999999999593</c:v>
                </c:pt>
                <c:pt idx="458">
                  <c:v>3812.8000000000029</c:v>
                </c:pt>
                <c:pt idx="459">
                  <c:v>4386.1300000000047</c:v>
                </c:pt>
                <c:pt idx="460">
                  <c:v>15.569999999992433</c:v>
                </c:pt>
                <c:pt idx="461">
                  <c:v>-305.65000000002328</c:v>
                </c:pt>
                <c:pt idx="462">
                  <c:v>-2187.4099999999889</c:v>
                </c:pt>
                <c:pt idx="463">
                  <c:v>-4702.0099999999802</c:v>
                </c:pt>
                <c:pt idx="464">
                  <c:v>-8209.3100000000122</c:v>
                </c:pt>
                <c:pt idx="465">
                  <c:v>-12118.609999999986</c:v>
                </c:pt>
                <c:pt idx="466">
                  <c:v>-19051.079999999987</c:v>
                </c:pt>
                <c:pt idx="467">
                  <c:v>-16243.75999999998</c:v>
                </c:pt>
                <c:pt idx="468">
                  <c:v>-16834.030000000013</c:v>
                </c:pt>
                <c:pt idx="469">
                  <c:v>-15540.279999999984</c:v>
                </c:pt>
                <c:pt idx="470">
                  <c:v>-21544.050000000017</c:v>
                </c:pt>
                <c:pt idx="471">
                  <c:v>-21369.47</c:v>
                </c:pt>
                <c:pt idx="472">
                  <c:v>-21090.53</c:v>
                </c:pt>
                <c:pt idx="473">
                  <c:v>-18767.800000000003</c:v>
                </c:pt>
                <c:pt idx="474">
                  <c:v>-17544.28</c:v>
                </c:pt>
                <c:pt idx="475">
                  <c:v>-16377.99000000002</c:v>
                </c:pt>
                <c:pt idx="476">
                  <c:v>-14386.920000000013</c:v>
                </c:pt>
                <c:pt idx="477">
                  <c:v>-9868.5299999999843</c:v>
                </c:pt>
                <c:pt idx="478">
                  <c:v>-8883.1199999999953</c:v>
                </c:pt>
                <c:pt idx="479">
                  <c:v>-1495.3300000000017</c:v>
                </c:pt>
                <c:pt idx="480">
                  <c:v>-1135.1200000000244</c:v>
                </c:pt>
                <c:pt idx="481">
                  <c:v>774.01999999998952</c:v>
                </c:pt>
                <c:pt idx="482">
                  <c:v>-2792.5299999999843</c:v>
                </c:pt>
                <c:pt idx="483">
                  <c:v>-3671.3099999999831</c:v>
                </c:pt>
                <c:pt idx="484">
                  <c:v>-4090.1100000000006</c:v>
                </c:pt>
                <c:pt idx="485">
                  <c:v>-6105.8900000000285</c:v>
                </c:pt>
                <c:pt idx="486">
                  <c:v>-6780.0599999999831</c:v>
                </c:pt>
                <c:pt idx="487">
                  <c:v>-7044.609999999986</c:v>
                </c:pt>
                <c:pt idx="488">
                  <c:v>-5540.3600000000006</c:v>
                </c:pt>
                <c:pt idx="489">
                  <c:v>-1079.7099999999919</c:v>
                </c:pt>
                <c:pt idx="490">
                  <c:v>1635.140000000014</c:v>
                </c:pt>
                <c:pt idx="491">
                  <c:v>2979.5899999999965</c:v>
                </c:pt>
                <c:pt idx="492">
                  <c:v>-609.55000000000291</c:v>
                </c:pt>
                <c:pt idx="493">
                  <c:v>-2012.2999999999884</c:v>
                </c:pt>
                <c:pt idx="494">
                  <c:v>-3255.7299999999814</c:v>
                </c:pt>
                <c:pt idx="495">
                  <c:v>-497.21000000002095</c:v>
                </c:pt>
                <c:pt idx="496">
                  <c:v>594.05000000000291</c:v>
                </c:pt>
                <c:pt idx="497">
                  <c:v>-3097.7200000000012</c:v>
                </c:pt>
                <c:pt idx="498">
                  <c:v>458.59000000001106</c:v>
                </c:pt>
                <c:pt idx="499">
                  <c:v>4569.1300000000047</c:v>
                </c:pt>
                <c:pt idx="500">
                  <c:v>3792.859999999986</c:v>
                </c:pt>
                <c:pt idx="501">
                  <c:v>3624.5800000000017</c:v>
                </c:pt>
                <c:pt idx="502">
                  <c:v>18.339999999996508</c:v>
                </c:pt>
                <c:pt idx="503">
                  <c:v>-4591.1200000000099</c:v>
                </c:pt>
                <c:pt idx="504">
                  <c:v>-4233.4800000000105</c:v>
                </c:pt>
                <c:pt idx="505">
                  <c:v>-3508.9600000000064</c:v>
                </c:pt>
                <c:pt idx="506">
                  <c:v>-7787.6399999999994</c:v>
                </c:pt>
                <c:pt idx="507">
                  <c:v>-7790.9900000000052</c:v>
                </c:pt>
                <c:pt idx="508">
                  <c:v>-11391.380000000005</c:v>
                </c:pt>
                <c:pt idx="509">
                  <c:v>-13830.460000000006</c:v>
                </c:pt>
                <c:pt idx="510">
                  <c:v>-15976.12999999999</c:v>
                </c:pt>
                <c:pt idx="511">
                  <c:v>-18388.47</c:v>
                </c:pt>
                <c:pt idx="512">
                  <c:v>-18649.840000000011</c:v>
                </c:pt>
                <c:pt idx="513">
                  <c:v>-15352.809999999998</c:v>
                </c:pt>
                <c:pt idx="514">
                  <c:v>-16104.409999999989</c:v>
                </c:pt>
                <c:pt idx="515">
                  <c:v>-16664.5</c:v>
                </c:pt>
                <c:pt idx="516">
                  <c:v>-16790.14</c:v>
                </c:pt>
                <c:pt idx="517">
                  <c:v>-19383.589999999997</c:v>
                </c:pt>
                <c:pt idx="518">
                  <c:v>-19854.550000000003</c:v>
                </c:pt>
                <c:pt idx="519">
                  <c:v>-19059.619999999995</c:v>
                </c:pt>
                <c:pt idx="520">
                  <c:v>-17437.679999999993</c:v>
                </c:pt>
                <c:pt idx="521">
                  <c:v>-13865.75999999998</c:v>
                </c:pt>
                <c:pt idx="522">
                  <c:v>-12896.919999999998</c:v>
                </c:pt>
                <c:pt idx="523">
                  <c:v>-7951.0100000000093</c:v>
                </c:pt>
                <c:pt idx="524">
                  <c:v>-8260.1999999999971</c:v>
                </c:pt>
                <c:pt idx="525">
                  <c:v>-7015.929999999993</c:v>
                </c:pt>
                <c:pt idx="526">
                  <c:v>-10157.39</c:v>
                </c:pt>
                <c:pt idx="527">
                  <c:v>-9078.2500000000146</c:v>
                </c:pt>
                <c:pt idx="528">
                  <c:v>-9280.1199999999953</c:v>
                </c:pt>
                <c:pt idx="529">
                  <c:v>-6444.1100000000151</c:v>
                </c:pt>
                <c:pt idx="530">
                  <c:v>-7885.7800000000134</c:v>
                </c:pt>
                <c:pt idx="531">
                  <c:v>-7515.4700000000012</c:v>
                </c:pt>
                <c:pt idx="532">
                  <c:v>-9834.4600000000064</c:v>
                </c:pt>
                <c:pt idx="533">
                  <c:v>-10965.279999999999</c:v>
                </c:pt>
                <c:pt idx="534">
                  <c:v>-13884.010000000009</c:v>
                </c:pt>
                <c:pt idx="535">
                  <c:v>-10106.11</c:v>
                </c:pt>
                <c:pt idx="536">
                  <c:v>-18539.209999999992</c:v>
                </c:pt>
                <c:pt idx="537">
                  <c:v>-15376.580000000002</c:v>
                </c:pt>
                <c:pt idx="538">
                  <c:v>-19018.240000000005</c:v>
                </c:pt>
                <c:pt idx="539">
                  <c:v>-16778.39</c:v>
                </c:pt>
                <c:pt idx="540">
                  <c:v>-17984.679999999993</c:v>
                </c:pt>
                <c:pt idx="541">
                  <c:v>-15227.220000000001</c:v>
                </c:pt>
                <c:pt idx="542">
                  <c:v>-18625.76999999999</c:v>
                </c:pt>
                <c:pt idx="543">
                  <c:v>-13415.349999999991</c:v>
                </c:pt>
                <c:pt idx="544">
                  <c:v>-9140.0499999999884</c:v>
                </c:pt>
                <c:pt idx="545">
                  <c:v>2556.1900000000023</c:v>
                </c:pt>
                <c:pt idx="546">
                  <c:v>2941.4199999999983</c:v>
                </c:pt>
                <c:pt idx="547">
                  <c:v>4150.75</c:v>
                </c:pt>
                <c:pt idx="548">
                  <c:v>414</c:v>
                </c:pt>
                <c:pt idx="549">
                  <c:v>7705.7400000000052</c:v>
                </c:pt>
                <c:pt idx="550">
                  <c:v>3730</c:v>
                </c:pt>
                <c:pt idx="551">
                  <c:v>3003</c:v>
                </c:pt>
                <c:pt idx="552">
                  <c:v>2035.6499999999942</c:v>
                </c:pt>
                <c:pt idx="553">
                  <c:v>4610</c:v>
                </c:pt>
                <c:pt idx="554">
                  <c:v>3986</c:v>
                </c:pt>
                <c:pt idx="555">
                  <c:v>5601</c:v>
                </c:pt>
                <c:pt idx="556">
                  <c:v>3587</c:v>
                </c:pt>
                <c:pt idx="557">
                  <c:v>2829</c:v>
                </c:pt>
                <c:pt idx="558">
                  <c:v>-2545</c:v>
                </c:pt>
                <c:pt idx="559">
                  <c:v>-2767</c:v>
                </c:pt>
                <c:pt idx="560">
                  <c:v>-2478</c:v>
                </c:pt>
                <c:pt idx="561">
                  <c:v>-623</c:v>
                </c:pt>
                <c:pt idx="562">
                  <c:v>1546.2599999999948</c:v>
                </c:pt>
                <c:pt idx="563">
                  <c:v>4119.5899999999965</c:v>
                </c:pt>
                <c:pt idx="564">
                  <c:v>4254.5099999999948</c:v>
                </c:pt>
                <c:pt idx="565">
                  <c:v>3833.3500000000058</c:v>
                </c:pt>
                <c:pt idx="566">
                  <c:v>1917</c:v>
                </c:pt>
                <c:pt idx="567">
                  <c:v>2848</c:v>
                </c:pt>
                <c:pt idx="568">
                  <c:v>280</c:v>
                </c:pt>
                <c:pt idx="569">
                  <c:v>-68</c:v>
                </c:pt>
                <c:pt idx="570">
                  <c:v>-2064</c:v>
                </c:pt>
                <c:pt idx="571">
                  <c:v>336</c:v>
                </c:pt>
                <c:pt idx="572">
                  <c:v>-183</c:v>
                </c:pt>
                <c:pt idx="573">
                  <c:v>5784</c:v>
                </c:pt>
                <c:pt idx="574">
                  <c:v>6688</c:v>
                </c:pt>
                <c:pt idx="575">
                  <c:v>8628</c:v>
                </c:pt>
                <c:pt idx="576">
                  <c:v>7490.4100000000035</c:v>
                </c:pt>
                <c:pt idx="577">
                  <c:v>4588.4900000000052</c:v>
                </c:pt>
                <c:pt idx="578">
                  <c:v>4471</c:v>
                </c:pt>
                <c:pt idx="579">
                  <c:v>4438</c:v>
                </c:pt>
                <c:pt idx="580">
                  <c:v>859</c:v>
                </c:pt>
                <c:pt idx="581">
                  <c:v>-475</c:v>
                </c:pt>
                <c:pt idx="582">
                  <c:v>-3118</c:v>
                </c:pt>
                <c:pt idx="583">
                  <c:v>-2590</c:v>
                </c:pt>
                <c:pt idx="584">
                  <c:v>-5751</c:v>
                </c:pt>
                <c:pt idx="585">
                  <c:v>-8100</c:v>
                </c:pt>
                <c:pt idx="586">
                  <c:v>-15591</c:v>
                </c:pt>
                <c:pt idx="587">
                  <c:v>-19977</c:v>
                </c:pt>
                <c:pt idx="588">
                  <c:v>-20670</c:v>
                </c:pt>
                <c:pt idx="589">
                  <c:v>-20557</c:v>
                </c:pt>
                <c:pt idx="590">
                  <c:v>-17975</c:v>
                </c:pt>
                <c:pt idx="591">
                  <c:v>-17779</c:v>
                </c:pt>
                <c:pt idx="592">
                  <c:v>-16619</c:v>
                </c:pt>
                <c:pt idx="593">
                  <c:v>-14050</c:v>
                </c:pt>
                <c:pt idx="594">
                  <c:v>-10337</c:v>
                </c:pt>
                <c:pt idx="595">
                  <c:v>-4700</c:v>
                </c:pt>
                <c:pt idx="596">
                  <c:v>-3030</c:v>
                </c:pt>
                <c:pt idx="597">
                  <c:v>1829</c:v>
                </c:pt>
                <c:pt idx="598">
                  <c:v>3814</c:v>
                </c:pt>
                <c:pt idx="599">
                  <c:v>6532</c:v>
                </c:pt>
                <c:pt idx="600">
                  <c:v>7398</c:v>
                </c:pt>
                <c:pt idx="601">
                  <c:v>7119</c:v>
                </c:pt>
                <c:pt idx="602">
                  <c:v>8055</c:v>
                </c:pt>
                <c:pt idx="603">
                  <c:v>7761</c:v>
                </c:pt>
                <c:pt idx="604">
                  <c:v>2818</c:v>
                </c:pt>
                <c:pt idx="605">
                  <c:v>4474</c:v>
                </c:pt>
                <c:pt idx="606">
                  <c:v>2895</c:v>
                </c:pt>
                <c:pt idx="607">
                  <c:v>2226</c:v>
                </c:pt>
                <c:pt idx="608">
                  <c:v>-1288</c:v>
                </c:pt>
                <c:pt idx="609">
                  <c:v>-2346</c:v>
                </c:pt>
                <c:pt idx="610">
                  <c:v>-6176</c:v>
                </c:pt>
                <c:pt idx="611">
                  <c:v>-5432</c:v>
                </c:pt>
                <c:pt idx="612">
                  <c:v>-9359</c:v>
                </c:pt>
                <c:pt idx="613">
                  <c:v>-6076</c:v>
                </c:pt>
                <c:pt idx="614">
                  <c:v>-9759</c:v>
                </c:pt>
                <c:pt idx="615">
                  <c:v>-7866</c:v>
                </c:pt>
                <c:pt idx="616">
                  <c:v>-7050</c:v>
                </c:pt>
                <c:pt idx="617">
                  <c:v>-4200</c:v>
                </c:pt>
                <c:pt idx="618">
                  <c:v>-6320</c:v>
                </c:pt>
                <c:pt idx="619">
                  <c:v>-2253</c:v>
                </c:pt>
                <c:pt idx="620">
                  <c:v>-3231</c:v>
                </c:pt>
                <c:pt idx="621">
                  <c:v>2115</c:v>
                </c:pt>
                <c:pt idx="622">
                  <c:v>3689</c:v>
                </c:pt>
                <c:pt idx="623">
                  <c:v>8414</c:v>
                </c:pt>
                <c:pt idx="624">
                  <c:v>5757</c:v>
                </c:pt>
                <c:pt idx="625">
                  <c:v>14417</c:v>
                </c:pt>
                <c:pt idx="626">
                  <c:v>14574</c:v>
                </c:pt>
                <c:pt idx="627">
                  <c:v>22524</c:v>
                </c:pt>
                <c:pt idx="628">
                  <c:v>21979</c:v>
                </c:pt>
                <c:pt idx="629">
                  <c:v>26587</c:v>
                </c:pt>
                <c:pt idx="630">
                  <c:v>28931</c:v>
                </c:pt>
                <c:pt idx="631">
                  <c:v>32251</c:v>
                </c:pt>
                <c:pt idx="632">
                  <c:v>29018</c:v>
                </c:pt>
                <c:pt idx="633">
                  <c:v>29036</c:v>
                </c:pt>
                <c:pt idx="634">
                  <c:v>24371</c:v>
                </c:pt>
                <c:pt idx="635">
                  <c:v>21254</c:v>
                </c:pt>
                <c:pt idx="636">
                  <c:v>18418</c:v>
                </c:pt>
                <c:pt idx="637">
                  <c:v>20343</c:v>
                </c:pt>
                <c:pt idx="638">
                  <c:v>13421</c:v>
                </c:pt>
                <c:pt idx="639">
                  <c:v>16405</c:v>
                </c:pt>
                <c:pt idx="640">
                  <c:v>8609</c:v>
                </c:pt>
                <c:pt idx="641">
                  <c:v>8875</c:v>
                </c:pt>
                <c:pt idx="642">
                  <c:v>1390</c:v>
                </c:pt>
                <c:pt idx="643">
                  <c:v>876</c:v>
                </c:pt>
                <c:pt idx="644">
                  <c:v>-1524</c:v>
                </c:pt>
                <c:pt idx="645">
                  <c:v>749</c:v>
                </c:pt>
                <c:pt idx="646">
                  <c:v>-1248</c:v>
                </c:pt>
                <c:pt idx="647">
                  <c:v>2566</c:v>
                </c:pt>
                <c:pt idx="648">
                  <c:v>3243</c:v>
                </c:pt>
                <c:pt idx="649">
                  <c:v>3137</c:v>
                </c:pt>
                <c:pt idx="650">
                  <c:v>1508</c:v>
                </c:pt>
                <c:pt idx="651">
                  <c:v>8232</c:v>
                </c:pt>
                <c:pt idx="652">
                  <c:v>6414</c:v>
                </c:pt>
                <c:pt idx="653">
                  <c:v>10055</c:v>
                </c:pt>
                <c:pt idx="654">
                  <c:v>9818</c:v>
                </c:pt>
                <c:pt idx="655">
                  <c:v>14292</c:v>
                </c:pt>
                <c:pt idx="656">
                  <c:v>16475</c:v>
                </c:pt>
                <c:pt idx="657">
                  <c:v>24219</c:v>
                </c:pt>
                <c:pt idx="658">
                  <c:v>17566</c:v>
                </c:pt>
                <c:pt idx="659">
                  <c:v>18846</c:v>
                </c:pt>
                <c:pt idx="660">
                  <c:v>14127</c:v>
                </c:pt>
                <c:pt idx="661">
                  <c:v>18544</c:v>
                </c:pt>
                <c:pt idx="662">
                  <c:v>14621</c:v>
                </c:pt>
                <c:pt idx="663">
                  <c:v>19763</c:v>
                </c:pt>
                <c:pt idx="664">
                  <c:v>13289</c:v>
                </c:pt>
                <c:pt idx="665">
                  <c:v>12919</c:v>
                </c:pt>
                <c:pt idx="666">
                  <c:v>11560</c:v>
                </c:pt>
                <c:pt idx="667">
                  <c:v>17511</c:v>
                </c:pt>
              </c:numCache>
            </c:numRef>
          </c:val>
          <c:smooth val="0"/>
          <c:extLst>
            <c:ext xmlns:c16="http://schemas.microsoft.com/office/drawing/2014/chart" uri="{C3380CC4-5D6E-409C-BE32-E72D297353CC}">
              <c16:uniqueId val="{00000000-0930-4C74-9078-A86CC1BEC3FB}"/>
            </c:ext>
          </c:extLst>
        </c:ser>
        <c:dLbls>
          <c:showLegendKey val="0"/>
          <c:showVal val="0"/>
          <c:showCatName val="0"/>
          <c:showSerName val="0"/>
          <c:showPercent val="0"/>
          <c:showBubbleSize val="0"/>
        </c:dLbls>
        <c:smooth val="0"/>
        <c:axId val="108217872"/>
        <c:axId val="108219312"/>
      </c:lineChart>
      <c:dateAx>
        <c:axId val="10821787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8219312"/>
        <c:crosses val="autoZero"/>
        <c:auto val="1"/>
        <c:lblOffset val="100"/>
        <c:baseTimeUnit val="days"/>
      </c:dateAx>
      <c:valAx>
        <c:axId val="1082193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82178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DTH!$G$1</c:f>
              <c:strCache>
                <c:ptCount val="1"/>
                <c:pt idx="0">
                  <c:v>Toplam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DTH!$B$2:$B$688</c:f>
              <c:numCache>
                <c:formatCode>m/d/yyyy</c:formatCode>
                <c:ptCount val="687"/>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pt idx="680">
                  <c:v>46017</c:v>
                </c:pt>
                <c:pt idx="681">
                  <c:v>46024</c:v>
                </c:pt>
                <c:pt idx="682">
                  <c:v>46031</c:v>
                </c:pt>
                <c:pt idx="683">
                  <c:v>46038</c:v>
                </c:pt>
                <c:pt idx="684">
                  <c:v>46045</c:v>
                </c:pt>
                <c:pt idx="685">
                  <c:v>46052</c:v>
                </c:pt>
                <c:pt idx="686">
                  <c:v>46059</c:v>
                </c:pt>
              </c:numCache>
            </c:numRef>
          </c:cat>
          <c:val>
            <c:numRef>
              <c:f>DTH!$G$2:$G$688</c:f>
              <c:numCache>
                <c:formatCode>#,##0.00</c:formatCode>
                <c:ptCount val="687"/>
                <c:pt idx="0">
                  <c:v>111520</c:v>
                </c:pt>
                <c:pt idx="1">
                  <c:v>112177</c:v>
                </c:pt>
                <c:pt idx="2">
                  <c:v>123046.79444100001</c:v>
                </c:pt>
                <c:pt idx="3">
                  <c:v>121708.356195</c:v>
                </c:pt>
                <c:pt idx="4">
                  <c:v>125413.042698</c:v>
                </c:pt>
                <c:pt idx="5">
                  <c:v>126578.39111999999</c:v>
                </c:pt>
                <c:pt idx="6">
                  <c:v>127007.71115700001</c:v>
                </c:pt>
                <c:pt idx="7">
                  <c:v>127334.48416000001</c:v>
                </c:pt>
                <c:pt idx="8">
                  <c:v>126366.188767</c:v>
                </c:pt>
                <c:pt idx="9">
                  <c:v>125113.572716</c:v>
                </c:pt>
                <c:pt idx="10">
                  <c:v>123313.22418600001</c:v>
                </c:pt>
                <c:pt idx="11">
                  <c:v>122590.945546</c:v>
                </c:pt>
                <c:pt idx="12">
                  <c:v>123024.34288500001</c:v>
                </c:pt>
                <c:pt idx="13">
                  <c:v>123048.049409</c:v>
                </c:pt>
                <c:pt idx="14">
                  <c:v>122291.53862599999</c:v>
                </c:pt>
                <c:pt idx="15">
                  <c:v>122595.227254</c:v>
                </c:pt>
                <c:pt idx="16">
                  <c:v>124388.29810499999</c:v>
                </c:pt>
                <c:pt idx="17">
                  <c:v>126553.649949</c:v>
                </c:pt>
                <c:pt idx="18">
                  <c:v>126622.53836199999</c:v>
                </c:pt>
                <c:pt idx="19">
                  <c:v>127008.89538</c:v>
                </c:pt>
                <c:pt idx="20">
                  <c:v>126621.781624</c:v>
                </c:pt>
                <c:pt idx="21">
                  <c:v>125271.996657</c:v>
                </c:pt>
                <c:pt idx="22">
                  <c:v>122201.368201</c:v>
                </c:pt>
                <c:pt idx="23">
                  <c:v>122332.85363900001</c:v>
                </c:pt>
                <c:pt idx="24">
                  <c:v>122685.534996</c:v>
                </c:pt>
                <c:pt idx="25">
                  <c:v>121805.97982899999</c:v>
                </c:pt>
                <c:pt idx="26">
                  <c:v>121995.32371900001</c:v>
                </c:pt>
                <c:pt idx="27">
                  <c:v>120657.96143</c:v>
                </c:pt>
                <c:pt idx="28">
                  <c:v>118111.733462</c:v>
                </c:pt>
                <c:pt idx="29">
                  <c:v>116585.436713</c:v>
                </c:pt>
                <c:pt idx="30">
                  <c:v>119015.37560599999</c:v>
                </c:pt>
                <c:pt idx="31">
                  <c:v>121515.24465899999</c:v>
                </c:pt>
                <c:pt idx="32">
                  <c:v>123286.330264</c:v>
                </c:pt>
                <c:pt idx="33">
                  <c:v>124487.22246200001</c:v>
                </c:pt>
                <c:pt idx="34">
                  <c:v>125089.55878000001</c:v>
                </c:pt>
                <c:pt idx="35">
                  <c:v>127652.98964499999</c:v>
                </c:pt>
                <c:pt idx="36">
                  <c:v>127834.612456</c:v>
                </c:pt>
                <c:pt idx="37">
                  <c:v>128037.904304</c:v>
                </c:pt>
                <c:pt idx="38">
                  <c:v>128052.17666599998</c:v>
                </c:pt>
                <c:pt idx="39">
                  <c:v>129138.850597</c:v>
                </c:pt>
                <c:pt idx="40">
                  <c:v>131927.60013199999</c:v>
                </c:pt>
                <c:pt idx="41">
                  <c:v>130417.10127</c:v>
                </c:pt>
                <c:pt idx="42">
                  <c:v>130680.025907</c:v>
                </c:pt>
                <c:pt idx="43">
                  <c:v>131841.69139699999</c:v>
                </c:pt>
                <c:pt idx="44">
                  <c:v>132043.66560499999</c:v>
                </c:pt>
                <c:pt idx="45">
                  <c:v>134059.92806999999</c:v>
                </c:pt>
                <c:pt idx="46">
                  <c:v>132386.371308</c:v>
                </c:pt>
                <c:pt idx="47">
                  <c:v>131469.569051</c:v>
                </c:pt>
                <c:pt idx="48">
                  <c:v>131883.54554999998</c:v>
                </c:pt>
                <c:pt idx="49">
                  <c:v>133806.16110100001</c:v>
                </c:pt>
                <c:pt idx="50">
                  <c:v>135689.749496</c:v>
                </c:pt>
                <c:pt idx="51">
                  <c:v>136437.93466199999</c:v>
                </c:pt>
                <c:pt idx="52">
                  <c:v>136959.06572700001</c:v>
                </c:pt>
                <c:pt idx="53">
                  <c:v>138601.64439500001</c:v>
                </c:pt>
                <c:pt idx="54">
                  <c:v>138055.43196399999</c:v>
                </c:pt>
                <c:pt idx="55">
                  <c:v>134255.251242</c:v>
                </c:pt>
                <c:pt idx="56">
                  <c:v>135473.83874499999</c:v>
                </c:pt>
                <c:pt idx="57">
                  <c:v>136563.49579800002</c:v>
                </c:pt>
                <c:pt idx="58">
                  <c:v>138705.94375599999</c:v>
                </c:pt>
                <c:pt idx="59">
                  <c:v>138159.81603799999</c:v>
                </c:pt>
                <c:pt idx="60">
                  <c:v>141428.46406999999</c:v>
                </c:pt>
                <c:pt idx="61">
                  <c:v>144737.880321</c:v>
                </c:pt>
                <c:pt idx="62">
                  <c:v>145018</c:v>
                </c:pt>
                <c:pt idx="63">
                  <c:v>144654</c:v>
                </c:pt>
                <c:pt idx="64">
                  <c:v>145800</c:v>
                </c:pt>
                <c:pt idx="65">
                  <c:v>145934</c:v>
                </c:pt>
                <c:pt idx="66">
                  <c:v>147092</c:v>
                </c:pt>
                <c:pt idx="67">
                  <c:v>150170</c:v>
                </c:pt>
                <c:pt idx="68">
                  <c:v>149943</c:v>
                </c:pt>
                <c:pt idx="69">
                  <c:v>151431</c:v>
                </c:pt>
                <c:pt idx="70">
                  <c:v>151527</c:v>
                </c:pt>
                <c:pt idx="71">
                  <c:v>151331</c:v>
                </c:pt>
                <c:pt idx="72">
                  <c:v>151280</c:v>
                </c:pt>
                <c:pt idx="73">
                  <c:v>151038</c:v>
                </c:pt>
                <c:pt idx="74">
                  <c:v>151512</c:v>
                </c:pt>
                <c:pt idx="75">
                  <c:v>151648</c:v>
                </c:pt>
                <c:pt idx="76">
                  <c:v>150469</c:v>
                </c:pt>
                <c:pt idx="77">
                  <c:v>150016</c:v>
                </c:pt>
                <c:pt idx="78">
                  <c:v>148764</c:v>
                </c:pt>
                <c:pt idx="79">
                  <c:v>148377</c:v>
                </c:pt>
                <c:pt idx="80">
                  <c:v>146080</c:v>
                </c:pt>
                <c:pt idx="81">
                  <c:v>143023</c:v>
                </c:pt>
                <c:pt idx="82">
                  <c:v>143800</c:v>
                </c:pt>
                <c:pt idx="83">
                  <c:v>144945</c:v>
                </c:pt>
                <c:pt idx="84">
                  <c:v>147736</c:v>
                </c:pt>
                <c:pt idx="85">
                  <c:v>147426.09218899999</c:v>
                </c:pt>
                <c:pt idx="86">
                  <c:v>146655.69983200001</c:v>
                </c:pt>
                <c:pt idx="87">
                  <c:v>148866</c:v>
                </c:pt>
                <c:pt idx="88">
                  <c:v>148642</c:v>
                </c:pt>
                <c:pt idx="89">
                  <c:v>149354</c:v>
                </c:pt>
                <c:pt idx="90">
                  <c:v>149420</c:v>
                </c:pt>
                <c:pt idx="91">
                  <c:v>147994</c:v>
                </c:pt>
                <c:pt idx="92">
                  <c:v>147719</c:v>
                </c:pt>
                <c:pt idx="93">
                  <c:v>147346</c:v>
                </c:pt>
                <c:pt idx="94">
                  <c:v>146208</c:v>
                </c:pt>
                <c:pt idx="95">
                  <c:v>147551</c:v>
                </c:pt>
                <c:pt idx="96">
                  <c:v>149891</c:v>
                </c:pt>
                <c:pt idx="97">
                  <c:v>151014</c:v>
                </c:pt>
                <c:pt idx="98">
                  <c:v>152744</c:v>
                </c:pt>
                <c:pt idx="99">
                  <c:v>153414</c:v>
                </c:pt>
                <c:pt idx="100">
                  <c:v>153407</c:v>
                </c:pt>
                <c:pt idx="101">
                  <c:v>152918</c:v>
                </c:pt>
                <c:pt idx="102">
                  <c:v>152352</c:v>
                </c:pt>
                <c:pt idx="103">
                  <c:v>149967</c:v>
                </c:pt>
                <c:pt idx="104">
                  <c:v>146723</c:v>
                </c:pt>
                <c:pt idx="105">
                  <c:v>143273</c:v>
                </c:pt>
                <c:pt idx="106">
                  <c:v>143009</c:v>
                </c:pt>
                <c:pt idx="107">
                  <c:v>140378</c:v>
                </c:pt>
                <c:pt idx="108">
                  <c:v>142756</c:v>
                </c:pt>
                <c:pt idx="109">
                  <c:v>143572</c:v>
                </c:pt>
                <c:pt idx="110">
                  <c:v>141694</c:v>
                </c:pt>
                <c:pt idx="111">
                  <c:v>138660</c:v>
                </c:pt>
                <c:pt idx="112">
                  <c:v>139389</c:v>
                </c:pt>
                <c:pt idx="113">
                  <c:v>140078</c:v>
                </c:pt>
                <c:pt idx="114">
                  <c:v>142135</c:v>
                </c:pt>
                <c:pt idx="115">
                  <c:v>140892</c:v>
                </c:pt>
                <c:pt idx="116">
                  <c:v>139782</c:v>
                </c:pt>
                <c:pt idx="117">
                  <c:v>138831</c:v>
                </c:pt>
                <c:pt idx="118">
                  <c:v>142465</c:v>
                </c:pt>
                <c:pt idx="119">
                  <c:v>142938</c:v>
                </c:pt>
                <c:pt idx="120">
                  <c:v>143202</c:v>
                </c:pt>
                <c:pt idx="121">
                  <c:v>142393</c:v>
                </c:pt>
                <c:pt idx="122">
                  <c:v>141958</c:v>
                </c:pt>
                <c:pt idx="123">
                  <c:v>142655</c:v>
                </c:pt>
                <c:pt idx="124">
                  <c:v>146870</c:v>
                </c:pt>
                <c:pt idx="125">
                  <c:v>148510.24844</c:v>
                </c:pt>
                <c:pt idx="126">
                  <c:v>153550</c:v>
                </c:pt>
                <c:pt idx="127">
                  <c:v>154247</c:v>
                </c:pt>
                <c:pt idx="128">
                  <c:v>154058</c:v>
                </c:pt>
                <c:pt idx="129">
                  <c:v>156228</c:v>
                </c:pt>
                <c:pt idx="130">
                  <c:v>158272</c:v>
                </c:pt>
                <c:pt idx="131">
                  <c:v>159587</c:v>
                </c:pt>
                <c:pt idx="132">
                  <c:v>160053</c:v>
                </c:pt>
                <c:pt idx="133">
                  <c:v>157863</c:v>
                </c:pt>
                <c:pt idx="134">
                  <c:v>158448</c:v>
                </c:pt>
                <c:pt idx="135">
                  <c:v>159570</c:v>
                </c:pt>
                <c:pt idx="136">
                  <c:v>157366</c:v>
                </c:pt>
                <c:pt idx="137">
                  <c:v>155088</c:v>
                </c:pt>
                <c:pt idx="138">
                  <c:v>155331</c:v>
                </c:pt>
                <c:pt idx="139">
                  <c:v>157784</c:v>
                </c:pt>
                <c:pt idx="140">
                  <c:v>157726</c:v>
                </c:pt>
                <c:pt idx="141">
                  <c:v>156980</c:v>
                </c:pt>
                <c:pt idx="142">
                  <c:v>155179</c:v>
                </c:pt>
                <c:pt idx="143">
                  <c:v>155668.6078</c:v>
                </c:pt>
                <c:pt idx="144">
                  <c:v>157507</c:v>
                </c:pt>
                <c:pt idx="145">
                  <c:v>156679.9853</c:v>
                </c:pt>
                <c:pt idx="146">
                  <c:v>156197.66609400001</c:v>
                </c:pt>
                <c:pt idx="147">
                  <c:v>159280.049462</c:v>
                </c:pt>
                <c:pt idx="148">
                  <c:v>160763.24347300001</c:v>
                </c:pt>
                <c:pt idx="149">
                  <c:v>160730</c:v>
                </c:pt>
                <c:pt idx="150">
                  <c:v>160644</c:v>
                </c:pt>
                <c:pt idx="151">
                  <c:v>157275.43551799998</c:v>
                </c:pt>
                <c:pt idx="152">
                  <c:v>158151.623311</c:v>
                </c:pt>
                <c:pt idx="153">
                  <c:v>158300.334741</c:v>
                </c:pt>
                <c:pt idx="154">
                  <c:v>157511.53183699999</c:v>
                </c:pt>
                <c:pt idx="155">
                  <c:v>157859.595332</c:v>
                </c:pt>
                <c:pt idx="156">
                  <c:v>157709.28454699999</c:v>
                </c:pt>
                <c:pt idx="157">
                  <c:v>156666.215857</c:v>
                </c:pt>
                <c:pt idx="158">
                  <c:v>155825.954</c:v>
                </c:pt>
                <c:pt idx="159">
                  <c:v>153119.365448</c:v>
                </c:pt>
                <c:pt idx="160">
                  <c:v>150055.05760499998</c:v>
                </c:pt>
                <c:pt idx="161">
                  <c:v>147944.374048</c:v>
                </c:pt>
                <c:pt idx="162">
                  <c:v>147787.131238</c:v>
                </c:pt>
                <c:pt idx="163">
                  <c:v>149718.20324199999</c:v>
                </c:pt>
                <c:pt idx="164">
                  <c:v>153483.19999200001</c:v>
                </c:pt>
                <c:pt idx="165">
                  <c:v>154491.454298</c:v>
                </c:pt>
                <c:pt idx="166">
                  <c:v>153375.831087</c:v>
                </c:pt>
                <c:pt idx="167">
                  <c:v>154779.932849</c:v>
                </c:pt>
                <c:pt idx="168">
                  <c:v>155564.992276</c:v>
                </c:pt>
                <c:pt idx="169">
                  <c:v>157827.922384</c:v>
                </c:pt>
                <c:pt idx="170">
                  <c:v>161693.11297300001</c:v>
                </c:pt>
                <c:pt idx="171">
                  <c:v>161808.54920099999</c:v>
                </c:pt>
                <c:pt idx="172">
                  <c:v>163759.81675500001</c:v>
                </c:pt>
                <c:pt idx="173">
                  <c:v>162391.86979500001</c:v>
                </c:pt>
                <c:pt idx="174">
                  <c:v>162391.023331</c:v>
                </c:pt>
                <c:pt idx="175">
                  <c:v>164007.634877</c:v>
                </c:pt>
                <c:pt idx="176">
                  <c:v>164960.407209</c:v>
                </c:pt>
                <c:pt idx="177">
                  <c:v>160620.53131799999</c:v>
                </c:pt>
                <c:pt idx="178">
                  <c:v>157895.58786600002</c:v>
                </c:pt>
                <c:pt idx="179">
                  <c:v>156271.92894399998</c:v>
                </c:pt>
                <c:pt idx="180">
                  <c:v>156694.05379000001</c:v>
                </c:pt>
                <c:pt idx="181">
                  <c:v>157140.52847600001</c:v>
                </c:pt>
                <c:pt idx="182">
                  <c:v>159054.43448599998</c:v>
                </c:pt>
                <c:pt idx="183">
                  <c:v>158381.23933100002</c:v>
                </c:pt>
                <c:pt idx="184">
                  <c:v>159706.296929</c:v>
                </c:pt>
                <c:pt idx="185">
                  <c:v>157135.52129800001</c:v>
                </c:pt>
                <c:pt idx="186">
                  <c:v>157313.958713</c:v>
                </c:pt>
                <c:pt idx="187">
                  <c:v>157521.80185399999</c:v>
                </c:pt>
                <c:pt idx="188">
                  <c:v>148798.97403699998</c:v>
                </c:pt>
                <c:pt idx="189">
                  <c:v>147484.69957</c:v>
                </c:pt>
                <c:pt idx="190">
                  <c:v>146995.320374</c:v>
                </c:pt>
                <c:pt idx="191">
                  <c:v>148904.40327400001</c:v>
                </c:pt>
                <c:pt idx="192">
                  <c:v>150716.296034</c:v>
                </c:pt>
                <c:pt idx="193">
                  <c:v>151185.06263</c:v>
                </c:pt>
                <c:pt idx="194">
                  <c:v>150160.706802</c:v>
                </c:pt>
                <c:pt idx="195">
                  <c:v>150370.12865299999</c:v>
                </c:pt>
                <c:pt idx="196">
                  <c:v>150967.22570800001</c:v>
                </c:pt>
                <c:pt idx="197">
                  <c:v>149894.54186699999</c:v>
                </c:pt>
                <c:pt idx="198">
                  <c:v>146381.12748</c:v>
                </c:pt>
                <c:pt idx="199">
                  <c:v>144810.87746399999</c:v>
                </c:pt>
                <c:pt idx="200">
                  <c:v>144020.87799100002</c:v>
                </c:pt>
                <c:pt idx="201">
                  <c:v>144531.72079600001</c:v>
                </c:pt>
                <c:pt idx="202">
                  <c:v>143987.97524900001</c:v>
                </c:pt>
                <c:pt idx="203">
                  <c:v>144709.93917699999</c:v>
                </c:pt>
                <c:pt idx="204">
                  <c:v>142400.43236599999</c:v>
                </c:pt>
                <c:pt idx="205">
                  <c:v>143073.98905999999</c:v>
                </c:pt>
                <c:pt idx="206">
                  <c:v>144068.82508800001</c:v>
                </c:pt>
                <c:pt idx="207">
                  <c:v>144796.10678999999</c:v>
                </c:pt>
                <c:pt idx="208">
                  <c:v>144345.302154</c:v>
                </c:pt>
                <c:pt idx="209">
                  <c:v>144349.15867899999</c:v>
                </c:pt>
                <c:pt idx="210">
                  <c:v>144620.91280200001</c:v>
                </c:pt>
                <c:pt idx="211">
                  <c:v>145547.92422700001</c:v>
                </c:pt>
                <c:pt idx="212">
                  <c:v>141742.283708</c:v>
                </c:pt>
                <c:pt idx="213">
                  <c:v>142047.32535300002</c:v>
                </c:pt>
                <c:pt idx="214">
                  <c:v>142260.26842199999</c:v>
                </c:pt>
                <c:pt idx="215">
                  <c:v>143076.191571</c:v>
                </c:pt>
                <c:pt idx="216">
                  <c:v>145598.69551799999</c:v>
                </c:pt>
                <c:pt idx="217">
                  <c:v>147086.26964299998</c:v>
                </c:pt>
                <c:pt idx="218">
                  <c:v>148796.964484</c:v>
                </c:pt>
                <c:pt idx="219">
                  <c:v>149203.92354400002</c:v>
                </c:pt>
                <c:pt idx="220">
                  <c:v>147663.39055799998</c:v>
                </c:pt>
                <c:pt idx="221">
                  <c:v>147700.013057</c:v>
                </c:pt>
                <c:pt idx="222">
                  <c:v>151410.91514300002</c:v>
                </c:pt>
                <c:pt idx="223">
                  <c:v>152734.011685</c:v>
                </c:pt>
                <c:pt idx="224">
                  <c:v>148954.98250000001</c:v>
                </c:pt>
                <c:pt idx="225">
                  <c:v>152233.451837</c:v>
                </c:pt>
                <c:pt idx="226">
                  <c:v>154959.24426800001</c:v>
                </c:pt>
                <c:pt idx="227">
                  <c:v>156079.72762200001</c:v>
                </c:pt>
                <c:pt idx="228">
                  <c:v>160641.71264899999</c:v>
                </c:pt>
                <c:pt idx="229">
                  <c:v>161310.88291399999</c:v>
                </c:pt>
                <c:pt idx="230">
                  <c:v>161113.80505700002</c:v>
                </c:pt>
                <c:pt idx="231">
                  <c:v>160947.415316</c:v>
                </c:pt>
                <c:pt idx="232">
                  <c:v>162303.245131</c:v>
                </c:pt>
                <c:pt idx="233">
                  <c:v>164786.40926300001</c:v>
                </c:pt>
                <c:pt idx="234">
                  <c:v>165172.42164000002</c:v>
                </c:pt>
                <c:pt idx="235">
                  <c:v>165017.379973</c:v>
                </c:pt>
                <c:pt idx="236">
                  <c:v>165053.69260499999</c:v>
                </c:pt>
                <c:pt idx="237">
                  <c:v>164168.271526</c:v>
                </c:pt>
                <c:pt idx="238">
                  <c:v>161182.848872</c:v>
                </c:pt>
                <c:pt idx="239">
                  <c:v>161313.727877</c:v>
                </c:pt>
                <c:pt idx="240">
                  <c:v>162338.053591</c:v>
                </c:pt>
                <c:pt idx="241">
                  <c:v>161714.41224000001</c:v>
                </c:pt>
                <c:pt idx="242">
                  <c:v>161146.94607900002</c:v>
                </c:pt>
                <c:pt idx="243">
                  <c:v>161530.709825</c:v>
                </c:pt>
                <c:pt idx="244">
                  <c:v>162447.99222700001</c:v>
                </c:pt>
                <c:pt idx="245">
                  <c:v>165541.819219</c:v>
                </c:pt>
                <c:pt idx="246">
                  <c:v>166695.466679</c:v>
                </c:pt>
                <c:pt idx="247">
                  <c:v>167558.55397900002</c:v>
                </c:pt>
                <c:pt idx="248">
                  <c:v>167807.89260000002</c:v>
                </c:pt>
                <c:pt idx="249">
                  <c:v>167541.68209900003</c:v>
                </c:pt>
                <c:pt idx="250">
                  <c:v>165502.630535</c:v>
                </c:pt>
                <c:pt idx="251">
                  <c:v>163361.34903400001</c:v>
                </c:pt>
                <c:pt idx="252">
                  <c:v>162553.74785300001</c:v>
                </c:pt>
                <c:pt idx="253">
                  <c:v>161916.78655800002</c:v>
                </c:pt>
                <c:pt idx="254">
                  <c:v>159865.30214499999</c:v>
                </c:pt>
                <c:pt idx="255">
                  <c:v>157798.34135200002</c:v>
                </c:pt>
                <c:pt idx="256">
                  <c:v>158054.48454800001</c:v>
                </c:pt>
                <c:pt idx="257">
                  <c:v>159445.47662899998</c:v>
                </c:pt>
                <c:pt idx="258">
                  <c:v>160901.76682800002</c:v>
                </c:pt>
                <c:pt idx="259">
                  <c:v>160984.53929400002</c:v>
                </c:pt>
                <c:pt idx="260">
                  <c:v>163352.51431900001</c:v>
                </c:pt>
                <c:pt idx="261">
                  <c:v>163034.59324299998</c:v>
                </c:pt>
                <c:pt idx="262">
                  <c:v>165087.58966599999</c:v>
                </c:pt>
                <c:pt idx="263">
                  <c:v>165352.78198699999</c:v>
                </c:pt>
                <c:pt idx="264">
                  <c:v>165910.16485900001</c:v>
                </c:pt>
                <c:pt idx="265">
                  <c:v>166816.78121099999</c:v>
                </c:pt>
                <c:pt idx="266">
                  <c:v>167831.10436200001</c:v>
                </c:pt>
                <c:pt idx="267">
                  <c:v>170306.332157</c:v>
                </c:pt>
                <c:pt idx="268">
                  <c:v>169278.56855</c:v>
                </c:pt>
                <c:pt idx="269">
                  <c:v>167415.79102</c:v>
                </c:pt>
                <c:pt idx="270">
                  <c:v>170411.54551600001</c:v>
                </c:pt>
                <c:pt idx="271">
                  <c:v>170100.07506</c:v>
                </c:pt>
                <c:pt idx="272">
                  <c:v>168901.37404800003</c:v>
                </c:pt>
                <c:pt idx="273">
                  <c:v>169082.18707300001</c:v>
                </c:pt>
                <c:pt idx="274">
                  <c:v>167764.389624</c:v>
                </c:pt>
                <c:pt idx="275">
                  <c:v>166907.400253</c:v>
                </c:pt>
                <c:pt idx="276">
                  <c:v>164730.073156</c:v>
                </c:pt>
                <c:pt idx="277">
                  <c:v>163965.75544499999</c:v>
                </c:pt>
                <c:pt idx="278">
                  <c:v>165318.16201999999</c:v>
                </c:pt>
                <c:pt idx="279">
                  <c:v>166671.25700300001</c:v>
                </c:pt>
                <c:pt idx="280">
                  <c:v>167169.60107799998</c:v>
                </c:pt>
                <c:pt idx="281">
                  <c:v>163752.62704600001</c:v>
                </c:pt>
                <c:pt idx="282">
                  <c:v>165078.88564399999</c:v>
                </c:pt>
                <c:pt idx="283">
                  <c:v>163234.45547099999</c:v>
                </c:pt>
                <c:pt idx="284">
                  <c:v>165674.55685499997</c:v>
                </c:pt>
                <c:pt idx="285">
                  <c:v>165066.11084799998</c:v>
                </c:pt>
                <c:pt idx="286">
                  <c:v>167111.19825299998</c:v>
                </c:pt>
                <c:pt idx="287">
                  <c:v>166192.45737000002</c:v>
                </c:pt>
                <c:pt idx="288">
                  <c:v>163935.938822</c:v>
                </c:pt>
                <c:pt idx="289">
                  <c:v>161997.84046600002</c:v>
                </c:pt>
                <c:pt idx="290">
                  <c:v>162752.98019</c:v>
                </c:pt>
                <c:pt idx="291">
                  <c:v>158888.923824</c:v>
                </c:pt>
                <c:pt idx="292">
                  <c:v>160028.121423</c:v>
                </c:pt>
                <c:pt idx="293">
                  <c:v>160805.75490499998</c:v>
                </c:pt>
                <c:pt idx="294">
                  <c:v>158627.855262</c:v>
                </c:pt>
                <c:pt idx="295">
                  <c:v>159875.530776</c:v>
                </c:pt>
                <c:pt idx="296">
                  <c:v>152297.51705999998</c:v>
                </c:pt>
                <c:pt idx="297">
                  <c:v>152834.41377699998</c:v>
                </c:pt>
                <c:pt idx="298">
                  <c:v>152047.65736499999</c:v>
                </c:pt>
                <c:pt idx="299">
                  <c:v>150900.93015</c:v>
                </c:pt>
                <c:pt idx="300">
                  <c:v>153036.899702</c:v>
                </c:pt>
                <c:pt idx="301">
                  <c:v>154280.86274799999</c:v>
                </c:pt>
                <c:pt idx="302">
                  <c:v>154360.638515</c:v>
                </c:pt>
                <c:pt idx="303">
                  <c:v>153433.130676</c:v>
                </c:pt>
                <c:pt idx="304">
                  <c:v>155515.38931200001</c:v>
                </c:pt>
                <c:pt idx="305">
                  <c:v>156597.79357500002</c:v>
                </c:pt>
                <c:pt idx="306">
                  <c:v>157943.74043000001</c:v>
                </c:pt>
                <c:pt idx="307">
                  <c:v>157783.533528</c:v>
                </c:pt>
                <c:pt idx="308">
                  <c:v>158458.776713</c:v>
                </c:pt>
                <c:pt idx="309">
                  <c:v>159359.34867400001</c:v>
                </c:pt>
                <c:pt idx="310">
                  <c:v>159693.260453</c:v>
                </c:pt>
                <c:pt idx="311">
                  <c:v>157884.73762299999</c:v>
                </c:pt>
                <c:pt idx="312">
                  <c:v>158547.46825199999</c:v>
                </c:pt>
                <c:pt idx="313">
                  <c:v>158866.47929699998</c:v>
                </c:pt>
                <c:pt idx="314">
                  <c:v>161988.36420700001</c:v>
                </c:pt>
                <c:pt idx="315">
                  <c:v>161023.361232</c:v>
                </c:pt>
                <c:pt idx="316">
                  <c:v>159867.54889899999</c:v>
                </c:pt>
                <c:pt idx="317">
                  <c:v>161746.847014</c:v>
                </c:pt>
                <c:pt idx="318">
                  <c:v>163763.748724</c:v>
                </c:pt>
                <c:pt idx="319">
                  <c:v>165991.76907600003</c:v>
                </c:pt>
                <c:pt idx="320">
                  <c:v>168251.361275</c:v>
                </c:pt>
                <c:pt idx="321">
                  <c:v>168944.32185199999</c:v>
                </c:pt>
                <c:pt idx="322">
                  <c:v>169383.43027399998</c:v>
                </c:pt>
                <c:pt idx="323">
                  <c:v>169943.192308</c:v>
                </c:pt>
                <c:pt idx="324">
                  <c:v>170970.728179</c:v>
                </c:pt>
                <c:pt idx="325">
                  <c:v>171804.25</c:v>
                </c:pt>
                <c:pt idx="326">
                  <c:v>175821.82</c:v>
                </c:pt>
                <c:pt idx="327">
                  <c:v>179280.02000000002</c:v>
                </c:pt>
                <c:pt idx="328">
                  <c:v>181925.42</c:v>
                </c:pt>
                <c:pt idx="329">
                  <c:v>181875.94</c:v>
                </c:pt>
                <c:pt idx="330">
                  <c:v>181332.43</c:v>
                </c:pt>
                <c:pt idx="331">
                  <c:v>181245.58000000002</c:v>
                </c:pt>
                <c:pt idx="332">
                  <c:v>180406.95</c:v>
                </c:pt>
                <c:pt idx="333">
                  <c:v>179176.89</c:v>
                </c:pt>
                <c:pt idx="334">
                  <c:v>181222.3</c:v>
                </c:pt>
                <c:pt idx="335">
                  <c:v>182257.58000000002</c:v>
                </c:pt>
                <c:pt idx="336">
                  <c:v>182574.16999999998</c:v>
                </c:pt>
                <c:pt idx="337">
                  <c:v>183053.3</c:v>
                </c:pt>
                <c:pt idx="338">
                  <c:v>185807.38</c:v>
                </c:pt>
                <c:pt idx="339">
                  <c:v>185176.24</c:v>
                </c:pt>
                <c:pt idx="340">
                  <c:v>186618.46</c:v>
                </c:pt>
                <c:pt idx="341">
                  <c:v>185514.13</c:v>
                </c:pt>
                <c:pt idx="342">
                  <c:v>185298.25</c:v>
                </c:pt>
                <c:pt idx="343">
                  <c:v>185531.05</c:v>
                </c:pt>
                <c:pt idx="344">
                  <c:v>186661.40999999997</c:v>
                </c:pt>
                <c:pt idx="345">
                  <c:v>186654.16999999998</c:v>
                </c:pt>
                <c:pt idx="346">
                  <c:v>185711.78</c:v>
                </c:pt>
                <c:pt idx="347">
                  <c:v>186752.77000000002</c:v>
                </c:pt>
                <c:pt idx="348">
                  <c:v>190511.71</c:v>
                </c:pt>
                <c:pt idx="349">
                  <c:v>188938.47</c:v>
                </c:pt>
                <c:pt idx="350">
                  <c:v>188970.93</c:v>
                </c:pt>
                <c:pt idx="351">
                  <c:v>189907.62</c:v>
                </c:pt>
                <c:pt idx="352">
                  <c:v>191426.86</c:v>
                </c:pt>
                <c:pt idx="353">
                  <c:v>192658.28999999998</c:v>
                </c:pt>
                <c:pt idx="354">
                  <c:v>193692.64</c:v>
                </c:pt>
                <c:pt idx="355">
                  <c:v>193347.62</c:v>
                </c:pt>
                <c:pt idx="356">
                  <c:v>192883.91999999998</c:v>
                </c:pt>
                <c:pt idx="357">
                  <c:v>194262.97</c:v>
                </c:pt>
                <c:pt idx="358">
                  <c:v>194619.12</c:v>
                </c:pt>
                <c:pt idx="359">
                  <c:v>194385.32</c:v>
                </c:pt>
                <c:pt idx="360">
                  <c:v>194215.22999999998</c:v>
                </c:pt>
                <c:pt idx="361">
                  <c:v>194178.42</c:v>
                </c:pt>
                <c:pt idx="362">
                  <c:v>195149.52</c:v>
                </c:pt>
                <c:pt idx="363">
                  <c:v>193760</c:v>
                </c:pt>
                <c:pt idx="364">
                  <c:v>194478.6</c:v>
                </c:pt>
                <c:pt idx="365">
                  <c:v>193959.38</c:v>
                </c:pt>
                <c:pt idx="366">
                  <c:v>193414.01</c:v>
                </c:pt>
                <c:pt idx="367">
                  <c:v>193643.17</c:v>
                </c:pt>
                <c:pt idx="368">
                  <c:v>194377.18</c:v>
                </c:pt>
                <c:pt idx="369">
                  <c:v>196057.11</c:v>
                </c:pt>
                <c:pt idx="370">
                  <c:v>197121.55</c:v>
                </c:pt>
                <c:pt idx="371">
                  <c:v>196308.39</c:v>
                </c:pt>
                <c:pt idx="372">
                  <c:v>194540.86</c:v>
                </c:pt>
                <c:pt idx="373">
                  <c:v>196054.75</c:v>
                </c:pt>
                <c:pt idx="374">
                  <c:v>195677.59999999998</c:v>
                </c:pt>
                <c:pt idx="375">
                  <c:v>197691.72</c:v>
                </c:pt>
                <c:pt idx="376">
                  <c:v>199734.99</c:v>
                </c:pt>
                <c:pt idx="377">
                  <c:v>201701.39</c:v>
                </c:pt>
                <c:pt idx="378">
                  <c:v>200762.74</c:v>
                </c:pt>
                <c:pt idx="379">
                  <c:v>198276.31</c:v>
                </c:pt>
                <c:pt idx="380">
                  <c:v>197434.9</c:v>
                </c:pt>
                <c:pt idx="381">
                  <c:v>194148.93</c:v>
                </c:pt>
                <c:pt idx="382">
                  <c:v>195083.53</c:v>
                </c:pt>
                <c:pt idx="383">
                  <c:v>195568.12</c:v>
                </c:pt>
                <c:pt idx="384">
                  <c:v>195190.15</c:v>
                </c:pt>
                <c:pt idx="385">
                  <c:v>194628.59999999998</c:v>
                </c:pt>
                <c:pt idx="386">
                  <c:v>194277.7</c:v>
                </c:pt>
                <c:pt idx="387">
                  <c:v>195726.94</c:v>
                </c:pt>
                <c:pt idx="388">
                  <c:v>199293.13</c:v>
                </c:pt>
                <c:pt idx="389">
                  <c:v>200211.47</c:v>
                </c:pt>
                <c:pt idx="390">
                  <c:v>202004.89</c:v>
                </c:pt>
                <c:pt idx="391">
                  <c:v>202908.51</c:v>
                </c:pt>
                <c:pt idx="392">
                  <c:v>201638.66</c:v>
                </c:pt>
                <c:pt idx="393">
                  <c:v>202214.39</c:v>
                </c:pt>
                <c:pt idx="394">
                  <c:v>201245.53999999998</c:v>
                </c:pt>
                <c:pt idx="395">
                  <c:v>202506.69</c:v>
                </c:pt>
                <c:pt idx="396">
                  <c:v>203967.41999999998</c:v>
                </c:pt>
                <c:pt idx="397">
                  <c:v>208559.51</c:v>
                </c:pt>
                <c:pt idx="398">
                  <c:v>212919.88</c:v>
                </c:pt>
                <c:pt idx="399">
                  <c:v>219507.40000000002</c:v>
                </c:pt>
                <c:pt idx="400">
                  <c:v>217592.21</c:v>
                </c:pt>
                <c:pt idx="401">
                  <c:v>217265.2</c:v>
                </c:pt>
                <c:pt idx="402">
                  <c:v>217868.35</c:v>
                </c:pt>
                <c:pt idx="403">
                  <c:v>217443.03</c:v>
                </c:pt>
                <c:pt idx="404">
                  <c:v>218676.63</c:v>
                </c:pt>
                <c:pt idx="405">
                  <c:v>218132.21000000002</c:v>
                </c:pt>
                <c:pt idx="406">
                  <c:v>217743.41</c:v>
                </c:pt>
                <c:pt idx="407">
                  <c:v>217841.34999999998</c:v>
                </c:pt>
                <c:pt idx="408">
                  <c:v>218298.2</c:v>
                </c:pt>
                <c:pt idx="409">
                  <c:v>218123.76</c:v>
                </c:pt>
                <c:pt idx="410">
                  <c:v>220676.28</c:v>
                </c:pt>
                <c:pt idx="411">
                  <c:v>221037.86000000002</c:v>
                </c:pt>
                <c:pt idx="412">
                  <c:v>224229.45</c:v>
                </c:pt>
                <c:pt idx="413">
                  <c:v>225776.04</c:v>
                </c:pt>
                <c:pt idx="414">
                  <c:v>228166.45</c:v>
                </c:pt>
                <c:pt idx="415">
                  <c:v>227977.97999999998</c:v>
                </c:pt>
                <c:pt idx="416">
                  <c:v>231213.52000000002</c:v>
                </c:pt>
                <c:pt idx="417">
                  <c:v>231535.28</c:v>
                </c:pt>
                <c:pt idx="418">
                  <c:v>234102.13</c:v>
                </c:pt>
                <c:pt idx="419">
                  <c:v>234805.03999999998</c:v>
                </c:pt>
                <c:pt idx="420">
                  <c:v>235660.84999999998</c:v>
                </c:pt>
                <c:pt idx="421">
                  <c:v>235857.45</c:v>
                </c:pt>
                <c:pt idx="422">
                  <c:v>235344</c:v>
                </c:pt>
                <c:pt idx="423">
                  <c:v>236106.59999999998</c:v>
                </c:pt>
                <c:pt idx="424">
                  <c:v>235058.03</c:v>
                </c:pt>
                <c:pt idx="425">
                  <c:v>232926.34</c:v>
                </c:pt>
                <c:pt idx="426">
                  <c:v>235628.42</c:v>
                </c:pt>
                <c:pt idx="427">
                  <c:v>234734.02000000002</c:v>
                </c:pt>
                <c:pt idx="428">
                  <c:v>232982.63999999998</c:v>
                </c:pt>
                <c:pt idx="429">
                  <c:v>230599.2</c:v>
                </c:pt>
                <c:pt idx="430">
                  <c:v>230330.6</c:v>
                </c:pt>
                <c:pt idx="431">
                  <c:v>232611.03999999998</c:v>
                </c:pt>
                <c:pt idx="432">
                  <c:v>223669.29</c:v>
                </c:pt>
                <c:pt idx="433">
                  <c:v>221201.13</c:v>
                </c:pt>
                <c:pt idx="434">
                  <c:v>223001.37</c:v>
                </c:pt>
                <c:pt idx="435">
                  <c:v>225235.5</c:v>
                </c:pt>
                <c:pt idx="436">
                  <c:v>225062.74</c:v>
                </c:pt>
                <c:pt idx="437">
                  <c:v>224827.31</c:v>
                </c:pt>
                <c:pt idx="438">
                  <c:v>226631.71999999997</c:v>
                </c:pt>
                <c:pt idx="439">
                  <c:v>227470.1</c:v>
                </c:pt>
                <c:pt idx="440">
                  <c:v>227685.58000000002</c:v>
                </c:pt>
                <c:pt idx="441">
                  <c:v>228039.39</c:v>
                </c:pt>
                <c:pt idx="442">
                  <c:v>227464.06</c:v>
                </c:pt>
                <c:pt idx="443">
                  <c:v>228490.37</c:v>
                </c:pt>
                <c:pt idx="444">
                  <c:v>225914.08000000002</c:v>
                </c:pt>
                <c:pt idx="445">
                  <c:v>226534.53999999998</c:v>
                </c:pt>
                <c:pt idx="446">
                  <c:v>226024.12</c:v>
                </c:pt>
                <c:pt idx="447">
                  <c:v>228229.38</c:v>
                </c:pt>
                <c:pt idx="448">
                  <c:v>229999.87</c:v>
                </c:pt>
                <c:pt idx="449">
                  <c:v>230314.88</c:v>
                </c:pt>
                <c:pt idx="450">
                  <c:v>231646.93</c:v>
                </c:pt>
                <c:pt idx="451">
                  <c:v>232234.53999999998</c:v>
                </c:pt>
                <c:pt idx="452">
                  <c:v>232246.57</c:v>
                </c:pt>
                <c:pt idx="453">
                  <c:v>232231.86</c:v>
                </c:pt>
                <c:pt idx="454">
                  <c:v>236196.55000000002</c:v>
                </c:pt>
                <c:pt idx="455">
                  <c:v>238118.71000000002</c:v>
                </c:pt>
                <c:pt idx="456">
                  <c:v>238122.21000000002</c:v>
                </c:pt>
                <c:pt idx="457">
                  <c:v>237297.57</c:v>
                </c:pt>
                <c:pt idx="458">
                  <c:v>235161.84999999998</c:v>
                </c:pt>
                <c:pt idx="459">
                  <c:v>232683.95</c:v>
                </c:pt>
                <c:pt idx="460">
                  <c:v>234276.16999999998</c:v>
                </c:pt>
                <c:pt idx="461">
                  <c:v>234517.27000000002</c:v>
                </c:pt>
                <c:pt idx="462">
                  <c:v>234464.52000000002</c:v>
                </c:pt>
                <c:pt idx="463">
                  <c:v>232864.13999999998</c:v>
                </c:pt>
                <c:pt idx="464">
                  <c:v>233301.84</c:v>
                </c:pt>
                <c:pt idx="465">
                  <c:v>235167.34</c:v>
                </c:pt>
                <c:pt idx="466">
                  <c:v>235039.99</c:v>
                </c:pt>
                <c:pt idx="467">
                  <c:v>232076.71</c:v>
                </c:pt>
                <c:pt idx="468">
                  <c:v>230972.27000000002</c:v>
                </c:pt>
                <c:pt idx="469">
                  <c:v>231645.41999999998</c:v>
                </c:pt>
                <c:pt idx="470">
                  <c:v>237790.8</c:v>
                </c:pt>
                <c:pt idx="471">
                  <c:v>238974.65</c:v>
                </c:pt>
                <c:pt idx="472">
                  <c:v>237070.08000000002</c:v>
                </c:pt>
                <c:pt idx="473">
                  <c:v>234291.74</c:v>
                </c:pt>
                <c:pt idx="474">
                  <c:v>234211.62</c:v>
                </c:pt>
                <c:pt idx="475">
                  <c:v>232277.11000000002</c:v>
                </c:pt>
                <c:pt idx="476">
                  <c:v>228162.13</c:v>
                </c:pt>
                <c:pt idx="477">
                  <c:v>225092.52999999997</c:v>
                </c:pt>
                <c:pt idx="478">
                  <c:v>223048.73</c:v>
                </c:pt>
                <c:pt idx="479">
                  <c:v>215988.91</c:v>
                </c:pt>
                <c:pt idx="480">
                  <c:v>215832.95</c:v>
                </c:pt>
                <c:pt idx="481">
                  <c:v>214138.23999999999</c:v>
                </c:pt>
                <c:pt idx="482">
                  <c:v>216105.14</c:v>
                </c:pt>
                <c:pt idx="483">
                  <c:v>216246.75</c:v>
                </c:pt>
                <c:pt idx="484">
                  <c:v>217605.18</c:v>
                </c:pt>
                <c:pt idx="485">
                  <c:v>215979.55000000002</c:v>
                </c:pt>
                <c:pt idx="486">
                  <c:v>215523.94</c:v>
                </c:pt>
                <c:pt idx="487">
                  <c:v>216667.34</c:v>
                </c:pt>
                <c:pt idx="488">
                  <c:v>215899.12</c:v>
                </c:pt>
                <c:pt idx="489">
                  <c:v>213775.21</c:v>
                </c:pt>
                <c:pt idx="490">
                  <c:v>215224</c:v>
                </c:pt>
                <c:pt idx="491">
                  <c:v>214165.61000000002</c:v>
                </c:pt>
                <c:pt idx="492">
                  <c:v>214493.58000000002</c:v>
                </c:pt>
                <c:pt idx="493">
                  <c:v>214697.83</c:v>
                </c:pt>
                <c:pt idx="494">
                  <c:v>214912.25999999998</c:v>
                </c:pt>
                <c:pt idx="495">
                  <c:v>213312.61000000002</c:v>
                </c:pt>
                <c:pt idx="496">
                  <c:v>212575.44</c:v>
                </c:pt>
                <c:pt idx="497">
                  <c:v>213515.07</c:v>
                </c:pt>
                <c:pt idx="498">
                  <c:v>209873.65999999997</c:v>
                </c:pt>
                <c:pt idx="499">
                  <c:v>208743.88</c:v>
                </c:pt>
                <c:pt idx="500">
                  <c:v>209622.73</c:v>
                </c:pt>
                <c:pt idx="501">
                  <c:v>210358.76</c:v>
                </c:pt>
                <c:pt idx="502">
                  <c:v>212695.5</c:v>
                </c:pt>
                <c:pt idx="503">
                  <c:v>216859.14</c:v>
                </c:pt>
                <c:pt idx="504">
                  <c:v>217145.2</c:v>
                </c:pt>
                <c:pt idx="505">
                  <c:v>213884.03</c:v>
                </c:pt>
                <c:pt idx="506">
                  <c:v>212685.53</c:v>
                </c:pt>
                <c:pt idx="507">
                  <c:v>211656.53</c:v>
                </c:pt>
                <c:pt idx="508">
                  <c:v>212815.4</c:v>
                </c:pt>
                <c:pt idx="509">
                  <c:v>213169.49</c:v>
                </c:pt>
                <c:pt idx="510">
                  <c:v>210417.34999999998</c:v>
                </c:pt>
                <c:pt idx="511">
                  <c:v>210332.25</c:v>
                </c:pt>
                <c:pt idx="512">
                  <c:v>213313.01</c:v>
                </c:pt>
                <c:pt idx="513">
                  <c:v>213415.59</c:v>
                </c:pt>
                <c:pt idx="514">
                  <c:v>213983.34</c:v>
                </c:pt>
                <c:pt idx="515">
                  <c:v>212713.84</c:v>
                </c:pt>
                <c:pt idx="516">
                  <c:v>212268.02000000002</c:v>
                </c:pt>
                <c:pt idx="517">
                  <c:v>212911.72</c:v>
                </c:pt>
                <c:pt idx="518">
                  <c:v>210375.07</c:v>
                </c:pt>
                <c:pt idx="519">
                  <c:v>204897.89</c:v>
                </c:pt>
                <c:pt idx="520">
                  <c:v>203865.53999999998</c:v>
                </c:pt>
                <c:pt idx="521">
                  <c:v>201424.02</c:v>
                </c:pt>
                <c:pt idx="522">
                  <c:v>199339.03</c:v>
                </c:pt>
                <c:pt idx="523">
                  <c:v>194441.22</c:v>
                </c:pt>
                <c:pt idx="524">
                  <c:v>191943.78</c:v>
                </c:pt>
                <c:pt idx="525">
                  <c:v>194663.16999999998</c:v>
                </c:pt>
                <c:pt idx="526">
                  <c:v>198062.78</c:v>
                </c:pt>
                <c:pt idx="527">
                  <c:v>197878.93</c:v>
                </c:pt>
                <c:pt idx="528">
                  <c:v>196049.34</c:v>
                </c:pt>
                <c:pt idx="529">
                  <c:v>195477.88</c:v>
                </c:pt>
                <c:pt idx="530">
                  <c:v>193528.13</c:v>
                </c:pt>
                <c:pt idx="531">
                  <c:v>190520.52</c:v>
                </c:pt>
                <c:pt idx="532">
                  <c:v>185838.27000000002</c:v>
                </c:pt>
                <c:pt idx="533">
                  <c:v>186427.86</c:v>
                </c:pt>
                <c:pt idx="534">
                  <c:v>187558.26</c:v>
                </c:pt>
                <c:pt idx="535">
                  <c:v>186442.11</c:v>
                </c:pt>
                <c:pt idx="536">
                  <c:v>186490.21</c:v>
                </c:pt>
                <c:pt idx="537">
                  <c:v>183683.58000000002</c:v>
                </c:pt>
                <c:pt idx="538">
                  <c:v>187647.24</c:v>
                </c:pt>
                <c:pt idx="539">
                  <c:v>187905.39</c:v>
                </c:pt>
                <c:pt idx="540">
                  <c:v>188800.68</c:v>
                </c:pt>
                <c:pt idx="541">
                  <c:v>186769.22</c:v>
                </c:pt>
                <c:pt idx="542">
                  <c:v>189033.77</c:v>
                </c:pt>
                <c:pt idx="543">
                  <c:v>185642.34999999998</c:v>
                </c:pt>
                <c:pt idx="544">
                  <c:v>183005.05</c:v>
                </c:pt>
                <c:pt idx="545">
                  <c:v>176003.81</c:v>
                </c:pt>
                <c:pt idx="546">
                  <c:v>175462.58000000002</c:v>
                </c:pt>
                <c:pt idx="547">
                  <c:v>173674.25</c:v>
                </c:pt>
                <c:pt idx="548">
                  <c:v>176336</c:v>
                </c:pt>
                <c:pt idx="549">
                  <c:v>167951</c:v>
                </c:pt>
                <c:pt idx="550">
                  <c:v>168307</c:v>
                </c:pt>
                <c:pt idx="551">
                  <c:v>168629</c:v>
                </c:pt>
                <c:pt idx="552">
                  <c:v>171127</c:v>
                </c:pt>
                <c:pt idx="553">
                  <c:v>170816</c:v>
                </c:pt>
                <c:pt idx="554">
                  <c:v>171542</c:v>
                </c:pt>
                <c:pt idx="555">
                  <c:v>170408</c:v>
                </c:pt>
                <c:pt idx="556">
                  <c:v>172227</c:v>
                </c:pt>
                <c:pt idx="557">
                  <c:v>173865</c:v>
                </c:pt>
                <c:pt idx="558">
                  <c:v>178560</c:v>
                </c:pt>
                <c:pt idx="559">
                  <c:v>178404</c:v>
                </c:pt>
                <c:pt idx="560">
                  <c:v>177825</c:v>
                </c:pt>
                <c:pt idx="561">
                  <c:v>176750</c:v>
                </c:pt>
                <c:pt idx="562">
                  <c:v>175656.74</c:v>
                </c:pt>
                <c:pt idx="563">
                  <c:v>172037</c:v>
                </c:pt>
                <c:pt idx="564">
                  <c:v>171632</c:v>
                </c:pt>
                <c:pt idx="565">
                  <c:v>173162.65</c:v>
                </c:pt>
                <c:pt idx="566">
                  <c:v>175426</c:v>
                </c:pt>
                <c:pt idx="567">
                  <c:v>175528</c:v>
                </c:pt>
                <c:pt idx="568">
                  <c:v>176009</c:v>
                </c:pt>
                <c:pt idx="569">
                  <c:v>175814</c:v>
                </c:pt>
                <c:pt idx="570">
                  <c:v>176694</c:v>
                </c:pt>
                <c:pt idx="571">
                  <c:v>176015</c:v>
                </c:pt>
                <c:pt idx="572">
                  <c:v>175637</c:v>
                </c:pt>
                <c:pt idx="573">
                  <c:v>175347</c:v>
                </c:pt>
                <c:pt idx="574">
                  <c:v>176127</c:v>
                </c:pt>
                <c:pt idx="575">
                  <c:v>177203</c:v>
                </c:pt>
                <c:pt idx="576">
                  <c:v>176156.59</c:v>
                </c:pt>
                <c:pt idx="577">
                  <c:v>175886.51</c:v>
                </c:pt>
                <c:pt idx="578">
                  <c:v>176996</c:v>
                </c:pt>
                <c:pt idx="579">
                  <c:v>177343</c:v>
                </c:pt>
                <c:pt idx="580">
                  <c:v>178376</c:v>
                </c:pt>
                <c:pt idx="581">
                  <c:v>176289</c:v>
                </c:pt>
                <c:pt idx="582">
                  <c:v>175746</c:v>
                </c:pt>
                <c:pt idx="583">
                  <c:v>174630</c:v>
                </c:pt>
                <c:pt idx="584">
                  <c:v>176351</c:v>
                </c:pt>
                <c:pt idx="585">
                  <c:v>175454</c:v>
                </c:pt>
                <c:pt idx="586">
                  <c:v>181131</c:v>
                </c:pt>
                <c:pt idx="587">
                  <c:v>182815</c:v>
                </c:pt>
                <c:pt idx="588">
                  <c:v>185831</c:v>
                </c:pt>
                <c:pt idx="589">
                  <c:v>183647</c:v>
                </c:pt>
                <c:pt idx="590">
                  <c:v>180475</c:v>
                </c:pt>
                <c:pt idx="591">
                  <c:v>181467</c:v>
                </c:pt>
                <c:pt idx="592">
                  <c:v>181781</c:v>
                </c:pt>
                <c:pt idx="593">
                  <c:v>179235</c:v>
                </c:pt>
                <c:pt idx="594">
                  <c:v>175814</c:v>
                </c:pt>
                <c:pt idx="595">
                  <c:v>172628</c:v>
                </c:pt>
                <c:pt idx="596">
                  <c:v>172040</c:v>
                </c:pt>
                <c:pt idx="597">
                  <c:v>170600</c:v>
                </c:pt>
                <c:pt idx="598">
                  <c:v>167354</c:v>
                </c:pt>
                <c:pt idx="599">
                  <c:v>165540</c:v>
                </c:pt>
                <c:pt idx="600">
                  <c:v>162838</c:v>
                </c:pt>
                <c:pt idx="601">
                  <c:v>165161</c:v>
                </c:pt>
                <c:pt idx="602">
                  <c:v>163090</c:v>
                </c:pt>
                <c:pt idx="603">
                  <c:v>162500</c:v>
                </c:pt>
                <c:pt idx="604">
                  <c:v>163688</c:v>
                </c:pt>
                <c:pt idx="605">
                  <c:v>165162</c:v>
                </c:pt>
                <c:pt idx="606">
                  <c:v>165185</c:v>
                </c:pt>
                <c:pt idx="607">
                  <c:v>165477</c:v>
                </c:pt>
                <c:pt idx="608">
                  <c:v>167928</c:v>
                </c:pt>
                <c:pt idx="609">
                  <c:v>169010</c:v>
                </c:pt>
                <c:pt idx="610">
                  <c:v>172429</c:v>
                </c:pt>
                <c:pt idx="611">
                  <c:v>171168</c:v>
                </c:pt>
                <c:pt idx="612">
                  <c:v>172072</c:v>
                </c:pt>
                <c:pt idx="613">
                  <c:v>170236</c:v>
                </c:pt>
                <c:pt idx="614">
                  <c:v>172280</c:v>
                </c:pt>
                <c:pt idx="615">
                  <c:v>171145</c:v>
                </c:pt>
                <c:pt idx="616">
                  <c:v>170261</c:v>
                </c:pt>
                <c:pt idx="617">
                  <c:v>166506</c:v>
                </c:pt>
                <c:pt idx="618">
                  <c:v>169636</c:v>
                </c:pt>
                <c:pt idx="619">
                  <c:v>168080</c:v>
                </c:pt>
                <c:pt idx="620">
                  <c:v>167703</c:v>
                </c:pt>
                <c:pt idx="621">
                  <c:v>166640</c:v>
                </c:pt>
                <c:pt idx="622">
                  <c:v>166664</c:v>
                </c:pt>
                <c:pt idx="623">
                  <c:v>166253</c:v>
                </c:pt>
                <c:pt idx="624">
                  <c:v>165736</c:v>
                </c:pt>
                <c:pt idx="625">
                  <c:v>162713</c:v>
                </c:pt>
                <c:pt idx="626">
                  <c:v>164160</c:v>
                </c:pt>
                <c:pt idx="627">
                  <c:v>162521</c:v>
                </c:pt>
                <c:pt idx="628">
                  <c:v>163279</c:v>
                </c:pt>
                <c:pt idx="629">
                  <c:v>163211</c:v>
                </c:pt>
                <c:pt idx="630">
                  <c:v>162306</c:v>
                </c:pt>
                <c:pt idx="631">
                  <c:v>163316</c:v>
                </c:pt>
                <c:pt idx="632">
                  <c:v>165827</c:v>
                </c:pt>
                <c:pt idx="633">
                  <c:v>164472</c:v>
                </c:pt>
                <c:pt idx="634">
                  <c:v>168755</c:v>
                </c:pt>
                <c:pt idx="635">
                  <c:v>170353</c:v>
                </c:pt>
                <c:pt idx="636">
                  <c:v>174667</c:v>
                </c:pt>
                <c:pt idx="637">
                  <c:v>171493</c:v>
                </c:pt>
                <c:pt idx="638">
                  <c:v>177130</c:v>
                </c:pt>
                <c:pt idx="639">
                  <c:v>178734</c:v>
                </c:pt>
                <c:pt idx="640">
                  <c:v>185045</c:v>
                </c:pt>
                <c:pt idx="641">
                  <c:v>185258</c:v>
                </c:pt>
                <c:pt idx="642">
                  <c:v>189798</c:v>
                </c:pt>
                <c:pt idx="643">
                  <c:v>191237</c:v>
                </c:pt>
                <c:pt idx="644">
                  <c:v>195567</c:v>
                </c:pt>
                <c:pt idx="645">
                  <c:v>194845</c:v>
                </c:pt>
                <c:pt idx="646">
                  <c:v>193508</c:v>
                </c:pt>
                <c:pt idx="647">
                  <c:v>193126</c:v>
                </c:pt>
                <c:pt idx="648">
                  <c:v>191607</c:v>
                </c:pt>
                <c:pt idx="649">
                  <c:v>193085</c:v>
                </c:pt>
                <c:pt idx="650">
                  <c:v>191836</c:v>
                </c:pt>
                <c:pt idx="651">
                  <c:v>190551</c:v>
                </c:pt>
                <c:pt idx="652">
                  <c:v>195139</c:v>
                </c:pt>
                <c:pt idx="653">
                  <c:v>193654</c:v>
                </c:pt>
                <c:pt idx="654">
                  <c:v>194133</c:v>
                </c:pt>
                <c:pt idx="655">
                  <c:v>191188</c:v>
                </c:pt>
                <c:pt idx="656">
                  <c:v>192113</c:v>
                </c:pt>
                <c:pt idx="657">
                  <c:v>194043</c:v>
                </c:pt>
                <c:pt idx="658">
                  <c:v>195594</c:v>
                </c:pt>
                <c:pt idx="659">
                  <c:v>192260</c:v>
                </c:pt>
                <c:pt idx="660">
                  <c:v>195692</c:v>
                </c:pt>
                <c:pt idx="661">
                  <c:v>194850</c:v>
                </c:pt>
                <c:pt idx="662">
                  <c:v>196222</c:v>
                </c:pt>
                <c:pt idx="663">
                  <c:v>193344</c:v>
                </c:pt>
                <c:pt idx="664">
                  <c:v>198783</c:v>
                </c:pt>
                <c:pt idx="665">
                  <c:v>201553</c:v>
                </c:pt>
                <c:pt idx="666">
                  <c:v>203709</c:v>
                </c:pt>
                <c:pt idx="667">
                  <c:v>203951</c:v>
                </c:pt>
                <c:pt idx="668">
                  <c:v>205480</c:v>
                </c:pt>
                <c:pt idx="669">
                  <c:v>208588</c:v>
                </c:pt>
                <c:pt idx="670">
                  <c:v>218262</c:v>
                </c:pt>
                <c:pt idx="671">
                  <c:v>213160</c:v>
                </c:pt>
                <c:pt idx="672">
                  <c:v>211106</c:v>
                </c:pt>
                <c:pt idx="673">
                  <c:v>209819</c:v>
                </c:pt>
                <c:pt idx="674">
                  <c:v>213394</c:v>
                </c:pt>
                <c:pt idx="675">
                  <c:v>210843</c:v>
                </c:pt>
                <c:pt idx="676">
                  <c:v>213107</c:v>
                </c:pt>
                <c:pt idx="677">
                  <c:v>212072</c:v>
                </c:pt>
                <c:pt idx="678">
                  <c:v>214472</c:v>
                </c:pt>
                <c:pt idx="679">
                  <c:v>215269</c:v>
                </c:pt>
                <c:pt idx="680">
                  <c:v>221462</c:v>
                </c:pt>
              </c:numCache>
            </c:numRef>
          </c:val>
          <c:smooth val="0"/>
          <c:extLst>
            <c:ext xmlns:c16="http://schemas.microsoft.com/office/drawing/2014/chart" uri="{C3380CC4-5D6E-409C-BE32-E72D297353CC}">
              <c16:uniqueId val="{00000000-DB44-410A-98FE-0DB1A08198BD}"/>
            </c:ext>
          </c:extLst>
        </c:ser>
        <c:dLbls>
          <c:showLegendKey val="0"/>
          <c:showVal val="0"/>
          <c:showCatName val="0"/>
          <c:showSerName val="0"/>
          <c:showPercent val="0"/>
          <c:showBubbleSize val="0"/>
        </c:dLbls>
        <c:smooth val="0"/>
        <c:axId val="895095935"/>
        <c:axId val="895107999"/>
      </c:lineChart>
      <c:dateAx>
        <c:axId val="89509593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5107999"/>
        <c:crosses val="autoZero"/>
        <c:auto val="1"/>
        <c:lblOffset val="100"/>
        <c:baseTimeUnit val="days"/>
      </c:dateAx>
      <c:valAx>
        <c:axId val="895107999"/>
        <c:scaling>
          <c:orientation val="minMax"/>
          <c:min val="90000"/>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5095935"/>
        <c:crosses val="autoZero"/>
        <c:crossBetween val="between"/>
        <c:majorUnit val="10000"/>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'Menkul Kıymet - Güncel'!#REF!</c:f>
              <c:strCache>
                <c:ptCount val="1"/>
                <c:pt idx="0">
                  <c:v>#BAŞV!</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'Menkul Kıymet - Güncel'!$B$123:$B$144</c:f>
              <c:strCache>
                <c:ptCount val="2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strCache>
            </c:strRef>
          </c:cat>
          <c:val>
            <c:numRef>
              <c:f>'Menkul Kıymet - Güncel'!#REF!</c:f>
              <c:numCache>
                <c:formatCode>#,##0.00</c:formatCode>
                <c:ptCount val="22"/>
                <c:pt idx="0">
                  <c:v>26666.799999999999</c:v>
                </c:pt>
                <c:pt idx="1">
                  <c:v>25389.48</c:v>
                </c:pt>
                <c:pt idx="2">
                  <c:v>27514.86</c:v>
                </c:pt>
                <c:pt idx="3">
                  <c:v>26111.27</c:v>
                </c:pt>
                <c:pt idx="4">
                  <c:v>24873.83</c:v>
                </c:pt>
                <c:pt idx="5">
                  <c:v>23924.79</c:v>
                </c:pt>
                <c:pt idx="6">
                  <c:v>25473.59</c:v>
                </c:pt>
                <c:pt idx="7">
                  <c:v>25633.7</c:v>
                </c:pt>
                <c:pt idx="8">
                  <c:v>26381.473000000002</c:v>
                </c:pt>
                <c:pt idx="9">
                  <c:v>27495.65</c:v>
                </c:pt>
                <c:pt idx="10">
                  <c:v>26409.14</c:v>
                </c:pt>
                <c:pt idx="11">
                  <c:v>25507.68</c:v>
                </c:pt>
                <c:pt idx="12">
                  <c:v>24408.17</c:v>
                </c:pt>
                <c:pt idx="13">
                  <c:v>24763.942299999999</c:v>
                </c:pt>
                <c:pt idx="14">
                  <c:v>25880.799999999999</c:v>
                </c:pt>
                <c:pt idx="15">
                  <c:v>25277.200000000001</c:v>
                </c:pt>
                <c:pt idx="16">
                  <c:v>23746.9</c:v>
                </c:pt>
                <c:pt idx="17">
                  <c:v>22501.68</c:v>
                </c:pt>
                <c:pt idx="18">
                  <c:v>24936.240000000002</c:v>
                </c:pt>
                <c:pt idx="19">
                  <c:v>22660.92</c:v>
                </c:pt>
                <c:pt idx="20">
                  <c:v>21499.191599999998</c:v>
                </c:pt>
                <c:pt idx="21">
                  <c:v>23330.73</c:v>
                </c:pt>
              </c:numCache>
            </c:numRef>
          </c:val>
          <c:extLst>
            <c:ext xmlns:c16="http://schemas.microsoft.com/office/drawing/2014/chart" uri="{C3380CC4-5D6E-409C-BE32-E72D297353CC}">
              <c16:uniqueId val="{00000000-31F1-4F5B-9E7C-B67AEBDA862F}"/>
            </c:ext>
          </c:extLst>
        </c:ser>
        <c:ser>
          <c:idx val="1"/>
          <c:order val="1"/>
          <c:tx>
            <c:strRef>
              <c:f>'Menkul Kıymet - Güncel'!#REF!</c:f>
              <c:strCache>
                <c:ptCount val="1"/>
                <c:pt idx="0">
                  <c:v>#BAŞV!</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'Menkul Kıymet - Güncel'!$B$123:$B$144</c:f>
              <c:strCache>
                <c:ptCount val="2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strCache>
            </c:strRef>
          </c:cat>
          <c:val>
            <c:numRef>
              <c:f>'Menkul Kıymet - Güncel'!#REF!</c:f>
              <c:numCache>
                <c:formatCode>#,##0.00</c:formatCode>
                <c:ptCount val="22"/>
                <c:pt idx="0">
                  <c:v>1203.21</c:v>
                </c:pt>
                <c:pt idx="1">
                  <c:v>1260.24</c:v>
                </c:pt>
                <c:pt idx="2">
                  <c:v>1277.73</c:v>
                </c:pt>
                <c:pt idx="3">
                  <c:v>1256.18</c:v>
                </c:pt>
                <c:pt idx="4">
                  <c:v>1292.55</c:v>
                </c:pt>
                <c:pt idx="5">
                  <c:v>1302.32</c:v>
                </c:pt>
                <c:pt idx="6">
                  <c:v>1282.75</c:v>
                </c:pt>
                <c:pt idx="7">
                  <c:v>1309.24</c:v>
                </c:pt>
                <c:pt idx="8">
                  <c:v>1382.85</c:v>
                </c:pt>
                <c:pt idx="9">
                  <c:v>1307.0999999999999</c:v>
                </c:pt>
                <c:pt idx="10">
                  <c:v>1233.33</c:v>
                </c:pt>
                <c:pt idx="11">
                  <c:v>1205</c:v>
                </c:pt>
                <c:pt idx="12">
                  <c:v>1243</c:v>
                </c:pt>
                <c:pt idx="13">
                  <c:v>1225.04</c:v>
                </c:pt>
                <c:pt idx="14">
                  <c:v>1147.52</c:v>
                </c:pt>
                <c:pt idx="15">
                  <c:v>1110.4100000000001</c:v>
                </c:pt>
                <c:pt idx="16">
                  <c:v>1097.3900000000001</c:v>
                </c:pt>
                <c:pt idx="17">
                  <c:v>1046.29</c:v>
                </c:pt>
                <c:pt idx="18">
                  <c:v>957.56</c:v>
                </c:pt>
                <c:pt idx="19">
                  <c:v>1126.24</c:v>
                </c:pt>
                <c:pt idx="20">
                  <c:v>1104.57</c:v>
                </c:pt>
                <c:pt idx="21">
                  <c:v>1027.8</c:v>
                </c:pt>
              </c:numCache>
            </c:numRef>
          </c:val>
          <c:extLst>
            <c:ext xmlns:c16="http://schemas.microsoft.com/office/drawing/2014/chart" uri="{C3380CC4-5D6E-409C-BE32-E72D297353CC}">
              <c16:uniqueId val="{00000001-31F1-4F5B-9E7C-B67AEBDA862F}"/>
            </c:ext>
          </c:extLst>
        </c:ser>
        <c:ser>
          <c:idx val="3"/>
          <c:order val="2"/>
          <c:tx>
            <c:strRef>
              <c:f>'Menkul Kıymet - Güncel'!$D$122</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'Menkul Kıymet - Güncel'!$B$123:$B$144</c:f>
              <c:strCache>
                <c:ptCount val="2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strCache>
            </c:strRef>
          </c:cat>
          <c:val>
            <c:numRef>
              <c:f>'Menkul Kıymet - Güncel'!$D$123:$D$144</c:f>
              <c:numCache>
                <c:formatCode>#,##0.00</c:formatCode>
                <c:ptCount val="22"/>
              </c:numCache>
            </c:numRef>
          </c:val>
          <c:extLst>
            <c:ext xmlns:c16="http://schemas.microsoft.com/office/drawing/2014/chart" uri="{C3380CC4-5D6E-409C-BE32-E72D297353CC}">
              <c16:uniqueId val="{00000002-31F1-4F5B-9E7C-B67AEBDA862F}"/>
            </c:ext>
          </c:extLst>
        </c:ser>
        <c:dLbls>
          <c:showLegendKey val="0"/>
          <c:showVal val="0"/>
          <c:showCatName val="0"/>
          <c:showSerName val="0"/>
          <c:showPercent val="0"/>
          <c:showBubbleSize val="0"/>
        </c:dLbls>
        <c:gapWidth val="219"/>
        <c:overlap val="-27"/>
        <c:axId val="640639680"/>
        <c:axId val="640640096"/>
      </c:barChart>
      <c:lineChart>
        <c:grouping val="standard"/>
        <c:varyColors val="0"/>
        <c:ser>
          <c:idx val="6"/>
          <c:order val="3"/>
          <c:tx>
            <c:strRef>
              <c:f>'Menkul Kıymet - Güncel'!$K$122</c:f>
              <c:strCache>
                <c:ptCount val="1"/>
                <c:pt idx="0">
                  <c:v>2023 Başl. Küm. Flow</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cat>
            <c:strRef>
              <c:f>'Menkul Kıymet - Güncel'!$B$123:$B$269</c:f>
              <c:strCache>
                <c:ptCount val="147"/>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pt idx="22">
                  <c:v>9.06.2023</c:v>
                </c:pt>
                <c:pt idx="23">
                  <c:v>16.06.2023</c:v>
                </c:pt>
                <c:pt idx="24">
                  <c:v>23.06.2023</c:v>
                </c:pt>
                <c:pt idx="25">
                  <c:v>30.06.2023</c:v>
                </c:pt>
                <c:pt idx="26">
                  <c:v>7.07.2023</c:v>
                </c:pt>
                <c:pt idx="27">
                  <c:v>14.07.2023</c:v>
                </c:pt>
                <c:pt idx="28">
                  <c:v>21.07.2023</c:v>
                </c:pt>
                <c:pt idx="29">
                  <c:v>28.07.2023</c:v>
                </c:pt>
                <c:pt idx="30">
                  <c:v>4.08.2023</c:v>
                </c:pt>
                <c:pt idx="31">
                  <c:v>11.08.2023</c:v>
                </c:pt>
                <c:pt idx="32">
                  <c:v>18.08.2023</c:v>
                </c:pt>
                <c:pt idx="33">
                  <c:v>25.08.2023</c:v>
                </c:pt>
                <c:pt idx="34">
                  <c:v>1.09.2023</c:v>
                </c:pt>
                <c:pt idx="35">
                  <c:v>8.09.2023</c:v>
                </c:pt>
                <c:pt idx="36">
                  <c:v>15.09.2023</c:v>
                </c:pt>
                <c:pt idx="37">
                  <c:v>22.09.2023</c:v>
                </c:pt>
                <c:pt idx="38">
                  <c:v>29.09.2023</c:v>
                </c:pt>
                <c:pt idx="39">
                  <c:v>6.10.2023</c:v>
                </c:pt>
                <c:pt idx="40">
                  <c:v>13.10.2023</c:v>
                </c:pt>
                <c:pt idx="41">
                  <c:v>20.10.2023</c:v>
                </c:pt>
                <c:pt idx="42">
                  <c:v>27.10.2023</c:v>
                </c:pt>
                <c:pt idx="43">
                  <c:v>3.11.2023</c:v>
                </c:pt>
                <c:pt idx="44">
                  <c:v>10.11.2023</c:v>
                </c:pt>
                <c:pt idx="45">
                  <c:v>17.11.2023</c:v>
                </c:pt>
                <c:pt idx="46">
                  <c:v>24.11.2023</c:v>
                </c:pt>
                <c:pt idx="47">
                  <c:v>1.12.2023</c:v>
                </c:pt>
                <c:pt idx="48">
                  <c:v>8.12.2023</c:v>
                </c:pt>
                <c:pt idx="49">
                  <c:v>15.12.2023</c:v>
                </c:pt>
                <c:pt idx="50">
                  <c:v>22.12.2023</c:v>
                </c:pt>
                <c:pt idx="51">
                  <c:v>29.12.2023</c:v>
                </c:pt>
                <c:pt idx="52">
                  <c:v>5.01.2024</c:v>
                </c:pt>
                <c:pt idx="53">
                  <c:v>12.01.2024</c:v>
                </c:pt>
                <c:pt idx="54">
                  <c:v>19.01.2024</c:v>
                </c:pt>
                <c:pt idx="55">
                  <c:v>26.01.2024</c:v>
                </c:pt>
                <c:pt idx="56">
                  <c:v>2.02.2024</c:v>
                </c:pt>
                <c:pt idx="57">
                  <c:v>9.02.2024</c:v>
                </c:pt>
                <c:pt idx="58">
                  <c:v>16.02.2024</c:v>
                </c:pt>
                <c:pt idx="59">
                  <c:v>23.02.2024</c:v>
                </c:pt>
                <c:pt idx="60">
                  <c:v>1.03.2024</c:v>
                </c:pt>
                <c:pt idx="61">
                  <c:v>8.03.2024</c:v>
                </c:pt>
                <c:pt idx="62">
                  <c:v>15.03.2024</c:v>
                </c:pt>
                <c:pt idx="63">
                  <c:v>22.03.2024</c:v>
                </c:pt>
                <c:pt idx="64">
                  <c:v>29.03.2024</c:v>
                </c:pt>
                <c:pt idx="65">
                  <c:v>5.04.2024</c:v>
                </c:pt>
                <c:pt idx="66">
                  <c:v>12.04.2024</c:v>
                </c:pt>
                <c:pt idx="67">
                  <c:v>19.04.2024</c:v>
                </c:pt>
                <c:pt idx="68">
                  <c:v>26.04.2024</c:v>
                </c:pt>
                <c:pt idx="69">
                  <c:v>3.05.2024</c:v>
                </c:pt>
                <c:pt idx="70">
                  <c:v>10.05.2024</c:v>
                </c:pt>
                <c:pt idx="71">
                  <c:v>17.05.2024</c:v>
                </c:pt>
                <c:pt idx="72">
                  <c:v>24.05.2024</c:v>
                </c:pt>
                <c:pt idx="73">
                  <c:v>31.05.2024</c:v>
                </c:pt>
                <c:pt idx="74">
                  <c:v>7.06.2024</c:v>
                </c:pt>
                <c:pt idx="75">
                  <c:v>14.06.2024</c:v>
                </c:pt>
                <c:pt idx="76">
                  <c:v>21.06.2024</c:v>
                </c:pt>
                <c:pt idx="77">
                  <c:v>28.06.2024</c:v>
                </c:pt>
                <c:pt idx="78">
                  <c:v>5.07.2024</c:v>
                </c:pt>
                <c:pt idx="79">
                  <c:v>12.07.2024</c:v>
                </c:pt>
                <c:pt idx="80">
                  <c:v>19.07.2024</c:v>
                </c:pt>
                <c:pt idx="81">
                  <c:v>26.07.2024</c:v>
                </c:pt>
                <c:pt idx="82">
                  <c:v>2.08.2024</c:v>
                </c:pt>
                <c:pt idx="83">
                  <c:v>9.08.2024</c:v>
                </c:pt>
                <c:pt idx="84">
                  <c:v>16.08.2024</c:v>
                </c:pt>
                <c:pt idx="85">
                  <c:v>23.08.2024</c:v>
                </c:pt>
                <c:pt idx="86">
                  <c:v>30.08.2024</c:v>
                </c:pt>
                <c:pt idx="87">
                  <c:v>6.09.2024</c:v>
                </c:pt>
                <c:pt idx="88">
                  <c:v>13.09.2024</c:v>
                </c:pt>
                <c:pt idx="89">
                  <c:v>20.09.2024</c:v>
                </c:pt>
                <c:pt idx="90">
                  <c:v>27.09.2024</c:v>
                </c:pt>
                <c:pt idx="91">
                  <c:v>4.10.2024</c:v>
                </c:pt>
                <c:pt idx="92">
                  <c:v>11.10.2024</c:v>
                </c:pt>
                <c:pt idx="93">
                  <c:v>18.10.2024</c:v>
                </c:pt>
                <c:pt idx="94">
                  <c:v>25.10.2024</c:v>
                </c:pt>
                <c:pt idx="95">
                  <c:v>1.11.2024</c:v>
                </c:pt>
                <c:pt idx="96">
                  <c:v>8.11.2024</c:v>
                </c:pt>
                <c:pt idx="97">
                  <c:v>15.11.2024</c:v>
                </c:pt>
                <c:pt idx="98">
                  <c:v>22.11.2024</c:v>
                </c:pt>
                <c:pt idx="99">
                  <c:v>29.11.2024</c:v>
                </c:pt>
                <c:pt idx="100">
                  <c:v>6.12.2024</c:v>
                </c:pt>
                <c:pt idx="101">
                  <c:v>13.12.2024</c:v>
                </c:pt>
                <c:pt idx="102">
                  <c:v>20.12.2024</c:v>
                </c:pt>
                <c:pt idx="103">
                  <c:v>27.12.2024</c:v>
                </c:pt>
                <c:pt idx="104">
                  <c:v>3.01.2025</c:v>
                </c:pt>
                <c:pt idx="105">
                  <c:v>10.01.2025</c:v>
                </c:pt>
                <c:pt idx="106">
                  <c:v>17.01.2025</c:v>
                </c:pt>
                <c:pt idx="107">
                  <c:v>24.01.2025</c:v>
                </c:pt>
                <c:pt idx="108">
                  <c:v>31.01.2025</c:v>
                </c:pt>
                <c:pt idx="109">
                  <c:v>7.02.2025</c:v>
                </c:pt>
                <c:pt idx="110">
                  <c:v>14.02.2025</c:v>
                </c:pt>
                <c:pt idx="111">
                  <c:v>21.02.2025</c:v>
                </c:pt>
                <c:pt idx="112">
                  <c:v>28.02.2025</c:v>
                </c:pt>
                <c:pt idx="113">
                  <c:v>7.03.2025</c:v>
                </c:pt>
                <c:pt idx="114">
                  <c:v>14.03.2025</c:v>
                </c:pt>
                <c:pt idx="115">
                  <c:v>21.03.2025</c:v>
                </c:pt>
                <c:pt idx="116">
                  <c:v>28.03.2025</c:v>
                </c:pt>
                <c:pt idx="117">
                  <c:v>4.04.2025</c:v>
                </c:pt>
                <c:pt idx="118">
                  <c:v>11.04.2025</c:v>
                </c:pt>
                <c:pt idx="119">
                  <c:v>18.04.2025</c:v>
                </c:pt>
                <c:pt idx="120">
                  <c:v>25.04.2025</c:v>
                </c:pt>
                <c:pt idx="121">
                  <c:v>2.05.2025</c:v>
                </c:pt>
                <c:pt idx="122">
                  <c:v>9.05.2025</c:v>
                </c:pt>
                <c:pt idx="123">
                  <c:v>16.05.2025</c:v>
                </c:pt>
                <c:pt idx="124">
                  <c:v>23.05.2025</c:v>
                </c:pt>
                <c:pt idx="125">
                  <c:v>30.05.2025</c:v>
                </c:pt>
                <c:pt idx="126">
                  <c:v>6.06.2025</c:v>
                </c:pt>
                <c:pt idx="127">
                  <c:v>13.06.2025</c:v>
                </c:pt>
                <c:pt idx="128">
                  <c:v>20.06.2025</c:v>
                </c:pt>
                <c:pt idx="129">
                  <c:v>27.06.2025</c:v>
                </c:pt>
                <c:pt idx="130">
                  <c:v>4.07.2025</c:v>
                </c:pt>
                <c:pt idx="131">
                  <c:v>11.07.2025</c:v>
                </c:pt>
                <c:pt idx="132">
                  <c:v>18.07.2025</c:v>
                </c:pt>
                <c:pt idx="133">
                  <c:v>25.07.2025</c:v>
                </c:pt>
                <c:pt idx="134">
                  <c:v>1.08.2025</c:v>
                </c:pt>
                <c:pt idx="135">
                  <c:v>8.08.2025</c:v>
                </c:pt>
                <c:pt idx="136">
                  <c:v>15.08.2025</c:v>
                </c:pt>
                <c:pt idx="137">
                  <c:v>22.08.2025</c:v>
                </c:pt>
                <c:pt idx="138">
                  <c:v>29.08.2025</c:v>
                </c:pt>
                <c:pt idx="139">
                  <c:v>5.09.2025</c:v>
                </c:pt>
                <c:pt idx="140">
                  <c:v>12.09.2025</c:v>
                </c:pt>
                <c:pt idx="141">
                  <c:v>19.09.2025</c:v>
                </c:pt>
                <c:pt idx="142">
                  <c:v>26.09.2025</c:v>
                </c:pt>
                <c:pt idx="143">
                  <c:v>3.10.2025</c:v>
                </c:pt>
                <c:pt idx="144">
                  <c:v>10.10.2025</c:v>
                </c:pt>
                <c:pt idx="145">
                  <c:v>17.10.2025</c:v>
                </c:pt>
                <c:pt idx="146">
                  <c:v>24.10.2025</c:v>
                </c:pt>
              </c:strCache>
            </c:strRef>
          </c:cat>
          <c:val>
            <c:numRef>
              <c:f>'Menkul Kıymet - Güncel'!$K$123:$K$270</c:f>
              <c:numCache>
                <c:formatCode>#,##0.00</c:formatCode>
                <c:ptCount val="148"/>
                <c:pt idx="0">
                  <c:v>-407.21</c:v>
                </c:pt>
                <c:pt idx="1">
                  <c:v>-259.53999999999996</c:v>
                </c:pt>
                <c:pt idx="2">
                  <c:v>-592.31999999999994</c:v>
                </c:pt>
                <c:pt idx="3">
                  <c:v>-569.87999999999988</c:v>
                </c:pt>
                <c:pt idx="4">
                  <c:v>-437.4199999999999</c:v>
                </c:pt>
                <c:pt idx="5">
                  <c:v>-303.26999999999987</c:v>
                </c:pt>
                <c:pt idx="6">
                  <c:v>-332.70999999999987</c:v>
                </c:pt>
                <c:pt idx="7">
                  <c:v>-580.1099999999999</c:v>
                </c:pt>
                <c:pt idx="8">
                  <c:v>-374.11999999999989</c:v>
                </c:pt>
                <c:pt idx="9">
                  <c:v>-483.84999999999991</c:v>
                </c:pt>
                <c:pt idx="10">
                  <c:v>-720.65999999999985</c:v>
                </c:pt>
                <c:pt idx="11">
                  <c:v>-808.59999999999991</c:v>
                </c:pt>
                <c:pt idx="12">
                  <c:v>-854.37999999999988</c:v>
                </c:pt>
                <c:pt idx="13">
                  <c:v>-915.81999999999994</c:v>
                </c:pt>
                <c:pt idx="14">
                  <c:v>-742.83999999999992</c:v>
                </c:pt>
                <c:pt idx="15">
                  <c:v>-729.79</c:v>
                </c:pt>
                <c:pt idx="16">
                  <c:v>-897.23</c:v>
                </c:pt>
                <c:pt idx="17">
                  <c:v>-1011.88</c:v>
                </c:pt>
                <c:pt idx="18">
                  <c:v>-1182.5899999999999</c:v>
                </c:pt>
                <c:pt idx="19">
                  <c:v>-1214.3699999999999</c:v>
                </c:pt>
                <c:pt idx="20">
                  <c:v>-1591.2808</c:v>
                </c:pt>
                <c:pt idx="21">
                  <c:v>-1628.2808</c:v>
                </c:pt>
                <c:pt idx="22">
                  <c:v>-1341.2808</c:v>
                </c:pt>
                <c:pt idx="23">
                  <c:v>-1044.0808</c:v>
                </c:pt>
                <c:pt idx="24">
                  <c:v>-631.08079999999995</c:v>
                </c:pt>
                <c:pt idx="25">
                  <c:v>-480.48079999999993</c:v>
                </c:pt>
                <c:pt idx="26">
                  <c:v>-192.08079999999995</c:v>
                </c:pt>
                <c:pt idx="27">
                  <c:v>-66.080799999999954</c:v>
                </c:pt>
                <c:pt idx="28">
                  <c:v>55.519200000000055</c:v>
                </c:pt>
                <c:pt idx="29">
                  <c:v>225.71920000000006</c:v>
                </c:pt>
                <c:pt idx="30">
                  <c:v>385.31920000000002</c:v>
                </c:pt>
                <c:pt idx="31">
                  <c:v>293.11920000000003</c:v>
                </c:pt>
                <c:pt idx="32">
                  <c:v>218.99920000000003</c:v>
                </c:pt>
                <c:pt idx="33">
                  <c:v>-142.32079999999996</c:v>
                </c:pt>
                <c:pt idx="34">
                  <c:v>486.51920000000007</c:v>
                </c:pt>
                <c:pt idx="35">
                  <c:v>457.51920000000007</c:v>
                </c:pt>
                <c:pt idx="36">
                  <c:v>264.11920000000009</c:v>
                </c:pt>
                <c:pt idx="37">
                  <c:v>430.31920000000008</c:v>
                </c:pt>
                <c:pt idx="38">
                  <c:v>350.21920000000011</c:v>
                </c:pt>
                <c:pt idx="39">
                  <c:v>76.119200000000092</c:v>
                </c:pt>
                <c:pt idx="40">
                  <c:v>62.419200000000089</c:v>
                </c:pt>
                <c:pt idx="41">
                  <c:v>-36.180799999999905</c:v>
                </c:pt>
                <c:pt idx="42">
                  <c:v>-114.48079999999992</c:v>
                </c:pt>
                <c:pt idx="43">
                  <c:v>-1.5807999999999112</c:v>
                </c:pt>
                <c:pt idx="44">
                  <c:v>136.71920000000011</c:v>
                </c:pt>
                <c:pt idx="45">
                  <c:v>261.11920000000009</c:v>
                </c:pt>
                <c:pt idx="46">
                  <c:v>572.71920000000011</c:v>
                </c:pt>
                <c:pt idx="47">
                  <c:v>1101.3191999999999</c:v>
                </c:pt>
                <c:pt idx="48">
                  <c:v>2554.3191999999999</c:v>
                </c:pt>
                <c:pt idx="49">
                  <c:v>3131.2192</c:v>
                </c:pt>
                <c:pt idx="50">
                  <c:v>3305.0192000000002</c:v>
                </c:pt>
                <c:pt idx="51">
                  <c:v>3349.9692</c:v>
                </c:pt>
                <c:pt idx="52">
                  <c:v>3004.3692000000001</c:v>
                </c:pt>
                <c:pt idx="53">
                  <c:v>3585.3692000000001</c:v>
                </c:pt>
                <c:pt idx="54">
                  <c:v>3690.6692000000003</c:v>
                </c:pt>
                <c:pt idx="55">
                  <c:v>3701.9692000000005</c:v>
                </c:pt>
                <c:pt idx="56">
                  <c:v>3819.9692000000005</c:v>
                </c:pt>
                <c:pt idx="57">
                  <c:v>3870.2692000000006</c:v>
                </c:pt>
                <c:pt idx="58">
                  <c:v>3908.5692000000008</c:v>
                </c:pt>
                <c:pt idx="59">
                  <c:v>3839.1692000000007</c:v>
                </c:pt>
                <c:pt idx="60">
                  <c:v>3709.3692000000005</c:v>
                </c:pt>
                <c:pt idx="61">
                  <c:v>3156.9692000000005</c:v>
                </c:pt>
                <c:pt idx="62">
                  <c:v>2930.9692000000005</c:v>
                </c:pt>
                <c:pt idx="63">
                  <c:v>3255.9692000000005</c:v>
                </c:pt>
                <c:pt idx="64">
                  <c:v>3632.9692000000005</c:v>
                </c:pt>
                <c:pt idx="65">
                  <c:v>4082.2692000000006</c:v>
                </c:pt>
                <c:pt idx="66">
                  <c:v>4280.409200000001</c:v>
                </c:pt>
                <c:pt idx="67">
                  <c:v>4252.159200000001</c:v>
                </c:pt>
                <c:pt idx="68">
                  <c:v>4701.0592000000006</c:v>
                </c:pt>
                <c:pt idx="69">
                  <c:v>5771.0592000000006</c:v>
                </c:pt>
                <c:pt idx="70">
                  <c:v>8687.7592000000004</c:v>
                </c:pt>
                <c:pt idx="71">
                  <c:v>9794.0591999999997</c:v>
                </c:pt>
                <c:pt idx="72">
                  <c:v>11336.1592</c:v>
                </c:pt>
                <c:pt idx="73">
                  <c:v>10902.1592</c:v>
                </c:pt>
                <c:pt idx="74">
                  <c:v>10900.1592</c:v>
                </c:pt>
                <c:pt idx="75">
                  <c:v>11252.1592</c:v>
                </c:pt>
                <c:pt idx="76">
                  <c:v>11128.1592</c:v>
                </c:pt>
                <c:pt idx="77">
                  <c:v>10221.359200000001</c:v>
                </c:pt>
                <c:pt idx="78">
                  <c:v>11857.359200000001</c:v>
                </c:pt>
                <c:pt idx="79">
                  <c:v>12695.359200000001</c:v>
                </c:pt>
                <c:pt idx="80">
                  <c:v>12119.359200000001</c:v>
                </c:pt>
                <c:pt idx="81">
                  <c:v>13351.359200000001</c:v>
                </c:pt>
                <c:pt idx="82">
                  <c:v>13020.359200000001</c:v>
                </c:pt>
                <c:pt idx="83">
                  <c:v>12714.459200000001</c:v>
                </c:pt>
                <c:pt idx="84">
                  <c:v>13820.859200000001</c:v>
                </c:pt>
                <c:pt idx="85">
                  <c:v>12860.859200000001</c:v>
                </c:pt>
                <c:pt idx="86">
                  <c:v>13524.2592</c:v>
                </c:pt>
                <c:pt idx="87">
                  <c:v>12611.2592</c:v>
                </c:pt>
                <c:pt idx="88">
                  <c:v>13937.2592</c:v>
                </c:pt>
                <c:pt idx="89">
                  <c:v>15615.359200000001</c:v>
                </c:pt>
                <c:pt idx="90">
                  <c:v>15378.559200000002</c:v>
                </c:pt>
                <c:pt idx="91">
                  <c:v>14963.459200000001</c:v>
                </c:pt>
                <c:pt idx="92">
                  <c:v>15038.459200000001</c:v>
                </c:pt>
                <c:pt idx="93">
                  <c:v>15080.459200000001</c:v>
                </c:pt>
                <c:pt idx="94">
                  <c:v>14904.459200000001</c:v>
                </c:pt>
                <c:pt idx="95">
                  <c:v>15635.459200000001</c:v>
                </c:pt>
                <c:pt idx="96">
                  <c:v>15621.459200000001</c:v>
                </c:pt>
                <c:pt idx="97">
                  <c:v>17387.0592</c:v>
                </c:pt>
                <c:pt idx="98">
                  <c:v>16301.0592</c:v>
                </c:pt>
                <c:pt idx="99">
                  <c:v>17191.0592</c:v>
                </c:pt>
                <c:pt idx="100">
                  <c:v>16932.0592</c:v>
                </c:pt>
                <c:pt idx="101">
                  <c:v>17007.7592</c:v>
                </c:pt>
                <c:pt idx="102">
                  <c:v>17174.7592</c:v>
                </c:pt>
                <c:pt idx="103">
                  <c:v>16827.7592</c:v>
                </c:pt>
                <c:pt idx="104">
                  <c:v>17056.859199999999</c:v>
                </c:pt>
                <c:pt idx="105">
                  <c:v>17305.0592</c:v>
                </c:pt>
                <c:pt idx="106">
                  <c:v>18477.0592</c:v>
                </c:pt>
                <c:pt idx="107">
                  <c:v>19204.0592</c:v>
                </c:pt>
                <c:pt idx="108">
                  <c:v>18611.0592</c:v>
                </c:pt>
                <c:pt idx="109">
                  <c:v>17072.0592</c:v>
                </c:pt>
                <c:pt idx="110">
                  <c:v>19031.0592</c:v>
                </c:pt>
                <c:pt idx="111">
                  <c:v>19283.0592</c:v>
                </c:pt>
                <c:pt idx="112">
                  <c:v>19229.0592</c:v>
                </c:pt>
                <c:pt idx="113">
                  <c:v>19286.0592</c:v>
                </c:pt>
                <c:pt idx="114">
                  <c:v>21231.0592</c:v>
                </c:pt>
                <c:pt idx="115">
                  <c:v>20349.0592</c:v>
                </c:pt>
                <c:pt idx="116">
                  <c:v>17397.0592</c:v>
                </c:pt>
                <c:pt idx="117">
                  <c:v>14952.0592</c:v>
                </c:pt>
                <c:pt idx="118">
                  <c:v>11855.0592</c:v>
                </c:pt>
                <c:pt idx="119">
                  <c:v>11154.0592</c:v>
                </c:pt>
                <c:pt idx="120">
                  <c:v>11723.1492</c:v>
                </c:pt>
                <c:pt idx="121">
                  <c:v>10734.8192</c:v>
                </c:pt>
                <c:pt idx="122">
                  <c:v>11770.549199999999</c:v>
                </c:pt>
                <c:pt idx="123">
                  <c:v>13891.3092</c:v>
                </c:pt>
                <c:pt idx="124">
                  <c:v>14052.8992</c:v>
                </c:pt>
                <c:pt idx="125">
                  <c:v>13812.539199999999</c:v>
                </c:pt>
                <c:pt idx="126">
                  <c:v>12226.749199999998</c:v>
                </c:pt>
                <c:pt idx="127">
                  <c:v>13281.219199999998</c:v>
                </c:pt>
                <c:pt idx="128">
                  <c:v>13857.669199999998</c:v>
                </c:pt>
                <c:pt idx="129">
                  <c:v>14410.439199999999</c:v>
                </c:pt>
                <c:pt idx="130">
                  <c:v>17022.319199999998</c:v>
                </c:pt>
                <c:pt idx="131">
                  <c:v>16707.599199999997</c:v>
                </c:pt>
                <c:pt idx="132">
                  <c:v>16952.999199999998</c:v>
                </c:pt>
                <c:pt idx="133">
                  <c:v>17428.999199999998</c:v>
                </c:pt>
                <c:pt idx="134">
                  <c:v>17643.299199999998</c:v>
                </c:pt>
                <c:pt idx="135">
                  <c:v>17304.199199999999</c:v>
                </c:pt>
                <c:pt idx="136">
                  <c:v>18528.299199999998</c:v>
                </c:pt>
                <c:pt idx="137">
                  <c:v>18714.299199999998</c:v>
                </c:pt>
                <c:pt idx="138">
                  <c:v>19337.999199999998</c:v>
                </c:pt>
                <c:pt idx="139">
                  <c:v>18029.699199999999</c:v>
                </c:pt>
                <c:pt idx="140">
                  <c:v>18452.699199999999</c:v>
                </c:pt>
                <c:pt idx="141">
                  <c:v>19038.299199999998</c:v>
                </c:pt>
                <c:pt idx="142">
                  <c:v>19806.299199999998</c:v>
                </c:pt>
                <c:pt idx="143">
                  <c:v>19363.699199999999</c:v>
                </c:pt>
                <c:pt idx="144">
                  <c:v>19561.7592</c:v>
                </c:pt>
                <c:pt idx="145">
                  <c:v>19534.8092</c:v>
                </c:pt>
                <c:pt idx="146">
                  <c:v>18974.5092</c:v>
                </c:pt>
                <c:pt idx="147">
                  <c:v>19703.849200000001</c:v>
                </c:pt>
              </c:numCache>
            </c:numRef>
          </c:val>
          <c:smooth val="0"/>
          <c:extLst>
            <c:ext xmlns:c16="http://schemas.microsoft.com/office/drawing/2014/chart" uri="{C3380CC4-5D6E-409C-BE32-E72D297353CC}">
              <c16:uniqueId val="{00000003-31F1-4F5B-9E7C-B67AEBDA862F}"/>
            </c:ext>
          </c:extLst>
        </c:ser>
        <c:dLbls>
          <c:showLegendKey val="0"/>
          <c:showVal val="0"/>
          <c:showCatName val="0"/>
          <c:showSerName val="0"/>
          <c:showPercent val="0"/>
          <c:showBubbleSize val="0"/>
        </c:dLbls>
        <c:marker val="1"/>
        <c:smooth val="0"/>
        <c:axId val="640639680"/>
        <c:axId val="640640096"/>
      </c:lineChart>
      <c:catAx>
        <c:axId val="640639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40640096"/>
        <c:crosses val="autoZero"/>
        <c:auto val="1"/>
        <c:lblAlgn val="ctr"/>
        <c:lblOffset val="100"/>
        <c:noMultiLvlLbl val="0"/>
      </c:catAx>
      <c:valAx>
        <c:axId val="6406400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4063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tr-TR"/>
              <a:t>Yabancı Hisse ve Tahvil Alımı - Son 1 sene ve  YTD</a:t>
            </a:r>
          </a:p>
        </c:rich>
      </c:tx>
      <c:layout>
        <c:manualLayout>
          <c:xMode val="edge"/>
          <c:yMode val="edge"/>
          <c:x val="0.19338067166219219"/>
          <c:y val="0"/>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tr-TR"/>
        </a:p>
      </c:txPr>
    </c:title>
    <c:autoTitleDeleted val="0"/>
    <c:plotArea>
      <c:layout/>
      <c:barChart>
        <c:barDir val="col"/>
        <c:grouping val="clustered"/>
        <c:varyColors val="0"/>
        <c:ser>
          <c:idx val="0"/>
          <c:order val="0"/>
          <c:tx>
            <c:strRef>
              <c:f>'Menkul Kıymet - Güncel'!#REF!</c:f>
              <c:strCache>
                <c:ptCount val="1"/>
                <c:pt idx="0">
                  <c:v>#BAŞV!</c:v>
                </c:pt>
              </c:strCache>
            </c:strRef>
          </c:tx>
          <c:spPr>
            <a:solidFill>
              <a:schemeClr val="accent1"/>
            </a:solidFill>
            <a:ln>
              <a:noFill/>
            </a:ln>
            <a:effectLst/>
          </c:spPr>
          <c:invertIfNegative val="0"/>
          <c:cat>
            <c:strRef>
              <c:f>'Menkul Kıymet - Güncel'!$B$94:$B$144</c:f>
              <c:strCache>
                <c:ptCount val="51"/>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strCache>
            </c:strRef>
          </c:cat>
          <c:val>
            <c:numRef>
              <c:f>'Menkul Kıymet - Güncel'!#REF!</c:f>
              <c:numCache>
                <c:formatCode>#,##0.00</c:formatCode>
                <c:ptCount val="51"/>
                <c:pt idx="0">
                  <c:v>15210.14</c:v>
                </c:pt>
                <c:pt idx="1">
                  <c:v>15365.59</c:v>
                </c:pt>
                <c:pt idx="2">
                  <c:v>15297.33</c:v>
                </c:pt>
                <c:pt idx="3">
                  <c:v>14742.81</c:v>
                </c:pt>
                <c:pt idx="4">
                  <c:v>14388.16</c:v>
                </c:pt>
                <c:pt idx="5">
                  <c:v>14805.08</c:v>
                </c:pt>
                <c:pt idx="6">
                  <c:v>14851.75</c:v>
                </c:pt>
                <c:pt idx="7">
                  <c:v>15758.29</c:v>
                </c:pt>
                <c:pt idx="8">
                  <c:v>16915.39</c:v>
                </c:pt>
                <c:pt idx="9">
                  <c:v>18156.59</c:v>
                </c:pt>
                <c:pt idx="10">
                  <c:v>18706.599999999999</c:v>
                </c:pt>
                <c:pt idx="11">
                  <c:v>18860.43</c:v>
                </c:pt>
                <c:pt idx="12">
                  <c:v>20599.88</c:v>
                </c:pt>
                <c:pt idx="13">
                  <c:v>19773.5</c:v>
                </c:pt>
                <c:pt idx="14">
                  <c:v>19055.55</c:v>
                </c:pt>
                <c:pt idx="15">
                  <c:v>17583.62</c:v>
                </c:pt>
                <c:pt idx="16">
                  <c:v>19450</c:v>
                </c:pt>
                <c:pt idx="17">
                  <c:v>19485.78</c:v>
                </c:pt>
                <c:pt idx="18">
                  <c:v>21220.7</c:v>
                </c:pt>
                <c:pt idx="19">
                  <c:v>20844.12</c:v>
                </c:pt>
                <c:pt idx="20">
                  <c:v>22173.23</c:v>
                </c:pt>
                <c:pt idx="21">
                  <c:v>23773.38</c:v>
                </c:pt>
                <c:pt idx="22">
                  <c:v>23650.48</c:v>
                </c:pt>
                <c:pt idx="23">
                  <c:v>25717.31</c:v>
                </c:pt>
                <c:pt idx="24">
                  <c:v>26740.13</c:v>
                </c:pt>
                <c:pt idx="25">
                  <c:v>26036.87</c:v>
                </c:pt>
                <c:pt idx="26">
                  <c:v>27383.55</c:v>
                </c:pt>
                <c:pt idx="27">
                  <c:v>28149.919999999998</c:v>
                </c:pt>
                <c:pt idx="28">
                  <c:v>28772.65</c:v>
                </c:pt>
                <c:pt idx="29">
                  <c:v>26666.799999999999</c:v>
                </c:pt>
                <c:pt idx="30">
                  <c:v>25389.48</c:v>
                </c:pt>
                <c:pt idx="31">
                  <c:v>27514.86</c:v>
                </c:pt>
                <c:pt idx="32">
                  <c:v>26111.27</c:v>
                </c:pt>
                <c:pt idx="33">
                  <c:v>24873.83</c:v>
                </c:pt>
                <c:pt idx="34">
                  <c:v>23924.79</c:v>
                </c:pt>
                <c:pt idx="35">
                  <c:v>25473.59</c:v>
                </c:pt>
                <c:pt idx="36">
                  <c:v>25633.7</c:v>
                </c:pt>
                <c:pt idx="37">
                  <c:v>26381.473000000002</c:v>
                </c:pt>
                <c:pt idx="38">
                  <c:v>27495.65</c:v>
                </c:pt>
                <c:pt idx="39">
                  <c:v>26409.14</c:v>
                </c:pt>
                <c:pt idx="40">
                  <c:v>25507.68</c:v>
                </c:pt>
                <c:pt idx="41">
                  <c:v>24408.17</c:v>
                </c:pt>
                <c:pt idx="42">
                  <c:v>24763.942299999999</c:v>
                </c:pt>
                <c:pt idx="43">
                  <c:v>25880.799999999999</c:v>
                </c:pt>
                <c:pt idx="44">
                  <c:v>25277.200000000001</c:v>
                </c:pt>
                <c:pt idx="45">
                  <c:v>23746.9</c:v>
                </c:pt>
                <c:pt idx="46">
                  <c:v>22501.68</c:v>
                </c:pt>
                <c:pt idx="47">
                  <c:v>24936.240000000002</c:v>
                </c:pt>
                <c:pt idx="48">
                  <c:v>22660.92</c:v>
                </c:pt>
                <c:pt idx="49">
                  <c:v>21499.191599999998</c:v>
                </c:pt>
                <c:pt idx="50">
                  <c:v>23330.73</c:v>
                </c:pt>
              </c:numCache>
            </c:numRef>
          </c:val>
          <c:extLst>
            <c:ext xmlns:c16="http://schemas.microsoft.com/office/drawing/2014/chart" uri="{C3380CC4-5D6E-409C-BE32-E72D297353CC}">
              <c16:uniqueId val="{00000000-5616-4E11-9F5A-43FFA0A49AE6}"/>
            </c:ext>
          </c:extLst>
        </c:ser>
        <c:ser>
          <c:idx val="1"/>
          <c:order val="1"/>
          <c:tx>
            <c:strRef>
              <c:f>'Menkul Kıymet - Güncel'!#REF!</c:f>
              <c:strCache>
                <c:ptCount val="1"/>
                <c:pt idx="0">
                  <c:v>#BAŞV!</c:v>
                </c:pt>
              </c:strCache>
            </c:strRef>
          </c:tx>
          <c:spPr>
            <a:solidFill>
              <a:schemeClr val="accent2"/>
            </a:solidFill>
            <a:ln>
              <a:noFill/>
            </a:ln>
            <a:effectLst/>
          </c:spPr>
          <c:invertIfNegative val="0"/>
          <c:cat>
            <c:strRef>
              <c:f>'Menkul Kıymet - Güncel'!$B$94:$B$144</c:f>
              <c:strCache>
                <c:ptCount val="51"/>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strCache>
            </c:strRef>
          </c:cat>
          <c:val>
            <c:numRef>
              <c:f>'Menkul Kıymet - Güncel'!#REF!</c:f>
              <c:numCache>
                <c:formatCode>#,##0.00</c:formatCode>
                <c:ptCount val="51"/>
                <c:pt idx="0">
                  <c:v>1440.78</c:v>
                </c:pt>
                <c:pt idx="1">
                  <c:v>1381.54</c:v>
                </c:pt>
                <c:pt idx="2">
                  <c:v>1456.02</c:v>
                </c:pt>
                <c:pt idx="3">
                  <c:v>1342.75</c:v>
                </c:pt>
                <c:pt idx="4">
                  <c:v>1293.75</c:v>
                </c:pt>
                <c:pt idx="5">
                  <c:v>1327.66</c:v>
                </c:pt>
                <c:pt idx="6">
                  <c:v>1283.2</c:v>
                </c:pt>
                <c:pt idx="7">
                  <c:v>1301.2</c:v>
                </c:pt>
                <c:pt idx="8">
                  <c:v>1329.53</c:v>
                </c:pt>
                <c:pt idx="9">
                  <c:v>1344.49</c:v>
                </c:pt>
                <c:pt idx="10">
                  <c:v>1409.85</c:v>
                </c:pt>
                <c:pt idx="11">
                  <c:v>1356.1</c:v>
                </c:pt>
                <c:pt idx="12">
                  <c:v>1380.53</c:v>
                </c:pt>
                <c:pt idx="13">
                  <c:v>1337.89</c:v>
                </c:pt>
                <c:pt idx="14">
                  <c:v>1364.68</c:v>
                </c:pt>
                <c:pt idx="15">
                  <c:v>1337.11</c:v>
                </c:pt>
                <c:pt idx="16">
                  <c:v>1253.06</c:v>
                </c:pt>
                <c:pt idx="17">
                  <c:v>1211.04</c:v>
                </c:pt>
                <c:pt idx="18">
                  <c:v>1242.04</c:v>
                </c:pt>
                <c:pt idx="19">
                  <c:v>1246.04</c:v>
                </c:pt>
                <c:pt idx="20">
                  <c:v>1246.6500000000001</c:v>
                </c:pt>
                <c:pt idx="21">
                  <c:v>1196.3499999999999</c:v>
                </c:pt>
                <c:pt idx="22">
                  <c:v>1187.52</c:v>
                </c:pt>
                <c:pt idx="23">
                  <c:v>1215.72</c:v>
                </c:pt>
                <c:pt idx="24">
                  <c:v>1186.52</c:v>
                </c:pt>
                <c:pt idx="25">
                  <c:v>1188.01</c:v>
                </c:pt>
                <c:pt idx="26">
                  <c:v>1200.25</c:v>
                </c:pt>
                <c:pt idx="27">
                  <c:v>1221.67</c:v>
                </c:pt>
                <c:pt idx="28">
                  <c:v>1246.71</c:v>
                </c:pt>
                <c:pt idx="29">
                  <c:v>1203.21</c:v>
                </c:pt>
                <c:pt idx="30">
                  <c:v>1260.24</c:v>
                </c:pt>
                <c:pt idx="31">
                  <c:v>1277.73</c:v>
                </c:pt>
                <c:pt idx="32">
                  <c:v>1256.18</c:v>
                </c:pt>
                <c:pt idx="33">
                  <c:v>1292.55</c:v>
                </c:pt>
                <c:pt idx="34">
                  <c:v>1302.32</c:v>
                </c:pt>
                <c:pt idx="35">
                  <c:v>1282.75</c:v>
                </c:pt>
                <c:pt idx="36">
                  <c:v>1309.24</c:v>
                </c:pt>
                <c:pt idx="37">
                  <c:v>1382.85</c:v>
                </c:pt>
                <c:pt idx="38">
                  <c:v>1307.0999999999999</c:v>
                </c:pt>
                <c:pt idx="39">
                  <c:v>1233.33</c:v>
                </c:pt>
                <c:pt idx="40">
                  <c:v>1205</c:v>
                </c:pt>
                <c:pt idx="41">
                  <c:v>1243</c:v>
                </c:pt>
                <c:pt idx="42">
                  <c:v>1225.04</c:v>
                </c:pt>
                <c:pt idx="43">
                  <c:v>1147.52</c:v>
                </c:pt>
                <c:pt idx="44">
                  <c:v>1110.4100000000001</c:v>
                </c:pt>
                <c:pt idx="45">
                  <c:v>1097.3900000000001</c:v>
                </c:pt>
                <c:pt idx="46">
                  <c:v>1046.29</c:v>
                </c:pt>
                <c:pt idx="47">
                  <c:v>957.56</c:v>
                </c:pt>
                <c:pt idx="48">
                  <c:v>1126.24</c:v>
                </c:pt>
                <c:pt idx="49">
                  <c:v>1104.57</c:v>
                </c:pt>
                <c:pt idx="50">
                  <c:v>1027.8</c:v>
                </c:pt>
              </c:numCache>
            </c:numRef>
          </c:val>
          <c:extLst>
            <c:ext xmlns:c16="http://schemas.microsoft.com/office/drawing/2014/chart" uri="{C3380CC4-5D6E-409C-BE32-E72D297353CC}">
              <c16:uniqueId val="{00000001-5616-4E11-9F5A-43FFA0A49AE6}"/>
            </c:ext>
          </c:extLst>
        </c:ser>
        <c:ser>
          <c:idx val="3"/>
          <c:order val="2"/>
          <c:tx>
            <c:strRef>
              <c:f>'Menkul Kıymet - Güncel'!$D$93</c:f>
              <c:strCache>
                <c:ptCount val="1"/>
              </c:strCache>
            </c:strRef>
          </c:tx>
          <c:spPr>
            <a:solidFill>
              <a:schemeClr val="accent4"/>
            </a:solidFill>
            <a:ln>
              <a:noFill/>
            </a:ln>
            <a:effectLst/>
          </c:spPr>
          <c:invertIfNegative val="0"/>
          <c:cat>
            <c:strRef>
              <c:f>'Menkul Kıymet - Güncel'!$B$94:$B$144</c:f>
              <c:strCache>
                <c:ptCount val="51"/>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strCache>
            </c:strRef>
          </c:cat>
          <c:val>
            <c:numRef>
              <c:f>'Menkul Kıymet - Güncel'!$D$94:$D$144</c:f>
              <c:numCache>
                <c:formatCode>#,##0.00</c:formatCode>
                <c:ptCount val="51"/>
              </c:numCache>
            </c:numRef>
          </c:val>
          <c:extLst>
            <c:ext xmlns:c16="http://schemas.microsoft.com/office/drawing/2014/chart" uri="{C3380CC4-5D6E-409C-BE32-E72D297353CC}">
              <c16:uniqueId val="{00000002-5616-4E11-9F5A-43FFA0A49AE6}"/>
            </c:ext>
          </c:extLst>
        </c:ser>
        <c:dLbls>
          <c:showLegendKey val="0"/>
          <c:showVal val="0"/>
          <c:showCatName val="0"/>
          <c:showSerName val="0"/>
          <c:showPercent val="0"/>
          <c:showBubbleSize val="0"/>
        </c:dLbls>
        <c:gapWidth val="219"/>
        <c:axId val="2080197184"/>
        <c:axId val="2080196768"/>
      </c:barChart>
      <c:lineChart>
        <c:grouping val="standard"/>
        <c:varyColors val="0"/>
        <c:ser>
          <c:idx val="6"/>
          <c:order val="3"/>
          <c:tx>
            <c:strRef>
              <c:f>'Menkul Kıymet - Güncel'!$K$93</c:f>
              <c:strCache>
                <c:ptCount val="1"/>
              </c:strCache>
            </c:strRef>
          </c:tx>
          <c:spPr>
            <a:ln w="22225" cap="rnd">
              <a:solidFill>
                <a:srgbClr val="FF0000"/>
              </a:solidFill>
              <a:round/>
            </a:ln>
            <a:effectLst/>
          </c:spPr>
          <c:marker>
            <c:symbol val="none"/>
          </c:marker>
          <c:cat>
            <c:strRef>
              <c:f>'Menkul Kıymet - Güncel'!$B$94:$B$287</c:f>
              <c:strCache>
                <c:ptCount val="194"/>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pt idx="51">
                  <c:v>9.06.2023</c:v>
                </c:pt>
                <c:pt idx="52">
                  <c:v>16.06.2023</c:v>
                </c:pt>
                <c:pt idx="53">
                  <c:v>23.06.2023</c:v>
                </c:pt>
                <c:pt idx="54">
                  <c:v>30.06.2023</c:v>
                </c:pt>
                <c:pt idx="55">
                  <c:v>7.07.2023</c:v>
                </c:pt>
                <c:pt idx="56">
                  <c:v>14.07.2023</c:v>
                </c:pt>
                <c:pt idx="57">
                  <c:v>21.07.2023</c:v>
                </c:pt>
                <c:pt idx="58">
                  <c:v>28.07.2023</c:v>
                </c:pt>
                <c:pt idx="59">
                  <c:v>4.08.2023</c:v>
                </c:pt>
                <c:pt idx="60">
                  <c:v>11.08.2023</c:v>
                </c:pt>
                <c:pt idx="61">
                  <c:v>18.08.2023</c:v>
                </c:pt>
                <c:pt idx="62">
                  <c:v>25.08.2023</c:v>
                </c:pt>
                <c:pt idx="63">
                  <c:v>1.09.2023</c:v>
                </c:pt>
                <c:pt idx="64">
                  <c:v>8.09.2023</c:v>
                </c:pt>
                <c:pt idx="65">
                  <c:v>15.09.2023</c:v>
                </c:pt>
                <c:pt idx="66">
                  <c:v>22.09.2023</c:v>
                </c:pt>
                <c:pt idx="67">
                  <c:v>29.09.2023</c:v>
                </c:pt>
                <c:pt idx="68">
                  <c:v>6.10.2023</c:v>
                </c:pt>
                <c:pt idx="69">
                  <c:v>13.10.2023</c:v>
                </c:pt>
                <c:pt idx="70">
                  <c:v>20.10.2023</c:v>
                </c:pt>
                <c:pt idx="71">
                  <c:v>27.10.2023</c:v>
                </c:pt>
                <c:pt idx="72">
                  <c:v>3.11.2023</c:v>
                </c:pt>
                <c:pt idx="73">
                  <c:v>10.11.2023</c:v>
                </c:pt>
                <c:pt idx="74">
                  <c:v>17.11.2023</c:v>
                </c:pt>
                <c:pt idx="75">
                  <c:v>24.11.2023</c:v>
                </c:pt>
                <c:pt idx="76">
                  <c:v>1.12.2023</c:v>
                </c:pt>
                <c:pt idx="77">
                  <c:v>8.12.2023</c:v>
                </c:pt>
                <c:pt idx="78">
                  <c:v>15.12.2023</c:v>
                </c:pt>
                <c:pt idx="79">
                  <c:v>22.12.2023</c:v>
                </c:pt>
                <c:pt idx="80">
                  <c:v>29.12.2023</c:v>
                </c:pt>
                <c:pt idx="81">
                  <c:v>5.01.2024</c:v>
                </c:pt>
                <c:pt idx="82">
                  <c:v>12.01.2024</c:v>
                </c:pt>
                <c:pt idx="83">
                  <c:v>19.01.2024</c:v>
                </c:pt>
                <c:pt idx="84">
                  <c:v>26.01.2024</c:v>
                </c:pt>
                <c:pt idx="85">
                  <c:v>2.02.2024</c:v>
                </c:pt>
                <c:pt idx="86">
                  <c:v>9.02.2024</c:v>
                </c:pt>
                <c:pt idx="87">
                  <c:v>16.02.2024</c:v>
                </c:pt>
                <c:pt idx="88">
                  <c:v>23.02.2024</c:v>
                </c:pt>
                <c:pt idx="89">
                  <c:v>1.03.2024</c:v>
                </c:pt>
                <c:pt idx="90">
                  <c:v>8.03.2024</c:v>
                </c:pt>
                <c:pt idx="91">
                  <c:v>15.03.2024</c:v>
                </c:pt>
                <c:pt idx="92">
                  <c:v>22.03.2024</c:v>
                </c:pt>
                <c:pt idx="93">
                  <c:v>29.03.2024</c:v>
                </c:pt>
                <c:pt idx="94">
                  <c:v>5.04.2024</c:v>
                </c:pt>
                <c:pt idx="95">
                  <c:v>12.04.2024</c:v>
                </c:pt>
                <c:pt idx="96">
                  <c:v>19.04.2024</c:v>
                </c:pt>
                <c:pt idx="97">
                  <c:v>26.04.2024</c:v>
                </c:pt>
                <c:pt idx="98">
                  <c:v>3.05.2024</c:v>
                </c:pt>
                <c:pt idx="99">
                  <c:v>10.05.2024</c:v>
                </c:pt>
                <c:pt idx="100">
                  <c:v>17.05.2024</c:v>
                </c:pt>
                <c:pt idx="101">
                  <c:v>24.05.2024</c:v>
                </c:pt>
                <c:pt idx="102">
                  <c:v>31.05.2024</c:v>
                </c:pt>
                <c:pt idx="103">
                  <c:v>7.06.2024</c:v>
                </c:pt>
                <c:pt idx="104">
                  <c:v>14.06.2024</c:v>
                </c:pt>
                <c:pt idx="105">
                  <c:v>21.06.2024</c:v>
                </c:pt>
                <c:pt idx="106">
                  <c:v>28.06.2024</c:v>
                </c:pt>
                <c:pt idx="107">
                  <c:v>5.07.2024</c:v>
                </c:pt>
                <c:pt idx="108">
                  <c:v>12.07.2024</c:v>
                </c:pt>
                <c:pt idx="109">
                  <c:v>19.07.2024</c:v>
                </c:pt>
                <c:pt idx="110">
                  <c:v>26.07.2024</c:v>
                </c:pt>
                <c:pt idx="111">
                  <c:v>2.08.2024</c:v>
                </c:pt>
                <c:pt idx="112">
                  <c:v>9.08.2024</c:v>
                </c:pt>
                <c:pt idx="113">
                  <c:v>16.08.2024</c:v>
                </c:pt>
                <c:pt idx="114">
                  <c:v>23.08.2024</c:v>
                </c:pt>
                <c:pt idx="115">
                  <c:v>30.08.2024</c:v>
                </c:pt>
                <c:pt idx="116">
                  <c:v>6.09.2024</c:v>
                </c:pt>
                <c:pt idx="117">
                  <c:v>13.09.2024</c:v>
                </c:pt>
                <c:pt idx="118">
                  <c:v>20.09.2024</c:v>
                </c:pt>
                <c:pt idx="119">
                  <c:v>27.09.2024</c:v>
                </c:pt>
                <c:pt idx="120">
                  <c:v>4.10.2024</c:v>
                </c:pt>
                <c:pt idx="121">
                  <c:v>11.10.2024</c:v>
                </c:pt>
                <c:pt idx="122">
                  <c:v>18.10.2024</c:v>
                </c:pt>
                <c:pt idx="123">
                  <c:v>25.10.2024</c:v>
                </c:pt>
                <c:pt idx="124">
                  <c:v>1.11.2024</c:v>
                </c:pt>
                <c:pt idx="125">
                  <c:v>8.11.2024</c:v>
                </c:pt>
                <c:pt idx="126">
                  <c:v>15.11.2024</c:v>
                </c:pt>
                <c:pt idx="127">
                  <c:v>22.11.2024</c:v>
                </c:pt>
                <c:pt idx="128">
                  <c:v>29.11.2024</c:v>
                </c:pt>
                <c:pt idx="129">
                  <c:v>6.12.2024</c:v>
                </c:pt>
                <c:pt idx="130">
                  <c:v>13.12.2024</c:v>
                </c:pt>
                <c:pt idx="131">
                  <c:v>20.12.2024</c:v>
                </c:pt>
                <c:pt idx="132">
                  <c:v>27.12.2024</c:v>
                </c:pt>
                <c:pt idx="133">
                  <c:v>3.01.2025</c:v>
                </c:pt>
                <c:pt idx="134">
                  <c:v>10.01.2025</c:v>
                </c:pt>
                <c:pt idx="135">
                  <c:v>17.01.2025</c:v>
                </c:pt>
                <c:pt idx="136">
                  <c:v>24.01.2025</c:v>
                </c:pt>
                <c:pt idx="137">
                  <c:v>31.01.2025</c:v>
                </c:pt>
                <c:pt idx="138">
                  <c:v>7.02.2025</c:v>
                </c:pt>
                <c:pt idx="139">
                  <c:v>14.02.2025</c:v>
                </c:pt>
                <c:pt idx="140">
                  <c:v>21.02.2025</c:v>
                </c:pt>
                <c:pt idx="141">
                  <c:v>28.02.2025</c:v>
                </c:pt>
                <c:pt idx="142">
                  <c:v>7.03.2025</c:v>
                </c:pt>
                <c:pt idx="143">
                  <c:v>14.03.2025</c:v>
                </c:pt>
                <c:pt idx="144">
                  <c:v>21.03.2025</c:v>
                </c:pt>
                <c:pt idx="145">
                  <c:v>28.03.2025</c:v>
                </c:pt>
                <c:pt idx="146">
                  <c:v>4.04.2025</c:v>
                </c:pt>
                <c:pt idx="147">
                  <c:v>11.04.2025</c:v>
                </c:pt>
                <c:pt idx="148">
                  <c:v>18.04.2025</c:v>
                </c:pt>
                <c:pt idx="149">
                  <c:v>25.04.2025</c:v>
                </c:pt>
                <c:pt idx="150">
                  <c:v>2.05.2025</c:v>
                </c:pt>
                <c:pt idx="151">
                  <c:v>9.05.2025</c:v>
                </c:pt>
                <c:pt idx="152">
                  <c:v>16.05.2025</c:v>
                </c:pt>
                <c:pt idx="153">
                  <c:v>23.05.2025</c:v>
                </c:pt>
                <c:pt idx="154">
                  <c:v>30.05.2025</c:v>
                </c:pt>
                <c:pt idx="155">
                  <c:v>6.06.2025</c:v>
                </c:pt>
                <c:pt idx="156">
                  <c:v>13.06.2025</c:v>
                </c:pt>
                <c:pt idx="157">
                  <c:v>20.06.2025</c:v>
                </c:pt>
                <c:pt idx="158">
                  <c:v>27.06.2025</c:v>
                </c:pt>
                <c:pt idx="159">
                  <c:v>4.07.2025</c:v>
                </c:pt>
                <c:pt idx="160">
                  <c:v>11.07.2025</c:v>
                </c:pt>
                <c:pt idx="161">
                  <c:v>18.07.2025</c:v>
                </c:pt>
                <c:pt idx="162">
                  <c:v>25.07.2025</c:v>
                </c:pt>
                <c:pt idx="163">
                  <c:v>1.08.2025</c:v>
                </c:pt>
                <c:pt idx="164">
                  <c:v>8.08.2025</c:v>
                </c:pt>
                <c:pt idx="165">
                  <c:v>15.08.2025</c:v>
                </c:pt>
                <c:pt idx="166">
                  <c:v>22.08.2025</c:v>
                </c:pt>
                <c:pt idx="167">
                  <c:v>29.08.2025</c:v>
                </c:pt>
                <c:pt idx="168">
                  <c:v>5.09.2025</c:v>
                </c:pt>
                <c:pt idx="169">
                  <c:v>12.09.2025</c:v>
                </c:pt>
                <c:pt idx="170">
                  <c:v>19.09.2025</c:v>
                </c:pt>
                <c:pt idx="171">
                  <c:v>26.09.2025</c:v>
                </c:pt>
                <c:pt idx="172">
                  <c:v>3.10.2025</c:v>
                </c:pt>
                <c:pt idx="173">
                  <c:v>10.10.2025</c:v>
                </c:pt>
                <c:pt idx="174">
                  <c:v>17.10.2025</c:v>
                </c:pt>
                <c:pt idx="175">
                  <c:v>24.10.2025</c:v>
                </c:pt>
                <c:pt idx="176">
                  <c:v>31.10.2025</c:v>
                </c:pt>
                <c:pt idx="177">
                  <c:v>7.11.2025</c:v>
                </c:pt>
                <c:pt idx="178">
                  <c:v>14.11.2025</c:v>
                </c:pt>
                <c:pt idx="179">
                  <c:v>21.11.2025</c:v>
                </c:pt>
                <c:pt idx="180">
                  <c:v>28.11.2025</c:v>
                </c:pt>
                <c:pt idx="181">
                  <c:v>5.12.2025</c:v>
                </c:pt>
                <c:pt idx="182">
                  <c:v>12.12.2025</c:v>
                </c:pt>
                <c:pt idx="183">
                  <c:v>19.12.2025</c:v>
                </c:pt>
                <c:pt idx="184">
                  <c:v>26.12.2025</c:v>
                </c:pt>
                <c:pt idx="185">
                  <c:v>2.01.2026</c:v>
                </c:pt>
                <c:pt idx="186">
                  <c:v>9.01.2026</c:v>
                </c:pt>
                <c:pt idx="187">
                  <c:v>16.01.2026</c:v>
                </c:pt>
                <c:pt idx="188">
                  <c:v>23.01.2026</c:v>
                </c:pt>
                <c:pt idx="189">
                  <c:v>30.01.2026</c:v>
                </c:pt>
                <c:pt idx="190">
                  <c:v>6.02.2026</c:v>
                </c:pt>
                <c:pt idx="191">
                  <c:v>13.02.2026</c:v>
                </c:pt>
                <c:pt idx="192">
                  <c:v>20.02.2026</c:v>
                </c:pt>
                <c:pt idx="193">
                  <c:v>27.02.2026</c:v>
                </c:pt>
              </c:strCache>
            </c:strRef>
          </c:cat>
          <c:val>
            <c:numRef>
              <c:f>'Menkul Kıymet - Güncel'!$K$94:$K$270</c:f>
              <c:numCache>
                <c:formatCode>General</c:formatCode>
                <c:ptCount val="177"/>
                <c:pt idx="28">
                  <c:v>0</c:v>
                </c:pt>
                <c:pt idx="29" formatCode="#,##0.00">
                  <c:v>-407.21</c:v>
                </c:pt>
                <c:pt idx="30" formatCode="#,##0.00">
                  <c:v>-259.53999999999996</c:v>
                </c:pt>
                <c:pt idx="31" formatCode="#,##0.00">
                  <c:v>-592.31999999999994</c:v>
                </c:pt>
                <c:pt idx="32" formatCode="#,##0.00">
                  <c:v>-569.87999999999988</c:v>
                </c:pt>
                <c:pt idx="33" formatCode="#,##0.00">
                  <c:v>-437.4199999999999</c:v>
                </c:pt>
                <c:pt idx="34" formatCode="#,##0.00">
                  <c:v>-303.26999999999987</c:v>
                </c:pt>
                <c:pt idx="35" formatCode="#,##0.00">
                  <c:v>-332.70999999999987</c:v>
                </c:pt>
                <c:pt idx="36" formatCode="#,##0.00">
                  <c:v>-580.1099999999999</c:v>
                </c:pt>
                <c:pt idx="37" formatCode="#,##0.00">
                  <c:v>-374.11999999999989</c:v>
                </c:pt>
                <c:pt idx="38" formatCode="#,##0.00">
                  <c:v>-483.84999999999991</c:v>
                </c:pt>
                <c:pt idx="39" formatCode="#,##0.00">
                  <c:v>-720.65999999999985</c:v>
                </c:pt>
                <c:pt idx="40" formatCode="#,##0.00">
                  <c:v>-808.59999999999991</c:v>
                </c:pt>
                <c:pt idx="41" formatCode="#,##0.00">
                  <c:v>-854.37999999999988</c:v>
                </c:pt>
                <c:pt idx="42" formatCode="#,##0.00">
                  <c:v>-915.81999999999994</c:v>
                </c:pt>
                <c:pt idx="43" formatCode="#,##0.00">
                  <c:v>-742.83999999999992</c:v>
                </c:pt>
                <c:pt idx="44" formatCode="#,##0.00">
                  <c:v>-729.79</c:v>
                </c:pt>
                <c:pt idx="45" formatCode="#,##0.00">
                  <c:v>-897.23</c:v>
                </c:pt>
                <c:pt idx="46" formatCode="#,##0.00">
                  <c:v>-1011.88</c:v>
                </c:pt>
                <c:pt idx="47" formatCode="#,##0.00">
                  <c:v>-1182.5899999999999</c:v>
                </c:pt>
                <c:pt idx="48" formatCode="#,##0.00">
                  <c:v>-1214.3699999999999</c:v>
                </c:pt>
                <c:pt idx="49" formatCode="#,##0.00">
                  <c:v>-1591.2808</c:v>
                </c:pt>
                <c:pt idx="50" formatCode="#,##0.00">
                  <c:v>-1628.2808</c:v>
                </c:pt>
                <c:pt idx="51" formatCode="#,##0.00">
                  <c:v>-1341.2808</c:v>
                </c:pt>
                <c:pt idx="52" formatCode="#,##0.00">
                  <c:v>-1044.0808</c:v>
                </c:pt>
                <c:pt idx="53" formatCode="#,##0.00">
                  <c:v>-631.08079999999995</c:v>
                </c:pt>
                <c:pt idx="54" formatCode="#,##0.00">
                  <c:v>-480.48079999999993</c:v>
                </c:pt>
                <c:pt idx="55" formatCode="#,##0.00">
                  <c:v>-192.08079999999995</c:v>
                </c:pt>
                <c:pt idx="56" formatCode="#,##0.00">
                  <c:v>-66.080799999999954</c:v>
                </c:pt>
                <c:pt idx="57" formatCode="#,##0.00">
                  <c:v>55.519200000000055</c:v>
                </c:pt>
                <c:pt idx="58" formatCode="#,##0.00">
                  <c:v>225.71920000000006</c:v>
                </c:pt>
                <c:pt idx="59" formatCode="#,##0.00">
                  <c:v>385.31920000000002</c:v>
                </c:pt>
                <c:pt idx="60" formatCode="#,##0.00">
                  <c:v>293.11920000000003</c:v>
                </c:pt>
                <c:pt idx="61" formatCode="#,##0.00">
                  <c:v>218.99920000000003</c:v>
                </c:pt>
                <c:pt idx="62" formatCode="#,##0.00">
                  <c:v>-142.32079999999996</c:v>
                </c:pt>
                <c:pt idx="63" formatCode="#,##0.00">
                  <c:v>486.51920000000007</c:v>
                </c:pt>
                <c:pt idx="64" formatCode="#,##0.00">
                  <c:v>457.51920000000007</c:v>
                </c:pt>
                <c:pt idx="65" formatCode="#,##0.00">
                  <c:v>264.11920000000009</c:v>
                </c:pt>
                <c:pt idx="66" formatCode="#,##0.00">
                  <c:v>430.31920000000008</c:v>
                </c:pt>
                <c:pt idx="67" formatCode="#,##0.00">
                  <c:v>350.21920000000011</c:v>
                </c:pt>
                <c:pt idx="68" formatCode="#,##0.00">
                  <c:v>76.119200000000092</c:v>
                </c:pt>
                <c:pt idx="69" formatCode="#,##0.00">
                  <c:v>62.419200000000089</c:v>
                </c:pt>
                <c:pt idx="70" formatCode="#,##0.00">
                  <c:v>-36.180799999999905</c:v>
                </c:pt>
                <c:pt idx="71" formatCode="#,##0.00">
                  <c:v>-114.48079999999992</c:v>
                </c:pt>
                <c:pt idx="72" formatCode="#,##0.00">
                  <c:v>-1.5807999999999112</c:v>
                </c:pt>
                <c:pt idx="73" formatCode="#,##0.00">
                  <c:v>136.71920000000011</c:v>
                </c:pt>
                <c:pt idx="74" formatCode="#,##0.00">
                  <c:v>261.11920000000009</c:v>
                </c:pt>
                <c:pt idx="75" formatCode="#,##0.00">
                  <c:v>572.71920000000011</c:v>
                </c:pt>
                <c:pt idx="76" formatCode="#,##0.00">
                  <c:v>1101.3191999999999</c:v>
                </c:pt>
                <c:pt idx="77" formatCode="#,##0.00">
                  <c:v>2554.3191999999999</c:v>
                </c:pt>
                <c:pt idx="78" formatCode="#,##0.00">
                  <c:v>3131.2192</c:v>
                </c:pt>
                <c:pt idx="79" formatCode="#,##0.00">
                  <c:v>3305.0192000000002</c:v>
                </c:pt>
                <c:pt idx="80" formatCode="#,##0.00">
                  <c:v>3349.9692</c:v>
                </c:pt>
                <c:pt idx="81" formatCode="#,##0.00">
                  <c:v>3004.3692000000001</c:v>
                </c:pt>
                <c:pt idx="82" formatCode="#,##0.00">
                  <c:v>3585.3692000000001</c:v>
                </c:pt>
                <c:pt idx="83" formatCode="#,##0.00">
                  <c:v>3690.6692000000003</c:v>
                </c:pt>
                <c:pt idx="84" formatCode="#,##0.00">
                  <c:v>3701.9692000000005</c:v>
                </c:pt>
                <c:pt idx="85" formatCode="#,##0.00">
                  <c:v>3819.9692000000005</c:v>
                </c:pt>
                <c:pt idx="86" formatCode="#,##0.00">
                  <c:v>3870.2692000000006</c:v>
                </c:pt>
                <c:pt idx="87" formatCode="#,##0.00">
                  <c:v>3908.5692000000008</c:v>
                </c:pt>
                <c:pt idx="88" formatCode="#,##0.00">
                  <c:v>3839.1692000000007</c:v>
                </c:pt>
                <c:pt idx="89" formatCode="#,##0.00">
                  <c:v>3709.3692000000005</c:v>
                </c:pt>
                <c:pt idx="90" formatCode="#,##0.00">
                  <c:v>3156.9692000000005</c:v>
                </c:pt>
                <c:pt idx="91" formatCode="#,##0.00">
                  <c:v>2930.9692000000005</c:v>
                </c:pt>
                <c:pt idx="92" formatCode="#,##0.00">
                  <c:v>3255.9692000000005</c:v>
                </c:pt>
                <c:pt idx="93" formatCode="#,##0.00">
                  <c:v>3632.9692000000005</c:v>
                </c:pt>
                <c:pt idx="94" formatCode="#,##0.00">
                  <c:v>4082.2692000000006</c:v>
                </c:pt>
                <c:pt idx="95" formatCode="#,##0.00">
                  <c:v>4280.409200000001</c:v>
                </c:pt>
                <c:pt idx="96" formatCode="#,##0.00">
                  <c:v>4252.159200000001</c:v>
                </c:pt>
                <c:pt idx="97" formatCode="#,##0.00">
                  <c:v>4701.0592000000006</c:v>
                </c:pt>
                <c:pt idx="98" formatCode="#,##0.00">
                  <c:v>5771.0592000000006</c:v>
                </c:pt>
                <c:pt idx="99" formatCode="#,##0.00">
                  <c:v>8687.7592000000004</c:v>
                </c:pt>
                <c:pt idx="100" formatCode="#,##0.00">
                  <c:v>9794.0591999999997</c:v>
                </c:pt>
                <c:pt idx="101" formatCode="#,##0.00">
                  <c:v>11336.1592</c:v>
                </c:pt>
                <c:pt idx="102" formatCode="#,##0.00">
                  <c:v>10902.1592</c:v>
                </c:pt>
                <c:pt idx="103" formatCode="#,##0.00">
                  <c:v>10900.1592</c:v>
                </c:pt>
                <c:pt idx="104" formatCode="#,##0.00">
                  <c:v>11252.1592</c:v>
                </c:pt>
                <c:pt idx="105" formatCode="#,##0.00">
                  <c:v>11128.1592</c:v>
                </c:pt>
                <c:pt idx="106" formatCode="#,##0.00">
                  <c:v>10221.359200000001</c:v>
                </c:pt>
                <c:pt idx="107" formatCode="#,##0.00">
                  <c:v>11857.359200000001</c:v>
                </c:pt>
                <c:pt idx="108" formatCode="#,##0.00">
                  <c:v>12695.359200000001</c:v>
                </c:pt>
                <c:pt idx="109" formatCode="#,##0.00">
                  <c:v>12119.359200000001</c:v>
                </c:pt>
                <c:pt idx="110" formatCode="#,##0.00">
                  <c:v>13351.359200000001</c:v>
                </c:pt>
                <c:pt idx="111" formatCode="#,##0.00">
                  <c:v>13020.359200000001</c:v>
                </c:pt>
                <c:pt idx="112" formatCode="#,##0.00">
                  <c:v>12714.459200000001</c:v>
                </c:pt>
                <c:pt idx="113" formatCode="#,##0.00">
                  <c:v>13820.859200000001</c:v>
                </c:pt>
                <c:pt idx="114" formatCode="#,##0.00">
                  <c:v>12860.859200000001</c:v>
                </c:pt>
                <c:pt idx="115" formatCode="#,##0.00">
                  <c:v>13524.2592</c:v>
                </c:pt>
                <c:pt idx="116" formatCode="#,##0.00">
                  <c:v>12611.2592</c:v>
                </c:pt>
                <c:pt idx="117" formatCode="#,##0.00">
                  <c:v>13937.2592</c:v>
                </c:pt>
                <c:pt idx="118" formatCode="#,##0.00">
                  <c:v>15615.359200000001</c:v>
                </c:pt>
                <c:pt idx="119" formatCode="#,##0.00">
                  <c:v>15378.559200000002</c:v>
                </c:pt>
                <c:pt idx="120" formatCode="#,##0.00">
                  <c:v>14963.459200000001</c:v>
                </c:pt>
                <c:pt idx="121" formatCode="#,##0.00">
                  <c:v>15038.459200000001</c:v>
                </c:pt>
                <c:pt idx="122" formatCode="#,##0.00">
                  <c:v>15080.459200000001</c:v>
                </c:pt>
                <c:pt idx="123" formatCode="#,##0.00">
                  <c:v>14904.459200000001</c:v>
                </c:pt>
                <c:pt idx="124" formatCode="#,##0.00">
                  <c:v>15635.459200000001</c:v>
                </c:pt>
                <c:pt idx="125" formatCode="#,##0.00">
                  <c:v>15621.459200000001</c:v>
                </c:pt>
                <c:pt idx="126" formatCode="#,##0.00">
                  <c:v>17387.0592</c:v>
                </c:pt>
                <c:pt idx="127" formatCode="#,##0.00">
                  <c:v>16301.0592</c:v>
                </c:pt>
                <c:pt idx="128" formatCode="#,##0.00">
                  <c:v>17191.0592</c:v>
                </c:pt>
                <c:pt idx="129" formatCode="#,##0.00">
                  <c:v>16932.0592</c:v>
                </c:pt>
                <c:pt idx="130" formatCode="#,##0.00">
                  <c:v>17007.7592</c:v>
                </c:pt>
                <c:pt idx="131" formatCode="#,##0.00">
                  <c:v>17174.7592</c:v>
                </c:pt>
                <c:pt idx="132" formatCode="#,##0.00">
                  <c:v>16827.7592</c:v>
                </c:pt>
                <c:pt idx="133" formatCode="#,##0.00">
                  <c:v>17056.859199999999</c:v>
                </c:pt>
                <c:pt idx="134" formatCode="#,##0.00">
                  <c:v>17305.0592</c:v>
                </c:pt>
                <c:pt idx="135" formatCode="#,##0.00">
                  <c:v>18477.0592</c:v>
                </c:pt>
                <c:pt idx="136" formatCode="#,##0.00">
                  <c:v>19204.0592</c:v>
                </c:pt>
                <c:pt idx="137" formatCode="#,##0.00">
                  <c:v>18611.0592</c:v>
                </c:pt>
                <c:pt idx="138" formatCode="#,##0.00">
                  <c:v>17072.0592</c:v>
                </c:pt>
                <c:pt idx="139" formatCode="#,##0.00">
                  <c:v>19031.0592</c:v>
                </c:pt>
                <c:pt idx="140" formatCode="#,##0.00">
                  <c:v>19283.0592</c:v>
                </c:pt>
                <c:pt idx="141" formatCode="#,##0.00">
                  <c:v>19229.0592</c:v>
                </c:pt>
                <c:pt idx="142" formatCode="#,##0.00">
                  <c:v>19286.0592</c:v>
                </c:pt>
                <c:pt idx="143" formatCode="#,##0.00">
                  <c:v>21231.0592</c:v>
                </c:pt>
                <c:pt idx="144" formatCode="#,##0.00">
                  <c:v>20349.0592</c:v>
                </c:pt>
                <c:pt idx="145" formatCode="#,##0.00">
                  <c:v>17397.0592</c:v>
                </c:pt>
                <c:pt idx="146" formatCode="#,##0.00">
                  <c:v>14952.0592</c:v>
                </c:pt>
                <c:pt idx="147" formatCode="#,##0.00">
                  <c:v>11855.0592</c:v>
                </c:pt>
                <c:pt idx="148" formatCode="#,##0.00">
                  <c:v>11154.0592</c:v>
                </c:pt>
                <c:pt idx="149" formatCode="#,##0.00">
                  <c:v>11723.1492</c:v>
                </c:pt>
                <c:pt idx="150" formatCode="#,##0.00">
                  <c:v>10734.8192</c:v>
                </c:pt>
                <c:pt idx="151" formatCode="#,##0.00">
                  <c:v>11770.549199999999</c:v>
                </c:pt>
                <c:pt idx="152" formatCode="#,##0.00">
                  <c:v>13891.3092</c:v>
                </c:pt>
                <c:pt idx="153" formatCode="#,##0.00">
                  <c:v>14052.8992</c:v>
                </c:pt>
                <c:pt idx="154" formatCode="#,##0.00">
                  <c:v>13812.539199999999</c:v>
                </c:pt>
                <c:pt idx="155" formatCode="#,##0.00">
                  <c:v>12226.749199999998</c:v>
                </c:pt>
                <c:pt idx="156" formatCode="#,##0.00">
                  <c:v>13281.219199999998</c:v>
                </c:pt>
                <c:pt idx="157" formatCode="#,##0.00">
                  <c:v>13857.669199999998</c:v>
                </c:pt>
                <c:pt idx="158" formatCode="#,##0.00">
                  <c:v>14410.439199999999</c:v>
                </c:pt>
                <c:pt idx="159" formatCode="#,##0.00">
                  <c:v>17022.319199999998</c:v>
                </c:pt>
                <c:pt idx="160" formatCode="#,##0.00">
                  <c:v>16707.599199999997</c:v>
                </c:pt>
                <c:pt idx="161" formatCode="#,##0.00">
                  <c:v>16952.999199999998</c:v>
                </c:pt>
                <c:pt idx="162" formatCode="#,##0.00">
                  <c:v>17428.999199999998</c:v>
                </c:pt>
                <c:pt idx="163" formatCode="#,##0.00">
                  <c:v>17643.299199999998</c:v>
                </c:pt>
                <c:pt idx="164" formatCode="#,##0.00">
                  <c:v>17304.199199999999</c:v>
                </c:pt>
                <c:pt idx="165" formatCode="#,##0.00">
                  <c:v>18528.299199999998</c:v>
                </c:pt>
                <c:pt idx="166" formatCode="#,##0.00">
                  <c:v>18714.299199999998</c:v>
                </c:pt>
                <c:pt idx="167" formatCode="#,##0.00">
                  <c:v>19337.999199999998</c:v>
                </c:pt>
                <c:pt idx="168" formatCode="#,##0.00">
                  <c:v>18029.699199999999</c:v>
                </c:pt>
                <c:pt idx="169" formatCode="#,##0.00">
                  <c:v>18452.699199999999</c:v>
                </c:pt>
                <c:pt idx="170" formatCode="#,##0.00">
                  <c:v>19038.299199999998</c:v>
                </c:pt>
                <c:pt idx="171" formatCode="#,##0.00">
                  <c:v>19806.299199999998</c:v>
                </c:pt>
                <c:pt idx="172" formatCode="#,##0.00">
                  <c:v>19363.699199999999</c:v>
                </c:pt>
                <c:pt idx="173" formatCode="#,##0.00">
                  <c:v>19561.7592</c:v>
                </c:pt>
                <c:pt idx="174" formatCode="#,##0.00">
                  <c:v>19534.8092</c:v>
                </c:pt>
                <c:pt idx="175" formatCode="#,##0.00">
                  <c:v>18974.5092</c:v>
                </c:pt>
                <c:pt idx="176" formatCode="#,##0.00">
                  <c:v>19703.849200000001</c:v>
                </c:pt>
              </c:numCache>
            </c:numRef>
          </c:val>
          <c:smooth val="0"/>
          <c:extLst>
            <c:ext xmlns:c16="http://schemas.microsoft.com/office/drawing/2014/chart" uri="{C3380CC4-5D6E-409C-BE32-E72D297353CC}">
              <c16:uniqueId val="{00000003-5616-4E11-9F5A-43FFA0A49AE6}"/>
            </c:ext>
          </c:extLst>
        </c:ser>
        <c:ser>
          <c:idx val="7"/>
          <c:order val="4"/>
          <c:tx>
            <c:strRef>
              <c:f>'Menkul Kıymet - Güncel'!$N$93</c:f>
              <c:strCache>
                <c:ptCount val="1"/>
                <c:pt idx="0">
                  <c:v>Son 1 Senede Total Flow</c:v>
                </c:pt>
              </c:strCache>
            </c:strRef>
          </c:tx>
          <c:spPr>
            <a:ln w="22225" cap="rnd">
              <a:solidFill>
                <a:schemeClr val="accent2">
                  <a:lumMod val="60000"/>
                </a:schemeClr>
              </a:solidFill>
              <a:round/>
            </a:ln>
            <a:effectLst/>
          </c:spPr>
          <c:marker>
            <c:symbol val="none"/>
          </c:marker>
          <c:cat>
            <c:strRef>
              <c:f>'Menkul Kıymet - Güncel'!$B$94:$B$287</c:f>
              <c:strCache>
                <c:ptCount val="194"/>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pt idx="51">
                  <c:v>9.06.2023</c:v>
                </c:pt>
                <c:pt idx="52">
                  <c:v>16.06.2023</c:v>
                </c:pt>
                <c:pt idx="53">
                  <c:v>23.06.2023</c:v>
                </c:pt>
                <c:pt idx="54">
                  <c:v>30.06.2023</c:v>
                </c:pt>
                <c:pt idx="55">
                  <c:v>7.07.2023</c:v>
                </c:pt>
                <c:pt idx="56">
                  <c:v>14.07.2023</c:v>
                </c:pt>
                <c:pt idx="57">
                  <c:v>21.07.2023</c:v>
                </c:pt>
                <c:pt idx="58">
                  <c:v>28.07.2023</c:v>
                </c:pt>
                <c:pt idx="59">
                  <c:v>4.08.2023</c:v>
                </c:pt>
                <c:pt idx="60">
                  <c:v>11.08.2023</c:v>
                </c:pt>
                <c:pt idx="61">
                  <c:v>18.08.2023</c:v>
                </c:pt>
                <c:pt idx="62">
                  <c:v>25.08.2023</c:v>
                </c:pt>
                <c:pt idx="63">
                  <c:v>1.09.2023</c:v>
                </c:pt>
                <c:pt idx="64">
                  <c:v>8.09.2023</c:v>
                </c:pt>
                <c:pt idx="65">
                  <c:v>15.09.2023</c:v>
                </c:pt>
                <c:pt idx="66">
                  <c:v>22.09.2023</c:v>
                </c:pt>
                <c:pt idx="67">
                  <c:v>29.09.2023</c:v>
                </c:pt>
                <c:pt idx="68">
                  <c:v>6.10.2023</c:v>
                </c:pt>
                <c:pt idx="69">
                  <c:v>13.10.2023</c:v>
                </c:pt>
                <c:pt idx="70">
                  <c:v>20.10.2023</c:v>
                </c:pt>
                <c:pt idx="71">
                  <c:v>27.10.2023</c:v>
                </c:pt>
                <c:pt idx="72">
                  <c:v>3.11.2023</c:v>
                </c:pt>
                <c:pt idx="73">
                  <c:v>10.11.2023</c:v>
                </c:pt>
                <c:pt idx="74">
                  <c:v>17.11.2023</c:v>
                </c:pt>
                <c:pt idx="75">
                  <c:v>24.11.2023</c:v>
                </c:pt>
                <c:pt idx="76">
                  <c:v>1.12.2023</c:v>
                </c:pt>
                <c:pt idx="77">
                  <c:v>8.12.2023</c:v>
                </c:pt>
                <c:pt idx="78">
                  <c:v>15.12.2023</c:v>
                </c:pt>
                <c:pt idx="79">
                  <c:v>22.12.2023</c:v>
                </c:pt>
                <c:pt idx="80">
                  <c:v>29.12.2023</c:v>
                </c:pt>
                <c:pt idx="81">
                  <c:v>5.01.2024</c:v>
                </c:pt>
                <c:pt idx="82">
                  <c:v>12.01.2024</c:v>
                </c:pt>
                <c:pt idx="83">
                  <c:v>19.01.2024</c:v>
                </c:pt>
                <c:pt idx="84">
                  <c:v>26.01.2024</c:v>
                </c:pt>
                <c:pt idx="85">
                  <c:v>2.02.2024</c:v>
                </c:pt>
                <c:pt idx="86">
                  <c:v>9.02.2024</c:v>
                </c:pt>
                <c:pt idx="87">
                  <c:v>16.02.2024</c:v>
                </c:pt>
                <c:pt idx="88">
                  <c:v>23.02.2024</c:v>
                </c:pt>
                <c:pt idx="89">
                  <c:v>1.03.2024</c:v>
                </c:pt>
                <c:pt idx="90">
                  <c:v>8.03.2024</c:v>
                </c:pt>
                <c:pt idx="91">
                  <c:v>15.03.2024</c:v>
                </c:pt>
                <c:pt idx="92">
                  <c:v>22.03.2024</c:v>
                </c:pt>
                <c:pt idx="93">
                  <c:v>29.03.2024</c:v>
                </c:pt>
                <c:pt idx="94">
                  <c:v>5.04.2024</c:v>
                </c:pt>
                <c:pt idx="95">
                  <c:v>12.04.2024</c:v>
                </c:pt>
                <c:pt idx="96">
                  <c:v>19.04.2024</c:v>
                </c:pt>
                <c:pt idx="97">
                  <c:v>26.04.2024</c:v>
                </c:pt>
                <c:pt idx="98">
                  <c:v>3.05.2024</c:v>
                </c:pt>
                <c:pt idx="99">
                  <c:v>10.05.2024</c:v>
                </c:pt>
                <c:pt idx="100">
                  <c:v>17.05.2024</c:v>
                </c:pt>
                <c:pt idx="101">
                  <c:v>24.05.2024</c:v>
                </c:pt>
                <c:pt idx="102">
                  <c:v>31.05.2024</c:v>
                </c:pt>
                <c:pt idx="103">
                  <c:v>7.06.2024</c:v>
                </c:pt>
                <c:pt idx="104">
                  <c:v>14.06.2024</c:v>
                </c:pt>
                <c:pt idx="105">
                  <c:v>21.06.2024</c:v>
                </c:pt>
                <c:pt idx="106">
                  <c:v>28.06.2024</c:v>
                </c:pt>
                <c:pt idx="107">
                  <c:v>5.07.2024</c:v>
                </c:pt>
                <c:pt idx="108">
                  <c:v>12.07.2024</c:v>
                </c:pt>
                <c:pt idx="109">
                  <c:v>19.07.2024</c:v>
                </c:pt>
                <c:pt idx="110">
                  <c:v>26.07.2024</c:v>
                </c:pt>
                <c:pt idx="111">
                  <c:v>2.08.2024</c:v>
                </c:pt>
                <c:pt idx="112">
                  <c:v>9.08.2024</c:v>
                </c:pt>
                <c:pt idx="113">
                  <c:v>16.08.2024</c:v>
                </c:pt>
                <c:pt idx="114">
                  <c:v>23.08.2024</c:v>
                </c:pt>
                <c:pt idx="115">
                  <c:v>30.08.2024</c:v>
                </c:pt>
                <c:pt idx="116">
                  <c:v>6.09.2024</c:v>
                </c:pt>
                <c:pt idx="117">
                  <c:v>13.09.2024</c:v>
                </c:pt>
                <c:pt idx="118">
                  <c:v>20.09.2024</c:v>
                </c:pt>
                <c:pt idx="119">
                  <c:v>27.09.2024</c:v>
                </c:pt>
                <c:pt idx="120">
                  <c:v>4.10.2024</c:v>
                </c:pt>
                <c:pt idx="121">
                  <c:v>11.10.2024</c:v>
                </c:pt>
                <c:pt idx="122">
                  <c:v>18.10.2024</c:v>
                </c:pt>
                <c:pt idx="123">
                  <c:v>25.10.2024</c:v>
                </c:pt>
                <c:pt idx="124">
                  <c:v>1.11.2024</c:v>
                </c:pt>
                <c:pt idx="125">
                  <c:v>8.11.2024</c:v>
                </c:pt>
                <c:pt idx="126">
                  <c:v>15.11.2024</c:v>
                </c:pt>
                <c:pt idx="127">
                  <c:v>22.11.2024</c:v>
                </c:pt>
                <c:pt idx="128">
                  <c:v>29.11.2024</c:v>
                </c:pt>
                <c:pt idx="129">
                  <c:v>6.12.2024</c:v>
                </c:pt>
                <c:pt idx="130">
                  <c:v>13.12.2024</c:v>
                </c:pt>
                <c:pt idx="131">
                  <c:v>20.12.2024</c:v>
                </c:pt>
                <c:pt idx="132">
                  <c:v>27.12.2024</c:v>
                </c:pt>
                <c:pt idx="133">
                  <c:v>3.01.2025</c:v>
                </c:pt>
                <c:pt idx="134">
                  <c:v>10.01.2025</c:v>
                </c:pt>
                <c:pt idx="135">
                  <c:v>17.01.2025</c:v>
                </c:pt>
                <c:pt idx="136">
                  <c:v>24.01.2025</c:v>
                </c:pt>
                <c:pt idx="137">
                  <c:v>31.01.2025</c:v>
                </c:pt>
                <c:pt idx="138">
                  <c:v>7.02.2025</c:v>
                </c:pt>
                <c:pt idx="139">
                  <c:v>14.02.2025</c:v>
                </c:pt>
                <c:pt idx="140">
                  <c:v>21.02.2025</c:v>
                </c:pt>
                <c:pt idx="141">
                  <c:v>28.02.2025</c:v>
                </c:pt>
                <c:pt idx="142">
                  <c:v>7.03.2025</c:v>
                </c:pt>
                <c:pt idx="143">
                  <c:v>14.03.2025</c:v>
                </c:pt>
                <c:pt idx="144">
                  <c:v>21.03.2025</c:v>
                </c:pt>
                <c:pt idx="145">
                  <c:v>28.03.2025</c:v>
                </c:pt>
                <c:pt idx="146">
                  <c:v>4.04.2025</c:v>
                </c:pt>
                <c:pt idx="147">
                  <c:v>11.04.2025</c:v>
                </c:pt>
                <c:pt idx="148">
                  <c:v>18.04.2025</c:v>
                </c:pt>
                <c:pt idx="149">
                  <c:v>25.04.2025</c:v>
                </c:pt>
                <c:pt idx="150">
                  <c:v>2.05.2025</c:v>
                </c:pt>
                <c:pt idx="151">
                  <c:v>9.05.2025</c:v>
                </c:pt>
                <c:pt idx="152">
                  <c:v>16.05.2025</c:v>
                </c:pt>
                <c:pt idx="153">
                  <c:v>23.05.2025</c:v>
                </c:pt>
                <c:pt idx="154">
                  <c:v>30.05.2025</c:v>
                </c:pt>
                <c:pt idx="155">
                  <c:v>6.06.2025</c:v>
                </c:pt>
                <c:pt idx="156">
                  <c:v>13.06.2025</c:v>
                </c:pt>
                <c:pt idx="157">
                  <c:v>20.06.2025</c:v>
                </c:pt>
                <c:pt idx="158">
                  <c:v>27.06.2025</c:v>
                </c:pt>
                <c:pt idx="159">
                  <c:v>4.07.2025</c:v>
                </c:pt>
                <c:pt idx="160">
                  <c:v>11.07.2025</c:v>
                </c:pt>
                <c:pt idx="161">
                  <c:v>18.07.2025</c:v>
                </c:pt>
                <c:pt idx="162">
                  <c:v>25.07.2025</c:v>
                </c:pt>
                <c:pt idx="163">
                  <c:v>1.08.2025</c:v>
                </c:pt>
                <c:pt idx="164">
                  <c:v>8.08.2025</c:v>
                </c:pt>
                <c:pt idx="165">
                  <c:v>15.08.2025</c:v>
                </c:pt>
                <c:pt idx="166">
                  <c:v>22.08.2025</c:v>
                </c:pt>
                <c:pt idx="167">
                  <c:v>29.08.2025</c:v>
                </c:pt>
                <c:pt idx="168">
                  <c:v>5.09.2025</c:v>
                </c:pt>
                <c:pt idx="169">
                  <c:v>12.09.2025</c:v>
                </c:pt>
                <c:pt idx="170">
                  <c:v>19.09.2025</c:v>
                </c:pt>
                <c:pt idx="171">
                  <c:v>26.09.2025</c:v>
                </c:pt>
                <c:pt idx="172">
                  <c:v>3.10.2025</c:v>
                </c:pt>
                <c:pt idx="173">
                  <c:v>10.10.2025</c:v>
                </c:pt>
                <c:pt idx="174">
                  <c:v>17.10.2025</c:v>
                </c:pt>
                <c:pt idx="175">
                  <c:v>24.10.2025</c:v>
                </c:pt>
                <c:pt idx="176">
                  <c:v>31.10.2025</c:v>
                </c:pt>
                <c:pt idx="177">
                  <c:v>7.11.2025</c:v>
                </c:pt>
                <c:pt idx="178">
                  <c:v>14.11.2025</c:v>
                </c:pt>
                <c:pt idx="179">
                  <c:v>21.11.2025</c:v>
                </c:pt>
                <c:pt idx="180">
                  <c:v>28.11.2025</c:v>
                </c:pt>
                <c:pt idx="181">
                  <c:v>5.12.2025</c:v>
                </c:pt>
                <c:pt idx="182">
                  <c:v>12.12.2025</c:v>
                </c:pt>
                <c:pt idx="183">
                  <c:v>19.12.2025</c:v>
                </c:pt>
                <c:pt idx="184">
                  <c:v>26.12.2025</c:v>
                </c:pt>
                <c:pt idx="185">
                  <c:v>2.01.2026</c:v>
                </c:pt>
                <c:pt idx="186">
                  <c:v>9.01.2026</c:v>
                </c:pt>
                <c:pt idx="187">
                  <c:v>16.01.2026</c:v>
                </c:pt>
                <c:pt idx="188">
                  <c:v>23.01.2026</c:v>
                </c:pt>
                <c:pt idx="189">
                  <c:v>30.01.2026</c:v>
                </c:pt>
                <c:pt idx="190">
                  <c:v>6.02.2026</c:v>
                </c:pt>
                <c:pt idx="191">
                  <c:v>13.02.2026</c:v>
                </c:pt>
                <c:pt idx="192">
                  <c:v>20.02.2026</c:v>
                </c:pt>
                <c:pt idx="193">
                  <c:v>27.02.2026</c:v>
                </c:pt>
              </c:strCache>
            </c:strRef>
          </c:cat>
          <c:val>
            <c:numRef>
              <c:f>'Menkul Kıymet - Güncel'!$N$94:$N$286</c:f>
              <c:numCache>
                <c:formatCode>#,##0.00</c:formatCode>
                <c:ptCount val="193"/>
                <c:pt idx="0">
                  <c:v>-738.56999999999994</c:v>
                </c:pt>
                <c:pt idx="1">
                  <c:v>-894.68</c:v>
                </c:pt>
                <c:pt idx="2">
                  <c:v>-932.31999999999994</c:v>
                </c:pt>
                <c:pt idx="3">
                  <c:v>-1048.98</c:v>
                </c:pt>
                <c:pt idx="4">
                  <c:v>-1128.3399999999999</c:v>
                </c:pt>
                <c:pt idx="5">
                  <c:v>-1209.06</c:v>
                </c:pt>
                <c:pt idx="6">
                  <c:v>-1257.07</c:v>
                </c:pt>
                <c:pt idx="7">
                  <c:v>-1162.24</c:v>
                </c:pt>
                <c:pt idx="8">
                  <c:v>-889.68000000000006</c:v>
                </c:pt>
                <c:pt idx="9">
                  <c:v>-533.0200000000001</c:v>
                </c:pt>
                <c:pt idx="10">
                  <c:v>-570.88000000000011</c:v>
                </c:pt>
                <c:pt idx="11">
                  <c:v>-536.40000000000009</c:v>
                </c:pt>
                <c:pt idx="12">
                  <c:v>-574.66000000000008</c:v>
                </c:pt>
                <c:pt idx="13">
                  <c:v>-657.2</c:v>
                </c:pt>
                <c:pt idx="14">
                  <c:v>-843.07</c:v>
                </c:pt>
                <c:pt idx="15">
                  <c:v>-1138.43</c:v>
                </c:pt>
                <c:pt idx="16">
                  <c:v>-1361.5900000000001</c:v>
                </c:pt>
                <c:pt idx="17">
                  <c:v>-1547.7500000000002</c:v>
                </c:pt>
                <c:pt idx="18">
                  <c:v>-1621.9400000000003</c:v>
                </c:pt>
                <c:pt idx="19">
                  <c:v>-1619.7900000000002</c:v>
                </c:pt>
                <c:pt idx="20">
                  <c:v>-1589.8600000000001</c:v>
                </c:pt>
                <c:pt idx="21">
                  <c:v>-1502.19</c:v>
                </c:pt>
                <c:pt idx="22">
                  <c:v>-1466.25</c:v>
                </c:pt>
                <c:pt idx="23">
                  <c:v>-1439.14</c:v>
                </c:pt>
                <c:pt idx="24">
                  <c:v>-1135.6600000000001</c:v>
                </c:pt>
                <c:pt idx="25">
                  <c:v>-1464.1000000000001</c:v>
                </c:pt>
                <c:pt idx="26">
                  <c:v>-1661.1000000000001</c:v>
                </c:pt>
                <c:pt idx="27">
                  <c:v>-1984.1200000000001</c:v>
                </c:pt>
                <c:pt idx="28">
                  <c:v>-1984.3200000000002</c:v>
                </c:pt>
                <c:pt idx="29">
                  <c:v>-2391.33</c:v>
                </c:pt>
                <c:pt idx="30">
                  <c:v>-2243.66</c:v>
                </c:pt>
                <c:pt idx="31">
                  <c:v>-2576.4399999999996</c:v>
                </c:pt>
                <c:pt idx="32">
                  <c:v>-2553.9999999999995</c:v>
                </c:pt>
                <c:pt idx="33">
                  <c:v>-2421.5399999999995</c:v>
                </c:pt>
                <c:pt idx="34">
                  <c:v>-2287.3899999999994</c:v>
                </c:pt>
                <c:pt idx="35">
                  <c:v>-2316.8299999999995</c:v>
                </c:pt>
                <c:pt idx="36">
                  <c:v>-2564.2299999999996</c:v>
                </c:pt>
                <c:pt idx="37">
                  <c:v>-2358.2399999999998</c:v>
                </c:pt>
                <c:pt idx="38">
                  <c:v>-2467.9699999999998</c:v>
                </c:pt>
                <c:pt idx="39">
                  <c:v>-2704.7799999999997</c:v>
                </c:pt>
                <c:pt idx="40">
                  <c:v>-2792.72</c:v>
                </c:pt>
                <c:pt idx="41">
                  <c:v>-2838.5</c:v>
                </c:pt>
                <c:pt idx="42">
                  <c:v>-2899.94</c:v>
                </c:pt>
                <c:pt idx="43">
                  <c:v>-2726.96</c:v>
                </c:pt>
                <c:pt idx="44">
                  <c:v>-2713.91</c:v>
                </c:pt>
                <c:pt idx="45">
                  <c:v>-2881.35</c:v>
                </c:pt>
                <c:pt idx="46">
                  <c:v>-2996</c:v>
                </c:pt>
                <c:pt idx="47">
                  <c:v>-3166.71</c:v>
                </c:pt>
                <c:pt idx="48">
                  <c:v>-3198.4900000000002</c:v>
                </c:pt>
                <c:pt idx="49">
                  <c:v>-3575.4008000000003</c:v>
                </c:pt>
                <c:pt idx="50">
                  <c:v>-3612.4008000000003</c:v>
                </c:pt>
                <c:pt idx="51">
                  <c:v>-3325.4008000000003</c:v>
                </c:pt>
                <c:pt idx="52">
                  <c:v>-3028.2008000000005</c:v>
                </c:pt>
                <c:pt idx="53">
                  <c:v>-2615.2008000000005</c:v>
                </c:pt>
                <c:pt idx="54">
                  <c:v>-2464.6008000000006</c:v>
                </c:pt>
                <c:pt idx="55">
                  <c:v>-2176.2008000000005</c:v>
                </c:pt>
                <c:pt idx="56">
                  <c:v>-2050.2008000000005</c:v>
                </c:pt>
                <c:pt idx="57">
                  <c:v>-1928.6008000000006</c:v>
                </c:pt>
                <c:pt idx="58">
                  <c:v>-1758.4008000000006</c:v>
                </c:pt>
                <c:pt idx="59">
                  <c:v>-1598.8008000000007</c:v>
                </c:pt>
                <c:pt idx="60">
                  <c:v>-1691.0008000000007</c:v>
                </c:pt>
                <c:pt idx="61">
                  <c:v>-1765.1208000000006</c:v>
                </c:pt>
                <c:pt idx="62">
                  <c:v>-2126.4408000000008</c:v>
                </c:pt>
                <c:pt idx="63">
                  <c:v>-1497.6008000000006</c:v>
                </c:pt>
                <c:pt idx="64">
                  <c:v>-1526.6008000000006</c:v>
                </c:pt>
                <c:pt idx="65">
                  <c:v>-1720.0008000000007</c:v>
                </c:pt>
                <c:pt idx="66">
                  <c:v>-1553.8008000000007</c:v>
                </c:pt>
                <c:pt idx="67">
                  <c:v>-1633.9008000000006</c:v>
                </c:pt>
                <c:pt idx="68">
                  <c:v>-1908.0008000000007</c:v>
                </c:pt>
                <c:pt idx="69">
                  <c:v>-1921.7008000000008</c:v>
                </c:pt>
                <c:pt idx="70">
                  <c:v>-2020.3008000000007</c:v>
                </c:pt>
                <c:pt idx="71">
                  <c:v>-2098.6008000000006</c:v>
                </c:pt>
                <c:pt idx="72">
                  <c:v>-1985.7008000000005</c:v>
                </c:pt>
                <c:pt idx="73">
                  <c:v>-1847.4008000000006</c:v>
                </c:pt>
                <c:pt idx="74">
                  <c:v>-1723.0008000000005</c:v>
                </c:pt>
                <c:pt idx="75">
                  <c:v>-1411.4008000000003</c:v>
                </c:pt>
                <c:pt idx="76">
                  <c:v>-882.80080000000044</c:v>
                </c:pt>
                <c:pt idx="77">
                  <c:v>570.19919999999956</c:v>
                </c:pt>
                <c:pt idx="78">
                  <c:v>1147.0991999999997</c:v>
                </c:pt>
                <c:pt idx="79">
                  <c:v>1320.8991999999996</c:v>
                </c:pt>
                <c:pt idx="80">
                  <c:v>1365.8491999999997</c:v>
                </c:pt>
                <c:pt idx="81">
                  <c:v>1020.2491999999997</c:v>
                </c:pt>
                <c:pt idx="82">
                  <c:v>1601.2491999999997</c:v>
                </c:pt>
                <c:pt idx="83">
                  <c:v>1706.5491999999997</c:v>
                </c:pt>
                <c:pt idx="84">
                  <c:v>1717.8491999999997</c:v>
                </c:pt>
                <c:pt idx="85">
                  <c:v>1835.8491999999997</c:v>
                </c:pt>
                <c:pt idx="86">
                  <c:v>1886.1491999999996</c:v>
                </c:pt>
                <c:pt idx="87">
                  <c:v>1924.4491999999996</c:v>
                </c:pt>
                <c:pt idx="88">
                  <c:v>1855.0491999999995</c:v>
                </c:pt>
                <c:pt idx="89">
                  <c:v>1725.2491999999995</c:v>
                </c:pt>
                <c:pt idx="90">
                  <c:v>1172.8491999999997</c:v>
                </c:pt>
                <c:pt idx="91">
                  <c:v>946.84919999999966</c:v>
                </c:pt>
                <c:pt idx="92">
                  <c:v>1271.8491999999997</c:v>
                </c:pt>
                <c:pt idx="93">
                  <c:v>1648.8491999999997</c:v>
                </c:pt>
                <c:pt idx="94">
                  <c:v>2098.1491999999998</c:v>
                </c:pt>
                <c:pt idx="95">
                  <c:v>2296.2891999999997</c:v>
                </c:pt>
                <c:pt idx="96">
                  <c:v>2268.0391999999997</c:v>
                </c:pt>
                <c:pt idx="97">
                  <c:v>2716.9391999999998</c:v>
                </c:pt>
                <c:pt idx="98">
                  <c:v>3786.9391999999998</c:v>
                </c:pt>
                <c:pt idx="99">
                  <c:v>6703.6391999999996</c:v>
                </c:pt>
                <c:pt idx="100">
                  <c:v>7809.9391999999998</c:v>
                </c:pt>
                <c:pt idx="101">
                  <c:v>9352.0391999999993</c:v>
                </c:pt>
                <c:pt idx="102">
                  <c:v>8918.0391999999993</c:v>
                </c:pt>
                <c:pt idx="103">
                  <c:v>8916.0391999999993</c:v>
                </c:pt>
                <c:pt idx="104">
                  <c:v>9268.0391999999993</c:v>
                </c:pt>
                <c:pt idx="105">
                  <c:v>9144.0391999999993</c:v>
                </c:pt>
                <c:pt idx="106">
                  <c:v>8237.2392</c:v>
                </c:pt>
                <c:pt idx="107">
                  <c:v>9873.2392</c:v>
                </c:pt>
                <c:pt idx="108">
                  <c:v>10711.2392</c:v>
                </c:pt>
                <c:pt idx="109">
                  <c:v>10135.2392</c:v>
                </c:pt>
                <c:pt idx="110">
                  <c:v>11367.2392</c:v>
                </c:pt>
                <c:pt idx="111">
                  <c:v>11036.2392</c:v>
                </c:pt>
                <c:pt idx="112">
                  <c:v>10730.3392</c:v>
                </c:pt>
                <c:pt idx="113">
                  <c:v>11836.7392</c:v>
                </c:pt>
                <c:pt idx="114">
                  <c:v>10876.7392</c:v>
                </c:pt>
                <c:pt idx="115">
                  <c:v>11540.1392</c:v>
                </c:pt>
                <c:pt idx="116">
                  <c:v>10627.1392</c:v>
                </c:pt>
                <c:pt idx="117">
                  <c:v>11953.1392</c:v>
                </c:pt>
                <c:pt idx="118">
                  <c:v>13631.2392</c:v>
                </c:pt>
                <c:pt idx="119">
                  <c:v>13394.439200000001</c:v>
                </c:pt>
                <c:pt idx="120">
                  <c:v>12979.3392</c:v>
                </c:pt>
                <c:pt idx="121">
                  <c:v>13054.3392</c:v>
                </c:pt>
                <c:pt idx="122">
                  <c:v>13096.3392</c:v>
                </c:pt>
                <c:pt idx="123">
                  <c:v>12920.3392</c:v>
                </c:pt>
                <c:pt idx="124">
                  <c:v>13651.3392</c:v>
                </c:pt>
                <c:pt idx="125">
                  <c:v>13637.3392</c:v>
                </c:pt>
                <c:pt idx="126">
                  <c:v>15402.939200000001</c:v>
                </c:pt>
                <c:pt idx="127">
                  <c:v>14316.939200000001</c:v>
                </c:pt>
                <c:pt idx="128">
                  <c:v>15206.939200000001</c:v>
                </c:pt>
                <c:pt idx="129">
                  <c:v>14947.939200000001</c:v>
                </c:pt>
                <c:pt idx="130">
                  <c:v>15023.639200000001</c:v>
                </c:pt>
                <c:pt idx="131">
                  <c:v>15190.639200000001</c:v>
                </c:pt>
                <c:pt idx="132">
                  <c:v>14843.639200000001</c:v>
                </c:pt>
                <c:pt idx="133">
                  <c:v>15072.739200000002</c:v>
                </c:pt>
                <c:pt idx="134">
                  <c:v>15320.939200000003</c:v>
                </c:pt>
                <c:pt idx="135">
                  <c:v>16492.939200000001</c:v>
                </c:pt>
                <c:pt idx="136">
                  <c:v>17219.939200000001</c:v>
                </c:pt>
                <c:pt idx="137">
                  <c:v>16626.939200000001</c:v>
                </c:pt>
                <c:pt idx="138">
                  <c:v>15087.939200000001</c:v>
                </c:pt>
                <c:pt idx="139">
                  <c:v>17046.939200000001</c:v>
                </c:pt>
                <c:pt idx="140">
                  <c:v>17298.939200000001</c:v>
                </c:pt>
                <c:pt idx="141">
                  <c:v>17244.939200000001</c:v>
                </c:pt>
                <c:pt idx="142">
                  <c:v>17301.939200000001</c:v>
                </c:pt>
                <c:pt idx="143">
                  <c:v>19246.939200000001</c:v>
                </c:pt>
                <c:pt idx="144">
                  <c:v>18364.939200000001</c:v>
                </c:pt>
                <c:pt idx="145">
                  <c:v>15412.939200000001</c:v>
                </c:pt>
                <c:pt idx="146">
                  <c:v>12967.939200000001</c:v>
                </c:pt>
                <c:pt idx="147">
                  <c:v>9870.9392000000007</c:v>
                </c:pt>
                <c:pt idx="148">
                  <c:v>9169.9392000000007</c:v>
                </c:pt>
                <c:pt idx="149">
                  <c:v>9739.0292000000009</c:v>
                </c:pt>
                <c:pt idx="150">
                  <c:v>8750.6992000000009</c:v>
                </c:pt>
                <c:pt idx="151">
                  <c:v>9786.4292000000005</c:v>
                </c:pt>
                <c:pt idx="152">
                  <c:v>11907.189200000001</c:v>
                </c:pt>
                <c:pt idx="153">
                  <c:v>12068.779200000001</c:v>
                </c:pt>
                <c:pt idx="154">
                  <c:v>11828.4192</c:v>
                </c:pt>
                <c:pt idx="155">
                  <c:v>10242.629199999999</c:v>
                </c:pt>
                <c:pt idx="156">
                  <c:v>11297.099199999999</c:v>
                </c:pt>
                <c:pt idx="157">
                  <c:v>11873.549199999999</c:v>
                </c:pt>
                <c:pt idx="158">
                  <c:v>12426.3192</c:v>
                </c:pt>
                <c:pt idx="159">
                  <c:v>15038.199199999999</c:v>
                </c:pt>
                <c:pt idx="160">
                  <c:v>14723.4792</c:v>
                </c:pt>
                <c:pt idx="161">
                  <c:v>14968.879199999999</c:v>
                </c:pt>
                <c:pt idx="162">
                  <c:v>15444.879199999999</c:v>
                </c:pt>
                <c:pt idx="163">
                  <c:v>15659.179199999999</c:v>
                </c:pt>
                <c:pt idx="164">
                  <c:v>15320.079199999998</c:v>
                </c:pt>
                <c:pt idx="165">
                  <c:v>16544.179199999999</c:v>
                </c:pt>
                <c:pt idx="166">
                  <c:v>16730.179199999999</c:v>
                </c:pt>
                <c:pt idx="167">
                  <c:v>17353.879199999999</c:v>
                </c:pt>
                <c:pt idx="168">
                  <c:v>16045.5792</c:v>
                </c:pt>
                <c:pt idx="169">
                  <c:v>16468.5792</c:v>
                </c:pt>
                <c:pt idx="170">
                  <c:v>17054.179199999999</c:v>
                </c:pt>
                <c:pt idx="171">
                  <c:v>17822.179199999999</c:v>
                </c:pt>
                <c:pt idx="172">
                  <c:v>17379.5792</c:v>
                </c:pt>
                <c:pt idx="173">
                  <c:v>17577.639200000001</c:v>
                </c:pt>
                <c:pt idx="174">
                  <c:v>17550.689200000001</c:v>
                </c:pt>
                <c:pt idx="175">
                  <c:v>16990.389200000001</c:v>
                </c:pt>
                <c:pt idx="176">
                  <c:v>17719.729200000002</c:v>
                </c:pt>
                <c:pt idx="177">
                  <c:v>18066.889200000001</c:v>
                </c:pt>
                <c:pt idx="178">
                  <c:v>18407.859200000003</c:v>
                </c:pt>
                <c:pt idx="179">
                  <c:v>18718.809200000003</c:v>
                </c:pt>
                <c:pt idx="180">
                  <c:v>19304.089200000002</c:v>
                </c:pt>
                <c:pt idx="181">
                  <c:v>19434.739200000004</c:v>
                </c:pt>
                <c:pt idx="182">
                  <c:v>19800.639200000005</c:v>
                </c:pt>
                <c:pt idx="183">
                  <c:v>20357.879200000007</c:v>
                </c:pt>
                <c:pt idx="184">
                  <c:v>20405.699200000006</c:v>
                </c:pt>
              </c:numCache>
            </c:numRef>
          </c:val>
          <c:smooth val="0"/>
          <c:extLst>
            <c:ext xmlns:c16="http://schemas.microsoft.com/office/drawing/2014/chart" uri="{C3380CC4-5D6E-409C-BE32-E72D297353CC}">
              <c16:uniqueId val="{00000004-5616-4E11-9F5A-43FFA0A49AE6}"/>
            </c:ext>
          </c:extLst>
        </c:ser>
        <c:dLbls>
          <c:showLegendKey val="0"/>
          <c:showVal val="0"/>
          <c:showCatName val="0"/>
          <c:showSerName val="0"/>
          <c:showPercent val="0"/>
          <c:showBubbleSize val="0"/>
        </c:dLbls>
        <c:marker val="1"/>
        <c:smooth val="0"/>
        <c:axId val="2080197184"/>
        <c:axId val="2080196768"/>
      </c:lineChart>
      <c:catAx>
        <c:axId val="2080197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tr-TR"/>
          </a:p>
        </c:txPr>
        <c:crossAx val="2080196768"/>
        <c:crosses val="autoZero"/>
        <c:auto val="1"/>
        <c:lblAlgn val="ctr"/>
        <c:lblOffset val="100"/>
        <c:noMultiLvlLbl val="0"/>
      </c:catAx>
      <c:valAx>
        <c:axId val="2080196768"/>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tr-TR"/>
          </a:p>
        </c:txPr>
        <c:crossAx val="2080197184"/>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'Menkul Kıymet - Güncel'!$O$1</c:f>
              <c:strCache>
                <c:ptCount val="1"/>
                <c:pt idx="0">
                  <c:v>13w Sum Hisse Flow</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'Menkul Kıymet - Güncel'!$B$2:$B$304</c:f>
              <c:strCache>
                <c:ptCount val="303"/>
                <c:pt idx="0">
                  <c:v>11-09-2020</c:v>
                </c:pt>
                <c:pt idx="1">
                  <c:v>18-09-2020</c:v>
                </c:pt>
                <c:pt idx="2">
                  <c:v>25-09-2020</c:v>
                </c:pt>
                <c:pt idx="3">
                  <c:v>02-10-2020</c:v>
                </c:pt>
                <c:pt idx="4">
                  <c:v>09-10-2020</c:v>
                </c:pt>
                <c:pt idx="5">
                  <c:v>16-10-2020</c:v>
                </c:pt>
                <c:pt idx="6">
                  <c:v>23-10-2020</c:v>
                </c:pt>
                <c:pt idx="7">
                  <c:v>30-10-2020</c:v>
                </c:pt>
                <c:pt idx="8">
                  <c:v>06-11-2020</c:v>
                </c:pt>
                <c:pt idx="9">
                  <c:v>13-11-2020</c:v>
                </c:pt>
                <c:pt idx="10">
                  <c:v>20-11-2020</c:v>
                </c:pt>
                <c:pt idx="11">
                  <c:v>27-11-2020</c:v>
                </c:pt>
                <c:pt idx="12">
                  <c:v>04-12-2020</c:v>
                </c:pt>
                <c:pt idx="13">
                  <c:v>11-12-2020</c:v>
                </c:pt>
                <c:pt idx="14">
                  <c:v>18-12-2020</c:v>
                </c:pt>
                <c:pt idx="15">
                  <c:v>25-12-2020</c:v>
                </c:pt>
                <c:pt idx="16">
                  <c:v>01-01-2021</c:v>
                </c:pt>
                <c:pt idx="17">
                  <c:v>08-01-2021</c:v>
                </c:pt>
                <c:pt idx="18">
                  <c:v>15-01-2021</c:v>
                </c:pt>
                <c:pt idx="19">
                  <c:v>22-01-2021</c:v>
                </c:pt>
                <c:pt idx="20">
                  <c:v>29-01-2021</c:v>
                </c:pt>
                <c:pt idx="21">
                  <c:v>05-02-2021</c:v>
                </c:pt>
                <c:pt idx="22">
                  <c:v>12-02-2021</c:v>
                </c:pt>
                <c:pt idx="23">
                  <c:v>19-02-2021</c:v>
                </c:pt>
                <c:pt idx="24">
                  <c:v>26-02-2021</c:v>
                </c:pt>
                <c:pt idx="25">
                  <c:v>05-03-2021</c:v>
                </c:pt>
                <c:pt idx="26">
                  <c:v>12-03-2021</c:v>
                </c:pt>
                <c:pt idx="27">
                  <c:v>19-03-2021</c:v>
                </c:pt>
                <c:pt idx="28">
                  <c:v>26-03-2021</c:v>
                </c:pt>
                <c:pt idx="29">
                  <c:v>02-04-2021</c:v>
                </c:pt>
                <c:pt idx="30">
                  <c:v>09-04-2021</c:v>
                </c:pt>
                <c:pt idx="31">
                  <c:v>16-04-2021</c:v>
                </c:pt>
                <c:pt idx="32">
                  <c:v>23-04-2021</c:v>
                </c:pt>
                <c:pt idx="33">
                  <c:v>30-04-2021</c:v>
                </c:pt>
                <c:pt idx="34">
                  <c:v>07-05-2021</c:v>
                </c:pt>
                <c:pt idx="35">
                  <c:v>14-05-2021</c:v>
                </c:pt>
                <c:pt idx="36">
                  <c:v>21-05-2021</c:v>
                </c:pt>
                <c:pt idx="37">
                  <c:v>28-05-2021</c:v>
                </c:pt>
                <c:pt idx="38">
                  <c:v>04-06-2021</c:v>
                </c:pt>
                <c:pt idx="39">
                  <c:v>11-06-2021</c:v>
                </c:pt>
                <c:pt idx="40">
                  <c:v>18-06-2021</c:v>
                </c:pt>
                <c:pt idx="41">
                  <c:v>25-06-2021</c:v>
                </c:pt>
                <c:pt idx="42">
                  <c:v>02-07-2021</c:v>
                </c:pt>
                <c:pt idx="43">
                  <c:v>09-07-2021</c:v>
                </c:pt>
                <c:pt idx="44">
                  <c:v>16-07-2021</c:v>
                </c:pt>
                <c:pt idx="45">
                  <c:v>23-07-2021</c:v>
                </c:pt>
                <c:pt idx="46">
                  <c:v>30-07-2021</c:v>
                </c:pt>
                <c:pt idx="47">
                  <c:v>06-08-2021</c:v>
                </c:pt>
                <c:pt idx="48">
                  <c:v>13-08-2021</c:v>
                </c:pt>
                <c:pt idx="49">
                  <c:v>20-08-2021</c:v>
                </c:pt>
                <c:pt idx="50">
                  <c:v>27-08-2021</c:v>
                </c:pt>
                <c:pt idx="51">
                  <c:v>03-09-2021</c:v>
                </c:pt>
                <c:pt idx="52">
                  <c:v>10-09-2021</c:v>
                </c:pt>
                <c:pt idx="53">
                  <c:v>17-09-2021</c:v>
                </c:pt>
                <c:pt idx="54">
                  <c:v>24-09-2021</c:v>
                </c:pt>
                <c:pt idx="55">
                  <c:v>01-10-2021</c:v>
                </c:pt>
                <c:pt idx="56">
                  <c:v>08-10-2021</c:v>
                </c:pt>
                <c:pt idx="57">
                  <c:v>15-10-2021</c:v>
                </c:pt>
                <c:pt idx="58">
                  <c:v>22-10-2021</c:v>
                </c:pt>
                <c:pt idx="59">
                  <c:v>29-10-2021</c:v>
                </c:pt>
                <c:pt idx="60">
                  <c:v>05-11-2021</c:v>
                </c:pt>
                <c:pt idx="61">
                  <c:v>12-11-2021</c:v>
                </c:pt>
                <c:pt idx="62">
                  <c:v>19-11-2021</c:v>
                </c:pt>
                <c:pt idx="63">
                  <c:v>26-11-2021</c:v>
                </c:pt>
                <c:pt idx="64">
                  <c:v>03-12-2021</c:v>
                </c:pt>
                <c:pt idx="65">
                  <c:v>10-12-2021</c:v>
                </c:pt>
                <c:pt idx="66">
                  <c:v>17-12-2021</c:v>
                </c:pt>
                <c:pt idx="67">
                  <c:v>24-12-2021</c:v>
                </c:pt>
                <c:pt idx="68">
                  <c:v>31-12-2021</c:v>
                </c:pt>
                <c:pt idx="69">
                  <c:v>07-01-2022</c:v>
                </c:pt>
                <c:pt idx="70">
                  <c:v>14-01-2022</c:v>
                </c:pt>
                <c:pt idx="71">
                  <c:v>21-01-2022</c:v>
                </c:pt>
                <c:pt idx="72">
                  <c:v>28-01-2022</c:v>
                </c:pt>
                <c:pt idx="73">
                  <c:v>04-02-2022</c:v>
                </c:pt>
                <c:pt idx="74">
                  <c:v>11-02-2022</c:v>
                </c:pt>
                <c:pt idx="75">
                  <c:v>18-02-2022</c:v>
                </c:pt>
                <c:pt idx="76">
                  <c:v>25-02-2022</c:v>
                </c:pt>
                <c:pt idx="77">
                  <c:v>04-03-2022</c:v>
                </c:pt>
                <c:pt idx="78">
                  <c:v>11-03-2022</c:v>
                </c:pt>
                <c:pt idx="79">
                  <c:v>18-03-2022</c:v>
                </c:pt>
                <c:pt idx="80">
                  <c:v>25-03-2022</c:v>
                </c:pt>
                <c:pt idx="81">
                  <c:v>01-04-2022</c:v>
                </c:pt>
                <c:pt idx="82">
                  <c:v>08-04-2022</c:v>
                </c:pt>
                <c:pt idx="83">
                  <c:v>15-04-2022</c:v>
                </c:pt>
                <c:pt idx="84">
                  <c:v>22-04-2022</c:v>
                </c:pt>
                <c:pt idx="85">
                  <c:v>29-04-2022</c:v>
                </c:pt>
                <c:pt idx="86">
                  <c:v>06-05-2022</c:v>
                </c:pt>
                <c:pt idx="87">
                  <c:v>13-05-2022</c:v>
                </c:pt>
                <c:pt idx="88">
                  <c:v>20-05-2022</c:v>
                </c:pt>
                <c:pt idx="89">
                  <c:v>27-05-2022</c:v>
                </c:pt>
                <c:pt idx="90">
                  <c:v>03-06-2022</c:v>
                </c:pt>
                <c:pt idx="91">
                  <c:v>10-06-2022</c:v>
                </c:pt>
                <c:pt idx="92">
                  <c:v>17-06-2022</c:v>
                </c:pt>
                <c:pt idx="93">
                  <c:v>24-06-2022</c:v>
                </c:pt>
                <c:pt idx="94">
                  <c:v>01-07-2022</c:v>
                </c:pt>
                <c:pt idx="95">
                  <c:v>08-07-2022</c:v>
                </c:pt>
                <c:pt idx="96">
                  <c:v>15-07-2022</c:v>
                </c:pt>
                <c:pt idx="97">
                  <c:v>22-07-2022</c:v>
                </c:pt>
                <c:pt idx="98">
                  <c:v>29-07-2022</c:v>
                </c:pt>
                <c:pt idx="99">
                  <c:v>05-08-2022</c:v>
                </c:pt>
                <c:pt idx="100">
                  <c:v>12-08-2022</c:v>
                </c:pt>
                <c:pt idx="101">
                  <c:v>19-08-2022</c:v>
                </c:pt>
                <c:pt idx="102">
                  <c:v>26-08-2022</c:v>
                </c:pt>
                <c:pt idx="103">
                  <c:v>02-09-2022</c:v>
                </c:pt>
                <c:pt idx="104">
                  <c:v>09-09-2022</c:v>
                </c:pt>
                <c:pt idx="105">
                  <c:v>16-09-2022</c:v>
                </c:pt>
                <c:pt idx="106">
                  <c:v>23-09-2022</c:v>
                </c:pt>
                <c:pt idx="107">
                  <c:v>30-09-2022</c:v>
                </c:pt>
                <c:pt idx="108">
                  <c:v>07-10-2022</c:v>
                </c:pt>
                <c:pt idx="109">
                  <c:v>14-10-2022</c:v>
                </c:pt>
                <c:pt idx="110">
                  <c:v>21-10-2022</c:v>
                </c:pt>
                <c:pt idx="111">
                  <c:v>28-10-2022</c:v>
                </c:pt>
                <c:pt idx="112">
                  <c:v>04-11-2022</c:v>
                </c:pt>
                <c:pt idx="113">
                  <c:v>11-11-2022</c:v>
                </c:pt>
                <c:pt idx="114">
                  <c:v>18-11-2022</c:v>
                </c:pt>
                <c:pt idx="115">
                  <c:v>25-11-2022</c:v>
                </c:pt>
                <c:pt idx="116">
                  <c:v>02-12-2022</c:v>
                </c:pt>
                <c:pt idx="117">
                  <c:v>09-12-2022</c:v>
                </c:pt>
                <c:pt idx="118">
                  <c:v>16-12-2022</c:v>
                </c:pt>
                <c:pt idx="119">
                  <c:v>23-12-2022</c:v>
                </c:pt>
                <c:pt idx="120">
                  <c:v>30-12-2022</c:v>
                </c:pt>
                <c:pt idx="121">
                  <c:v>06-01-2023</c:v>
                </c:pt>
                <c:pt idx="122">
                  <c:v>13-01-2023</c:v>
                </c:pt>
                <c:pt idx="123">
                  <c:v>20-01-2023</c:v>
                </c:pt>
                <c:pt idx="124">
                  <c:v>27-01-2023</c:v>
                </c:pt>
                <c:pt idx="125">
                  <c:v>03-02-2023</c:v>
                </c:pt>
                <c:pt idx="126">
                  <c:v>10-02-2023</c:v>
                </c:pt>
                <c:pt idx="127">
                  <c:v>17-02-2023</c:v>
                </c:pt>
                <c:pt idx="128">
                  <c:v>24-02-2023</c:v>
                </c:pt>
                <c:pt idx="129">
                  <c:v>03-03-2023</c:v>
                </c:pt>
                <c:pt idx="130">
                  <c:v>10-03-2023</c:v>
                </c:pt>
                <c:pt idx="131">
                  <c:v>17-03-2023</c:v>
                </c:pt>
                <c:pt idx="132">
                  <c:v>24-03-2023</c:v>
                </c:pt>
                <c:pt idx="133">
                  <c:v>31-03-2023</c:v>
                </c:pt>
                <c:pt idx="134">
                  <c:v>07-04-2023</c:v>
                </c:pt>
                <c:pt idx="135">
                  <c:v>14-04-2023</c:v>
                </c:pt>
                <c:pt idx="136">
                  <c:v>21-04-2023</c:v>
                </c:pt>
                <c:pt idx="137">
                  <c:v>28-04-2023</c:v>
                </c:pt>
                <c:pt idx="138">
                  <c:v>05-05-2023</c:v>
                </c:pt>
                <c:pt idx="139">
                  <c:v>12-05-2023</c:v>
                </c:pt>
                <c:pt idx="140">
                  <c:v>19-05-2023</c:v>
                </c:pt>
                <c:pt idx="141">
                  <c:v>26-05-2023</c:v>
                </c:pt>
                <c:pt idx="142">
                  <c:v>02-06-2023</c:v>
                </c:pt>
                <c:pt idx="143">
                  <c:v>9.06.2023</c:v>
                </c:pt>
                <c:pt idx="144">
                  <c:v>16.06.2023</c:v>
                </c:pt>
                <c:pt idx="145">
                  <c:v>23.06.2023</c:v>
                </c:pt>
                <c:pt idx="146">
                  <c:v>30.06.2023</c:v>
                </c:pt>
                <c:pt idx="147">
                  <c:v>7.07.2023</c:v>
                </c:pt>
                <c:pt idx="148">
                  <c:v>14.07.2023</c:v>
                </c:pt>
                <c:pt idx="149">
                  <c:v>21.07.2023</c:v>
                </c:pt>
                <c:pt idx="150">
                  <c:v>28.07.2023</c:v>
                </c:pt>
                <c:pt idx="151">
                  <c:v>4.08.2023</c:v>
                </c:pt>
                <c:pt idx="152">
                  <c:v>11.08.2023</c:v>
                </c:pt>
                <c:pt idx="153">
                  <c:v>18.08.2023</c:v>
                </c:pt>
                <c:pt idx="154">
                  <c:v>25.08.2023</c:v>
                </c:pt>
                <c:pt idx="155">
                  <c:v>1.09.2023</c:v>
                </c:pt>
                <c:pt idx="156">
                  <c:v>8.09.2023</c:v>
                </c:pt>
                <c:pt idx="157">
                  <c:v>15.09.2023</c:v>
                </c:pt>
                <c:pt idx="158">
                  <c:v>22.09.2023</c:v>
                </c:pt>
                <c:pt idx="159">
                  <c:v>29.09.2023</c:v>
                </c:pt>
                <c:pt idx="160">
                  <c:v>6.10.2023</c:v>
                </c:pt>
                <c:pt idx="161">
                  <c:v>13.10.2023</c:v>
                </c:pt>
                <c:pt idx="162">
                  <c:v>20.10.2023</c:v>
                </c:pt>
                <c:pt idx="163">
                  <c:v>27.10.2023</c:v>
                </c:pt>
                <c:pt idx="164">
                  <c:v>3.11.2023</c:v>
                </c:pt>
                <c:pt idx="165">
                  <c:v>10.11.2023</c:v>
                </c:pt>
                <c:pt idx="166">
                  <c:v>17.11.2023</c:v>
                </c:pt>
                <c:pt idx="167">
                  <c:v>24.11.2023</c:v>
                </c:pt>
                <c:pt idx="168">
                  <c:v>1.12.2023</c:v>
                </c:pt>
                <c:pt idx="169">
                  <c:v>8.12.2023</c:v>
                </c:pt>
                <c:pt idx="170">
                  <c:v>15.12.2023</c:v>
                </c:pt>
                <c:pt idx="171">
                  <c:v>22.12.2023</c:v>
                </c:pt>
                <c:pt idx="172">
                  <c:v>29.12.2023</c:v>
                </c:pt>
                <c:pt idx="173">
                  <c:v>5.01.2024</c:v>
                </c:pt>
                <c:pt idx="174">
                  <c:v>12.01.2024</c:v>
                </c:pt>
                <c:pt idx="175">
                  <c:v>19.01.2024</c:v>
                </c:pt>
                <c:pt idx="176">
                  <c:v>26.01.2024</c:v>
                </c:pt>
                <c:pt idx="177">
                  <c:v>2.02.2024</c:v>
                </c:pt>
                <c:pt idx="178">
                  <c:v>9.02.2024</c:v>
                </c:pt>
                <c:pt idx="179">
                  <c:v>16.02.2024</c:v>
                </c:pt>
                <c:pt idx="180">
                  <c:v>23.02.2024</c:v>
                </c:pt>
                <c:pt idx="181">
                  <c:v>1.03.2024</c:v>
                </c:pt>
                <c:pt idx="182">
                  <c:v>8.03.2024</c:v>
                </c:pt>
                <c:pt idx="183">
                  <c:v>15.03.2024</c:v>
                </c:pt>
                <c:pt idx="184">
                  <c:v>22.03.2024</c:v>
                </c:pt>
                <c:pt idx="185">
                  <c:v>29.03.2024</c:v>
                </c:pt>
                <c:pt idx="186">
                  <c:v>5.04.2024</c:v>
                </c:pt>
                <c:pt idx="187">
                  <c:v>12.04.2024</c:v>
                </c:pt>
                <c:pt idx="188">
                  <c:v>19.04.2024</c:v>
                </c:pt>
                <c:pt idx="189">
                  <c:v>26.04.2024</c:v>
                </c:pt>
                <c:pt idx="190">
                  <c:v>3.05.2024</c:v>
                </c:pt>
                <c:pt idx="191">
                  <c:v>10.05.2024</c:v>
                </c:pt>
                <c:pt idx="192">
                  <c:v>17.05.2024</c:v>
                </c:pt>
                <c:pt idx="193">
                  <c:v>24.05.2024</c:v>
                </c:pt>
                <c:pt idx="194">
                  <c:v>31.05.2024</c:v>
                </c:pt>
                <c:pt idx="195">
                  <c:v>7.06.2024</c:v>
                </c:pt>
                <c:pt idx="196">
                  <c:v>14.06.2024</c:v>
                </c:pt>
                <c:pt idx="197">
                  <c:v>21.06.2024</c:v>
                </c:pt>
                <c:pt idx="198">
                  <c:v>28.06.2024</c:v>
                </c:pt>
                <c:pt idx="199">
                  <c:v>5.07.2024</c:v>
                </c:pt>
                <c:pt idx="200">
                  <c:v>12.07.2024</c:v>
                </c:pt>
                <c:pt idx="201">
                  <c:v>19.07.2024</c:v>
                </c:pt>
                <c:pt idx="202">
                  <c:v>26.07.2024</c:v>
                </c:pt>
                <c:pt idx="203">
                  <c:v>2.08.2024</c:v>
                </c:pt>
                <c:pt idx="204">
                  <c:v>9.08.2024</c:v>
                </c:pt>
                <c:pt idx="205">
                  <c:v>16.08.2024</c:v>
                </c:pt>
                <c:pt idx="206">
                  <c:v>23.08.2024</c:v>
                </c:pt>
                <c:pt idx="207">
                  <c:v>30.08.2024</c:v>
                </c:pt>
                <c:pt idx="208">
                  <c:v>6.09.2024</c:v>
                </c:pt>
                <c:pt idx="209">
                  <c:v>13.09.2024</c:v>
                </c:pt>
                <c:pt idx="210">
                  <c:v>20.09.2024</c:v>
                </c:pt>
                <c:pt idx="211">
                  <c:v>27.09.2024</c:v>
                </c:pt>
                <c:pt idx="212">
                  <c:v>4.10.2024</c:v>
                </c:pt>
                <c:pt idx="213">
                  <c:v>11.10.2024</c:v>
                </c:pt>
                <c:pt idx="214">
                  <c:v>18.10.2024</c:v>
                </c:pt>
                <c:pt idx="215">
                  <c:v>25.10.2024</c:v>
                </c:pt>
                <c:pt idx="216">
                  <c:v>1.11.2024</c:v>
                </c:pt>
                <c:pt idx="217">
                  <c:v>8.11.2024</c:v>
                </c:pt>
                <c:pt idx="218">
                  <c:v>15.11.2024</c:v>
                </c:pt>
                <c:pt idx="219">
                  <c:v>22.11.2024</c:v>
                </c:pt>
                <c:pt idx="220">
                  <c:v>29.11.2024</c:v>
                </c:pt>
                <c:pt idx="221">
                  <c:v>6.12.2024</c:v>
                </c:pt>
                <c:pt idx="222">
                  <c:v>13.12.2024</c:v>
                </c:pt>
                <c:pt idx="223">
                  <c:v>20.12.2024</c:v>
                </c:pt>
                <c:pt idx="224">
                  <c:v>27.12.2024</c:v>
                </c:pt>
                <c:pt idx="225">
                  <c:v>3.01.2025</c:v>
                </c:pt>
                <c:pt idx="226">
                  <c:v>10.01.2025</c:v>
                </c:pt>
                <c:pt idx="227">
                  <c:v>17.01.2025</c:v>
                </c:pt>
                <c:pt idx="228">
                  <c:v>24.01.2025</c:v>
                </c:pt>
                <c:pt idx="229">
                  <c:v>31.01.2025</c:v>
                </c:pt>
                <c:pt idx="230">
                  <c:v>7.02.2025</c:v>
                </c:pt>
                <c:pt idx="231">
                  <c:v>14.02.2025</c:v>
                </c:pt>
                <c:pt idx="232">
                  <c:v>21.02.2025</c:v>
                </c:pt>
                <c:pt idx="233">
                  <c:v>28.02.2025</c:v>
                </c:pt>
                <c:pt idx="234">
                  <c:v>7.03.2025</c:v>
                </c:pt>
                <c:pt idx="235">
                  <c:v>14.03.2025</c:v>
                </c:pt>
                <c:pt idx="236">
                  <c:v>21.03.2025</c:v>
                </c:pt>
                <c:pt idx="237">
                  <c:v>28.03.2025</c:v>
                </c:pt>
                <c:pt idx="238">
                  <c:v>4.04.2025</c:v>
                </c:pt>
                <c:pt idx="239">
                  <c:v>11.04.2025</c:v>
                </c:pt>
                <c:pt idx="240">
                  <c:v>18.04.2025</c:v>
                </c:pt>
                <c:pt idx="241">
                  <c:v>25.04.2025</c:v>
                </c:pt>
                <c:pt idx="242">
                  <c:v>2.05.2025</c:v>
                </c:pt>
                <c:pt idx="243">
                  <c:v>9.05.2025</c:v>
                </c:pt>
                <c:pt idx="244">
                  <c:v>16.05.2025</c:v>
                </c:pt>
                <c:pt idx="245">
                  <c:v>23.05.2025</c:v>
                </c:pt>
                <c:pt idx="246">
                  <c:v>30.05.2025</c:v>
                </c:pt>
                <c:pt idx="247">
                  <c:v>6.06.2025</c:v>
                </c:pt>
                <c:pt idx="248">
                  <c:v>13.06.2025</c:v>
                </c:pt>
                <c:pt idx="249">
                  <c:v>20.06.2025</c:v>
                </c:pt>
                <c:pt idx="250">
                  <c:v>27.06.2025</c:v>
                </c:pt>
                <c:pt idx="251">
                  <c:v>4.07.2025</c:v>
                </c:pt>
                <c:pt idx="252">
                  <c:v>11.07.2025</c:v>
                </c:pt>
                <c:pt idx="253">
                  <c:v>18.07.2025</c:v>
                </c:pt>
                <c:pt idx="254">
                  <c:v>25.07.2025</c:v>
                </c:pt>
                <c:pt idx="255">
                  <c:v>1.08.2025</c:v>
                </c:pt>
                <c:pt idx="256">
                  <c:v>8.08.2025</c:v>
                </c:pt>
                <c:pt idx="257">
                  <c:v>15.08.2025</c:v>
                </c:pt>
                <c:pt idx="258">
                  <c:v>22.08.2025</c:v>
                </c:pt>
                <c:pt idx="259">
                  <c:v>29.08.2025</c:v>
                </c:pt>
                <c:pt idx="260">
                  <c:v>5.09.2025</c:v>
                </c:pt>
                <c:pt idx="261">
                  <c:v>12.09.2025</c:v>
                </c:pt>
                <c:pt idx="262">
                  <c:v>19.09.2025</c:v>
                </c:pt>
                <c:pt idx="263">
                  <c:v>26.09.2025</c:v>
                </c:pt>
                <c:pt idx="264">
                  <c:v>3.10.2025</c:v>
                </c:pt>
                <c:pt idx="265">
                  <c:v>10.10.2025</c:v>
                </c:pt>
                <c:pt idx="266">
                  <c:v>17.10.2025</c:v>
                </c:pt>
                <c:pt idx="267">
                  <c:v>24.10.2025</c:v>
                </c:pt>
                <c:pt idx="268">
                  <c:v>31.10.2025</c:v>
                </c:pt>
                <c:pt idx="269">
                  <c:v>7.11.2025</c:v>
                </c:pt>
                <c:pt idx="270">
                  <c:v>14.11.2025</c:v>
                </c:pt>
                <c:pt idx="271">
                  <c:v>21.11.2025</c:v>
                </c:pt>
                <c:pt idx="272">
                  <c:v>28.11.2025</c:v>
                </c:pt>
                <c:pt idx="273">
                  <c:v>5.12.2025</c:v>
                </c:pt>
                <c:pt idx="274">
                  <c:v>12.12.2025</c:v>
                </c:pt>
                <c:pt idx="275">
                  <c:v>19.12.2025</c:v>
                </c:pt>
                <c:pt idx="276">
                  <c:v>26.12.2025</c:v>
                </c:pt>
                <c:pt idx="277">
                  <c:v>2.01.2026</c:v>
                </c:pt>
                <c:pt idx="278">
                  <c:v>9.01.2026</c:v>
                </c:pt>
                <c:pt idx="279">
                  <c:v>16.01.2026</c:v>
                </c:pt>
                <c:pt idx="280">
                  <c:v>23.01.2026</c:v>
                </c:pt>
                <c:pt idx="281">
                  <c:v>30.01.2026</c:v>
                </c:pt>
                <c:pt idx="282">
                  <c:v>6.02.2026</c:v>
                </c:pt>
                <c:pt idx="283">
                  <c:v>13.02.2026</c:v>
                </c:pt>
                <c:pt idx="284">
                  <c:v>20.02.2026</c:v>
                </c:pt>
                <c:pt idx="285">
                  <c:v>27.02.2026</c:v>
                </c:pt>
                <c:pt idx="286">
                  <c:v>6.03.2026</c:v>
                </c:pt>
                <c:pt idx="287">
                  <c:v>13.03.2026</c:v>
                </c:pt>
                <c:pt idx="288">
                  <c:v>20.03.2026</c:v>
                </c:pt>
                <c:pt idx="289">
                  <c:v>27.03.2026</c:v>
                </c:pt>
                <c:pt idx="290">
                  <c:v>3.04.2026</c:v>
                </c:pt>
                <c:pt idx="291">
                  <c:v>10.04.2026</c:v>
                </c:pt>
                <c:pt idx="292">
                  <c:v>17.04.2026</c:v>
                </c:pt>
                <c:pt idx="293">
                  <c:v>24.04.2026</c:v>
                </c:pt>
                <c:pt idx="294">
                  <c:v>1.05.2026</c:v>
                </c:pt>
                <c:pt idx="295">
                  <c:v>8.05.2026</c:v>
                </c:pt>
                <c:pt idx="296">
                  <c:v>15.05.2026</c:v>
                </c:pt>
                <c:pt idx="297">
                  <c:v>22.05.2026</c:v>
                </c:pt>
                <c:pt idx="298">
                  <c:v>29.05.2026</c:v>
                </c:pt>
                <c:pt idx="299">
                  <c:v>5.06.2026</c:v>
                </c:pt>
                <c:pt idx="300">
                  <c:v>12.06.2026</c:v>
                </c:pt>
                <c:pt idx="301">
                  <c:v>19.06.2026</c:v>
                </c:pt>
                <c:pt idx="302">
                  <c:v>26.06.2026</c:v>
                </c:pt>
              </c:strCache>
            </c:strRef>
          </c:cat>
          <c:val>
            <c:numRef>
              <c:f>'Menkul Kıymet - Güncel'!$O$2:$O$303</c:f>
              <c:numCache>
                <c:formatCode>General</c:formatCode>
                <c:ptCount val="302"/>
                <c:pt idx="12" formatCode="#,##0.00">
                  <c:v>945</c:v>
                </c:pt>
                <c:pt idx="13" formatCode="#,##0.00">
                  <c:v>1016.21</c:v>
                </c:pt>
                <c:pt idx="14" formatCode="#,##0.00">
                  <c:v>1257.68</c:v>
                </c:pt>
                <c:pt idx="15" formatCode="#,##0.00">
                  <c:v>1340.78</c:v>
                </c:pt>
                <c:pt idx="16" formatCode="#,##0.00">
                  <c:v>1300.2400000000002</c:v>
                </c:pt>
                <c:pt idx="17" formatCode="#,##0.00">
                  <c:v>1679.2800000000002</c:v>
                </c:pt>
                <c:pt idx="18" formatCode="#,##0.00">
                  <c:v>1739.0600000000002</c:v>
                </c:pt>
                <c:pt idx="19" formatCode="#,##0.00">
                  <c:v>1632.17</c:v>
                </c:pt>
                <c:pt idx="20" formatCode="#,##0.00">
                  <c:v>1255.0500000000002</c:v>
                </c:pt>
                <c:pt idx="21" formatCode="#,##0.00">
                  <c:v>1093.8200000000002</c:v>
                </c:pt>
                <c:pt idx="22" formatCode="#,##0.00">
                  <c:v>417.08000000000004</c:v>
                </c:pt>
                <c:pt idx="23" formatCode="#,##0.00">
                  <c:v>-95.320000000000121</c:v>
                </c:pt>
                <c:pt idx="24" formatCode="#,##0.00">
                  <c:v>-444.64000000000016</c:v>
                </c:pt>
                <c:pt idx="25" formatCode="#,##0.00">
                  <c:v>-431.50000000000017</c:v>
                </c:pt>
                <c:pt idx="26" formatCode="#,##0.00">
                  <c:v>-590.09000000000015</c:v>
                </c:pt>
                <c:pt idx="27" formatCode="#,##0.00">
                  <c:v>-773.75</c:v>
                </c:pt>
                <c:pt idx="28" formatCode="#,##0.00">
                  <c:v>-1568.88</c:v>
                </c:pt>
                <c:pt idx="29" formatCode="#,##0.00">
                  <c:v>-2024.01</c:v>
                </c:pt>
                <c:pt idx="30" formatCode="#,##0.00">
                  <c:v>-2357.73</c:v>
                </c:pt>
                <c:pt idx="31" formatCode="#,##0.00">
                  <c:v>-2389.1900000000005</c:v>
                </c:pt>
                <c:pt idx="32" formatCode="#,##0.00">
                  <c:v>-2167</c:v>
                </c:pt>
                <c:pt idx="33" formatCode="#,##0.00">
                  <c:v>-1641.72</c:v>
                </c:pt>
                <c:pt idx="34" formatCode="#,##0.00">
                  <c:v>-1370.82</c:v>
                </c:pt>
                <c:pt idx="35" formatCode="#,##0.00">
                  <c:v>-1256.7799999999997</c:v>
                </c:pt>
                <c:pt idx="36" formatCode="#,##0.00">
                  <c:v>-1082.9999999999998</c:v>
                </c:pt>
                <c:pt idx="37" formatCode="#,##0.00">
                  <c:v>-958.53999999999985</c:v>
                </c:pt>
                <c:pt idx="38" formatCode="#,##0.00">
                  <c:v>-1042.1999999999998</c:v>
                </c:pt>
                <c:pt idx="39" formatCode="#,##0.00">
                  <c:v>-891.03999999999985</c:v>
                </c:pt>
                <c:pt idx="40" formatCode="#,##0.00">
                  <c:v>-954.60999999999979</c:v>
                </c:pt>
                <c:pt idx="41" formatCode="#,##0.00">
                  <c:v>-143.50000000000003</c:v>
                </c:pt>
                <c:pt idx="42" formatCode="#,##0.00">
                  <c:v>183.05</c:v>
                </c:pt>
                <c:pt idx="43" formatCode="#,##0.00">
                  <c:v>283.26000000000005</c:v>
                </c:pt>
                <c:pt idx="44" formatCode="#,##0.00">
                  <c:v>221.32</c:v>
                </c:pt>
                <c:pt idx="45" formatCode="#,##0.00">
                  <c:v>116.83999999999997</c:v>
                </c:pt>
                <c:pt idx="46" formatCode="#,##0.00">
                  <c:v>33.5</c:v>
                </c:pt>
                <c:pt idx="47" formatCode="#,##0.00">
                  <c:v>113.82</c:v>
                </c:pt>
                <c:pt idx="48" formatCode="#,##0.00">
                  <c:v>139.99</c:v>
                </c:pt>
                <c:pt idx="49" formatCode="#,##0.00">
                  <c:v>315.12</c:v>
                </c:pt>
                <c:pt idx="50" formatCode="#,##0.00">
                  <c:v>351.40999999999997</c:v>
                </c:pt>
                <c:pt idx="51" formatCode="#,##0.00">
                  <c:v>544.01</c:v>
                </c:pt>
                <c:pt idx="52" formatCode="#,##0.00">
                  <c:v>457.77</c:v>
                </c:pt>
                <c:pt idx="53" formatCode="#,##0.00">
                  <c:v>526.20000000000005</c:v>
                </c:pt>
                <c:pt idx="54" formatCode="#,##0.00">
                  <c:v>564.80999999999995</c:v>
                </c:pt>
                <c:pt idx="55" formatCode="#,##0.00">
                  <c:v>509.90999999999991</c:v>
                </c:pt>
                <c:pt idx="56" formatCode="#,##0.00">
                  <c:v>404.08</c:v>
                </c:pt>
                <c:pt idx="57" formatCode="#,##0.00">
                  <c:v>535.55000000000007</c:v>
                </c:pt>
                <c:pt idx="58" formatCode="#,##0.00">
                  <c:v>432.5200000000001</c:v>
                </c:pt>
                <c:pt idx="59" formatCode="#,##0.00">
                  <c:v>508.72</c:v>
                </c:pt>
                <c:pt idx="60" formatCode="#,##0.00">
                  <c:v>615.09</c:v>
                </c:pt>
                <c:pt idx="61" formatCode="#,##0.00">
                  <c:v>1016.84</c:v>
                </c:pt>
                <c:pt idx="62" formatCode="#,##0.00">
                  <c:v>1174.74</c:v>
                </c:pt>
                <c:pt idx="63" formatCode="#,##0.00">
                  <c:v>1067.08</c:v>
                </c:pt>
                <c:pt idx="64" formatCode="#,##0.00">
                  <c:v>806.15</c:v>
                </c:pt>
                <c:pt idx="65" formatCode="#,##0.00">
                  <c:v>754.62</c:v>
                </c:pt>
                <c:pt idx="66" formatCode="#,##0.00">
                  <c:v>620.26</c:v>
                </c:pt>
                <c:pt idx="67" formatCode="#,##0.00">
                  <c:v>14.680000000000064</c:v>
                </c:pt>
                <c:pt idx="68" formatCode="#,##0.00">
                  <c:v>-123.75999999999999</c:v>
                </c:pt>
                <c:pt idx="69" formatCode="#,##0.00">
                  <c:v>-214.96999999999989</c:v>
                </c:pt>
                <c:pt idx="70" formatCode="#,##0.00">
                  <c:v>-339.56999999999994</c:v>
                </c:pt>
                <c:pt idx="71" formatCode="#,##0.00">
                  <c:v>-269.24999999999994</c:v>
                </c:pt>
                <c:pt idx="72" formatCode="#,##0.00">
                  <c:v>-432.59</c:v>
                </c:pt>
                <c:pt idx="73" formatCode="#,##0.00">
                  <c:v>-788.8900000000001</c:v>
                </c:pt>
                <c:pt idx="74" formatCode="#,##0.00">
                  <c:v>-1292.97</c:v>
                </c:pt>
                <c:pt idx="75" formatCode="#,##0.00">
                  <c:v>-1639.76</c:v>
                </c:pt>
                <c:pt idx="76" formatCode="#,##0.00">
                  <c:v>-1662.33</c:v>
                </c:pt>
                <c:pt idx="77" formatCode="#,##0.00">
                  <c:v>-1809.53</c:v>
                </c:pt>
                <c:pt idx="78" formatCode="#,##0.00">
                  <c:v>-1994.73</c:v>
                </c:pt>
                <c:pt idx="79" formatCode="#,##0.00">
                  <c:v>-2122.71</c:v>
                </c:pt>
                <c:pt idx="80" formatCode="#,##0.00">
                  <c:v>-1534.14</c:v>
                </c:pt>
                <c:pt idx="81" formatCode="#,##0.00">
                  <c:v>-1292.75</c:v>
                </c:pt>
                <c:pt idx="82" formatCode="#,##0.00">
                  <c:v>-904.74999999999989</c:v>
                </c:pt>
                <c:pt idx="83" formatCode="#,##0.00">
                  <c:v>-822.76</c:v>
                </c:pt>
                <c:pt idx="84" formatCode="#,##0.00">
                  <c:v>-842.8</c:v>
                </c:pt>
                <c:pt idx="85" formatCode="#,##0.00">
                  <c:v>-813.87000000000012</c:v>
                </c:pt>
                <c:pt idx="86" formatCode="#,##0.00">
                  <c:v>-976.1</c:v>
                </c:pt>
                <c:pt idx="87" formatCode="#,##0.00">
                  <c:v>-1718.51</c:v>
                </c:pt>
                <c:pt idx="88" formatCode="#,##0.00">
                  <c:v>-2359.02</c:v>
                </c:pt>
                <c:pt idx="89" formatCode="#,##0.00">
                  <c:v>-2312.7900000000004</c:v>
                </c:pt>
                <c:pt idx="90" formatCode="#,##0.00">
                  <c:v>-1873.3400000000001</c:v>
                </c:pt>
                <c:pt idx="91" formatCode="#,##0.00">
                  <c:v>-1899.9799999999998</c:v>
                </c:pt>
                <c:pt idx="92" formatCode="#,##0.00">
                  <c:v>-1895.6999999999998</c:v>
                </c:pt>
                <c:pt idx="93" formatCode="#,##0.00">
                  <c:v>-2012.8999999999999</c:v>
                </c:pt>
                <c:pt idx="94" formatCode="#,##0.00">
                  <c:v>-2082.79</c:v>
                </c:pt>
                <c:pt idx="95" formatCode="#,##0.00">
                  <c:v>-2390.1499999999992</c:v>
                </c:pt>
                <c:pt idx="96" formatCode="#,##0.00">
                  <c:v>-2454.4399999999991</c:v>
                </c:pt>
                <c:pt idx="97" formatCode="#,##0.00">
                  <c:v>-2478.2399999999993</c:v>
                </c:pt>
                <c:pt idx="98" formatCode="#,##0.00">
                  <c:v>-2395.1199999999994</c:v>
                </c:pt>
                <c:pt idx="99" formatCode="#,##0.00">
                  <c:v>-2062.94</c:v>
                </c:pt>
                <c:pt idx="100" formatCode="#,##0.00">
                  <c:v>-1026.0300000000002</c:v>
                </c:pt>
                <c:pt idx="101" formatCode="#,##0.00">
                  <c:v>-56.579999999999927</c:v>
                </c:pt>
                <c:pt idx="102" formatCode="#,##0.00">
                  <c:v>-47.719999999999914</c:v>
                </c:pt>
                <c:pt idx="103" formatCode="#,##0.00">
                  <c:v>-79.899999999999963</c:v>
                </c:pt>
                <c:pt idx="104" formatCode="#,##0.00">
                  <c:v>222.69000000000003</c:v>
                </c:pt>
                <c:pt idx="105" formatCode="#,##0.00">
                  <c:v>381.65999999999991</c:v>
                </c:pt>
                <c:pt idx="106" formatCode="#,##0.00">
                  <c:v>275.90999999999997</c:v>
                </c:pt>
                <c:pt idx="107" formatCode="#,##0.00">
                  <c:v>35.35000000000008</c:v>
                </c:pt>
                <c:pt idx="108" formatCode="#,##0.00">
                  <c:v>-38.799999999999983</c:v>
                </c:pt>
                <c:pt idx="109" formatCode="#,##0.00">
                  <c:v>-170.61</c:v>
                </c:pt>
                <c:pt idx="110" formatCode="#,##0.00">
                  <c:v>-156.65999999999994</c:v>
                </c:pt>
                <c:pt idx="111" formatCode="#,##0.00">
                  <c:v>-141.40999999999997</c:v>
                </c:pt>
                <c:pt idx="112" formatCode="#,##0.00">
                  <c:v>-191.31999999999994</c:v>
                </c:pt>
                <c:pt idx="113" formatCode="#,##0.00">
                  <c:v>-345.05</c:v>
                </c:pt>
                <c:pt idx="114" formatCode="#,##0.00">
                  <c:v>-654.77</c:v>
                </c:pt>
                <c:pt idx="115" formatCode="#,##0.00">
                  <c:v>-598.54</c:v>
                </c:pt>
                <c:pt idx="116" formatCode="#,##0.00">
                  <c:v>-356.74</c:v>
                </c:pt>
                <c:pt idx="117" formatCode="#,##0.00">
                  <c:v>-664.78</c:v>
                </c:pt>
                <c:pt idx="118" formatCode="#,##0.00">
                  <c:v>-824.82</c:v>
                </c:pt>
                <c:pt idx="119" formatCode="#,##0.00">
                  <c:v>-942.27</c:v>
                </c:pt>
                <c:pt idx="120" formatCode="#,##0.00">
                  <c:v>-695.42000000000007</c:v>
                </c:pt>
                <c:pt idx="121" formatCode="#,##0.00">
                  <c:v>-910.94</c:v>
                </c:pt>
                <c:pt idx="122" formatCode="#,##0.00">
                  <c:v>-674.11</c:v>
                </c:pt>
                <c:pt idx="123" formatCode="#,##0.00">
                  <c:v>-946.39999999999986</c:v>
                </c:pt>
                <c:pt idx="124" formatCode="#,##0.00">
                  <c:v>-911.85</c:v>
                </c:pt>
                <c:pt idx="125" formatCode="#,##0.00">
                  <c:v>-857.82999999999993</c:v>
                </c:pt>
                <c:pt idx="126" formatCode="#,##0.00">
                  <c:v>-843.61</c:v>
                </c:pt>
                <c:pt idx="127" formatCode="#,##0.00">
                  <c:v>-890.86999999999989</c:v>
                </c:pt>
                <c:pt idx="128" formatCode="#,##0.00">
                  <c:v>-1175.8699999999999</c:v>
                </c:pt>
                <c:pt idx="129" formatCode="#,##0.00">
                  <c:v>-1378.73</c:v>
                </c:pt>
                <c:pt idx="130" formatCode="#,##0.00">
                  <c:v>-1110.73</c:v>
                </c:pt>
                <c:pt idx="131" formatCode="#,##0.00">
                  <c:v>-1127.6600000000001</c:v>
                </c:pt>
                <c:pt idx="132" formatCode="#,##0.00">
                  <c:v>-919.07999999999993</c:v>
                </c:pt>
                <c:pt idx="133" formatCode="#,##0.00">
                  <c:v>-926.54999999999984</c:v>
                </c:pt>
                <c:pt idx="134" formatCode="#,##0.00">
                  <c:v>-649.39999999999986</c:v>
                </c:pt>
                <c:pt idx="135" formatCode="#,##0.00">
                  <c:v>-537.99</c:v>
                </c:pt>
                <c:pt idx="136" formatCode="#,##0.00">
                  <c:v>-166.04000000000002</c:v>
                </c:pt>
                <c:pt idx="137" formatCode="#,##0.00">
                  <c:v>-367.36</c:v>
                </c:pt>
                <c:pt idx="138" formatCode="#,##0.00">
                  <c:v>-503.34000000000003</c:v>
                </c:pt>
                <c:pt idx="139" formatCode="#,##0.00">
                  <c:v>-768.99</c:v>
                </c:pt>
                <c:pt idx="140" formatCode="#,##0.00">
                  <c:v>-805.78000000000009</c:v>
                </c:pt>
                <c:pt idx="141" formatCode="#,##0.00">
                  <c:v>-923.55080000000009</c:v>
                </c:pt>
                <c:pt idx="142" formatCode="#,##0.00">
                  <c:v>-1112.4208000000001</c:v>
                </c:pt>
                <c:pt idx="143" formatCode="#,##0.00">
                  <c:v>-797.10080000000016</c:v>
                </c:pt>
                <c:pt idx="144" formatCode="#,##0.00">
                  <c:v>-272.88080000000002</c:v>
                </c:pt>
                <c:pt idx="145" formatCode="#,##0.00">
                  <c:v>238.94920000000002</c:v>
                </c:pt>
                <c:pt idx="146" formatCode="#,##0.00">
                  <c:v>423.4692</c:v>
                </c:pt>
                <c:pt idx="147" formatCode="#,##0.00">
                  <c:v>729.58920000000001</c:v>
                </c:pt>
                <c:pt idx="148" formatCode="#,##0.00">
                  <c:v>703.07920000000001</c:v>
                </c:pt>
                <c:pt idx="149" formatCode="#,##0.00">
                  <c:v>794.41919999999982</c:v>
                </c:pt>
                <c:pt idx="150" formatCode="#,##0.00">
                  <c:v>1151.7392</c:v>
                </c:pt>
                <c:pt idx="151" formatCode="#,##0.00">
                  <c:v>1335.2891999999999</c:v>
                </c:pt>
                <c:pt idx="152" formatCode="#,##0.00">
                  <c:v>1369.4092000000003</c:v>
                </c:pt>
                <c:pt idx="153" formatCode="#,##0.00">
                  <c:v>1321.3592000000003</c:v>
                </c:pt>
                <c:pt idx="154" formatCode="#,##0.00">
                  <c:v>1358.8300000000002</c:v>
                </c:pt>
                <c:pt idx="155" formatCode="#,##0.00">
                  <c:v>1664.67</c:v>
                </c:pt>
                <c:pt idx="156" formatCode="#,##0.00">
                  <c:v>1401.8700000000003</c:v>
                </c:pt>
                <c:pt idx="157" formatCode="#,##0.00">
                  <c:v>1095.8700000000003</c:v>
                </c:pt>
                <c:pt idx="158" formatCode="#,##0.00">
                  <c:v>771.47</c:v>
                </c:pt>
                <c:pt idx="159" formatCode="#,##0.00">
                  <c:v>549.56999999999994</c:v>
                </c:pt>
                <c:pt idx="160" formatCode="#,##0.00">
                  <c:v>80.37</c:v>
                </c:pt>
                <c:pt idx="161" formatCode="#,##0.00">
                  <c:v>-84.72999999999999</c:v>
                </c:pt>
                <c:pt idx="162" formatCode="#,##0.00">
                  <c:v>-320.22999999999996</c:v>
                </c:pt>
                <c:pt idx="163" formatCode="#,##0.00">
                  <c:v>-567.03</c:v>
                </c:pt>
                <c:pt idx="164" formatCode="#,##0.00">
                  <c:v>-621.03000000000009</c:v>
                </c:pt>
                <c:pt idx="165" formatCode="#,##0.00">
                  <c:v>-512.73</c:v>
                </c:pt>
                <c:pt idx="166" formatCode="#,##0.00">
                  <c:v>-317.61</c:v>
                </c:pt>
                <c:pt idx="167" formatCode="#,##0.00">
                  <c:v>238.25999999999996</c:v>
                </c:pt>
                <c:pt idx="168" formatCode="#,##0.00">
                  <c:v>360.8</c:v>
                </c:pt>
                <c:pt idx="169" formatCode="#,##0.00">
                  <c:v>923.8</c:v>
                </c:pt>
                <c:pt idx="170" formatCode="#,##0.00">
                  <c:v>1312.4</c:v>
                </c:pt>
                <c:pt idx="171" formatCode="#,##0.00">
                  <c:v>1377.9</c:v>
                </c:pt>
                <c:pt idx="172" formatCode="#,##0.00">
                  <c:v>1516.06</c:v>
                </c:pt>
                <c:pt idx="173" formatCode="#,##0.00">
                  <c:v>1454.1599999999999</c:v>
                </c:pt>
                <c:pt idx="174" formatCode="#,##0.00">
                  <c:v>1623.76</c:v>
                </c:pt>
                <c:pt idx="175" formatCode="#,##0.00">
                  <c:v>1876.4599999999998</c:v>
                </c:pt>
                <c:pt idx="176" formatCode="#,##0.00">
                  <c:v>2006.86</c:v>
                </c:pt>
                <c:pt idx="177" formatCode="#,##0.00">
                  <c:v>2053.16</c:v>
                </c:pt>
                <c:pt idx="178" formatCode="#,##0.00">
                  <c:v>2082.66</c:v>
                </c:pt>
                <c:pt idx="179" formatCode="#,##0.00">
                  <c:v>1941.06</c:v>
                </c:pt>
                <c:pt idx="180" formatCode="#,##0.00">
                  <c:v>1628.26</c:v>
                </c:pt>
                <c:pt idx="181" formatCode="#,##0.00">
                  <c:v>1176.4599999999998</c:v>
                </c:pt>
                <c:pt idx="182" formatCode="#,##0.00">
                  <c:v>321.55999999999995</c:v>
                </c:pt>
                <c:pt idx="183" formatCode="#,##0.00">
                  <c:v>-230.34000000000003</c:v>
                </c:pt>
                <c:pt idx="184" formatCode="#,##0.00">
                  <c:v>58.56</c:v>
                </c:pt>
                <c:pt idx="185" formatCode="#,##0.00">
                  <c:v>284.7</c:v>
                </c:pt>
                <c:pt idx="186" formatCode="#,##0.00">
                  <c:v>947.3</c:v>
                </c:pt>
                <c:pt idx="187" formatCode="#,##0.00">
                  <c:v>950.26</c:v>
                </c:pt>
                <c:pt idx="188" formatCode="#,##0.00">
                  <c:v>661.29000000000008</c:v>
                </c:pt>
                <c:pt idx="189" formatCode="#,##0.00">
                  <c:v>444.19000000000005</c:v>
                </c:pt>
                <c:pt idx="190" formatCode="#,##0.00">
                  <c:v>621.18999999999994</c:v>
                </c:pt>
                <c:pt idx="191" formatCode="#,##0.00">
                  <c:v>669.09</c:v>
                </c:pt>
                <c:pt idx="192" formatCode="#,##0.00">
                  <c:v>458.49000000000007</c:v>
                </c:pt>
                <c:pt idx="193" formatCode="#,##0.00">
                  <c:v>528.59</c:v>
                </c:pt>
                <c:pt idx="194" formatCode="#,##0.00">
                  <c:v>75.990000000000123</c:v>
                </c:pt>
                <c:pt idx="195" formatCode="#,##0.00">
                  <c:v>-173.11</c:v>
                </c:pt>
                <c:pt idx="196" formatCode="#,##0.00">
                  <c:v>-456.21000000000004</c:v>
                </c:pt>
                <c:pt idx="197" formatCode="#,##0.00">
                  <c:v>-1043.0099999999998</c:v>
                </c:pt>
                <c:pt idx="198" formatCode="#,##0.00">
                  <c:v>-1536.81</c:v>
                </c:pt>
                <c:pt idx="199" formatCode="#,##0.00">
                  <c:v>-1743.7099999999998</c:v>
                </c:pt>
                <c:pt idx="200" formatCode="#,##0.00">
                  <c:v>-1960.67</c:v>
                </c:pt>
                <c:pt idx="201" formatCode="#,##0.00">
                  <c:v>-1693.3</c:v>
                </c:pt>
                <c:pt idx="202" formatCode="#,##0.00">
                  <c:v>-1666.7</c:v>
                </c:pt>
                <c:pt idx="203" formatCode="#,##0.00">
                  <c:v>-2144.7000000000003</c:v>
                </c:pt>
                <c:pt idx="204" formatCode="#,##0.00">
                  <c:v>-2552.9</c:v>
                </c:pt>
                <c:pt idx="205" formatCode="#,##0.00">
                  <c:v>-2617.7999999999997</c:v>
                </c:pt>
                <c:pt idx="206" formatCode="#,##0.00">
                  <c:v>-2523.9</c:v>
                </c:pt>
                <c:pt idx="207" formatCode="#,##0.00">
                  <c:v>-2015.4</c:v>
                </c:pt>
                <c:pt idx="208" formatCode="#,##0.00">
                  <c:v>-1523.4</c:v>
                </c:pt>
                <c:pt idx="209" formatCode="#,##0.00">
                  <c:v>-1404.4</c:v>
                </c:pt>
                <c:pt idx="210" formatCode="#,##0.00">
                  <c:v>-1150.3000000000002</c:v>
                </c:pt>
                <c:pt idx="211" formatCode="#,##0.00">
                  <c:v>-716.3</c:v>
                </c:pt>
                <c:pt idx="212" formatCode="#,##0.00">
                  <c:v>-1163.4000000000001</c:v>
                </c:pt>
                <c:pt idx="213" formatCode="#,##0.00">
                  <c:v>-1231.4000000000001</c:v>
                </c:pt>
                <c:pt idx="214" formatCode="#,##0.00">
                  <c:v>-1428.4</c:v>
                </c:pt>
                <c:pt idx="215" formatCode="#,##0.00">
                  <c:v>-1517.4</c:v>
                </c:pt>
                <c:pt idx="216" formatCode="#,##0.00">
                  <c:v>-1238.4000000000001</c:v>
                </c:pt>
                <c:pt idx="217" formatCode="#,##0.00">
                  <c:v>-1077.9000000000001</c:v>
                </c:pt>
                <c:pt idx="218" formatCode="#,##0.00">
                  <c:v>-641.70000000000005</c:v>
                </c:pt>
                <c:pt idx="219" formatCode="#,##0.00">
                  <c:v>-979.69999999999993</c:v>
                </c:pt>
                <c:pt idx="220" formatCode="#,##0.00">
                  <c:v>-680.19999999999993</c:v>
                </c:pt>
                <c:pt idx="221" formatCode="#,##0.00">
                  <c:v>-787.2</c:v>
                </c:pt>
                <c:pt idx="222" formatCode="#,##0.00">
                  <c:v>-148.50000000000006</c:v>
                </c:pt>
                <c:pt idx="223" formatCode="#,##0.00">
                  <c:v>-413.60000000000008</c:v>
                </c:pt>
                <c:pt idx="224" formatCode="#,##0.00">
                  <c:v>-720.8</c:v>
                </c:pt>
                <c:pt idx="225" formatCode="#,##0.00">
                  <c:v>-387.59999999999997</c:v>
                </c:pt>
                <c:pt idx="226" formatCode="#,##0.00">
                  <c:v>-474.4</c:v>
                </c:pt>
                <c:pt idx="227" formatCode="#,##0.00">
                  <c:v>-468.4</c:v>
                </c:pt>
                <c:pt idx="228" formatCode="#,##0.00">
                  <c:v>93.599999999999966</c:v>
                </c:pt>
                <c:pt idx="229" formatCode="#,##0.00">
                  <c:v>72.600000000000023</c:v>
                </c:pt>
                <c:pt idx="230" formatCode="#,##0.00">
                  <c:v>186.59999999999994</c:v>
                </c:pt>
                <c:pt idx="231" formatCode="#,##0.00">
                  <c:v>156</c:v>
                </c:pt>
                <c:pt idx="232" formatCode="#,##0.00">
                  <c:v>501</c:v>
                </c:pt>
                <c:pt idx="233" formatCode="#,##0.00">
                  <c:v>114</c:v>
                </c:pt>
                <c:pt idx="234" formatCode="#,##0.00">
                  <c:v>487</c:v>
                </c:pt>
                <c:pt idx="235" formatCode="#,##0.00">
                  <c:v>648.29999999999995</c:v>
                </c:pt>
                <c:pt idx="236" formatCode="#,##0.00">
                  <c:v>374.29999999999995</c:v>
                </c:pt>
                <c:pt idx="237" formatCode="#,##0.00">
                  <c:v>-176.70000000000005</c:v>
                </c:pt>
                <c:pt idx="238" formatCode="#,##0.00">
                  <c:v>-663.8</c:v>
                </c:pt>
                <c:pt idx="239" formatCode="#,##0.00">
                  <c:v>-745</c:v>
                </c:pt>
                <c:pt idx="240" formatCode="#,##0.00">
                  <c:v>-409</c:v>
                </c:pt>
                <c:pt idx="241" formatCode="#,##0.00">
                  <c:v>-661.65</c:v>
                </c:pt>
                <c:pt idx="242" formatCode="#,##0.00">
                  <c:v>-577.07999999999993</c:v>
                </c:pt>
                <c:pt idx="243" formatCode="#,##0.00">
                  <c:v>-426.08999999999992</c:v>
                </c:pt>
                <c:pt idx="244" formatCode="#,##0.00">
                  <c:v>-288.87999999999988</c:v>
                </c:pt>
                <c:pt idx="245" formatCode="#,##0.00">
                  <c:v>-348.63999999999987</c:v>
                </c:pt>
                <c:pt idx="246" formatCode="#,##0.00">
                  <c:v>-148.46999999999991</c:v>
                </c:pt>
                <c:pt idx="247" formatCode="#,##0.00">
                  <c:v>-313.17999999999984</c:v>
                </c:pt>
                <c:pt idx="248" formatCode="#,##0.00">
                  <c:v>-318.31000000000017</c:v>
                </c:pt>
                <c:pt idx="249" formatCode="#,##0.00">
                  <c:v>15.539999999999935</c:v>
                </c:pt>
                <c:pt idx="250" formatCode="#,##0.00">
                  <c:v>915.2</c:v>
                </c:pt>
                <c:pt idx="251" formatCode="#,##0.00">
                  <c:v>1595.0700000000002</c:v>
                </c:pt>
                <c:pt idx="252" formatCode="#,##0.00">
                  <c:v>2066.36</c:v>
                </c:pt>
                <c:pt idx="253" formatCode="#,##0.00">
                  <c:v>2006.7900000000002</c:v>
                </c:pt>
                <c:pt idx="254" formatCode="#,##0.00">
                  <c:v>2119.4399999999996</c:v>
                </c:pt>
                <c:pt idx="255" formatCode="#,##0.00">
                  <c:v>2151.37</c:v>
                </c:pt>
                <c:pt idx="256" formatCode="#,##0.00">
                  <c:v>2127.2800000000002</c:v>
                </c:pt>
                <c:pt idx="257" formatCode="#,##0.00">
                  <c:v>2007.17</c:v>
                </c:pt>
                <c:pt idx="258" formatCode="#,##0.00">
                  <c:v>2083.4300000000003</c:v>
                </c:pt>
                <c:pt idx="259" formatCode="#,##0.00">
                  <c:v>1850.66</c:v>
                </c:pt>
                <c:pt idx="260" formatCode="#,##0.00">
                  <c:v>1276.17</c:v>
                </c:pt>
                <c:pt idx="261" formatCode="#,##0.00">
                  <c:v>636.4</c:v>
                </c:pt>
                <c:pt idx="262" formatCode="#,##0.00">
                  <c:v>923.55000000000007</c:v>
                </c:pt>
                <c:pt idx="263" formatCode="#,##0.00">
                  <c:v>834.69</c:v>
                </c:pt>
                <c:pt idx="264" formatCode="#,##0.00">
                  <c:v>515.71999999999991</c:v>
                </c:pt>
                <c:pt idx="265" formatCode="#,##0.00">
                  <c:v>227.74000000000007</c:v>
                </c:pt>
                <c:pt idx="266" formatCode="#,##0.00">
                  <c:v>-159.72000000000006</c:v>
                </c:pt>
                <c:pt idx="267" formatCode="#,##0.00">
                  <c:v>-483.19000000000005</c:v>
                </c:pt>
                <c:pt idx="268" formatCode="#,##0.00">
                  <c:v>-445.90000000000009</c:v>
                </c:pt>
                <c:pt idx="269" formatCode="#,##0.00">
                  <c:v>-488.13000000000005</c:v>
                </c:pt>
                <c:pt idx="270" formatCode="#,##0.00">
                  <c:v>-772.05000000000018</c:v>
                </c:pt>
                <c:pt idx="271" formatCode="#,##0.00">
                  <c:v>-789.68000000000018</c:v>
                </c:pt>
                <c:pt idx="272" formatCode="#,##0.00">
                  <c:v>-659.29000000000008</c:v>
                </c:pt>
                <c:pt idx="273" formatCode="#,##0.00">
                  <c:v>18.210000000000008</c:v>
                </c:pt>
                <c:pt idx="274" formatCode="#,##0.00">
                  <c:v>209.41000000000005</c:v>
                </c:pt>
                <c:pt idx="275" formatCode="#,##0.00">
                  <c:v>385.88</c:v>
                </c:pt>
                <c:pt idx="276" formatCode="#,##0.00">
                  <c:v>510.86000000000007</c:v>
                </c:pt>
              </c:numCache>
            </c:numRef>
          </c:val>
          <c:smooth val="0"/>
          <c:extLst>
            <c:ext xmlns:c16="http://schemas.microsoft.com/office/drawing/2014/chart" uri="{C3380CC4-5D6E-409C-BE32-E72D297353CC}">
              <c16:uniqueId val="{00000000-E6F1-46C9-A4E9-98A9091D1117}"/>
            </c:ext>
          </c:extLst>
        </c:ser>
        <c:dLbls>
          <c:showLegendKey val="0"/>
          <c:showVal val="0"/>
          <c:showCatName val="0"/>
          <c:showSerName val="0"/>
          <c:showPercent val="0"/>
          <c:showBubbleSize val="0"/>
        </c:dLbls>
        <c:smooth val="0"/>
        <c:axId val="87723824"/>
        <c:axId val="87727152"/>
      </c:lineChart>
      <c:catAx>
        <c:axId val="87723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7727152"/>
        <c:crosses val="autoZero"/>
        <c:auto val="1"/>
        <c:lblAlgn val="ctr"/>
        <c:lblOffset val="100"/>
        <c:noMultiLvlLbl val="0"/>
      </c:catAx>
      <c:valAx>
        <c:axId val="87727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772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13w Sum </a:t>
            </a:r>
            <a:r>
              <a:rPr lang="tr-TR"/>
              <a:t>Tahvil</a:t>
            </a:r>
            <a:r>
              <a:rPr lang="en-US"/>
              <a:t> Flow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'Menkul Kıymet - Güncel'!$P$1</c:f>
              <c:strCache>
                <c:ptCount val="1"/>
                <c:pt idx="0">
                  <c:v>13w Sum tAHVİL Flow</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'Menkul Kıymet - Güncel'!$B$2:$B$295</c:f>
              <c:strCache>
                <c:ptCount val="294"/>
                <c:pt idx="0">
                  <c:v>11-09-2020</c:v>
                </c:pt>
                <c:pt idx="1">
                  <c:v>18-09-2020</c:v>
                </c:pt>
                <c:pt idx="2">
                  <c:v>25-09-2020</c:v>
                </c:pt>
                <c:pt idx="3">
                  <c:v>02-10-2020</c:v>
                </c:pt>
                <c:pt idx="4">
                  <c:v>09-10-2020</c:v>
                </c:pt>
                <c:pt idx="5">
                  <c:v>16-10-2020</c:v>
                </c:pt>
                <c:pt idx="6">
                  <c:v>23-10-2020</c:v>
                </c:pt>
                <c:pt idx="7">
                  <c:v>30-10-2020</c:v>
                </c:pt>
                <c:pt idx="8">
                  <c:v>06-11-2020</c:v>
                </c:pt>
                <c:pt idx="9">
                  <c:v>13-11-2020</c:v>
                </c:pt>
                <c:pt idx="10">
                  <c:v>20-11-2020</c:v>
                </c:pt>
                <c:pt idx="11">
                  <c:v>27-11-2020</c:v>
                </c:pt>
                <c:pt idx="12">
                  <c:v>04-12-2020</c:v>
                </c:pt>
                <c:pt idx="13">
                  <c:v>11-12-2020</c:v>
                </c:pt>
                <c:pt idx="14">
                  <c:v>18-12-2020</c:v>
                </c:pt>
                <c:pt idx="15">
                  <c:v>25-12-2020</c:v>
                </c:pt>
                <c:pt idx="16">
                  <c:v>01-01-2021</c:v>
                </c:pt>
                <c:pt idx="17">
                  <c:v>08-01-2021</c:v>
                </c:pt>
                <c:pt idx="18">
                  <c:v>15-01-2021</c:v>
                </c:pt>
                <c:pt idx="19">
                  <c:v>22-01-2021</c:v>
                </c:pt>
                <c:pt idx="20">
                  <c:v>29-01-2021</c:v>
                </c:pt>
                <c:pt idx="21">
                  <c:v>05-02-2021</c:v>
                </c:pt>
                <c:pt idx="22">
                  <c:v>12-02-2021</c:v>
                </c:pt>
                <c:pt idx="23">
                  <c:v>19-02-2021</c:v>
                </c:pt>
                <c:pt idx="24">
                  <c:v>26-02-2021</c:v>
                </c:pt>
                <c:pt idx="25">
                  <c:v>05-03-2021</c:v>
                </c:pt>
                <c:pt idx="26">
                  <c:v>12-03-2021</c:v>
                </c:pt>
                <c:pt idx="27">
                  <c:v>19-03-2021</c:v>
                </c:pt>
                <c:pt idx="28">
                  <c:v>26-03-2021</c:v>
                </c:pt>
                <c:pt idx="29">
                  <c:v>02-04-2021</c:v>
                </c:pt>
                <c:pt idx="30">
                  <c:v>09-04-2021</c:v>
                </c:pt>
                <c:pt idx="31">
                  <c:v>16-04-2021</c:v>
                </c:pt>
                <c:pt idx="32">
                  <c:v>23-04-2021</c:v>
                </c:pt>
                <c:pt idx="33">
                  <c:v>30-04-2021</c:v>
                </c:pt>
                <c:pt idx="34">
                  <c:v>07-05-2021</c:v>
                </c:pt>
                <c:pt idx="35">
                  <c:v>14-05-2021</c:v>
                </c:pt>
                <c:pt idx="36">
                  <c:v>21-05-2021</c:v>
                </c:pt>
                <c:pt idx="37">
                  <c:v>28-05-2021</c:v>
                </c:pt>
                <c:pt idx="38">
                  <c:v>04-06-2021</c:v>
                </c:pt>
                <c:pt idx="39">
                  <c:v>11-06-2021</c:v>
                </c:pt>
                <c:pt idx="40">
                  <c:v>18-06-2021</c:v>
                </c:pt>
                <c:pt idx="41">
                  <c:v>25-06-2021</c:v>
                </c:pt>
                <c:pt idx="42">
                  <c:v>02-07-2021</c:v>
                </c:pt>
                <c:pt idx="43">
                  <c:v>09-07-2021</c:v>
                </c:pt>
                <c:pt idx="44">
                  <c:v>16-07-2021</c:v>
                </c:pt>
                <c:pt idx="45">
                  <c:v>23-07-2021</c:v>
                </c:pt>
                <c:pt idx="46">
                  <c:v>30-07-2021</c:v>
                </c:pt>
                <c:pt idx="47">
                  <c:v>06-08-2021</c:v>
                </c:pt>
                <c:pt idx="48">
                  <c:v>13-08-2021</c:v>
                </c:pt>
                <c:pt idx="49">
                  <c:v>20-08-2021</c:v>
                </c:pt>
                <c:pt idx="50">
                  <c:v>27-08-2021</c:v>
                </c:pt>
                <c:pt idx="51">
                  <c:v>03-09-2021</c:v>
                </c:pt>
                <c:pt idx="52">
                  <c:v>10-09-2021</c:v>
                </c:pt>
                <c:pt idx="53">
                  <c:v>17-09-2021</c:v>
                </c:pt>
                <c:pt idx="54">
                  <c:v>24-09-2021</c:v>
                </c:pt>
                <c:pt idx="55">
                  <c:v>01-10-2021</c:v>
                </c:pt>
                <c:pt idx="56">
                  <c:v>08-10-2021</c:v>
                </c:pt>
                <c:pt idx="57">
                  <c:v>15-10-2021</c:v>
                </c:pt>
                <c:pt idx="58">
                  <c:v>22-10-2021</c:v>
                </c:pt>
                <c:pt idx="59">
                  <c:v>29-10-2021</c:v>
                </c:pt>
                <c:pt idx="60">
                  <c:v>05-11-2021</c:v>
                </c:pt>
                <c:pt idx="61">
                  <c:v>12-11-2021</c:v>
                </c:pt>
                <c:pt idx="62">
                  <c:v>19-11-2021</c:v>
                </c:pt>
                <c:pt idx="63">
                  <c:v>26-11-2021</c:v>
                </c:pt>
                <c:pt idx="64">
                  <c:v>03-12-2021</c:v>
                </c:pt>
                <c:pt idx="65">
                  <c:v>10-12-2021</c:v>
                </c:pt>
                <c:pt idx="66">
                  <c:v>17-12-2021</c:v>
                </c:pt>
                <c:pt idx="67">
                  <c:v>24-12-2021</c:v>
                </c:pt>
                <c:pt idx="68">
                  <c:v>31-12-2021</c:v>
                </c:pt>
                <c:pt idx="69">
                  <c:v>07-01-2022</c:v>
                </c:pt>
                <c:pt idx="70">
                  <c:v>14-01-2022</c:v>
                </c:pt>
                <c:pt idx="71">
                  <c:v>21-01-2022</c:v>
                </c:pt>
                <c:pt idx="72">
                  <c:v>28-01-2022</c:v>
                </c:pt>
                <c:pt idx="73">
                  <c:v>04-02-2022</c:v>
                </c:pt>
                <c:pt idx="74">
                  <c:v>11-02-2022</c:v>
                </c:pt>
                <c:pt idx="75">
                  <c:v>18-02-2022</c:v>
                </c:pt>
                <c:pt idx="76">
                  <c:v>25-02-2022</c:v>
                </c:pt>
                <c:pt idx="77">
                  <c:v>04-03-2022</c:v>
                </c:pt>
                <c:pt idx="78">
                  <c:v>11-03-2022</c:v>
                </c:pt>
                <c:pt idx="79">
                  <c:v>18-03-2022</c:v>
                </c:pt>
                <c:pt idx="80">
                  <c:v>25-03-2022</c:v>
                </c:pt>
                <c:pt idx="81">
                  <c:v>01-04-2022</c:v>
                </c:pt>
                <c:pt idx="82">
                  <c:v>08-04-2022</c:v>
                </c:pt>
                <c:pt idx="83">
                  <c:v>15-04-2022</c:v>
                </c:pt>
                <c:pt idx="84">
                  <c:v>22-04-2022</c:v>
                </c:pt>
                <c:pt idx="85">
                  <c:v>29-04-2022</c:v>
                </c:pt>
                <c:pt idx="86">
                  <c:v>06-05-2022</c:v>
                </c:pt>
                <c:pt idx="87">
                  <c:v>13-05-2022</c:v>
                </c:pt>
                <c:pt idx="88">
                  <c:v>20-05-2022</c:v>
                </c:pt>
                <c:pt idx="89">
                  <c:v>27-05-2022</c:v>
                </c:pt>
                <c:pt idx="90">
                  <c:v>03-06-2022</c:v>
                </c:pt>
                <c:pt idx="91">
                  <c:v>10-06-2022</c:v>
                </c:pt>
                <c:pt idx="92">
                  <c:v>17-06-2022</c:v>
                </c:pt>
                <c:pt idx="93">
                  <c:v>24-06-2022</c:v>
                </c:pt>
                <c:pt idx="94">
                  <c:v>01-07-2022</c:v>
                </c:pt>
                <c:pt idx="95">
                  <c:v>08-07-2022</c:v>
                </c:pt>
                <c:pt idx="96">
                  <c:v>15-07-2022</c:v>
                </c:pt>
                <c:pt idx="97">
                  <c:v>22-07-2022</c:v>
                </c:pt>
                <c:pt idx="98">
                  <c:v>29-07-2022</c:v>
                </c:pt>
                <c:pt idx="99">
                  <c:v>05-08-2022</c:v>
                </c:pt>
                <c:pt idx="100">
                  <c:v>12-08-2022</c:v>
                </c:pt>
                <c:pt idx="101">
                  <c:v>19-08-2022</c:v>
                </c:pt>
                <c:pt idx="102">
                  <c:v>26-08-2022</c:v>
                </c:pt>
                <c:pt idx="103">
                  <c:v>02-09-2022</c:v>
                </c:pt>
                <c:pt idx="104">
                  <c:v>09-09-2022</c:v>
                </c:pt>
                <c:pt idx="105">
                  <c:v>16-09-2022</c:v>
                </c:pt>
                <c:pt idx="106">
                  <c:v>23-09-2022</c:v>
                </c:pt>
                <c:pt idx="107">
                  <c:v>30-09-2022</c:v>
                </c:pt>
                <c:pt idx="108">
                  <c:v>07-10-2022</c:v>
                </c:pt>
                <c:pt idx="109">
                  <c:v>14-10-2022</c:v>
                </c:pt>
                <c:pt idx="110">
                  <c:v>21-10-2022</c:v>
                </c:pt>
                <c:pt idx="111">
                  <c:v>28-10-2022</c:v>
                </c:pt>
                <c:pt idx="112">
                  <c:v>04-11-2022</c:v>
                </c:pt>
                <c:pt idx="113">
                  <c:v>11-11-2022</c:v>
                </c:pt>
                <c:pt idx="114">
                  <c:v>18-11-2022</c:v>
                </c:pt>
                <c:pt idx="115">
                  <c:v>25-11-2022</c:v>
                </c:pt>
                <c:pt idx="116">
                  <c:v>02-12-2022</c:v>
                </c:pt>
                <c:pt idx="117">
                  <c:v>09-12-2022</c:v>
                </c:pt>
                <c:pt idx="118">
                  <c:v>16-12-2022</c:v>
                </c:pt>
                <c:pt idx="119">
                  <c:v>23-12-2022</c:v>
                </c:pt>
                <c:pt idx="120">
                  <c:v>30-12-2022</c:v>
                </c:pt>
                <c:pt idx="121">
                  <c:v>06-01-2023</c:v>
                </c:pt>
                <c:pt idx="122">
                  <c:v>13-01-2023</c:v>
                </c:pt>
                <c:pt idx="123">
                  <c:v>20-01-2023</c:v>
                </c:pt>
                <c:pt idx="124">
                  <c:v>27-01-2023</c:v>
                </c:pt>
                <c:pt idx="125">
                  <c:v>03-02-2023</c:v>
                </c:pt>
                <c:pt idx="126">
                  <c:v>10-02-2023</c:v>
                </c:pt>
                <c:pt idx="127">
                  <c:v>17-02-2023</c:v>
                </c:pt>
                <c:pt idx="128">
                  <c:v>24-02-2023</c:v>
                </c:pt>
                <c:pt idx="129">
                  <c:v>03-03-2023</c:v>
                </c:pt>
                <c:pt idx="130">
                  <c:v>10-03-2023</c:v>
                </c:pt>
                <c:pt idx="131">
                  <c:v>17-03-2023</c:v>
                </c:pt>
                <c:pt idx="132">
                  <c:v>24-03-2023</c:v>
                </c:pt>
                <c:pt idx="133">
                  <c:v>31-03-2023</c:v>
                </c:pt>
                <c:pt idx="134">
                  <c:v>07-04-2023</c:v>
                </c:pt>
                <c:pt idx="135">
                  <c:v>14-04-2023</c:v>
                </c:pt>
                <c:pt idx="136">
                  <c:v>21-04-2023</c:v>
                </c:pt>
                <c:pt idx="137">
                  <c:v>28-04-2023</c:v>
                </c:pt>
                <c:pt idx="138">
                  <c:v>05-05-2023</c:v>
                </c:pt>
                <c:pt idx="139">
                  <c:v>12-05-2023</c:v>
                </c:pt>
                <c:pt idx="140">
                  <c:v>19-05-2023</c:v>
                </c:pt>
                <c:pt idx="141">
                  <c:v>26-05-2023</c:v>
                </c:pt>
                <c:pt idx="142">
                  <c:v>02-06-2023</c:v>
                </c:pt>
                <c:pt idx="143">
                  <c:v>9.06.2023</c:v>
                </c:pt>
                <c:pt idx="144">
                  <c:v>16.06.2023</c:v>
                </c:pt>
                <c:pt idx="145">
                  <c:v>23.06.2023</c:v>
                </c:pt>
                <c:pt idx="146">
                  <c:v>30.06.2023</c:v>
                </c:pt>
                <c:pt idx="147">
                  <c:v>7.07.2023</c:v>
                </c:pt>
                <c:pt idx="148">
                  <c:v>14.07.2023</c:v>
                </c:pt>
                <c:pt idx="149">
                  <c:v>21.07.2023</c:v>
                </c:pt>
                <c:pt idx="150">
                  <c:v>28.07.2023</c:v>
                </c:pt>
                <c:pt idx="151">
                  <c:v>4.08.2023</c:v>
                </c:pt>
                <c:pt idx="152">
                  <c:v>11.08.2023</c:v>
                </c:pt>
                <c:pt idx="153">
                  <c:v>18.08.2023</c:v>
                </c:pt>
                <c:pt idx="154">
                  <c:v>25.08.2023</c:v>
                </c:pt>
                <c:pt idx="155">
                  <c:v>1.09.2023</c:v>
                </c:pt>
                <c:pt idx="156">
                  <c:v>8.09.2023</c:v>
                </c:pt>
                <c:pt idx="157">
                  <c:v>15.09.2023</c:v>
                </c:pt>
                <c:pt idx="158">
                  <c:v>22.09.2023</c:v>
                </c:pt>
                <c:pt idx="159">
                  <c:v>29.09.2023</c:v>
                </c:pt>
                <c:pt idx="160">
                  <c:v>6.10.2023</c:v>
                </c:pt>
                <c:pt idx="161">
                  <c:v>13.10.2023</c:v>
                </c:pt>
                <c:pt idx="162">
                  <c:v>20.10.2023</c:v>
                </c:pt>
                <c:pt idx="163">
                  <c:v>27.10.2023</c:v>
                </c:pt>
                <c:pt idx="164">
                  <c:v>3.11.2023</c:v>
                </c:pt>
                <c:pt idx="165">
                  <c:v>10.11.2023</c:v>
                </c:pt>
                <c:pt idx="166">
                  <c:v>17.11.2023</c:v>
                </c:pt>
                <c:pt idx="167">
                  <c:v>24.11.2023</c:v>
                </c:pt>
                <c:pt idx="168">
                  <c:v>1.12.2023</c:v>
                </c:pt>
                <c:pt idx="169">
                  <c:v>8.12.2023</c:v>
                </c:pt>
                <c:pt idx="170">
                  <c:v>15.12.2023</c:v>
                </c:pt>
                <c:pt idx="171">
                  <c:v>22.12.2023</c:v>
                </c:pt>
                <c:pt idx="172">
                  <c:v>29.12.2023</c:v>
                </c:pt>
                <c:pt idx="173">
                  <c:v>5.01.2024</c:v>
                </c:pt>
                <c:pt idx="174">
                  <c:v>12.01.2024</c:v>
                </c:pt>
                <c:pt idx="175">
                  <c:v>19.01.2024</c:v>
                </c:pt>
                <c:pt idx="176">
                  <c:v>26.01.2024</c:v>
                </c:pt>
                <c:pt idx="177">
                  <c:v>2.02.2024</c:v>
                </c:pt>
                <c:pt idx="178">
                  <c:v>9.02.2024</c:v>
                </c:pt>
                <c:pt idx="179">
                  <c:v>16.02.2024</c:v>
                </c:pt>
                <c:pt idx="180">
                  <c:v>23.02.2024</c:v>
                </c:pt>
                <c:pt idx="181">
                  <c:v>1.03.2024</c:v>
                </c:pt>
                <c:pt idx="182">
                  <c:v>8.03.2024</c:v>
                </c:pt>
                <c:pt idx="183">
                  <c:v>15.03.2024</c:v>
                </c:pt>
                <c:pt idx="184">
                  <c:v>22.03.2024</c:v>
                </c:pt>
                <c:pt idx="185">
                  <c:v>29.03.2024</c:v>
                </c:pt>
                <c:pt idx="186">
                  <c:v>5.04.2024</c:v>
                </c:pt>
                <c:pt idx="187">
                  <c:v>12.04.2024</c:v>
                </c:pt>
                <c:pt idx="188">
                  <c:v>19.04.2024</c:v>
                </c:pt>
                <c:pt idx="189">
                  <c:v>26.04.2024</c:v>
                </c:pt>
                <c:pt idx="190">
                  <c:v>3.05.2024</c:v>
                </c:pt>
                <c:pt idx="191">
                  <c:v>10.05.2024</c:v>
                </c:pt>
                <c:pt idx="192">
                  <c:v>17.05.2024</c:v>
                </c:pt>
                <c:pt idx="193">
                  <c:v>24.05.2024</c:v>
                </c:pt>
                <c:pt idx="194">
                  <c:v>31.05.2024</c:v>
                </c:pt>
                <c:pt idx="195">
                  <c:v>7.06.2024</c:v>
                </c:pt>
                <c:pt idx="196">
                  <c:v>14.06.2024</c:v>
                </c:pt>
                <c:pt idx="197">
                  <c:v>21.06.2024</c:v>
                </c:pt>
                <c:pt idx="198">
                  <c:v>28.06.2024</c:v>
                </c:pt>
                <c:pt idx="199">
                  <c:v>5.07.2024</c:v>
                </c:pt>
                <c:pt idx="200">
                  <c:v>12.07.2024</c:v>
                </c:pt>
                <c:pt idx="201">
                  <c:v>19.07.2024</c:v>
                </c:pt>
                <c:pt idx="202">
                  <c:v>26.07.2024</c:v>
                </c:pt>
                <c:pt idx="203">
                  <c:v>2.08.2024</c:v>
                </c:pt>
                <c:pt idx="204">
                  <c:v>9.08.2024</c:v>
                </c:pt>
                <c:pt idx="205">
                  <c:v>16.08.2024</c:v>
                </c:pt>
                <c:pt idx="206">
                  <c:v>23.08.2024</c:v>
                </c:pt>
                <c:pt idx="207">
                  <c:v>30.08.2024</c:v>
                </c:pt>
                <c:pt idx="208">
                  <c:v>6.09.2024</c:v>
                </c:pt>
                <c:pt idx="209">
                  <c:v>13.09.2024</c:v>
                </c:pt>
                <c:pt idx="210">
                  <c:v>20.09.2024</c:v>
                </c:pt>
                <c:pt idx="211">
                  <c:v>27.09.2024</c:v>
                </c:pt>
                <c:pt idx="212">
                  <c:v>4.10.2024</c:v>
                </c:pt>
                <c:pt idx="213">
                  <c:v>11.10.2024</c:v>
                </c:pt>
                <c:pt idx="214">
                  <c:v>18.10.2024</c:v>
                </c:pt>
                <c:pt idx="215">
                  <c:v>25.10.2024</c:v>
                </c:pt>
                <c:pt idx="216">
                  <c:v>1.11.2024</c:v>
                </c:pt>
                <c:pt idx="217">
                  <c:v>8.11.2024</c:v>
                </c:pt>
                <c:pt idx="218">
                  <c:v>15.11.2024</c:v>
                </c:pt>
                <c:pt idx="219">
                  <c:v>22.11.2024</c:v>
                </c:pt>
                <c:pt idx="220">
                  <c:v>29.11.2024</c:v>
                </c:pt>
                <c:pt idx="221">
                  <c:v>6.12.2024</c:v>
                </c:pt>
                <c:pt idx="222">
                  <c:v>13.12.2024</c:v>
                </c:pt>
                <c:pt idx="223">
                  <c:v>20.12.2024</c:v>
                </c:pt>
                <c:pt idx="224">
                  <c:v>27.12.2024</c:v>
                </c:pt>
                <c:pt idx="225">
                  <c:v>3.01.2025</c:v>
                </c:pt>
                <c:pt idx="226">
                  <c:v>10.01.2025</c:v>
                </c:pt>
                <c:pt idx="227">
                  <c:v>17.01.2025</c:v>
                </c:pt>
                <c:pt idx="228">
                  <c:v>24.01.2025</c:v>
                </c:pt>
                <c:pt idx="229">
                  <c:v>31.01.2025</c:v>
                </c:pt>
                <c:pt idx="230">
                  <c:v>7.02.2025</c:v>
                </c:pt>
                <c:pt idx="231">
                  <c:v>14.02.2025</c:v>
                </c:pt>
                <c:pt idx="232">
                  <c:v>21.02.2025</c:v>
                </c:pt>
                <c:pt idx="233">
                  <c:v>28.02.2025</c:v>
                </c:pt>
                <c:pt idx="234">
                  <c:v>7.03.2025</c:v>
                </c:pt>
                <c:pt idx="235">
                  <c:v>14.03.2025</c:v>
                </c:pt>
                <c:pt idx="236">
                  <c:v>21.03.2025</c:v>
                </c:pt>
                <c:pt idx="237">
                  <c:v>28.03.2025</c:v>
                </c:pt>
                <c:pt idx="238">
                  <c:v>4.04.2025</c:v>
                </c:pt>
                <c:pt idx="239">
                  <c:v>11.04.2025</c:v>
                </c:pt>
                <c:pt idx="240">
                  <c:v>18.04.2025</c:v>
                </c:pt>
                <c:pt idx="241">
                  <c:v>25.04.2025</c:v>
                </c:pt>
                <c:pt idx="242">
                  <c:v>2.05.2025</c:v>
                </c:pt>
                <c:pt idx="243">
                  <c:v>9.05.2025</c:v>
                </c:pt>
                <c:pt idx="244">
                  <c:v>16.05.2025</c:v>
                </c:pt>
                <c:pt idx="245">
                  <c:v>23.05.2025</c:v>
                </c:pt>
                <c:pt idx="246">
                  <c:v>30.05.2025</c:v>
                </c:pt>
                <c:pt idx="247">
                  <c:v>6.06.2025</c:v>
                </c:pt>
                <c:pt idx="248">
                  <c:v>13.06.2025</c:v>
                </c:pt>
                <c:pt idx="249">
                  <c:v>20.06.2025</c:v>
                </c:pt>
                <c:pt idx="250">
                  <c:v>27.06.2025</c:v>
                </c:pt>
                <c:pt idx="251">
                  <c:v>4.07.2025</c:v>
                </c:pt>
                <c:pt idx="252">
                  <c:v>11.07.2025</c:v>
                </c:pt>
                <c:pt idx="253">
                  <c:v>18.07.2025</c:v>
                </c:pt>
                <c:pt idx="254">
                  <c:v>25.07.2025</c:v>
                </c:pt>
                <c:pt idx="255">
                  <c:v>1.08.2025</c:v>
                </c:pt>
                <c:pt idx="256">
                  <c:v>8.08.2025</c:v>
                </c:pt>
                <c:pt idx="257">
                  <c:v>15.08.2025</c:v>
                </c:pt>
                <c:pt idx="258">
                  <c:v>22.08.2025</c:v>
                </c:pt>
                <c:pt idx="259">
                  <c:v>29.08.2025</c:v>
                </c:pt>
                <c:pt idx="260">
                  <c:v>5.09.2025</c:v>
                </c:pt>
                <c:pt idx="261">
                  <c:v>12.09.2025</c:v>
                </c:pt>
                <c:pt idx="262">
                  <c:v>19.09.2025</c:v>
                </c:pt>
                <c:pt idx="263">
                  <c:v>26.09.2025</c:v>
                </c:pt>
                <c:pt idx="264">
                  <c:v>3.10.2025</c:v>
                </c:pt>
                <c:pt idx="265">
                  <c:v>10.10.2025</c:v>
                </c:pt>
                <c:pt idx="266">
                  <c:v>17.10.2025</c:v>
                </c:pt>
                <c:pt idx="267">
                  <c:v>24.10.2025</c:v>
                </c:pt>
                <c:pt idx="268">
                  <c:v>31.10.2025</c:v>
                </c:pt>
                <c:pt idx="269">
                  <c:v>7.11.2025</c:v>
                </c:pt>
                <c:pt idx="270">
                  <c:v>14.11.2025</c:v>
                </c:pt>
                <c:pt idx="271">
                  <c:v>21.11.2025</c:v>
                </c:pt>
                <c:pt idx="272">
                  <c:v>28.11.2025</c:v>
                </c:pt>
                <c:pt idx="273">
                  <c:v>5.12.2025</c:v>
                </c:pt>
                <c:pt idx="274">
                  <c:v>12.12.2025</c:v>
                </c:pt>
                <c:pt idx="275">
                  <c:v>19.12.2025</c:v>
                </c:pt>
                <c:pt idx="276">
                  <c:v>26.12.2025</c:v>
                </c:pt>
                <c:pt idx="277">
                  <c:v>2.01.2026</c:v>
                </c:pt>
                <c:pt idx="278">
                  <c:v>9.01.2026</c:v>
                </c:pt>
                <c:pt idx="279">
                  <c:v>16.01.2026</c:v>
                </c:pt>
                <c:pt idx="280">
                  <c:v>23.01.2026</c:v>
                </c:pt>
                <c:pt idx="281">
                  <c:v>30.01.2026</c:v>
                </c:pt>
                <c:pt idx="282">
                  <c:v>6.02.2026</c:v>
                </c:pt>
                <c:pt idx="283">
                  <c:v>13.02.2026</c:v>
                </c:pt>
                <c:pt idx="284">
                  <c:v>20.02.2026</c:v>
                </c:pt>
                <c:pt idx="285">
                  <c:v>27.02.2026</c:v>
                </c:pt>
                <c:pt idx="286">
                  <c:v>6.03.2026</c:v>
                </c:pt>
                <c:pt idx="287">
                  <c:v>13.03.2026</c:v>
                </c:pt>
                <c:pt idx="288">
                  <c:v>20.03.2026</c:v>
                </c:pt>
                <c:pt idx="289">
                  <c:v>27.03.2026</c:v>
                </c:pt>
                <c:pt idx="290">
                  <c:v>3.04.2026</c:v>
                </c:pt>
                <c:pt idx="291">
                  <c:v>10.04.2026</c:v>
                </c:pt>
                <c:pt idx="292">
                  <c:v>17.04.2026</c:v>
                </c:pt>
                <c:pt idx="293">
                  <c:v>24.04.2026</c:v>
                </c:pt>
              </c:strCache>
            </c:strRef>
          </c:cat>
          <c:val>
            <c:numRef>
              <c:f>'Menkul Kıymet - Güncel'!$P$2:$P$294</c:f>
              <c:numCache>
                <c:formatCode>General</c:formatCode>
                <c:ptCount val="293"/>
                <c:pt idx="12" formatCode="#,##0.00">
                  <c:v>807.01</c:v>
                </c:pt>
                <c:pt idx="13" formatCode="#,##0.00">
                  <c:v>921.38</c:v>
                </c:pt>
                <c:pt idx="14" formatCode="#,##0.00">
                  <c:v>1056.68</c:v>
                </c:pt>
                <c:pt idx="15" formatCode="#,##0.00">
                  <c:v>1214.23</c:v>
                </c:pt>
                <c:pt idx="16" formatCode="#,##0.00">
                  <c:v>721.06</c:v>
                </c:pt>
                <c:pt idx="17" formatCode="#,##0.00">
                  <c:v>1530.4299999999998</c:v>
                </c:pt>
                <c:pt idx="18" formatCode="#,##0.00">
                  <c:v>1565.89</c:v>
                </c:pt>
                <c:pt idx="19" formatCode="#,##0.00">
                  <c:v>1573.59</c:v>
                </c:pt>
                <c:pt idx="20" formatCode="#,##0.00">
                  <c:v>2020.3100000000002</c:v>
                </c:pt>
                <c:pt idx="21" formatCode="#,##0.00">
                  <c:v>2207.6099999999997</c:v>
                </c:pt>
                <c:pt idx="22" formatCode="#,##0.00">
                  <c:v>2080.04</c:v>
                </c:pt>
                <c:pt idx="23" formatCode="#,##0.00">
                  <c:v>2047.86</c:v>
                </c:pt>
                <c:pt idx="24" formatCode="#,##0.00">
                  <c:v>1960.1399999999999</c:v>
                </c:pt>
                <c:pt idx="25" formatCode="#,##0.00">
                  <c:v>1778.9299999999998</c:v>
                </c:pt>
                <c:pt idx="26" formatCode="#,##0.00">
                  <c:v>1528.3799999999999</c:v>
                </c:pt>
                <c:pt idx="27" formatCode="#,##0.00">
                  <c:v>1943.85</c:v>
                </c:pt>
                <c:pt idx="28" formatCode="#,##0.00">
                  <c:v>593.53</c:v>
                </c:pt>
                <c:pt idx="29" formatCode="#,##0.00">
                  <c:v>546.97000000000025</c:v>
                </c:pt>
                <c:pt idx="30" formatCode="#,##0.00">
                  <c:v>-1.0899999999999039</c:v>
                </c:pt>
                <c:pt idx="31" formatCode="#,##0.00">
                  <c:v>6.9600000000000328</c:v>
                </c:pt>
                <c:pt idx="32" formatCode="#,##0.00">
                  <c:v>-39.869999999999877</c:v>
                </c:pt>
                <c:pt idx="33" formatCode="#,##0.00">
                  <c:v>-410.44999999999987</c:v>
                </c:pt>
                <c:pt idx="34" formatCode="#,##0.00">
                  <c:v>-567.4</c:v>
                </c:pt>
                <c:pt idx="35" formatCode="#,##0.00">
                  <c:v>-668.70999999999992</c:v>
                </c:pt>
                <c:pt idx="36" formatCode="#,##0.00">
                  <c:v>-653.8599999999999</c:v>
                </c:pt>
                <c:pt idx="37" formatCode="#,##0.00">
                  <c:v>-861.54000000000008</c:v>
                </c:pt>
                <c:pt idx="38" formatCode="#,##0.00">
                  <c:v>-870.50999999999988</c:v>
                </c:pt>
                <c:pt idx="39" formatCode="#,##0.00">
                  <c:v>-599.12999999999988</c:v>
                </c:pt>
                <c:pt idx="40" formatCode="#,##0.00">
                  <c:v>-935.51</c:v>
                </c:pt>
                <c:pt idx="41" formatCode="#,##0.00">
                  <c:v>410.78999999999996</c:v>
                </c:pt>
                <c:pt idx="42" formatCode="#,##0.00">
                  <c:v>632.13000000000011</c:v>
                </c:pt>
                <c:pt idx="43" formatCode="#,##0.00">
                  <c:v>552.31999999999994</c:v>
                </c:pt>
                <c:pt idx="44" formatCode="#,##0.00">
                  <c:v>607.79999999999995</c:v>
                </c:pt>
                <c:pt idx="45" formatCode="#,##0.00">
                  <c:v>629.02</c:v>
                </c:pt>
                <c:pt idx="46" formatCode="#,##0.00">
                  <c:v>895.17000000000007</c:v>
                </c:pt>
                <c:pt idx="47" formatCode="#,##0.00">
                  <c:v>990.05000000000007</c:v>
                </c:pt>
                <c:pt idx="48" formatCode="#,##0.00">
                  <c:v>962.63</c:v>
                </c:pt>
                <c:pt idx="49" formatCode="#,##0.00">
                  <c:v>989.34999999999991</c:v>
                </c:pt>
                <c:pt idx="50" formatCode="#,##0.00">
                  <c:v>1150.67</c:v>
                </c:pt>
                <c:pt idx="51" formatCode="#,##0.00">
                  <c:v>1249.1600000000001</c:v>
                </c:pt>
                <c:pt idx="52" formatCode="#,##0.00">
                  <c:v>1449.6799999999998</c:v>
                </c:pt>
                <c:pt idx="53" formatCode="#,##0.00">
                  <c:v>1313.4199999999998</c:v>
                </c:pt>
                <c:pt idx="54" formatCode="#,##0.00">
                  <c:v>742.77</c:v>
                </c:pt>
                <c:pt idx="55" formatCode="#,##0.00">
                  <c:v>452.89000000000004</c:v>
                </c:pt>
                <c:pt idx="56" formatCode="#,##0.00">
                  <c:v>435.36</c:v>
                </c:pt>
                <c:pt idx="57" formatCode="#,##0.00">
                  <c:v>219.05999999999997</c:v>
                </c:pt>
                <c:pt idx="58" formatCode="#,##0.00">
                  <c:v>113.07999999999997</c:v>
                </c:pt>
                <c:pt idx="59" formatCode="#,##0.00">
                  <c:v>-254.57999999999993</c:v>
                </c:pt>
                <c:pt idx="60" formatCode="#,##0.00">
                  <c:v>-324.81000000000006</c:v>
                </c:pt>
                <c:pt idx="61" formatCode="#,##0.00">
                  <c:v>-169.82000000000002</c:v>
                </c:pt>
                <c:pt idx="62" formatCode="#,##0.00">
                  <c:v>-453.17000000000013</c:v>
                </c:pt>
                <c:pt idx="63" formatCode="#,##0.00">
                  <c:v>-618.96000000000015</c:v>
                </c:pt>
                <c:pt idx="64" formatCode="#,##0.00">
                  <c:v>-673.10000000000025</c:v>
                </c:pt>
                <c:pt idx="65" formatCode="#,##0.00">
                  <c:v>-1052.6500000000001</c:v>
                </c:pt>
                <c:pt idx="66" formatCode="#,##0.00">
                  <c:v>-1135.6400000000001</c:v>
                </c:pt>
                <c:pt idx="67" formatCode="#,##0.00">
                  <c:v>-814.63</c:v>
                </c:pt>
                <c:pt idx="68" formatCode="#,##0.00">
                  <c:v>-572.57000000000005</c:v>
                </c:pt>
                <c:pt idx="69" formatCode="#,##0.00">
                  <c:v>-633.64</c:v>
                </c:pt>
                <c:pt idx="70" formatCode="#,##0.00">
                  <c:v>-554.57999999999993</c:v>
                </c:pt>
                <c:pt idx="71" formatCode="#,##0.00">
                  <c:v>-436.86</c:v>
                </c:pt>
                <c:pt idx="72" formatCode="#,##0.00">
                  <c:v>-315.17</c:v>
                </c:pt>
                <c:pt idx="73" formatCode="#,##0.00">
                  <c:v>-317.29999999999995</c:v>
                </c:pt>
                <c:pt idx="74" formatCode="#,##0.00">
                  <c:v>-425.64999999999992</c:v>
                </c:pt>
                <c:pt idx="75" formatCode="#,##0.00">
                  <c:v>-538.61999999999989</c:v>
                </c:pt>
                <c:pt idx="76" formatCode="#,##0.00">
                  <c:v>-854.67000000000007</c:v>
                </c:pt>
                <c:pt idx="77" formatCode="#,##0.00">
                  <c:v>-1023.7399999999999</c:v>
                </c:pt>
                <c:pt idx="78" formatCode="#,##0.00">
                  <c:v>-1090.28</c:v>
                </c:pt>
                <c:pt idx="79" formatCode="#,##0.00">
                  <c:v>-1010.89</c:v>
                </c:pt>
                <c:pt idx="80" formatCode="#,##0.00">
                  <c:v>-1021.29</c:v>
                </c:pt>
                <c:pt idx="81" formatCode="#,##0.00">
                  <c:v>-958.53</c:v>
                </c:pt>
                <c:pt idx="82" formatCode="#,##0.00">
                  <c:v>-925.65000000000009</c:v>
                </c:pt>
                <c:pt idx="83" formatCode="#,##0.00">
                  <c:v>-812.61000000000013</c:v>
                </c:pt>
                <c:pt idx="84" formatCode="#,##0.00">
                  <c:v>-849.5100000000001</c:v>
                </c:pt>
                <c:pt idx="85" formatCode="#,##0.00">
                  <c:v>-937.02</c:v>
                </c:pt>
                <c:pt idx="86" formatCode="#,##0.00">
                  <c:v>-1048.3399999999999</c:v>
                </c:pt>
                <c:pt idx="87" formatCode="#,##0.00">
                  <c:v>-1347.88</c:v>
                </c:pt>
                <c:pt idx="88" formatCode="#,##0.00">
                  <c:v>-1230.03</c:v>
                </c:pt>
                <c:pt idx="89" formatCode="#,##0.00">
                  <c:v>-863.61000000000013</c:v>
                </c:pt>
                <c:pt idx="90" formatCode="#,##0.00">
                  <c:v>-683.82</c:v>
                </c:pt>
                <c:pt idx="91" formatCode="#,##0.00">
                  <c:v>-647.89</c:v>
                </c:pt>
                <c:pt idx="92" formatCode="#,##0.00">
                  <c:v>-776.66</c:v>
                </c:pt>
                <c:pt idx="93" formatCode="#,##0.00">
                  <c:v>-729.55000000000007</c:v>
                </c:pt>
                <c:pt idx="94" formatCode="#,##0.00">
                  <c:v>-811.19999999999993</c:v>
                </c:pt>
                <c:pt idx="95" formatCode="#,##0.00">
                  <c:v>-826.92000000000007</c:v>
                </c:pt>
                <c:pt idx="96" formatCode="#,##0.00">
                  <c:v>-905.61999999999989</c:v>
                </c:pt>
                <c:pt idx="97" formatCode="#,##0.00">
                  <c:v>-887.62</c:v>
                </c:pt>
                <c:pt idx="98" formatCode="#,##0.00">
                  <c:v>-884.8</c:v>
                </c:pt>
                <c:pt idx="99" formatCode="#,##0.00">
                  <c:v>-802.2</c:v>
                </c:pt>
                <c:pt idx="100" formatCode="#,##0.00">
                  <c:v>-501.57</c:v>
                </c:pt>
                <c:pt idx="101" formatCode="#,##0.00">
                  <c:v>-443.78999999999996</c:v>
                </c:pt>
                <c:pt idx="102" formatCode="#,##0.00">
                  <c:v>-394.66</c:v>
                </c:pt>
                <c:pt idx="103" formatCode="#,##0.00">
                  <c:v>-456.5</c:v>
                </c:pt>
                <c:pt idx="104" formatCode="#,##0.00">
                  <c:v>-396.2600000000001</c:v>
                </c:pt>
                <c:pt idx="105" formatCode="#,##0.00">
                  <c:v>-300.28999999999996</c:v>
                </c:pt>
                <c:pt idx="106" formatCode="#,##0.00">
                  <c:v>-224.3</c:v>
                </c:pt>
                <c:pt idx="107" formatCode="#,##0.00">
                  <c:v>-241.46000000000006</c:v>
                </c:pt>
                <c:pt idx="108" formatCode="#,##0.00">
                  <c:v>-273.81</c:v>
                </c:pt>
                <c:pt idx="109" formatCode="#,##0.00">
                  <c:v>-248.8</c:v>
                </c:pt>
                <c:pt idx="110" formatCode="#,##0.00">
                  <c:v>-256.22000000000003</c:v>
                </c:pt>
                <c:pt idx="111" formatCode="#,##0.00">
                  <c:v>-221.31</c:v>
                </c:pt>
                <c:pt idx="112" formatCode="#,##0.00">
                  <c:v>-236.3</c:v>
                </c:pt>
                <c:pt idx="113" formatCode="#,##0.00">
                  <c:v>-267.46000000000004</c:v>
                </c:pt>
                <c:pt idx="114" formatCode="#,##0.00">
                  <c:v>-278.46000000000004</c:v>
                </c:pt>
                <c:pt idx="115" formatCode="#,##0.00">
                  <c:v>-269.72000000000003</c:v>
                </c:pt>
                <c:pt idx="116" formatCode="#,##0.00">
                  <c:v>-242.52000000000004</c:v>
                </c:pt>
                <c:pt idx="117" formatCode="#,##0.00">
                  <c:v>-224.66</c:v>
                </c:pt>
                <c:pt idx="118" formatCode="#,##0.00">
                  <c:v>-179.08</c:v>
                </c:pt>
                <c:pt idx="119" formatCode="#,##0.00">
                  <c:v>-198.78000000000003</c:v>
                </c:pt>
                <c:pt idx="120" formatCode="#,##0.00">
                  <c:v>-150.47000000000003</c:v>
                </c:pt>
                <c:pt idx="121" formatCode="#,##0.00">
                  <c:v>-118.8</c:v>
                </c:pt>
                <c:pt idx="122" formatCode="#,##0.00">
                  <c:v>-21.799999999999997</c:v>
                </c:pt>
                <c:pt idx="123" formatCode="#,##0.00">
                  <c:v>-8.1000000000000085</c:v>
                </c:pt>
                <c:pt idx="124" formatCode="#,##0.00">
                  <c:v>-22.360000000000007</c:v>
                </c:pt>
                <c:pt idx="125" formatCode="#,##0.00">
                  <c:v>26.15</c:v>
                </c:pt>
                <c:pt idx="126" formatCode="#,##0.00">
                  <c:v>58.409999999999982</c:v>
                </c:pt>
                <c:pt idx="127" formatCode="#,##0.00">
                  <c:v>40.289999999999992</c:v>
                </c:pt>
                <c:pt idx="128" formatCode="#,##0.00">
                  <c:v>50.779999999999994</c:v>
                </c:pt>
                <c:pt idx="129" formatCode="#,##0.00">
                  <c:v>156.15</c:v>
                </c:pt>
                <c:pt idx="130" formatCode="#,##0.00">
                  <c:v>106.85999999999999</c:v>
                </c:pt>
                <c:pt idx="131" formatCode="#,##0.00">
                  <c:v>83.98</c:v>
                </c:pt>
                <c:pt idx="132" formatCode="#,##0.00">
                  <c:v>110.48</c:v>
                </c:pt>
                <c:pt idx="133" formatCode="#,##0.00">
                  <c:v>72.37</c:v>
                </c:pt>
                <c:pt idx="134" formatCode="#,##0.00">
                  <c:v>140.79000000000002</c:v>
                </c:pt>
                <c:pt idx="135" formatCode="#,##0.00">
                  <c:v>54.69</c:v>
                </c:pt>
                <c:pt idx="136" formatCode="#,##0.00">
                  <c:v>28.569999999999983</c:v>
                </c:pt>
                <c:pt idx="137" formatCode="#,##0.00">
                  <c:v>40.009999999999991</c:v>
                </c:pt>
                <c:pt idx="138" formatCode="#,##0.00">
                  <c:v>-71.12</c:v>
                </c:pt>
                <c:pt idx="139" formatCode="#,##0.00">
                  <c:v>-110.33</c:v>
                </c:pt>
                <c:pt idx="140" formatCode="#,##0.00">
                  <c:v>-75.88</c:v>
                </c:pt>
                <c:pt idx="141" formatCode="#,##0.00">
                  <c:v>-87.62</c:v>
                </c:pt>
                <c:pt idx="142" formatCode="#,##0.00">
                  <c:v>-141.74</c:v>
                </c:pt>
                <c:pt idx="143" formatCode="#,##0.00">
                  <c:v>-60.33</c:v>
                </c:pt>
                <c:pt idx="144" formatCode="#,##0.00">
                  <c:v>-50.539999999999992</c:v>
                </c:pt>
                <c:pt idx="145" formatCode="#,##0.00">
                  <c:v>-61.429999999999993</c:v>
                </c:pt>
                <c:pt idx="146" formatCode="#,##0.00">
                  <c:v>-49.569999999999993</c:v>
                </c:pt>
                <c:pt idx="147" formatCode="#,##0.00">
                  <c:v>-5.8499999999999943</c:v>
                </c:pt>
                <c:pt idx="148" formatCode="#,##0.00">
                  <c:v>-26.319999999999993</c:v>
                </c:pt>
                <c:pt idx="149" formatCode="#,##0.00">
                  <c:v>-9.1099999999999888</c:v>
                </c:pt>
                <c:pt idx="150" formatCode="#,##0.00">
                  <c:v>-28.789999999999992</c:v>
                </c:pt>
                <c:pt idx="151" formatCode="#,##0.00">
                  <c:v>61.909999999999989</c:v>
                </c:pt>
                <c:pt idx="152" formatCode="#,##0.00">
                  <c:v>106.3</c:v>
                </c:pt>
                <c:pt idx="153" formatCode="#,##0.00">
                  <c:v>112.01</c:v>
                </c:pt>
                <c:pt idx="154" formatCode="#,##0.00">
                  <c:v>90.13000000000001</c:v>
                </c:pt>
                <c:pt idx="155" formatCode="#,##0.00">
                  <c:v>450.13</c:v>
                </c:pt>
                <c:pt idx="156" formatCode="#,##0.00">
                  <c:v>396.93</c:v>
                </c:pt>
                <c:pt idx="157" formatCode="#,##0.00">
                  <c:v>212.32999999999998</c:v>
                </c:pt>
                <c:pt idx="158" formatCode="#,##0.00">
                  <c:v>289.93</c:v>
                </c:pt>
                <c:pt idx="159" formatCode="#,##0.00">
                  <c:v>281.13</c:v>
                </c:pt>
                <c:pt idx="160" formatCode="#,##0.00">
                  <c:v>187.82999999999998</c:v>
                </c:pt>
                <c:pt idx="161" formatCode="#,##0.00">
                  <c:v>213.23</c:v>
                </c:pt>
                <c:pt idx="162" formatCode="#,##0.00">
                  <c:v>228.53</c:v>
                </c:pt>
                <c:pt idx="163" formatCode="#,##0.00">
                  <c:v>226.82999999999998</c:v>
                </c:pt>
                <c:pt idx="164" formatCode="#,##0.00">
                  <c:v>234.13</c:v>
                </c:pt>
                <c:pt idx="165" formatCode="#,##0.00">
                  <c:v>356.33</c:v>
                </c:pt>
                <c:pt idx="166" formatCode="#,##0.00">
                  <c:v>359.72999999999996</c:v>
                </c:pt>
                <c:pt idx="167" formatCode="#,##0.00">
                  <c:v>476.78</c:v>
                </c:pt>
                <c:pt idx="168" formatCode="#,##0.00">
                  <c:v>254</c:v>
                </c:pt>
                <c:pt idx="169" formatCode="#,##0.00">
                  <c:v>1173</c:v>
                </c:pt>
                <c:pt idx="170" formatCode="#,##0.00">
                  <c:v>1554.7</c:v>
                </c:pt>
                <c:pt idx="171" formatCode="#,##0.00">
                  <c:v>1496.8000000000002</c:v>
                </c:pt>
                <c:pt idx="172" formatCode="#,##0.00">
                  <c:v>1483.69</c:v>
                </c:pt>
                <c:pt idx="173" formatCode="#,##0.00">
                  <c:v>1474.09</c:v>
                </c:pt>
                <c:pt idx="174" formatCode="#,##0.00">
                  <c:v>1899.19</c:v>
                </c:pt>
                <c:pt idx="175" formatCode="#,##0.00">
                  <c:v>1850.39</c:v>
                </c:pt>
                <c:pt idx="176" formatCode="#,##0.00">
                  <c:v>1809.59</c:v>
                </c:pt>
                <c:pt idx="177" formatCode="#,##0.00">
                  <c:v>1768.39</c:v>
                </c:pt>
                <c:pt idx="178" formatCode="#,##0.00">
                  <c:v>1650.89</c:v>
                </c:pt>
                <c:pt idx="179" formatCode="#,##0.00">
                  <c:v>1706.39</c:v>
                </c:pt>
                <c:pt idx="180" formatCode="#,##0.00">
                  <c:v>1638.19</c:v>
                </c:pt>
                <c:pt idx="181" formatCode="#,##0.00">
                  <c:v>1431.59</c:v>
                </c:pt>
                <c:pt idx="182" formatCode="#,##0.00">
                  <c:v>281.09000000000015</c:v>
                </c:pt>
                <c:pt idx="183" formatCode="#,##0.00">
                  <c:v>30.090000000000003</c:v>
                </c:pt>
                <c:pt idx="184" formatCode="#,##0.00">
                  <c:v>-107.60999999999997</c:v>
                </c:pt>
                <c:pt idx="185" formatCode="#,##0.00">
                  <c:v>-1.699999999999946</c:v>
                </c:pt>
                <c:pt idx="186" formatCode="#,##0.00">
                  <c:v>130.60000000000002</c:v>
                </c:pt>
                <c:pt idx="187" formatCode="#,##0.00">
                  <c:v>-255.21999999999997</c:v>
                </c:pt>
                <c:pt idx="188" formatCode="#,##0.00">
                  <c:v>-99.80000000000004</c:v>
                </c:pt>
                <c:pt idx="189" formatCode="#,##0.00">
                  <c:v>554.9</c:v>
                </c:pt>
                <c:pt idx="190" formatCode="#,##0.00">
                  <c:v>1329.9</c:v>
                </c:pt>
                <c:pt idx="191" formatCode="#,##0.00">
                  <c:v>4148.3999999999996</c:v>
                </c:pt>
                <c:pt idx="192" formatCode="#,##0.00">
                  <c:v>5427</c:v>
                </c:pt>
                <c:pt idx="193" formatCode="#,##0.00">
                  <c:v>6968.4</c:v>
                </c:pt>
                <c:pt idx="194" formatCode="#,##0.00">
                  <c:v>7116.8</c:v>
                </c:pt>
                <c:pt idx="195" formatCode="#,##0.00">
                  <c:v>7916.3</c:v>
                </c:pt>
                <c:pt idx="196" formatCode="#,##0.00">
                  <c:v>8777.4</c:v>
                </c:pt>
                <c:pt idx="197" formatCode="#,##0.00">
                  <c:v>8915.2000000000007</c:v>
                </c:pt>
                <c:pt idx="198" formatCode="#,##0.00">
                  <c:v>8125.2000000000007</c:v>
                </c:pt>
                <c:pt idx="199" formatCode="#,##0.00">
                  <c:v>9518.7999999999993</c:v>
                </c:pt>
                <c:pt idx="200" formatCode="#,##0.00">
                  <c:v>10375.619999999999</c:v>
                </c:pt>
                <c:pt idx="201" formatCode="#,##0.00">
                  <c:v>9560.5</c:v>
                </c:pt>
                <c:pt idx="202" formatCode="#,##0.00">
                  <c:v>10317</c:v>
                </c:pt>
                <c:pt idx="203" formatCode="#,##0.00">
                  <c:v>9394</c:v>
                </c:pt>
                <c:pt idx="204" formatCode="#,##0.00">
                  <c:v>6579.6</c:v>
                </c:pt>
                <c:pt idx="205" formatCode="#,##0.00">
                  <c:v>6644.6</c:v>
                </c:pt>
                <c:pt idx="206" formatCode="#,##0.00">
                  <c:v>4048.6000000000004</c:v>
                </c:pt>
                <c:pt idx="207" formatCode="#,##0.00">
                  <c:v>4637.5</c:v>
                </c:pt>
                <c:pt idx="208" formatCode="#,##0.00">
                  <c:v>3234.5</c:v>
                </c:pt>
                <c:pt idx="209" formatCode="#,##0.00">
                  <c:v>4089.5</c:v>
                </c:pt>
                <c:pt idx="210" formatCode="#,##0.00">
                  <c:v>5637.5</c:v>
                </c:pt>
                <c:pt idx="211" formatCode="#,##0.00">
                  <c:v>5873.5</c:v>
                </c:pt>
                <c:pt idx="212" formatCode="#,##0.00">
                  <c:v>4269.5</c:v>
                </c:pt>
                <c:pt idx="213" formatCode="#,##0.00">
                  <c:v>3574.5</c:v>
                </c:pt>
                <c:pt idx="214" formatCode="#,##0.00">
                  <c:v>4389.5</c:v>
                </c:pt>
                <c:pt idx="215" formatCode="#,##0.00">
                  <c:v>3070.5</c:v>
                </c:pt>
                <c:pt idx="216" formatCode="#,##0.00">
                  <c:v>3853.5</c:v>
                </c:pt>
                <c:pt idx="217" formatCode="#,##0.00">
                  <c:v>3984.9</c:v>
                </c:pt>
                <c:pt idx="218" formatCode="#,##0.00">
                  <c:v>4207.8999999999996</c:v>
                </c:pt>
                <c:pt idx="219" formatCode="#,##0.00">
                  <c:v>4419.8999999999996</c:v>
                </c:pt>
                <c:pt idx="220" formatCode="#,##0.00">
                  <c:v>4347</c:v>
                </c:pt>
                <c:pt idx="221" formatCode="#,##0.00">
                  <c:v>5108</c:v>
                </c:pt>
                <c:pt idx="222" formatCode="#,##0.00">
                  <c:v>3219</c:v>
                </c:pt>
                <c:pt idx="223" formatCode="#,##0.00">
                  <c:v>1973</c:v>
                </c:pt>
                <c:pt idx="224" formatCode="#,##0.00">
                  <c:v>2170</c:v>
                </c:pt>
                <c:pt idx="225" formatCode="#,##0.00">
                  <c:v>2481</c:v>
                </c:pt>
                <c:pt idx="226" formatCode="#,##0.00">
                  <c:v>2741</c:v>
                </c:pt>
                <c:pt idx="227" formatCode="#,##0.00">
                  <c:v>3865</c:v>
                </c:pt>
                <c:pt idx="228" formatCode="#,##0.00">
                  <c:v>4206</c:v>
                </c:pt>
                <c:pt idx="229" formatCode="#,##0.00">
                  <c:v>2903</c:v>
                </c:pt>
                <c:pt idx="230" formatCode="#,##0.00">
                  <c:v>1264</c:v>
                </c:pt>
                <c:pt idx="231" formatCode="#,##0.00">
                  <c:v>1488</c:v>
                </c:pt>
                <c:pt idx="232" formatCode="#,##0.00">
                  <c:v>2481</c:v>
                </c:pt>
                <c:pt idx="233" formatCode="#,##0.00">
                  <c:v>1924</c:v>
                </c:pt>
                <c:pt idx="234" formatCode="#,##0.00">
                  <c:v>1867</c:v>
                </c:pt>
                <c:pt idx="235" formatCode="#,##0.00">
                  <c:v>3575</c:v>
                </c:pt>
                <c:pt idx="236" formatCode="#,##0.00">
                  <c:v>2800</c:v>
                </c:pt>
                <c:pt idx="237" formatCode="#,##0.00">
                  <c:v>746</c:v>
                </c:pt>
                <c:pt idx="238" formatCode="#,##0.00">
                  <c:v>-1441</c:v>
                </c:pt>
                <c:pt idx="239" formatCode="#,##0.00">
                  <c:v>-4705</c:v>
                </c:pt>
                <c:pt idx="240" formatCode="#,##0.00">
                  <c:v>-6914</c:v>
                </c:pt>
                <c:pt idx="241" formatCode="#,##0.00">
                  <c:v>-6819.26</c:v>
                </c:pt>
                <c:pt idx="242" formatCode="#,##0.00">
                  <c:v>-7299.16</c:v>
                </c:pt>
                <c:pt idx="243" formatCode="#,##0.00">
                  <c:v>-4875.42</c:v>
                </c:pt>
                <c:pt idx="244" formatCode="#,##0.00">
                  <c:v>-4850.87</c:v>
                </c:pt>
                <c:pt idx="245" formatCode="#,##0.00">
                  <c:v>-4881.5199999999995</c:v>
                </c:pt>
                <c:pt idx="246" formatCode="#,##0.00">
                  <c:v>-5268.0499999999993</c:v>
                </c:pt>
                <c:pt idx="247" formatCode="#,##0.00">
                  <c:v>-6746.1299999999992</c:v>
                </c:pt>
                <c:pt idx="248" formatCode="#,##0.00">
                  <c:v>-7631.5299999999988</c:v>
                </c:pt>
                <c:pt idx="249" formatCode="#,##0.00">
                  <c:v>-6506.9299999999985</c:v>
                </c:pt>
                <c:pt idx="250" formatCode="#,##0.00">
                  <c:v>-3901.8199999999993</c:v>
                </c:pt>
                <c:pt idx="251" formatCode="#,##0.00">
                  <c:v>475.19000000000005</c:v>
                </c:pt>
                <c:pt idx="252" formatCode="#,##0.00">
                  <c:v>2786.1800000000003</c:v>
                </c:pt>
                <c:pt idx="253" formatCode="#,##0.00">
                  <c:v>3792.15</c:v>
                </c:pt>
                <c:pt idx="254" formatCode="#,##0.00">
                  <c:v>3586.4100000000003</c:v>
                </c:pt>
                <c:pt idx="255" formatCode="#,##0.00">
                  <c:v>4757.1100000000006</c:v>
                </c:pt>
                <c:pt idx="256" formatCode="#,##0.00">
                  <c:v>3406.3700000000003</c:v>
                </c:pt>
                <c:pt idx="257" formatCode="#,##0.00">
                  <c:v>2629.8200000000006</c:v>
                </c:pt>
                <c:pt idx="258" formatCode="#,##0.00">
                  <c:v>2577.9700000000003</c:v>
                </c:pt>
                <c:pt idx="259" formatCode="#,##0.00">
                  <c:v>3674.8</c:v>
                </c:pt>
                <c:pt idx="260" formatCode="#,##0.00">
                  <c:v>4526.78</c:v>
                </c:pt>
                <c:pt idx="261" formatCode="#,##0.00">
                  <c:v>4535.08</c:v>
                </c:pt>
                <c:pt idx="262" formatCode="#,##0.00">
                  <c:v>4257.0800000000008</c:v>
                </c:pt>
                <c:pt idx="263" formatCode="#,##0.00">
                  <c:v>4561.170000000001</c:v>
                </c:pt>
                <c:pt idx="264" formatCode="#,##0.00">
                  <c:v>1825.6599999999999</c:v>
                </c:pt>
                <c:pt idx="265" formatCode="#,##0.00">
                  <c:v>2626.42</c:v>
                </c:pt>
                <c:pt idx="266" formatCode="#,##0.00">
                  <c:v>2741.5299999999997</c:v>
                </c:pt>
                <c:pt idx="267" formatCode="#,##0.00">
                  <c:v>2028.6999999999998</c:v>
                </c:pt>
                <c:pt idx="268" formatCode="#,##0.00">
                  <c:v>2506.4499999999998</c:v>
                </c:pt>
                <c:pt idx="269" formatCode="#,##0.00">
                  <c:v>3234.9399999999996</c:v>
                </c:pt>
                <c:pt idx="270" formatCode="#,##0.00">
                  <c:v>2635.7299999999996</c:v>
                </c:pt>
                <c:pt idx="271" formatCode="#,##0.00">
                  <c:v>2778.31</c:v>
                </c:pt>
                <c:pt idx="272" formatCode="#,##0.00">
                  <c:v>2609.5</c:v>
                </c:pt>
                <c:pt idx="273" formatCode="#,##0.00">
                  <c:v>3370.9499999999994</c:v>
                </c:pt>
                <c:pt idx="274" formatCode="#,##0.00">
                  <c:v>3122.6499999999996</c:v>
                </c:pt>
                <c:pt idx="275" formatCode="#,##0.00">
                  <c:v>2917.82</c:v>
                </c:pt>
                <c:pt idx="276" formatCode="#,##0.00">
                  <c:v>2072.66</c:v>
                </c:pt>
              </c:numCache>
            </c:numRef>
          </c:val>
          <c:smooth val="0"/>
          <c:extLst>
            <c:ext xmlns:c16="http://schemas.microsoft.com/office/drawing/2014/chart" uri="{C3380CC4-5D6E-409C-BE32-E72D297353CC}">
              <c16:uniqueId val="{00000000-3E27-4905-ACB2-AC1D73D52FFA}"/>
            </c:ext>
          </c:extLst>
        </c:ser>
        <c:dLbls>
          <c:showLegendKey val="0"/>
          <c:showVal val="0"/>
          <c:showCatName val="0"/>
          <c:showSerName val="0"/>
          <c:showPercent val="0"/>
          <c:showBubbleSize val="0"/>
        </c:dLbls>
        <c:smooth val="0"/>
        <c:axId val="835962495"/>
        <c:axId val="835963455"/>
      </c:lineChart>
      <c:catAx>
        <c:axId val="8359624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35963455"/>
        <c:crosses val="autoZero"/>
        <c:auto val="1"/>
        <c:lblAlgn val="ctr"/>
        <c:lblOffset val="100"/>
        <c:noMultiLvlLbl val="0"/>
      </c:catAx>
      <c:valAx>
        <c:axId val="83596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3596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2023 Başlangıçlı Kümülatif Hisse ve DİBS  Flowu</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'Menkul Kıymet - Güncel'!$L$1:$L$122</c:f>
              <c:strCache>
                <c:ptCount val="122"/>
                <c:pt idx="0">
                  <c:v>Toplam Kümülatif-2023</c:v>
                </c:pt>
                <c:pt idx="121">
                  <c:v>Hisse Küm. 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'Menkul Kıymet - Güncel'!$B$123:$B$294</c:f>
              <c:strCache>
                <c:ptCount val="17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pt idx="22">
                  <c:v>9.06.2023</c:v>
                </c:pt>
                <c:pt idx="23">
                  <c:v>16.06.2023</c:v>
                </c:pt>
                <c:pt idx="24">
                  <c:v>23.06.2023</c:v>
                </c:pt>
                <c:pt idx="25">
                  <c:v>30.06.2023</c:v>
                </c:pt>
                <c:pt idx="26">
                  <c:v>7.07.2023</c:v>
                </c:pt>
                <c:pt idx="27">
                  <c:v>14.07.2023</c:v>
                </c:pt>
                <c:pt idx="28">
                  <c:v>21.07.2023</c:v>
                </c:pt>
                <c:pt idx="29">
                  <c:v>28.07.2023</c:v>
                </c:pt>
                <c:pt idx="30">
                  <c:v>4.08.2023</c:v>
                </c:pt>
                <c:pt idx="31">
                  <c:v>11.08.2023</c:v>
                </c:pt>
                <c:pt idx="32">
                  <c:v>18.08.2023</c:v>
                </c:pt>
                <c:pt idx="33">
                  <c:v>25.08.2023</c:v>
                </c:pt>
                <c:pt idx="34">
                  <c:v>1.09.2023</c:v>
                </c:pt>
                <c:pt idx="35">
                  <c:v>8.09.2023</c:v>
                </c:pt>
                <c:pt idx="36">
                  <c:v>15.09.2023</c:v>
                </c:pt>
                <c:pt idx="37">
                  <c:v>22.09.2023</c:v>
                </c:pt>
                <c:pt idx="38">
                  <c:v>29.09.2023</c:v>
                </c:pt>
                <c:pt idx="39">
                  <c:v>6.10.2023</c:v>
                </c:pt>
                <c:pt idx="40">
                  <c:v>13.10.2023</c:v>
                </c:pt>
                <c:pt idx="41">
                  <c:v>20.10.2023</c:v>
                </c:pt>
                <c:pt idx="42">
                  <c:v>27.10.2023</c:v>
                </c:pt>
                <c:pt idx="43">
                  <c:v>3.11.2023</c:v>
                </c:pt>
                <c:pt idx="44">
                  <c:v>10.11.2023</c:v>
                </c:pt>
                <c:pt idx="45">
                  <c:v>17.11.2023</c:v>
                </c:pt>
                <c:pt idx="46">
                  <c:v>24.11.2023</c:v>
                </c:pt>
                <c:pt idx="47">
                  <c:v>1.12.2023</c:v>
                </c:pt>
                <c:pt idx="48">
                  <c:v>8.12.2023</c:v>
                </c:pt>
                <c:pt idx="49">
                  <c:v>15.12.2023</c:v>
                </c:pt>
                <c:pt idx="50">
                  <c:v>22.12.2023</c:v>
                </c:pt>
                <c:pt idx="51">
                  <c:v>29.12.2023</c:v>
                </c:pt>
                <c:pt idx="52">
                  <c:v>5.01.2024</c:v>
                </c:pt>
                <c:pt idx="53">
                  <c:v>12.01.2024</c:v>
                </c:pt>
                <c:pt idx="54">
                  <c:v>19.01.2024</c:v>
                </c:pt>
                <c:pt idx="55">
                  <c:v>26.01.2024</c:v>
                </c:pt>
                <c:pt idx="56">
                  <c:v>2.02.2024</c:v>
                </c:pt>
                <c:pt idx="57">
                  <c:v>9.02.2024</c:v>
                </c:pt>
                <c:pt idx="58">
                  <c:v>16.02.2024</c:v>
                </c:pt>
                <c:pt idx="59">
                  <c:v>23.02.2024</c:v>
                </c:pt>
                <c:pt idx="60">
                  <c:v>1.03.2024</c:v>
                </c:pt>
                <c:pt idx="61">
                  <c:v>8.03.2024</c:v>
                </c:pt>
                <c:pt idx="62">
                  <c:v>15.03.2024</c:v>
                </c:pt>
                <c:pt idx="63">
                  <c:v>22.03.2024</c:v>
                </c:pt>
                <c:pt idx="64">
                  <c:v>29.03.2024</c:v>
                </c:pt>
                <c:pt idx="65">
                  <c:v>5.04.2024</c:v>
                </c:pt>
                <c:pt idx="66">
                  <c:v>12.04.2024</c:v>
                </c:pt>
                <c:pt idx="67">
                  <c:v>19.04.2024</c:v>
                </c:pt>
                <c:pt idx="68">
                  <c:v>26.04.2024</c:v>
                </c:pt>
                <c:pt idx="69">
                  <c:v>3.05.2024</c:v>
                </c:pt>
                <c:pt idx="70">
                  <c:v>10.05.2024</c:v>
                </c:pt>
                <c:pt idx="71">
                  <c:v>17.05.2024</c:v>
                </c:pt>
                <c:pt idx="72">
                  <c:v>24.05.2024</c:v>
                </c:pt>
                <c:pt idx="73">
                  <c:v>31.05.2024</c:v>
                </c:pt>
                <c:pt idx="74">
                  <c:v>7.06.2024</c:v>
                </c:pt>
                <c:pt idx="75">
                  <c:v>14.06.2024</c:v>
                </c:pt>
                <c:pt idx="76">
                  <c:v>21.06.2024</c:v>
                </c:pt>
                <c:pt idx="77">
                  <c:v>28.06.2024</c:v>
                </c:pt>
                <c:pt idx="78">
                  <c:v>5.07.2024</c:v>
                </c:pt>
                <c:pt idx="79">
                  <c:v>12.07.2024</c:v>
                </c:pt>
                <c:pt idx="80">
                  <c:v>19.07.2024</c:v>
                </c:pt>
                <c:pt idx="81">
                  <c:v>26.07.2024</c:v>
                </c:pt>
                <c:pt idx="82">
                  <c:v>2.08.2024</c:v>
                </c:pt>
                <c:pt idx="83">
                  <c:v>9.08.2024</c:v>
                </c:pt>
                <c:pt idx="84">
                  <c:v>16.08.2024</c:v>
                </c:pt>
                <c:pt idx="85">
                  <c:v>23.08.2024</c:v>
                </c:pt>
                <c:pt idx="86">
                  <c:v>30.08.2024</c:v>
                </c:pt>
                <c:pt idx="87">
                  <c:v>6.09.2024</c:v>
                </c:pt>
                <c:pt idx="88">
                  <c:v>13.09.2024</c:v>
                </c:pt>
                <c:pt idx="89">
                  <c:v>20.09.2024</c:v>
                </c:pt>
                <c:pt idx="90">
                  <c:v>27.09.2024</c:v>
                </c:pt>
                <c:pt idx="91">
                  <c:v>4.10.2024</c:v>
                </c:pt>
                <c:pt idx="92">
                  <c:v>11.10.2024</c:v>
                </c:pt>
                <c:pt idx="93">
                  <c:v>18.10.2024</c:v>
                </c:pt>
                <c:pt idx="94">
                  <c:v>25.10.2024</c:v>
                </c:pt>
                <c:pt idx="95">
                  <c:v>1.11.2024</c:v>
                </c:pt>
                <c:pt idx="96">
                  <c:v>8.11.2024</c:v>
                </c:pt>
                <c:pt idx="97">
                  <c:v>15.11.2024</c:v>
                </c:pt>
                <c:pt idx="98">
                  <c:v>22.11.2024</c:v>
                </c:pt>
                <c:pt idx="99">
                  <c:v>29.11.2024</c:v>
                </c:pt>
                <c:pt idx="100">
                  <c:v>6.12.2024</c:v>
                </c:pt>
                <c:pt idx="101">
                  <c:v>13.12.2024</c:v>
                </c:pt>
                <c:pt idx="102">
                  <c:v>20.12.2024</c:v>
                </c:pt>
                <c:pt idx="103">
                  <c:v>27.12.2024</c:v>
                </c:pt>
                <c:pt idx="104">
                  <c:v>3.01.2025</c:v>
                </c:pt>
                <c:pt idx="105">
                  <c:v>10.01.2025</c:v>
                </c:pt>
                <c:pt idx="106">
                  <c:v>17.01.2025</c:v>
                </c:pt>
                <c:pt idx="107">
                  <c:v>24.01.2025</c:v>
                </c:pt>
                <c:pt idx="108">
                  <c:v>31.01.2025</c:v>
                </c:pt>
                <c:pt idx="109">
                  <c:v>7.02.2025</c:v>
                </c:pt>
                <c:pt idx="110">
                  <c:v>14.02.2025</c:v>
                </c:pt>
                <c:pt idx="111">
                  <c:v>21.02.2025</c:v>
                </c:pt>
                <c:pt idx="112">
                  <c:v>28.02.2025</c:v>
                </c:pt>
                <c:pt idx="113">
                  <c:v>7.03.2025</c:v>
                </c:pt>
                <c:pt idx="114">
                  <c:v>14.03.2025</c:v>
                </c:pt>
                <c:pt idx="115">
                  <c:v>21.03.2025</c:v>
                </c:pt>
                <c:pt idx="116">
                  <c:v>28.03.2025</c:v>
                </c:pt>
                <c:pt idx="117">
                  <c:v>4.04.2025</c:v>
                </c:pt>
                <c:pt idx="118">
                  <c:v>11.04.2025</c:v>
                </c:pt>
                <c:pt idx="119">
                  <c:v>18.04.2025</c:v>
                </c:pt>
                <c:pt idx="120">
                  <c:v>25.04.2025</c:v>
                </c:pt>
                <c:pt idx="121">
                  <c:v>2.05.2025</c:v>
                </c:pt>
                <c:pt idx="122">
                  <c:v>9.05.2025</c:v>
                </c:pt>
                <c:pt idx="123">
                  <c:v>16.05.2025</c:v>
                </c:pt>
                <c:pt idx="124">
                  <c:v>23.05.2025</c:v>
                </c:pt>
                <c:pt idx="125">
                  <c:v>30.05.2025</c:v>
                </c:pt>
                <c:pt idx="126">
                  <c:v>6.06.2025</c:v>
                </c:pt>
                <c:pt idx="127">
                  <c:v>13.06.2025</c:v>
                </c:pt>
                <c:pt idx="128">
                  <c:v>20.06.2025</c:v>
                </c:pt>
                <c:pt idx="129">
                  <c:v>27.06.2025</c:v>
                </c:pt>
                <c:pt idx="130">
                  <c:v>4.07.2025</c:v>
                </c:pt>
                <c:pt idx="131">
                  <c:v>11.07.2025</c:v>
                </c:pt>
                <c:pt idx="132">
                  <c:v>18.07.2025</c:v>
                </c:pt>
                <c:pt idx="133">
                  <c:v>25.07.2025</c:v>
                </c:pt>
                <c:pt idx="134">
                  <c:v>1.08.2025</c:v>
                </c:pt>
                <c:pt idx="135">
                  <c:v>8.08.2025</c:v>
                </c:pt>
                <c:pt idx="136">
                  <c:v>15.08.2025</c:v>
                </c:pt>
                <c:pt idx="137">
                  <c:v>22.08.2025</c:v>
                </c:pt>
                <c:pt idx="138">
                  <c:v>29.08.2025</c:v>
                </c:pt>
                <c:pt idx="139">
                  <c:v>5.09.2025</c:v>
                </c:pt>
                <c:pt idx="140">
                  <c:v>12.09.2025</c:v>
                </c:pt>
                <c:pt idx="141">
                  <c:v>19.09.2025</c:v>
                </c:pt>
                <c:pt idx="142">
                  <c:v>26.09.2025</c:v>
                </c:pt>
                <c:pt idx="143">
                  <c:v>3.10.2025</c:v>
                </c:pt>
                <c:pt idx="144">
                  <c:v>10.10.2025</c:v>
                </c:pt>
                <c:pt idx="145">
                  <c:v>17.10.2025</c:v>
                </c:pt>
                <c:pt idx="146">
                  <c:v>24.10.2025</c:v>
                </c:pt>
                <c:pt idx="147">
                  <c:v>31.10.2025</c:v>
                </c:pt>
                <c:pt idx="148">
                  <c:v>7.11.2025</c:v>
                </c:pt>
                <c:pt idx="149">
                  <c:v>14.11.2025</c:v>
                </c:pt>
                <c:pt idx="150">
                  <c:v>21.11.2025</c:v>
                </c:pt>
                <c:pt idx="151">
                  <c:v>28.11.2025</c:v>
                </c:pt>
                <c:pt idx="152">
                  <c:v>5.12.2025</c:v>
                </c:pt>
                <c:pt idx="153">
                  <c:v>12.12.2025</c:v>
                </c:pt>
                <c:pt idx="154">
                  <c:v>19.12.2025</c:v>
                </c:pt>
                <c:pt idx="155">
                  <c:v>26.12.2025</c:v>
                </c:pt>
                <c:pt idx="156">
                  <c:v>2.01.2026</c:v>
                </c:pt>
                <c:pt idx="157">
                  <c:v>9.01.2026</c:v>
                </c:pt>
                <c:pt idx="158">
                  <c:v>16.01.2026</c:v>
                </c:pt>
                <c:pt idx="159">
                  <c:v>23.01.2026</c:v>
                </c:pt>
                <c:pt idx="160">
                  <c:v>30.01.2026</c:v>
                </c:pt>
                <c:pt idx="161">
                  <c:v>6.02.2026</c:v>
                </c:pt>
                <c:pt idx="162">
                  <c:v>13.02.2026</c:v>
                </c:pt>
                <c:pt idx="163">
                  <c:v>20.02.2026</c:v>
                </c:pt>
                <c:pt idx="164">
                  <c:v>27.02.2026</c:v>
                </c:pt>
                <c:pt idx="165">
                  <c:v>6.03.2026</c:v>
                </c:pt>
                <c:pt idx="166">
                  <c:v>13.03.2026</c:v>
                </c:pt>
                <c:pt idx="167">
                  <c:v>20.03.2026</c:v>
                </c:pt>
                <c:pt idx="168">
                  <c:v>27.03.2026</c:v>
                </c:pt>
                <c:pt idx="169">
                  <c:v>3.04.2026</c:v>
                </c:pt>
                <c:pt idx="170">
                  <c:v>10.04.2026</c:v>
                </c:pt>
                <c:pt idx="171">
                  <c:v>17.04.2026</c:v>
                </c:pt>
              </c:strCache>
            </c:strRef>
          </c:cat>
          <c:val>
            <c:numRef>
              <c:f>'Menkul Kıymet - Güncel'!$L$123:$L$266</c:f>
              <c:numCache>
                <c:formatCode>#,##0.00</c:formatCode>
                <c:ptCount val="144"/>
                <c:pt idx="0">
                  <c:v>-405.32</c:v>
                </c:pt>
                <c:pt idx="1">
                  <c:v>-337.72</c:v>
                </c:pt>
                <c:pt idx="2">
                  <c:v>-672.61</c:v>
                </c:pt>
                <c:pt idx="3">
                  <c:v>-649.71</c:v>
                </c:pt>
                <c:pt idx="4">
                  <c:v>-557.58000000000004</c:v>
                </c:pt>
                <c:pt idx="5">
                  <c:v>-427.05000000000007</c:v>
                </c:pt>
                <c:pt idx="6">
                  <c:v>-417.83000000000004</c:v>
                </c:pt>
                <c:pt idx="7">
                  <c:v>-678.6</c:v>
                </c:pt>
                <c:pt idx="8">
                  <c:v>-541.71</c:v>
                </c:pt>
                <c:pt idx="9">
                  <c:v>-595.23</c:v>
                </c:pt>
                <c:pt idx="10">
                  <c:v>-806.05</c:v>
                </c:pt>
                <c:pt idx="11">
                  <c:v>-919.07999999999993</c:v>
                </c:pt>
                <c:pt idx="12">
                  <c:v>-979.99999999999989</c:v>
                </c:pt>
                <c:pt idx="13">
                  <c:v>-1054.7199999999998</c:v>
                </c:pt>
                <c:pt idx="14">
                  <c:v>-875.70999999999981</c:v>
                </c:pt>
                <c:pt idx="15">
                  <c:v>-838.64999999999986</c:v>
                </c:pt>
                <c:pt idx="16">
                  <c:v>-1017.0699999999998</c:v>
                </c:pt>
                <c:pt idx="17">
                  <c:v>-1060.9199999999998</c:v>
                </c:pt>
                <c:pt idx="18">
                  <c:v>-1196.04</c:v>
                </c:pt>
                <c:pt idx="19">
                  <c:v>-1223.6099999999999</c:v>
                </c:pt>
                <c:pt idx="20">
                  <c:v>-1602.1507999999999</c:v>
                </c:pt>
                <c:pt idx="21">
                  <c:v>-1654.1307999999999</c:v>
                </c:pt>
                <c:pt idx="22">
                  <c:v>-1392.3308</c:v>
                </c:pt>
                <c:pt idx="23">
                  <c:v>-1078.9308000000001</c:v>
                </c:pt>
                <c:pt idx="24">
                  <c:v>-680.13080000000014</c:v>
                </c:pt>
                <c:pt idx="25">
                  <c:v>-556.53080000000011</c:v>
                </c:pt>
                <c:pt idx="26">
                  <c:v>-325.13080000000014</c:v>
                </c:pt>
                <c:pt idx="27">
                  <c:v>-172.63080000000014</c:v>
                </c:pt>
                <c:pt idx="28">
                  <c:v>-44.23080000000013</c:v>
                </c:pt>
                <c:pt idx="29">
                  <c:v>134.66919999999988</c:v>
                </c:pt>
                <c:pt idx="30">
                  <c:v>274.36919999999986</c:v>
                </c:pt>
                <c:pt idx="31">
                  <c:v>173.36919999999986</c:v>
                </c:pt>
                <c:pt idx="32">
                  <c:v>97.74919999999986</c:v>
                </c:pt>
                <c:pt idx="33">
                  <c:v>-243.32080000000013</c:v>
                </c:pt>
                <c:pt idx="34">
                  <c:v>10.53919999999988</c:v>
                </c:pt>
                <c:pt idx="35">
                  <c:v>9.5391999999998802</c:v>
                </c:pt>
                <c:pt idx="36">
                  <c:v>16.939199999999879</c:v>
                </c:pt>
                <c:pt idx="37">
                  <c:v>91.339199999999892</c:v>
                </c:pt>
                <c:pt idx="38">
                  <c:v>-6.9608000000001056</c:v>
                </c:pt>
                <c:pt idx="39">
                  <c:v>-244.76080000000013</c:v>
                </c:pt>
                <c:pt idx="40">
                  <c:v>-257.36080000000015</c:v>
                </c:pt>
                <c:pt idx="41">
                  <c:v>-364.46080000000018</c:v>
                </c:pt>
                <c:pt idx="42">
                  <c:v>-432.36080000000015</c:v>
                </c:pt>
                <c:pt idx="43">
                  <c:v>-346.66080000000017</c:v>
                </c:pt>
                <c:pt idx="44">
                  <c:v>-339.36080000000015</c:v>
                </c:pt>
                <c:pt idx="45">
                  <c:v>-219.86080000000015</c:v>
                </c:pt>
                <c:pt idx="46">
                  <c:v>-5.0608000000001425</c:v>
                </c:pt>
                <c:pt idx="47">
                  <c:v>371.33919999999983</c:v>
                </c:pt>
                <c:pt idx="48">
                  <c:v>933.33919999999989</c:v>
                </c:pt>
                <c:pt idx="49">
                  <c:v>1329.3391999999999</c:v>
                </c:pt>
                <c:pt idx="50">
                  <c:v>1469.2392</c:v>
                </c:pt>
                <c:pt idx="51">
                  <c:v>1509.0991999999999</c:v>
                </c:pt>
                <c:pt idx="52">
                  <c:v>1209.3991999999998</c:v>
                </c:pt>
                <c:pt idx="53">
                  <c:v>1366.3991999999998</c:v>
                </c:pt>
                <c:pt idx="54">
                  <c:v>1511.9991999999997</c:v>
                </c:pt>
                <c:pt idx="55">
                  <c:v>1574.4991999999997</c:v>
                </c:pt>
                <c:pt idx="56">
                  <c:v>1706.4991999999997</c:v>
                </c:pt>
                <c:pt idx="57">
                  <c:v>1743.2991999999997</c:v>
                </c:pt>
                <c:pt idx="58">
                  <c:v>1721.1991999999998</c:v>
                </c:pt>
                <c:pt idx="59">
                  <c:v>1623.1991999999998</c:v>
                </c:pt>
                <c:pt idx="60">
                  <c:v>1547.7991999999997</c:v>
                </c:pt>
                <c:pt idx="61">
                  <c:v>1254.8991999999998</c:v>
                </c:pt>
                <c:pt idx="62">
                  <c:v>1098.9991999999997</c:v>
                </c:pt>
                <c:pt idx="63">
                  <c:v>1527.7991999999997</c:v>
                </c:pt>
                <c:pt idx="64">
                  <c:v>1793.7991999999997</c:v>
                </c:pt>
                <c:pt idx="65">
                  <c:v>2156.6991999999996</c:v>
                </c:pt>
                <c:pt idx="66">
                  <c:v>2316.6591999999996</c:v>
                </c:pt>
                <c:pt idx="67">
                  <c:v>2173.2891999999997</c:v>
                </c:pt>
                <c:pt idx="68">
                  <c:v>2018.6891999999998</c:v>
                </c:pt>
                <c:pt idx="69">
                  <c:v>2327.6891999999998</c:v>
                </c:pt>
                <c:pt idx="70">
                  <c:v>2412.3891999999996</c:v>
                </c:pt>
                <c:pt idx="71">
                  <c:v>2179.6891999999998</c:v>
                </c:pt>
                <c:pt idx="72">
                  <c:v>2151.7891999999997</c:v>
                </c:pt>
                <c:pt idx="73">
                  <c:v>1623.7891999999997</c:v>
                </c:pt>
                <c:pt idx="74">
                  <c:v>1081.7891999999997</c:v>
                </c:pt>
                <c:pt idx="75">
                  <c:v>642.78919999999971</c:v>
                </c:pt>
                <c:pt idx="76">
                  <c:v>484.78919999999971</c:v>
                </c:pt>
                <c:pt idx="77">
                  <c:v>256.9891999999997</c:v>
                </c:pt>
                <c:pt idx="78">
                  <c:v>412.9891999999997</c:v>
                </c:pt>
                <c:pt idx="79">
                  <c:v>355.9891999999997</c:v>
                </c:pt>
                <c:pt idx="80">
                  <c:v>479.9891999999997</c:v>
                </c:pt>
                <c:pt idx="81">
                  <c:v>351.9891999999997</c:v>
                </c:pt>
                <c:pt idx="82">
                  <c:v>182.9891999999997</c:v>
                </c:pt>
                <c:pt idx="83">
                  <c:v>-140.5108000000003</c:v>
                </c:pt>
                <c:pt idx="84">
                  <c:v>-438.11080000000032</c:v>
                </c:pt>
                <c:pt idx="85">
                  <c:v>-372.11080000000032</c:v>
                </c:pt>
                <c:pt idx="86">
                  <c:v>-391.61080000000032</c:v>
                </c:pt>
                <c:pt idx="87">
                  <c:v>-441.61080000000032</c:v>
                </c:pt>
                <c:pt idx="88">
                  <c:v>-761.61080000000038</c:v>
                </c:pt>
                <c:pt idx="89">
                  <c:v>-665.51080000000036</c:v>
                </c:pt>
                <c:pt idx="90">
                  <c:v>-459.31080000000037</c:v>
                </c:pt>
                <c:pt idx="91">
                  <c:v>-750.41080000000034</c:v>
                </c:pt>
                <c:pt idx="92">
                  <c:v>-875.41080000000034</c:v>
                </c:pt>
                <c:pt idx="93">
                  <c:v>-948.41080000000034</c:v>
                </c:pt>
                <c:pt idx="94">
                  <c:v>-1165.4108000000003</c:v>
                </c:pt>
                <c:pt idx="95">
                  <c:v>-1055.4108000000003</c:v>
                </c:pt>
                <c:pt idx="96">
                  <c:v>-1218.4108000000003</c:v>
                </c:pt>
                <c:pt idx="97">
                  <c:v>-1079.8108000000004</c:v>
                </c:pt>
                <c:pt idx="98">
                  <c:v>-1351.8108000000004</c:v>
                </c:pt>
                <c:pt idx="99">
                  <c:v>-1071.8108000000004</c:v>
                </c:pt>
                <c:pt idx="100">
                  <c:v>-1228.8108000000004</c:v>
                </c:pt>
                <c:pt idx="101">
                  <c:v>-910.11080000000038</c:v>
                </c:pt>
                <c:pt idx="102">
                  <c:v>-1079.1108000000004</c:v>
                </c:pt>
                <c:pt idx="103">
                  <c:v>-1180.1108000000004</c:v>
                </c:pt>
                <c:pt idx="104">
                  <c:v>-1138.0108000000005</c:v>
                </c:pt>
                <c:pt idx="105">
                  <c:v>-1349.8108000000004</c:v>
                </c:pt>
                <c:pt idx="106">
                  <c:v>-1416.8108000000004</c:v>
                </c:pt>
                <c:pt idx="107">
                  <c:v>-1071.8108000000004</c:v>
                </c:pt>
                <c:pt idx="108">
                  <c:v>-982.81080000000043</c:v>
                </c:pt>
                <c:pt idx="109">
                  <c:v>-1031.8108000000004</c:v>
                </c:pt>
                <c:pt idx="110">
                  <c:v>-923.81080000000043</c:v>
                </c:pt>
                <c:pt idx="111">
                  <c:v>-850.81080000000043</c:v>
                </c:pt>
                <c:pt idx="112">
                  <c:v>-957.81080000000043</c:v>
                </c:pt>
                <c:pt idx="113">
                  <c:v>-741.81080000000043</c:v>
                </c:pt>
                <c:pt idx="114">
                  <c:v>-261.81080000000043</c:v>
                </c:pt>
                <c:pt idx="115">
                  <c:v>-704.81080000000043</c:v>
                </c:pt>
                <c:pt idx="116">
                  <c:v>-1356.8108000000004</c:v>
                </c:pt>
                <c:pt idx="117">
                  <c:v>-1801.8108000000004</c:v>
                </c:pt>
                <c:pt idx="118">
                  <c:v>-2094.8108000000002</c:v>
                </c:pt>
                <c:pt idx="119">
                  <c:v>-1825.8108000000002</c:v>
                </c:pt>
                <c:pt idx="120">
                  <c:v>-1733.4608000000003</c:v>
                </c:pt>
                <c:pt idx="121">
                  <c:v>-1559.8908000000004</c:v>
                </c:pt>
                <c:pt idx="122">
                  <c:v>-1457.9008000000003</c:v>
                </c:pt>
                <c:pt idx="123">
                  <c:v>-1212.6908000000003</c:v>
                </c:pt>
                <c:pt idx="124">
                  <c:v>-1199.4508000000003</c:v>
                </c:pt>
                <c:pt idx="125">
                  <c:v>-1106.2808000000002</c:v>
                </c:pt>
                <c:pt idx="126">
                  <c:v>-1054.9908000000003</c:v>
                </c:pt>
                <c:pt idx="127">
                  <c:v>-580.12080000000026</c:v>
                </c:pt>
                <c:pt idx="128">
                  <c:v>-689.27080000000024</c:v>
                </c:pt>
                <c:pt idx="129">
                  <c:v>-441.61080000000027</c:v>
                </c:pt>
                <c:pt idx="130">
                  <c:v>-206.74080000000026</c:v>
                </c:pt>
                <c:pt idx="131">
                  <c:v>-28.450800000000271</c:v>
                </c:pt>
                <c:pt idx="132">
                  <c:v>180.97919999999974</c:v>
                </c:pt>
                <c:pt idx="133">
                  <c:v>385.97919999999976</c:v>
                </c:pt>
                <c:pt idx="134">
                  <c:v>591.47919999999976</c:v>
                </c:pt>
                <c:pt idx="135">
                  <c:v>669.37919999999974</c:v>
                </c:pt>
                <c:pt idx="136">
                  <c:v>794.47919999999976</c:v>
                </c:pt>
                <c:pt idx="137">
                  <c:v>883.97919999999976</c:v>
                </c:pt>
                <c:pt idx="138">
                  <c:v>744.37919999999974</c:v>
                </c:pt>
                <c:pt idx="139">
                  <c:v>221.1791999999997</c:v>
                </c:pt>
                <c:pt idx="140">
                  <c:v>56.27919999999969</c:v>
                </c:pt>
                <c:pt idx="141">
                  <c:v>234.27919999999969</c:v>
                </c:pt>
                <c:pt idx="142">
                  <c:v>393.07919999999967</c:v>
                </c:pt>
                <c:pt idx="143">
                  <c:v>308.97919999999965</c:v>
                </c:pt>
              </c:numCache>
            </c:numRef>
          </c:val>
          <c:smooth val="0"/>
          <c:extLst>
            <c:ext xmlns:c16="http://schemas.microsoft.com/office/drawing/2014/chart" uri="{C3380CC4-5D6E-409C-BE32-E72D297353CC}">
              <c16:uniqueId val="{00000000-0463-43BC-B26B-135E9647AC16}"/>
            </c:ext>
          </c:extLst>
        </c:ser>
        <c:ser>
          <c:idx val="1"/>
          <c:order val="1"/>
          <c:tx>
            <c:strRef>
              <c:f>'Menkul Kıymet - Güncel'!$M$1:$M$122</c:f>
              <c:strCache>
                <c:ptCount val="122"/>
                <c:pt idx="0">
                  <c:v>Toplam Kümülatif-2023</c:v>
                </c:pt>
                <c:pt idx="121">
                  <c:v>DIBS Küm. 2023</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'Menkul Kıymet - Güncel'!$B$123:$B$294</c:f>
              <c:strCache>
                <c:ptCount val="17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pt idx="22">
                  <c:v>9.06.2023</c:v>
                </c:pt>
                <c:pt idx="23">
                  <c:v>16.06.2023</c:v>
                </c:pt>
                <c:pt idx="24">
                  <c:v>23.06.2023</c:v>
                </c:pt>
                <c:pt idx="25">
                  <c:v>30.06.2023</c:v>
                </c:pt>
                <c:pt idx="26">
                  <c:v>7.07.2023</c:v>
                </c:pt>
                <c:pt idx="27">
                  <c:v>14.07.2023</c:v>
                </c:pt>
                <c:pt idx="28">
                  <c:v>21.07.2023</c:v>
                </c:pt>
                <c:pt idx="29">
                  <c:v>28.07.2023</c:v>
                </c:pt>
                <c:pt idx="30">
                  <c:v>4.08.2023</c:v>
                </c:pt>
                <c:pt idx="31">
                  <c:v>11.08.2023</c:v>
                </c:pt>
                <c:pt idx="32">
                  <c:v>18.08.2023</c:v>
                </c:pt>
                <c:pt idx="33">
                  <c:v>25.08.2023</c:v>
                </c:pt>
                <c:pt idx="34">
                  <c:v>1.09.2023</c:v>
                </c:pt>
                <c:pt idx="35">
                  <c:v>8.09.2023</c:v>
                </c:pt>
                <c:pt idx="36">
                  <c:v>15.09.2023</c:v>
                </c:pt>
                <c:pt idx="37">
                  <c:v>22.09.2023</c:v>
                </c:pt>
                <c:pt idx="38">
                  <c:v>29.09.2023</c:v>
                </c:pt>
                <c:pt idx="39">
                  <c:v>6.10.2023</c:v>
                </c:pt>
                <c:pt idx="40">
                  <c:v>13.10.2023</c:v>
                </c:pt>
                <c:pt idx="41">
                  <c:v>20.10.2023</c:v>
                </c:pt>
                <c:pt idx="42">
                  <c:v>27.10.2023</c:v>
                </c:pt>
                <c:pt idx="43">
                  <c:v>3.11.2023</c:v>
                </c:pt>
                <c:pt idx="44">
                  <c:v>10.11.2023</c:v>
                </c:pt>
                <c:pt idx="45">
                  <c:v>17.11.2023</c:v>
                </c:pt>
                <c:pt idx="46">
                  <c:v>24.11.2023</c:v>
                </c:pt>
                <c:pt idx="47">
                  <c:v>1.12.2023</c:v>
                </c:pt>
                <c:pt idx="48">
                  <c:v>8.12.2023</c:v>
                </c:pt>
                <c:pt idx="49">
                  <c:v>15.12.2023</c:v>
                </c:pt>
                <c:pt idx="50">
                  <c:v>22.12.2023</c:v>
                </c:pt>
                <c:pt idx="51">
                  <c:v>29.12.2023</c:v>
                </c:pt>
                <c:pt idx="52">
                  <c:v>5.01.2024</c:v>
                </c:pt>
                <c:pt idx="53">
                  <c:v>12.01.2024</c:v>
                </c:pt>
                <c:pt idx="54">
                  <c:v>19.01.2024</c:v>
                </c:pt>
                <c:pt idx="55">
                  <c:v>26.01.2024</c:v>
                </c:pt>
                <c:pt idx="56">
                  <c:v>2.02.2024</c:v>
                </c:pt>
                <c:pt idx="57">
                  <c:v>9.02.2024</c:v>
                </c:pt>
                <c:pt idx="58">
                  <c:v>16.02.2024</c:v>
                </c:pt>
                <c:pt idx="59">
                  <c:v>23.02.2024</c:v>
                </c:pt>
                <c:pt idx="60">
                  <c:v>1.03.2024</c:v>
                </c:pt>
                <c:pt idx="61">
                  <c:v>8.03.2024</c:v>
                </c:pt>
                <c:pt idx="62">
                  <c:v>15.03.2024</c:v>
                </c:pt>
                <c:pt idx="63">
                  <c:v>22.03.2024</c:v>
                </c:pt>
                <c:pt idx="64">
                  <c:v>29.03.2024</c:v>
                </c:pt>
                <c:pt idx="65">
                  <c:v>5.04.2024</c:v>
                </c:pt>
                <c:pt idx="66">
                  <c:v>12.04.2024</c:v>
                </c:pt>
                <c:pt idx="67">
                  <c:v>19.04.2024</c:v>
                </c:pt>
                <c:pt idx="68">
                  <c:v>26.04.2024</c:v>
                </c:pt>
                <c:pt idx="69">
                  <c:v>3.05.2024</c:v>
                </c:pt>
                <c:pt idx="70">
                  <c:v>10.05.2024</c:v>
                </c:pt>
                <c:pt idx="71">
                  <c:v>17.05.2024</c:v>
                </c:pt>
                <c:pt idx="72">
                  <c:v>24.05.2024</c:v>
                </c:pt>
                <c:pt idx="73">
                  <c:v>31.05.2024</c:v>
                </c:pt>
                <c:pt idx="74">
                  <c:v>7.06.2024</c:v>
                </c:pt>
                <c:pt idx="75">
                  <c:v>14.06.2024</c:v>
                </c:pt>
                <c:pt idx="76">
                  <c:v>21.06.2024</c:v>
                </c:pt>
                <c:pt idx="77">
                  <c:v>28.06.2024</c:v>
                </c:pt>
                <c:pt idx="78">
                  <c:v>5.07.2024</c:v>
                </c:pt>
                <c:pt idx="79">
                  <c:v>12.07.2024</c:v>
                </c:pt>
                <c:pt idx="80">
                  <c:v>19.07.2024</c:v>
                </c:pt>
                <c:pt idx="81">
                  <c:v>26.07.2024</c:v>
                </c:pt>
                <c:pt idx="82">
                  <c:v>2.08.2024</c:v>
                </c:pt>
                <c:pt idx="83">
                  <c:v>9.08.2024</c:v>
                </c:pt>
                <c:pt idx="84">
                  <c:v>16.08.2024</c:v>
                </c:pt>
                <c:pt idx="85">
                  <c:v>23.08.2024</c:v>
                </c:pt>
                <c:pt idx="86">
                  <c:v>30.08.2024</c:v>
                </c:pt>
                <c:pt idx="87">
                  <c:v>6.09.2024</c:v>
                </c:pt>
                <c:pt idx="88">
                  <c:v>13.09.2024</c:v>
                </c:pt>
                <c:pt idx="89">
                  <c:v>20.09.2024</c:v>
                </c:pt>
                <c:pt idx="90">
                  <c:v>27.09.2024</c:v>
                </c:pt>
                <c:pt idx="91">
                  <c:v>4.10.2024</c:v>
                </c:pt>
                <c:pt idx="92">
                  <c:v>11.10.2024</c:v>
                </c:pt>
                <c:pt idx="93">
                  <c:v>18.10.2024</c:v>
                </c:pt>
                <c:pt idx="94">
                  <c:v>25.10.2024</c:v>
                </c:pt>
                <c:pt idx="95">
                  <c:v>1.11.2024</c:v>
                </c:pt>
                <c:pt idx="96">
                  <c:v>8.11.2024</c:v>
                </c:pt>
                <c:pt idx="97">
                  <c:v>15.11.2024</c:v>
                </c:pt>
                <c:pt idx="98">
                  <c:v>22.11.2024</c:v>
                </c:pt>
                <c:pt idx="99">
                  <c:v>29.11.2024</c:v>
                </c:pt>
                <c:pt idx="100">
                  <c:v>6.12.2024</c:v>
                </c:pt>
                <c:pt idx="101">
                  <c:v>13.12.2024</c:v>
                </c:pt>
                <c:pt idx="102">
                  <c:v>20.12.2024</c:v>
                </c:pt>
                <c:pt idx="103">
                  <c:v>27.12.2024</c:v>
                </c:pt>
                <c:pt idx="104">
                  <c:v>3.01.2025</c:v>
                </c:pt>
                <c:pt idx="105">
                  <c:v>10.01.2025</c:v>
                </c:pt>
                <c:pt idx="106">
                  <c:v>17.01.2025</c:v>
                </c:pt>
                <c:pt idx="107">
                  <c:v>24.01.2025</c:v>
                </c:pt>
                <c:pt idx="108">
                  <c:v>31.01.2025</c:v>
                </c:pt>
                <c:pt idx="109">
                  <c:v>7.02.2025</c:v>
                </c:pt>
                <c:pt idx="110">
                  <c:v>14.02.2025</c:v>
                </c:pt>
                <c:pt idx="111">
                  <c:v>21.02.2025</c:v>
                </c:pt>
                <c:pt idx="112">
                  <c:v>28.02.2025</c:v>
                </c:pt>
                <c:pt idx="113">
                  <c:v>7.03.2025</c:v>
                </c:pt>
                <c:pt idx="114">
                  <c:v>14.03.2025</c:v>
                </c:pt>
                <c:pt idx="115">
                  <c:v>21.03.2025</c:v>
                </c:pt>
                <c:pt idx="116">
                  <c:v>28.03.2025</c:v>
                </c:pt>
                <c:pt idx="117">
                  <c:v>4.04.2025</c:v>
                </c:pt>
                <c:pt idx="118">
                  <c:v>11.04.2025</c:v>
                </c:pt>
                <c:pt idx="119">
                  <c:v>18.04.2025</c:v>
                </c:pt>
                <c:pt idx="120">
                  <c:v>25.04.2025</c:v>
                </c:pt>
                <c:pt idx="121">
                  <c:v>2.05.2025</c:v>
                </c:pt>
                <c:pt idx="122">
                  <c:v>9.05.2025</c:v>
                </c:pt>
                <c:pt idx="123">
                  <c:v>16.05.2025</c:v>
                </c:pt>
                <c:pt idx="124">
                  <c:v>23.05.2025</c:v>
                </c:pt>
                <c:pt idx="125">
                  <c:v>30.05.2025</c:v>
                </c:pt>
                <c:pt idx="126">
                  <c:v>6.06.2025</c:v>
                </c:pt>
                <c:pt idx="127">
                  <c:v>13.06.2025</c:v>
                </c:pt>
                <c:pt idx="128">
                  <c:v>20.06.2025</c:v>
                </c:pt>
                <c:pt idx="129">
                  <c:v>27.06.2025</c:v>
                </c:pt>
                <c:pt idx="130">
                  <c:v>4.07.2025</c:v>
                </c:pt>
                <c:pt idx="131">
                  <c:v>11.07.2025</c:v>
                </c:pt>
                <c:pt idx="132">
                  <c:v>18.07.2025</c:v>
                </c:pt>
                <c:pt idx="133">
                  <c:v>25.07.2025</c:v>
                </c:pt>
                <c:pt idx="134">
                  <c:v>1.08.2025</c:v>
                </c:pt>
                <c:pt idx="135">
                  <c:v>8.08.2025</c:v>
                </c:pt>
                <c:pt idx="136">
                  <c:v>15.08.2025</c:v>
                </c:pt>
                <c:pt idx="137">
                  <c:v>22.08.2025</c:v>
                </c:pt>
                <c:pt idx="138">
                  <c:v>29.08.2025</c:v>
                </c:pt>
                <c:pt idx="139">
                  <c:v>5.09.2025</c:v>
                </c:pt>
                <c:pt idx="140">
                  <c:v>12.09.2025</c:v>
                </c:pt>
                <c:pt idx="141">
                  <c:v>19.09.2025</c:v>
                </c:pt>
                <c:pt idx="142">
                  <c:v>26.09.2025</c:v>
                </c:pt>
                <c:pt idx="143">
                  <c:v>3.10.2025</c:v>
                </c:pt>
                <c:pt idx="144">
                  <c:v>10.10.2025</c:v>
                </c:pt>
                <c:pt idx="145">
                  <c:v>17.10.2025</c:v>
                </c:pt>
                <c:pt idx="146">
                  <c:v>24.10.2025</c:v>
                </c:pt>
                <c:pt idx="147">
                  <c:v>31.10.2025</c:v>
                </c:pt>
                <c:pt idx="148">
                  <c:v>7.11.2025</c:v>
                </c:pt>
                <c:pt idx="149">
                  <c:v>14.11.2025</c:v>
                </c:pt>
                <c:pt idx="150">
                  <c:v>21.11.2025</c:v>
                </c:pt>
                <c:pt idx="151">
                  <c:v>28.11.2025</c:v>
                </c:pt>
                <c:pt idx="152">
                  <c:v>5.12.2025</c:v>
                </c:pt>
                <c:pt idx="153">
                  <c:v>12.12.2025</c:v>
                </c:pt>
                <c:pt idx="154">
                  <c:v>19.12.2025</c:v>
                </c:pt>
                <c:pt idx="155">
                  <c:v>26.12.2025</c:v>
                </c:pt>
                <c:pt idx="156">
                  <c:v>2.01.2026</c:v>
                </c:pt>
                <c:pt idx="157">
                  <c:v>9.01.2026</c:v>
                </c:pt>
                <c:pt idx="158">
                  <c:v>16.01.2026</c:v>
                </c:pt>
                <c:pt idx="159">
                  <c:v>23.01.2026</c:v>
                </c:pt>
                <c:pt idx="160">
                  <c:v>30.01.2026</c:v>
                </c:pt>
                <c:pt idx="161">
                  <c:v>6.02.2026</c:v>
                </c:pt>
                <c:pt idx="162">
                  <c:v>13.02.2026</c:v>
                </c:pt>
                <c:pt idx="163">
                  <c:v>20.02.2026</c:v>
                </c:pt>
                <c:pt idx="164">
                  <c:v>27.02.2026</c:v>
                </c:pt>
                <c:pt idx="165">
                  <c:v>6.03.2026</c:v>
                </c:pt>
                <c:pt idx="166">
                  <c:v>13.03.2026</c:v>
                </c:pt>
                <c:pt idx="167">
                  <c:v>20.03.2026</c:v>
                </c:pt>
                <c:pt idx="168">
                  <c:v>27.03.2026</c:v>
                </c:pt>
                <c:pt idx="169">
                  <c:v>3.04.2026</c:v>
                </c:pt>
                <c:pt idx="170">
                  <c:v>10.04.2026</c:v>
                </c:pt>
                <c:pt idx="171">
                  <c:v>17.04.2026</c:v>
                </c:pt>
              </c:strCache>
            </c:strRef>
          </c:cat>
          <c:val>
            <c:numRef>
              <c:f>'Menkul Kıymet - Güncel'!$M$123:$M$292</c:f>
              <c:numCache>
                <c:formatCode>#,##0.00</c:formatCode>
                <c:ptCount val="170"/>
                <c:pt idx="0">
                  <c:v>-1.8900000000000006</c:v>
                </c:pt>
                <c:pt idx="1">
                  <c:v>78.179999999999993</c:v>
                </c:pt>
                <c:pt idx="2">
                  <c:v>80.289999999999992</c:v>
                </c:pt>
                <c:pt idx="3">
                  <c:v>79.83</c:v>
                </c:pt>
                <c:pt idx="4">
                  <c:v>120.16</c:v>
                </c:pt>
                <c:pt idx="5">
                  <c:v>123.78</c:v>
                </c:pt>
                <c:pt idx="6">
                  <c:v>85.12</c:v>
                </c:pt>
                <c:pt idx="7">
                  <c:v>98.490000000000009</c:v>
                </c:pt>
                <c:pt idx="8">
                  <c:v>167.59</c:v>
                </c:pt>
                <c:pt idx="9">
                  <c:v>111.38</c:v>
                </c:pt>
                <c:pt idx="10">
                  <c:v>85.39</c:v>
                </c:pt>
                <c:pt idx="11">
                  <c:v>110.48</c:v>
                </c:pt>
                <c:pt idx="12">
                  <c:v>125.62</c:v>
                </c:pt>
                <c:pt idx="13">
                  <c:v>138.9</c:v>
                </c:pt>
                <c:pt idx="14">
                  <c:v>132.87</c:v>
                </c:pt>
                <c:pt idx="15">
                  <c:v>108.86</c:v>
                </c:pt>
                <c:pt idx="16">
                  <c:v>119.84</c:v>
                </c:pt>
                <c:pt idx="17">
                  <c:v>49.040000000000006</c:v>
                </c:pt>
                <c:pt idx="18">
                  <c:v>13.450000000000003</c:v>
                </c:pt>
                <c:pt idx="19">
                  <c:v>9.240000000000002</c:v>
                </c:pt>
                <c:pt idx="20">
                  <c:v>10.870000000000001</c:v>
                </c:pt>
                <c:pt idx="21">
                  <c:v>25.85</c:v>
                </c:pt>
                <c:pt idx="22">
                  <c:v>51.05</c:v>
                </c:pt>
                <c:pt idx="23">
                  <c:v>34.849999999999994</c:v>
                </c:pt>
                <c:pt idx="24">
                  <c:v>49.05</c:v>
                </c:pt>
                <c:pt idx="25">
                  <c:v>76.05</c:v>
                </c:pt>
                <c:pt idx="26">
                  <c:v>133.05000000000001</c:v>
                </c:pt>
                <c:pt idx="27">
                  <c:v>106.55000000000001</c:v>
                </c:pt>
                <c:pt idx="28">
                  <c:v>99.750000000000014</c:v>
                </c:pt>
                <c:pt idx="29">
                  <c:v>91.050000000000011</c:v>
                </c:pt>
                <c:pt idx="30">
                  <c:v>110.95000000000002</c:v>
                </c:pt>
                <c:pt idx="31">
                  <c:v>119.75000000000001</c:v>
                </c:pt>
                <c:pt idx="32">
                  <c:v>121.25000000000001</c:v>
                </c:pt>
                <c:pt idx="33">
                  <c:v>101.00000000000001</c:v>
                </c:pt>
                <c:pt idx="34">
                  <c:v>475.98</c:v>
                </c:pt>
                <c:pt idx="35">
                  <c:v>447.98</c:v>
                </c:pt>
                <c:pt idx="36">
                  <c:v>247.18</c:v>
                </c:pt>
                <c:pt idx="37">
                  <c:v>338.98</c:v>
                </c:pt>
                <c:pt idx="38">
                  <c:v>357.18</c:v>
                </c:pt>
                <c:pt idx="39">
                  <c:v>320.88</c:v>
                </c:pt>
                <c:pt idx="40">
                  <c:v>319.77999999999997</c:v>
                </c:pt>
                <c:pt idx="41">
                  <c:v>328.28</c:v>
                </c:pt>
                <c:pt idx="42">
                  <c:v>317.88</c:v>
                </c:pt>
                <c:pt idx="43">
                  <c:v>345.08</c:v>
                </c:pt>
                <c:pt idx="44">
                  <c:v>476.08</c:v>
                </c:pt>
                <c:pt idx="45">
                  <c:v>480.97999999999996</c:v>
                </c:pt>
                <c:pt idx="46">
                  <c:v>577.78</c:v>
                </c:pt>
                <c:pt idx="47">
                  <c:v>729.98</c:v>
                </c:pt>
                <c:pt idx="48">
                  <c:v>1620.98</c:v>
                </c:pt>
                <c:pt idx="49">
                  <c:v>1801.88</c:v>
                </c:pt>
                <c:pt idx="50">
                  <c:v>1835.7800000000002</c:v>
                </c:pt>
                <c:pt idx="51">
                  <c:v>1840.8700000000001</c:v>
                </c:pt>
                <c:pt idx="52">
                  <c:v>1794.97</c:v>
                </c:pt>
                <c:pt idx="53">
                  <c:v>2218.9700000000003</c:v>
                </c:pt>
                <c:pt idx="54">
                  <c:v>2178.67</c:v>
                </c:pt>
                <c:pt idx="55">
                  <c:v>2127.4700000000003</c:v>
                </c:pt>
                <c:pt idx="56">
                  <c:v>2113.4700000000003</c:v>
                </c:pt>
                <c:pt idx="57">
                  <c:v>2126.9700000000003</c:v>
                </c:pt>
                <c:pt idx="58">
                  <c:v>2187.3700000000003</c:v>
                </c:pt>
                <c:pt idx="59">
                  <c:v>2215.9700000000003</c:v>
                </c:pt>
                <c:pt idx="60">
                  <c:v>2161.5700000000002</c:v>
                </c:pt>
                <c:pt idx="61">
                  <c:v>1902.0700000000002</c:v>
                </c:pt>
                <c:pt idx="62">
                  <c:v>1831.9700000000003</c:v>
                </c:pt>
                <c:pt idx="63">
                  <c:v>1728.1700000000003</c:v>
                </c:pt>
                <c:pt idx="64">
                  <c:v>1839.1700000000003</c:v>
                </c:pt>
                <c:pt idx="65">
                  <c:v>1925.5700000000004</c:v>
                </c:pt>
                <c:pt idx="66">
                  <c:v>1963.7500000000005</c:v>
                </c:pt>
                <c:pt idx="67">
                  <c:v>2078.8700000000003</c:v>
                </c:pt>
                <c:pt idx="68">
                  <c:v>2682.3700000000003</c:v>
                </c:pt>
                <c:pt idx="69">
                  <c:v>3443.3700000000003</c:v>
                </c:pt>
                <c:pt idx="70">
                  <c:v>6275.3700000000008</c:v>
                </c:pt>
                <c:pt idx="71">
                  <c:v>7614.3700000000008</c:v>
                </c:pt>
                <c:pt idx="72">
                  <c:v>9184.3700000000008</c:v>
                </c:pt>
                <c:pt idx="73">
                  <c:v>9278.3700000000008</c:v>
                </c:pt>
                <c:pt idx="74">
                  <c:v>9818.3700000000008</c:v>
                </c:pt>
                <c:pt idx="75">
                  <c:v>10609.37</c:v>
                </c:pt>
                <c:pt idx="76">
                  <c:v>10643.37</c:v>
                </c:pt>
                <c:pt idx="77">
                  <c:v>9964.3700000000008</c:v>
                </c:pt>
                <c:pt idx="78">
                  <c:v>11444.37</c:v>
                </c:pt>
                <c:pt idx="79">
                  <c:v>12339.37</c:v>
                </c:pt>
                <c:pt idx="80">
                  <c:v>11639.37</c:v>
                </c:pt>
                <c:pt idx="81">
                  <c:v>12999.37</c:v>
                </c:pt>
                <c:pt idx="82">
                  <c:v>12837.37</c:v>
                </c:pt>
                <c:pt idx="83">
                  <c:v>12854.970000000001</c:v>
                </c:pt>
                <c:pt idx="84">
                  <c:v>14258.970000000001</c:v>
                </c:pt>
                <c:pt idx="85">
                  <c:v>13232.970000000001</c:v>
                </c:pt>
                <c:pt idx="86">
                  <c:v>13915.87</c:v>
                </c:pt>
                <c:pt idx="87">
                  <c:v>13052.87</c:v>
                </c:pt>
                <c:pt idx="88">
                  <c:v>14698.87</c:v>
                </c:pt>
                <c:pt idx="89">
                  <c:v>16280.87</c:v>
                </c:pt>
                <c:pt idx="90">
                  <c:v>15837.87</c:v>
                </c:pt>
                <c:pt idx="91">
                  <c:v>15713.87</c:v>
                </c:pt>
                <c:pt idx="92">
                  <c:v>15913.87</c:v>
                </c:pt>
                <c:pt idx="93">
                  <c:v>16028.87</c:v>
                </c:pt>
                <c:pt idx="94">
                  <c:v>16069.87</c:v>
                </c:pt>
                <c:pt idx="95">
                  <c:v>16690.870000000003</c:v>
                </c:pt>
                <c:pt idx="96">
                  <c:v>16839.870000000003</c:v>
                </c:pt>
                <c:pt idx="97">
                  <c:v>18466.870000000003</c:v>
                </c:pt>
                <c:pt idx="98">
                  <c:v>17652.870000000003</c:v>
                </c:pt>
                <c:pt idx="99">
                  <c:v>18262.870000000003</c:v>
                </c:pt>
                <c:pt idx="100">
                  <c:v>18160.870000000003</c:v>
                </c:pt>
                <c:pt idx="101">
                  <c:v>17917.870000000003</c:v>
                </c:pt>
                <c:pt idx="102">
                  <c:v>18253.870000000003</c:v>
                </c:pt>
                <c:pt idx="103">
                  <c:v>18007.870000000003</c:v>
                </c:pt>
                <c:pt idx="104">
                  <c:v>18194.870000000003</c:v>
                </c:pt>
                <c:pt idx="105">
                  <c:v>18654.870000000003</c:v>
                </c:pt>
                <c:pt idx="106">
                  <c:v>19893.870000000003</c:v>
                </c:pt>
                <c:pt idx="107">
                  <c:v>20275.870000000003</c:v>
                </c:pt>
                <c:pt idx="108">
                  <c:v>19593.870000000003</c:v>
                </c:pt>
                <c:pt idx="109">
                  <c:v>18103.870000000003</c:v>
                </c:pt>
                <c:pt idx="110">
                  <c:v>19954.870000000003</c:v>
                </c:pt>
                <c:pt idx="111">
                  <c:v>20133.870000000003</c:v>
                </c:pt>
                <c:pt idx="112">
                  <c:v>20186.870000000003</c:v>
                </c:pt>
                <c:pt idx="113">
                  <c:v>20027.870000000003</c:v>
                </c:pt>
                <c:pt idx="114">
                  <c:v>21492.870000000003</c:v>
                </c:pt>
                <c:pt idx="115">
                  <c:v>21053.870000000003</c:v>
                </c:pt>
                <c:pt idx="116">
                  <c:v>18753.870000000003</c:v>
                </c:pt>
                <c:pt idx="117">
                  <c:v>16753.870000000003</c:v>
                </c:pt>
                <c:pt idx="118">
                  <c:v>13949.870000000003</c:v>
                </c:pt>
                <c:pt idx="119">
                  <c:v>12979.870000000003</c:v>
                </c:pt>
                <c:pt idx="120">
                  <c:v>13456.610000000002</c:v>
                </c:pt>
                <c:pt idx="121">
                  <c:v>12294.710000000003</c:v>
                </c:pt>
                <c:pt idx="122">
                  <c:v>13228.450000000003</c:v>
                </c:pt>
                <c:pt idx="123">
                  <c:v>15104.000000000002</c:v>
                </c:pt>
                <c:pt idx="124">
                  <c:v>15252.350000000002</c:v>
                </c:pt>
                <c:pt idx="125">
                  <c:v>14918.820000000002</c:v>
                </c:pt>
                <c:pt idx="126">
                  <c:v>13281.740000000002</c:v>
                </c:pt>
                <c:pt idx="127">
                  <c:v>13861.340000000002</c:v>
                </c:pt>
                <c:pt idx="128">
                  <c:v>14546.940000000002</c:v>
                </c:pt>
                <c:pt idx="129">
                  <c:v>14852.050000000003</c:v>
                </c:pt>
                <c:pt idx="130">
                  <c:v>17229.060000000005</c:v>
                </c:pt>
                <c:pt idx="131">
                  <c:v>16736.050000000007</c:v>
                </c:pt>
                <c:pt idx="132">
                  <c:v>16772.020000000008</c:v>
                </c:pt>
                <c:pt idx="133">
                  <c:v>17043.020000000008</c:v>
                </c:pt>
                <c:pt idx="134">
                  <c:v>17051.820000000007</c:v>
                </c:pt>
                <c:pt idx="135">
                  <c:v>16634.820000000007</c:v>
                </c:pt>
                <c:pt idx="136">
                  <c:v>17733.820000000007</c:v>
                </c:pt>
                <c:pt idx="137">
                  <c:v>17830.320000000007</c:v>
                </c:pt>
                <c:pt idx="138">
                  <c:v>18593.620000000006</c:v>
                </c:pt>
                <c:pt idx="139">
                  <c:v>17808.520000000008</c:v>
                </c:pt>
                <c:pt idx="140">
                  <c:v>18396.420000000009</c:v>
                </c:pt>
                <c:pt idx="141">
                  <c:v>18804.020000000008</c:v>
                </c:pt>
                <c:pt idx="142">
                  <c:v>19413.220000000008</c:v>
                </c:pt>
                <c:pt idx="143">
                  <c:v>19054.720000000008</c:v>
                </c:pt>
                <c:pt idx="144">
                  <c:v>19362.470000000008</c:v>
                </c:pt>
                <c:pt idx="145">
                  <c:v>19513.55000000001</c:v>
                </c:pt>
                <c:pt idx="146">
                  <c:v>19071.720000000008</c:v>
                </c:pt>
                <c:pt idx="147">
                  <c:v>19558.270000000008</c:v>
                </c:pt>
                <c:pt idx="148">
                  <c:v>19869.760000000009</c:v>
                </c:pt>
                <c:pt idx="149">
                  <c:v>20369.55000000001</c:v>
                </c:pt>
                <c:pt idx="150">
                  <c:v>20608.630000000012</c:v>
                </c:pt>
                <c:pt idx="151">
                  <c:v>21203.120000000014</c:v>
                </c:pt>
                <c:pt idx="152">
                  <c:v>21179.470000000012</c:v>
                </c:pt>
                <c:pt idx="153">
                  <c:v>21519.070000000011</c:v>
                </c:pt>
                <c:pt idx="154">
                  <c:v>21721.840000000011</c:v>
                </c:pt>
                <c:pt idx="155">
                  <c:v>21485.880000000012</c:v>
                </c:pt>
              </c:numCache>
            </c:numRef>
          </c:val>
          <c:smooth val="0"/>
          <c:extLst>
            <c:ext xmlns:c16="http://schemas.microsoft.com/office/drawing/2014/chart" uri="{C3380CC4-5D6E-409C-BE32-E72D297353CC}">
              <c16:uniqueId val="{00000001-0463-43BC-B26B-135E9647AC16}"/>
            </c:ext>
          </c:extLst>
        </c:ser>
        <c:dLbls>
          <c:showLegendKey val="0"/>
          <c:showVal val="0"/>
          <c:showCatName val="0"/>
          <c:showSerName val="0"/>
          <c:showPercent val="0"/>
          <c:showBubbleSize val="0"/>
        </c:dLbls>
        <c:smooth val="0"/>
        <c:axId val="1261175760"/>
        <c:axId val="1261176240"/>
      </c:lineChart>
      <c:catAx>
        <c:axId val="1261175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1176240"/>
        <c:crosses val="autoZero"/>
        <c:auto val="1"/>
        <c:lblAlgn val="ctr"/>
        <c:lblOffset val="100"/>
        <c:noMultiLvlLbl val="0"/>
      </c:catAx>
      <c:valAx>
        <c:axId val="126117624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11757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'Menkul Kıymet - Güncel'!$Q$1</c:f>
              <c:strCache>
                <c:ptCount val="1"/>
                <c:pt idx="0">
                  <c:v>13w hisse flow - dibs flow</c:v>
                </c:pt>
              </c:strCache>
            </c:strRef>
          </c:tx>
          <c:spPr>
            <a:ln w="28575" cap="rnd">
              <a:solidFill>
                <a:schemeClr val="accent1"/>
              </a:solidFill>
              <a:round/>
            </a:ln>
            <a:effectLst/>
          </c:spPr>
          <c:marker>
            <c:symbol val="none"/>
          </c:marker>
          <c:cat>
            <c:strRef>
              <c:f>'Menkul Kıymet - Güncel'!$B$2:$B$306</c:f>
              <c:strCache>
                <c:ptCount val="305"/>
                <c:pt idx="0">
                  <c:v>11-09-2020</c:v>
                </c:pt>
                <c:pt idx="1">
                  <c:v>18-09-2020</c:v>
                </c:pt>
                <c:pt idx="2">
                  <c:v>25-09-2020</c:v>
                </c:pt>
                <c:pt idx="3">
                  <c:v>02-10-2020</c:v>
                </c:pt>
                <c:pt idx="4">
                  <c:v>09-10-2020</c:v>
                </c:pt>
                <c:pt idx="5">
                  <c:v>16-10-2020</c:v>
                </c:pt>
                <c:pt idx="6">
                  <c:v>23-10-2020</c:v>
                </c:pt>
                <c:pt idx="7">
                  <c:v>30-10-2020</c:v>
                </c:pt>
                <c:pt idx="8">
                  <c:v>06-11-2020</c:v>
                </c:pt>
                <c:pt idx="9">
                  <c:v>13-11-2020</c:v>
                </c:pt>
                <c:pt idx="10">
                  <c:v>20-11-2020</c:v>
                </c:pt>
                <c:pt idx="11">
                  <c:v>27-11-2020</c:v>
                </c:pt>
                <c:pt idx="12">
                  <c:v>04-12-2020</c:v>
                </c:pt>
                <c:pt idx="13">
                  <c:v>11-12-2020</c:v>
                </c:pt>
                <c:pt idx="14">
                  <c:v>18-12-2020</c:v>
                </c:pt>
                <c:pt idx="15">
                  <c:v>25-12-2020</c:v>
                </c:pt>
                <c:pt idx="16">
                  <c:v>01-01-2021</c:v>
                </c:pt>
                <c:pt idx="17">
                  <c:v>08-01-2021</c:v>
                </c:pt>
                <c:pt idx="18">
                  <c:v>15-01-2021</c:v>
                </c:pt>
                <c:pt idx="19">
                  <c:v>22-01-2021</c:v>
                </c:pt>
                <c:pt idx="20">
                  <c:v>29-01-2021</c:v>
                </c:pt>
                <c:pt idx="21">
                  <c:v>05-02-2021</c:v>
                </c:pt>
                <c:pt idx="22">
                  <c:v>12-02-2021</c:v>
                </c:pt>
                <c:pt idx="23">
                  <c:v>19-02-2021</c:v>
                </c:pt>
                <c:pt idx="24">
                  <c:v>26-02-2021</c:v>
                </c:pt>
                <c:pt idx="25">
                  <c:v>05-03-2021</c:v>
                </c:pt>
                <c:pt idx="26">
                  <c:v>12-03-2021</c:v>
                </c:pt>
                <c:pt idx="27">
                  <c:v>19-03-2021</c:v>
                </c:pt>
                <c:pt idx="28">
                  <c:v>26-03-2021</c:v>
                </c:pt>
                <c:pt idx="29">
                  <c:v>02-04-2021</c:v>
                </c:pt>
                <c:pt idx="30">
                  <c:v>09-04-2021</c:v>
                </c:pt>
                <c:pt idx="31">
                  <c:v>16-04-2021</c:v>
                </c:pt>
                <c:pt idx="32">
                  <c:v>23-04-2021</c:v>
                </c:pt>
                <c:pt idx="33">
                  <c:v>30-04-2021</c:v>
                </c:pt>
                <c:pt idx="34">
                  <c:v>07-05-2021</c:v>
                </c:pt>
                <c:pt idx="35">
                  <c:v>14-05-2021</c:v>
                </c:pt>
                <c:pt idx="36">
                  <c:v>21-05-2021</c:v>
                </c:pt>
                <c:pt idx="37">
                  <c:v>28-05-2021</c:v>
                </c:pt>
                <c:pt idx="38">
                  <c:v>04-06-2021</c:v>
                </c:pt>
                <c:pt idx="39">
                  <c:v>11-06-2021</c:v>
                </c:pt>
                <c:pt idx="40">
                  <c:v>18-06-2021</c:v>
                </c:pt>
                <c:pt idx="41">
                  <c:v>25-06-2021</c:v>
                </c:pt>
                <c:pt idx="42">
                  <c:v>02-07-2021</c:v>
                </c:pt>
                <c:pt idx="43">
                  <c:v>09-07-2021</c:v>
                </c:pt>
                <c:pt idx="44">
                  <c:v>16-07-2021</c:v>
                </c:pt>
                <c:pt idx="45">
                  <c:v>23-07-2021</c:v>
                </c:pt>
                <c:pt idx="46">
                  <c:v>30-07-2021</c:v>
                </c:pt>
                <c:pt idx="47">
                  <c:v>06-08-2021</c:v>
                </c:pt>
                <c:pt idx="48">
                  <c:v>13-08-2021</c:v>
                </c:pt>
                <c:pt idx="49">
                  <c:v>20-08-2021</c:v>
                </c:pt>
                <c:pt idx="50">
                  <c:v>27-08-2021</c:v>
                </c:pt>
                <c:pt idx="51">
                  <c:v>03-09-2021</c:v>
                </c:pt>
                <c:pt idx="52">
                  <c:v>10-09-2021</c:v>
                </c:pt>
                <c:pt idx="53">
                  <c:v>17-09-2021</c:v>
                </c:pt>
                <c:pt idx="54">
                  <c:v>24-09-2021</c:v>
                </c:pt>
                <c:pt idx="55">
                  <c:v>01-10-2021</c:v>
                </c:pt>
                <c:pt idx="56">
                  <c:v>08-10-2021</c:v>
                </c:pt>
                <c:pt idx="57">
                  <c:v>15-10-2021</c:v>
                </c:pt>
                <c:pt idx="58">
                  <c:v>22-10-2021</c:v>
                </c:pt>
                <c:pt idx="59">
                  <c:v>29-10-2021</c:v>
                </c:pt>
                <c:pt idx="60">
                  <c:v>05-11-2021</c:v>
                </c:pt>
                <c:pt idx="61">
                  <c:v>12-11-2021</c:v>
                </c:pt>
                <c:pt idx="62">
                  <c:v>19-11-2021</c:v>
                </c:pt>
                <c:pt idx="63">
                  <c:v>26-11-2021</c:v>
                </c:pt>
                <c:pt idx="64">
                  <c:v>03-12-2021</c:v>
                </c:pt>
                <c:pt idx="65">
                  <c:v>10-12-2021</c:v>
                </c:pt>
                <c:pt idx="66">
                  <c:v>17-12-2021</c:v>
                </c:pt>
                <c:pt idx="67">
                  <c:v>24-12-2021</c:v>
                </c:pt>
                <c:pt idx="68">
                  <c:v>31-12-2021</c:v>
                </c:pt>
                <c:pt idx="69">
                  <c:v>07-01-2022</c:v>
                </c:pt>
                <c:pt idx="70">
                  <c:v>14-01-2022</c:v>
                </c:pt>
                <c:pt idx="71">
                  <c:v>21-01-2022</c:v>
                </c:pt>
                <c:pt idx="72">
                  <c:v>28-01-2022</c:v>
                </c:pt>
                <c:pt idx="73">
                  <c:v>04-02-2022</c:v>
                </c:pt>
                <c:pt idx="74">
                  <c:v>11-02-2022</c:v>
                </c:pt>
                <c:pt idx="75">
                  <c:v>18-02-2022</c:v>
                </c:pt>
                <c:pt idx="76">
                  <c:v>25-02-2022</c:v>
                </c:pt>
                <c:pt idx="77">
                  <c:v>04-03-2022</c:v>
                </c:pt>
                <c:pt idx="78">
                  <c:v>11-03-2022</c:v>
                </c:pt>
                <c:pt idx="79">
                  <c:v>18-03-2022</c:v>
                </c:pt>
                <c:pt idx="80">
                  <c:v>25-03-2022</c:v>
                </c:pt>
                <c:pt idx="81">
                  <c:v>01-04-2022</c:v>
                </c:pt>
                <c:pt idx="82">
                  <c:v>08-04-2022</c:v>
                </c:pt>
                <c:pt idx="83">
                  <c:v>15-04-2022</c:v>
                </c:pt>
                <c:pt idx="84">
                  <c:v>22-04-2022</c:v>
                </c:pt>
                <c:pt idx="85">
                  <c:v>29-04-2022</c:v>
                </c:pt>
                <c:pt idx="86">
                  <c:v>06-05-2022</c:v>
                </c:pt>
                <c:pt idx="87">
                  <c:v>13-05-2022</c:v>
                </c:pt>
                <c:pt idx="88">
                  <c:v>20-05-2022</c:v>
                </c:pt>
                <c:pt idx="89">
                  <c:v>27-05-2022</c:v>
                </c:pt>
                <c:pt idx="90">
                  <c:v>03-06-2022</c:v>
                </c:pt>
                <c:pt idx="91">
                  <c:v>10-06-2022</c:v>
                </c:pt>
                <c:pt idx="92">
                  <c:v>17-06-2022</c:v>
                </c:pt>
                <c:pt idx="93">
                  <c:v>24-06-2022</c:v>
                </c:pt>
                <c:pt idx="94">
                  <c:v>01-07-2022</c:v>
                </c:pt>
                <c:pt idx="95">
                  <c:v>08-07-2022</c:v>
                </c:pt>
                <c:pt idx="96">
                  <c:v>15-07-2022</c:v>
                </c:pt>
                <c:pt idx="97">
                  <c:v>22-07-2022</c:v>
                </c:pt>
                <c:pt idx="98">
                  <c:v>29-07-2022</c:v>
                </c:pt>
                <c:pt idx="99">
                  <c:v>05-08-2022</c:v>
                </c:pt>
                <c:pt idx="100">
                  <c:v>12-08-2022</c:v>
                </c:pt>
                <c:pt idx="101">
                  <c:v>19-08-2022</c:v>
                </c:pt>
                <c:pt idx="102">
                  <c:v>26-08-2022</c:v>
                </c:pt>
                <c:pt idx="103">
                  <c:v>02-09-2022</c:v>
                </c:pt>
                <c:pt idx="104">
                  <c:v>09-09-2022</c:v>
                </c:pt>
                <c:pt idx="105">
                  <c:v>16-09-2022</c:v>
                </c:pt>
                <c:pt idx="106">
                  <c:v>23-09-2022</c:v>
                </c:pt>
                <c:pt idx="107">
                  <c:v>30-09-2022</c:v>
                </c:pt>
                <c:pt idx="108">
                  <c:v>07-10-2022</c:v>
                </c:pt>
                <c:pt idx="109">
                  <c:v>14-10-2022</c:v>
                </c:pt>
                <c:pt idx="110">
                  <c:v>21-10-2022</c:v>
                </c:pt>
                <c:pt idx="111">
                  <c:v>28-10-2022</c:v>
                </c:pt>
                <c:pt idx="112">
                  <c:v>04-11-2022</c:v>
                </c:pt>
                <c:pt idx="113">
                  <c:v>11-11-2022</c:v>
                </c:pt>
                <c:pt idx="114">
                  <c:v>18-11-2022</c:v>
                </c:pt>
                <c:pt idx="115">
                  <c:v>25-11-2022</c:v>
                </c:pt>
                <c:pt idx="116">
                  <c:v>02-12-2022</c:v>
                </c:pt>
                <c:pt idx="117">
                  <c:v>09-12-2022</c:v>
                </c:pt>
                <c:pt idx="118">
                  <c:v>16-12-2022</c:v>
                </c:pt>
                <c:pt idx="119">
                  <c:v>23-12-2022</c:v>
                </c:pt>
                <c:pt idx="120">
                  <c:v>30-12-2022</c:v>
                </c:pt>
                <c:pt idx="121">
                  <c:v>06-01-2023</c:v>
                </c:pt>
                <c:pt idx="122">
                  <c:v>13-01-2023</c:v>
                </c:pt>
                <c:pt idx="123">
                  <c:v>20-01-2023</c:v>
                </c:pt>
                <c:pt idx="124">
                  <c:v>27-01-2023</c:v>
                </c:pt>
                <c:pt idx="125">
                  <c:v>03-02-2023</c:v>
                </c:pt>
                <c:pt idx="126">
                  <c:v>10-02-2023</c:v>
                </c:pt>
                <c:pt idx="127">
                  <c:v>17-02-2023</c:v>
                </c:pt>
                <c:pt idx="128">
                  <c:v>24-02-2023</c:v>
                </c:pt>
                <c:pt idx="129">
                  <c:v>03-03-2023</c:v>
                </c:pt>
                <c:pt idx="130">
                  <c:v>10-03-2023</c:v>
                </c:pt>
                <c:pt idx="131">
                  <c:v>17-03-2023</c:v>
                </c:pt>
                <c:pt idx="132">
                  <c:v>24-03-2023</c:v>
                </c:pt>
                <c:pt idx="133">
                  <c:v>31-03-2023</c:v>
                </c:pt>
                <c:pt idx="134">
                  <c:v>07-04-2023</c:v>
                </c:pt>
                <c:pt idx="135">
                  <c:v>14-04-2023</c:v>
                </c:pt>
                <c:pt idx="136">
                  <c:v>21-04-2023</c:v>
                </c:pt>
                <c:pt idx="137">
                  <c:v>28-04-2023</c:v>
                </c:pt>
                <c:pt idx="138">
                  <c:v>05-05-2023</c:v>
                </c:pt>
                <c:pt idx="139">
                  <c:v>12-05-2023</c:v>
                </c:pt>
                <c:pt idx="140">
                  <c:v>19-05-2023</c:v>
                </c:pt>
                <c:pt idx="141">
                  <c:v>26-05-2023</c:v>
                </c:pt>
                <c:pt idx="142">
                  <c:v>02-06-2023</c:v>
                </c:pt>
                <c:pt idx="143">
                  <c:v>9.06.2023</c:v>
                </c:pt>
                <c:pt idx="144">
                  <c:v>16.06.2023</c:v>
                </c:pt>
                <c:pt idx="145">
                  <c:v>23.06.2023</c:v>
                </c:pt>
                <c:pt idx="146">
                  <c:v>30.06.2023</c:v>
                </c:pt>
                <c:pt idx="147">
                  <c:v>7.07.2023</c:v>
                </c:pt>
                <c:pt idx="148">
                  <c:v>14.07.2023</c:v>
                </c:pt>
                <c:pt idx="149">
                  <c:v>21.07.2023</c:v>
                </c:pt>
                <c:pt idx="150">
                  <c:v>28.07.2023</c:v>
                </c:pt>
                <c:pt idx="151">
                  <c:v>4.08.2023</c:v>
                </c:pt>
                <c:pt idx="152">
                  <c:v>11.08.2023</c:v>
                </c:pt>
                <c:pt idx="153">
                  <c:v>18.08.2023</c:v>
                </c:pt>
                <c:pt idx="154">
                  <c:v>25.08.2023</c:v>
                </c:pt>
                <c:pt idx="155">
                  <c:v>1.09.2023</c:v>
                </c:pt>
                <c:pt idx="156">
                  <c:v>8.09.2023</c:v>
                </c:pt>
                <c:pt idx="157">
                  <c:v>15.09.2023</c:v>
                </c:pt>
                <c:pt idx="158">
                  <c:v>22.09.2023</c:v>
                </c:pt>
                <c:pt idx="159">
                  <c:v>29.09.2023</c:v>
                </c:pt>
                <c:pt idx="160">
                  <c:v>6.10.2023</c:v>
                </c:pt>
                <c:pt idx="161">
                  <c:v>13.10.2023</c:v>
                </c:pt>
                <c:pt idx="162">
                  <c:v>20.10.2023</c:v>
                </c:pt>
                <c:pt idx="163">
                  <c:v>27.10.2023</c:v>
                </c:pt>
                <c:pt idx="164">
                  <c:v>3.11.2023</c:v>
                </c:pt>
                <c:pt idx="165">
                  <c:v>10.11.2023</c:v>
                </c:pt>
                <c:pt idx="166">
                  <c:v>17.11.2023</c:v>
                </c:pt>
                <c:pt idx="167">
                  <c:v>24.11.2023</c:v>
                </c:pt>
                <c:pt idx="168">
                  <c:v>1.12.2023</c:v>
                </c:pt>
                <c:pt idx="169">
                  <c:v>8.12.2023</c:v>
                </c:pt>
                <c:pt idx="170">
                  <c:v>15.12.2023</c:v>
                </c:pt>
                <c:pt idx="171">
                  <c:v>22.12.2023</c:v>
                </c:pt>
                <c:pt idx="172">
                  <c:v>29.12.2023</c:v>
                </c:pt>
                <c:pt idx="173">
                  <c:v>5.01.2024</c:v>
                </c:pt>
                <c:pt idx="174">
                  <c:v>12.01.2024</c:v>
                </c:pt>
                <c:pt idx="175">
                  <c:v>19.01.2024</c:v>
                </c:pt>
                <c:pt idx="176">
                  <c:v>26.01.2024</c:v>
                </c:pt>
                <c:pt idx="177">
                  <c:v>2.02.2024</c:v>
                </c:pt>
                <c:pt idx="178">
                  <c:v>9.02.2024</c:v>
                </c:pt>
                <c:pt idx="179">
                  <c:v>16.02.2024</c:v>
                </c:pt>
                <c:pt idx="180">
                  <c:v>23.02.2024</c:v>
                </c:pt>
                <c:pt idx="181">
                  <c:v>1.03.2024</c:v>
                </c:pt>
                <c:pt idx="182">
                  <c:v>8.03.2024</c:v>
                </c:pt>
                <c:pt idx="183">
                  <c:v>15.03.2024</c:v>
                </c:pt>
                <c:pt idx="184">
                  <c:v>22.03.2024</c:v>
                </c:pt>
                <c:pt idx="185">
                  <c:v>29.03.2024</c:v>
                </c:pt>
                <c:pt idx="186">
                  <c:v>5.04.2024</c:v>
                </c:pt>
                <c:pt idx="187">
                  <c:v>12.04.2024</c:v>
                </c:pt>
                <c:pt idx="188">
                  <c:v>19.04.2024</c:v>
                </c:pt>
                <c:pt idx="189">
                  <c:v>26.04.2024</c:v>
                </c:pt>
                <c:pt idx="190">
                  <c:v>3.05.2024</c:v>
                </c:pt>
                <c:pt idx="191">
                  <c:v>10.05.2024</c:v>
                </c:pt>
                <c:pt idx="192">
                  <c:v>17.05.2024</c:v>
                </c:pt>
                <c:pt idx="193">
                  <c:v>24.05.2024</c:v>
                </c:pt>
                <c:pt idx="194">
                  <c:v>31.05.2024</c:v>
                </c:pt>
                <c:pt idx="195">
                  <c:v>7.06.2024</c:v>
                </c:pt>
                <c:pt idx="196">
                  <c:v>14.06.2024</c:v>
                </c:pt>
                <c:pt idx="197">
                  <c:v>21.06.2024</c:v>
                </c:pt>
                <c:pt idx="198">
                  <c:v>28.06.2024</c:v>
                </c:pt>
                <c:pt idx="199">
                  <c:v>5.07.2024</c:v>
                </c:pt>
                <c:pt idx="200">
                  <c:v>12.07.2024</c:v>
                </c:pt>
                <c:pt idx="201">
                  <c:v>19.07.2024</c:v>
                </c:pt>
                <c:pt idx="202">
                  <c:v>26.07.2024</c:v>
                </c:pt>
                <c:pt idx="203">
                  <c:v>2.08.2024</c:v>
                </c:pt>
                <c:pt idx="204">
                  <c:v>9.08.2024</c:v>
                </c:pt>
                <c:pt idx="205">
                  <c:v>16.08.2024</c:v>
                </c:pt>
                <c:pt idx="206">
                  <c:v>23.08.2024</c:v>
                </c:pt>
                <c:pt idx="207">
                  <c:v>30.08.2024</c:v>
                </c:pt>
                <c:pt idx="208">
                  <c:v>6.09.2024</c:v>
                </c:pt>
                <c:pt idx="209">
                  <c:v>13.09.2024</c:v>
                </c:pt>
                <c:pt idx="210">
                  <c:v>20.09.2024</c:v>
                </c:pt>
                <c:pt idx="211">
                  <c:v>27.09.2024</c:v>
                </c:pt>
                <c:pt idx="212">
                  <c:v>4.10.2024</c:v>
                </c:pt>
                <c:pt idx="213">
                  <c:v>11.10.2024</c:v>
                </c:pt>
                <c:pt idx="214">
                  <c:v>18.10.2024</c:v>
                </c:pt>
                <c:pt idx="215">
                  <c:v>25.10.2024</c:v>
                </c:pt>
                <c:pt idx="216">
                  <c:v>1.11.2024</c:v>
                </c:pt>
                <c:pt idx="217">
                  <c:v>8.11.2024</c:v>
                </c:pt>
                <c:pt idx="218">
                  <c:v>15.11.2024</c:v>
                </c:pt>
                <c:pt idx="219">
                  <c:v>22.11.2024</c:v>
                </c:pt>
                <c:pt idx="220">
                  <c:v>29.11.2024</c:v>
                </c:pt>
                <c:pt idx="221">
                  <c:v>6.12.2024</c:v>
                </c:pt>
                <c:pt idx="222">
                  <c:v>13.12.2024</c:v>
                </c:pt>
                <c:pt idx="223">
                  <c:v>20.12.2024</c:v>
                </c:pt>
                <c:pt idx="224">
                  <c:v>27.12.2024</c:v>
                </c:pt>
                <c:pt idx="225">
                  <c:v>3.01.2025</c:v>
                </c:pt>
                <c:pt idx="226">
                  <c:v>10.01.2025</c:v>
                </c:pt>
                <c:pt idx="227">
                  <c:v>17.01.2025</c:v>
                </c:pt>
                <c:pt idx="228">
                  <c:v>24.01.2025</c:v>
                </c:pt>
                <c:pt idx="229">
                  <c:v>31.01.2025</c:v>
                </c:pt>
                <c:pt idx="230">
                  <c:v>7.02.2025</c:v>
                </c:pt>
                <c:pt idx="231">
                  <c:v>14.02.2025</c:v>
                </c:pt>
                <c:pt idx="232">
                  <c:v>21.02.2025</c:v>
                </c:pt>
                <c:pt idx="233">
                  <c:v>28.02.2025</c:v>
                </c:pt>
                <c:pt idx="234">
                  <c:v>7.03.2025</c:v>
                </c:pt>
                <c:pt idx="235">
                  <c:v>14.03.2025</c:v>
                </c:pt>
                <c:pt idx="236">
                  <c:v>21.03.2025</c:v>
                </c:pt>
                <c:pt idx="237">
                  <c:v>28.03.2025</c:v>
                </c:pt>
                <c:pt idx="238">
                  <c:v>4.04.2025</c:v>
                </c:pt>
                <c:pt idx="239">
                  <c:v>11.04.2025</c:v>
                </c:pt>
                <c:pt idx="240">
                  <c:v>18.04.2025</c:v>
                </c:pt>
                <c:pt idx="241">
                  <c:v>25.04.2025</c:v>
                </c:pt>
                <c:pt idx="242">
                  <c:v>2.05.2025</c:v>
                </c:pt>
                <c:pt idx="243">
                  <c:v>9.05.2025</c:v>
                </c:pt>
                <c:pt idx="244">
                  <c:v>16.05.2025</c:v>
                </c:pt>
                <c:pt idx="245">
                  <c:v>23.05.2025</c:v>
                </c:pt>
                <c:pt idx="246">
                  <c:v>30.05.2025</c:v>
                </c:pt>
                <c:pt idx="247">
                  <c:v>6.06.2025</c:v>
                </c:pt>
                <c:pt idx="248">
                  <c:v>13.06.2025</c:v>
                </c:pt>
                <c:pt idx="249">
                  <c:v>20.06.2025</c:v>
                </c:pt>
                <c:pt idx="250">
                  <c:v>27.06.2025</c:v>
                </c:pt>
                <c:pt idx="251">
                  <c:v>4.07.2025</c:v>
                </c:pt>
                <c:pt idx="252">
                  <c:v>11.07.2025</c:v>
                </c:pt>
                <c:pt idx="253">
                  <c:v>18.07.2025</c:v>
                </c:pt>
                <c:pt idx="254">
                  <c:v>25.07.2025</c:v>
                </c:pt>
                <c:pt idx="255">
                  <c:v>1.08.2025</c:v>
                </c:pt>
                <c:pt idx="256">
                  <c:v>8.08.2025</c:v>
                </c:pt>
                <c:pt idx="257">
                  <c:v>15.08.2025</c:v>
                </c:pt>
                <c:pt idx="258">
                  <c:v>22.08.2025</c:v>
                </c:pt>
                <c:pt idx="259">
                  <c:v>29.08.2025</c:v>
                </c:pt>
                <c:pt idx="260">
                  <c:v>5.09.2025</c:v>
                </c:pt>
                <c:pt idx="261">
                  <c:v>12.09.2025</c:v>
                </c:pt>
                <c:pt idx="262">
                  <c:v>19.09.2025</c:v>
                </c:pt>
                <c:pt idx="263">
                  <c:v>26.09.2025</c:v>
                </c:pt>
                <c:pt idx="264">
                  <c:v>3.10.2025</c:v>
                </c:pt>
                <c:pt idx="265">
                  <c:v>10.10.2025</c:v>
                </c:pt>
                <c:pt idx="266">
                  <c:v>17.10.2025</c:v>
                </c:pt>
                <c:pt idx="267">
                  <c:v>24.10.2025</c:v>
                </c:pt>
                <c:pt idx="268">
                  <c:v>31.10.2025</c:v>
                </c:pt>
                <c:pt idx="269">
                  <c:v>7.11.2025</c:v>
                </c:pt>
                <c:pt idx="270">
                  <c:v>14.11.2025</c:v>
                </c:pt>
                <c:pt idx="271">
                  <c:v>21.11.2025</c:v>
                </c:pt>
                <c:pt idx="272">
                  <c:v>28.11.2025</c:v>
                </c:pt>
                <c:pt idx="273">
                  <c:v>5.12.2025</c:v>
                </c:pt>
                <c:pt idx="274">
                  <c:v>12.12.2025</c:v>
                </c:pt>
                <c:pt idx="275">
                  <c:v>19.12.2025</c:v>
                </c:pt>
                <c:pt idx="276">
                  <c:v>26.12.2025</c:v>
                </c:pt>
                <c:pt idx="277">
                  <c:v>2.01.2026</c:v>
                </c:pt>
                <c:pt idx="278">
                  <c:v>9.01.2026</c:v>
                </c:pt>
                <c:pt idx="279">
                  <c:v>16.01.2026</c:v>
                </c:pt>
                <c:pt idx="280">
                  <c:v>23.01.2026</c:v>
                </c:pt>
                <c:pt idx="281">
                  <c:v>30.01.2026</c:v>
                </c:pt>
                <c:pt idx="282">
                  <c:v>6.02.2026</c:v>
                </c:pt>
                <c:pt idx="283">
                  <c:v>13.02.2026</c:v>
                </c:pt>
                <c:pt idx="284">
                  <c:v>20.02.2026</c:v>
                </c:pt>
                <c:pt idx="285">
                  <c:v>27.02.2026</c:v>
                </c:pt>
                <c:pt idx="286">
                  <c:v>6.03.2026</c:v>
                </c:pt>
                <c:pt idx="287">
                  <c:v>13.03.2026</c:v>
                </c:pt>
                <c:pt idx="288">
                  <c:v>20.03.2026</c:v>
                </c:pt>
                <c:pt idx="289">
                  <c:v>27.03.2026</c:v>
                </c:pt>
                <c:pt idx="290">
                  <c:v>3.04.2026</c:v>
                </c:pt>
                <c:pt idx="291">
                  <c:v>10.04.2026</c:v>
                </c:pt>
                <c:pt idx="292">
                  <c:v>17.04.2026</c:v>
                </c:pt>
                <c:pt idx="293">
                  <c:v>24.04.2026</c:v>
                </c:pt>
                <c:pt idx="294">
                  <c:v>1.05.2026</c:v>
                </c:pt>
                <c:pt idx="295">
                  <c:v>8.05.2026</c:v>
                </c:pt>
                <c:pt idx="296">
                  <c:v>15.05.2026</c:v>
                </c:pt>
                <c:pt idx="297">
                  <c:v>22.05.2026</c:v>
                </c:pt>
                <c:pt idx="298">
                  <c:v>29.05.2026</c:v>
                </c:pt>
                <c:pt idx="299">
                  <c:v>5.06.2026</c:v>
                </c:pt>
                <c:pt idx="300">
                  <c:v>12.06.2026</c:v>
                </c:pt>
                <c:pt idx="301">
                  <c:v>19.06.2026</c:v>
                </c:pt>
                <c:pt idx="302">
                  <c:v>26.06.2026</c:v>
                </c:pt>
                <c:pt idx="303">
                  <c:v>3.07.2026</c:v>
                </c:pt>
                <c:pt idx="304">
                  <c:v>10.07.2026</c:v>
                </c:pt>
              </c:strCache>
            </c:strRef>
          </c:cat>
          <c:val>
            <c:numRef>
              <c:f>'Menkul Kıymet - Güncel'!$Q$2:$Q$306</c:f>
              <c:numCache>
                <c:formatCode>General</c:formatCode>
                <c:ptCount val="305"/>
                <c:pt idx="12" formatCode="#,##0.00">
                  <c:v>137.99</c:v>
                </c:pt>
                <c:pt idx="13" formatCode="#,##0.00">
                  <c:v>94.830000000000041</c:v>
                </c:pt>
                <c:pt idx="14" formatCode="#,##0.00">
                  <c:v>201</c:v>
                </c:pt>
                <c:pt idx="15" formatCode="#,##0.00">
                  <c:v>126.54999999999995</c:v>
                </c:pt>
                <c:pt idx="16" formatCode="#,##0.00">
                  <c:v>579.18000000000029</c:v>
                </c:pt>
                <c:pt idx="17" formatCode="#,##0.00">
                  <c:v>148.85000000000036</c:v>
                </c:pt>
                <c:pt idx="18" formatCode="#,##0.00">
                  <c:v>173.17000000000007</c:v>
                </c:pt>
                <c:pt idx="19" formatCode="#,##0.00">
                  <c:v>58.580000000000155</c:v>
                </c:pt>
                <c:pt idx="20" formatCode="#,##0.00">
                  <c:v>-765.26</c:v>
                </c:pt>
                <c:pt idx="21" formatCode="#,##0.00">
                  <c:v>-1113.7899999999995</c:v>
                </c:pt>
                <c:pt idx="22" formatCode="#,##0.00">
                  <c:v>-1662.96</c:v>
                </c:pt>
                <c:pt idx="23" formatCode="#,##0.00">
                  <c:v>-2143.1799999999998</c:v>
                </c:pt>
                <c:pt idx="24" formatCode="#,##0.00">
                  <c:v>-2404.7800000000002</c:v>
                </c:pt>
                <c:pt idx="25" formatCode="#,##0.00">
                  <c:v>-2210.4299999999998</c:v>
                </c:pt>
                <c:pt idx="26" formatCode="#,##0.00">
                  <c:v>-2118.4700000000003</c:v>
                </c:pt>
                <c:pt idx="27" formatCode="#,##0.00">
                  <c:v>-2717.6</c:v>
                </c:pt>
                <c:pt idx="28" formatCode="#,##0.00">
                  <c:v>-2162.41</c:v>
                </c:pt>
                <c:pt idx="29" formatCode="#,##0.00">
                  <c:v>-2570.9800000000005</c:v>
                </c:pt>
                <c:pt idx="30" formatCode="#,##0.00">
                  <c:v>-2356.6400000000003</c:v>
                </c:pt>
                <c:pt idx="31" formatCode="#,##0.00">
                  <c:v>-2396.1500000000005</c:v>
                </c:pt>
                <c:pt idx="32" formatCode="#,##0.00">
                  <c:v>-2127.13</c:v>
                </c:pt>
                <c:pt idx="33" formatCode="#,##0.00">
                  <c:v>-1231.2700000000002</c:v>
                </c:pt>
                <c:pt idx="34" formatCode="#,##0.00">
                  <c:v>-803.42</c:v>
                </c:pt>
                <c:pt idx="35" formatCode="#,##0.00">
                  <c:v>-588.06999999999982</c:v>
                </c:pt>
                <c:pt idx="36" formatCode="#,##0.00">
                  <c:v>-429.13999999999987</c:v>
                </c:pt>
                <c:pt idx="37" formatCode="#,##0.00">
                  <c:v>-96.999999999999773</c:v>
                </c:pt>
                <c:pt idx="38" formatCode="#,##0.00">
                  <c:v>-171.68999999999994</c:v>
                </c:pt>
                <c:pt idx="39" formatCode="#,##0.00">
                  <c:v>-291.90999999999997</c:v>
                </c:pt>
                <c:pt idx="40" formatCode="#,##0.00">
                  <c:v>-19.099999999999795</c:v>
                </c:pt>
                <c:pt idx="41" formatCode="#,##0.00">
                  <c:v>-554.29</c:v>
                </c:pt>
                <c:pt idx="42" formatCode="#,##0.00">
                  <c:v>-449.0800000000001</c:v>
                </c:pt>
                <c:pt idx="43" formatCode="#,##0.00">
                  <c:v>-269.05999999999989</c:v>
                </c:pt>
                <c:pt idx="44" formatCode="#,##0.00">
                  <c:v>-386.47999999999996</c:v>
                </c:pt>
                <c:pt idx="45" formatCode="#,##0.00">
                  <c:v>-512.18000000000006</c:v>
                </c:pt>
                <c:pt idx="46" formatCode="#,##0.00">
                  <c:v>-861.67000000000007</c:v>
                </c:pt>
                <c:pt idx="47" formatCode="#,##0.00">
                  <c:v>-876.23</c:v>
                </c:pt>
                <c:pt idx="48" formatCode="#,##0.00">
                  <c:v>-822.64</c:v>
                </c:pt>
                <c:pt idx="49" formatCode="#,##0.00">
                  <c:v>-674.2299999999999</c:v>
                </c:pt>
                <c:pt idx="50" formatCode="#,##0.00">
                  <c:v>-799.2600000000001</c:v>
                </c:pt>
                <c:pt idx="51" formatCode="#,##0.00">
                  <c:v>-705.15000000000009</c:v>
                </c:pt>
                <c:pt idx="52" formatCode="#,##0.00">
                  <c:v>-991.90999999999985</c:v>
                </c:pt>
                <c:pt idx="53" formatCode="#,##0.00">
                  <c:v>-787.2199999999998</c:v>
                </c:pt>
                <c:pt idx="54" formatCode="#,##0.00">
                  <c:v>-177.96000000000004</c:v>
                </c:pt>
                <c:pt idx="55" formatCode="#,##0.00">
                  <c:v>57.019999999999868</c:v>
                </c:pt>
                <c:pt idx="56" formatCode="#,##0.00">
                  <c:v>-31.28000000000003</c:v>
                </c:pt>
                <c:pt idx="57" formatCode="#,##0.00">
                  <c:v>316.49000000000012</c:v>
                </c:pt>
                <c:pt idx="58" formatCode="#,##0.00">
                  <c:v>319.44000000000011</c:v>
                </c:pt>
                <c:pt idx="59" formatCode="#,##0.00">
                  <c:v>763.3</c:v>
                </c:pt>
                <c:pt idx="60" formatCode="#,##0.00">
                  <c:v>939.90000000000009</c:v>
                </c:pt>
                <c:pt idx="61" formatCode="#,##0.00">
                  <c:v>1186.6600000000001</c:v>
                </c:pt>
                <c:pt idx="62" formatCode="#,##0.00">
                  <c:v>1627.91</c:v>
                </c:pt>
                <c:pt idx="63" formatCode="#,##0.00">
                  <c:v>1686.04</c:v>
                </c:pt>
                <c:pt idx="64" formatCode="#,##0.00">
                  <c:v>1479.2500000000002</c:v>
                </c:pt>
                <c:pt idx="65" formatCode="#,##0.00">
                  <c:v>1807.27</c:v>
                </c:pt>
                <c:pt idx="66" formatCode="#,##0.00">
                  <c:v>1755.9</c:v>
                </c:pt>
                <c:pt idx="67" formatCode="#,##0.00">
                  <c:v>829.31000000000006</c:v>
                </c:pt>
                <c:pt idx="68" formatCode="#,##0.00">
                  <c:v>448.81000000000006</c:v>
                </c:pt>
                <c:pt idx="69" formatCode="#,##0.00">
                  <c:v>418.67000000000007</c:v>
                </c:pt>
                <c:pt idx="70" formatCode="#,##0.00">
                  <c:v>215.01</c:v>
                </c:pt>
                <c:pt idx="71" formatCode="#,##0.00">
                  <c:v>167.61000000000007</c:v>
                </c:pt>
                <c:pt idx="72" formatCode="#,##0.00">
                  <c:v>-117.41999999999996</c:v>
                </c:pt>
                <c:pt idx="73" formatCode="#,##0.00">
                  <c:v>-471.59000000000015</c:v>
                </c:pt>
                <c:pt idx="74" formatCode="#,##0.00">
                  <c:v>-867.32000000000016</c:v>
                </c:pt>
                <c:pt idx="75" formatCode="#,##0.00">
                  <c:v>-1101.1400000000001</c:v>
                </c:pt>
                <c:pt idx="76" formatCode="#,##0.00">
                  <c:v>-807.65999999999985</c:v>
                </c:pt>
                <c:pt idx="77" formatCode="#,##0.00">
                  <c:v>-785.79000000000008</c:v>
                </c:pt>
                <c:pt idx="78" formatCode="#,##0.00">
                  <c:v>-904.45</c:v>
                </c:pt>
                <c:pt idx="79" formatCode="#,##0.00">
                  <c:v>-1111.8200000000002</c:v>
                </c:pt>
                <c:pt idx="80" formatCode="#,##0.00">
                  <c:v>-512.85000000000014</c:v>
                </c:pt>
                <c:pt idx="81" formatCode="#,##0.00">
                  <c:v>-334.22</c:v>
                </c:pt>
                <c:pt idx="82" formatCode="#,##0.00">
                  <c:v>20.900000000000205</c:v>
                </c:pt>
                <c:pt idx="83" formatCode="#,##0.00">
                  <c:v>-10.149999999999864</c:v>
                </c:pt>
                <c:pt idx="84" formatCode="#,##0.00">
                  <c:v>6.7100000000001501</c:v>
                </c:pt>
                <c:pt idx="85" formatCode="#,##0.00">
                  <c:v>123.14999999999986</c:v>
                </c:pt>
                <c:pt idx="86" formatCode="#,##0.00">
                  <c:v>72.239999999999895</c:v>
                </c:pt>
                <c:pt idx="87" formatCode="#,##0.00">
                  <c:v>-370.62999999999988</c:v>
                </c:pt>
                <c:pt idx="88" formatCode="#,##0.00">
                  <c:v>-1128.99</c:v>
                </c:pt>
                <c:pt idx="89" formatCode="#,##0.00">
                  <c:v>-1449.1800000000003</c:v>
                </c:pt>
                <c:pt idx="90" formatCode="#,##0.00">
                  <c:v>-1189.52</c:v>
                </c:pt>
                <c:pt idx="91" formatCode="#,##0.00">
                  <c:v>-1252.0899999999997</c:v>
                </c:pt>
                <c:pt idx="92" formatCode="#,##0.00">
                  <c:v>-1119.04</c:v>
                </c:pt>
                <c:pt idx="93" formatCode="#,##0.00">
                  <c:v>-1283.3499999999999</c:v>
                </c:pt>
                <c:pt idx="94" formatCode="#,##0.00">
                  <c:v>-1271.5900000000001</c:v>
                </c:pt>
                <c:pt idx="95" formatCode="#,##0.00">
                  <c:v>-1563.2299999999991</c:v>
                </c:pt>
                <c:pt idx="96" formatCode="#,##0.00">
                  <c:v>-1548.8199999999993</c:v>
                </c:pt>
                <c:pt idx="97" formatCode="#,##0.00">
                  <c:v>-1590.6199999999994</c:v>
                </c:pt>
                <c:pt idx="98" formatCode="#,##0.00">
                  <c:v>-1510.3199999999995</c:v>
                </c:pt>
                <c:pt idx="99" formatCode="#,##0.00">
                  <c:v>-1260.74</c:v>
                </c:pt>
                <c:pt idx="100" formatCode="#,##0.00">
                  <c:v>-524.46000000000026</c:v>
                </c:pt>
                <c:pt idx="101" formatCode="#,##0.00">
                  <c:v>387.21000000000004</c:v>
                </c:pt>
                <c:pt idx="102" formatCode="#,##0.00">
                  <c:v>346.94000000000011</c:v>
                </c:pt>
                <c:pt idx="103" formatCode="#,##0.00">
                  <c:v>376.6</c:v>
                </c:pt>
                <c:pt idx="104" formatCode="#,##0.00">
                  <c:v>618.95000000000016</c:v>
                </c:pt>
                <c:pt idx="105" formatCode="#,##0.00">
                  <c:v>681.94999999999982</c:v>
                </c:pt>
                <c:pt idx="106" formatCode="#,##0.00">
                  <c:v>500.21</c:v>
                </c:pt>
                <c:pt idx="107" formatCode="#,##0.00">
                  <c:v>276.81000000000017</c:v>
                </c:pt>
                <c:pt idx="108" formatCode="#,##0.00">
                  <c:v>235.01000000000002</c:v>
                </c:pt>
                <c:pt idx="109" formatCode="#,##0.00">
                  <c:v>78.19</c:v>
                </c:pt>
                <c:pt idx="110" formatCode="#,##0.00">
                  <c:v>99.560000000000088</c:v>
                </c:pt>
                <c:pt idx="111" formatCode="#,##0.00">
                  <c:v>79.900000000000034</c:v>
                </c:pt>
                <c:pt idx="112" formatCode="#,##0.00">
                  <c:v>44.980000000000075</c:v>
                </c:pt>
                <c:pt idx="113" formatCode="#,##0.00">
                  <c:v>-77.589999999999975</c:v>
                </c:pt>
                <c:pt idx="114" formatCode="#,##0.00">
                  <c:v>-376.30999999999995</c:v>
                </c:pt>
                <c:pt idx="115" formatCode="#,##0.00">
                  <c:v>-328.81999999999994</c:v>
                </c:pt>
                <c:pt idx="116" formatCode="#,##0.00">
                  <c:v>-114.21999999999997</c:v>
                </c:pt>
                <c:pt idx="117" formatCode="#,##0.00">
                  <c:v>-440.12</c:v>
                </c:pt>
                <c:pt idx="118" formatCode="#,##0.00">
                  <c:v>-645.74</c:v>
                </c:pt>
                <c:pt idx="119" formatCode="#,##0.00">
                  <c:v>-743.49</c:v>
                </c:pt>
                <c:pt idx="120" formatCode="#,##0.00">
                  <c:v>-544.95000000000005</c:v>
                </c:pt>
                <c:pt idx="121" formatCode="#,##0.00">
                  <c:v>-792.1400000000001</c:v>
                </c:pt>
                <c:pt idx="122" formatCode="#,##0.00">
                  <c:v>-652.31000000000006</c:v>
                </c:pt>
                <c:pt idx="123" formatCode="#,##0.00">
                  <c:v>-938.29999999999984</c:v>
                </c:pt>
                <c:pt idx="124" formatCode="#,##0.00">
                  <c:v>-889.49</c:v>
                </c:pt>
                <c:pt idx="125" formatCode="#,##0.00">
                  <c:v>-883.9799999999999</c:v>
                </c:pt>
                <c:pt idx="126" formatCode="#,##0.00">
                  <c:v>-902.02</c:v>
                </c:pt>
                <c:pt idx="127" formatCode="#,##0.00">
                  <c:v>-931.15999999999985</c:v>
                </c:pt>
                <c:pt idx="128" formatCode="#,##0.00">
                  <c:v>-1226.6499999999999</c:v>
                </c:pt>
                <c:pt idx="129" formatCode="#,##0.00">
                  <c:v>-1534.88</c:v>
                </c:pt>
                <c:pt idx="130" formatCode="#,##0.00">
                  <c:v>-1217.5899999999999</c:v>
                </c:pt>
                <c:pt idx="131" formatCode="#,##0.00">
                  <c:v>-1211.6400000000001</c:v>
                </c:pt>
                <c:pt idx="132" formatCode="#,##0.00">
                  <c:v>-1029.56</c:v>
                </c:pt>
                <c:pt idx="133" formatCode="#,##0.00">
                  <c:v>-998.91999999999985</c:v>
                </c:pt>
                <c:pt idx="134" formatCode="#,##0.00">
                  <c:v>-790.18999999999983</c:v>
                </c:pt>
                <c:pt idx="135" formatCode="#,##0.00">
                  <c:v>-592.68000000000006</c:v>
                </c:pt>
                <c:pt idx="136" formatCode="#,##0.00">
                  <c:v>-194.61</c:v>
                </c:pt>
                <c:pt idx="137" formatCode="#,##0.00">
                  <c:v>-407.37</c:v>
                </c:pt>
                <c:pt idx="138" formatCode="#,##0.00">
                  <c:v>-432.22</c:v>
                </c:pt>
                <c:pt idx="139" formatCode="#,##0.00">
                  <c:v>-658.66</c:v>
                </c:pt>
                <c:pt idx="140" formatCode="#,##0.00">
                  <c:v>-729.90000000000009</c:v>
                </c:pt>
                <c:pt idx="141" formatCode="#,##0.00">
                  <c:v>-835.93080000000009</c:v>
                </c:pt>
                <c:pt idx="142" formatCode="#,##0.00">
                  <c:v>-970.68080000000009</c:v>
                </c:pt>
                <c:pt idx="143" formatCode="#,##0.00">
                  <c:v>-736.77080000000012</c:v>
                </c:pt>
                <c:pt idx="144" formatCode="#,##0.00">
                  <c:v>-222.34080000000003</c:v>
                </c:pt>
                <c:pt idx="145" formatCode="#,##0.00">
                  <c:v>300.37920000000003</c:v>
                </c:pt>
                <c:pt idx="146" formatCode="#,##0.00">
                  <c:v>473.03919999999999</c:v>
                </c:pt>
                <c:pt idx="147" formatCode="#,##0.00">
                  <c:v>735.43920000000003</c:v>
                </c:pt>
                <c:pt idx="148" formatCode="#,##0.00">
                  <c:v>729.39920000000006</c:v>
                </c:pt>
                <c:pt idx="149" formatCode="#,##0.00">
                  <c:v>803.52919999999983</c:v>
                </c:pt>
                <c:pt idx="150" formatCode="#,##0.00">
                  <c:v>1180.5291999999999</c:v>
                </c:pt>
                <c:pt idx="151" formatCode="#,##0.00">
                  <c:v>1273.3791999999999</c:v>
                </c:pt>
                <c:pt idx="152" formatCode="#,##0.00">
                  <c:v>1263.1092000000003</c:v>
                </c:pt>
                <c:pt idx="153" formatCode="#,##0.00">
                  <c:v>1209.3492000000003</c:v>
                </c:pt>
                <c:pt idx="154" formatCode="#,##0.00">
                  <c:v>1268.7</c:v>
                </c:pt>
                <c:pt idx="155" formatCode="#,##0.00">
                  <c:v>1214.54</c:v>
                </c:pt>
                <c:pt idx="156" formatCode="#,##0.00">
                  <c:v>1004.9400000000003</c:v>
                </c:pt>
                <c:pt idx="157" formatCode="#,##0.00">
                  <c:v>883.54000000000042</c:v>
                </c:pt>
                <c:pt idx="158" formatCode="#,##0.00">
                  <c:v>481.54</c:v>
                </c:pt>
                <c:pt idx="159" formatCode="#,##0.00">
                  <c:v>268.43999999999994</c:v>
                </c:pt>
                <c:pt idx="160" formatCode="#,##0.00">
                  <c:v>-107.45999999999998</c:v>
                </c:pt>
                <c:pt idx="161" formatCode="#,##0.00">
                  <c:v>-297.95999999999998</c:v>
                </c:pt>
                <c:pt idx="162" formatCode="#,##0.00">
                  <c:v>-548.76</c:v>
                </c:pt>
                <c:pt idx="163" formatCode="#,##0.00">
                  <c:v>-793.8599999999999</c:v>
                </c:pt>
                <c:pt idx="164" formatCode="#,##0.00">
                  <c:v>-855.16000000000008</c:v>
                </c:pt>
                <c:pt idx="165" formatCode="#,##0.00">
                  <c:v>-869.06</c:v>
                </c:pt>
                <c:pt idx="166" formatCode="#,##0.00">
                  <c:v>-677.33999999999992</c:v>
                </c:pt>
                <c:pt idx="167" formatCode="#,##0.00">
                  <c:v>-238.52</c:v>
                </c:pt>
                <c:pt idx="168" formatCode="#,##0.00">
                  <c:v>106.80000000000001</c:v>
                </c:pt>
                <c:pt idx="169" formatCode="#,##0.00">
                  <c:v>-249.20000000000005</c:v>
                </c:pt>
                <c:pt idx="170" formatCode="#,##0.00">
                  <c:v>-242.29999999999995</c:v>
                </c:pt>
                <c:pt idx="171" formatCode="#,##0.00">
                  <c:v>-118.90000000000009</c:v>
                </c:pt>
                <c:pt idx="172" formatCode="#,##0.00">
                  <c:v>32.369999999999891</c:v>
                </c:pt>
                <c:pt idx="173" formatCode="#,##0.00">
                  <c:v>-19.930000000000064</c:v>
                </c:pt>
                <c:pt idx="174" formatCode="#,##0.00">
                  <c:v>-275.43000000000006</c:v>
                </c:pt>
                <c:pt idx="175" formatCode="#,##0.00">
                  <c:v>26.069999999999709</c:v>
                </c:pt>
                <c:pt idx="176" formatCode="#,##0.00">
                  <c:v>197.26999999999998</c:v>
                </c:pt>
                <c:pt idx="177" formatCode="#,##0.00">
                  <c:v>284.76999999999975</c:v>
                </c:pt>
                <c:pt idx="178" formatCode="#,##0.00">
                  <c:v>431.76999999999975</c:v>
                </c:pt>
                <c:pt idx="179" formatCode="#,##0.00">
                  <c:v>234.66999999999985</c:v>
                </c:pt>
                <c:pt idx="180" formatCode="#,##0.00">
                  <c:v>-9.9300000000000637</c:v>
                </c:pt>
                <c:pt idx="181" formatCode="#,##0.00">
                  <c:v>-255.13000000000011</c:v>
                </c:pt>
                <c:pt idx="182" formatCode="#,##0.00">
                  <c:v>40.4699999999998</c:v>
                </c:pt>
                <c:pt idx="183" formatCode="#,##0.00">
                  <c:v>-260.43000000000006</c:v>
                </c:pt>
                <c:pt idx="184" formatCode="#,##0.00">
                  <c:v>166.16999999999996</c:v>
                </c:pt>
                <c:pt idx="185" formatCode="#,##0.00">
                  <c:v>286.39999999999992</c:v>
                </c:pt>
                <c:pt idx="186" formatCode="#,##0.00">
                  <c:v>816.69999999999993</c:v>
                </c:pt>
                <c:pt idx="187" formatCode="#,##0.00">
                  <c:v>1205.48</c:v>
                </c:pt>
                <c:pt idx="188" formatCode="#,##0.00">
                  <c:v>761.09000000000015</c:v>
                </c:pt>
                <c:pt idx="189" formatCode="#,##0.00">
                  <c:v>-110.70999999999992</c:v>
                </c:pt>
                <c:pt idx="190" formatCode="#,##0.00">
                  <c:v>-708.71000000000015</c:v>
                </c:pt>
                <c:pt idx="191" formatCode="#,##0.00">
                  <c:v>-3479.3099999999995</c:v>
                </c:pt>
                <c:pt idx="192" formatCode="#,##0.00">
                  <c:v>-4968.51</c:v>
                </c:pt>
                <c:pt idx="193" formatCode="#,##0.00">
                  <c:v>-6439.8099999999995</c:v>
                </c:pt>
                <c:pt idx="194" formatCode="#,##0.00">
                  <c:v>-7040.81</c:v>
                </c:pt>
                <c:pt idx="195" formatCode="#,##0.00">
                  <c:v>-8089.41</c:v>
                </c:pt>
                <c:pt idx="196" formatCode="#,##0.00">
                  <c:v>-9233.61</c:v>
                </c:pt>
                <c:pt idx="197" formatCode="#,##0.00">
                  <c:v>-9958.2100000000009</c:v>
                </c:pt>
                <c:pt idx="198" formatCode="#,##0.00">
                  <c:v>-9662.01</c:v>
                </c:pt>
                <c:pt idx="199" formatCode="#,##0.00">
                  <c:v>-11262.509999999998</c:v>
                </c:pt>
                <c:pt idx="200" formatCode="#,##0.00">
                  <c:v>-12336.289999999999</c:v>
                </c:pt>
                <c:pt idx="201" formatCode="#,##0.00">
                  <c:v>-11253.8</c:v>
                </c:pt>
                <c:pt idx="202" formatCode="#,##0.00">
                  <c:v>-11983.7</c:v>
                </c:pt>
                <c:pt idx="203" formatCode="#,##0.00">
                  <c:v>-11538.7</c:v>
                </c:pt>
                <c:pt idx="204" formatCode="#,##0.00">
                  <c:v>-9132.5</c:v>
                </c:pt>
                <c:pt idx="205" formatCode="#,##0.00">
                  <c:v>-9262.4</c:v>
                </c:pt>
                <c:pt idx="206" formatCode="#,##0.00">
                  <c:v>-6572.5</c:v>
                </c:pt>
                <c:pt idx="207" formatCode="#,##0.00">
                  <c:v>-6652.9</c:v>
                </c:pt>
                <c:pt idx="208" formatCode="#,##0.00">
                  <c:v>-4757.8999999999996</c:v>
                </c:pt>
                <c:pt idx="209" formatCode="#,##0.00">
                  <c:v>-5493.9</c:v>
                </c:pt>
                <c:pt idx="210" formatCode="#,##0.00">
                  <c:v>-6787.8</c:v>
                </c:pt>
                <c:pt idx="211" formatCode="#,##0.00">
                  <c:v>-6589.8</c:v>
                </c:pt>
                <c:pt idx="212" formatCode="#,##0.00">
                  <c:v>-5432.9</c:v>
                </c:pt>
                <c:pt idx="213" formatCode="#,##0.00">
                  <c:v>-4805.8999999999996</c:v>
                </c:pt>
                <c:pt idx="214" formatCode="#,##0.00">
                  <c:v>-5817.9</c:v>
                </c:pt>
                <c:pt idx="215" formatCode="#,##0.00">
                  <c:v>-4587.8999999999996</c:v>
                </c:pt>
                <c:pt idx="216" formatCode="#,##0.00">
                  <c:v>-5091.8999999999996</c:v>
                </c:pt>
                <c:pt idx="217" formatCode="#,##0.00">
                  <c:v>-5062.8</c:v>
                </c:pt>
                <c:pt idx="218" formatCode="#,##0.00">
                  <c:v>-4849.5999999999995</c:v>
                </c:pt>
                <c:pt idx="219" formatCode="#,##0.00">
                  <c:v>-5399.5999999999995</c:v>
                </c:pt>
                <c:pt idx="220" formatCode="#,##0.00">
                  <c:v>-5027.2</c:v>
                </c:pt>
                <c:pt idx="221" formatCode="#,##0.00">
                  <c:v>-5895.2</c:v>
                </c:pt>
                <c:pt idx="222" formatCode="#,##0.00">
                  <c:v>-3367.5</c:v>
                </c:pt>
                <c:pt idx="223" formatCode="#,##0.00">
                  <c:v>-2386.6</c:v>
                </c:pt>
                <c:pt idx="224" formatCode="#,##0.00">
                  <c:v>-2890.8</c:v>
                </c:pt>
                <c:pt idx="225" formatCode="#,##0.00">
                  <c:v>-2868.6</c:v>
                </c:pt>
                <c:pt idx="226" formatCode="#,##0.00">
                  <c:v>-3215.4</c:v>
                </c:pt>
                <c:pt idx="227" formatCode="#,##0.00">
                  <c:v>-4333.3999999999996</c:v>
                </c:pt>
                <c:pt idx="228" formatCode="#,##0.00">
                  <c:v>-4112.3999999999996</c:v>
                </c:pt>
                <c:pt idx="229" formatCode="#,##0.00">
                  <c:v>-2830.4</c:v>
                </c:pt>
                <c:pt idx="230" formatCode="#,##0.00">
                  <c:v>-1077.4000000000001</c:v>
                </c:pt>
                <c:pt idx="231" formatCode="#,##0.00">
                  <c:v>-1332</c:v>
                </c:pt>
                <c:pt idx="232" formatCode="#,##0.00">
                  <c:v>-1980</c:v>
                </c:pt>
                <c:pt idx="233" formatCode="#,##0.00">
                  <c:v>-1810</c:v>
                </c:pt>
                <c:pt idx="234" formatCode="#,##0.00">
                  <c:v>-1380</c:v>
                </c:pt>
                <c:pt idx="235" formatCode="#,##0.00">
                  <c:v>-2926.7</c:v>
                </c:pt>
                <c:pt idx="236" formatCode="#,##0.00">
                  <c:v>-2425.6999999999998</c:v>
                </c:pt>
                <c:pt idx="237" formatCode="#,##0.00">
                  <c:v>-922.7</c:v>
                </c:pt>
                <c:pt idx="238" formatCode="#,##0.00">
                  <c:v>777.2</c:v>
                </c:pt>
                <c:pt idx="239" formatCode="#,##0.00">
                  <c:v>3960</c:v>
                </c:pt>
                <c:pt idx="240" formatCode="#,##0.00">
                  <c:v>6505</c:v>
                </c:pt>
                <c:pt idx="241" formatCode="#,##0.00">
                  <c:v>6157.6100000000006</c:v>
                </c:pt>
                <c:pt idx="242" formatCode="#,##0.00">
                  <c:v>6722.08</c:v>
                </c:pt>
                <c:pt idx="243" formatCode="#,##0.00">
                  <c:v>4449.33</c:v>
                </c:pt>
                <c:pt idx="244" formatCode="#,##0.00">
                  <c:v>4561.99</c:v>
                </c:pt>
                <c:pt idx="245" formatCode="#,##0.00">
                  <c:v>4532.8799999999992</c:v>
                </c:pt>
                <c:pt idx="246" formatCode="#,##0.00">
                  <c:v>5119.579999999999</c:v>
                </c:pt>
                <c:pt idx="247" formatCode="#,##0.00">
                  <c:v>6432.9499999999989</c:v>
                </c:pt>
                <c:pt idx="248" formatCode="#,##0.00">
                  <c:v>7313.2199999999984</c:v>
                </c:pt>
                <c:pt idx="249" formatCode="#,##0.00">
                  <c:v>6522.4699999999984</c:v>
                </c:pt>
                <c:pt idx="250" formatCode="#,##0.00">
                  <c:v>4817.0199999999995</c:v>
                </c:pt>
                <c:pt idx="251" formatCode="#,##0.00">
                  <c:v>1119.8800000000001</c:v>
                </c:pt>
                <c:pt idx="252" formatCode="#,##0.00">
                  <c:v>-719.82000000000016</c:v>
                </c:pt>
                <c:pt idx="253" formatCode="#,##0.00">
                  <c:v>-1785.36</c:v>
                </c:pt>
                <c:pt idx="254" formatCode="#,##0.00">
                  <c:v>-1466.9700000000007</c:v>
                </c:pt>
                <c:pt idx="255" formatCode="#,##0.00">
                  <c:v>-2605.7400000000007</c:v>
                </c:pt>
                <c:pt idx="256" formatCode="#,##0.00">
                  <c:v>-1279.0900000000001</c:v>
                </c:pt>
                <c:pt idx="257" formatCode="#,##0.00">
                  <c:v>-622.65000000000055</c:v>
                </c:pt>
                <c:pt idx="258" formatCode="#,##0.00">
                  <c:v>-494.53999999999996</c:v>
                </c:pt>
                <c:pt idx="259" formatCode="#,##0.00">
                  <c:v>-1824.14</c:v>
                </c:pt>
                <c:pt idx="260" formatCode="#,##0.00">
                  <c:v>-3250.6099999999997</c:v>
                </c:pt>
                <c:pt idx="261" formatCode="#,##0.00">
                  <c:v>-3898.68</c:v>
                </c:pt>
                <c:pt idx="262" formatCode="#,##0.00">
                  <c:v>-3333.5300000000007</c:v>
                </c:pt>
                <c:pt idx="263" formatCode="#,##0.00">
                  <c:v>-3726.4800000000009</c:v>
                </c:pt>
                <c:pt idx="264" formatCode="#,##0.00">
                  <c:v>-1309.94</c:v>
                </c:pt>
                <c:pt idx="265" formatCode="#,##0.00">
                  <c:v>-2398.6799999999998</c:v>
                </c:pt>
                <c:pt idx="266" formatCode="#,##0.00">
                  <c:v>-2901.25</c:v>
                </c:pt>
                <c:pt idx="267" formatCode="#,##0.00">
                  <c:v>-2511.89</c:v>
                </c:pt>
                <c:pt idx="268" formatCode="#,##0.00">
                  <c:v>-2952.35</c:v>
                </c:pt>
                <c:pt idx="269" formatCode="#,##0.00">
                  <c:v>-3723.0699999999997</c:v>
                </c:pt>
                <c:pt idx="270" formatCode="#,##0.00">
                  <c:v>-3407.7799999999997</c:v>
                </c:pt>
                <c:pt idx="271" formatCode="#,##0.00">
                  <c:v>-3567.9900000000002</c:v>
                </c:pt>
                <c:pt idx="272" formatCode="#,##0.00">
                  <c:v>-3268.79</c:v>
                </c:pt>
                <c:pt idx="273" formatCode="#,##0.00">
                  <c:v>-3352.7399999999993</c:v>
                </c:pt>
                <c:pt idx="274" formatCode="#,##0.00">
                  <c:v>-2913.24</c:v>
                </c:pt>
                <c:pt idx="275" formatCode="#,##0.00">
                  <c:v>-2531.94</c:v>
                </c:pt>
                <c:pt idx="276" formatCode="#,##0.00">
                  <c:v>-1561.7999999999997</c:v>
                </c:pt>
              </c:numCache>
            </c:numRef>
          </c:val>
          <c:smooth val="0"/>
          <c:extLst>
            <c:ext xmlns:c16="http://schemas.microsoft.com/office/drawing/2014/chart" uri="{C3380CC4-5D6E-409C-BE32-E72D297353CC}">
              <c16:uniqueId val="{00000000-C3AE-42C8-A1B6-91BDD0254933}"/>
            </c:ext>
          </c:extLst>
        </c:ser>
        <c:dLbls>
          <c:showLegendKey val="0"/>
          <c:showVal val="0"/>
          <c:showCatName val="0"/>
          <c:showSerName val="0"/>
          <c:showPercent val="0"/>
          <c:showBubbleSize val="0"/>
        </c:dLbls>
        <c:smooth val="0"/>
        <c:axId val="348091775"/>
        <c:axId val="348106335"/>
      </c:lineChart>
      <c:catAx>
        <c:axId val="34809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48106335"/>
        <c:crosses val="autoZero"/>
        <c:auto val="1"/>
        <c:lblAlgn val="ctr"/>
        <c:lblOffset val="100"/>
        <c:noMultiLvlLbl val="0"/>
      </c:catAx>
      <c:valAx>
        <c:axId val="34810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4809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Hisse Değişim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'Menkul Kıymet - Güncel'!$F$145:$F$300</c:f>
              <c:numCache>
                <c:formatCode>#,##0.00</c:formatCode>
                <c:ptCount val="156"/>
                <c:pt idx="0">
                  <c:v>313.78000000000003</c:v>
                </c:pt>
                <c:pt idx="1">
                  <c:v>51.599999999999966</c:v>
                </c:pt>
                <c:pt idx="2">
                  <c:v>85.400000000000034</c:v>
                </c:pt>
                <c:pt idx="3">
                  <c:v>-275.20000000000005</c:v>
                </c:pt>
                <c:pt idx="4">
                  <c:v>107.80000000000001</c:v>
                </c:pt>
                <c:pt idx="5">
                  <c:v>-78.900000000000006</c:v>
                </c:pt>
                <c:pt idx="6">
                  <c:v>-24.099999999999994</c:v>
                </c:pt>
                <c:pt idx="7">
                  <c:v>50.5</c:v>
                </c:pt>
                <c:pt idx="8">
                  <c:v>-39.200000000000017</c:v>
                </c:pt>
                <c:pt idx="9">
                  <c:v>-240.7</c:v>
                </c:pt>
                <c:pt idx="10">
                  <c:v>25.379999999999995</c:v>
                </c:pt>
                <c:pt idx="11">
                  <c:v>-265.45</c:v>
                </c:pt>
                <c:pt idx="12">
                  <c:v>594.93000000000006</c:v>
                </c:pt>
                <c:pt idx="13">
                  <c:v>-254.86</c:v>
                </c:pt>
                <c:pt idx="14">
                  <c:v>8.4</c:v>
                </c:pt>
                <c:pt idx="15">
                  <c:v>67</c:v>
                </c:pt>
                <c:pt idx="16">
                  <c:v>-172.7</c:v>
                </c:pt>
                <c:pt idx="17">
                  <c:v>-139.5</c:v>
                </c:pt>
                <c:pt idx="18">
                  <c:v>225.20000000000002</c:v>
                </c:pt>
                <c:pt idx="19">
                  <c:v>-94.5</c:v>
                </c:pt>
                <c:pt idx="20">
                  <c:v>39.199999999999989</c:v>
                </c:pt>
                <c:pt idx="21">
                  <c:v>153.60000000000002</c:v>
                </c:pt>
                <c:pt idx="22">
                  <c:v>-78.400000000000006</c:v>
                </c:pt>
                <c:pt idx="23">
                  <c:v>112.2</c:v>
                </c:pt>
                <c:pt idx="24">
                  <c:v>95.300000000000011</c:v>
                </c:pt>
                <c:pt idx="25">
                  <c:v>161.59999999999997</c:v>
                </c:pt>
                <c:pt idx="26">
                  <c:v>185.60000000000002</c:v>
                </c:pt>
                <c:pt idx="27">
                  <c:v>-166</c:v>
                </c:pt>
                <c:pt idx="28">
                  <c:v>-256.10000000000002</c:v>
                </c:pt>
                <c:pt idx="29">
                  <c:v>-100.04</c:v>
                </c:pt>
                <c:pt idx="30">
                  <c:v>-339.56</c:v>
                </c:pt>
                <c:pt idx="31">
                  <c:v>456.7</c:v>
                </c:pt>
                <c:pt idx="32">
                  <c:v>-11.400000000000006</c:v>
                </c:pt>
                <c:pt idx="33">
                  <c:v>-83.1</c:v>
                </c:pt>
                <c:pt idx="34">
                  <c:v>69.5</c:v>
                </c:pt>
                <c:pt idx="35">
                  <c:v>-95.2</c:v>
                </c:pt>
                <c:pt idx="36">
                  <c:v>-58.9</c:v>
                </c:pt>
                <c:pt idx="37">
                  <c:v>-75.900000000000006</c:v>
                </c:pt>
                <c:pt idx="38">
                  <c:v>22.599999999999994</c:v>
                </c:pt>
                <c:pt idx="39">
                  <c:v>-217.49999999999997</c:v>
                </c:pt>
                <c:pt idx="40">
                  <c:v>136.99999999999997</c:v>
                </c:pt>
                <c:pt idx="41">
                  <c:v>584.70000000000005</c:v>
                </c:pt>
                <c:pt idx="42">
                  <c:v>-162.80000000000001</c:v>
                </c:pt>
                <c:pt idx="43">
                  <c:v>96.899999999999977</c:v>
                </c:pt>
                <c:pt idx="44">
                  <c:v>-202.93999999999997</c:v>
                </c:pt>
                <c:pt idx="45">
                  <c:v>-303.33000000000004</c:v>
                </c:pt>
                <c:pt idx="46">
                  <c:v>-11.22999999999999</c:v>
                </c:pt>
                <c:pt idx="47">
                  <c:v>463.6</c:v>
                </c:pt>
                <c:pt idx="48">
                  <c:v>-224.3</c:v>
                </c:pt>
                <c:pt idx="49">
                  <c:v>-317.39999999999998</c:v>
                </c:pt>
                <c:pt idx="50">
                  <c:v>204.79999999999998</c:v>
                </c:pt>
                <c:pt idx="51">
                  <c:v>-500.1</c:v>
                </c:pt>
                <c:pt idx="52">
                  <c:v>-14</c:v>
                </c:pt>
                <c:pt idx="53">
                  <c:v>103</c:v>
                </c:pt>
                <c:pt idx="54">
                  <c:v>281</c:v>
                </c:pt>
                <c:pt idx="55">
                  <c:v>-69.800000000000011</c:v>
                </c:pt>
                <c:pt idx="56">
                  <c:v>383.8</c:v>
                </c:pt>
                <c:pt idx="57">
                  <c:v>-213</c:v>
                </c:pt>
                <c:pt idx="58">
                  <c:v>181</c:v>
                </c:pt>
                <c:pt idx="59">
                  <c:v>-252</c:v>
                </c:pt>
                <c:pt idx="60">
                  <c:v>-41</c:v>
                </c:pt>
                <c:pt idx="61">
                  <c:v>-154.5</c:v>
                </c:pt>
                <c:pt idx="62">
                  <c:v>25.899999999999977</c:v>
                </c:pt>
                <c:pt idx="63">
                  <c:v>363.6</c:v>
                </c:pt>
                <c:pt idx="64">
                  <c:v>-85.5</c:v>
                </c:pt>
                <c:pt idx="65">
                  <c:v>-30.5</c:v>
                </c:pt>
                <c:pt idx="66">
                  <c:v>-270</c:v>
                </c:pt>
                <c:pt idx="67">
                  <c:v>416.1</c:v>
                </c:pt>
                <c:pt idx="68">
                  <c:v>110.1</c:v>
                </c:pt>
                <c:pt idx="69">
                  <c:v>-497.3</c:v>
                </c:pt>
                <c:pt idx="70">
                  <c:v>166.10000000000002</c:v>
                </c:pt>
                <c:pt idx="71">
                  <c:v>52</c:v>
                </c:pt>
                <c:pt idx="72">
                  <c:v>-144</c:v>
                </c:pt>
                <c:pt idx="73">
                  <c:v>327</c:v>
                </c:pt>
                <c:pt idx="74">
                  <c:v>-273</c:v>
                </c:pt>
                <c:pt idx="75">
                  <c:v>301.60000000000002</c:v>
                </c:pt>
                <c:pt idx="76">
                  <c:v>-410.6</c:v>
                </c:pt>
                <c:pt idx="77">
                  <c:v>552</c:v>
                </c:pt>
                <c:pt idx="78">
                  <c:v>-437</c:v>
                </c:pt>
                <c:pt idx="79">
                  <c:v>475.7</c:v>
                </c:pt>
                <c:pt idx="80">
                  <c:v>-487.7</c:v>
                </c:pt>
                <c:pt idx="81">
                  <c:v>68</c:v>
                </c:pt>
                <c:pt idx="82">
                  <c:v>143.1</c:v>
                </c:pt>
                <c:pt idx="83">
                  <c:v>-253.9</c:v>
                </c:pt>
                <c:pt idx="84">
                  <c:v>144.80000000000001</c:v>
                </c:pt>
                <c:pt idx="85">
                  <c:v>412</c:v>
                </c:pt>
                <c:pt idx="86">
                  <c:v>-256</c:v>
                </c:pt>
                <c:pt idx="87">
                  <c:v>-138</c:v>
                </c:pt>
                <c:pt idx="88">
                  <c:v>157</c:v>
                </c:pt>
                <c:pt idx="89">
                  <c:v>-35</c:v>
                </c:pt>
                <c:pt idx="90">
                  <c:v>-180</c:v>
                </c:pt>
                <c:pt idx="91">
                  <c:v>323</c:v>
                </c:pt>
                <c:pt idx="92">
                  <c:v>264</c:v>
                </c:pt>
                <c:pt idx="93">
                  <c:v>-923</c:v>
                </c:pt>
                <c:pt idx="94">
                  <c:v>-209</c:v>
                </c:pt>
                <c:pt idx="95">
                  <c:v>207</c:v>
                </c:pt>
                <c:pt idx="96">
                  <c:v>152</c:v>
                </c:pt>
                <c:pt idx="97">
                  <c:v>562</c:v>
                </c:pt>
                <c:pt idx="98">
                  <c:v>-176.65</c:v>
                </c:pt>
                <c:pt idx="99">
                  <c:v>81.22</c:v>
                </c:pt>
                <c:pt idx="100">
                  <c:v>-71.58</c:v>
                </c:pt>
                <c:pt idx="101">
                  <c:v>143.22000000000003</c:v>
                </c:pt>
                <c:pt idx="102">
                  <c:v>-231.97</c:v>
                </c:pt>
                <c:pt idx="103">
                  <c:v>79.930000000000007</c:v>
                </c:pt>
                <c:pt idx="104">
                  <c:v>-41.88</c:v>
                </c:pt>
                <c:pt idx="105">
                  <c:v>423.58</c:v>
                </c:pt>
                <c:pt idx="106">
                  <c:v>-584.02</c:v>
                </c:pt>
                <c:pt idx="107">
                  <c:v>356.81</c:v>
                </c:pt>
                <c:pt idx="108">
                  <c:v>-12.789999999999992</c:v>
                </c:pt>
                <c:pt idx="109">
                  <c:v>-56.580000000000013</c:v>
                </c:pt>
                <c:pt idx="110">
                  <c:v>31.140000000000015</c:v>
                </c:pt>
                <c:pt idx="111">
                  <c:v>-4.4300000000000068</c:v>
                </c:pt>
                <c:pt idx="112">
                  <c:v>0.5</c:v>
                </c:pt>
                <c:pt idx="113">
                  <c:v>-127.6</c:v>
                </c:pt>
                <c:pt idx="114">
                  <c:v>47.199999999999989</c:v>
                </c:pt>
                <c:pt idx="115">
                  <c:v>-35.599999999999994</c:v>
                </c:pt>
                <c:pt idx="116">
                  <c:v>-229.1</c:v>
                </c:pt>
                <c:pt idx="117">
                  <c:v>-383.6</c:v>
                </c:pt>
                <c:pt idx="118">
                  <c:v>358.30000000000007</c:v>
                </c:pt>
                <c:pt idx="119">
                  <c:v>342.9</c:v>
                </c:pt>
                <c:pt idx="120">
                  <c:v>-19.199999999999989</c:v>
                </c:pt>
                <c:pt idx="121">
                  <c:v>-242.9</c:v>
                </c:pt>
                <c:pt idx="122">
                  <c:v>-25.590000000000003</c:v>
                </c:pt>
                <c:pt idx="123">
                  <c:v>-68.34</c:v>
                </c:pt>
                <c:pt idx="124">
                  <c:v>59.56</c:v>
                </c:pt>
                <c:pt idx="125">
                  <c:v>361.26</c:v>
                </c:pt>
                <c:pt idx="126">
                  <c:v>-207.12</c:v>
                </c:pt>
                <c:pt idx="127">
                  <c:v>-194.49</c:v>
                </c:pt>
                <c:pt idx="128">
                  <c:v>230.69</c:v>
                </c:pt>
                <c:pt idx="129">
                  <c:v>-81.080000000000013</c:v>
                </c:pt>
                <c:pt idx="130">
                  <c:v>163.51000000000002</c:v>
                </c:pt>
                <c:pt idx="131">
                  <c:v>-128</c:v>
                </c:pt>
                <c:pt idx="132">
                  <c:v>328.17</c:v>
                </c:pt>
                <c:pt idx="133">
                  <c:v>-70.690000000000055</c:v>
                </c:pt>
              </c:numCache>
            </c:numRef>
          </c:val>
          <c:smooth val="0"/>
          <c:extLst>
            <c:ext xmlns:c16="http://schemas.microsoft.com/office/drawing/2014/chart" uri="{C3380CC4-5D6E-409C-BE32-E72D297353CC}">
              <c16:uniqueId val="{00000000-28FD-47D7-87EA-33389616D031}"/>
            </c:ext>
          </c:extLst>
        </c:ser>
        <c:dLbls>
          <c:showLegendKey val="0"/>
          <c:showVal val="0"/>
          <c:showCatName val="0"/>
          <c:showSerName val="0"/>
          <c:showPercent val="0"/>
          <c:showBubbleSize val="0"/>
        </c:dLbls>
        <c:smooth val="0"/>
        <c:axId val="531187823"/>
        <c:axId val="531190735"/>
      </c:lineChart>
      <c:catAx>
        <c:axId val="531187823"/>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90735"/>
        <c:crosses val="max"/>
        <c:auto val="1"/>
        <c:lblAlgn val="ctr"/>
        <c:lblOffset val="100"/>
        <c:noMultiLvlLbl val="0"/>
      </c:catAx>
      <c:valAx>
        <c:axId val="531190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87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DİBS Değişim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'Menkul Kıymet - Güncel'!$G$145:$G$304</c:f>
              <c:numCache>
                <c:formatCode>#,##0.00</c:formatCode>
                <c:ptCount val="160"/>
                <c:pt idx="0">
                  <c:v>10.219999999999999</c:v>
                </c:pt>
                <c:pt idx="1">
                  <c:v>-41.4</c:v>
                </c:pt>
                <c:pt idx="2">
                  <c:v>30.4</c:v>
                </c:pt>
                <c:pt idx="3">
                  <c:v>12.8</c:v>
                </c:pt>
                <c:pt idx="4">
                  <c:v>30</c:v>
                </c:pt>
                <c:pt idx="5">
                  <c:v>-83.5</c:v>
                </c:pt>
                <c:pt idx="6">
                  <c:v>19.7</c:v>
                </c:pt>
                <c:pt idx="7">
                  <c:v>-1.8999999999999995</c:v>
                </c:pt>
                <c:pt idx="8">
                  <c:v>28.599999999999998</c:v>
                </c:pt>
                <c:pt idx="9">
                  <c:v>-11.099999999999998</c:v>
                </c:pt>
                <c:pt idx="10">
                  <c:v>-7.3000000000000007</c:v>
                </c:pt>
                <c:pt idx="11">
                  <c:v>-21.75</c:v>
                </c:pt>
                <c:pt idx="12">
                  <c:v>395.23</c:v>
                </c:pt>
                <c:pt idx="13">
                  <c:v>-402.98</c:v>
                </c:pt>
                <c:pt idx="14">
                  <c:v>-172.8</c:v>
                </c:pt>
                <c:pt idx="15">
                  <c:v>292.60000000000002</c:v>
                </c:pt>
                <c:pt idx="16">
                  <c:v>-73.599999999999994</c:v>
                </c:pt>
                <c:pt idx="17">
                  <c:v>-54.5</c:v>
                </c:pt>
                <c:pt idx="18">
                  <c:v>35.199999999999996</c:v>
                </c:pt>
                <c:pt idx="19">
                  <c:v>9.6</c:v>
                </c:pt>
                <c:pt idx="20">
                  <c:v>-18.899999999999999</c:v>
                </c:pt>
                <c:pt idx="21">
                  <c:v>37.6</c:v>
                </c:pt>
                <c:pt idx="22">
                  <c:v>103.8</c:v>
                </c:pt>
                <c:pt idx="23">
                  <c:v>-126.1</c:v>
                </c:pt>
                <c:pt idx="24">
                  <c:v>91.899999999999991</c:v>
                </c:pt>
                <c:pt idx="25">
                  <c:v>55.399999999999991</c:v>
                </c:pt>
                <c:pt idx="26">
                  <c:v>738.8</c:v>
                </c:pt>
                <c:pt idx="27">
                  <c:v>-710.1</c:v>
                </c:pt>
                <c:pt idx="28">
                  <c:v>-147</c:v>
                </c:pt>
                <c:pt idx="29">
                  <c:v>-28.81</c:v>
                </c:pt>
                <c:pt idx="30">
                  <c:v>-50.989999999999995</c:v>
                </c:pt>
                <c:pt idx="31">
                  <c:v>469.9</c:v>
                </c:pt>
                <c:pt idx="32">
                  <c:v>-464.3</c:v>
                </c:pt>
                <c:pt idx="33">
                  <c:v>-10.900000000000006</c:v>
                </c:pt>
                <c:pt idx="34">
                  <c:v>37.200000000000003</c:v>
                </c:pt>
                <c:pt idx="35">
                  <c:v>27.5</c:v>
                </c:pt>
                <c:pt idx="36">
                  <c:v>46.9</c:v>
                </c:pt>
                <c:pt idx="37">
                  <c:v>-31.799999999999997</c:v>
                </c:pt>
                <c:pt idx="38">
                  <c:v>-83</c:v>
                </c:pt>
                <c:pt idx="39">
                  <c:v>-205.1</c:v>
                </c:pt>
                <c:pt idx="40">
                  <c:v>189.4</c:v>
                </c:pt>
                <c:pt idx="41">
                  <c:v>-33.700000000000003</c:v>
                </c:pt>
                <c:pt idx="42">
                  <c:v>214.8</c:v>
                </c:pt>
                <c:pt idx="43">
                  <c:v>-24.599999999999994</c:v>
                </c:pt>
                <c:pt idx="44">
                  <c:v>-48.220000000000006</c:v>
                </c:pt>
                <c:pt idx="45">
                  <c:v>76.94</c:v>
                </c:pt>
                <c:pt idx="46">
                  <c:v>488.38</c:v>
                </c:pt>
                <c:pt idx="47">
                  <c:v>157.5</c:v>
                </c:pt>
                <c:pt idx="48">
                  <c:v>2071</c:v>
                </c:pt>
                <c:pt idx="49">
                  <c:v>-1493</c:v>
                </c:pt>
                <c:pt idx="50">
                  <c:v>231</c:v>
                </c:pt>
                <c:pt idx="51">
                  <c:v>-1476</c:v>
                </c:pt>
                <c:pt idx="52">
                  <c:v>446</c:v>
                </c:pt>
                <c:pt idx="53">
                  <c:v>251</c:v>
                </c:pt>
                <c:pt idx="54">
                  <c:v>-757</c:v>
                </c:pt>
                <c:pt idx="55">
                  <c:v>-713</c:v>
                </c:pt>
                <c:pt idx="56">
                  <c:v>2159</c:v>
                </c:pt>
                <c:pt idx="57">
                  <c:v>-585</c:v>
                </c:pt>
                <c:pt idx="58">
                  <c:v>-1595</c:v>
                </c:pt>
                <c:pt idx="59">
                  <c:v>2060</c:v>
                </c:pt>
                <c:pt idx="60">
                  <c:v>-1522</c:v>
                </c:pt>
                <c:pt idx="61">
                  <c:v>179.6</c:v>
                </c:pt>
                <c:pt idx="62">
                  <c:v>1386.4</c:v>
                </c:pt>
                <c:pt idx="63">
                  <c:v>-2430</c:v>
                </c:pt>
                <c:pt idx="64">
                  <c:v>1708.9</c:v>
                </c:pt>
                <c:pt idx="65">
                  <c:v>-1545.9</c:v>
                </c:pt>
                <c:pt idx="66">
                  <c:v>2509</c:v>
                </c:pt>
                <c:pt idx="67">
                  <c:v>-64</c:v>
                </c:pt>
                <c:pt idx="68">
                  <c:v>-2025</c:v>
                </c:pt>
                <c:pt idx="69">
                  <c:v>319</c:v>
                </c:pt>
                <c:pt idx="70">
                  <c:v>324</c:v>
                </c:pt>
                <c:pt idx="71">
                  <c:v>-85</c:v>
                </c:pt>
                <c:pt idx="72">
                  <c:v>-74</c:v>
                </c:pt>
                <c:pt idx="73">
                  <c:v>580</c:v>
                </c:pt>
                <c:pt idx="74">
                  <c:v>-472</c:v>
                </c:pt>
                <c:pt idx="75">
                  <c:v>1478</c:v>
                </c:pt>
                <c:pt idx="76">
                  <c:v>-2441</c:v>
                </c:pt>
                <c:pt idx="77">
                  <c:v>1424</c:v>
                </c:pt>
                <c:pt idx="78">
                  <c:v>-712</c:v>
                </c:pt>
                <c:pt idx="79">
                  <c:v>-141</c:v>
                </c:pt>
                <c:pt idx="80">
                  <c:v>579</c:v>
                </c:pt>
                <c:pt idx="81">
                  <c:v>-582</c:v>
                </c:pt>
                <c:pt idx="82">
                  <c:v>433</c:v>
                </c:pt>
                <c:pt idx="83">
                  <c:v>273</c:v>
                </c:pt>
                <c:pt idx="84">
                  <c:v>779</c:v>
                </c:pt>
                <c:pt idx="85">
                  <c:v>-857</c:v>
                </c:pt>
                <c:pt idx="86">
                  <c:v>-1064</c:v>
                </c:pt>
                <c:pt idx="87">
                  <c:v>-808</c:v>
                </c:pt>
                <c:pt idx="88">
                  <c:v>3341</c:v>
                </c:pt>
                <c:pt idx="89">
                  <c:v>-1672</c:v>
                </c:pt>
                <c:pt idx="90">
                  <c:v>-126</c:v>
                </c:pt>
                <c:pt idx="91">
                  <c:v>-212</c:v>
                </c:pt>
                <c:pt idx="92">
                  <c:v>1624</c:v>
                </c:pt>
                <c:pt idx="93">
                  <c:v>-1904</c:v>
                </c:pt>
                <c:pt idx="94">
                  <c:v>-1861</c:v>
                </c:pt>
                <c:pt idx="95">
                  <c:v>300</c:v>
                </c:pt>
                <c:pt idx="96">
                  <c:v>-804</c:v>
                </c:pt>
                <c:pt idx="97">
                  <c:v>1834</c:v>
                </c:pt>
                <c:pt idx="98">
                  <c:v>1446.74</c:v>
                </c:pt>
                <c:pt idx="99">
                  <c:v>-1638.64</c:v>
                </c:pt>
                <c:pt idx="100">
                  <c:v>2095.6400000000003</c:v>
                </c:pt>
                <c:pt idx="101">
                  <c:v>941.81</c:v>
                </c:pt>
                <c:pt idx="102">
                  <c:v>-1727.2</c:v>
                </c:pt>
                <c:pt idx="103">
                  <c:v>-481.88</c:v>
                </c:pt>
                <c:pt idx="104">
                  <c:v>-1303.55</c:v>
                </c:pt>
                <c:pt idx="105">
                  <c:v>2216.6799999999998</c:v>
                </c:pt>
                <c:pt idx="106">
                  <c:v>106</c:v>
                </c:pt>
                <c:pt idx="107">
                  <c:v>-380.49</c:v>
                </c:pt>
                <c:pt idx="108">
                  <c:v>2071.9</c:v>
                </c:pt>
                <c:pt idx="109">
                  <c:v>-2870.0200000000004</c:v>
                </c:pt>
                <c:pt idx="110">
                  <c:v>528.98</c:v>
                </c:pt>
                <c:pt idx="111">
                  <c:v>235.03</c:v>
                </c:pt>
                <c:pt idx="112">
                  <c:v>-262.2</c:v>
                </c:pt>
                <c:pt idx="113">
                  <c:v>-425.8</c:v>
                </c:pt>
                <c:pt idx="114">
                  <c:v>1516</c:v>
                </c:pt>
                <c:pt idx="115">
                  <c:v>-1002.5</c:v>
                </c:pt>
                <c:pt idx="116">
                  <c:v>666.8</c:v>
                </c:pt>
                <c:pt idx="117">
                  <c:v>-1548.4</c:v>
                </c:pt>
                <c:pt idx="118">
                  <c:v>1373</c:v>
                </c:pt>
                <c:pt idx="119">
                  <c:v>-180.29999999999995</c:v>
                </c:pt>
                <c:pt idx="120">
                  <c:v>201.60000000000002</c:v>
                </c:pt>
                <c:pt idx="121">
                  <c:v>-967.7</c:v>
                </c:pt>
                <c:pt idx="122">
                  <c:v>666.25</c:v>
                </c:pt>
                <c:pt idx="123">
                  <c:v>-156.66999999999999</c:v>
                </c:pt>
                <c:pt idx="124">
                  <c:v>-592.91</c:v>
                </c:pt>
                <c:pt idx="125">
                  <c:v>928.38</c:v>
                </c:pt>
                <c:pt idx="126">
                  <c:v>-175.06</c:v>
                </c:pt>
                <c:pt idx="127">
                  <c:v>188.3</c:v>
                </c:pt>
                <c:pt idx="128">
                  <c:v>-260.71000000000004</c:v>
                </c:pt>
                <c:pt idx="129">
                  <c:v>355.40999999999997</c:v>
                </c:pt>
                <c:pt idx="130">
                  <c:v>-618.14</c:v>
                </c:pt>
                <c:pt idx="131">
                  <c:v>363.25</c:v>
                </c:pt>
                <c:pt idx="132">
                  <c:v>-136.83000000000001</c:v>
                </c:pt>
                <c:pt idx="133">
                  <c:v>-438.73</c:v>
                </c:pt>
              </c:numCache>
            </c:numRef>
          </c:val>
          <c:smooth val="0"/>
          <c:extLst>
            <c:ext xmlns:c16="http://schemas.microsoft.com/office/drawing/2014/chart" uri="{C3380CC4-5D6E-409C-BE32-E72D297353CC}">
              <c16:uniqueId val="{00000000-FCA7-49A8-9C0E-68C4E1847A27}"/>
            </c:ext>
          </c:extLst>
        </c:ser>
        <c:dLbls>
          <c:showLegendKey val="0"/>
          <c:showVal val="0"/>
          <c:showCatName val="0"/>
          <c:showSerName val="0"/>
          <c:showPercent val="0"/>
          <c:showBubbleSize val="0"/>
        </c:dLbls>
        <c:smooth val="0"/>
        <c:axId val="531157039"/>
        <c:axId val="531174927"/>
      </c:lineChart>
      <c:catAx>
        <c:axId val="531157039"/>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74927"/>
        <c:crosses val="max"/>
        <c:auto val="1"/>
        <c:lblAlgn val="ctr"/>
        <c:lblOffset val="100"/>
        <c:noMultiLvlLbl val="0"/>
      </c:catAx>
      <c:valAx>
        <c:axId val="531174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57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4w - 13w corr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'Menkul Kıymet - Güncel'!$H$145:$H$305</c:f>
              <c:numCache>
                <c:formatCode>#,##0.00</c:formatCode>
                <c:ptCount val="161"/>
                <c:pt idx="0">
                  <c:v>0.68843126246457376</c:v>
                </c:pt>
                <c:pt idx="1">
                  <c:v>-4.66461645748939E-2</c:v>
                </c:pt>
                <c:pt idx="2">
                  <c:v>-0.22719486480932019</c:v>
                </c:pt>
                <c:pt idx="3">
                  <c:v>-0.47072205965701142</c:v>
                </c:pt>
                <c:pt idx="4">
                  <c:v>-0.44589652386660045</c:v>
                </c:pt>
                <c:pt idx="5">
                  <c:v>0.1483322796758717</c:v>
                </c:pt>
                <c:pt idx="6">
                  <c:v>0.6430538842550676</c:v>
                </c:pt>
                <c:pt idx="7">
                  <c:v>0.85101650101709836</c:v>
                </c:pt>
                <c:pt idx="8">
                  <c:v>-0.30377546895225471</c:v>
                </c:pt>
                <c:pt idx="9">
                  <c:v>-0.32550568814661185</c:v>
                </c:pt>
                <c:pt idx="10">
                  <c:v>-0.10388754993258051</c:v>
                </c:pt>
                <c:pt idx="11">
                  <c:v>0.96287520930615644</c:v>
                </c:pt>
                <c:pt idx="12">
                  <c:v>0.90042330583168151</c:v>
                </c:pt>
                <c:pt idx="13">
                  <c:v>0.80341205701597729</c:v>
                </c:pt>
                <c:pt idx="14">
                  <c:v>0.5774937620811974</c:v>
                </c:pt>
                <c:pt idx="15">
                  <c:v>0.93772400823414914</c:v>
                </c:pt>
                <c:pt idx="16">
                  <c:v>0.11551040511104349</c:v>
                </c:pt>
                <c:pt idx="17">
                  <c:v>8.0864222217650841E-2</c:v>
                </c:pt>
                <c:pt idx="18">
                  <c:v>0.86549240523382365</c:v>
                </c:pt>
                <c:pt idx="19">
                  <c:v>0.71370346575784493</c:v>
                </c:pt>
                <c:pt idx="20">
                  <c:v>0.76969220649091297</c:v>
                </c:pt>
                <c:pt idx="21">
                  <c:v>0.683623425815441</c:v>
                </c:pt>
                <c:pt idx="22">
                  <c:v>0.38917357630174981</c:v>
                </c:pt>
                <c:pt idx="23">
                  <c:v>-5.8698692405551568E-2</c:v>
                </c:pt>
                <c:pt idx="24">
                  <c:v>-0.20396050547670094</c:v>
                </c:pt>
                <c:pt idx="25">
                  <c:v>0.34552672651401395</c:v>
                </c:pt>
                <c:pt idx="26">
                  <c:v>0.90620334747818454</c:v>
                </c:pt>
                <c:pt idx="27">
                  <c:v>0.86837407648390641</c:v>
                </c:pt>
                <c:pt idx="28">
                  <c:v>0.84106866368978339</c:v>
                </c:pt>
                <c:pt idx="29">
                  <c:v>0.87910642253414306</c:v>
                </c:pt>
                <c:pt idx="30">
                  <c:v>0.93131853164177347</c:v>
                </c:pt>
                <c:pt idx="31">
                  <c:v>0.59242666163489255</c:v>
                </c:pt>
                <c:pt idx="32">
                  <c:v>0.48890122800253671</c:v>
                </c:pt>
                <c:pt idx="33">
                  <c:v>0.43956973846184699</c:v>
                </c:pt>
                <c:pt idx="34">
                  <c:v>0.54862430869531131</c:v>
                </c:pt>
                <c:pt idx="35">
                  <c:v>-0.38200026221953542</c:v>
                </c:pt>
                <c:pt idx="36">
                  <c:v>-0.70419903003364281</c:v>
                </c:pt>
                <c:pt idx="37">
                  <c:v>-0.72682354605683974</c:v>
                </c:pt>
                <c:pt idx="38">
                  <c:v>0.27148050637758059</c:v>
                </c:pt>
                <c:pt idx="39">
                  <c:v>0.95047447096426185</c:v>
                </c:pt>
                <c:pt idx="40">
                  <c:v>0.92414760679030561</c:v>
                </c:pt>
                <c:pt idx="41">
                  <c:v>0.39307400363687206</c:v>
                </c:pt>
                <c:pt idx="42">
                  <c:v>0.58938769219484033</c:v>
                </c:pt>
                <c:pt idx="43">
                  <c:v>0.25705607600797376</c:v>
                </c:pt>
                <c:pt idx="44">
                  <c:v>-0.52208954108430472</c:v>
                </c:pt>
                <c:pt idx="45">
                  <c:v>-0.26259845726465525</c:v>
                </c:pt>
                <c:pt idx="46">
                  <c:v>-0.6028895305799572</c:v>
                </c:pt>
                <c:pt idx="47">
                  <c:v>0.27073650492393714</c:v>
                </c:pt>
                <c:pt idx="48">
                  <c:v>0.33091838813088253</c:v>
                </c:pt>
                <c:pt idx="49">
                  <c:v>8.1924772188600919E-2</c:v>
                </c:pt>
                <c:pt idx="50">
                  <c:v>-0.16338863786713267</c:v>
                </c:pt>
                <c:pt idx="51">
                  <c:v>0.95198130333806419</c:v>
                </c:pt>
                <c:pt idx="52">
                  <c:v>0.93858338443910416</c:v>
                </c:pt>
                <c:pt idx="53">
                  <c:v>0.92960021963569439</c:v>
                </c:pt>
                <c:pt idx="54">
                  <c:v>-0.44731389004089733</c:v>
                </c:pt>
                <c:pt idx="55">
                  <c:v>-0.73499282202127159</c:v>
                </c:pt>
                <c:pt idx="56">
                  <c:v>0.44151682972255674</c:v>
                </c:pt>
                <c:pt idx="57">
                  <c:v>0.95139182508669251</c:v>
                </c:pt>
                <c:pt idx="58">
                  <c:v>0.42053149855107885</c:v>
                </c:pt>
                <c:pt idx="59">
                  <c:v>-0.36821007200358347</c:v>
                </c:pt>
                <c:pt idx="60">
                  <c:v>-0.55633253389079651</c:v>
                </c:pt>
                <c:pt idx="61">
                  <c:v>-0.35937345309724311</c:v>
                </c:pt>
                <c:pt idx="62">
                  <c:v>0.12833808479533793</c:v>
                </c:pt>
                <c:pt idx="63">
                  <c:v>-0.784655467016102</c:v>
                </c:pt>
                <c:pt idx="64">
                  <c:v>-0.57533721313348984</c:v>
                </c:pt>
                <c:pt idx="65">
                  <c:v>-0.79298485314544609</c:v>
                </c:pt>
                <c:pt idx="66">
                  <c:v>-0.82510984555384759</c:v>
                </c:pt>
                <c:pt idx="67">
                  <c:v>-0.19641539720779455</c:v>
                </c:pt>
                <c:pt idx="68">
                  <c:v>-0.43286624813680552</c:v>
                </c:pt>
                <c:pt idx="69">
                  <c:v>-0.25328723450076829</c:v>
                </c:pt>
                <c:pt idx="70">
                  <c:v>0.17845751181860348</c:v>
                </c:pt>
                <c:pt idx="71">
                  <c:v>-0.59592508670775612</c:v>
                </c:pt>
                <c:pt idx="72">
                  <c:v>0.86923626201654502</c:v>
                </c:pt>
                <c:pt idx="73">
                  <c:v>0.93786008380696362</c:v>
                </c:pt>
                <c:pt idx="74">
                  <c:v>0.93622448832445282</c:v>
                </c:pt>
                <c:pt idx="75">
                  <c:v>0.85691496462963601</c:v>
                </c:pt>
                <c:pt idx="76">
                  <c:v>0.91516221418258303</c:v>
                </c:pt>
                <c:pt idx="77">
                  <c:v>0.76719240398046495</c:v>
                </c:pt>
                <c:pt idx="78">
                  <c:v>0.79715073555054372</c:v>
                </c:pt>
                <c:pt idx="79">
                  <c:v>0.67006280410317809</c:v>
                </c:pt>
                <c:pt idx="80">
                  <c:v>3.6796156825038055E-2</c:v>
                </c:pt>
                <c:pt idx="81">
                  <c:v>-0.52326278716524932</c:v>
                </c:pt>
                <c:pt idx="82">
                  <c:v>-0.52880424306337614</c:v>
                </c:pt>
                <c:pt idx="83">
                  <c:v>-0.39443118968900043</c:v>
                </c:pt>
                <c:pt idx="84">
                  <c:v>-4.7292324702782655E-2</c:v>
                </c:pt>
                <c:pt idx="85">
                  <c:v>-0.31195878345354178</c:v>
                </c:pt>
                <c:pt idx="86">
                  <c:v>-0.29010038896053475</c:v>
                </c:pt>
                <c:pt idx="87">
                  <c:v>0.15370087881029132</c:v>
                </c:pt>
                <c:pt idx="88">
                  <c:v>0.47488929325222401</c:v>
                </c:pt>
                <c:pt idx="89">
                  <c:v>0.76562758626817184</c:v>
                </c:pt>
                <c:pt idx="90">
                  <c:v>0.66766285854348684</c:v>
                </c:pt>
                <c:pt idx="91">
                  <c:v>8.9943583636802313E-2</c:v>
                </c:pt>
                <c:pt idx="92">
                  <c:v>0.77303746945499507</c:v>
                </c:pt>
                <c:pt idx="93">
                  <c:v>0.81066705447022469</c:v>
                </c:pt>
                <c:pt idx="94">
                  <c:v>0.89655824342104229</c:v>
                </c:pt>
                <c:pt idx="95">
                  <c:v>0.92243407027987379</c:v>
                </c:pt>
                <c:pt idx="96">
                  <c:v>-0.11285800211587174</c:v>
                </c:pt>
                <c:pt idx="97">
                  <c:v>0.75056207324717861</c:v>
                </c:pt>
                <c:pt idx="98">
                  <c:v>0.70758084741285698</c:v>
                </c:pt>
                <c:pt idx="99">
                  <c:v>0.67751264979426695</c:v>
                </c:pt>
                <c:pt idx="100">
                  <c:v>-0.81635483181380297</c:v>
                </c:pt>
                <c:pt idx="101">
                  <c:v>0.2650824464269862</c:v>
                </c:pt>
                <c:pt idx="102">
                  <c:v>0.30238634207286785</c:v>
                </c:pt>
                <c:pt idx="103">
                  <c:v>0.81647752376518656</c:v>
                </c:pt>
                <c:pt idx="104">
                  <c:v>0.77043163678501603</c:v>
                </c:pt>
                <c:pt idx="105">
                  <c:v>0.58306094489023874</c:v>
                </c:pt>
                <c:pt idx="106">
                  <c:v>0.21954114811802647</c:v>
                </c:pt>
                <c:pt idx="107">
                  <c:v>0.24571694259907023</c:v>
                </c:pt>
                <c:pt idx="108">
                  <c:v>-4.1571761193227655E-3</c:v>
                </c:pt>
                <c:pt idx="109">
                  <c:v>0.12283537507965257</c:v>
                </c:pt>
                <c:pt idx="110">
                  <c:v>0.60023046799887725</c:v>
                </c:pt>
                <c:pt idx="111">
                  <c:v>0.91480423113758413</c:v>
                </c:pt>
                <c:pt idx="112">
                  <c:v>0.89585175117399052</c:v>
                </c:pt>
                <c:pt idx="113">
                  <c:v>0.90479228901864606</c:v>
                </c:pt>
                <c:pt idx="114">
                  <c:v>0.12314348249163742</c:v>
                </c:pt>
                <c:pt idx="115">
                  <c:v>0.15707447512046863</c:v>
                </c:pt>
                <c:pt idx="116">
                  <c:v>-0.21200479612292811</c:v>
                </c:pt>
                <c:pt idx="117">
                  <c:v>0.78280780953602558</c:v>
                </c:pt>
                <c:pt idx="118">
                  <c:v>0.64190321871503142</c:v>
                </c:pt>
                <c:pt idx="119">
                  <c:v>0.72653572133554001</c:v>
                </c:pt>
                <c:pt idx="120">
                  <c:v>0.84132481159823025</c:v>
                </c:pt>
                <c:pt idx="121">
                  <c:v>0.31865638559860654</c:v>
                </c:pt>
                <c:pt idx="122">
                  <c:v>0.67838885446299191</c:v>
                </c:pt>
                <c:pt idx="123">
                  <c:v>0.58356012798965973</c:v>
                </c:pt>
                <c:pt idx="124">
                  <c:v>-0.45301522877327977</c:v>
                </c:pt>
                <c:pt idx="125">
                  <c:v>0.56379421586334089</c:v>
                </c:pt>
                <c:pt idx="126">
                  <c:v>0.69100171057979709</c:v>
                </c:pt>
                <c:pt idx="127">
                  <c:v>0.41887495029706684</c:v>
                </c:pt>
                <c:pt idx="128">
                  <c:v>-0.10225532256567912</c:v>
                </c:pt>
                <c:pt idx="129">
                  <c:v>-0.63397625386668521</c:v>
                </c:pt>
                <c:pt idx="130">
                  <c:v>-0.81133466406217225</c:v>
                </c:pt>
                <c:pt idx="131">
                  <c:v>-0.97709219996638219</c:v>
                </c:pt>
                <c:pt idx="132">
                  <c:v>-0.5853617431273247</c:v>
                </c:pt>
                <c:pt idx="133">
                  <c:v>-0.43263473219841792</c:v>
                </c:pt>
              </c:numCache>
            </c:numRef>
          </c:val>
          <c:smooth val="0"/>
          <c:extLst>
            <c:ext xmlns:c16="http://schemas.microsoft.com/office/drawing/2014/chart" uri="{C3380CC4-5D6E-409C-BE32-E72D297353CC}">
              <c16:uniqueId val="{00000000-C5F3-4C2F-8773-E239E7E8756E}"/>
            </c:ext>
          </c:extLst>
        </c:ser>
        <c:ser>
          <c:idx val="1"/>
          <c:order val="1"/>
          <c:spPr>
            <a:ln w="28575" cap="rnd">
              <a:solidFill>
                <a:schemeClr val="accent2"/>
              </a:solidFill>
              <a:round/>
            </a:ln>
            <a:effectLst/>
          </c:spPr>
          <c:marker>
            <c:symbol val="none"/>
          </c:marker>
          <c:val>
            <c:numRef>
              <c:f>'Menkul Kıymet - Güncel'!$I$145:$I$266</c:f>
              <c:numCache>
                <c:formatCode>#,##0.00</c:formatCode>
                <c:ptCount val="122"/>
                <c:pt idx="0">
                  <c:v>0.11623295125172746</c:v>
                </c:pt>
                <c:pt idx="1">
                  <c:v>-2.594388977135462E-2</c:v>
                </c:pt>
                <c:pt idx="2">
                  <c:v>0.13182555953287248</c:v>
                </c:pt>
                <c:pt idx="3">
                  <c:v>0.19341200694959129</c:v>
                </c:pt>
                <c:pt idx="4">
                  <c:v>0.31464030369747675</c:v>
                </c:pt>
                <c:pt idx="5">
                  <c:v>0.28708177646335764</c:v>
                </c:pt>
                <c:pt idx="6">
                  <c:v>0.28148518596742922</c:v>
                </c:pt>
                <c:pt idx="7">
                  <c:v>0.3260649025243742</c:v>
                </c:pt>
                <c:pt idx="8">
                  <c:v>0.27666973208068218</c:v>
                </c:pt>
                <c:pt idx="9">
                  <c:v>0.12426019586904533</c:v>
                </c:pt>
                <c:pt idx="10">
                  <c:v>0.11589774808748921</c:v>
                </c:pt>
                <c:pt idx="11">
                  <c:v>0.28435420354904106</c:v>
                </c:pt>
                <c:pt idx="12">
                  <c:v>0.25518642551467985</c:v>
                </c:pt>
                <c:pt idx="13">
                  <c:v>0.28655082708302088</c:v>
                </c:pt>
                <c:pt idx="14">
                  <c:v>0.35895692020538922</c:v>
                </c:pt>
                <c:pt idx="15">
                  <c:v>0.41699161380326016</c:v>
                </c:pt>
                <c:pt idx="16">
                  <c:v>0.40705362145921886</c:v>
                </c:pt>
                <c:pt idx="17">
                  <c:v>0.4142750697718145</c:v>
                </c:pt>
                <c:pt idx="18">
                  <c:v>0.45617179398289875</c:v>
                </c:pt>
                <c:pt idx="19">
                  <c:v>0.48239706493277357</c:v>
                </c:pt>
                <c:pt idx="20">
                  <c:v>0.54744795622443287</c:v>
                </c:pt>
                <c:pt idx="21">
                  <c:v>0.56866403044530189</c:v>
                </c:pt>
                <c:pt idx="22">
                  <c:v>0.57338767333077145</c:v>
                </c:pt>
                <c:pt idx="23">
                  <c:v>0.5326994229629427</c:v>
                </c:pt>
                <c:pt idx="24">
                  <c:v>0.58994290209556755</c:v>
                </c:pt>
                <c:pt idx="25">
                  <c:v>0.52090267235154497</c:v>
                </c:pt>
                <c:pt idx="26">
                  <c:v>0.77779086505041095</c:v>
                </c:pt>
                <c:pt idx="27">
                  <c:v>0.76389162463072313</c:v>
                </c:pt>
                <c:pt idx="28">
                  <c:v>0.75455961369810853</c:v>
                </c:pt>
                <c:pt idx="29">
                  <c:v>0.75815600408677875</c:v>
                </c:pt>
                <c:pt idx="30">
                  <c:v>0.74783817455031798</c:v>
                </c:pt>
                <c:pt idx="31">
                  <c:v>0.7144778104795515</c:v>
                </c:pt>
                <c:pt idx="32">
                  <c:v>0.69108591222976856</c:v>
                </c:pt>
                <c:pt idx="33">
                  <c:v>0.68556393424431916</c:v>
                </c:pt>
                <c:pt idx="34">
                  <c:v>0.67762938259327943</c:v>
                </c:pt>
                <c:pt idx="35">
                  <c:v>0.69890529646151867</c:v>
                </c:pt>
                <c:pt idx="36">
                  <c:v>0.69549012575923319</c:v>
                </c:pt>
                <c:pt idx="37">
                  <c:v>0.69940896629710503</c:v>
                </c:pt>
                <c:pt idx="38">
                  <c:v>0.74316453222121648</c:v>
                </c:pt>
                <c:pt idx="39">
                  <c:v>0.61127091649634557</c:v>
                </c:pt>
                <c:pt idx="40">
                  <c:v>0.57184745411596616</c:v>
                </c:pt>
                <c:pt idx="41">
                  <c:v>0.31383783267540116</c:v>
                </c:pt>
                <c:pt idx="42">
                  <c:v>0.36140199889986685</c:v>
                </c:pt>
                <c:pt idx="43">
                  <c:v>0.38692682592267863</c:v>
                </c:pt>
                <c:pt idx="44">
                  <c:v>0.49257672441043243</c:v>
                </c:pt>
                <c:pt idx="45">
                  <c:v>0.35398288408423417</c:v>
                </c:pt>
                <c:pt idx="46">
                  <c:v>-3.9697424065002679E-2</c:v>
                </c:pt>
                <c:pt idx="47">
                  <c:v>0.22061677577082722</c:v>
                </c:pt>
                <c:pt idx="48">
                  <c:v>0.11617225471160381</c:v>
                </c:pt>
                <c:pt idx="49">
                  <c:v>-1.0848997197638903E-2</c:v>
                </c:pt>
                <c:pt idx="50">
                  <c:v>-6.1340005239938059E-2</c:v>
                </c:pt>
                <c:pt idx="51">
                  <c:v>9.0991478719674133E-3</c:v>
                </c:pt>
                <c:pt idx="52">
                  <c:v>-5.9551142958009728E-2</c:v>
                </c:pt>
                <c:pt idx="53">
                  <c:v>-0.1040337183210172</c:v>
                </c:pt>
                <c:pt idx="54">
                  <c:v>3.2082120341272641E-2</c:v>
                </c:pt>
                <c:pt idx="55">
                  <c:v>0.14979756629022567</c:v>
                </c:pt>
                <c:pt idx="56">
                  <c:v>0.33790158334477016</c:v>
                </c:pt>
                <c:pt idx="57">
                  <c:v>0.45119354560270403</c:v>
                </c:pt>
                <c:pt idx="58">
                  <c:v>0.26951687637083588</c:v>
                </c:pt>
                <c:pt idx="59">
                  <c:v>0.26461993478566315</c:v>
                </c:pt>
                <c:pt idx="60">
                  <c:v>0.30071338626370853</c:v>
                </c:pt>
                <c:pt idx="61">
                  <c:v>0.15866223553825037</c:v>
                </c:pt>
                <c:pt idx="62">
                  <c:v>0.12840002799664491</c:v>
                </c:pt>
                <c:pt idx="63">
                  <c:v>-0.12841762099217416</c:v>
                </c:pt>
                <c:pt idx="64">
                  <c:v>-0.15377335195254282</c:v>
                </c:pt>
                <c:pt idx="65">
                  <c:v>-0.17252181697728278</c:v>
                </c:pt>
                <c:pt idx="66">
                  <c:v>-0.23667696656720713</c:v>
                </c:pt>
                <c:pt idx="67">
                  <c:v>-0.11149802679620033</c:v>
                </c:pt>
                <c:pt idx="68">
                  <c:v>-0.29471454094442362</c:v>
                </c:pt>
                <c:pt idx="69">
                  <c:v>-0.37189211218546231</c:v>
                </c:pt>
                <c:pt idx="70">
                  <c:v>-0.38597158382774926</c:v>
                </c:pt>
                <c:pt idx="71">
                  <c:v>-0.31401770268330642</c:v>
                </c:pt>
                <c:pt idx="72">
                  <c:v>-0.30460922026281712</c:v>
                </c:pt>
                <c:pt idx="73">
                  <c:v>-0.26272209148437453</c:v>
                </c:pt>
                <c:pt idx="74">
                  <c:v>-0.31271069456695011</c:v>
                </c:pt>
                <c:pt idx="75">
                  <c:v>-1.8347917905991148E-2</c:v>
                </c:pt>
                <c:pt idx="76">
                  <c:v>0.2108616891620741</c:v>
                </c:pt>
                <c:pt idx="77">
                  <c:v>0.22216588911309268</c:v>
                </c:pt>
                <c:pt idx="78">
                  <c:v>0.26614781950576583</c:v>
                </c:pt>
                <c:pt idx="79">
                  <c:v>0.38030413841211158</c:v>
                </c:pt>
                <c:pt idx="80">
                  <c:v>0.33404059061908459</c:v>
                </c:pt>
                <c:pt idx="81">
                  <c:v>0.48599928299201051</c:v>
                </c:pt>
                <c:pt idx="82">
                  <c:v>0.4646328752468859</c:v>
                </c:pt>
                <c:pt idx="83">
                  <c:v>0.41450797795203481</c:v>
                </c:pt>
                <c:pt idx="84">
                  <c:v>0.34939869922856265</c:v>
                </c:pt>
                <c:pt idx="85">
                  <c:v>0.30441626380578035</c:v>
                </c:pt>
                <c:pt idx="86">
                  <c:v>0.21794727363261801</c:v>
                </c:pt>
                <c:pt idx="87">
                  <c:v>0.22963185022033147</c:v>
                </c:pt>
                <c:pt idx="88">
                  <c:v>0.20996827322068093</c:v>
                </c:pt>
                <c:pt idx="89">
                  <c:v>8.9393648568979286E-2</c:v>
                </c:pt>
                <c:pt idx="90">
                  <c:v>3.9637501541078576E-2</c:v>
                </c:pt>
                <c:pt idx="91">
                  <c:v>-1.9958759016168223E-2</c:v>
                </c:pt>
                <c:pt idx="92">
                  <c:v>0.29574498953445072</c:v>
                </c:pt>
                <c:pt idx="93">
                  <c:v>0.37980011466340102</c:v>
                </c:pt>
                <c:pt idx="94">
                  <c:v>0.61299104567393659</c:v>
                </c:pt>
                <c:pt idx="95">
                  <c:v>0.67274487477320066</c:v>
                </c:pt>
                <c:pt idx="96">
                  <c:v>0.70500301603730331</c:v>
                </c:pt>
                <c:pt idx="97">
                  <c:v>0.69466088726806241</c:v>
                </c:pt>
                <c:pt idx="98">
                  <c:v>0.68686664234206729</c:v>
                </c:pt>
                <c:pt idx="99">
                  <c:v>0.65227598950999421</c:v>
                </c:pt>
                <c:pt idx="100">
                  <c:v>0.66790292745721092</c:v>
                </c:pt>
                <c:pt idx="101">
                  <c:v>0.70629856025527216</c:v>
                </c:pt>
                <c:pt idx="102">
                  <c:v>0.70295800915997786</c:v>
                </c:pt>
                <c:pt idx="103">
                  <c:v>0.71231281196931673</c:v>
                </c:pt>
                <c:pt idx="104">
                  <c:v>0.68113838462573073</c:v>
                </c:pt>
                <c:pt idx="105">
                  <c:v>0.64045035717865573</c:v>
                </c:pt>
                <c:pt idx="106">
                  <c:v>0.65265234550598061</c:v>
                </c:pt>
                <c:pt idx="107">
                  <c:v>0.58709808164235355</c:v>
                </c:pt>
                <c:pt idx="108">
                  <c:v>0.49929251923036377</c:v>
                </c:pt>
                <c:pt idx="109">
                  <c:v>0.16382350225112241</c:v>
                </c:pt>
                <c:pt idx="110">
                  <c:v>0.24283249145195415</c:v>
                </c:pt>
                <c:pt idx="111">
                  <c:v>0.25088035175137613</c:v>
                </c:pt>
                <c:pt idx="112">
                  <c:v>0.27104562053237102</c:v>
                </c:pt>
                <c:pt idx="113">
                  <c:v>0.32601189118577401</c:v>
                </c:pt>
                <c:pt idx="114">
                  <c:v>0.25132708524810593</c:v>
                </c:pt>
                <c:pt idx="115">
                  <c:v>0.25996484858684177</c:v>
                </c:pt>
                <c:pt idx="116">
                  <c:v>0.11867907818331541</c:v>
                </c:pt>
                <c:pt idx="117">
                  <c:v>0.33139046665795135</c:v>
                </c:pt>
                <c:pt idx="118">
                  <c:v>0.29014239364198458</c:v>
                </c:pt>
                <c:pt idx="119">
                  <c:v>0.32710627625315886</c:v>
                </c:pt>
                <c:pt idx="120">
                  <c:v>0.34700078687573266</c:v>
                </c:pt>
                <c:pt idx="121">
                  <c:v>0.2984049106060751</c:v>
                </c:pt>
              </c:numCache>
            </c:numRef>
          </c:val>
          <c:smooth val="0"/>
          <c:extLst>
            <c:ext xmlns:c16="http://schemas.microsoft.com/office/drawing/2014/chart" uri="{C3380CC4-5D6E-409C-BE32-E72D297353CC}">
              <c16:uniqueId val="{00000001-C5F3-4C2F-8773-E239E7E8756E}"/>
            </c:ext>
          </c:extLst>
        </c:ser>
        <c:dLbls>
          <c:showLegendKey val="0"/>
          <c:showVal val="0"/>
          <c:showCatName val="0"/>
          <c:showSerName val="0"/>
          <c:showPercent val="0"/>
          <c:showBubbleSize val="0"/>
        </c:dLbls>
        <c:smooth val="0"/>
        <c:axId val="531160367"/>
        <c:axId val="531163279"/>
      </c:lineChart>
      <c:catAx>
        <c:axId val="531160367"/>
        <c:scaling>
          <c:orientation val="minMax"/>
        </c:scaling>
        <c:delete val="0"/>
        <c:axPos val="t"/>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63279"/>
        <c:crosses val="max"/>
        <c:auto val="1"/>
        <c:lblAlgn val="ctr"/>
        <c:lblOffset val="100"/>
        <c:noMultiLvlLbl val="0"/>
      </c:catAx>
      <c:valAx>
        <c:axId val="531163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60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TCMB bşk değ sonrası - DTH Kümülatif</a:t>
            </a:r>
          </a:p>
          <a:p>
            <a:pPr>
              <a:defRPr/>
            </a:pP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cke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'Inflow - Outflow  - Stok'!$H$17:$AB$17</c:f>
              <c:strCache>
                <c:ptCount val="1"/>
                <c:pt idx="0">
                  <c:v>DTH Kümülatif</c:v>
                </c:pt>
              </c:strCache>
            </c:strRef>
          </c:cat>
          <c:val>
            <c:numRef>
              <c:f>'Inflow - Outflow  - Stok'!$H$18:$AB$18</c:f>
              <c:numCache>
                <c:formatCode>#,##0</c:formatCode>
                <c:ptCount val="21"/>
                <c:pt idx="0">
                  <c:v>-8125</c:v>
                </c:pt>
                <c:pt idx="1">
                  <c:v>-10149</c:v>
                </c:pt>
                <c:pt idx="2">
                  <c:v>-9753</c:v>
                </c:pt>
                <c:pt idx="3">
                  <c:v>-8408</c:v>
                </c:pt>
                <c:pt idx="4">
                  <c:v>-9177</c:v>
                </c:pt>
                <c:pt idx="5">
                  <c:v>-9378</c:v>
                </c:pt>
                <c:pt idx="6">
                  <c:v>-8841</c:v>
                </c:pt>
                <c:pt idx="7">
                  <c:v>-8390</c:v>
                </c:pt>
                <c:pt idx="8">
                  <c:v>-9327</c:v>
                </c:pt>
                <c:pt idx="9">
                  <c:v>-9218</c:v>
                </c:pt>
                <c:pt idx="10">
                  <c:v>-9248</c:v>
                </c:pt>
                <c:pt idx="11">
                  <c:v>-8442</c:v>
                </c:pt>
                <c:pt idx="12">
                  <c:v>-7729</c:v>
                </c:pt>
                <c:pt idx="13">
                  <c:v>-7332</c:v>
                </c:pt>
                <c:pt idx="14">
                  <c:v>-7212</c:v>
                </c:pt>
                <c:pt idx="15">
                  <c:v>-5488</c:v>
                </c:pt>
                <c:pt idx="16">
                  <c:v>-3761</c:v>
                </c:pt>
                <c:pt idx="17">
                  <c:v>-2970</c:v>
                </c:pt>
                <c:pt idx="18">
                  <c:v>-2618</c:v>
                </c:pt>
                <c:pt idx="19">
                  <c:v>-954</c:v>
                </c:pt>
                <c:pt idx="20">
                  <c:v>-93</c:v>
                </c:pt>
              </c:numCache>
            </c:numRef>
          </c:val>
          <c:smooth val="0"/>
          <c:extLst>
            <c:ext xmlns:c16="http://schemas.microsoft.com/office/drawing/2014/chart" uri="{C3380CC4-5D6E-409C-BE32-E72D297353CC}">
              <c16:uniqueId val="{00000000-DBA7-4621-A2C1-B66F3B0037DB}"/>
            </c:ext>
          </c:extLst>
        </c:ser>
        <c:dLbls>
          <c:showLegendKey val="0"/>
          <c:showVal val="0"/>
          <c:showCatName val="0"/>
          <c:showSerName val="0"/>
          <c:showPercent val="0"/>
          <c:showBubbleSize val="0"/>
        </c:dLbls>
        <c:smooth val="0"/>
        <c:axId val="1336386224"/>
        <c:axId val="1336398192"/>
      </c:lineChart>
      <c:catAx>
        <c:axId val="1336386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398192"/>
        <c:crosses val="autoZero"/>
        <c:auto val="1"/>
        <c:lblAlgn val="ctr"/>
        <c:lblOffset val="100"/>
        <c:noMultiLvlLbl val="0"/>
      </c:catAx>
      <c:valAx>
        <c:axId val="13363981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3862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tr-TR"/>
              <a:t>Tüketici Kredileri Büyümesi / - Aylık ve Yıllık</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tr-TR"/>
        </a:p>
      </c:txPr>
    </c:title>
    <c:autoTitleDeleted val="0"/>
    <c:plotArea>
      <c:layout/>
      <c:lineChart>
        <c:grouping val="standard"/>
        <c:varyColors val="0"/>
        <c:ser>
          <c:idx val="7"/>
          <c:order val="1"/>
          <c:tx>
            <c:strRef>
              <c:f>Credit!$T$1</c:f>
              <c:strCache>
                <c:ptCount val="1"/>
                <c:pt idx="0">
                  <c:v>Tüketici YoY  %</c:v>
                </c:pt>
              </c:strCache>
            </c:strRef>
          </c:tx>
          <c:spPr>
            <a:ln w="38100" cap="rnd">
              <a:solidFill>
                <a:schemeClr val="accent2">
                  <a:lumMod val="60000"/>
                </a:schemeClr>
              </a:solidFill>
              <a:round/>
            </a:ln>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Credit!$T$2:$T$572</c:f>
              <c:numCache>
                <c:formatCode>#,##0.00</c:formatCode>
                <c:ptCount val="571"/>
                <c:pt idx="53" formatCode="0.00%">
                  <c:v>8.9120188642187098E-2</c:v>
                </c:pt>
                <c:pt idx="54" formatCode="0.00%">
                  <c:v>7.4739247506624917E-2</c:v>
                </c:pt>
                <c:pt idx="55" formatCode="0.00%">
                  <c:v>7.482072889526746E-2</c:v>
                </c:pt>
                <c:pt idx="56" formatCode="0.00%">
                  <c:v>7.4535862602231551E-2</c:v>
                </c:pt>
                <c:pt idx="57" formatCode="0.00%">
                  <c:v>7.8219235957664779E-2</c:v>
                </c:pt>
                <c:pt idx="58" formatCode="0.00%">
                  <c:v>7.1347219688765132E-2</c:v>
                </c:pt>
                <c:pt idx="59" formatCode="0.00%">
                  <c:v>7.3656219437974638E-2</c:v>
                </c:pt>
                <c:pt idx="60" formatCode="0.00%">
                  <c:v>6.2719526513419208E-2</c:v>
                </c:pt>
                <c:pt idx="61" formatCode="0.00%">
                  <c:v>7.1515196213156676E-2</c:v>
                </c:pt>
                <c:pt idx="62" formatCode="0.00%">
                  <c:v>6.9739451578590128E-2</c:v>
                </c:pt>
                <c:pt idx="63" formatCode="0.00%">
                  <c:v>6.9031969116566685E-2</c:v>
                </c:pt>
                <c:pt idx="64" formatCode="0.00%">
                  <c:v>6.1892941278468734E-2</c:v>
                </c:pt>
                <c:pt idx="65" formatCode="0.00%">
                  <c:v>6.7715618852994361E-2</c:v>
                </c:pt>
                <c:pt idx="66" formatCode="0.00%">
                  <c:v>6.7642497459298082E-2</c:v>
                </c:pt>
                <c:pt idx="67" formatCode="0.00%">
                  <c:v>6.2841814497860402E-2</c:v>
                </c:pt>
                <c:pt idx="68" formatCode="0.00%">
                  <c:v>6.1712291919987394E-2</c:v>
                </c:pt>
                <c:pt idx="69" formatCode="0.00%">
                  <c:v>6.2333635485879273E-2</c:v>
                </c:pt>
                <c:pt idx="70" formatCode="0.00%">
                  <c:v>6.4353193611922058E-2</c:v>
                </c:pt>
                <c:pt idx="71" formatCode="0.00%">
                  <c:v>5.8402331027205816E-2</c:v>
                </c:pt>
                <c:pt idx="72" formatCode="0.00%">
                  <c:v>6.6511025079284608E-2</c:v>
                </c:pt>
                <c:pt idx="73" formatCode="0.00%">
                  <c:v>5.8459118285508781E-2</c:v>
                </c:pt>
                <c:pt idx="74" formatCode="0.00%">
                  <c:v>6.4836866363249424E-2</c:v>
                </c:pt>
                <c:pt idx="75" formatCode="0.00%">
                  <c:v>6.1453892426572732E-2</c:v>
                </c:pt>
                <c:pt idx="76" formatCode="0.00%">
                  <c:v>6.1211136681557705E-2</c:v>
                </c:pt>
                <c:pt idx="77" formatCode="0.00%">
                  <c:v>5.0903098089374564E-2</c:v>
                </c:pt>
                <c:pt idx="78" formatCode="0.00%">
                  <c:v>6.043558706551367E-2</c:v>
                </c:pt>
                <c:pt idx="79" formatCode="0.00%">
                  <c:v>6.2394867971739147E-2</c:v>
                </c:pt>
                <c:pt idx="80" formatCode="0.00%">
                  <c:v>5.9567562104089977E-2</c:v>
                </c:pt>
                <c:pt idx="81" formatCode="0.00%">
                  <c:v>5.5306475467982168E-2</c:v>
                </c:pt>
                <c:pt idx="82" formatCode="0.00%">
                  <c:v>5.5123142253031991E-2</c:v>
                </c:pt>
                <c:pt idx="83" formatCode="0.00%">
                  <c:v>5.52647641721421E-2</c:v>
                </c:pt>
                <c:pt idx="84" formatCode="0.00%">
                  <c:v>4.6871374314660035E-2</c:v>
                </c:pt>
                <c:pt idx="85" formatCode="0.00%">
                  <c:v>5.0298835699041415E-2</c:v>
                </c:pt>
                <c:pt idx="86" formatCode="0.00%">
                  <c:v>4.1584950772081651E-2</c:v>
                </c:pt>
                <c:pt idx="87" formatCode="0.00%">
                  <c:v>5.3790597806021571E-2</c:v>
                </c:pt>
                <c:pt idx="88" formatCode="0.00%">
                  <c:v>5.456940537183607E-2</c:v>
                </c:pt>
                <c:pt idx="89" formatCode="0.00%">
                  <c:v>5.0799994985645379E-2</c:v>
                </c:pt>
                <c:pt idx="90" formatCode="0.00%">
                  <c:v>4.6862720985981932E-2</c:v>
                </c:pt>
                <c:pt idx="91" formatCode="0.00%">
                  <c:v>5.2021931112527613E-2</c:v>
                </c:pt>
                <c:pt idx="92" formatCode="0.00%">
                  <c:v>5.8949556795222582E-2</c:v>
                </c:pt>
                <c:pt idx="93" formatCode="0.00%">
                  <c:v>6.1240280879397264E-2</c:v>
                </c:pt>
                <c:pt idx="94" formatCode="0.00%">
                  <c:v>6.8830118355169695E-2</c:v>
                </c:pt>
                <c:pt idx="95" formatCode="0.00%">
                  <c:v>6.8467346071007504E-2</c:v>
                </c:pt>
                <c:pt idx="96" formatCode="0.00%">
                  <c:v>7.5580169405464942E-2</c:v>
                </c:pt>
                <c:pt idx="97" formatCode="0.00%">
                  <c:v>7.420478564216236E-2</c:v>
                </c:pt>
                <c:pt idx="98" formatCode="0.00%">
                  <c:v>8.1172361702508772E-2</c:v>
                </c:pt>
                <c:pt idx="99" formatCode="0.00%">
                  <c:v>7.6382036059343336E-2</c:v>
                </c:pt>
                <c:pt idx="100" formatCode="0.00%">
                  <c:v>9.1012185245421373E-2</c:v>
                </c:pt>
                <c:pt idx="101" formatCode="0.00%">
                  <c:v>9.5684799286920946E-2</c:v>
                </c:pt>
                <c:pt idx="102" formatCode="0.00%">
                  <c:v>9.4541306403349137E-2</c:v>
                </c:pt>
                <c:pt idx="103" formatCode="0.00%">
                  <c:v>8.9498496387075813E-2</c:v>
                </c:pt>
                <c:pt idx="104" formatCode="0.00%">
                  <c:v>9.5801362797866038E-2</c:v>
                </c:pt>
                <c:pt idx="105" formatCode="0.00%">
                  <c:v>9.9630495018016518E-2</c:v>
                </c:pt>
                <c:pt idx="106" formatCode="0.00%">
                  <c:v>8.8714562611112227E-2</c:v>
                </c:pt>
                <c:pt idx="107" formatCode="0.00%">
                  <c:v>9.9244689479951034E-2</c:v>
                </c:pt>
                <c:pt idx="108" formatCode="0.00%">
                  <c:v>9.5966961687157765E-2</c:v>
                </c:pt>
                <c:pt idx="109" formatCode="0.00%">
                  <c:v>0.10623518093045746</c:v>
                </c:pt>
                <c:pt idx="110" formatCode="0.00%">
                  <c:v>0.10607707686981446</c:v>
                </c:pt>
                <c:pt idx="111" formatCode="0.00%">
                  <c:v>0.10938948516102857</c:v>
                </c:pt>
                <c:pt idx="112" formatCode="0.00%">
                  <c:v>0.10341051926765799</c:v>
                </c:pt>
                <c:pt idx="113" formatCode="0.00%">
                  <c:v>0.11195894781319586</c:v>
                </c:pt>
                <c:pt idx="114" formatCode="0.00%">
                  <c:v>0.1114888598218174</c:v>
                </c:pt>
                <c:pt idx="115" formatCode="0.00%">
                  <c:v>0.11204208982660253</c:v>
                </c:pt>
                <c:pt idx="116" formatCode="0.00%">
                  <c:v>0.1098429254906565</c:v>
                </c:pt>
                <c:pt idx="117" formatCode="0.00%">
                  <c:v>0.12081878002314257</c:v>
                </c:pt>
                <c:pt idx="118" formatCode="0.00%">
                  <c:v>0.12709245916268444</c:v>
                </c:pt>
                <c:pt idx="119" formatCode="0.00%">
                  <c:v>0.12053032913454248</c:v>
                </c:pt>
                <c:pt idx="120" formatCode="0.00%">
                  <c:v>0.12923267616321607</c:v>
                </c:pt>
                <c:pt idx="121" formatCode="0.00%">
                  <c:v>0.12400471381648867</c:v>
                </c:pt>
                <c:pt idx="122" formatCode="0.00%">
                  <c:v>0.13277938776508744</c:v>
                </c:pt>
                <c:pt idx="123" formatCode="0.00%">
                  <c:v>0.12797761302189145</c:v>
                </c:pt>
                <c:pt idx="124" formatCode="0.00%">
                  <c:v>0.13467070308084983</c:v>
                </c:pt>
                <c:pt idx="125" formatCode="0.00%">
                  <c:v>0.12673854023511608</c:v>
                </c:pt>
                <c:pt idx="126" formatCode="0.00%">
                  <c:v>0.13931558397832561</c:v>
                </c:pt>
                <c:pt idx="127" formatCode="0.00%">
                  <c:v>0.13993457802371581</c:v>
                </c:pt>
                <c:pt idx="128" formatCode="0.00%">
                  <c:v>0.13671918196208624</c:v>
                </c:pt>
                <c:pt idx="129" formatCode="0.00%">
                  <c:v>0.13427945841563213</c:v>
                </c:pt>
                <c:pt idx="130" formatCode="0.00%">
                  <c:v>0.14396114161666745</c:v>
                </c:pt>
                <c:pt idx="131" formatCode="0.00%">
                  <c:v>0.14281029424114622</c:v>
                </c:pt>
                <c:pt idx="132" formatCode="0.00%">
                  <c:v>0.1399507238623684</c:v>
                </c:pt>
                <c:pt idx="133" formatCode="0.00%">
                  <c:v>0.14811750668740217</c:v>
                </c:pt>
                <c:pt idx="134" formatCode="0.00%">
                  <c:v>0.1477368980504988</c:v>
                </c:pt>
                <c:pt idx="135" formatCode="0.00%">
                  <c:v>0.16194274196292588</c:v>
                </c:pt>
                <c:pt idx="136" formatCode="0.00%">
                  <c:v>0.16718609956092673</c:v>
                </c:pt>
                <c:pt idx="137" formatCode="0.00%">
                  <c:v>0.17293256139612087</c:v>
                </c:pt>
                <c:pt idx="138" formatCode="0.00%">
                  <c:v>0.16776182246340893</c:v>
                </c:pt>
                <c:pt idx="139" formatCode="0.00%">
                  <c:v>0.18040041038325985</c:v>
                </c:pt>
                <c:pt idx="140" formatCode="0.00%">
                  <c:v>0.178339717656743</c:v>
                </c:pt>
                <c:pt idx="141" formatCode="0.00%">
                  <c:v>0.16955000028649217</c:v>
                </c:pt>
                <c:pt idx="142" formatCode="0.00%">
                  <c:v>0.17321300492026115</c:v>
                </c:pt>
                <c:pt idx="143" formatCode="0.00%">
                  <c:v>0.17745097195716833</c:v>
                </c:pt>
                <c:pt idx="144" formatCode="0.00%">
                  <c:v>0.18396763994528234</c:v>
                </c:pt>
                <c:pt idx="145" formatCode="0.00%">
                  <c:v>0.17446886499989625</c:v>
                </c:pt>
                <c:pt idx="146" formatCode="0.00%">
                  <c:v>0.17856677903330953</c:v>
                </c:pt>
                <c:pt idx="147" formatCode="0.00%">
                  <c:v>0.16460447751318241</c:v>
                </c:pt>
                <c:pt idx="148" formatCode="0.00%">
                  <c:v>0.17687645776514818</c:v>
                </c:pt>
                <c:pt idx="149" formatCode="0.00%">
                  <c:v>0.17327771287199456</c:v>
                </c:pt>
                <c:pt idx="150" formatCode="0.00%">
                  <c:v>0.17274358496757677</c:v>
                </c:pt>
                <c:pt idx="151" formatCode="0.00%">
                  <c:v>0.1656582883285283</c:v>
                </c:pt>
                <c:pt idx="152" formatCode="0.00%">
                  <c:v>0.17356243711682307</c:v>
                </c:pt>
                <c:pt idx="153" formatCode="0.00%">
                  <c:v>0.17225142375173974</c:v>
                </c:pt>
                <c:pt idx="154" formatCode="0.00%">
                  <c:v>0.16224556085276548</c:v>
                </c:pt>
                <c:pt idx="155" formatCode="0.00%">
                  <c:v>0.1602110888810109</c:v>
                </c:pt>
                <c:pt idx="156" formatCode="0.00%">
                  <c:v>0.16389831270627039</c:v>
                </c:pt>
                <c:pt idx="157" formatCode="0.00%">
                  <c:v>0.16829418877856633</c:v>
                </c:pt>
                <c:pt idx="158" formatCode="0.00%">
                  <c:v>0.15923576457049804</c:v>
                </c:pt>
                <c:pt idx="159" formatCode="0.00%">
                  <c:v>0.16465299247395576</c:v>
                </c:pt>
                <c:pt idx="160" formatCode="0.00%">
                  <c:v>0.15573394137430308</c:v>
                </c:pt>
                <c:pt idx="161" formatCode="0.00%">
                  <c:v>0.16653541958464638</c:v>
                </c:pt>
                <c:pt idx="162" formatCode="0.00%">
                  <c:v>0.16606761984379073</c:v>
                </c:pt>
                <c:pt idx="163" formatCode="0.00%">
                  <c:v>0.15976196235401821</c:v>
                </c:pt>
                <c:pt idx="164" formatCode="0.00%">
                  <c:v>0.15162095018633334</c:v>
                </c:pt>
                <c:pt idx="165" formatCode="0.00%">
                  <c:v>0.15720985719316535</c:v>
                </c:pt>
                <c:pt idx="166" formatCode="0.00%">
                  <c:v>0.15554602398045478</c:v>
                </c:pt>
                <c:pt idx="167" formatCode="0.00%">
                  <c:v>0.15343498572355466</c:v>
                </c:pt>
                <c:pt idx="168" formatCode="0.00%">
                  <c:v>0.14724072144746447</c:v>
                </c:pt>
                <c:pt idx="169" formatCode="0.00%">
                  <c:v>0.15364287856728165</c:v>
                </c:pt>
                <c:pt idx="170" formatCode="0.00%">
                  <c:v>0.15595271194690841</c:v>
                </c:pt>
                <c:pt idx="171" formatCode="0.00%">
                  <c:v>0.14661927501152916</c:v>
                </c:pt>
                <c:pt idx="172" formatCode="0.00%">
                  <c:v>0.15226700397457929</c:v>
                </c:pt>
                <c:pt idx="173" formatCode="0.00%">
                  <c:v>0.13788086077817227</c:v>
                </c:pt>
                <c:pt idx="174" formatCode="0.00%">
                  <c:v>0.14932641928285847</c:v>
                </c:pt>
                <c:pt idx="175" formatCode="0.00%">
                  <c:v>0.14349887252169086</c:v>
                </c:pt>
                <c:pt idx="176" formatCode="0.00%">
                  <c:v>0.14373404888721653</c:v>
                </c:pt>
                <c:pt idx="177" formatCode="0.00%">
                  <c:v>0.13231538087475928</c:v>
                </c:pt>
                <c:pt idx="178" formatCode="0.00%">
                  <c:v>0.14091345884236023</c:v>
                </c:pt>
                <c:pt idx="179" formatCode="0.00%">
                  <c:v>0.1446508715254651</c:v>
                </c:pt>
                <c:pt idx="180" formatCode="0.00%">
                  <c:v>0.13813734683878504</c:v>
                </c:pt>
                <c:pt idx="181" formatCode="0.00%">
                  <c:v>0.1349670379978907</c:v>
                </c:pt>
                <c:pt idx="182" formatCode="0.00%">
                  <c:v>0.13609234305935816</c:v>
                </c:pt>
                <c:pt idx="183" formatCode="0.00%">
                  <c:v>0.14199643675516238</c:v>
                </c:pt>
                <c:pt idx="184" formatCode="0.00%">
                  <c:v>0.14030424359059632</c:v>
                </c:pt>
                <c:pt idx="185" formatCode="0.00%">
                  <c:v>0.14389358418188086</c:v>
                </c:pt>
                <c:pt idx="186" formatCode="0.00%">
                  <c:v>0.12826870805537113</c:v>
                </c:pt>
                <c:pt idx="187" formatCode="0.00%">
                  <c:v>0.13885492227385449</c:v>
                </c:pt>
                <c:pt idx="188" formatCode="0.00%">
                  <c:v>0.13440809986399818</c:v>
                </c:pt>
                <c:pt idx="189" formatCode="0.00%">
                  <c:v>0.13176466846600546</c:v>
                </c:pt>
                <c:pt idx="190" formatCode="0.00%">
                  <c:v>0.11828160396973976</c:v>
                </c:pt>
                <c:pt idx="191" formatCode="0.00%">
                  <c:v>0.12104448280013613</c:v>
                </c:pt>
                <c:pt idx="192" formatCode="0.00%">
                  <c:v>0.11429829271676537</c:v>
                </c:pt>
                <c:pt idx="193" formatCode="0.00%">
                  <c:v>0.10538942218643896</c:v>
                </c:pt>
                <c:pt idx="194" formatCode="0.00%">
                  <c:v>0.11118699027459993</c:v>
                </c:pt>
                <c:pt idx="195" formatCode="0.00%">
                  <c:v>9.8740089369405537E-2</c:v>
                </c:pt>
                <c:pt idx="196" formatCode="0.00%">
                  <c:v>9.7601725263849276E-2</c:v>
                </c:pt>
                <c:pt idx="197" formatCode="0.00%">
                  <c:v>8.4810354742633584E-2</c:v>
                </c:pt>
                <c:pt idx="198" formatCode="0.00%">
                  <c:v>8.4174710980762152E-2</c:v>
                </c:pt>
                <c:pt idx="199" formatCode="0.00%">
                  <c:v>6.8440954455612074E-2</c:v>
                </c:pt>
                <c:pt idx="200" formatCode="0.00%">
                  <c:v>7.485109367676844E-2</c:v>
                </c:pt>
                <c:pt idx="201" formatCode="0.00%">
                  <c:v>7.048621940835835E-2</c:v>
                </c:pt>
                <c:pt idx="202" formatCode="0.00%">
                  <c:v>6.2418202695755418E-2</c:v>
                </c:pt>
                <c:pt idx="203" formatCode="0.00%">
                  <c:v>5.2240862666341911E-2</c:v>
                </c:pt>
                <c:pt idx="204" formatCode="0.00%">
                  <c:v>5.6041460911732649E-2</c:v>
                </c:pt>
                <c:pt idx="205" formatCode="0.00%">
                  <c:v>5.5611485784927597E-2</c:v>
                </c:pt>
                <c:pt idx="206" formatCode="0.00%">
                  <c:v>4.3561142985537815E-2</c:v>
                </c:pt>
                <c:pt idx="207" formatCode="0.00%">
                  <c:v>4.5591049903793382E-2</c:v>
                </c:pt>
                <c:pt idx="208" formatCode="0.00%">
                  <c:v>3.5693612996795195E-2</c:v>
                </c:pt>
                <c:pt idx="209" formatCode="0.00%">
                  <c:v>3.8869108043252804E-2</c:v>
                </c:pt>
                <c:pt idx="210" formatCode="0.00%">
                  <c:v>3.2024149924647125E-2</c:v>
                </c:pt>
                <c:pt idx="211" formatCode="0.00%">
                  <c:v>3.054139666147614E-2</c:v>
                </c:pt>
                <c:pt idx="212" formatCode="0.00%">
                  <c:v>1.7591767374286717E-2</c:v>
                </c:pt>
                <c:pt idx="213" formatCode="0.00%">
                  <c:v>2.1407712842286993E-2</c:v>
                </c:pt>
                <c:pt idx="214" formatCode="0.00%">
                  <c:v>2.5139570072884563E-2</c:v>
                </c:pt>
                <c:pt idx="215" formatCode="0.00%">
                  <c:v>1.4581829145966674E-2</c:v>
                </c:pt>
                <c:pt idx="216" formatCode="0.00%">
                  <c:v>9.8583849695900762E-3</c:v>
                </c:pt>
                <c:pt idx="217" formatCode="0.00%">
                  <c:v>1.2082774440720459E-2</c:v>
                </c:pt>
                <c:pt idx="218" formatCode="0.00%">
                  <c:v>1.0653019475115429E-2</c:v>
                </c:pt>
                <c:pt idx="219" formatCode="0.00%">
                  <c:v>9.2264229872023439E-3</c:v>
                </c:pt>
                <c:pt idx="220" formatCode="0.00%">
                  <c:v>6.925420148572314E-3</c:v>
                </c:pt>
                <c:pt idx="221" formatCode="0.00%">
                  <c:v>1.5734624132444312E-2</c:v>
                </c:pt>
                <c:pt idx="222" formatCode="0.00%">
                  <c:v>2.4397781774902663E-2</c:v>
                </c:pt>
                <c:pt idx="223" formatCode="0.00%">
                  <c:v>1.5948477404232535E-2</c:v>
                </c:pt>
                <c:pt idx="224" formatCode="0.00%">
                  <c:v>2.0143739741102451E-2</c:v>
                </c:pt>
                <c:pt idx="225" formatCode="0.00%">
                  <c:v>8.5939173152817776E-3</c:v>
                </c:pt>
                <c:pt idx="226" formatCode="0.00%">
                  <c:v>1.7808497681722383E-2</c:v>
                </c:pt>
                <c:pt idx="227" formatCode="0.00%">
                  <c:v>1.5180190951608974E-2</c:v>
                </c:pt>
                <c:pt idx="228" formatCode="0.00%">
                  <c:v>1.152332294407549E-2</c:v>
                </c:pt>
                <c:pt idx="229" formatCode="0.00%">
                  <c:v>3.2655568146889484E-3</c:v>
                </c:pt>
                <c:pt idx="230" formatCode="0.00%">
                  <c:v>1.0778008011539169E-2</c:v>
                </c:pt>
                <c:pt idx="231" formatCode="0.00%">
                  <c:v>1.0026185978466294E-2</c:v>
                </c:pt>
                <c:pt idx="232" formatCode="0.00%">
                  <c:v>-3.3977068652528094E-4</c:v>
                </c:pt>
                <c:pt idx="233" formatCode="0.00%">
                  <c:v>2.6920209131982395E-3</c:v>
                </c:pt>
                <c:pt idx="234" formatCode="0.00%">
                  <c:v>-4.093296011277516E-3</c:v>
                </c:pt>
                <c:pt idx="235" formatCode="0.00%">
                  <c:v>2.4778269344713508E-3</c:v>
                </c:pt>
                <c:pt idx="236" formatCode="0.00%">
                  <c:v>-6.0628964147938598E-3</c:v>
                </c:pt>
                <c:pt idx="237" formatCode="0.00%">
                  <c:v>-3.9878121971079821E-3</c:v>
                </c:pt>
                <c:pt idx="238" formatCode="0.00%">
                  <c:v>-1.6711316542938622E-2</c:v>
                </c:pt>
                <c:pt idx="239" formatCode="0.00%">
                  <c:v>-5.4924216844993339E-3</c:v>
                </c:pt>
                <c:pt idx="240" formatCode="0.00%">
                  <c:v>-3.1007492096737795E-3</c:v>
                </c:pt>
                <c:pt idx="241" formatCode="0.00%">
                  <c:v>-1.1642803035035589E-2</c:v>
                </c:pt>
                <c:pt idx="242" formatCode="0.00%">
                  <c:v>-1.5928787064085858E-2</c:v>
                </c:pt>
                <c:pt idx="243" formatCode="0.00%">
                  <c:v>-1.7121062048010773E-3</c:v>
                </c:pt>
                <c:pt idx="244" formatCode="0.00%">
                  <c:v>7.6160965631771969E-3</c:v>
                </c:pt>
                <c:pt idx="245" formatCode="0.00%">
                  <c:v>1.0430935900505856E-2</c:v>
                </c:pt>
                <c:pt idx="246" formatCode="0.00%">
                  <c:v>2.5251498831419521E-2</c:v>
                </c:pt>
                <c:pt idx="247" formatCode="0.00%">
                  <c:v>1.9124175371473352E-2</c:v>
                </c:pt>
                <c:pt idx="248" formatCode="0.00%">
                  <c:v>4.0860976454327395E-2</c:v>
                </c:pt>
                <c:pt idx="249" formatCode="0.00%">
                  <c:v>4.4595958784310961E-2</c:v>
                </c:pt>
                <c:pt idx="250" formatCode="0.00%">
                  <c:v>5.5971945643651579E-2</c:v>
                </c:pt>
                <c:pt idx="251" formatCode="0.00%">
                  <c:v>5.5608186318437343E-2</c:v>
                </c:pt>
                <c:pt idx="252" formatCode="0.00%">
                  <c:v>7.57544282153884E-2</c:v>
                </c:pt>
                <c:pt idx="253" formatCode="0.00%">
                  <c:v>8.4991874753976321E-2</c:v>
                </c:pt>
                <c:pt idx="254" formatCode="0.00%">
                  <c:v>8.6549754579883773E-2</c:v>
                </c:pt>
                <c:pt idx="255" formatCode="0.00%">
                  <c:v>9.4184144172883719E-2</c:v>
                </c:pt>
                <c:pt idx="256" formatCode="0.00%">
                  <c:v>0.10987023265783966</c:v>
                </c:pt>
                <c:pt idx="257" formatCode="0.00%">
                  <c:v>0.12367649847685527</c:v>
                </c:pt>
                <c:pt idx="258" formatCode="0.00%">
                  <c:v>0.12235369791811192</c:v>
                </c:pt>
                <c:pt idx="259" formatCode="0.00%">
                  <c:v>0.13814858264885238</c:v>
                </c:pt>
                <c:pt idx="260" formatCode="0.00%">
                  <c:v>0.13326064071812735</c:v>
                </c:pt>
                <c:pt idx="261" formatCode="0.00%">
                  <c:v>0.16107425108460177</c:v>
                </c:pt>
                <c:pt idx="262" formatCode="0.00%">
                  <c:v>0.16357087669668458</c:v>
                </c:pt>
                <c:pt idx="263" formatCode="0.00%">
                  <c:v>0.16881687061207459</c:v>
                </c:pt>
                <c:pt idx="264" formatCode="0.00%">
                  <c:v>0.16824314297489057</c:v>
                </c:pt>
                <c:pt idx="265" formatCode="0.00%">
                  <c:v>0.190486786508686</c:v>
                </c:pt>
                <c:pt idx="266" formatCode="0.00%">
                  <c:v>0.20752439023210434</c:v>
                </c:pt>
                <c:pt idx="267" formatCode="0.00%">
                  <c:v>0.20030259350123789</c:v>
                </c:pt>
                <c:pt idx="268" formatCode="0.00%">
                  <c:v>0.21706534141387113</c:v>
                </c:pt>
                <c:pt idx="269" formatCode="0.00%">
                  <c:v>0.22179053860011491</c:v>
                </c:pt>
                <c:pt idx="270" formatCode="0.00%">
                  <c:v>0.23689110349896039</c:v>
                </c:pt>
                <c:pt idx="271" formatCode="0.00%">
                  <c:v>0.23973109730472494</c:v>
                </c:pt>
                <c:pt idx="272" formatCode="0.00%">
                  <c:v>0.25511419806883556</c:v>
                </c:pt>
                <c:pt idx="273" formatCode="0.00%">
                  <c:v>0.25388401028547614</c:v>
                </c:pt>
                <c:pt idx="274" formatCode="0.00%">
                  <c:v>0.25130352392450844</c:v>
                </c:pt>
                <c:pt idx="275" formatCode="0.00%">
                  <c:v>0.23235134086049933</c:v>
                </c:pt>
                <c:pt idx="276" formatCode="0.00%">
                  <c:v>0.22655494109158961</c:v>
                </c:pt>
                <c:pt idx="277" formatCode="0.00%">
                  <c:v>0.22102335587490396</c:v>
                </c:pt>
                <c:pt idx="278" formatCode="0.00%">
                  <c:v>0.24324805206249506</c:v>
                </c:pt>
                <c:pt idx="279" formatCode="0.00%">
                  <c:v>0.24969340957048294</c:v>
                </c:pt>
                <c:pt idx="280" formatCode="0.00%">
                  <c:v>0.24930041957323568</c:v>
                </c:pt>
                <c:pt idx="281" formatCode="0.00%">
                  <c:v>0.25406417794646419</c:v>
                </c:pt>
                <c:pt idx="282" formatCode="0.00%">
                  <c:v>0.27005862716575574</c:v>
                </c:pt>
                <c:pt idx="283" formatCode="0.00%">
                  <c:v>0.27433827486455209</c:v>
                </c:pt>
                <c:pt idx="284" formatCode="0.00%">
                  <c:v>0.2785433043998225</c:v>
                </c:pt>
                <c:pt idx="285" formatCode="0.00%">
                  <c:v>0.30604763045925826</c:v>
                </c:pt>
                <c:pt idx="286" formatCode="0.00%">
                  <c:v>0.32146328695568066</c:v>
                </c:pt>
                <c:pt idx="287" formatCode="0.00%">
                  <c:v>0.36468176106741307</c:v>
                </c:pt>
                <c:pt idx="288" formatCode="0.00%">
                  <c:v>0.38522051576028354</c:v>
                </c:pt>
                <c:pt idx="289" formatCode="0.00%">
                  <c:v>0.40995850493930869</c:v>
                </c:pt>
                <c:pt idx="290" formatCode="0.00%">
                  <c:v>0.41807537699335529</c:v>
                </c:pt>
                <c:pt idx="291" formatCode="0.00%">
                  <c:v>0.45879323689087481</c:v>
                </c:pt>
                <c:pt idx="292" formatCode="0.00%">
                  <c:v>0.47980733475259946</c:v>
                </c:pt>
                <c:pt idx="293" formatCode="0.00%">
                  <c:v>0.48520940985160832</c:v>
                </c:pt>
                <c:pt idx="294" formatCode="0.00%">
                  <c:v>0.51252748442820939</c:v>
                </c:pt>
                <c:pt idx="295" formatCode="0.00%">
                  <c:v>0.51507072169154</c:v>
                </c:pt>
                <c:pt idx="296" formatCode="0.00%">
                  <c:v>0.51678224024879338</c:v>
                </c:pt>
                <c:pt idx="297" formatCode="0.00%">
                  <c:v>0.50692596787490241</c:v>
                </c:pt>
                <c:pt idx="298" formatCode="0.00%">
                  <c:v>0.50837878776098189</c:v>
                </c:pt>
                <c:pt idx="299" formatCode="0.00%">
                  <c:v>0.48880355672137721</c:v>
                </c:pt>
                <c:pt idx="300" formatCode="0.00%">
                  <c:v>0.50055561851786656</c:v>
                </c:pt>
                <c:pt idx="301" formatCode="0.00%">
                  <c:v>0.49069346277327192</c:v>
                </c:pt>
                <c:pt idx="302" formatCode="0.00%">
                  <c:v>0.48506813759856604</c:v>
                </c:pt>
                <c:pt idx="303" formatCode="0.00%">
                  <c:v>0.471371108134431</c:v>
                </c:pt>
                <c:pt idx="304" formatCode="0.00%">
                  <c:v>0.48045607598919776</c:v>
                </c:pt>
                <c:pt idx="305" formatCode="0.00%">
                  <c:v>0.47790008660881389</c:v>
                </c:pt>
                <c:pt idx="306" formatCode="0.00%">
                  <c:v>0.46494188804080655</c:v>
                </c:pt>
                <c:pt idx="307" formatCode="0.00%">
                  <c:v>0.47234447086908954</c:v>
                </c:pt>
                <c:pt idx="308" formatCode="0.00%">
                  <c:v>0.46360651451178314</c:v>
                </c:pt>
                <c:pt idx="309" formatCode="0.00%">
                  <c:v>0.46221777153674665</c:v>
                </c:pt>
                <c:pt idx="310" formatCode="0.00%">
                  <c:v>0.44364870369985698</c:v>
                </c:pt>
                <c:pt idx="311" formatCode="0.00%">
                  <c:v>0.4383590974060903</c:v>
                </c:pt>
                <c:pt idx="312" formatCode="0.00%">
                  <c:v>0.4179834472638031</c:v>
                </c:pt>
                <c:pt idx="313" formatCode="0.00%">
                  <c:v>0.42780798082917715</c:v>
                </c:pt>
                <c:pt idx="314" formatCode="0.00%">
                  <c:v>0.41604834665166546</c:v>
                </c:pt>
                <c:pt idx="315" formatCode="0.00%">
                  <c:v>0.40142633961489832</c:v>
                </c:pt>
                <c:pt idx="316" formatCode="0.00%">
                  <c:v>0.38999757983938704</c:v>
                </c:pt>
                <c:pt idx="317" formatCode="0.00%">
                  <c:v>0.39473900262709216</c:v>
                </c:pt>
                <c:pt idx="318" formatCode="0.00%">
                  <c:v>0.39048823369927338</c:v>
                </c:pt>
                <c:pt idx="319" formatCode="0.00%">
                  <c:v>0.37315963419561143</c:v>
                </c:pt>
                <c:pt idx="320" formatCode="0.00%">
                  <c:v>0.37811566367140326</c:v>
                </c:pt>
                <c:pt idx="321" formatCode="0.00%">
                  <c:v>0.3576671093248775</c:v>
                </c:pt>
                <c:pt idx="322" formatCode="0.00%">
                  <c:v>0.36830666725981975</c:v>
                </c:pt>
                <c:pt idx="323" formatCode="0.00%">
                  <c:v>0.35313565034774713</c:v>
                </c:pt>
                <c:pt idx="324" formatCode="0.00%">
                  <c:v>0.35594911235731952</c:v>
                </c:pt>
                <c:pt idx="325" formatCode="0.00%">
                  <c:v>0.33747173418011922</c:v>
                </c:pt>
                <c:pt idx="326" formatCode="0.00%">
                  <c:v>0.35194991353288507</c:v>
                </c:pt>
                <c:pt idx="327" formatCode="0.00%">
                  <c:v>0.35630138088751062</c:v>
                </c:pt>
                <c:pt idx="328" formatCode="0.00%">
                  <c:v>0.36147896654201972</c:v>
                </c:pt>
                <c:pt idx="329" formatCode="0.00%">
                  <c:v>0.35928425658848701</c:v>
                </c:pt>
                <c:pt idx="330" formatCode="0.00%">
                  <c:v>0.36253768608920428</c:v>
                </c:pt>
                <c:pt idx="331" formatCode="0.00%">
                  <c:v>0.35316538295033939</c:v>
                </c:pt>
                <c:pt idx="332" formatCode="0.00%">
                  <c:v>0.32922217040541796</c:v>
                </c:pt>
                <c:pt idx="333" formatCode="0.00%">
                  <c:v>0.31525965277460544</c:v>
                </c:pt>
                <c:pt idx="334" formatCode="0.00%">
                  <c:v>0.31660163168965966</c:v>
                </c:pt>
                <c:pt idx="335" formatCode="0.00%">
                  <c:v>0.32365676742048249</c:v>
                </c:pt>
                <c:pt idx="336" formatCode="0.00%">
                  <c:v>0.32195142302864554</c:v>
                </c:pt>
                <c:pt idx="337" formatCode="0.00%">
                  <c:v>0.32096818173328179</c:v>
                </c:pt>
                <c:pt idx="338" formatCode="0.00%">
                  <c:v>0.29335793230182922</c:v>
                </c:pt>
                <c:pt idx="339" formatCode="0.00%">
                  <c:v>0.28634942350264175</c:v>
                </c:pt>
                <c:pt idx="340" formatCode="0.00%">
                  <c:v>0.26542562434551442</c:v>
                </c:pt>
                <c:pt idx="341" formatCode="0.00%">
                  <c:v>0.24279016666208561</c:v>
                </c:pt>
                <c:pt idx="342" formatCode="0.00%">
                  <c:v>0.21712400896728834</c:v>
                </c:pt>
                <c:pt idx="343" formatCode="0.00%">
                  <c:v>0.21076840097113902</c:v>
                </c:pt>
                <c:pt idx="344" formatCode="0.00%">
                  <c:v>0.19564551192229496</c:v>
                </c:pt>
                <c:pt idx="345" formatCode="0.00%">
                  <c:v>0.1752406205131988</c:v>
                </c:pt>
                <c:pt idx="346" formatCode="0.00%">
                  <c:v>0.17131599632671715</c:v>
                </c:pt>
                <c:pt idx="347" formatCode="0.00%">
                  <c:v>0.15018160278762338</c:v>
                </c:pt>
                <c:pt idx="348" formatCode="0.00%">
                  <c:v>0.16202715249405397</c:v>
                </c:pt>
                <c:pt idx="349" formatCode="0.00%">
                  <c:v>0.15818722652326128</c:v>
                </c:pt>
                <c:pt idx="350" formatCode="0.00%">
                  <c:v>0.16056773934116525</c:v>
                </c:pt>
                <c:pt idx="351" formatCode="0.00%">
                  <c:v>0.15104262678509456</c:v>
                </c:pt>
                <c:pt idx="352" formatCode="0.00%">
                  <c:v>0.16280691833173389</c:v>
                </c:pt>
                <c:pt idx="353" formatCode="0.00%">
                  <c:v>0.16230997028507135</c:v>
                </c:pt>
                <c:pt idx="354" formatCode="0.00%">
                  <c:v>0.15579603683968932</c:v>
                </c:pt>
                <c:pt idx="355" formatCode="0.00%">
                  <c:v>0.15298085312736995</c:v>
                </c:pt>
                <c:pt idx="356" formatCode="0.00%">
                  <c:v>0.16055620871342854</c:v>
                </c:pt>
                <c:pt idx="357" formatCode="0.00%">
                  <c:v>0.16212798678935797</c:v>
                </c:pt>
                <c:pt idx="358" formatCode="0.00%">
                  <c:v>0.15699865942314875</c:v>
                </c:pt>
                <c:pt idx="359" formatCode="0.00%">
                  <c:v>0.16751782618089042</c:v>
                </c:pt>
                <c:pt idx="360" formatCode="0.00%">
                  <c:v>0.15584731409836736</c:v>
                </c:pt>
                <c:pt idx="361" formatCode="0.00%">
                  <c:v>0.17457624225071028</c:v>
                </c:pt>
                <c:pt idx="362" formatCode="0.00%">
                  <c:v>0.17418286084421325</c:v>
                </c:pt>
                <c:pt idx="363" formatCode="0.00%">
                  <c:v>0.17821938955251695</c:v>
                </c:pt>
                <c:pt idx="364" formatCode="0.00%">
                  <c:v>0.18124631663752763</c:v>
                </c:pt>
                <c:pt idx="365" formatCode="0.00%">
                  <c:v>0.20352875217143693</c:v>
                </c:pt>
                <c:pt idx="366" formatCode="0.00%">
                  <c:v>0.2086705694947476</c:v>
                </c:pt>
                <c:pt idx="367" formatCode="0.00%">
                  <c:v>0.19639146017085582</c:v>
                </c:pt>
                <c:pt idx="368" formatCode="0.00%">
                  <c:v>0.20647429375260815</c:v>
                </c:pt>
                <c:pt idx="369" formatCode="0.00%">
                  <c:v>0.20166938835107612</c:v>
                </c:pt>
                <c:pt idx="370" formatCode="0.00%">
                  <c:v>0.20820597079396189</c:v>
                </c:pt>
                <c:pt idx="371" formatCode="0.00%">
                  <c:v>0.20273636387913049</c:v>
                </c:pt>
                <c:pt idx="372" formatCode="0.00%">
                  <c:v>0.20731529477109464</c:v>
                </c:pt>
                <c:pt idx="373" formatCode="0.00%">
                  <c:v>0.19667075703093628</c:v>
                </c:pt>
                <c:pt idx="374" formatCode="0.00%">
                  <c:v>0.21635312389584424</c:v>
                </c:pt>
                <c:pt idx="375" formatCode="0.00%">
                  <c:v>0.21140484779650634</c:v>
                </c:pt>
                <c:pt idx="376" formatCode="0.00%">
                  <c:v>0.2184987698241681</c:v>
                </c:pt>
                <c:pt idx="377" formatCode="0.00%">
                  <c:v>0.20923488253739198</c:v>
                </c:pt>
                <c:pt idx="378" formatCode="0.00%">
                  <c:v>0.22405531237527906</c:v>
                </c:pt>
                <c:pt idx="379" formatCode="0.00%">
                  <c:v>0.23108563259662881</c:v>
                </c:pt>
                <c:pt idx="380" formatCode="0.00%">
                  <c:v>0.22660864965128044</c:v>
                </c:pt>
                <c:pt idx="381" formatCode="0.00%">
                  <c:v>0.22937233107693128</c:v>
                </c:pt>
                <c:pt idx="382" formatCode="0.00%">
                  <c:v>0.25161176406945734</c:v>
                </c:pt>
                <c:pt idx="383" formatCode="0.00%">
                  <c:v>0.26354233152196732</c:v>
                </c:pt>
                <c:pt idx="384" formatCode="0.00%">
                  <c:v>0.26452104276525529</c:v>
                </c:pt>
                <c:pt idx="385" formatCode="0.00%">
                  <c:v>0.29789754300618437</c:v>
                </c:pt>
                <c:pt idx="386" formatCode="0.00%">
                  <c:v>0.31868971322531792</c:v>
                </c:pt>
                <c:pt idx="387" formatCode="0.00%">
                  <c:v>0.34189443527817198</c:v>
                </c:pt>
                <c:pt idx="388" formatCode="0.00%">
                  <c:v>0.34621775297892876</c:v>
                </c:pt>
                <c:pt idx="389" formatCode="0.00%">
                  <c:v>0.3576918262080257</c:v>
                </c:pt>
                <c:pt idx="390" formatCode="0.00%">
                  <c:v>0.35351701359236665</c:v>
                </c:pt>
                <c:pt idx="391" formatCode="0.00%">
                  <c:v>0.37556121298875889</c:v>
                </c:pt>
                <c:pt idx="392" formatCode="0.00%">
                  <c:v>0.37852132336884753</c:v>
                </c:pt>
                <c:pt idx="393" formatCode="0.00%">
                  <c:v>0.36351802763926599</c:v>
                </c:pt>
                <c:pt idx="394" formatCode="0.00%">
                  <c:v>0.36206175305466659</c:v>
                </c:pt>
                <c:pt idx="395" formatCode="0.00%">
                  <c:v>0.37769512376549791</c:v>
                </c:pt>
                <c:pt idx="396" formatCode="0.00%">
                  <c:v>0.38708682759100405</c:v>
                </c:pt>
                <c:pt idx="397" formatCode="0.00%">
                  <c:v>0.38338486811125738</c:v>
                </c:pt>
                <c:pt idx="398" formatCode="0.00%">
                  <c:v>0.3966693196545899</c:v>
                </c:pt>
                <c:pt idx="399" formatCode="0.00%">
                  <c:v>0.38210334936176799</c:v>
                </c:pt>
                <c:pt idx="400" formatCode="0.00%">
                  <c:v>0.40532271297344574</c:v>
                </c:pt>
                <c:pt idx="401" formatCode="0.00%">
                  <c:v>0.40456894959665879</c:v>
                </c:pt>
                <c:pt idx="402" formatCode="0.00%">
                  <c:v>0.40682392582082499</c:v>
                </c:pt>
                <c:pt idx="403" formatCode="0.00%">
                  <c:v>0.39743855195683003</c:v>
                </c:pt>
                <c:pt idx="404" formatCode="0.00%">
                  <c:v>0.42009325239265538</c:v>
                </c:pt>
                <c:pt idx="405" formatCode="0.00%">
                  <c:v>0.42862633174627268</c:v>
                </c:pt>
                <c:pt idx="406" formatCode="0.00%">
                  <c:v>0.42291239068205194</c:v>
                </c:pt>
                <c:pt idx="407" formatCode="0.00%">
                  <c:v>0.44094678207463212</c:v>
                </c:pt>
                <c:pt idx="408" formatCode="0.00%">
                  <c:v>0.44055092645312366</c:v>
                </c:pt>
                <c:pt idx="409" formatCode="0.00%">
                  <c:v>0.45961989406653492</c:v>
                </c:pt>
                <c:pt idx="410" formatCode="0.00%">
                  <c:v>0.45965595707163714</c:v>
                </c:pt>
                <c:pt idx="411" formatCode="0.00%">
                  <c:v>0.47850692977640691</c:v>
                </c:pt>
                <c:pt idx="412" formatCode="0.00%">
                  <c:v>0.46699920162584169</c:v>
                </c:pt>
                <c:pt idx="413" formatCode="0.00%">
                  <c:v>0.49833383062991354</c:v>
                </c:pt>
                <c:pt idx="414" formatCode="0.00%">
                  <c:v>0.50171912875943359</c:v>
                </c:pt>
                <c:pt idx="415" formatCode="0.00%">
                  <c:v>0.50672318190778343</c:v>
                </c:pt>
                <c:pt idx="416" formatCode="0.00%">
                  <c:v>0.51080217126089922</c:v>
                </c:pt>
                <c:pt idx="417" formatCode="0.00%">
                  <c:v>0.54050794596683516</c:v>
                </c:pt>
                <c:pt idx="418" formatCode="0.00%">
                  <c:v>0.56326242977779584</c:v>
                </c:pt>
                <c:pt idx="419" formatCode="0.00%">
                  <c:v>0.56510605741309994</c:v>
                </c:pt>
                <c:pt idx="420" formatCode="0.00%">
                  <c:v>0.59883363229114606</c:v>
                </c:pt>
                <c:pt idx="421" formatCode="0.00%">
                  <c:v>0.58584327437199857</c:v>
                </c:pt>
                <c:pt idx="422" formatCode="0.00%">
                  <c:v>0.630814116526211</c:v>
                </c:pt>
                <c:pt idx="423" formatCode="0.00%">
                  <c:v>0.64446194932434886</c:v>
                </c:pt>
                <c:pt idx="424" formatCode="0.00%">
                  <c:v>0.65268934296650472</c:v>
                </c:pt>
                <c:pt idx="425" formatCode="0.00%">
                  <c:v>0.63872794189523308</c:v>
                </c:pt>
                <c:pt idx="426" formatCode="0.00%">
                  <c:v>0.7039041062932796</c:v>
                </c:pt>
                <c:pt idx="427" formatCode="0.00%">
                  <c:v>0.71210683761502558</c:v>
                </c:pt>
                <c:pt idx="428" formatCode="0.00%">
                  <c:v>0.73616416054627953</c:v>
                </c:pt>
                <c:pt idx="429" formatCode="0.00%">
                  <c:v>0.73968009349804908</c:v>
                </c:pt>
                <c:pt idx="430" formatCode="0.00%">
                  <c:v>0.78717008225027596</c:v>
                </c:pt>
                <c:pt idx="431" formatCode="0.00%">
                  <c:v>0.81042971933516084</c:v>
                </c:pt>
                <c:pt idx="432" formatCode="0.00%">
                  <c:v>0.79329977545678665</c:v>
                </c:pt>
                <c:pt idx="433" formatCode="0.00%">
                  <c:v>0.82659856064032566</c:v>
                </c:pt>
                <c:pt idx="434" formatCode="0.00%">
                  <c:v>0.82581874127454469</c:v>
                </c:pt>
                <c:pt idx="435" formatCode="0.00%">
                  <c:v>0.84828828940592915</c:v>
                </c:pt>
                <c:pt idx="436" formatCode="0.00%">
                  <c:v>0.84684517951141869</c:v>
                </c:pt>
                <c:pt idx="437" formatCode="0.00%">
                  <c:v>0.88283969711649224</c:v>
                </c:pt>
                <c:pt idx="438" formatCode="0.00%">
                  <c:v>0.85458021225105885</c:v>
                </c:pt>
                <c:pt idx="439" formatCode="0.00%">
                  <c:v>0.87564662093185375</c:v>
                </c:pt>
                <c:pt idx="440" formatCode="0.00%">
                  <c:v>0.85346601396430788</c:v>
                </c:pt>
                <c:pt idx="441" formatCode="0.00%">
                  <c:v>0.84202329107058516</c:v>
                </c:pt>
                <c:pt idx="442" formatCode="0.00%">
                  <c:v>0.8222903691752298</c:v>
                </c:pt>
                <c:pt idx="443" formatCode="0.00%">
                  <c:v>0.84149582316855298</c:v>
                </c:pt>
                <c:pt idx="444" formatCode="0.00%">
                  <c:v>0.83311072685274468</c:v>
                </c:pt>
                <c:pt idx="445" formatCode="0.00%">
                  <c:v>0.82143067174687157</c:v>
                </c:pt>
                <c:pt idx="446" formatCode="0.00%">
                  <c:v>0.85395943590588586</c:v>
                </c:pt>
                <c:pt idx="447" formatCode="0.00%">
                  <c:v>0.84579837945429748</c:v>
                </c:pt>
                <c:pt idx="448" formatCode="0.00%">
                  <c:v>0.86512287356686357</c:v>
                </c:pt>
                <c:pt idx="449" formatCode="0.00%">
                  <c:v>0.85747308751233531</c:v>
                </c:pt>
                <c:pt idx="450" formatCode="0.00%">
                  <c:v>0.86727867130066916</c:v>
                </c:pt>
                <c:pt idx="451" formatCode="0.00%">
                  <c:v>0.83871668576676961</c:v>
                </c:pt>
                <c:pt idx="452" formatCode="0.00%">
                  <c:v>0.87504416555426523</c:v>
                </c:pt>
                <c:pt idx="453" formatCode="0.00%">
                  <c:v>0.87937973257098734</c:v>
                </c:pt>
                <c:pt idx="454" formatCode="0.00%">
                  <c:v>0.86213203160857532</c:v>
                </c:pt>
                <c:pt idx="455" formatCode="0.00%">
                  <c:v>0.84497767142517577</c:v>
                </c:pt>
                <c:pt idx="456" formatCode="0.00%">
                  <c:v>0.86098529073749874</c:v>
                </c:pt>
                <c:pt idx="457" formatCode="0.00%">
                  <c:v>0.8641870302656568</c:v>
                </c:pt>
                <c:pt idx="458" formatCode="0.00%">
                  <c:v>0.83249433467278766</c:v>
                </c:pt>
                <c:pt idx="459" formatCode="0.00%">
                  <c:v>0.84877996310570136</c:v>
                </c:pt>
                <c:pt idx="460" formatCode="0.00%">
                  <c:v>0.81184124748319109</c:v>
                </c:pt>
                <c:pt idx="461" formatCode="0.00%">
                  <c:v>0.84356015767243731</c:v>
                </c:pt>
                <c:pt idx="462" formatCode="0.00%">
                  <c:v>0.82246565818632156</c:v>
                </c:pt>
                <c:pt idx="463" formatCode="0.00%">
                  <c:v>0.82096584887165758</c:v>
                </c:pt>
                <c:pt idx="464" formatCode="0.00%">
                  <c:v>0.78505171250379335</c:v>
                </c:pt>
                <c:pt idx="465" formatCode="0.00%">
                  <c:v>0.81564733338253248</c:v>
                </c:pt>
                <c:pt idx="466" formatCode="0.00%">
                  <c:v>0.81110219780030379</c:v>
                </c:pt>
                <c:pt idx="467" formatCode="0.00%">
                  <c:v>0.78327610802623637</c:v>
                </c:pt>
                <c:pt idx="468" formatCode="0.00%">
                  <c:v>0.76997843746736483</c:v>
                </c:pt>
                <c:pt idx="469" formatCode="0.00%">
                  <c:v>0.78357396037595783</c:v>
                </c:pt>
                <c:pt idx="470" formatCode="0.00%">
                  <c:v>0.79228328229237999</c:v>
                </c:pt>
                <c:pt idx="471" formatCode="0.00%">
                  <c:v>0.75784892055693909</c:v>
                </c:pt>
                <c:pt idx="472" formatCode="0.00%">
                  <c:v>0.76045060848487467</c:v>
                </c:pt>
                <c:pt idx="473" formatCode="0.00%">
                  <c:v>0.71055254599416873</c:v>
                </c:pt>
                <c:pt idx="474" formatCode="0.00%">
                  <c:v>0.74458706435117861</c:v>
                </c:pt>
                <c:pt idx="475" formatCode="0.00%">
                  <c:v>0.73827295165760676</c:v>
                </c:pt>
                <c:pt idx="476" formatCode="0.00%">
                  <c:v>0.71740079767649623</c:v>
                </c:pt>
                <c:pt idx="477" formatCode="0.00%">
                  <c:v>0.70179857266552204</c:v>
                </c:pt>
                <c:pt idx="478" formatCode="0.00%">
                  <c:v>0.74028334793376127</c:v>
                </c:pt>
                <c:pt idx="479" formatCode="0.00%">
                  <c:v>0.71090487532418045</c:v>
                </c:pt>
                <c:pt idx="480" formatCode="0.00%">
                  <c:v>0.69772333405333742</c:v>
                </c:pt>
                <c:pt idx="481" formatCode="0.00%">
                  <c:v>0.66279007818413294</c:v>
                </c:pt>
                <c:pt idx="482" formatCode="0.00%">
                  <c:v>0.66579424862026226</c:v>
                </c:pt>
                <c:pt idx="483" formatCode="0.00%">
                  <c:v>0.66109821617734443</c:v>
                </c:pt>
                <c:pt idx="484" formatCode="0.00%">
                  <c:v>0.62388865018356687</c:v>
                </c:pt>
                <c:pt idx="485" formatCode="0.00%">
                  <c:v>0.62774229178046337</c:v>
                </c:pt>
                <c:pt idx="486" formatCode="0.00%">
                  <c:v>0.57618567360478012</c:v>
                </c:pt>
                <c:pt idx="487" formatCode="0.00%">
                  <c:v>0.59328349580885043</c:v>
                </c:pt>
                <c:pt idx="488" formatCode="0.00%">
                  <c:v>0.56814132086687419</c:v>
                </c:pt>
                <c:pt idx="489" formatCode="0.00%">
                  <c:v>0.55283295843232427</c:v>
                </c:pt>
                <c:pt idx="490" formatCode="0.00%">
                  <c:v>0.49857753878545663</c:v>
                </c:pt>
                <c:pt idx="491" formatCode="0.00%">
                  <c:v>0.51586033479776106</c:v>
                </c:pt>
                <c:pt idx="492" formatCode="0.00%">
                  <c:v>0.51811380583980282</c:v>
                </c:pt>
                <c:pt idx="493" formatCode="0.00%">
                  <c:v>0.4985269303779265</c:v>
                </c:pt>
                <c:pt idx="494" formatCode="0.00%">
                  <c:v>0.50964144524271104</c:v>
                </c:pt>
                <c:pt idx="495" formatCode="0.00%">
                  <c:v>0.48380979438190275</c:v>
                </c:pt>
                <c:pt idx="496" formatCode="0.00%">
                  <c:v>0.48794441316166004</c:v>
                </c:pt>
                <c:pt idx="497" formatCode="0.00%">
                  <c:v>0.47234955829817871</c:v>
                </c:pt>
                <c:pt idx="498" formatCode="0.00%">
                  <c:v>0.47896258576791956</c:v>
                </c:pt>
                <c:pt idx="499" formatCode="0.00%">
                  <c:v>0.44185370926017514</c:v>
                </c:pt>
                <c:pt idx="500" formatCode="0.00%">
                  <c:v>0.46715185553469729</c:v>
                </c:pt>
                <c:pt idx="501" formatCode="0.00%">
                  <c:v>0.46156847600454537</c:v>
                </c:pt>
                <c:pt idx="502" formatCode="0.00%">
                  <c:v>0.45326104407750922</c:v>
                </c:pt>
                <c:pt idx="503" formatCode="0.00%">
                  <c:v>0.42341863970836868</c:v>
                </c:pt>
                <c:pt idx="504" formatCode="0.00%">
                  <c:v>0.45294651921181966</c:v>
                </c:pt>
                <c:pt idx="505" formatCode="0.00%">
                  <c:v>0.45488857301198865</c:v>
                </c:pt>
                <c:pt idx="506" formatCode="0.00%">
                  <c:v>0.43455537110484471</c:v>
                </c:pt>
                <c:pt idx="507" formatCode="0.00%">
                  <c:v>0.45602184748863595</c:v>
                </c:pt>
                <c:pt idx="508" formatCode="0.00%">
                  <c:v>0.4374000090838126</c:v>
                </c:pt>
                <c:pt idx="509" formatCode="0.00%">
                  <c:v>0.45155605798643439</c:v>
                </c:pt>
                <c:pt idx="510" formatCode="0.00%">
                  <c:v>0.43582532507755339</c:v>
                </c:pt>
                <c:pt idx="511" formatCode="0.00%">
                  <c:v>0.4498784861129661</c:v>
                </c:pt>
                <c:pt idx="512" formatCode="0.00%">
                  <c:v>0.41901516898346397</c:v>
                </c:pt>
                <c:pt idx="513" formatCode="0.00%">
                  <c:v>0.45280092421487828</c:v>
                </c:pt>
                <c:pt idx="514" formatCode="0.00%">
                  <c:v>0.45341960822449884</c:v>
                </c:pt>
                <c:pt idx="515" formatCode="0.00%">
                  <c:v>0.44639893456453211</c:v>
                </c:pt>
                <c:pt idx="516" formatCode="0.00%">
                  <c:v>0.43966271683455571</c:v>
                </c:pt>
                <c:pt idx="517" formatCode="0.00%">
                  <c:v>0.46123776413582857</c:v>
                </c:pt>
                <c:pt idx="518" formatCode="0.00%">
                  <c:v>0.46618502278441887</c:v>
                </c:pt>
                <c:pt idx="519" formatCode="0.00%">
                  <c:v>0.44283097147520772</c:v>
                </c:pt>
                <c:pt idx="520" formatCode="0.00%">
                  <c:v>0.46274366373455017</c:v>
                </c:pt>
                <c:pt idx="521" formatCode="0.00%">
                  <c:v>0.44879632876461711</c:v>
                </c:pt>
                <c:pt idx="522" formatCode="0.00%">
                  <c:v>0.46488299598714561</c:v>
                </c:pt>
                <c:pt idx="523" formatCode="0.00%">
                  <c:v>0.44596857833566828</c:v>
                </c:pt>
                <c:pt idx="524" formatCode="0.00%">
                  <c:v>0.43624646845350268</c:v>
                </c:pt>
                <c:pt idx="525" formatCode="0.00%">
                  <c:v>0.40315053517739469</c:v>
                </c:pt>
                <c:pt idx="526" formatCode="0.00%">
                  <c:v>0.43904046321541101</c:v>
                </c:pt>
                <c:pt idx="527" formatCode="0.00%">
                  <c:v>0.45181539033876494</c:v>
                </c:pt>
                <c:pt idx="528" formatCode="0.00%">
                  <c:v>0.41893137939340347</c:v>
                </c:pt>
                <c:pt idx="529" formatCode="0.00%">
                  <c:v>0.43534017869508529</c:v>
                </c:pt>
                <c:pt idx="530" formatCode="0.00%">
                  <c:v>0.42504913693425089</c:v>
                </c:pt>
                <c:pt idx="531" formatCode="0.00%">
                  <c:v>0.42545293174409171</c:v>
                </c:pt>
                <c:pt idx="532" formatCode="0.00%">
                  <c:v>0.38988353077412563</c:v>
                </c:pt>
                <c:pt idx="533" formatCode="0.00%">
                  <c:v>0.39376529049100545</c:v>
                </c:pt>
                <c:pt idx="534" formatCode="0.00%">
                  <c:v>0.3909489731444678</c:v>
                </c:pt>
                <c:pt idx="535" formatCode="0.00%">
                  <c:v>0.4013413791973971</c:v>
                </c:pt>
                <c:pt idx="536" formatCode="0.00%">
                  <c:v>0.38533714789848561</c:v>
                </c:pt>
                <c:pt idx="537" formatCode="0.00%">
                  <c:v>0.40130316954401063</c:v>
                </c:pt>
                <c:pt idx="538" formatCode="0.00%">
                  <c:v>0.38198128535024334</c:v>
                </c:pt>
                <c:pt idx="539" formatCode="0.00%">
                  <c:v>0.41826995796913274</c:v>
                </c:pt>
                <c:pt idx="540" formatCode="0.00%">
                  <c:v>0.42632312663588279</c:v>
                </c:pt>
                <c:pt idx="541" formatCode="0.00%">
                  <c:v>0.41434189811337907</c:v>
                </c:pt>
                <c:pt idx="542" formatCode="0.00%">
                  <c:v>0.4086543513294808</c:v>
                </c:pt>
                <c:pt idx="543" formatCode="0.00%">
                  <c:v>0.44723139430685666</c:v>
                </c:pt>
                <c:pt idx="544" formatCode="0.00%">
                  <c:v>0.46029560607905268</c:v>
                </c:pt>
                <c:pt idx="545" formatCode="0.00%">
                  <c:v>0.42760453934797471</c:v>
                </c:pt>
                <c:pt idx="546" formatCode="0.00%">
                  <c:v>0.44723229243272861</c:v>
                </c:pt>
                <c:pt idx="547" formatCode="0.00%">
                  <c:v>0.41198332709604985</c:v>
                </c:pt>
                <c:pt idx="548" formatCode="0.00%">
                  <c:v>0.46151779289305439</c:v>
                </c:pt>
                <c:pt idx="549" formatCode="0.00%">
                  <c:v>0.44704952449511703</c:v>
                </c:pt>
                <c:pt idx="550" formatCode="0.00%">
                  <c:v>0.45821627562443146</c:v>
                </c:pt>
                <c:pt idx="551" formatCode="0.00%">
                  <c:v>0.43507695631444065</c:v>
                </c:pt>
                <c:pt idx="552" formatCode="0.00%">
                  <c:v>0.47360292890023137</c:v>
                </c:pt>
                <c:pt idx="553" formatCode="0.00%">
                  <c:v>0.48740625276090599</c:v>
                </c:pt>
                <c:pt idx="554" formatCode="0.00%">
                  <c:v>0.46169245658849367</c:v>
                </c:pt>
                <c:pt idx="555" formatCode="0.00%">
                  <c:v>0.45570344444120703</c:v>
                </c:pt>
                <c:pt idx="556" formatCode="0.00%">
                  <c:v>0.48423866848251723</c:v>
                </c:pt>
                <c:pt idx="557" formatCode="0.00%">
                  <c:v>0.48938004555264625</c:v>
                </c:pt>
                <c:pt idx="558" formatCode="0.00%">
                  <c:v>0.47024133510799981</c:v>
                </c:pt>
                <c:pt idx="559" formatCode="0.00%">
                  <c:v>0.49158686344451463</c:v>
                </c:pt>
                <c:pt idx="560" formatCode="0.00%">
                  <c:v>0.45423275951604658</c:v>
                </c:pt>
                <c:pt idx="561" formatCode="0.00%">
                  <c:v>0.49813792881457336</c:v>
                </c:pt>
                <c:pt idx="562" formatCode="0.00%">
                  <c:v>0.48771101999679317</c:v>
                </c:pt>
                <c:pt idx="563" formatCode="0.00%">
                  <c:v>0.48890991083863428</c:v>
                </c:pt>
                <c:pt idx="564" formatCode="0.00%">
                  <c:v>0.46221489491144091</c:v>
                </c:pt>
                <c:pt idx="565" formatCode="0.00%">
                  <c:v>0.49642817451992394</c:v>
                </c:pt>
                <c:pt idx="566" formatCode="0.00%">
                  <c:v>0.5078672580461211</c:v>
                </c:pt>
                <c:pt idx="567" formatCode="0.00%">
                  <c:v>0.47408742676881477</c:v>
                </c:pt>
                <c:pt idx="568" formatCode="0.00%">
                  <c:v>0.50455734012793529</c:v>
                </c:pt>
                <c:pt idx="569" formatCode="0.00%">
                  <c:v>0.4928617413855737</c:v>
                </c:pt>
                <c:pt idx="570" formatCode="0.00%">
                  <c:v>0.50211487341578853</c:v>
                </c:pt>
              </c:numCache>
            </c:numRef>
          </c:val>
          <c:smooth val="0"/>
          <c:extLst>
            <c:ext xmlns:c16="http://schemas.microsoft.com/office/drawing/2014/chart" uri="{C3380CC4-5D6E-409C-BE32-E72D297353CC}">
              <c16:uniqueId val="{00000000-2392-4E28-9524-FEAAE0EE4A03}"/>
            </c:ext>
          </c:extLst>
        </c:ser>
        <c:dLbls>
          <c:showLegendKey val="0"/>
          <c:showVal val="0"/>
          <c:showCatName val="0"/>
          <c:showSerName val="0"/>
          <c:showPercent val="0"/>
          <c:showBubbleSize val="0"/>
        </c:dLbls>
        <c:marker val="1"/>
        <c:smooth val="0"/>
        <c:axId val="1878982880"/>
        <c:axId val="1879005344"/>
      </c:lineChart>
      <c:lineChart>
        <c:grouping val="standard"/>
        <c:varyColors val="0"/>
        <c:ser>
          <c:idx val="6"/>
          <c:order val="0"/>
          <c:tx>
            <c:strRef>
              <c:f>Credit!$S$1</c:f>
              <c:strCache>
                <c:ptCount val="1"/>
                <c:pt idx="0">
                  <c:v>Tüketici Kredileri MoM %</c:v>
                </c:pt>
              </c:strCache>
            </c:strRef>
          </c:tx>
          <c:spPr>
            <a:ln w="38100" cap="rnd">
              <a:solidFill>
                <a:schemeClr val="accent1">
                  <a:lumMod val="60000"/>
                </a:schemeClr>
              </a:solidFill>
              <a:round/>
            </a:ln>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Credit!$S$2:$S$573</c:f>
              <c:numCache>
                <c:formatCode>#,##0.00</c:formatCode>
                <c:ptCount val="572"/>
                <c:pt idx="4" formatCode="0.00%">
                  <c:v>5.3885113240216232E-3</c:v>
                </c:pt>
                <c:pt idx="5" formatCode="0.00%">
                  <c:v>6.2574639348907148E-3</c:v>
                </c:pt>
                <c:pt idx="6" formatCode="0.00%">
                  <c:v>9.3205571699671013E-3</c:v>
                </c:pt>
                <c:pt idx="7" formatCode="0.00%">
                  <c:v>1.6645663638616491E-2</c:v>
                </c:pt>
                <c:pt idx="8" formatCode="0.00%">
                  <c:v>9.1483689763335041E-3</c:v>
                </c:pt>
                <c:pt idx="9" formatCode="0.00%">
                  <c:v>4.7192508999630792E-3</c:v>
                </c:pt>
                <c:pt idx="10" formatCode="0.00%">
                  <c:v>4.6420172460666298E-3</c:v>
                </c:pt>
                <c:pt idx="11" formatCode="0.00%">
                  <c:v>2.8994472192654199E-3</c:v>
                </c:pt>
                <c:pt idx="12" formatCode="0.00%">
                  <c:v>6.1475842535863587E-3</c:v>
                </c:pt>
                <c:pt idx="13" formatCode="0.00%">
                  <c:v>9.3777369225270159E-3</c:v>
                </c:pt>
                <c:pt idx="14" formatCode="0.00%">
                  <c:v>1.2559002228905205E-2</c:v>
                </c:pt>
                <c:pt idx="15" formatCode="0.00%">
                  <c:v>1.0304032773459617E-2</c:v>
                </c:pt>
                <c:pt idx="16" formatCode="0.00%">
                  <c:v>1.1796539700909393E-2</c:v>
                </c:pt>
                <c:pt idx="17" formatCode="0.00%">
                  <c:v>9.389882277138769E-3</c:v>
                </c:pt>
                <c:pt idx="18" formatCode="0.00%">
                  <c:v>1.1034847608903013E-2</c:v>
                </c:pt>
                <c:pt idx="19" formatCode="0.00%">
                  <c:v>6.8705056881778262E-3</c:v>
                </c:pt>
                <c:pt idx="20" formatCode="0.00%">
                  <c:v>1.0063208719748666E-2</c:v>
                </c:pt>
                <c:pt idx="21" formatCode="0.00%">
                  <c:v>5.3566535693136096E-3</c:v>
                </c:pt>
                <c:pt idx="22" formatCode="0.00%">
                  <c:v>6.8972783244085978E-3</c:v>
                </c:pt>
                <c:pt idx="23" formatCode="0.00%">
                  <c:v>1.1272130934083703E-2</c:v>
                </c:pt>
                <c:pt idx="24" formatCode="0.00%">
                  <c:v>1.4444792880049951E-2</c:v>
                </c:pt>
                <c:pt idx="25" formatCode="0.00%">
                  <c:v>1.0677152561716993E-2</c:v>
                </c:pt>
                <c:pt idx="26" formatCode="0.00%">
                  <c:v>6.0380841387748779E-3</c:v>
                </c:pt>
                <c:pt idx="27" formatCode="0.00%">
                  <c:v>6.7668727702387731E-3</c:v>
                </c:pt>
                <c:pt idx="28" formatCode="0.00%">
                  <c:v>1.7042618928436832E-3</c:v>
                </c:pt>
                <c:pt idx="29" formatCode="0.00%">
                  <c:v>3.0701082394634037E-3</c:v>
                </c:pt>
                <c:pt idx="30" formatCode="0.00%">
                  <c:v>7.9231952424411154E-4</c:v>
                </c:pt>
                <c:pt idx="31" formatCode="0.00%">
                  <c:v>6.7674397037090659E-3</c:v>
                </c:pt>
                <c:pt idx="32" formatCode="0.00%">
                  <c:v>6.6146827312444896E-3</c:v>
                </c:pt>
                <c:pt idx="33" formatCode="0.00%">
                  <c:v>1.4911186166077593E-2</c:v>
                </c:pt>
                <c:pt idx="34" formatCode="0.00%">
                  <c:v>8.3126883640503284E-3</c:v>
                </c:pt>
                <c:pt idx="35" formatCode="0.00%">
                  <c:v>5.4907849720689846E-3</c:v>
                </c:pt>
                <c:pt idx="36" formatCode="0.00%">
                  <c:v>6.9963607721872682E-3</c:v>
                </c:pt>
                <c:pt idx="37" formatCode="0.00%">
                  <c:v>4.6233200415904604E-3</c:v>
                </c:pt>
                <c:pt idx="38" formatCode="0.00%">
                  <c:v>7.7643221503873438E-3</c:v>
                </c:pt>
                <c:pt idx="39" formatCode="0.00%">
                  <c:v>3.7763102871848772E-3</c:v>
                </c:pt>
                <c:pt idx="40" formatCode="0.00%">
                  <c:v>5.5992748990357061E-4</c:v>
                </c:pt>
                <c:pt idx="41" formatCode="0.00%">
                  <c:v>-3.05981852789913E-3</c:v>
                </c:pt>
                <c:pt idx="42" formatCode="0.00%">
                  <c:v>-4.5078823756921488E-3</c:v>
                </c:pt>
                <c:pt idx="43" formatCode="0.00%">
                  <c:v>-6.040973608127536E-3</c:v>
                </c:pt>
                <c:pt idx="44" formatCode="0.00%">
                  <c:v>-4.9009996749603232E-4</c:v>
                </c:pt>
                <c:pt idx="45" formatCode="0.00%">
                  <c:v>-2.853935205811895E-3</c:v>
                </c:pt>
                <c:pt idx="46" formatCode="0.00%">
                  <c:v>4.4381490100230368E-3</c:v>
                </c:pt>
                <c:pt idx="47" formatCode="0.00%">
                  <c:v>-2.3686763570565446E-3</c:v>
                </c:pt>
                <c:pt idx="48" formatCode="0.00%">
                  <c:v>-2.5333896847203109E-3</c:v>
                </c:pt>
                <c:pt idx="49" formatCode="0.00%">
                  <c:v>2.7532996301198147E-3</c:v>
                </c:pt>
                <c:pt idx="50" formatCode="0.00%">
                  <c:v>3.036371144098327E-3</c:v>
                </c:pt>
                <c:pt idx="51" formatCode="0.00%">
                  <c:v>6.9512232300377756E-3</c:v>
                </c:pt>
                <c:pt idx="52" formatCode="0.00%">
                  <c:v>7.4523277412692256E-3</c:v>
                </c:pt>
                <c:pt idx="53" formatCode="0.00%">
                  <c:v>1.3758571414496972E-2</c:v>
                </c:pt>
                <c:pt idx="54" formatCode="0.00%">
                  <c:v>3.8527094700573123E-3</c:v>
                </c:pt>
                <c:pt idx="55" formatCode="0.00%">
                  <c:v>4.9011871110259684E-3</c:v>
                </c:pt>
                <c:pt idx="56" formatCode="0.00%">
                  <c:v>-1.6645308184010269E-3</c:v>
                </c:pt>
                <c:pt idx="57" formatCode="0.00%">
                  <c:v>-4.6743749449116552E-3</c:v>
                </c:pt>
                <c:pt idx="58" formatCode="0.00%">
                  <c:v>3.0815742318628576E-3</c:v>
                </c:pt>
                <c:pt idx="59" formatCode="0.00%">
                  <c:v>8.2270135652837799E-3</c:v>
                </c:pt>
                <c:pt idx="60" formatCode="0.00%">
                  <c:v>5.4659280310069835E-3</c:v>
                </c:pt>
                <c:pt idx="61" formatCode="0.00%">
                  <c:v>2.8737909052847805E-3</c:v>
                </c:pt>
                <c:pt idx="62" formatCode="0.00%">
                  <c:v>3.2114712169718342E-3</c:v>
                </c:pt>
                <c:pt idx="63" formatCode="0.00%">
                  <c:v>3.1501192812422328E-4</c:v>
                </c:pt>
                <c:pt idx="64" formatCode="0.00%">
                  <c:v>2.1193901538502772E-3</c:v>
                </c:pt>
                <c:pt idx="65" formatCode="0.00%">
                  <c:v>2.57979949829538E-3</c:v>
                </c:pt>
                <c:pt idx="66" formatCode="0.00%">
                  <c:v>7.3991067053858842E-3</c:v>
                </c:pt>
                <c:pt idx="67" formatCode="0.00%">
                  <c:v>6.6958503630731841E-3</c:v>
                </c:pt>
                <c:pt idx="68" formatCode="0.00%">
                  <c:v>1.0132159726472504E-2</c:v>
                </c:pt>
                <c:pt idx="69" formatCode="0.00%">
                  <c:v>6.6964249780164546E-3</c:v>
                </c:pt>
                <c:pt idx="70" formatCode="0.00%">
                  <c:v>6.2800491343238474E-3</c:v>
                </c:pt>
                <c:pt idx="71" formatCode="0.00%">
                  <c:v>6.8117615080460483E-3</c:v>
                </c:pt>
                <c:pt idx="72" formatCode="0.00%">
                  <c:v>1.1421364635121565E-2</c:v>
                </c:pt>
                <c:pt idx="73" formatCode="0.00%">
                  <c:v>6.3793309388703858E-3</c:v>
                </c:pt>
                <c:pt idx="74" formatCode="0.00%">
                  <c:v>5.8135165933695509E-3</c:v>
                </c:pt>
                <c:pt idx="75" formatCode="0.00%">
                  <c:v>9.8003415335384675E-3</c:v>
                </c:pt>
                <c:pt idx="76" formatCode="0.00%">
                  <c:v>6.2467450659125998E-3</c:v>
                </c:pt>
                <c:pt idx="77" formatCode="0.00%">
                  <c:v>7.2029776691980912E-3</c:v>
                </c:pt>
                <c:pt idx="78" formatCode="0.00%">
                  <c:v>6.4997310535223713E-3</c:v>
                </c:pt>
                <c:pt idx="79" formatCode="0.00%">
                  <c:v>6.9299337437695122E-3</c:v>
                </c:pt>
                <c:pt idx="80" formatCode="0.00%">
                  <c:v>5.2076199690514954E-3</c:v>
                </c:pt>
                <c:pt idx="81" formatCode="0.00%">
                  <c:v>5.9014917753067875E-3</c:v>
                </c:pt>
                <c:pt idx="82" formatCode="0.00%">
                  <c:v>-1.9549537803978381E-3</c:v>
                </c:pt>
                <c:pt idx="83" formatCode="0.00%">
                  <c:v>-5.9243480116886477E-3</c:v>
                </c:pt>
                <c:pt idx="84" formatCode="0.00%">
                  <c:v>-5.296074631685607E-3</c:v>
                </c:pt>
                <c:pt idx="85" formatCode="0.00%">
                  <c:v>1.8380952332768428E-3</c:v>
                </c:pt>
                <c:pt idx="86" formatCode="0.00%">
                  <c:v>1.8889507281027568E-3</c:v>
                </c:pt>
                <c:pt idx="87" formatCode="0.00%">
                  <c:v>6.9041123344271323E-3</c:v>
                </c:pt>
                <c:pt idx="88" formatCode="0.00%">
                  <c:v>1.2884529304305142E-2</c:v>
                </c:pt>
                <c:pt idx="89" formatCode="0.00%">
                  <c:v>7.4768579036931741E-3</c:v>
                </c:pt>
                <c:pt idx="90" formatCode="0.00%">
                  <c:v>9.7138035693861008E-3</c:v>
                </c:pt>
                <c:pt idx="91" formatCode="0.00%">
                  <c:v>6.0729052833268099E-3</c:v>
                </c:pt>
                <c:pt idx="92" formatCode="0.00%">
                  <c:v>7.9454927154536219E-3</c:v>
                </c:pt>
                <c:pt idx="93" formatCode="0.00%">
                  <c:v>1.0501050202764784E-2</c:v>
                </c:pt>
                <c:pt idx="94" formatCode="0.00%">
                  <c:v>1.7860002839969649E-2</c:v>
                </c:pt>
                <c:pt idx="95" formatCode="0.00%">
                  <c:v>1.105384735451867E-2</c:v>
                </c:pt>
                <c:pt idx="96" formatCode="0.00%">
                  <c:v>9.5689743939315029E-3</c:v>
                </c:pt>
                <c:pt idx="97" formatCode="0.00%">
                  <c:v>1.1720283574169463E-2</c:v>
                </c:pt>
                <c:pt idx="98" formatCode="0.00%">
                  <c:v>8.6605413917139728E-3</c:v>
                </c:pt>
                <c:pt idx="99" formatCode="0.00%">
                  <c:v>1.1878541635128003E-2</c:v>
                </c:pt>
                <c:pt idx="100" formatCode="0.00%">
                  <c:v>1.1944959043459033E-2</c:v>
                </c:pt>
                <c:pt idx="101" formatCode="0.00%">
                  <c:v>1.7412152064989011E-2</c:v>
                </c:pt>
                <c:pt idx="102" formatCode="0.00%">
                  <c:v>1.5152574608098733E-2</c:v>
                </c:pt>
                <c:pt idx="103" formatCode="0.00%">
                  <c:v>1.5259063764972748E-2</c:v>
                </c:pt>
                <c:pt idx="104" formatCode="0.00%">
                  <c:v>1.1371401354460091E-2</c:v>
                </c:pt>
                <c:pt idx="105" formatCode="0.00%">
                  <c:v>1.1080287489764463E-2</c:v>
                </c:pt>
                <c:pt idx="106" formatCode="0.00%">
                  <c:v>8.3618710540268558E-3</c:v>
                </c:pt>
                <c:pt idx="107" formatCode="0.00%">
                  <c:v>1.2832751549734659E-2</c:v>
                </c:pt>
                <c:pt idx="108" formatCode="0.00%">
                  <c:v>5.0530490506831977E-3</c:v>
                </c:pt>
                <c:pt idx="109" formatCode="0.00%">
                  <c:v>4.331749058400486E-3</c:v>
                </c:pt>
                <c:pt idx="110" formatCode="0.00%">
                  <c:v>1.1198798750518713E-2</c:v>
                </c:pt>
                <c:pt idx="111" formatCode="0.00%">
                  <c:v>1.2338892206125829E-2</c:v>
                </c:pt>
                <c:pt idx="112" formatCode="0.00%">
                  <c:v>1.5074661434281498E-2</c:v>
                </c:pt>
                <c:pt idx="113" formatCode="0.00%">
                  <c:v>1.0668305138327984E-2</c:v>
                </c:pt>
                <c:pt idx="114" formatCode="0.00%">
                  <c:v>7.7806237093702574E-3</c:v>
                </c:pt>
                <c:pt idx="115" formatCode="0.00%">
                  <c:v>5.6101990440353697E-3</c:v>
                </c:pt>
                <c:pt idx="116" formatCode="0.00%">
                  <c:v>6.1464159208611032E-3</c:v>
                </c:pt>
                <c:pt idx="117" formatCode="0.00%">
                  <c:v>1.0104046123891354E-2</c:v>
                </c:pt>
                <c:pt idx="118" formatCode="0.00%">
                  <c:v>1.6654482622988218E-2</c:v>
                </c:pt>
                <c:pt idx="119" formatCode="0.00%">
                  <c:v>1.5088604049549885E-2</c:v>
                </c:pt>
                <c:pt idx="120" formatCode="0.00%">
                  <c:v>2.4283547769001886E-2</c:v>
                </c:pt>
                <c:pt idx="121" formatCode="0.00%">
                  <c:v>1.3003466168493218E-2</c:v>
                </c:pt>
                <c:pt idx="122" formatCode="0.00%">
                  <c:v>1.1775875777818121E-2</c:v>
                </c:pt>
                <c:pt idx="123" formatCode="0.00%">
                  <c:v>1.2968001259517043E-2</c:v>
                </c:pt>
                <c:pt idx="124" formatCode="0.00%">
                  <c:v>1.1660248073873742E-2</c:v>
                </c:pt>
                <c:pt idx="125" formatCode="0.00%">
                  <c:v>1.3881363612897315E-2</c:v>
                </c:pt>
                <c:pt idx="126" formatCode="0.00%">
                  <c:v>1.2186192224492512E-2</c:v>
                </c:pt>
                <c:pt idx="127" formatCode="0.00%">
                  <c:v>1.6475498602081085E-2</c:v>
                </c:pt>
                <c:pt idx="128" formatCode="0.00%">
                  <c:v>1.1623385583481988E-2</c:v>
                </c:pt>
                <c:pt idx="129" formatCode="0.00%">
                  <c:v>1.2981248327307442E-2</c:v>
                </c:pt>
                <c:pt idx="130" formatCode="0.00%">
                  <c:v>1.1309846347262981E-2</c:v>
                </c:pt>
                <c:pt idx="131" formatCode="0.00%">
                  <c:v>9.0388308012008239E-3</c:v>
                </c:pt>
                <c:pt idx="132" formatCode="0.00%">
                  <c:v>9.7925020220004828E-3</c:v>
                </c:pt>
                <c:pt idx="133" formatCode="0.00%">
                  <c:v>1.7471010146030024E-2</c:v>
                </c:pt>
                <c:pt idx="134" formatCode="0.00%">
                  <c:v>9.2215687352668971E-3</c:v>
                </c:pt>
                <c:pt idx="135" formatCode="0.00%">
                  <c:v>1.4753895244677918E-2</c:v>
                </c:pt>
                <c:pt idx="136" formatCode="0.00%">
                  <c:v>1.7825822314059356E-2</c:v>
                </c:pt>
                <c:pt idx="137" formatCode="0.00%">
                  <c:v>1.620314664420126E-2</c:v>
                </c:pt>
                <c:pt idx="138" formatCode="0.00%">
                  <c:v>1.9317477629273952E-2</c:v>
                </c:pt>
                <c:pt idx="139" formatCode="0.00%">
                  <c:v>1.7804136028279682E-2</c:v>
                </c:pt>
                <c:pt idx="140" formatCode="0.00%">
                  <c:v>1.6526077445483414E-2</c:v>
                </c:pt>
                <c:pt idx="141" formatCode="0.00%">
                  <c:v>9.9635226495906927E-3</c:v>
                </c:pt>
                <c:pt idx="142" formatCode="0.00%">
                  <c:v>1.2179820500898043E-2</c:v>
                </c:pt>
                <c:pt idx="143" formatCode="0.00%">
                  <c:v>7.1908557074520244E-3</c:v>
                </c:pt>
                <c:pt idx="144" formatCode="0.00%">
                  <c:v>1.087805616018875E-2</c:v>
                </c:pt>
                <c:pt idx="145" formatCode="0.00%">
                  <c:v>1.2184685153518048E-2</c:v>
                </c:pt>
                <c:pt idx="146" formatCode="0.00%">
                  <c:v>1.5112313750897258E-2</c:v>
                </c:pt>
                <c:pt idx="147" formatCode="0.00%">
                  <c:v>6.7547142269718053E-3</c:v>
                </c:pt>
                <c:pt idx="148" formatCode="0.00%">
                  <c:v>4.9983042943656138E-3</c:v>
                </c:pt>
                <c:pt idx="149" formatCode="0.00%">
                  <c:v>8.545064550129074E-3</c:v>
                </c:pt>
                <c:pt idx="150" formatCode="0.00%">
                  <c:v>6.7214632643666878E-3</c:v>
                </c:pt>
                <c:pt idx="151" formatCode="0.00%">
                  <c:v>9.5732438654336088E-3</c:v>
                </c:pt>
                <c:pt idx="152" formatCode="0.00%">
                  <c:v>9.0291462219986678E-3</c:v>
                </c:pt>
                <c:pt idx="153" formatCode="0.00%">
                  <c:v>1.1059790860027998E-2</c:v>
                </c:pt>
                <c:pt idx="154" formatCode="0.00%">
                  <c:v>8.3046050751876405E-3</c:v>
                </c:pt>
                <c:pt idx="155" formatCode="0.00%">
                  <c:v>1.0408698466249004E-2</c:v>
                </c:pt>
                <c:pt idx="156" formatCode="0.00%">
                  <c:v>6.8985457466295723E-3</c:v>
                </c:pt>
                <c:pt idx="157" formatCode="0.00%">
                  <c:v>7.9572581090645838E-3</c:v>
                </c:pt>
                <c:pt idx="158" formatCode="0.00%">
                  <c:v>8.4619546753738652E-3</c:v>
                </c:pt>
                <c:pt idx="159" formatCode="0.00%">
                  <c:v>1.2222415278219169E-2</c:v>
                </c:pt>
                <c:pt idx="160" formatCode="0.00%">
                  <c:v>5.7280564139517015E-3</c:v>
                </c:pt>
                <c:pt idx="161" formatCode="0.00%">
                  <c:v>3.5400257403698067E-3</c:v>
                </c:pt>
                <c:pt idx="162" formatCode="0.00%">
                  <c:v>1.0250690973104194E-2</c:v>
                </c:pt>
                <c:pt idx="163" formatCode="0.00%">
                  <c:v>6.9522087242246382E-3</c:v>
                </c:pt>
                <c:pt idx="164" formatCode="0.00%">
                  <c:v>8.736211006046447E-3</c:v>
                </c:pt>
                <c:pt idx="165" formatCode="0.00%">
                  <c:v>6.9599124705617601E-3</c:v>
                </c:pt>
                <c:pt idx="166" formatCode="0.00%">
                  <c:v>1.5488996445258921E-3</c:v>
                </c:pt>
                <c:pt idx="167" formatCode="0.00%">
                  <c:v>2.2827675442127901E-3</c:v>
                </c:pt>
                <c:pt idx="168" formatCode="0.00%">
                  <c:v>1.7853270727156254E-3</c:v>
                </c:pt>
                <c:pt idx="169" formatCode="0.00%">
                  <c:v>3.0450745886984403E-3</c:v>
                </c:pt>
                <c:pt idx="170" formatCode="0.00%">
                  <c:v>1.0459546598904584E-2</c:v>
                </c:pt>
                <c:pt idx="171" formatCode="0.00%">
                  <c:v>1.0647015419888321E-2</c:v>
                </c:pt>
                <c:pt idx="172" formatCode="0.00%">
                  <c:v>1.9535902701545364E-2</c:v>
                </c:pt>
                <c:pt idx="173" formatCode="0.00%">
                  <c:v>1.0288943545312334E-2</c:v>
                </c:pt>
                <c:pt idx="174" formatCode="0.00%">
                  <c:v>7.1966045493669327E-3</c:v>
                </c:pt>
                <c:pt idx="175" formatCode="0.00%">
                  <c:v>9.022435267319398E-3</c:v>
                </c:pt>
                <c:pt idx="176" formatCode="0.00%">
                  <c:v>5.4666058104863849E-3</c:v>
                </c:pt>
                <c:pt idx="177" formatCode="0.00%">
                  <c:v>6.7121247915413029E-3</c:v>
                </c:pt>
                <c:pt idx="178" formatCode="0.00%">
                  <c:v>6.4598481405948611E-3</c:v>
                </c:pt>
                <c:pt idx="179" formatCode="0.00%">
                  <c:v>1.3205902442925237E-2</c:v>
                </c:pt>
                <c:pt idx="180" formatCode="0.00%">
                  <c:v>1.1501518409096858E-2</c:v>
                </c:pt>
                <c:pt idx="181" formatCode="0.00%">
                  <c:v>1.3992406089267611E-2</c:v>
                </c:pt>
                <c:pt idx="182" formatCode="0.00%">
                  <c:v>8.7007309520884604E-3</c:v>
                </c:pt>
                <c:pt idx="183" formatCode="0.00%">
                  <c:v>8.9646281794594235E-3</c:v>
                </c:pt>
                <c:pt idx="184" formatCode="0.00%">
                  <c:v>1.0959937222132881E-2</c:v>
                </c:pt>
                <c:pt idx="185" formatCode="0.00%">
                  <c:v>1.7734547124426719E-2</c:v>
                </c:pt>
                <c:pt idx="186" formatCode="0.00%">
                  <c:v>1.0464254173109411E-2</c:v>
                </c:pt>
                <c:pt idx="187" formatCode="0.00%">
                  <c:v>6.445304229539873E-3</c:v>
                </c:pt>
                <c:pt idx="188" formatCode="0.00%">
                  <c:v>9.506931684629941E-3</c:v>
                </c:pt>
                <c:pt idx="189" formatCode="0.00%">
                  <c:v>7.0336264463658508E-3</c:v>
                </c:pt>
                <c:pt idx="190" formatCode="0.00%">
                  <c:v>7.2080140793941098E-3</c:v>
                </c:pt>
                <c:pt idx="191" formatCode="0.00%">
                  <c:v>3.3764724276878436E-3</c:v>
                </c:pt>
                <c:pt idx="192" formatCode="0.00%">
                  <c:v>-2.3861674441161499E-4</c:v>
                </c:pt>
                <c:pt idx="193" formatCode="0.00%">
                  <c:v>-7.1635873666953589E-3</c:v>
                </c:pt>
                <c:pt idx="194" formatCode="0.00%">
                  <c:v>3.5561016440535651E-3</c:v>
                </c:pt>
                <c:pt idx="195" formatCode="0.00%">
                  <c:v>-7.95859263566903E-3</c:v>
                </c:pt>
                <c:pt idx="196" formatCode="0.00%">
                  <c:v>-7.9008214226270398E-3</c:v>
                </c:pt>
                <c:pt idx="197" formatCode="0.00%">
                  <c:v>-7.9414903974719987E-3</c:v>
                </c:pt>
                <c:pt idx="198" formatCode="0.00%">
                  <c:v>-1.2420908370894422E-2</c:v>
                </c:pt>
                <c:pt idx="199" formatCode="0.00%">
                  <c:v>-1.2880680447251732E-2</c:v>
                </c:pt>
                <c:pt idx="200" formatCode="0.00%">
                  <c:v>-1.4112878338472442E-2</c:v>
                </c:pt>
                <c:pt idx="201" formatCode="0.00%">
                  <c:v>-8.271970697473801E-3</c:v>
                </c:pt>
                <c:pt idx="202" formatCode="0.00%">
                  <c:v>-1.1693757505439866E-2</c:v>
                </c:pt>
                <c:pt idx="203" formatCode="0.00%">
                  <c:v>-8.5428150685626283E-3</c:v>
                </c:pt>
                <c:pt idx="204" formatCode="0.00%">
                  <c:v>-8.0940424016866207E-3</c:v>
                </c:pt>
                <c:pt idx="205" formatCode="0.00%">
                  <c:v>-4.9916225615782642E-3</c:v>
                </c:pt>
                <c:pt idx="206" formatCode="0.00%">
                  <c:v>-6.8856987771704391E-3</c:v>
                </c:pt>
                <c:pt idx="207" formatCode="0.00%">
                  <c:v>1.9324548677008208E-3</c:v>
                </c:pt>
                <c:pt idx="208" formatCode="0.00%">
                  <c:v>-9.0598956082402534E-3</c:v>
                </c:pt>
                <c:pt idx="209" formatCode="0.00%">
                  <c:v>-9.0712272498227869E-3</c:v>
                </c:pt>
                <c:pt idx="210" formatCode="0.00%">
                  <c:v>-3.1861195172906021E-3</c:v>
                </c:pt>
                <c:pt idx="211" formatCode="0.00%">
                  <c:v>-6.0532831198714969E-3</c:v>
                </c:pt>
                <c:pt idx="212" formatCode="0.00%">
                  <c:v>-5.4692009170288049E-3</c:v>
                </c:pt>
                <c:pt idx="213" formatCode="0.00%">
                  <c:v>-1.1176301336006616E-2</c:v>
                </c:pt>
                <c:pt idx="214" formatCode="0.00%">
                  <c:v>-3.1545379887385561E-3</c:v>
                </c:pt>
                <c:pt idx="215" formatCode="0.00%">
                  <c:v>-5.3946427926306554E-3</c:v>
                </c:pt>
                <c:pt idx="216" formatCode="0.00%">
                  <c:v>-7.0031632853956934E-4</c:v>
                </c:pt>
                <c:pt idx="217" formatCode="0.00%">
                  <c:v>-4.7304296060479608E-4</c:v>
                </c:pt>
                <c:pt idx="218" formatCode="0.00%">
                  <c:v>-7.2697360063698731E-3</c:v>
                </c:pt>
                <c:pt idx="219" formatCode="0.00%">
                  <c:v>-3.7377130183234662E-3</c:v>
                </c:pt>
                <c:pt idx="220" formatCode="0.00%">
                  <c:v>-6.2819516270974738E-4</c:v>
                </c:pt>
                <c:pt idx="221" formatCode="0.00%">
                  <c:v>5.4000209794127351E-3</c:v>
                </c:pt>
                <c:pt idx="222" formatCode="0.00%">
                  <c:v>1.6686369732064381E-2</c:v>
                </c:pt>
                <c:pt idx="223" formatCode="0.00%">
                  <c:v>1.7189814360167529E-2</c:v>
                </c:pt>
                <c:pt idx="224" formatCode="0.00%">
                  <c:v>2.3914189907434463E-2</c:v>
                </c:pt>
                <c:pt idx="225" formatCode="0.00%">
                  <c:v>1.2368472550209302E-2</c:v>
                </c:pt>
                <c:pt idx="226" formatCode="0.00%">
                  <c:v>3.7904124242425716E-3</c:v>
                </c:pt>
                <c:pt idx="227" formatCode="0.00%">
                  <c:v>6.4349364888164192E-3</c:v>
                </c:pt>
                <c:pt idx="228" formatCode="0.00%">
                  <c:v>4.9599569737906405E-4</c:v>
                </c:pt>
                <c:pt idx="229" formatCode="0.00%">
                  <c:v>1.5476676893581986E-4</c:v>
                </c:pt>
                <c:pt idx="230" formatCode="0.00%">
                  <c:v>-2.417169285033433E-4</c:v>
                </c:pt>
                <c:pt idx="231" formatCode="0.00%">
                  <c:v>1.3501157907914382E-3</c:v>
                </c:pt>
                <c:pt idx="232" formatCode="0.00%">
                  <c:v>1.3230756062944859E-3</c:v>
                </c:pt>
                <c:pt idx="233" formatCode="0.00%">
                  <c:v>1.0923274262988752E-2</c:v>
                </c:pt>
                <c:pt idx="234" formatCode="0.00%">
                  <c:v>-9.2619050490042162E-4</c:v>
                </c:pt>
                <c:pt idx="235" formatCode="0.00%">
                  <c:v>1.162277602197949E-3</c:v>
                </c:pt>
                <c:pt idx="236" formatCode="0.00%">
                  <c:v>3.1882341076331943E-3</c:v>
                </c:pt>
                <c:pt idx="237" formatCode="0.00%">
                  <c:v>4.225024087290947E-3</c:v>
                </c:pt>
                <c:pt idx="238" formatCode="0.00%">
                  <c:v>4.839970393530197E-3</c:v>
                </c:pt>
                <c:pt idx="239" formatCode="0.00%">
                  <c:v>2.4305090767513756E-3</c:v>
                </c:pt>
                <c:pt idx="240" formatCode="0.00%">
                  <c:v>9.4447285736721179E-3</c:v>
                </c:pt>
                <c:pt idx="241" formatCode="0.00%">
                  <c:v>1.7482251070357765E-3</c:v>
                </c:pt>
                <c:pt idx="242" formatCode="0.00%">
                  <c:v>7.8350528353279443E-3</c:v>
                </c:pt>
                <c:pt idx="243" formatCode="0.00%">
                  <c:v>1.1036606369610475E-2</c:v>
                </c:pt>
                <c:pt idx="244" formatCode="0.00%">
                  <c:v>1.4162949495044404E-2</c:v>
                </c:pt>
                <c:pt idx="245" formatCode="0.00%">
                  <c:v>2.208982062578942E-2</c:v>
                </c:pt>
                <c:pt idx="246" formatCode="0.00%">
                  <c:v>3.4383494574385678E-2</c:v>
                </c:pt>
                <c:pt idx="247" formatCode="0.00%">
                  <c:v>2.4502341342452223E-2</c:v>
                </c:pt>
                <c:pt idx="248" formatCode="0.00%">
                  <c:v>2.4772422229382737E-2</c:v>
                </c:pt>
                <c:pt idx="249" formatCode="0.00%">
                  <c:v>2.5644362057817928E-2</c:v>
                </c:pt>
                <c:pt idx="250" formatCode="0.00%">
                  <c:v>2.1784367807664719E-2</c:v>
                </c:pt>
                <c:pt idx="251" formatCode="0.00%">
                  <c:v>2.2933808218824108E-2</c:v>
                </c:pt>
                <c:pt idx="252" formatCode="0.00%">
                  <c:v>2.0211155194966315E-2</c:v>
                </c:pt>
                <c:pt idx="253" formatCode="0.00%">
                  <c:v>2.4012688764585417E-2</c:v>
                </c:pt>
                <c:pt idx="254" formatCode="0.00%">
                  <c:v>2.0445525370316776E-2</c:v>
                </c:pt>
                <c:pt idx="255" formatCode="0.00%">
                  <c:v>2.4422730081418976E-2</c:v>
                </c:pt>
                <c:pt idx="256" formatCode="0.00%">
                  <c:v>2.2899639219352057E-2</c:v>
                </c:pt>
                <c:pt idx="257" formatCode="0.00%">
                  <c:v>2.7271668283357437E-2</c:v>
                </c:pt>
                <c:pt idx="258" formatCode="0.00%">
                  <c:v>2.7795853038784027E-2</c:v>
                </c:pt>
                <c:pt idx="259" formatCode="0.00%">
                  <c:v>3.3017742365015437E-2</c:v>
                </c:pt>
                <c:pt idx="260" formatCode="0.00%">
                  <c:v>2.3048084676132872E-2</c:v>
                </c:pt>
                <c:pt idx="261" formatCode="0.00%">
                  <c:v>2.3920177325002498E-2</c:v>
                </c:pt>
                <c:pt idx="262" formatCode="0.00%">
                  <c:v>2.7319518785974221E-2</c:v>
                </c:pt>
                <c:pt idx="263" formatCode="0.00%">
                  <c:v>2.3673796313059717E-2</c:v>
                </c:pt>
                <c:pt idx="264" formatCode="0.00%">
                  <c:v>2.4628752430509826E-2</c:v>
                </c:pt>
                <c:pt idx="265" formatCode="0.00%">
                  <c:v>1.9724426735161078E-2</c:v>
                </c:pt>
                <c:pt idx="266" formatCode="0.00%">
                  <c:v>2.6176194067418022E-2</c:v>
                </c:pt>
                <c:pt idx="267" formatCode="0.00%">
                  <c:v>2.3698599375518013E-2</c:v>
                </c:pt>
                <c:pt idx="268" formatCode="0.00%">
                  <c:v>3.6171036757944731E-2</c:v>
                </c:pt>
                <c:pt idx="269" formatCode="0.00%">
                  <c:v>2.5576186625713499E-2</c:v>
                </c:pt>
                <c:pt idx="270" formatCode="0.00%">
                  <c:v>2.3835220944712274E-2</c:v>
                </c:pt>
                <c:pt idx="271" formatCode="0.00%">
                  <c:v>2.5340265173027898E-2</c:v>
                </c:pt>
                <c:pt idx="272" formatCode="0.00%">
                  <c:v>2.7408224392133498E-2</c:v>
                </c:pt>
                <c:pt idx="273" formatCode="0.00%">
                  <c:v>2.5622876283990459E-2</c:v>
                </c:pt>
                <c:pt idx="274" formatCode="0.00%">
                  <c:v>1.7115076376949045E-2</c:v>
                </c:pt>
                <c:pt idx="275" formatCode="0.00%">
                  <c:v>1.0634333282306476E-2</c:v>
                </c:pt>
                <c:pt idx="276" formatCode="0.00%">
                  <c:v>-5.955637541856078E-3</c:v>
                </c:pt>
                <c:pt idx="277" formatCode="0.00%">
                  <c:v>-2.9196241173322993E-3</c:v>
                </c:pt>
                <c:pt idx="278" formatCode="0.00%">
                  <c:v>5.8511843074330362E-3</c:v>
                </c:pt>
                <c:pt idx="279" formatCode="0.00%">
                  <c:v>1.7916093734029494E-2</c:v>
                </c:pt>
                <c:pt idx="280" formatCode="0.00%">
                  <c:v>2.5098465878466342E-2</c:v>
                </c:pt>
                <c:pt idx="281" formatCode="0.00%">
                  <c:v>2.7569360034017016E-2</c:v>
                </c:pt>
                <c:pt idx="282" formatCode="0.00%">
                  <c:v>2.1723048693736129E-2</c:v>
                </c:pt>
                <c:pt idx="283" formatCode="0.00%">
                  <c:v>1.9474245422130526E-2</c:v>
                </c:pt>
                <c:pt idx="284" formatCode="0.00%">
                  <c:v>2.4789126655097717E-2</c:v>
                </c:pt>
                <c:pt idx="285" formatCode="0.00%">
                  <c:v>4.2829907127453506E-2</c:v>
                </c:pt>
                <c:pt idx="286" formatCode="0.00%">
                  <c:v>5.1839627158581349E-2</c:v>
                </c:pt>
                <c:pt idx="287" formatCode="0.00%">
                  <c:v>6.9902578201237561E-2</c:v>
                </c:pt>
                <c:pt idx="288" formatCode="0.00%">
                  <c:v>8.4695779773268504E-2</c:v>
                </c:pt>
                <c:pt idx="289" formatCode="0.00%">
                  <c:v>8.300321500351833E-2</c:v>
                </c:pt>
                <c:pt idx="290" formatCode="0.00%">
                  <c:v>7.7643846541842546E-2</c:v>
                </c:pt>
                <c:pt idx="291" formatCode="0.00%">
                  <c:v>7.4135959596295889E-2</c:v>
                </c:pt>
                <c:pt idx="292" formatCode="0.00%">
                  <c:v>7.0879331510179791E-2</c:v>
                </c:pt>
                <c:pt idx="293" formatCode="0.00%">
                  <c:v>6.3319810016149905E-2</c:v>
                </c:pt>
                <c:pt idx="294" formatCode="0.00%">
                  <c:v>6.8470511182614088E-2</c:v>
                </c:pt>
                <c:pt idx="295" formatCode="0.00%">
                  <c:v>4.6715423564494277E-2</c:v>
                </c:pt>
                <c:pt idx="296" formatCode="0.00%">
                  <c:v>3.6298667244554585E-2</c:v>
                </c:pt>
                <c:pt idx="297" formatCode="0.00%">
                  <c:v>2.8991921350255561E-2</c:v>
                </c:pt>
                <c:pt idx="298" formatCode="0.00%">
                  <c:v>1.9286340572638255E-2</c:v>
                </c:pt>
                <c:pt idx="299" formatCode="0.00%">
                  <c:v>1.6450125850803028E-2</c:v>
                </c:pt>
                <c:pt idx="300" formatCode="0.00%">
                  <c:v>1.3542157662634068E-2</c:v>
                </c:pt>
                <c:pt idx="301" formatCode="0.00%">
                  <c:v>1.3733642669888389E-2</c:v>
                </c:pt>
                <c:pt idx="302" formatCode="0.00%">
                  <c:v>9.7939423164521994E-3</c:v>
                </c:pt>
                <c:pt idx="303" formatCode="0.00%">
                  <c:v>9.8202618795607838E-3</c:v>
                </c:pt>
                <c:pt idx="304" formatCode="0.00%">
                  <c:v>9.2318825263825958E-3</c:v>
                </c:pt>
                <c:pt idx="305" formatCode="0.00%">
                  <c:v>1.1455535477345929E-2</c:v>
                </c:pt>
                <c:pt idx="306" formatCode="0.00%">
                  <c:v>1.0134850837421314E-2</c:v>
                </c:pt>
                <c:pt idx="307" formatCode="0.00%">
                  <c:v>2.1120585279848298E-2</c:v>
                </c:pt>
                <c:pt idx="308" formatCode="0.00%">
                  <c:v>1.2763435321299567E-2</c:v>
                </c:pt>
                <c:pt idx="309" formatCode="0.00%">
                  <c:v>1.2045431567094294E-2</c:v>
                </c:pt>
                <c:pt idx="310" formatCode="0.00%">
                  <c:v>1.2340096471832441E-2</c:v>
                </c:pt>
                <c:pt idx="311" formatCode="0.00%">
                  <c:v>4.0717676767310692E-3</c:v>
                </c:pt>
                <c:pt idx="312" formatCode="0.00%">
                  <c:v>8.1684857219391672E-4</c:v>
                </c:pt>
                <c:pt idx="313" formatCode="0.00%">
                  <c:v>-1.0269000236416709E-3</c:v>
                </c:pt>
                <c:pt idx="314" formatCode="0.00%">
                  <c:v>4.3443882770228606E-3</c:v>
                </c:pt>
                <c:pt idx="315" formatCode="0.00%">
                  <c:v>9.4102746909116119E-4</c:v>
                </c:pt>
                <c:pt idx="316" formatCode="0.00%">
                  <c:v>3.4701760206317244E-3</c:v>
                </c:pt>
                <c:pt idx="317" formatCode="0.00%">
                  <c:v>8.9767210717615778E-4</c:v>
                </c:pt>
                <c:pt idx="318" formatCode="0.00%">
                  <c:v>1.3180837672146933E-3</c:v>
                </c:pt>
                <c:pt idx="319" formatCode="0.00%">
                  <c:v>5.478266986955525E-3</c:v>
                </c:pt>
                <c:pt idx="320" formatCode="0.00%">
                  <c:v>1.4947864039368881E-2</c:v>
                </c:pt>
                <c:pt idx="321" formatCode="0.00%">
                  <c:v>8.6298107327297344E-3</c:v>
                </c:pt>
                <c:pt idx="322" formatCode="0.00%">
                  <c:v>9.2158278891003049E-3</c:v>
                </c:pt>
                <c:pt idx="323" formatCode="0.00%">
                  <c:v>8.9052307115803451E-3</c:v>
                </c:pt>
                <c:pt idx="324" formatCode="0.00%">
                  <c:v>8.847993732034062E-3</c:v>
                </c:pt>
                <c:pt idx="325" formatCode="0.00%">
                  <c:v>1.2125468865466241E-2</c:v>
                </c:pt>
                <c:pt idx="326" formatCode="0.00%">
                  <c:v>1.3362568558030835E-2</c:v>
                </c:pt>
                <c:pt idx="327" formatCode="0.00%">
                  <c:v>1.949466947902484E-2</c:v>
                </c:pt>
                <c:pt idx="328" formatCode="0.00%">
                  <c:v>1.475591900124764E-2</c:v>
                </c:pt>
                <c:pt idx="329" formatCode="0.00%">
                  <c:v>1.0256005947059631E-2</c:v>
                </c:pt>
                <c:pt idx="330" formatCode="0.00%">
                  <c:v>4.8889937423545341E-3</c:v>
                </c:pt>
                <c:pt idx="331" formatCode="0.00%">
                  <c:v>3.5254864326544409E-3</c:v>
                </c:pt>
                <c:pt idx="332" formatCode="0.00%">
                  <c:v>-6.2008502119651528E-3</c:v>
                </c:pt>
                <c:pt idx="333" formatCode="0.00%">
                  <c:v>-8.1025026546223556E-3</c:v>
                </c:pt>
                <c:pt idx="334" formatCode="0.00%">
                  <c:v>-7.0737052578574485E-3</c:v>
                </c:pt>
                <c:pt idx="335" formatCode="0.00%">
                  <c:v>-5.5777004562648704E-4</c:v>
                </c:pt>
                <c:pt idx="336" formatCode="0.00%">
                  <c:v>1.3897796382517234E-2</c:v>
                </c:pt>
                <c:pt idx="337" formatCode="0.00%">
                  <c:v>2.9236946820269116E-2</c:v>
                </c:pt>
                <c:pt idx="338" formatCode="0.00%">
                  <c:v>2.4419459889284539E-2</c:v>
                </c:pt>
                <c:pt idx="339" formatCode="0.00%">
                  <c:v>2.2193465341805139E-2</c:v>
                </c:pt>
                <c:pt idx="340" formatCode="0.00%">
                  <c:v>2.4154227170750716E-2</c:v>
                </c:pt>
                <c:pt idx="341" formatCode="0.00%">
                  <c:v>2.0500923158698371E-2</c:v>
                </c:pt>
                <c:pt idx="342" formatCode="0.00%">
                  <c:v>1.9168152797109535E-2</c:v>
                </c:pt>
                <c:pt idx="343" formatCode="0.00%">
                  <c:v>1.4325573638487058E-2</c:v>
                </c:pt>
                <c:pt idx="344" formatCode="0.00%">
                  <c:v>1.4904246110788916E-2</c:v>
                </c:pt>
                <c:pt idx="345" formatCode="0.00%">
                  <c:v>1.2673678806939112E-2</c:v>
                </c:pt>
                <c:pt idx="346" formatCode="0.00%">
                  <c:v>2.330041434296944E-2</c:v>
                </c:pt>
                <c:pt idx="347" formatCode="0.00%">
                  <c:v>1.5004293222072897E-2</c:v>
                </c:pt>
                <c:pt idx="348" formatCode="0.00%">
                  <c:v>1.7284580578348755E-2</c:v>
                </c:pt>
                <c:pt idx="349" formatCode="0.00%">
                  <c:v>2.1261398148076774E-2</c:v>
                </c:pt>
                <c:pt idx="350" formatCode="0.00%">
                  <c:v>1.9549661839232534E-2</c:v>
                </c:pt>
                <c:pt idx="351" formatCode="0.00%">
                  <c:v>2.0049376598775856E-2</c:v>
                </c:pt>
                <c:pt idx="352" formatCode="0.00%">
                  <c:v>1.7132203788605731E-2</c:v>
                </c:pt>
                <c:pt idx="353" formatCode="0.00%">
                  <c:v>1.7150015280248027E-2</c:v>
                </c:pt>
                <c:pt idx="354" formatCode="0.00%">
                  <c:v>9.5656521299271203E-3</c:v>
                </c:pt>
                <c:pt idx="355" formatCode="0.00%">
                  <c:v>1.1494321758293029E-2</c:v>
                </c:pt>
                <c:pt idx="356" formatCode="0.00%">
                  <c:v>7.865670674141477E-3</c:v>
                </c:pt>
                <c:pt idx="357" formatCode="0.00%">
                  <c:v>9.0738665490073724E-3</c:v>
                </c:pt>
                <c:pt idx="358" formatCode="0.00%">
                  <c:v>1.2507969670195511E-2</c:v>
                </c:pt>
                <c:pt idx="359" formatCode="0.00%">
                  <c:v>2.2870797897787072E-2</c:v>
                </c:pt>
                <c:pt idx="360" formatCode="0.00%">
                  <c:v>1.6977443233602316E-2</c:v>
                </c:pt>
                <c:pt idx="361" formatCode="0.00%">
                  <c:v>2.3611756769633667E-2</c:v>
                </c:pt>
                <c:pt idx="362" formatCode="0.00%">
                  <c:v>2.7076730351820552E-2</c:v>
                </c:pt>
                <c:pt idx="363" formatCode="0.00%">
                  <c:v>2.1619288149333494E-2</c:v>
                </c:pt>
                <c:pt idx="364" formatCode="0.00%">
                  <c:v>2.6135600040795459E-2</c:v>
                </c:pt>
                <c:pt idx="365" formatCode="0.00%">
                  <c:v>2.5486306964773876E-2</c:v>
                </c:pt>
                <c:pt idx="366" formatCode="0.00%">
                  <c:v>2.8314605776345311E-2</c:v>
                </c:pt>
                <c:pt idx="367" formatCode="0.00%">
                  <c:v>1.9834726757901242E-2</c:v>
                </c:pt>
                <c:pt idx="368" formatCode="0.00%">
                  <c:v>2.2318209331055036E-2</c:v>
                </c:pt>
                <c:pt idx="369" formatCode="0.00%">
                  <c:v>1.919888055564414E-3</c:v>
                </c:pt>
                <c:pt idx="370" formatCode="0.00%">
                  <c:v>5.1293885577016285E-4</c:v>
                </c:pt>
                <c:pt idx="371" formatCode="0.00%">
                  <c:v>6.6284416512050878E-3</c:v>
                </c:pt>
                <c:pt idx="372" formatCode="0.00%">
                  <c:v>6.179159041581817E-3</c:v>
                </c:pt>
                <c:pt idx="373" formatCode="0.00%">
                  <c:v>1.0725945572711565E-2</c:v>
                </c:pt>
                <c:pt idx="374" formatCode="0.00%">
                  <c:v>1.5431185407084413E-2</c:v>
                </c:pt>
                <c:pt idx="375" formatCode="0.00%">
                  <c:v>1.6489550906006605E-2</c:v>
                </c:pt>
                <c:pt idx="376" formatCode="0.00%">
                  <c:v>1.8250814692372656E-2</c:v>
                </c:pt>
                <c:pt idx="377" formatCode="0.00%">
                  <c:v>1.9440124220485203E-2</c:v>
                </c:pt>
                <c:pt idx="378" formatCode="0.00%">
                  <c:v>1.8534447453090363E-2</c:v>
                </c:pt>
                <c:pt idx="379" formatCode="0.00%">
                  <c:v>2.9825909176624889E-2</c:v>
                </c:pt>
                <c:pt idx="380" formatCode="0.00%">
                  <c:v>2.6280051178712224E-2</c:v>
                </c:pt>
                <c:pt idx="381" formatCode="0.00%">
                  <c:v>3.165469970479607E-2</c:v>
                </c:pt>
                <c:pt idx="382" formatCode="0.00%">
                  <c:v>3.2999317090909724E-2</c:v>
                </c:pt>
                <c:pt idx="383" formatCode="0.00%">
                  <c:v>3.138217883012865E-2</c:v>
                </c:pt>
                <c:pt idx="384" formatCode="0.00%">
                  <c:v>3.4542757305759696E-2</c:v>
                </c:pt>
                <c:pt idx="385" formatCode="0.00%">
                  <c:v>4.9193512938115455E-2</c:v>
                </c:pt>
                <c:pt idx="386" formatCode="0.00%">
                  <c:v>4.5056513427513427E-2</c:v>
                </c:pt>
                <c:pt idx="387" formatCode="0.00%">
                  <c:v>5.4497531515975688E-2</c:v>
                </c:pt>
                <c:pt idx="388" formatCode="0.00%">
                  <c:v>6.4013035401260576E-2</c:v>
                </c:pt>
                <c:pt idx="389" formatCode="0.00%">
                  <c:v>6.0608179880277051E-2</c:v>
                </c:pt>
                <c:pt idx="390" formatCode="0.00%">
                  <c:v>5.6419644869911779E-2</c:v>
                </c:pt>
                <c:pt idx="391" formatCode="0.00%">
                  <c:v>5.01211107284152E-2</c:v>
                </c:pt>
                <c:pt idx="392" formatCode="0.00%">
                  <c:v>4.6721814107609012E-2</c:v>
                </c:pt>
                <c:pt idx="393" formatCode="0.00%">
                  <c:v>2.8549133812280997E-2</c:v>
                </c:pt>
                <c:pt idx="394" formatCode="0.00%">
                  <c:v>2.6943335349945315E-2</c:v>
                </c:pt>
                <c:pt idx="395" formatCode="0.00%">
                  <c:v>2.0749190328574724E-2</c:v>
                </c:pt>
                <c:pt idx="396" formatCode="0.00%">
                  <c:v>2.0628131195166325E-2</c:v>
                </c:pt>
                <c:pt idx="397" formatCode="0.00%">
                  <c:v>2.9691685912181888E-2</c:v>
                </c:pt>
                <c:pt idx="398" formatCode="0.00%">
                  <c:v>3.8403915857280785E-2</c:v>
                </c:pt>
                <c:pt idx="399" formatCode="0.00%">
                  <c:v>2.657467945530519E-2</c:v>
                </c:pt>
                <c:pt idx="400" formatCode="0.00%">
                  <c:v>2.834844845857671E-2</c:v>
                </c:pt>
                <c:pt idx="401" formatCode="0.00%">
                  <c:v>3.2862486586701149E-2</c:v>
                </c:pt>
                <c:pt idx="402" formatCode="0.00%">
                  <c:v>2.8686568261741933E-2</c:v>
                </c:pt>
                <c:pt idx="403" formatCode="0.00%">
                  <c:v>3.0862130351266438E-2</c:v>
                </c:pt>
                <c:pt idx="404" formatCode="0.00%">
                  <c:v>3.0770529389876546E-2</c:v>
                </c:pt>
                <c:pt idx="405" formatCode="0.00%">
                  <c:v>3.4553589994137449E-2</c:v>
                </c:pt>
                <c:pt idx="406" formatCode="0.00%">
                  <c:v>2.8782161975425092E-2</c:v>
                </c:pt>
                <c:pt idx="407" formatCode="0.00%">
                  <c:v>4.0997742399936185E-2</c:v>
                </c:pt>
                <c:pt idx="408" formatCode="0.00%">
                  <c:v>2.6065774100370649E-2</c:v>
                </c:pt>
                <c:pt idx="409" formatCode="0.00%">
                  <c:v>2.9730973574102117E-2</c:v>
                </c:pt>
                <c:pt idx="410" formatCode="0.00%">
                  <c:v>3.5130968061607606E-2</c:v>
                </c:pt>
                <c:pt idx="411" formatCode="0.00%">
                  <c:v>3.8900303768254436E-2</c:v>
                </c:pt>
                <c:pt idx="412" formatCode="0.00%">
                  <c:v>4.1650535449688629E-2</c:v>
                </c:pt>
                <c:pt idx="413" formatCode="0.00%">
                  <c:v>4.3951041211938699E-2</c:v>
                </c:pt>
                <c:pt idx="414" formatCode="0.00%">
                  <c:v>5.3109363283039515E-2</c:v>
                </c:pt>
                <c:pt idx="415" formatCode="0.00%">
                  <c:v>4.6677758523030702E-2</c:v>
                </c:pt>
                <c:pt idx="416" formatCode="0.00%">
                  <c:v>5.2123707379963566E-2</c:v>
                </c:pt>
                <c:pt idx="417" formatCode="0.00%">
                  <c:v>5.5018590108000975E-2</c:v>
                </c:pt>
                <c:pt idx="418" formatCode="0.00%">
                  <c:v>6.7512682783718317E-2</c:v>
                </c:pt>
                <c:pt idx="419" formatCode="0.00%">
                  <c:v>6.8159989673155522E-2</c:v>
                </c:pt>
                <c:pt idx="420" formatCode="0.00%">
                  <c:v>7.9258483695550649E-2</c:v>
                </c:pt>
                <c:pt idx="421" formatCode="0.00%">
                  <c:v>5.2403826140719811E-2</c:v>
                </c:pt>
                <c:pt idx="422" formatCode="0.00%">
                  <c:v>4.5214844254669755E-2</c:v>
                </c:pt>
                <c:pt idx="423" formatCode="0.00%">
                  <c:v>5.1242150627447698E-2</c:v>
                </c:pt>
                <c:pt idx="424" formatCode="0.00%">
                  <c:v>4.0536090962701714E-2</c:v>
                </c:pt>
                <c:pt idx="425" formatCode="0.00%">
                  <c:v>3.9733200071136766E-2</c:v>
                </c:pt>
                <c:pt idx="426" formatCode="0.00%">
                  <c:v>5.6024761833009085E-2</c:v>
                </c:pt>
                <c:pt idx="427" formatCode="0.00%">
                  <c:v>5.7200913877818255E-2</c:v>
                </c:pt>
                <c:pt idx="428" formatCode="0.00%">
                  <c:v>6.7830887494600936E-2</c:v>
                </c:pt>
                <c:pt idx="429" formatCode="0.00%">
                  <c:v>8.0979110211414379E-2</c:v>
                </c:pt>
                <c:pt idx="430" formatCode="0.00%">
                  <c:v>6.9257878963503453E-2</c:v>
                </c:pt>
                <c:pt idx="431" formatCode="0.00%">
                  <c:v>7.7026849798913832E-2</c:v>
                </c:pt>
                <c:pt idx="432" formatCode="0.00%">
                  <c:v>6.3716561862984175E-2</c:v>
                </c:pt>
                <c:pt idx="433" formatCode="0.00%">
                  <c:v>7.7555391536138066E-2</c:v>
                </c:pt>
                <c:pt idx="434" formatCode="0.00%">
                  <c:v>5.3964871028540987E-2</c:v>
                </c:pt>
                <c:pt idx="435" formatCode="0.00%">
                  <c:v>5.460075050280902E-2</c:v>
                </c:pt>
                <c:pt idx="436" formatCode="0.00%">
                  <c:v>6.2177797195797038E-2</c:v>
                </c:pt>
                <c:pt idx="437" formatCode="0.00%">
                  <c:v>6.6396423271458338E-2</c:v>
                </c:pt>
                <c:pt idx="438" formatCode="0.00%">
                  <c:v>6.5721083878728867E-2</c:v>
                </c:pt>
                <c:pt idx="439" formatCode="0.00%">
                  <c:v>6.0525421996352753E-2</c:v>
                </c:pt>
                <c:pt idx="440" formatCode="0.00%">
                  <c:v>5.8277844919936546E-2</c:v>
                </c:pt>
                <c:pt idx="441" formatCode="0.00%">
                  <c:v>4.094724379001171E-2</c:v>
                </c:pt>
                <c:pt idx="442" formatCode="0.00%">
                  <c:v>4.2142075547315069E-2</c:v>
                </c:pt>
                <c:pt idx="443" formatCode="0.00%">
                  <c:v>3.7184905637845565E-2</c:v>
                </c:pt>
                <c:pt idx="444" formatCode="0.00%">
                  <c:v>3.8588384177324409E-2</c:v>
                </c:pt>
                <c:pt idx="445" formatCode="0.00%">
                  <c:v>3.5020146729007488E-2</c:v>
                </c:pt>
                <c:pt idx="446" formatCode="0.00%">
                  <c:v>4.6423997064289686E-2</c:v>
                </c:pt>
                <c:pt idx="447" formatCode="0.00%">
                  <c:v>2.9342733408318711E-2</c:v>
                </c:pt>
                <c:pt idx="448" formatCode="0.00%">
                  <c:v>3.8574830842510455E-2</c:v>
                </c:pt>
                <c:pt idx="449" formatCode="0.00%">
                  <c:v>4.0824290190987128E-2</c:v>
                </c:pt>
                <c:pt idx="450" formatCode="0.00%">
                  <c:v>3.7089208038664799E-2</c:v>
                </c:pt>
                <c:pt idx="451" formatCode="0.00%">
                  <c:v>3.4419917096698463E-2</c:v>
                </c:pt>
                <c:pt idx="452" formatCode="0.00%">
                  <c:v>3.2035417343459265E-2</c:v>
                </c:pt>
                <c:pt idx="453" formatCode="0.00%">
                  <c:v>4.0476572741210699E-2</c:v>
                </c:pt>
                <c:pt idx="454" formatCode="0.00%">
                  <c:v>3.0015685436105298E-2</c:v>
                </c:pt>
                <c:pt idx="455" formatCode="0.00%">
                  <c:v>3.2189332934917242E-2</c:v>
                </c:pt>
                <c:pt idx="456" formatCode="0.00%">
                  <c:v>2.3132839537644636E-2</c:v>
                </c:pt>
                <c:pt idx="457" formatCode="0.00%">
                  <c:v>2.2437892016637869E-2</c:v>
                </c:pt>
                <c:pt idx="458" formatCode="0.00%">
                  <c:v>1.8087633099775534E-2</c:v>
                </c:pt>
                <c:pt idx="459" formatCode="0.00%">
                  <c:v>3.0902366418078656E-2</c:v>
                </c:pt>
                <c:pt idx="460" formatCode="0.00%">
                  <c:v>1.3507553017587513E-2</c:v>
                </c:pt>
                <c:pt idx="461" formatCode="0.00%">
                  <c:v>1.4712552749176371E-2</c:v>
                </c:pt>
                <c:pt idx="462" formatCode="0.00%">
                  <c:v>2.409557344943412E-2</c:v>
                </c:pt>
                <c:pt idx="463" formatCode="0.00%">
                  <c:v>1.955785954278938E-2</c:v>
                </c:pt>
                <c:pt idx="464" formatCode="0.00%">
                  <c:v>2.3539324396266263E-2</c:v>
                </c:pt>
                <c:pt idx="465" formatCode="0.00%">
                  <c:v>2.5879198535898318E-2</c:v>
                </c:pt>
                <c:pt idx="466" formatCode="0.00%">
                  <c:v>3.7441784783173074E-2</c:v>
                </c:pt>
                <c:pt idx="467" formatCode="0.00%">
                  <c:v>3.1312458630149601E-2</c:v>
                </c:pt>
                <c:pt idx="468" formatCode="0.00%">
                  <c:v>3.7839436575146775E-2</c:v>
                </c:pt>
                <c:pt idx="469" formatCode="0.00%">
                  <c:v>3.3537963609453436E-2</c:v>
                </c:pt>
                <c:pt idx="470" formatCode="0.00%">
                  <c:v>4.4056036072869453E-2</c:v>
                </c:pt>
                <c:pt idx="471" formatCode="0.00%">
                  <c:v>5.2291346621121809E-2</c:v>
                </c:pt>
                <c:pt idx="472" formatCode="0.00%">
                  <c:v>6.241006329433095E-2</c:v>
                </c:pt>
                <c:pt idx="473" formatCode="0.00%">
                  <c:v>3.5072493815780197E-2</c:v>
                </c:pt>
                <c:pt idx="474" formatCode="0.00%">
                  <c:v>2.4397270062396965E-2</c:v>
                </c:pt>
                <c:pt idx="475" formatCode="0.00%">
                  <c:v>3.3574996799652278E-2</c:v>
                </c:pt>
                <c:pt idx="476" formatCode="0.00%">
                  <c:v>2.5535223389509573E-2</c:v>
                </c:pt>
                <c:pt idx="477" formatCode="0.00%">
                  <c:v>3.5211013279988504E-2</c:v>
                </c:pt>
                <c:pt idx="478" formatCode="0.00%">
                  <c:v>3.7168285465086902E-2</c:v>
                </c:pt>
                <c:pt idx="479" formatCode="0.00%">
                  <c:v>3.9398278481085576E-2</c:v>
                </c:pt>
                <c:pt idx="480" formatCode="0.00%">
                  <c:v>4.5087822656860517E-2</c:v>
                </c:pt>
                <c:pt idx="481" formatCode="0.00%">
                  <c:v>4.3354150969521617E-2</c:v>
                </c:pt>
                <c:pt idx="482" formatCode="0.00%">
                  <c:v>3.4710115916917146E-2</c:v>
                </c:pt>
                <c:pt idx="483" formatCode="0.00%">
                  <c:v>3.8130395790300663E-2</c:v>
                </c:pt>
                <c:pt idx="484" formatCode="0.00%">
                  <c:v>3.0186510516836622E-2</c:v>
                </c:pt>
                <c:pt idx="485" formatCode="0.00%">
                  <c:v>4.1295865863322859E-2</c:v>
                </c:pt>
                <c:pt idx="486" formatCode="0.00%">
                  <c:v>1.9590127689309365E-2</c:v>
                </c:pt>
                <c:pt idx="487" formatCode="0.00%">
                  <c:v>1.0936510447010177E-2</c:v>
                </c:pt>
                <c:pt idx="488" formatCode="0.00%">
                  <c:v>1.8396805528339537E-2</c:v>
                </c:pt>
                <c:pt idx="489" formatCode="0.00%">
                  <c:v>1.329596185434392E-2</c:v>
                </c:pt>
                <c:pt idx="490" formatCode="0.00%">
                  <c:v>1.3889260711847618E-2</c:v>
                </c:pt>
                <c:pt idx="491" formatCode="0.00%">
                  <c:v>1.3934006885147423E-2</c:v>
                </c:pt>
                <c:pt idx="492" formatCode="0.00%">
                  <c:v>2.669208645476747E-2</c:v>
                </c:pt>
                <c:pt idx="493" formatCode="0.00%">
                  <c:v>2.1267510985763835E-2</c:v>
                </c:pt>
                <c:pt idx="494" formatCode="0.00%">
                  <c:v>4.8632493724802252E-2</c:v>
                </c:pt>
                <c:pt idx="495" formatCode="0.00%">
                  <c:v>2.010758071646257E-2</c:v>
                </c:pt>
                <c:pt idx="496" formatCode="0.00%">
                  <c:v>1.6572986704191772E-2</c:v>
                </c:pt>
                <c:pt idx="497" formatCode="0.00%">
                  <c:v>2.0445557365758753E-2</c:v>
                </c:pt>
                <c:pt idx="498" formatCode="0.00%">
                  <c:v>1.3986518025224645E-2</c:v>
                </c:pt>
                <c:pt idx="499" formatCode="0.00%">
                  <c:v>1.6835397190856163E-2</c:v>
                </c:pt>
                <c:pt idx="500" formatCode="0.00%">
                  <c:v>1.4958682557379763E-2</c:v>
                </c:pt>
                <c:pt idx="501" formatCode="0.00%">
                  <c:v>3.0970005849489439E-2</c:v>
                </c:pt>
                <c:pt idx="502" formatCode="0.00%">
                  <c:v>2.2736754276178557E-2</c:v>
                </c:pt>
                <c:pt idx="503" formatCode="0.00%">
                  <c:v>2.3829324904313637E-2</c:v>
                </c:pt>
                <c:pt idx="504" formatCode="0.00%">
                  <c:v>2.440440113902239E-2</c:v>
                </c:pt>
                <c:pt idx="505" formatCode="0.00%">
                  <c:v>2.731863767427619E-2</c:v>
                </c:pt>
                <c:pt idx="506" formatCode="0.00%">
                  <c:v>2.70840617503375E-2</c:v>
                </c:pt>
                <c:pt idx="507" formatCode="0.00%">
                  <c:v>5.3608052763884556E-2</c:v>
                </c:pt>
                <c:pt idx="508" formatCode="0.00%">
                  <c:v>2.114491959532749E-2</c:v>
                </c:pt>
                <c:pt idx="509" formatCode="0.00%">
                  <c:v>2.0789288544018743E-2</c:v>
                </c:pt>
                <c:pt idx="510" formatCode="0.00%">
                  <c:v>2.3343015017790798E-2</c:v>
                </c:pt>
                <c:pt idx="511" formatCode="0.00%">
                  <c:v>1.3792038048767148E-2</c:v>
                </c:pt>
                <c:pt idx="512" formatCode="0.00%">
                  <c:v>1.7716770866463318E-2</c:v>
                </c:pt>
                <c:pt idx="513" formatCode="0.00%">
                  <c:v>1.4376745301332046E-2</c:v>
                </c:pt>
                <c:pt idx="514" formatCode="0.00%">
                  <c:v>2.7146613950084997E-2</c:v>
                </c:pt>
                <c:pt idx="515" formatCode="0.00%">
                  <c:v>2.163785483889482E-2</c:v>
                </c:pt>
                <c:pt idx="516" formatCode="0.00%">
                  <c:v>3.4393056623132731E-2</c:v>
                </c:pt>
                <c:pt idx="517" formatCode="0.00%">
                  <c:v>2.9483316645166898E-2</c:v>
                </c:pt>
                <c:pt idx="518" formatCode="0.00%">
                  <c:v>3.4889516811229059E-2</c:v>
                </c:pt>
                <c:pt idx="519" formatCode="0.00%">
                  <c:v>3.4882633288399897E-2</c:v>
                </c:pt>
                <c:pt idx="520" formatCode="0.00%">
                  <c:v>4.784665640897609E-2</c:v>
                </c:pt>
                <c:pt idx="521" formatCode="0.00%">
                  <c:v>2.900294699572472E-2</c:v>
                </c:pt>
                <c:pt idx="522" formatCode="0.00%">
                  <c:v>3.2620143481906928E-2</c:v>
                </c:pt>
                <c:pt idx="523" formatCode="0.00%">
                  <c:v>4.6326459598736901E-2</c:v>
                </c:pt>
                <c:pt idx="524" formatCode="0.00%">
                  <c:v>3.3229381086580738E-2</c:v>
                </c:pt>
                <c:pt idx="525" formatCode="0.00%">
                  <c:v>2.8937759774986697E-2</c:v>
                </c:pt>
                <c:pt idx="526" formatCode="0.00%">
                  <c:v>1.6812404159588935E-2</c:v>
                </c:pt>
                <c:pt idx="527" formatCode="0.00%">
                  <c:v>2.8539447385111851E-2</c:v>
                </c:pt>
                <c:pt idx="528" formatCode="0.00%">
                  <c:v>2.1114431351475439E-2</c:v>
                </c:pt>
                <c:pt idx="529" formatCode="0.00%">
                  <c:v>4.90620028961503E-2</c:v>
                </c:pt>
                <c:pt idx="530" formatCode="0.00%">
                  <c:v>2.5145990490922858E-2</c:v>
                </c:pt>
                <c:pt idx="531" formatCode="0.00%">
                  <c:v>1.8335101739915354E-2</c:v>
                </c:pt>
                <c:pt idx="532" formatCode="0.00%">
                  <c:v>1.8120093864882475E-2</c:v>
                </c:pt>
                <c:pt idx="533" formatCode="0.00%">
                  <c:v>1.4816664616885994E-2</c:v>
                </c:pt>
                <c:pt idx="534" formatCode="0.00%">
                  <c:v>1.838761015581189E-2</c:v>
                </c:pt>
                <c:pt idx="535" formatCode="0.00%">
                  <c:v>1.720798254236797E-2</c:v>
                </c:pt>
                <c:pt idx="536" formatCode="0.00%">
                  <c:v>3.4734616108334296E-2</c:v>
                </c:pt>
                <c:pt idx="537" formatCode="0.00%">
                  <c:v>3.5758052132410734E-2</c:v>
                </c:pt>
                <c:pt idx="538" formatCode="0.00%">
                  <c:v>3.4582451923076893E-2</c:v>
                </c:pt>
                <c:pt idx="539" formatCode="0.00%">
                  <c:v>3.1907049210143992E-2</c:v>
                </c:pt>
                <c:pt idx="540" formatCode="0.00%">
                  <c:v>4.0845635734593877E-2</c:v>
                </c:pt>
                <c:pt idx="541" formatCode="0.00%">
                  <c:v>2.7872698976519488E-2</c:v>
                </c:pt>
                <c:pt idx="542" formatCode="0.00%">
                  <c:v>3.285318041695709E-2</c:v>
                </c:pt>
                <c:pt idx="543" formatCode="0.00%">
                  <c:v>3.4593139485148985E-2</c:v>
                </c:pt>
                <c:pt idx="544" formatCode="0.00%">
                  <c:v>3.8084111137386786E-2</c:v>
                </c:pt>
                <c:pt idx="545" formatCode="0.00%">
                  <c:v>3.6319637486955374E-2</c:v>
                </c:pt>
                <c:pt idx="546" formatCode="0.00%">
                  <c:v>4.923632949137189E-2</c:v>
                </c:pt>
                <c:pt idx="547" formatCode="0.00%">
                  <c:v>2.3092508368175405E-2</c:v>
                </c:pt>
                <c:pt idx="548" formatCode="0.00%">
                  <c:v>2.0961354451605421E-2</c:v>
                </c:pt>
                <c:pt idx="549" formatCode="0.00%">
                  <c:v>3.0419430927798224E-2</c:v>
                </c:pt>
                <c:pt idx="550" formatCode="0.00%">
                  <c:v>2.8190379609403026E-2</c:v>
                </c:pt>
                <c:pt idx="551" formatCode="0.00%">
                  <c:v>3.0570728497370518E-2</c:v>
                </c:pt>
                <c:pt idx="552" formatCode="0.00%">
                  <c:v>2.5243501513444139E-2</c:v>
                </c:pt>
                <c:pt idx="553" formatCode="0.00%">
                  <c:v>4.3264840058977815E-2</c:v>
                </c:pt>
                <c:pt idx="554" formatCode="0.00%">
                  <c:v>3.3427692249484171E-2</c:v>
                </c:pt>
                <c:pt idx="555" formatCode="0.00%">
                  <c:v>3.7436640178508472E-2</c:v>
                </c:pt>
                <c:pt idx="556" formatCode="0.00%">
                  <c:v>3.1218820312358578E-2</c:v>
                </c:pt>
                <c:pt idx="557" formatCode="0.00%">
                  <c:v>2.5763789012404011E-2</c:v>
                </c:pt>
                <c:pt idx="558" formatCode="0.00%">
                  <c:v>3.3327030339036605E-2</c:v>
                </c:pt>
                <c:pt idx="559" formatCode="0.00%">
                  <c:v>5.2401916070283709E-2</c:v>
                </c:pt>
                <c:pt idx="560" formatCode="0.00%">
                  <c:v>3.2307929010946569E-2</c:v>
                </c:pt>
                <c:pt idx="561" formatCode="0.00%">
                  <c:v>2.714947701237511E-2</c:v>
                </c:pt>
                <c:pt idx="562" formatCode="0.00%">
                  <c:v>3.2918499431297751E-2</c:v>
                </c:pt>
                <c:pt idx="563" formatCode="0.00%">
                  <c:v>2.1506420168440146E-2</c:v>
                </c:pt>
                <c:pt idx="564" formatCode="0.00%">
                  <c:v>1.935663921561959E-2</c:v>
                </c:pt>
                <c:pt idx="565" formatCode="0.00%">
                  <c:v>1.6555298623982605E-2</c:v>
                </c:pt>
                <c:pt idx="566" formatCode="0.00%">
                  <c:v>2.8120018608563564E-2</c:v>
                </c:pt>
                <c:pt idx="567" formatCode="0.00%">
                  <c:v>1.692110318424643E-2</c:v>
                </c:pt>
                <c:pt idx="568" formatCode="0.00%">
                  <c:v>5.1222182730885468E-2</c:v>
                </c:pt>
                <c:pt idx="569" formatCode="0.00%">
                  <c:v>3.1927790508862915E-2</c:v>
                </c:pt>
                <c:pt idx="570" formatCode="0.00%">
                  <c:v>2.5555925837883825E-2</c:v>
                </c:pt>
                <c:pt idx="571" formatCode="0.00%">
                  <c:v>3.502318051238764E-2</c:v>
                </c:pt>
              </c:numCache>
            </c:numRef>
          </c:val>
          <c:smooth val="0"/>
          <c:extLst>
            <c:ext xmlns:c16="http://schemas.microsoft.com/office/drawing/2014/chart" uri="{C3380CC4-5D6E-409C-BE32-E72D297353CC}">
              <c16:uniqueId val="{00000001-2392-4E28-9524-FEAAE0EE4A03}"/>
            </c:ext>
          </c:extLst>
        </c:ser>
        <c:dLbls>
          <c:showLegendKey val="0"/>
          <c:showVal val="0"/>
          <c:showCatName val="0"/>
          <c:showSerName val="0"/>
          <c:showPercent val="0"/>
          <c:showBubbleSize val="0"/>
        </c:dLbls>
        <c:marker val="1"/>
        <c:smooth val="0"/>
        <c:axId val="1681067824"/>
        <c:axId val="1681066576"/>
      </c:lineChart>
      <c:dateAx>
        <c:axId val="18789828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tr-TR"/>
          </a:p>
        </c:txPr>
        <c:crossAx val="1879005344"/>
        <c:crosses val="autoZero"/>
        <c:auto val="1"/>
        <c:lblOffset val="100"/>
        <c:baseTimeUnit val="days"/>
      </c:dateAx>
      <c:valAx>
        <c:axId val="18790053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878982880"/>
        <c:crosses val="autoZero"/>
        <c:crossBetween val="between"/>
      </c:valAx>
      <c:valAx>
        <c:axId val="1681066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81067824"/>
        <c:crosses val="max"/>
        <c:crossBetween val="between"/>
      </c:valAx>
      <c:dateAx>
        <c:axId val="1681067824"/>
        <c:scaling>
          <c:orientation val="minMax"/>
        </c:scaling>
        <c:delete val="1"/>
        <c:axPos val="b"/>
        <c:numFmt formatCode="m/d/yyyy" sourceLinked="1"/>
        <c:majorTickMark val="out"/>
        <c:minorTickMark val="none"/>
        <c:tickLblPos val="nextTo"/>
        <c:crossAx val="1681066576"/>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Ticari Krediler Büyümesi / - Aylık ve Yıllık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0"/>
          <c:order val="1"/>
          <c:tx>
            <c:strRef>
              <c:f>Credit!$Y$1</c:f>
              <c:strCache>
                <c:ptCount val="1"/>
                <c:pt idx="0">
                  <c:v>Ticari YoY  %</c:v>
                </c:pt>
              </c:strCache>
            </c:strRef>
          </c:tx>
          <c:spPr>
            <a:ln w="28575" cap="rnd">
              <a:solidFill>
                <a:schemeClr val="accent5">
                  <a:lumMod val="60000"/>
                </a:schemeClr>
              </a:solidFill>
              <a:round/>
            </a:ln>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Credit!$Y$2:$Y$575</c:f>
              <c:numCache>
                <c:formatCode>General</c:formatCode>
                <c:ptCount val="574"/>
                <c:pt idx="53" formatCode="0.00%">
                  <c:v>0.19463230780303348</c:v>
                </c:pt>
                <c:pt idx="54" formatCode="0.00%">
                  <c:v>0.19701914026575154</c:v>
                </c:pt>
                <c:pt idx="55" formatCode="0.00%">
                  <c:v>0.21386006528497614</c:v>
                </c:pt>
                <c:pt idx="56" formatCode="0.00%">
                  <c:v>0.19214946510940586</c:v>
                </c:pt>
                <c:pt idx="57" formatCode="0.00%">
                  <c:v>0.21113240183446347</c:v>
                </c:pt>
                <c:pt idx="58" formatCode="0.00%">
                  <c:v>0.1926905241949956</c:v>
                </c:pt>
                <c:pt idx="59" formatCode="0.00%">
                  <c:v>0.19715678242634013</c:v>
                </c:pt>
                <c:pt idx="60" formatCode="0.00%">
                  <c:v>0.18797444192032542</c:v>
                </c:pt>
                <c:pt idx="61" formatCode="0.00%">
                  <c:v>0.19643419667385553</c:v>
                </c:pt>
                <c:pt idx="62" formatCode="0.00%">
                  <c:v>0.16994244280506382</c:v>
                </c:pt>
                <c:pt idx="63" formatCode="0.00%">
                  <c:v>0.17491116024136066</c:v>
                </c:pt>
                <c:pt idx="64" formatCode="0.00%">
                  <c:v>0.16892798215274146</c:v>
                </c:pt>
                <c:pt idx="65" formatCode="0.00%">
                  <c:v>0.16712515381656851</c:v>
                </c:pt>
                <c:pt idx="66" formatCode="0.00%">
                  <c:v>0.16049641714051605</c:v>
                </c:pt>
                <c:pt idx="67" formatCode="0.00%">
                  <c:v>0.15908754884131576</c:v>
                </c:pt>
                <c:pt idx="68" formatCode="0.00%">
                  <c:v>0.15716385422970144</c:v>
                </c:pt>
                <c:pt idx="69" formatCode="0.00%">
                  <c:v>0.15024333898802983</c:v>
                </c:pt>
                <c:pt idx="70" formatCode="0.00%">
                  <c:v>0.15710399882042883</c:v>
                </c:pt>
                <c:pt idx="71" formatCode="0.00%">
                  <c:v>0.14217364778997393</c:v>
                </c:pt>
                <c:pt idx="72" formatCode="0.00%">
                  <c:v>0.14630475810366866</c:v>
                </c:pt>
                <c:pt idx="73" formatCode="0.00%">
                  <c:v>0.13684979640953721</c:v>
                </c:pt>
                <c:pt idx="74" formatCode="0.00%">
                  <c:v>0.15230563818671888</c:v>
                </c:pt>
                <c:pt idx="75" formatCode="0.00%">
                  <c:v>0.13376328301281609</c:v>
                </c:pt>
                <c:pt idx="76" formatCode="0.00%">
                  <c:v>0.13343392844837768</c:v>
                </c:pt>
                <c:pt idx="77" formatCode="0.00%">
                  <c:v>0.13091482305406704</c:v>
                </c:pt>
                <c:pt idx="78" formatCode="0.00%">
                  <c:v>0.1330142746690442</c:v>
                </c:pt>
                <c:pt idx="79" formatCode="0.00%">
                  <c:v>0.13432165275930905</c:v>
                </c:pt>
                <c:pt idx="80" formatCode="0.00%">
                  <c:v>0.12976422903819493</c:v>
                </c:pt>
                <c:pt idx="81" formatCode="0.00%">
                  <c:v>0.12863899826710545</c:v>
                </c:pt>
                <c:pt idx="82" formatCode="0.00%">
                  <c:v>0.13259663714800859</c:v>
                </c:pt>
                <c:pt idx="83" formatCode="0.00%">
                  <c:v>0.13537238698604326</c:v>
                </c:pt>
                <c:pt idx="84" formatCode="0.00%">
                  <c:v>0.10317750412104167</c:v>
                </c:pt>
                <c:pt idx="85" formatCode="0.00%">
                  <c:v>0.12668779817755266</c:v>
                </c:pt>
                <c:pt idx="86" formatCode="0.00%">
                  <c:v>0.12972894138103225</c:v>
                </c:pt>
                <c:pt idx="87" formatCode="0.00%">
                  <c:v>0.13451084771839994</c:v>
                </c:pt>
                <c:pt idx="88" formatCode="0.00%">
                  <c:v>0.11669508355065594</c:v>
                </c:pt>
                <c:pt idx="89" formatCode="0.00%">
                  <c:v>0.12515353804410398</c:v>
                </c:pt>
                <c:pt idx="90" formatCode="0.00%">
                  <c:v>0.12003938761450964</c:v>
                </c:pt>
                <c:pt idx="91" formatCode="0.00%">
                  <c:v>0.10653672211904974</c:v>
                </c:pt>
                <c:pt idx="92" formatCode="0.00%">
                  <c:v>0.13360396241998851</c:v>
                </c:pt>
                <c:pt idx="93" formatCode="0.00%">
                  <c:v>0.12039628851519013</c:v>
                </c:pt>
                <c:pt idx="94" formatCode="0.00%">
                  <c:v>0.11766127371968761</c:v>
                </c:pt>
                <c:pt idx="95" formatCode="0.00%">
                  <c:v>0.11427044783891306</c:v>
                </c:pt>
                <c:pt idx="96" formatCode="0.00%">
                  <c:v>0.1215649681253895</c:v>
                </c:pt>
                <c:pt idx="97" formatCode="0.00%">
                  <c:v>0.10847972704865166</c:v>
                </c:pt>
                <c:pt idx="98" formatCode="0.00%">
                  <c:v>0.12261827478017329</c:v>
                </c:pt>
                <c:pt idx="99" formatCode="0.00%">
                  <c:v>0.12288795596240414</c:v>
                </c:pt>
                <c:pt idx="100" formatCode="0.00%">
                  <c:v>0.12063059506080398</c:v>
                </c:pt>
                <c:pt idx="101" formatCode="0.00%">
                  <c:v>0.11057744834281573</c:v>
                </c:pt>
                <c:pt idx="102" formatCode="0.00%">
                  <c:v>0.12841595437577719</c:v>
                </c:pt>
                <c:pt idx="103" formatCode="0.00%">
                  <c:v>0.1335176390358237</c:v>
                </c:pt>
                <c:pt idx="104" formatCode="0.00%">
                  <c:v>0.13204489406365705</c:v>
                </c:pt>
                <c:pt idx="105" formatCode="0.00%">
                  <c:v>0.13890078351635105</c:v>
                </c:pt>
                <c:pt idx="106" formatCode="0.00%">
                  <c:v>0.12874794442796236</c:v>
                </c:pt>
                <c:pt idx="107" formatCode="0.00%">
                  <c:v>0.15487104452134182</c:v>
                </c:pt>
                <c:pt idx="108" formatCode="0.00%">
                  <c:v>0.14952793049022159</c:v>
                </c:pt>
                <c:pt idx="109" formatCode="0.00%">
                  <c:v>0.1723538544331453</c:v>
                </c:pt>
                <c:pt idx="110" formatCode="0.00%">
                  <c:v>0.15239072829375547</c:v>
                </c:pt>
                <c:pt idx="111" formatCode="0.00%">
                  <c:v>0.16180805209209428</c:v>
                </c:pt>
                <c:pt idx="112" formatCode="0.00%">
                  <c:v>0.16870636074985096</c:v>
                </c:pt>
                <c:pt idx="113" formatCode="0.00%">
                  <c:v>0.16492958405650454</c:v>
                </c:pt>
                <c:pt idx="114" formatCode="0.00%">
                  <c:v>0.15473749879968532</c:v>
                </c:pt>
                <c:pt idx="115" formatCode="0.00%">
                  <c:v>0.17092962288972152</c:v>
                </c:pt>
                <c:pt idx="116" formatCode="0.00%">
                  <c:v>0.17339377942019712</c:v>
                </c:pt>
                <c:pt idx="117" formatCode="0.00%">
                  <c:v>0.18920139875683464</c:v>
                </c:pt>
                <c:pt idx="118" formatCode="0.00%">
                  <c:v>0.21888567270035084</c:v>
                </c:pt>
                <c:pt idx="119" formatCode="0.00%">
                  <c:v>0.21628019148859975</c:v>
                </c:pt>
                <c:pt idx="120" formatCode="0.00%">
                  <c:v>0.23585699983613423</c:v>
                </c:pt>
                <c:pt idx="121" formatCode="0.00%">
                  <c:v>0.23014287177421724</c:v>
                </c:pt>
                <c:pt idx="122" formatCode="0.00%">
                  <c:v>0.25385619401552817</c:v>
                </c:pt>
                <c:pt idx="123" formatCode="0.00%">
                  <c:v>0.24805838354518889</c:v>
                </c:pt>
                <c:pt idx="124" formatCode="0.00%">
                  <c:v>0.25212254640960247</c:v>
                </c:pt>
                <c:pt idx="125" formatCode="0.00%">
                  <c:v>0.26068656564113535</c:v>
                </c:pt>
                <c:pt idx="126" formatCode="0.00%">
                  <c:v>0.27111308133368145</c:v>
                </c:pt>
                <c:pt idx="127" formatCode="0.00%">
                  <c:v>0.25457992336884755</c:v>
                </c:pt>
                <c:pt idx="128" formatCode="0.00%">
                  <c:v>0.26779209833226481</c:v>
                </c:pt>
                <c:pt idx="129" formatCode="0.00%">
                  <c:v>0.27289588374927731</c:v>
                </c:pt>
                <c:pt idx="130" formatCode="0.00%">
                  <c:v>0.27420005263604574</c:v>
                </c:pt>
                <c:pt idx="131" formatCode="0.00%">
                  <c:v>0.28374272058667926</c:v>
                </c:pt>
                <c:pt idx="132" formatCode="0.00%">
                  <c:v>0.25229577205888604</c:v>
                </c:pt>
                <c:pt idx="133" formatCode="0.00%">
                  <c:v>0.26434078480051404</c:v>
                </c:pt>
                <c:pt idx="134" formatCode="0.00%">
                  <c:v>0.26285629377473069</c:v>
                </c:pt>
                <c:pt idx="135" formatCode="0.00%">
                  <c:v>0.27154467360456369</c:v>
                </c:pt>
                <c:pt idx="136" formatCode="0.00%">
                  <c:v>0.26569144627248364</c:v>
                </c:pt>
                <c:pt idx="137" formatCode="0.00%">
                  <c:v>0.27639552748251511</c:v>
                </c:pt>
                <c:pt idx="138" formatCode="0.00%">
                  <c:v>0.28398677355978036</c:v>
                </c:pt>
                <c:pt idx="139" formatCode="0.00%">
                  <c:v>0.28490913382040184</c:v>
                </c:pt>
                <c:pt idx="140" formatCode="0.00%">
                  <c:v>0.26984886011812342</c:v>
                </c:pt>
                <c:pt idx="141" formatCode="0.00%">
                  <c:v>0.27786183200815906</c:v>
                </c:pt>
                <c:pt idx="142" formatCode="0.00%">
                  <c:v>0.28572849161741587</c:v>
                </c:pt>
                <c:pt idx="143" formatCode="0.00%">
                  <c:v>0.28141009992225052</c:v>
                </c:pt>
                <c:pt idx="144" formatCode="0.00%">
                  <c:v>0.31005282716028265</c:v>
                </c:pt>
                <c:pt idx="145" formatCode="0.00%">
                  <c:v>0.27942605897974471</c:v>
                </c:pt>
                <c:pt idx="146" formatCode="0.00%">
                  <c:v>0.29554575403700106</c:v>
                </c:pt>
                <c:pt idx="147" formatCode="0.00%">
                  <c:v>0.29866568864355597</c:v>
                </c:pt>
                <c:pt idx="148" formatCode="0.00%">
                  <c:v>0.30892915106075669</c:v>
                </c:pt>
                <c:pt idx="149" formatCode="0.00%">
                  <c:v>0.29692009782258666</c:v>
                </c:pt>
                <c:pt idx="150" formatCode="0.00%">
                  <c:v>0.30957235070567241</c:v>
                </c:pt>
                <c:pt idx="151" formatCode="0.00%">
                  <c:v>0.31486139723840123</c:v>
                </c:pt>
                <c:pt idx="152" formatCode="0.00%">
                  <c:v>0.30769958385974211</c:v>
                </c:pt>
                <c:pt idx="153" formatCode="0.00%">
                  <c:v>0.31461653989632293</c:v>
                </c:pt>
                <c:pt idx="154" formatCode="0.00%">
                  <c:v>0.31240129638289954</c:v>
                </c:pt>
                <c:pt idx="155" formatCode="0.00%">
                  <c:v>0.3187570606701367</c:v>
                </c:pt>
                <c:pt idx="156" formatCode="0.00%">
                  <c:v>0.30259892638079183</c:v>
                </c:pt>
                <c:pt idx="157" formatCode="0.00%">
                  <c:v>0.31216204928768548</c:v>
                </c:pt>
                <c:pt idx="158" formatCode="0.00%">
                  <c:v>0.29415646507796933</c:v>
                </c:pt>
                <c:pt idx="159" formatCode="0.00%">
                  <c:v>0.30097037584271941</c:v>
                </c:pt>
                <c:pt idx="160" formatCode="0.00%">
                  <c:v>0.28817764038339522</c:v>
                </c:pt>
                <c:pt idx="161" formatCode="0.00%">
                  <c:v>0.29142809904479039</c:v>
                </c:pt>
                <c:pt idx="162" formatCode="0.00%">
                  <c:v>0.26278969752542053</c:v>
                </c:pt>
                <c:pt idx="163" formatCode="0.00%">
                  <c:v>0.27461000593624496</c:v>
                </c:pt>
                <c:pt idx="164" formatCode="0.00%">
                  <c:v>0.28027082596299402</c:v>
                </c:pt>
                <c:pt idx="165" formatCode="0.00%">
                  <c:v>0.27221268353359729</c:v>
                </c:pt>
                <c:pt idx="166" formatCode="0.00%">
                  <c:v>0.28083317218692755</c:v>
                </c:pt>
                <c:pt idx="167" formatCode="0.00%">
                  <c:v>0.28285220692936536</c:v>
                </c:pt>
                <c:pt idx="168" formatCode="0.00%">
                  <c:v>0.28468129831023153</c:v>
                </c:pt>
                <c:pt idx="169" formatCode="0.00%">
                  <c:v>0.27507089125607814</c:v>
                </c:pt>
                <c:pt idx="170" formatCode="0.00%">
                  <c:v>0.26922325729932989</c:v>
                </c:pt>
                <c:pt idx="171" formatCode="0.00%">
                  <c:v>0.23933100679011785</c:v>
                </c:pt>
                <c:pt idx="172" formatCode="0.00%">
                  <c:v>0.23910279659179881</c:v>
                </c:pt>
                <c:pt idx="173" formatCode="0.00%">
                  <c:v>0.22268242403707078</c:v>
                </c:pt>
                <c:pt idx="174" formatCode="0.00%">
                  <c:v>0.22894172578313457</c:v>
                </c:pt>
                <c:pt idx="175" formatCode="0.00%">
                  <c:v>0.20839318242885047</c:v>
                </c:pt>
                <c:pt idx="176" formatCode="0.00%">
                  <c:v>0.21154486421997823</c:v>
                </c:pt>
                <c:pt idx="177" formatCode="0.00%">
                  <c:v>0.21089295349197124</c:v>
                </c:pt>
                <c:pt idx="178" formatCode="0.00%">
                  <c:v>0.20817149668311802</c:v>
                </c:pt>
                <c:pt idx="179" formatCode="0.00%">
                  <c:v>0.19684132370528951</c:v>
                </c:pt>
                <c:pt idx="180" formatCode="0.00%">
                  <c:v>0.20033021437413787</c:v>
                </c:pt>
                <c:pt idx="181" formatCode="0.00%">
                  <c:v>0.19323113949407644</c:v>
                </c:pt>
                <c:pt idx="182" formatCode="0.00%">
                  <c:v>0.18323170610058845</c:v>
                </c:pt>
                <c:pt idx="183" formatCode="0.00%">
                  <c:v>0.18292624900656385</c:v>
                </c:pt>
                <c:pt idx="184" formatCode="0.00%">
                  <c:v>0.16591842052645253</c:v>
                </c:pt>
                <c:pt idx="185" formatCode="0.00%">
                  <c:v>0.17677178231607227</c:v>
                </c:pt>
                <c:pt idx="186" formatCode="0.00%">
                  <c:v>0.17429919395189469</c:v>
                </c:pt>
                <c:pt idx="187" formatCode="0.00%">
                  <c:v>0.17591302798162514</c:v>
                </c:pt>
                <c:pt idx="188" formatCode="0.00%">
                  <c:v>0.16075002429698887</c:v>
                </c:pt>
                <c:pt idx="189" formatCode="0.00%">
                  <c:v>0.16783111055306946</c:v>
                </c:pt>
                <c:pt idx="190" formatCode="0.00%">
                  <c:v>0.16711417316966312</c:v>
                </c:pt>
                <c:pt idx="191" formatCode="0.00%">
                  <c:v>0.15231824220111789</c:v>
                </c:pt>
                <c:pt idx="192" formatCode="0.00%">
                  <c:v>0.14148262991248262</c:v>
                </c:pt>
                <c:pt idx="193" formatCode="0.00%">
                  <c:v>0.13477785231293299</c:v>
                </c:pt>
                <c:pt idx="194" formatCode="0.00%">
                  <c:v>0.13546160088025339</c:v>
                </c:pt>
                <c:pt idx="195" formatCode="0.00%">
                  <c:v>0.11837211913164</c:v>
                </c:pt>
                <c:pt idx="196" formatCode="0.00%">
                  <c:v>0.11988190703087873</c:v>
                </c:pt>
                <c:pt idx="197" formatCode="0.00%">
                  <c:v>0.10245488776369609</c:v>
                </c:pt>
                <c:pt idx="198" formatCode="0.00%">
                  <c:v>0.10364404710067436</c:v>
                </c:pt>
                <c:pt idx="199" formatCode="0.00%">
                  <c:v>9.524394914810215E-2</c:v>
                </c:pt>
                <c:pt idx="200" formatCode="0.00%">
                  <c:v>9.1856009442431358E-2</c:v>
                </c:pt>
                <c:pt idx="201" formatCode="0.00%">
                  <c:v>6.80776026016012E-2</c:v>
                </c:pt>
                <c:pt idx="202" formatCode="0.00%">
                  <c:v>6.9446144787055866E-2</c:v>
                </c:pt>
                <c:pt idx="203" formatCode="0.00%">
                  <c:v>6.3914827472947508E-2</c:v>
                </c:pt>
                <c:pt idx="204" formatCode="0.00%">
                  <c:v>4.5928297492845466E-2</c:v>
                </c:pt>
                <c:pt idx="205" formatCode="0.00%">
                  <c:v>4.6080709690923843E-2</c:v>
                </c:pt>
                <c:pt idx="206" formatCode="0.00%">
                  <c:v>3.0661639327774087E-2</c:v>
                </c:pt>
                <c:pt idx="207" formatCode="0.00%">
                  <c:v>2.4905824236150446E-2</c:v>
                </c:pt>
                <c:pt idx="208" formatCode="0.00%">
                  <c:v>1.2493973035369969E-2</c:v>
                </c:pt>
                <c:pt idx="209" formatCode="0.00%">
                  <c:v>1.7827166996575477E-2</c:v>
                </c:pt>
                <c:pt idx="210" formatCode="0.00%">
                  <c:v>3.7225963694856503E-3</c:v>
                </c:pt>
                <c:pt idx="211" formatCode="0.00%">
                  <c:v>1.1602178761323826E-2</c:v>
                </c:pt>
                <c:pt idx="212" formatCode="0.00%">
                  <c:v>1.0355907882961196E-2</c:v>
                </c:pt>
                <c:pt idx="213" formatCode="0.00%">
                  <c:v>1.0205392588451833E-2</c:v>
                </c:pt>
                <c:pt idx="214" formatCode="0.00%">
                  <c:v>3.2377662647074361E-3</c:v>
                </c:pt>
                <c:pt idx="215" formatCode="0.00%">
                  <c:v>1.6942373815989339E-2</c:v>
                </c:pt>
                <c:pt idx="216" formatCode="0.00%">
                  <c:v>2.5711641276351213E-2</c:v>
                </c:pt>
                <c:pt idx="217" formatCode="0.00%">
                  <c:v>1.5614439731067693E-2</c:v>
                </c:pt>
                <c:pt idx="218" formatCode="0.00%">
                  <c:v>1.8884265579786567E-2</c:v>
                </c:pt>
                <c:pt idx="219" formatCode="0.00%">
                  <c:v>1.5242125658559796E-2</c:v>
                </c:pt>
                <c:pt idx="220" formatCode="0.00%">
                  <c:v>2.8163818878366192E-2</c:v>
                </c:pt>
                <c:pt idx="221" formatCode="0.00%">
                  <c:v>2.7607375099185684E-2</c:v>
                </c:pt>
                <c:pt idx="222" formatCode="0.00%">
                  <c:v>4.7078479231728518E-2</c:v>
                </c:pt>
                <c:pt idx="223" formatCode="0.00%">
                  <c:v>3.2279483201136848E-2</c:v>
                </c:pt>
                <c:pt idx="224" formatCode="0.00%">
                  <c:v>2.6294924701756001E-2</c:v>
                </c:pt>
                <c:pt idx="225" formatCode="0.00%">
                  <c:v>2.0831563154141204E-2</c:v>
                </c:pt>
                <c:pt idx="226" formatCode="0.00%">
                  <c:v>2.8678443451331269E-2</c:v>
                </c:pt>
                <c:pt idx="227" formatCode="0.00%">
                  <c:v>3.1730111846563886E-3</c:v>
                </c:pt>
                <c:pt idx="228" formatCode="0.00%">
                  <c:v>1.03427293195865E-2</c:v>
                </c:pt>
                <c:pt idx="229" formatCode="0.00%">
                  <c:v>1.1648668377519045E-2</c:v>
                </c:pt>
                <c:pt idx="230" formatCode="0.00%">
                  <c:v>2.2388886395731692E-3</c:v>
                </c:pt>
                <c:pt idx="231" formatCode="0.00%">
                  <c:v>2.1209993379930504E-3</c:v>
                </c:pt>
                <c:pt idx="232" formatCode="0.00%">
                  <c:v>-7.7452302016327969E-3</c:v>
                </c:pt>
                <c:pt idx="233" formatCode="0.00%">
                  <c:v>-1.2081679888268361E-2</c:v>
                </c:pt>
                <c:pt idx="234" formatCode="0.00%">
                  <c:v>-1.0548306339813586E-2</c:v>
                </c:pt>
                <c:pt idx="235" formatCode="0.00%">
                  <c:v>-1.0206262468469938E-3</c:v>
                </c:pt>
                <c:pt idx="236" formatCode="0.00%">
                  <c:v>-6.9034435369469422E-3</c:v>
                </c:pt>
                <c:pt idx="237" formatCode="0.00%">
                  <c:v>-2.2399601445235698E-3</c:v>
                </c:pt>
                <c:pt idx="238" formatCode="0.00%">
                  <c:v>-3.7039794649490465E-4</c:v>
                </c:pt>
                <c:pt idx="239" formatCode="0.00%">
                  <c:v>6.924895187316378E-3</c:v>
                </c:pt>
                <c:pt idx="240" formatCode="0.00%">
                  <c:v>-3.360969089635007E-3</c:v>
                </c:pt>
                <c:pt idx="241" formatCode="0.00%">
                  <c:v>6.8457791854732641E-3</c:v>
                </c:pt>
                <c:pt idx="242" formatCode="0.00%">
                  <c:v>1.9013962620892918E-3</c:v>
                </c:pt>
                <c:pt idx="243" formatCode="0.00%">
                  <c:v>-1.2886266416834231E-2</c:v>
                </c:pt>
                <c:pt idx="244" formatCode="0.00%">
                  <c:v>-4.7797751234938653E-3</c:v>
                </c:pt>
                <c:pt idx="245" formatCode="0.00%">
                  <c:v>1.1710698885064451E-3</c:v>
                </c:pt>
                <c:pt idx="246" formatCode="0.00%">
                  <c:v>9.6961126847274603E-3</c:v>
                </c:pt>
                <c:pt idx="247" formatCode="0.00%">
                  <c:v>2.065064991330608E-2</c:v>
                </c:pt>
                <c:pt idx="248" formatCode="0.00%">
                  <c:v>4.039805133121184E-2</c:v>
                </c:pt>
                <c:pt idx="249" formatCode="0.00%">
                  <c:v>3.7717779534823463E-2</c:v>
                </c:pt>
                <c:pt idx="250" formatCode="0.00%">
                  <c:v>4.4485241828539614E-2</c:v>
                </c:pt>
                <c:pt idx="251" formatCode="0.00%">
                  <c:v>5.1524730743612843E-2</c:v>
                </c:pt>
                <c:pt idx="252" formatCode="0.00%">
                  <c:v>5.8575092237324447E-2</c:v>
                </c:pt>
                <c:pt idx="253" formatCode="0.00%">
                  <c:v>5.7154825685508885E-2</c:v>
                </c:pt>
                <c:pt idx="254" formatCode="0.00%">
                  <c:v>7.6705356640281275E-2</c:v>
                </c:pt>
                <c:pt idx="255" formatCode="0.00%">
                  <c:v>9.6191003464114383E-2</c:v>
                </c:pt>
                <c:pt idx="256" formatCode="0.00%">
                  <c:v>9.0747468913994545E-2</c:v>
                </c:pt>
                <c:pt idx="257" formatCode="0.00%">
                  <c:v>0.10819484227943846</c:v>
                </c:pt>
                <c:pt idx="258" formatCode="0.00%">
                  <c:v>0.10974717355199597</c:v>
                </c:pt>
                <c:pt idx="259" formatCode="0.00%">
                  <c:v>0.11776422103875248</c:v>
                </c:pt>
                <c:pt idx="260" formatCode="0.00%">
                  <c:v>0.12149076731756701</c:v>
                </c:pt>
                <c:pt idx="261" formatCode="0.00%">
                  <c:v>0.13280280702379646</c:v>
                </c:pt>
                <c:pt idx="262" formatCode="0.00%">
                  <c:v>0.12123933137835839</c:v>
                </c:pt>
                <c:pt idx="263" formatCode="0.00%">
                  <c:v>0.13937938130951888</c:v>
                </c:pt>
                <c:pt idx="264" formatCode="0.00%">
                  <c:v>0.14237862665183068</c:v>
                </c:pt>
                <c:pt idx="265" formatCode="0.00%">
                  <c:v>0.143080148155808</c:v>
                </c:pt>
                <c:pt idx="266" formatCode="0.00%">
                  <c:v>0.15464449728175519</c:v>
                </c:pt>
                <c:pt idx="267" formatCode="0.00%">
                  <c:v>0.16022705930288203</c:v>
                </c:pt>
                <c:pt idx="268" formatCode="0.00%">
                  <c:v>0.16610422996314816</c:v>
                </c:pt>
                <c:pt idx="269" formatCode="0.00%">
                  <c:v>0.16233696588441673</c:v>
                </c:pt>
                <c:pt idx="270" formatCode="0.00%">
                  <c:v>0.17788853715797817</c:v>
                </c:pt>
                <c:pt idx="271" formatCode="0.00%">
                  <c:v>0.17739209383722787</c:v>
                </c:pt>
                <c:pt idx="272" formatCode="0.00%">
                  <c:v>0.18015592978934081</c:v>
                </c:pt>
                <c:pt idx="273" formatCode="0.00%">
                  <c:v>0.18782132136179325</c:v>
                </c:pt>
                <c:pt idx="274" formatCode="0.00%">
                  <c:v>0.19023591518087643</c:v>
                </c:pt>
                <c:pt idx="275" formatCode="0.00%">
                  <c:v>0.17536305330826948</c:v>
                </c:pt>
                <c:pt idx="276" formatCode="0.00%">
                  <c:v>0.20267865884666145</c:v>
                </c:pt>
                <c:pt idx="277" formatCode="0.00%">
                  <c:v>0.24161075705872406</c:v>
                </c:pt>
                <c:pt idx="278" formatCode="0.00%">
                  <c:v>0.28770684436585703</c:v>
                </c:pt>
                <c:pt idx="279" formatCode="0.00%">
                  <c:v>0.30497342321519766</c:v>
                </c:pt>
                <c:pt idx="280" formatCode="0.00%">
                  <c:v>0.34826580290097497</c:v>
                </c:pt>
                <c:pt idx="281" formatCode="0.00%">
                  <c:v>0.36608926099816935</c:v>
                </c:pt>
                <c:pt idx="282" formatCode="0.00%">
                  <c:v>0.36315636935887735</c:v>
                </c:pt>
                <c:pt idx="283" formatCode="0.00%">
                  <c:v>0.37725814875686003</c:v>
                </c:pt>
                <c:pt idx="284" formatCode="0.00%">
                  <c:v>0.37847846439682398</c:v>
                </c:pt>
                <c:pt idx="285" formatCode="0.00%">
                  <c:v>0.39994055602351797</c:v>
                </c:pt>
                <c:pt idx="286" formatCode="0.00%">
                  <c:v>0.41577024069354551</c:v>
                </c:pt>
                <c:pt idx="287" formatCode="0.00%">
                  <c:v>0.42799694558001927</c:v>
                </c:pt>
                <c:pt idx="288" formatCode="0.00%">
                  <c:v>0.41704588612263699</c:v>
                </c:pt>
                <c:pt idx="289" formatCode="0.00%">
                  <c:v>0.43007815583211684</c:v>
                </c:pt>
                <c:pt idx="290" formatCode="0.00%">
                  <c:v>0.44043562715525891</c:v>
                </c:pt>
                <c:pt idx="291" formatCode="0.00%">
                  <c:v>0.44564598775337344</c:v>
                </c:pt>
                <c:pt idx="292" formatCode="0.00%">
                  <c:v>0.44773304340695941</c:v>
                </c:pt>
                <c:pt idx="293" formatCode="0.00%">
                  <c:v>0.46125353851303225</c:v>
                </c:pt>
                <c:pt idx="294" formatCode="0.00%">
                  <c:v>0.45729348390984281</c:v>
                </c:pt>
                <c:pt idx="295" formatCode="0.00%">
                  <c:v>0.46095599955883271</c:v>
                </c:pt>
                <c:pt idx="296" formatCode="0.00%">
                  <c:v>0.48342171541379142</c:v>
                </c:pt>
                <c:pt idx="297" formatCode="0.00%">
                  <c:v>0.48250127745611049</c:v>
                </c:pt>
                <c:pt idx="298" formatCode="0.00%">
                  <c:v>0.48285847225110073</c:v>
                </c:pt>
                <c:pt idx="299" formatCode="0.00%">
                  <c:v>0.48521613277907805</c:v>
                </c:pt>
                <c:pt idx="300" formatCode="0.00%">
                  <c:v>0.47462440426770314</c:v>
                </c:pt>
                <c:pt idx="301" formatCode="0.00%">
                  <c:v>0.45337660182133488</c:v>
                </c:pt>
                <c:pt idx="302" formatCode="0.00%">
                  <c:v>0.45823119468474338</c:v>
                </c:pt>
                <c:pt idx="303" formatCode="0.00%">
                  <c:v>0.46175802219239431</c:v>
                </c:pt>
                <c:pt idx="304" formatCode="0.00%">
                  <c:v>0.46165398755617515</c:v>
                </c:pt>
                <c:pt idx="305" formatCode="0.00%">
                  <c:v>0.46332659492128525</c:v>
                </c:pt>
                <c:pt idx="306" formatCode="0.00%">
                  <c:v>0.4675501604909022</c:v>
                </c:pt>
                <c:pt idx="307" formatCode="0.00%">
                  <c:v>0.47028954586112626</c:v>
                </c:pt>
                <c:pt idx="308" formatCode="0.00%">
                  <c:v>0.45871441568892357</c:v>
                </c:pt>
                <c:pt idx="309" formatCode="0.00%">
                  <c:v>0.46707433499977807</c:v>
                </c:pt>
                <c:pt idx="310" formatCode="0.00%">
                  <c:v>0.45145136809062436</c:v>
                </c:pt>
                <c:pt idx="311" formatCode="0.00%">
                  <c:v>0.45128610557229326</c:v>
                </c:pt>
                <c:pt idx="312" formatCode="0.00%">
                  <c:v>0.45408902853477978</c:v>
                </c:pt>
                <c:pt idx="313" formatCode="0.00%">
                  <c:v>0.45702843769191903</c:v>
                </c:pt>
                <c:pt idx="314" formatCode="0.00%">
                  <c:v>0.44890882942085508</c:v>
                </c:pt>
                <c:pt idx="315" formatCode="0.00%">
                  <c:v>0.44748554445785177</c:v>
                </c:pt>
                <c:pt idx="316" formatCode="0.00%">
                  <c:v>0.4361036647621373</c:v>
                </c:pt>
                <c:pt idx="317" formatCode="0.00%">
                  <c:v>0.42558649089201228</c:v>
                </c:pt>
                <c:pt idx="318" formatCode="0.00%">
                  <c:v>0.42863547058875939</c:v>
                </c:pt>
                <c:pt idx="319" formatCode="0.00%">
                  <c:v>0.40960849731251553</c:v>
                </c:pt>
                <c:pt idx="320" formatCode="0.00%">
                  <c:v>0.40206183047235788</c:v>
                </c:pt>
                <c:pt idx="321" formatCode="0.00%">
                  <c:v>0.39559707707674213</c:v>
                </c:pt>
                <c:pt idx="322" formatCode="0.00%">
                  <c:v>0.39065471891711895</c:v>
                </c:pt>
                <c:pt idx="323" formatCode="0.00%">
                  <c:v>0.37236153448682296</c:v>
                </c:pt>
                <c:pt idx="324" formatCode="0.00%">
                  <c:v>0.37082285679096733</c:v>
                </c:pt>
                <c:pt idx="325" formatCode="0.00%">
                  <c:v>0.37294612211884376</c:v>
                </c:pt>
                <c:pt idx="326" formatCode="0.00%">
                  <c:v>0.34522630454417752</c:v>
                </c:pt>
                <c:pt idx="327" formatCode="0.00%">
                  <c:v>0.33738459794153969</c:v>
                </c:pt>
                <c:pt idx="328" formatCode="0.00%">
                  <c:v>0.32995352595749816</c:v>
                </c:pt>
                <c:pt idx="329" formatCode="0.00%">
                  <c:v>0.31106213067558652</c:v>
                </c:pt>
                <c:pt idx="330" formatCode="0.00%">
                  <c:v>0.2703004240753264</c:v>
                </c:pt>
                <c:pt idx="331" formatCode="0.00%">
                  <c:v>0.23487510667137448</c:v>
                </c:pt>
                <c:pt idx="332" formatCode="0.00%">
                  <c:v>0.19959098116513541</c:v>
                </c:pt>
                <c:pt idx="333" formatCode="0.00%">
                  <c:v>0.17358881201080253</c:v>
                </c:pt>
                <c:pt idx="334" formatCode="0.00%">
                  <c:v>0.15371358832526918</c:v>
                </c:pt>
                <c:pt idx="335" formatCode="0.00%">
                  <c:v>0.15668004536483338</c:v>
                </c:pt>
                <c:pt idx="336" formatCode="0.00%">
                  <c:v>0.15414812336757042</c:v>
                </c:pt>
                <c:pt idx="337" formatCode="0.00%">
                  <c:v>0.15349025653305887</c:v>
                </c:pt>
                <c:pt idx="338" formatCode="0.00%">
                  <c:v>0.14786009434512454</c:v>
                </c:pt>
                <c:pt idx="339" formatCode="0.00%">
                  <c:v>0.14071800682788557</c:v>
                </c:pt>
                <c:pt idx="340" formatCode="0.00%">
                  <c:v>0.13684644211145444</c:v>
                </c:pt>
                <c:pt idx="341" formatCode="0.00%">
                  <c:v>0.13600894902371355</c:v>
                </c:pt>
                <c:pt idx="342" formatCode="0.00%">
                  <c:v>0.13531281631599726</c:v>
                </c:pt>
                <c:pt idx="343" formatCode="0.00%">
                  <c:v>0.12098784255749491</c:v>
                </c:pt>
                <c:pt idx="344" formatCode="0.00%">
                  <c:v>0.11513973813135651</c:v>
                </c:pt>
                <c:pt idx="345" formatCode="0.00%">
                  <c:v>0.10663031088825312</c:v>
                </c:pt>
                <c:pt idx="346" formatCode="0.00%">
                  <c:v>0.10620345663740252</c:v>
                </c:pt>
                <c:pt idx="347" formatCode="0.00%">
                  <c:v>0.11168194242265748</c:v>
                </c:pt>
                <c:pt idx="348" formatCode="0.00%">
                  <c:v>0.1158606835301394</c:v>
                </c:pt>
                <c:pt idx="349" formatCode="0.00%">
                  <c:v>0.10793491050055262</c:v>
                </c:pt>
                <c:pt idx="350" formatCode="0.00%">
                  <c:v>0.11074376121517936</c:v>
                </c:pt>
                <c:pt idx="351" formatCode="0.00%">
                  <c:v>0.11391700463319705</c:v>
                </c:pt>
                <c:pt idx="352" formatCode="0.00%">
                  <c:v>0.11372221363696212</c:v>
                </c:pt>
                <c:pt idx="353" formatCode="0.00%">
                  <c:v>0.12282529652930989</c:v>
                </c:pt>
                <c:pt idx="354" formatCode="0.00%">
                  <c:v>0.1247062885246793</c:v>
                </c:pt>
                <c:pt idx="355" formatCode="0.00%">
                  <c:v>0.13158784729782921</c:v>
                </c:pt>
                <c:pt idx="356" formatCode="0.00%">
                  <c:v>0.12974458040374215</c:v>
                </c:pt>
                <c:pt idx="357" formatCode="0.00%">
                  <c:v>0.13644314117073314</c:v>
                </c:pt>
                <c:pt idx="358" formatCode="0.00%">
                  <c:v>0.13971389490974284</c:v>
                </c:pt>
                <c:pt idx="359" formatCode="0.00%">
                  <c:v>0.14462788372289659</c:v>
                </c:pt>
                <c:pt idx="360" formatCode="0.00%">
                  <c:v>0.14807197418304513</c:v>
                </c:pt>
                <c:pt idx="361" formatCode="0.00%">
                  <c:v>0.15981778851195147</c:v>
                </c:pt>
                <c:pt idx="362" formatCode="0.00%">
                  <c:v>0.17249350011242962</c:v>
                </c:pt>
                <c:pt idx="363" formatCode="0.00%">
                  <c:v>0.18776327916562419</c:v>
                </c:pt>
                <c:pt idx="364" formatCode="0.00%">
                  <c:v>0.20465531584435007</c:v>
                </c:pt>
                <c:pt idx="365" formatCode="0.00%">
                  <c:v>0.20707723142468334</c:v>
                </c:pt>
                <c:pt idx="366" formatCode="0.00%">
                  <c:v>0.20952700452924769</c:v>
                </c:pt>
                <c:pt idx="367" formatCode="0.00%">
                  <c:v>0.2019069144477065</c:v>
                </c:pt>
                <c:pt idx="368" formatCode="0.00%">
                  <c:v>0.22272601090849004</c:v>
                </c:pt>
                <c:pt idx="369" formatCode="0.00%">
                  <c:v>0.23038221729834482</c:v>
                </c:pt>
                <c:pt idx="370" formatCode="0.00%">
                  <c:v>0.24554434257049998</c:v>
                </c:pt>
                <c:pt idx="371" formatCode="0.00%">
                  <c:v>0.24867185090153987</c:v>
                </c:pt>
                <c:pt idx="372" formatCode="0.00%">
                  <c:v>0.26274098280365726</c:v>
                </c:pt>
                <c:pt idx="373" formatCode="0.00%">
                  <c:v>0.2800597899236606</c:v>
                </c:pt>
                <c:pt idx="374" formatCode="0.00%">
                  <c:v>0.30373578478413399</c:v>
                </c:pt>
                <c:pt idx="375" formatCode="0.00%">
                  <c:v>0.31443929215554828</c:v>
                </c:pt>
                <c:pt idx="376" formatCode="0.00%">
                  <c:v>0.34420451824318904</c:v>
                </c:pt>
                <c:pt idx="377" formatCode="0.00%">
                  <c:v>0.36374871850753465</c:v>
                </c:pt>
                <c:pt idx="378" formatCode="0.00%">
                  <c:v>0.37394988609853053</c:v>
                </c:pt>
                <c:pt idx="379" formatCode="0.00%">
                  <c:v>0.40020301713487882</c:v>
                </c:pt>
                <c:pt idx="380" formatCode="0.00%">
                  <c:v>0.41479274306708486</c:v>
                </c:pt>
                <c:pt idx="381" formatCode="0.00%">
                  <c:v>0.43866775773188532</c:v>
                </c:pt>
                <c:pt idx="382" formatCode="0.00%">
                  <c:v>0.45295218569821238</c:v>
                </c:pt>
                <c:pt idx="383" formatCode="0.00%">
                  <c:v>0.49849849017054765</c:v>
                </c:pt>
                <c:pt idx="384" formatCode="0.00%">
                  <c:v>0.48142402758142561</c:v>
                </c:pt>
                <c:pt idx="385" formatCode="0.00%">
                  <c:v>0.52570796569820111</c:v>
                </c:pt>
                <c:pt idx="386" formatCode="0.00%">
                  <c:v>0.55747900083836122</c:v>
                </c:pt>
                <c:pt idx="387" formatCode="0.00%">
                  <c:v>0.58996249834026215</c:v>
                </c:pt>
                <c:pt idx="388" formatCode="0.00%">
                  <c:v>0.60400292187982585</c:v>
                </c:pt>
                <c:pt idx="389" formatCode="0.00%">
                  <c:v>0.63037998141786755</c:v>
                </c:pt>
                <c:pt idx="390" formatCode="0.00%">
                  <c:v>0.64619849225202797</c:v>
                </c:pt>
                <c:pt idx="391" formatCode="0.00%">
                  <c:v>0.66586106679088775</c:v>
                </c:pt>
                <c:pt idx="392" formatCode="0.00%">
                  <c:v>0.67593427824952623</c:v>
                </c:pt>
                <c:pt idx="393" formatCode="0.00%">
                  <c:v>0.68533461879975777</c:v>
                </c:pt>
                <c:pt idx="394" formatCode="0.00%">
                  <c:v>0.67413713935116748</c:v>
                </c:pt>
                <c:pt idx="395" formatCode="0.00%">
                  <c:v>0.67507635096845131</c:v>
                </c:pt>
                <c:pt idx="396" formatCode="0.00%">
                  <c:v>0.71476021406649137</c:v>
                </c:pt>
                <c:pt idx="397" formatCode="0.00%">
                  <c:v>0.73202373461277837</c:v>
                </c:pt>
                <c:pt idx="398" formatCode="0.00%">
                  <c:v>0.75270297367771011</c:v>
                </c:pt>
                <c:pt idx="399" formatCode="0.00%">
                  <c:v>0.77623333744912437</c:v>
                </c:pt>
                <c:pt idx="400" formatCode="0.00%">
                  <c:v>0.78155738220472626</c:v>
                </c:pt>
                <c:pt idx="401" formatCode="0.00%">
                  <c:v>0.77887763443483737</c:v>
                </c:pt>
                <c:pt idx="402" formatCode="0.00%">
                  <c:v>0.80304776366132324</c:v>
                </c:pt>
                <c:pt idx="403" formatCode="0.00%">
                  <c:v>0.81848355616956103</c:v>
                </c:pt>
                <c:pt idx="404" formatCode="0.00%">
                  <c:v>0.82956340541330398</c:v>
                </c:pt>
                <c:pt idx="405" formatCode="0.00%">
                  <c:v>0.86190451821243974</c:v>
                </c:pt>
                <c:pt idx="406" formatCode="0.00%">
                  <c:v>0.8511398266313267</c:v>
                </c:pt>
                <c:pt idx="407" formatCode="0.00%">
                  <c:v>0.87026641890515899</c:v>
                </c:pt>
                <c:pt idx="408" formatCode="0.00%">
                  <c:v>0.87535473961783228</c:v>
                </c:pt>
                <c:pt idx="409" formatCode="0.00%">
                  <c:v>0.90430395746116499</c:v>
                </c:pt>
                <c:pt idx="410" formatCode="0.00%">
                  <c:v>0.90809083298029813</c:v>
                </c:pt>
                <c:pt idx="411" formatCode="0.00%">
                  <c:v>0.91238721134370071</c:v>
                </c:pt>
                <c:pt idx="412" formatCode="0.00%">
                  <c:v>0.92445718982844172</c:v>
                </c:pt>
                <c:pt idx="413" formatCode="0.00%">
                  <c:v>0.92297673061458041</c:v>
                </c:pt>
                <c:pt idx="414" formatCode="0.00%">
                  <c:v>0.9121177566380434</c:v>
                </c:pt>
                <c:pt idx="415" formatCode="0.00%">
                  <c:v>0.91272298461354351</c:v>
                </c:pt>
                <c:pt idx="416" formatCode="0.00%">
                  <c:v>0.92577061535168781</c:v>
                </c:pt>
                <c:pt idx="417" formatCode="0.00%">
                  <c:v>0.92489640527905947</c:v>
                </c:pt>
                <c:pt idx="418" formatCode="0.00%">
                  <c:v>0.94405943743444709</c:v>
                </c:pt>
                <c:pt idx="419" formatCode="0.00%">
                  <c:v>0.93908900553923236</c:v>
                </c:pt>
                <c:pt idx="420" formatCode="0.00%">
                  <c:v>0.96481895100410875</c:v>
                </c:pt>
                <c:pt idx="421" formatCode="0.00%">
                  <c:v>0.96819274508767239</c:v>
                </c:pt>
                <c:pt idx="422" formatCode="0.00%">
                  <c:v>0.97504677493074399</c:v>
                </c:pt>
                <c:pt idx="423" formatCode="0.00%">
                  <c:v>0.98394735371278974</c:v>
                </c:pt>
                <c:pt idx="424" formatCode="0.00%">
                  <c:v>0.98383247402624241</c:v>
                </c:pt>
                <c:pt idx="425" formatCode="0.00%">
                  <c:v>0.98426416999164601</c:v>
                </c:pt>
                <c:pt idx="426" formatCode="0.00%">
                  <c:v>0.97493349845354416</c:v>
                </c:pt>
                <c:pt idx="427" formatCode="0.00%">
                  <c:v>0.95722701765648188</c:v>
                </c:pt>
                <c:pt idx="428" formatCode="0.00%">
                  <c:v>0.95970948900363784</c:v>
                </c:pt>
                <c:pt idx="429" formatCode="0.00%">
                  <c:v>0.93959582470873826</c:v>
                </c:pt>
                <c:pt idx="430" formatCode="0.00%">
                  <c:v>0.92459003884831381</c:v>
                </c:pt>
                <c:pt idx="431" formatCode="0.00%">
                  <c:v>0.93656070675670333</c:v>
                </c:pt>
                <c:pt idx="432" formatCode="0.00%">
                  <c:v>0.93527295309715419</c:v>
                </c:pt>
                <c:pt idx="433" formatCode="0.00%">
                  <c:v>0.938837146077241</c:v>
                </c:pt>
                <c:pt idx="434" formatCode="0.00%">
                  <c:v>0.92240115839300185</c:v>
                </c:pt>
                <c:pt idx="435" formatCode="0.00%">
                  <c:v>0.92083330450097478</c:v>
                </c:pt>
                <c:pt idx="436" formatCode="0.00%">
                  <c:v>0.89078211021132636</c:v>
                </c:pt>
                <c:pt idx="437" formatCode="0.00%">
                  <c:v>0.92135585753950222</c:v>
                </c:pt>
                <c:pt idx="438" formatCode="0.00%">
                  <c:v>0.87080732451882925</c:v>
                </c:pt>
                <c:pt idx="439" formatCode="0.00%">
                  <c:v>0.84554821014176507</c:v>
                </c:pt>
                <c:pt idx="440" formatCode="0.00%">
                  <c:v>0.81025810344932425</c:v>
                </c:pt>
                <c:pt idx="441" formatCode="0.00%">
                  <c:v>0.79542254016457847</c:v>
                </c:pt>
                <c:pt idx="442" formatCode="0.00%">
                  <c:v>0.76178402669026246</c:v>
                </c:pt>
                <c:pt idx="443" formatCode="0.00%">
                  <c:v>0.73924031808592849</c:v>
                </c:pt>
                <c:pt idx="444" formatCode="0.00%">
                  <c:v>0.70489633887381187</c:v>
                </c:pt>
                <c:pt idx="445" formatCode="0.00%">
                  <c:v>0.68983024262952042</c:v>
                </c:pt>
                <c:pt idx="446" formatCode="0.00%">
                  <c:v>0.68182540889997756</c:v>
                </c:pt>
                <c:pt idx="447" formatCode="0.00%">
                  <c:v>0.70439069802341459</c:v>
                </c:pt>
                <c:pt idx="448" formatCode="0.00%">
                  <c:v>0.70463788025102547</c:v>
                </c:pt>
                <c:pt idx="449" formatCode="0.00%">
                  <c:v>0.68803760376692213</c:v>
                </c:pt>
                <c:pt idx="450" formatCode="0.00%">
                  <c:v>0.67400249909268306</c:v>
                </c:pt>
                <c:pt idx="451" formatCode="0.00%">
                  <c:v>0.67124873127839568</c:v>
                </c:pt>
                <c:pt idx="452" formatCode="0.00%">
                  <c:v>0.64502218494678998</c:v>
                </c:pt>
                <c:pt idx="453" formatCode="0.00%">
                  <c:v>0.63436224273218966</c:v>
                </c:pt>
                <c:pt idx="454" formatCode="0.00%">
                  <c:v>0.63188085510195868</c:v>
                </c:pt>
                <c:pt idx="455" formatCode="0.00%">
                  <c:v>0.62430625530938877</c:v>
                </c:pt>
                <c:pt idx="456" formatCode="0.00%">
                  <c:v>0.61391722121131931</c:v>
                </c:pt>
                <c:pt idx="457" formatCode="0.00%">
                  <c:v>0.61273399580064314</c:v>
                </c:pt>
                <c:pt idx="458" formatCode="0.00%">
                  <c:v>0.57877602167075948</c:v>
                </c:pt>
                <c:pt idx="459" formatCode="0.00%">
                  <c:v>0.58013960446584301</c:v>
                </c:pt>
                <c:pt idx="460" formatCode="0.00%">
                  <c:v>0.57030004658296241</c:v>
                </c:pt>
                <c:pt idx="461" formatCode="0.00%">
                  <c:v>0.57228684342198199</c:v>
                </c:pt>
                <c:pt idx="462" formatCode="0.00%">
                  <c:v>0.54978562721068847</c:v>
                </c:pt>
                <c:pt idx="463" formatCode="0.00%">
                  <c:v>0.53348257645552977</c:v>
                </c:pt>
                <c:pt idx="464" formatCode="0.00%">
                  <c:v>0.53293803462691081</c:v>
                </c:pt>
                <c:pt idx="465" formatCode="0.00%">
                  <c:v>0.52411674253419216</c:v>
                </c:pt>
                <c:pt idx="466" formatCode="0.00%">
                  <c:v>0.52005801283473385</c:v>
                </c:pt>
                <c:pt idx="467" formatCode="0.00%">
                  <c:v>0.50506882939001629</c:v>
                </c:pt>
                <c:pt idx="468" formatCode="0.00%">
                  <c:v>0.49440885252184502</c:v>
                </c:pt>
                <c:pt idx="469" formatCode="0.00%">
                  <c:v>0.47833218596666094</c:v>
                </c:pt>
                <c:pt idx="470" formatCode="0.00%">
                  <c:v>0.47134668714783878</c:v>
                </c:pt>
                <c:pt idx="471" formatCode="0.00%">
                  <c:v>0.44862256409677875</c:v>
                </c:pt>
                <c:pt idx="472" formatCode="0.00%">
                  <c:v>0.44439037694466088</c:v>
                </c:pt>
                <c:pt idx="473" formatCode="0.00%">
                  <c:v>0.43328652402690726</c:v>
                </c:pt>
                <c:pt idx="474" formatCode="0.00%">
                  <c:v>0.42371408617240075</c:v>
                </c:pt>
                <c:pt idx="475" formatCode="0.00%">
                  <c:v>0.41733583673269686</c:v>
                </c:pt>
                <c:pt idx="476" formatCode="0.00%">
                  <c:v>0.4052461392527501</c:v>
                </c:pt>
                <c:pt idx="477" formatCode="0.00%">
                  <c:v>0.40577603722871314</c:v>
                </c:pt>
                <c:pt idx="478" formatCode="0.00%">
                  <c:v>0.39746821450759467</c:v>
                </c:pt>
                <c:pt idx="479" formatCode="0.00%">
                  <c:v>0.39934390886862342</c:v>
                </c:pt>
                <c:pt idx="480" formatCode="0.00%">
                  <c:v>0.40003257694040517</c:v>
                </c:pt>
                <c:pt idx="481" formatCode="0.00%">
                  <c:v>0.38786040846113806</c:v>
                </c:pt>
                <c:pt idx="482" formatCode="0.00%">
                  <c:v>0.37652111299426588</c:v>
                </c:pt>
                <c:pt idx="483" formatCode="0.00%">
                  <c:v>0.36408893216479699</c:v>
                </c:pt>
                <c:pt idx="484" formatCode="0.00%">
                  <c:v>0.3397984446532239</c:v>
                </c:pt>
                <c:pt idx="485" formatCode="0.00%">
                  <c:v>0.30705357293838598</c:v>
                </c:pt>
                <c:pt idx="486" formatCode="0.00%">
                  <c:v>0.2833862614549118</c:v>
                </c:pt>
                <c:pt idx="487" formatCode="0.00%">
                  <c:v>0.27771916990570056</c:v>
                </c:pt>
                <c:pt idx="488" formatCode="0.00%">
                  <c:v>0.26175173853238326</c:v>
                </c:pt>
                <c:pt idx="489" formatCode="0.00%">
                  <c:v>0.24794692106426072</c:v>
                </c:pt>
                <c:pt idx="490" formatCode="0.00%">
                  <c:v>0.23856557970994055</c:v>
                </c:pt>
                <c:pt idx="491" formatCode="0.00%">
                  <c:v>0.2428437149153925</c:v>
                </c:pt>
                <c:pt idx="492" formatCode="0.00%">
                  <c:v>0.24476287650043027</c:v>
                </c:pt>
                <c:pt idx="493" formatCode="0.00%">
                  <c:v>0.2440079430834772</c:v>
                </c:pt>
                <c:pt idx="494" formatCode="0.00%">
                  <c:v>0.24782394438282396</c:v>
                </c:pt>
                <c:pt idx="495" formatCode="0.00%">
                  <c:v>0.23575451521253729</c:v>
                </c:pt>
                <c:pt idx="496" formatCode="0.00%">
                  <c:v>0.25387726248521847</c:v>
                </c:pt>
                <c:pt idx="497" formatCode="0.00%">
                  <c:v>0.26153533525907818</c:v>
                </c:pt>
                <c:pt idx="498" formatCode="0.00%">
                  <c:v>0.26355135824750286</c:v>
                </c:pt>
                <c:pt idx="499" formatCode="0.00%">
                  <c:v>0.24891175612219216</c:v>
                </c:pt>
                <c:pt idx="500" formatCode="0.00%">
                  <c:v>0.24286173598276484</c:v>
                </c:pt>
                <c:pt idx="501" formatCode="0.00%">
                  <c:v>0.23857514025647894</c:v>
                </c:pt>
                <c:pt idx="502" formatCode="0.00%">
                  <c:v>0.23121146001328147</c:v>
                </c:pt>
                <c:pt idx="503" formatCode="0.00%">
                  <c:v>0.23227225798151502</c:v>
                </c:pt>
                <c:pt idx="504" formatCode="0.00%">
                  <c:v>0.22551757432467942</c:v>
                </c:pt>
                <c:pt idx="505" formatCode="0.00%">
                  <c:v>0.23153669175859418</c:v>
                </c:pt>
                <c:pt idx="506" formatCode="0.00%">
                  <c:v>0.23017695718019465</c:v>
                </c:pt>
                <c:pt idx="507" formatCode="0.00%">
                  <c:v>0.22843263082335455</c:v>
                </c:pt>
                <c:pt idx="508" formatCode="0.00%">
                  <c:v>0.23192451537960532</c:v>
                </c:pt>
                <c:pt idx="509" formatCode="0.00%">
                  <c:v>0.23695892248253406</c:v>
                </c:pt>
                <c:pt idx="510" formatCode="0.00%">
                  <c:v>0.23100413482962193</c:v>
                </c:pt>
                <c:pt idx="511" formatCode="0.00%">
                  <c:v>0.22740594290544114</c:v>
                </c:pt>
                <c:pt idx="512" formatCode="0.00%">
                  <c:v>0.22832541690053318</c:v>
                </c:pt>
                <c:pt idx="513" formatCode="0.00%">
                  <c:v>0.2278213560601855</c:v>
                </c:pt>
                <c:pt idx="514" formatCode="0.00%">
                  <c:v>0.2162839053716348</c:v>
                </c:pt>
                <c:pt idx="515" formatCode="0.00%">
                  <c:v>0.21000995549119683</c:v>
                </c:pt>
                <c:pt idx="516" formatCode="0.00%">
                  <c:v>0.21587621892654055</c:v>
                </c:pt>
                <c:pt idx="517" formatCode="0.00%">
                  <c:v>0.20636227295984907</c:v>
                </c:pt>
                <c:pt idx="518" formatCode="0.00%">
                  <c:v>0.2068986858376208</c:v>
                </c:pt>
                <c:pt idx="519" formatCode="0.00%">
                  <c:v>0.19980172937363913</c:v>
                </c:pt>
                <c:pt idx="520" formatCode="0.00%">
                  <c:v>0.20897374976714522</c:v>
                </c:pt>
                <c:pt idx="521" formatCode="0.00%">
                  <c:v>0.20442167316501467</c:v>
                </c:pt>
                <c:pt idx="522" formatCode="0.00%">
                  <c:v>0.21465449132271164</c:v>
                </c:pt>
                <c:pt idx="523" formatCode="0.00%">
                  <c:v>0.19808488479116965</c:v>
                </c:pt>
                <c:pt idx="524" formatCode="0.00%">
                  <c:v>0.20841399508628375</c:v>
                </c:pt>
                <c:pt idx="525" formatCode="0.00%">
                  <c:v>0.21206062852241031</c:v>
                </c:pt>
                <c:pt idx="526" formatCode="0.00%">
                  <c:v>0.20725083274218919</c:v>
                </c:pt>
                <c:pt idx="527" formatCode="0.00%">
                  <c:v>0.20952088260833968</c:v>
                </c:pt>
                <c:pt idx="528" formatCode="0.00%">
                  <c:v>0.2087130433122357</c:v>
                </c:pt>
                <c:pt idx="529" formatCode="0.00%">
                  <c:v>0.21035298899984234</c:v>
                </c:pt>
                <c:pt idx="530" formatCode="0.00%">
                  <c:v>0.20769230334115879</c:v>
                </c:pt>
                <c:pt idx="531" formatCode="0.00%">
                  <c:v>0.21836321468912975</c:v>
                </c:pt>
                <c:pt idx="532" formatCode="0.00%">
                  <c:v>0.21267973749655419</c:v>
                </c:pt>
                <c:pt idx="533" formatCode="0.00%">
                  <c:v>0.1944309977745457</c:v>
                </c:pt>
                <c:pt idx="534" formatCode="0.00%">
                  <c:v>0.22742124837502697</c:v>
                </c:pt>
                <c:pt idx="535" formatCode="0.00%">
                  <c:v>0.21634029427370607</c:v>
                </c:pt>
                <c:pt idx="536" formatCode="0.00%">
                  <c:v>0.22815558221644536</c:v>
                </c:pt>
                <c:pt idx="537" formatCode="0.00%">
                  <c:v>0.22673141422352047</c:v>
                </c:pt>
                <c:pt idx="538" formatCode="0.00%">
                  <c:v>0.23973523911745526</c:v>
                </c:pt>
                <c:pt idx="539" formatCode="0.00%">
                  <c:v>0.24871380954082459</c:v>
                </c:pt>
                <c:pt idx="540" formatCode="0.00%">
                  <c:v>0.25494677542410465</c:v>
                </c:pt>
                <c:pt idx="541" formatCode="0.00%">
                  <c:v>0.25917873988457274</c:v>
                </c:pt>
                <c:pt idx="542" formatCode="0.00%">
                  <c:v>0.2698534747430974</c:v>
                </c:pt>
                <c:pt idx="543" formatCode="0.00%">
                  <c:v>0.26813404152378173</c:v>
                </c:pt>
                <c:pt idx="544" formatCode="0.00%">
                  <c:v>0.28098028874749714</c:v>
                </c:pt>
                <c:pt idx="545" formatCode="0.00%">
                  <c:v>0.27721035503599289</c:v>
                </c:pt>
                <c:pt idx="546" formatCode="0.00%">
                  <c:v>0.27754521239360447</c:v>
                </c:pt>
                <c:pt idx="547" formatCode="0.00%">
                  <c:v>0.27481899008640071</c:v>
                </c:pt>
                <c:pt idx="548" formatCode="0.00%">
                  <c:v>0.30286002513773563</c:v>
                </c:pt>
                <c:pt idx="549" formatCode="0.00%">
                  <c:v>0.29851495081518648</c:v>
                </c:pt>
                <c:pt idx="550" formatCode="0.00%">
                  <c:v>0.30358698515496219</c:v>
                </c:pt>
                <c:pt idx="551" formatCode="0.00%">
                  <c:v>0.30909832900758055</c:v>
                </c:pt>
                <c:pt idx="552" formatCode="0.00%">
                  <c:v>0.32146270493127993</c:v>
                </c:pt>
                <c:pt idx="553" formatCode="0.00%">
                  <c:v>0.32881836032708567</c:v>
                </c:pt>
                <c:pt idx="554" formatCode="0.00%">
                  <c:v>0.32836863225793772</c:v>
                </c:pt>
                <c:pt idx="555" formatCode="0.00%">
                  <c:v>0.33697452090988944</c:v>
                </c:pt>
                <c:pt idx="556" formatCode="0.00%">
                  <c:v>0.33345042187665586</c:v>
                </c:pt>
                <c:pt idx="557" formatCode="0.00%">
                  <c:v>0.34036363636363637</c:v>
                </c:pt>
                <c:pt idx="558" formatCode="0.00%">
                  <c:v>0.33472975001481231</c:v>
                </c:pt>
                <c:pt idx="559" formatCode="0.00%">
                  <c:v>0.33784045553281911</c:v>
                </c:pt>
                <c:pt idx="560" formatCode="0.00%">
                  <c:v>0.34400703814456174</c:v>
                </c:pt>
                <c:pt idx="561" formatCode="0.00%">
                  <c:v>0.34887591686458541</c:v>
                </c:pt>
                <c:pt idx="562" formatCode="0.00%">
                  <c:v>0.34541670740629604</c:v>
                </c:pt>
                <c:pt idx="563" formatCode="0.00%">
                  <c:v>0.34559505679392893</c:v>
                </c:pt>
                <c:pt idx="564" formatCode="0.00%">
                  <c:v>0.35754821919993285</c:v>
                </c:pt>
                <c:pt idx="565" formatCode="0.00%">
                  <c:v>0.35979745371146982</c:v>
                </c:pt>
                <c:pt idx="566" formatCode="0.00%">
                  <c:v>0.36436571481580166</c:v>
                </c:pt>
                <c:pt idx="567" formatCode="0.00%">
                  <c:v>0.365547014888922</c:v>
                </c:pt>
                <c:pt idx="568" formatCode="0.00%">
                  <c:v>0.37785987951091127</c:v>
                </c:pt>
                <c:pt idx="569" formatCode="0.00%">
                  <c:v>0.38062332091313084</c:v>
                </c:pt>
                <c:pt idx="570" formatCode="0.00%">
                  <c:v>0.39682648023051759</c:v>
                </c:pt>
                <c:pt idx="571" formatCode="0.00%">
                  <c:v>0.3916513830901619</c:v>
                </c:pt>
                <c:pt idx="572" formatCode="0.00%">
                  <c:v>0.40533493842059021</c:v>
                </c:pt>
                <c:pt idx="573" formatCode="0.00%">
                  <c:v>0.40604140883940926</c:v>
                </c:pt>
              </c:numCache>
            </c:numRef>
          </c:val>
          <c:smooth val="0"/>
          <c:extLst>
            <c:ext xmlns:c16="http://schemas.microsoft.com/office/drawing/2014/chart" uri="{C3380CC4-5D6E-409C-BE32-E72D297353CC}">
              <c16:uniqueId val="{00000000-F17E-4D9B-9096-696281793CB8}"/>
            </c:ext>
          </c:extLst>
        </c:ser>
        <c:dLbls>
          <c:showLegendKey val="0"/>
          <c:showVal val="0"/>
          <c:showCatName val="0"/>
          <c:showSerName val="0"/>
          <c:showPercent val="0"/>
          <c:showBubbleSize val="0"/>
        </c:dLbls>
        <c:marker val="1"/>
        <c:smooth val="0"/>
        <c:axId val="1772305264"/>
        <c:axId val="1772308176"/>
      </c:lineChart>
      <c:lineChart>
        <c:grouping val="standard"/>
        <c:varyColors val="0"/>
        <c:ser>
          <c:idx val="9"/>
          <c:order val="0"/>
          <c:tx>
            <c:strRef>
              <c:f>Credit!$X$1</c:f>
              <c:strCache>
                <c:ptCount val="1"/>
                <c:pt idx="0">
                  <c:v>Ticari Krediler MoM %</c:v>
                </c:pt>
              </c:strCache>
            </c:strRef>
          </c:tx>
          <c:spPr>
            <a:ln w="28575" cap="rnd">
              <a:solidFill>
                <a:schemeClr val="accent4">
                  <a:lumMod val="60000"/>
                </a:schemeClr>
              </a:solidFill>
              <a:round/>
            </a:ln>
            <a:effectLst/>
          </c:spPr>
          <c:marker>
            <c:symbol val="none"/>
          </c:marker>
          <c:cat>
            <c:numRef>
              <c:f>Credit!$B$2:$B$578</c:f>
              <c:numCache>
                <c:formatCode>m/d/yyyy</c:formatCode>
                <c:ptCount val="577"/>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pt idx="576">
                  <c:v>46031</c:v>
                </c:pt>
              </c:numCache>
            </c:numRef>
          </c:cat>
          <c:val>
            <c:numRef>
              <c:f>Credit!$X$2:$X$580</c:f>
              <c:numCache>
                <c:formatCode>General</c:formatCode>
                <c:ptCount val="579"/>
                <c:pt idx="4" formatCode="0.00%">
                  <c:v>-7.1565022864944544E-3</c:v>
                </c:pt>
                <c:pt idx="5" formatCode="0.00%">
                  <c:v>1.9033622089975586E-2</c:v>
                </c:pt>
                <c:pt idx="6" formatCode="0.00%">
                  <c:v>2.0138618499964196E-2</c:v>
                </c:pt>
                <c:pt idx="7" formatCode="0.00%">
                  <c:v>1.8492573312571391E-2</c:v>
                </c:pt>
                <c:pt idx="8" formatCode="0.00%">
                  <c:v>2.6509856957489336E-2</c:v>
                </c:pt>
                <c:pt idx="9" formatCode="0.00%">
                  <c:v>2.7659743354594382E-2</c:v>
                </c:pt>
                <c:pt idx="10" formatCode="0.00%">
                  <c:v>2.8525166421112955E-2</c:v>
                </c:pt>
                <c:pt idx="11" formatCode="0.00%">
                  <c:v>2.3368395926120111E-2</c:v>
                </c:pt>
                <c:pt idx="12" formatCode="0.00%">
                  <c:v>2.258223134934725E-2</c:v>
                </c:pt>
                <c:pt idx="13" formatCode="0.00%">
                  <c:v>2.0341344766110651E-2</c:v>
                </c:pt>
                <c:pt idx="14" formatCode="0.00%">
                  <c:v>2.1370587009656942E-2</c:v>
                </c:pt>
                <c:pt idx="15" formatCode="0.00%">
                  <c:v>2.7683918736350323E-2</c:v>
                </c:pt>
                <c:pt idx="16" formatCode="0.00%">
                  <c:v>2.5053379334438838E-2</c:v>
                </c:pt>
                <c:pt idx="17" formatCode="0.00%">
                  <c:v>1.3867363335840141E-2</c:v>
                </c:pt>
                <c:pt idx="18" formatCode="0.00%">
                  <c:v>2.7485463403303122E-2</c:v>
                </c:pt>
                <c:pt idx="19" formatCode="0.00%">
                  <c:v>1.2428620681812738E-2</c:v>
                </c:pt>
                <c:pt idx="20" formatCode="0.00%">
                  <c:v>2.3882119633650275E-2</c:v>
                </c:pt>
                <c:pt idx="21" formatCode="0.00%">
                  <c:v>1.9612683597488648E-2</c:v>
                </c:pt>
                <c:pt idx="22" formatCode="0.00%">
                  <c:v>1.6120073027931271E-2</c:v>
                </c:pt>
                <c:pt idx="23" formatCode="0.00%">
                  <c:v>2.5138962163166981E-2</c:v>
                </c:pt>
                <c:pt idx="24" formatCode="0.00%">
                  <c:v>1.8452403902029731E-2</c:v>
                </c:pt>
                <c:pt idx="25" formatCode="0.00%">
                  <c:v>2.2049991953028446E-2</c:v>
                </c:pt>
                <c:pt idx="26" formatCode="0.00%">
                  <c:v>2.5153305118657196E-2</c:v>
                </c:pt>
                <c:pt idx="27" formatCode="0.00%">
                  <c:v>1.5910703034921262E-2</c:v>
                </c:pt>
                <c:pt idx="28" formatCode="0.00%">
                  <c:v>1.6475155424674814E-2</c:v>
                </c:pt>
                <c:pt idx="29" formatCode="0.00%">
                  <c:v>1.2116676724565902E-2</c:v>
                </c:pt>
                <c:pt idx="30" formatCode="0.00%">
                  <c:v>-9.3566515662046326E-4</c:v>
                </c:pt>
                <c:pt idx="31" formatCode="0.00%">
                  <c:v>2.9306236768600995E-2</c:v>
                </c:pt>
                <c:pt idx="32" formatCode="0.00%">
                  <c:v>3.874810779340771E-3</c:v>
                </c:pt>
                <c:pt idx="33" formatCode="0.00%">
                  <c:v>8.4329059044593192E-3</c:v>
                </c:pt>
                <c:pt idx="34" formatCode="0.00%">
                  <c:v>1.252542612307817E-2</c:v>
                </c:pt>
                <c:pt idx="35" formatCode="0.00%">
                  <c:v>-7.2003311087652754E-3</c:v>
                </c:pt>
                <c:pt idx="36" formatCode="0.00%">
                  <c:v>9.9845519546897885E-3</c:v>
                </c:pt>
                <c:pt idx="37" formatCode="0.00%">
                  <c:v>1.5288597548843279E-2</c:v>
                </c:pt>
                <c:pt idx="38" formatCode="0.00%">
                  <c:v>1.0688254686937548E-2</c:v>
                </c:pt>
                <c:pt idx="39" formatCode="0.00%">
                  <c:v>-1.5022875599861793E-3</c:v>
                </c:pt>
                <c:pt idx="40" formatCode="0.00%">
                  <c:v>4.2327592136278003E-3</c:v>
                </c:pt>
                <c:pt idx="41" formatCode="0.00%">
                  <c:v>1.6959388116703641E-3</c:v>
                </c:pt>
                <c:pt idx="42" formatCode="0.00%">
                  <c:v>4.8238945116425977E-3</c:v>
                </c:pt>
                <c:pt idx="43" formatCode="0.00%">
                  <c:v>8.7985553431957648E-3</c:v>
                </c:pt>
                <c:pt idx="44" formatCode="0.00%">
                  <c:v>1.5294075777771714E-2</c:v>
                </c:pt>
                <c:pt idx="45" formatCode="0.00%">
                  <c:v>4.755021425595831E-3</c:v>
                </c:pt>
                <c:pt idx="46" formatCode="0.00%">
                  <c:v>5.1123717010425713E-3</c:v>
                </c:pt>
                <c:pt idx="47" formatCode="0.00%">
                  <c:v>1.0649134769268735E-2</c:v>
                </c:pt>
                <c:pt idx="48" formatCode="0.00%">
                  <c:v>1.5552627508068876E-2</c:v>
                </c:pt>
                <c:pt idx="49" formatCode="0.00%">
                  <c:v>1.3246666168350173E-2</c:v>
                </c:pt>
                <c:pt idx="50" formatCode="0.00%">
                  <c:v>1.3147498187630295E-2</c:v>
                </c:pt>
                <c:pt idx="51" formatCode="0.00%">
                  <c:v>1.049834284515129E-2</c:v>
                </c:pt>
                <c:pt idx="52" formatCode="0.00%">
                  <c:v>-1.8532315318165594E-3</c:v>
                </c:pt>
                <c:pt idx="53" formatCode="0.00%">
                  <c:v>1.4244532348796229E-2</c:v>
                </c:pt>
                <c:pt idx="54" formatCode="0.00%">
                  <c:v>-1.2150645843070024E-3</c:v>
                </c:pt>
                <c:pt idx="55" formatCode="0.00%">
                  <c:v>1.0398256683390845E-2</c:v>
                </c:pt>
                <c:pt idx="56" formatCode="0.00%">
                  <c:v>2.4829415292431656E-3</c:v>
                </c:pt>
                <c:pt idx="57" formatCode="0.00%">
                  <c:v>6.556512976665237E-3</c:v>
                </c:pt>
                <c:pt idx="58" formatCode="0.00%">
                  <c:v>1.5348630626731327E-2</c:v>
                </c:pt>
                <c:pt idx="59" formatCode="0.00%">
                  <c:v>6.1010334544237942E-3</c:v>
                </c:pt>
                <c:pt idx="60" formatCode="0.00%">
                  <c:v>1.4925713421311056E-2</c:v>
                </c:pt>
                <c:pt idx="61" formatCode="0.00%">
                  <c:v>1.4052216113189898E-2</c:v>
                </c:pt>
                <c:pt idx="62" formatCode="0.00%">
                  <c:v>8.0592795219793095E-3</c:v>
                </c:pt>
                <c:pt idx="63" formatCode="0.00%">
                  <c:v>9.4130646514727755E-3</c:v>
                </c:pt>
                <c:pt idx="64" formatCode="0.00%">
                  <c:v>6.9610185511352844E-3</c:v>
                </c:pt>
                <c:pt idx="65" formatCode="0.00%">
                  <c:v>-2.4679607356322447E-3</c:v>
                </c:pt>
                <c:pt idx="66" formatCode="0.00%">
                  <c:v>1.210318690754854E-2</c:v>
                </c:pt>
                <c:pt idx="67" formatCode="0.00%">
                  <c:v>7.614848013223827E-3</c:v>
                </c:pt>
                <c:pt idx="68" formatCode="0.00%">
                  <c:v>1.7341275503359652E-2</c:v>
                </c:pt>
                <c:pt idx="69" formatCode="0.00%">
                  <c:v>1.0226553537133193E-2</c:v>
                </c:pt>
                <c:pt idx="70" formatCode="0.00%">
                  <c:v>1.090357803954951E-2</c:v>
                </c:pt>
                <c:pt idx="71" formatCode="0.00%">
                  <c:v>1.2491956245825398E-2</c:v>
                </c:pt>
                <c:pt idx="72" formatCode="0.00%">
                  <c:v>2.9277538231178763E-3</c:v>
                </c:pt>
                <c:pt idx="73" formatCode="0.00%">
                  <c:v>1.1959939082937032E-2</c:v>
                </c:pt>
                <c:pt idx="74" formatCode="0.00%">
                  <c:v>1.5384481666121191E-2</c:v>
                </c:pt>
                <c:pt idx="75" formatCode="0.00%">
                  <c:v>8.6379003407107535E-3</c:v>
                </c:pt>
                <c:pt idx="76" formatCode="0.00%">
                  <c:v>1.3628594731009247E-2</c:v>
                </c:pt>
                <c:pt idx="77" formatCode="0.00%">
                  <c:v>1.3135529236561057E-2</c:v>
                </c:pt>
                <c:pt idx="78" formatCode="0.00%">
                  <c:v>4.9393077086739472E-3</c:v>
                </c:pt>
                <c:pt idx="79" formatCode="0.00%">
                  <c:v>2.5658185281625952E-2</c:v>
                </c:pt>
                <c:pt idx="80" formatCode="0.00%">
                  <c:v>1.2621506537310515E-2</c:v>
                </c:pt>
                <c:pt idx="81" formatCode="0.00%">
                  <c:v>1.4429626170934077E-2</c:v>
                </c:pt>
                <c:pt idx="82" formatCode="0.00%">
                  <c:v>1.1743602960786961E-2</c:v>
                </c:pt>
                <c:pt idx="83" formatCode="0.00%">
                  <c:v>-1.022122387367895E-5</c:v>
                </c:pt>
                <c:pt idx="84" formatCode="0.00%">
                  <c:v>5.0835882999249304E-3</c:v>
                </c:pt>
                <c:pt idx="85" formatCode="0.00%">
                  <c:v>2.1393040108347258E-3</c:v>
                </c:pt>
                <c:pt idx="86" formatCode="0.00%">
                  <c:v>5.8795884384778476E-3</c:v>
                </c:pt>
                <c:pt idx="87" formatCode="0.00%">
                  <c:v>1.1757105152715297E-2</c:v>
                </c:pt>
                <c:pt idx="88" formatCode="0.00%">
                  <c:v>4.9647541398000761E-3</c:v>
                </c:pt>
                <c:pt idx="89" formatCode="0.00%">
                  <c:v>8.6092117442343376E-3</c:v>
                </c:pt>
                <c:pt idx="90" formatCode="0.00%">
                  <c:v>6.5805853043655873E-3</c:v>
                </c:pt>
                <c:pt idx="91" formatCode="0.00%">
                  <c:v>-1.423272357894693E-2</c:v>
                </c:pt>
                <c:pt idx="92" formatCode="0.00%">
                  <c:v>1.3616859214862113E-2</c:v>
                </c:pt>
                <c:pt idx="93" formatCode="0.00%">
                  <c:v>-1.3226475572966343E-5</c:v>
                </c:pt>
                <c:pt idx="94" formatCode="0.00%">
                  <c:v>-4.3090338407453824E-4</c:v>
                </c:pt>
                <c:pt idx="95" formatCode="0.00%">
                  <c:v>1.1846736358261259E-2</c:v>
                </c:pt>
                <c:pt idx="96" formatCode="0.00%">
                  <c:v>-1.9149922931849144E-3</c:v>
                </c:pt>
                <c:pt idx="97" formatCode="0.00%">
                  <c:v>4.4953839357519633E-3</c:v>
                </c:pt>
                <c:pt idx="98" formatCode="0.00%">
                  <c:v>9.2112657492084294E-3</c:v>
                </c:pt>
                <c:pt idx="99" formatCode="0.00%">
                  <c:v>1.2885676687236822E-2</c:v>
                </c:pt>
                <c:pt idx="100" formatCode="0.00%">
                  <c:v>9.8071654174143961E-3</c:v>
                </c:pt>
                <c:pt idx="101" formatCode="0.00%">
                  <c:v>1.7474490687055502E-2</c:v>
                </c:pt>
                <c:pt idx="102" formatCode="0.00%">
                  <c:v>1.8479504127368988E-2</c:v>
                </c:pt>
                <c:pt idx="103" formatCode="0.00%">
                  <c:v>2.2738336485590455E-2</c:v>
                </c:pt>
                <c:pt idx="104" formatCode="0.00%">
                  <c:v>2.0790878385372066E-2</c:v>
                </c:pt>
                <c:pt idx="105" formatCode="0.00%">
                  <c:v>2.3602755817729196E-2</c:v>
                </c:pt>
                <c:pt idx="106" formatCode="0.00%">
                  <c:v>1.4542932148902985E-2</c:v>
                </c:pt>
                <c:pt idx="107" formatCode="0.00%">
                  <c:v>1.7600222433987286E-2</c:v>
                </c:pt>
                <c:pt idx="108" formatCode="0.00%">
                  <c:v>2.6002610909593198E-2</c:v>
                </c:pt>
                <c:pt idx="109" formatCode="0.00%">
                  <c:v>3.1928994619409276E-2</c:v>
                </c:pt>
                <c:pt idx="110" formatCode="0.00%">
                  <c:v>2.7639871934252672E-2</c:v>
                </c:pt>
                <c:pt idx="111" formatCode="0.00%">
                  <c:v>2.1447563638364742E-2</c:v>
                </c:pt>
                <c:pt idx="112" formatCode="0.00%">
                  <c:v>2.2886566013009018E-2</c:v>
                </c:pt>
                <c:pt idx="113" formatCode="0.00%">
                  <c:v>8.4984023495287605E-3</c:v>
                </c:pt>
                <c:pt idx="114" formatCode="0.00%">
                  <c:v>1.6117269027812627E-2</c:v>
                </c:pt>
                <c:pt idx="115" formatCode="0.00%">
                  <c:v>1.5973740150658073E-2</c:v>
                </c:pt>
                <c:pt idx="116" formatCode="0.00%">
                  <c:v>1.3461593695417468E-2</c:v>
                </c:pt>
                <c:pt idx="117" formatCode="0.00%">
                  <c:v>2.7941489463052055E-2</c:v>
                </c:pt>
                <c:pt idx="118" formatCode="0.00%">
                  <c:v>5.2947108743562545E-2</c:v>
                </c:pt>
                <c:pt idx="119" formatCode="0.00%">
                  <c:v>5.1302344661982482E-2</c:v>
                </c:pt>
                <c:pt idx="120" formatCode="0.00%">
                  <c:v>6.1253165728629308E-2</c:v>
                </c:pt>
                <c:pt idx="121" formatCode="0.00%">
                  <c:v>5.2365999174246627E-2</c:v>
                </c:pt>
                <c:pt idx="122" formatCode="0.00%">
                  <c:v>3.9210526369762841E-2</c:v>
                </c:pt>
                <c:pt idx="123" formatCode="0.00%">
                  <c:v>3.7315821105283149E-2</c:v>
                </c:pt>
                <c:pt idx="124" formatCode="0.00%">
                  <c:v>2.5817717294038964E-2</c:v>
                </c:pt>
                <c:pt idx="125" formatCode="0.00%">
                  <c:v>2.7829835513212497E-2</c:v>
                </c:pt>
                <c:pt idx="126" formatCode="0.00%">
                  <c:v>2.5887595797151268E-2</c:v>
                </c:pt>
                <c:pt idx="127" formatCode="0.00%">
                  <c:v>2.0690219298923902E-2</c:v>
                </c:pt>
                <c:pt idx="128" formatCode="0.00%">
                  <c:v>2.1260390044992219E-2</c:v>
                </c:pt>
                <c:pt idx="129" formatCode="0.00%">
                  <c:v>2.344524090926528E-2</c:v>
                </c:pt>
                <c:pt idx="130" formatCode="0.00%">
                  <c:v>1.559598720059795E-2</c:v>
                </c:pt>
                <c:pt idx="131" formatCode="0.00%">
                  <c:v>2.8299191523999446E-2</c:v>
                </c:pt>
                <c:pt idx="132" formatCode="0.00%">
                  <c:v>1.3121481586285379E-2</c:v>
                </c:pt>
                <c:pt idx="133" formatCode="0.00%">
                  <c:v>5.8157046672034614E-3</c:v>
                </c:pt>
                <c:pt idx="134" formatCode="0.00%">
                  <c:v>5.3985128561522605E-3</c:v>
                </c:pt>
                <c:pt idx="135" formatCode="0.00%">
                  <c:v>2.13007541756512E-3</c:v>
                </c:pt>
                <c:pt idx="136" formatCode="0.00%">
                  <c:v>1.068656270871844E-2</c:v>
                </c:pt>
                <c:pt idx="137" formatCode="0.00%">
                  <c:v>1.4666466726780018E-2</c:v>
                </c:pt>
                <c:pt idx="138" formatCode="0.00%">
                  <c:v>1.8907391092152358E-2</c:v>
                </c:pt>
                <c:pt idx="139" formatCode="0.00%">
                  <c:v>1.6451798774982564E-2</c:v>
                </c:pt>
                <c:pt idx="140" formatCode="0.00%">
                  <c:v>1.5080421439456478E-2</c:v>
                </c:pt>
                <c:pt idx="141" formatCode="0.00%">
                  <c:v>6.1192429603730229E-3</c:v>
                </c:pt>
                <c:pt idx="142" formatCode="0.00%">
                  <c:v>9.9773822841239725E-3</c:v>
                </c:pt>
                <c:pt idx="143" formatCode="0.00%">
                  <c:v>3.8394890692342513E-3</c:v>
                </c:pt>
                <c:pt idx="144" formatCode="0.00%">
                  <c:v>1.697709700457074E-2</c:v>
                </c:pt>
                <c:pt idx="145" formatCode="0.00%">
                  <c:v>1.4857624679737263E-2</c:v>
                </c:pt>
                <c:pt idx="146" formatCode="0.00%">
                  <c:v>7.6222367157683839E-3</c:v>
                </c:pt>
                <c:pt idx="147" formatCode="0.00%">
                  <c:v>1.3029387923741592E-2</c:v>
                </c:pt>
                <c:pt idx="148" formatCode="0.00%">
                  <c:v>1.0978841590617664E-2</c:v>
                </c:pt>
                <c:pt idx="149" formatCode="0.00%">
                  <c:v>1.1732172207438749E-2</c:v>
                </c:pt>
                <c:pt idx="150" formatCode="0.00%">
                  <c:v>1.5370840523915481E-2</c:v>
                </c:pt>
                <c:pt idx="151" formatCode="0.00%">
                  <c:v>2.1797177361134682E-2</c:v>
                </c:pt>
                <c:pt idx="152" formatCode="0.00%">
                  <c:v>1.1934203488383531E-2</c:v>
                </c:pt>
                <c:pt idx="153" formatCode="0.00%">
                  <c:v>2.3585958759005172E-2</c:v>
                </c:pt>
                <c:pt idx="154" formatCode="0.00%">
                  <c:v>1.9672444897502101E-2</c:v>
                </c:pt>
                <c:pt idx="155" formatCode="0.00%">
                  <c:v>2.1497049070535072E-2</c:v>
                </c:pt>
                <c:pt idx="156" formatCode="0.00%">
                  <c:v>1.87491649592012E-2</c:v>
                </c:pt>
                <c:pt idx="157" formatCode="0.00%">
                  <c:v>1.8884982979113698E-2</c:v>
                </c:pt>
                <c:pt idx="158" formatCode="0.00%">
                  <c:v>9.3727640807296994E-3</c:v>
                </c:pt>
                <c:pt idx="159" formatCode="0.00%">
                  <c:v>8.5932360856543508E-4</c:v>
                </c:pt>
                <c:pt idx="160" formatCode="0.00%">
                  <c:v>6.3342037527735571E-3</c:v>
                </c:pt>
                <c:pt idx="161" formatCode="0.00%">
                  <c:v>9.790370130927031E-3</c:v>
                </c:pt>
                <c:pt idx="162" formatCode="0.00%">
                  <c:v>6.9178945102642041E-3</c:v>
                </c:pt>
                <c:pt idx="163" formatCode="0.00%">
                  <c:v>6.8177474202477072E-3</c:v>
                </c:pt>
                <c:pt idx="164" formatCode="0.00%">
                  <c:v>1.5177934301019836E-2</c:v>
                </c:pt>
                <c:pt idx="165" formatCode="0.00%">
                  <c:v>7.6668333764840293E-3</c:v>
                </c:pt>
                <c:pt idx="166" formatCode="0.00%">
                  <c:v>2.2908414883383573E-2</c:v>
                </c:pt>
                <c:pt idx="167" formatCode="0.00%">
                  <c:v>2.268793984076933E-2</c:v>
                </c:pt>
                <c:pt idx="168" formatCode="0.00%">
                  <c:v>1.9473721557391646E-2</c:v>
                </c:pt>
                <c:pt idx="169" formatCode="0.00%">
                  <c:v>1.5738480092660725E-2</c:v>
                </c:pt>
                <c:pt idx="170" formatCode="0.00%">
                  <c:v>1.8623872257901519E-2</c:v>
                </c:pt>
                <c:pt idx="171" formatCode="0.00%">
                  <c:v>1.7225517738657482E-2</c:v>
                </c:pt>
                <c:pt idx="172" formatCode="0.00%">
                  <c:v>1.4003766574331885E-2</c:v>
                </c:pt>
                <c:pt idx="173" formatCode="0.00%">
                  <c:v>1.764976527057887E-2</c:v>
                </c:pt>
                <c:pt idx="174" formatCode="0.00%">
                  <c:v>1.8966899434686459E-2</c:v>
                </c:pt>
                <c:pt idx="175" formatCode="0.00%">
                  <c:v>1.3268374867817284E-2</c:v>
                </c:pt>
                <c:pt idx="176" formatCode="0.00%">
                  <c:v>1.4245677671770915E-2</c:v>
                </c:pt>
                <c:pt idx="177" formatCode="0.00%">
                  <c:v>1.5926475279822633E-2</c:v>
                </c:pt>
                <c:pt idx="178" formatCode="0.00%">
                  <c:v>1.045857965009357E-2</c:v>
                </c:pt>
                <c:pt idx="179" formatCode="0.00%">
                  <c:v>1.6080433074599179E-2</c:v>
                </c:pt>
                <c:pt idx="180" formatCode="0.00%">
                  <c:v>1.1242213080944453E-2</c:v>
                </c:pt>
                <c:pt idx="181" formatCode="0.00%">
                  <c:v>6.364514236667335E-3</c:v>
                </c:pt>
                <c:pt idx="182" formatCode="0.00%">
                  <c:v>2.3186789509357536E-3</c:v>
                </c:pt>
                <c:pt idx="183" formatCode="0.00%">
                  <c:v>3.788161262677529E-3</c:v>
                </c:pt>
                <c:pt idx="184" formatCode="0.00%">
                  <c:v>-1.180712729611076E-3</c:v>
                </c:pt>
                <c:pt idx="185" formatCode="0.00%">
                  <c:v>-8.5345401354124367E-4</c:v>
                </c:pt>
                <c:pt idx="186" formatCode="0.00%">
                  <c:v>-1.7774497039683356E-3</c:v>
                </c:pt>
                <c:pt idx="187" formatCode="0.00%">
                  <c:v>-5.6219855314012493E-4</c:v>
                </c:pt>
                <c:pt idx="188" formatCode="0.00%">
                  <c:v>-2.3122639537277762E-3</c:v>
                </c:pt>
                <c:pt idx="189" formatCode="0.00%">
                  <c:v>3.007744310582222E-3</c:v>
                </c:pt>
                <c:pt idx="190" formatCode="0.00%">
                  <c:v>8.4581684600232576E-3</c:v>
                </c:pt>
                <c:pt idx="191" formatCode="0.00%">
                  <c:v>-1.5370644508391582E-3</c:v>
                </c:pt>
                <c:pt idx="192" formatCode="0.00%">
                  <c:v>-4.2037634446204794E-4</c:v>
                </c:pt>
                <c:pt idx="193" formatCode="0.00%">
                  <c:v>-1.3649516478069347E-2</c:v>
                </c:pt>
                <c:pt idx="194" formatCode="0.00%">
                  <c:v>-2.116708669071923E-2</c:v>
                </c:pt>
                <c:pt idx="195" formatCode="0.00%">
                  <c:v>-1.9775523866972212E-2</c:v>
                </c:pt>
                <c:pt idx="196" formatCode="0.00%">
                  <c:v>-1.5156558748556752E-2</c:v>
                </c:pt>
                <c:pt idx="197" formatCode="0.00%">
                  <c:v>-1.1990435792147695E-2</c:v>
                </c:pt>
                <c:pt idx="198" formatCode="0.00%">
                  <c:v>-1.3580401781774694E-2</c:v>
                </c:pt>
                <c:pt idx="199" formatCode="0.00%">
                  <c:v>-1.3215602471468918E-2</c:v>
                </c:pt>
                <c:pt idx="200" formatCode="0.00%">
                  <c:v>-1.2322443998707239E-2</c:v>
                </c:pt>
                <c:pt idx="201" formatCode="0.00%">
                  <c:v>-2.0545992954498396E-2</c:v>
                </c:pt>
                <c:pt idx="202" formatCode="0.00%">
                  <c:v>-1.9617716448771163E-2</c:v>
                </c:pt>
                <c:pt idx="203" formatCode="0.00%">
                  <c:v>-1.3673535053708693E-2</c:v>
                </c:pt>
                <c:pt idx="204" formatCode="0.00%">
                  <c:v>-2.1183587526267318E-2</c:v>
                </c:pt>
                <c:pt idx="205" formatCode="0.00%">
                  <c:v>-8.9064248073194782E-3</c:v>
                </c:pt>
                <c:pt idx="206" formatCode="0.00%">
                  <c:v>-1.3535382412819411E-2</c:v>
                </c:pt>
                <c:pt idx="207" formatCode="0.00%">
                  <c:v>-1.7714387841691801E-2</c:v>
                </c:pt>
                <c:pt idx="208" formatCode="0.00%">
                  <c:v>-1.1156301883679515E-2</c:v>
                </c:pt>
                <c:pt idx="209" formatCode="0.00%">
                  <c:v>-8.7661813810547759E-3</c:v>
                </c:pt>
                <c:pt idx="210" formatCode="0.00%">
                  <c:v>-7.7462462028819856E-3</c:v>
                </c:pt>
                <c:pt idx="211" formatCode="0.00%">
                  <c:v>-3.7292566978953143E-3</c:v>
                </c:pt>
                <c:pt idx="212" formatCode="0.00%">
                  <c:v>-1.2541728657450687E-3</c:v>
                </c:pt>
                <c:pt idx="213" formatCode="0.00%">
                  <c:v>-1.2015081331798445E-3</c:v>
                </c:pt>
                <c:pt idx="214" formatCode="0.00%">
                  <c:v>9.3026090974249135E-3</c:v>
                </c:pt>
                <c:pt idx="215" formatCode="0.00%">
                  <c:v>1.2233361473079631E-2</c:v>
                </c:pt>
                <c:pt idx="216" formatCode="0.00%">
                  <c:v>2.2119706645204046E-2</c:v>
                </c:pt>
                <c:pt idx="217" formatCode="0.00%">
                  <c:v>2.0613606437660907E-2</c:v>
                </c:pt>
                <c:pt idx="218" formatCode="0.00%">
                  <c:v>2.3382408435979034E-2</c:v>
                </c:pt>
                <c:pt idx="219" formatCode="0.00%">
                  <c:v>2.1198191971638386E-2</c:v>
                </c:pt>
                <c:pt idx="220" formatCode="0.00%">
                  <c:v>2.5132888653876063E-2</c:v>
                </c:pt>
                <c:pt idx="221" formatCode="0.00%">
                  <c:v>3.1512229453527954E-2</c:v>
                </c:pt>
                <c:pt idx="222" formatCode="0.00%">
                  <c:v>4.3845644654609384E-2</c:v>
                </c:pt>
                <c:pt idx="223" formatCode="0.00%">
                  <c:v>3.5717980820235563E-2</c:v>
                </c:pt>
                <c:pt idx="224" formatCode="0.00%">
                  <c:v>1.5376506120572172E-2</c:v>
                </c:pt>
                <c:pt idx="225" formatCode="0.00%">
                  <c:v>7.3176537647471132E-3</c:v>
                </c:pt>
                <c:pt idx="226" formatCode="0.00%">
                  <c:v>-2.331274297184687E-4</c:v>
                </c:pt>
                <c:pt idx="227" formatCode="0.00%">
                  <c:v>-9.7642068468637259E-3</c:v>
                </c:pt>
                <c:pt idx="228" formatCode="0.00%">
                  <c:v>-2.4813425880709917E-3</c:v>
                </c:pt>
                <c:pt idx="229" formatCode="0.00%">
                  <c:v>5.1220262567162845E-3</c:v>
                </c:pt>
                <c:pt idx="230" formatCode="0.00%">
                  <c:v>-1.018532272554493E-2</c:v>
                </c:pt>
                <c:pt idx="231" formatCode="0.00%">
                  <c:v>9.3989275417307415E-3</c:v>
                </c:pt>
                <c:pt idx="232" formatCode="0.00%">
                  <c:v>-2.1102473850241671E-3</c:v>
                </c:pt>
                <c:pt idx="233" formatCode="0.00%">
                  <c:v>-1.2478600920583349E-2</c:v>
                </c:pt>
                <c:pt idx="234" formatCode="0.00%">
                  <c:v>-6.4753180725217003E-3</c:v>
                </c:pt>
                <c:pt idx="235" formatCode="0.00%">
                  <c:v>-8.2356635480628946E-4</c:v>
                </c:pt>
                <c:pt idx="236" formatCode="0.00%">
                  <c:v>4.6397323652202366E-3</c:v>
                </c:pt>
                <c:pt idx="237" formatCode="0.00%">
                  <c:v>8.7696033034495545E-3</c:v>
                </c:pt>
                <c:pt idx="238" formatCode="0.00%">
                  <c:v>9.4241796311422005E-3</c:v>
                </c:pt>
                <c:pt idx="239" formatCode="0.00%">
                  <c:v>6.162052229534234E-3</c:v>
                </c:pt>
                <c:pt idx="240" formatCode="0.00%">
                  <c:v>3.0028957473704617E-3</c:v>
                </c:pt>
                <c:pt idx="241" formatCode="0.00%">
                  <c:v>6.7728169678975521E-3</c:v>
                </c:pt>
                <c:pt idx="242" formatCode="0.00%">
                  <c:v>5.2872158068334061E-3</c:v>
                </c:pt>
                <c:pt idx="243" formatCode="0.00%">
                  <c:v>-1.1383160165256836E-2</c:v>
                </c:pt>
                <c:pt idx="244" formatCode="0.00%">
                  <c:v>-2.9584669783395941E-3</c:v>
                </c:pt>
                <c:pt idx="245" formatCode="0.00%">
                  <c:v>-6.0541326760479245E-3</c:v>
                </c:pt>
                <c:pt idx="246" formatCode="0.00%">
                  <c:v>-5.975784970089406E-3</c:v>
                </c:pt>
                <c:pt idx="247" formatCode="0.00%">
                  <c:v>1.2088491058848275E-2</c:v>
                </c:pt>
                <c:pt idx="248" formatCode="0.00%">
                  <c:v>2.4721573521586045E-2</c:v>
                </c:pt>
                <c:pt idx="249" formatCode="0.00%">
                  <c:v>2.0794127779475303E-2</c:v>
                </c:pt>
                <c:pt idx="250" formatCode="0.00%">
                  <c:v>2.205148225897292E-2</c:v>
                </c:pt>
                <c:pt idx="251" formatCode="0.00%">
                  <c:v>1.6258209902424041E-2</c:v>
                </c:pt>
                <c:pt idx="252" formatCode="0.00%">
                  <c:v>4.0247415838080471E-3</c:v>
                </c:pt>
                <c:pt idx="253" formatCode="0.00%">
                  <c:v>6.1773202113643774E-3</c:v>
                </c:pt>
                <c:pt idx="254" formatCode="0.00%">
                  <c:v>9.6680486575964862E-3</c:v>
                </c:pt>
                <c:pt idx="255" formatCode="0.00%">
                  <c:v>2.2026594110125544E-2</c:v>
                </c:pt>
                <c:pt idx="256" formatCode="0.00%">
                  <c:v>1.6303050253388584E-2</c:v>
                </c:pt>
                <c:pt idx="257" formatCode="0.00%">
                  <c:v>2.6074207378726181E-2</c:v>
                </c:pt>
                <c:pt idx="258" formatCode="0.00%">
                  <c:v>2.1508147064114035E-2</c:v>
                </c:pt>
                <c:pt idx="259" formatCode="0.00%">
                  <c:v>5.8784020076318175E-3</c:v>
                </c:pt>
                <c:pt idx="260" formatCode="0.00%">
                  <c:v>9.97185535645757E-3</c:v>
                </c:pt>
                <c:pt idx="261" formatCode="0.00%">
                  <c:v>1.0801417041338886E-2</c:v>
                </c:pt>
                <c:pt idx="262" formatCode="0.00%">
                  <c:v>1.4986931398111249E-3</c:v>
                </c:pt>
                <c:pt idx="263" formatCode="0.00%">
                  <c:v>1.1441811093908795E-2</c:v>
                </c:pt>
                <c:pt idx="264" formatCode="0.00%">
                  <c:v>1.4826369216628159E-2</c:v>
                </c:pt>
                <c:pt idx="265" formatCode="0.00%">
                  <c:v>7.8069377759203201E-3</c:v>
                </c:pt>
                <c:pt idx="266" formatCode="0.00%">
                  <c:v>2.8555768829141352E-2</c:v>
                </c:pt>
                <c:pt idx="267" formatCode="0.00%">
                  <c:v>2.7770220621288626E-2</c:v>
                </c:pt>
                <c:pt idx="268" formatCode="0.00%">
                  <c:v>3.3256029993392534E-2</c:v>
                </c:pt>
                <c:pt idx="269" formatCode="0.00%">
                  <c:v>3.9338772971778783E-2</c:v>
                </c:pt>
                <c:pt idx="270" formatCode="0.00%">
                  <c:v>4.1159483044791029E-2</c:v>
                </c:pt>
                <c:pt idx="271" formatCode="0.00%">
                  <c:v>3.8522888259988931E-2</c:v>
                </c:pt>
                <c:pt idx="272" formatCode="0.00%">
                  <c:v>3.3503756163862947E-2</c:v>
                </c:pt>
                <c:pt idx="273" formatCode="0.00%">
                  <c:v>4.7609030868046236E-2</c:v>
                </c:pt>
                <c:pt idx="274" formatCode="0.00%">
                  <c:v>4.2325197769728713E-2</c:v>
                </c:pt>
                <c:pt idx="275" formatCode="0.00%">
                  <c:v>4.2046749341767484E-2</c:v>
                </c:pt>
                <c:pt idx="276" formatCode="0.00%">
                  <c:v>5.5484178551389034E-2</c:v>
                </c:pt>
                <c:pt idx="277" formatCode="0.00%">
                  <c:v>6.1356931208017947E-2</c:v>
                </c:pt>
                <c:pt idx="278" formatCode="0.00%">
                  <c:v>8.9809020765686351E-2</c:v>
                </c:pt>
                <c:pt idx="279" formatCode="0.00%">
                  <c:v>0.11001379058408195</c:v>
                </c:pt>
                <c:pt idx="280" formatCode="0.00%">
                  <c:v>0.11010621739744293</c:v>
                </c:pt>
                <c:pt idx="281" formatCode="0.00%">
                  <c:v>9.7525547188294051E-2</c:v>
                </c:pt>
                <c:pt idx="282" formatCode="0.00%">
                  <c:v>6.4014296475593216E-2</c:v>
                </c:pt>
                <c:pt idx="283" formatCode="0.00%">
                  <c:v>4.464221706266909E-2</c:v>
                </c:pt>
                <c:pt idx="284" formatCode="0.00%">
                  <c:v>3.2018078785108511E-2</c:v>
                </c:pt>
                <c:pt idx="285" formatCode="0.00%">
                  <c:v>2.2617170788118885E-2</c:v>
                </c:pt>
                <c:pt idx="286" formatCode="0.00%">
                  <c:v>2.5636853035614353E-2</c:v>
                </c:pt>
                <c:pt idx="287" formatCode="0.00%">
                  <c:v>3.0126568814561508E-2</c:v>
                </c:pt>
                <c:pt idx="288" formatCode="0.00%">
                  <c:v>2.7131646505011525E-2</c:v>
                </c:pt>
                <c:pt idx="289" formatCode="0.00%">
                  <c:v>2.6267386536367957E-2</c:v>
                </c:pt>
                <c:pt idx="290" formatCode="0.00%">
                  <c:v>2.6344271424825001E-2</c:v>
                </c:pt>
                <c:pt idx="291" formatCode="0.00%">
                  <c:v>2.1899955557873798E-2</c:v>
                </c:pt>
                <c:pt idx="292" formatCode="0.00%">
                  <c:v>2.7951221834174842E-2</c:v>
                </c:pt>
                <c:pt idx="293" formatCode="0.00%">
                  <c:v>2.486813365585118E-2</c:v>
                </c:pt>
                <c:pt idx="294" formatCode="0.00%">
                  <c:v>1.8555385805334685E-2</c:v>
                </c:pt>
                <c:pt idx="295" formatCode="0.00%">
                  <c:v>1.593363911673271E-2</c:v>
                </c:pt>
                <c:pt idx="296" formatCode="0.00%">
                  <c:v>1.2987646523152069E-2</c:v>
                </c:pt>
                <c:pt idx="297" formatCode="0.00%">
                  <c:v>1.1539275987339337E-2</c:v>
                </c:pt>
                <c:pt idx="298" formatCode="0.00%">
                  <c:v>1.1382447388664943E-2</c:v>
                </c:pt>
                <c:pt idx="299" formatCode="0.00%">
                  <c:v>1.0530639513644191E-2</c:v>
                </c:pt>
                <c:pt idx="300" formatCode="0.00%">
                  <c:v>6.0863830468753828E-3</c:v>
                </c:pt>
                <c:pt idx="301" formatCode="0.00%">
                  <c:v>4.5902698265330062E-3</c:v>
                </c:pt>
                <c:pt idx="302" formatCode="0.00%">
                  <c:v>3.8408036468160576E-3</c:v>
                </c:pt>
                <c:pt idx="303" formatCode="0.00%">
                  <c:v>5.9087834510538513E-3</c:v>
                </c:pt>
                <c:pt idx="304" formatCode="0.00%">
                  <c:v>7.3194642592636474E-3</c:v>
                </c:pt>
                <c:pt idx="305" formatCode="0.00%">
                  <c:v>1.0898417159993247E-2</c:v>
                </c:pt>
                <c:pt idx="306" formatCode="0.00%">
                  <c:v>1.2607392531967373E-2</c:v>
                </c:pt>
                <c:pt idx="307" formatCode="0.00%">
                  <c:v>1.5560957554901585E-2</c:v>
                </c:pt>
                <c:pt idx="308" formatCode="0.00%">
                  <c:v>1.9971168784291646E-2</c:v>
                </c:pt>
                <c:pt idx="309" formatCode="0.00%">
                  <c:v>1.8905913952133847E-2</c:v>
                </c:pt>
                <c:pt idx="310" formatCode="0.00%">
                  <c:v>1.481833613385901E-2</c:v>
                </c:pt>
                <c:pt idx="311" formatCode="0.00%">
                  <c:v>8.3051904546933095E-3</c:v>
                </c:pt>
                <c:pt idx="312" formatCode="0.00%">
                  <c:v>2.6888969275168343E-3</c:v>
                </c:pt>
                <c:pt idx="313" formatCode="0.00%">
                  <c:v>3.0560002421764006E-3</c:v>
                </c:pt>
                <c:pt idx="314" formatCode="0.00%">
                  <c:v>9.030774395787507E-3</c:v>
                </c:pt>
                <c:pt idx="315" formatCode="0.00%">
                  <c:v>-1.123985444857159E-3</c:v>
                </c:pt>
                <c:pt idx="316" formatCode="0.00%">
                  <c:v>-1.0685294357317369E-3</c:v>
                </c:pt>
                <c:pt idx="317" formatCode="0.00%">
                  <c:v>-7.0730775523020735E-3</c:v>
                </c:pt>
                <c:pt idx="318" formatCode="0.00%">
                  <c:v>-6.2944544360199924E-3</c:v>
                </c:pt>
                <c:pt idx="319" formatCode="0.00%">
                  <c:v>1.6410576621011602E-3</c:v>
                </c:pt>
                <c:pt idx="320" formatCode="0.00%">
                  <c:v>3.4076454139097831E-3</c:v>
                </c:pt>
                <c:pt idx="321" formatCode="0.00%">
                  <c:v>1.1519893421835858E-2</c:v>
                </c:pt>
                <c:pt idx="322" formatCode="0.00%">
                  <c:v>1.1707604173568479E-2</c:v>
                </c:pt>
                <c:pt idx="323" formatCode="0.00%">
                  <c:v>1.3648277887811254E-2</c:v>
                </c:pt>
                <c:pt idx="324" formatCode="0.00%">
                  <c:v>1.5383830859827368E-2</c:v>
                </c:pt>
                <c:pt idx="325" formatCode="0.00%">
                  <c:v>1.6729683321347843E-2</c:v>
                </c:pt>
                <c:pt idx="326" formatCode="0.00%">
                  <c:v>1.3386864497253849E-2</c:v>
                </c:pt>
                <c:pt idx="327" formatCode="0.00%">
                  <c:v>1.5759791070557135E-2</c:v>
                </c:pt>
                <c:pt idx="328" formatCode="0.00%">
                  <c:v>1.0979457800914605E-2</c:v>
                </c:pt>
                <c:pt idx="329" formatCode="0.00%">
                  <c:v>7.9094246541537207E-3</c:v>
                </c:pt>
                <c:pt idx="330" formatCode="0.00%">
                  <c:v>2.2418943596829253E-3</c:v>
                </c:pt>
                <c:pt idx="331" formatCode="0.00%">
                  <c:v>6.276005302313409E-3</c:v>
                </c:pt>
                <c:pt idx="332" formatCode="0.00%">
                  <c:v>1.2098213694598211E-3</c:v>
                </c:pt>
                <c:pt idx="333" formatCode="0.00%">
                  <c:v>-6.2955779144216167E-3</c:v>
                </c:pt>
                <c:pt idx="334" formatCode="0.00%">
                  <c:v>-3.2041922311629224E-3</c:v>
                </c:pt>
                <c:pt idx="335" formatCode="0.00%">
                  <c:v>-3.361475126292846E-3</c:v>
                </c:pt>
                <c:pt idx="336" formatCode="0.00%">
                  <c:v>5.0691221789414091E-3</c:v>
                </c:pt>
                <c:pt idx="337" formatCode="0.00%">
                  <c:v>1.4344024296673252E-2</c:v>
                </c:pt>
                <c:pt idx="338" formatCode="0.00%">
                  <c:v>1.7428809037183888E-2</c:v>
                </c:pt>
                <c:pt idx="339" formatCode="0.00%">
                  <c:v>1.1483194002009586E-2</c:v>
                </c:pt>
                <c:pt idx="340" formatCode="0.00%">
                  <c:v>1.4684078213717061E-2</c:v>
                </c:pt>
                <c:pt idx="341" formatCode="0.00%">
                  <c:v>1.1565321550432531E-2</c:v>
                </c:pt>
                <c:pt idx="342" formatCode="0.00%">
                  <c:v>1.5049240444753764E-2</c:v>
                </c:pt>
                <c:pt idx="343" formatCode="0.00%">
                  <c:v>8.5923459252904063E-3</c:v>
                </c:pt>
                <c:pt idx="344" formatCode="0.00%">
                  <c:v>2.3880153248803178E-3</c:v>
                </c:pt>
                <c:pt idx="345" formatCode="0.00%">
                  <c:v>1.3670941359517201E-3</c:v>
                </c:pt>
                <c:pt idx="346" formatCode="0.00%">
                  <c:v>-1.4094302868557216E-3</c:v>
                </c:pt>
                <c:pt idx="347" formatCode="0.00%">
                  <c:v>1.009983049754453E-2</c:v>
                </c:pt>
                <c:pt idx="348" formatCode="0.00%">
                  <c:v>1.6590447100113603E-2</c:v>
                </c:pt>
                <c:pt idx="349" formatCode="0.00%">
                  <c:v>1.418185137902443E-2</c:v>
                </c:pt>
                <c:pt idx="350" formatCode="0.00%">
                  <c:v>1.5691040635885178E-2</c:v>
                </c:pt>
                <c:pt idx="351" formatCode="0.00%">
                  <c:v>1.3415855148833446E-2</c:v>
                </c:pt>
                <c:pt idx="352" formatCode="0.00%">
                  <c:v>8.5940273714396713E-3</c:v>
                </c:pt>
                <c:pt idx="353" formatCode="0.00%">
                  <c:v>1.9607948691084461E-2</c:v>
                </c:pt>
                <c:pt idx="354" formatCode="0.00%">
                  <c:v>1.7218402044863398E-2</c:v>
                </c:pt>
                <c:pt idx="355" formatCode="0.00%">
                  <c:v>1.9765430731059189E-2</c:v>
                </c:pt>
                <c:pt idx="356" formatCode="0.00%">
                  <c:v>2.0380111458193635E-2</c:v>
                </c:pt>
                <c:pt idx="357" formatCode="0.00%">
                  <c:v>1.953643159244153E-2</c:v>
                </c:pt>
                <c:pt idx="358" formatCode="0.00%">
                  <c:v>2.4387419306430552E-2</c:v>
                </c:pt>
                <c:pt idx="359" formatCode="0.00%">
                  <c:v>2.427633835392971E-2</c:v>
                </c:pt>
                <c:pt idx="360" formatCode="0.00%">
                  <c:v>3.2035996159948947E-2</c:v>
                </c:pt>
                <c:pt idx="361" formatCode="0.00%">
                  <c:v>4.0950191407440453E-2</c:v>
                </c:pt>
                <c:pt idx="362" formatCode="0.00%">
                  <c:v>4.8210929664589182E-2</c:v>
                </c:pt>
                <c:pt idx="363" formatCode="0.00%">
                  <c:v>5.306184815567716E-2</c:v>
                </c:pt>
                <c:pt idx="364" formatCode="0.00%">
                  <c:v>5.8000051380954938E-2</c:v>
                </c:pt>
                <c:pt idx="365" formatCode="0.00%">
                  <c:v>4.3545761818658983E-2</c:v>
                </c:pt>
                <c:pt idx="366" formatCode="0.00%">
                  <c:v>3.4737778274824396E-2</c:v>
                </c:pt>
                <c:pt idx="367" formatCode="0.00%">
                  <c:v>2.1046100607485504E-2</c:v>
                </c:pt>
                <c:pt idx="368" formatCode="0.00%">
                  <c:v>1.3859872284818669E-2</c:v>
                </c:pt>
                <c:pt idx="369" formatCode="0.00%">
                  <c:v>1.8217795584896179E-2</c:v>
                </c:pt>
                <c:pt idx="370" formatCode="0.00%">
                  <c:v>2.2494335562197133E-2</c:v>
                </c:pt>
                <c:pt idx="371" formatCode="0.00%">
                  <c:v>3.2369585294107731E-2</c:v>
                </c:pt>
                <c:pt idx="372" formatCode="0.00%">
                  <c:v>3.4420796061233168E-2</c:v>
                </c:pt>
                <c:pt idx="373" formatCode="0.00%">
                  <c:v>4.3920955405742736E-2</c:v>
                </c:pt>
                <c:pt idx="374" formatCode="0.00%">
                  <c:v>5.8777786548724911E-2</c:v>
                </c:pt>
                <c:pt idx="375" formatCode="0.00%">
                  <c:v>6.4994158503818497E-2</c:v>
                </c:pt>
                <c:pt idx="376" formatCode="0.00%">
                  <c:v>7.9042031265160601E-2</c:v>
                </c:pt>
                <c:pt idx="377" formatCode="0.00%">
                  <c:v>8.1768530680072712E-2</c:v>
                </c:pt>
                <c:pt idx="378" formatCode="0.00%">
                  <c:v>7.1486760504666583E-2</c:v>
                </c:pt>
                <c:pt idx="379" formatCode="0.00%">
                  <c:v>7.9507706184724955E-2</c:v>
                </c:pt>
                <c:pt idx="380" formatCode="0.00%">
                  <c:v>6.9100394770410245E-2</c:v>
                </c:pt>
                <c:pt idx="381" formatCode="0.00%">
                  <c:v>6.6518728801579566E-2</c:v>
                </c:pt>
                <c:pt idx="382" formatCode="0.00%">
                  <c:v>6.5864349460021107E-2</c:v>
                </c:pt>
                <c:pt idx="383" formatCode="0.00%">
                  <c:v>7.2600149481739998E-2</c:v>
                </c:pt>
                <c:pt idx="384" formatCode="0.00%">
                  <c:v>5.3667726201233383E-2</c:v>
                </c:pt>
                <c:pt idx="385" formatCode="0.00%">
                  <c:v>6.1783578306435896E-2</c:v>
                </c:pt>
                <c:pt idx="386" formatCode="0.00%">
                  <c:v>6.5192499569266441E-2</c:v>
                </c:pt>
                <c:pt idx="387" formatCode="0.00%">
                  <c:v>5.7637337141969565E-2</c:v>
                </c:pt>
                <c:pt idx="388" formatCode="0.00%">
                  <c:v>7.9104345678340293E-2</c:v>
                </c:pt>
                <c:pt idx="389" formatCode="0.00%">
                  <c:v>7.4022429968694126E-2</c:v>
                </c:pt>
                <c:pt idx="390" formatCode="0.00%">
                  <c:v>7.212463379808666E-2</c:v>
                </c:pt>
                <c:pt idx="391" formatCode="0.00%">
                  <c:v>6.5996866577507904E-2</c:v>
                </c:pt>
                <c:pt idx="392" formatCode="0.00%">
                  <c:v>5.684306030727334E-2</c:v>
                </c:pt>
                <c:pt idx="393" formatCode="0.00%">
                  <c:v>4.8885673063353889E-2</c:v>
                </c:pt>
                <c:pt idx="394" formatCode="0.00%">
                  <c:v>2.8733218781259482E-2</c:v>
                </c:pt>
                <c:pt idx="395" formatCode="0.00%">
                  <c:v>2.066433487933227E-2</c:v>
                </c:pt>
                <c:pt idx="396" formatCode="0.00%">
                  <c:v>3.1958143854597491E-2</c:v>
                </c:pt>
                <c:pt idx="397" formatCode="0.00%">
                  <c:v>3.0157343513496755E-2</c:v>
                </c:pt>
                <c:pt idx="398" formatCode="0.00%">
                  <c:v>4.8360401535145627E-2</c:v>
                </c:pt>
                <c:pt idx="399" formatCode="0.00%">
                  <c:v>5.8894932975032774E-2</c:v>
                </c:pt>
                <c:pt idx="400" formatCode="0.00%">
                  <c:v>4.9447494188749587E-2</c:v>
                </c:pt>
                <c:pt idx="401" formatCode="0.00%">
                  <c:v>4.4090778658294957E-2</c:v>
                </c:pt>
                <c:pt idx="402" formatCode="0.00%">
                  <c:v>4.3313297539426601E-2</c:v>
                </c:pt>
                <c:pt idx="403" formatCode="0.00%">
                  <c:v>3.9850686620732122E-2</c:v>
                </c:pt>
                <c:pt idx="404" formatCode="0.00%">
                  <c:v>4.0723460027666893E-2</c:v>
                </c:pt>
                <c:pt idx="405" formatCode="0.00%">
                  <c:v>5.5668889334026188E-2</c:v>
                </c:pt>
                <c:pt idx="406" formatCode="0.00%">
                  <c:v>4.6803595229917998E-2</c:v>
                </c:pt>
                <c:pt idx="407" formatCode="0.00%">
                  <c:v>4.6184559427208144E-2</c:v>
                </c:pt>
                <c:pt idx="408" formatCode="0.00%">
                  <c:v>4.5288689182045649E-2</c:v>
                </c:pt>
                <c:pt idx="409" formatCode="0.00%">
                  <c:v>4.3616289319728253E-2</c:v>
                </c:pt>
                <c:pt idx="410" formatCode="0.00%">
                  <c:v>5.0902849705919281E-2</c:v>
                </c:pt>
                <c:pt idx="411" formatCode="0.00%">
                  <c:v>4.7457934517048619E-2</c:v>
                </c:pt>
                <c:pt idx="412" formatCode="0.00%">
                  <c:v>5.1094985964129813E-2</c:v>
                </c:pt>
                <c:pt idx="413" formatCode="0.00%">
                  <c:v>4.2155690532766452E-2</c:v>
                </c:pt>
                <c:pt idx="414" formatCode="0.00%">
                  <c:v>4.314706111608306E-2</c:v>
                </c:pt>
                <c:pt idx="415" formatCode="0.00%">
                  <c:v>4.83949725243462E-2</c:v>
                </c:pt>
                <c:pt idx="416" formatCode="0.00%">
                  <c:v>5.3780553833431236E-2</c:v>
                </c:pt>
                <c:pt idx="417" formatCode="0.00%">
                  <c:v>5.9056234672889216E-2</c:v>
                </c:pt>
                <c:pt idx="418" formatCode="0.00%">
                  <c:v>6.0978059335239851E-2</c:v>
                </c:pt>
                <c:pt idx="419" formatCode="0.00%">
                  <c:v>4.9001170378154504E-2</c:v>
                </c:pt>
                <c:pt idx="420" formatCode="0.00%">
                  <c:v>4.1749579274821751E-2</c:v>
                </c:pt>
                <c:pt idx="421" formatCode="0.00%">
                  <c:v>3.6664435391889662E-2</c:v>
                </c:pt>
                <c:pt idx="422" formatCode="0.00%">
                  <c:v>3.4447679234010958E-2</c:v>
                </c:pt>
                <c:pt idx="423" formatCode="0.00%">
                  <c:v>4.6148436420442251E-2</c:v>
                </c:pt>
                <c:pt idx="424" formatCode="0.00%">
                  <c:v>4.2359810025658064E-2</c:v>
                </c:pt>
                <c:pt idx="425" formatCode="0.00%">
                  <c:v>4.2867436353196106E-2</c:v>
                </c:pt>
                <c:pt idx="426" formatCode="0.00%">
                  <c:v>4.3861082551183331E-2</c:v>
                </c:pt>
                <c:pt idx="427" formatCode="0.00%">
                  <c:v>4.4517882820638718E-2</c:v>
                </c:pt>
                <c:pt idx="428" formatCode="0.00%">
                  <c:v>5.2044053859846888E-2</c:v>
                </c:pt>
                <c:pt idx="429" formatCode="0.00%">
                  <c:v>5.4751403658088893E-2</c:v>
                </c:pt>
                <c:pt idx="430" formatCode="0.00%">
                  <c:v>5.4192933643946652E-2</c:v>
                </c:pt>
                <c:pt idx="431" formatCode="0.00%">
                  <c:v>6.0172958723971749E-2</c:v>
                </c:pt>
                <c:pt idx="432" formatCode="0.00%">
                  <c:v>6.6046818756496595E-2</c:v>
                </c:pt>
                <c:pt idx="433" formatCode="0.00%">
                  <c:v>6.8682212995576156E-2</c:v>
                </c:pt>
                <c:pt idx="434" formatCode="0.00%">
                  <c:v>6.5305752555430585E-2</c:v>
                </c:pt>
                <c:pt idx="435" formatCode="0.00%">
                  <c:v>5.7208138830779909E-2</c:v>
                </c:pt>
                <c:pt idx="436" formatCode="0.00%">
                  <c:v>4.7941671899269567E-2</c:v>
                </c:pt>
                <c:pt idx="437" formatCode="0.00%">
                  <c:v>4.4167459723517981E-2</c:v>
                </c:pt>
                <c:pt idx="438" formatCode="0.00%">
                  <c:v>3.3287192258031478E-2</c:v>
                </c:pt>
                <c:pt idx="439" formatCode="0.00%">
                  <c:v>2.3443370348691744E-2</c:v>
                </c:pt>
                <c:pt idx="440" formatCode="0.00%">
                  <c:v>1.2595026011657877E-2</c:v>
                </c:pt>
                <c:pt idx="441" formatCode="0.00%">
                  <c:v>8.3755478287853308E-3</c:v>
                </c:pt>
                <c:pt idx="442" formatCode="0.00%">
                  <c:v>1.143262410124363E-2</c:v>
                </c:pt>
                <c:pt idx="443" formatCode="0.00%">
                  <c:v>1.0367748112908439E-2</c:v>
                </c:pt>
                <c:pt idx="444" formatCode="0.00%">
                  <c:v>3.9530559846626149E-3</c:v>
                </c:pt>
                <c:pt idx="445" formatCode="0.00%">
                  <c:v>-5.3119390733167857E-3</c:v>
                </c:pt>
                <c:pt idx="446" formatCode="0.00%">
                  <c:v>1.2819671790780484E-3</c:v>
                </c:pt>
                <c:pt idx="447" formatCode="0.00%">
                  <c:v>8.1202181237835496E-3</c:v>
                </c:pt>
                <c:pt idx="448" formatCode="0.00%">
                  <c:v>2.0509604358593187E-2</c:v>
                </c:pt>
                <c:pt idx="449" formatCode="0.00%">
                  <c:v>3.0863401775434635E-2</c:v>
                </c:pt>
                <c:pt idx="450" formatCode="0.00%">
                  <c:v>2.5365628545354395E-2</c:v>
                </c:pt>
                <c:pt idx="451" formatCode="0.00%">
                  <c:v>2.7974978401373564E-2</c:v>
                </c:pt>
                <c:pt idx="452" formatCode="0.00%">
                  <c:v>2.1862576475866844E-2</c:v>
                </c:pt>
                <c:pt idx="453" formatCode="0.00%">
                  <c:v>1.6077696613224553E-2</c:v>
                </c:pt>
                <c:pt idx="454" formatCode="0.00%">
                  <c:v>1.7819121300268553E-2</c:v>
                </c:pt>
                <c:pt idx="455" formatCode="0.00%">
                  <c:v>1.4008437956719993E-2</c:v>
                </c:pt>
                <c:pt idx="456" formatCode="0.00%">
                  <c:v>2.0188630878494016E-2</c:v>
                </c:pt>
                <c:pt idx="457" formatCode="0.00%">
                  <c:v>2.6951100759685345E-2</c:v>
                </c:pt>
                <c:pt idx="458" formatCode="0.00%">
                  <c:v>2.1315204534482511E-2</c:v>
                </c:pt>
                <c:pt idx="459" formatCode="0.00%">
                  <c:v>1.8339868798302569E-2</c:v>
                </c:pt>
                <c:pt idx="460" formatCode="0.00%">
                  <c:v>1.7910733469902511E-2</c:v>
                </c:pt>
                <c:pt idx="461" formatCode="0.00%">
                  <c:v>1.9072989010085299E-2</c:v>
                </c:pt>
                <c:pt idx="462" formatCode="0.00%">
                  <c:v>2.4452806040879748E-2</c:v>
                </c:pt>
                <c:pt idx="463" formatCode="0.00%">
                  <c:v>1.9872677715880423E-2</c:v>
                </c:pt>
                <c:pt idx="464" formatCode="0.00%">
                  <c:v>2.2535859300884215E-2</c:v>
                </c:pt>
                <c:pt idx="465" formatCode="0.00%">
                  <c:v>1.8892623063002784E-2</c:v>
                </c:pt>
                <c:pt idx="466" formatCode="0.00%">
                  <c:v>2.2165311254553507E-2</c:v>
                </c:pt>
                <c:pt idx="467" formatCode="0.00%">
                  <c:v>2.3818692341789568E-2</c:v>
                </c:pt>
                <c:pt idx="468" formatCode="0.00%">
                  <c:v>2.2044396113567056E-2</c:v>
                </c:pt>
                <c:pt idx="469" formatCode="0.00%">
                  <c:v>2.2124924031392795E-2</c:v>
                </c:pt>
                <c:pt idx="470" formatCode="0.00%">
                  <c:v>2.5118034464541833E-2</c:v>
                </c:pt>
                <c:pt idx="471" formatCode="0.00%">
                  <c:v>2.118702264769308E-2</c:v>
                </c:pt>
                <c:pt idx="472" formatCode="0.00%">
                  <c:v>1.3890672114942253E-2</c:v>
                </c:pt>
                <c:pt idx="473" formatCode="0.00%">
                  <c:v>1.0006849312401461E-2</c:v>
                </c:pt>
                <c:pt idx="474" formatCode="0.00%">
                  <c:v>3.1040081807003181E-3</c:v>
                </c:pt>
                <c:pt idx="475" formatCode="0.00%">
                  <c:v>1.2106122975855388E-2</c:v>
                </c:pt>
                <c:pt idx="476" formatCode="0.00%">
                  <c:v>1.7796902299253906E-2</c:v>
                </c:pt>
                <c:pt idx="477" formatCode="0.00%">
                  <c:v>2.2352766554606298E-2</c:v>
                </c:pt>
                <c:pt idx="478" formatCode="0.00%">
                  <c:v>2.3642393092215903E-2</c:v>
                </c:pt>
                <c:pt idx="479" formatCode="0.00%">
                  <c:v>3.061011350726962E-2</c:v>
                </c:pt>
                <c:pt idx="480" formatCode="0.00%">
                  <c:v>4.0642647787906473E-2</c:v>
                </c:pt>
                <c:pt idx="481" formatCode="0.00%">
                  <c:v>3.863649090746938E-2</c:v>
                </c:pt>
                <c:pt idx="482" formatCode="0.00%">
                  <c:v>3.8941394890528488E-2</c:v>
                </c:pt>
                <c:pt idx="483" formatCode="0.00%">
                  <c:v>2.7633667489707053E-2</c:v>
                </c:pt>
                <c:pt idx="484" formatCode="0.00%">
                  <c:v>1.4560735626544237E-2</c:v>
                </c:pt>
                <c:pt idx="485" formatCode="0.00%">
                  <c:v>3.9772695297658027E-3</c:v>
                </c:pt>
                <c:pt idx="486" formatCode="0.00%">
                  <c:v>-3.6243853635192554E-3</c:v>
                </c:pt>
                <c:pt idx="487" formatCode="0.00%">
                  <c:v>-2.1460113375884595E-3</c:v>
                </c:pt>
                <c:pt idx="488" formatCode="0.00%">
                  <c:v>-4.3769549937191917E-3</c:v>
                </c:pt>
                <c:pt idx="489" formatCode="0.00%">
                  <c:v>5.5239508019402353E-4</c:v>
                </c:pt>
                <c:pt idx="490" formatCode="0.00%">
                  <c:v>7.701199481907106E-3</c:v>
                </c:pt>
                <c:pt idx="491" formatCode="0.00%">
                  <c:v>5.0835291883787395E-3</c:v>
                </c:pt>
                <c:pt idx="492" formatCode="0.00%">
                  <c:v>9.6632124258701959E-3</c:v>
                </c:pt>
                <c:pt idx="493" formatCode="0.00%">
                  <c:v>9.3989048917713629E-3</c:v>
                </c:pt>
                <c:pt idx="494" formatCode="0.00%">
                  <c:v>1.5913225850811303E-2</c:v>
                </c:pt>
                <c:pt idx="495" formatCode="0.00%">
                  <c:v>5.6633968265780424E-3</c:v>
                </c:pt>
                <c:pt idx="496" formatCode="0.00%">
                  <c:v>1.7765849242637251E-2</c:v>
                </c:pt>
                <c:pt idx="497" formatCode="0.00%">
                  <c:v>1.809820597021659E-2</c:v>
                </c:pt>
                <c:pt idx="498" formatCode="0.00%">
                  <c:v>7.2249823977537158E-3</c:v>
                </c:pt>
                <c:pt idx="499" formatCode="0.00%">
                  <c:v>1.1942748020653553E-2</c:v>
                </c:pt>
                <c:pt idx="500" formatCode="0.00%">
                  <c:v>-7.3629065315329177E-4</c:v>
                </c:pt>
                <c:pt idx="501" formatCode="0.00%">
                  <c:v>1.9361257859246293E-3</c:v>
                </c:pt>
                <c:pt idx="502" formatCode="0.00%">
                  <c:v>4.4790231040054036E-3</c:v>
                </c:pt>
                <c:pt idx="503" formatCode="0.00%">
                  <c:v>1.1704479640270857E-2</c:v>
                </c:pt>
                <c:pt idx="504" formatCode="0.00%">
                  <c:v>1.3629565963551483E-2</c:v>
                </c:pt>
                <c:pt idx="505" formatCode="0.00%">
                  <c:v>1.6055640035214678E-2</c:v>
                </c:pt>
                <c:pt idx="506" formatCode="0.00%">
                  <c:v>1.522395597652567E-2</c:v>
                </c:pt>
                <c:pt idx="507" formatCode="0.00%">
                  <c:v>1.4647706935523377E-2</c:v>
                </c:pt>
                <c:pt idx="508" formatCode="0.00%">
                  <c:v>1.9309620434471233E-2</c:v>
                </c:pt>
                <c:pt idx="509" formatCode="0.00%">
                  <c:v>2.4680334759979224E-2</c:v>
                </c:pt>
                <c:pt idx="510" formatCode="0.00%">
                  <c:v>2.7641628242455207E-2</c:v>
                </c:pt>
                <c:pt idx="511" formatCode="0.00%">
                  <c:v>2.0461619279120144E-2</c:v>
                </c:pt>
                <c:pt idx="512" formatCode="0.00%">
                  <c:v>1.5364763240117348E-2</c:v>
                </c:pt>
                <c:pt idx="513" formatCode="0.00%">
                  <c:v>1.0391302735343005E-2</c:v>
                </c:pt>
                <c:pt idx="514" formatCode="0.00%">
                  <c:v>6.8870118811445767E-3</c:v>
                </c:pt>
                <c:pt idx="515" formatCode="0.00%">
                  <c:v>9.9332673150131084E-3</c:v>
                </c:pt>
                <c:pt idx="516" formatCode="0.00%">
                  <c:v>9.5361685966694528E-3</c:v>
                </c:pt>
                <c:pt idx="517" formatCode="0.00%">
                  <c:v>4.6646259414801173E-3</c:v>
                </c:pt>
                <c:pt idx="518" formatCode="0.00%">
                  <c:v>1.1030535184669944E-2</c:v>
                </c:pt>
                <c:pt idx="519" formatCode="0.00%">
                  <c:v>1.3541832927406693E-2</c:v>
                </c:pt>
                <c:pt idx="520" formatCode="0.00%">
                  <c:v>1.8006524261932898E-2</c:v>
                </c:pt>
                <c:pt idx="521" formatCode="0.00%">
                  <c:v>2.0400296998511518E-2</c:v>
                </c:pt>
                <c:pt idx="522" formatCode="0.00%">
                  <c:v>2.8693331293141444E-2</c:v>
                </c:pt>
                <c:pt idx="523" formatCode="0.00%">
                  <c:v>2.3651151811537981E-2</c:v>
                </c:pt>
                <c:pt idx="524" formatCode="0.00%">
                  <c:v>2.0714213195815307E-2</c:v>
                </c:pt>
                <c:pt idx="525" formatCode="0.00%">
                  <c:v>2.0321198693904599E-2</c:v>
                </c:pt>
                <c:pt idx="526" formatCode="0.00%">
                  <c:v>3.8505753022051647E-3</c:v>
                </c:pt>
                <c:pt idx="527" formatCode="0.00%">
                  <c:v>1.2678868354275164E-2</c:v>
                </c:pt>
                <c:pt idx="528" formatCode="0.00%">
                  <c:v>1.2356590565424638E-2</c:v>
                </c:pt>
                <c:pt idx="529" formatCode="0.00%">
                  <c:v>1.6362955700037787E-2</c:v>
                </c:pt>
                <c:pt idx="530" formatCode="0.00%">
                  <c:v>2.2726623151734415E-2</c:v>
                </c:pt>
                <c:pt idx="531" formatCode="0.00%">
                  <c:v>3.1125840548018955E-2</c:v>
                </c:pt>
                <c:pt idx="532" formatCode="0.00%">
                  <c:v>3.3992318378945757E-2</c:v>
                </c:pt>
                <c:pt idx="533" formatCode="0.00%">
                  <c:v>2.6953167729332705E-2</c:v>
                </c:pt>
                <c:pt idx="534" formatCode="0.00%">
                  <c:v>5.5603728491573363E-2</c:v>
                </c:pt>
                <c:pt idx="535" formatCode="0.00%">
                  <c:v>3.7216379121163629E-2</c:v>
                </c:pt>
                <c:pt idx="536" formatCode="0.00%">
                  <c:v>4.0748011347578404E-2</c:v>
                </c:pt>
                <c:pt idx="537" formatCode="0.00%">
                  <c:v>4.1997008073067936E-2</c:v>
                </c:pt>
                <c:pt idx="538" formatCode="0.00%">
                  <c:v>1.4049579112938812E-2</c:v>
                </c:pt>
                <c:pt idx="539" formatCode="0.00%">
                  <c:v>2.2894658134484189E-2</c:v>
                </c:pt>
                <c:pt idx="540" formatCode="0.00%">
                  <c:v>1.9621344028774797E-2</c:v>
                </c:pt>
                <c:pt idx="541" formatCode="0.00%">
                  <c:v>2.195750159751066E-2</c:v>
                </c:pt>
                <c:pt idx="542" formatCode="0.00%">
                  <c:v>2.4859901909053961E-2</c:v>
                </c:pt>
                <c:pt idx="543" formatCode="0.00%">
                  <c:v>2.3373158031511833E-2</c:v>
                </c:pt>
                <c:pt idx="544" formatCode="0.00%">
                  <c:v>2.5933700654340194E-2</c:v>
                </c:pt>
                <c:pt idx="545" formatCode="0.00%">
                  <c:v>2.4121730428388864E-2</c:v>
                </c:pt>
                <c:pt idx="546" formatCode="0.00%">
                  <c:v>1.5513020981194505E-2</c:v>
                </c:pt>
                <c:pt idx="547" formatCode="0.00%">
                  <c:v>2.1268596368849417E-2</c:v>
                </c:pt>
                <c:pt idx="548" formatCode="0.00%">
                  <c:v>2.2840593238703799E-2</c:v>
                </c:pt>
                <c:pt idx="549" formatCode="0.00%">
                  <c:v>3.4742762975356702E-2</c:v>
                </c:pt>
                <c:pt idx="550" formatCode="0.00%">
                  <c:v>3.8851351824794607E-2</c:v>
                </c:pt>
                <c:pt idx="551" formatCode="0.00%">
                  <c:v>3.4308832583537285E-2</c:v>
                </c:pt>
                <c:pt idx="552" formatCode="0.00%">
                  <c:v>2.6391611711008463E-2</c:v>
                </c:pt>
                <c:pt idx="553" formatCode="0.00%">
                  <c:v>2.2583500447986446E-2</c:v>
                </c:pt>
                <c:pt idx="554" formatCode="0.00%">
                  <c:v>2.0983283951589885E-2</c:v>
                </c:pt>
                <c:pt idx="555" formatCode="0.00%">
                  <c:v>2.5868592847875186E-2</c:v>
                </c:pt>
                <c:pt idx="556" formatCode="0.00%">
                  <c:v>2.0882208901216642E-2</c:v>
                </c:pt>
                <c:pt idx="557" formatCode="0.00%">
                  <c:v>2.243636265394167E-2</c:v>
                </c:pt>
                <c:pt idx="558" formatCode="0.00%">
                  <c:v>2.0921194232180688E-2</c:v>
                </c:pt>
                <c:pt idx="559" formatCode="0.00%">
                  <c:v>1.5881498479960496E-2</c:v>
                </c:pt>
                <c:pt idx="560" formatCode="0.00%">
                  <c:v>2.2680436397001447E-2</c:v>
                </c:pt>
                <c:pt idx="561" formatCode="0.00%">
                  <c:v>2.5782975254804621E-2</c:v>
                </c:pt>
                <c:pt idx="562" formatCode="0.00%">
                  <c:v>3.2884778451557732E-2</c:v>
                </c:pt>
                <c:pt idx="563" formatCode="0.00%">
                  <c:v>3.3598206273401481E-2</c:v>
                </c:pt>
                <c:pt idx="564" formatCode="0.00%">
                  <c:v>3.0743005577358727E-2</c:v>
                </c:pt>
                <c:pt idx="565" formatCode="0.00%">
                  <c:v>2.3585937282969122E-2</c:v>
                </c:pt>
                <c:pt idx="566" formatCode="0.00%">
                  <c:v>2.4621772876405608E-2</c:v>
                </c:pt>
                <c:pt idx="567" formatCode="0.00%">
                  <c:v>2.1816739339649886E-2</c:v>
                </c:pt>
                <c:pt idx="568" formatCode="0.00%">
                  <c:v>2.5043906607478655E-2</c:v>
                </c:pt>
                <c:pt idx="569" formatCode="0.00%">
                  <c:v>2.4997637600809062E-2</c:v>
                </c:pt>
                <c:pt idx="570" formatCode="0.00%">
                  <c:v>2.8567442018584917E-2</c:v>
                </c:pt>
                <c:pt idx="571" formatCode="0.00%">
                  <c:v>3.0357817999098809E-2</c:v>
                </c:pt>
                <c:pt idx="572" formatCode="0.00%">
                  <c:v>3.375224908161617E-2</c:v>
                </c:pt>
                <c:pt idx="573" formatCode="0.00%">
                  <c:v>3.6748623537860639E-2</c:v>
                </c:pt>
                <c:pt idx="574" formatCode="0.00%">
                  <c:v>4.1010799894092398E-2</c:v>
                </c:pt>
                <c:pt idx="575" formatCode="0.00%">
                  <c:v>4.0323975909210226E-2</c:v>
                </c:pt>
                <c:pt idx="576" formatCode="0.00%">
                  <c:v>2.875293563842778E-2</c:v>
                </c:pt>
                <c:pt idx="577" formatCode="0.00%">
                  <c:v>2.9608042035082299E-2</c:v>
                </c:pt>
                <c:pt idx="578" formatCode="0.00%">
                  <c:v>1.010079208140564E-2</c:v>
                </c:pt>
              </c:numCache>
            </c:numRef>
          </c:val>
          <c:smooth val="0"/>
          <c:extLst>
            <c:ext xmlns:c16="http://schemas.microsoft.com/office/drawing/2014/chart" uri="{C3380CC4-5D6E-409C-BE32-E72D297353CC}">
              <c16:uniqueId val="{00000001-F17E-4D9B-9096-696281793CB8}"/>
            </c:ext>
          </c:extLst>
        </c:ser>
        <c:dLbls>
          <c:showLegendKey val="0"/>
          <c:showVal val="0"/>
          <c:showCatName val="0"/>
          <c:showSerName val="0"/>
          <c:showPercent val="0"/>
          <c:showBubbleSize val="0"/>
        </c:dLbls>
        <c:marker val="1"/>
        <c:smooth val="0"/>
        <c:axId val="1792334800"/>
        <c:axId val="1792337296"/>
      </c:lineChart>
      <c:dateAx>
        <c:axId val="177230526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72308176"/>
        <c:crosses val="autoZero"/>
        <c:auto val="1"/>
        <c:lblOffset val="100"/>
        <c:baseTimeUnit val="days"/>
      </c:dateAx>
      <c:valAx>
        <c:axId val="1772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72305264"/>
        <c:crosses val="autoZero"/>
        <c:crossBetween val="between"/>
      </c:valAx>
      <c:valAx>
        <c:axId val="1792337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92334800"/>
        <c:crosses val="max"/>
        <c:crossBetween val="between"/>
      </c:valAx>
      <c:dateAx>
        <c:axId val="1792334800"/>
        <c:scaling>
          <c:orientation val="minMax"/>
        </c:scaling>
        <c:delete val="1"/>
        <c:axPos val="b"/>
        <c:numFmt formatCode="m/d/yyyy" sourceLinked="1"/>
        <c:majorTickMark val="out"/>
        <c:minorTickMark val="none"/>
        <c:tickLblPos val="nextTo"/>
        <c:crossAx val="179233729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Haftalık Tükecii ve Ticari Flowu Haftalık Total Flowun kaçı 13w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Credit!$AC$1:$AC$13</c:f>
              <c:strCache>
                <c:ptCount val="13"/>
                <c:pt idx="0">
                  <c:v>Haftalık Tükecii Flowu Haftalık Total Flowun kaçı 13w Avg</c:v>
                </c:pt>
              </c:strCache>
            </c:strRef>
          </c:tx>
          <c:spPr>
            <a:ln w="28575" cap="rnd">
              <a:solidFill>
                <a:schemeClr val="accent1"/>
              </a:solidFill>
              <a:round/>
            </a:ln>
            <a:effectLst/>
          </c:spPr>
          <c:marker>
            <c:symbol val="none"/>
          </c:marker>
          <c:cat>
            <c:numRef>
              <c:f>Credit!$B$14:$B$578</c:f>
              <c:numCache>
                <c:formatCode>m/d/yyyy</c:formatCode>
                <c:ptCount val="565"/>
                <c:pt idx="0">
                  <c:v>42083</c:v>
                </c:pt>
                <c:pt idx="1">
                  <c:v>42090</c:v>
                </c:pt>
                <c:pt idx="2">
                  <c:v>42097</c:v>
                </c:pt>
                <c:pt idx="3">
                  <c:v>42104</c:v>
                </c:pt>
                <c:pt idx="4">
                  <c:v>42111</c:v>
                </c:pt>
                <c:pt idx="5">
                  <c:v>42118</c:v>
                </c:pt>
                <c:pt idx="6">
                  <c:v>42124</c:v>
                </c:pt>
                <c:pt idx="7">
                  <c:v>42132</c:v>
                </c:pt>
                <c:pt idx="8">
                  <c:v>42139</c:v>
                </c:pt>
                <c:pt idx="9">
                  <c:v>42146</c:v>
                </c:pt>
                <c:pt idx="10">
                  <c:v>42153</c:v>
                </c:pt>
                <c:pt idx="11">
                  <c:v>42160</c:v>
                </c:pt>
                <c:pt idx="12">
                  <c:v>42167</c:v>
                </c:pt>
                <c:pt idx="13">
                  <c:v>42174</c:v>
                </c:pt>
                <c:pt idx="14">
                  <c:v>42181</c:v>
                </c:pt>
                <c:pt idx="15">
                  <c:v>42188</c:v>
                </c:pt>
                <c:pt idx="16">
                  <c:v>42195</c:v>
                </c:pt>
                <c:pt idx="17">
                  <c:v>42201</c:v>
                </c:pt>
                <c:pt idx="18">
                  <c:v>42209</c:v>
                </c:pt>
                <c:pt idx="19">
                  <c:v>42216</c:v>
                </c:pt>
                <c:pt idx="20">
                  <c:v>42223</c:v>
                </c:pt>
                <c:pt idx="21">
                  <c:v>42230</c:v>
                </c:pt>
                <c:pt idx="22">
                  <c:v>42237</c:v>
                </c:pt>
                <c:pt idx="23">
                  <c:v>42244</c:v>
                </c:pt>
                <c:pt idx="24">
                  <c:v>42251</c:v>
                </c:pt>
                <c:pt idx="25">
                  <c:v>42258</c:v>
                </c:pt>
                <c:pt idx="26">
                  <c:v>42265</c:v>
                </c:pt>
                <c:pt idx="27">
                  <c:v>42270</c:v>
                </c:pt>
                <c:pt idx="28">
                  <c:v>42279</c:v>
                </c:pt>
                <c:pt idx="29">
                  <c:v>42286</c:v>
                </c:pt>
                <c:pt idx="30">
                  <c:v>42293</c:v>
                </c:pt>
                <c:pt idx="31">
                  <c:v>42300</c:v>
                </c:pt>
                <c:pt idx="32">
                  <c:v>42307</c:v>
                </c:pt>
                <c:pt idx="33">
                  <c:v>42314</c:v>
                </c:pt>
                <c:pt idx="34">
                  <c:v>42321</c:v>
                </c:pt>
                <c:pt idx="35">
                  <c:v>42328</c:v>
                </c:pt>
                <c:pt idx="36">
                  <c:v>42335</c:v>
                </c:pt>
                <c:pt idx="37">
                  <c:v>42342</c:v>
                </c:pt>
                <c:pt idx="38">
                  <c:v>42349</c:v>
                </c:pt>
                <c:pt idx="39">
                  <c:v>42356</c:v>
                </c:pt>
                <c:pt idx="40">
                  <c:v>42363</c:v>
                </c:pt>
                <c:pt idx="41">
                  <c:v>42369</c:v>
                </c:pt>
                <c:pt idx="42">
                  <c:v>42377</c:v>
                </c:pt>
                <c:pt idx="43">
                  <c:v>42384</c:v>
                </c:pt>
                <c:pt idx="44">
                  <c:v>42391</c:v>
                </c:pt>
                <c:pt idx="45">
                  <c:v>42398</c:v>
                </c:pt>
                <c:pt idx="46">
                  <c:v>42405</c:v>
                </c:pt>
                <c:pt idx="47">
                  <c:v>42412</c:v>
                </c:pt>
                <c:pt idx="48">
                  <c:v>42419</c:v>
                </c:pt>
                <c:pt idx="49">
                  <c:v>42426</c:v>
                </c:pt>
                <c:pt idx="50">
                  <c:v>42433</c:v>
                </c:pt>
                <c:pt idx="51">
                  <c:v>42440</c:v>
                </c:pt>
                <c:pt idx="52">
                  <c:v>42447</c:v>
                </c:pt>
                <c:pt idx="53">
                  <c:v>42454</c:v>
                </c:pt>
                <c:pt idx="54">
                  <c:v>42461</c:v>
                </c:pt>
                <c:pt idx="55">
                  <c:v>42468</c:v>
                </c:pt>
                <c:pt idx="56">
                  <c:v>42475</c:v>
                </c:pt>
                <c:pt idx="57">
                  <c:v>42482</c:v>
                </c:pt>
                <c:pt idx="58">
                  <c:v>42489</c:v>
                </c:pt>
                <c:pt idx="59">
                  <c:v>42496</c:v>
                </c:pt>
                <c:pt idx="60">
                  <c:v>42503</c:v>
                </c:pt>
                <c:pt idx="61">
                  <c:v>42510</c:v>
                </c:pt>
                <c:pt idx="62">
                  <c:v>42517</c:v>
                </c:pt>
                <c:pt idx="63">
                  <c:v>42524</c:v>
                </c:pt>
                <c:pt idx="64">
                  <c:v>42531</c:v>
                </c:pt>
                <c:pt idx="65">
                  <c:v>42538</c:v>
                </c:pt>
                <c:pt idx="66">
                  <c:v>42545</c:v>
                </c:pt>
                <c:pt idx="67">
                  <c:v>42552</c:v>
                </c:pt>
                <c:pt idx="68">
                  <c:v>42559</c:v>
                </c:pt>
                <c:pt idx="69">
                  <c:v>42566</c:v>
                </c:pt>
                <c:pt idx="70">
                  <c:v>42573</c:v>
                </c:pt>
                <c:pt idx="71">
                  <c:v>42580</c:v>
                </c:pt>
                <c:pt idx="72">
                  <c:v>42587</c:v>
                </c:pt>
                <c:pt idx="73">
                  <c:v>42594</c:v>
                </c:pt>
                <c:pt idx="74">
                  <c:v>42601</c:v>
                </c:pt>
                <c:pt idx="75">
                  <c:v>42608</c:v>
                </c:pt>
                <c:pt idx="76">
                  <c:v>42615</c:v>
                </c:pt>
                <c:pt idx="77">
                  <c:v>42622</c:v>
                </c:pt>
                <c:pt idx="78">
                  <c:v>42629</c:v>
                </c:pt>
                <c:pt idx="79">
                  <c:v>42636</c:v>
                </c:pt>
                <c:pt idx="80">
                  <c:v>42643</c:v>
                </c:pt>
                <c:pt idx="81">
                  <c:v>42650</c:v>
                </c:pt>
                <c:pt idx="82">
                  <c:v>42657</c:v>
                </c:pt>
                <c:pt idx="83">
                  <c:v>42664</c:v>
                </c:pt>
                <c:pt idx="84">
                  <c:v>42671</c:v>
                </c:pt>
                <c:pt idx="85">
                  <c:v>42678</c:v>
                </c:pt>
                <c:pt idx="86">
                  <c:v>42685</c:v>
                </c:pt>
                <c:pt idx="87">
                  <c:v>42692</c:v>
                </c:pt>
                <c:pt idx="88">
                  <c:v>42699</c:v>
                </c:pt>
                <c:pt idx="89">
                  <c:v>42706</c:v>
                </c:pt>
                <c:pt idx="90">
                  <c:v>42713</c:v>
                </c:pt>
                <c:pt idx="91">
                  <c:v>42720</c:v>
                </c:pt>
                <c:pt idx="92">
                  <c:v>42727</c:v>
                </c:pt>
                <c:pt idx="93">
                  <c:v>42734</c:v>
                </c:pt>
                <c:pt idx="94">
                  <c:v>42741</c:v>
                </c:pt>
                <c:pt idx="95">
                  <c:v>42748</c:v>
                </c:pt>
                <c:pt idx="96">
                  <c:v>42755</c:v>
                </c:pt>
                <c:pt idx="97">
                  <c:v>42762</c:v>
                </c:pt>
                <c:pt idx="98">
                  <c:v>42769</c:v>
                </c:pt>
                <c:pt idx="99">
                  <c:v>42776</c:v>
                </c:pt>
                <c:pt idx="100">
                  <c:v>42783</c:v>
                </c:pt>
                <c:pt idx="101">
                  <c:v>42790</c:v>
                </c:pt>
                <c:pt idx="102">
                  <c:v>42797</c:v>
                </c:pt>
                <c:pt idx="103">
                  <c:v>42804</c:v>
                </c:pt>
                <c:pt idx="104">
                  <c:v>42811</c:v>
                </c:pt>
                <c:pt idx="105">
                  <c:v>42818</c:v>
                </c:pt>
                <c:pt idx="106">
                  <c:v>42825</c:v>
                </c:pt>
                <c:pt idx="107">
                  <c:v>42832</c:v>
                </c:pt>
                <c:pt idx="108">
                  <c:v>42839</c:v>
                </c:pt>
                <c:pt idx="109">
                  <c:v>42846</c:v>
                </c:pt>
                <c:pt idx="110">
                  <c:v>42853</c:v>
                </c:pt>
                <c:pt idx="111">
                  <c:v>42860</c:v>
                </c:pt>
                <c:pt idx="112">
                  <c:v>42867</c:v>
                </c:pt>
                <c:pt idx="113">
                  <c:v>42873</c:v>
                </c:pt>
                <c:pt idx="114">
                  <c:v>42881</c:v>
                </c:pt>
                <c:pt idx="115">
                  <c:v>42888</c:v>
                </c:pt>
                <c:pt idx="116">
                  <c:v>42895</c:v>
                </c:pt>
                <c:pt idx="117">
                  <c:v>42902</c:v>
                </c:pt>
                <c:pt idx="118">
                  <c:v>42909</c:v>
                </c:pt>
                <c:pt idx="119">
                  <c:v>42916</c:v>
                </c:pt>
                <c:pt idx="120">
                  <c:v>42923</c:v>
                </c:pt>
                <c:pt idx="121">
                  <c:v>42930</c:v>
                </c:pt>
                <c:pt idx="122">
                  <c:v>42937</c:v>
                </c:pt>
                <c:pt idx="123">
                  <c:v>42944</c:v>
                </c:pt>
                <c:pt idx="124">
                  <c:v>42951</c:v>
                </c:pt>
                <c:pt idx="125">
                  <c:v>42958</c:v>
                </c:pt>
                <c:pt idx="126">
                  <c:v>42965</c:v>
                </c:pt>
                <c:pt idx="127">
                  <c:v>42972</c:v>
                </c:pt>
                <c:pt idx="128">
                  <c:v>42978</c:v>
                </c:pt>
                <c:pt idx="129">
                  <c:v>42986</c:v>
                </c:pt>
                <c:pt idx="130">
                  <c:v>42993</c:v>
                </c:pt>
                <c:pt idx="131">
                  <c:v>43000</c:v>
                </c:pt>
                <c:pt idx="132">
                  <c:v>43007</c:v>
                </c:pt>
                <c:pt idx="133">
                  <c:v>43014</c:v>
                </c:pt>
                <c:pt idx="134">
                  <c:v>43021</c:v>
                </c:pt>
                <c:pt idx="135">
                  <c:v>43028</c:v>
                </c:pt>
                <c:pt idx="136">
                  <c:v>43035</c:v>
                </c:pt>
                <c:pt idx="137">
                  <c:v>43042</c:v>
                </c:pt>
                <c:pt idx="138">
                  <c:v>43049</c:v>
                </c:pt>
                <c:pt idx="139">
                  <c:v>43056</c:v>
                </c:pt>
                <c:pt idx="140">
                  <c:v>43063</c:v>
                </c:pt>
                <c:pt idx="141">
                  <c:v>43070</c:v>
                </c:pt>
                <c:pt idx="142">
                  <c:v>43077</c:v>
                </c:pt>
                <c:pt idx="143">
                  <c:v>43084</c:v>
                </c:pt>
                <c:pt idx="144">
                  <c:v>43091</c:v>
                </c:pt>
                <c:pt idx="145">
                  <c:v>43098</c:v>
                </c:pt>
                <c:pt idx="146">
                  <c:v>43105</c:v>
                </c:pt>
                <c:pt idx="147">
                  <c:v>43112</c:v>
                </c:pt>
                <c:pt idx="148">
                  <c:v>43119</c:v>
                </c:pt>
                <c:pt idx="149">
                  <c:v>43126</c:v>
                </c:pt>
                <c:pt idx="150">
                  <c:v>43133</c:v>
                </c:pt>
                <c:pt idx="151">
                  <c:v>43140</c:v>
                </c:pt>
                <c:pt idx="152">
                  <c:v>43147</c:v>
                </c:pt>
                <c:pt idx="153">
                  <c:v>43154</c:v>
                </c:pt>
                <c:pt idx="154">
                  <c:v>43161</c:v>
                </c:pt>
                <c:pt idx="155">
                  <c:v>43168</c:v>
                </c:pt>
                <c:pt idx="156">
                  <c:v>43175</c:v>
                </c:pt>
                <c:pt idx="157">
                  <c:v>43182</c:v>
                </c:pt>
                <c:pt idx="158">
                  <c:v>43189</c:v>
                </c:pt>
                <c:pt idx="159">
                  <c:v>43196</c:v>
                </c:pt>
                <c:pt idx="160">
                  <c:v>43203</c:v>
                </c:pt>
                <c:pt idx="161">
                  <c:v>43210</c:v>
                </c:pt>
                <c:pt idx="162">
                  <c:v>43217</c:v>
                </c:pt>
                <c:pt idx="163">
                  <c:v>43224</c:v>
                </c:pt>
                <c:pt idx="164">
                  <c:v>43231</c:v>
                </c:pt>
                <c:pt idx="165">
                  <c:v>43238</c:v>
                </c:pt>
                <c:pt idx="166">
                  <c:v>43245</c:v>
                </c:pt>
                <c:pt idx="167">
                  <c:v>43252</c:v>
                </c:pt>
                <c:pt idx="168">
                  <c:v>43259</c:v>
                </c:pt>
                <c:pt idx="169">
                  <c:v>43265</c:v>
                </c:pt>
                <c:pt idx="170">
                  <c:v>43273</c:v>
                </c:pt>
                <c:pt idx="171">
                  <c:v>43280</c:v>
                </c:pt>
                <c:pt idx="172">
                  <c:v>43287</c:v>
                </c:pt>
                <c:pt idx="173">
                  <c:v>43294</c:v>
                </c:pt>
                <c:pt idx="174">
                  <c:v>43301</c:v>
                </c:pt>
                <c:pt idx="175">
                  <c:v>43308</c:v>
                </c:pt>
                <c:pt idx="176">
                  <c:v>43315</c:v>
                </c:pt>
                <c:pt idx="177">
                  <c:v>43322</c:v>
                </c:pt>
                <c:pt idx="178">
                  <c:v>43329</c:v>
                </c:pt>
                <c:pt idx="179">
                  <c:v>43332</c:v>
                </c:pt>
                <c:pt idx="180">
                  <c:v>43343</c:v>
                </c:pt>
                <c:pt idx="181">
                  <c:v>43350</c:v>
                </c:pt>
                <c:pt idx="182">
                  <c:v>43357</c:v>
                </c:pt>
                <c:pt idx="183">
                  <c:v>43364</c:v>
                </c:pt>
                <c:pt idx="184">
                  <c:v>43371</c:v>
                </c:pt>
                <c:pt idx="185">
                  <c:v>43378</c:v>
                </c:pt>
                <c:pt idx="186">
                  <c:v>43385</c:v>
                </c:pt>
                <c:pt idx="187">
                  <c:v>43392</c:v>
                </c:pt>
                <c:pt idx="188">
                  <c:v>43399</c:v>
                </c:pt>
                <c:pt idx="189">
                  <c:v>43406</c:v>
                </c:pt>
                <c:pt idx="190">
                  <c:v>43413</c:v>
                </c:pt>
                <c:pt idx="191">
                  <c:v>43420</c:v>
                </c:pt>
                <c:pt idx="192">
                  <c:v>43427</c:v>
                </c:pt>
                <c:pt idx="193">
                  <c:v>43434</c:v>
                </c:pt>
                <c:pt idx="194">
                  <c:v>43441</c:v>
                </c:pt>
                <c:pt idx="195">
                  <c:v>43448</c:v>
                </c:pt>
                <c:pt idx="196">
                  <c:v>43455</c:v>
                </c:pt>
                <c:pt idx="197">
                  <c:v>43462</c:v>
                </c:pt>
                <c:pt idx="198">
                  <c:v>43469</c:v>
                </c:pt>
                <c:pt idx="199">
                  <c:v>43476</c:v>
                </c:pt>
                <c:pt idx="200">
                  <c:v>43483</c:v>
                </c:pt>
                <c:pt idx="201">
                  <c:v>43490</c:v>
                </c:pt>
                <c:pt idx="202">
                  <c:v>43497</c:v>
                </c:pt>
                <c:pt idx="203">
                  <c:v>43504</c:v>
                </c:pt>
                <c:pt idx="204">
                  <c:v>43511</c:v>
                </c:pt>
                <c:pt idx="205">
                  <c:v>43518</c:v>
                </c:pt>
                <c:pt idx="206">
                  <c:v>43525</c:v>
                </c:pt>
                <c:pt idx="207">
                  <c:v>43532</c:v>
                </c:pt>
                <c:pt idx="208">
                  <c:v>43539</c:v>
                </c:pt>
                <c:pt idx="209">
                  <c:v>43546</c:v>
                </c:pt>
                <c:pt idx="210">
                  <c:v>43553</c:v>
                </c:pt>
                <c:pt idx="211">
                  <c:v>43560</c:v>
                </c:pt>
                <c:pt idx="212">
                  <c:v>43567</c:v>
                </c:pt>
                <c:pt idx="213">
                  <c:v>43574</c:v>
                </c:pt>
                <c:pt idx="214">
                  <c:v>43581</c:v>
                </c:pt>
                <c:pt idx="215">
                  <c:v>43588</c:v>
                </c:pt>
                <c:pt idx="216">
                  <c:v>43595</c:v>
                </c:pt>
                <c:pt idx="217">
                  <c:v>43602</c:v>
                </c:pt>
                <c:pt idx="218">
                  <c:v>43609</c:v>
                </c:pt>
                <c:pt idx="219">
                  <c:v>43616</c:v>
                </c:pt>
                <c:pt idx="220">
                  <c:v>43623</c:v>
                </c:pt>
                <c:pt idx="221">
                  <c:v>43630</c:v>
                </c:pt>
                <c:pt idx="222">
                  <c:v>43637</c:v>
                </c:pt>
                <c:pt idx="223">
                  <c:v>43644</c:v>
                </c:pt>
                <c:pt idx="224">
                  <c:v>43651</c:v>
                </c:pt>
                <c:pt idx="225">
                  <c:v>43658</c:v>
                </c:pt>
                <c:pt idx="226">
                  <c:v>43665</c:v>
                </c:pt>
                <c:pt idx="227">
                  <c:v>43672</c:v>
                </c:pt>
                <c:pt idx="228">
                  <c:v>43679</c:v>
                </c:pt>
                <c:pt idx="229">
                  <c:v>43686</c:v>
                </c:pt>
                <c:pt idx="230">
                  <c:v>43693</c:v>
                </c:pt>
                <c:pt idx="231">
                  <c:v>43700</c:v>
                </c:pt>
                <c:pt idx="232">
                  <c:v>43706</c:v>
                </c:pt>
                <c:pt idx="233">
                  <c:v>43714</c:v>
                </c:pt>
                <c:pt idx="234">
                  <c:v>43721</c:v>
                </c:pt>
                <c:pt idx="235">
                  <c:v>43728</c:v>
                </c:pt>
                <c:pt idx="236">
                  <c:v>43735</c:v>
                </c:pt>
                <c:pt idx="237">
                  <c:v>43742</c:v>
                </c:pt>
                <c:pt idx="238">
                  <c:v>43749</c:v>
                </c:pt>
                <c:pt idx="239">
                  <c:v>43756</c:v>
                </c:pt>
                <c:pt idx="240">
                  <c:v>43763</c:v>
                </c:pt>
                <c:pt idx="241">
                  <c:v>43770</c:v>
                </c:pt>
                <c:pt idx="242">
                  <c:v>43777</c:v>
                </c:pt>
                <c:pt idx="243">
                  <c:v>43784</c:v>
                </c:pt>
                <c:pt idx="244">
                  <c:v>43791</c:v>
                </c:pt>
                <c:pt idx="245">
                  <c:v>43798</c:v>
                </c:pt>
                <c:pt idx="246">
                  <c:v>43805</c:v>
                </c:pt>
                <c:pt idx="247">
                  <c:v>43812</c:v>
                </c:pt>
                <c:pt idx="248">
                  <c:v>43819</c:v>
                </c:pt>
                <c:pt idx="249">
                  <c:v>43826</c:v>
                </c:pt>
                <c:pt idx="250">
                  <c:v>43833</c:v>
                </c:pt>
                <c:pt idx="251">
                  <c:v>43840</c:v>
                </c:pt>
                <c:pt idx="252">
                  <c:v>43847</c:v>
                </c:pt>
                <c:pt idx="253">
                  <c:v>43854</c:v>
                </c:pt>
                <c:pt idx="254">
                  <c:v>43861</c:v>
                </c:pt>
                <c:pt idx="255">
                  <c:v>43868</c:v>
                </c:pt>
                <c:pt idx="256">
                  <c:v>43875</c:v>
                </c:pt>
                <c:pt idx="257">
                  <c:v>43882</c:v>
                </c:pt>
                <c:pt idx="258">
                  <c:v>43889</c:v>
                </c:pt>
                <c:pt idx="259">
                  <c:v>43896</c:v>
                </c:pt>
                <c:pt idx="260">
                  <c:v>43903</c:v>
                </c:pt>
                <c:pt idx="261">
                  <c:v>43910</c:v>
                </c:pt>
                <c:pt idx="262">
                  <c:v>43917</c:v>
                </c:pt>
                <c:pt idx="263">
                  <c:v>43924</c:v>
                </c:pt>
                <c:pt idx="264">
                  <c:v>43931</c:v>
                </c:pt>
                <c:pt idx="265">
                  <c:v>43938</c:v>
                </c:pt>
                <c:pt idx="266">
                  <c:v>43945</c:v>
                </c:pt>
                <c:pt idx="267">
                  <c:v>43951</c:v>
                </c:pt>
                <c:pt idx="268">
                  <c:v>43959</c:v>
                </c:pt>
                <c:pt idx="269">
                  <c:v>43966</c:v>
                </c:pt>
                <c:pt idx="270">
                  <c:v>43973</c:v>
                </c:pt>
                <c:pt idx="271">
                  <c:v>43980</c:v>
                </c:pt>
                <c:pt idx="272">
                  <c:v>43987</c:v>
                </c:pt>
                <c:pt idx="273">
                  <c:v>43994</c:v>
                </c:pt>
                <c:pt idx="274">
                  <c:v>44001</c:v>
                </c:pt>
                <c:pt idx="275">
                  <c:v>44008</c:v>
                </c:pt>
                <c:pt idx="276">
                  <c:v>44015</c:v>
                </c:pt>
                <c:pt idx="277">
                  <c:v>44022</c:v>
                </c:pt>
                <c:pt idx="278">
                  <c:v>44029</c:v>
                </c:pt>
                <c:pt idx="279">
                  <c:v>44036</c:v>
                </c:pt>
                <c:pt idx="280">
                  <c:v>44042</c:v>
                </c:pt>
                <c:pt idx="281">
                  <c:v>44050</c:v>
                </c:pt>
                <c:pt idx="282">
                  <c:v>44057</c:v>
                </c:pt>
                <c:pt idx="283">
                  <c:v>44064</c:v>
                </c:pt>
                <c:pt idx="284">
                  <c:v>44071</c:v>
                </c:pt>
                <c:pt idx="285">
                  <c:v>44078</c:v>
                </c:pt>
                <c:pt idx="286">
                  <c:v>44085</c:v>
                </c:pt>
                <c:pt idx="287">
                  <c:v>44092</c:v>
                </c:pt>
                <c:pt idx="288">
                  <c:v>44099</c:v>
                </c:pt>
                <c:pt idx="289">
                  <c:v>44106</c:v>
                </c:pt>
                <c:pt idx="290">
                  <c:v>44113</c:v>
                </c:pt>
                <c:pt idx="291">
                  <c:v>44120</c:v>
                </c:pt>
                <c:pt idx="292">
                  <c:v>44127</c:v>
                </c:pt>
                <c:pt idx="293">
                  <c:v>44134</c:v>
                </c:pt>
                <c:pt idx="294">
                  <c:v>44141</c:v>
                </c:pt>
                <c:pt idx="295">
                  <c:v>44148</c:v>
                </c:pt>
                <c:pt idx="296">
                  <c:v>44155</c:v>
                </c:pt>
                <c:pt idx="297">
                  <c:v>44162</c:v>
                </c:pt>
                <c:pt idx="298">
                  <c:v>44169</c:v>
                </c:pt>
                <c:pt idx="299">
                  <c:v>44176</c:v>
                </c:pt>
                <c:pt idx="300">
                  <c:v>44183</c:v>
                </c:pt>
                <c:pt idx="301">
                  <c:v>44190</c:v>
                </c:pt>
                <c:pt idx="302">
                  <c:v>44196</c:v>
                </c:pt>
                <c:pt idx="303">
                  <c:v>44204</c:v>
                </c:pt>
                <c:pt idx="304">
                  <c:v>44211</c:v>
                </c:pt>
                <c:pt idx="305">
                  <c:v>44218</c:v>
                </c:pt>
                <c:pt idx="306">
                  <c:v>44225</c:v>
                </c:pt>
                <c:pt idx="307">
                  <c:v>44232</c:v>
                </c:pt>
                <c:pt idx="308">
                  <c:v>44239</c:v>
                </c:pt>
                <c:pt idx="309">
                  <c:v>44246</c:v>
                </c:pt>
                <c:pt idx="310">
                  <c:v>44253</c:v>
                </c:pt>
                <c:pt idx="311">
                  <c:v>44260</c:v>
                </c:pt>
                <c:pt idx="312">
                  <c:v>44267</c:v>
                </c:pt>
                <c:pt idx="313">
                  <c:v>44274</c:v>
                </c:pt>
                <c:pt idx="314">
                  <c:v>44281</c:v>
                </c:pt>
                <c:pt idx="315">
                  <c:v>44288</c:v>
                </c:pt>
                <c:pt idx="316">
                  <c:v>44295</c:v>
                </c:pt>
                <c:pt idx="317">
                  <c:v>44302</c:v>
                </c:pt>
                <c:pt idx="318">
                  <c:v>44308</c:v>
                </c:pt>
                <c:pt idx="319">
                  <c:v>44316</c:v>
                </c:pt>
                <c:pt idx="320">
                  <c:v>44323</c:v>
                </c:pt>
                <c:pt idx="321">
                  <c:v>44328</c:v>
                </c:pt>
                <c:pt idx="322">
                  <c:v>44337</c:v>
                </c:pt>
                <c:pt idx="323">
                  <c:v>44344</c:v>
                </c:pt>
                <c:pt idx="324">
                  <c:v>44351</c:v>
                </c:pt>
                <c:pt idx="325">
                  <c:v>44358</c:v>
                </c:pt>
                <c:pt idx="326">
                  <c:v>44365</c:v>
                </c:pt>
                <c:pt idx="327">
                  <c:v>44372</c:v>
                </c:pt>
                <c:pt idx="328">
                  <c:v>44379</c:v>
                </c:pt>
                <c:pt idx="329">
                  <c:v>44386</c:v>
                </c:pt>
                <c:pt idx="330">
                  <c:v>44393</c:v>
                </c:pt>
                <c:pt idx="331">
                  <c:v>44396</c:v>
                </c:pt>
                <c:pt idx="332">
                  <c:v>44407</c:v>
                </c:pt>
                <c:pt idx="333">
                  <c:v>44414</c:v>
                </c:pt>
                <c:pt idx="334">
                  <c:v>44421</c:v>
                </c:pt>
                <c:pt idx="335">
                  <c:v>44428</c:v>
                </c:pt>
                <c:pt idx="336">
                  <c:v>44435</c:v>
                </c:pt>
                <c:pt idx="337">
                  <c:v>44442</c:v>
                </c:pt>
                <c:pt idx="338">
                  <c:v>44449</c:v>
                </c:pt>
                <c:pt idx="339">
                  <c:v>44456</c:v>
                </c:pt>
                <c:pt idx="340">
                  <c:v>44463</c:v>
                </c:pt>
                <c:pt idx="341">
                  <c:v>44470</c:v>
                </c:pt>
                <c:pt idx="342">
                  <c:v>44477</c:v>
                </c:pt>
                <c:pt idx="343">
                  <c:v>44484</c:v>
                </c:pt>
                <c:pt idx="344">
                  <c:v>44491</c:v>
                </c:pt>
                <c:pt idx="345">
                  <c:v>44497</c:v>
                </c:pt>
                <c:pt idx="346">
                  <c:v>44505</c:v>
                </c:pt>
                <c:pt idx="347">
                  <c:v>44512</c:v>
                </c:pt>
                <c:pt idx="348">
                  <c:v>44519</c:v>
                </c:pt>
                <c:pt idx="349">
                  <c:v>44526</c:v>
                </c:pt>
                <c:pt idx="350">
                  <c:v>44533</c:v>
                </c:pt>
                <c:pt idx="351">
                  <c:v>44540</c:v>
                </c:pt>
                <c:pt idx="352">
                  <c:v>44547</c:v>
                </c:pt>
                <c:pt idx="353">
                  <c:v>44554</c:v>
                </c:pt>
                <c:pt idx="354">
                  <c:v>44561</c:v>
                </c:pt>
                <c:pt idx="355">
                  <c:v>44568</c:v>
                </c:pt>
                <c:pt idx="356">
                  <c:v>44575</c:v>
                </c:pt>
                <c:pt idx="357">
                  <c:v>44582</c:v>
                </c:pt>
                <c:pt idx="358">
                  <c:v>44589</c:v>
                </c:pt>
                <c:pt idx="359">
                  <c:v>44596</c:v>
                </c:pt>
                <c:pt idx="360">
                  <c:v>44603</c:v>
                </c:pt>
                <c:pt idx="361">
                  <c:v>44610</c:v>
                </c:pt>
                <c:pt idx="362">
                  <c:v>44617</c:v>
                </c:pt>
                <c:pt idx="363">
                  <c:v>44624</c:v>
                </c:pt>
                <c:pt idx="364">
                  <c:v>44631</c:v>
                </c:pt>
                <c:pt idx="365">
                  <c:v>44638</c:v>
                </c:pt>
                <c:pt idx="366">
                  <c:v>44645</c:v>
                </c:pt>
                <c:pt idx="367">
                  <c:v>44652</c:v>
                </c:pt>
                <c:pt idx="368">
                  <c:v>44659</c:v>
                </c:pt>
                <c:pt idx="369">
                  <c:v>44666</c:v>
                </c:pt>
                <c:pt idx="370">
                  <c:v>44673</c:v>
                </c:pt>
                <c:pt idx="371">
                  <c:v>44680</c:v>
                </c:pt>
                <c:pt idx="372">
                  <c:v>44687</c:v>
                </c:pt>
                <c:pt idx="373">
                  <c:v>44694</c:v>
                </c:pt>
                <c:pt idx="374">
                  <c:v>44701</c:v>
                </c:pt>
                <c:pt idx="375">
                  <c:v>44708</c:v>
                </c:pt>
                <c:pt idx="376">
                  <c:v>44715</c:v>
                </c:pt>
                <c:pt idx="377">
                  <c:v>44722</c:v>
                </c:pt>
                <c:pt idx="378">
                  <c:v>44729</c:v>
                </c:pt>
                <c:pt idx="379">
                  <c:v>44736</c:v>
                </c:pt>
                <c:pt idx="380">
                  <c:v>44743</c:v>
                </c:pt>
                <c:pt idx="381">
                  <c:v>44750</c:v>
                </c:pt>
                <c:pt idx="382">
                  <c:v>44756</c:v>
                </c:pt>
                <c:pt idx="383">
                  <c:v>44764</c:v>
                </c:pt>
                <c:pt idx="384">
                  <c:v>44771</c:v>
                </c:pt>
                <c:pt idx="385">
                  <c:v>44778</c:v>
                </c:pt>
                <c:pt idx="386">
                  <c:v>44785</c:v>
                </c:pt>
                <c:pt idx="387">
                  <c:v>44792</c:v>
                </c:pt>
                <c:pt idx="388">
                  <c:v>44799</c:v>
                </c:pt>
                <c:pt idx="389">
                  <c:v>44806</c:v>
                </c:pt>
                <c:pt idx="390">
                  <c:v>44813</c:v>
                </c:pt>
                <c:pt idx="391">
                  <c:v>44820</c:v>
                </c:pt>
                <c:pt idx="392">
                  <c:v>44827</c:v>
                </c:pt>
                <c:pt idx="393">
                  <c:v>44834</c:v>
                </c:pt>
                <c:pt idx="394">
                  <c:v>44841</c:v>
                </c:pt>
                <c:pt idx="395">
                  <c:v>44848</c:v>
                </c:pt>
                <c:pt idx="396">
                  <c:v>44855</c:v>
                </c:pt>
                <c:pt idx="397">
                  <c:v>44862</c:v>
                </c:pt>
                <c:pt idx="398">
                  <c:v>44869</c:v>
                </c:pt>
                <c:pt idx="399">
                  <c:v>44876</c:v>
                </c:pt>
                <c:pt idx="400">
                  <c:v>44883</c:v>
                </c:pt>
                <c:pt idx="401">
                  <c:v>44890</c:v>
                </c:pt>
                <c:pt idx="402">
                  <c:v>44897</c:v>
                </c:pt>
                <c:pt idx="403">
                  <c:v>44904</c:v>
                </c:pt>
                <c:pt idx="404">
                  <c:v>44911</c:v>
                </c:pt>
                <c:pt idx="405">
                  <c:v>44918</c:v>
                </c:pt>
                <c:pt idx="406">
                  <c:v>44925</c:v>
                </c:pt>
                <c:pt idx="407">
                  <c:v>44932</c:v>
                </c:pt>
                <c:pt idx="408">
                  <c:v>44939</c:v>
                </c:pt>
                <c:pt idx="409">
                  <c:v>44946</c:v>
                </c:pt>
                <c:pt idx="410">
                  <c:v>44953</c:v>
                </c:pt>
                <c:pt idx="411">
                  <c:v>44960</c:v>
                </c:pt>
                <c:pt idx="412">
                  <c:v>44967</c:v>
                </c:pt>
                <c:pt idx="413">
                  <c:v>44974</c:v>
                </c:pt>
                <c:pt idx="414">
                  <c:v>44981</c:v>
                </c:pt>
                <c:pt idx="415">
                  <c:v>44988</c:v>
                </c:pt>
                <c:pt idx="416">
                  <c:v>44995</c:v>
                </c:pt>
                <c:pt idx="417">
                  <c:v>45002</c:v>
                </c:pt>
                <c:pt idx="418">
                  <c:v>45009</c:v>
                </c:pt>
                <c:pt idx="419">
                  <c:v>45016</c:v>
                </c:pt>
                <c:pt idx="420">
                  <c:v>45023</c:v>
                </c:pt>
                <c:pt idx="421">
                  <c:v>45030</c:v>
                </c:pt>
                <c:pt idx="422">
                  <c:v>45036</c:v>
                </c:pt>
                <c:pt idx="423">
                  <c:v>45044</c:v>
                </c:pt>
                <c:pt idx="424">
                  <c:v>45051</c:v>
                </c:pt>
                <c:pt idx="425">
                  <c:v>45058</c:v>
                </c:pt>
                <c:pt idx="426">
                  <c:v>45064</c:v>
                </c:pt>
                <c:pt idx="427">
                  <c:v>45072</c:v>
                </c:pt>
                <c:pt idx="428">
                  <c:v>45079</c:v>
                </c:pt>
                <c:pt idx="429">
                  <c:v>45086</c:v>
                </c:pt>
                <c:pt idx="430">
                  <c:v>45093</c:v>
                </c:pt>
                <c:pt idx="431">
                  <c:v>45099</c:v>
                </c:pt>
                <c:pt idx="432">
                  <c:v>45105</c:v>
                </c:pt>
                <c:pt idx="433">
                  <c:v>45114</c:v>
                </c:pt>
                <c:pt idx="434">
                  <c:v>45121</c:v>
                </c:pt>
                <c:pt idx="435">
                  <c:v>45128</c:v>
                </c:pt>
                <c:pt idx="436">
                  <c:v>45135</c:v>
                </c:pt>
                <c:pt idx="437">
                  <c:v>45142</c:v>
                </c:pt>
                <c:pt idx="438">
                  <c:v>45149</c:v>
                </c:pt>
                <c:pt idx="439">
                  <c:v>45156</c:v>
                </c:pt>
                <c:pt idx="440">
                  <c:v>45163</c:v>
                </c:pt>
                <c:pt idx="441">
                  <c:v>45170</c:v>
                </c:pt>
                <c:pt idx="442">
                  <c:v>45177</c:v>
                </c:pt>
                <c:pt idx="443">
                  <c:v>45184</c:v>
                </c:pt>
                <c:pt idx="444">
                  <c:v>45191</c:v>
                </c:pt>
                <c:pt idx="445">
                  <c:v>45198</c:v>
                </c:pt>
                <c:pt idx="446">
                  <c:v>45205</c:v>
                </c:pt>
                <c:pt idx="447">
                  <c:v>45212</c:v>
                </c:pt>
                <c:pt idx="448">
                  <c:v>45219</c:v>
                </c:pt>
                <c:pt idx="449">
                  <c:v>45226</c:v>
                </c:pt>
                <c:pt idx="450">
                  <c:v>45233</c:v>
                </c:pt>
                <c:pt idx="451">
                  <c:v>45240</c:v>
                </c:pt>
                <c:pt idx="452">
                  <c:v>45247</c:v>
                </c:pt>
                <c:pt idx="453">
                  <c:v>45254</c:v>
                </c:pt>
                <c:pt idx="454">
                  <c:v>45261</c:v>
                </c:pt>
                <c:pt idx="455">
                  <c:v>45268</c:v>
                </c:pt>
                <c:pt idx="456">
                  <c:v>45275</c:v>
                </c:pt>
                <c:pt idx="457">
                  <c:v>45282</c:v>
                </c:pt>
                <c:pt idx="458">
                  <c:v>45289</c:v>
                </c:pt>
                <c:pt idx="459">
                  <c:v>45296</c:v>
                </c:pt>
                <c:pt idx="460">
                  <c:v>45303</c:v>
                </c:pt>
                <c:pt idx="461">
                  <c:v>45310</c:v>
                </c:pt>
                <c:pt idx="462">
                  <c:v>45317</c:v>
                </c:pt>
                <c:pt idx="463">
                  <c:v>45324</c:v>
                </c:pt>
                <c:pt idx="464">
                  <c:v>45331</c:v>
                </c:pt>
                <c:pt idx="465">
                  <c:v>45338</c:v>
                </c:pt>
                <c:pt idx="466">
                  <c:v>45345</c:v>
                </c:pt>
                <c:pt idx="467">
                  <c:v>45352</c:v>
                </c:pt>
                <c:pt idx="468">
                  <c:v>45359</c:v>
                </c:pt>
                <c:pt idx="469">
                  <c:v>45366</c:v>
                </c:pt>
                <c:pt idx="470">
                  <c:v>45373</c:v>
                </c:pt>
                <c:pt idx="471">
                  <c:v>45380</c:v>
                </c:pt>
                <c:pt idx="472">
                  <c:v>45387</c:v>
                </c:pt>
                <c:pt idx="473">
                  <c:v>45391</c:v>
                </c:pt>
                <c:pt idx="474">
                  <c:v>45401</c:v>
                </c:pt>
                <c:pt idx="475">
                  <c:v>45408</c:v>
                </c:pt>
                <c:pt idx="476">
                  <c:v>45415</c:v>
                </c:pt>
                <c:pt idx="477">
                  <c:v>45422</c:v>
                </c:pt>
                <c:pt idx="478">
                  <c:v>45429</c:v>
                </c:pt>
                <c:pt idx="479">
                  <c:v>45436</c:v>
                </c:pt>
                <c:pt idx="480">
                  <c:v>45443</c:v>
                </c:pt>
                <c:pt idx="481">
                  <c:v>45450</c:v>
                </c:pt>
                <c:pt idx="482">
                  <c:v>45457</c:v>
                </c:pt>
                <c:pt idx="483">
                  <c:v>45464</c:v>
                </c:pt>
                <c:pt idx="484">
                  <c:v>45471</c:v>
                </c:pt>
                <c:pt idx="485">
                  <c:v>45478</c:v>
                </c:pt>
                <c:pt idx="486">
                  <c:v>45485</c:v>
                </c:pt>
                <c:pt idx="487">
                  <c:v>45492</c:v>
                </c:pt>
                <c:pt idx="488">
                  <c:v>45499</c:v>
                </c:pt>
                <c:pt idx="489">
                  <c:v>45506</c:v>
                </c:pt>
                <c:pt idx="490">
                  <c:v>45513</c:v>
                </c:pt>
                <c:pt idx="491">
                  <c:v>45520</c:v>
                </c:pt>
                <c:pt idx="492">
                  <c:v>45527</c:v>
                </c:pt>
                <c:pt idx="493">
                  <c:v>45534</c:v>
                </c:pt>
                <c:pt idx="494">
                  <c:v>45541</c:v>
                </c:pt>
                <c:pt idx="495">
                  <c:v>45548</c:v>
                </c:pt>
                <c:pt idx="496">
                  <c:v>45555</c:v>
                </c:pt>
                <c:pt idx="497">
                  <c:v>45562</c:v>
                </c:pt>
                <c:pt idx="498">
                  <c:v>45569</c:v>
                </c:pt>
                <c:pt idx="499">
                  <c:v>45576</c:v>
                </c:pt>
                <c:pt idx="500">
                  <c:v>45583</c:v>
                </c:pt>
                <c:pt idx="501">
                  <c:v>45590</c:v>
                </c:pt>
                <c:pt idx="502">
                  <c:v>45597</c:v>
                </c:pt>
                <c:pt idx="503">
                  <c:v>45604</c:v>
                </c:pt>
                <c:pt idx="504">
                  <c:v>45611</c:v>
                </c:pt>
                <c:pt idx="505">
                  <c:v>45618</c:v>
                </c:pt>
                <c:pt idx="506">
                  <c:v>45625</c:v>
                </c:pt>
                <c:pt idx="507">
                  <c:v>45632</c:v>
                </c:pt>
                <c:pt idx="508">
                  <c:v>45639</c:v>
                </c:pt>
                <c:pt idx="509">
                  <c:v>45646</c:v>
                </c:pt>
                <c:pt idx="510">
                  <c:v>45653</c:v>
                </c:pt>
                <c:pt idx="511">
                  <c:v>45660</c:v>
                </c:pt>
                <c:pt idx="512">
                  <c:v>45667</c:v>
                </c:pt>
                <c:pt idx="513">
                  <c:v>45674</c:v>
                </c:pt>
                <c:pt idx="514">
                  <c:v>45681</c:v>
                </c:pt>
                <c:pt idx="515">
                  <c:v>45688</c:v>
                </c:pt>
                <c:pt idx="516">
                  <c:v>45695</c:v>
                </c:pt>
                <c:pt idx="517">
                  <c:v>45702</c:v>
                </c:pt>
                <c:pt idx="518">
                  <c:v>45709</c:v>
                </c:pt>
                <c:pt idx="519">
                  <c:v>45716</c:v>
                </c:pt>
                <c:pt idx="520">
                  <c:v>45723</c:v>
                </c:pt>
                <c:pt idx="521">
                  <c:v>45730</c:v>
                </c:pt>
                <c:pt idx="522">
                  <c:v>45737</c:v>
                </c:pt>
                <c:pt idx="523">
                  <c:v>45744</c:v>
                </c:pt>
                <c:pt idx="524">
                  <c:v>45751</c:v>
                </c:pt>
                <c:pt idx="525">
                  <c:v>45758</c:v>
                </c:pt>
                <c:pt idx="526">
                  <c:v>45765</c:v>
                </c:pt>
                <c:pt idx="527">
                  <c:v>45772</c:v>
                </c:pt>
                <c:pt idx="528">
                  <c:v>45779</c:v>
                </c:pt>
                <c:pt idx="529">
                  <c:v>45786</c:v>
                </c:pt>
                <c:pt idx="530">
                  <c:v>45793</c:v>
                </c:pt>
                <c:pt idx="531">
                  <c:v>45800</c:v>
                </c:pt>
                <c:pt idx="532">
                  <c:v>45807</c:v>
                </c:pt>
                <c:pt idx="533">
                  <c:v>45814</c:v>
                </c:pt>
                <c:pt idx="534">
                  <c:v>45821</c:v>
                </c:pt>
                <c:pt idx="535">
                  <c:v>45828</c:v>
                </c:pt>
                <c:pt idx="536">
                  <c:v>45835</c:v>
                </c:pt>
                <c:pt idx="537">
                  <c:v>45842</c:v>
                </c:pt>
                <c:pt idx="538">
                  <c:v>45849</c:v>
                </c:pt>
                <c:pt idx="539">
                  <c:v>45856</c:v>
                </c:pt>
                <c:pt idx="540">
                  <c:v>45863</c:v>
                </c:pt>
                <c:pt idx="541">
                  <c:v>45870</c:v>
                </c:pt>
                <c:pt idx="542">
                  <c:v>45877</c:v>
                </c:pt>
                <c:pt idx="543">
                  <c:v>45884</c:v>
                </c:pt>
                <c:pt idx="544">
                  <c:v>45891</c:v>
                </c:pt>
                <c:pt idx="545">
                  <c:v>45898</c:v>
                </c:pt>
                <c:pt idx="546">
                  <c:v>45905</c:v>
                </c:pt>
                <c:pt idx="547">
                  <c:v>45912</c:v>
                </c:pt>
                <c:pt idx="548">
                  <c:v>45919</c:v>
                </c:pt>
                <c:pt idx="549">
                  <c:v>45926</c:v>
                </c:pt>
                <c:pt idx="550">
                  <c:v>45933</c:v>
                </c:pt>
                <c:pt idx="551">
                  <c:v>45940</c:v>
                </c:pt>
                <c:pt idx="552">
                  <c:v>45947</c:v>
                </c:pt>
                <c:pt idx="553">
                  <c:v>45954</c:v>
                </c:pt>
                <c:pt idx="554">
                  <c:v>45961</c:v>
                </c:pt>
                <c:pt idx="555">
                  <c:v>45968</c:v>
                </c:pt>
                <c:pt idx="556">
                  <c:v>45975</c:v>
                </c:pt>
                <c:pt idx="557">
                  <c:v>45982</c:v>
                </c:pt>
                <c:pt idx="558">
                  <c:v>45989</c:v>
                </c:pt>
                <c:pt idx="559">
                  <c:v>45996</c:v>
                </c:pt>
                <c:pt idx="560">
                  <c:v>46003</c:v>
                </c:pt>
                <c:pt idx="561">
                  <c:v>46010</c:v>
                </c:pt>
                <c:pt idx="562">
                  <c:v>46017</c:v>
                </c:pt>
                <c:pt idx="563">
                  <c:v>46024</c:v>
                </c:pt>
                <c:pt idx="564">
                  <c:v>46031</c:v>
                </c:pt>
              </c:numCache>
            </c:numRef>
          </c:cat>
          <c:val>
            <c:numRef>
              <c:f>Credit!$AC$14:$AC$576</c:f>
              <c:numCache>
                <c:formatCode>0.00%</c:formatCode>
                <c:ptCount val="563"/>
                <c:pt idx="0">
                  <c:v>0</c:v>
                </c:pt>
                <c:pt idx="1">
                  <c:v>0.44258942896682485</c:v>
                </c:pt>
                <c:pt idx="2">
                  <c:v>0.49040359504770747</c:v>
                </c:pt>
                <c:pt idx="3">
                  <c:v>0.4585737904222385</c:v>
                </c:pt>
                <c:pt idx="4">
                  <c:v>0.50439704620764914</c:v>
                </c:pt>
                <c:pt idx="5">
                  <c:v>0.58663456582421591</c:v>
                </c:pt>
                <c:pt idx="6">
                  <c:v>0.580652278604876</c:v>
                </c:pt>
                <c:pt idx="7">
                  <c:v>0.51352915102446517</c:v>
                </c:pt>
                <c:pt idx="8">
                  <c:v>0.50276480136547097</c:v>
                </c:pt>
                <c:pt idx="9">
                  <c:v>0.13930530560673984</c:v>
                </c:pt>
                <c:pt idx="10">
                  <c:v>0.15167374944817608</c:v>
                </c:pt>
                <c:pt idx="11">
                  <c:v>0.12443643512952524</c:v>
                </c:pt>
                <c:pt idx="12">
                  <c:v>0.13441403450328837</c:v>
                </c:pt>
                <c:pt idx="13">
                  <c:v>0.39107627230275582</c:v>
                </c:pt>
                <c:pt idx="14">
                  <c:v>0.3796902423209525</c:v>
                </c:pt>
                <c:pt idx="15">
                  <c:v>0.27246251464015764</c:v>
                </c:pt>
                <c:pt idx="16">
                  <c:v>0.27142938868781896</c:v>
                </c:pt>
                <c:pt idx="17">
                  <c:v>0.25912761599237116</c:v>
                </c:pt>
                <c:pt idx="18">
                  <c:v>0.22057123967906675</c:v>
                </c:pt>
                <c:pt idx="19">
                  <c:v>0.2177591845062056</c:v>
                </c:pt>
                <c:pt idx="20">
                  <c:v>0.19186282035422503</c:v>
                </c:pt>
                <c:pt idx="21">
                  <c:v>0.24440428078376308</c:v>
                </c:pt>
                <c:pt idx="22">
                  <c:v>9.3729133804500625E-2</c:v>
                </c:pt>
                <c:pt idx="23">
                  <c:v>9.8399959423854058E-2</c:v>
                </c:pt>
                <c:pt idx="24">
                  <c:v>3.4916738098561807E-2</c:v>
                </c:pt>
                <c:pt idx="25">
                  <c:v>1.7680413917350542E-2</c:v>
                </c:pt>
                <c:pt idx="26">
                  <c:v>0.16217982386725122</c:v>
                </c:pt>
                <c:pt idx="27">
                  <c:v>0.13564648459404033</c:v>
                </c:pt>
                <c:pt idx="28">
                  <c:v>0.16145165057474634</c:v>
                </c:pt>
                <c:pt idx="29">
                  <c:v>0.14488617853420241</c:v>
                </c:pt>
                <c:pt idx="30">
                  <c:v>-1.3528982467356787E-3</c:v>
                </c:pt>
                <c:pt idx="31">
                  <c:v>-2.0914461485303921E-2</c:v>
                </c:pt>
                <c:pt idx="32">
                  <c:v>-1.6482742422398704E-2</c:v>
                </c:pt>
                <c:pt idx="33">
                  <c:v>1.0335714261173062E-3</c:v>
                </c:pt>
                <c:pt idx="34">
                  <c:v>-3.9226101240412002E-2</c:v>
                </c:pt>
                <c:pt idx="35">
                  <c:v>1.247707783223118</c:v>
                </c:pt>
                <c:pt idx="36">
                  <c:v>1.2322621082028744</c:v>
                </c:pt>
                <c:pt idx="37">
                  <c:v>1.2691255452060577</c:v>
                </c:pt>
                <c:pt idx="38">
                  <c:v>1.2749662457536186</c:v>
                </c:pt>
                <c:pt idx="39">
                  <c:v>1.2992018348643883</c:v>
                </c:pt>
                <c:pt idx="40">
                  <c:v>1.3659202809846105</c:v>
                </c:pt>
                <c:pt idx="41">
                  <c:v>1.4326238139166738</c:v>
                </c:pt>
                <c:pt idx="42">
                  <c:v>1.4644723420939958</c:v>
                </c:pt>
                <c:pt idx="43">
                  <c:v>1.5786076722624496</c:v>
                </c:pt>
                <c:pt idx="44">
                  <c:v>1.5957934973351526</c:v>
                </c:pt>
                <c:pt idx="45">
                  <c:v>1.5964128502622172</c:v>
                </c:pt>
                <c:pt idx="46">
                  <c:v>1.5350225851261596</c:v>
                </c:pt>
                <c:pt idx="47">
                  <c:v>1.5409776930648533</c:v>
                </c:pt>
                <c:pt idx="48">
                  <c:v>1.0442185602974263</c:v>
                </c:pt>
                <c:pt idx="49">
                  <c:v>1.0437830137051052</c:v>
                </c:pt>
                <c:pt idx="50">
                  <c:v>1.0463456260357249</c:v>
                </c:pt>
                <c:pt idx="51">
                  <c:v>1.0272060927788953</c:v>
                </c:pt>
                <c:pt idx="52">
                  <c:v>0.84262990740668076</c:v>
                </c:pt>
                <c:pt idx="53">
                  <c:v>0.85399532717961812</c:v>
                </c:pt>
                <c:pt idx="54">
                  <c:v>0.8494306785766953</c:v>
                </c:pt>
                <c:pt idx="55">
                  <c:v>0.80887934763407721</c:v>
                </c:pt>
                <c:pt idx="56">
                  <c:v>0.81810125391213595</c:v>
                </c:pt>
                <c:pt idx="57">
                  <c:v>0.80653661688233969</c:v>
                </c:pt>
                <c:pt idx="58">
                  <c:v>0.81433894932396511</c:v>
                </c:pt>
                <c:pt idx="59">
                  <c:v>0.86649584197817486</c:v>
                </c:pt>
                <c:pt idx="60">
                  <c:v>0.91093796309114583</c:v>
                </c:pt>
                <c:pt idx="61">
                  <c:v>0.69464380975595796</c:v>
                </c:pt>
                <c:pt idx="62">
                  <c:v>0.70144561619711199</c:v>
                </c:pt>
                <c:pt idx="63">
                  <c:v>0.6145852464976238</c:v>
                </c:pt>
                <c:pt idx="64">
                  <c:v>0.62181951980735528</c:v>
                </c:pt>
                <c:pt idx="65">
                  <c:v>0.96770590726630956</c:v>
                </c:pt>
                <c:pt idx="66">
                  <c:v>0.9491773101638088</c:v>
                </c:pt>
                <c:pt idx="67">
                  <c:v>0.93202083535345059</c:v>
                </c:pt>
                <c:pt idx="68">
                  <c:v>0.95271349135793948</c:v>
                </c:pt>
                <c:pt idx="69">
                  <c:v>0.86152905238341582</c:v>
                </c:pt>
                <c:pt idx="70">
                  <c:v>0.92823403719627884</c:v>
                </c:pt>
                <c:pt idx="71">
                  <c:v>0.90994305203207149</c:v>
                </c:pt>
                <c:pt idx="72">
                  <c:v>0.8931609349406503</c:v>
                </c:pt>
                <c:pt idx="73">
                  <c:v>0.87546445784452043</c:v>
                </c:pt>
                <c:pt idx="74">
                  <c:v>0.36193895777065144</c:v>
                </c:pt>
                <c:pt idx="75">
                  <c:v>0.3632328061302339</c:v>
                </c:pt>
                <c:pt idx="76">
                  <c:v>0.40884505659794185</c:v>
                </c:pt>
                <c:pt idx="77">
                  <c:v>0.3755336060107064</c:v>
                </c:pt>
                <c:pt idx="78">
                  <c:v>-8.9359066429783862E-2</c:v>
                </c:pt>
                <c:pt idx="79">
                  <c:v>-0.14092672957174748</c:v>
                </c:pt>
                <c:pt idx="80">
                  <c:v>-0.13647244206467357</c:v>
                </c:pt>
                <c:pt idx="81">
                  <c:v>-0.14195512125272269</c:v>
                </c:pt>
                <c:pt idx="82">
                  <c:v>7.3142879974271886E-3</c:v>
                </c:pt>
                <c:pt idx="83">
                  <c:v>8.3372658857236492E-2</c:v>
                </c:pt>
                <c:pt idx="84">
                  <c:v>0.11089057783072992</c:v>
                </c:pt>
                <c:pt idx="85">
                  <c:v>-3.9710582214962972E-2</c:v>
                </c:pt>
                <c:pt idx="86">
                  <c:v>-7.4512482226205559E-2</c:v>
                </c:pt>
                <c:pt idx="87">
                  <c:v>-8.1469845073477432E-3</c:v>
                </c:pt>
                <c:pt idx="88">
                  <c:v>2.5904327645008982E-2</c:v>
                </c:pt>
                <c:pt idx="89">
                  <c:v>0.11654564029827949</c:v>
                </c:pt>
                <c:pt idx="90">
                  <c:v>0.14518639105637257</c:v>
                </c:pt>
                <c:pt idx="91">
                  <c:v>0.17721988574702674</c:v>
                </c:pt>
                <c:pt idx="92">
                  <c:v>0.26939888196167439</c:v>
                </c:pt>
                <c:pt idx="93">
                  <c:v>0.28289674001245219</c:v>
                </c:pt>
                <c:pt idx="94">
                  <c:v>0.30997883092230727</c:v>
                </c:pt>
                <c:pt idx="95">
                  <c:v>0.25967916257478879</c:v>
                </c:pt>
                <c:pt idx="96">
                  <c:v>7.7366129221954349E-2</c:v>
                </c:pt>
                <c:pt idx="97">
                  <c:v>6.0879221318044671E-2</c:v>
                </c:pt>
                <c:pt idx="98">
                  <c:v>0.1495728880452217</c:v>
                </c:pt>
                <c:pt idx="99">
                  <c:v>0.1518692429878204</c:v>
                </c:pt>
                <c:pt idx="100">
                  <c:v>0.15691579813111714</c:v>
                </c:pt>
                <c:pt idx="101">
                  <c:v>0.23701255452591227</c:v>
                </c:pt>
                <c:pt idx="102">
                  <c:v>0.2399804343588629</c:v>
                </c:pt>
                <c:pt idx="103">
                  <c:v>0.24590676893379462</c:v>
                </c:pt>
                <c:pt idx="104">
                  <c:v>0.24264843379530926</c:v>
                </c:pt>
                <c:pt idx="105">
                  <c:v>0.17794114333202013</c:v>
                </c:pt>
                <c:pt idx="106">
                  <c:v>0.16110995304073661</c:v>
                </c:pt>
                <c:pt idx="107">
                  <c:v>0.14394010742975902</c:v>
                </c:pt>
                <c:pt idx="108">
                  <c:v>0.14929711856628114</c:v>
                </c:pt>
                <c:pt idx="109">
                  <c:v>0.12608046021694144</c:v>
                </c:pt>
                <c:pt idx="110">
                  <c:v>0.12666983259055117</c:v>
                </c:pt>
                <c:pt idx="111">
                  <c:v>0.21923002825964519</c:v>
                </c:pt>
                <c:pt idx="112">
                  <c:v>0.22682620407169049</c:v>
                </c:pt>
                <c:pt idx="113">
                  <c:v>0.22395617034140775</c:v>
                </c:pt>
                <c:pt idx="114">
                  <c:v>0.10815976127111918</c:v>
                </c:pt>
                <c:pt idx="115">
                  <c:v>0.45611066787797916</c:v>
                </c:pt>
                <c:pt idx="116">
                  <c:v>0.45218757319555142</c:v>
                </c:pt>
                <c:pt idx="117">
                  <c:v>0.45974959357324158</c:v>
                </c:pt>
                <c:pt idx="118">
                  <c:v>0.47554486147053071</c:v>
                </c:pt>
                <c:pt idx="119">
                  <c:v>0.47570655587204702</c:v>
                </c:pt>
                <c:pt idx="120">
                  <c:v>0.45870738275136469</c:v>
                </c:pt>
                <c:pt idx="121">
                  <c:v>0.49422636536465192</c:v>
                </c:pt>
                <c:pt idx="122">
                  <c:v>0.29603066051579108</c:v>
                </c:pt>
                <c:pt idx="123">
                  <c:v>0.30979560276384061</c:v>
                </c:pt>
                <c:pt idx="124">
                  <c:v>0.38187485300043256</c:v>
                </c:pt>
                <c:pt idx="125">
                  <c:v>0.37748241398766363</c:v>
                </c:pt>
                <c:pt idx="126">
                  <c:v>0.38619441128297771</c:v>
                </c:pt>
                <c:pt idx="127">
                  <c:v>0.40666142278733436</c:v>
                </c:pt>
                <c:pt idx="128">
                  <c:v>0.55154160081785519</c:v>
                </c:pt>
                <c:pt idx="129">
                  <c:v>0.55465906029163614</c:v>
                </c:pt>
                <c:pt idx="130">
                  <c:v>0.56268188337230141</c:v>
                </c:pt>
                <c:pt idx="131">
                  <c:v>0.25866237208368409</c:v>
                </c:pt>
                <c:pt idx="132">
                  <c:v>0.26651439134161675</c:v>
                </c:pt>
                <c:pt idx="133">
                  <c:v>0.27647391859263865</c:v>
                </c:pt>
                <c:pt idx="134">
                  <c:v>0.25643928560947449</c:v>
                </c:pt>
                <c:pt idx="135">
                  <c:v>5.1945583063900451E-2</c:v>
                </c:pt>
                <c:pt idx="136">
                  <c:v>3.884492157468996E-2</c:v>
                </c:pt>
                <c:pt idx="137">
                  <c:v>-0.1190134538613959</c:v>
                </c:pt>
                <c:pt idx="138">
                  <c:v>-0.13215906862466673</c:v>
                </c:pt>
                <c:pt idx="139">
                  <c:v>-0.14058966782962382</c:v>
                </c:pt>
                <c:pt idx="140">
                  <c:v>-8.2740030733912867E-2</c:v>
                </c:pt>
                <c:pt idx="141">
                  <c:v>-0.59412865417999339</c:v>
                </c:pt>
                <c:pt idx="142">
                  <c:v>-0.60886327384387395</c:v>
                </c:pt>
                <c:pt idx="143">
                  <c:v>-0.61628405847011603</c:v>
                </c:pt>
                <c:pt idx="144">
                  <c:v>-0.37914489961732606</c:v>
                </c:pt>
                <c:pt idx="145">
                  <c:v>-0.37436328489006038</c:v>
                </c:pt>
                <c:pt idx="146">
                  <c:v>-0.37474634538602081</c:v>
                </c:pt>
                <c:pt idx="147">
                  <c:v>-0.37879667465531119</c:v>
                </c:pt>
                <c:pt idx="148">
                  <c:v>1.0088478134396437</c:v>
                </c:pt>
                <c:pt idx="149">
                  <c:v>1.0033491824437561</c:v>
                </c:pt>
                <c:pt idx="150">
                  <c:v>1.0149207576966846</c:v>
                </c:pt>
                <c:pt idx="151">
                  <c:v>1.0006129618015087</c:v>
                </c:pt>
                <c:pt idx="152">
                  <c:v>1.0012648561659943</c:v>
                </c:pt>
                <c:pt idx="153">
                  <c:v>0.92964686049272038</c:v>
                </c:pt>
                <c:pt idx="154">
                  <c:v>0.91576608779684077</c:v>
                </c:pt>
                <c:pt idx="155">
                  <c:v>0.92596979462835383</c:v>
                </c:pt>
                <c:pt idx="156">
                  <c:v>0.90504009705828337</c:v>
                </c:pt>
                <c:pt idx="157">
                  <c:v>1.0374213742409373</c:v>
                </c:pt>
                <c:pt idx="158">
                  <c:v>1.038280615115895</c:v>
                </c:pt>
                <c:pt idx="159">
                  <c:v>1.0578974603043216</c:v>
                </c:pt>
                <c:pt idx="160">
                  <c:v>1.0620896149290737</c:v>
                </c:pt>
                <c:pt idx="161">
                  <c:v>-0.21522822041764153</c:v>
                </c:pt>
                <c:pt idx="162">
                  <c:v>-0.21189985401148986</c:v>
                </c:pt>
                <c:pt idx="163">
                  <c:v>-0.19401064588240746</c:v>
                </c:pt>
                <c:pt idx="164">
                  <c:v>-0.17955878498362601</c:v>
                </c:pt>
                <c:pt idx="165">
                  <c:v>-0.21845808145126072</c:v>
                </c:pt>
                <c:pt idx="166">
                  <c:v>-0.213970899614705</c:v>
                </c:pt>
                <c:pt idx="167">
                  <c:v>-0.16316860857803059</c:v>
                </c:pt>
                <c:pt idx="168">
                  <c:v>-0.14838301107587387</c:v>
                </c:pt>
                <c:pt idx="169">
                  <c:v>-5.4580236031123622E-2</c:v>
                </c:pt>
                <c:pt idx="170">
                  <c:v>-0.13597565776247639</c:v>
                </c:pt>
                <c:pt idx="171">
                  <c:v>-0.1133409121562139</c:v>
                </c:pt>
                <c:pt idx="172">
                  <c:v>-0.15651236297819424</c:v>
                </c:pt>
                <c:pt idx="173">
                  <c:v>-0.1175661960829224</c:v>
                </c:pt>
                <c:pt idx="174">
                  <c:v>0.30954645589257029</c:v>
                </c:pt>
                <c:pt idx="175">
                  <c:v>0.32409960051119335</c:v>
                </c:pt>
                <c:pt idx="176">
                  <c:v>0.30097960127944789</c:v>
                </c:pt>
                <c:pt idx="177">
                  <c:v>0.30490936319770162</c:v>
                </c:pt>
                <c:pt idx="178">
                  <c:v>0.20981360871817797</c:v>
                </c:pt>
                <c:pt idx="179">
                  <c:v>0.16715630845320376</c:v>
                </c:pt>
                <c:pt idx="180">
                  <c:v>9.169454583906228E-2</c:v>
                </c:pt>
                <c:pt idx="181">
                  <c:v>8.5572536629594589E-2</c:v>
                </c:pt>
                <c:pt idx="182">
                  <c:v>-0.66742937495971766</c:v>
                </c:pt>
                <c:pt idx="183">
                  <c:v>-0.6438319842610698</c:v>
                </c:pt>
                <c:pt idx="184">
                  <c:v>-0.4933468069668801</c:v>
                </c:pt>
                <c:pt idx="185">
                  <c:v>-0.44290674654131001</c:v>
                </c:pt>
                <c:pt idx="186">
                  <c:v>-0.50948436310279555</c:v>
                </c:pt>
                <c:pt idx="187">
                  <c:v>-0.5386643039771406</c:v>
                </c:pt>
                <c:pt idx="188">
                  <c:v>-0.53798113923012725</c:v>
                </c:pt>
                <c:pt idx="189">
                  <c:v>-0.48598628964258767</c:v>
                </c:pt>
                <c:pt idx="190">
                  <c:v>-0.47195553505246057</c:v>
                </c:pt>
                <c:pt idx="191">
                  <c:v>-0.17215939576148553</c:v>
                </c:pt>
                <c:pt idx="192">
                  <c:v>-0.16406000534493004</c:v>
                </c:pt>
                <c:pt idx="193">
                  <c:v>-5.730069782406582E-2</c:v>
                </c:pt>
                <c:pt idx="194">
                  <c:v>-5.1985638889797486E-2</c:v>
                </c:pt>
                <c:pt idx="195">
                  <c:v>0.57892473323418803</c:v>
                </c:pt>
                <c:pt idx="196">
                  <c:v>0.60670252595321661</c:v>
                </c:pt>
                <c:pt idx="197">
                  <c:v>0.45114607719969679</c:v>
                </c:pt>
                <c:pt idx="198">
                  <c:v>0.42524391324140959</c:v>
                </c:pt>
                <c:pt idx="199">
                  <c:v>0.37812528311419158</c:v>
                </c:pt>
                <c:pt idx="200">
                  <c:v>0.45495157356123206</c:v>
                </c:pt>
                <c:pt idx="201">
                  <c:v>0.40189874789285501</c:v>
                </c:pt>
                <c:pt idx="202">
                  <c:v>0.44995144201996712</c:v>
                </c:pt>
                <c:pt idx="203">
                  <c:v>0.36985164101626883</c:v>
                </c:pt>
                <c:pt idx="204">
                  <c:v>0.19506127772555829</c:v>
                </c:pt>
                <c:pt idx="205">
                  <c:v>0.11644994422121445</c:v>
                </c:pt>
                <c:pt idx="206">
                  <c:v>3.3065854572422157E-2</c:v>
                </c:pt>
                <c:pt idx="207">
                  <c:v>1.4122368704490872E-2</c:v>
                </c:pt>
                <c:pt idx="208">
                  <c:v>6.0887541365535876E-2</c:v>
                </c:pt>
                <c:pt idx="209">
                  <c:v>1.4411610222777638E-2</c:v>
                </c:pt>
                <c:pt idx="210">
                  <c:v>-9.6513902034938738E-3</c:v>
                </c:pt>
                <c:pt idx="211">
                  <c:v>-1.370213847590014E-2</c:v>
                </c:pt>
                <c:pt idx="212">
                  <c:v>-6.9499104253337218E-2</c:v>
                </c:pt>
                <c:pt idx="213">
                  <c:v>-0.13471296704424474</c:v>
                </c:pt>
                <c:pt idx="214">
                  <c:v>-0.10204053401058243</c:v>
                </c:pt>
                <c:pt idx="215">
                  <c:v>-0.15356888824064774</c:v>
                </c:pt>
                <c:pt idx="216">
                  <c:v>-0.1208871545041392</c:v>
                </c:pt>
                <c:pt idx="217">
                  <c:v>-0.17557737924508324</c:v>
                </c:pt>
                <c:pt idx="218">
                  <c:v>-0.14533301994485179</c:v>
                </c:pt>
                <c:pt idx="219">
                  <c:v>-0.12637758063447171</c:v>
                </c:pt>
                <c:pt idx="220">
                  <c:v>-0.12474176980249704</c:v>
                </c:pt>
                <c:pt idx="221">
                  <c:v>-0.17630416825592685</c:v>
                </c:pt>
                <c:pt idx="222">
                  <c:v>-7.8830961797235019E-2</c:v>
                </c:pt>
                <c:pt idx="223">
                  <c:v>-7.883789632179794E-2</c:v>
                </c:pt>
                <c:pt idx="224">
                  <c:v>-8.845712327682162E-2</c:v>
                </c:pt>
                <c:pt idx="225">
                  <c:v>8.589956648681546E-2</c:v>
                </c:pt>
                <c:pt idx="226">
                  <c:v>0.20460392898617094</c:v>
                </c:pt>
                <c:pt idx="227">
                  <c:v>0.21131615726372976</c:v>
                </c:pt>
                <c:pt idx="228">
                  <c:v>7.6662161655141947E-2</c:v>
                </c:pt>
                <c:pt idx="229">
                  <c:v>3.0694606230263884E-2</c:v>
                </c:pt>
                <c:pt idx="230">
                  <c:v>0.99551014054040265</c:v>
                </c:pt>
                <c:pt idx="231">
                  <c:v>0.99480177007590054</c:v>
                </c:pt>
                <c:pt idx="232">
                  <c:v>1.0234101969124867</c:v>
                </c:pt>
                <c:pt idx="233">
                  <c:v>1.0782304998245154</c:v>
                </c:pt>
                <c:pt idx="234">
                  <c:v>1.2022404997377871</c:v>
                </c:pt>
                <c:pt idx="235">
                  <c:v>1.0723169802154755</c:v>
                </c:pt>
                <c:pt idx="236">
                  <c:v>1.0747426871616965</c:v>
                </c:pt>
                <c:pt idx="237">
                  <c:v>0.4345284152051751</c:v>
                </c:pt>
                <c:pt idx="238">
                  <c:v>0.40920591114451277</c:v>
                </c:pt>
                <c:pt idx="239">
                  <c:v>0.22258954145626214</c:v>
                </c:pt>
                <c:pt idx="240">
                  <c:v>0.25321264060234444</c:v>
                </c:pt>
                <c:pt idx="241">
                  <c:v>0.49449758411690153</c:v>
                </c:pt>
                <c:pt idx="242">
                  <c:v>0.57619579833264323</c:v>
                </c:pt>
                <c:pt idx="243">
                  <c:v>-0.30458358823083498</c:v>
                </c:pt>
                <c:pt idx="244">
                  <c:v>0.15401177168917796</c:v>
                </c:pt>
                <c:pt idx="245">
                  <c:v>0.13347122632374475</c:v>
                </c:pt>
                <c:pt idx="246">
                  <c:v>0.12624043191556392</c:v>
                </c:pt>
                <c:pt idx="247">
                  <c:v>0.14676032475048839</c:v>
                </c:pt>
                <c:pt idx="248">
                  <c:v>0.40496384313627476</c:v>
                </c:pt>
                <c:pt idx="249">
                  <c:v>0.41743333565078855</c:v>
                </c:pt>
                <c:pt idx="250">
                  <c:v>1.0030615833420795</c:v>
                </c:pt>
                <c:pt idx="251">
                  <c:v>0.97020558694220749</c:v>
                </c:pt>
                <c:pt idx="252">
                  <c:v>0.96295744482553147</c:v>
                </c:pt>
                <c:pt idx="253">
                  <c:v>0.96537055207723454</c:v>
                </c:pt>
                <c:pt idx="254">
                  <c:v>0.89779976171100162</c:v>
                </c:pt>
                <c:pt idx="255">
                  <c:v>0.88878995466944533</c:v>
                </c:pt>
                <c:pt idx="256">
                  <c:v>0.90979030394308025</c:v>
                </c:pt>
                <c:pt idx="257">
                  <c:v>0.50091191900134802</c:v>
                </c:pt>
                <c:pt idx="258">
                  <c:v>0.49014459160834523</c:v>
                </c:pt>
                <c:pt idx="259">
                  <c:v>0.45757541664596918</c:v>
                </c:pt>
                <c:pt idx="260">
                  <c:v>0.41445766830389308</c:v>
                </c:pt>
                <c:pt idx="261">
                  <c:v>0.16100921957674949</c:v>
                </c:pt>
                <c:pt idx="262">
                  <c:v>0.13934915815526863</c:v>
                </c:pt>
                <c:pt idx="263">
                  <c:v>0.1837075362621306</c:v>
                </c:pt>
                <c:pt idx="264">
                  <c:v>0.15639840490114182</c:v>
                </c:pt>
                <c:pt idx="265">
                  <c:v>0.17702178149001727</c:v>
                </c:pt>
                <c:pt idx="266">
                  <c:v>0.13607489309757795</c:v>
                </c:pt>
                <c:pt idx="267">
                  <c:v>0.11896166374106761</c:v>
                </c:pt>
                <c:pt idx="268">
                  <c:v>0.11488486917174673</c:v>
                </c:pt>
                <c:pt idx="269">
                  <c:v>9.1847253820496785E-2</c:v>
                </c:pt>
                <c:pt idx="270">
                  <c:v>0.1288816926100404</c:v>
                </c:pt>
                <c:pt idx="271">
                  <c:v>0.13292092843258402</c:v>
                </c:pt>
                <c:pt idx="272">
                  <c:v>0.14516458002264643</c:v>
                </c:pt>
                <c:pt idx="273">
                  <c:v>0.14481345724046174</c:v>
                </c:pt>
                <c:pt idx="274">
                  <c:v>0.18885229276883433</c:v>
                </c:pt>
                <c:pt idx="275">
                  <c:v>0.21714112892460427</c:v>
                </c:pt>
                <c:pt idx="276">
                  <c:v>0.30426700795652034</c:v>
                </c:pt>
                <c:pt idx="277">
                  <c:v>0.36163274483467317</c:v>
                </c:pt>
                <c:pt idx="278">
                  <c:v>0.39284222341958236</c:v>
                </c:pt>
                <c:pt idx="279">
                  <c:v>0.43157807566504525</c:v>
                </c:pt>
                <c:pt idx="280">
                  <c:v>0.46059604645044566</c:v>
                </c:pt>
                <c:pt idx="281">
                  <c:v>0.50613426221715052</c:v>
                </c:pt>
                <c:pt idx="282">
                  <c:v>0.5678115299330122</c:v>
                </c:pt>
                <c:pt idx="283">
                  <c:v>0.53900226159492326</c:v>
                </c:pt>
                <c:pt idx="284">
                  <c:v>0.54588909470959546</c:v>
                </c:pt>
                <c:pt idx="285">
                  <c:v>0.56043531270849067</c:v>
                </c:pt>
                <c:pt idx="286">
                  <c:v>0.57364062288954265</c:v>
                </c:pt>
                <c:pt idx="287">
                  <c:v>0.42861673476803214</c:v>
                </c:pt>
                <c:pt idx="288">
                  <c:v>0.44336195666858236</c:v>
                </c:pt>
                <c:pt idx="289">
                  <c:v>0.45502613994663216</c:v>
                </c:pt>
                <c:pt idx="290">
                  <c:v>0.47051027245830201</c:v>
                </c:pt>
                <c:pt idx="291">
                  <c:v>0.40472113256948661</c:v>
                </c:pt>
                <c:pt idx="292">
                  <c:v>0.3954778246646305</c:v>
                </c:pt>
                <c:pt idx="293">
                  <c:v>0.39314207013669289</c:v>
                </c:pt>
                <c:pt idx="294">
                  <c:v>0.34655003555873909</c:v>
                </c:pt>
                <c:pt idx="295">
                  <c:v>0.3082783005598847</c:v>
                </c:pt>
                <c:pt idx="296">
                  <c:v>0.283928840444373</c:v>
                </c:pt>
                <c:pt idx="297">
                  <c:v>0.29178058071029195</c:v>
                </c:pt>
                <c:pt idx="298">
                  <c:v>0.23389684758138005</c:v>
                </c:pt>
                <c:pt idx="299">
                  <c:v>0.18095318636157051</c:v>
                </c:pt>
                <c:pt idx="300">
                  <c:v>0.41929343502506483</c:v>
                </c:pt>
                <c:pt idx="301">
                  <c:v>0.39693017660694313</c:v>
                </c:pt>
                <c:pt idx="302">
                  <c:v>0.35804700853473076</c:v>
                </c:pt>
                <c:pt idx="303">
                  <c:v>0.3079833431987874</c:v>
                </c:pt>
                <c:pt idx="304">
                  <c:v>0.64301714182059955</c:v>
                </c:pt>
                <c:pt idx="305">
                  <c:v>0.5667246403727183</c:v>
                </c:pt>
                <c:pt idx="306">
                  <c:v>0.56062582662693727</c:v>
                </c:pt>
                <c:pt idx="307">
                  <c:v>0.51224785862098887</c:v>
                </c:pt>
                <c:pt idx="308">
                  <c:v>0.52152891118906752</c:v>
                </c:pt>
                <c:pt idx="309">
                  <c:v>0.47155762291113718</c:v>
                </c:pt>
                <c:pt idx="310">
                  <c:v>0.46208850683013442</c:v>
                </c:pt>
                <c:pt idx="311">
                  <c:v>0.4988463743771353</c:v>
                </c:pt>
                <c:pt idx="312">
                  <c:v>0.52373084040502782</c:v>
                </c:pt>
                <c:pt idx="313">
                  <c:v>0.38303560926009694</c:v>
                </c:pt>
                <c:pt idx="314">
                  <c:v>0.40668451333628514</c:v>
                </c:pt>
                <c:pt idx="315">
                  <c:v>0.41383272646392694</c:v>
                </c:pt>
                <c:pt idx="316">
                  <c:v>0.46302445396946396</c:v>
                </c:pt>
                <c:pt idx="317">
                  <c:v>-0.80636507619042486</c:v>
                </c:pt>
                <c:pt idx="318">
                  <c:v>-0.81392338835423728</c:v>
                </c:pt>
                <c:pt idx="319">
                  <c:v>-0.82450084158921066</c:v>
                </c:pt>
                <c:pt idx="320">
                  <c:v>-0.74351032098945591</c:v>
                </c:pt>
                <c:pt idx="321">
                  <c:v>-0.74446990485074871</c:v>
                </c:pt>
                <c:pt idx="322">
                  <c:v>-0.51463437198399931</c:v>
                </c:pt>
                <c:pt idx="323">
                  <c:v>-0.51115360774299068</c:v>
                </c:pt>
                <c:pt idx="324">
                  <c:v>-0.5002308752288378</c:v>
                </c:pt>
                <c:pt idx="325">
                  <c:v>-0.49574099258340731</c:v>
                </c:pt>
                <c:pt idx="326">
                  <c:v>-0.51123668648436293</c:v>
                </c:pt>
                <c:pt idx="327">
                  <c:v>-0.50364316632411199</c:v>
                </c:pt>
                <c:pt idx="328">
                  <c:v>-0.51595627317890813</c:v>
                </c:pt>
                <c:pt idx="329">
                  <c:v>-0.53654260561601241</c:v>
                </c:pt>
                <c:pt idx="330">
                  <c:v>0.41016794268426282</c:v>
                </c:pt>
                <c:pt idx="331">
                  <c:v>0.38014439751235657</c:v>
                </c:pt>
                <c:pt idx="332">
                  <c:v>0.42699391020859817</c:v>
                </c:pt>
                <c:pt idx="333">
                  <c:v>0.42982333449177657</c:v>
                </c:pt>
                <c:pt idx="334">
                  <c:v>0.44101380475108104</c:v>
                </c:pt>
                <c:pt idx="335">
                  <c:v>0.24878134852646516</c:v>
                </c:pt>
                <c:pt idx="336">
                  <c:v>0.24677815340723905</c:v>
                </c:pt>
                <c:pt idx="337">
                  <c:v>0.36197641235502698</c:v>
                </c:pt>
                <c:pt idx="338">
                  <c:v>0.36360365247505533</c:v>
                </c:pt>
                <c:pt idx="339">
                  <c:v>0.33372537320857326</c:v>
                </c:pt>
                <c:pt idx="340">
                  <c:v>0.31977033964791673</c:v>
                </c:pt>
                <c:pt idx="341">
                  <c:v>0.30935736328632696</c:v>
                </c:pt>
                <c:pt idx="342">
                  <c:v>0.23818943730944647</c:v>
                </c:pt>
                <c:pt idx="343">
                  <c:v>0.25323474196702378</c:v>
                </c:pt>
                <c:pt idx="344">
                  <c:v>0.36076587815794586</c:v>
                </c:pt>
                <c:pt idx="345">
                  <c:v>0.31525471957968365</c:v>
                </c:pt>
                <c:pt idx="346">
                  <c:v>0.28840298709831969</c:v>
                </c:pt>
                <c:pt idx="347">
                  <c:v>0.27436347827028612</c:v>
                </c:pt>
                <c:pt idx="348">
                  <c:v>0.30008386840527884</c:v>
                </c:pt>
                <c:pt idx="349">
                  <c:v>0.28781209290707815</c:v>
                </c:pt>
                <c:pt idx="350">
                  <c:v>0.15114145420540737</c:v>
                </c:pt>
                <c:pt idx="351">
                  <c:v>0.12753539271607706</c:v>
                </c:pt>
                <c:pt idx="352">
                  <c:v>0.1883551907975502</c:v>
                </c:pt>
                <c:pt idx="353">
                  <c:v>0.18858561434544513</c:v>
                </c:pt>
                <c:pt idx="354">
                  <c:v>0.20615434190502255</c:v>
                </c:pt>
                <c:pt idx="355">
                  <c:v>0.27321884488400439</c:v>
                </c:pt>
                <c:pt idx="356">
                  <c:v>0.29952279072449506</c:v>
                </c:pt>
                <c:pt idx="357">
                  <c:v>0.18271499433296676</c:v>
                </c:pt>
                <c:pt idx="358">
                  <c:v>0.1816047191071424</c:v>
                </c:pt>
                <c:pt idx="359">
                  <c:v>0.17710574047816194</c:v>
                </c:pt>
                <c:pt idx="360">
                  <c:v>0.15745300945328322</c:v>
                </c:pt>
                <c:pt idx="361">
                  <c:v>0.15751699202712535</c:v>
                </c:pt>
                <c:pt idx="362">
                  <c:v>0.15040060546061301</c:v>
                </c:pt>
                <c:pt idx="363">
                  <c:v>0.14327303857627913</c:v>
                </c:pt>
                <c:pt idx="364">
                  <c:v>0.13992855215625244</c:v>
                </c:pt>
                <c:pt idx="365">
                  <c:v>0.12959697665299555</c:v>
                </c:pt>
                <c:pt idx="366">
                  <c:v>9.9501640702746308E-2</c:v>
                </c:pt>
                <c:pt idx="367">
                  <c:v>8.1403697555168908E-2</c:v>
                </c:pt>
                <c:pt idx="368">
                  <c:v>5.1864124520093709E-2</c:v>
                </c:pt>
                <c:pt idx="369">
                  <c:v>3.8788603839450812E-2</c:v>
                </c:pt>
                <c:pt idx="370">
                  <c:v>0.14436300341565092</c:v>
                </c:pt>
                <c:pt idx="371">
                  <c:v>0.13534913087267592</c:v>
                </c:pt>
                <c:pt idx="372">
                  <c:v>4.5300697343605163E-3</c:v>
                </c:pt>
                <c:pt idx="373">
                  <c:v>8.3364973555855888E-3</c:v>
                </c:pt>
                <c:pt idx="374">
                  <c:v>3.0492691331192923E-2</c:v>
                </c:pt>
                <c:pt idx="375">
                  <c:v>4.0165968325713397E-2</c:v>
                </c:pt>
                <c:pt idx="376">
                  <c:v>5.6006492699695445E-2</c:v>
                </c:pt>
                <c:pt idx="377">
                  <c:v>6.5618963990094342E-2</c:v>
                </c:pt>
                <c:pt idx="378">
                  <c:v>7.838575036410271E-2</c:v>
                </c:pt>
                <c:pt idx="379">
                  <c:v>8.2588906055572731E-2</c:v>
                </c:pt>
                <c:pt idx="380">
                  <c:v>9.6918268556182047E-2</c:v>
                </c:pt>
                <c:pt idx="381">
                  <c:v>7.9373633643876257E-2</c:v>
                </c:pt>
                <c:pt idx="382">
                  <c:v>4.5792261139904936E-2</c:v>
                </c:pt>
                <c:pt idx="383">
                  <c:v>5.4001915943003527E-2</c:v>
                </c:pt>
                <c:pt idx="384">
                  <c:v>5.7830212720326873E-2</c:v>
                </c:pt>
                <c:pt idx="385">
                  <c:v>0.19445885796635842</c:v>
                </c:pt>
                <c:pt idx="386">
                  <c:v>0.19713934002698782</c:v>
                </c:pt>
                <c:pt idx="387">
                  <c:v>0.17768927633627635</c:v>
                </c:pt>
                <c:pt idx="388">
                  <c:v>0.18241598980314555</c:v>
                </c:pt>
                <c:pt idx="389">
                  <c:v>0.19331459081518404</c:v>
                </c:pt>
                <c:pt idx="390">
                  <c:v>0.19039757503210006</c:v>
                </c:pt>
                <c:pt idx="391">
                  <c:v>0.18098601371159212</c:v>
                </c:pt>
                <c:pt idx="392">
                  <c:v>0.18380083288116952</c:v>
                </c:pt>
                <c:pt idx="393">
                  <c:v>0.16839031383034711</c:v>
                </c:pt>
                <c:pt idx="394">
                  <c:v>0.19106287174112552</c:v>
                </c:pt>
                <c:pt idx="395">
                  <c:v>0.24057928475286683</c:v>
                </c:pt>
                <c:pt idx="396">
                  <c:v>0.20467830667300116</c:v>
                </c:pt>
                <c:pt idx="397">
                  <c:v>0.20954532127974712</c:v>
                </c:pt>
                <c:pt idx="398">
                  <c:v>0.21145410393330713</c:v>
                </c:pt>
                <c:pt idx="399">
                  <c:v>0.22251970473877236</c:v>
                </c:pt>
                <c:pt idx="400">
                  <c:v>0.2311479691492565</c:v>
                </c:pt>
                <c:pt idx="401">
                  <c:v>0.23656408654400163</c:v>
                </c:pt>
                <c:pt idx="402">
                  <c:v>0.23045379360178361</c:v>
                </c:pt>
                <c:pt idx="403">
                  <c:v>0.23145910319545196</c:v>
                </c:pt>
                <c:pt idx="404">
                  <c:v>0.24232964426253309</c:v>
                </c:pt>
                <c:pt idx="405">
                  <c:v>0.24417032530127022</c:v>
                </c:pt>
                <c:pt idx="406">
                  <c:v>0.26243156702921377</c:v>
                </c:pt>
                <c:pt idx="407">
                  <c:v>0.29870160153065023</c:v>
                </c:pt>
                <c:pt idx="408">
                  <c:v>0.3075494548988808</c:v>
                </c:pt>
                <c:pt idx="409">
                  <c:v>0.29995855787245218</c:v>
                </c:pt>
                <c:pt idx="410">
                  <c:v>0.31188829897996029</c:v>
                </c:pt>
                <c:pt idx="411">
                  <c:v>0.32068971684677133</c:v>
                </c:pt>
                <c:pt idx="412">
                  <c:v>0.31063004319737697</c:v>
                </c:pt>
                <c:pt idx="413">
                  <c:v>0.29212307560170447</c:v>
                </c:pt>
                <c:pt idx="414">
                  <c:v>0.29993736382910635</c:v>
                </c:pt>
                <c:pt idx="415">
                  <c:v>0.29777147444332291</c:v>
                </c:pt>
                <c:pt idx="416">
                  <c:v>0.30704806497100928</c:v>
                </c:pt>
                <c:pt idx="417">
                  <c:v>0.31382157822084172</c:v>
                </c:pt>
                <c:pt idx="418">
                  <c:v>0.32143375587639456</c:v>
                </c:pt>
                <c:pt idx="419">
                  <c:v>0.31223188272461216</c:v>
                </c:pt>
                <c:pt idx="420">
                  <c:v>0.2703624898286483</c:v>
                </c:pt>
                <c:pt idx="421">
                  <c:v>0.26840152655428928</c:v>
                </c:pt>
                <c:pt idx="422">
                  <c:v>0.2909331477802794</c:v>
                </c:pt>
                <c:pt idx="423">
                  <c:v>0.29286041157269821</c:v>
                </c:pt>
                <c:pt idx="424">
                  <c:v>0.29198518453703465</c:v>
                </c:pt>
                <c:pt idx="425">
                  <c:v>0.30747222499800786</c:v>
                </c:pt>
                <c:pt idx="426">
                  <c:v>0.24372197938705784</c:v>
                </c:pt>
                <c:pt idx="427">
                  <c:v>0.25912072382853729</c:v>
                </c:pt>
                <c:pt idx="428">
                  <c:v>0.30539891805804542</c:v>
                </c:pt>
                <c:pt idx="429">
                  <c:v>0.30659760091951582</c:v>
                </c:pt>
                <c:pt idx="430">
                  <c:v>0.33820398604949481</c:v>
                </c:pt>
                <c:pt idx="431">
                  <c:v>0.3622362551838858</c:v>
                </c:pt>
                <c:pt idx="432">
                  <c:v>-6.4615776116939541E-2</c:v>
                </c:pt>
                <c:pt idx="433">
                  <c:v>0.21479872313821688</c:v>
                </c:pt>
                <c:pt idx="434">
                  <c:v>0.22247355866577204</c:v>
                </c:pt>
                <c:pt idx="435">
                  <c:v>0.20433807285425612</c:v>
                </c:pt>
                <c:pt idx="436">
                  <c:v>0.21525850649524883</c:v>
                </c:pt>
                <c:pt idx="437">
                  <c:v>0.214594865698057</c:v>
                </c:pt>
                <c:pt idx="438">
                  <c:v>0.23103273916634798</c:v>
                </c:pt>
                <c:pt idx="439">
                  <c:v>0.2922166636488604</c:v>
                </c:pt>
                <c:pt idx="440">
                  <c:v>0.30897325569946116</c:v>
                </c:pt>
                <c:pt idx="441">
                  <c:v>0.29481206942015264</c:v>
                </c:pt>
                <c:pt idx="442">
                  <c:v>0.27412898162061261</c:v>
                </c:pt>
                <c:pt idx="443">
                  <c:v>0.21258925619900385</c:v>
                </c:pt>
                <c:pt idx="444">
                  <c:v>0.18193235627337281</c:v>
                </c:pt>
                <c:pt idx="445">
                  <c:v>0.61662604440826929</c:v>
                </c:pt>
                <c:pt idx="446">
                  <c:v>0.37058421330905134</c:v>
                </c:pt>
                <c:pt idx="447">
                  <c:v>0.37516847174212659</c:v>
                </c:pt>
                <c:pt idx="448">
                  <c:v>0.17955233776667942</c:v>
                </c:pt>
                <c:pt idx="449">
                  <c:v>0.16638366222598752</c:v>
                </c:pt>
                <c:pt idx="450">
                  <c:v>0.17607222057707356</c:v>
                </c:pt>
                <c:pt idx="451">
                  <c:v>0.20055761541895306</c:v>
                </c:pt>
                <c:pt idx="452">
                  <c:v>0.18937751177144241</c:v>
                </c:pt>
                <c:pt idx="453">
                  <c:v>0.15832647949898776</c:v>
                </c:pt>
                <c:pt idx="454">
                  <c:v>0.14274713572986406</c:v>
                </c:pt>
                <c:pt idx="455">
                  <c:v>0.13768657014489427</c:v>
                </c:pt>
                <c:pt idx="456">
                  <c:v>0.1590489119959782</c:v>
                </c:pt>
                <c:pt idx="457">
                  <c:v>0.16762647956645088</c:v>
                </c:pt>
                <c:pt idx="458">
                  <c:v>0.17802572873400349</c:v>
                </c:pt>
                <c:pt idx="459">
                  <c:v>0.31383153331068231</c:v>
                </c:pt>
                <c:pt idx="460">
                  <c:v>0.35590011430688839</c:v>
                </c:pt>
                <c:pt idx="461">
                  <c:v>0.70726318358243212</c:v>
                </c:pt>
                <c:pt idx="462">
                  <c:v>0.73105935378208464</c:v>
                </c:pt>
                <c:pt idx="463">
                  <c:v>0.74161562088598443</c:v>
                </c:pt>
                <c:pt idx="464">
                  <c:v>0.68292875824001942</c:v>
                </c:pt>
                <c:pt idx="465">
                  <c:v>0.69596522868903521</c:v>
                </c:pt>
                <c:pt idx="466">
                  <c:v>0.70537650916166095</c:v>
                </c:pt>
                <c:pt idx="467">
                  <c:v>0.6959673674568746</c:v>
                </c:pt>
                <c:pt idx="468">
                  <c:v>0.71299090943988941</c:v>
                </c:pt>
                <c:pt idx="469">
                  <c:v>0.65524981822765072</c:v>
                </c:pt>
                <c:pt idx="470">
                  <c:v>0.65764148528789512</c:v>
                </c:pt>
                <c:pt idx="471">
                  <c:v>0.67641624407194789</c:v>
                </c:pt>
                <c:pt idx="472">
                  <c:v>0.51978407810294602</c:v>
                </c:pt>
                <c:pt idx="473">
                  <c:v>0.23152234094406604</c:v>
                </c:pt>
                <c:pt idx="474">
                  <c:v>0.13386951220959514</c:v>
                </c:pt>
                <c:pt idx="475">
                  <c:v>0.12676526706607308</c:v>
                </c:pt>
                <c:pt idx="476">
                  <c:v>0.16351106683828645</c:v>
                </c:pt>
                <c:pt idx="477">
                  <c:v>0.2258813499052939</c:v>
                </c:pt>
                <c:pt idx="478">
                  <c:v>0.508826429982141</c:v>
                </c:pt>
                <c:pt idx="479">
                  <c:v>0.52026828038559902</c:v>
                </c:pt>
                <c:pt idx="480">
                  <c:v>0.54342413446434246</c:v>
                </c:pt>
                <c:pt idx="481">
                  <c:v>0.59098558724131289</c:v>
                </c:pt>
                <c:pt idx="482">
                  <c:v>0.67574949696206299</c:v>
                </c:pt>
                <c:pt idx="483">
                  <c:v>0.66974491605733111</c:v>
                </c:pt>
                <c:pt idx="484">
                  <c:v>0.63507876397773955</c:v>
                </c:pt>
                <c:pt idx="485">
                  <c:v>0.69252935291211248</c:v>
                </c:pt>
                <c:pt idx="486">
                  <c:v>0.97826224744075307</c:v>
                </c:pt>
                <c:pt idx="487">
                  <c:v>0.974091997227714</c:v>
                </c:pt>
                <c:pt idx="488">
                  <c:v>0.97824043452617759</c:v>
                </c:pt>
                <c:pt idx="489">
                  <c:v>0.95687304896358971</c:v>
                </c:pt>
                <c:pt idx="490">
                  <c:v>0.89875241734773703</c:v>
                </c:pt>
                <c:pt idx="491">
                  <c:v>0.79791560810895856</c:v>
                </c:pt>
                <c:pt idx="492">
                  <c:v>0.78084966923727239</c:v>
                </c:pt>
                <c:pt idx="493">
                  <c:v>0.77701007664025268</c:v>
                </c:pt>
                <c:pt idx="494">
                  <c:v>0.74115325772194562</c:v>
                </c:pt>
                <c:pt idx="495">
                  <c:v>0.76589043601030937</c:v>
                </c:pt>
                <c:pt idx="496">
                  <c:v>0.25998960199947785</c:v>
                </c:pt>
                <c:pt idx="497">
                  <c:v>0.26993231763463288</c:v>
                </c:pt>
                <c:pt idx="498">
                  <c:v>0.22051158384710856</c:v>
                </c:pt>
                <c:pt idx="499">
                  <c:v>-0.17581500306000633</c:v>
                </c:pt>
                <c:pt idx="500">
                  <c:v>0.15788156376194529</c:v>
                </c:pt>
                <c:pt idx="501">
                  <c:v>0.15087140718415648</c:v>
                </c:pt>
                <c:pt idx="502">
                  <c:v>0.16230841848469463</c:v>
                </c:pt>
                <c:pt idx="503">
                  <c:v>9.9029212164659E-2</c:v>
                </c:pt>
                <c:pt idx="504">
                  <c:v>-5.6577307498916568E-2</c:v>
                </c:pt>
                <c:pt idx="505">
                  <c:v>-3.4420839564304966E-2</c:v>
                </c:pt>
                <c:pt idx="506">
                  <c:v>-3.6991290832060028E-2</c:v>
                </c:pt>
                <c:pt idx="507">
                  <c:v>-4.0913371117703719E-2</c:v>
                </c:pt>
                <c:pt idx="508">
                  <c:v>-6.4676217169462008E-2</c:v>
                </c:pt>
                <c:pt idx="509">
                  <c:v>0.60323225084590226</c:v>
                </c:pt>
                <c:pt idx="510">
                  <c:v>0.60284625544284298</c:v>
                </c:pt>
                <c:pt idx="511">
                  <c:v>0.71708480303686695</c:v>
                </c:pt>
                <c:pt idx="512">
                  <c:v>1.0401977566018754</c:v>
                </c:pt>
                <c:pt idx="513">
                  <c:v>0.77749091331508757</c:v>
                </c:pt>
                <c:pt idx="514">
                  <c:v>0.81784249293720912</c:v>
                </c:pt>
                <c:pt idx="515">
                  <c:v>0.80600851283955421</c:v>
                </c:pt>
                <c:pt idx="516">
                  <c:v>0.70957875360548139</c:v>
                </c:pt>
                <c:pt idx="517">
                  <c:v>0.7441085740826765</c:v>
                </c:pt>
                <c:pt idx="518">
                  <c:v>1.2854884730407954</c:v>
                </c:pt>
                <c:pt idx="519">
                  <c:v>1.2720625665792413</c:v>
                </c:pt>
                <c:pt idx="520">
                  <c:v>1.184216255376207</c:v>
                </c:pt>
                <c:pt idx="521">
                  <c:v>1.228271537958451</c:v>
                </c:pt>
                <c:pt idx="522">
                  <c:v>1.0205144630134888</c:v>
                </c:pt>
                <c:pt idx="523">
                  <c:v>1.116658385459508</c:v>
                </c:pt>
                <c:pt idx="524">
                  <c:v>1.0021214228732207</c:v>
                </c:pt>
                <c:pt idx="525">
                  <c:v>1.0634648744380617</c:v>
                </c:pt>
                <c:pt idx="526">
                  <c:v>0.64795272006593008</c:v>
                </c:pt>
                <c:pt idx="527">
                  <c:v>0.61332742150279806</c:v>
                </c:pt>
                <c:pt idx="528">
                  <c:v>0.59842770077355656</c:v>
                </c:pt>
                <c:pt idx="529">
                  <c:v>0.73603524641114404</c:v>
                </c:pt>
                <c:pt idx="530">
                  <c:v>0.67444558314375069</c:v>
                </c:pt>
                <c:pt idx="531">
                  <c:v>0.12391862453785556</c:v>
                </c:pt>
                <c:pt idx="532">
                  <c:v>0.1302144122376182</c:v>
                </c:pt>
                <c:pt idx="533">
                  <c:v>9.6426772412475919E-3</c:v>
                </c:pt>
                <c:pt idx="534">
                  <c:v>6.5338573166392553E-3</c:v>
                </c:pt>
                <c:pt idx="535">
                  <c:v>-0.12095388632143088</c:v>
                </c:pt>
                <c:pt idx="536">
                  <c:v>-0.21725755700318403</c:v>
                </c:pt>
                <c:pt idx="537">
                  <c:v>-0.22345906819824377</c:v>
                </c:pt>
                <c:pt idx="538">
                  <c:v>-0.24986876471426411</c:v>
                </c:pt>
                <c:pt idx="539">
                  <c:v>-3.5392790196110675</c:v>
                </c:pt>
                <c:pt idx="540">
                  <c:v>-3.5427265981087954</c:v>
                </c:pt>
                <c:pt idx="541">
                  <c:v>-3.5381983251599802</c:v>
                </c:pt>
                <c:pt idx="542">
                  <c:v>-3.6007919479522341</c:v>
                </c:pt>
                <c:pt idx="543">
                  <c:v>-3.5999379990778833</c:v>
                </c:pt>
                <c:pt idx="544">
                  <c:v>-3.5891786213759653</c:v>
                </c:pt>
                <c:pt idx="545">
                  <c:v>-3.5903498522498221</c:v>
                </c:pt>
                <c:pt idx="546">
                  <c:v>-3.3459323478654346</c:v>
                </c:pt>
                <c:pt idx="547">
                  <c:v>-3.367173025117967</c:v>
                </c:pt>
                <c:pt idx="548">
                  <c:v>-3.8469010559750716</c:v>
                </c:pt>
                <c:pt idx="549">
                  <c:v>-3.854007552845446</c:v>
                </c:pt>
                <c:pt idx="550">
                  <c:v>-3.8376220673202459</c:v>
                </c:pt>
                <c:pt idx="551">
                  <c:v>-3.848642221048828</c:v>
                </c:pt>
                <c:pt idx="552">
                  <c:v>-8.1943396566165463E-2</c:v>
                </c:pt>
                <c:pt idx="553">
                  <c:v>-9.1043709237625559E-2</c:v>
                </c:pt>
                <c:pt idx="554">
                  <c:v>-9.1744851088465029E-2</c:v>
                </c:pt>
                <c:pt idx="555">
                  <c:v>0.10496318385799823</c:v>
                </c:pt>
                <c:pt idx="556">
                  <c:v>0.17007949731105418</c:v>
                </c:pt>
                <c:pt idx="557">
                  <c:v>-2.6207036209510728E-2</c:v>
                </c:pt>
                <c:pt idx="558">
                  <c:v>-3.2109751104057845E-2</c:v>
                </c:pt>
                <c:pt idx="559">
                  <c:v>-6.6175193572003438E-2</c:v>
                </c:pt>
                <c:pt idx="560">
                  <c:v>-9.0170323694462567E-2</c:v>
                </c:pt>
                <c:pt idx="561">
                  <c:v>0.49583898829755318</c:v>
                </c:pt>
                <c:pt idx="562">
                  <c:v>0.49540069463661823</c:v>
                </c:pt>
              </c:numCache>
            </c:numRef>
          </c:val>
          <c:smooth val="0"/>
          <c:extLst>
            <c:ext xmlns:c16="http://schemas.microsoft.com/office/drawing/2014/chart" uri="{C3380CC4-5D6E-409C-BE32-E72D297353CC}">
              <c16:uniqueId val="{00000000-3664-4B99-9988-8C1E378A2384}"/>
            </c:ext>
          </c:extLst>
        </c:ser>
        <c:ser>
          <c:idx val="1"/>
          <c:order val="1"/>
          <c:tx>
            <c:strRef>
              <c:f>Credit!$AB$1:$AB$13</c:f>
              <c:strCache>
                <c:ptCount val="13"/>
                <c:pt idx="0">
                  <c:v>Haftalık Ticari Flowu Haftalık total  Flowun kaçı 13w Avg</c:v>
                </c:pt>
              </c:strCache>
            </c:strRef>
          </c:tx>
          <c:spPr>
            <a:ln w="28575" cap="rnd">
              <a:solidFill>
                <a:schemeClr val="accent2"/>
              </a:solidFill>
              <a:round/>
            </a:ln>
            <a:effectLst/>
          </c:spPr>
          <c:marker>
            <c:symbol val="none"/>
          </c:marker>
          <c:cat>
            <c:numRef>
              <c:f>Credit!$B$14:$B$578</c:f>
              <c:numCache>
                <c:formatCode>m/d/yyyy</c:formatCode>
                <c:ptCount val="565"/>
                <c:pt idx="0">
                  <c:v>42083</c:v>
                </c:pt>
                <c:pt idx="1">
                  <c:v>42090</c:v>
                </c:pt>
                <c:pt idx="2">
                  <c:v>42097</c:v>
                </c:pt>
                <c:pt idx="3">
                  <c:v>42104</c:v>
                </c:pt>
                <c:pt idx="4">
                  <c:v>42111</c:v>
                </c:pt>
                <c:pt idx="5">
                  <c:v>42118</c:v>
                </c:pt>
                <c:pt idx="6">
                  <c:v>42124</c:v>
                </c:pt>
                <c:pt idx="7">
                  <c:v>42132</c:v>
                </c:pt>
                <c:pt idx="8">
                  <c:v>42139</c:v>
                </c:pt>
                <c:pt idx="9">
                  <c:v>42146</c:v>
                </c:pt>
                <c:pt idx="10">
                  <c:v>42153</c:v>
                </c:pt>
                <c:pt idx="11">
                  <c:v>42160</c:v>
                </c:pt>
                <c:pt idx="12">
                  <c:v>42167</c:v>
                </c:pt>
                <c:pt idx="13">
                  <c:v>42174</c:v>
                </c:pt>
                <c:pt idx="14">
                  <c:v>42181</c:v>
                </c:pt>
                <c:pt idx="15">
                  <c:v>42188</c:v>
                </c:pt>
                <c:pt idx="16">
                  <c:v>42195</c:v>
                </c:pt>
                <c:pt idx="17">
                  <c:v>42201</c:v>
                </c:pt>
                <c:pt idx="18">
                  <c:v>42209</c:v>
                </c:pt>
                <c:pt idx="19">
                  <c:v>42216</c:v>
                </c:pt>
                <c:pt idx="20">
                  <c:v>42223</c:v>
                </c:pt>
                <c:pt idx="21">
                  <c:v>42230</c:v>
                </c:pt>
                <c:pt idx="22">
                  <c:v>42237</c:v>
                </c:pt>
                <c:pt idx="23">
                  <c:v>42244</c:v>
                </c:pt>
                <c:pt idx="24">
                  <c:v>42251</c:v>
                </c:pt>
                <c:pt idx="25">
                  <c:v>42258</c:v>
                </c:pt>
                <c:pt idx="26">
                  <c:v>42265</c:v>
                </c:pt>
                <c:pt idx="27">
                  <c:v>42270</c:v>
                </c:pt>
                <c:pt idx="28">
                  <c:v>42279</c:v>
                </c:pt>
                <c:pt idx="29">
                  <c:v>42286</c:v>
                </c:pt>
                <c:pt idx="30">
                  <c:v>42293</c:v>
                </c:pt>
                <c:pt idx="31">
                  <c:v>42300</c:v>
                </c:pt>
                <c:pt idx="32">
                  <c:v>42307</c:v>
                </c:pt>
                <c:pt idx="33">
                  <c:v>42314</c:v>
                </c:pt>
                <c:pt idx="34">
                  <c:v>42321</c:v>
                </c:pt>
                <c:pt idx="35">
                  <c:v>42328</c:v>
                </c:pt>
                <c:pt idx="36">
                  <c:v>42335</c:v>
                </c:pt>
                <c:pt idx="37">
                  <c:v>42342</c:v>
                </c:pt>
                <c:pt idx="38">
                  <c:v>42349</c:v>
                </c:pt>
                <c:pt idx="39">
                  <c:v>42356</c:v>
                </c:pt>
                <c:pt idx="40">
                  <c:v>42363</c:v>
                </c:pt>
                <c:pt idx="41">
                  <c:v>42369</c:v>
                </c:pt>
                <c:pt idx="42">
                  <c:v>42377</c:v>
                </c:pt>
                <c:pt idx="43">
                  <c:v>42384</c:v>
                </c:pt>
                <c:pt idx="44">
                  <c:v>42391</c:v>
                </c:pt>
                <c:pt idx="45">
                  <c:v>42398</c:v>
                </c:pt>
                <c:pt idx="46">
                  <c:v>42405</c:v>
                </c:pt>
                <c:pt idx="47">
                  <c:v>42412</c:v>
                </c:pt>
                <c:pt idx="48">
                  <c:v>42419</c:v>
                </c:pt>
                <c:pt idx="49">
                  <c:v>42426</c:v>
                </c:pt>
                <c:pt idx="50">
                  <c:v>42433</c:v>
                </c:pt>
                <c:pt idx="51">
                  <c:v>42440</c:v>
                </c:pt>
                <c:pt idx="52">
                  <c:v>42447</c:v>
                </c:pt>
                <c:pt idx="53">
                  <c:v>42454</c:v>
                </c:pt>
                <c:pt idx="54">
                  <c:v>42461</c:v>
                </c:pt>
                <c:pt idx="55">
                  <c:v>42468</c:v>
                </c:pt>
                <c:pt idx="56">
                  <c:v>42475</c:v>
                </c:pt>
                <c:pt idx="57">
                  <c:v>42482</c:v>
                </c:pt>
                <c:pt idx="58">
                  <c:v>42489</c:v>
                </c:pt>
                <c:pt idx="59">
                  <c:v>42496</c:v>
                </c:pt>
                <c:pt idx="60">
                  <c:v>42503</c:v>
                </c:pt>
                <c:pt idx="61">
                  <c:v>42510</c:v>
                </c:pt>
                <c:pt idx="62">
                  <c:v>42517</c:v>
                </c:pt>
                <c:pt idx="63">
                  <c:v>42524</c:v>
                </c:pt>
                <c:pt idx="64">
                  <c:v>42531</c:v>
                </c:pt>
                <c:pt idx="65">
                  <c:v>42538</c:v>
                </c:pt>
                <c:pt idx="66">
                  <c:v>42545</c:v>
                </c:pt>
                <c:pt idx="67">
                  <c:v>42552</c:v>
                </c:pt>
                <c:pt idx="68">
                  <c:v>42559</c:v>
                </c:pt>
                <c:pt idx="69">
                  <c:v>42566</c:v>
                </c:pt>
                <c:pt idx="70">
                  <c:v>42573</c:v>
                </c:pt>
                <c:pt idx="71">
                  <c:v>42580</c:v>
                </c:pt>
                <c:pt idx="72">
                  <c:v>42587</c:v>
                </c:pt>
                <c:pt idx="73">
                  <c:v>42594</c:v>
                </c:pt>
                <c:pt idx="74">
                  <c:v>42601</c:v>
                </c:pt>
                <c:pt idx="75">
                  <c:v>42608</c:v>
                </c:pt>
                <c:pt idx="76">
                  <c:v>42615</c:v>
                </c:pt>
                <c:pt idx="77">
                  <c:v>42622</c:v>
                </c:pt>
                <c:pt idx="78">
                  <c:v>42629</c:v>
                </c:pt>
                <c:pt idx="79">
                  <c:v>42636</c:v>
                </c:pt>
                <c:pt idx="80">
                  <c:v>42643</c:v>
                </c:pt>
                <c:pt idx="81">
                  <c:v>42650</c:v>
                </c:pt>
                <c:pt idx="82">
                  <c:v>42657</c:v>
                </c:pt>
                <c:pt idx="83">
                  <c:v>42664</c:v>
                </c:pt>
                <c:pt idx="84">
                  <c:v>42671</c:v>
                </c:pt>
                <c:pt idx="85">
                  <c:v>42678</c:v>
                </c:pt>
                <c:pt idx="86">
                  <c:v>42685</c:v>
                </c:pt>
                <c:pt idx="87">
                  <c:v>42692</c:v>
                </c:pt>
                <c:pt idx="88">
                  <c:v>42699</c:v>
                </c:pt>
                <c:pt idx="89">
                  <c:v>42706</c:v>
                </c:pt>
                <c:pt idx="90">
                  <c:v>42713</c:v>
                </c:pt>
                <c:pt idx="91">
                  <c:v>42720</c:v>
                </c:pt>
                <c:pt idx="92">
                  <c:v>42727</c:v>
                </c:pt>
                <c:pt idx="93">
                  <c:v>42734</c:v>
                </c:pt>
                <c:pt idx="94">
                  <c:v>42741</c:v>
                </c:pt>
                <c:pt idx="95">
                  <c:v>42748</c:v>
                </c:pt>
                <c:pt idx="96">
                  <c:v>42755</c:v>
                </c:pt>
                <c:pt idx="97">
                  <c:v>42762</c:v>
                </c:pt>
                <c:pt idx="98">
                  <c:v>42769</c:v>
                </c:pt>
                <c:pt idx="99">
                  <c:v>42776</c:v>
                </c:pt>
                <c:pt idx="100">
                  <c:v>42783</c:v>
                </c:pt>
                <c:pt idx="101">
                  <c:v>42790</c:v>
                </c:pt>
                <c:pt idx="102">
                  <c:v>42797</c:v>
                </c:pt>
                <c:pt idx="103">
                  <c:v>42804</c:v>
                </c:pt>
                <c:pt idx="104">
                  <c:v>42811</c:v>
                </c:pt>
                <c:pt idx="105">
                  <c:v>42818</c:v>
                </c:pt>
                <c:pt idx="106">
                  <c:v>42825</c:v>
                </c:pt>
                <c:pt idx="107">
                  <c:v>42832</c:v>
                </c:pt>
                <c:pt idx="108">
                  <c:v>42839</c:v>
                </c:pt>
                <c:pt idx="109">
                  <c:v>42846</c:v>
                </c:pt>
                <c:pt idx="110">
                  <c:v>42853</c:v>
                </c:pt>
                <c:pt idx="111">
                  <c:v>42860</c:v>
                </c:pt>
                <c:pt idx="112">
                  <c:v>42867</c:v>
                </c:pt>
                <c:pt idx="113">
                  <c:v>42873</c:v>
                </c:pt>
                <c:pt idx="114">
                  <c:v>42881</c:v>
                </c:pt>
                <c:pt idx="115">
                  <c:v>42888</c:v>
                </c:pt>
                <c:pt idx="116">
                  <c:v>42895</c:v>
                </c:pt>
                <c:pt idx="117">
                  <c:v>42902</c:v>
                </c:pt>
                <c:pt idx="118">
                  <c:v>42909</c:v>
                </c:pt>
                <c:pt idx="119">
                  <c:v>42916</c:v>
                </c:pt>
                <c:pt idx="120">
                  <c:v>42923</c:v>
                </c:pt>
                <c:pt idx="121">
                  <c:v>42930</c:v>
                </c:pt>
                <c:pt idx="122">
                  <c:v>42937</c:v>
                </c:pt>
                <c:pt idx="123">
                  <c:v>42944</c:v>
                </c:pt>
                <c:pt idx="124">
                  <c:v>42951</c:v>
                </c:pt>
                <c:pt idx="125">
                  <c:v>42958</c:v>
                </c:pt>
                <c:pt idx="126">
                  <c:v>42965</c:v>
                </c:pt>
                <c:pt idx="127">
                  <c:v>42972</c:v>
                </c:pt>
                <c:pt idx="128">
                  <c:v>42978</c:v>
                </c:pt>
                <c:pt idx="129">
                  <c:v>42986</c:v>
                </c:pt>
                <c:pt idx="130">
                  <c:v>42993</c:v>
                </c:pt>
                <c:pt idx="131">
                  <c:v>43000</c:v>
                </c:pt>
                <c:pt idx="132">
                  <c:v>43007</c:v>
                </c:pt>
                <c:pt idx="133">
                  <c:v>43014</c:v>
                </c:pt>
                <c:pt idx="134">
                  <c:v>43021</c:v>
                </c:pt>
                <c:pt idx="135">
                  <c:v>43028</c:v>
                </c:pt>
                <c:pt idx="136">
                  <c:v>43035</c:v>
                </c:pt>
                <c:pt idx="137">
                  <c:v>43042</c:v>
                </c:pt>
                <c:pt idx="138">
                  <c:v>43049</c:v>
                </c:pt>
                <c:pt idx="139">
                  <c:v>43056</c:v>
                </c:pt>
                <c:pt idx="140">
                  <c:v>43063</c:v>
                </c:pt>
                <c:pt idx="141">
                  <c:v>43070</c:v>
                </c:pt>
                <c:pt idx="142">
                  <c:v>43077</c:v>
                </c:pt>
                <c:pt idx="143">
                  <c:v>43084</c:v>
                </c:pt>
                <c:pt idx="144">
                  <c:v>43091</c:v>
                </c:pt>
                <c:pt idx="145">
                  <c:v>43098</c:v>
                </c:pt>
                <c:pt idx="146">
                  <c:v>43105</c:v>
                </c:pt>
                <c:pt idx="147">
                  <c:v>43112</c:v>
                </c:pt>
                <c:pt idx="148">
                  <c:v>43119</c:v>
                </c:pt>
                <c:pt idx="149">
                  <c:v>43126</c:v>
                </c:pt>
                <c:pt idx="150">
                  <c:v>43133</c:v>
                </c:pt>
                <c:pt idx="151">
                  <c:v>43140</c:v>
                </c:pt>
                <c:pt idx="152">
                  <c:v>43147</c:v>
                </c:pt>
                <c:pt idx="153">
                  <c:v>43154</c:v>
                </c:pt>
                <c:pt idx="154">
                  <c:v>43161</c:v>
                </c:pt>
                <c:pt idx="155">
                  <c:v>43168</c:v>
                </c:pt>
                <c:pt idx="156">
                  <c:v>43175</c:v>
                </c:pt>
                <c:pt idx="157">
                  <c:v>43182</c:v>
                </c:pt>
                <c:pt idx="158">
                  <c:v>43189</c:v>
                </c:pt>
                <c:pt idx="159">
                  <c:v>43196</c:v>
                </c:pt>
                <c:pt idx="160">
                  <c:v>43203</c:v>
                </c:pt>
                <c:pt idx="161">
                  <c:v>43210</c:v>
                </c:pt>
                <c:pt idx="162">
                  <c:v>43217</c:v>
                </c:pt>
                <c:pt idx="163">
                  <c:v>43224</c:v>
                </c:pt>
                <c:pt idx="164">
                  <c:v>43231</c:v>
                </c:pt>
                <c:pt idx="165">
                  <c:v>43238</c:v>
                </c:pt>
                <c:pt idx="166">
                  <c:v>43245</c:v>
                </c:pt>
                <c:pt idx="167">
                  <c:v>43252</c:v>
                </c:pt>
                <c:pt idx="168">
                  <c:v>43259</c:v>
                </c:pt>
                <c:pt idx="169">
                  <c:v>43265</c:v>
                </c:pt>
                <c:pt idx="170">
                  <c:v>43273</c:v>
                </c:pt>
                <c:pt idx="171">
                  <c:v>43280</c:v>
                </c:pt>
                <c:pt idx="172">
                  <c:v>43287</c:v>
                </c:pt>
                <c:pt idx="173">
                  <c:v>43294</c:v>
                </c:pt>
                <c:pt idx="174">
                  <c:v>43301</c:v>
                </c:pt>
                <c:pt idx="175">
                  <c:v>43308</c:v>
                </c:pt>
                <c:pt idx="176">
                  <c:v>43315</c:v>
                </c:pt>
                <c:pt idx="177">
                  <c:v>43322</c:v>
                </c:pt>
                <c:pt idx="178">
                  <c:v>43329</c:v>
                </c:pt>
                <c:pt idx="179">
                  <c:v>43332</c:v>
                </c:pt>
                <c:pt idx="180">
                  <c:v>43343</c:v>
                </c:pt>
                <c:pt idx="181">
                  <c:v>43350</c:v>
                </c:pt>
                <c:pt idx="182">
                  <c:v>43357</c:v>
                </c:pt>
                <c:pt idx="183">
                  <c:v>43364</c:v>
                </c:pt>
                <c:pt idx="184">
                  <c:v>43371</c:v>
                </c:pt>
                <c:pt idx="185">
                  <c:v>43378</c:v>
                </c:pt>
                <c:pt idx="186">
                  <c:v>43385</c:v>
                </c:pt>
                <c:pt idx="187">
                  <c:v>43392</c:v>
                </c:pt>
                <c:pt idx="188">
                  <c:v>43399</c:v>
                </c:pt>
                <c:pt idx="189">
                  <c:v>43406</c:v>
                </c:pt>
                <c:pt idx="190">
                  <c:v>43413</c:v>
                </c:pt>
                <c:pt idx="191">
                  <c:v>43420</c:v>
                </c:pt>
                <c:pt idx="192">
                  <c:v>43427</c:v>
                </c:pt>
                <c:pt idx="193">
                  <c:v>43434</c:v>
                </c:pt>
                <c:pt idx="194">
                  <c:v>43441</c:v>
                </c:pt>
                <c:pt idx="195">
                  <c:v>43448</c:v>
                </c:pt>
                <c:pt idx="196">
                  <c:v>43455</c:v>
                </c:pt>
                <c:pt idx="197">
                  <c:v>43462</c:v>
                </c:pt>
                <c:pt idx="198">
                  <c:v>43469</c:v>
                </c:pt>
                <c:pt idx="199">
                  <c:v>43476</c:v>
                </c:pt>
                <c:pt idx="200">
                  <c:v>43483</c:v>
                </c:pt>
                <c:pt idx="201">
                  <c:v>43490</c:v>
                </c:pt>
                <c:pt idx="202">
                  <c:v>43497</c:v>
                </c:pt>
                <c:pt idx="203">
                  <c:v>43504</c:v>
                </c:pt>
                <c:pt idx="204">
                  <c:v>43511</c:v>
                </c:pt>
                <c:pt idx="205">
                  <c:v>43518</c:v>
                </c:pt>
                <c:pt idx="206">
                  <c:v>43525</c:v>
                </c:pt>
                <c:pt idx="207">
                  <c:v>43532</c:v>
                </c:pt>
                <c:pt idx="208">
                  <c:v>43539</c:v>
                </c:pt>
                <c:pt idx="209">
                  <c:v>43546</c:v>
                </c:pt>
                <c:pt idx="210">
                  <c:v>43553</c:v>
                </c:pt>
                <c:pt idx="211">
                  <c:v>43560</c:v>
                </c:pt>
                <c:pt idx="212">
                  <c:v>43567</c:v>
                </c:pt>
                <c:pt idx="213">
                  <c:v>43574</c:v>
                </c:pt>
                <c:pt idx="214">
                  <c:v>43581</c:v>
                </c:pt>
                <c:pt idx="215">
                  <c:v>43588</c:v>
                </c:pt>
                <c:pt idx="216">
                  <c:v>43595</c:v>
                </c:pt>
                <c:pt idx="217">
                  <c:v>43602</c:v>
                </c:pt>
                <c:pt idx="218">
                  <c:v>43609</c:v>
                </c:pt>
                <c:pt idx="219">
                  <c:v>43616</c:v>
                </c:pt>
                <c:pt idx="220">
                  <c:v>43623</c:v>
                </c:pt>
                <c:pt idx="221">
                  <c:v>43630</c:v>
                </c:pt>
                <c:pt idx="222">
                  <c:v>43637</c:v>
                </c:pt>
                <c:pt idx="223">
                  <c:v>43644</c:v>
                </c:pt>
                <c:pt idx="224">
                  <c:v>43651</c:v>
                </c:pt>
                <c:pt idx="225">
                  <c:v>43658</c:v>
                </c:pt>
                <c:pt idx="226">
                  <c:v>43665</c:v>
                </c:pt>
                <c:pt idx="227">
                  <c:v>43672</c:v>
                </c:pt>
                <c:pt idx="228">
                  <c:v>43679</c:v>
                </c:pt>
                <c:pt idx="229">
                  <c:v>43686</c:v>
                </c:pt>
                <c:pt idx="230">
                  <c:v>43693</c:v>
                </c:pt>
                <c:pt idx="231">
                  <c:v>43700</c:v>
                </c:pt>
                <c:pt idx="232">
                  <c:v>43706</c:v>
                </c:pt>
                <c:pt idx="233">
                  <c:v>43714</c:v>
                </c:pt>
                <c:pt idx="234">
                  <c:v>43721</c:v>
                </c:pt>
                <c:pt idx="235">
                  <c:v>43728</c:v>
                </c:pt>
                <c:pt idx="236">
                  <c:v>43735</c:v>
                </c:pt>
                <c:pt idx="237">
                  <c:v>43742</c:v>
                </c:pt>
                <c:pt idx="238">
                  <c:v>43749</c:v>
                </c:pt>
                <c:pt idx="239">
                  <c:v>43756</c:v>
                </c:pt>
                <c:pt idx="240">
                  <c:v>43763</c:v>
                </c:pt>
                <c:pt idx="241">
                  <c:v>43770</c:v>
                </c:pt>
                <c:pt idx="242">
                  <c:v>43777</c:v>
                </c:pt>
                <c:pt idx="243">
                  <c:v>43784</c:v>
                </c:pt>
                <c:pt idx="244">
                  <c:v>43791</c:v>
                </c:pt>
                <c:pt idx="245">
                  <c:v>43798</c:v>
                </c:pt>
                <c:pt idx="246">
                  <c:v>43805</c:v>
                </c:pt>
                <c:pt idx="247">
                  <c:v>43812</c:v>
                </c:pt>
                <c:pt idx="248">
                  <c:v>43819</c:v>
                </c:pt>
                <c:pt idx="249">
                  <c:v>43826</c:v>
                </c:pt>
                <c:pt idx="250">
                  <c:v>43833</c:v>
                </c:pt>
                <c:pt idx="251">
                  <c:v>43840</c:v>
                </c:pt>
                <c:pt idx="252">
                  <c:v>43847</c:v>
                </c:pt>
                <c:pt idx="253">
                  <c:v>43854</c:v>
                </c:pt>
                <c:pt idx="254">
                  <c:v>43861</c:v>
                </c:pt>
                <c:pt idx="255">
                  <c:v>43868</c:v>
                </c:pt>
                <c:pt idx="256">
                  <c:v>43875</c:v>
                </c:pt>
                <c:pt idx="257">
                  <c:v>43882</c:v>
                </c:pt>
                <c:pt idx="258">
                  <c:v>43889</c:v>
                </c:pt>
                <c:pt idx="259">
                  <c:v>43896</c:v>
                </c:pt>
                <c:pt idx="260">
                  <c:v>43903</c:v>
                </c:pt>
                <c:pt idx="261">
                  <c:v>43910</c:v>
                </c:pt>
                <c:pt idx="262">
                  <c:v>43917</c:v>
                </c:pt>
                <c:pt idx="263">
                  <c:v>43924</c:v>
                </c:pt>
                <c:pt idx="264">
                  <c:v>43931</c:v>
                </c:pt>
                <c:pt idx="265">
                  <c:v>43938</c:v>
                </c:pt>
                <c:pt idx="266">
                  <c:v>43945</c:v>
                </c:pt>
                <c:pt idx="267">
                  <c:v>43951</c:v>
                </c:pt>
                <c:pt idx="268">
                  <c:v>43959</c:v>
                </c:pt>
                <c:pt idx="269">
                  <c:v>43966</c:v>
                </c:pt>
                <c:pt idx="270">
                  <c:v>43973</c:v>
                </c:pt>
                <c:pt idx="271">
                  <c:v>43980</c:v>
                </c:pt>
                <c:pt idx="272">
                  <c:v>43987</c:v>
                </c:pt>
                <c:pt idx="273">
                  <c:v>43994</c:v>
                </c:pt>
                <c:pt idx="274">
                  <c:v>44001</c:v>
                </c:pt>
                <c:pt idx="275">
                  <c:v>44008</c:v>
                </c:pt>
                <c:pt idx="276">
                  <c:v>44015</c:v>
                </c:pt>
                <c:pt idx="277">
                  <c:v>44022</c:v>
                </c:pt>
                <c:pt idx="278">
                  <c:v>44029</c:v>
                </c:pt>
                <c:pt idx="279">
                  <c:v>44036</c:v>
                </c:pt>
                <c:pt idx="280">
                  <c:v>44042</c:v>
                </c:pt>
                <c:pt idx="281">
                  <c:v>44050</c:v>
                </c:pt>
                <c:pt idx="282">
                  <c:v>44057</c:v>
                </c:pt>
                <c:pt idx="283">
                  <c:v>44064</c:v>
                </c:pt>
                <c:pt idx="284">
                  <c:v>44071</c:v>
                </c:pt>
                <c:pt idx="285">
                  <c:v>44078</c:v>
                </c:pt>
                <c:pt idx="286">
                  <c:v>44085</c:v>
                </c:pt>
                <c:pt idx="287">
                  <c:v>44092</c:v>
                </c:pt>
                <c:pt idx="288">
                  <c:v>44099</c:v>
                </c:pt>
                <c:pt idx="289">
                  <c:v>44106</c:v>
                </c:pt>
                <c:pt idx="290">
                  <c:v>44113</c:v>
                </c:pt>
                <c:pt idx="291">
                  <c:v>44120</c:v>
                </c:pt>
                <c:pt idx="292">
                  <c:v>44127</c:v>
                </c:pt>
                <c:pt idx="293">
                  <c:v>44134</c:v>
                </c:pt>
                <c:pt idx="294">
                  <c:v>44141</c:v>
                </c:pt>
                <c:pt idx="295">
                  <c:v>44148</c:v>
                </c:pt>
                <c:pt idx="296">
                  <c:v>44155</c:v>
                </c:pt>
                <c:pt idx="297">
                  <c:v>44162</c:v>
                </c:pt>
                <c:pt idx="298">
                  <c:v>44169</c:v>
                </c:pt>
                <c:pt idx="299">
                  <c:v>44176</c:v>
                </c:pt>
                <c:pt idx="300">
                  <c:v>44183</c:v>
                </c:pt>
                <c:pt idx="301">
                  <c:v>44190</c:v>
                </c:pt>
                <c:pt idx="302">
                  <c:v>44196</c:v>
                </c:pt>
                <c:pt idx="303">
                  <c:v>44204</c:v>
                </c:pt>
                <c:pt idx="304">
                  <c:v>44211</c:v>
                </c:pt>
                <c:pt idx="305">
                  <c:v>44218</c:v>
                </c:pt>
                <c:pt idx="306">
                  <c:v>44225</c:v>
                </c:pt>
                <c:pt idx="307">
                  <c:v>44232</c:v>
                </c:pt>
                <c:pt idx="308">
                  <c:v>44239</c:v>
                </c:pt>
                <c:pt idx="309">
                  <c:v>44246</c:v>
                </c:pt>
                <c:pt idx="310">
                  <c:v>44253</c:v>
                </c:pt>
                <c:pt idx="311">
                  <c:v>44260</c:v>
                </c:pt>
                <c:pt idx="312">
                  <c:v>44267</c:v>
                </c:pt>
                <c:pt idx="313">
                  <c:v>44274</c:v>
                </c:pt>
                <c:pt idx="314">
                  <c:v>44281</c:v>
                </c:pt>
                <c:pt idx="315">
                  <c:v>44288</c:v>
                </c:pt>
                <c:pt idx="316">
                  <c:v>44295</c:v>
                </c:pt>
                <c:pt idx="317">
                  <c:v>44302</c:v>
                </c:pt>
                <c:pt idx="318">
                  <c:v>44308</c:v>
                </c:pt>
                <c:pt idx="319">
                  <c:v>44316</c:v>
                </c:pt>
                <c:pt idx="320">
                  <c:v>44323</c:v>
                </c:pt>
                <c:pt idx="321">
                  <c:v>44328</c:v>
                </c:pt>
                <c:pt idx="322">
                  <c:v>44337</c:v>
                </c:pt>
                <c:pt idx="323">
                  <c:v>44344</c:v>
                </c:pt>
                <c:pt idx="324">
                  <c:v>44351</c:v>
                </c:pt>
                <c:pt idx="325">
                  <c:v>44358</c:v>
                </c:pt>
                <c:pt idx="326">
                  <c:v>44365</c:v>
                </c:pt>
                <c:pt idx="327">
                  <c:v>44372</c:v>
                </c:pt>
                <c:pt idx="328">
                  <c:v>44379</c:v>
                </c:pt>
                <c:pt idx="329">
                  <c:v>44386</c:v>
                </c:pt>
                <c:pt idx="330">
                  <c:v>44393</c:v>
                </c:pt>
                <c:pt idx="331">
                  <c:v>44396</c:v>
                </c:pt>
                <c:pt idx="332">
                  <c:v>44407</c:v>
                </c:pt>
                <c:pt idx="333">
                  <c:v>44414</c:v>
                </c:pt>
                <c:pt idx="334">
                  <c:v>44421</c:v>
                </c:pt>
                <c:pt idx="335">
                  <c:v>44428</c:v>
                </c:pt>
                <c:pt idx="336">
                  <c:v>44435</c:v>
                </c:pt>
                <c:pt idx="337">
                  <c:v>44442</c:v>
                </c:pt>
                <c:pt idx="338">
                  <c:v>44449</c:v>
                </c:pt>
                <c:pt idx="339">
                  <c:v>44456</c:v>
                </c:pt>
                <c:pt idx="340">
                  <c:v>44463</c:v>
                </c:pt>
                <c:pt idx="341">
                  <c:v>44470</c:v>
                </c:pt>
                <c:pt idx="342">
                  <c:v>44477</c:v>
                </c:pt>
                <c:pt idx="343">
                  <c:v>44484</c:v>
                </c:pt>
                <c:pt idx="344">
                  <c:v>44491</c:v>
                </c:pt>
                <c:pt idx="345">
                  <c:v>44497</c:v>
                </c:pt>
                <c:pt idx="346">
                  <c:v>44505</c:v>
                </c:pt>
                <c:pt idx="347">
                  <c:v>44512</c:v>
                </c:pt>
                <c:pt idx="348">
                  <c:v>44519</c:v>
                </c:pt>
                <c:pt idx="349">
                  <c:v>44526</c:v>
                </c:pt>
                <c:pt idx="350">
                  <c:v>44533</c:v>
                </c:pt>
                <c:pt idx="351">
                  <c:v>44540</c:v>
                </c:pt>
                <c:pt idx="352">
                  <c:v>44547</c:v>
                </c:pt>
                <c:pt idx="353">
                  <c:v>44554</c:v>
                </c:pt>
                <c:pt idx="354">
                  <c:v>44561</c:v>
                </c:pt>
                <c:pt idx="355">
                  <c:v>44568</c:v>
                </c:pt>
                <c:pt idx="356">
                  <c:v>44575</c:v>
                </c:pt>
                <c:pt idx="357">
                  <c:v>44582</c:v>
                </c:pt>
                <c:pt idx="358">
                  <c:v>44589</c:v>
                </c:pt>
                <c:pt idx="359">
                  <c:v>44596</c:v>
                </c:pt>
                <c:pt idx="360">
                  <c:v>44603</c:v>
                </c:pt>
                <c:pt idx="361">
                  <c:v>44610</c:v>
                </c:pt>
                <c:pt idx="362">
                  <c:v>44617</c:v>
                </c:pt>
                <c:pt idx="363">
                  <c:v>44624</c:v>
                </c:pt>
                <c:pt idx="364">
                  <c:v>44631</c:v>
                </c:pt>
                <c:pt idx="365">
                  <c:v>44638</c:v>
                </c:pt>
                <c:pt idx="366">
                  <c:v>44645</c:v>
                </c:pt>
                <c:pt idx="367">
                  <c:v>44652</c:v>
                </c:pt>
                <c:pt idx="368">
                  <c:v>44659</c:v>
                </c:pt>
                <c:pt idx="369">
                  <c:v>44666</c:v>
                </c:pt>
                <c:pt idx="370">
                  <c:v>44673</c:v>
                </c:pt>
                <c:pt idx="371">
                  <c:v>44680</c:v>
                </c:pt>
                <c:pt idx="372">
                  <c:v>44687</c:v>
                </c:pt>
                <c:pt idx="373">
                  <c:v>44694</c:v>
                </c:pt>
                <c:pt idx="374">
                  <c:v>44701</c:v>
                </c:pt>
                <c:pt idx="375">
                  <c:v>44708</c:v>
                </c:pt>
                <c:pt idx="376">
                  <c:v>44715</c:v>
                </c:pt>
                <c:pt idx="377">
                  <c:v>44722</c:v>
                </c:pt>
                <c:pt idx="378">
                  <c:v>44729</c:v>
                </c:pt>
                <c:pt idx="379">
                  <c:v>44736</c:v>
                </c:pt>
                <c:pt idx="380">
                  <c:v>44743</c:v>
                </c:pt>
                <c:pt idx="381">
                  <c:v>44750</c:v>
                </c:pt>
                <c:pt idx="382">
                  <c:v>44756</c:v>
                </c:pt>
                <c:pt idx="383">
                  <c:v>44764</c:v>
                </c:pt>
                <c:pt idx="384">
                  <c:v>44771</c:v>
                </c:pt>
                <c:pt idx="385">
                  <c:v>44778</c:v>
                </c:pt>
                <c:pt idx="386">
                  <c:v>44785</c:v>
                </c:pt>
                <c:pt idx="387">
                  <c:v>44792</c:v>
                </c:pt>
                <c:pt idx="388">
                  <c:v>44799</c:v>
                </c:pt>
                <c:pt idx="389">
                  <c:v>44806</c:v>
                </c:pt>
                <c:pt idx="390">
                  <c:v>44813</c:v>
                </c:pt>
                <c:pt idx="391">
                  <c:v>44820</c:v>
                </c:pt>
                <c:pt idx="392">
                  <c:v>44827</c:v>
                </c:pt>
                <c:pt idx="393">
                  <c:v>44834</c:v>
                </c:pt>
                <c:pt idx="394">
                  <c:v>44841</c:v>
                </c:pt>
                <c:pt idx="395">
                  <c:v>44848</c:v>
                </c:pt>
                <c:pt idx="396">
                  <c:v>44855</c:v>
                </c:pt>
                <c:pt idx="397">
                  <c:v>44862</c:v>
                </c:pt>
                <c:pt idx="398">
                  <c:v>44869</c:v>
                </c:pt>
                <c:pt idx="399">
                  <c:v>44876</c:v>
                </c:pt>
                <c:pt idx="400">
                  <c:v>44883</c:v>
                </c:pt>
                <c:pt idx="401">
                  <c:v>44890</c:v>
                </c:pt>
                <c:pt idx="402">
                  <c:v>44897</c:v>
                </c:pt>
                <c:pt idx="403">
                  <c:v>44904</c:v>
                </c:pt>
                <c:pt idx="404">
                  <c:v>44911</c:v>
                </c:pt>
                <c:pt idx="405">
                  <c:v>44918</c:v>
                </c:pt>
                <c:pt idx="406">
                  <c:v>44925</c:v>
                </c:pt>
                <c:pt idx="407">
                  <c:v>44932</c:v>
                </c:pt>
                <c:pt idx="408">
                  <c:v>44939</c:v>
                </c:pt>
                <c:pt idx="409">
                  <c:v>44946</c:v>
                </c:pt>
                <c:pt idx="410">
                  <c:v>44953</c:v>
                </c:pt>
                <c:pt idx="411">
                  <c:v>44960</c:v>
                </c:pt>
                <c:pt idx="412">
                  <c:v>44967</c:v>
                </c:pt>
                <c:pt idx="413">
                  <c:v>44974</c:v>
                </c:pt>
                <c:pt idx="414">
                  <c:v>44981</c:v>
                </c:pt>
                <c:pt idx="415">
                  <c:v>44988</c:v>
                </c:pt>
                <c:pt idx="416">
                  <c:v>44995</c:v>
                </c:pt>
                <c:pt idx="417">
                  <c:v>45002</c:v>
                </c:pt>
                <c:pt idx="418">
                  <c:v>45009</c:v>
                </c:pt>
                <c:pt idx="419">
                  <c:v>45016</c:v>
                </c:pt>
                <c:pt idx="420">
                  <c:v>45023</c:v>
                </c:pt>
                <c:pt idx="421">
                  <c:v>45030</c:v>
                </c:pt>
                <c:pt idx="422">
                  <c:v>45036</c:v>
                </c:pt>
                <c:pt idx="423">
                  <c:v>45044</c:v>
                </c:pt>
                <c:pt idx="424">
                  <c:v>45051</c:v>
                </c:pt>
                <c:pt idx="425">
                  <c:v>45058</c:v>
                </c:pt>
                <c:pt idx="426">
                  <c:v>45064</c:v>
                </c:pt>
                <c:pt idx="427">
                  <c:v>45072</c:v>
                </c:pt>
                <c:pt idx="428">
                  <c:v>45079</c:v>
                </c:pt>
                <c:pt idx="429">
                  <c:v>45086</c:v>
                </c:pt>
                <c:pt idx="430">
                  <c:v>45093</c:v>
                </c:pt>
                <c:pt idx="431">
                  <c:v>45099</c:v>
                </c:pt>
                <c:pt idx="432">
                  <c:v>45105</c:v>
                </c:pt>
                <c:pt idx="433">
                  <c:v>45114</c:v>
                </c:pt>
                <c:pt idx="434">
                  <c:v>45121</c:v>
                </c:pt>
                <c:pt idx="435">
                  <c:v>45128</c:v>
                </c:pt>
                <c:pt idx="436">
                  <c:v>45135</c:v>
                </c:pt>
                <c:pt idx="437">
                  <c:v>45142</c:v>
                </c:pt>
                <c:pt idx="438">
                  <c:v>45149</c:v>
                </c:pt>
                <c:pt idx="439">
                  <c:v>45156</c:v>
                </c:pt>
                <c:pt idx="440">
                  <c:v>45163</c:v>
                </c:pt>
                <c:pt idx="441">
                  <c:v>45170</c:v>
                </c:pt>
                <c:pt idx="442">
                  <c:v>45177</c:v>
                </c:pt>
                <c:pt idx="443">
                  <c:v>45184</c:v>
                </c:pt>
                <c:pt idx="444">
                  <c:v>45191</c:v>
                </c:pt>
                <c:pt idx="445">
                  <c:v>45198</c:v>
                </c:pt>
                <c:pt idx="446">
                  <c:v>45205</c:v>
                </c:pt>
                <c:pt idx="447">
                  <c:v>45212</c:v>
                </c:pt>
                <c:pt idx="448">
                  <c:v>45219</c:v>
                </c:pt>
                <c:pt idx="449">
                  <c:v>45226</c:v>
                </c:pt>
                <c:pt idx="450">
                  <c:v>45233</c:v>
                </c:pt>
                <c:pt idx="451">
                  <c:v>45240</c:v>
                </c:pt>
                <c:pt idx="452">
                  <c:v>45247</c:v>
                </c:pt>
                <c:pt idx="453">
                  <c:v>45254</c:v>
                </c:pt>
                <c:pt idx="454">
                  <c:v>45261</c:v>
                </c:pt>
                <c:pt idx="455">
                  <c:v>45268</c:v>
                </c:pt>
                <c:pt idx="456">
                  <c:v>45275</c:v>
                </c:pt>
                <c:pt idx="457">
                  <c:v>45282</c:v>
                </c:pt>
                <c:pt idx="458">
                  <c:v>45289</c:v>
                </c:pt>
                <c:pt idx="459">
                  <c:v>45296</c:v>
                </c:pt>
                <c:pt idx="460">
                  <c:v>45303</c:v>
                </c:pt>
                <c:pt idx="461">
                  <c:v>45310</c:v>
                </c:pt>
                <c:pt idx="462">
                  <c:v>45317</c:v>
                </c:pt>
                <c:pt idx="463">
                  <c:v>45324</c:v>
                </c:pt>
                <c:pt idx="464">
                  <c:v>45331</c:v>
                </c:pt>
                <c:pt idx="465">
                  <c:v>45338</c:v>
                </c:pt>
                <c:pt idx="466">
                  <c:v>45345</c:v>
                </c:pt>
                <c:pt idx="467">
                  <c:v>45352</c:v>
                </c:pt>
                <c:pt idx="468">
                  <c:v>45359</c:v>
                </c:pt>
                <c:pt idx="469">
                  <c:v>45366</c:v>
                </c:pt>
                <c:pt idx="470">
                  <c:v>45373</c:v>
                </c:pt>
                <c:pt idx="471">
                  <c:v>45380</c:v>
                </c:pt>
                <c:pt idx="472">
                  <c:v>45387</c:v>
                </c:pt>
                <c:pt idx="473">
                  <c:v>45391</c:v>
                </c:pt>
                <c:pt idx="474">
                  <c:v>45401</c:v>
                </c:pt>
                <c:pt idx="475">
                  <c:v>45408</c:v>
                </c:pt>
                <c:pt idx="476">
                  <c:v>45415</c:v>
                </c:pt>
                <c:pt idx="477">
                  <c:v>45422</c:v>
                </c:pt>
                <c:pt idx="478">
                  <c:v>45429</c:v>
                </c:pt>
                <c:pt idx="479">
                  <c:v>45436</c:v>
                </c:pt>
                <c:pt idx="480">
                  <c:v>45443</c:v>
                </c:pt>
                <c:pt idx="481">
                  <c:v>45450</c:v>
                </c:pt>
                <c:pt idx="482">
                  <c:v>45457</c:v>
                </c:pt>
                <c:pt idx="483">
                  <c:v>45464</c:v>
                </c:pt>
                <c:pt idx="484">
                  <c:v>45471</c:v>
                </c:pt>
                <c:pt idx="485">
                  <c:v>45478</c:v>
                </c:pt>
                <c:pt idx="486">
                  <c:v>45485</c:v>
                </c:pt>
                <c:pt idx="487">
                  <c:v>45492</c:v>
                </c:pt>
                <c:pt idx="488">
                  <c:v>45499</c:v>
                </c:pt>
                <c:pt idx="489">
                  <c:v>45506</c:v>
                </c:pt>
                <c:pt idx="490">
                  <c:v>45513</c:v>
                </c:pt>
                <c:pt idx="491">
                  <c:v>45520</c:v>
                </c:pt>
                <c:pt idx="492">
                  <c:v>45527</c:v>
                </c:pt>
                <c:pt idx="493">
                  <c:v>45534</c:v>
                </c:pt>
                <c:pt idx="494">
                  <c:v>45541</c:v>
                </c:pt>
                <c:pt idx="495">
                  <c:v>45548</c:v>
                </c:pt>
                <c:pt idx="496">
                  <c:v>45555</c:v>
                </c:pt>
                <c:pt idx="497">
                  <c:v>45562</c:v>
                </c:pt>
                <c:pt idx="498">
                  <c:v>45569</c:v>
                </c:pt>
                <c:pt idx="499">
                  <c:v>45576</c:v>
                </c:pt>
                <c:pt idx="500">
                  <c:v>45583</c:v>
                </c:pt>
                <c:pt idx="501">
                  <c:v>45590</c:v>
                </c:pt>
                <c:pt idx="502">
                  <c:v>45597</c:v>
                </c:pt>
                <c:pt idx="503">
                  <c:v>45604</c:v>
                </c:pt>
                <c:pt idx="504">
                  <c:v>45611</c:v>
                </c:pt>
                <c:pt idx="505">
                  <c:v>45618</c:v>
                </c:pt>
                <c:pt idx="506">
                  <c:v>45625</c:v>
                </c:pt>
                <c:pt idx="507">
                  <c:v>45632</c:v>
                </c:pt>
                <c:pt idx="508">
                  <c:v>45639</c:v>
                </c:pt>
                <c:pt idx="509">
                  <c:v>45646</c:v>
                </c:pt>
                <c:pt idx="510">
                  <c:v>45653</c:v>
                </c:pt>
                <c:pt idx="511">
                  <c:v>45660</c:v>
                </c:pt>
                <c:pt idx="512">
                  <c:v>45667</c:v>
                </c:pt>
                <c:pt idx="513">
                  <c:v>45674</c:v>
                </c:pt>
                <c:pt idx="514">
                  <c:v>45681</c:v>
                </c:pt>
                <c:pt idx="515">
                  <c:v>45688</c:v>
                </c:pt>
                <c:pt idx="516">
                  <c:v>45695</c:v>
                </c:pt>
                <c:pt idx="517">
                  <c:v>45702</c:v>
                </c:pt>
                <c:pt idx="518">
                  <c:v>45709</c:v>
                </c:pt>
                <c:pt idx="519">
                  <c:v>45716</c:v>
                </c:pt>
                <c:pt idx="520">
                  <c:v>45723</c:v>
                </c:pt>
                <c:pt idx="521">
                  <c:v>45730</c:v>
                </c:pt>
                <c:pt idx="522">
                  <c:v>45737</c:v>
                </c:pt>
                <c:pt idx="523">
                  <c:v>45744</c:v>
                </c:pt>
                <c:pt idx="524">
                  <c:v>45751</c:v>
                </c:pt>
                <c:pt idx="525">
                  <c:v>45758</c:v>
                </c:pt>
                <c:pt idx="526">
                  <c:v>45765</c:v>
                </c:pt>
                <c:pt idx="527">
                  <c:v>45772</c:v>
                </c:pt>
                <c:pt idx="528">
                  <c:v>45779</c:v>
                </c:pt>
                <c:pt idx="529">
                  <c:v>45786</c:v>
                </c:pt>
                <c:pt idx="530">
                  <c:v>45793</c:v>
                </c:pt>
                <c:pt idx="531">
                  <c:v>45800</c:v>
                </c:pt>
                <c:pt idx="532">
                  <c:v>45807</c:v>
                </c:pt>
                <c:pt idx="533">
                  <c:v>45814</c:v>
                </c:pt>
                <c:pt idx="534">
                  <c:v>45821</c:v>
                </c:pt>
                <c:pt idx="535">
                  <c:v>45828</c:v>
                </c:pt>
                <c:pt idx="536">
                  <c:v>45835</c:v>
                </c:pt>
                <c:pt idx="537">
                  <c:v>45842</c:v>
                </c:pt>
                <c:pt idx="538">
                  <c:v>45849</c:v>
                </c:pt>
                <c:pt idx="539">
                  <c:v>45856</c:v>
                </c:pt>
                <c:pt idx="540">
                  <c:v>45863</c:v>
                </c:pt>
                <c:pt idx="541">
                  <c:v>45870</c:v>
                </c:pt>
                <c:pt idx="542">
                  <c:v>45877</c:v>
                </c:pt>
                <c:pt idx="543">
                  <c:v>45884</c:v>
                </c:pt>
                <c:pt idx="544">
                  <c:v>45891</c:v>
                </c:pt>
                <c:pt idx="545">
                  <c:v>45898</c:v>
                </c:pt>
                <c:pt idx="546">
                  <c:v>45905</c:v>
                </c:pt>
                <c:pt idx="547">
                  <c:v>45912</c:v>
                </c:pt>
                <c:pt idx="548">
                  <c:v>45919</c:v>
                </c:pt>
                <c:pt idx="549">
                  <c:v>45926</c:v>
                </c:pt>
                <c:pt idx="550">
                  <c:v>45933</c:v>
                </c:pt>
                <c:pt idx="551">
                  <c:v>45940</c:v>
                </c:pt>
                <c:pt idx="552">
                  <c:v>45947</c:v>
                </c:pt>
                <c:pt idx="553">
                  <c:v>45954</c:v>
                </c:pt>
                <c:pt idx="554">
                  <c:v>45961</c:v>
                </c:pt>
                <c:pt idx="555">
                  <c:v>45968</c:v>
                </c:pt>
                <c:pt idx="556">
                  <c:v>45975</c:v>
                </c:pt>
                <c:pt idx="557">
                  <c:v>45982</c:v>
                </c:pt>
                <c:pt idx="558">
                  <c:v>45989</c:v>
                </c:pt>
                <c:pt idx="559">
                  <c:v>45996</c:v>
                </c:pt>
                <c:pt idx="560">
                  <c:v>46003</c:v>
                </c:pt>
                <c:pt idx="561">
                  <c:v>46010</c:v>
                </c:pt>
                <c:pt idx="562">
                  <c:v>46017</c:v>
                </c:pt>
                <c:pt idx="563">
                  <c:v>46024</c:v>
                </c:pt>
                <c:pt idx="564">
                  <c:v>46031</c:v>
                </c:pt>
              </c:numCache>
            </c:numRef>
          </c:cat>
          <c:val>
            <c:numRef>
              <c:f>Credit!$AB$14:$AB$576</c:f>
              <c:numCache>
                <c:formatCode>0.00%</c:formatCode>
                <c:ptCount val="563"/>
                <c:pt idx="0">
                  <c:v>0</c:v>
                </c:pt>
                <c:pt idx="1">
                  <c:v>0</c:v>
                </c:pt>
                <c:pt idx="2">
                  <c:v>0</c:v>
                </c:pt>
                <c:pt idx="3">
                  <c:v>0</c:v>
                </c:pt>
                <c:pt idx="4">
                  <c:v>0.4956039093078034</c:v>
                </c:pt>
                <c:pt idx="5">
                  <c:v>0.41336638969124129</c:v>
                </c:pt>
                <c:pt idx="6">
                  <c:v>0.41934867691058209</c:v>
                </c:pt>
                <c:pt idx="7">
                  <c:v>0.48647180449099459</c:v>
                </c:pt>
                <c:pt idx="8">
                  <c:v>0.49723615414998995</c:v>
                </c:pt>
                <c:pt idx="9">
                  <c:v>0.86069525082868226</c:v>
                </c:pt>
                <c:pt idx="10">
                  <c:v>0.84832655856469608</c:v>
                </c:pt>
                <c:pt idx="11">
                  <c:v>0.87556482219937537</c:v>
                </c:pt>
                <c:pt idx="12">
                  <c:v>0.86558739088266712</c:v>
                </c:pt>
                <c:pt idx="13">
                  <c:v>0.60892515308320116</c:v>
                </c:pt>
                <c:pt idx="14">
                  <c:v>0.62031118306500299</c:v>
                </c:pt>
                <c:pt idx="15">
                  <c:v>0.72753860645787038</c:v>
                </c:pt>
                <c:pt idx="16">
                  <c:v>0.7285717324102049</c:v>
                </c:pt>
                <c:pt idx="17">
                  <c:v>0.74087222162386723</c:v>
                </c:pt>
                <c:pt idx="18">
                  <c:v>0.77942922515359458</c:v>
                </c:pt>
                <c:pt idx="19">
                  <c:v>0.78224123972748261</c:v>
                </c:pt>
                <c:pt idx="20">
                  <c:v>0.80813754007460037</c:v>
                </c:pt>
                <c:pt idx="21">
                  <c:v>0.7555960796450597</c:v>
                </c:pt>
                <c:pt idx="22">
                  <c:v>0.90627226380537296</c:v>
                </c:pt>
                <c:pt idx="23">
                  <c:v>0.90160147370924826</c:v>
                </c:pt>
                <c:pt idx="24">
                  <c:v>0.96508469503453764</c:v>
                </c:pt>
                <c:pt idx="25">
                  <c:v>0.98232085115869106</c:v>
                </c:pt>
                <c:pt idx="26">
                  <c:v>0.83782144120878754</c:v>
                </c:pt>
                <c:pt idx="27">
                  <c:v>0.86435478048199521</c:v>
                </c:pt>
                <c:pt idx="28">
                  <c:v>0.83854961450128529</c:v>
                </c:pt>
                <c:pt idx="29">
                  <c:v>0.8551150865418321</c:v>
                </c:pt>
                <c:pt idx="30">
                  <c:v>1.001353932391889</c:v>
                </c:pt>
                <c:pt idx="31">
                  <c:v>1.0209148684140343</c:v>
                </c:pt>
                <c:pt idx="32">
                  <c:v>1.016483189950101</c:v>
                </c:pt>
                <c:pt idx="33">
                  <c:v>0.99896693990644536</c:v>
                </c:pt>
                <c:pt idx="34">
                  <c:v>1.0392266125729768</c:v>
                </c:pt>
                <c:pt idx="35">
                  <c:v>-0.24770335158700263</c:v>
                </c:pt>
                <c:pt idx="36">
                  <c:v>-0.23225747444037206</c:v>
                </c:pt>
                <c:pt idx="37">
                  <c:v>-0.26912091144355066</c:v>
                </c:pt>
                <c:pt idx="38">
                  <c:v>-0.27496161199110852</c:v>
                </c:pt>
                <c:pt idx="39">
                  <c:v>-0.29919720110186482</c:v>
                </c:pt>
                <c:pt idx="40">
                  <c:v>-0.36591592460628147</c:v>
                </c:pt>
                <c:pt idx="41">
                  <c:v>-0.43261935472075963</c:v>
                </c:pt>
                <c:pt idx="42">
                  <c:v>-0.46446779965466606</c:v>
                </c:pt>
                <c:pt idx="43">
                  <c:v>-0.5786030248702928</c:v>
                </c:pt>
                <c:pt idx="44">
                  <c:v>-0.59578868469577706</c:v>
                </c:pt>
                <c:pt idx="45">
                  <c:v>-0.59640795108507194</c:v>
                </c:pt>
                <c:pt idx="46">
                  <c:v>-0.535017685949014</c:v>
                </c:pt>
                <c:pt idx="47">
                  <c:v>-0.54097257958804967</c:v>
                </c:pt>
                <c:pt idx="48">
                  <c:v>-4.4214402608261524E-2</c:v>
                </c:pt>
                <c:pt idx="49">
                  <c:v>-4.3778931373907773E-2</c:v>
                </c:pt>
                <c:pt idx="50">
                  <c:v>-4.6341714179113452E-2</c:v>
                </c:pt>
                <c:pt idx="51">
                  <c:v>-2.720218092228488E-2</c:v>
                </c:pt>
                <c:pt idx="52">
                  <c:v>0.15737472629177776</c:v>
                </c:pt>
                <c:pt idx="53">
                  <c:v>0.14600911206047812</c:v>
                </c:pt>
                <c:pt idx="54">
                  <c:v>0.15057377386261145</c:v>
                </c:pt>
                <c:pt idx="55">
                  <c:v>0.1911250215618138</c:v>
                </c:pt>
                <c:pt idx="56">
                  <c:v>0.18190301033092734</c:v>
                </c:pt>
                <c:pt idx="57">
                  <c:v>0.19346730015127481</c:v>
                </c:pt>
                <c:pt idx="58">
                  <c:v>0.18566477071608034</c:v>
                </c:pt>
                <c:pt idx="59">
                  <c:v>0.13350839566851694</c:v>
                </c:pt>
                <c:pt idx="60">
                  <c:v>8.9065695859061184E-2</c:v>
                </c:pt>
                <c:pt idx="61">
                  <c:v>0.30535624657735089</c:v>
                </c:pt>
                <c:pt idx="62">
                  <c:v>0.2985544401361977</c:v>
                </c:pt>
                <c:pt idx="63">
                  <c:v>0.38541440591024556</c:v>
                </c:pt>
                <c:pt idx="64">
                  <c:v>0.37817974751628564</c:v>
                </c:pt>
                <c:pt idx="65">
                  <c:v>3.2290027999048392E-2</c:v>
                </c:pt>
                <c:pt idx="66">
                  <c:v>5.0819319613302522E-2</c:v>
                </c:pt>
                <c:pt idx="67">
                  <c:v>6.7975616686108936E-2</c:v>
                </c:pt>
                <c:pt idx="68">
                  <c:v>4.7282960681619336E-2</c:v>
                </c:pt>
                <c:pt idx="69">
                  <c:v>0.13846804882342856</c:v>
                </c:pt>
                <c:pt idx="70">
                  <c:v>7.1763796032346311E-2</c:v>
                </c:pt>
                <c:pt idx="71">
                  <c:v>9.0054891652353863E-2</c:v>
                </c:pt>
                <c:pt idx="72">
                  <c:v>0.10683649113712297</c:v>
                </c:pt>
                <c:pt idx="73">
                  <c:v>0.12453333263007979</c:v>
                </c:pt>
                <c:pt idx="74">
                  <c:v>0.63805815407068645</c:v>
                </c:pt>
                <c:pt idx="75">
                  <c:v>0.636764390833511</c:v>
                </c:pt>
                <c:pt idx="76">
                  <c:v>0.59115271476582965</c:v>
                </c:pt>
                <c:pt idx="77">
                  <c:v>0.62446422744279662</c:v>
                </c:pt>
                <c:pt idx="78">
                  <c:v>1.0893618553869864</c:v>
                </c:pt>
                <c:pt idx="79">
                  <c:v>1.1409292958597577</c:v>
                </c:pt>
                <c:pt idx="80">
                  <c:v>1.1364750217237076</c:v>
                </c:pt>
                <c:pt idx="81">
                  <c:v>1.1419577009117563</c:v>
                </c:pt>
                <c:pt idx="82">
                  <c:v>0.9926876424943184</c:v>
                </c:pt>
                <c:pt idx="83">
                  <c:v>0.91662872157494946</c:v>
                </c:pt>
                <c:pt idx="84">
                  <c:v>0.88911080260145436</c:v>
                </c:pt>
                <c:pt idx="85">
                  <c:v>1.0397132724666087</c:v>
                </c:pt>
                <c:pt idx="86">
                  <c:v>1.0745153175445685</c:v>
                </c:pt>
                <c:pt idx="87">
                  <c:v>1.008150498458948</c:v>
                </c:pt>
                <c:pt idx="88">
                  <c:v>0.97409910118418097</c:v>
                </c:pt>
                <c:pt idx="89">
                  <c:v>0.88345778853090962</c:v>
                </c:pt>
                <c:pt idx="90">
                  <c:v>0.85481750983062232</c:v>
                </c:pt>
                <c:pt idx="91">
                  <c:v>0.82278153810081522</c:v>
                </c:pt>
                <c:pt idx="92">
                  <c:v>0.73060254188616647</c:v>
                </c:pt>
                <c:pt idx="93">
                  <c:v>0.71710473218512394</c:v>
                </c:pt>
                <c:pt idx="94">
                  <c:v>0.69002228992244996</c:v>
                </c:pt>
                <c:pt idx="95">
                  <c:v>0.74032188087906559</c:v>
                </c:pt>
                <c:pt idx="96">
                  <c:v>0.92263491423190902</c:v>
                </c:pt>
                <c:pt idx="97">
                  <c:v>0.93912182213582018</c:v>
                </c:pt>
                <c:pt idx="98">
                  <c:v>0.85042684558919113</c:v>
                </c:pt>
                <c:pt idx="99">
                  <c:v>0.84813034557987821</c:v>
                </c:pt>
                <c:pt idx="100">
                  <c:v>0.84308379043657922</c:v>
                </c:pt>
                <c:pt idx="101">
                  <c:v>0.76298703404180435</c:v>
                </c:pt>
                <c:pt idx="102">
                  <c:v>0.76001955728089798</c:v>
                </c:pt>
                <c:pt idx="103">
                  <c:v>0.75409292799004568</c:v>
                </c:pt>
                <c:pt idx="104">
                  <c:v>0.75735122932164833</c:v>
                </c:pt>
                <c:pt idx="105">
                  <c:v>0.82205857830542639</c:v>
                </c:pt>
                <c:pt idx="106">
                  <c:v>0.83888973553472368</c:v>
                </c:pt>
                <c:pt idx="107">
                  <c:v>0.85606014427306265</c:v>
                </c:pt>
                <c:pt idx="108">
                  <c:v>0.85070321052744491</c:v>
                </c:pt>
                <c:pt idx="109">
                  <c:v>0.87391952332437617</c:v>
                </c:pt>
                <c:pt idx="110">
                  <c:v>0.8733302077717664</c:v>
                </c:pt>
                <c:pt idx="111">
                  <c:v>0.78077001210267194</c:v>
                </c:pt>
                <c:pt idx="112">
                  <c:v>0.77317383629062375</c:v>
                </c:pt>
                <c:pt idx="113">
                  <c:v>0.77604387002090769</c:v>
                </c:pt>
                <c:pt idx="114">
                  <c:v>0.8918402790911778</c:v>
                </c:pt>
                <c:pt idx="115">
                  <c:v>0.54388896941227294</c:v>
                </c:pt>
                <c:pt idx="116">
                  <c:v>0.54781220974731337</c:v>
                </c:pt>
                <c:pt idx="117">
                  <c:v>0.5402502509442848</c:v>
                </c:pt>
                <c:pt idx="118">
                  <c:v>0.52445526486624416</c:v>
                </c:pt>
                <c:pt idx="119">
                  <c:v>0.52429352695045162</c:v>
                </c:pt>
                <c:pt idx="120">
                  <c:v>0.54129248829659293</c:v>
                </c:pt>
                <c:pt idx="121">
                  <c:v>0.5057735056833097</c:v>
                </c:pt>
                <c:pt idx="122">
                  <c:v>0.7039695560845437</c:v>
                </c:pt>
                <c:pt idx="123">
                  <c:v>0.69020455701549543</c:v>
                </c:pt>
                <c:pt idx="124">
                  <c:v>0.61812492081650428</c:v>
                </c:pt>
                <c:pt idx="125">
                  <c:v>0.62251746258477503</c:v>
                </c:pt>
                <c:pt idx="126">
                  <c:v>0.61380546528946467</c:v>
                </c:pt>
                <c:pt idx="127">
                  <c:v>0.59333856048178546</c:v>
                </c:pt>
                <c:pt idx="128">
                  <c:v>0.4484555231762189</c:v>
                </c:pt>
                <c:pt idx="129">
                  <c:v>0.44533781841514186</c:v>
                </c:pt>
                <c:pt idx="130">
                  <c:v>0.43731502180297899</c:v>
                </c:pt>
                <c:pt idx="131">
                  <c:v>0.74133627721861062</c:v>
                </c:pt>
                <c:pt idx="132">
                  <c:v>0.73348439195970627</c:v>
                </c:pt>
                <c:pt idx="133">
                  <c:v>0.72352486470868327</c:v>
                </c:pt>
                <c:pt idx="134">
                  <c:v>0.74355949769184315</c:v>
                </c:pt>
                <c:pt idx="135">
                  <c:v>0.94805320023744166</c:v>
                </c:pt>
                <c:pt idx="136">
                  <c:v>0.96115386172665229</c:v>
                </c:pt>
                <c:pt idx="137">
                  <c:v>1.1190122599378041</c:v>
                </c:pt>
                <c:pt idx="138">
                  <c:v>1.1321575670242012</c:v>
                </c:pt>
                <c:pt idx="139">
                  <c:v>1.1405882689819125</c:v>
                </c:pt>
                <c:pt idx="140">
                  <c:v>1.082738525189531</c:v>
                </c:pt>
                <c:pt idx="141">
                  <c:v>1.5941300079106564</c:v>
                </c:pt>
                <c:pt idx="142">
                  <c:v>1.6088648728618291</c:v>
                </c:pt>
                <c:pt idx="143">
                  <c:v>1.6162858096918613</c:v>
                </c:pt>
                <c:pt idx="144">
                  <c:v>1.3791449345680222</c:v>
                </c:pt>
                <c:pt idx="145">
                  <c:v>1.3743632624179918</c:v>
                </c:pt>
                <c:pt idx="146">
                  <c:v>1.3747463229139518</c:v>
                </c:pt>
                <c:pt idx="147">
                  <c:v>1.3787966521832415</c:v>
                </c:pt>
                <c:pt idx="148">
                  <c:v>-8.8478359117756932E-3</c:v>
                </c:pt>
                <c:pt idx="149">
                  <c:v>-3.3492049158904305E-3</c:v>
                </c:pt>
                <c:pt idx="150">
                  <c:v>-1.4920416981487775E-2</c:v>
                </c:pt>
                <c:pt idx="151">
                  <c:v>-6.1241616493643231E-4</c:v>
                </c:pt>
                <c:pt idx="152">
                  <c:v>-1.2645046985980595E-3</c:v>
                </c:pt>
                <c:pt idx="153">
                  <c:v>7.0353839395251874E-2</c:v>
                </c:pt>
                <c:pt idx="154">
                  <c:v>8.4234493156190193E-2</c:v>
                </c:pt>
                <c:pt idx="155">
                  <c:v>7.4030786324677023E-2</c:v>
                </c:pt>
                <c:pt idx="156">
                  <c:v>9.4960409206564927E-2</c:v>
                </c:pt>
                <c:pt idx="157">
                  <c:v>-3.7421236171796497E-2</c:v>
                </c:pt>
                <c:pt idx="158">
                  <c:v>-3.828047704675322E-2</c:v>
                </c:pt>
                <c:pt idx="159">
                  <c:v>-5.7897322235183561E-2</c:v>
                </c:pt>
                <c:pt idx="160">
                  <c:v>-6.2089476859933629E-2</c:v>
                </c:pt>
                <c:pt idx="161">
                  <c:v>1.2152283584868546</c:v>
                </c:pt>
                <c:pt idx="162">
                  <c:v>1.2118999920807041</c:v>
                </c:pt>
                <c:pt idx="163">
                  <c:v>1.1940107839516207</c:v>
                </c:pt>
                <c:pt idx="164">
                  <c:v>1.1795590512592462</c:v>
                </c:pt>
                <c:pt idx="165">
                  <c:v>1.2184581671351951</c:v>
                </c:pt>
                <c:pt idx="166">
                  <c:v>1.2139706368780574</c:v>
                </c:pt>
                <c:pt idx="167">
                  <c:v>1.1631684647763225</c:v>
                </c:pt>
                <c:pt idx="168">
                  <c:v>1.1483828672741689</c:v>
                </c:pt>
                <c:pt idx="169">
                  <c:v>1.0545800922294302</c:v>
                </c:pt>
                <c:pt idx="170">
                  <c:v>1.1359763451931972</c:v>
                </c:pt>
                <c:pt idx="171">
                  <c:v>1.1133414990712065</c:v>
                </c:pt>
                <c:pt idx="172">
                  <c:v>1.1565129498931881</c:v>
                </c:pt>
                <c:pt idx="173">
                  <c:v>1.1175667829979177</c:v>
                </c:pt>
                <c:pt idx="174">
                  <c:v>0.69045413102242637</c:v>
                </c:pt>
                <c:pt idx="175">
                  <c:v>0.67590098640380303</c:v>
                </c:pt>
                <c:pt idx="176">
                  <c:v>0.69902119856020417</c:v>
                </c:pt>
                <c:pt idx="177">
                  <c:v>0.69509141703594146</c:v>
                </c:pt>
                <c:pt idx="178">
                  <c:v>0.79018787176617</c:v>
                </c:pt>
                <c:pt idx="179">
                  <c:v>0.8328453241450211</c:v>
                </c:pt>
                <c:pt idx="180">
                  <c:v>0.90830708675916483</c:v>
                </c:pt>
                <c:pt idx="181">
                  <c:v>0.9144290959686322</c:v>
                </c:pt>
                <c:pt idx="182">
                  <c:v>1.6674278388697314</c:v>
                </c:pt>
                <c:pt idx="183">
                  <c:v>1.6438296978253601</c:v>
                </c:pt>
                <c:pt idx="184">
                  <c:v>1.4933468552344373</c:v>
                </c:pt>
                <c:pt idx="185">
                  <c:v>1.4429069131491548</c:v>
                </c:pt>
                <c:pt idx="186">
                  <c:v>1.5094845297106383</c:v>
                </c:pt>
                <c:pt idx="187">
                  <c:v>1.5386643875744068</c:v>
                </c:pt>
                <c:pt idx="188">
                  <c:v>1.5379798911719291</c:v>
                </c:pt>
                <c:pt idx="189">
                  <c:v>1.4859848286597348</c:v>
                </c:pt>
                <c:pt idx="190">
                  <c:v>1.4719539654692044</c:v>
                </c:pt>
                <c:pt idx="191">
                  <c:v>1.1721573979356243</c:v>
                </c:pt>
                <c:pt idx="192">
                  <c:v>1.1640578554051921</c:v>
                </c:pt>
                <c:pt idx="193">
                  <c:v>1.0572985478843235</c:v>
                </c:pt>
                <c:pt idx="194">
                  <c:v>1.0519834889500548</c:v>
                </c:pt>
                <c:pt idx="195">
                  <c:v>0.42107628551427645</c:v>
                </c:pt>
                <c:pt idx="196">
                  <c:v>0.39329841190856141</c:v>
                </c:pt>
                <c:pt idx="197">
                  <c:v>0.54885262647454236</c:v>
                </c:pt>
                <c:pt idx="198">
                  <c:v>0.57475479609562674</c:v>
                </c:pt>
                <c:pt idx="199">
                  <c:v>0.62187342622284925</c:v>
                </c:pt>
                <c:pt idx="200">
                  <c:v>0.54504696514003037</c:v>
                </c:pt>
                <c:pt idx="201">
                  <c:v>0.59810163120429871</c:v>
                </c:pt>
                <c:pt idx="202">
                  <c:v>0.55004883574301033</c:v>
                </c:pt>
                <c:pt idx="203">
                  <c:v>0.63014893107306647</c:v>
                </c:pt>
                <c:pt idx="204">
                  <c:v>0.80493920455314805</c:v>
                </c:pt>
                <c:pt idx="205">
                  <c:v>0.88355053805747386</c:v>
                </c:pt>
                <c:pt idx="206">
                  <c:v>0.96693462770627236</c:v>
                </c:pt>
                <c:pt idx="207">
                  <c:v>0.98587811357420452</c:v>
                </c:pt>
                <c:pt idx="208">
                  <c:v>0.93911294091315212</c:v>
                </c:pt>
                <c:pt idx="209">
                  <c:v>0.98558887205591195</c:v>
                </c:pt>
                <c:pt idx="210">
                  <c:v>1.0096518724821824</c:v>
                </c:pt>
                <c:pt idx="211">
                  <c:v>1.0137024967515058</c:v>
                </c:pt>
                <c:pt idx="212">
                  <c:v>1.0694994625289453</c:v>
                </c:pt>
                <c:pt idx="213">
                  <c:v>1.1347135789662077</c:v>
                </c:pt>
                <c:pt idx="214">
                  <c:v>1.1020406371921192</c:v>
                </c:pt>
                <c:pt idx="215">
                  <c:v>1.1535690344737508</c:v>
                </c:pt>
                <c:pt idx="216">
                  <c:v>1.1208863504680104</c:v>
                </c:pt>
                <c:pt idx="217">
                  <c:v>1.1755769058708549</c:v>
                </c:pt>
                <c:pt idx="218">
                  <c:v>1.1453325465706408</c:v>
                </c:pt>
                <c:pt idx="219">
                  <c:v>1.1263771072602575</c:v>
                </c:pt>
                <c:pt idx="220">
                  <c:v>1.1247413815800904</c:v>
                </c:pt>
                <c:pt idx="221">
                  <c:v>1.176303780033515</c:v>
                </c:pt>
                <c:pt idx="222">
                  <c:v>1.0788302823528659</c:v>
                </c:pt>
                <c:pt idx="223">
                  <c:v>1.0788372168774296</c:v>
                </c:pt>
                <c:pt idx="224">
                  <c:v>1.0884564438324593</c:v>
                </c:pt>
                <c:pt idx="225">
                  <c:v>0.91409975406881339</c:v>
                </c:pt>
                <c:pt idx="226">
                  <c:v>0.79539539156946215</c:v>
                </c:pt>
                <c:pt idx="227">
                  <c:v>0.78868316329190358</c:v>
                </c:pt>
                <c:pt idx="228">
                  <c:v>0.92333721718309625</c:v>
                </c:pt>
                <c:pt idx="229">
                  <c:v>0.96930542855084145</c:v>
                </c:pt>
                <c:pt idx="230">
                  <c:v>4.4774433772146313E-3</c:v>
                </c:pt>
                <c:pt idx="231">
                  <c:v>5.185950864485948E-3</c:v>
                </c:pt>
                <c:pt idx="232">
                  <c:v>-2.3422572885016694E-2</c:v>
                </c:pt>
                <c:pt idx="233">
                  <c:v>-7.8242707261507213E-2</c:v>
                </c:pt>
                <c:pt idx="234">
                  <c:v>-0.20225270717477153</c:v>
                </c:pt>
                <c:pt idx="235">
                  <c:v>-7.2328896430502831E-2</c:v>
                </c:pt>
                <c:pt idx="236">
                  <c:v>-7.4754603376724682E-2</c:v>
                </c:pt>
                <c:pt idx="237">
                  <c:v>0.56545966857982022</c:v>
                </c:pt>
                <c:pt idx="238">
                  <c:v>0.59078217264048294</c:v>
                </c:pt>
                <c:pt idx="239">
                  <c:v>0.77739854232873595</c:v>
                </c:pt>
                <c:pt idx="240">
                  <c:v>0.74677544318265277</c:v>
                </c:pt>
                <c:pt idx="241">
                  <c:v>0.50549049966809756</c:v>
                </c:pt>
                <c:pt idx="242">
                  <c:v>0.4237922854523643</c:v>
                </c:pt>
                <c:pt idx="243">
                  <c:v>1.3045838820280646</c:v>
                </c:pt>
                <c:pt idx="244">
                  <c:v>0.84598838508527097</c:v>
                </c:pt>
                <c:pt idx="245">
                  <c:v>0.8665289804873465</c:v>
                </c:pt>
                <c:pt idx="246">
                  <c:v>0.87376000610509774</c:v>
                </c:pt>
                <c:pt idx="247">
                  <c:v>0.85323992527646508</c:v>
                </c:pt>
                <c:pt idx="248">
                  <c:v>0.59503811087747849</c:v>
                </c:pt>
                <c:pt idx="249">
                  <c:v>0.58256861836296414</c:v>
                </c:pt>
                <c:pt idx="250">
                  <c:v>-3.0597973648521194E-3</c:v>
                </c:pt>
                <c:pt idx="251">
                  <c:v>2.9796137692513804E-2</c:v>
                </c:pt>
                <c:pt idx="252">
                  <c:v>3.7044492413693501E-2</c:v>
                </c:pt>
                <c:pt idx="253">
                  <c:v>3.4631385161990498E-2</c:v>
                </c:pt>
                <c:pt idx="254">
                  <c:v>0.10220213884580312</c:v>
                </c:pt>
                <c:pt idx="255">
                  <c:v>0.11121201841271554</c:v>
                </c:pt>
                <c:pt idx="256">
                  <c:v>9.0211669139081657E-2</c:v>
                </c:pt>
                <c:pt idx="257">
                  <c:v>0.49909005408082258</c:v>
                </c:pt>
                <c:pt idx="258">
                  <c:v>0.50985739432347399</c:v>
                </c:pt>
                <c:pt idx="259">
                  <c:v>0.5424262543157744</c:v>
                </c:pt>
                <c:pt idx="260">
                  <c:v>0.58554407380321261</c:v>
                </c:pt>
                <c:pt idx="261">
                  <c:v>0.83899085133530338</c:v>
                </c:pt>
                <c:pt idx="262">
                  <c:v>0.86065091275678463</c:v>
                </c:pt>
                <c:pt idx="263">
                  <c:v>0.81629255108846466</c:v>
                </c:pt>
                <c:pt idx="264">
                  <c:v>0.84360178561282262</c:v>
                </c:pt>
                <c:pt idx="265">
                  <c:v>0.8229781964194357</c:v>
                </c:pt>
                <c:pt idx="266">
                  <c:v>0.86392508481187547</c:v>
                </c:pt>
                <c:pt idx="267">
                  <c:v>0.88103835085080806</c:v>
                </c:pt>
                <c:pt idx="268">
                  <c:v>0.88511510340788913</c:v>
                </c:pt>
                <c:pt idx="269">
                  <c:v>0.90815268570844287</c:v>
                </c:pt>
                <c:pt idx="270">
                  <c:v>0.87111824691890416</c:v>
                </c:pt>
                <c:pt idx="271">
                  <c:v>0.86707898279591311</c:v>
                </c:pt>
                <c:pt idx="272">
                  <c:v>0.85483522106716192</c:v>
                </c:pt>
                <c:pt idx="273">
                  <c:v>0.85518646069769155</c:v>
                </c:pt>
                <c:pt idx="274">
                  <c:v>0.8111475923775715</c:v>
                </c:pt>
                <c:pt idx="275">
                  <c:v>0.78285875622180123</c:v>
                </c:pt>
                <c:pt idx="276">
                  <c:v>0.69573302878784227</c:v>
                </c:pt>
                <c:pt idx="277">
                  <c:v>0.63836725008882778</c:v>
                </c:pt>
                <c:pt idx="278">
                  <c:v>0.60715781510114541</c:v>
                </c:pt>
                <c:pt idx="279">
                  <c:v>0.5684219301860719</c:v>
                </c:pt>
                <c:pt idx="280">
                  <c:v>0.53940395940067232</c:v>
                </c:pt>
                <c:pt idx="281">
                  <c:v>0.49386571312085181</c:v>
                </c:pt>
                <c:pt idx="282">
                  <c:v>0.43218847845568537</c:v>
                </c:pt>
                <c:pt idx="283">
                  <c:v>0.4609977467937707</c:v>
                </c:pt>
                <c:pt idx="284">
                  <c:v>0.45411092520544322</c:v>
                </c:pt>
                <c:pt idx="285">
                  <c:v>0.43956477771985292</c:v>
                </c:pt>
                <c:pt idx="286">
                  <c:v>0.42635946753880261</c:v>
                </c:pt>
                <c:pt idx="287">
                  <c:v>0.57138335566032028</c:v>
                </c:pt>
                <c:pt idx="288">
                  <c:v>0.55663813375976745</c:v>
                </c:pt>
                <c:pt idx="289">
                  <c:v>0.54497414692854851</c:v>
                </c:pt>
                <c:pt idx="290">
                  <c:v>0.5294895059152277</c:v>
                </c:pt>
                <c:pt idx="291">
                  <c:v>0.59527860220681827</c:v>
                </c:pt>
                <c:pt idx="292">
                  <c:v>0.60452194278128557</c:v>
                </c:pt>
                <c:pt idx="293">
                  <c:v>0.60685769730922279</c:v>
                </c:pt>
                <c:pt idx="294">
                  <c:v>0.65344973188717281</c:v>
                </c:pt>
                <c:pt idx="295">
                  <c:v>0.69172146688602654</c:v>
                </c:pt>
                <c:pt idx="296">
                  <c:v>0.71607083351202927</c:v>
                </c:pt>
                <c:pt idx="297">
                  <c:v>0.70821931452955</c:v>
                </c:pt>
                <c:pt idx="298">
                  <c:v>0.766103189711833</c:v>
                </c:pt>
                <c:pt idx="299">
                  <c:v>0.8190468509316472</c:v>
                </c:pt>
                <c:pt idx="300">
                  <c:v>0.58070660226814352</c:v>
                </c:pt>
                <c:pt idx="301">
                  <c:v>0.60306995575161493</c:v>
                </c:pt>
                <c:pt idx="302">
                  <c:v>0.64195285501789556</c:v>
                </c:pt>
                <c:pt idx="303">
                  <c:v>0.69201702885548855</c:v>
                </c:pt>
                <c:pt idx="304">
                  <c:v>0.35698217789122388</c:v>
                </c:pt>
                <c:pt idx="305">
                  <c:v>0.43327492213115737</c:v>
                </c:pt>
                <c:pt idx="306">
                  <c:v>0.43937373587693773</c:v>
                </c:pt>
                <c:pt idx="307">
                  <c:v>0.48775170388288208</c:v>
                </c:pt>
                <c:pt idx="308">
                  <c:v>0.47847065131480426</c:v>
                </c:pt>
                <c:pt idx="309">
                  <c:v>0.52844203308225002</c:v>
                </c:pt>
                <c:pt idx="310">
                  <c:v>0.5379109786805405</c:v>
                </c:pt>
                <c:pt idx="311">
                  <c:v>0.50115283877871786</c:v>
                </c:pt>
                <c:pt idx="312">
                  <c:v>0.47626831058548358</c:v>
                </c:pt>
                <c:pt idx="313">
                  <c:v>0.61696362889547429</c:v>
                </c:pt>
                <c:pt idx="314">
                  <c:v>0.59331462975393801</c:v>
                </c:pt>
                <c:pt idx="315">
                  <c:v>0.58616648898539703</c:v>
                </c:pt>
                <c:pt idx="316">
                  <c:v>0.53697476147986911</c:v>
                </c:pt>
                <c:pt idx="317">
                  <c:v>1.8063653439821612</c:v>
                </c:pt>
                <c:pt idx="318">
                  <c:v>1.8139232293960699</c:v>
                </c:pt>
                <c:pt idx="319">
                  <c:v>1.8245005826651863</c:v>
                </c:pt>
                <c:pt idx="320">
                  <c:v>1.7435100620654391</c:v>
                </c:pt>
                <c:pt idx="321">
                  <c:v>1.7444695866714459</c:v>
                </c:pt>
                <c:pt idx="322">
                  <c:v>1.5146340538046981</c:v>
                </c:pt>
                <c:pt idx="323">
                  <c:v>1.5111532895636914</c:v>
                </c:pt>
                <c:pt idx="324">
                  <c:v>1.5002306304791941</c:v>
                </c:pt>
                <c:pt idx="325">
                  <c:v>1.4957407558169677</c:v>
                </c:pt>
                <c:pt idx="326">
                  <c:v>1.5112363625528595</c:v>
                </c:pt>
                <c:pt idx="327">
                  <c:v>1.5036428423926094</c:v>
                </c:pt>
                <c:pt idx="328">
                  <c:v>1.5159559492474046</c:v>
                </c:pt>
                <c:pt idx="329">
                  <c:v>1.5365422816845027</c:v>
                </c:pt>
                <c:pt idx="330">
                  <c:v>0.58983162016169843</c:v>
                </c:pt>
                <c:pt idx="331">
                  <c:v>0.61985517710657245</c:v>
                </c:pt>
                <c:pt idx="332">
                  <c:v>0.57300576437618644</c:v>
                </c:pt>
                <c:pt idx="333">
                  <c:v>0.57017634009301077</c:v>
                </c:pt>
                <c:pt idx="334">
                  <c:v>0.55898592908898892</c:v>
                </c:pt>
                <c:pt idx="335">
                  <c:v>0.75121838531360163</c:v>
                </c:pt>
                <c:pt idx="336">
                  <c:v>0.7532216176206098</c:v>
                </c:pt>
                <c:pt idx="337">
                  <c:v>0.63802298551522996</c:v>
                </c:pt>
                <c:pt idx="338">
                  <c:v>0.63639579957733283</c:v>
                </c:pt>
                <c:pt idx="339">
                  <c:v>0.66627407884381507</c:v>
                </c:pt>
                <c:pt idx="340">
                  <c:v>0.6802291124044717</c:v>
                </c:pt>
                <c:pt idx="341">
                  <c:v>0.69064212616114939</c:v>
                </c:pt>
                <c:pt idx="342">
                  <c:v>0.7618096903683873</c:v>
                </c:pt>
                <c:pt idx="343">
                  <c:v>0.74676449893338648</c:v>
                </c:pt>
                <c:pt idx="344">
                  <c:v>0.63923353492734702</c:v>
                </c:pt>
                <c:pt idx="345">
                  <c:v>0.68474469350561162</c:v>
                </c:pt>
                <c:pt idx="346">
                  <c:v>0.71159642598697326</c:v>
                </c:pt>
                <c:pt idx="347">
                  <c:v>0.72563597473208286</c:v>
                </c:pt>
                <c:pt idx="348">
                  <c:v>0.69991558459708803</c:v>
                </c:pt>
                <c:pt idx="349">
                  <c:v>0.71218730479374881</c:v>
                </c:pt>
                <c:pt idx="350">
                  <c:v>0.84885824322335046</c:v>
                </c:pt>
                <c:pt idx="351">
                  <c:v>0.87246430471268144</c:v>
                </c:pt>
                <c:pt idx="352">
                  <c:v>0.81164450663121468</c:v>
                </c:pt>
                <c:pt idx="353">
                  <c:v>0.81141408308332119</c:v>
                </c:pt>
                <c:pt idx="354">
                  <c:v>0.79384531812865577</c:v>
                </c:pt>
                <c:pt idx="355">
                  <c:v>0.72678117691931499</c:v>
                </c:pt>
                <c:pt idx="356">
                  <c:v>0.70047723107882354</c:v>
                </c:pt>
                <c:pt idx="357">
                  <c:v>0.81728513931372637</c:v>
                </c:pt>
                <c:pt idx="358">
                  <c:v>0.81839538299475945</c:v>
                </c:pt>
                <c:pt idx="359">
                  <c:v>0.8228943616237393</c:v>
                </c:pt>
                <c:pt idx="360">
                  <c:v>0.84254705273154451</c:v>
                </c:pt>
                <c:pt idx="361">
                  <c:v>0.84248307015770196</c:v>
                </c:pt>
                <c:pt idx="362">
                  <c:v>0.84959947483797194</c:v>
                </c:pt>
                <c:pt idx="363">
                  <c:v>0.85672706836571833</c:v>
                </c:pt>
                <c:pt idx="364">
                  <c:v>0.86007155478574449</c:v>
                </c:pt>
                <c:pt idx="365">
                  <c:v>0.87040309040278763</c:v>
                </c:pt>
                <c:pt idx="366">
                  <c:v>0.90049844536808843</c:v>
                </c:pt>
                <c:pt idx="367">
                  <c:v>0.91859640169234846</c:v>
                </c:pt>
                <c:pt idx="368">
                  <c:v>0.94813597472742472</c:v>
                </c:pt>
                <c:pt idx="369">
                  <c:v>0.9612114767763773</c:v>
                </c:pt>
                <c:pt idx="370">
                  <c:v>0.85563696535680367</c:v>
                </c:pt>
                <c:pt idx="371">
                  <c:v>0.86465086944456937</c:v>
                </c:pt>
                <c:pt idx="372">
                  <c:v>0.99546993058288458</c:v>
                </c:pt>
                <c:pt idx="373">
                  <c:v>0.99166350296165939</c:v>
                </c:pt>
                <c:pt idx="374">
                  <c:v>0.96950730898605153</c:v>
                </c:pt>
                <c:pt idx="375">
                  <c:v>0.95983403199153083</c:v>
                </c:pt>
                <c:pt idx="376">
                  <c:v>0.94399348097413605</c:v>
                </c:pt>
                <c:pt idx="377">
                  <c:v>0.93438100968373661</c:v>
                </c:pt>
                <c:pt idx="378">
                  <c:v>0.92161426319594331</c:v>
                </c:pt>
                <c:pt idx="379">
                  <c:v>0.91741108848941999</c:v>
                </c:pt>
                <c:pt idx="380">
                  <c:v>0.90308171281212879</c:v>
                </c:pt>
                <c:pt idx="381">
                  <c:v>0.9206263477244333</c:v>
                </c:pt>
                <c:pt idx="382">
                  <c:v>0.95420773886009569</c:v>
                </c:pt>
                <c:pt idx="383">
                  <c:v>0.94599811236375353</c:v>
                </c:pt>
                <c:pt idx="384">
                  <c:v>0.94216980339655154</c:v>
                </c:pt>
                <c:pt idx="385">
                  <c:v>0.80554115815051996</c:v>
                </c:pt>
                <c:pt idx="386">
                  <c:v>0.80286067608989009</c:v>
                </c:pt>
                <c:pt idx="387">
                  <c:v>0.82231073978060265</c:v>
                </c:pt>
                <c:pt idx="388">
                  <c:v>0.81758402631373295</c:v>
                </c:pt>
                <c:pt idx="389">
                  <c:v>0.80668542530169407</c:v>
                </c:pt>
                <c:pt idx="390">
                  <c:v>0.80960245854591062</c:v>
                </c:pt>
                <c:pt idx="391">
                  <c:v>0.81901399919839912</c:v>
                </c:pt>
                <c:pt idx="392">
                  <c:v>0.81619918002882252</c:v>
                </c:pt>
                <c:pt idx="393">
                  <c:v>0.83160968914185041</c:v>
                </c:pt>
                <c:pt idx="394">
                  <c:v>0.80893713123107225</c:v>
                </c:pt>
                <c:pt idx="395">
                  <c:v>0.75942074740120247</c:v>
                </c:pt>
                <c:pt idx="396">
                  <c:v>0.79532166822616213</c:v>
                </c:pt>
                <c:pt idx="397">
                  <c:v>0.79045466580929535</c:v>
                </c:pt>
                <c:pt idx="398">
                  <c:v>0.78854588315573482</c:v>
                </c:pt>
                <c:pt idx="399">
                  <c:v>0.77748028235026989</c:v>
                </c:pt>
                <c:pt idx="400">
                  <c:v>0.76885203586772544</c:v>
                </c:pt>
                <c:pt idx="401">
                  <c:v>0.76343590536751627</c:v>
                </c:pt>
                <c:pt idx="402">
                  <c:v>0.76954619830973425</c:v>
                </c:pt>
                <c:pt idx="403">
                  <c:v>0.76854085843682307</c:v>
                </c:pt>
                <c:pt idx="404">
                  <c:v>0.75767033803775996</c:v>
                </c:pt>
                <c:pt idx="405">
                  <c:v>0.75582966621692715</c:v>
                </c:pt>
                <c:pt idx="406">
                  <c:v>0.7375684257115509</c:v>
                </c:pt>
                <c:pt idx="407">
                  <c:v>0.70129842352212468</c:v>
                </c:pt>
                <c:pt idx="408">
                  <c:v>0.69245052910989102</c:v>
                </c:pt>
                <c:pt idx="409">
                  <c:v>0.70004148048515169</c:v>
                </c:pt>
                <c:pt idx="410">
                  <c:v>0.68811172887460559</c:v>
                </c:pt>
                <c:pt idx="411">
                  <c:v>0.67931032113004097</c:v>
                </c:pt>
                <c:pt idx="412">
                  <c:v>0.68936999477943617</c:v>
                </c:pt>
                <c:pt idx="413">
                  <c:v>0.70787692053843976</c:v>
                </c:pt>
                <c:pt idx="414">
                  <c:v>0.70006265993307959</c:v>
                </c:pt>
                <c:pt idx="415">
                  <c:v>0.70222854016148717</c:v>
                </c:pt>
                <c:pt idx="416">
                  <c:v>0.69295197149949672</c:v>
                </c:pt>
                <c:pt idx="417">
                  <c:v>0.68617844650002813</c:v>
                </c:pt>
                <c:pt idx="418">
                  <c:v>0.67856625962657136</c:v>
                </c:pt>
                <c:pt idx="419">
                  <c:v>0.68776814149358012</c:v>
                </c:pt>
                <c:pt idx="420">
                  <c:v>0.72963750207753386</c:v>
                </c:pt>
                <c:pt idx="421">
                  <c:v>0.7315984772140246</c:v>
                </c:pt>
                <c:pt idx="422">
                  <c:v>0.70906681218455492</c:v>
                </c:pt>
                <c:pt idx="423">
                  <c:v>0.70713956651083987</c:v>
                </c:pt>
                <c:pt idx="424">
                  <c:v>0.70801478342425794</c:v>
                </c:pt>
                <c:pt idx="425">
                  <c:v>0.69252775049926085</c:v>
                </c:pt>
                <c:pt idx="426">
                  <c:v>0.75627802001894717</c:v>
                </c:pt>
                <c:pt idx="427">
                  <c:v>0.74087924643679925</c:v>
                </c:pt>
                <c:pt idx="428">
                  <c:v>0.69460106136466693</c:v>
                </c:pt>
                <c:pt idx="429">
                  <c:v>0.69340236945561118</c:v>
                </c:pt>
                <c:pt idx="430">
                  <c:v>0.66179599607526918</c:v>
                </c:pt>
                <c:pt idx="431">
                  <c:v>0.63776372694087746</c:v>
                </c:pt>
                <c:pt idx="432">
                  <c:v>1.0646157582417028</c:v>
                </c:pt>
                <c:pt idx="433">
                  <c:v>0.78520125898654658</c:v>
                </c:pt>
                <c:pt idx="434">
                  <c:v>0.77752642345899126</c:v>
                </c:pt>
                <c:pt idx="435">
                  <c:v>0.79566192767330302</c:v>
                </c:pt>
                <c:pt idx="436">
                  <c:v>0.78474148641664487</c:v>
                </c:pt>
                <c:pt idx="437">
                  <c:v>0.78540512721383615</c:v>
                </c:pt>
                <c:pt idx="438">
                  <c:v>0.76896724620956824</c:v>
                </c:pt>
                <c:pt idx="439">
                  <c:v>0.70778332172704783</c:v>
                </c:pt>
                <c:pt idx="440">
                  <c:v>0.6910267443005389</c:v>
                </c:pt>
                <c:pt idx="441">
                  <c:v>0.70518793057984752</c:v>
                </c:pt>
                <c:pt idx="442">
                  <c:v>0.72587101837938739</c:v>
                </c:pt>
                <c:pt idx="443">
                  <c:v>0.78741074380099607</c:v>
                </c:pt>
                <c:pt idx="444">
                  <c:v>0.81806764372662721</c:v>
                </c:pt>
                <c:pt idx="445">
                  <c:v>0.3833739555917306</c:v>
                </c:pt>
                <c:pt idx="446">
                  <c:v>0.62941578669094866</c:v>
                </c:pt>
                <c:pt idx="447">
                  <c:v>0.62483152825787336</c:v>
                </c:pt>
                <c:pt idx="448">
                  <c:v>0.82044766223332044</c:v>
                </c:pt>
                <c:pt idx="449">
                  <c:v>0.83361633777401245</c:v>
                </c:pt>
                <c:pt idx="450">
                  <c:v>0.82392777942292639</c:v>
                </c:pt>
                <c:pt idx="451">
                  <c:v>0.79944238458104688</c:v>
                </c:pt>
                <c:pt idx="452">
                  <c:v>0.81062248822855743</c:v>
                </c:pt>
                <c:pt idx="453">
                  <c:v>0.84167352050101207</c:v>
                </c:pt>
                <c:pt idx="454">
                  <c:v>0.85725286427013581</c:v>
                </c:pt>
                <c:pt idx="455">
                  <c:v>0.86231342985510584</c:v>
                </c:pt>
                <c:pt idx="456">
                  <c:v>0.84095108800402185</c:v>
                </c:pt>
                <c:pt idx="457">
                  <c:v>0.83237352043354906</c:v>
                </c:pt>
                <c:pt idx="458">
                  <c:v>0.82197427126599643</c:v>
                </c:pt>
                <c:pt idx="459">
                  <c:v>0.68616846668931764</c:v>
                </c:pt>
                <c:pt idx="460">
                  <c:v>0.64409988569311161</c:v>
                </c:pt>
                <c:pt idx="461">
                  <c:v>0.29273681641756794</c:v>
                </c:pt>
                <c:pt idx="462">
                  <c:v>0.26894064621791541</c:v>
                </c:pt>
                <c:pt idx="463">
                  <c:v>0.25838437911401563</c:v>
                </c:pt>
                <c:pt idx="464">
                  <c:v>0.31707124175998058</c:v>
                </c:pt>
                <c:pt idx="465">
                  <c:v>0.30403477131096468</c:v>
                </c:pt>
                <c:pt idx="466">
                  <c:v>0.29462349083833905</c:v>
                </c:pt>
                <c:pt idx="467">
                  <c:v>0.30403263254312535</c:v>
                </c:pt>
                <c:pt idx="468">
                  <c:v>0.28700909056011059</c:v>
                </c:pt>
                <c:pt idx="469">
                  <c:v>0.34475018177234917</c:v>
                </c:pt>
                <c:pt idx="470">
                  <c:v>0.34235851471210493</c:v>
                </c:pt>
                <c:pt idx="471">
                  <c:v>0.32358375592805211</c:v>
                </c:pt>
                <c:pt idx="472">
                  <c:v>0.48021592189705398</c:v>
                </c:pt>
                <c:pt idx="473">
                  <c:v>0.76847765905593401</c:v>
                </c:pt>
                <c:pt idx="474">
                  <c:v>0.86613048779040491</c:v>
                </c:pt>
                <c:pt idx="475">
                  <c:v>0.87323473293392695</c:v>
                </c:pt>
                <c:pt idx="476">
                  <c:v>0.83648893316171369</c:v>
                </c:pt>
                <c:pt idx="477">
                  <c:v>0.77411865009470615</c:v>
                </c:pt>
                <c:pt idx="478">
                  <c:v>0.49117357001785911</c:v>
                </c:pt>
                <c:pt idx="479">
                  <c:v>0.47973171961440109</c:v>
                </c:pt>
                <c:pt idx="480">
                  <c:v>0.45657586553565765</c:v>
                </c:pt>
                <c:pt idx="481">
                  <c:v>0.40901441275868711</c:v>
                </c:pt>
                <c:pt idx="482">
                  <c:v>0.3242505030379369</c:v>
                </c:pt>
                <c:pt idx="483">
                  <c:v>0.33025508394266878</c:v>
                </c:pt>
                <c:pt idx="484">
                  <c:v>0.36492123602226045</c:v>
                </c:pt>
                <c:pt idx="485">
                  <c:v>0.30747064708788741</c:v>
                </c:pt>
                <c:pt idx="486">
                  <c:v>2.1737752559246912E-2</c:v>
                </c:pt>
                <c:pt idx="487">
                  <c:v>2.590800277228595E-2</c:v>
                </c:pt>
                <c:pt idx="488">
                  <c:v>2.1759565473822327E-2</c:v>
                </c:pt>
                <c:pt idx="489">
                  <c:v>4.3126951036410135E-2</c:v>
                </c:pt>
                <c:pt idx="490">
                  <c:v>0.1012475826522629</c:v>
                </c:pt>
                <c:pt idx="491">
                  <c:v>0.20208439189104141</c:v>
                </c:pt>
                <c:pt idx="492">
                  <c:v>0.21915033076272769</c:v>
                </c:pt>
                <c:pt idx="493">
                  <c:v>0.22298992335974732</c:v>
                </c:pt>
                <c:pt idx="494">
                  <c:v>0.25884674227805449</c:v>
                </c:pt>
                <c:pt idx="495">
                  <c:v>0.23410956398969077</c:v>
                </c:pt>
                <c:pt idx="496">
                  <c:v>0.74001039800052204</c:v>
                </c:pt>
                <c:pt idx="497">
                  <c:v>0.73006768236536723</c:v>
                </c:pt>
                <c:pt idx="498">
                  <c:v>0.77948841615289133</c:v>
                </c:pt>
                <c:pt idx="499">
                  <c:v>1.1758150030600065</c:v>
                </c:pt>
                <c:pt idx="500">
                  <c:v>0.8421184362380546</c:v>
                </c:pt>
                <c:pt idx="501">
                  <c:v>0.84912859281584341</c:v>
                </c:pt>
                <c:pt idx="502">
                  <c:v>0.83769158151530543</c:v>
                </c:pt>
                <c:pt idx="503">
                  <c:v>0.9009707878353409</c:v>
                </c:pt>
                <c:pt idx="504">
                  <c:v>1.0565773074989164</c:v>
                </c:pt>
                <c:pt idx="505">
                  <c:v>1.0344208395643049</c:v>
                </c:pt>
                <c:pt idx="506">
                  <c:v>1.03699129083206</c:v>
                </c:pt>
                <c:pt idx="507">
                  <c:v>1.0409133711177037</c:v>
                </c:pt>
                <c:pt idx="508">
                  <c:v>1.0646762171694621</c:v>
                </c:pt>
                <c:pt idx="509">
                  <c:v>0.39676774915409779</c:v>
                </c:pt>
                <c:pt idx="510">
                  <c:v>0.39715374455715696</c:v>
                </c:pt>
                <c:pt idx="511">
                  <c:v>0.28291519696313305</c:v>
                </c:pt>
                <c:pt idx="512">
                  <c:v>-4.0197756601875335E-2</c:v>
                </c:pt>
                <c:pt idx="513">
                  <c:v>0.22250908668491254</c:v>
                </c:pt>
                <c:pt idx="514">
                  <c:v>0.18215750706279102</c:v>
                </c:pt>
                <c:pt idx="515">
                  <c:v>0.19399148716044581</c:v>
                </c:pt>
                <c:pt idx="516">
                  <c:v>0.29042124639451855</c:v>
                </c:pt>
                <c:pt idx="517">
                  <c:v>0.2558914259173235</c:v>
                </c:pt>
                <c:pt idx="518">
                  <c:v>-0.28548847304079544</c:v>
                </c:pt>
                <c:pt idx="519">
                  <c:v>-0.27206256657924122</c:v>
                </c:pt>
                <c:pt idx="520">
                  <c:v>-0.18421625537620712</c:v>
                </c:pt>
                <c:pt idx="521">
                  <c:v>-0.22827153795845115</c:v>
                </c:pt>
                <c:pt idx="522">
                  <c:v>-2.0514463013488856E-2</c:v>
                </c:pt>
                <c:pt idx="523">
                  <c:v>-0.11665838545950818</c:v>
                </c:pt>
                <c:pt idx="524">
                  <c:v>-2.121422873220796E-3</c:v>
                </c:pt>
                <c:pt idx="525">
                  <c:v>-6.3464874438061897E-2</c:v>
                </c:pt>
                <c:pt idx="526">
                  <c:v>0.35204727993406515</c:v>
                </c:pt>
                <c:pt idx="527">
                  <c:v>0.38667257849719766</c:v>
                </c:pt>
                <c:pt idx="528">
                  <c:v>0.40157229922643911</c:v>
                </c:pt>
                <c:pt idx="529">
                  <c:v>0.26396475358885158</c:v>
                </c:pt>
                <c:pt idx="530">
                  <c:v>0.32555441685624348</c:v>
                </c:pt>
                <c:pt idx="531">
                  <c:v>0.8760813754621396</c:v>
                </c:pt>
                <c:pt idx="532">
                  <c:v>0.86978558776237724</c:v>
                </c:pt>
                <c:pt idx="533">
                  <c:v>0.99035732275872335</c:v>
                </c:pt>
                <c:pt idx="534">
                  <c:v>0.99346614268333144</c:v>
                </c:pt>
                <c:pt idx="535">
                  <c:v>1.1209538863214019</c:v>
                </c:pt>
                <c:pt idx="536">
                  <c:v>1.2172575570031545</c:v>
                </c:pt>
                <c:pt idx="537">
                  <c:v>1.2234590681982147</c:v>
                </c:pt>
                <c:pt idx="538">
                  <c:v>1.2498687647142348</c:v>
                </c:pt>
                <c:pt idx="539">
                  <c:v>4.5392790196110431</c:v>
                </c:pt>
                <c:pt idx="540">
                  <c:v>4.5427265981087706</c:v>
                </c:pt>
                <c:pt idx="541">
                  <c:v>4.5381983251599554</c:v>
                </c:pt>
                <c:pt idx="542">
                  <c:v>4.6007919479522092</c:v>
                </c:pt>
                <c:pt idx="543">
                  <c:v>4.5999379990778602</c:v>
                </c:pt>
                <c:pt idx="544">
                  <c:v>4.5891786213759413</c:v>
                </c:pt>
                <c:pt idx="545">
                  <c:v>4.5903498522497976</c:v>
                </c:pt>
                <c:pt idx="546">
                  <c:v>4.3459323478654346</c:v>
                </c:pt>
                <c:pt idx="547">
                  <c:v>4.3671730251179666</c:v>
                </c:pt>
                <c:pt idx="548">
                  <c:v>4.8469010559750716</c:v>
                </c:pt>
                <c:pt idx="549">
                  <c:v>4.854007552845446</c:v>
                </c:pt>
                <c:pt idx="550">
                  <c:v>4.8376220673202459</c:v>
                </c:pt>
                <c:pt idx="551">
                  <c:v>4.848642221048828</c:v>
                </c:pt>
                <c:pt idx="552">
                  <c:v>1.0819433965661653</c:v>
                </c:pt>
                <c:pt idx="553">
                  <c:v>1.0910437092376257</c:v>
                </c:pt>
                <c:pt idx="554">
                  <c:v>1.0917448510884651</c:v>
                </c:pt>
                <c:pt idx="555">
                  <c:v>0.8950368161420017</c:v>
                </c:pt>
                <c:pt idx="556">
                  <c:v>0.82992050268894579</c:v>
                </c:pt>
                <c:pt idx="557">
                  <c:v>1.0262070362095108</c:v>
                </c:pt>
                <c:pt idx="558">
                  <c:v>1.0321097511040578</c:v>
                </c:pt>
                <c:pt idx="559">
                  <c:v>1.0661751935720034</c:v>
                </c:pt>
                <c:pt idx="560">
                  <c:v>1.0901703236944624</c:v>
                </c:pt>
                <c:pt idx="561">
                  <c:v>0.50416101170244676</c:v>
                </c:pt>
                <c:pt idx="562">
                  <c:v>0.50459930536338138</c:v>
                </c:pt>
              </c:numCache>
            </c:numRef>
          </c:val>
          <c:smooth val="0"/>
          <c:extLst>
            <c:ext xmlns:c16="http://schemas.microsoft.com/office/drawing/2014/chart" uri="{C3380CC4-5D6E-409C-BE32-E72D297353CC}">
              <c16:uniqueId val="{00000001-3664-4B99-9988-8C1E378A2384}"/>
            </c:ext>
          </c:extLst>
        </c:ser>
        <c:dLbls>
          <c:showLegendKey val="0"/>
          <c:showVal val="0"/>
          <c:showCatName val="0"/>
          <c:showSerName val="0"/>
          <c:showPercent val="0"/>
          <c:showBubbleSize val="0"/>
        </c:dLbls>
        <c:smooth val="0"/>
        <c:axId val="1210709279"/>
        <c:axId val="1210711679"/>
      </c:lineChart>
      <c:dateAx>
        <c:axId val="121070927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10711679"/>
        <c:crosses val="autoZero"/>
        <c:auto val="1"/>
        <c:lblOffset val="100"/>
        <c:baseTimeUnit val="days"/>
      </c:dateAx>
      <c:valAx>
        <c:axId val="1210711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1070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Tüketici ve Ticari Krediler [MoM]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Credit!$S$1:$S$5</c:f>
              <c:strCache>
                <c:ptCount val="5"/>
                <c:pt idx="0">
                  <c:v>Tüketici Kredileri MoM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Credit!$B$6:$B$575</c:f>
              <c:numCache>
                <c:formatCode>m/d/yyyy</c:formatCode>
                <c:ptCount val="570"/>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pt idx="568">
                  <c:v>46003</c:v>
                </c:pt>
                <c:pt idx="569">
                  <c:v>46010</c:v>
                </c:pt>
              </c:numCache>
            </c:numRef>
          </c:cat>
          <c:val>
            <c:numRef>
              <c:f>Credit!$S$6:$S$577</c:f>
              <c:numCache>
                <c:formatCode>0.00%</c:formatCode>
                <c:ptCount val="572"/>
                <c:pt idx="0">
                  <c:v>5.3885113240216232E-3</c:v>
                </c:pt>
                <c:pt idx="1">
                  <c:v>6.2574639348907148E-3</c:v>
                </c:pt>
                <c:pt idx="2">
                  <c:v>9.3205571699671013E-3</c:v>
                </c:pt>
                <c:pt idx="3">
                  <c:v>1.6645663638616491E-2</c:v>
                </c:pt>
                <c:pt idx="4">
                  <c:v>9.1483689763335041E-3</c:v>
                </c:pt>
                <c:pt idx="5">
                  <c:v>4.7192508999630792E-3</c:v>
                </c:pt>
                <c:pt idx="6">
                  <c:v>4.6420172460666298E-3</c:v>
                </c:pt>
                <c:pt idx="7">
                  <c:v>2.8994472192654199E-3</c:v>
                </c:pt>
                <c:pt idx="8">
                  <c:v>6.1475842535863587E-3</c:v>
                </c:pt>
                <c:pt idx="9">
                  <c:v>9.3777369225270159E-3</c:v>
                </c:pt>
                <c:pt idx="10">
                  <c:v>1.2559002228905205E-2</c:v>
                </c:pt>
                <c:pt idx="11">
                  <c:v>1.0304032773459617E-2</c:v>
                </c:pt>
                <c:pt idx="12">
                  <c:v>1.1796539700909393E-2</c:v>
                </c:pt>
                <c:pt idx="13">
                  <c:v>9.389882277138769E-3</c:v>
                </c:pt>
                <c:pt idx="14">
                  <c:v>1.1034847608903013E-2</c:v>
                </c:pt>
                <c:pt idx="15">
                  <c:v>6.8705056881778262E-3</c:v>
                </c:pt>
                <c:pt idx="16">
                  <c:v>1.0063208719748666E-2</c:v>
                </c:pt>
                <c:pt idx="17">
                  <c:v>5.3566535693136096E-3</c:v>
                </c:pt>
                <c:pt idx="18">
                  <c:v>6.8972783244085978E-3</c:v>
                </c:pt>
                <c:pt idx="19">
                  <c:v>1.1272130934083703E-2</c:v>
                </c:pt>
                <c:pt idx="20">
                  <c:v>1.4444792880049951E-2</c:v>
                </c:pt>
                <c:pt idx="21">
                  <c:v>1.0677152561716993E-2</c:v>
                </c:pt>
                <c:pt idx="22">
                  <c:v>6.0380841387748779E-3</c:v>
                </c:pt>
                <c:pt idx="23">
                  <c:v>6.7668727702387731E-3</c:v>
                </c:pt>
                <c:pt idx="24">
                  <c:v>1.7042618928436832E-3</c:v>
                </c:pt>
                <c:pt idx="25">
                  <c:v>3.0701082394634037E-3</c:v>
                </c:pt>
                <c:pt idx="26">
                  <c:v>7.9231952424411154E-4</c:v>
                </c:pt>
                <c:pt idx="27">
                  <c:v>6.7674397037090659E-3</c:v>
                </c:pt>
                <c:pt idx="28">
                  <c:v>6.6146827312444896E-3</c:v>
                </c:pt>
                <c:pt idx="29">
                  <c:v>1.4911186166077593E-2</c:v>
                </c:pt>
                <c:pt idx="30">
                  <c:v>8.3126883640503284E-3</c:v>
                </c:pt>
                <c:pt idx="31">
                  <c:v>5.4907849720689846E-3</c:v>
                </c:pt>
                <c:pt idx="32">
                  <c:v>6.9963607721872682E-3</c:v>
                </c:pt>
                <c:pt idx="33">
                  <c:v>4.6233200415904604E-3</c:v>
                </c:pt>
                <c:pt idx="34">
                  <c:v>7.7643221503873438E-3</c:v>
                </c:pt>
                <c:pt idx="35">
                  <c:v>3.7763102871848772E-3</c:v>
                </c:pt>
                <c:pt idx="36">
                  <c:v>5.5992748990357061E-4</c:v>
                </c:pt>
                <c:pt idx="37">
                  <c:v>-3.05981852789913E-3</c:v>
                </c:pt>
                <c:pt idx="38">
                  <c:v>-4.5078823756921488E-3</c:v>
                </c:pt>
                <c:pt idx="39">
                  <c:v>-6.040973608127536E-3</c:v>
                </c:pt>
                <c:pt idx="40">
                  <c:v>-4.9009996749603232E-4</c:v>
                </c:pt>
                <c:pt idx="41">
                  <c:v>-2.853935205811895E-3</c:v>
                </c:pt>
                <c:pt idx="42">
                  <c:v>4.4381490100230368E-3</c:v>
                </c:pt>
                <c:pt idx="43">
                  <c:v>-2.3686763570565446E-3</c:v>
                </c:pt>
                <c:pt idx="44">
                  <c:v>-2.5333896847203109E-3</c:v>
                </c:pt>
                <c:pt idx="45">
                  <c:v>2.7532996301198147E-3</c:v>
                </c:pt>
                <c:pt idx="46">
                  <c:v>3.036371144098327E-3</c:v>
                </c:pt>
                <c:pt idx="47">
                  <c:v>6.9512232300377756E-3</c:v>
                </c:pt>
                <c:pt idx="48">
                  <c:v>7.4523277412692256E-3</c:v>
                </c:pt>
                <c:pt idx="49">
                  <c:v>1.3758571414496972E-2</c:v>
                </c:pt>
                <c:pt idx="50">
                  <c:v>3.8527094700573123E-3</c:v>
                </c:pt>
                <c:pt idx="51">
                  <c:v>4.9011871110259684E-3</c:v>
                </c:pt>
                <c:pt idx="52">
                  <c:v>-1.6645308184010269E-3</c:v>
                </c:pt>
                <c:pt idx="53">
                  <c:v>-4.6743749449116552E-3</c:v>
                </c:pt>
                <c:pt idx="54">
                  <c:v>3.0815742318628576E-3</c:v>
                </c:pt>
                <c:pt idx="55">
                  <c:v>8.2270135652837799E-3</c:v>
                </c:pt>
                <c:pt idx="56">
                  <c:v>5.4659280310069835E-3</c:v>
                </c:pt>
                <c:pt idx="57">
                  <c:v>2.8737909052847805E-3</c:v>
                </c:pt>
                <c:pt idx="58">
                  <c:v>3.2114712169718342E-3</c:v>
                </c:pt>
                <c:pt idx="59">
                  <c:v>3.1501192812422328E-4</c:v>
                </c:pt>
                <c:pt idx="60">
                  <c:v>2.1193901538502772E-3</c:v>
                </c:pt>
                <c:pt idx="61">
                  <c:v>2.57979949829538E-3</c:v>
                </c:pt>
                <c:pt idx="62">
                  <c:v>7.3991067053858842E-3</c:v>
                </c:pt>
                <c:pt idx="63">
                  <c:v>6.6958503630731841E-3</c:v>
                </c:pt>
                <c:pt idx="64">
                  <c:v>1.0132159726472504E-2</c:v>
                </c:pt>
                <c:pt idx="65">
                  <c:v>6.6964249780164546E-3</c:v>
                </c:pt>
                <c:pt idx="66">
                  <c:v>6.2800491343238474E-3</c:v>
                </c:pt>
                <c:pt idx="67">
                  <c:v>6.8117615080460483E-3</c:v>
                </c:pt>
                <c:pt idx="68">
                  <c:v>1.1421364635121565E-2</c:v>
                </c:pt>
                <c:pt idx="69">
                  <c:v>6.3793309388703858E-3</c:v>
                </c:pt>
                <c:pt idx="70">
                  <c:v>5.8135165933695509E-3</c:v>
                </c:pt>
                <c:pt idx="71">
                  <c:v>9.8003415335384675E-3</c:v>
                </c:pt>
                <c:pt idx="72">
                  <c:v>6.2467450659125998E-3</c:v>
                </c:pt>
                <c:pt idx="73">
                  <c:v>7.2029776691980912E-3</c:v>
                </c:pt>
                <c:pt idx="74">
                  <c:v>6.4997310535223713E-3</c:v>
                </c:pt>
                <c:pt idx="75">
                  <c:v>6.9299337437695122E-3</c:v>
                </c:pt>
                <c:pt idx="76">
                  <c:v>5.2076199690514954E-3</c:v>
                </c:pt>
                <c:pt idx="77">
                  <c:v>5.9014917753067875E-3</c:v>
                </c:pt>
                <c:pt idx="78">
                  <c:v>-1.9549537803978381E-3</c:v>
                </c:pt>
                <c:pt idx="79">
                  <c:v>-5.9243480116886477E-3</c:v>
                </c:pt>
                <c:pt idx="80">
                  <c:v>-5.296074631685607E-3</c:v>
                </c:pt>
                <c:pt idx="81">
                  <c:v>1.8380952332768428E-3</c:v>
                </c:pt>
                <c:pt idx="82">
                  <c:v>1.8889507281027568E-3</c:v>
                </c:pt>
                <c:pt idx="83">
                  <c:v>6.9041123344271323E-3</c:v>
                </c:pt>
                <c:pt idx="84">
                  <c:v>1.2884529304305142E-2</c:v>
                </c:pt>
                <c:pt idx="85">
                  <c:v>7.4768579036931741E-3</c:v>
                </c:pt>
                <c:pt idx="86">
                  <c:v>9.7138035693861008E-3</c:v>
                </c:pt>
                <c:pt idx="87">
                  <c:v>6.0729052833268099E-3</c:v>
                </c:pt>
                <c:pt idx="88">
                  <c:v>7.9454927154536219E-3</c:v>
                </c:pt>
                <c:pt idx="89">
                  <c:v>1.0501050202764784E-2</c:v>
                </c:pt>
                <c:pt idx="90">
                  <c:v>1.7860002839969649E-2</c:v>
                </c:pt>
                <c:pt idx="91">
                  <c:v>1.105384735451867E-2</c:v>
                </c:pt>
                <c:pt idx="92">
                  <c:v>9.5689743939315029E-3</c:v>
                </c:pt>
                <c:pt idx="93">
                  <c:v>1.1720283574169463E-2</c:v>
                </c:pt>
                <c:pt idx="94">
                  <c:v>8.6605413917139728E-3</c:v>
                </c:pt>
                <c:pt idx="95">
                  <c:v>1.1878541635128003E-2</c:v>
                </c:pt>
                <c:pt idx="96">
                  <c:v>1.1944959043459033E-2</c:v>
                </c:pt>
                <c:pt idx="97">
                  <c:v>1.7412152064989011E-2</c:v>
                </c:pt>
                <c:pt idx="98">
                  <c:v>1.5152574608098733E-2</c:v>
                </c:pt>
                <c:pt idx="99">
                  <c:v>1.5259063764972748E-2</c:v>
                </c:pt>
                <c:pt idx="100">
                  <c:v>1.1371401354460091E-2</c:v>
                </c:pt>
                <c:pt idx="101">
                  <c:v>1.1080287489764463E-2</c:v>
                </c:pt>
                <c:pt idx="102">
                  <c:v>8.3618710540268558E-3</c:v>
                </c:pt>
                <c:pt idx="103">
                  <c:v>1.2832751549734659E-2</c:v>
                </c:pt>
                <c:pt idx="104">
                  <c:v>5.0530490506831977E-3</c:v>
                </c:pt>
                <c:pt idx="105">
                  <c:v>4.331749058400486E-3</c:v>
                </c:pt>
                <c:pt idx="106">
                  <c:v>1.1198798750518713E-2</c:v>
                </c:pt>
                <c:pt idx="107">
                  <c:v>1.2338892206125829E-2</c:v>
                </c:pt>
                <c:pt idx="108">
                  <c:v>1.5074661434281498E-2</c:v>
                </c:pt>
                <c:pt idx="109">
                  <c:v>1.0668305138327984E-2</c:v>
                </c:pt>
                <c:pt idx="110">
                  <c:v>7.7806237093702574E-3</c:v>
                </c:pt>
                <c:pt idx="111">
                  <c:v>5.6101990440353697E-3</c:v>
                </c:pt>
                <c:pt idx="112">
                  <c:v>6.1464159208611032E-3</c:v>
                </c:pt>
                <c:pt idx="113">
                  <c:v>1.0104046123891354E-2</c:v>
                </c:pt>
                <c:pt idx="114">
                  <c:v>1.6654482622988218E-2</c:v>
                </c:pt>
                <c:pt idx="115">
                  <c:v>1.5088604049549885E-2</c:v>
                </c:pt>
                <c:pt idx="116">
                  <c:v>2.4283547769001886E-2</c:v>
                </c:pt>
                <c:pt idx="117">
                  <c:v>1.3003466168493218E-2</c:v>
                </c:pt>
                <c:pt idx="118">
                  <c:v>1.1775875777818121E-2</c:v>
                </c:pt>
                <c:pt idx="119">
                  <c:v>1.2968001259517043E-2</c:v>
                </c:pt>
                <c:pt idx="120">
                  <c:v>1.1660248073873742E-2</c:v>
                </c:pt>
                <c:pt idx="121">
                  <c:v>1.3881363612897315E-2</c:v>
                </c:pt>
                <c:pt idx="122">
                  <c:v>1.2186192224492512E-2</c:v>
                </c:pt>
                <c:pt idx="123">
                  <c:v>1.6475498602081085E-2</c:v>
                </c:pt>
                <c:pt idx="124">
                  <c:v>1.1623385583481988E-2</c:v>
                </c:pt>
                <c:pt idx="125">
                  <c:v>1.2981248327307442E-2</c:v>
                </c:pt>
                <c:pt idx="126">
                  <c:v>1.1309846347262981E-2</c:v>
                </c:pt>
                <c:pt idx="127">
                  <c:v>9.0388308012008239E-3</c:v>
                </c:pt>
                <c:pt idx="128">
                  <c:v>9.7925020220004828E-3</c:v>
                </c:pt>
                <c:pt idx="129">
                  <c:v>1.7471010146030024E-2</c:v>
                </c:pt>
                <c:pt idx="130">
                  <c:v>9.2215687352668971E-3</c:v>
                </c:pt>
                <c:pt idx="131">
                  <c:v>1.4753895244677918E-2</c:v>
                </c:pt>
                <c:pt idx="132">
                  <c:v>1.7825822314059356E-2</c:v>
                </c:pt>
                <c:pt idx="133">
                  <c:v>1.620314664420126E-2</c:v>
                </c:pt>
                <c:pt idx="134">
                  <c:v>1.9317477629273952E-2</c:v>
                </c:pt>
                <c:pt idx="135">
                  <c:v>1.7804136028279682E-2</c:v>
                </c:pt>
                <c:pt idx="136">
                  <c:v>1.6526077445483414E-2</c:v>
                </c:pt>
                <c:pt idx="137">
                  <c:v>9.9635226495906927E-3</c:v>
                </c:pt>
                <c:pt idx="138">
                  <c:v>1.2179820500898043E-2</c:v>
                </c:pt>
                <c:pt idx="139">
                  <c:v>7.1908557074520244E-3</c:v>
                </c:pt>
                <c:pt idx="140">
                  <c:v>1.087805616018875E-2</c:v>
                </c:pt>
                <c:pt idx="141">
                  <c:v>1.2184685153518048E-2</c:v>
                </c:pt>
                <c:pt idx="142">
                  <c:v>1.5112313750897258E-2</c:v>
                </c:pt>
                <c:pt idx="143">
                  <c:v>6.7547142269718053E-3</c:v>
                </c:pt>
                <c:pt idx="144">
                  <c:v>4.9983042943656138E-3</c:v>
                </c:pt>
                <c:pt idx="145">
                  <c:v>8.545064550129074E-3</c:v>
                </c:pt>
                <c:pt idx="146">
                  <c:v>6.7214632643666878E-3</c:v>
                </c:pt>
                <c:pt idx="147">
                  <c:v>9.5732438654336088E-3</c:v>
                </c:pt>
                <c:pt idx="148">
                  <c:v>9.0291462219986678E-3</c:v>
                </c:pt>
                <c:pt idx="149">
                  <c:v>1.1059790860027998E-2</c:v>
                </c:pt>
                <c:pt idx="150">
                  <c:v>8.3046050751876405E-3</c:v>
                </c:pt>
                <c:pt idx="151">
                  <c:v>1.0408698466249004E-2</c:v>
                </c:pt>
                <c:pt idx="152">
                  <c:v>6.8985457466295723E-3</c:v>
                </c:pt>
                <c:pt idx="153">
                  <c:v>7.9572581090645838E-3</c:v>
                </c:pt>
                <c:pt idx="154">
                  <c:v>8.4619546753738652E-3</c:v>
                </c:pt>
                <c:pt idx="155">
                  <c:v>1.2222415278219169E-2</c:v>
                </c:pt>
                <c:pt idx="156">
                  <c:v>5.7280564139517015E-3</c:v>
                </c:pt>
                <c:pt idx="157">
                  <c:v>3.5400257403698067E-3</c:v>
                </c:pt>
                <c:pt idx="158">
                  <c:v>1.0250690973104194E-2</c:v>
                </c:pt>
                <c:pt idx="159">
                  <c:v>6.9522087242246382E-3</c:v>
                </c:pt>
                <c:pt idx="160">
                  <c:v>8.736211006046447E-3</c:v>
                </c:pt>
                <c:pt idx="161">
                  <c:v>6.9599124705617601E-3</c:v>
                </c:pt>
                <c:pt idx="162">
                  <c:v>1.5488996445258921E-3</c:v>
                </c:pt>
                <c:pt idx="163">
                  <c:v>2.2827675442127901E-3</c:v>
                </c:pt>
                <c:pt idx="164">
                  <c:v>1.7853270727156254E-3</c:v>
                </c:pt>
                <c:pt idx="165">
                  <c:v>3.0450745886984403E-3</c:v>
                </c:pt>
                <c:pt idx="166">
                  <c:v>1.0459546598904584E-2</c:v>
                </c:pt>
                <c:pt idx="167">
                  <c:v>1.0647015419888321E-2</c:v>
                </c:pt>
                <c:pt idx="168">
                  <c:v>1.9535902701545364E-2</c:v>
                </c:pt>
                <c:pt idx="169">
                  <c:v>1.0288943545312334E-2</c:v>
                </c:pt>
                <c:pt idx="170">
                  <c:v>7.1966045493669327E-3</c:v>
                </c:pt>
                <c:pt idx="171">
                  <c:v>9.022435267319398E-3</c:v>
                </c:pt>
                <c:pt idx="172">
                  <c:v>5.4666058104863849E-3</c:v>
                </c:pt>
                <c:pt idx="173">
                  <c:v>6.7121247915413029E-3</c:v>
                </c:pt>
                <c:pt idx="174">
                  <c:v>6.4598481405948611E-3</c:v>
                </c:pt>
                <c:pt idx="175">
                  <c:v>1.3205902442925237E-2</c:v>
                </c:pt>
                <c:pt idx="176">
                  <c:v>1.1501518409096858E-2</c:v>
                </c:pt>
                <c:pt idx="177">
                  <c:v>1.3992406089267611E-2</c:v>
                </c:pt>
                <c:pt idx="178">
                  <c:v>8.7007309520884604E-3</c:v>
                </c:pt>
                <c:pt idx="179">
                  <c:v>8.9646281794594235E-3</c:v>
                </c:pt>
                <c:pt idx="180">
                  <c:v>1.0959937222132881E-2</c:v>
                </c:pt>
                <c:pt idx="181">
                  <c:v>1.7734547124426719E-2</c:v>
                </c:pt>
                <c:pt idx="182">
                  <c:v>1.0464254173109411E-2</c:v>
                </c:pt>
                <c:pt idx="183">
                  <c:v>6.445304229539873E-3</c:v>
                </c:pt>
                <c:pt idx="184">
                  <c:v>9.506931684629941E-3</c:v>
                </c:pt>
                <c:pt idx="185">
                  <c:v>7.0336264463658508E-3</c:v>
                </c:pt>
                <c:pt idx="186">
                  <c:v>7.2080140793941098E-3</c:v>
                </c:pt>
                <c:pt idx="187">
                  <c:v>3.3764724276878436E-3</c:v>
                </c:pt>
                <c:pt idx="188">
                  <c:v>-2.3861674441161499E-4</c:v>
                </c:pt>
                <c:pt idx="189">
                  <c:v>-7.1635873666953589E-3</c:v>
                </c:pt>
                <c:pt idx="190">
                  <c:v>3.5561016440535651E-3</c:v>
                </c:pt>
                <c:pt idx="191">
                  <c:v>-7.95859263566903E-3</c:v>
                </c:pt>
                <c:pt idx="192">
                  <c:v>-7.9008214226270398E-3</c:v>
                </c:pt>
                <c:pt idx="193">
                  <c:v>-7.9414903974719987E-3</c:v>
                </c:pt>
                <c:pt idx="194">
                  <c:v>-1.2420908370894422E-2</c:v>
                </c:pt>
                <c:pt idx="195">
                  <c:v>-1.2880680447251732E-2</c:v>
                </c:pt>
                <c:pt idx="196">
                  <c:v>-1.4112878338472442E-2</c:v>
                </c:pt>
                <c:pt idx="197">
                  <c:v>-8.271970697473801E-3</c:v>
                </c:pt>
                <c:pt idx="198">
                  <c:v>-1.1693757505439866E-2</c:v>
                </c:pt>
                <c:pt idx="199">
                  <c:v>-8.5428150685626283E-3</c:v>
                </c:pt>
                <c:pt idx="200">
                  <c:v>-8.0940424016866207E-3</c:v>
                </c:pt>
                <c:pt idx="201">
                  <c:v>-4.9916225615782642E-3</c:v>
                </c:pt>
                <c:pt idx="202">
                  <c:v>-6.8856987771704391E-3</c:v>
                </c:pt>
                <c:pt idx="203">
                  <c:v>1.9324548677008208E-3</c:v>
                </c:pt>
                <c:pt idx="204">
                  <c:v>-9.0598956082402534E-3</c:v>
                </c:pt>
                <c:pt idx="205">
                  <c:v>-9.0712272498227869E-3</c:v>
                </c:pt>
                <c:pt idx="206">
                  <c:v>-3.1861195172906021E-3</c:v>
                </c:pt>
                <c:pt idx="207">
                  <c:v>-6.0532831198714969E-3</c:v>
                </c:pt>
                <c:pt idx="208">
                  <c:v>-5.4692009170288049E-3</c:v>
                </c:pt>
                <c:pt idx="209">
                  <c:v>-1.1176301336006616E-2</c:v>
                </c:pt>
                <c:pt idx="210">
                  <c:v>-3.1545379887385561E-3</c:v>
                </c:pt>
                <c:pt idx="211">
                  <c:v>-5.3946427926306554E-3</c:v>
                </c:pt>
                <c:pt idx="212">
                  <c:v>-7.0031632853956934E-4</c:v>
                </c:pt>
                <c:pt idx="213">
                  <c:v>-4.7304296060479608E-4</c:v>
                </c:pt>
                <c:pt idx="214">
                  <c:v>-7.2697360063698731E-3</c:v>
                </c:pt>
                <c:pt idx="215">
                  <c:v>-3.7377130183234662E-3</c:v>
                </c:pt>
                <c:pt idx="216">
                  <c:v>-6.2819516270974738E-4</c:v>
                </c:pt>
                <c:pt idx="217">
                  <c:v>5.4000209794127351E-3</c:v>
                </c:pt>
                <c:pt idx="218">
                  <c:v>1.6686369732064381E-2</c:v>
                </c:pt>
                <c:pt idx="219">
                  <c:v>1.7189814360167529E-2</c:v>
                </c:pt>
                <c:pt idx="220">
                  <c:v>2.3914189907434463E-2</c:v>
                </c:pt>
                <c:pt idx="221">
                  <c:v>1.2368472550209302E-2</c:v>
                </c:pt>
                <c:pt idx="222">
                  <c:v>3.7904124242425716E-3</c:v>
                </c:pt>
                <c:pt idx="223">
                  <c:v>6.4349364888164192E-3</c:v>
                </c:pt>
                <c:pt idx="224">
                  <c:v>4.9599569737906405E-4</c:v>
                </c:pt>
                <c:pt idx="225">
                  <c:v>1.5476676893581986E-4</c:v>
                </c:pt>
                <c:pt idx="226">
                  <c:v>-2.417169285033433E-4</c:v>
                </c:pt>
                <c:pt idx="227">
                  <c:v>1.3501157907914382E-3</c:v>
                </c:pt>
                <c:pt idx="228">
                  <c:v>1.3230756062944859E-3</c:v>
                </c:pt>
                <c:pt idx="229">
                  <c:v>1.0923274262988752E-2</c:v>
                </c:pt>
                <c:pt idx="230">
                  <c:v>-9.2619050490042162E-4</c:v>
                </c:pt>
                <c:pt idx="231">
                  <c:v>1.162277602197949E-3</c:v>
                </c:pt>
                <c:pt idx="232">
                  <c:v>3.1882341076331943E-3</c:v>
                </c:pt>
                <c:pt idx="233">
                  <c:v>4.225024087290947E-3</c:v>
                </c:pt>
                <c:pt idx="234">
                  <c:v>4.839970393530197E-3</c:v>
                </c:pt>
                <c:pt idx="235">
                  <c:v>2.4305090767513756E-3</c:v>
                </c:pt>
                <c:pt idx="236">
                  <c:v>9.4447285736721179E-3</c:v>
                </c:pt>
                <c:pt idx="237">
                  <c:v>1.7482251070357765E-3</c:v>
                </c:pt>
                <c:pt idx="238">
                  <c:v>7.8350528353279443E-3</c:v>
                </c:pt>
                <c:pt idx="239">
                  <c:v>1.1036606369610475E-2</c:v>
                </c:pt>
                <c:pt idx="240">
                  <c:v>1.4162949495044404E-2</c:v>
                </c:pt>
                <c:pt idx="241">
                  <c:v>2.208982062578942E-2</c:v>
                </c:pt>
                <c:pt idx="242">
                  <c:v>3.4383494574385678E-2</c:v>
                </c:pt>
                <c:pt idx="243">
                  <c:v>2.4502341342452223E-2</c:v>
                </c:pt>
                <c:pt idx="244">
                  <c:v>2.4772422229382737E-2</c:v>
                </c:pt>
                <c:pt idx="245">
                  <c:v>2.5644362057817928E-2</c:v>
                </c:pt>
                <c:pt idx="246">
                  <c:v>2.1784367807664719E-2</c:v>
                </c:pt>
                <c:pt idx="247">
                  <c:v>2.2933808218824108E-2</c:v>
                </c:pt>
                <c:pt idx="248">
                  <c:v>2.0211155194966315E-2</c:v>
                </c:pt>
                <c:pt idx="249">
                  <c:v>2.4012688764585417E-2</c:v>
                </c:pt>
                <c:pt idx="250">
                  <c:v>2.0445525370316776E-2</c:v>
                </c:pt>
                <c:pt idx="251">
                  <c:v>2.4422730081418976E-2</c:v>
                </c:pt>
                <c:pt idx="252">
                  <c:v>2.2899639219352057E-2</c:v>
                </c:pt>
                <c:pt idx="253">
                  <c:v>2.7271668283357437E-2</c:v>
                </c:pt>
                <c:pt idx="254">
                  <c:v>2.7795853038784027E-2</c:v>
                </c:pt>
                <c:pt idx="255">
                  <c:v>3.3017742365015437E-2</c:v>
                </c:pt>
                <c:pt idx="256">
                  <c:v>2.3048084676132872E-2</c:v>
                </c:pt>
                <c:pt idx="257">
                  <c:v>2.3920177325002498E-2</c:v>
                </c:pt>
                <c:pt idx="258">
                  <c:v>2.7319518785974221E-2</c:v>
                </c:pt>
                <c:pt idx="259">
                  <c:v>2.3673796313059717E-2</c:v>
                </c:pt>
                <c:pt idx="260">
                  <c:v>2.4628752430509826E-2</c:v>
                </c:pt>
                <c:pt idx="261">
                  <c:v>1.9724426735161078E-2</c:v>
                </c:pt>
                <c:pt idx="262">
                  <c:v>2.6176194067418022E-2</c:v>
                </c:pt>
                <c:pt idx="263">
                  <c:v>2.3698599375518013E-2</c:v>
                </c:pt>
                <c:pt idx="264">
                  <c:v>3.6171036757944731E-2</c:v>
                </c:pt>
                <c:pt idx="265">
                  <c:v>2.5576186625713499E-2</c:v>
                </c:pt>
                <c:pt idx="266">
                  <c:v>2.3835220944712274E-2</c:v>
                </c:pt>
                <c:pt idx="267">
                  <c:v>2.5340265173027898E-2</c:v>
                </c:pt>
                <c:pt idx="268">
                  <c:v>2.7408224392133498E-2</c:v>
                </c:pt>
                <c:pt idx="269">
                  <c:v>2.5622876283990459E-2</c:v>
                </c:pt>
                <c:pt idx="270">
                  <c:v>1.7115076376949045E-2</c:v>
                </c:pt>
                <c:pt idx="271">
                  <c:v>1.0634333282306476E-2</c:v>
                </c:pt>
                <c:pt idx="272">
                  <c:v>-5.955637541856078E-3</c:v>
                </c:pt>
                <c:pt idx="273">
                  <c:v>-2.9196241173322993E-3</c:v>
                </c:pt>
                <c:pt idx="274">
                  <c:v>5.8511843074330362E-3</c:v>
                </c:pt>
                <c:pt idx="275">
                  <c:v>1.7916093734029494E-2</c:v>
                </c:pt>
                <c:pt idx="276">
                  <c:v>2.5098465878466342E-2</c:v>
                </c:pt>
                <c:pt idx="277">
                  <c:v>2.7569360034017016E-2</c:v>
                </c:pt>
                <c:pt idx="278">
                  <c:v>2.1723048693736129E-2</c:v>
                </c:pt>
                <c:pt idx="279">
                  <c:v>1.9474245422130526E-2</c:v>
                </c:pt>
                <c:pt idx="280">
                  <c:v>2.4789126655097717E-2</c:v>
                </c:pt>
                <c:pt idx="281">
                  <c:v>4.2829907127453506E-2</c:v>
                </c:pt>
                <c:pt idx="282">
                  <c:v>5.1839627158581349E-2</c:v>
                </c:pt>
                <c:pt idx="283">
                  <c:v>6.9902578201237561E-2</c:v>
                </c:pt>
                <c:pt idx="284">
                  <c:v>8.4695779773268504E-2</c:v>
                </c:pt>
                <c:pt idx="285">
                  <c:v>8.300321500351833E-2</c:v>
                </c:pt>
                <c:pt idx="286">
                  <c:v>7.7643846541842546E-2</c:v>
                </c:pt>
                <c:pt idx="287">
                  <c:v>7.4135959596295889E-2</c:v>
                </c:pt>
                <c:pt idx="288">
                  <c:v>7.0879331510179791E-2</c:v>
                </c:pt>
                <c:pt idx="289">
                  <c:v>6.3319810016149905E-2</c:v>
                </c:pt>
                <c:pt idx="290">
                  <c:v>6.8470511182614088E-2</c:v>
                </c:pt>
                <c:pt idx="291">
                  <c:v>4.6715423564494277E-2</c:v>
                </c:pt>
                <c:pt idx="292">
                  <c:v>3.6298667244554585E-2</c:v>
                </c:pt>
                <c:pt idx="293">
                  <c:v>2.8991921350255561E-2</c:v>
                </c:pt>
                <c:pt idx="294">
                  <c:v>1.9286340572638255E-2</c:v>
                </c:pt>
                <c:pt idx="295">
                  <c:v>1.6450125850803028E-2</c:v>
                </c:pt>
                <c:pt idx="296">
                  <c:v>1.3542157662634068E-2</c:v>
                </c:pt>
                <c:pt idx="297">
                  <c:v>1.3733642669888389E-2</c:v>
                </c:pt>
                <c:pt idx="298">
                  <c:v>9.7939423164521994E-3</c:v>
                </c:pt>
                <c:pt idx="299">
                  <c:v>9.8202618795607838E-3</c:v>
                </c:pt>
                <c:pt idx="300">
                  <c:v>9.2318825263825958E-3</c:v>
                </c:pt>
                <c:pt idx="301">
                  <c:v>1.1455535477345929E-2</c:v>
                </c:pt>
                <c:pt idx="302">
                  <c:v>1.0134850837421314E-2</c:v>
                </c:pt>
                <c:pt idx="303">
                  <c:v>2.1120585279848298E-2</c:v>
                </c:pt>
                <c:pt idx="304">
                  <c:v>1.2763435321299567E-2</c:v>
                </c:pt>
                <c:pt idx="305">
                  <c:v>1.2045431567094294E-2</c:v>
                </c:pt>
                <c:pt idx="306">
                  <c:v>1.2340096471832441E-2</c:v>
                </c:pt>
                <c:pt idx="307">
                  <c:v>4.0717676767310692E-3</c:v>
                </c:pt>
                <c:pt idx="308">
                  <c:v>8.1684857219391672E-4</c:v>
                </c:pt>
                <c:pt idx="309">
                  <c:v>-1.0269000236416709E-3</c:v>
                </c:pt>
                <c:pt idx="310">
                  <c:v>4.3443882770228606E-3</c:v>
                </c:pt>
                <c:pt idx="311">
                  <c:v>9.4102746909116119E-4</c:v>
                </c:pt>
                <c:pt idx="312">
                  <c:v>3.4701760206317244E-3</c:v>
                </c:pt>
                <c:pt idx="313">
                  <c:v>8.9767210717615778E-4</c:v>
                </c:pt>
                <c:pt idx="314">
                  <c:v>1.3180837672146933E-3</c:v>
                </c:pt>
                <c:pt idx="315">
                  <c:v>5.478266986955525E-3</c:v>
                </c:pt>
                <c:pt idx="316">
                  <c:v>1.4947864039368881E-2</c:v>
                </c:pt>
                <c:pt idx="317">
                  <c:v>8.6298107327297344E-3</c:v>
                </c:pt>
                <c:pt idx="318">
                  <c:v>9.2158278891003049E-3</c:v>
                </c:pt>
                <c:pt idx="319">
                  <c:v>8.9052307115803451E-3</c:v>
                </c:pt>
                <c:pt idx="320">
                  <c:v>8.847993732034062E-3</c:v>
                </c:pt>
                <c:pt idx="321">
                  <c:v>1.2125468865466241E-2</c:v>
                </c:pt>
                <c:pt idx="322">
                  <c:v>1.3362568558030835E-2</c:v>
                </c:pt>
                <c:pt idx="323">
                  <c:v>1.949466947902484E-2</c:v>
                </c:pt>
                <c:pt idx="324">
                  <c:v>1.475591900124764E-2</c:v>
                </c:pt>
                <c:pt idx="325">
                  <c:v>1.0256005947059631E-2</c:v>
                </c:pt>
                <c:pt idx="326">
                  <c:v>4.8889937423545341E-3</c:v>
                </c:pt>
                <c:pt idx="327">
                  <c:v>3.5254864326544409E-3</c:v>
                </c:pt>
                <c:pt idx="328">
                  <c:v>-6.2008502119651528E-3</c:v>
                </c:pt>
                <c:pt idx="329">
                  <c:v>-8.1025026546223556E-3</c:v>
                </c:pt>
                <c:pt idx="330">
                  <c:v>-7.0737052578574485E-3</c:v>
                </c:pt>
                <c:pt idx="331">
                  <c:v>-5.5777004562648704E-4</c:v>
                </c:pt>
                <c:pt idx="332">
                  <c:v>1.3897796382517234E-2</c:v>
                </c:pt>
                <c:pt idx="333">
                  <c:v>2.9236946820269116E-2</c:v>
                </c:pt>
                <c:pt idx="334">
                  <c:v>2.4419459889284539E-2</c:v>
                </c:pt>
                <c:pt idx="335">
                  <c:v>2.2193465341805139E-2</c:v>
                </c:pt>
                <c:pt idx="336">
                  <c:v>2.4154227170750716E-2</c:v>
                </c:pt>
                <c:pt idx="337">
                  <c:v>2.0500923158698371E-2</c:v>
                </c:pt>
                <c:pt idx="338">
                  <c:v>1.9168152797109535E-2</c:v>
                </c:pt>
                <c:pt idx="339">
                  <c:v>1.4325573638487058E-2</c:v>
                </c:pt>
                <c:pt idx="340">
                  <c:v>1.4904246110788916E-2</c:v>
                </c:pt>
                <c:pt idx="341">
                  <c:v>1.2673678806939112E-2</c:v>
                </c:pt>
                <c:pt idx="342">
                  <c:v>2.330041434296944E-2</c:v>
                </c:pt>
                <c:pt idx="343">
                  <c:v>1.5004293222072897E-2</c:v>
                </c:pt>
                <c:pt idx="344">
                  <c:v>1.7284580578348755E-2</c:v>
                </c:pt>
                <c:pt idx="345">
                  <c:v>2.1261398148076774E-2</c:v>
                </c:pt>
                <c:pt idx="346">
                  <c:v>1.9549661839232534E-2</c:v>
                </c:pt>
                <c:pt idx="347">
                  <c:v>2.0049376598775856E-2</c:v>
                </c:pt>
                <c:pt idx="348">
                  <c:v>1.7132203788605731E-2</c:v>
                </c:pt>
                <c:pt idx="349">
                  <c:v>1.7150015280248027E-2</c:v>
                </c:pt>
                <c:pt idx="350">
                  <c:v>9.5656521299271203E-3</c:v>
                </c:pt>
                <c:pt idx="351">
                  <c:v>1.1494321758293029E-2</c:v>
                </c:pt>
                <c:pt idx="352">
                  <c:v>7.865670674141477E-3</c:v>
                </c:pt>
                <c:pt idx="353">
                  <c:v>9.0738665490073724E-3</c:v>
                </c:pt>
                <c:pt idx="354">
                  <c:v>1.2507969670195511E-2</c:v>
                </c:pt>
                <c:pt idx="355">
                  <c:v>2.2870797897787072E-2</c:v>
                </c:pt>
                <c:pt idx="356">
                  <c:v>1.6977443233602316E-2</c:v>
                </c:pt>
                <c:pt idx="357">
                  <c:v>2.3611756769633667E-2</c:v>
                </c:pt>
                <c:pt idx="358">
                  <c:v>2.7076730351820552E-2</c:v>
                </c:pt>
                <c:pt idx="359">
                  <c:v>2.1619288149333494E-2</c:v>
                </c:pt>
                <c:pt idx="360">
                  <c:v>2.6135600040795459E-2</c:v>
                </c:pt>
                <c:pt idx="361">
                  <c:v>2.5486306964773876E-2</c:v>
                </c:pt>
                <c:pt idx="362">
                  <c:v>2.8314605776345311E-2</c:v>
                </c:pt>
                <c:pt idx="363">
                  <c:v>1.9834726757901242E-2</c:v>
                </c:pt>
                <c:pt idx="364">
                  <c:v>2.2318209331055036E-2</c:v>
                </c:pt>
                <c:pt idx="365">
                  <c:v>1.919888055564414E-3</c:v>
                </c:pt>
                <c:pt idx="366">
                  <c:v>5.1293885577016285E-4</c:v>
                </c:pt>
                <c:pt idx="367">
                  <c:v>6.6284416512050878E-3</c:v>
                </c:pt>
                <c:pt idx="368">
                  <c:v>6.179159041581817E-3</c:v>
                </c:pt>
                <c:pt idx="369">
                  <c:v>1.0725945572711565E-2</c:v>
                </c:pt>
                <c:pt idx="370">
                  <c:v>1.5431185407084413E-2</c:v>
                </c:pt>
                <c:pt idx="371">
                  <c:v>1.6489550906006605E-2</c:v>
                </c:pt>
                <c:pt idx="372">
                  <c:v>1.8250814692372656E-2</c:v>
                </c:pt>
                <c:pt idx="373">
                  <c:v>1.9440124220485203E-2</c:v>
                </c:pt>
                <c:pt idx="374">
                  <c:v>1.8534447453090363E-2</c:v>
                </c:pt>
                <c:pt idx="375">
                  <c:v>2.9825909176624889E-2</c:v>
                </c:pt>
                <c:pt idx="376">
                  <c:v>2.6280051178712224E-2</c:v>
                </c:pt>
                <c:pt idx="377">
                  <c:v>3.165469970479607E-2</c:v>
                </c:pt>
                <c:pt idx="378">
                  <c:v>3.2999317090909724E-2</c:v>
                </c:pt>
                <c:pt idx="379">
                  <c:v>3.138217883012865E-2</c:v>
                </c:pt>
                <c:pt idx="380">
                  <c:v>3.4542757305759696E-2</c:v>
                </c:pt>
                <c:pt idx="381">
                  <c:v>4.9193512938115455E-2</c:v>
                </c:pt>
                <c:pt idx="382">
                  <c:v>4.5056513427513427E-2</c:v>
                </c:pt>
                <c:pt idx="383">
                  <c:v>5.4497531515975688E-2</c:v>
                </c:pt>
                <c:pt idx="384">
                  <c:v>6.4013035401260576E-2</c:v>
                </c:pt>
                <c:pt idx="385">
                  <c:v>6.0608179880277051E-2</c:v>
                </c:pt>
                <c:pt idx="386">
                  <c:v>5.6419644869911779E-2</c:v>
                </c:pt>
                <c:pt idx="387">
                  <c:v>5.01211107284152E-2</c:v>
                </c:pt>
                <c:pt idx="388">
                  <c:v>4.6721814107609012E-2</c:v>
                </c:pt>
                <c:pt idx="389">
                  <c:v>2.8549133812280997E-2</c:v>
                </c:pt>
                <c:pt idx="390">
                  <c:v>2.6943335349945315E-2</c:v>
                </c:pt>
                <c:pt idx="391">
                  <c:v>2.0749190328574724E-2</c:v>
                </c:pt>
                <c:pt idx="392">
                  <c:v>2.0628131195166325E-2</c:v>
                </c:pt>
                <c:pt idx="393">
                  <c:v>2.9691685912181888E-2</c:v>
                </c:pt>
                <c:pt idx="394">
                  <c:v>3.8403915857280785E-2</c:v>
                </c:pt>
                <c:pt idx="395">
                  <c:v>2.657467945530519E-2</c:v>
                </c:pt>
                <c:pt idx="396">
                  <c:v>2.834844845857671E-2</c:v>
                </c:pt>
                <c:pt idx="397">
                  <c:v>3.2862486586701149E-2</c:v>
                </c:pt>
                <c:pt idx="398">
                  <c:v>2.8686568261741933E-2</c:v>
                </c:pt>
                <c:pt idx="399">
                  <c:v>3.0862130351266438E-2</c:v>
                </c:pt>
                <c:pt idx="400">
                  <c:v>3.0770529389876546E-2</c:v>
                </c:pt>
                <c:pt idx="401">
                  <c:v>3.4553589994137449E-2</c:v>
                </c:pt>
                <c:pt idx="402">
                  <c:v>2.8782161975425092E-2</c:v>
                </c:pt>
                <c:pt idx="403">
                  <c:v>4.0997742399936185E-2</c:v>
                </c:pt>
                <c:pt idx="404">
                  <c:v>2.6065774100370649E-2</c:v>
                </c:pt>
                <c:pt idx="405">
                  <c:v>2.9730973574102117E-2</c:v>
                </c:pt>
                <c:pt idx="406">
                  <c:v>3.5130968061607606E-2</c:v>
                </c:pt>
                <c:pt idx="407">
                  <c:v>3.8900303768254436E-2</c:v>
                </c:pt>
                <c:pt idx="408">
                  <c:v>4.1650535449688629E-2</c:v>
                </c:pt>
                <c:pt idx="409">
                  <c:v>4.3951041211938699E-2</c:v>
                </c:pt>
                <c:pt idx="410">
                  <c:v>5.3109363283039515E-2</c:v>
                </c:pt>
                <c:pt idx="411">
                  <c:v>4.6677758523030702E-2</c:v>
                </c:pt>
                <c:pt idx="412">
                  <c:v>5.2123707379963566E-2</c:v>
                </c:pt>
                <c:pt idx="413">
                  <c:v>5.5018590108000975E-2</c:v>
                </c:pt>
                <c:pt idx="414">
                  <c:v>6.7512682783718317E-2</c:v>
                </c:pt>
                <c:pt idx="415">
                  <c:v>6.8159989673155522E-2</c:v>
                </c:pt>
                <c:pt idx="416">
                  <c:v>7.9258483695550649E-2</c:v>
                </c:pt>
                <c:pt idx="417">
                  <c:v>5.2403826140719811E-2</c:v>
                </c:pt>
                <c:pt idx="418">
                  <c:v>4.5214844254669755E-2</c:v>
                </c:pt>
                <c:pt idx="419">
                  <c:v>5.1242150627447698E-2</c:v>
                </c:pt>
                <c:pt idx="420">
                  <c:v>4.0536090962701714E-2</c:v>
                </c:pt>
                <c:pt idx="421">
                  <c:v>3.9733200071136766E-2</c:v>
                </c:pt>
                <c:pt idx="422">
                  <c:v>5.6024761833009085E-2</c:v>
                </c:pt>
                <c:pt idx="423">
                  <c:v>5.7200913877818255E-2</c:v>
                </c:pt>
                <c:pt idx="424">
                  <c:v>6.7830887494600936E-2</c:v>
                </c:pt>
                <c:pt idx="425">
                  <c:v>8.0979110211414379E-2</c:v>
                </c:pt>
                <c:pt idx="426">
                  <c:v>6.9257878963503453E-2</c:v>
                </c:pt>
                <c:pt idx="427">
                  <c:v>7.7026849798913832E-2</c:v>
                </c:pt>
                <c:pt idx="428">
                  <c:v>6.3716561862984175E-2</c:v>
                </c:pt>
                <c:pt idx="429">
                  <c:v>7.7555391536138066E-2</c:v>
                </c:pt>
                <c:pt idx="430">
                  <c:v>5.3964871028540987E-2</c:v>
                </c:pt>
                <c:pt idx="431">
                  <c:v>5.460075050280902E-2</c:v>
                </c:pt>
                <c:pt idx="432">
                  <c:v>6.2177797195797038E-2</c:v>
                </c:pt>
                <c:pt idx="433">
                  <c:v>6.6396423271458338E-2</c:v>
                </c:pt>
                <c:pt idx="434">
                  <c:v>6.5721083878728867E-2</c:v>
                </c:pt>
                <c:pt idx="435">
                  <c:v>6.0525421996352753E-2</c:v>
                </c:pt>
                <c:pt idx="436">
                  <c:v>5.8277844919936546E-2</c:v>
                </c:pt>
                <c:pt idx="437">
                  <c:v>4.094724379001171E-2</c:v>
                </c:pt>
                <c:pt idx="438">
                  <c:v>4.2142075547315069E-2</c:v>
                </c:pt>
                <c:pt idx="439">
                  <c:v>3.7184905637845565E-2</c:v>
                </c:pt>
                <c:pt idx="440">
                  <c:v>3.8588384177324409E-2</c:v>
                </c:pt>
                <c:pt idx="441">
                  <c:v>3.5020146729007488E-2</c:v>
                </c:pt>
                <c:pt idx="442">
                  <c:v>4.6423997064289686E-2</c:v>
                </c:pt>
                <c:pt idx="443">
                  <c:v>2.9342733408318711E-2</c:v>
                </c:pt>
                <c:pt idx="444">
                  <c:v>3.8574830842510455E-2</c:v>
                </c:pt>
                <c:pt idx="445">
                  <c:v>4.0824290190987128E-2</c:v>
                </c:pt>
                <c:pt idx="446">
                  <c:v>3.7089208038664799E-2</c:v>
                </c:pt>
                <c:pt idx="447">
                  <c:v>3.4419917096698463E-2</c:v>
                </c:pt>
                <c:pt idx="448">
                  <c:v>3.2035417343459265E-2</c:v>
                </c:pt>
                <c:pt idx="449">
                  <c:v>4.0476572741210699E-2</c:v>
                </c:pt>
                <c:pt idx="450">
                  <c:v>3.0015685436105298E-2</c:v>
                </c:pt>
                <c:pt idx="451">
                  <c:v>3.2189332934917242E-2</c:v>
                </c:pt>
                <c:pt idx="452">
                  <c:v>2.3132839537644636E-2</c:v>
                </c:pt>
                <c:pt idx="453">
                  <c:v>2.2437892016637869E-2</c:v>
                </c:pt>
                <c:pt idx="454">
                  <c:v>1.8087633099775534E-2</c:v>
                </c:pt>
                <c:pt idx="455">
                  <c:v>3.0902366418078656E-2</c:v>
                </c:pt>
                <c:pt idx="456">
                  <c:v>1.3507553017587513E-2</c:v>
                </c:pt>
                <c:pt idx="457">
                  <c:v>1.4712552749176371E-2</c:v>
                </c:pt>
                <c:pt idx="458">
                  <c:v>2.409557344943412E-2</c:v>
                </c:pt>
                <c:pt idx="459">
                  <c:v>1.955785954278938E-2</c:v>
                </c:pt>
                <c:pt idx="460">
                  <c:v>2.3539324396266263E-2</c:v>
                </c:pt>
                <c:pt idx="461">
                  <c:v>2.5879198535898318E-2</c:v>
                </c:pt>
                <c:pt idx="462">
                  <c:v>3.7441784783173074E-2</c:v>
                </c:pt>
                <c:pt idx="463">
                  <c:v>3.1312458630149601E-2</c:v>
                </c:pt>
                <c:pt idx="464">
                  <c:v>3.7839436575146775E-2</c:v>
                </c:pt>
                <c:pt idx="465">
                  <c:v>3.3537963609453436E-2</c:v>
                </c:pt>
                <c:pt idx="466">
                  <c:v>4.4056036072869453E-2</c:v>
                </c:pt>
                <c:pt idx="467">
                  <c:v>5.2291346621121809E-2</c:v>
                </c:pt>
                <c:pt idx="468">
                  <c:v>6.241006329433095E-2</c:v>
                </c:pt>
                <c:pt idx="469">
                  <c:v>3.5072493815780197E-2</c:v>
                </c:pt>
                <c:pt idx="470">
                  <c:v>2.4397270062396965E-2</c:v>
                </c:pt>
                <c:pt idx="471">
                  <c:v>3.3574996799652278E-2</c:v>
                </c:pt>
                <c:pt idx="472">
                  <c:v>2.5535223389509573E-2</c:v>
                </c:pt>
                <c:pt idx="473">
                  <c:v>3.5211013279988504E-2</c:v>
                </c:pt>
                <c:pt idx="474">
                  <c:v>3.7168285465086902E-2</c:v>
                </c:pt>
                <c:pt idx="475">
                  <c:v>3.9398278481085576E-2</c:v>
                </c:pt>
                <c:pt idx="476">
                  <c:v>4.5087822656860517E-2</c:v>
                </c:pt>
                <c:pt idx="477">
                  <c:v>4.3354150969521617E-2</c:v>
                </c:pt>
                <c:pt idx="478">
                  <c:v>3.4710115916917146E-2</c:v>
                </c:pt>
                <c:pt idx="479">
                  <c:v>3.8130395790300663E-2</c:v>
                </c:pt>
                <c:pt idx="480">
                  <c:v>3.0186510516836622E-2</c:v>
                </c:pt>
                <c:pt idx="481">
                  <c:v>4.1295865863322859E-2</c:v>
                </c:pt>
                <c:pt idx="482">
                  <c:v>1.9590127689309365E-2</c:v>
                </c:pt>
                <c:pt idx="483">
                  <c:v>1.0936510447010177E-2</c:v>
                </c:pt>
                <c:pt idx="484">
                  <c:v>1.8396805528339537E-2</c:v>
                </c:pt>
                <c:pt idx="485">
                  <c:v>1.329596185434392E-2</c:v>
                </c:pt>
                <c:pt idx="486">
                  <c:v>1.3889260711847618E-2</c:v>
                </c:pt>
                <c:pt idx="487">
                  <c:v>1.3934006885147423E-2</c:v>
                </c:pt>
                <c:pt idx="488">
                  <c:v>2.669208645476747E-2</c:v>
                </c:pt>
                <c:pt idx="489">
                  <c:v>2.1267510985763835E-2</c:v>
                </c:pt>
                <c:pt idx="490">
                  <c:v>4.8632493724802252E-2</c:v>
                </c:pt>
                <c:pt idx="491">
                  <c:v>2.010758071646257E-2</c:v>
                </c:pt>
                <c:pt idx="492">
                  <c:v>1.6572986704191772E-2</c:v>
                </c:pt>
                <c:pt idx="493">
                  <c:v>2.0445557365758753E-2</c:v>
                </c:pt>
                <c:pt idx="494">
                  <c:v>1.3986518025224645E-2</c:v>
                </c:pt>
                <c:pt idx="495">
                  <c:v>1.6835397190856163E-2</c:v>
                </c:pt>
                <c:pt idx="496">
                  <c:v>1.4958682557379763E-2</c:v>
                </c:pt>
                <c:pt idx="497">
                  <c:v>3.0970005849489439E-2</c:v>
                </c:pt>
                <c:pt idx="498">
                  <c:v>2.2736754276178557E-2</c:v>
                </c:pt>
                <c:pt idx="499">
                  <c:v>2.3829324904313637E-2</c:v>
                </c:pt>
                <c:pt idx="500">
                  <c:v>2.440440113902239E-2</c:v>
                </c:pt>
                <c:pt idx="501">
                  <c:v>2.731863767427619E-2</c:v>
                </c:pt>
                <c:pt idx="502">
                  <c:v>2.70840617503375E-2</c:v>
                </c:pt>
                <c:pt idx="503">
                  <c:v>5.3608052763884556E-2</c:v>
                </c:pt>
                <c:pt idx="504">
                  <c:v>2.114491959532749E-2</c:v>
                </c:pt>
                <c:pt idx="505">
                  <c:v>2.0789288544018743E-2</c:v>
                </c:pt>
                <c:pt idx="506">
                  <c:v>2.3343015017790798E-2</c:v>
                </c:pt>
                <c:pt idx="507">
                  <c:v>1.3792038048767148E-2</c:v>
                </c:pt>
                <c:pt idx="508">
                  <c:v>1.7716770866463318E-2</c:v>
                </c:pt>
                <c:pt idx="509">
                  <c:v>1.4376745301332046E-2</c:v>
                </c:pt>
                <c:pt idx="510">
                  <c:v>2.7146613950084997E-2</c:v>
                </c:pt>
                <c:pt idx="511">
                  <c:v>2.163785483889482E-2</c:v>
                </c:pt>
                <c:pt idx="512">
                  <c:v>3.4393056623132731E-2</c:v>
                </c:pt>
                <c:pt idx="513">
                  <c:v>2.9483316645166898E-2</c:v>
                </c:pt>
                <c:pt idx="514">
                  <c:v>3.4889516811229059E-2</c:v>
                </c:pt>
                <c:pt idx="515">
                  <c:v>3.4882633288399897E-2</c:v>
                </c:pt>
                <c:pt idx="516">
                  <c:v>4.784665640897609E-2</c:v>
                </c:pt>
                <c:pt idx="517">
                  <c:v>2.900294699572472E-2</c:v>
                </c:pt>
                <c:pt idx="518">
                  <c:v>3.2620143481906928E-2</c:v>
                </c:pt>
                <c:pt idx="519">
                  <c:v>4.6326459598736901E-2</c:v>
                </c:pt>
                <c:pt idx="520">
                  <c:v>3.3229381086580738E-2</c:v>
                </c:pt>
                <c:pt idx="521">
                  <c:v>2.8937759774986697E-2</c:v>
                </c:pt>
                <c:pt idx="522">
                  <c:v>1.6812404159588935E-2</c:v>
                </c:pt>
                <c:pt idx="523">
                  <c:v>2.8539447385111851E-2</c:v>
                </c:pt>
                <c:pt idx="524">
                  <c:v>2.1114431351475439E-2</c:v>
                </c:pt>
                <c:pt idx="525">
                  <c:v>4.90620028961503E-2</c:v>
                </c:pt>
                <c:pt idx="526">
                  <c:v>2.5145990490922858E-2</c:v>
                </c:pt>
                <c:pt idx="527">
                  <c:v>1.8335101739915354E-2</c:v>
                </c:pt>
                <c:pt idx="528">
                  <c:v>1.8120093864882475E-2</c:v>
                </c:pt>
                <c:pt idx="529">
                  <c:v>1.4816664616885994E-2</c:v>
                </c:pt>
                <c:pt idx="530">
                  <c:v>1.838761015581189E-2</c:v>
                </c:pt>
                <c:pt idx="531">
                  <c:v>1.720798254236797E-2</c:v>
                </c:pt>
                <c:pt idx="532">
                  <c:v>3.4734616108334296E-2</c:v>
                </c:pt>
                <c:pt idx="533">
                  <c:v>3.5758052132410734E-2</c:v>
                </c:pt>
                <c:pt idx="534">
                  <c:v>3.4582451923076893E-2</c:v>
                </c:pt>
                <c:pt idx="535">
                  <c:v>3.1907049210143992E-2</c:v>
                </c:pt>
                <c:pt idx="536">
                  <c:v>4.0845635734593877E-2</c:v>
                </c:pt>
                <c:pt idx="537">
                  <c:v>2.7872698976519488E-2</c:v>
                </c:pt>
                <c:pt idx="538">
                  <c:v>3.285318041695709E-2</c:v>
                </c:pt>
                <c:pt idx="539">
                  <c:v>3.4593139485148985E-2</c:v>
                </c:pt>
                <c:pt idx="540">
                  <c:v>3.8084111137386786E-2</c:v>
                </c:pt>
                <c:pt idx="541">
                  <c:v>3.6319637486955374E-2</c:v>
                </c:pt>
                <c:pt idx="542">
                  <c:v>4.923632949137189E-2</c:v>
                </c:pt>
                <c:pt idx="543">
                  <c:v>2.3092508368175405E-2</c:v>
                </c:pt>
                <c:pt idx="544">
                  <c:v>2.0961354451605421E-2</c:v>
                </c:pt>
                <c:pt idx="545">
                  <c:v>3.0419430927798224E-2</c:v>
                </c:pt>
                <c:pt idx="546">
                  <c:v>2.8190379609403026E-2</c:v>
                </c:pt>
                <c:pt idx="547">
                  <c:v>3.0570728497370518E-2</c:v>
                </c:pt>
                <c:pt idx="548">
                  <c:v>2.5243501513444139E-2</c:v>
                </c:pt>
                <c:pt idx="549">
                  <c:v>4.3264840058977815E-2</c:v>
                </c:pt>
                <c:pt idx="550">
                  <c:v>3.3427692249484171E-2</c:v>
                </c:pt>
                <c:pt idx="551">
                  <c:v>3.7436640178508472E-2</c:v>
                </c:pt>
                <c:pt idx="552">
                  <c:v>3.1218820312358578E-2</c:v>
                </c:pt>
                <c:pt idx="553">
                  <c:v>2.5763789012404011E-2</c:v>
                </c:pt>
                <c:pt idx="554">
                  <c:v>3.3327030339036605E-2</c:v>
                </c:pt>
                <c:pt idx="555">
                  <c:v>5.2401916070283709E-2</c:v>
                </c:pt>
                <c:pt idx="556">
                  <c:v>3.2307929010946569E-2</c:v>
                </c:pt>
                <c:pt idx="557">
                  <c:v>2.714947701237511E-2</c:v>
                </c:pt>
                <c:pt idx="558">
                  <c:v>3.2918499431297751E-2</c:v>
                </c:pt>
                <c:pt idx="559">
                  <c:v>2.1506420168440146E-2</c:v>
                </c:pt>
                <c:pt idx="560">
                  <c:v>1.935663921561959E-2</c:v>
                </c:pt>
                <c:pt idx="561">
                  <c:v>1.6555298623982605E-2</c:v>
                </c:pt>
                <c:pt idx="562">
                  <c:v>2.8120018608563564E-2</c:v>
                </c:pt>
                <c:pt idx="563">
                  <c:v>1.692110318424643E-2</c:v>
                </c:pt>
                <c:pt idx="564">
                  <c:v>5.1222182730885468E-2</c:v>
                </c:pt>
                <c:pt idx="565">
                  <c:v>3.1927790508862915E-2</c:v>
                </c:pt>
                <c:pt idx="566">
                  <c:v>2.5555925837883825E-2</c:v>
                </c:pt>
                <c:pt idx="567">
                  <c:v>3.502318051238764E-2</c:v>
                </c:pt>
                <c:pt idx="568">
                  <c:v>2.5653682566436149E-2</c:v>
                </c:pt>
                <c:pt idx="569">
                  <c:v>2.7855441084257637E-2</c:v>
                </c:pt>
                <c:pt idx="570">
                  <c:v>2.8700371233781156E-2</c:v>
                </c:pt>
                <c:pt idx="571">
                  <c:v>5.3899098848104385E-2</c:v>
                </c:pt>
              </c:numCache>
            </c:numRef>
          </c:val>
          <c:smooth val="0"/>
          <c:extLst>
            <c:ext xmlns:c16="http://schemas.microsoft.com/office/drawing/2014/chart" uri="{C3380CC4-5D6E-409C-BE32-E72D297353CC}">
              <c16:uniqueId val="{00000000-7CD3-4E50-B808-FB0227CE8B75}"/>
            </c:ext>
          </c:extLst>
        </c:ser>
        <c:ser>
          <c:idx val="1"/>
          <c:order val="1"/>
          <c:tx>
            <c:strRef>
              <c:f>Credit!$X$1:$X$5</c:f>
              <c:strCache>
                <c:ptCount val="5"/>
                <c:pt idx="0">
                  <c:v>Ticari Krediler MoM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Credit!$B$6:$B$575</c:f>
              <c:numCache>
                <c:formatCode>m/d/yyyy</c:formatCode>
                <c:ptCount val="570"/>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pt idx="568">
                  <c:v>46003</c:v>
                </c:pt>
                <c:pt idx="569">
                  <c:v>46010</c:v>
                </c:pt>
              </c:numCache>
            </c:numRef>
          </c:cat>
          <c:val>
            <c:numRef>
              <c:f>Credit!$X$6:$X$571</c:f>
              <c:numCache>
                <c:formatCode>0.00%</c:formatCode>
                <c:ptCount val="566"/>
                <c:pt idx="0">
                  <c:v>-7.1565022864944544E-3</c:v>
                </c:pt>
                <c:pt idx="1">
                  <c:v>1.9033622089975586E-2</c:v>
                </c:pt>
                <c:pt idx="2">
                  <c:v>2.0138618499964196E-2</c:v>
                </c:pt>
                <c:pt idx="3">
                  <c:v>1.8492573312571391E-2</c:v>
                </c:pt>
                <c:pt idx="4">
                  <c:v>2.6509856957489336E-2</c:v>
                </c:pt>
                <c:pt idx="5">
                  <c:v>2.7659743354594382E-2</c:v>
                </c:pt>
                <c:pt idx="6">
                  <c:v>2.8525166421112955E-2</c:v>
                </c:pt>
                <c:pt idx="7">
                  <c:v>2.3368395926120111E-2</c:v>
                </c:pt>
                <c:pt idx="8">
                  <c:v>2.258223134934725E-2</c:v>
                </c:pt>
                <c:pt idx="9">
                  <c:v>2.0341344766110651E-2</c:v>
                </c:pt>
                <c:pt idx="10">
                  <c:v>2.1370587009656942E-2</c:v>
                </c:pt>
                <c:pt idx="11">
                  <c:v>2.7683918736350323E-2</c:v>
                </c:pt>
                <c:pt idx="12">
                  <c:v>2.5053379334438838E-2</c:v>
                </c:pt>
                <c:pt idx="13">
                  <c:v>1.3867363335840141E-2</c:v>
                </c:pt>
                <c:pt idx="14">
                  <c:v>2.7485463403303122E-2</c:v>
                </c:pt>
                <c:pt idx="15">
                  <c:v>1.2428620681812738E-2</c:v>
                </c:pt>
                <c:pt idx="16">
                  <c:v>2.3882119633650275E-2</c:v>
                </c:pt>
                <c:pt idx="17">
                  <c:v>1.9612683597488648E-2</c:v>
                </c:pt>
                <c:pt idx="18">
                  <c:v>1.6120073027931271E-2</c:v>
                </c:pt>
                <c:pt idx="19">
                  <c:v>2.5138962163166981E-2</c:v>
                </c:pt>
                <c:pt idx="20">
                  <c:v>1.8452403902029731E-2</c:v>
                </c:pt>
                <c:pt idx="21">
                  <c:v>2.2049991953028446E-2</c:v>
                </c:pt>
                <c:pt idx="22">
                  <c:v>2.5153305118657196E-2</c:v>
                </c:pt>
                <c:pt idx="23">
                  <c:v>1.5910703034921262E-2</c:v>
                </c:pt>
                <c:pt idx="24">
                  <c:v>1.6475155424674814E-2</c:v>
                </c:pt>
                <c:pt idx="25">
                  <c:v>1.2116676724565902E-2</c:v>
                </c:pt>
                <c:pt idx="26">
                  <c:v>-9.3566515662046326E-4</c:v>
                </c:pt>
                <c:pt idx="27">
                  <c:v>2.9306236768600995E-2</c:v>
                </c:pt>
                <c:pt idx="28">
                  <c:v>3.874810779340771E-3</c:v>
                </c:pt>
                <c:pt idx="29">
                  <c:v>8.4329059044593192E-3</c:v>
                </c:pt>
                <c:pt idx="30">
                  <c:v>1.252542612307817E-2</c:v>
                </c:pt>
                <c:pt idx="31">
                  <c:v>-7.2003311087652754E-3</c:v>
                </c:pt>
                <c:pt idx="32">
                  <c:v>9.9845519546897885E-3</c:v>
                </c:pt>
                <c:pt idx="33">
                  <c:v>1.5288597548843279E-2</c:v>
                </c:pt>
                <c:pt idx="34">
                  <c:v>1.0688254686937548E-2</c:v>
                </c:pt>
                <c:pt idx="35">
                  <c:v>-1.5022875599861793E-3</c:v>
                </c:pt>
                <c:pt idx="36">
                  <c:v>4.2327592136278003E-3</c:v>
                </c:pt>
                <c:pt idx="37">
                  <c:v>1.6959388116703641E-3</c:v>
                </c:pt>
                <c:pt idx="38">
                  <c:v>4.8238945116425977E-3</c:v>
                </c:pt>
                <c:pt idx="39">
                  <c:v>8.7985553431957648E-3</c:v>
                </c:pt>
                <c:pt idx="40">
                  <c:v>1.5294075777771714E-2</c:v>
                </c:pt>
                <c:pt idx="41">
                  <c:v>4.755021425595831E-3</c:v>
                </c:pt>
                <c:pt idx="42">
                  <c:v>5.1123717010425713E-3</c:v>
                </c:pt>
                <c:pt idx="43">
                  <c:v>1.0649134769268735E-2</c:v>
                </c:pt>
                <c:pt idx="44">
                  <c:v>1.5552627508068876E-2</c:v>
                </c:pt>
                <c:pt idx="45">
                  <c:v>1.3246666168350173E-2</c:v>
                </c:pt>
                <c:pt idx="46">
                  <c:v>1.3147498187630295E-2</c:v>
                </c:pt>
                <c:pt idx="47">
                  <c:v>1.049834284515129E-2</c:v>
                </c:pt>
                <c:pt idx="48">
                  <c:v>-1.8532315318165594E-3</c:v>
                </c:pt>
                <c:pt idx="49">
                  <c:v>1.4244532348796229E-2</c:v>
                </c:pt>
                <c:pt idx="50">
                  <c:v>-1.2150645843070024E-3</c:v>
                </c:pt>
                <c:pt idx="51">
                  <c:v>1.0398256683390845E-2</c:v>
                </c:pt>
                <c:pt idx="52">
                  <c:v>2.4829415292431656E-3</c:v>
                </c:pt>
                <c:pt idx="53">
                  <c:v>6.556512976665237E-3</c:v>
                </c:pt>
                <c:pt idx="54">
                  <c:v>1.5348630626731327E-2</c:v>
                </c:pt>
                <c:pt idx="55">
                  <c:v>6.1010334544237942E-3</c:v>
                </c:pt>
                <c:pt idx="56">
                  <c:v>1.4925713421311056E-2</c:v>
                </c:pt>
                <c:pt idx="57">
                  <c:v>1.4052216113189898E-2</c:v>
                </c:pt>
                <c:pt idx="58">
                  <c:v>8.0592795219793095E-3</c:v>
                </c:pt>
                <c:pt idx="59">
                  <c:v>9.4130646514727755E-3</c:v>
                </c:pt>
                <c:pt idx="60">
                  <c:v>6.9610185511352844E-3</c:v>
                </c:pt>
                <c:pt idx="61">
                  <c:v>-2.4679607356322447E-3</c:v>
                </c:pt>
                <c:pt idx="62">
                  <c:v>1.210318690754854E-2</c:v>
                </c:pt>
                <c:pt idx="63">
                  <c:v>7.614848013223827E-3</c:v>
                </c:pt>
                <c:pt idx="64">
                  <c:v>1.7341275503359652E-2</c:v>
                </c:pt>
                <c:pt idx="65">
                  <c:v>1.0226553537133193E-2</c:v>
                </c:pt>
                <c:pt idx="66">
                  <c:v>1.090357803954951E-2</c:v>
                </c:pt>
                <c:pt idx="67">
                  <c:v>1.2491956245825398E-2</c:v>
                </c:pt>
                <c:pt idx="68">
                  <c:v>2.9277538231178763E-3</c:v>
                </c:pt>
                <c:pt idx="69">
                  <c:v>1.1959939082937032E-2</c:v>
                </c:pt>
                <c:pt idx="70">
                  <c:v>1.5384481666121191E-2</c:v>
                </c:pt>
                <c:pt idx="71">
                  <c:v>8.6379003407107535E-3</c:v>
                </c:pt>
                <c:pt idx="72">
                  <c:v>1.3628594731009247E-2</c:v>
                </c:pt>
                <c:pt idx="73">
                  <c:v>1.3135529236561057E-2</c:v>
                </c:pt>
                <c:pt idx="74">
                  <c:v>4.9393077086739472E-3</c:v>
                </c:pt>
                <c:pt idx="75">
                  <c:v>2.5658185281625952E-2</c:v>
                </c:pt>
                <c:pt idx="76">
                  <c:v>1.2621506537310515E-2</c:v>
                </c:pt>
                <c:pt idx="77">
                  <c:v>1.4429626170934077E-2</c:v>
                </c:pt>
                <c:pt idx="78">
                  <c:v>1.1743602960786961E-2</c:v>
                </c:pt>
                <c:pt idx="79">
                  <c:v>-1.022122387367895E-5</c:v>
                </c:pt>
                <c:pt idx="80">
                  <c:v>5.0835882999249304E-3</c:v>
                </c:pt>
                <c:pt idx="81">
                  <c:v>2.1393040108347258E-3</c:v>
                </c:pt>
                <c:pt idx="82">
                  <c:v>5.8795884384778476E-3</c:v>
                </c:pt>
                <c:pt idx="83">
                  <c:v>1.1757105152715297E-2</c:v>
                </c:pt>
                <c:pt idx="84">
                  <c:v>4.9647541398000761E-3</c:v>
                </c:pt>
                <c:pt idx="85">
                  <c:v>8.6092117442343376E-3</c:v>
                </c:pt>
                <c:pt idx="86">
                  <c:v>6.5805853043655873E-3</c:v>
                </c:pt>
                <c:pt idx="87">
                  <c:v>-1.423272357894693E-2</c:v>
                </c:pt>
                <c:pt idx="88">
                  <c:v>1.3616859214862113E-2</c:v>
                </c:pt>
                <c:pt idx="89">
                  <c:v>-1.3226475572966343E-5</c:v>
                </c:pt>
                <c:pt idx="90">
                  <c:v>-4.3090338407453824E-4</c:v>
                </c:pt>
                <c:pt idx="91">
                  <c:v>1.1846736358261259E-2</c:v>
                </c:pt>
                <c:pt idx="92">
                  <c:v>-1.9149922931849144E-3</c:v>
                </c:pt>
                <c:pt idx="93">
                  <c:v>4.4953839357519633E-3</c:v>
                </c:pt>
                <c:pt idx="94">
                  <c:v>9.2112657492084294E-3</c:v>
                </c:pt>
                <c:pt idx="95">
                  <c:v>1.2885676687236822E-2</c:v>
                </c:pt>
                <c:pt idx="96">
                  <c:v>9.8071654174143961E-3</c:v>
                </c:pt>
                <c:pt idx="97">
                  <c:v>1.7474490687055502E-2</c:v>
                </c:pt>
                <c:pt idx="98">
                  <c:v>1.8479504127368988E-2</c:v>
                </c:pt>
                <c:pt idx="99">
                  <c:v>2.2738336485590455E-2</c:v>
                </c:pt>
                <c:pt idx="100">
                  <c:v>2.0790878385372066E-2</c:v>
                </c:pt>
                <c:pt idx="101">
                  <c:v>2.3602755817729196E-2</c:v>
                </c:pt>
                <c:pt idx="102">
                  <c:v>1.4542932148902985E-2</c:v>
                </c:pt>
                <c:pt idx="103">
                  <c:v>1.7600222433987286E-2</c:v>
                </c:pt>
                <c:pt idx="104">
                  <c:v>2.6002610909593198E-2</c:v>
                </c:pt>
                <c:pt idx="105">
                  <c:v>3.1928994619409276E-2</c:v>
                </c:pt>
                <c:pt idx="106">
                  <c:v>2.7639871934252672E-2</c:v>
                </c:pt>
                <c:pt idx="107">
                  <c:v>2.1447563638364742E-2</c:v>
                </c:pt>
                <c:pt idx="108">
                  <c:v>2.2886566013009018E-2</c:v>
                </c:pt>
                <c:pt idx="109">
                  <c:v>8.4984023495287605E-3</c:v>
                </c:pt>
                <c:pt idx="110">
                  <c:v>1.6117269027812627E-2</c:v>
                </c:pt>
                <c:pt idx="111">
                  <c:v>1.5973740150658073E-2</c:v>
                </c:pt>
                <c:pt idx="112">
                  <c:v>1.3461593695417468E-2</c:v>
                </c:pt>
                <c:pt idx="113">
                  <c:v>2.7941489463052055E-2</c:v>
                </c:pt>
                <c:pt idx="114">
                  <c:v>5.2947108743562545E-2</c:v>
                </c:pt>
                <c:pt idx="115">
                  <c:v>5.1302344661982482E-2</c:v>
                </c:pt>
                <c:pt idx="116">
                  <c:v>6.1253165728629308E-2</c:v>
                </c:pt>
                <c:pt idx="117">
                  <c:v>5.2365999174246627E-2</c:v>
                </c:pt>
                <c:pt idx="118">
                  <c:v>3.9210526369762841E-2</c:v>
                </c:pt>
                <c:pt idx="119">
                  <c:v>3.7315821105283149E-2</c:v>
                </c:pt>
                <c:pt idx="120">
                  <c:v>2.5817717294038964E-2</c:v>
                </c:pt>
                <c:pt idx="121">
                  <c:v>2.7829835513212497E-2</c:v>
                </c:pt>
                <c:pt idx="122">
                  <c:v>2.5887595797151268E-2</c:v>
                </c:pt>
                <c:pt idx="123">
                  <c:v>2.0690219298923902E-2</c:v>
                </c:pt>
                <c:pt idx="124">
                  <c:v>2.1260390044992219E-2</c:v>
                </c:pt>
                <c:pt idx="125">
                  <c:v>2.344524090926528E-2</c:v>
                </c:pt>
                <c:pt idx="126">
                  <c:v>1.559598720059795E-2</c:v>
                </c:pt>
                <c:pt idx="127">
                  <c:v>2.8299191523999446E-2</c:v>
                </c:pt>
                <c:pt idx="128">
                  <c:v>1.3121481586285379E-2</c:v>
                </c:pt>
                <c:pt idx="129">
                  <c:v>5.8157046672034614E-3</c:v>
                </c:pt>
                <c:pt idx="130">
                  <c:v>5.3985128561522605E-3</c:v>
                </c:pt>
                <c:pt idx="131">
                  <c:v>2.13007541756512E-3</c:v>
                </c:pt>
                <c:pt idx="132">
                  <c:v>1.068656270871844E-2</c:v>
                </c:pt>
                <c:pt idx="133">
                  <c:v>1.4666466726780018E-2</c:v>
                </c:pt>
                <c:pt idx="134">
                  <c:v>1.8907391092152358E-2</c:v>
                </c:pt>
                <c:pt idx="135">
                  <c:v>1.6451798774982564E-2</c:v>
                </c:pt>
                <c:pt idx="136">
                  <c:v>1.5080421439456478E-2</c:v>
                </c:pt>
                <c:pt idx="137">
                  <c:v>6.1192429603730229E-3</c:v>
                </c:pt>
                <c:pt idx="138">
                  <c:v>9.9773822841239725E-3</c:v>
                </c:pt>
                <c:pt idx="139">
                  <c:v>3.8394890692342513E-3</c:v>
                </c:pt>
                <c:pt idx="140">
                  <c:v>1.697709700457074E-2</c:v>
                </c:pt>
                <c:pt idx="141">
                  <c:v>1.4857624679737263E-2</c:v>
                </c:pt>
                <c:pt idx="142">
                  <c:v>7.6222367157683839E-3</c:v>
                </c:pt>
                <c:pt idx="143">
                  <c:v>1.3029387923741592E-2</c:v>
                </c:pt>
                <c:pt idx="144">
                  <c:v>1.0978841590617664E-2</c:v>
                </c:pt>
                <c:pt idx="145">
                  <c:v>1.1732172207438749E-2</c:v>
                </c:pt>
                <c:pt idx="146">
                  <c:v>1.5370840523915481E-2</c:v>
                </c:pt>
                <c:pt idx="147">
                  <c:v>2.1797177361134682E-2</c:v>
                </c:pt>
                <c:pt idx="148">
                  <c:v>1.1934203488383531E-2</c:v>
                </c:pt>
                <c:pt idx="149">
                  <c:v>2.3585958759005172E-2</c:v>
                </c:pt>
                <c:pt idx="150">
                  <c:v>1.9672444897502101E-2</c:v>
                </c:pt>
                <c:pt idx="151">
                  <c:v>2.1497049070535072E-2</c:v>
                </c:pt>
                <c:pt idx="152">
                  <c:v>1.87491649592012E-2</c:v>
                </c:pt>
                <c:pt idx="153">
                  <c:v>1.8884982979113698E-2</c:v>
                </c:pt>
                <c:pt idx="154">
                  <c:v>9.3727640807296994E-3</c:v>
                </c:pt>
                <c:pt idx="155">
                  <c:v>8.5932360856543508E-4</c:v>
                </c:pt>
                <c:pt idx="156">
                  <c:v>6.3342037527735571E-3</c:v>
                </c:pt>
                <c:pt idx="157">
                  <c:v>9.790370130927031E-3</c:v>
                </c:pt>
                <c:pt idx="158">
                  <c:v>6.9178945102642041E-3</c:v>
                </c:pt>
                <c:pt idx="159">
                  <c:v>6.8177474202477072E-3</c:v>
                </c:pt>
                <c:pt idx="160">
                  <c:v>1.5177934301019836E-2</c:v>
                </c:pt>
                <c:pt idx="161">
                  <c:v>7.6668333764840293E-3</c:v>
                </c:pt>
                <c:pt idx="162">
                  <c:v>2.2908414883383573E-2</c:v>
                </c:pt>
                <c:pt idx="163">
                  <c:v>2.268793984076933E-2</c:v>
                </c:pt>
                <c:pt idx="164">
                  <c:v>1.9473721557391646E-2</c:v>
                </c:pt>
                <c:pt idx="165">
                  <c:v>1.5738480092660725E-2</c:v>
                </c:pt>
                <c:pt idx="166">
                  <c:v>1.8623872257901519E-2</c:v>
                </c:pt>
                <c:pt idx="167">
                  <c:v>1.7225517738657482E-2</c:v>
                </c:pt>
                <c:pt idx="168">
                  <c:v>1.4003766574331885E-2</c:v>
                </c:pt>
                <c:pt idx="169">
                  <c:v>1.764976527057887E-2</c:v>
                </c:pt>
                <c:pt idx="170">
                  <c:v>1.8966899434686459E-2</c:v>
                </c:pt>
                <c:pt idx="171">
                  <c:v>1.3268374867817284E-2</c:v>
                </c:pt>
                <c:pt idx="172">
                  <c:v>1.4245677671770915E-2</c:v>
                </c:pt>
                <c:pt idx="173">
                  <c:v>1.5926475279822633E-2</c:v>
                </c:pt>
                <c:pt idx="174">
                  <c:v>1.045857965009357E-2</c:v>
                </c:pt>
                <c:pt idx="175">
                  <c:v>1.6080433074599179E-2</c:v>
                </c:pt>
                <c:pt idx="176">
                  <c:v>1.1242213080944453E-2</c:v>
                </c:pt>
                <c:pt idx="177">
                  <c:v>6.364514236667335E-3</c:v>
                </c:pt>
                <c:pt idx="178">
                  <c:v>2.3186789509357536E-3</c:v>
                </c:pt>
                <c:pt idx="179">
                  <c:v>3.788161262677529E-3</c:v>
                </c:pt>
                <c:pt idx="180">
                  <c:v>-1.180712729611076E-3</c:v>
                </c:pt>
                <c:pt idx="181">
                  <c:v>-8.5345401354124367E-4</c:v>
                </c:pt>
                <c:pt idx="182">
                  <c:v>-1.7774497039683356E-3</c:v>
                </c:pt>
                <c:pt idx="183">
                  <c:v>-5.6219855314012493E-4</c:v>
                </c:pt>
                <c:pt idx="184">
                  <c:v>-2.3122639537277762E-3</c:v>
                </c:pt>
                <c:pt idx="185">
                  <c:v>3.007744310582222E-3</c:v>
                </c:pt>
                <c:pt idx="186">
                  <c:v>8.4581684600232576E-3</c:v>
                </c:pt>
                <c:pt idx="187">
                  <c:v>-1.5370644508391582E-3</c:v>
                </c:pt>
                <c:pt idx="188">
                  <c:v>-4.2037634446204794E-4</c:v>
                </c:pt>
                <c:pt idx="189">
                  <c:v>-1.3649516478069347E-2</c:v>
                </c:pt>
                <c:pt idx="190">
                  <c:v>-2.116708669071923E-2</c:v>
                </c:pt>
                <c:pt idx="191">
                  <c:v>-1.9775523866972212E-2</c:v>
                </c:pt>
                <c:pt idx="192">
                  <c:v>-1.5156558748556752E-2</c:v>
                </c:pt>
                <c:pt idx="193">
                  <c:v>-1.1990435792147695E-2</c:v>
                </c:pt>
                <c:pt idx="194">
                  <c:v>-1.3580401781774694E-2</c:v>
                </c:pt>
                <c:pt idx="195">
                  <c:v>-1.3215602471468918E-2</c:v>
                </c:pt>
                <c:pt idx="196">
                  <c:v>-1.2322443998707239E-2</c:v>
                </c:pt>
                <c:pt idx="197">
                  <c:v>-2.0545992954498396E-2</c:v>
                </c:pt>
                <c:pt idx="198">
                  <c:v>-1.9617716448771163E-2</c:v>
                </c:pt>
                <c:pt idx="199">
                  <c:v>-1.3673535053708693E-2</c:v>
                </c:pt>
                <c:pt idx="200">
                  <c:v>-2.1183587526267318E-2</c:v>
                </c:pt>
                <c:pt idx="201">
                  <c:v>-8.9064248073194782E-3</c:v>
                </c:pt>
                <c:pt idx="202">
                  <c:v>-1.3535382412819411E-2</c:v>
                </c:pt>
                <c:pt idx="203">
                  <c:v>-1.7714387841691801E-2</c:v>
                </c:pt>
                <c:pt idx="204">
                  <c:v>-1.1156301883679515E-2</c:v>
                </c:pt>
                <c:pt idx="205">
                  <c:v>-8.7661813810547759E-3</c:v>
                </c:pt>
                <c:pt idx="206">
                  <c:v>-7.7462462028819856E-3</c:v>
                </c:pt>
                <c:pt idx="207">
                  <c:v>-3.7292566978953143E-3</c:v>
                </c:pt>
                <c:pt idx="208">
                  <c:v>-1.2541728657450687E-3</c:v>
                </c:pt>
                <c:pt idx="209">
                  <c:v>-1.2015081331798445E-3</c:v>
                </c:pt>
                <c:pt idx="210">
                  <c:v>9.3026090974249135E-3</c:v>
                </c:pt>
                <c:pt idx="211">
                  <c:v>1.2233361473079631E-2</c:v>
                </c:pt>
                <c:pt idx="212">
                  <c:v>2.2119706645204046E-2</c:v>
                </c:pt>
                <c:pt idx="213">
                  <c:v>2.0613606437660907E-2</c:v>
                </c:pt>
                <c:pt idx="214">
                  <c:v>2.3382408435979034E-2</c:v>
                </c:pt>
                <c:pt idx="215">
                  <c:v>2.1198191971638386E-2</c:v>
                </c:pt>
                <c:pt idx="216">
                  <c:v>2.5132888653876063E-2</c:v>
                </c:pt>
                <c:pt idx="217">
                  <c:v>3.1512229453527954E-2</c:v>
                </c:pt>
                <c:pt idx="218">
                  <c:v>4.3845644654609384E-2</c:v>
                </c:pt>
                <c:pt idx="219">
                  <c:v>3.5717980820235563E-2</c:v>
                </c:pt>
                <c:pt idx="220">
                  <c:v>1.5376506120572172E-2</c:v>
                </c:pt>
                <c:pt idx="221">
                  <c:v>7.3176537647471132E-3</c:v>
                </c:pt>
                <c:pt idx="222">
                  <c:v>-2.331274297184687E-4</c:v>
                </c:pt>
                <c:pt idx="223">
                  <c:v>-9.7642068468637259E-3</c:v>
                </c:pt>
                <c:pt idx="224">
                  <c:v>-2.4813425880709917E-3</c:v>
                </c:pt>
                <c:pt idx="225">
                  <c:v>5.1220262567162845E-3</c:v>
                </c:pt>
                <c:pt idx="226">
                  <c:v>-1.018532272554493E-2</c:v>
                </c:pt>
                <c:pt idx="227">
                  <c:v>9.3989275417307415E-3</c:v>
                </c:pt>
                <c:pt idx="228">
                  <c:v>-2.1102473850241671E-3</c:v>
                </c:pt>
                <c:pt idx="229">
                  <c:v>-1.2478600920583349E-2</c:v>
                </c:pt>
                <c:pt idx="230">
                  <c:v>-6.4753180725217003E-3</c:v>
                </c:pt>
                <c:pt idx="231">
                  <c:v>-8.2356635480628946E-4</c:v>
                </c:pt>
                <c:pt idx="232">
                  <c:v>4.6397323652202366E-3</c:v>
                </c:pt>
                <c:pt idx="233">
                  <c:v>8.7696033034495545E-3</c:v>
                </c:pt>
                <c:pt idx="234">
                  <c:v>9.4241796311422005E-3</c:v>
                </c:pt>
                <c:pt idx="235">
                  <c:v>6.162052229534234E-3</c:v>
                </c:pt>
                <c:pt idx="236">
                  <c:v>3.0028957473704617E-3</c:v>
                </c:pt>
                <c:pt idx="237">
                  <c:v>6.7728169678975521E-3</c:v>
                </c:pt>
                <c:pt idx="238">
                  <c:v>5.2872158068334061E-3</c:v>
                </c:pt>
                <c:pt idx="239">
                  <c:v>-1.1383160165256836E-2</c:v>
                </c:pt>
                <c:pt idx="240">
                  <c:v>-2.9584669783395941E-3</c:v>
                </c:pt>
                <c:pt idx="241">
                  <c:v>-6.0541326760479245E-3</c:v>
                </c:pt>
                <c:pt idx="242">
                  <c:v>-5.975784970089406E-3</c:v>
                </c:pt>
                <c:pt idx="243">
                  <c:v>1.2088491058848275E-2</c:v>
                </c:pt>
                <c:pt idx="244">
                  <c:v>2.4721573521586045E-2</c:v>
                </c:pt>
                <c:pt idx="245">
                  <c:v>2.0794127779475303E-2</c:v>
                </c:pt>
                <c:pt idx="246">
                  <c:v>2.205148225897292E-2</c:v>
                </c:pt>
                <c:pt idx="247">
                  <c:v>1.6258209902424041E-2</c:v>
                </c:pt>
                <c:pt idx="248">
                  <c:v>4.0247415838080471E-3</c:v>
                </c:pt>
                <c:pt idx="249">
                  <c:v>6.1773202113643774E-3</c:v>
                </c:pt>
                <c:pt idx="250">
                  <c:v>9.6680486575964862E-3</c:v>
                </c:pt>
                <c:pt idx="251">
                  <c:v>2.2026594110125544E-2</c:v>
                </c:pt>
                <c:pt idx="252">
                  <c:v>1.6303050253388584E-2</c:v>
                </c:pt>
                <c:pt idx="253">
                  <c:v>2.6074207378726181E-2</c:v>
                </c:pt>
                <c:pt idx="254">
                  <c:v>2.1508147064114035E-2</c:v>
                </c:pt>
                <c:pt idx="255">
                  <c:v>5.8784020076318175E-3</c:v>
                </c:pt>
                <c:pt idx="256">
                  <c:v>9.97185535645757E-3</c:v>
                </c:pt>
                <c:pt idx="257">
                  <c:v>1.0801417041338886E-2</c:v>
                </c:pt>
                <c:pt idx="258">
                  <c:v>1.4986931398111249E-3</c:v>
                </c:pt>
                <c:pt idx="259">
                  <c:v>1.1441811093908795E-2</c:v>
                </c:pt>
                <c:pt idx="260">
                  <c:v>1.4826369216628159E-2</c:v>
                </c:pt>
                <c:pt idx="261">
                  <c:v>7.8069377759203201E-3</c:v>
                </c:pt>
                <c:pt idx="262">
                  <c:v>2.8555768829141352E-2</c:v>
                </c:pt>
                <c:pt idx="263">
                  <c:v>2.7770220621288626E-2</c:v>
                </c:pt>
                <c:pt idx="264">
                  <c:v>3.3256029993392534E-2</c:v>
                </c:pt>
                <c:pt idx="265">
                  <c:v>3.9338772971778783E-2</c:v>
                </c:pt>
                <c:pt idx="266">
                  <c:v>4.1159483044791029E-2</c:v>
                </c:pt>
                <c:pt idx="267">
                  <c:v>3.8522888259988931E-2</c:v>
                </c:pt>
                <c:pt idx="268">
                  <c:v>3.3503756163862947E-2</c:v>
                </c:pt>
                <c:pt idx="269">
                  <c:v>4.7609030868046236E-2</c:v>
                </c:pt>
                <c:pt idx="270">
                  <c:v>4.2325197769728713E-2</c:v>
                </c:pt>
                <c:pt idx="271">
                  <c:v>4.2046749341767484E-2</c:v>
                </c:pt>
                <c:pt idx="272">
                  <c:v>5.5484178551389034E-2</c:v>
                </c:pt>
                <c:pt idx="273">
                  <c:v>6.1356931208017947E-2</c:v>
                </c:pt>
                <c:pt idx="274">
                  <c:v>8.9809020765686351E-2</c:v>
                </c:pt>
                <c:pt idx="275">
                  <c:v>0.11001379058408195</c:v>
                </c:pt>
                <c:pt idx="276">
                  <c:v>0.11010621739744293</c:v>
                </c:pt>
                <c:pt idx="277">
                  <c:v>9.7525547188294051E-2</c:v>
                </c:pt>
                <c:pt idx="278">
                  <c:v>6.4014296475593216E-2</c:v>
                </c:pt>
                <c:pt idx="279">
                  <c:v>4.464221706266909E-2</c:v>
                </c:pt>
                <c:pt idx="280">
                  <c:v>3.2018078785108511E-2</c:v>
                </c:pt>
                <c:pt idx="281">
                  <c:v>2.2617170788118885E-2</c:v>
                </c:pt>
                <c:pt idx="282">
                  <c:v>2.5636853035614353E-2</c:v>
                </c:pt>
                <c:pt idx="283">
                  <c:v>3.0126568814561508E-2</c:v>
                </c:pt>
                <c:pt idx="284">
                  <c:v>2.7131646505011525E-2</c:v>
                </c:pt>
                <c:pt idx="285">
                  <c:v>2.6267386536367957E-2</c:v>
                </c:pt>
                <c:pt idx="286">
                  <c:v>2.6344271424825001E-2</c:v>
                </c:pt>
                <c:pt idx="287">
                  <c:v>2.1899955557873798E-2</c:v>
                </c:pt>
                <c:pt idx="288">
                  <c:v>2.7951221834174842E-2</c:v>
                </c:pt>
                <c:pt idx="289">
                  <c:v>2.486813365585118E-2</c:v>
                </c:pt>
                <c:pt idx="290">
                  <c:v>1.8555385805334685E-2</c:v>
                </c:pt>
                <c:pt idx="291">
                  <c:v>1.593363911673271E-2</c:v>
                </c:pt>
                <c:pt idx="292">
                  <c:v>1.2987646523152069E-2</c:v>
                </c:pt>
                <c:pt idx="293">
                  <c:v>1.1539275987339337E-2</c:v>
                </c:pt>
                <c:pt idx="294">
                  <c:v>1.1382447388664943E-2</c:v>
                </c:pt>
                <c:pt idx="295">
                  <c:v>1.0530639513644191E-2</c:v>
                </c:pt>
                <c:pt idx="296">
                  <c:v>6.0863830468753828E-3</c:v>
                </c:pt>
                <c:pt idx="297">
                  <c:v>4.5902698265330062E-3</c:v>
                </c:pt>
                <c:pt idx="298">
                  <c:v>3.8408036468160576E-3</c:v>
                </c:pt>
                <c:pt idx="299">
                  <c:v>5.9087834510538513E-3</c:v>
                </c:pt>
                <c:pt idx="300">
                  <c:v>7.3194642592636474E-3</c:v>
                </c:pt>
                <c:pt idx="301">
                  <c:v>1.0898417159993247E-2</c:v>
                </c:pt>
                <c:pt idx="302">
                  <c:v>1.2607392531967373E-2</c:v>
                </c:pt>
                <c:pt idx="303">
                  <c:v>1.5560957554901585E-2</c:v>
                </c:pt>
                <c:pt idx="304">
                  <c:v>1.9971168784291646E-2</c:v>
                </c:pt>
                <c:pt idx="305">
                  <c:v>1.8905913952133847E-2</c:v>
                </c:pt>
                <c:pt idx="306">
                  <c:v>1.481833613385901E-2</c:v>
                </c:pt>
                <c:pt idx="307">
                  <c:v>8.3051904546933095E-3</c:v>
                </c:pt>
                <c:pt idx="308">
                  <c:v>2.6888969275168343E-3</c:v>
                </c:pt>
                <c:pt idx="309">
                  <c:v>3.0560002421764006E-3</c:v>
                </c:pt>
                <c:pt idx="310">
                  <c:v>9.030774395787507E-3</c:v>
                </c:pt>
                <c:pt idx="311">
                  <c:v>-1.123985444857159E-3</c:v>
                </c:pt>
                <c:pt idx="312">
                  <c:v>-1.0685294357317369E-3</c:v>
                </c:pt>
                <c:pt idx="313">
                  <c:v>-7.0730775523020735E-3</c:v>
                </c:pt>
                <c:pt idx="314">
                  <c:v>-6.2944544360199924E-3</c:v>
                </c:pt>
                <c:pt idx="315">
                  <c:v>1.6410576621011602E-3</c:v>
                </c:pt>
                <c:pt idx="316">
                  <c:v>3.4076454139097831E-3</c:v>
                </c:pt>
                <c:pt idx="317">
                  <c:v>1.1519893421835858E-2</c:v>
                </c:pt>
                <c:pt idx="318">
                  <c:v>1.1707604173568479E-2</c:v>
                </c:pt>
                <c:pt idx="319">
                  <c:v>1.3648277887811254E-2</c:v>
                </c:pt>
                <c:pt idx="320">
                  <c:v>1.5383830859827368E-2</c:v>
                </c:pt>
                <c:pt idx="321">
                  <c:v>1.6729683321347843E-2</c:v>
                </c:pt>
                <c:pt idx="322">
                  <c:v>1.3386864497253849E-2</c:v>
                </c:pt>
                <c:pt idx="323">
                  <c:v>1.5759791070557135E-2</c:v>
                </c:pt>
                <c:pt idx="324">
                  <c:v>1.0979457800914605E-2</c:v>
                </c:pt>
                <c:pt idx="325">
                  <c:v>7.9094246541537207E-3</c:v>
                </c:pt>
                <c:pt idx="326">
                  <c:v>2.2418943596829253E-3</c:v>
                </c:pt>
                <c:pt idx="327">
                  <c:v>6.276005302313409E-3</c:v>
                </c:pt>
                <c:pt idx="328">
                  <c:v>1.2098213694598211E-3</c:v>
                </c:pt>
                <c:pt idx="329">
                  <c:v>-6.2955779144216167E-3</c:v>
                </c:pt>
                <c:pt idx="330">
                  <c:v>-3.2041922311629224E-3</c:v>
                </c:pt>
                <c:pt idx="331">
                  <c:v>-3.361475126292846E-3</c:v>
                </c:pt>
                <c:pt idx="332">
                  <c:v>5.0691221789414091E-3</c:v>
                </c:pt>
                <c:pt idx="333">
                  <c:v>1.4344024296673252E-2</c:v>
                </c:pt>
                <c:pt idx="334">
                  <c:v>1.7428809037183888E-2</c:v>
                </c:pt>
                <c:pt idx="335">
                  <c:v>1.1483194002009586E-2</c:v>
                </c:pt>
                <c:pt idx="336">
                  <c:v>1.4684078213717061E-2</c:v>
                </c:pt>
                <c:pt idx="337">
                  <c:v>1.1565321550432531E-2</c:v>
                </c:pt>
                <c:pt idx="338">
                  <c:v>1.5049240444753764E-2</c:v>
                </c:pt>
                <c:pt idx="339">
                  <c:v>8.5923459252904063E-3</c:v>
                </c:pt>
                <c:pt idx="340">
                  <c:v>2.3880153248803178E-3</c:v>
                </c:pt>
                <c:pt idx="341">
                  <c:v>1.3670941359517201E-3</c:v>
                </c:pt>
                <c:pt idx="342">
                  <c:v>-1.4094302868557216E-3</c:v>
                </c:pt>
                <c:pt idx="343">
                  <c:v>1.009983049754453E-2</c:v>
                </c:pt>
                <c:pt idx="344">
                  <c:v>1.6590447100113603E-2</c:v>
                </c:pt>
                <c:pt idx="345">
                  <c:v>1.418185137902443E-2</c:v>
                </c:pt>
                <c:pt idx="346">
                  <c:v>1.5691040635885178E-2</c:v>
                </c:pt>
                <c:pt idx="347">
                  <c:v>1.3415855148833446E-2</c:v>
                </c:pt>
                <c:pt idx="348">
                  <c:v>8.5940273714396713E-3</c:v>
                </c:pt>
                <c:pt idx="349">
                  <c:v>1.9607948691084461E-2</c:v>
                </c:pt>
                <c:pt idx="350">
                  <c:v>1.7218402044863398E-2</c:v>
                </c:pt>
                <c:pt idx="351">
                  <c:v>1.9765430731059189E-2</c:v>
                </c:pt>
                <c:pt idx="352">
                  <c:v>2.0380111458193635E-2</c:v>
                </c:pt>
                <c:pt idx="353">
                  <c:v>1.953643159244153E-2</c:v>
                </c:pt>
                <c:pt idx="354">
                  <c:v>2.4387419306430552E-2</c:v>
                </c:pt>
                <c:pt idx="355">
                  <c:v>2.427633835392971E-2</c:v>
                </c:pt>
                <c:pt idx="356">
                  <c:v>3.2035996159948947E-2</c:v>
                </c:pt>
                <c:pt idx="357">
                  <c:v>4.0950191407440453E-2</c:v>
                </c:pt>
                <c:pt idx="358">
                  <c:v>4.8210929664589182E-2</c:v>
                </c:pt>
                <c:pt idx="359">
                  <c:v>5.306184815567716E-2</c:v>
                </c:pt>
                <c:pt idx="360">
                  <c:v>5.8000051380954938E-2</c:v>
                </c:pt>
                <c:pt idx="361">
                  <c:v>4.3545761818658983E-2</c:v>
                </c:pt>
                <c:pt idx="362">
                  <c:v>3.4737778274824396E-2</c:v>
                </c:pt>
                <c:pt idx="363">
                  <c:v>2.1046100607485504E-2</c:v>
                </c:pt>
                <c:pt idx="364">
                  <c:v>1.3859872284818669E-2</c:v>
                </c:pt>
                <c:pt idx="365">
                  <c:v>1.8217795584896179E-2</c:v>
                </c:pt>
                <c:pt idx="366">
                  <c:v>2.2494335562197133E-2</c:v>
                </c:pt>
                <c:pt idx="367">
                  <c:v>3.2369585294107731E-2</c:v>
                </c:pt>
                <c:pt idx="368">
                  <c:v>3.4420796061233168E-2</c:v>
                </c:pt>
                <c:pt idx="369">
                  <c:v>4.3920955405742736E-2</c:v>
                </c:pt>
                <c:pt idx="370">
                  <c:v>5.8777786548724911E-2</c:v>
                </c:pt>
                <c:pt idx="371">
                  <c:v>6.4994158503818497E-2</c:v>
                </c:pt>
                <c:pt idx="372">
                  <c:v>7.9042031265160601E-2</c:v>
                </c:pt>
                <c:pt idx="373">
                  <c:v>8.1768530680072712E-2</c:v>
                </c:pt>
                <c:pt idx="374">
                  <c:v>7.1486760504666583E-2</c:v>
                </c:pt>
                <c:pt idx="375">
                  <c:v>7.9507706184724955E-2</c:v>
                </c:pt>
                <c:pt idx="376">
                  <c:v>6.9100394770410245E-2</c:v>
                </c:pt>
                <c:pt idx="377">
                  <c:v>6.6518728801579566E-2</c:v>
                </c:pt>
                <c:pt idx="378">
                  <c:v>6.5864349460021107E-2</c:v>
                </c:pt>
                <c:pt idx="379">
                  <c:v>7.2600149481739998E-2</c:v>
                </c:pt>
                <c:pt idx="380">
                  <c:v>5.3667726201233383E-2</c:v>
                </c:pt>
                <c:pt idx="381">
                  <c:v>6.1783578306435896E-2</c:v>
                </c:pt>
                <c:pt idx="382">
                  <c:v>6.5192499569266441E-2</c:v>
                </c:pt>
                <c:pt idx="383">
                  <c:v>5.7637337141969565E-2</c:v>
                </c:pt>
                <c:pt idx="384">
                  <c:v>7.9104345678340293E-2</c:v>
                </c:pt>
                <c:pt idx="385">
                  <c:v>7.4022429968694126E-2</c:v>
                </c:pt>
                <c:pt idx="386">
                  <c:v>7.212463379808666E-2</c:v>
                </c:pt>
                <c:pt idx="387">
                  <c:v>6.5996866577507904E-2</c:v>
                </c:pt>
                <c:pt idx="388">
                  <c:v>5.684306030727334E-2</c:v>
                </c:pt>
                <c:pt idx="389">
                  <c:v>4.8885673063353889E-2</c:v>
                </c:pt>
                <c:pt idx="390">
                  <c:v>2.8733218781259482E-2</c:v>
                </c:pt>
                <c:pt idx="391">
                  <c:v>2.066433487933227E-2</c:v>
                </c:pt>
                <c:pt idx="392">
                  <c:v>3.1958143854597491E-2</c:v>
                </c:pt>
                <c:pt idx="393">
                  <c:v>3.0157343513496755E-2</c:v>
                </c:pt>
                <c:pt idx="394">
                  <c:v>4.8360401535145627E-2</c:v>
                </c:pt>
                <c:pt idx="395">
                  <c:v>5.8894932975032774E-2</c:v>
                </c:pt>
                <c:pt idx="396">
                  <c:v>4.9447494188749587E-2</c:v>
                </c:pt>
                <c:pt idx="397">
                  <c:v>4.4090778658294957E-2</c:v>
                </c:pt>
                <c:pt idx="398">
                  <c:v>4.3313297539426601E-2</c:v>
                </c:pt>
                <c:pt idx="399">
                  <c:v>3.9850686620732122E-2</c:v>
                </c:pt>
                <c:pt idx="400">
                  <c:v>4.0723460027666893E-2</c:v>
                </c:pt>
                <c:pt idx="401">
                  <c:v>5.5668889334026188E-2</c:v>
                </c:pt>
                <c:pt idx="402">
                  <c:v>4.6803595229917998E-2</c:v>
                </c:pt>
                <c:pt idx="403">
                  <c:v>4.6184559427208144E-2</c:v>
                </c:pt>
                <c:pt idx="404">
                  <c:v>4.5288689182045649E-2</c:v>
                </c:pt>
                <c:pt idx="405">
                  <c:v>4.3616289319728253E-2</c:v>
                </c:pt>
                <c:pt idx="406">
                  <c:v>5.0902849705919281E-2</c:v>
                </c:pt>
                <c:pt idx="407">
                  <c:v>4.7457934517048619E-2</c:v>
                </c:pt>
                <c:pt idx="408">
                  <c:v>5.1094985964129813E-2</c:v>
                </c:pt>
                <c:pt idx="409">
                  <c:v>4.2155690532766452E-2</c:v>
                </c:pt>
                <c:pt idx="410">
                  <c:v>4.314706111608306E-2</c:v>
                </c:pt>
                <c:pt idx="411">
                  <c:v>4.83949725243462E-2</c:v>
                </c:pt>
                <c:pt idx="412">
                  <c:v>5.3780553833431236E-2</c:v>
                </c:pt>
                <c:pt idx="413">
                  <c:v>5.9056234672889216E-2</c:v>
                </c:pt>
                <c:pt idx="414">
                  <c:v>6.0978059335239851E-2</c:v>
                </c:pt>
                <c:pt idx="415">
                  <c:v>4.9001170378154504E-2</c:v>
                </c:pt>
                <c:pt idx="416">
                  <c:v>4.1749579274821751E-2</c:v>
                </c:pt>
                <c:pt idx="417">
                  <c:v>3.6664435391889662E-2</c:v>
                </c:pt>
                <c:pt idx="418">
                  <c:v>3.4447679234010958E-2</c:v>
                </c:pt>
                <c:pt idx="419">
                  <c:v>4.6148436420442251E-2</c:v>
                </c:pt>
                <c:pt idx="420">
                  <c:v>4.2359810025658064E-2</c:v>
                </c:pt>
                <c:pt idx="421">
                  <c:v>4.2867436353196106E-2</c:v>
                </c:pt>
                <c:pt idx="422">
                  <c:v>4.3861082551183331E-2</c:v>
                </c:pt>
                <c:pt idx="423">
                  <c:v>4.4517882820638718E-2</c:v>
                </c:pt>
                <c:pt idx="424">
                  <c:v>5.2044053859846888E-2</c:v>
                </c:pt>
                <c:pt idx="425">
                  <c:v>5.4751403658088893E-2</c:v>
                </c:pt>
                <c:pt idx="426">
                  <c:v>5.4192933643946652E-2</c:v>
                </c:pt>
                <c:pt idx="427">
                  <c:v>6.0172958723971749E-2</c:v>
                </c:pt>
                <c:pt idx="428">
                  <c:v>6.6046818756496595E-2</c:v>
                </c:pt>
                <c:pt idx="429">
                  <c:v>6.8682212995576156E-2</c:v>
                </c:pt>
                <c:pt idx="430">
                  <c:v>6.5305752555430585E-2</c:v>
                </c:pt>
                <c:pt idx="431">
                  <c:v>5.7208138830779909E-2</c:v>
                </c:pt>
                <c:pt idx="432">
                  <c:v>4.7941671899269567E-2</c:v>
                </c:pt>
                <c:pt idx="433">
                  <c:v>4.4167459723517981E-2</c:v>
                </c:pt>
                <c:pt idx="434">
                  <c:v>3.3287192258031478E-2</c:v>
                </c:pt>
                <c:pt idx="435">
                  <c:v>2.3443370348691744E-2</c:v>
                </c:pt>
                <c:pt idx="436">
                  <c:v>1.2595026011657877E-2</c:v>
                </c:pt>
                <c:pt idx="437">
                  <c:v>8.3755478287853308E-3</c:v>
                </c:pt>
                <c:pt idx="438">
                  <c:v>1.143262410124363E-2</c:v>
                </c:pt>
                <c:pt idx="439">
                  <c:v>1.0367748112908439E-2</c:v>
                </c:pt>
                <c:pt idx="440">
                  <c:v>3.9530559846626149E-3</c:v>
                </c:pt>
                <c:pt idx="441">
                  <c:v>-5.3119390733167857E-3</c:v>
                </c:pt>
                <c:pt idx="442">
                  <c:v>1.2819671790780484E-3</c:v>
                </c:pt>
                <c:pt idx="443">
                  <c:v>8.1202181237835496E-3</c:v>
                </c:pt>
                <c:pt idx="444">
                  <c:v>2.0509604358593187E-2</c:v>
                </c:pt>
                <c:pt idx="445">
                  <c:v>3.0863401775434635E-2</c:v>
                </c:pt>
                <c:pt idx="446">
                  <c:v>2.5365628545354395E-2</c:v>
                </c:pt>
                <c:pt idx="447">
                  <c:v>2.7974978401373564E-2</c:v>
                </c:pt>
                <c:pt idx="448">
                  <c:v>2.1862576475866844E-2</c:v>
                </c:pt>
                <c:pt idx="449">
                  <c:v>1.6077696613224553E-2</c:v>
                </c:pt>
                <c:pt idx="450">
                  <c:v>1.7819121300268553E-2</c:v>
                </c:pt>
                <c:pt idx="451">
                  <c:v>1.4008437956719993E-2</c:v>
                </c:pt>
                <c:pt idx="452">
                  <c:v>2.0188630878494016E-2</c:v>
                </c:pt>
                <c:pt idx="453">
                  <c:v>2.6951100759685345E-2</c:v>
                </c:pt>
                <c:pt idx="454">
                  <c:v>2.1315204534482511E-2</c:v>
                </c:pt>
                <c:pt idx="455">
                  <c:v>1.8339868798302569E-2</c:v>
                </c:pt>
                <c:pt idx="456">
                  <c:v>1.7910733469902511E-2</c:v>
                </c:pt>
                <c:pt idx="457">
                  <c:v>1.9072989010085299E-2</c:v>
                </c:pt>
                <c:pt idx="458">
                  <c:v>2.4452806040879748E-2</c:v>
                </c:pt>
                <c:pt idx="459">
                  <c:v>1.9872677715880423E-2</c:v>
                </c:pt>
                <c:pt idx="460">
                  <c:v>2.2535859300884215E-2</c:v>
                </c:pt>
                <c:pt idx="461">
                  <c:v>1.8892623063002784E-2</c:v>
                </c:pt>
                <c:pt idx="462">
                  <c:v>2.2165311254553507E-2</c:v>
                </c:pt>
                <c:pt idx="463">
                  <c:v>2.3818692341789568E-2</c:v>
                </c:pt>
                <c:pt idx="464">
                  <c:v>2.2044396113567056E-2</c:v>
                </c:pt>
                <c:pt idx="465">
                  <c:v>2.2124924031392795E-2</c:v>
                </c:pt>
                <c:pt idx="466">
                  <c:v>2.5118034464541833E-2</c:v>
                </c:pt>
                <c:pt idx="467">
                  <c:v>2.118702264769308E-2</c:v>
                </c:pt>
                <c:pt idx="468">
                  <c:v>1.3890672114942253E-2</c:v>
                </c:pt>
                <c:pt idx="469">
                  <c:v>1.0006849312401461E-2</c:v>
                </c:pt>
                <c:pt idx="470">
                  <c:v>3.1040081807003181E-3</c:v>
                </c:pt>
                <c:pt idx="471">
                  <c:v>1.2106122975855388E-2</c:v>
                </c:pt>
                <c:pt idx="472">
                  <c:v>1.7796902299253906E-2</c:v>
                </c:pt>
                <c:pt idx="473">
                  <c:v>2.2352766554606298E-2</c:v>
                </c:pt>
                <c:pt idx="474">
                  <c:v>2.3642393092215903E-2</c:v>
                </c:pt>
                <c:pt idx="475">
                  <c:v>3.061011350726962E-2</c:v>
                </c:pt>
                <c:pt idx="476">
                  <c:v>4.0642647787906473E-2</c:v>
                </c:pt>
                <c:pt idx="477">
                  <c:v>3.863649090746938E-2</c:v>
                </c:pt>
                <c:pt idx="478">
                  <c:v>3.8941394890528488E-2</c:v>
                </c:pt>
                <c:pt idx="479">
                  <c:v>2.7633667489707053E-2</c:v>
                </c:pt>
                <c:pt idx="480">
                  <c:v>1.4560735626544237E-2</c:v>
                </c:pt>
                <c:pt idx="481">
                  <c:v>3.9772695297658027E-3</c:v>
                </c:pt>
                <c:pt idx="482">
                  <c:v>-3.6243853635192554E-3</c:v>
                </c:pt>
                <c:pt idx="483">
                  <c:v>-2.1460113375884595E-3</c:v>
                </c:pt>
                <c:pt idx="484">
                  <c:v>-4.3769549937191917E-3</c:v>
                </c:pt>
                <c:pt idx="485">
                  <c:v>5.5239508019402353E-4</c:v>
                </c:pt>
                <c:pt idx="486">
                  <c:v>7.701199481907106E-3</c:v>
                </c:pt>
                <c:pt idx="487">
                  <c:v>5.0835291883787395E-3</c:v>
                </c:pt>
                <c:pt idx="488">
                  <c:v>9.6632124258701959E-3</c:v>
                </c:pt>
                <c:pt idx="489">
                  <c:v>9.3989048917713629E-3</c:v>
                </c:pt>
                <c:pt idx="490">
                  <c:v>1.5913225850811303E-2</c:v>
                </c:pt>
                <c:pt idx="491">
                  <c:v>5.6633968265780424E-3</c:v>
                </c:pt>
                <c:pt idx="492">
                  <c:v>1.7765849242637251E-2</c:v>
                </c:pt>
                <c:pt idx="493">
                  <c:v>1.809820597021659E-2</c:v>
                </c:pt>
                <c:pt idx="494">
                  <c:v>7.2249823977537158E-3</c:v>
                </c:pt>
                <c:pt idx="495">
                  <c:v>1.1942748020653553E-2</c:v>
                </c:pt>
                <c:pt idx="496">
                  <c:v>-7.3629065315329177E-4</c:v>
                </c:pt>
                <c:pt idx="497">
                  <c:v>1.9361257859246293E-3</c:v>
                </c:pt>
                <c:pt idx="498">
                  <c:v>4.4790231040054036E-3</c:v>
                </c:pt>
                <c:pt idx="499">
                  <c:v>1.1704479640270857E-2</c:v>
                </c:pt>
                <c:pt idx="500">
                  <c:v>1.3629565963551483E-2</c:v>
                </c:pt>
                <c:pt idx="501">
                  <c:v>1.6055640035214678E-2</c:v>
                </c:pt>
                <c:pt idx="502">
                  <c:v>1.522395597652567E-2</c:v>
                </c:pt>
                <c:pt idx="503">
                  <c:v>1.4647706935523377E-2</c:v>
                </c:pt>
                <c:pt idx="504">
                  <c:v>1.9309620434471233E-2</c:v>
                </c:pt>
                <c:pt idx="505">
                  <c:v>2.4680334759979224E-2</c:v>
                </c:pt>
                <c:pt idx="506">
                  <c:v>2.7641628242455207E-2</c:v>
                </c:pt>
                <c:pt idx="507">
                  <c:v>2.0461619279120144E-2</c:v>
                </c:pt>
                <c:pt idx="508">
                  <c:v>1.5364763240117348E-2</c:v>
                </c:pt>
                <c:pt idx="509">
                  <c:v>1.0391302735343005E-2</c:v>
                </c:pt>
                <c:pt idx="510">
                  <c:v>6.8870118811445767E-3</c:v>
                </c:pt>
                <c:pt idx="511">
                  <c:v>9.9332673150131084E-3</c:v>
                </c:pt>
                <c:pt idx="512">
                  <c:v>9.5361685966694528E-3</c:v>
                </c:pt>
                <c:pt idx="513">
                  <c:v>4.6646259414801173E-3</c:v>
                </c:pt>
                <c:pt idx="514">
                  <c:v>1.1030535184669944E-2</c:v>
                </c:pt>
                <c:pt idx="515">
                  <c:v>1.3541832927406693E-2</c:v>
                </c:pt>
                <c:pt idx="516">
                  <c:v>1.8006524261932898E-2</c:v>
                </c:pt>
                <c:pt idx="517">
                  <c:v>2.0400296998511518E-2</c:v>
                </c:pt>
                <c:pt idx="518">
                  <c:v>2.8693331293141444E-2</c:v>
                </c:pt>
                <c:pt idx="519">
                  <c:v>2.3651151811537981E-2</c:v>
                </c:pt>
                <c:pt idx="520">
                  <c:v>2.0714213195815307E-2</c:v>
                </c:pt>
                <c:pt idx="521">
                  <c:v>2.0321198693904599E-2</c:v>
                </c:pt>
                <c:pt idx="522">
                  <c:v>3.8505753022051647E-3</c:v>
                </c:pt>
                <c:pt idx="523">
                  <c:v>1.2678868354275164E-2</c:v>
                </c:pt>
                <c:pt idx="524">
                  <c:v>1.2356590565424638E-2</c:v>
                </c:pt>
                <c:pt idx="525">
                  <c:v>1.6362955700037787E-2</c:v>
                </c:pt>
                <c:pt idx="526">
                  <c:v>2.2726623151734415E-2</c:v>
                </c:pt>
                <c:pt idx="527">
                  <c:v>3.1125840548018955E-2</c:v>
                </c:pt>
                <c:pt idx="528">
                  <c:v>3.3992318378945757E-2</c:v>
                </c:pt>
                <c:pt idx="529">
                  <c:v>2.6953167729332705E-2</c:v>
                </c:pt>
                <c:pt idx="530">
                  <c:v>5.5603728491573363E-2</c:v>
                </c:pt>
                <c:pt idx="531">
                  <c:v>3.7216379121163629E-2</c:v>
                </c:pt>
                <c:pt idx="532">
                  <c:v>4.0748011347578404E-2</c:v>
                </c:pt>
                <c:pt idx="533">
                  <c:v>4.1997008073067936E-2</c:v>
                </c:pt>
                <c:pt idx="534">
                  <c:v>1.4049579112938812E-2</c:v>
                </c:pt>
                <c:pt idx="535">
                  <c:v>2.2894658134484189E-2</c:v>
                </c:pt>
                <c:pt idx="536">
                  <c:v>1.9621344028774797E-2</c:v>
                </c:pt>
                <c:pt idx="537">
                  <c:v>2.195750159751066E-2</c:v>
                </c:pt>
                <c:pt idx="538">
                  <c:v>2.4859901909053961E-2</c:v>
                </c:pt>
                <c:pt idx="539">
                  <c:v>2.3373158031511833E-2</c:v>
                </c:pt>
                <c:pt idx="540">
                  <c:v>2.5933700654340194E-2</c:v>
                </c:pt>
                <c:pt idx="541">
                  <c:v>2.4121730428388864E-2</c:v>
                </c:pt>
                <c:pt idx="542">
                  <c:v>1.5513020981194505E-2</c:v>
                </c:pt>
                <c:pt idx="543">
                  <c:v>2.1268596368849417E-2</c:v>
                </c:pt>
                <c:pt idx="544">
                  <c:v>2.2840593238703799E-2</c:v>
                </c:pt>
                <c:pt idx="545">
                  <c:v>3.4742762975356702E-2</c:v>
                </c:pt>
                <c:pt idx="546">
                  <c:v>3.8851351824794607E-2</c:v>
                </c:pt>
                <c:pt idx="547">
                  <c:v>3.4308832583537285E-2</c:v>
                </c:pt>
                <c:pt idx="548">
                  <c:v>2.6391611711008463E-2</c:v>
                </c:pt>
                <c:pt idx="549">
                  <c:v>2.2583500447986446E-2</c:v>
                </c:pt>
                <c:pt idx="550">
                  <c:v>2.0983283951589885E-2</c:v>
                </c:pt>
                <c:pt idx="551">
                  <c:v>2.5868592847875186E-2</c:v>
                </c:pt>
                <c:pt idx="552">
                  <c:v>2.0882208901216642E-2</c:v>
                </c:pt>
                <c:pt idx="553">
                  <c:v>2.243636265394167E-2</c:v>
                </c:pt>
                <c:pt idx="554">
                  <c:v>2.0921194232180688E-2</c:v>
                </c:pt>
                <c:pt idx="555">
                  <c:v>1.5881498479960496E-2</c:v>
                </c:pt>
                <c:pt idx="556">
                  <c:v>2.2680436397001447E-2</c:v>
                </c:pt>
                <c:pt idx="557">
                  <c:v>2.5782975254804621E-2</c:v>
                </c:pt>
                <c:pt idx="558">
                  <c:v>3.2884778451557732E-2</c:v>
                </c:pt>
                <c:pt idx="559">
                  <c:v>3.3598206273401481E-2</c:v>
                </c:pt>
                <c:pt idx="560">
                  <c:v>3.0743005577358727E-2</c:v>
                </c:pt>
                <c:pt idx="561">
                  <c:v>2.3585937282969122E-2</c:v>
                </c:pt>
                <c:pt idx="562">
                  <c:v>2.4621772876405608E-2</c:v>
                </c:pt>
                <c:pt idx="563">
                  <c:v>2.1816739339649886E-2</c:v>
                </c:pt>
                <c:pt idx="564">
                  <c:v>2.5043906607478655E-2</c:v>
                </c:pt>
                <c:pt idx="565">
                  <c:v>2.4997637600809062E-2</c:v>
                </c:pt>
              </c:numCache>
            </c:numRef>
          </c:val>
          <c:smooth val="0"/>
          <c:extLst>
            <c:ext xmlns:c16="http://schemas.microsoft.com/office/drawing/2014/chart" uri="{C3380CC4-5D6E-409C-BE32-E72D297353CC}">
              <c16:uniqueId val="{00000001-7CD3-4E50-B808-FB0227CE8B75}"/>
            </c:ext>
          </c:extLst>
        </c:ser>
        <c:dLbls>
          <c:showLegendKey val="0"/>
          <c:showVal val="0"/>
          <c:showCatName val="0"/>
          <c:showSerName val="0"/>
          <c:showPercent val="0"/>
          <c:showBubbleSize val="0"/>
        </c:dLbls>
        <c:smooth val="0"/>
        <c:axId val="994549424"/>
        <c:axId val="994547344"/>
      </c:lineChart>
      <c:dateAx>
        <c:axId val="994549424"/>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94547344"/>
        <c:crosses val="autoZero"/>
        <c:auto val="1"/>
        <c:lblOffset val="100"/>
        <c:baseTimeUnit val="days"/>
      </c:dateAx>
      <c:valAx>
        <c:axId val="9945473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9454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Aylık</a:t>
            </a:r>
            <a:r>
              <a:rPr lang="tr-TR"/>
              <a:t> TL</a:t>
            </a:r>
            <a:r>
              <a:rPr lang="en-US"/>
              <a:t> Kredi Flowu(USD</a:t>
            </a:r>
            <a:r>
              <a:rPr lang="tr-TR"/>
              <a:t> Bazında </a:t>
            </a:r>
            <a:r>
              <a:rPr lang="en-US"/>
              <a: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Credit!$L$1:$L$5</c:f>
              <c:strCache>
                <c:ptCount val="5"/>
                <c:pt idx="0">
                  <c:v>Aylık TL Kredi Flowu(USDBazında)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Credit!$B$6:$B$573</c:f>
              <c:numCache>
                <c:formatCode>m/d/yyyy</c:formatCode>
                <c:ptCount val="568"/>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numCache>
            </c:numRef>
          </c:cat>
          <c:val>
            <c:numRef>
              <c:f>Credit!$L$6:$L$572</c:f>
              <c:numCache>
                <c:formatCode>#,##0.00</c:formatCode>
                <c:ptCount val="567"/>
                <c:pt idx="0">
                  <c:v>-797.71944258758163</c:v>
                </c:pt>
                <c:pt idx="1">
                  <c:v>5127.3988605676905</c:v>
                </c:pt>
                <c:pt idx="2">
                  <c:v>5680.7829827994701</c:v>
                </c:pt>
                <c:pt idx="3">
                  <c:v>6305.8564999959699</c:v>
                </c:pt>
                <c:pt idx="4">
                  <c:v>6967.0371758723768</c:v>
                </c:pt>
                <c:pt idx="5">
                  <c:v>6614.5780175451073</c:v>
                </c:pt>
                <c:pt idx="6">
                  <c:v>6619.7515164918559</c:v>
                </c:pt>
                <c:pt idx="7">
                  <c:v>5192.9212974681113</c:v>
                </c:pt>
                <c:pt idx="8">
                  <c:v>5480.3931328105982</c:v>
                </c:pt>
                <c:pt idx="9">
                  <c:v>5541.1431509950953</c:v>
                </c:pt>
                <c:pt idx="10">
                  <c:v>6253.2588670599143</c:v>
                </c:pt>
                <c:pt idx="11">
                  <c:v>7075.9976305804903</c:v>
                </c:pt>
                <c:pt idx="12">
                  <c:v>6689.2098366140681</c:v>
                </c:pt>
                <c:pt idx="13">
                  <c:v>4118.105302187626</c:v>
                </c:pt>
                <c:pt idx="14">
                  <c:v>7159.2835688062987</c:v>
                </c:pt>
                <c:pt idx="15">
                  <c:v>3560.6711499966382</c:v>
                </c:pt>
                <c:pt idx="16">
                  <c:v>6617.8538596270291</c:v>
                </c:pt>
                <c:pt idx="17">
                  <c:v>4954.1647295536113</c:v>
                </c:pt>
                <c:pt idx="18">
                  <c:v>4389.2997198879457</c:v>
                </c:pt>
                <c:pt idx="19">
                  <c:v>6758.6762455053267</c:v>
                </c:pt>
                <c:pt idx="20">
                  <c:v>5847.8335815038636</c:v>
                </c:pt>
                <c:pt idx="21">
                  <c:v>6186.7353485318745</c:v>
                </c:pt>
                <c:pt idx="22">
                  <c:v>6282.7483307844541</c:v>
                </c:pt>
                <c:pt idx="23">
                  <c:v>4397.1403451256156</c:v>
                </c:pt>
                <c:pt idx="24">
                  <c:v>3888.2438480859473</c:v>
                </c:pt>
                <c:pt idx="25">
                  <c:v>3072.6705205757062</c:v>
                </c:pt>
                <c:pt idx="26">
                  <c:v>-94.641251051717134</c:v>
                </c:pt>
                <c:pt idx="27">
                  <c:v>7165.3267597524145</c:v>
                </c:pt>
                <c:pt idx="28">
                  <c:v>1722.6477024069954</c:v>
                </c:pt>
                <c:pt idx="29">
                  <c:v>3666.3303655627651</c:v>
                </c:pt>
                <c:pt idx="30">
                  <c:v>3606.0429009751306</c:v>
                </c:pt>
                <c:pt idx="31">
                  <c:v>-793.91257435140199</c:v>
                </c:pt>
                <c:pt idx="32">
                  <c:v>2857.7450297055916</c:v>
                </c:pt>
                <c:pt idx="33">
                  <c:v>3595.4417457480818</c:v>
                </c:pt>
                <c:pt idx="34">
                  <c:v>3119.8626788729684</c:v>
                </c:pt>
                <c:pt idx="35">
                  <c:v>172.02145437971103</c:v>
                </c:pt>
                <c:pt idx="36">
                  <c:v>930.79192880574954</c:v>
                </c:pt>
                <c:pt idx="37">
                  <c:v>-46.123260437394897</c:v>
                </c:pt>
                <c:pt idx="38">
                  <c:v>422.72494781512563</c:v>
                </c:pt>
                <c:pt idx="39">
                  <c:v>1048.0850842701414</c:v>
                </c:pt>
                <c:pt idx="40">
                  <c:v>3189.9340397164947</c:v>
                </c:pt>
                <c:pt idx="41">
                  <c:v>625.84399339319941</c:v>
                </c:pt>
                <c:pt idx="42">
                  <c:v>1675.8036268743122</c:v>
                </c:pt>
                <c:pt idx="43">
                  <c:v>1956.1107736985816</c:v>
                </c:pt>
                <c:pt idx="44">
                  <c:v>2975.3335358948248</c:v>
                </c:pt>
                <c:pt idx="45">
                  <c:v>3150.1753394834268</c:v>
                </c:pt>
                <c:pt idx="46">
                  <c:v>3123.9628872677258</c:v>
                </c:pt>
                <c:pt idx="47">
                  <c:v>3115.9088729674077</c:v>
                </c:pt>
                <c:pt idx="48">
                  <c:v>571.47028512536247</c:v>
                </c:pt>
                <c:pt idx="49">
                  <c:v>4729.119547657484</c:v>
                </c:pt>
                <c:pt idx="50">
                  <c:v>235.73081692605072</c:v>
                </c:pt>
                <c:pt idx="51">
                  <c:v>2747.1041454018573</c:v>
                </c:pt>
                <c:pt idx="52">
                  <c:v>304.65181318170346</c:v>
                </c:pt>
                <c:pt idx="53">
                  <c:v>788.21457176601234</c:v>
                </c:pt>
                <c:pt idx="54">
                  <c:v>3663.5028665532536</c:v>
                </c:pt>
                <c:pt idx="55">
                  <c:v>2368.1484898020153</c:v>
                </c:pt>
                <c:pt idx="56">
                  <c:v>3881.9539776820397</c:v>
                </c:pt>
                <c:pt idx="57">
                  <c:v>3399.8795451297506</c:v>
                </c:pt>
                <c:pt idx="58">
                  <c:v>2171.7982199924481</c:v>
                </c:pt>
                <c:pt idx="59">
                  <c:v>2112.7971726934384</c:v>
                </c:pt>
                <c:pt idx="60">
                  <c:v>1824.1875444393293</c:v>
                </c:pt>
                <c:pt idx="61">
                  <c:v>-207.55906835951964</c:v>
                </c:pt>
                <c:pt idx="62">
                  <c:v>3727.9032953364749</c:v>
                </c:pt>
                <c:pt idx="63">
                  <c:v>2618.0246045693889</c:v>
                </c:pt>
                <c:pt idx="64">
                  <c:v>5279.7982788150384</c:v>
                </c:pt>
                <c:pt idx="65">
                  <c:v>3226.045511759768</c:v>
                </c:pt>
                <c:pt idx="66">
                  <c:v>3218.7921153296302</c:v>
                </c:pt>
                <c:pt idx="67">
                  <c:v>3602.0148247978532</c:v>
                </c:pt>
                <c:pt idx="68">
                  <c:v>2137.0639044469794</c:v>
                </c:pt>
                <c:pt idx="69">
                  <c:v>3463.1097478216257</c:v>
                </c:pt>
                <c:pt idx="70">
                  <c:v>4226.1428915413817</c:v>
                </c:pt>
                <c:pt idx="71">
                  <c:v>3235.7307029304729</c:v>
                </c:pt>
                <c:pt idx="72">
                  <c:v>3909.2556857340278</c:v>
                </c:pt>
                <c:pt idx="73">
                  <c:v>3918.0356590744764</c:v>
                </c:pt>
                <c:pt idx="74">
                  <c:v>2016.1651528808413</c:v>
                </c:pt>
                <c:pt idx="75">
                  <c:v>6767.662481026664</c:v>
                </c:pt>
                <c:pt idx="76">
                  <c:v>3489.3858195890716</c:v>
                </c:pt>
                <c:pt idx="77">
                  <c:v>3914.8642505616453</c:v>
                </c:pt>
                <c:pt idx="78">
                  <c:v>2341.7001918260685</c:v>
                </c:pt>
                <c:pt idx="79">
                  <c:v>-792.11946477417098</c:v>
                </c:pt>
                <c:pt idx="80">
                  <c:v>443.96804007239126</c:v>
                </c:pt>
                <c:pt idx="81">
                  <c:v>736.0638015787124</c:v>
                </c:pt>
                <c:pt idx="82">
                  <c:v>1592.4769460265545</c:v>
                </c:pt>
                <c:pt idx="83">
                  <c:v>3624.5868639744972</c:v>
                </c:pt>
                <c:pt idx="84">
                  <c:v>2851.5058202490586</c:v>
                </c:pt>
                <c:pt idx="85">
                  <c:v>2953.1159430058383</c:v>
                </c:pt>
                <c:pt idx="86">
                  <c:v>2784.94406797894</c:v>
                </c:pt>
                <c:pt idx="87">
                  <c:v>-2414.2862805199679</c:v>
                </c:pt>
                <c:pt idx="88">
                  <c:v>4031.1706904406001</c:v>
                </c:pt>
                <c:pt idx="89">
                  <c:v>1355.5809896829396</c:v>
                </c:pt>
                <c:pt idx="90">
                  <c:v>2216.3323875257674</c:v>
                </c:pt>
                <c:pt idx="91">
                  <c:v>3991.2235498727364</c:v>
                </c:pt>
                <c:pt idx="92">
                  <c:v>801.52842697552364</c:v>
                </c:pt>
                <c:pt idx="93">
                  <c:v>2368.6620232819259</c:v>
                </c:pt>
                <c:pt idx="94">
                  <c:v>2893.4024717066695</c:v>
                </c:pt>
                <c:pt idx="95">
                  <c:v>3959.5862085056629</c:v>
                </c:pt>
                <c:pt idx="96">
                  <c:v>3334.9232516182446</c:v>
                </c:pt>
                <c:pt idx="97">
                  <c:v>5458.0350997935329</c:v>
                </c:pt>
                <c:pt idx="98">
                  <c:v>5392.5855513308225</c:v>
                </c:pt>
                <c:pt idx="99">
                  <c:v>6232.808413871524</c:v>
                </c:pt>
                <c:pt idx="100">
                  <c:v>5352.7238501952497</c:v>
                </c:pt>
                <c:pt idx="101">
                  <c:v>5592.4828853786503</c:v>
                </c:pt>
                <c:pt idx="102">
                  <c:v>3606.9368593013901</c:v>
                </c:pt>
                <c:pt idx="103">
                  <c:v>4676.0894425911683</c:v>
                </c:pt>
                <c:pt idx="104">
                  <c:v>5380.3529430334647</c:v>
                </c:pt>
                <c:pt idx="105">
                  <c:v>6600.4080599923409</c:v>
                </c:pt>
                <c:pt idx="106">
                  <c:v>6630.1165442661104</c:v>
                </c:pt>
                <c:pt idx="107">
                  <c:v>5690.2188933723564</c:v>
                </c:pt>
                <c:pt idx="108">
                  <c:v>6327.0475389704679</c:v>
                </c:pt>
                <c:pt idx="109">
                  <c:v>2889.2194289344611</c:v>
                </c:pt>
                <c:pt idx="110">
                  <c:v>4038.2354993317913</c:v>
                </c:pt>
                <c:pt idx="111">
                  <c:v>3900.2676783877891</c:v>
                </c:pt>
                <c:pt idx="112">
                  <c:v>3472.8940277409279</c:v>
                </c:pt>
                <c:pt idx="113">
                  <c:v>6824.7038510294433</c:v>
                </c:pt>
                <c:pt idx="114">
                  <c:v>12527.440145338149</c:v>
                </c:pt>
                <c:pt idx="115">
                  <c:v>12195.395774547902</c:v>
                </c:pt>
                <c:pt idx="116">
                  <c:v>15688.615101904503</c:v>
                </c:pt>
                <c:pt idx="117">
                  <c:v>12833.141711041097</c:v>
                </c:pt>
                <c:pt idx="118">
                  <c:v>9987.788091920811</c:v>
                </c:pt>
                <c:pt idx="119">
                  <c:v>9793.0236476998361</c:v>
                </c:pt>
                <c:pt idx="120">
                  <c:v>7184.4066126620955</c:v>
                </c:pt>
                <c:pt idx="121">
                  <c:v>7971.3009809273499</c:v>
                </c:pt>
                <c:pt idx="122">
                  <c:v>7472.4157692264225</c:v>
                </c:pt>
                <c:pt idx="123">
                  <c:v>6846.4643993149248</c:v>
                </c:pt>
                <c:pt idx="124">
                  <c:v>6400.998936817402</c:v>
                </c:pt>
                <c:pt idx="125">
                  <c:v>7131.381432723575</c:v>
                </c:pt>
                <c:pt idx="126">
                  <c:v>5056.448305118045</c:v>
                </c:pt>
                <c:pt idx="127">
                  <c:v>7629.648319229861</c:v>
                </c:pt>
                <c:pt idx="128">
                  <c:v>4336.396798914132</c:v>
                </c:pt>
                <c:pt idx="129">
                  <c:v>3589.4193752328092</c:v>
                </c:pt>
                <c:pt idx="130">
                  <c:v>2468.2230059993285</c:v>
                </c:pt>
                <c:pt idx="131">
                  <c:v>2399.6143478457634</c:v>
                </c:pt>
                <c:pt idx="132">
                  <c:v>4845.0453156793637</c:v>
                </c:pt>
                <c:pt idx="133">
                  <c:v>5656.6170757347309</c:v>
                </c:pt>
                <c:pt idx="134">
                  <c:v>7184.9331326346992</c:v>
                </c:pt>
                <c:pt idx="135">
                  <c:v>6467.421618002385</c:v>
                </c:pt>
                <c:pt idx="136">
                  <c:v>5985.7951558063723</c:v>
                </c:pt>
                <c:pt idx="137">
                  <c:v>2842.6955289563539</c:v>
                </c:pt>
                <c:pt idx="138">
                  <c:v>4035.7747036691439</c:v>
                </c:pt>
                <c:pt idx="139">
                  <c:v>1874.5466063449935</c:v>
                </c:pt>
                <c:pt idx="140">
                  <c:v>5413.447825540582</c:v>
                </c:pt>
                <c:pt idx="141">
                  <c:v>5072.4829570945822</c:v>
                </c:pt>
                <c:pt idx="142">
                  <c:v>3699.0428792261437</c:v>
                </c:pt>
                <c:pt idx="143">
                  <c:v>3829.5526398988795</c:v>
                </c:pt>
                <c:pt idx="144">
                  <c:v>3126.4687869791555</c:v>
                </c:pt>
                <c:pt idx="145">
                  <c:v>3705.158486099841</c:v>
                </c:pt>
                <c:pt idx="146">
                  <c:v>4268.6281914540759</c:v>
                </c:pt>
                <c:pt idx="147">
                  <c:v>6043.9878226662913</c:v>
                </c:pt>
                <c:pt idx="148">
                  <c:v>3843.5568137948521</c:v>
                </c:pt>
                <c:pt idx="149">
                  <c:v>6834.1257800647418</c:v>
                </c:pt>
                <c:pt idx="150">
                  <c:v>5614.7324125575287</c:v>
                </c:pt>
                <c:pt idx="151">
                  <c:v>6396.6094578281436</c:v>
                </c:pt>
                <c:pt idx="152">
                  <c:v>5372.9088639201345</c:v>
                </c:pt>
                <c:pt idx="153">
                  <c:v>5578.543460821279</c:v>
                </c:pt>
                <c:pt idx="154">
                  <c:v>3332.025333157399</c:v>
                </c:pt>
                <c:pt idx="155">
                  <c:v>1770.9640328939272</c:v>
                </c:pt>
                <c:pt idx="156">
                  <c:v>2284.4027425385789</c:v>
                </c:pt>
                <c:pt idx="157">
                  <c:v>2858.721290794495</c:v>
                </c:pt>
                <c:pt idx="158">
                  <c:v>2989.9233054508231</c:v>
                </c:pt>
                <c:pt idx="159">
                  <c:v>2567.8956047743259</c:v>
                </c:pt>
                <c:pt idx="160">
                  <c:v>4824.8962962181404</c:v>
                </c:pt>
                <c:pt idx="161">
                  <c:v>2776.3980868285503</c:v>
                </c:pt>
                <c:pt idx="162">
                  <c:v>5715.7533000254525</c:v>
                </c:pt>
                <c:pt idx="163">
                  <c:v>5661.5490516010868</c:v>
                </c:pt>
                <c:pt idx="164">
                  <c:v>4815.1914446672299</c:v>
                </c:pt>
                <c:pt idx="165">
                  <c:v>4098.0614647714892</c:v>
                </c:pt>
                <c:pt idx="166">
                  <c:v>5573.7610740617611</c:v>
                </c:pt>
                <c:pt idx="167">
                  <c:v>5298.8497857444099</c:v>
                </c:pt>
                <c:pt idx="168">
                  <c:v>5657.1295032163816</c:v>
                </c:pt>
                <c:pt idx="169">
                  <c:v>5354.8844864370549</c:v>
                </c:pt>
                <c:pt idx="170">
                  <c:v>5127.507975396903</c:v>
                </c:pt>
                <c:pt idx="171">
                  <c:v>3959.4673068129778</c:v>
                </c:pt>
                <c:pt idx="172">
                  <c:v>3578.5862722987495</c:v>
                </c:pt>
                <c:pt idx="173">
                  <c:v>4120.3071112917578</c:v>
                </c:pt>
                <c:pt idx="174">
                  <c:v>2941.9436794960229</c:v>
                </c:pt>
                <c:pt idx="175">
                  <c:v>4916.184149120154</c:v>
                </c:pt>
                <c:pt idx="176">
                  <c:v>3568.5501625795982</c:v>
                </c:pt>
                <c:pt idx="177">
                  <c:v>2860.8658648762757</c:v>
                </c:pt>
                <c:pt idx="178">
                  <c:v>1443.3125113241485</c:v>
                </c:pt>
                <c:pt idx="179">
                  <c:v>1780.2407465964859</c:v>
                </c:pt>
                <c:pt idx="180">
                  <c:v>912.37151856763739</c:v>
                </c:pt>
                <c:pt idx="181">
                  <c:v>1700.8052958722546</c:v>
                </c:pt>
                <c:pt idx="182">
                  <c:v>721.19775416014181</c:v>
                </c:pt>
                <c:pt idx="183">
                  <c:v>524.94487478835219</c:v>
                </c:pt>
                <c:pt idx="184">
                  <c:v>414.10218726237269</c:v>
                </c:pt>
                <c:pt idx="185">
                  <c:v>1106.1857733885224</c:v>
                </c:pt>
                <c:pt idx="186">
                  <c:v>1953.5305166590429</c:v>
                </c:pt>
                <c:pt idx="187">
                  <c:v>31.665635048838297</c:v>
                </c:pt>
                <c:pt idx="188">
                  <c:v>-84.209019148894782</c:v>
                </c:pt>
                <c:pt idx="189">
                  <c:v>-2774.3680347920972</c:v>
                </c:pt>
                <c:pt idx="190">
                  <c:v>-3145.8863305991053</c:v>
                </c:pt>
                <c:pt idx="191">
                  <c:v>-3958.4462241347296</c:v>
                </c:pt>
                <c:pt idx="192">
                  <c:v>-3137.7318952032024</c:v>
                </c:pt>
                <c:pt idx="193">
                  <c:v>-2768.9089086301237</c:v>
                </c:pt>
                <c:pt idx="194">
                  <c:v>-3479.623063610667</c:v>
                </c:pt>
                <c:pt idx="195">
                  <c:v>-3519.7744895845544</c:v>
                </c:pt>
                <c:pt idx="196">
                  <c:v>-3573.2758142065427</c:v>
                </c:pt>
                <c:pt idx="197">
                  <c:v>-4434.0081638629963</c:v>
                </c:pt>
                <c:pt idx="198">
                  <c:v>-4690.9691076073268</c:v>
                </c:pt>
                <c:pt idx="199">
                  <c:v>-3347.99744761497</c:v>
                </c:pt>
                <c:pt idx="200">
                  <c:v>-4657.4770433331032</c:v>
                </c:pt>
                <c:pt idx="201">
                  <c:v>-2065.6182537778932</c:v>
                </c:pt>
                <c:pt idx="202">
                  <c:v>-3061.5281722331833</c:v>
                </c:pt>
                <c:pt idx="203">
                  <c:v>-3002.350365129093</c:v>
                </c:pt>
                <c:pt idx="204">
                  <c:v>-2831.3852702240247</c:v>
                </c:pt>
                <c:pt idx="205">
                  <c:v>-2369.3601131291962</c:v>
                </c:pt>
                <c:pt idx="206">
                  <c:v>-1632.4747739048712</c:v>
                </c:pt>
                <c:pt idx="207">
                  <c:v>-1228.2402849692312</c:v>
                </c:pt>
                <c:pt idx="208">
                  <c:v>-740.00409660395405</c:v>
                </c:pt>
                <c:pt idx="209">
                  <c:v>-1291.5653034756383</c:v>
                </c:pt>
                <c:pt idx="210">
                  <c:v>1343.0197620641127</c:v>
                </c:pt>
                <c:pt idx="211">
                  <c:v>1640.452622034137</c:v>
                </c:pt>
                <c:pt idx="212">
                  <c:v>3823.0131532815117</c:v>
                </c:pt>
                <c:pt idx="213">
                  <c:v>3537.1571007424263</c:v>
                </c:pt>
                <c:pt idx="214">
                  <c:v>3358.4445717138788</c:v>
                </c:pt>
                <c:pt idx="215">
                  <c:v>3319.0509525659591</c:v>
                </c:pt>
                <c:pt idx="216">
                  <c:v>4292.9718561982882</c:v>
                </c:pt>
                <c:pt idx="217">
                  <c:v>5841.2884506258069</c:v>
                </c:pt>
                <c:pt idx="218">
                  <c:v>8900.0844496111549</c:v>
                </c:pt>
                <c:pt idx="219">
                  <c:v>7421.3641332170901</c:v>
                </c:pt>
                <c:pt idx="220">
                  <c:v>4601.6183210026711</c:v>
                </c:pt>
                <c:pt idx="221">
                  <c:v>2249.7599400797098</c:v>
                </c:pt>
                <c:pt idx="222">
                  <c:v>275.78990562166598</c:v>
                </c:pt>
                <c:pt idx="223">
                  <c:v>-1069.608678141554</c:v>
                </c:pt>
                <c:pt idx="224">
                  <c:v>-364.36126369100998</c:v>
                </c:pt>
                <c:pt idx="225">
                  <c:v>856.49811395999143</c:v>
                </c:pt>
                <c:pt idx="226">
                  <c:v>-1761.7422756044041</c:v>
                </c:pt>
                <c:pt idx="227">
                  <c:v>1714.8594031864955</c:v>
                </c:pt>
                <c:pt idx="228">
                  <c:v>-242.75197159393454</c:v>
                </c:pt>
                <c:pt idx="229">
                  <c:v>-1198.3396752126187</c:v>
                </c:pt>
                <c:pt idx="230">
                  <c:v>-1216.3216093885576</c:v>
                </c:pt>
                <c:pt idx="231">
                  <c:v>-40.189590790517144</c:v>
                </c:pt>
                <c:pt idx="232">
                  <c:v>1089.5146278930672</c:v>
                </c:pt>
                <c:pt idx="233">
                  <c:v>1898.9979218766739</c:v>
                </c:pt>
                <c:pt idx="234">
                  <c:v>2098.5596612145941</c:v>
                </c:pt>
                <c:pt idx="235">
                  <c:v>1334.2297474356419</c:v>
                </c:pt>
                <c:pt idx="236">
                  <c:v>1411.3351971987731</c:v>
                </c:pt>
                <c:pt idx="237">
                  <c:v>1346.7129667283252</c:v>
                </c:pt>
                <c:pt idx="238">
                  <c:v>1594.9581136926383</c:v>
                </c:pt>
                <c:pt idx="239">
                  <c:v>-1002.4398563234409</c:v>
                </c:pt>
                <c:pt idx="240">
                  <c:v>758.80073524027728</c:v>
                </c:pt>
                <c:pt idx="241">
                  <c:v>929.45149428030925</c:v>
                </c:pt>
                <c:pt idx="242">
                  <c:v>2049.1144902867923</c:v>
                </c:pt>
                <c:pt idx="243">
                  <c:v>4337.3134118077978</c:v>
                </c:pt>
                <c:pt idx="244">
                  <c:v>6474.7025506518939</c:v>
                </c:pt>
                <c:pt idx="245">
                  <c:v>5797.8134923603193</c:v>
                </c:pt>
                <c:pt idx="246">
                  <c:v>5784.9927051714121</c:v>
                </c:pt>
                <c:pt idx="247">
                  <c:v>4952.9122788680052</c:v>
                </c:pt>
                <c:pt idx="248">
                  <c:v>2605.7337461733109</c:v>
                </c:pt>
                <c:pt idx="249">
                  <c:v>3331.4637373628707</c:v>
                </c:pt>
                <c:pt idx="250">
                  <c:v>3656.2147900876716</c:v>
                </c:pt>
                <c:pt idx="251">
                  <c:v>6220.3872993719488</c:v>
                </c:pt>
                <c:pt idx="252">
                  <c:v>5077.8805889033738</c:v>
                </c:pt>
                <c:pt idx="253">
                  <c:v>7195.6086547637051</c:v>
                </c:pt>
                <c:pt idx="254">
                  <c:v>6389.3745027674295</c:v>
                </c:pt>
                <c:pt idx="255">
                  <c:v>4122.0994381927958</c:v>
                </c:pt>
                <c:pt idx="256">
                  <c:v>3908.7616242373128</c:v>
                </c:pt>
                <c:pt idx="257">
                  <c:v>4179.2118011168677</c:v>
                </c:pt>
                <c:pt idx="258">
                  <c:v>2911.755187965824</c:v>
                </c:pt>
                <c:pt idx="259">
                  <c:v>4326.8440505591316</c:v>
                </c:pt>
                <c:pt idx="260">
                  <c:v>4983.513062326273</c:v>
                </c:pt>
                <c:pt idx="261">
                  <c:v>3295.9365731845187</c:v>
                </c:pt>
                <c:pt idx="262">
                  <c:v>7523.1814069816865</c:v>
                </c:pt>
                <c:pt idx="263">
                  <c:v>7150.9359189442894</c:v>
                </c:pt>
                <c:pt idx="264">
                  <c:v>9219.5611060388437</c:v>
                </c:pt>
                <c:pt idx="265">
                  <c:v>9260.3223293407409</c:v>
                </c:pt>
                <c:pt idx="266">
                  <c:v>9564.2737488430321</c:v>
                </c:pt>
                <c:pt idx="267">
                  <c:v>8913.3677343674171</c:v>
                </c:pt>
                <c:pt idx="268">
                  <c:v>8242.0334330567857</c:v>
                </c:pt>
                <c:pt idx="269">
                  <c:v>10399.688396659176</c:v>
                </c:pt>
                <c:pt idx="270">
                  <c:v>8614.8408792748251</c:v>
                </c:pt>
                <c:pt idx="271">
                  <c:v>7955.5197528139743</c:v>
                </c:pt>
                <c:pt idx="272">
                  <c:v>8546.8932986923264</c:v>
                </c:pt>
                <c:pt idx="273">
                  <c:v>9952.9347654625562</c:v>
                </c:pt>
                <c:pt idx="274">
                  <c:v>15371.447015648526</c:v>
                </c:pt>
                <c:pt idx="275">
                  <c:v>20039.977042858056</c:v>
                </c:pt>
                <c:pt idx="276">
                  <c:v>21587.963169581606</c:v>
                </c:pt>
                <c:pt idx="277">
                  <c:v>20240.235377400222</c:v>
                </c:pt>
                <c:pt idx="278">
                  <c:v>14068.301760931292</c:v>
                </c:pt>
                <c:pt idx="279">
                  <c:v>10435.803719307169</c:v>
                </c:pt>
                <c:pt idx="280">
                  <c:v>8546.0414353879114</c:v>
                </c:pt>
                <c:pt idx="281">
                  <c:v>8455.3622570049174</c:v>
                </c:pt>
                <c:pt idx="282">
                  <c:v>9945.0152134708915</c:v>
                </c:pt>
                <c:pt idx="283">
                  <c:v>12597.140988316931</c:v>
                </c:pt>
                <c:pt idx="284">
                  <c:v>13487.920413406537</c:v>
                </c:pt>
                <c:pt idx="285">
                  <c:v>13370.761287153637</c:v>
                </c:pt>
                <c:pt idx="286">
                  <c:v>12956.276938185369</c:v>
                </c:pt>
                <c:pt idx="287">
                  <c:v>11710.939390586482</c:v>
                </c:pt>
                <c:pt idx="288">
                  <c:v>12285.780388409246</c:v>
                </c:pt>
                <c:pt idx="289">
                  <c:v>11007.602864689698</c:v>
                </c:pt>
                <c:pt idx="290">
                  <c:v>10426.205803162618</c:v>
                </c:pt>
                <c:pt idx="291">
                  <c:v>7837.5584349109258</c:v>
                </c:pt>
                <c:pt idx="292">
                  <c:v>6216.5083467206387</c:v>
                </c:pt>
                <c:pt idx="293">
                  <c:v>5214.6270039054143</c:v>
                </c:pt>
                <c:pt idx="294">
                  <c:v>4145.4778392441922</c:v>
                </c:pt>
                <c:pt idx="295">
                  <c:v>3651.1640270641969</c:v>
                </c:pt>
                <c:pt idx="296">
                  <c:v>2511.5248750787041</c:v>
                </c:pt>
                <c:pt idx="297">
                  <c:v>2224.1974045445463</c:v>
                </c:pt>
                <c:pt idx="298">
                  <c:v>1706.349650776848</c:v>
                </c:pt>
                <c:pt idx="299">
                  <c:v>2045.9305899666713</c:v>
                </c:pt>
                <c:pt idx="300">
                  <c:v>2158.7087672888192</c:v>
                </c:pt>
                <c:pt idx="301">
                  <c:v>3100.8100765863974</c:v>
                </c:pt>
                <c:pt idx="302">
                  <c:v>3478.1935030637433</c:v>
                </c:pt>
                <c:pt idx="303">
                  <c:v>5108.7723965741543</c:v>
                </c:pt>
                <c:pt idx="304">
                  <c:v>5111.9895811744691</c:v>
                </c:pt>
                <c:pt idx="305">
                  <c:v>4855.6827076054042</c:v>
                </c:pt>
                <c:pt idx="306">
                  <c:v>4102.3095655015131</c:v>
                </c:pt>
                <c:pt idx="307">
                  <c:v>2069.9366873526224</c:v>
                </c:pt>
                <c:pt idx="308">
                  <c:v>637.57250867417031</c:v>
                </c:pt>
                <c:pt idx="309">
                  <c:v>518.49358843609321</c:v>
                </c:pt>
                <c:pt idx="310">
                  <c:v>2329.121470519216</c:v>
                </c:pt>
                <c:pt idx="311">
                  <c:v>-126.44508865008341</c:v>
                </c:pt>
                <c:pt idx="312">
                  <c:v>161.69446221578704</c:v>
                </c:pt>
                <c:pt idx="313">
                  <c:v>-1399.760842058419</c:v>
                </c:pt>
                <c:pt idx="314">
                  <c:v>-1212.5612276678328</c:v>
                </c:pt>
                <c:pt idx="315">
                  <c:v>1000.3241509683362</c:v>
                </c:pt>
                <c:pt idx="316">
                  <c:v>2459.6711839925179</c:v>
                </c:pt>
                <c:pt idx="317">
                  <c:v>3332.7346785617865</c:v>
                </c:pt>
                <c:pt idx="318">
                  <c:v>3362.0327337786689</c:v>
                </c:pt>
                <c:pt idx="319">
                  <c:v>3738.0182976333394</c:v>
                </c:pt>
                <c:pt idx="320">
                  <c:v>3959.6481573391156</c:v>
                </c:pt>
                <c:pt idx="321">
                  <c:v>4354.2449488163256</c:v>
                </c:pt>
                <c:pt idx="322">
                  <c:v>3901.5300083907</c:v>
                </c:pt>
                <c:pt idx="323">
                  <c:v>4988.2721328525549</c:v>
                </c:pt>
                <c:pt idx="324">
                  <c:v>3626.1946268066217</c:v>
                </c:pt>
                <c:pt idx="325">
                  <c:v>2535.0026219192405</c:v>
                </c:pt>
                <c:pt idx="326">
                  <c:v>917.39917643878744</c:v>
                </c:pt>
                <c:pt idx="327">
                  <c:v>1549.5109935739824</c:v>
                </c:pt>
                <c:pt idx="328">
                  <c:v>-403.00744661057962</c:v>
                </c:pt>
                <c:pt idx="329">
                  <c:v>-1990.5182574738326</c:v>
                </c:pt>
                <c:pt idx="330">
                  <c:v>-1284.4173299206279</c:v>
                </c:pt>
                <c:pt idx="331">
                  <c:v>-671.09715681145326</c:v>
                </c:pt>
                <c:pt idx="332">
                  <c:v>2318.0372579366335</c:v>
                </c:pt>
                <c:pt idx="333">
                  <c:v>5394.0948264938952</c:v>
                </c:pt>
                <c:pt idx="334">
                  <c:v>5484.205524902557</c:v>
                </c:pt>
                <c:pt idx="335">
                  <c:v>4252.8859063499258</c:v>
                </c:pt>
                <c:pt idx="336">
                  <c:v>5071.2048437092599</c:v>
                </c:pt>
                <c:pt idx="337">
                  <c:v>4224.5138015722796</c:v>
                </c:pt>
                <c:pt idx="338">
                  <c:v>4727.0752997511945</c:v>
                </c:pt>
                <c:pt idx="339">
                  <c:v>3099.5856639242065</c:v>
                </c:pt>
                <c:pt idx="340">
                  <c:v>1958.1931908780873</c:v>
                </c:pt>
                <c:pt idx="341">
                  <c:v>1570.2401845613838</c:v>
                </c:pt>
                <c:pt idx="342">
                  <c:v>2151.9486961619696</c:v>
                </c:pt>
                <c:pt idx="343">
                  <c:v>3537.2660658130649</c:v>
                </c:pt>
                <c:pt idx="344">
                  <c:v>5022.9207792705829</c:v>
                </c:pt>
                <c:pt idx="345">
                  <c:v>4941.1231561689592</c:v>
                </c:pt>
                <c:pt idx="346">
                  <c:v>4954.3389100008881</c:v>
                </c:pt>
                <c:pt idx="347">
                  <c:v>4477.9689329517905</c:v>
                </c:pt>
                <c:pt idx="348">
                  <c:v>3325.3195037789883</c:v>
                </c:pt>
                <c:pt idx="349">
                  <c:v>5275.0348346493111</c:v>
                </c:pt>
                <c:pt idx="350">
                  <c:v>3977.8113147300555</c:v>
                </c:pt>
                <c:pt idx="351">
                  <c:v>4484.1138496118683</c:v>
                </c:pt>
                <c:pt idx="352">
                  <c:v>4253.0816230612445</c:v>
                </c:pt>
                <c:pt idx="353">
                  <c:v>4180.6659301150785</c:v>
                </c:pt>
                <c:pt idx="354">
                  <c:v>5089.802086265664</c:v>
                </c:pt>
                <c:pt idx="355">
                  <c:v>5230.6658390107514</c:v>
                </c:pt>
                <c:pt idx="356">
                  <c:v>5389.7652585074793</c:v>
                </c:pt>
                <c:pt idx="357">
                  <c:v>6663.0137206317713</c:v>
                </c:pt>
                <c:pt idx="358">
                  <c:v>7445.9955563199064</c:v>
                </c:pt>
                <c:pt idx="359">
                  <c:v>7866.3427854070842</c:v>
                </c:pt>
                <c:pt idx="360">
                  <c:v>10390.381795389338</c:v>
                </c:pt>
                <c:pt idx="361">
                  <c:v>7542.4245955098431</c:v>
                </c:pt>
                <c:pt idx="362">
                  <c:v>6511.2678998136089</c:v>
                </c:pt>
                <c:pt idx="363">
                  <c:v>4226.9506802847063</c:v>
                </c:pt>
                <c:pt idx="364">
                  <c:v>3482.5600636365025</c:v>
                </c:pt>
                <c:pt idx="365">
                  <c:v>2624.2864629495289</c:v>
                </c:pt>
                <c:pt idx="366">
                  <c:v>3101.2159215957277</c:v>
                </c:pt>
                <c:pt idx="367">
                  <c:v>4873.6374997789608</c:v>
                </c:pt>
                <c:pt idx="368">
                  <c:v>5074.2983006721615</c:v>
                </c:pt>
                <c:pt idx="369">
                  <c:v>6629.49669618805</c:v>
                </c:pt>
                <c:pt idx="370">
                  <c:v>8728.8015800786052</c:v>
                </c:pt>
                <c:pt idx="371">
                  <c:v>9483.4299046668675</c:v>
                </c:pt>
                <c:pt idx="372">
                  <c:v>11480.425947593541</c:v>
                </c:pt>
                <c:pt idx="373">
                  <c:v>12140.334250954149</c:v>
                </c:pt>
                <c:pt idx="374">
                  <c:v>10987.77369705166</c:v>
                </c:pt>
                <c:pt idx="375">
                  <c:v>13036.958139090426</c:v>
                </c:pt>
                <c:pt idx="376">
                  <c:v>11600.698956689297</c:v>
                </c:pt>
                <c:pt idx="377">
                  <c:v>11688.252520201582</c:v>
                </c:pt>
                <c:pt idx="378">
                  <c:v>11802.677561494438</c:v>
                </c:pt>
                <c:pt idx="379">
                  <c:v>12628.480606352012</c:v>
                </c:pt>
                <c:pt idx="380">
                  <c:v>9871.6807950145758</c:v>
                </c:pt>
                <c:pt idx="381">
                  <c:v>11830.718438641396</c:v>
                </c:pt>
                <c:pt idx="382">
                  <c:v>11981.442678727039</c:v>
                </c:pt>
                <c:pt idx="383">
                  <c:v>11503.240328102558</c:v>
                </c:pt>
                <c:pt idx="384">
                  <c:v>14721.048210576211</c:v>
                </c:pt>
                <c:pt idx="385">
                  <c:v>14050.307925220304</c:v>
                </c:pt>
                <c:pt idx="386">
                  <c:v>14151.56516735741</c:v>
                </c:pt>
                <c:pt idx="387">
                  <c:v>12964.35412391416</c:v>
                </c:pt>
                <c:pt idx="388">
                  <c:v>11346.473158371658</c:v>
                </c:pt>
                <c:pt idx="389">
                  <c:v>9053.487167551988</c:v>
                </c:pt>
                <c:pt idx="390">
                  <c:v>5963.1250413767411</c:v>
                </c:pt>
                <c:pt idx="391">
                  <c:v>4416.2908322435715</c:v>
                </c:pt>
                <c:pt idx="392">
                  <c:v>6119.8488298700413</c:v>
                </c:pt>
                <c:pt idx="393">
                  <c:v>6501.7508157843067</c:v>
                </c:pt>
                <c:pt idx="394">
                  <c:v>9699.1202929043629</c:v>
                </c:pt>
                <c:pt idx="395">
                  <c:v>10512.725516394872</c:v>
                </c:pt>
                <c:pt idx="396">
                  <c:v>9361.5535091746788</c:v>
                </c:pt>
                <c:pt idx="397">
                  <c:v>8929.9857680376736</c:v>
                </c:pt>
                <c:pt idx="398">
                  <c:v>8608.8318742425545</c:v>
                </c:pt>
                <c:pt idx="399">
                  <c:v>8244.9101614632655</c:v>
                </c:pt>
                <c:pt idx="400">
                  <c:v>8415.216734795129</c:v>
                </c:pt>
                <c:pt idx="401">
                  <c:v>11054.582009852298</c:v>
                </c:pt>
                <c:pt idx="402">
                  <c:v>9376.3527852887746</c:v>
                </c:pt>
                <c:pt idx="403">
                  <c:v>10201.740101879026</c:v>
                </c:pt>
                <c:pt idx="404">
                  <c:v>9122.7837032001335</c:v>
                </c:pt>
                <c:pt idx="405">
                  <c:v>9281.6819780531678</c:v>
                </c:pt>
                <c:pt idx="406">
                  <c:v>10902.178161742611</c:v>
                </c:pt>
                <c:pt idx="407">
                  <c:v>10710.658083744785</c:v>
                </c:pt>
                <c:pt idx="408">
                  <c:v>11582.137595543545</c:v>
                </c:pt>
                <c:pt idx="409">
                  <c:v>10421.987678674304</c:v>
                </c:pt>
                <c:pt idx="410">
                  <c:v>11355.792640035759</c:v>
                </c:pt>
                <c:pt idx="411">
                  <c:v>11912.826813604237</c:v>
                </c:pt>
                <c:pt idx="412">
                  <c:v>13351.14787833624</c:v>
                </c:pt>
                <c:pt idx="413">
                  <c:v>14649.459013485102</c:v>
                </c:pt>
                <c:pt idx="414">
                  <c:v>16101.370790590499</c:v>
                </c:pt>
                <c:pt idx="415">
                  <c:v>14161.550904884591</c:v>
                </c:pt>
                <c:pt idx="416">
                  <c:v>13863.244673090854</c:v>
                </c:pt>
                <c:pt idx="417">
                  <c:v>11028.162709598324</c:v>
                </c:pt>
                <c:pt idx="418">
                  <c:v>10218.511255551242</c:v>
                </c:pt>
                <c:pt idx="419">
                  <c:v>12982.597386314006</c:v>
                </c:pt>
                <c:pt idx="420">
                  <c:v>11512.506950959109</c:v>
                </c:pt>
                <c:pt idx="421">
                  <c:v>11602.28983595711</c:v>
                </c:pt>
                <c:pt idx="422">
                  <c:v>13315.987721294541</c:v>
                </c:pt>
                <c:pt idx="423">
                  <c:v>13696.334153194843</c:v>
                </c:pt>
                <c:pt idx="424">
                  <c:v>16165.304187111791</c:v>
                </c:pt>
                <c:pt idx="425">
                  <c:v>17836.480794618714</c:v>
                </c:pt>
                <c:pt idx="426">
                  <c:v>16975.201781763164</c:v>
                </c:pt>
                <c:pt idx="427">
                  <c:v>19081.304513924228</c:v>
                </c:pt>
                <c:pt idx="428">
                  <c:v>19280.972437782908</c:v>
                </c:pt>
                <c:pt idx="429">
                  <c:v>21271.087872063079</c:v>
                </c:pt>
                <c:pt idx="430">
                  <c:v>18663.256209800697</c:v>
                </c:pt>
                <c:pt idx="431">
                  <c:v>17344.504603001369</c:v>
                </c:pt>
                <c:pt idx="432">
                  <c:v>16320.277948717945</c:v>
                </c:pt>
                <c:pt idx="433">
                  <c:v>16185.61282051283</c:v>
                </c:pt>
                <c:pt idx="434">
                  <c:v>13698.393893129793</c:v>
                </c:pt>
                <c:pt idx="435">
                  <c:v>11132.995461422126</c:v>
                </c:pt>
                <c:pt idx="436">
                  <c:v>8391.7698062385189</c:v>
                </c:pt>
                <c:pt idx="437">
                  <c:v>5480.6807832422583</c:v>
                </c:pt>
                <c:pt idx="438">
                  <c:v>5792.0733672603847</c:v>
                </c:pt>
                <c:pt idx="439">
                  <c:v>5226.0419313849907</c:v>
                </c:pt>
                <c:pt idx="440">
                  <c:v>3846.8676585747849</c:v>
                </c:pt>
                <c:pt idx="441">
                  <c:v>1911.3120430934976</c:v>
                </c:pt>
                <c:pt idx="442">
                  <c:v>3981.9018404907979</c:v>
                </c:pt>
                <c:pt idx="443">
                  <c:v>3749.0225563909771</c:v>
                </c:pt>
                <c:pt idx="444">
                  <c:v>6538.9301634472504</c:v>
                </c:pt>
                <c:pt idx="445">
                  <c:v>8455.3080920564207</c:v>
                </c:pt>
                <c:pt idx="446">
                  <c:v>7300</c:v>
                </c:pt>
                <c:pt idx="447">
                  <c:v>7541.5464298927118</c:v>
                </c:pt>
                <c:pt idx="448">
                  <c:v>6366.408554572271</c:v>
                </c:pt>
                <c:pt idx="449">
                  <c:v>6267.4076865109273</c:v>
                </c:pt>
                <c:pt idx="450">
                  <c:v>5668.0747663551401</c:v>
                </c:pt>
                <c:pt idx="451">
                  <c:v>5159.5185185185182</c:v>
                </c:pt>
                <c:pt idx="452">
                  <c:v>5307.9285714285716</c:v>
                </c:pt>
                <c:pt idx="453">
                  <c:v>6426.4285714285716</c:v>
                </c:pt>
                <c:pt idx="454">
                  <c:v>5126.5357142857147</c:v>
                </c:pt>
                <c:pt idx="455">
                  <c:v>5721.6071428571431</c:v>
                </c:pt>
                <c:pt idx="456">
                  <c:v>4213.8214285714284</c:v>
                </c:pt>
                <c:pt idx="457">
                  <c:v>4515.5830388692575</c:v>
                </c:pt>
                <c:pt idx="458">
                  <c:v>6177.7192982456145</c:v>
                </c:pt>
                <c:pt idx="459">
                  <c:v>5015.5052264808364</c:v>
                </c:pt>
                <c:pt idx="460">
                  <c:v>5787.9861111111113</c:v>
                </c:pt>
                <c:pt idx="461">
                  <c:v>5397</c:v>
                </c:pt>
                <c:pt idx="462">
                  <c:v>6961.2413793103451</c:v>
                </c:pt>
                <c:pt idx="463">
                  <c:v>6738.8965517241377</c:v>
                </c:pt>
                <c:pt idx="464">
                  <c:v>6962.3630136986303</c:v>
                </c:pt>
                <c:pt idx="465">
                  <c:v>6623.1864406779659</c:v>
                </c:pt>
                <c:pt idx="466">
                  <c:v>8039.8657718120803</c:v>
                </c:pt>
                <c:pt idx="467">
                  <c:v>8003.3554817275744</c:v>
                </c:pt>
                <c:pt idx="468">
                  <c:v>7632.8476821192053</c:v>
                </c:pt>
                <c:pt idx="469">
                  <c:v>4699.9339933993397</c:v>
                </c:pt>
                <c:pt idx="470">
                  <c:v>2669.1776315789475</c:v>
                </c:pt>
                <c:pt idx="471">
                  <c:v>4995.7843137254904</c:v>
                </c:pt>
                <c:pt idx="472">
                  <c:v>5241.8831168831166</c:v>
                </c:pt>
                <c:pt idx="473">
                  <c:v>6791.3870967741932</c:v>
                </c:pt>
                <c:pt idx="474">
                  <c:v>7196.0897435897441</c:v>
                </c:pt>
                <c:pt idx="475">
                  <c:v>8509.4006309148263</c:v>
                </c:pt>
                <c:pt idx="476">
                  <c:v>10613.3125</c:v>
                </c:pt>
                <c:pt idx="477">
                  <c:v>10170.625</c:v>
                </c:pt>
                <c:pt idx="478">
                  <c:v>9464.9535603715176</c:v>
                </c:pt>
                <c:pt idx="479">
                  <c:v>8101.25</c:v>
                </c:pt>
                <c:pt idx="480">
                  <c:v>5191.826625386997</c:v>
                </c:pt>
                <c:pt idx="481">
                  <c:v>4387.3065015479879</c:v>
                </c:pt>
                <c:pt idx="482">
                  <c:v>1149.5692307692307</c:v>
                </c:pt>
                <c:pt idx="483">
                  <c:v>642.21538461538466</c:v>
                </c:pt>
                <c:pt idx="484">
                  <c:v>950</c:v>
                </c:pt>
                <c:pt idx="485">
                  <c:v>1338.0804953560373</c:v>
                </c:pt>
                <c:pt idx="486">
                  <c:v>2599.5046439628486</c:v>
                </c:pt>
                <c:pt idx="487">
                  <c:v>2178.1424148606811</c:v>
                </c:pt>
                <c:pt idx="488">
                  <c:v>4180.897832817338</c:v>
                </c:pt>
                <c:pt idx="489">
                  <c:v>3625.6656346749228</c:v>
                </c:pt>
                <c:pt idx="490">
                  <c:v>7298.9473684210534</c:v>
                </c:pt>
                <c:pt idx="491">
                  <c:v>2861.2269938650306</c:v>
                </c:pt>
                <c:pt idx="492">
                  <c:v>4639.9079754601225</c:v>
                </c:pt>
                <c:pt idx="493">
                  <c:v>5000.090909090909</c:v>
                </c:pt>
                <c:pt idx="494">
                  <c:v>2582.3030303030305</c:v>
                </c:pt>
                <c:pt idx="495">
                  <c:v>3623.4545454545455</c:v>
                </c:pt>
                <c:pt idx="496">
                  <c:v>1306.996996996997</c:v>
                </c:pt>
                <c:pt idx="497">
                  <c:v>3277.7611940298507</c:v>
                </c:pt>
                <c:pt idx="498">
                  <c:v>2946.5970149253731</c:v>
                </c:pt>
                <c:pt idx="499">
                  <c:v>4182.2647058823532</c:v>
                </c:pt>
                <c:pt idx="500">
                  <c:v>4601.4705882352937</c:v>
                </c:pt>
                <c:pt idx="501">
                  <c:v>5333.088235294118</c:v>
                </c:pt>
                <c:pt idx="502">
                  <c:v>5181.5294117647063</c:v>
                </c:pt>
                <c:pt idx="503">
                  <c:v>7544.8979591836742</c:v>
                </c:pt>
                <c:pt idx="504">
                  <c:v>5286.9096209912541</c:v>
                </c:pt>
                <c:pt idx="505">
                  <c:v>6213.3236151603505</c:v>
                </c:pt>
                <c:pt idx="506">
                  <c:v>6974.9854227405258</c:v>
                </c:pt>
                <c:pt idx="507">
                  <c:v>4849.1253644314875</c:v>
                </c:pt>
                <c:pt idx="508">
                  <c:v>4379.0670553935861</c:v>
                </c:pt>
                <c:pt idx="509">
                  <c:v>3242.711370262391</c:v>
                </c:pt>
                <c:pt idx="510">
                  <c:v>3937.0262390670559</c:v>
                </c:pt>
                <c:pt idx="511">
                  <c:v>3915.8017492711374</c:v>
                </c:pt>
                <c:pt idx="512">
                  <c:v>5068.6705202312132</c:v>
                </c:pt>
                <c:pt idx="513">
                  <c:v>3789.1618497109826</c:v>
                </c:pt>
                <c:pt idx="514">
                  <c:v>5467.5862068965525</c:v>
                </c:pt>
                <c:pt idx="515">
                  <c:v>5865.5714285714284</c:v>
                </c:pt>
                <c:pt idx="516">
                  <c:v>7924.147727272727</c:v>
                </c:pt>
                <c:pt idx="517">
                  <c:v>6439.0934844192643</c:v>
                </c:pt>
                <c:pt idx="518">
                  <c:v>8331.4164305949016</c:v>
                </c:pt>
                <c:pt idx="519">
                  <c:v>8852.3380281690133</c:v>
                </c:pt>
                <c:pt idx="520">
                  <c:v>7071.2676056338032</c:v>
                </c:pt>
                <c:pt idx="521">
                  <c:v>6492.5314685314688</c:v>
                </c:pt>
                <c:pt idx="522">
                  <c:v>2442.5277777777778</c:v>
                </c:pt>
                <c:pt idx="523">
                  <c:v>5244.666666666667</c:v>
                </c:pt>
                <c:pt idx="524">
                  <c:v>4410.0555555555557</c:v>
                </c:pt>
                <c:pt idx="525">
                  <c:v>7936.2739726027394</c:v>
                </c:pt>
                <c:pt idx="526">
                  <c:v>6562.3561643835619</c:v>
                </c:pt>
                <c:pt idx="527">
                  <c:v>7358.2191780821922</c:v>
                </c:pt>
                <c:pt idx="528">
                  <c:v>7852.2191780821922</c:v>
                </c:pt>
                <c:pt idx="529">
                  <c:v>6243.6486486486483</c:v>
                </c:pt>
                <c:pt idx="530">
                  <c:v>11289.71052631579</c:v>
                </c:pt>
                <c:pt idx="531">
                  <c:v>8183.5526315789475</c:v>
                </c:pt>
                <c:pt idx="532">
                  <c:v>10686.868421052632</c:v>
                </c:pt>
                <c:pt idx="533">
                  <c:v>10908.545454545454</c:v>
                </c:pt>
                <c:pt idx="534">
                  <c:v>6091.9672727272782</c:v>
                </c:pt>
                <c:pt idx="535">
                  <c:v>7406.1779220779126</c:v>
                </c:pt>
                <c:pt idx="536">
                  <c:v>7876.7335064935123</c:v>
                </c:pt>
                <c:pt idx="537">
                  <c:v>6888.1679999999942</c:v>
                </c:pt>
                <c:pt idx="538">
                  <c:v>7887.2020512820727</c:v>
                </c:pt>
                <c:pt idx="539">
                  <c:v>7885.2674358974282</c:v>
                </c:pt>
                <c:pt idx="540">
                  <c:v>8782.6173248407285</c:v>
                </c:pt>
                <c:pt idx="541">
                  <c:v>8076.0121739130491</c:v>
                </c:pt>
                <c:pt idx="542">
                  <c:v>7933.5402469135543</c:v>
                </c:pt>
                <c:pt idx="543">
                  <c:v>6200.0671604938434</c:v>
                </c:pt>
                <c:pt idx="544">
                  <c:v>6340.815555555585</c:v>
                </c:pt>
                <c:pt idx="545">
                  <c:v>9485.9753086419751</c:v>
                </c:pt>
                <c:pt idx="546">
                  <c:v>9994.3950617283954</c:v>
                </c:pt>
                <c:pt idx="547">
                  <c:v>9481.5802469135797</c:v>
                </c:pt>
                <c:pt idx="548">
                  <c:v>7604.641975308642</c:v>
                </c:pt>
                <c:pt idx="549">
                  <c:v>9032.2898693615971</c:v>
                </c:pt>
                <c:pt idx="550">
                  <c:v>7608.757338551859</c:v>
                </c:pt>
                <c:pt idx="551">
                  <c:v>8938.7530562347183</c:v>
                </c:pt>
                <c:pt idx="552">
                  <c:v>7364.3482490272381</c:v>
                </c:pt>
                <c:pt idx="553">
                  <c:v>7136.8433852140079</c:v>
                </c:pt>
                <c:pt idx="554">
                  <c:v>7746.93579766537</c:v>
                </c:pt>
                <c:pt idx="555">
                  <c:v>8604.7113163972299</c:v>
                </c:pt>
                <c:pt idx="556">
                  <c:v>7613.6027713625872</c:v>
                </c:pt>
                <c:pt idx="557">
                  <c:v>8027.5903614457829</c:v>
                </c:pt>
                <c:pt idx="558">
                  <c:v>10014.820143884892</c:v>
                </c:pt>
                <c:pt idx="559">
                  <c:v>8810.0477326968976</c:v>
                </c:pt>
                <c:pt idx="560">
                  <c:v>8040.357995226731</c:v>
                </c:pt>
                <c:pt idx="561">
                  <c:v>6446.9761904761908</c:v>
                </c:pt>
                <c:pt idx="562">
                  <c:v>8114.0238095238092</c:v>
                </c:pt>
                <c:pt idx="563">
                  <c:v>6241.4761904761908</c:v>
                </c:pt>
                <c:pt idx="564">
                  <c:v>10962.748815165876</c:v>
                </c:pt>
                <c:pt idx="565">
                  <c:v>8703.5545023696668</c:v>
                </c:pt>
                <c:pt idx="566">
                  <c:v>8689.2452830188686</c:v>
                </c:pt>
              </c:numCache>
            </c:numRef>
          </c:val>
          <c:smooth val="0"/>
          <c:extLst>
            <c:ext xmlns:c16="http://schemas.microsoft.com/office/drawing/2014/chart" uri="{C3380CC4-5D6E-409C-BE32-E72D297353CC}">
              <c16:uniqueId val="{00000000-E902-48CD-9D0D-71C2D9F47DEF}"/>
            </c:ext>
          </c:extLst>
        </c:ser>
        <c:dLbls>
          <c:showLegendKey val="0"/>
          <c:showVal val="0"/>
          <c:showCatName val="0"/>
          <c:showSerName val="0"/>
          <c:showPercent val="0"/>
          <c:showBubbleSize val="0"/>
        </c:dLbls>
        <c:smooth val="0"/>
        <c:axId val="1912746847"/>
        <c:axId val="1912734783"/>
      </c:lineChart>
      <c:dateAx>
        <c:axId val="191274684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12734783"/>
        <c:crosses val="autoZero"/>
        <c:auto val="1"/>
        <c:lblOffset val="100"/>
        <c:baseTimeUnit val="days"/>
      </c:dateAx>
      <c:valAx>
        <c:axId val="1912734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127468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Tüketici Kredileri &amp; Ticari Krediler  ( YoY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1"/>
          <c:order val="1"/>
          <c:tx>
            <c:strRef>
              <c:f>Credit!$Y$1:$Y$54</c:f>
              <c:strCache>
                <c:ptCount val="54"/>
                <c:pt idx="0">
                  <c:v>Ticari YoY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Credit!$B$55:$B$575</c:f>
              <c:numCache>
                <c:formatCode>m/d/yyyy</c:formatCode>
                <c:ptCount val="521"/>
                <c:pt idx="0">
                  <c:v>42369</c:v>
                </c:pt>
                <c:pt idx="1">
                  <c:v>42377</c:v>
                </c:pt>
                <c:pt idx="2">
                  <c:v>42384</c:v>
                </c:pt>
                <c:pt idx="3">
                  <c:v>42391</c:v>
                </c:pt>
                <c:pt idx="4">
                  <c:v>42398</c:v>
                </c:pt>
                <c:pt idx="5">
                  <c:v>42405</c:v>
                </c:pt>
                <c:pt idx="6">
                  <c:v>42412</c:v>
                </c:pt>
                <c:pt idx="7">
                  <c:v>42419</c:v>
                </c:pt>
                <c:pt idx="8">
                  <c:v>42426</c:v>
                </c:pt>
                <c:pt idx="9">
                  <c:v>42433</c:v>
                </c:pt>
                <c:pt idx="10">
                  <c:v>42440</c:v>
                </c:pt>
                <c:pt idx="11">
                  <c:v>42447</c:v>
                </c:pt>
                <c:pt idx="12">
                  <c:v>42454</c:v>
                </c:pt>
                <c:pt idx="13">
                  <c:v>42461</c:v>
                </c:pt>
                <c:pt idx="14">
                  <c:v>42468</c:v>
                </c:pt>
                <c:pt idx="15">
                  <c:v>42475</c:v>
                </c:pt>
                <c:pt idx="16">
                  <c:v>42482</c:v>
                </c:pt>
                <c:pt idx="17">
                  <c:v>42489</c:v>
                </c:pt>
                <c:pt idx="18">
                  <c:v>42496</c:v>
                </c:pt>
                <c:pt idx="19">
                  <c:v>42503</c:v>
                </c:pt>
                <c:pt idx="20">
                  <c:v>42510</c:v>
                </c:pt>
                <c:pt idx="21">
                  <c:v>42517</c:v>
                </c:pt>
                <c:pt idx="22">
                  <c:v>42524</c:v>
                </c:pt>
                <c:pt idx="23">
                  <c:v>42531</c:v>
                </c:pt>
                <c:pt idx="24">
                  <c:v>42538</c:v>
                </c:pt>
                <c:pt idx="25">
                  <c:v>42545</c:v>
                </c:pt>
                <c:pt idx="26">
                  <c:v>42552</c:v>
                </c:pt>
                <c:pt idx="27">
                  <c:v>42559</c:v>
                </c:pt>
                <c:pt idx="28">
                  <c:v>42566</c:v>
                </c:pt>
                <c:pt idx="29">
                  <c:v>42573</c:v>
                </c:pt>
                <c:pt idx="30">
                  <c:v>42580</c:v>
                </c:pt>
                <c:pt idx="31">
                  <c:v>42587</c:v>
                </c:pt>
                <c:pt idx="32">
                  <c:v>42594</c:v>
                </c:pt>
                <c:pt idx="33">
                  <c:v>42601</c:v>
                </c:pt>
                <c:pt idx="34">
                  <c:v>42608</c:v>
                </c:pt>
                <c:pt idx="35">
                  <c:v>42615</c:v>
                </c:pt>
                <c:pt idx="36">
                  <c:v>42622</c:v>
                </c:pt>
                <c:pt idx="37">
                  <c:v>42629</c:v>
                </c:pt>
                <c:pt idx="38">
                  <c:v>42636</c:v>
                </c:pt>
                <c:pt idx="39">
                  <c:v>42643</c:v>
                </c:pt>
                <c:pt idx="40">
                  <c:v>42650</c:v>
                </c:pt>
                <c:pt idx="41">
                  <c:v>42657</c:v>
                </c:pt>
                <c:pt idx="42">
                  <c:v>42664</c:v>
                </c:pt>
                <c:pt idx="43">
                  <c:v>42671</c:v>
                </c:pt>
                <c:pt idx="44">
                  <c:v>42678</c:v>
                </c:pt>
                <c:pt idx="45">
                  <c:v>42685</c:v>
                </c:pt>
                <c:pt idx="46">
                  <c:v>42692</c:v>
                </c:pt>
                <c:pt idx="47">
                  <c:v>42699</c:v>
                </c:pt>
                <c:pt idx="48">
                  <c:v>42706</c:v>
                </c:pt>
                <c:pt idx="49">
                  <c:v>42713</c:v>
                </c:pt>
                <c:pt idx="50">
                  <c:v>42720</c:v>
                </c:pt>
                <c:pt idx="51">
                  <c:v>42727</c:v>
                </c:pt>
                <c:pt idx="52">
                  <c:v>42734</c:v>
                </c:pt>
                <c:pt idx="53">
                  <c:v>42741</c:v>
                </c:pt>
                <c:pt idx="54">
                  <c:v>42748</c:v>
                </c:pt>
                <c:pt idx="55">
                  <c:v>42755</c:v>
                </c:pt>
                <c:pt idx="56">
                  <c:v>42762</c:v>
                </c:pt>
                <c:pt idx="57">
                  <c:v>42769</c:v>
                </c:pt>
                <c:pt idx="58">
                  <c:v>42776</c:v>
                </c:pt>
                <c:pt idx="59">
                  <c:v>42783</c:v>
                </c:pt>
                <c:pt idx="60">
                  <c:v>42790</c:v>
                </c:pt>
                <c:pt idx="61">
                  <c:v>42797</c:v>
                </c:pt>
                <c:pt idx="62">
                  <c:v>42804</c:v>
                </c:pt>
                <c:pt idx="63">
                  <c:v>42811</c:v>
                </c:pt>
                <c:pt idx="64">
                  <c:v>42818</c:v>
                </c:pt>
                <c:pt idx="65">
                  <c:v>42825</c:v>
                </c:pt>
                <c:pt idx="66">
                  <c:v>42832</c:v>
                </c:pt>
                <c:pt idx="67">
                  <c:v>42839</c:v>
                </c:pt>
                <c:pt idx="68">
                  <c:v>42846</c:v>
                </c:pt>
                <c:pt idx="69">
                  <c:v>42853</c:v>
                </c:pt>
                <c:pt idx="70">
                  <c:v>42860</c:v>
                </c:pt>
                <c:pt idx="71">
                  <c:v>42867</c:v>
                </c:pt>
                <c:pt idx="72">
                  <c:v>42873</c:v>
                </c:pt>
                <c:pt idx="73">
                  <c:v>42881</c:v>
                </c:pt>
                <c:pt idx="74">
                  <c:v>42888</c:v>
                </c:pt>
                <c:pt idx="75">
                  <c:v>42895</c:v>
                </c:pt>
                <c:pt idx="76">
                  <c:v>42902</c:v>
                </c:pt>
                <c:pt idx="77">
                  <c:v>42909</c:v>
                </c:pt>
                <c:pt idx="78">
                  <c:v>42916</c:v>
                </c:pt>
                <c:pt idx="79">
                  <c:v>42923</c:v>
                </c:pt>
                <c:pt idx="80">
                  <c:v>42930</c:v>
                </c:pt>
                <c:pt idx="81">
                  <c:v>42937</c:v>
                </c:pt>
                <c:pt idx="82">
                  <c:v>42944</c:v>
                </c:pt>
                <c:pt idx="83">
                  <c:v>42951</c:v>
                </c:pt>
                <c:pt idx="84">
                  <c:v>42958</c:v>
                </c:pt>
                <c:pt idx="85">
                  <c:v>42965</c:v>
                </c:pt>
                <c:pt idx="86">
                  <c:v>42972</c:v>
                </c:pt>
                <c:pt idx="87">
                  <c:v>42978</c:v>
                </c:pt>
                <c:pt idx="88">
                  <c:v>42986</c:v>
                </c:pt>
                <c:pt idx="89">
                  <c:v>42993</c:v>
                </c:pt>
                <c:pt idx="90">
                  <c:v>43000</c:v>
                </c:pt>
                <c:pt idx="91">
                  <c:v>43007</c:v>
                </c:pt>
                <c:pt idx="92">
                  <c:v>43014</c:v>
                </c:pt>
                <c:pt idx="93">
                  <c:v>43021</c:v>
                </c:pt>
                <c:pt idx="94">
                  <c:v>43028</c:v>
                </c:pt>
                <c:pt idx="95">
                  <c:v>43035</c:v>
                </c:pt>
                <c:pt idx="96">
                  <c:v>43042</c:v>
                </c:pt>
                <c:pt idx="97">
                  <c:v>43049</c:v>
                </c:pt>
                <c:pt idx="98">
                  <c:v>43056</c:v>
                </c:pt>
                <c:pt idx="99">
                  <c:v>43063</c:v>
                </c:pt>
                <c:pt idx="100">
                  <c:v>43070</c:v>
                </c:pt>
                <c:pt idx="101">
                  <c:v>43077</c:v>
                </c:pt>
                <c:pt idx="102">
                  <c:v>43084</c:v>
                </c:pt>
                <c:pt idx="103">
                  <c:v>43091</c:v>
                </c:pt>
                <c:pt idx="104">
                  <c:v>43098</c:v>
                </c:pt>
                <c:pt idx="105">
                  <c:v>43105</c:v>
                </c:pt>
                <c:pt idx="106">
                  <c:v>43112</c:v>
                </c:pt>
                <c:pt idx="107">
                  <c:v>43119</c:v>
                </c:pt>
                <c:pt idx="108">
                  <c:v>43126</c:v>
                </c:pt>
                <c:pt idx="109">
                  <c:v>43133</c:v>
                </c:pt>
                <c:pt idx="110">
                  <c:v>43140</c:v>
                </c:pt>
                <c:pt idx="111">
                  <c:v>43147</c:v>
                </c:pt>
                <c:pt idx="112">
                  <c:v>43154</c:v>
                </c:pt>
                <c:pt idx="113">
                  <c:v>43161</c:v>
                </c:pt>
                <c:pt idx="114">
                  <c:v>43168</c:v>
                </c:pt>
                <c:pt idx="115">
                  <c:v>43175</c:v>
                </c:pt>
                <c:pt idx="116">
                  <c:v>43182</c:v>
                </c:pt>
                <c:pt idx="117">
                  <c:v>43189</c:v>
                </c:pt>
                <c:pt idx="118">
                  <c:v>43196</c:v>
                </c:pt>
                <c:pt idx="119">
                  <c:v>43203</c:v>
                </c:pt>
                <c:pt idx="120">
                  <c:v>43210</c:v>
                </c:pt>
                <c:pt idx="121">
                  <c:v>43217</c:v>
                </c:pt>
                <c:pt idx="122">
                  <c:v>43224</c:v>
                </c:pt>
                <c:pt idx="123">
                  <c:v>43231</c:v>
                </c:pt>
                <c:pt idx="124">
                  <c:v>43238</c:v>
                </c:pt>
                <c:pt idx="125">
                  <c:v>43245</c:v>
                </c:pt>
                <c:pt idx="126">
                  <c:v>43252</c:v>
                </c:pt>
                <c:pt idx="127">
                  <c:v>43259</c:v>
                </c:pt>
                <c:pt idx="128">
                  <c:v>43265</c:v>
                </c:pt>
                <c:pt idx="129">
                  <c:v>43273</c:v>
                </c:pt>
                <c:pt idx="130">
                  <c:v>43280</c:v>
                </c:pt>
                <c:pt idx="131">
                  <c:v>43287</c:v>
                </c:pt>
                <c:pt idx="132">
                  <c:v>43294</c:v>
                </c:pt>
                <c:pt idx="133">
                  <c:v>43301</c:v>
                </c:pt>
                <c:pt idx="134">
                  <c:v>43308</c:v>
                </c:pt>
                <c:pt idx="135">
                  <c:v>43315</c:v>
                </c:pt>
                <c:pt idx="136">
                  <c:v>43322</c:v>
                </c:pt>
                <c:pt idx="137">
                  <c:v>43329</c:v>
                </c:pt>
                <c:pt idx="138">
                  <c:v>43332</c:v>
                </c:pt>
                <c:pt idx="139">
                  <c:v>43343</c:v>
                </c:pt>
                <c:pt idx="140">
                  <c:v>43350</c:v>
                </c:pt>
                <c:pt idx="141">
                  <c:v>43357</c:v>
                </c:pt>
                <c:pt idx="142">
                  <c:v>43364</c:v>
                </c:pt>
                <c:pt idx="143">
                  <c:v>43371</c:v>
                </c:pt>
                <c:pt idx="144">
                  <c:v>43378</c:v>
                </c:pt>
                <c:pt idx="145">
                  <c:v>43385</c:v>
                </c:pt>
                <c:pt idx="146">
                  <c:v>43392</c:v>
                </c:pt>
                <c:pt idx="147">
                  <c:v>43399</c:v>
                </c:pt>
                <c:pt idx="148">
                  <c:v>43406</c:v>
                </c:pt>
                <c:pt idx="149">
                  <c:v>43413</c:v>
                </c:pt>
                <c:pt idx="150">
                  <c:v>43420</c:v>
                </c:pt>
                <c:pt idx="151">
                  <c:v>43427</c:v>
                </c:pt>
                <c:pt idx="152">
                  <c:v>43434</c:v>
                </c:pt>
                <c:pt idx="153">
                  <c:v>43441</c:v>
                </c:pt>
                <c:pt idx="154">
                  <c:v>43448</c:v>
                </c:pt>
                <c:pt idx="155">
                  <c:v>43455</c:v>
                </c:pt>
                <c:pt idx="156">
                  <c:v>43462</c:v>
                </c:pt>
                <c:pt idx="157">
                  <c:v>43469</c:v>
                </c:pt>
                <c:pt idx="158">
                  <c:v>43476</c:v>
                </c:pt>
                <c:pt idx="159">
                  <c:v>43483</c:v>
                </c:pt>
                <c:pt idx="160">
                  <c:v>43490</c:v>
                </c:pt>
                <c:pt idx="161">
                  <c:v>43497</c:v>
                </c:pt>
                <c:pt idx="162">
                  <c:v>43504</c:v>
                </c:pt>
                <c:pt idx="163">
                  <c:v>43511</c:v>
                </c:pt>
                <c:pt idx="164">
                  <c:v>43518</c:v>
                </c:pt>
                <c:pt idx="165">
                  <c:v>43525</c:v>
                </c:pt>
                <c:pt idx="166">
                  <c:v>43532</c:v>
                </c:pt>
                <c:pt idx="167">
                  <c:v>43539</c:v>
                </c:pt>
                <c:pt idx="168">
                  <c:v>43546</c:v>
                </c:pt>
                <c:pt idx="169">
                  <c:v>43553</c:v>
                </c:pt>
                <c:pt idx="170">
                  <c:v>43560</c:v>
                </c:pt>
                <c:pt idx="171">
                  <c:v>43567</c:v>
                </c:pt>
                <c:pt idx="172">
                  <c:v>43574</c:v>
                </c:pt>
                <c:pt idx="173">
                  <c:v>43581</c:v>
                </c:pt>
                <c:pt idx="174">
                  <c:v>43588</c:v>
                </c:pt>
                <c:pt idx="175">
                  <c:v>43595</c:v>
                </c:pt>
                <c:pt idx="176">
                  <c:v>43602</c:v>
                </c:pt>
                <c:pt idx="177">
                  <c:v>43609</c:v>
                </c:pt>
                <c:pt idx="178">
                  <c:v>43616</c:v>
                </c:pt>
                <c:pt idx="179">
                  <c:v>43623</c:v>
                </c:pt>
                <c:pt idx="180">
                  <c:v>43630</c:v>
                </c:pt>
                <c:pt idx="181">
                  <c:v>43637</c:v>
                </c:pt>
                <c:pt idx="182">
                  <c:v>43644</c:v>
                </c:pt>
                <c:pt idx="183">
                  <c:v>43651</c:v>
                </c:pt>
                <c:pt idx="184">
                  <c:v>43658</c:v>
                </c:pt>
                <c:pt idx="185">
                  <c:v>43665</c:v>
                </c:pt>
                <c:pt idx="186">
                  <c:v>43672</c:v>
                </c:pt>
                <c:pt idx="187">
                  <c:v>43679</c:v>
                </c:pt>
                <c:pt idx="188">
                  <c:v>43686</c:v>
                </c:pt>
                <c:pt idx="189">
                  <c:v>43693</c:v>
                </c:pt>
                <c:pt idx="190">
                  <c:v>43700</c:v>
                </c:pt>
                <c:pt idx="191">
                  <c:v>43706</c:v>
                </c:pt>
                <c:pt idx="192">
                  <c:v>43714</c:v>
                </c:pt>
                <c:pt idx="193">
                  <c:v>43721</c:v>
                </c:pt>
                <c:pt idx="194">
                  <c:v>43728</c:v>
                </c:pt>
                <c:pt idx="195">
                  <c:v>43735</c:v>
                </c:pt>
                <c:pt idx="196">
                  <c:v>43742</c:v>
                </c:pt>
                <c:pt idx="197">
                  <c:v>43749</c:v>
                </c:pt>
                <c:pt idx="198">
                  <c:v>43756</c:v>
                </c:pt>
                <c:pt idx="199">
                  <c:v>43763</c:v>
                </c:pt>
                <c:pt idx="200">
                  <c:v>43770</c:v>
                </c:pt>
                <c:pt idx="201">
                  <c:v>43777</c:v>
                </c:pt>
                <c:pt idx="202">
                  <c:v>43784</c:v>
                </c:pt>
                <c:pt idx="203">
                  <c:v>43791</c:v>
                </c:pt>
                <c:pt idx="204">
                  <c:v>43798</c:v>
                </c:pt>
                <c:pt idx="205">
                  <c:v>43805</c:v>
                </c:pt>
                <c:pt idx="206">
                  <c:v>43812</c:v>
                </c:pt>
                <c:pt idx="207">
                  <c:v>43819</c:v>
                </c:pt>
                <c:pt idx="208">
                  <c:v>43826</c:v>
                </c:pt>
                <c:pt idx="209">
                  <c:v>43833</c:v>
                </c:pt>
                <c:pt idx="210">
                  <c:v>43840</c:v>
                </c:pt>
                <c:pt idx="211">
                  <c:v>43847</c:v>
                </c:pt>
                <c:pt idx="212">
                  <c:v>43854</c:v>
                </c:pt>
                <c:pt idx="213">
                  <c:v>43861</c:v>
                </c:pt>
                <c:pt idx="214">
                  <c:v>43868</c:v>
                </c:pt>
                <c:pt idx="215">
                  <c:v>43875</c:v>
                </c:pt>
                <c:pt idx="216">
                  <c:v>43882</c:v>
                </c:pt>
                <c:pt idx="217">
                  <c:v>43889</c:v>
                </c:pt>
                <c:pt idx="218">
                  <c:v>43896</c:v>
                </c:pt>
                <c:pt idx="219">
                  <c:v>43903</c:v>
                </c:pt>
                <c:pt idx="220">
                  <c:v>43910</c:v>
                </c:pt>
                <c:pt idx="221">
                  <c:v>43917</c:v>
                </c:pt>
                <c:pt idx="222">
                  <c:v>43924</c:v>
                </c:pt>
                <c:pt idx="223">
                  <c:v>43931</c:v>
                </c:pt>
                <c:pt idx="224">
                  <c:v>43938</c:v>
                </c:pt>
                <c:pt idx="225">
                  <c:v>43945</c:v>
                </c:pt>
                <c:pt idx="226">
                  <c:v>43951</c:v>
                </c:pt>
                <c:pt idx="227">
                  <c:v>43959</c:v>
                </c:pt>
                <c:pt idx="228">
                  <c:v>43966</c:v>
                </c:pt>
                <c:pt idx="229">
                  <c:v>43973</c:v>
                </c:pt>
                <c:pt idx="230">
                  <c:v>43980</c:v>
                </c:pt>
                <c:pt idx="231">
                  <c:v>43987</c:v>
                </c:pt>
                <c:pt idx="232">
                  <c:v>43994</c:v>
                </c:pt>
                <c:pt idx="233">
                  <c:v>44001</c:v>
                </c:pt>
                <c:pt idx="234">
                  <c:v>44008</c:v>
                </c:pt>
                <c:pt idx="235">
                  <c:v>44015</c:v>
                </c:pt>
                <c:pt idx="236">
                  <c:v>44022</c:v>
                </c:pt>
                <c:pt idx="237">
                  <c:v>44029</c:v>
                </c:pt>
                <c:pt idx="238">
                  <c:v>44036</c:v>
                </c:pt>
                <c:pt idx="239">
                  <c:v>44042</c:v>
                </c:pt>
                <c:pt idx="240">
                  <c:v>44050</c:v>
                </c:pt>
                <c:pt idx="241">
                  <c:v>44057</c:v>
                </c:pt>
                <c:pt idx="242">
                  <c:v>44064</c:v>
                </c:pt>
                <c:pt idx="243">
                  <c:v>44071</c:v>
                </c:pt>
                <c:pt idx="244">
                  <c:v>44078</c:v>
                </c:pt>
                <c:pt idx="245">
                  <c:v>44085</c:v>
                </c:pt>
                <c:pt idx="246">
                  <c:v>44092</c:v>
                </c:pt>
                <c:pt idx="247">
                  <c:v>44099</c:v>
                </c:pt>
                <c:pt idx="248">
                  <c:v>44106</c:v>
                </c:pt>
                <c:pt idx="249">
                  <c:v>44113</c:v>
                </c:pt>
                <c:pt idx="250">
                  <c:v>44120</c:v>
                </c:pt>
                <c:pt idx="251">
                  <c:v>44127</c:v>
                </c:pt>
                <c:pt idx="252">
                  <c:v>44134</c:v>
                </c:pt>
                <c:pt idx="253">
                  <c:v>44141</c:v>
                </c:pt>
                <c:pt idx="254">
                  <c:v>44148</c:v>
                </c:pt>
                <c:pt idx="255">
                  <c:v>44155</c:v>
                </c:pt>
                <c:pt idx="256">
                  <c:v>44162</c:v>
                </c:pt>
                <c:pt idx="257">
                  <c:v>44169</c:v>
                </c:pt>
                <c:pt idx="258">
                  <c:v>44176</c:v>
                </c:pt>
                <c:pt idx="259">
                  <c:v>44183</c:v>
                </c:pt>
                <c:pt idx="260">
                  <c:v>44190</c:v>
                </c:pt>
                <c:pt idx="261">
                  <c:v>44196</c:v>
                </c:pt>
                <c:pt idx="262">
                  <c:v>44204</c:v>
                </c:pt>
                <c:pt idx="263">
                  <c:v>44211</c:v>
                </c:pt>
                <c:pt idx="264">
                  <c:v>44218</c:v>
                </c:pt>
                <c:pt idx="265">
                  <c:v>44225</c:v>
                </c:pt>
                <c:pt idx="266">
                  <c:v>44232</c:v>
                </c:pt>
                <c:pt idx="267">
                  <c:v>44239</c:v>
                </c:pt>
                <c:pt idx="268">
                  <c:v>44246</c:v>
                </c:pt>
                <c:pt idx="269">
                  <c:v>44253</c:v>
                </c:pt>
                <c:pt idx="270">
                  <c:v>44260</c:v>
                </c:pt>
                <c:pt idx="271">
                  <c:v>44267</c:v>
                </c:pt>
                <c:pt idx="272">
                  <c:v>44274</c:v>
                </c:pt>
                <c:pt idx="273">
                  <c:v>44281</c:v>
                </c:pt>
                <c:pt idx="274">
                  <c:v>44288</c:v>
                </c:pt>
                <c:pt idx="275">
                  <c:v>44295</c:v>
                </c:pt>
                <c:pt idx="276">
                  <c:v>44302</c:v>
                </c:pt>
                <c:pt idx="277">
                  <c:v>44308</c:v>
                </c:pt>
                <c:pt idx="278">
                  <c:v>44316</c:v>
                </c:pt>
                <c:pt idx="279">
                  <c:v>44323</c:v>
                </c:pt>
                <c:pt idx="280">
                  <c:v>44328</c:v>
                </c:pt>
                <c:pt idx="281">
                  <c:v>44337</c:v>
                </c:pt>
                <c:pt idx="282">
                  <c:v>44344</c:v>
                </c:pt>
                <c:pt idx="283">
                  <c:v>44351</c:v>
                </c:pt>
                <c:pt idx="284">
                  <c:v>44358</c:v>
                </c:pt>
                <c:pt idx="285">
                  <c:v>44365</c:v>
                </c:pt>
                <c:pt idx="286">
                  <c:v>44372</c:v>
                </c:pt>
                <c:pt idx="287">
                  <c:v>44379</c:v>
                </c:pt>
                <c:pt idx="288">
                  <c:v>44386</c:v>
                </c:pt>
                <c:pt idx="289">
                  <c:v>44393</c:v>
                </c:pt>
                <c:pt idx="290">
                  <c:v>44396</c:v>
                </c:pt>
                <c:pt idx="291">
                  <c:v>44407</c:v>
                </c:pt>
                <c:pt idx="292">
                  <c:v>44414</c:v>
                </c:pt>
                <c:pt idx="293">
                  <c:v>44421</c:v>
                </c:pt>
                <c:pt idx="294">
                  <c:v>44428</c:v>
                </c:pt>
                <c:pt idx="295">
                  <c:v>44435</c:v>
                </c:pt>
                <c:pt idx="296">
                  <c:v>44442</c:v>
                </c:pt>
                <c:pt idx="297">
                  <c:v>44449</c:v>
                </c:pt>
                <c:pt idx="298">
                  <c:v>44456</c:v>
                </c:pt>
                <c:pt idx="299">
                  <c:v>44463</c:v>
                </c:pt>
                <c:pt idx="300">
                  <c:v>44470</c:v>
                </c:pt>
                <c:pt idx="301">
                  <c:v>44477</c:v>
                </c:pt>
                <c:pt idx="302">
                  <c:v>44484</c:v>
                </c:pt>
                <c:pt idx="303">
                  <c:v>44491</c:v>
                </c:pt>
                <c:pt idx="304">
                  <c:v>44497</c:v>
                </c:pt>
                <c:pt idx="305">
                  <c:v>44505</c:v>
                </c:pt>
                <c:pt idx="306">
                  <c:v>44512</c:v>
                </c:pt>
                <c:pt idx="307">
                  <c:v>44519</c:v>
                </c:pt>
                <c:pt idx="308">
                  <c:v>44526</c:v>
                </c:pt>
                <c:pt idx="309">
                  <c:v>44533</c:v>
                </c:pt>
                <c:pt idx="310">
                  <c:v>44540</c:v>
                </c:pt>
                <c:pt idx="311">
                  <c:v>44547</c:v>
                </c:pt>
                <c:pt idx="312">
                  <c:v>44554</c:v>
                </c:pt>
                <c:pt idx="313">
                  <c:v>44561</c:v>
                </c:pt>
                <c:pt idx="314">
                  <c:v>44568</c:v>
                </c:pt>
                <c:pt idx="315">
                  <c:v>44575</c:v>
                </c:pt>
                <c:pt idx="316">
                  <c:v>44582</c:v>
                </c:pt>
                <c:pt idx="317">
                  <c:v>44589</c:v>
                </c:pt>
                <c:pt idx="318">
                  <c:v>44596</c:v>
                </c:pt>
                <c:pt idx="319">
                  <c:v>44603</c:v>
                </c:pt>
                <c:pt idx="320">
                  <c:v>44610</c:v>
                </c:pt>
                <c:pt idx="321">
                  <c:v>44617</c:v>
                </c:pt>
                <c:pt idx="322">
                  <c:v>44624</c:v>
                </c:pt>
                <c:pt idx="323">
                  <c:v>44631</c:v>
                </c:pt>
                <c:pt idx="324">
                  <c:v>44638</c:v>
                </c:pt>
                <c:pt idx="325">
                  <c:v>44645</c:v>
                </c:pt>
                <c:pt idx="326">
                  <c:v>44652</c:v>
                </c:pt>
                <c:pt idx="327">
                  <c:v>44659</c:v>
                </c:pt>
                <c:pt idx="328">
                  <c:v>44666</c:v>
                </c:pt>
                <c:pt idx="329">
                  <c:v>44673</c:v>
                </c:pt>
                <c:pt idx="330">
                  <c:v>44680</c:v>
                </c:pt>
                <c:pt idx="331">
                  <c:v>44687</c:v>
                </c:pt>
                <c:pt idx="332">
                  <c:v>44694</c:v>
                </c:pt>
                <c:pt idx="333">
                  <c:v>44701</c:v>
                </c:pt>
                <c:pt idx="334">
                  <c:v>44708</c:v>
                </c:pt>
                <c:pt idx="335">
                  <c:v>44715</c:v>
                </c:pt>
                <c:pt idx="336">
                  <c:v>44722</c:v>
                </c:pt>
                <c:pt idx="337">
                  <c:v>44729</c:v>
                </c:pt>
                <c:pt idx="338">
                  <c:v>44736</c:v>
                </c:pt>
                <c:pt idx="339">
                  <c:v>44743</c:v>
                </c:pt>
                <c:pt idx="340">
                  <c:v>44750</c:v>
                </c:pt>
                <c:pt idx="341">
                  <c:v>44756</c:v>
                </c:pt>
                <c:pt idx="342">
                  <c:v>44764</c:v>
                </c:pt>
                <c:pt idx="343">
                  <c:v>44771</c:v>
                </c:pt>
                <c:pt idx="344">
                  <c:v>44778</c:v>
                </c:pt>
                <c:pt idx="345">
                  <c:v>44785</c:v>
                </c:pt>
                <c:pt idx="346">
                  <c:v>44792</c:v>
                </c:pt>
                <c:pt idx="347">
                  <c:v>44799</c:v>
                </c:pt>
                <c:pt idx="348">
                  <c:v>44806</c:v>
                </c:pt>
                <c:pt idx="349">
                  <c:v>44813</c:v>
                </c:pt>
                <c:pt idx="350">
                  <c:v>44820</c:v>
                </c:pt>
                <c:pt idx="351">
                  <c:v>44827</c:v>
                </c:pt>
                <c:pt idx="352">
                  <c:v>44834</c:v>
                </c:pt>
                <c:pt idx="353">
                  <c:v>44841</c:v>
                </c:pt>
                <c:pt idx="354">
                  <c:v>44848</c:v>
                </c:pt>
                <c:pt idx="355">
                  <c:v>44855</c:v>
                </c:pt>
                <c:pt idx="356">
                  <c:v>44862</c:v>
                </c:pt>
                <c:pt idx="357">
                  <c:v>44869</c:v>
                </c:pt>
                <c:pt idx="358">
                  <c:v>44876</c:v>
                </c:pt>
                <c:pt idx="359">
                  <c:v>44883</c:v>
                </c:pt>
                <c:pt idx="360">
                  <c:v>44890</c:v>
                </c:pt>
                <c:pt idx="361">
                  <c:v>44897</c:v>
                </c:pt>
                <c:pt idx="362">
                  <c:v>44904</c:v>
                </c:pt>
                <c:pt idx="363">
                  <c:v>44911</c:v>
                </c:pt>
                <c:pt idx="364">
                  <c:v>44918</c:v>
                </c:pt>
                <c:pt idx="365">
                  <c:v>44925</c:v>
                </c:pt>
                <c:pt idx="366">
                  <c:v>44932</c:v>
                </c:pt>
                <c:pt idx="367">
                  <c:v>44939</c:v>
                </c:pt>
                <c:pt idx="368">
                  <c:v>44946</c:v>
                </c:pt>
                <c:pt idx="369">
                  <c:v>44953</c:v>
                </c:pt>
                <c:pt idx="370">
                  <c:v>44960</c:v>
                </c:pt>
                <c:pt idx="371">
                  <c:v>44967</c:v>
                </c:pt>
                <c:pt idx="372">
                  <c:v>44974</c:v>
                </c:pt>
                <c:pt idx="373">
                  <c:v>44981</c:v>
                </c:pt>
                <c:pt idx="374">
                  <c:v>44988</c:v>
                </c:pt>
                <c:pt idx="375">
                  <c:v>44995</c:v>
                </c:pt>
                <c:pt idx="376">
                  <c:v>45002</c:v>
                </c:pt>
                <c:pt idx="377">
                  <c:v>45009</c:v>
                </c:pt>
                <c:pt idx="378">
                  <c:v>45016</c:v>
                </c:pt>
                <c:pt idx="379">
                  <c:v>45023</c:v>
                </c:pt>
                <c:pt idx="380">
                  <c:v>45030</c:v>
                </c:pt>
                <c:pt idx="381">
                  <c:v>45036</c:v>
                </c:pt>
                <c:pt idx="382">
                  <c:v>45044</c:v>
                </c:pt>
                <c:pt idx="383">
                  <c:v>45051</c:v>
                </c:pt>
                <c:pt idx="384">
                  <c:v>45058</c:v>
                </c:pt>
                <c:pt idx="385">
                  <c:v>45064</c:v>
                </c:pt>
                <c:pt idx="386">
                  <c:v>45072</c:v>
                </c:pt>
                <c:pt idx="387">
                  <c:v>45079</c:v>
                </c:pt>
                <c:pt idx="388">
                  <c:v>45086</c:v>
                </c:pt>
                <c:pt idx="389">
                  <c:v>45093</c:v>
                </c:pt>
                <c:pt idx="390">
                  <c:v>45099</c:v>
                </c:pt>
                <c:pt idx="391">
                  <c:v>45105</c:v>
                </c:pt>
                <c:pt idx="392">
                  <c:v>45114</c:v>
                </c:pt>
                <c:pt idx="393">
                  <c:v>45121</c:v>
                </c:pt>
                <c:pt idx="394">
                  <c:v>45128</c:v>
                </c:pt>
                <c:pt idx="395">
                  <c:v>45135</c:v>
                </c:pt>
                <c:pt idx="396">
                  <c:v>45142</c:v>
                </c:pt>
                <c:pt idx="397">
                  <c:v>45149</c:v>
                </c:pt>
                <c:pt idx="398">
                  <c:v>45156</c:v>
                </c:pt>
                <c:pt idx="399">
                  <c:v>45163</c:v>
                </c:pt>
                <c:pt idx="400">
                  <c:v>45170</c:v>
                </c:pt>
                <c:pt idx="401">
                  <c:v>45177</c:v>
                </c:pt>
                <c:pt idx="402">
                  <c:v>45184</c:v>
                </c:pt>
                <c:pt idx="403">
                  <c:v>45191</c:v>
                </c:pt>
                <c:pt idx="404">
                  <c:v>45198</c:v>
                </c:pt>
                <c:pt idx="405">
                  <c:v>45205</c:v>
                </c:pt>
                <c:pt idx="406">
                  <c:v>45212</c:v>
                </c:pt>
                <c:pt idx="407">
                  <c:v>45219</c:v>
                </c:pt>
                <c:pt idx="408">
                  <c:v>45226</c:v>
                </c:pt>
                <c:pt idx="409">
                  <c:v>45233</c:v>
                </c:pt>
                <c:pt idx="410">
                  <c:v>45240</c:v>
                </c:pt>
                <c:pt idx="411">
                  <c:v>45247</c:v>
                </c:pt>
                <c:pt idx="412">
                  <c:v>45254</c:v>
                </c:pt>
                <c:pt idx="413">
                  <c:v>45261</c:v>
                </c:pt>
                <c:pt idx="414">
                  <c:v>45268</c:v>
                </c:pt>
                <c:pt idx="415">
                  <c:v>45275</c:v>
                </c:pt>
                <c:pt idx="416">
                  <c:v>45282</c:v>
                </c:pt>
                <c:pt idx="417">
                  <c:v>45289</c:v>
                </c:pt>
                <c:pt idx="418">
                  <c:v>45296</c:v>
                </c:pt>
                <c:pt idx="419">
                  <c:v>45303</c:v>
                </c:pt>
                <c:pt idx="420">
                  <c:v>45310</c:v>
                </c:pt>
                <c:pt idx="421">
                  <c:v>45317</c:v>
                </c:pt>
                <c:pt idx="422">
                  <c:v>45324</c:v>
                </c:pt>
                <c:pt idx="423">
                  <c:v>45331</c:v>
                </c:pt>
                <c:pt idx="424">
                  <c:v>45338</c:v>
                </c:pt>
                <c:pt idx="425">
                  <c:v>45345</c:v>
                </c:pt>
                <c:pt idx="426">
                  <c:v>45352</c:v>
                </c:pt>
                <c:pt idx="427">
                  <c:v>45359</c:v>
                </c:pt>
                <c:pt idx="428">
                  <c:v>45366</c:v>
                </c:pt>
                <c:pt idx="429">
                  <c:v>45373</c:v>
                </c:pt>
                <c:pt idx="430">
                  <c:v>45380</c:v>
                </c:pt>
                <c:pt idx="431">
                  <c:v>45387</c:v>
                </c:pt>
                <c:pt idx="432">
                  <c:v>45391</c:v>
                </c:pt>
                <c:pt idx="433">
                  <c:v>45401</c:v>
                </c:pt>
                <c:pt idx="434">
                  <c:v>45408</c:v>
                </c:pt>
                <c:pt idx="435">
                  <c:v>45415</c:v>
                </c:pt>
                <c:pt idx="436">
                  <c:v>45422</c:v>
                </c:pt>
                <c:pt idx="437">
                  <c:v>45429</c:v>
                </c:pt>
                <c:pt idx="438">
                  <c:v>45436</c:v>
                </c:pt>
                <c:pt idx="439">
                  <c:v>45443</c:v>
                </c:pt>
                <c:pt idx="440">
                  <c:v>45450</c:v>
                </c:pt>
                <c:pt idx="441">
                  <c:v>45457</c:v>
                </c:pt>
                <c:pt idx="442">
                  <c:v>45464</c:v>
                </c:pt>
                <c:pt idx="443">
                  <c:v>45471</c:v>
                </c:pt>
                <c:pt idx="444">
                  <c:v>45478</c:v>
                </c:pt>
                <c:pt idx="445">
                  <c:v>45485</c:v>
                </c:pt>
                <c:pt idx="446">
                  <c:v>45492</c:v>
                </c:pt>
                <c:pt idx="447">
                  <c:v>45499</c:v>
                </c:pt>
                <c:pt idx="448">
                  <c:v>45506</c:v>
                </c:pt>
                <c:pt idx="449">
                  <c:v>45513</c:v>
                </c:pt>
                <c:pt idx="450">
                  <c:v>45520</c:v>
                </c:pt>
                <c:pt idx="451">
                  <c:v>45527</c:v>
                </c:pt>
                <c:pt idx="452">
                  <c:v>45534</c:v>
                </c:pt>
                <c:pt idx="453">
                  <c:v>45541</c:v>
                </c:pt>
                <c:pt idx="454">
                  <c:v>45548</c:v>
                </c:pt>
                <c:pt idx="455">
                  <c:v>45555</c:v>
                </c:pt>
                <c:pt idx="456">
                  <c:v>45562</c:v>
                </c:pt>
                <c:pt idx="457">
                  <c:v>45569</c:v>
                </c:pt>
                <c:pt idx="458">
                  <c:v>45576</c:v>
                </c:pt>
                <c:pt idx="459">
                  <c:v>45583</c:v>
                </c:pt>
                <c:pt idx="460">
                  <c:v>45590</c:v>
                </c:pt>
                <c:pt idx="461">
                  <c:v>45597</c:v>
                </c:pt>
                <c:pt idx="462">
                  <c:v>45604</c:v>
                </c:pt>
                <c:pt idx="463">
                  <c:v>45611</c:v>
                </c:pt>
                <c:pt idx="464">
                  <c:v>45618</c:v>
                </c:pt>
                <c:pt idx="465">
                  <c:v>45625</c:v>
                </c:pt>
                <c:pt idx="466">
                  <c:v>45632</c:v>
                </c:pt>
                <c:pt idx="467">
                  <c:v>45639</c:v>
                </c:pt>
                <c:pt idx="468">
                  <c:v>45646</c:v>
                </c:pt>
                <c:pt idx="469">
                  <c:v>45653</c:v>
                </c:pt>
                <c:pt idx="470">
                  <c:v>45660</c:v>
                </c:pt>
                <c:pt idx="471">
                  <c:v>45667</c:v>
                </c:pt>
                <c:pt idx="472">
                  <c:v>45674</c:v>
                </c:pt>
                <c:pt idx="473">
                  <c:v>45681</c:v>
                </c:pt>
                <c:pt idx="474">
                  <c:v>45688</c:v>
                </c:pt>
                <c:pt idx="475">
                  <c:v>45695</c:v>
                </c:pt>
                <c:pt idx="476">
                  <c:v>45702</c:v>
                </c:pt>
                <c:pt idx="477">
                  <c:v>45709</c:v>
                </c:pt>
                <c:pt idx="478">
                  <c:v>45716</c:v>
                </c:pt>
                <c:pt idx="479">
                  <c:v>45723</c:v>
                </c:pt>
                <c:pt idx="480">
                  <c:v>45730</c:v>
                </c:pt>
                <c:pt idx="481">
                  <c:v>45737</c:v>
                </c:pt>
                <c:pt idx="482">
                  <c:v>45744</c:v>
                </c:pt>
                <c:pt idx="483">
                  <c:v>45751</c:v>
                </c:pt>
                <c:pt idx="484">
                  <c:v>45758</c:v>
                </c:pt>
                <c:pt idx="485">
                  <c:v>45765</c:v>
                </c:pt>
                <c:pt idx="486">
                  <c:v>45772</c:v>
                </c:pt>
                <c:pt idx="487">
                  <c:v>45779</c:v>
                </c:pt>
                <c:pt idx="488">
                  <c:v>45786</c:v>
                </c:pt>
                <c:pt idx="489">
                  <c:v>45793</c:v>
                </c:pt>
                <c:pt idx="490">
                  <c:v>45800</c:v>
                </c:pt>
                <c:pt idx="491">
                  <c:v>45807</c:v>
                </c:pt>
                <c:pt idx="492">
                  <c:v>45814</c:v>
                </c:pt>
                <c:pt idx="493">
                  <c:v>45821</c:v>
                </c:pt>
                <c:pt idx="494">
                  <c:v>45828</c:v>
                </c:pt>
                <c:pt idx="495">
                  <c:v>45835</c:v>
                </c:pt>
                <c:pt idx="496">
                  <c:v>45842</c:v>
                </c:pt>
                <c:pt idx="497">
                  <c:v>45849</c:v>
                </c:pt>
                <c:pt idx="498">
                  <c:v>45856</c:v>
                </c:pt>
                <c:pt idx="499">
                  <c:v>45863</c:v>
                </c:pt>
                <c:pt idx="500">
                  <c:v>45870</c:v>
                </c:pt>
                <c:pt idx="501">
                  <c:v>45877</c:v>
                </c:pt>
                <c:pt idx="502">
                  <c:v>45884</c:v>
                </c:pt>
                <c:pt idx="503">
                  <c:v>45891</c:v>
                </c:pt>
                <c:pt idx="504">
                  <c:v>45898</c:v>
                </c:pt>
                <c:pt idx="505">
                  <c:v>45905</c:v>
                </c:pt>
                <c:pt idx="506">
                  <c:v>45912</c:v>
                </c:pt>
                <c:pt idx="507">
                  <c:v>45919</c:v>
                </c:pt>
                <c:pt idx="508">
                  <c:v>45926</c:v>
                </c:pt>
                <c:pt idx="509">
                  <c:v>45933</c:v>
                </c:pt>
                <c:pt idx="510">
                  <c:v>45940</c:v>
                </c:pt>
                <c:pt idx="511">
                  <c:v>45947</c:v>
                </c:pt>
                <c:pt idx="512">
                  <c:v>45954</c:v>
                </c:pt>
                <c:pt idx="513">
                  <c:v>45961</c:v>
                </c:pt>
                <c:pt idx="514">
                  <c:v>45968</c:v>
                </c:pt>
                <c:pt idx="515">
                  <c:v>45975</c:v>
                </c:pt>
                <c:pt idx="516">
                  <c:v>45982</c:v>
                </c:pt>
                <c:pt idx="517">
                  <c:v>45989</c:v>
                </c:pt>
                <c:pt idx="518">
                  <c:v>45996</c:v>
                </c:pt>
                <c:pt idx="519">
                  <c:v>46003</c:v>
                </c:pt>
                <c:pt idx="520">
                  <c:v>46010</c:v>
                </c:pt>
              </c:numCache>
            </c:numRef>
          </c:cat>
          <c:val>
            <c:numRef>
              <c:f>Credit!$Y$55:$Y$574</c:f>
              <c:numCache>
                <c:formatCode>0.00%</c:formatCode>
                <c:ptCount val="520"/>
                <c:pt idx="0">
                  <c:v>0.19463230780303348</c:v>
                </c:pt>
                <c:pt idx="1">
                  <c:v>0.19701914026575154</c:v>
                </c:pt>
                <c:pt idx="2">
                  <c:v>0.21386006528497614</c:v>
                </c:pt>
                <c:pt idx="3">
                  <c:v>0.19214946510940586</c:v>
                </c:pt>
                <c:pt idx="4">
                  <c:v>0.21113240183446347</c:v>
                </c:pt>
                <c:pt idx="5">
                  <c:v>0.1926905241949956</c:v>
                </c:pt>
                <c:pt idx="6">
                  <c:v>0.19715678242634013</c:v>
                </c:pt>
                <c:pt idx="7">
                  <c:v>0.18797444192032542</c:v>
                </c:pt>
                <c:pt idx="8">
                  <c:v>0.19643419667385553</c:v>
                </c:pt>
                <c:pt idx="9">
                  <c:v>0.16994244280506382</c:v>
                </c:pt>
                <c:pt idx="10">
                  <c:v>0.17491116024136066</c:v>
                </c:pt>
                <c:pt idx="11">
                  <c:v>0.16892798215274146</c:v>
                </c:pt>
                <c:pt idx="12">
                  <c:v>0.16712515381656851</c:v>
                </c:pt>
                <c:pt idx="13">
                  <c:v>0.16049641714051605</c:v>
                </c:pt>
                <c:pt idx="14">
                  <c:v>0.15908754884131576</c:v>
                </c:pt>
                <c:pt idx="15">
                  <c:v>0.15716385422970144</c:v>
                </c:pt>
                <c:pt idx="16">
                  <c:v>0.15024333898802983</c:v>
                </c:pt>
                <c:pt idx="17">
                  <c:v>0.15710399882042883</c:v>
                </c:pt>
                <c:pt idx="18">
                  <c:v>0.14217364778997393</c:v>
                </c:pt>
                <c:pt idx="19">
                  <c:v>0.14630475810366866</c:v>
                </c:pt>
                <c:pt idx="20">
                  <c:v>0.13684979640953721</c:v>
                </c:pt>
                <c:pt idx="21">
                  <c:v>0.15230563818671888</c:v>
                </c:pt>
                <c:pt idx="22">
                  <c:v>0.13376328301281609</c:v>
                </c:pt>
                <c:pt idx="23">
                  <c:v>0.13343392844837768</c:v>
                </c:pt>
                <c:pt idx="24">
                  <c:v>0.13091482305406704</c:v>
                </c:pt>
                <c:pt idx="25">
                  <c:v>0.1330142746690442</c:v>
                </c:pt>
                <c:pt idx="26">
                  <c:v>0.13432165275930905</c:v>
                </c:pt>
                <c:pt idx="27">
                  <c:v>0.12976422903819493</c:v>
                </c:pt>
                <c:pt idx="28">
                  <c:v>0.12863899826710545</c:v>
                </c:pt>
                <c:pt idx="29">
                  <c:v>0.13259663714800859</c:v>
                </c:pt>
                <c:pt idx="30">
                  <c:v>0.13537238698604326</c:v>
                </c:pt>
                <c:pt idx="31">
                  <c:v>0.10317750412104167</c:v>
                </c:pt>
                <c:pt idx="32">
                  <c:v>0.12668779817755266</c:v>
                </c:pt>
                <c:pt idx="33">
                  <c:v>0.12972894138103225</c:v>
                </c:pt>
                <c:pt idx="34">
                  <c:v>0.13451084771839994</c:v>
                </c:pt>
                <c:pt idx="35">
                  <c:v>0.11669508355065594</c:v>
                </c:pt>
                <c:pt idx="36">
                  <c:v>0.12515353804410398</c:v>
                </c:pt>
                <c:pt idx="37">
                  <c:v>0.12003938761450964</c:v>
                </c:pt>
                <c:pt idx="38">
                  <c:v>0.10653672211904974</c:v>
                </c:pt>
                <c:pt idx="39">
                  <c:v>0.13360396241998851</c:v>
                </c:pt>
                <c:pt idx="40">
                  <c:v>0.12039628851519013</c:v>
                </c:pt>
                <c:pt idx="41">
                  <c:v>0.11766127371968761</c:v>
                </c:pt>
                <c:pt idx="42">
                  <c:v>0.11427044783891306</c:v>
                </c:pt>
                <c:pt idx="43">
                  <c:v>0.1215649681253895</c:v>
                </c:pt>
                <c:pt idx="44">
                  <c:v>0.10847972704865166</c:v>
                </c:pt>
                <c:pt idx="45">
                  <c:v>0.12261827478017329</c:v>
                </c:pt>
                <c:pt idx="46">
                  <c:v>0.12288795596240414</c:v>
                </c:pt>
                <c:pt idx="47">
                  <c:v>0.12063059506080398</c:v>
                </c:pt>
                <c:pt idx="48">
                  <c:v>0.11057744834281573</c:v>
                </c:pt>
                <c:pt idx="49">
                  <c:v>0.12841595437577719</c:v>
                </c:pt>
                <c:pt idx="50">
                  <c:v>0.1335176390358237</c:v>
                </c:pt>
                <c:pt idx="51">
                  <c:v>0.13204489406365705</c:v>
                </c:pt>
                <c:pt idx="52">
                  <c:v>0.13890078351635105</c:v>
                </c:pt>
                <c:pt idx="53">
                  <c:v>0.12874794442796236</c:v>
                </c:pt>
                <c:pt idx="54">
                  <c:v>0.15487104452134182</c:v>
                </c:pt>
                <c:pt idx="55">
                  <c:v>0.14952793049022159</c:v>
                </c:pt>
                <c:pt idx="56">
                  <c:v>0.1723538544331453</c:v>
                </c:pt>
                <c:pt idx="57">
                  <c:v>0.15239072829375547</c:v>
                </c:pt>
                <c:pt idx="58">
                  <c:v>0.16180805209209428</c:v>
                </c:pt>
                <c:pt idx="59">
                  <c:v>0.16870636074985096</c:v>
                </c:pt>
                <c:pt idx="60">
                  <c:v>0.16492958405650454</c:v>
                </c:pt>
                <c:pt idx="61">
                  <c:v>0.15473749879968532</c:v>
                </c:pt>
                <c:pt idx="62">
                  <c:v>0.17092962288972152</c:v>
                </c:pt>
                <c:pt idx="63">
                  <c:v>0.17339377942019712</c:v>
                </c:pt>
                <c:pt idx="64">
                  <c:v>0.18920139875683464</c:v>
                </c:pt>
                <c:pt idx="65">
                  <c:v>0.21888567270035084</c:v>
                </c:pt>
                <c:pt idx="66">
                  <c:v>0.21628019148859975</c:v>
                </c:pt>
                <c:pt idx="67">
                  <c:v>0.23585699983613423</c:v>
                </c:pt>
                <c:pt idx="68">
                  <c:v>0.23014287177421724</c:v>
                </c:pt>
                <c:pt idx="69">
                  <c:v>0.25385619401552817</c:v>
                </c:pt>
                <c:pt idx="70">
                  <c:v>0.24805838354518889</c:v>
                </c:pt>
                <c:pt idx="71">
                  <c:v>0.25212254640960247</c:v>
                </c:pt>
                <c:pt idx="72">
                  <c:v>0.26068656564113535</c:v>
                </c:pt>
                <c:pt idx="73">
                  <c:v>0.27111308133368145</c:v>
                </c:pt>
                <c:pt idx="74">
                  <c:v>0.25457992336884755</c:v>
                </c:pt>
                <c:pt idx="75">
                  <c:v>0.26779209833226481</c:v>
                </c:pt>
                <c:pt idx="76">
                  <c:v>0.27289588374927731</c:v>
                </c:pt>
                <c:pt idx="77">
                  <c:v>0.27420005263604574</c:v>
                </c:pt>
                <c:pt idx="78">
                  <c:v>0.28374272058667926</c:v>
                </c:pt>
                <c:pt idx="79">
                  <c:v>0.25229577205888604</c:v>
                </c:pt>
                <c:pt idx="80">
                  <c:v>0.26434078480051404</c:v>
                </c:pt>
                <c:pt idx="81">
                  <c:v>0.26285629377473069</c:v>
                </c:pt>
                <c:pt idx="82">
                  <c:v>0.27154467360456369</c:v>
                </c:pt>
                <c:pt idx="83">
                  <c:v>0.26569144627248364</c:v>
                </c:pt>
                <c:pt idx="84">
                  <c:v>0.27639552748251511</c:v>
                </c:pt>
                <c:pt idx="85">
                  <c:v>0.28398677355978036</c:v>
                </c:pt>
                <c:pt idx="86">
                  <c:v>0.28490913382040184</c:v>
                </c:pt>
                <c:pt idx="87">
                  <c:v>0.26984886011812342</c:v>
                </c:pt>
                <c:pt idx="88">
                  <c:v>0.27786183200815906</c:v>
                </c:pt>
                <c:pt idx="89">
                  <c:v>0.28572849161741587</c:v>
                </c:pt>
                <c:pt idx="90">
                  <c:v>0.28141009992225052</c:v>
                </c:pt>
                <c:pt idx="91">
                  <c:v>0.31005282716028265</c:v>
                </c:pt>
                <c:pt idx="92">
                  <c:v>0.27942605897974471</c:v>
                </c:pt>
                <c:pt idx="93">
                  <c:v>0.29554575403700106</c:v>
                </c:pt>
                <c:pt idx="94">
                  <c:v>0.29866568864355597</c:v>
                </c:pt>
                <c:pt idx="95">
                  <c:v>0.30892915106075669</c:v>
                </c:pt>
                <c:pt idx="96">
                  <c:v>0.29692009782258666</c:v>
                </c:pt>
                <c:pt idx="97">
                  <c:v>0.30957235070567241</c:v>
                </c:pt>
                <c:pt idx="98">
                  <c:v>0.31486139723840123</c:v>
                </c:pt>
                <c:pt idx="99">
                  <c:v>0.30769958385974211</c:v>
                </c:pt>
                <c:pt idx="100">
                  <c:v>0.31461653989632293</c:v>
                </c:pt>
                <c:pt idx="101">
                  <c:v>0.31240129638289954</c:v>
                </c:pt>
                <c:pt idx="102">
                  <c:v>0.3187570606701367</c:v>
                </c:pt>
                <c:pt idx="103">
                  <c:v>0.30259892638079183</c:v>
                </c:pt>
                <c:pt idx="104">
                  <c:v>0.31216204928768548</c:v>
                </c:pt>
                <c:pt idx="105">
                  <c:v>0.29415646507796933</c:v>
                </c:pt>
                <c:pt idx="106">
                  <c:v>0.30097037584271941</c:v>
                </c:pt>
                <c:pt idx="107">
                  <c:v>0.28817764038339522</c:v>
                </c:pt>
                <c:pt idx="108">
                  <c:v>0.29142809904479039</c:v>
                </c:pt>
                <c:pt idx="109">
                  <c:v>0.26278969752542053</c:v>
                </c:pt>
                <c:pt idx="110">
                  <c:v>0.27461000593624496</c:v>
                </c:pt>
                <c:pt idx="111">
                  <c:v>0.28027082596299402</c:v>
                </c:pt>
                <c:pt idx="112">
                  <c:v>0.27221268353359729</c:v>
                </c:pt>
                <c:pt idx="113">
                  <c:v>0.28083317218692755</c:v>
                </c:pt>
                <c:pt idx="114">
                  <c:v>0.28285220692936536</c:v>
                </c:pt>
                <c:pt idx="115">
                  <c:v>0.28468129831023153</c:v>
                </c:pt>
                <c:pt idx="116">
                  <c:v>0.27507089125607814</c:v>
                </c:pt>
                <c:pt idx="117">
                  <c:v>0.26922325729932989</c:v>
                </c:pt>
                <c:pt idx="118">
                  <c:v>0.23933100679011785</c:v>
                </c:pt>
                <c:pt idx="119">
                  <c:v>0.23910279659179881</c:v>
                </c:pt>
                <c:pt idx="120">
                  <c:v>0.22268242403707078</c:v>
                </c:pt>
                <c:pt idx="121">
                  <c:v>0.22894172578313457</c:v>
                </c:pt>
                <c:pt idx="122">
                  <c:v>0.20839318242885047</c:v>
                </c:pt>
                <c:pt idx="123">
                  <c:v>0.21154486421997823</c:v>
                </c:pt>
                <c:pt idx="124">
                  <c:v>0.21089295349197124</c:v>
                </c:pt>
                <c:pt idx="125">
                  <c:v>0.20817149668311802</c:v>
                </c:pt>
                <c:pt idx="126">
                  <c:v>0.19684132370528951</c:v>
                </c:pt>
                <c:pt idx="127">
                  <c:v>0.20033021437413787</c:v>
                </c:pt>
                <c:pt idx="128">
                  <c:v>0.19323113949407644</c:v>
                </c:pt>
                <c:pt idx="129">
                  <c:v>0.18323170610058845</c:v>
                </c:pt>
                <c:pt idx="130">
                  <c:v>0.18292624900656385</c:v>
                </c:pt>
                <c:pt idx="131">
                  <c:v>0.16591842052645253</c:v>
                </c:pt>
                <c:pt idx="132">
                  <c:v>0.17677178231607227</c:v>
                </c:pt>
                <c:pt idx="133">
                  <c:v>0.17429919395189469</c:v>
                </c:pt>
                <c:pt idx="134">
                  <c:v>0.17591302798162514</c:v>
                </c:pt>
                <c:pt idx="135">
                  <c:v>0.16075002429698887</c:v>
                </c:pt>
                <c:pt idx="136">
                  <c:v>0.16783111055306946</c:v>
                </c:pt>
                <c:pt idx="137">
                  <c:v>0.16711417316966312</c:v>
                </c:pt>
                <c:pt idx="138">
                  <c:v>0.15231824220111789</c:v>
                </c:pt>
                <c:pt idx="139">
                  <c:v>0.14148262991248262</c:v>
                </c:pt>
                <c:pt idx="140">
                  <c:v>0.13477785231293299</c:v>
                </c:pt>
                <c:pt idx="141">
                  <c:v>0.13546160088025339</c:v>
                </c:pt>
                <c:pt idx="142">
                  <c:v>0.11837211913164</c:v>
                </c:pt>
                <c:pt idx="143">
                  <c:v>0.11988190703087873</c:v>
                </c:pt>
                <c:pt idx="144">
                  <c:v>0.10245488776369609</c:v>
                </c:pt>
                <c:pt idx="145">
                  <c:v>0.10364404710067436</c:v>
                </c:pt>
                <c:pt idx="146">
                  <c:v>9.524394914810215E-2</c:v>
                </c:pt>
                <c:pt idx="147">
                  <c:v>9.1856009442431358E-2</c:v>
                </c:pt>
                <c:pt idx="148">
                  <c:v>6.80776026016012E-2</c:v>
                </c:pt>
                <c:pt idx="149">
                  <c:v>6.9446144787055866E-2</c:v>
                </c:pt>
                <c:pt idx="150">
                  <c:v>6.3914827472947508E-2</c:v>
                </c:pt>
                <c:pt idx="151">
                  <c:v>4.5928297492845466E-2</c:v>
                </c:pt>
                <c:pt idx="152">
                  <c:v>4.6080709690923843E-2</c:v>
                </c:pt>
                <c:pt idx="153">
                  <c:v>3.0661639327774087E-2</c:v>
                </c:pt>
                <c:pt idx="154">
                  <c:v>2.4905824236150446E-2</c:v>
                </c:pt>
                <c:pt idx="155">
                  <c:v>1.2493973035369969E-2</c:v>
                </c:pt>
                <c:pt idx="156">
                  <c:v>1.7827166996575477E-2</c:v>
                </c:pt>
                <c:pt idx="157">
                  <c:v>3.7225963694856503E-3</c:v>
                </c:pt>
                <c:pt idx="158">
                  <c:v>1.1602178761323826E-2</c:v>
                </c:pt>
                <c:pt idx="159">
                  <c:v>1.0355907882961196E-2</c:v>
                </c:pt>
                <c:pt idx="160">
                  <c:v>1.0205392588451833E-2</c:v>
                </c:pt>
                <c:pt idx="161">
                  <c:v>3.2377662647074361E-3</c:v>
                </c:pt>
                <c:pt idx="162">
                  <c:v>1.6942373815989339E-2</c:v>
                </c:pt>
                <c:pt idx="163">
                  <c:v>2.5711641276351213E-2</c:v>
                </c:pt>
                <c:pt idx="164">
                  <c:v>1.5614439731067693E-2</c:v>
                </c:pt>
                <c:pt idx="165">
                  <c:v>1.8884265579786567E-2</c:v>
                </c:pt>
                <c:pt idx="166">
                  <c:v>1.5242125658559796E-2</c:v>
                </c:pt>
                <c:pt idx="167">
                  <c:v>2.8163818878366192E-2</c:v>
                </c:pt>
                <c:pt idx="168">
                  <c:v>2.7607375099185684E-2</c:v>
                </c:pt>
                <c:pt idx="169">
                  <c:v>4.7078479231728518E-2</c:v>
                </c:pt>
                <c:pt idx="170">
                  <c:v>3.2279483201136848E-2</c:v>
                </c:pt>
                <c:pt idx="171">
                  <c:v>2.6294924701756001E-2</c:v>
                </c:pt>
                <c:pt idx="172">
                  <c:v>2.0831563154141204E-2</c:v>
                </c:pt>
                <c:pt idx="173">
                  <c:v>2.8678443451331269E-2</c:v>
                </c:pt>
                <c:pt idx="174">
                  <c:v>3.1730111846563886E-3</c:v>
                </c:pt>
                <c:pt idx="175">
                  <c:v>1.03427293195865E-2</c:v>
                </c:pt>
                <c:pt idx="176">
                  <c:v>1.1648668377519045E-2</c:v>
                </c:pt>
                <c:pt idx="177">
                  <c:v>2.2388886395731692E-3</c:v>
                </c:pt>
                <c:pt idx="178">
                  <c:v>2.1209993379930504E-3</c:v>
                </c:pt>
                <c:pt idx="179">
                  <c:v>-7.7452302016327969E-3</c:v>
                </c:pt>
                <c:pt idx="180">
                  <c:v>-1.2081679888268361E-2</c:v>
                </c:pt>
                <c:pt idx="181">
                  <c:v>-1.0548306339813586E-2</c:v>
                </c:pt>
                <c:pt idx="182">
                  <c:v>-1.0206262468469938E-3</c:v>
                </c:pt>
                <c:pt idx="183">
                  <c:v>-6.9034435369469422E-3</c:v>
                </c:pt>
                <c:pt idx="184">
                  <c:v>-2.2399601445235698E-3</c:v>
                </c:pt>
                <c:pt idx="185">
                  <c:v>-3.7039794649490465E-4</c:v>
                </c:pt>
                <c:pt idx="186">
                  <c:v>6.924895187316378E-3</c:v>
                </c:pt>
                <c:pt idx="187">
                  <c:v>-3.360969089635007E-3</c:v>
                </c:pt>
                <c:pt idx="188">
                  <c:v>6.8457791854732641E-3</c:v>
                </c:pt>
                <c:pt idx="189">
                  <c:v>1.9013962620892918E-3</c:v>
                </c:pt>
                <c:pt idx="190">
                  <c:v>-1.2886266416834231E-2</c:v>
                </c:pt>
                <c:pt idx="191">
                  <c:v>-4.7797751234938653E-3</c:v>
                </c:pt>
                <c:pt idx="192">
                  <c:v>1.1710698885064451E-3</c:v>
                </c:pt>
                <c:pt idx="193">
                  <c:v>9.6961126847274603E-3</c:v>
                </c:pt>
                <c:pt idx="194">
                  <c:v>2.065064991330608E-2</c:v>
                </c:pt>
                <c:pt idx="195">
                  <c:v>4.039805133121184E-2</c:v>
                </c:pt>
                <c:pt idx="196">
                  <c:v>3.7717779534823463E-2</c:v>
                </c:pt>
                <c:pt idx="197">
                  <c:v>4.4485241828539614E-2</c:v>
                </c:pt>
                <c:pt idx="198">
                  <c:v>5.1524730743612843E-2</c:v>
                </c:pt>
                <c:pt idx="199">
                  <c:v>5.8575092237324447E-2</c:v>
                </c:pt>
                <c:pt idx="200">
                  <c:v>5.7154825685508885E-2</c:v>
                </c:pt>
                <c:pt idx="201">
                  <c:v>7.6705356640281275E-2</c:v>
                </c:pt>
                <c:pt idx="202">
                  <c:v>9.6191003464114383E-2</c:v>
                </c:pt>
                <c:pt idx="203">
                  <c:v>9.0747468913994545E-2</c:v>
                </c:pt>
                <c:pt idx="204">
                  <c:v>0.10819484227943846</c:v>
                </c:pt>
                <c:pt idx="205">
                  <c:v>0.10974717355199597</c:v>
                </c:pt>
                <c:pt idx="206">
                  <c:v>0.11776422103875248</c:v>
                </c:pt>
                <c:pt idx="207">
                  <c:v>0.12149076731756701</c:v>
                </c:pt>
                <c:pt idx="208">
                  <c:v>0.13280280702379646</c:v>
                </c:pt>
                <c:pt idx="209">
                  <c:v>0.12123933137835839</c:v>
                </c:pt>
                <c:pt idx="210">
                  <c:v>0.13937938130951888</c:v>
                </c:pt>
                <c:pt idx="211">
                  <c:v>0.14237862665183068</c:v>
                </c:pt>
                <c:pt idx="212">
                  <c:v>0.143080148155808</c:v>
                </c:pt>
                <c:pt idx="213">
                  <c:v>0.15464449728175519</c:v>
                </c:pt>
                <c:pt idx="214">
                  <c:v>0.16022705930288203</c:v>
                </c:pt>
                <c:pt idx="215">
                  <c:v>0.16610422996314816</c:v>
                </c:pt>
                <c:pt idx="216">
                  <c:v>0.16233696588441673</c:v>
                </c:pt>
                <c:pt idx="217">
                  <c:v>0.17788853715797817</c:v>
                </c:pt>
                <c:pt idx="218">
                  <c:v>0.17739209383722787</c:v>
                </c:pt>
                <c:pt idx="219">
                  <c:v>0.18015592978934081</c:v>
                </c:pt>
                <c:pt idx="220">
                  <c:v>0.18782132136179325</c:v>
                </c:pt>
                <c:pt idx="221">
                  <c:v>0.19023591518087643</c:v>
                </c:pt>
                <c:pt idx="222">
                  <c:v>0.17536305330826948</c:v>
                </c:pt>
                <c:pt idx="223">
                  <c:v>0.20267865884666145</c:v>
                </c:pt>
                <c:pt idx="224">
                  <c:v>0.24161075705872406</c:v>
                </c:pt>
                <c:pt idx="225">
                  <c:v>0.28770684436585703</c:v>
                </c:pt>
                <c:pt idx="226">
                  <c:v>0.30497342321519766</c:v>
                </c:pt>
                <c:pt idx="227">
                  <c:v>0.34826580290097497</c:v>
                </c:pt>
                <c:pt idx="228">
                  <c:v>0.36608926099816935</c:v>
                </c:pt>
                <c:pt idx="229">
                  <c:v>0.36315636935887735</c:v>
                </c:pt>
                <c:pt idx="230">
                  <c:v>0.37725814875686003</c:v>
                </c:pt>
                <c:pt idx="231">
                  <c:v>0.37847846439682398</c:v>
                </c:pt>
                <c:pt idx="232">
                  <c:v>0.39994055602351797</c:v>
                </c:pt>
                <c:pt idx="233">
                  <c:v>0.41577024069354551</c:v>
                </c:pt>
                <c:pt idx="234">
                  <c:v>0.42799694558001927</c:v>
                </c:pt>
                <c:pt idx="235">
                  <c:v>0.41704588612263699</c:v>
                </c:pt>
                <c:pt idx="236">
                  <c:v>0.43007815583211684</c:v>
                </c:pt>
                <c:pt idx="237">
                  <c:v>0.44043562715525891</c:v>
                </c:pt>
                <c:pt idx="238">
                  <c:v>0.44564598775337344</c:v>
                </c:pt>
                <c:pt idx="239">
                  <c:v>0.44773304340695941</c:v>
                </c:pt>
                <c:pt idx="240">
                  <c:v>0.46125353851303225</c:v>
                </c:pt>
                <c:pt idx="241">
                  <c:v>0.45729348390984281</c:v>
                </c:pt>
                <c:pt idx="242">
                  <c:v>0.46095599955883271</c:v>
                </c:pt>
                <c:pt idx="243">
                  <c:v>0.48342171541379142</c:v>
                </c:pt>
                <c:pt idx="244">
                  <c:v>0.48250127745611049</c:v>
                </c:pt>
                <c:pt idx="245">
                  <c:v>0.48285847225110073</c:v>
                </c:pt>
                <c:pt idx="246">
                  <c:v>0.48521613277907805</c:v>
                </c:pt>
                <c:pt idx="247">
                  <c:v>0.47462440426770314</c:v>
                </c:pt>
                <c:pt idx="248">
                  <c:v>0.45337660182133488</c:v>
                </c:pt>
                <c:pt idx="249">
                  <c:v>0.45823119468474338</c:v>
                </c:pt>
                <c:pt idx="250">
                  <c:v>0.46175802219239431</c:v>
                </c:pt>
                <c:pt idx="251">
                  <c:v>0.46165398755617515</c:v>
                </c:pt>
                <c:pt idx="252">
                  <c:v>0.46332659492128525</c:v>
                </c:pt>
                <c:pt idx="253">
                  <c:v>0.4675501604909022</c:v>
                </c:pt>
                <c:pt idx="254">
                  <c:v>0.47028954586112626</c:v>
                </c:pt>
                <c:pt idx="255">
                  <c:v>0.45871441568892357</c:v>
                </c:pt>
                <c:pt idx="256">
                  <c:v>0.46707433499977807</c:v>
                </c:pt>
                <c:pt idx="257">
                  <c:v>0.45145136809062436</c:v>
                </c:pt>
                <c:pt idx="258">
                  <c:v>0.45128610557229326</c:v>
                </c:pt>
                <c:pt idx="259">
                  <c:v>0.45408902853477978</c:v>
                </c:pt>
                <c:pt idx="260">
                  <c:v>0.45702843769191903</c:v>
                </c:pt>
                <c:pt idx="261">
                  <c:v>0.44890882942085508</c:v>
                </c:pt>
                <c:pt idx="262">
                  <c:v>0.44748554445785177</c:v>
                </c:pt>
                <c:pt idx="263">
                  <c:v>0.4361036647621373</c:v>
                </c:pt>
                <c:pt idx="264">
                  <c:v>0.42558649089201228</c:v>
                </c:pt>
                <c:pt idx="265">
                  <c:v>0.42863547058875939</c:v>
                </c:pt>
                <c:pt idx="266">
                  <c:v>0.40960849731251553</c:v>
                </c:pt>
                <c:pt idx="267">
                  <c:v>0.40206183047235788</c:v>
                </c:pt>
                <c:pt idx="268">
                  <c:v>0.39559707707674213</c:v>
                </c:pt>
                <c:pt idx="269">
                  <c:v>0.39065471891711895</c:v>
                </c:pt>
                <c:pt idx="270">
                  <c:v>0.37236153448682296</c:v>
                </c:pt>
                <c:pt idx="271">
                  <c:v>0.37082285679096733</c:v>
                </c:pt>
                <c:pt idx="272">
                  <c:v>0.37294612211884376</c:v>
                </c:pt>
                <c:pt idx="273">
                  <c:v>0.34522630454417752</c:v>
                </c:pt>
                <c:pt idx="274">
                  <c:v>0.33738459794153969</c:v>
                </c:pt>
                <c:pt idx="275">
                  <c:v>0.32995352595749816</c:v>
                </c:pt>
                <c:pt idx="276">
                  <c:v>0.31106213067558652</c:v>
                </c:pt>
                <c:pt idx="277">
                  <c:v>0.2703004240753264</c:v>
                </c:pt>
                <c:pt idx="278">
                  <c:v>0.23487510667137448</c:v>
                </c:pt>
                <c:pt idx="279">
                  <c:v>0.19959098116513541</c:v>
                </c:pt>
                <c:pt idx="280">
                  <c:v>0.17358881201080253</c:v>
                </c:pt>
                <c:pt idx="281">
                  <c:v>0.15371358832526918</c:v>
                </c:pt>
                <c:pt idx="282">
                  <c:v>0.15668004536483338</c:v>
                </c:pt>
                <c:pt idx="283">
                  <c:v>0.15414812336757042</c:v>
                </c:pt>
                <c:pt idx="284">
                  <c:v>0.15349025653305887</c:v>
                </c:pt>
                <c:pt idx="285">
                  <c:v>0.14786009434512454</c:v>
                </c:pt>
                <c:pt idx="286">
                  <c:v>0.14071800682788557</c:v>
                </c:pt>
                <c:pt idx="287">
                  <c:v>0.13684644211145444</c:v>
                </c:pt>
                <c:pt idx="288">
                  <c:v>0.13600894902371355</c:v>
                </c:pt>
                <c:pt idx="289">
                  <c:v>0.13531281631599726</c:v>
                </c:pt>
                <c:pt idx="290">
                  <c:v>0.12098784255749491</c:v>
                </c:pt>
                <c:pt idx="291">
                  <c:v>0.11513973813135651</c:v>
                </c:pt>
                <c:pt idx="292">
                  <c:v>0.10663031088825312</c:v>
                </c:pt>
                <c:pt idx="293">
                  <c:v>0.10620345663740252</c:v>
                </c:pt>
                <c:pt idx="294">
                  <c:v>0.11168194242265748</c:v>
                </c:pt>
                <c:pt idx="295">
                  <c:v>0.1158606835301394</c:v>
                </c:pt>
                <c:pt idx="296">
                  <c:v>0.10793491050055262</c:v>
                </c:pt>
                <c:pt idx="297">
                  <c:v>0.11074376121517936</c:v>
                </c:pt>
                <c:pt idx="298">
                  <c:v>0.11391700463319705</c:v>
                </c:pt>
                <c:pt idx="299">
                  <c:v>0.11372221363696212</c:v>
                </c:pt>
                <c:pt idx="300">
                  <c:v>0.12282529652930989</c:v>
                </c:pt>
                <c:pt idx="301">
                  <c:v>0.1247062885246793</c:v>
                </c:pt>
                <c:pt idx="302">
                  <c:v>0.13158784729782921</c:v>
                </c:pt>
                <c:pt idx="303">
                  <c:v>0.12974458040374215</c:v>
                </c:pt>
                <c:pt idx="304">
                  <c:v>0.13644314117073314</c:v>
                </c:pt>
                <c:pt idx="305">
                  <c:v>0.13971389490974284</c:v>
                </c:pt>
                <c:pt idx="306">
                  <c:v>0.14462788372289659</c:v>
                </c:pt>
                <c:pt idx="307">
                  <c:v>0.14807197418304513</c:v>
                </c:pt>
                <c:pt idx="308">
                  <c:v>0.15981778851195147</c:v>
                </c:pt>
                <c:pt idx="309">
                  <c:v>0.17249350011242962</c:v>
                </c:pt>
                <c:pt idx="310">
                  <c:v>0.18776327916562419</c:v>
                </c:pt>
                <c:pt idx="311">
                  <c:v>0.20465531584435007</c:v>
                </c:pt>
                <c:pt idx="312">
                  <c:v>0.20707723142468334</c:v>
                </c:pt>
                <c:pt idx="313">
                  <c:v>0.20952700452924769</c:v>
                </c:pt>
                <c:pt idx="314">
                  <c:v>0.2019069144477065</c:v>
                </c:pt>
                <c:pt idx="315">
                  <c:v>0.22272601090849004</c:v>
                </c:pt>
                <c:pt idx="316">
                  <c:v>0.23038221729834482</c:v>
                </c:pt>
                <c:pt idx="317">
                  <c:v>0.24554434257049998</c:v>
                </c:pt>
                <c:pt idx="318">
                  <c:v>0.24867185090153987</c:v>
                </c:pt>
                <c:pt idx="319">
                  <c:v>0.26274098280365726</c:v>
                </c:pt>
                <c:pt idx="320">
                  <c:v>0.2800597899236606</c:v>
                </c:pt>
                <c:pt idx="321">
                  <c:v>0.30373578478413399</c:v>
                </c:pt>
                <c:pt idx="322">
                  <c:v>0.31443929215554828</c:v>
                </c:pt>
                <c:pt idx="323">
                  <c:v>0.34420451824318904</c:v>
                </c:pt>
                <c:pt idx="324">
                  <c:v>0.36374871850753465</c:v>
                </c:pt>
                <c:pt idx="325">
                  <c:v>0.37394988609853053</c:v>
                </c:pt>
                <c:pt idx="326">
                  <c:v>0.40020301713487882</c:v>
                </c:pt>
                <c:pt idx="327">
                  <c:v>0.41479274306708486</c:v>
                </c:pt>
                <c:pt idx="328">
                  <c:v>0.43866775773188532</c:v>
                </c:pt>
                <c:pt idx="329">
                  <c:v>0.45295218569821238</c:v>
                </c:pt>
                <c:pt idx="330">
                  <c:v>0.49849849017054765</c:v>
                </c:pt>
                <c:pt idx="331">
                  <c:v>0.48142402758142561</c:v>
                </c:pt>
                <c:pt idx="332">
                  <c:v>0.52570796569820111</c:v>
                </c:pt>
                <c:pt idx="333">
                  <c:v>0.55747900083836122</c:v>
                </c:pt>
                <c:pt idx="334">
                  <c:v>0.58996249834026215</c:v>
                </c:pt>
                <c:pt idx="335">
                  <c:v>0.60400292187982585</c:v>
                </c:pt>
                <c:pt idx="336">
                  <c:v>0.63037998141786755</c:v>
                </c:pt>
                <c:pt idx="337">
                  <c:v>0.64619849225202797</c:v>
                </c:pt>
                <c:pt idx="338">
                  <c:v>0.66586106679088775</c:v>
                </c:pt>
                <c:pt idx="339">
                  <c:v>0.67593427824952623</c:v>
                </c:pt>
                <c:pt idx="340">
                  <c:v>0.68533461879975777</c:v>
                </c:pt>
                <c:pt idx="341">
                  <c:v>0.67413713935116748</c:v>
                </c:pt>
                <c:pt idx="342">
                  <c:v>0.67507635096845131</c:v>
                </c:pt>
                <c:pt idx="343">
                  <c:v>0.71476021406649137</c:v>
                </c:pt>
                <c:pt idx="344">
                  <c:v>0.73202373461277837</c:v>
                </c:pt>
                <c:pt idx="345">
                  <c:v>0.75270297367771011</c:v>
                </c:pt>
                <c:pt idx="346">
                  <c:v>0.77623333744912437</c:v>
                </c:pt>
                <c:pt idx="347">
                  <c:v>0.78155738220472626</c:v>
                </c:pt>
                <c:pt idx="348">
                  <c:v>0.77887763443483737</c:v>
                </c:pt>
                <c:pt idx="349">
                  <c:v>0.80304776366132324</c:v>
                </c:pt>
                <c:pt idx="350">
                  <c:v>0.81848355616956103</c:v>
                </c:pt>
                <c:pt idx="351">
                  <c:v>0.82956340541330398</c:v>
                </c:pt>
                <c:pt idx="352">
                  <c:v>0.86190451821243974</c:v>
                </c:pt>
                <c:pt idx="353">
                  <c:v>0.8511398266313267</c:v>
                </c:pt>
                <c:pt idx="354">
                  <c:v>0.87026641890515899</c:v>
                </c:pt>
                <c:pt idx="355">
                  <c:v>0.87535473961783228</c:v>
                </c:pt>
                <c:pt idx="356">
                  <c:v>0.90430395746116499</c:v>
                </c:pt>
                <c:pt idx="357">
                  <c:v>0.90809083298029813</c:v>
                </c:pt>
                <c:pt idx="358">
                  <c:v>0.91238721134370071</c:v>
                </c:pt>
                <c:pt idx="359">
                  <c:v>0.92445718982844172</c:v>
                </c:pt>
                <c:pt idx="360">
                  <c:v>0.92297673061458041</c:v>
                </c:pt>
                <c:pt idx="361">
                  <c:v>0.9121177566380434</c:v>
                </c:pt>
                <c:pt idx="362">
                  <c:v>0.91272298461354351</c:v>
                </c:pt>
                <c:pt idx="363">
                  <c:v>0.92577061535168781</c:v>
                </c:pt>
                <c:pt idx="364">
                  <c:v>0.92489640527905947</c:v>
                </c:pt>
                <c:pt idx="365">
                  <c:v>0.94405943743444709</c:v>
                </c:pt>
                <c:pt idx="366">
                  <c:v>0.93908900553923236</c:v>
                </c:pt>
                <c:pt idx="367">
                  <c:v>0.96481895100410875</c:v>
                </c:pt>
                <c:pt idx="368">
                  <c:v>0.96819274508767239</c:v>
                </c:pt>
                <c:pt idx="369">
                  <c:v>0.97504677493074399</c:v>
                </c:pt>
                <c:pt idx="370">
                  <c:v>0.98394735371278974</c:v>
                </c:pt>
                <c:pt idx="371">
                  <c:v>0.98383247402624241</c:v>
                </c:pt>
                <c:pt idx="372">
                  <c:v>0.98426416999164601</c:v>
                </c:pt>
                <c:pt idx="373">
                  <c:v>0.97493349845354416</c:v>
                </c:pt>
                <c:pt idx="374">
                  <c:v>0.95722701765648188</c:v>
                </c:pt>
                <c:pt idx="375">
                  <c:v>0.95970948900363784</c:v>
                </c:pt>
                <c:pt idx="376">
                  <c:v>0.93959582470873826</c:v>
                </c:pt>
                <c:pt idx="377">
                  <c:v>0.92459003884831381</c:v>
                </c:pt>
                <c:pt idx="378">
                  <c:v>0.93656070675670333</c:v>
                </c:pt>
                <c:pt idx="379">
                  <c:v>0.93527295309715419</c:v>
                </c:pt>
                <c:pt idx="380">
                  <c:v>0.938837146077241</c:v>
                </c:pt>
                <c:pt idx="381">
                  <c:v>0.92240115839300185</c:v>
                </c:pt>
                <c:pt idx="382">
                  <c:v>0.92083330450097478</c:v>
                </c:pt>
                <c:pt idx="383">
                  <c:v>0.89078211021132636</c:v>
                </c:pt>
                <c:pt idx="384">
                  <c:v>0.92135585753950222</c:v>
                </c:pt>
                <c:pt idx="385">
                  <c:v>0.87080732451882925</c:v>
                </c:pt>
                <c:pt idx="386">
                  <c:v>0.84554821014176507</c:v>
                </c:pt>
                <c:pt idx="387">
                  <c:v>0.81025810344932425</c:v>
                </c:pt>
                <c:pt idx="388">
                  <c:v>0.79542254016457847</c:v>
                </c:pt>
                <c:pt idx="389">
                  <c:v>0.76178402669026246</c:v>
                </c:pt>
                <c:pt idx="390">
                  <c:v>0.73924031808592849</c:v>
                </c:pt>
                <c:pt idx="391">
                  <c:v>0.70489633887381187</c:v>
                </c:pt>
                <c:pt idx="392">
                  <c:v>0.68983024262952042</c:v>
                </c:pt>
                <c:pt idx="393">
                  <c:v>0.68182540889997756</c:v>
                </c:pt>
                <c:pt idx="394">
                  <c:v>0.70439069802341459</c:v>
                </c:pt>
                <c:pt idx="395">
                  <c:v>0.70463788025102547</c:v>
                </c:pt>
                <c:pt idx="396">
                  <c:v>0.68803760376692213</c:v>
                </c:pt>
                <c:pt idx="397">
                  <c:v>0.67400249909268306</c:v>
                </c:pt>
                <c:pt idx="398">
                  <c:v>0.67124873127839568</c:v>
                </c:pt>
                <c:pt idx="399">
                  <c:v>0.64502218494678998</c:v>
                </c:pt>
                <c:pt idx="400">
                  <c:v>0.63436224273218966</c:v>
                </c:pt>
                <c:pt idx="401">
                  <c:v>0.63188085510195868</c:v>
                </c:pt>
                <c:pt idx="402">
                  <c:v>0.62430625530938877</c:v>
                </c:pt>
                <c:pt idx="403">
                  <c:v>0.61391722121131931</c:v>
                </c:pt>
                <c:pt idx="404">
                  <c:v>0.61273399580064314</c:v>
                </c:pt>
                <c:pt idx="405">
                  <c:v>0.57877602167075948</c:v>
                </c:pt>
                <c:pt idx="406">
                  <c:v>0.58013960446584301</c:v>
                </c:pt>
                <c:pt idx="407">
                  <c:v>0.57030004658296241</c:v>
                </c:pt>
                <c:pt idx="408">
                  <c:v>0.57228684342198199</c:v>
                </c:pt>
                <c:pt idx="409">
                  <c:v>0.54978562721068847</c:v>
                </c:pt>
                <c:pt idx="410">
                  <c:v>0.53348257645552977</c:v>
                </c:pt>
                <c:pt idx="411">
                  <c:v>0.53293803462691081</c:v>
                </c:pt>
                <c:pt idx="412">
                  <c:v>0.52411674253419216</c:v>
                </c:pt>
                <c:pt idx="413">
                  <c:v>0.52005801283473385</c:v>
                </c:pt>
                <c:pt idx="414">
                  <c:v>0.50506882939001629</c:v>
                </c:pt>
                <c:pt idx="415">
                  <c:v>0.49440885252184502</c:v>
                </c:pt>
                <c:pt idx="416">
                  <c:v>0.47833218596666094</c:v>
                </c:pt>
                <c:pt idx="417">
                  <c:v>0.47134668714783878</c:v>
                </c:pt>
                <c:pt idx="418">
                  <c:v>0.44862256409677875</c:v>
                </c:pt>
                <c:pt idx="419">
                  <c:v>0.44439037694466088</c:v>
                </c:pt>
                <c:pt idx="420">
                  <c:v>0.43328652402690726</c:v>
                </c:pt>
                <c:pt idx="421">
                  <c:v>0.42371408617240075</c:v>
                </c:pt>
                <c:pt idx="422">
                  <c:v>0.41733583673269686</c:v>
                </c:pt>
                <c:pt idx="423">
                  <c:v>0.4052461392527501</c:v>
                </c:pt>
                <c:pt idx="424">
                  <c:v>0.40577603722871314</c:v>
                </c:pt>
                <c:pt idx="425">
                  <c:v>0.39746821450759467</c:v>
                </c:pt>
                <c:pt idx="426">
                  <c:v>0.39934390886862342</c:v>
                </c:pt>
                <c:pt idx="427">
                  <c:v>0.40003257694040517</c:v>
                </c:pt>
                <c:pt idx="428">
                  <c:v>0.38786040846113806</c:v>
                </c:pt>
                <c:pt idx="429">
                  <c:v>0.37652111299426588</c:v>
                </c:pt>
                <c:pt idx="430">
                  <c:v>0.36408893216479699</c:v>
                </c:pt>
                <c:pt idx="431">
                  <c:v>0.3397984446532239</c:v>
                </c:pt>
                <c:pt idx="432">
                  <c:v>0.30705357293838598</c:v>
                </c:pt>
                <c:pt idx="433">
                  <c:v>0.2833862614549118</c:v>
                </c:pt>
                <c:pt idx="434">
                  <c:v>0.27771916990570056</c:v>
                </c:pt>
                <c:pt idx="435">
                  <c:v>0.26175173853238326</c:v>
                </c:pt>
                <c:pt idx="436">
                  <c:v>0.24794692106426072</c:v>
                </c:pt>
                <c:pt idx="437">
                  <c:v>0.23856557970994055</c:v>
                </c:pt>
                <c:pt idx="438">
                  <c:v>0.2428437149153925</c:v>
                </c:pt>
                <c:pt idx="439">
                  <c:v>0.24476287650043027</c:v>
                </c:pt>
                <c:pt idx="440">
                  <c:v>0.2440079430834772</c:v>
                </c:pt>
                <c:pt idx="441">
                  <c:v>0.24782394438282396</c:v>
                </c:pt>
                <c:pt idx="442">
                  <c:v>0.23575451521253729</c:v>
                </c:pt>
                <c:pt idx="443">
                  <c:v>0.25387726248521847</c:v>
                </c:pt>
                <c:pt idx="444">
                  <c:v>0.26153533525907818</c:v>
                </c:pt>
                <c:pt idx="445">
                  <c:v>0.26355135824750286</c:v>
                </c:pt>
                <c:pt idx="446">
                  <c:v>0.24891175612219216</c:v>
                </c:pt>
                <c:pt idx="447">
                  <c:v>0.24286173598276484</c:v>
                </c:pt>
                <c:pt idx="448">
                  <c:v>0.23857514025647894</c:v>
                </c:pt>
                <c:pt idx="449">
                  <c:v>0.23121146001328147</c:v>
                </c:pt>
                <c:pt idx="450">
                  <c:v>0.23227225798151502</c:v>
                </c:pt>
                <c:pt idx="451">
                  <c:v>0.22551757432467942</c:v>
                </c:pt>
                <c:pt idx="452">
                  <c:v>0.23153669175859418</c:v>
                </c:pt>
                <c:pt idx="453">
                  <c:v>0.23017695718019465</c:v>
                </c:pt>
                <c:pt idx="454">
                  <c:v>0.22843263082335455</c:v>
                </c:pt>
                <c:pt idx="455">
                  <c:v>0.23192451537960532</c:v>
                </c:pt>
                <c:pt idx="456">
                  <c:v>0.23695892248253406</c:v>
                </c:pt>
                <c:pt idx="457">
                  <c:v>0.23100413482962193</c:v>
                </c:pt>
                <c:pt idx="458">
                  <c:v>0.22740594290544114</c:v>
                </c:pt>
                <c:pt idx="459">
                  <c:v>0.22832541690053318</c:v>
                </c:pt>
                <c:pt idx="460">
                  <c:v>0.2278213560601855</c:v>
                </c:pt>
                <c:pt idx="461">
                  <c:v>0.2162839053716348</c:v>
                </c:pt>
                <c:pt idx="462">
                  <c:v>0.21000995549119683</c:v>
                </c:pt>
                <c:pt idx="463">
                  <c:v>0.21587621892654055</c:v>
                </c:pt>
                <c:pt idx="464">
                  <c:v>0.20636227295984907</c:v>
                </c:pt>
                <c:pt idx="465">
                  <c:v>0.2068986858376208</c:v>
                </c:pt>
                <c:pt idx="466">
                  <c:v>0.19980172937363913</c:v>
                </c:pt>
                <c:pt idx="467">
                  <c:v>0.20897374976714522</c:v>
                </c:pt>
                <c:pt idx="468">
                  <c:v>0.20442167316501467</c:v>
                </c:pt>
                <c:pt idx="469">
                  <c:v>0.21465449132271164</c:v>
                </c:pt>
                <c:pt idx="470">
                  <c:v>0.19808488479116965</c:v>
                </c:pt>
                <c:pt idx="471">
                  <c:v>0.20841399508628375</c:v>
                </c:pt>
                <c:pt idx="472">
                  <c:v>0.21206062852241031</c:v>
                </c:pt>
                <c:pt idx="473">
                  <c:v>0.20725083274218919</c:v>
                </c:pt>
                <c:pt idx="474">
                  <c:v>0.20952088260833968</c:v>
                </c:pt>
                <c:pt idx="475">
                  <c:v>0.2087130433122357</c:v>
                </c:pt>
                <c:pt idx="476">
                  <c:v>0.21035298899984234</c:v>
                </c:pt>
                <c:pt idx="477">
                  <c:v>0.20769230334115879</c:v>
                </c:pt>
                <c:pt idx="478">
                  <c:v>0.21836321468912975</c:v>
                </c:pt>
                <c:pt idx="479">
                  <c:v>0.21267973749655419</c:v>
                </c:pt>
                <c:pt idx="480">
                  <c:v>0.1944309977745457</c:v>
                </c:pt>
                <c:pt idx="481">
                  <c:v>0.22742124837502697</c:v>
                </c:pt>
                <c:pt idx="482">
                  <c:v>0.21634029427370607</c:v>
                </c:pt>
                <c:pt idx="483">
                  <c:v>0.22815558221644536</c:v>
                </c:pt>
                <c:pt idx="484">
                  <c:v>0.22673141422352047</c:v>
                </c:pt>
                <c:pt idx="485">
                  <c:v>0.23973523911745526</c:v>
                </c:pt>
                <c:pt idx="486">
                  <c:v>0.24871380954082459</c:v>
                </c:pt>
                <c:pt idx="487">
                  <c:v>0.25494677542410465</c:v>
                </c:pt>
                <c:pt idx="488">
                  <c:v>0.25917873988457274</c:v>
                </c:pt>
                <c:pt idx="489">
                  <c:v>0.2698534747430974</c:v>
                </c:pt>
                <c:pt idx="490">
                  <c:v>0.26813404152378173</c:v>
                </c:pt>
                <c:pt idx="491">
                  <c:v>0.28098028874749714</c:v>
                </c:pt>
                <c:pt idx="492">
                  <c:v>0.27721035503599289</c:v>
                </c:pt>
                <c:pt idx="493">
                  <c:v>0.27754521239360447</c:v>
                </c:pt>
                <c:pt idx="494">
                  <c:v>0.27481899008640071</c:v>
                </c:pt>
                <c:pt idx="495">
                  <c:v>0.30286002513773563</c:v>
                </c:pt>
                <c:pt idx="496">
                  <c:v>0.29851495081518648</c:v>
                </c:pt>
                <c:pt idx="497">
                  <c:v>0.30358698515496219</c:v>
                </c:pt>
                <c:pt idx="498">
                  <c:v>0.30909832900758055</c:v>
                </c:pt>
                <c:pt idx="499">
                  <c:v>0.32146270493127993</c:v>
                </c:pt>
                <c:pt idx="500">
                  <c:v>0.32881836032708567</c:v>
                </c:pt>
                <c:pt idx="501">
                  <c:v>0.32836863225793772</c:v>
                </c:pt>
                <c:pt idx="502">
                  <c:v>0.33697452090988944</c:v>
                </c:pt>
                <c:pt idx="503">
                  <c:v>0.33345042187665586</c:v>
                </c:pt>
                <c:pt idx="504">
                  <c:v>0.34036363636363637</c:v>
                </c:pt>
                <c:pt idx="505">
                  <c:v>0.33472975001481231</c:v>
                </c:pt>
                <c:pt idx="506">
                  <c:v>0.33784045553281911</c:v>
                </c:pt>
                <c:pt idx="507">
                  <c:v>0.34400703814456174</c:v>
                </c:pt>
                <c:pt idx="508">
                  <c:v>0.34887591686458541</c:v>
                </c:pt>
                <c:pt idx="509">
                  <c:v>0.34541670740629604</c:v>
                </c:pt>
                <c:pt idx="510">
                  <c:v>0.34559505679392893</c:v>
                </c:pt>
                <c:pt idx="511">
                  <c:v>0.35754821919993285</c:v>
                </c:pt>
                <c:pt idx="512">
                  <c:v>0.35979745371146982</c:v>
                </c:pt>
                <c:pt idx="513">
                  <c:v>0.36436571481580166</c:v>
                </c:pt>
                <c:pt idx="514">
                  <c:v>0.365547014888922</c:v>
                </c:pt>
                <c:pt idx="515">
                  <c:v>0.37785987951091127</c:v>
                </c:pt>
                <c:pt idx="516">
                  <c:v>0.38062332091313084</c:v>
                </c:pt>
                <c:pt idx="517">
                  <c:v>0.39682648023051759</c:v>
                </c:pt>
                <c:pt idx="518">
                  <c:v>0.3916513830901619</c:v>
                </c:pt>
                <c:pt idx="519">
                  <c:v>0.40533493842059021</c:v>
                </c:pt>
              </c:numCache>
            </c:numRef>
          </c:val>
          <c:smooth val="0"/>
          <c:extLst>
            <c:ext xmlns:c16="http://schemas.microsoft.com/office/drawing/2014/chart" uri="{C3380CC4-5D6E-409C-BE32-E72D297353CC}">
              <c16:uniqueId val="{00000000-2EC8-4D20-B7F9-FD9C7C48143C}"/>
            </c:ext>
          </c:extLst>
        </c:ser>
        <c:dLbls>
          <c:showLegendKey val="0"/>
          <c:showVal val="0"/>
          <c:showCatName val="0"/>
          <c:showSerName val="0"/>
          <c:showPercent val="0"/>
          <c:showBubbleSize val="0"/>
        </c:dLbls>
        <c:marker val="1"/>
        <c:smooth val="0"/>
        <c:axId val="1345601135"/>
        <c:axId val="1345604047"/>
      </c:lineChart>
      <c:lineChart>
        <c:grouping val="standard"/>
        <c:varyColors val="0"/>
        <c:ser>
          <c:idx val="0"/>
          <c:order val="0"/>
          <c:tx>
            <c:strRef>
              <c:f>Credit!$T$1:$T$54</c:f>
              <c:strCache>
                <c:ptCount val="54"/>
                <c:pt idx="0">
                  <c:v>Tüketici YoY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Credit!$B$55:$B$576</c:f>
              <c:numCache>
                <c:formatCode>m/d/yyyy</c:formatCode>
                <c:ptCount val="522"/>
                <c:pt idx="0">
                  <c:v>42369</c:v>
                </c:pt>
                <c:pt idx="1">
                  <c:v>42377</c:v>
                </c:pt>
                <c:pt idx="2">
                  <c:v>42384</c:v>
                </c:pt>
                <c:pt idx="3">
                  <c:v>42391</c:v>
                </c:pt>
                <c:pt idx="4">
                  <c:v>42398</c:v>
                </c:pt>
                <c:pt idx="5">
                  <c:v>42405</c:v>
                </c:pt>
                <c:pt idx="6">
                  <c:v>42412</c:v>
                </c:pt>
                <c:pt idx="7">
                  <c:v>42419</c:v>
                </c:pt>
                <c:pt idx="8">
                  <c:v>42426</c:v>
                </c:pt>
                <c:pt idx="9">
                  <c:v>42433</c:v>
                </c:pt>
                <c:pt idx="10">
                  <c:v>42440</c:v>
                </c:pt>
                <c:pt idx="11">
                  <c:v>42447</c:v>
                </c:pt>
                <c:pt idx="12">
                  <c:v>42454</c:v>
                </c:pt>
                <c:pt idx="13">
                  <c:v>42461</c:v>
                </c:pt>
                <c:pt idx="14">
                  <c:v>42468</c:v>
                </c:pt>
                <c:pt idx="15">
                  <c:v>42475</c:v>
                </c:pt>
                <c:pt idx="16">
                  <c:v>42482</c:v>
                </c:pt>
                <c:pt idx="17">
                  <c:v>42489</c:v>
                </c:pt>
                <c:pt idx="18">
                  <c:v>42496</c:v>
                </c:pt>
                <c:pt idx="19">
                  <c:v>42503</c:v>
                </c:pt>
                <c:pt idx="20">
                  <c:v>42510</c:v>
                </c:pt>
                <c:pt idx="21">
                  <c:v>42517</c:v>
                </c:pt>
                <c:pt idx="22">
                  <c:v>42524</c:v>
                </c:pt>
                <c:pt idx="23">
                  <c:v>42531</c:v>
                </c:pt>
                <c:pt idx="24">
                  <c:v>42538</c:v>
                </c:pt>
                <c:pt idx="25">
                  <c:v>42545</c:v>
                </c:pt>
                <c:pt idx="26">
                  <c:v>42552</c:v>
                </c:pt>
                <c:pt idx="27">
                  <c:v>42559</c:v>
                </c:pt>
                <c:pt idx="28">
                  <c:v>42566</c:v>
                </c:pt>
                <c:pt idx="29">
                  <c:v>42573</c:v>
                </c:pt>
                <c:pt idx="30">
                  <c:v>42580</c:v>
                </c:pt>
                <c:pt idx="31">
                  <c:v>42587</c:v>
                </c:pt>
                <c:pt idx="32">
                  <c:v>42594</c:v>
                </c:pt>
                <c:pt idx="33">
                  <c:v>42601</c:v>
                </c:pt>
                <c:pt idx="34">
                  <c:v>42608</c:v>
                </c:pt>
                <c:pt idx="35">
                  <c:v>42615</c:v>
                </c:pt>
                <c:pt idx="36">
                  <c:v>42622</c:v>
                </c:pt>
                <c:pt idx="37">
                  <c:v>42629</c:v>
                </c:pt>
                <c:pt idx="38">
                  <c:v>42636</c:v>
                </c:pt>
                <c:pt idx="39">
                  <c:v>42643</c:v>
                </c:pt>
                <c:pt idx="40">
                  <c:v>42650</c:v>
                </c:pt>
                <c:pt idx="41">
                  <c:v>42657</c:v>
                </c:pt>
                <c:pt idx="42">
                  <c:v>42664</c:v>
                </c:pt>
                <c:pt idx="43">
                  <c:v>42671</c:v>
                </c:pt>
                <c:pt idx="44">
                  <c:v>42678</c:v>
                </c:pt>
                <c:pt idx="45">
                  <c:v>42685</c:v>
                </c:pt>
                <c:pt idx="46">
                  <c:v>42692</c:v>
                </c:pt>
                <c:pt idx="47">
                  <c:v>42699</c:v>
                </c:pt>
                <c:pt idx="48">
                  <c:v>42706</c:v>
                </c:pt>
                <c:pt idx="49">
                  <c:v>42713</c:v>
                </c:pt>
                <c:pt idx="50">
                  <c:v>42720</c:v>
                </c:pt>
                <c:pt idx="51">
                  <c:v>42727</c:v>
                </c:pt>
                <c:pt idx="52">
                  <c:v>42734</c:v>
                </c:pt>
                <c:pt idx="53">
                  <c:v>42741</c:v>
                </c:pt>
                <c:pt idx="54">
                  <c:v>42748</c:v>
                </c:pt>
                <c:pt idx="55">
                  <c:v>42755</c:v>
                </c:pt>
                <c:pt idx="56">
                  <c:v>42762</c:v>
                </c:pt>
                <c:pt idx="57">
                  <c:v>42769</c:v>
                </c:pt>
                <c:pt idx="58">
                  <c:v>42776</c:v>
                </c:pt>
                <c:pt idx="59">
                  <c:v>42783</c:v>
                </c:pt>
                <c:pt idx="60">
                  <c:v>42790</c:v>
                </c:pt>
                <c:pt idx="61">
                  <c:v>42797</c:v>
                </c:pt>
                <c:pt idx="62">
                  <c:v>42804</c:v>
                </c:pt>
                <c:pt idx="63">
                  <c:v>42811</c:v>
                </c:pt>
                <c:pt idx="64">
                  <c:v>42818</c:v>
                </c:pt>
                <c:pt idx="65">
                  <c:v>42825</c:v>
                </c:pt>
                <c:pt idx="66">
                  <c:v>42832</c:v>
                </c:pt>
                <c:pt idx="67">
                  <c:v>42839</c:v>
                </c:pt>
                <c:pt idx="68">
                  <c:v>42846</c:v>
                </c:pt>
                <c:pt idx="69">
                  <c:v>42853</c:v>
                </c:pt>
                <c:pt idx="70">
                  <c:v>42860</c:v>
                </c:pt>
                <c:pt idx="71">
                  <c:v>42867</c:v>
                </c:pt>
                <c:pt idx="72">
                  <c:v>42873</c:v>
                </c:pt>
                <c:pt idx="73">
                  <c:v>42881</c:v>
                </c:pt>
                <c:pt idx="74">
                  <c:v>42888</c:v>
                </c:pt>
                <c:pt idx="75">
                  <c:v>42895</c:v>
                </c:pt>
                <c:pt idx="76">
                  <c:v>42902</c:v>
                </c:pt>
                <c:pt idx="77">
                  <c:v>42909</c:v>
                </c:pt>
                <c:pt idx="78">
                  <c:v>42916</c:v>
                </c:pt>
                <c:pt idx="79">
                  <c:v>42923</c:v>
                </c:pt>
                <c:pt idx="80">
                  <c:v>42930</c:v>
                </c:pt>
                <c:pt idx="81">
                  <c:v>42937</c:v>
                </c:pt>
                <c:pt idx="82">
                  <c:v>42944</c:v>
                </c:pt>
                <c:pt idx="83">
                  <c:v>42951</c:v>
                </c:pt>
                <c:pt idx="84">
                  <c:v>42958</c:v>
                </c:pt>
                <c:pt idx="85">
                  <c:v>42965</c:v>
                </c:pt>
                <c:pt idx="86">
                  <c:v>42972</c:v>
                </c:pt>
                <c:pt idx="87">
                  <c:v>42978</c:v>
                </c:pt>
                <c:pt idx="88">
                  <c:v>42986</c:v>
                </c:pt>
                <c:pt idx="89">
                  <c:v>42993</c:v>
                </c:pt>
                <c:pt idx="90">
                  <c:v>43000</c:v>
                </c:pt>
                <c:pt idx="91">
                  <c:v>43007</c:v>
                </c:pt>
                <c:pt idx="92">
                  <c:v>43014</c:v>
                </c:pt>
                <c:pt idx="93">
                  <c:v>43021</c:v>
                </c:pt>
                <c:pt idx="94">
                  <c:v>43028</c:v>
                </c:pt>
                <c:pt idx="95">
                  <c:v>43035</c:v>
                </c:pt>
                <c:pt idx="96">
                  <c:v>43042</c:v>
                </c:pt>
                <c:pt idx="97">
                  <c:v>43049</c:v>
                </c:pt>
                <c:pt idx="98">
                  <c:v>43056</c:v>
                </c:pt>
                <c:pt idx="99">
                  <c:v>43063</c:v>
                </c:pt>
                <c:pt idx="100">
                  <c:v>43070</c:v>
                </c:pt>
                <c:pt idx="101">
                  <c:v>43077</c:v>
                </c:pt>
                <c:pt idx="102">
                  <c:v>43084</c:v>
                </c:pt>
                <c:pt idx="103">
                  <c:v>43091</c:v>
                </c:pt>
                <c:pt idx="104">
                  <c:v>43098</c:v>
                </c:pt>
                <c:pt idx="105">
                  <c:v>43105</c:v>
                </c:pt>
                <c:pt idx="106">
                  <c:v>43112</c:v>
                </c:pt>
                <c:pt idx="107">
                  <c:v>43119</c:v>
                </c:pt>
                <c:pt idx="108">
                  <c:v>43126</c:v>
                </c:pt>
                <c:pt idx="109">
                  <c:v>43133</c:v>
                </c:pt>
                <c:pt idx="110">
                  <c:v>43140</c:v>
                </c:pt>
                <c:pt idx="111">
                  <c:v>43147</c:v>
                </c:pt>
                <c:pt idx="112">
                  <c:v>43154</c:v>
                </c:pt>
                <c:pt idx="113">
                  <c:v>43161</c:v>
                </c:pt>
                <c:pt idx="114">
                  <c:v>43168</c:v>
                </c:pt>
                <c:pt idx="115">
                  <c:v>43175</c:v>
                </c:pt>
                <c:pt idx="116">
                  <c:v>43182</c:v>
                </c:pt>
                <c:pt idx="117">
                  <c:v>43189</c:v>
                </c:pt>
                <c:pt idx="118">
                  <c:v>43196</c:v>
                </c:pt>
                <c:pt idx="119">
                  <c:v>43203</c:v>
                </c:pt>
                <c:pt idx="120">
                  <c:v>43210</c:v>
                </c:pt>
                <c:pt idx="121">
                  <c:v>43217</c:v>
                </c:pt>
                <c:pt idx="122">
                  <c:v>43224</c:v>
                </c:pt>
                <c:pt idx="123">
                  <c:v>43231</c:v>
                </c:pt>
                <c:pt idx="124">
                  <c:v>43238</c:v>
                </c:pt>
                <c:pt idx="125">
                  <c:v>43245</c:v>
                </c:pt>
                <c:pt idx="126">
                  <c:v>43252</c:v>
                </c:pt>
                <c:pt idx="127">
                  <c:v>43259</c:v>
                </c:pt>
                <c:pt idx="128">
                  <c:v>43265</c:v>
                </c:pt>
                <c:pt idx="129">
                  <c:v>43273</c:v>
                </c:pt>
                <c:pt idx="130">
                  <c:v>43280</c:v>
                </c:pt>
                <c:pt idx="131">
                  <c:v>43287</c:v>
                </c:pt>
                <c:pt idx="132">
                  <c:v>43294</c:v>
                </c:pt>
                <c:pt idx="133">
                  <c:v>43301</c:v>
                </c:pt>
                <c:pt idx="134">
                  <c:v>43308</c:v>
                </c:pt>
                <c:pt idx="135">
                  <c:v>43315</c:v>
                </c:pt>
                <c:pt idx="136">
                  <c:v>43322</c:v>
                </c:pt>
                <c:pt idx="137">
                  <c:v>43329</c:v>
                </c:pt>
                <c:pt idx="138">
                  <c:v>43332</c:v>
                </c:pt>
                <c:pt idx="139">
                  <c:v>43343</c:v>
                </c:pt>
                <c:pt idx="140">
                  <c:v>43350</c:v>
                </c:pt>
                <c:pt idx="141">
                  <c:v>43357</c:v>
                </c:pt>
                <c:pt idx="142">
                  <c:v>43364</c:v>
                </c:pt>
                <c:pt idx="143">
                  <c:v>43371</c:v>
                </c:pt>
                <c:pt idx="144">
                  <c:v>43378</c:v>
                </c:pt>
                <c:pt idx="145">
                  <c:v>43385</c:v>
                </c:pt>
                <c:pt idx="146">
                  <c:v>43392</c:v>
                </c:pt>
                <c:pt idx="147">
                  <c:v>43399</c:v>
                </c:pt>
                <c:pt idx="148">
                  <c:v>43406</c:v>
                </c:pt>
                <c:pt idx="149">
                  <c:v>43413</c:v>
                </c:pt>
                <c:pt idx="150">
                  <c:v>43420</c:v>
                </c:pt>
                <c:pt idx="151">
                  <c:v>43427</c:v>
                </c:pt>
                <c:pt idx="152">
                  <c:v>43434</c:v>
                </c:pt>
                <c:pt idx="153">
                  <c:v>43441</c:v>
                </c:pt>
                <c:pt idx="154">
                  <c:v>43448</c:v>
                </c:pt>
                <c:pt idx="155">
                  <c:v>43455</c:v>
                </c:pt>
                <c:pt idx="156">
                  <c:v>43462</c:v>
                </c:pt>
                <c:pt idx="157">
                  <c:v>43469</c:v>
                </c:pt>
                <c:pt idx="158">
                  <c:v>43476</c:v>
                </c:pt>
                <c:pt idx="159">
                  <c:v>43483</c:v>
                </c:pt>
                <c:pt idx="160">
                  <c:v>43490</c:v>
                </c:pt>
                <c:pt idx="161">
                  <c:v>43497</c:v>
                </c:pt>
                <c:pt idx="162">
                  <c:v>43504</c:v>
                </c:pt>
                <c:pt idx="163">
                  <c:v>43511</c:v>
                </c:pt>
                <c:pt idx="164">
                  <c:v>43518</c:v>
                </c:pt>
                <c:pt idx="165">
                  <c:v>43525</c:v>
                </c:pt>
                <c:pt idx="166">
                  <c:v>43532</c:v>
                </c:pt>
                <c:pt idx="167">
                  <c:v>43539</c:v>
                </c:pt>
                <c:pt idx="168">
                  <c:v>43546</c:v>
                </c:pt>
                <c:pt idx="169">
                  <c:v>43553</c:v>
                </c:pt>
                <c:pt idx="170">
                  <c:v>43560</c:v>
                </c:pt>
                <c:pt idx="171">
                  <c:v>43567</c:v>
                </c:pt>
                <c:pt idx="172">
                  <c:v>43574</c:v>
                </c:pt>
                <c:pt idx="173">
                  <c:v>43581</c:v>
                </c:pt>
                <c:pt idx="174">
                  <c:v>43588</c:v>
                </c:pt>
                <c:pt idx="175">
                  <c:v>43595</c:v>
                </c:pt>
                <c:pt idx="176">
                  <c:v>43602</c:v>
                </c:pt>
                <c:pt idx="177">
                  <c:v>43609</c:v>
                </c:pt>
                <c:pt idx="178">
                  <c:v>43616</c:v>
                </c:pt>
                <c:pt idx="179">
                  <c:v>43623</c:v>
                </c:pt>
                <c:pt idx="180">
                  <c:v>43630</c:v>
                </c:pt>
                <c:pt idx="181">
                  <c:v>43637</c:v>
                </c:pt>
                <c:pt idx="182">
                  <c:v>43644</c:v>
                </c:pt>
                <c:pt idx="183">
                  <c:v>43651</c:v>
                </c:pt>
                <c:pt idx="184">
                  <c:v>43658</c:v>
                </c:pt>
                <c:pt idx="185">
                  <c:v>43665</c:v>
                </c:pt>
                <c:pt idx="186">
                  <c:v>43672</c:v>
                </c:pt>
                <c:pt idx="187">
                  <c:v>43679</c:v>
                </c:pt>
                <c:pt idx="188">
                  <c:v>43686</c:v>
                </c:pt>
                <c:pt idx="189">
                  <c:v>43693</c:v>
                </c:pt>
                <c:pt idx="190">
                  <c:v>43700</c:v>
                </c:pt>
                <c:pt idx="191">
                  <c:v>43706</c:v>
                </c:pt>
                <c:pt idx="192">
                  <c:v>43714</c:v>
                </c:pt>
                <c:pt idx="193">
                  <c:v>43721</c:v>
                </c:pt>
                <c:pt idx="194">
                  <c:v>43728</c:v>
                </c:pt>
                <c:pt idx="195">
                  <c:v>43735</c:v>
                </c:pt>
                <c:pt idx="196">
                  <c:v>43742</c:v>
                </c:pt>
                <c:pt idx="197">
                  <c:v>43749</c:v>
                </c:pt>
                <c:pt idx="198">
                  <c:v>43756</c:v>
                </c:pt>
                <c:pt idx="199">
                  <c:v>43763</c:v>
                </c:pt>
                <c:pt idx="200">
                  <c:v>43770</c:v>
                </c:pt>
                <c:pt idx="201">
                  <c:v>43777</c:v>
                </c:pt>
                <c:pt idx="202">
                  <c:v>43784</c:v>
                </c:pt>
                <c:pt idx="203">
                  <c:v>43791</c:v>
                </c:pt>
                <c:pt idx="204">
                  <c:v>43798</c:v>
                </c:pt>
                <c:pt idx="205">
                  <c:v>43805</c:v>
                </c:pt>
                <c:pt idx="206">
                  <c:v>43812</c:v>
                </c:pt>
                <c:pt idx="207">
                  <c:v>43819</c:v>
                </c:pt>
                <c:pt idx="208">
                  <c:v>43826</c:v>
                </c:pt>
                <c:pt idx="209">
                  <c:v>43833</c:v>
                </c:pt>
                <c:pt idx="210">
                  <c:v>43840</c:v>
                </c:pt>
                <c:pt idx="211">
                  <c:v>43847</c:v>
                </c:pt>
                <c:pt idx="212">
                  <c:v>43854</c:v>
                </c:pt>
                <c:pt idx="213">
                  <c:v>43861</c:v>
                </c:pt>
                <c:pt idx="214">
                  <c:v>43868</c:v>
                </c:pt>
                <c:pt idx="215">
                  <c:v>43875</c:v>
                </c:pt>
                <c:pt idx="216">
                  <c:v>43882</c:v>
                </c:pt>
                <c:pt idx="217">
                  <c:v>43889</c:v>
                </c:pt>
                <c:pt idx="218">
                  <c:v>43896</c:v>
                </c:pt>
                <c:pt idx="219">
                  <c:v>43903</c:v>
                </c:pt>
                <c:pt idx="220">
                  <c:v>43910</c:v>
                </c:pt>
                <c:pt idx="221">
                  <c:v>43917</c:v>
                </c:pt>
                <c:pt idx="222">
                  <c:v>43924</c:v>
                </c:pt>
                <c:pt idx="223">
                  <c:v>43931</c:v>
                </c:pt>
                <c:pt idx="224">
                  <c:v>43938</c:v>
                </c:pt>
                <c:pt idx="225">
                  <c:v>43945</c:v>
                </c:pt>
                <c:pt idx="226">
                  <c:v>43951</c:v>
                </c:pt>
                <c:pt idx="227">
                  <c:v>43959</c:v>
                </c:pt>
                <c:pt idx="228">
                  <c:v>43966</c:v>
                </c:pt>
                <c:pt idx="229">
                  <c:v>43973</c:v>
                </c:pt>
                <c:pt idx="230">
                  <c:v>43980</c:v>
                </c:pt>
                <c:pt idx="231">
                  <c:v>43987</c:v>
                </c:pt>
                <c:pt idx="232">
                  <c:v>43994</c:v>
                </c:pt>
                <c:pt idx="233">
                  <c:v>44001</c:v>
                </c:pt>
                <c:pt idx="234">
                  <c:v>44008</c:v>
                </c:pt>
                <c:pt idx="235">
                  <c:v>44015</c:v>
                </c:pt>
                <c:pt idx="236">
                  <c:v>44022</c:v>
                </c:pt>
                <c:pt idx="237">
                  <c:v>44029</c:v>
                </c:pt>
                <c:pt idx="238">
                  <c:v>44036</c:v>
                </c:pt>
                <c:pt idx="239">
                  <c:v>44042</c:v>
                </c:pt>
                <c:pt idx="240">
                  <c:v>44050</c:v>
                </c:pt>
                <c:pt idx="241">
                  <c:v>44057</c:v>
                </c:pt>
                <c:pt idx="242">
                  <c:v>44064</c:v>
                </c:pt>
                <c:pt idx="243">
                  <c:v>44071</c:v>
                </c:pt>
                <c:pt idx="244">
                  <c:v>44078</c:v>
                </c:pt>
                <c:pt idx="245">
                  <c:v>44085</c:v>
                </c:pt>
                <c:pt idx="246">
                  <c:v>44092</c:v>
                </c:pt>
                <c:pt idx="247">
                  <c:v>44099</c:v>
                </c:pt>
                <c:pt idx="248">
                  <c:v>44106</c:v>
                </c:pt>
                <c:pt idx="249">
                  <c:v>44113</c:v>
                </c:pt>
                <c:pt idx="250">
                  <c:v>44120</c:v>
                </c:pt>
                <c:pt idx="251">
                  <c:v>44127</c:v>
                </c:pt>
                <c:pt idx="252">
                  <c:v>44134</c:v>
                </c:pt>
                <c:pt idx="253">
                  <c:v>44141</c:v>
                </c:pt>
                <c:pt idx="254">
                  <c:v>44148</c:v>
                </c:pt>
                <c:pt idx="255">
                  <c:v>44155</c:v>
                </c:pt>
                <c:pt idx="256">
                  <c:v>44162</c:v>
                </c:pt>
                <c:pt idx="257">
                  <c:v>44169</c:v>
                </c:pt>
                <c:pt idx="258">
                  <c:v>44176</c:v>
                </c:pt>
                <c:pt idx="259">
                  <c:v>44183</c:v>
                </c:pt>
                <c:pt idx="260">
                  <c:v>44190</c:v>
                </c:pt>
                <c:pt idx="261">
                  <c:v>44196</c:v>
                </c:pt>
                <c:pt idx="262">
                  <c:v>44204</c:v>
                </c:pt>
                <c:pt idx="263">
                  <c:v>44211</c:v>
                </c:pt>
                <c:pt idx="264">
                  <c:v>44218</c:v>
                </c:pt>
                <c:pt idx="265">
                  <c:v>44225</c:v>
                </c:pt>
                <c:pt idx="266">
                  <c:v>44232</c:v>
                </c:pt>
                <c:pt idx="267">
                  <c:v>44239</c:v>
                </c:pt>
                <c:pt idx="268">
                  <c:v>44246</c:v>
                </c:pt>
                <c:pt idx="269">
                  <c:v>44253</c:v>
                </c:pt>
                <c:pt idx="270">
                  <c:v>44260</c:v>
                </c:pt>
                <c:pt idx="271">
                  <c:v>44267</c:v>
                </c:pt>
                <c:pt idx="272">
                  <c:v>44274</c:v>
                </c:pt>
                <c:pt idx="273">
                  <c:v>44281</c:v>
                </c:pt>
                <c:pt idx="274">
                  <c:v>44288</c:v>
                </c:pt>
                <c:pt idx="275">
                  <c:v>44295</c:v>
                </c:pt>
                <c:pt idx="276">
                  <c:v>44302</c:v>
                </c:pt>
                <c:pt idx="277">
                  <c:v>44308</c:v>
                </c:pt>
                <c:pt idx="278">
                  <c:v>44316</c:v>
                </c:pt>
                <c:pt idx="279">
                  <c:v>44323</c:v>
                </c:pt>
                <c:pt idx="280">
                  <c:v>44328</c:v>
                </c:pt>
                <c:pt idx="281">
                  <c:v>44337</c:v>
                </c:pt>
                <c:pt idx="282">
                  <c:v>44344</c:v>
                </c:pt>
                <c:pt idx="283">
                  <c:v>44351</c:v>
                </c:pt>
                <c:pt idx="284">
                  <c:v>44358</c:v>
                </c:pt>
                <c:pt idx="285">
                  <c:v>44365</c:v>
                </c:pt>
                <c:pt idx="286">
                  <c:v>44372</c:v>
                </c:pt>
                <c:pt idx="287">
                  <c:v>44379</c:v>
                </c:pt>
                <c:pt idx="288">
                  <c:v>44386</c:v>
                </c:pt>
                <c:pt idx="289">
                  <c:v>44393</c:v>
                </c:pt>
                <c:pt idx="290">
                  <c:v>44396</c:v>
                </c:pt>
                <c:pt idx="291">
                  <c:v>44407</c:v>
                </c:pt>
                <c:pt idx="292">
                  <c:v>44414</c:v>
                </c:pt>
                <c:pt idx="293">
                  <c:v>44421</c:v>
                </c:pt>
                <c:pt idx="294">
                  <c:v>44428</c:v>
                </c:pt>
                <c:pt idx="295">
                  <c:v>44435</c:v>
                </c:pt>
                <c:pt idx="296">
                  <c:v>44442</c:v>
                </c:pt>
                <c:pt idx="297">
                  <c:v>44449</c:v>
                </c:pt>
                <c:pt idx="298">
                  <c:v>44456</c:v>
                </c:pt>
                <c:pt idx="299">
                  <c:v>44463</c:v>
                </c:pt>
                <c:pt idx="300">
                  <c:v>44470</c:v>
                </c:pt>
                <c:pt idx="301">
                  <c:v>44477</c:v>
                </c:pt>
                <c:pt idx="302">
                  <c:v>44484</c:v>
                </c:pt>
                <c:pt idx="303">
                  <c:v>44491</c:v>
                </c:pt>
                <c:pt idx="304">
                  <c:v>44497</c:v>
                </c:pt>
                <c:pt idx="305">
                  <c:v>44505</c:v>
                </c:pt>
                <c:pt idx="306">
                  <c:v>44512</c:v>
                </c:pt>
                <c:pt idx="307">
                  <c:v>44519</c:v>
                </c:pt>
                <c:pt idx="308">
                  <c:v>44526</c:v>
                </c:pt>
                <c:pt idx="309">
                  <c:v>44533</c:v>
                </c:pt>
                <c:pt idx="310">
                  <c:v>44540</c:v>
                </c:pt>
                <c:pt idx="311">
                  <c:v>44547</c:v>
                </c:pt>
                <c:pt idx="312">
                  <c:v>44554</c:v>
                </c:pt>
                <c:pt idx="313">
                  <c:v>44561</c:v>
                </c:pt>
                <c:pt idx="314">
                  <c:v>44568</c:v>
                </c:pt>
                <c:pt idx="315">
                  <c:v>44575</c:v>
                </c:pt>
                <c:pt idx="316">
                  <c:v>44582</c:v>
                </c:pt>
                <c:pt idx="317">
                  <c:v>44589</c:v>
                </c:pt>
                <c:pt idx="318">
                  <c:v>44596</c:v>
                </c:pt>
                <c:pt idx="319">
                  <c:v>44603</c:v>
                </c:pt>
                <c:pt idx="320">
                  <c:v>44610</c:v>
                </c:pt>
                <c:pt idx="321">
                  <c:v>44617</c:v>
                </c:pt>
                <c:pt idx="322">
                  <c:v>44624</c:v>
                </c:pt>
                <c:pt idx="323">
                  <c:v>44631</c:v>
                </c:pt>
                <c:pt idx="324">
                  <c:v>44638</c:v>
                </c:pt>
                <c:pt idx="325">
                  <c:v>44645</c:v>
                </c:pt>
                <c:pt idx="326">
                  <c:v>44652</c:v>
                </c:pt>
                <c:pt idx="327">
                  <c:v>44659</c:v>
                </c:pt>
                <c:pt idx="328">
                  <c:v>44666</c:v>
                </c:pt>
                <c:pt idx="329">
                  <c:v>44673</c:v>
                </c:pt>
                <c:pt idx="330">
                  <c:v>44680</c:v>
                </c:pt>
                <c:pt idx="331">
                  <c:v>44687</c:v>
                </c:pt>
                <c:pt idx="332">
                  <c:v>44694</c:v>
                </c:pt>
                <c:pt idx="333">
                  <c:v>44701</c:v>
                </c:pt>
                <c:pt idx="334">
                  <c:v>44708</c:v>
                </c:pt>
                <c:pt idx="335">
                  <c:v>44715</c:v>
                </c:pt>
                <c:pt idx="336">
                  <c:v>44722</c:v>
                </c:pt>
                <c:pt idx="337">
                  <c:v>44729</c:v>
                </c:pt>
                <c:pt idx="338">
                  <c:v>44736</c:v>
                </c:pt>
                <c:pt idx="339">
                  <c:v>44743</c:v>
                </c:pt>
                <c:pt idx="340">
                  <c:v>44750</c:v>
                </c:pt>
                <c:pt idx="341">
                  <c:v>44756</c:v>
                </c:pt>
                <c:pt idx="342">
                  <c:v>44764</c:v>
                </c:pt>
                <c:pt idx="343">
                  <c:v>44771</c:v>
                </c:pt>
                <c:pt idx="344">
                  <c:v>44778</c:v>
                </c:pt>
                <c:pt idx="345">
                  <c:v>44785</c:v>
                </c:pt>
                <c:pt idx="346">
                  <c:v>44792</c:v>
                </c:pt>
                <c:pt idx="347">
                  <c:v>44799</c:v>
                </c:pt>
                <c:pt idx="348">
                  <c:v>44806</c:v>
                </c:pt>
                <c:pt idx="349">
                  <c:v>44813</c:v>
                </c:pt>
                <c:pt idx="350">
                  <c:v>44820</c:v>
                </c:pt>
                <c:pt idx="351">
                  <c:v>44827</c:v>
                </c:pt>
                <c:pt idx="352">
                  <c:v>44834</c:v>
                </c:pt>
                <c:pt idx="353">
                  <c:v>44841</c:v>
                </c:pt>
                <c:pt idx="354">
                  <c:v>44848</c:v>
                </c:pt>
                <c:pt idx="355">
                  <c:v>44855</c:v>
                </c:pt>
                <c:pt idx="356">
                  <c:v>44862</c:v>
                </c:pt>
                <c:pt idx="357">
                  <c:v>44869</c:v>
                </c:pt>
                <c:pt idx="358">
                  <c:v>44876</c:v>
                </c:pt>
                <c:pt idx="359">
                  <c:v>44883</c:v>
                </c:pt>
                <c:pt idx="360">
                  <c:v>44890</c:v>
                </c:pt>
                <c:pt idx="361">
                  <c:v>44897</c:v>
                </c:pt>
                <c:pt idx="362">
                  <c:v>44904</c:v>
                </c:pt>
                <c:pt idx="363">
                  <c:v>44911</c:v>
                </c:pt>
                <c:pt idx="364">
                  <c:v>44918</c:v>
                </c:pt>
                <c:pt idx="365">
                  <c:v>44925</c:v>
                </c:pt>
                <c:pt idx="366">
                  <c:v>44932</c:v>
                </c:pt>
                <c:pt idx="367">
                  <c:v>44939</c:v>
                </c:pt>
                <c:pt idx="368">
                  <c:v>44946</c:v>
                </c:pt>
                <c:pt idx="369">
                  <c:v>44953</c:v>
                </c:pt>
                <c:pt idx="370">
                  <c:v>44960</c:v>
                </c:pt>
                <c:pt idx="371">
                  <c:v>44967</c:v>
                </c:pt>
                <c:pt idx="372">
                  <c:v>44974</c:v>
                </c:pt>
                <c:pt idx="373">
                  <c:v>44981</c:v>
                </c:pt>
                <c:pt idx="374">
                  <c:v>44988</c:v>
                </c:pt>
                <c:pt idx="375">
                  <c:v>44995</c:v>
                </c:pt>
                <c:pt idx="376">
                  <c:v>45002</c:v>
                </c:pt>
                <c:pt idx="377">
                  <c:v>45009</c:v>
                </c:pt>
                <c:pt idx="378">
                  <c:v>45016</c:v>
                </c:pt>
                <c:pt idx="379">
                  <c:v>45023</c:v>
                </c:pt>
                <c:pt idx="380">
                  <c:v>45030</c:v>
                </c:pt>
                <c:pt idx="381">
                  <c:v>45036</c:v>
                </c:pt>
                <c:pt idx="382">
                  <c:v>45044</c:v>
                </c:pt>
                <c:pt idx="383">
                  <c:v>45051</c:v>
                </c:pt>
                <c:pt idx="384">
                  <c:v>45058</c:v>
                </c:pt>
                <c:pt idx="385">
                  <c:v>45064</c:v>
                </c:pt>
                <c:pt idx="386">
                  <c:v>45072</c:v>
                </c:pt>
                <c:pt idx="387">
                  <c:v>45079</c:v>
                </c:pt>
                <c:pt idx="388">
                  <c:v>45086</c:v>
                </c:pt>
                <c:pt idx="389">
                  <c:v>45093</c:v>
                </c:pt>
                <c:pt idx="390">
                  <c:v>45099</c:v>
                </c:pt>
                <c:pt idx="391">
                  <c:v>45105</c:v>
                </c:pt>
                <c:pt idx="392">
                  <c:v>45114</c:v>
                </c:pt>
                <c:pt idx="393">
                  <c:v>45121</c:v>
                </c:pt>
                <c:pt idx="394">
                  <c:v>45128</c:v>
                </c:pt>
                <c:pt idx="395">
                  <c:v>45135</c:v>
                </c:pt>
                <c:pt idx="396">
                  <c:v>45142</c:v>
                </c:pt>
                <c:pt idx="397">
                  <c:v>45149</c:v>
                </c:pt>
                <c:pt idx="398">
                  <c:v>45156</c:v>
                </c:pt>
                <c:pt idx="399">
                  <c:v>45163</c:v>
                </c:pt>
                <c:pt idx="400">
                  <c:v>45170</c:v>
                </c:pt>
                <c:pt idx="401">
                  <c:v>45177</c:v>
                </c:pt>
                <c:pt idx="402">
                  <c:v>45184</c:v>
                </c:pt>
                <c:pt idx="403">
                  <c:v>45191</c:v>
                </c:pt>
                <c:pt idx="404">
                  <c:v>45198</c:v>
                </c:pt>
                <c:pt idx="405">
                  <c:v>45205</c:v>
                </c:pt>
                <c:pt idx="406">
                  <c:v>45212</c:v>
                </c:pt>
                <c:pt idx="407">
                  <c:v>45219</c:v>
                </c:pt>
                <c:pt idx="408">
                  <c:v>45226</c:v>
                </c:pt>
                <c:pt idx="409">
                  <c:v>45233</c:v>
                </c:pt>
                <c:pt idx="410">
                  <c:v>45240</c:v>
                </c:pt>
                <c:pt idx="411">
                  <c:v>45247</c:v>
                </c:pt>
                <c:pt idx="412">
                  <c:v>45254</c:v>
                </c:pt>
                <c:pt idx="413">
                  <c:v>45261</c:v>
                </c:pt>
                <c:pt idx="414">
                  <c:v>45268</c:v>
                </c:pt>
                <c:pt idx="415">
                  <c:v>45275</c:v>
                </c:pt>
                <c:pt idx="416">
                  <c:v>45282</c:v>
                </c:pt>
                <c:pt idx="417">
                  <c:v>45289</c:v>
                </c:pt>
                <c:pt idx="418">
                  <c:v>45296</c:v>
                </c:pt>
                <c:pt idx="419">
                  <c:v>45303</c:v>
                </c:pt>
                <c:pt idx="420">
                  <c:v>45310</c:v>
                </c:pt>
                <c:pt idx="421">
                  <c:v>45317</c:v>
                </c:pt>
                <c:pt idx="422">
                  <c:v>45324</c:v>
                </c:pt>
                <c:pt idx="423">
                  <c:v>45331</c:v>
                </c:pt>
                <c:pt idx="424">
                  <c:v>45338</c:v>
                </c:pt>
                <c:pt idx="425">
                  <c:v>45345</c:v>
                </c:pt>
                <c:pt idx="426">
                  <c:v>45352</c:v>
                </c:pt>
                <c:pt idx="427">
                  <c:v>45359</c:v>
                </c:pt>
                <c:pt idx="428">
                  <c:v>45366</c:v>
                </c:pt>
                <c:pt idx="429">
                  <c:v>45373</c:v>
                </c:pt>
                <c:pt idx="430">
                  <c:v>45380</c:v>
                </c:pt>
                <c:pt idx="431">
                  <c:v>45387</c:v>
                </c:pt>
                <c:pt idx="432">
                  <c:v>45391</c:v>
                </c:pt>
                <c:pt idx="433">
                  <c:v>45401</c:v>
                </c:pt>
                <c:pt idx="434">
                  <c:v>45408</c:v>
                </c:pt>
                <c:pt idx="435">
                  <c:v>45415</c:v>
                </c:pt>
                <c:pt idx="436">
                  <c:v>45422</c:v>
                </c:pt>
                <c:pt idx="437">
                  <c:v>45429</c:v>
                </c:pt>
                <c:pt idx="438">
                  <c:v>45436</c:v>
                </c:pt>
                <c:pt idx="439">
                  <c:v>45443</c:v>
                </c:pt>
                <c:pt idx="440">
                  <c:v>45450</c:v>
                </c:pt>
                <c:pt idx="441">
                  <c:v>45457</c:v>
                </c:pt>
                <c:pt idx="442">
                  <c:v>45464</c:v>
                </c:pt>
                <c:pt idx="443">
                  <c:v>45471</c:v>
                </c:pt>
                <c:pt idx="444">
                  <c:v>45478</c:v>
                </c:pt>
                <c:pt idx="445">
                  <c:v>45485</c:v>
                </c:pt>
                <c:pt idx="446">
                  <c:v>45492</c:v>
                </c:pt>
                <c:pt idx="447">
                  <c:v>45499</c:v>
                </c:pt>
                <c:pt idx="448">
                  <c:v>45506</c:v>
                </c:pt>
                <c:pt idx="449">
                  <c:v>45513</c:v>
                </c:pt>
                <c:pt idx="450">
                  <c:v>45520</c:v>
                </c:pt>
                <c:pt idx="451">
                  <c:v>45527</c:v>
                </c:pt>
                <c:pt idx="452">
                  <c:v>45534</c:v>
                </c:pt>
                <c:pt idx="453">
                  <c:v>45541</c:v>
                </c:pt>
                <c:pt idx="454">
                  <c:v>45548</c:v>
                </c:pt>
                <c:pt idx="455">
                  <c:v>45555</c:v>
                </c:pt>
                <c:pt idx="456">
                  <c:v>45562</c:v>
                </c:pt>
                <c:pt idx="457">
                  <c:v>45569</c:v>
                </c:pt>
                <c:pt idx="458">
                  <c:v>45576</c:v>
                </c:pt>
                <c:pt idx="459">
                  <c:v>45583</c:v>
                </c:pt>
                <c:pt idx="460">
                  <c:v>45590</c:v>
                </c:pt>
                <c:pt idx="461">
                  <c:v>45597</c:v>
                </c:pt>
                <c:pt idx="462">
                  <c:v>45604</c:v>
                </c:pt>
                <c:pt idx="463">
                  <c:v>45611</c:v>
                </c:pt>
                <c:pt idx="464">
                  <c:v>45618</c:v>
                </c:pt>
                <c:pt idx="465">
                  <c:v>45625</c:v>
                </c:pt>
                <c:pt idx="466">
                  <c:v>45632</c:v>
                </c:pt>
                <c:pt idx="467">
                  <c:v>45639</c:v>
                </c:pt>
                <c:pt idx="468">
                  <c:v>45646</c:v>
                </c:pt>
                <c:pt idx="469">
                  <c:v>45653</c:v>
                </c:pt>
                <c:pt idx="470">
                  <c:v>45660</c:v>
                </c:pt>
                <c:pt idx="471">
                  <c:v>45667</c:v>
                </c:pt>
                <c:pt idx="472">
                  <c:v>45674</c:v>
                </c:pt>
                <c:pt idx="473">
                  <c:v>45681</c:v>
                </c:pt>
                <c:pt idx="474">
                  <c:v>45688</c:v>
                </c:pt>
                <c:pt idx="475">
                  <c:v>45695</c:v>
                </c:pt>
                <c:pt idx="476">
                  <c:v>45702</c:v>
                </c:pt>
                <c:pt idx="477">
                  <c:v>45709</c:v>
                </c:pt>
                <c:pt idx="478">
                  <c:v>45716</c:v>
                </c:pt>
                <c:pt idx="479">
                  <c:v>45723</c:v>
                </c:pt>
                <c:pt idx="480">
                  <c:v>45730</c:v>
                </c:pt>
                <c:pt idx="481">
                  <c:v>45737</c:v>
                </c:pt>
                <c:pt idx="482">
                  <c:v>45744</c:v>
                </c:pt>
                <c:pt idx="483">
                  <c:v>45751</c:v>
                </c:pt>
                <c:pt idx="484">
                  <c:v>45758</c:v>
                </c:pt>
                <c:pt idx="485">
                  <c:v>45765</c:v>
                </c:pt>
                <c:pt idx="486">
                  <c:v>45772</c:v>
                </c:pt>
                <c:pt idx="487">
                  <c:v>45779</c:v>
                </c:pt>
                <c:pt idx="488">
                  <c:v>45786</c:v>
                </c:pt>
                <c:pt idx="489">
                  <c:v>45793</c:v>
                </c:pt>
                <c:pt idx="490">
                  <c:v>45800</c:v>
                </c:pt>
                <c:pt idx="491">
                  <c:v>45807</c:v>
                </c:pt>
                <c:pt idx="492">
                  <c:v>45814</c:v>
                </c:pt>
                <c:pt idx="493">
                  <c:v>45821</c:v>
                </c:pt>
                <c:pt idx="494">
                  <c:v>45828</c:v>
                </c:pt>
                <c:pt idx="495">
                  <c:v>45835</c:v>
                </c:pt>
                <c:pt idx="496">
                  <c:v>45842</c:v>
                </c:pt>
                <c:pt idx="497">
                  <c:v>45849</c:v>
                </c:pt>
                <c:pt idx="498">
                  <c:v>45856</c:v>
                </c:pt>
                <c:pt idx="499">
                  <c:v>45863</c:v>
                </c:pt>
                <c:pt idx="500">
                  <c:v>45870</c:v>
                </c:pt>
                <c:pt idx="501">
                  <c:v>45877</c:v>
                </c:pt>
                <c:pt idx="502">
                  <c:v>45884</c:v>
                </c:pt>
                <c:pt idx="503">
                  <c:v>45891</c:v>
                </c:pt>
                <c:pt idx="504">
                  <c:v>45898</c:v>
                </c:pt>
                <c:pt idx="505">
                  <c:v>45905</c:v>
                </c:pt>
                <c:pt idx="506">
                  <c:v>45912</c:v>
                </c:pt>
                <c:pt idx="507">
                  <c:v>45919</c:v>
                </c:pt>
                <c:pt idx="508">
                  <c:v>45926</c:v>
                </c:pt>
                <c:pt idx="509">
                  <c:v>45933</c:v>
                </c:pt>
                <c:pt idx="510">
                  <c:v>45940</c:v>
                </c:pt>
                <c:pt idx="511">
                  <c:v>45947</c:v>
                </c:pt>
                <c:pt idx="512">
                  <c:v>45954</c:v>
                </c:pt>
                <c:pt idx="513">
                  <c:v>45961</c:v>
                </c:pt>
                <c:pt idx="514">
                  <c:v>45968</c:v>
                </c:pt>
                <c:pt idx="515">
                  <c:v>45975</c:v>
                </c:pt>
                <c:pt idx="516">
                  <c:v>45982</c:v>
                </c:pt>
                <c:pt idx="517">
                  <c:v>45989</c:v>
                </c:pt>
                <c:pt idx="518">
                  <c:v>45996</c:v>
                </c:pt>
                <c:pt idx="519">
                  <c:v>46003</c:v>
                </c:pt>
                <c:pt idx="520">
                  <c:v>46010</c:v>
                </c:pt>
                <c:pt idx="521">
                  <c:v>46017</c:v>
                </c:pt>
              </c:numCache>
            </c:numRef>
          </c:cat>
          <c:val>
            <c:numRef>
              <c:f>Credit!$T$55:$T$577</c:f>
              <c:numCache>
                <c:formatCode>0.00%</c:formatCode>
                <c:ptCount val="523"/>
                <c:pt idx="0">
                  <c:v>8.9120188642187098E-2</c:v>
                </c:pt>
                <c:pt idx="1">
                  <c:v>7.4739247506624917E-2</c:v>
                </c:pt>
                <c:pt idx="2">
                  <c:v>7.482072889526746E-2</c:v>
                </c:pt>
                <c:pt idx="3">
                  <c:v>7.4535862602231551E-2</c:v>
                </c:pt>
                <c:pt idx="4">
                  <c:v>7.8219235957664779E-2</c:v>
                </c:pt>
                <c:pt idx="5">
                  <c:v>7.1347219688765132E-2</c:v>
                </c:pt>
                <c:pt idx="6">
                  <c:v>7.3656219437974638E-2</c:v>
                </c:pt>
                <c:pt idx="7">
                  <c:v>6.2719526513419208E-2</c:v>
                </c:pt>
                <c:pt idx="8">
                  <c:v>7.1515196213156676E-2</c:v>
                </c:pt>
                <c:pt idx="9">
                  <c:v>6.9739451578590128E-2</c:v>
                </c:pt>
                <c:pt idx="10">
                  <c:v>6.9031969116566685E-2</c:v>
                </c:pt>
                <c:pt idx="11">
                  <c:v>6.1892941278468734E-2</c:v>
                </c:pt>
                <c:pt idx="12">
                  <c:v>6.7715618852994361E-2</c:v>
                </c:pt>
                <c:pt idx="13">
                  <c:v>6.7642497459298082E-2</c:v>
                </c:pt>
                <c:pt idx="14">
                  <c:v>6.2841814497860402E-2</c:v>
                </c:pt>
                <c:pt idx="15">
                  <c:v>6.1712291919987394E-2</c:v>
                </c:pt>
                <c:pt idx="16">
                  <c:v>6.2333635485879273E-2</c:v>
                </c:pt>
                <c:pt idx="17">
                  <c:v>6.4353193611922058E-2</c:v>
                </c:pt>
                <c:pt idx="18">
                  <c:v>5.8402331027205816E-2</c:v>
                </c:pt>
                <c:pt idx="19">
                  <c:v>6.6511025079284608E-2</c:v>
                </c:pt>
                <c:pt idx="20">
                  <c:v>5.8459118285508781E-2</c:v>
                </c:pt>
                <c:pt idx="21">
                  <c:v>6.4836866363249424E-2</c:v>
                </c:pt>
                <c:pt idx="22">
                  <c:v>6.1453892426572732E-2</c:v>
                </c:pt>
                <c:pt idx="23">
                  <c:v>6.1211136681557705E-2</c:v>
                </c:pt>
                <c:pt idx="24">
                  <c:v>5.0903098089374564E-2</c:v>
                </c:pt>
                <c:pt idx="25">
                  <c:v>6.043558706551367E-2</c:v>
                </c:pt>
                <c:pt idx="26">
                  <c:v>6.2394867971739147E-2</c:v>
                </c:pt>
                <c:pt idx="27">
                  <c:v>5.9567562104089977E-2</c:v>
                </c:pt>
                <c:pt idx="28">
                  <c:v>5.5306475467982168E-2</c:v>
                </c:pt>
                <c:pt idx="29">
                  <c:v>5.5123142253031991E-2</c:v>
                </c:pt>
                <c:pt idx="30">
                  <c:v>5.52647641721421E-2</c:v>
                </c:pt>
                <c:pt idx="31">
                  <c:v>4.6871374314660035E-2</c:v>
                </c:pt>
                <c:pt idx="32">
                  <c:v>5.0298835699041415E-2</c:v>
                </c:pt>
                <c:pt idx="33">
                  <c:v>4.1584950772081651E-2</c:v>
                </c:pt>
                <c:pt idx="34">
                  <c:v>5.3790597806021571E-2</c:v>
                </c:pt>
                <c:pt idx="35">
                  <c:v>5.456940537183607E-2</c:v>
                </c:pt>
                <c:pt idx="36">
                  <c:v>5.0799994985645379E-2</c:v>
                </c:pt>
                <c:pt idx="37">
                  <c:v>4.6862720985981932E-2</c:v>
                </c:pt>
                <c:pt idx="38">
                  <c:v>5.2021931112527613E-2</c:v>
                </c:pt>
                <c:pt idx="39">
                  <c:v>5.8949556795222582E-2</c:v>
                </c:pt>
                <c:pt idx="40">
                  <c:v>6.1240280879397264E-2</c:v>
                </c:pt>
                <c:pt idx="41">
                  <c:v>6.8830118355169695E-2</c:v>
                </c:pt>
                <c:pt idx="42">
                  <c:v>6.8467346071007504E-2</c:v>
                </c:pt>
                <c:pt idx="43">
                  <c:v>7.5580169405464942E-2</c:v>
                </c:pt>
                <c:pt idx="44">
                  <c:v>7.420478564216236E-2</c:v>
                </c:pt>
                <c:pt idx="45">
                  <c:v>8.1172361702508772E-2</c:v>
                </c:pt>
                <c:pt idx="46">
                  <c:v>7.6382036059343336E-2</c:v>
                </c:pt>
                <c:pt idx="47">
                  <c:v>9.1012185245421373E-2</c:v>
                </c:pt>
                <c:pt idx="48">
                  <c:v>9.5684799286920946E-2</c:v>
                </c:pt>
                <c:pt idx="49">
                  <c:v>9.4541306403349137E-2</c:v>
                </c:pt>
                <c:pt idx="50">
                  <c:v>8.9498496387075813E-2</c:v>
                </c:pt>
                <c:pt idx="51">
                  <c:v>9.5801362797866038E-2</c:v>
                </c:pt>
                <c:pt idx="52">
                  <c:v>9.9630495018016518E-2</c:v>
                </c:pt>
                <c:pt idx="53">
                  <c:v>8.8714562611112227E-2</c:v>
                </c:pt>
                <c:pt idx="54">
                  <c:v>9.9244689479951034E-2</c:v>
                </c:pt>
                <c:pt idx="55">
                  <c:v>9.5966961687157765E-2</c:v>
                </c:pt>
                <c:pt idx="56">
                  <c:v>0.10623518093045746</c:v>
                </c:pt>
                <c:pt idx="57">
                  <c:v>0.10607707686981446</c:v>
                </c:pt>
                <c:pt idx="58">
                  <c:v>0.10938948516102857</c:v>
                </c:pt>
                <c:pt idx="59">
                  <c:v>0.10341051926765799</c:v>
                </c:pt>
                <c:pt idx="60">
                  <c:v>0.11195894781319586</c:v>
                </c:pt>
                <c:pt idx="61">
                  <c:v>0.1114888598218174</c:v>
                </c:pt>
                <c:pt idx="62">
                  <c:v>0.11204208982660253</c:v>
                </c:pt>
                <c:pt idx="63">
                  <c:v>0.1098429254906565</c:v>
                </c:pt>
                <c:pt idx="64">
                  <c:v>0.12081878002314257</c:v>
                </c:pt>
                <c:pt idx="65">
                  <c:v>0.12709245916268444</c:v>
                </c:pt>
                <c:pt idx="66">
                  <c:v>0.12053032913454248</c:v>
                </c:pt>
                <c:pt idx="67">
                  <c:v>0.12923267616321607</c:v>
                </c:pt>
                <c:pt idx="68">
                  <c:v>0.12400471381648867</c:v>
                </c:pt>
                <c:pt idx="69">
                  <c:v>0.13277938776508744</c:v>
                </c:pt>
                <c:pt idx="70">
                  <c:v>0.12797761302189145</c:v>
                </c:pt>
                <c:pt idx="71">
                  <c:v>0.13467070308084983</c:v>
                </c:pt>
                <c:pt idx="72">
                  <c:v>0.12673854023511608</c:v>
                </c:pt>
                <c:pt idx="73">
                  <c:v>0.13931558397832561</c:v>
                </c:pt>
                <c:pt idx="74">
                  <c:v>0.13993457802371581</c:v>
                </c:pt>
                <c:pt idx="75">
                  <c:v>0.13671918196208624</c:v>
                </c:pt>
                <c:pt idx="76">
                  <c:v>0.13427945841563213</c:v>
                </c:pt>
                <c:pt idx="77">
                  <c:v>0.14396114161666745</c:v>
                </c:pt>
                <c:pt idx="78">
                  <c:v>0.14281029424114622</c:v>
                </c:pt>
                <c:pt idx="79">
                  <c:v>0.1399507238623684</c:v>
                </c:pt>
                <c:pt idx="80">
                  <c:v>0.14811750668740217</c:v>
                </c:pt>
                <c:pt idx="81">
                  <c:v>0.1477368980504988</c:v>
                </c:pt>
                <c:pt idx="82">
                  <c:v>0.16194274196292588</c:v>
                </c:pt>
                <c:pt idx="83">
                  <c:v>0.16718609956092673</c:v>
                </c:pt>
                <c:pt idx="84">
                  <c:v>0.17293256139612087</c:v>
                </c:pt>
                <c:pt idx="85">
                  <c:v>0.16776182246340893</c:v>
                </c:pt>
                <c:pt idx="86">
                  <c:v>0.18040041038325985</c:v>
                </c:pt>
                <c:pt idx="87">
                  <c:v>0.178339717656743</c:v>
                </c:pt>
                <c:pt idx="88">
                  <c:v>0.16955000028649217</c:v>
                </c:pt>
                <c:pt idx="89">
                  <c:v>0.17321300492026115</c:v>
                </c:pt>
                <c:pt idx="90">
                  <c:v>0.17745097195716833</c:v>
                </c:pt>
                <c:pt idx="91">
                  <c:v>0.18396763994528234</c:v>
                </c:pt>
                <c:pt idx="92">
                  <c:v>0.17446886499989625</c:v>
                </c:pt>
                <c:pt idx="93">
                  <c:v>0.17856677903330953</c:v>
                </c:pt>
                <c:pt idx="94">
                  <c:v>0.16460447751318241</c:v>
                </c:pt>
                <c:pt idx="95">
                  <c:v>0.17687645776514818</c:v>
                </c:pt>
                <c:pt idx="96">
                  <c:v>0.17327771287199456</c:v>
                </c:pt>
                <c:pt idx="97">
                  <c:v>0.17274358496757677</c:v>
                </c:pt>
                <c:pt idx="98">
                  <c:v>0.1656582883285283</c:v>
                </c:pt>
                <c:pt idx="99">
                  <c:v>0.17356243711682307</c:v>
                </c:pt>
                <c:pt idx="100">
                  <c:v>0.17225142375173974</c:v>
                </c:pt>
                <c:pt idx="101">
                  <c:v>0.16224556085276548</c:v>
                </c:pt>
                <c:pt idx="102">
                  <c:v>0.1602110888810109</c:v>
                </c:pt>
                <c:pt idx="103">
                  <c:v>0.16389831270627039</c:v>
                </c:pt>
                <c:pt idx="104">
                  <c:v>0.16829418877856633</c:v>
                </c:pt>
                <c:pt idx="105">
                  <c:v>0.15923576457049804</c:v>
                </c:pt>
                <c:pt idx="106">
                  <c:v>0.16465299247395576</c:v>
                </c:pt>
                <c:pt idx="107">
                  <c:v>0.15573394137430308</c:v>
                </c:pt>
                <c:pt idx="108">
                  <c:v>0.16653541958464638</c:v>
                </c:pt>
                <c:pt idx="109">
                  <c:v>0.16606761984379073</c:v>
                </c:pt>
                <c:pt idx="110">
                  <c:v>0.15976196235401821</c:v>
                </c:pt>
                <c:pt idx="111">
                  <c:v>0.15162095018633334</c:v>
                </c:pt>
                <c:pt idx="112">
                  <c:v>0.15720985719316535</c:v>
                </c:pt>
                <c:pt idx="113">
                  <c:v>0.15554602398045478</c:v>
                </c:pt>
                <c:pt idx="114">
                  <c:v>0.15343498572355466</c:v>
                </c:pt>
                <c:pt idx="115">
                  <c:v>0.14724072144746447</c:v>
                </c:pt>
                <c:pt idx="116">
                  <c:v>0.15364287856728165</c:v>
                </c:pt>
                <c:pt idx="117">
                  <c:v>0.15595271194690841</c:v>
                </c:pt>
                <c:pt idx="118">
                  <c:v>0.14661927501152916</c:v>
                </c:pt>
                <c:pt idx="119">
                  <c:v>0.15226700397457929</c:v>
                </c:pt>
                <c:pt idx="120">
                  <c:v>0.13788086077817227</c:v>
                </c:pt>
                <c:pt idx="121">
                  <c:v>0.14932641928285847</c:v>
                </c:pt>
                <c:pt idx="122">
                  <c:v>0.14349887252169086</c:v>
                </c:pt>
                <c:pt idx="123">
                  <c:v>0.14373404888721653</c:v>
                </c:pt>
                <c:pt idx="124">
                  <c:v>0.13231538087475928</c:v>
                </c:pt>
                <c:pt idx="125">
                  <c:v>0.14091345884236023</c:v>
                </c:pt>
                <c:pt idx="126">
                  <c:v>0.1446508715254651</c:v>
                </c:pt>
                <c:pt idx="127">
                  <c:v>0.13813734683878504</c:v>
                </c:pt>
                <c:pt idx="128">
                  <c:v>0.1349670379978907</c:v>
                </c:pt>
                <c:pt idx="129">
                  <c:v>0.13609234305935816</c:v>
                </c:pt>
                <c:pt idx="130">
                  <c:v>0.14199643675516238</c:v>
                </c:pt>
                <c:pt idx="131">
                  <c:v>0.14030424359059632</c:v>
                </c:pt>
                <c:pt idx="132">
                  <c:v>0.14389358418188086</c:v>
                </c:pt>
                <c:pt idx="133">
                  <c:v>0.12826870805537113</c:v>
                </c:pt>
                <c:pt idx="134">
                  <c:v>0.13885492227385449</c:v>
                </c:pt>
                <c:pt idx="135">
                  <c:v>0.13440809986399818</c:v>
                </c:pt>
                <c:pt idx="136">
                  <c:v>0.13176466846600546</c:v>
                </c:pt>
                <c:pt idx="137">
                  <c:v>0.11828160396973976</c:v>
                </c:pt>
                <c:pt idx="138">
                  <c:v>0.12104448280013613</c:v>
                </c:pt>
                <c:pt idx="139">
                  <c:v>0.11429829271676537</c:v>
                </c:pt>
                <c:pt idx="140">
                  <c:v>0.10538942218643896</c:v>
                </c:pt>
                <c:pt idx="141">
                  <c:v>0.11118699027459993</c:v>
                </c:pt>
                <c:pt idx="142">
                  <c:v>9.8740089369405537E-2</c:v>
                </c:pt>
                <c:pt idx="143">
                  <c:v>9.7601725263849276E-2</c:v>
                </c:pt>
                <c:pt idx="144">
                  <c:v>8.4810354742633584E-2</c:v>
                </c:pt>
                <c:pt idx="145">
                  <c:v>8.4174710980762152E-2</c:v>
                </c:pt>
                <c:pt idx="146">
                  <c:v>6.8440954455612074E-2</c:v>
                </c:pt>
                <c:pt idx="147">
                  <c:v>7.485109367676844E-2</c:v>
                </c:pt>
                <c:pt idx="148">
                  <c:v>7.048621940835835E-2</c:v>
                </c:pt>
                <c:pt idx="149">
                  <c:v>6.2418202695755418E-2</c:v>
                </c:pt>
                <c:pt idx="150">
                  <c:v>5.2240862666341911E-2</c:v>
                </c:pt>
                <c:pt idx="151">
                  <c:v>5.6041460911732649E-2</c:v>
                </c:pt>
                <c:pt idx="152">
                  <c:v>5.5611485784927597E-2</c:v>
                </c:pt>
                <c:pt idx="153">
                  <c:v>4.3561142985537815E-2</c:v>
                </c:pt>
                <c:pt idx="154">
                  <c:v>4.5591049903793382E-2</c:v>
                </c:pt>
                <c:pt idx="155">
                  <c:v>3.5693612996795195E-2</c:v>
                </c:pt>
                <c:pt idx="156">
                  <c:v>3.8869108043252804E-2</c:v>
                </c:pt>
                <c:pt idx="157">
                  <c:v>3.2024149924647125E-2</c:v>
                </c:pt>
                <c:pt idx="158">
                  <c:v>3.054139666147614E-2</c:v>
                </c:pt>
                <c:pt idx="159">
                  <c:v>1.7591767374286717E-2</c:v>
                </c:pt>
                <c:pt idx="160">
                  <c:v>2.1407712842286993E-2</c:v>
                </c:pt>
                <c:pt idx="161">
                  <c:v>2.5139570072884563E-2</c:v>
                </c:pt>
                <c:pt idx="162">
                  <c:v>1.4581829145966674E-2</c:v>
                </c:pt>
                <c:pt idx="163">
                  <c:v>9.8583849695900762E-3</c:v>
                </c:pt>
                <c:pt idx="164">
                  <c:v>1.2082774440720459E-2</c:v>
                </c:pt>
                <c:pt idx="165">
                  <c:v>1.0653019475115429E-2</c:v>
                </c:pt>
                <c:pt idx="166">
                  <c:v>9.2264229872023439E-3</c:v>
                </c:pt>
                <c:pt idx="167">
                  <c:v>6.925420148572314E-3</c:v>
                </c:pt>
                <c:pt idx="168">
                  <c:v>1.5734624132444312E-2</c:v>
                </c:pt>
                <c:pt idx="169">
                  <c:v>2.4397781774902663E-2</c:v>
                </c:pt>
                <c:pt idx="170">
                  <c:v>1.5948477404232535E-2</c:v>
                </c:pt>
                <c:pt idx="171">
                  <c:v>2.0143739741102451E-2</c:v>
                </c:pt>
                <c:pt idx="172">
                  <c:v>8.5939173152817776E-3</c:v>
                </c:pt>
                <c:pt idx="173">
                  <c:v>1.7808497681722383E-2</c:v>
                </c:pt>
                <c:pt idx="174">
                  <c:v>1.5180190951608974E-2</c:v>
                </c:pt>
                <c:pt idx="175">
                  <c:v>1.152332294407549E-2</c:v>
                </c:pt>
                <c:pt idx="176">
                  <c:v>3.2655568146889484E-3</c:v>
                </c:pt>
                <c:pt idx="177">
                  <c:v>1.0778008011539169E-2</c:v>
                </c:pt>
                <c:pt idx="178">
                  <c:v>1.0026185978466294E-2</c:v>
                </c:pt>
                <c:pt idx="179">
                  <c:v>-3.3977068652528094E-4</c:v>
                </c:pt>
                <c:pt idx="180">
                  <c:v>2.6920209131982395E-3</c:v>
                </c:pt>
                <c:pt idx="181">
                  <c:v>-4.093296011277516E-3</c:v>
                </c:pt>
                <c:pt idx="182">
                  <c:v>2.4778269344713508E-3</c:v>
                </c:pt>
                <c:pt idx="183">
                  <c:v>-6.0628964147938598E-3</c:v>
                </c:pt>
                <c:pt idx="184">
                  <c:v>-3.9878121971079821E-3</c:v>
                </c:pt>
                <c:pt idx="185">
                  <c:v>-1.6711316542938622E-2</c:v>
                </c:pt>
                <c:pt idx="186">
                  <c:v>-5.4924216844993339E-3</c:v>
                </c:pt>
                <c:pt idx="187">
                  <c:v>-3.1007492096737795E-3</c:v>
                </c:pt>
                <c:pt idx="188">
                  <c:v>-1.1642803035035589E-2</c:v>
                </c:pt>
                <c:pt idx="189">
                  <c:v>-1.5928787064085858E-2</c:v>
                </c:pt>
                <c:pt idx="190">
                  <c:v>-1.7121062048010773E-3</c:v>
                </c:pt>
                <c:pt idx="191">
                  <c:v>7.6160965631771969E-3</c:v>
                </c:pt>
                <c:pt idx="192">
                  <c:v>1.0430935900505856E-2</c:v>
                </c:pt>
                <c:pt idx="193">
                  <c:v>2.5251498831419521E-2</c:v>
                </c:pt>
                <c:pt idx="194">
                  <c:v>1.9124175371473352E-2</c:v>
                </c:pt>
                <c:pt idx="195">
                  <c:v>4.0860976454327395E-2</c:v>
                </c:pt>
                <c:pt idx="196">
                  <c:v>4.4595958784310961E-2</c:v>
                </c:pt>
                <c:pt idx="197">
                  <c:v>5.5971945643651579E-2</c:v>
                </c:pt>
                <c:pt idx="198">
                  <c:v>5.5608186318437343E-2</c:v>
                </c:pt>
                <c:pt idx="199">
                  <c:v>7.57544282153884E-2</c:v>
                </c:pt>
                <c:pt idx="200">
                  <c:v>8.4991874753976321E-2</c:v>
                </c:pt>
                <c:pt idx="201">
                  <c:v>8.6549754579883773E-2</c:v>
                </c:pt>
                <c:pt idx="202">
                  <c:v>9.4184144172883719E-2</c:v>
                </c:pt>
                <c:pt idx="203">
                  <c:v>0.10987023265783966</c:v>
                </c:pt>
                <c:pt idx="204">
                  <c:v>0.12367649847685527</c:v>
                </c:pt>
                <c:pt idx="205">
                  <c:v>0.12235369791811192</c:v>
                </c:pt>
                <c:pt idx="206">
                  <c:v>0.13814858264885238</c:v>
                </c:pt>
                <c:pt idx="207">
                  <c:v>0.13326064071812735</c:v>
                </c:pt>
                <c:pt idx="208">
                  <c:v>0.16107425108460177</c:v>
                </c:pt>
                <c:pt idx="209">
                  <c:v>0.16357087669668458</c:v>
                </c:pt>
                <c:pt idx="210">
                  <c:v>0.16881687061207459</c:v>
                </c:pt>
                <c:pt idx="211">
                  <c:v>0.16824314297489057</c:v>
                </c:pt>
                <c:pt idx="212">
                  <c:v>0.190486786508686</c:v>
                </c:pt>
                <c:pt idx="213">
                  <c:v>0.20752439023210434</c:v>
                </c:pt>
                <c:pt idx="214">
                  <c:v>0.20030259350123789</c:v>
                </c:pt>
                <c:pt idx="215">
                  <c:v>0.21706534141387113</c:v>
                </c:pt>
                <c:pt idx="216">
                  <c:v>0.22179053860011491</c:v>
                </c:pt>
                <c:pt idx="217">
                  <c:v>0.23689110349896039</c:v>
                </c:pt>
                <c:pt idx="218">
                  <c:v>0.23973109730472494</c:v>
                </c:pt>
                <c:pt idx="219">
                  <c:v>0.25511419806883556</c:v>
                </c:pt>
                <c:pt idx="220">
                  <c:v>0.25388401028547614</c:v>
                </c:pt>
                <c:pt idx="221">
                  <c:v>0.25130352392450844</c:v>
                </c:pt>
                <c:pt idx="222">
                  <c:v>0.23235134086049933</c:v>
                </c:pt>
                <c:pt idx="223">
                  <c:v>0.22655494109158961</c:v>
                </c:pt>
                <c:pt idx="224">
                  <c:v>0.22102335587490396</c:v>
                </c:pt>
                <c:pt idx="225">
                  <c:v>0.24324805206249506</c:v>
                </c:pt>
                <c:pt idx="226">
                  <c:v>0.24969340957048294</c:v>
                </c:pt>
                <c:pt idx="227">
                  <c:v>0.24930041957323568</c:v>
                </c:pt>
                <c:pt idx="228">
                  <c:v>0.25406417794646419</c:v>
                </c:pt>
                <c:pt idx="229">
                  <c:v>0.27005862716575574</c:v>
                </c:pt>
                <c:pt idx="230">
                  <c:v>0.27433827486455209</c:v>
                </c:pt>
                <c:pt idx="231">
                  <c:v>0.2785433043998225</c:v>
                </c:pt>
                <c:pt idx="232">
                  <c:v>0.30604763045925826</c:v>
                </c:pt>
                <c:pt idx="233">
                  <c:v>0.32146328695568066</c:v>
                </c:pt>
                <c:pt idx="234">
                  <c:v>0.36468176106741307</c:v>
                </c:pt>
                <c:pt idx="235">
                  <c:v>0.38522051576028354</c:v>
                </c:pt>
                <c:pt idx="236">
                  <c:v>0.40995850493930869</c:v>
                </c:pt>
                <c:pt idx="237">
                  <c:v>0.41807537699335529</c:v>
                </c:pt>
                <c:pt idx="238">
                  <c:v>0.45879323689087481</c:v>
                </c:pt>
                <c:pt idx="239">
                  <c:v>0.47980733475259946</c:v>
                </c:pt>
                <c:pt idx="240">
                  <c:v>0.48520940985160832</c:v>
                </c:pt>
                <c:pt idx="241">
                  <c:v>0.51252748442820939</c:v>
                </c:pt>
                <c:pt idx="242">
                  <c:v>0.51507072169154</c:v>
                </c:pt>
                <c:pt idx="243">
                  <c:v>0.51678224024879338</c:v>
                </c:pt>
                <c:pt idx="244">
                  <c:v>0.50692596787490241</c:v>
                </c:pt>
                <c:pt idx="245">
                  <c:v>0.50837878776098189</c:v>
                </c:pt>
                <c:pt idx="246">
                  <c:v>0.48880355672137721</c:v>
                </c:pt>
                <c:pt idx="247">
                  <c:v>0.50055561851786656</c:v>
                </c:pt>
                <c:pt idx="248">
                  <c:v>0.49069346277327192</c:v>
                </c:pt>
                <c:pt idx="249">
                  <c:v>0.48506813759856604</c:v>
                </c:pt>
                <c:pt idx="250">
                  <c:v>0.471371108134431</c:v>
                </c:pt>
                <c:pt idx="251">
                  <c:v>0.48045607598919776</c:v>
                </c:pt>
                <c:pt idx="252">
                  <c:v>0.47790008660881389</c:v>
                </c:pt>
                <c:pt idx="253">
                  <c:v>0.46494188804080655</c:v>
                </c:pt>
                <c:pt idx="254">
                  <c:v>0.47234447086908954</c:v>
                </c:pt>
                <c:pt idx="255">
                  <c:v>0.46360651451178314</c:v>
                </c:pt>
                <c:pt idx="256">
                  <c:v>0.46221777153674665</c:v>
                </c:pt>
                <c:pt idx="257">
                  <c:v>0.44364870369985698</c:v>
                </c:pt>
                <c:pt idx="258">
                  <c:v>0.4383590974060903</c:v>
                </c:pt>
                <c:pt idx="259">
                  <c:v>0.4179834472638031</c:v>
                </c:pt>
                <c:pt idx="260">
                  <c:v>0.42780798082917715</c:v>
                </c:pt>
                <c:pt idx="261">
                  <c:v>0.41604834665166546</c:v>
                </c:pt>
                <c:pt idx="262">
                  <c:v>0.40142633961489832</c:v>
                </c:pt>
                <c:pt idx="263">
                  <c:v>0.38999757983938704</c:v>
                </c:pt>
                <c:pt idx="264">
                  <c:v>0.39473900262709216</c:v>
                </c:pt>
                <c:pt idx="265">
                  <c:v>0.39048823369927338</c:v>
                </c:pt>
                <c:pt idx="266">
                  <c:v>0.37315963419561143</c:v>
                </c:pt>
                <c:pt idx="267">
                  <c:v>0.37811566367140326</c:v>
                </c:pt>
                <c:pt idx="268">
                  <c:v>0.3576671093248775</c:v>
                </c:pt>
                <c:pt idx="269">
                  <c:v>0.36830666725981975</c:v>
                </c:pt>
                <c:pt idx="270">
                  <c:v>0.35313565034774713</c:v>
                </c:pt>
                <c:pt idx="271">
                  <c:v>0.35594911235731952</c:v>
                </c:pt>
                <c:pt idx="272">
                  <c:v>0.33747173418011922</c:v>
                </c:pt>
                <c:pt idx="273">
                  <c:v>0.35194991353288507</c:v>
                </c:pt>
                <c:pt idx="274">
                  <c:v>0.35630138088751062</c:v>
                </c:pt>
                <c:pt idx="275">
                  <c:v>0.36147896654201972</c:v>
                </c:pt>
                <c:pt idx="276">
                  <c:v>0.35928425658848701</c:v>
                </c:pt>
                <c:pt idx="277">
                  <c:v>0.36253768608920428</c:v>
                </c:pt>
                <c:pt idx="278">
                  <c:v>0.35316538295033939</c:v>
                </c:pt>
                <c:pt idx="279">
                  <c:v>0.32922217040541796</c:v>
                </c:pt>
                <c:pt idx="280">
                  <c:v>0.31525965277460544</c:v>
                </c:pt>
                <c:pt idx="281">
                  <c:v>0.31660163168965966</c:v>
                </c:pt>
                <c:pt idx="282">
                  <c:v>0.32365676742048249</c:v>
                </c:pt>
                <c:pt idx="283">
                  <c:v>0.32195142302864554</c:v>
                </c:pt>
                <c:pt idx="284">
                  <c:v>0.32096818173328179</c:v>
                </c:pt>
                <c:pt idx="285">
                  <c:v>0.29335793230182922</c:v>
                </c:pt>
                <c:pt idx="286">
                  <c:v>0.28634942350264175</c:v>
                </c:pt>
                <c:pt idx="287">
                  <c:v>0.26542562434551442</c:v>
                </c:pt>
                <c:pt idx="288">
                  <c:v>0.24279016666208561</c:v>
                </c:pt>
                <c:pt idx="289">
                  <c:v>0.21712400896728834</c:v>
                </c:pt>
                <c:pt idx="290">
                  <c:v>0.21076840097113902</c:v>
                </c:pt>
                <c:pt idx="291">
                  <c:v>0.19564551192229496</c:v>
                </c:pt>
                <c:pt idx="292">
                  <c:v>0.1752406205131988</c:v>
                </c:pt>
                <c:pt idx="293">
                  <c:v>0.17131599632671715</c:v>
                </c:pt>
                <c:pt idx="294">
                  <c:v>0.15018160278762338</c:v>
                </c:pt>
                <c:pt idx="295">
                  <c:v>0.16202715249405397</c:v>
                </c:pt>
                <c:pt idx="296">
                  <c:v>0.15818722652326128</c:v>
                </c:pt>
                <c:pt idx="297">
                  <c:v>0.16056773934116525</c:v>
                </c:pt>
                <c:pt idx="298">
                  <c:v>0.15104262678509456</c:v>
                </c:pt>
                <c:pt idx="299">
                  <c:v>0.16280691833173389</c:v>
                </c:pt>
                <c:pt idx="300">
                  <c:v>0.16230997028507135</c:v>
                </c:pt>
                <c:pt idx="301">
                  <c:v>0.15579603683968932</c:v>
                </c:pt>
                <c:pt idx="302">
                  <c:v>0.15298085312736995</c:v>
                </c:pt>
                <c:pt idx="303">
                  <c:v>0.16055620871342854</c:v>
                </c:pt>
                <c:pt idx="304">
                  <c:v>0.16212798678935797</c:v>
                </c:pt>
                <c:pt idx="305">
                  <c:v>0.15699865942314875</c:v>
                </c:pt>
                <c:pt idx="306">
                  <c:v>0.16751782618089042</c:v>
                </c:pt>
                <c:pt idx="307">
                  <c:v>0.15584731409836736</c:v>
                </c:pt>
                <c:pt idx="308">
                  <c:v>0.17457624225071028</c:v>
                </c:pt>
                <c:pt idx="309">
                  <c:v>0.17418286084421325</c:v>
                </c:pt>
                <c:pt idx="310">
                  <c:v>0.17821938955251695</c:v>
                </c:pt>
                <c:pt idx="311">
                  <c:v>0.18124631663752763</c:v>
                </c:pt>
                <c:pt idx="312">
                  <c:v>0.20352875217143693</c:v>
                </c:pt>
                <c:pt idx="313">
                  <c:v>0.2086705694947476</c:v>
                </c:pt>
                <c:pt idx="314">
                  <c:v>0.19639146017085582</c:v>
                </c:pt>
                <c:pt idx="315">
                  <c:v>0.20647429375260815</c:v>
                </c:pt>
                <c:pt idx="316">
                  <c:v>0.20166938835107612</c:v>
                </c:pt>
                <c:pt idx="317">
                  <c:v>0.20820597079396189</c:v>
                </c:pt>
                <c:pt idx="318">
                  <c:v>0.20273636387913049</c:v>
                </c:pt>
                <c:pt idx="319">
                  <c:v>0.20731529477109464</c:v>
                </c:pt>
                <c:pt idx="320">
                  <c:v>0.19667075703093628</c:v>
                </c:pt>
                <c:pt idx="321">
                  <c:v>0.21635312389584424</c:v>
                </c:pt>
                <c:pt idx="322">
                  <c:v>0.21140484779650634</c:v>
                </c:pt>
                <c:pt idx="323">
                  <c:v>0.2184987698241681</c:v>
                </c:pt>
                <c:pt idx="324">
                  <c:v>0.20923488253739198</c:v>
                </c:pt>
                <c:pt idx="325">
                  <c:v>0.22405531237527906</c:v>
                </c:pt>
                <c:pt idx="326">
                  <c:v>0.23108563259662881</c:v>
                </c:pt>
                <c:pt idx="327">
                  <c:v>0.22660864965128044</c:v>
                </c:pt>
                <c:pt idx="328">
                  <c:v>0.22937233107693128</c:v>
                </c:pt>
                <c:pt idx="329">
                  <c:v>0.25161176406945734</c:v>
                </c:pt>
                <c:pt idx="330">
                  <c:v>0.26354233152196732</c:v>
                </c:pt>
                <c:pt idx="331">
                  <c:v>0.26452104276525529</c:v>
                </c:pt>
                <c:pt idx="332">
                  <c:v>0.29789754300618437</c:v>
                </c:pt>
                <c:pt idx="333">
                  <c:v>0.31868971322531792</c:v>
                </c:pt>
                <c:pt idx="334">
                  <c:v>0.34189443527817198</c:v>
                </c:pt>
                <c:pt idx="335">
                  <c:v>0.34621775297892876</c:v>
                </c:pt>
                <c:pt idx="336">
                  <c:v>0.3576918262080257</c:v>
                </c:pt>
                <c:pt idx="337">
                  <c:v>0.35351701359236665</c:v>
                </c:pt>
                <c:pt idx="338">
                  <c:v>0.37556121298875889</c:v>
                </c:pt>
                <c:pt idx="339">
                  <c:v>0.37852132336884753</c:v>
                </c:pt>
                <c:pt idx="340">
                  <c:v>0.36351802763926599</c:v>
                </c:pt>
                <c:pt idx="341">
                  <c:v>0.36206175305466659</c:v>
                </c:pt>
                <c:pt idx="342">
                  <c:v>0.37769512376549791</c:v>
                </c:pt>
                <c:pt idx="343">
                  <c:v>0.38708682759100405</c:v>
                </c:pt>
                <c:pt idx="344">
                  <c:v>0.38338486811125738</c:v>
                </c:pt>
                <c:pt idx="345">
                  <c:v>0.3966693196545899</c:v>
                </c:pt>
                <c:pt idx="346">
                  <c:v>0.38210334936176799</c:v>
                </c:pt>
                <c:pt idx="347">
                  <c:v>0.40532271297344574</c:v>
                </c:pt>
                <c:pt idx="348">
                  <c:v>0.40456894959665879</c:v>
                </c:pt>
                <c:pt idx="349">
                  <c:v>0.40682392582082499</c:v>
                </c:pt>
                <c:pt idx="350">
                  <c:v>0.39743855195683003</c:v>
                </c:pt>
                <c:pt idx="351">
                  <c:v>0.42009325239265538</c:v>
                </c:pt>
                <c:pt idx="352">
                  <c:v>0.42862633174627268</c:v>
                </c:pt>
                <c:pt idx="353">
                  <c:v>0.42291239068205194</c:v>
                </c:pt>
                <c:pt idx="354">
                  <c:v>0.44094678207463212</c:v>
                </c:pt>
                <c:pt idx="355">
                  <c:v>0.44055092645312366</c:v>
                </c:pt>
                <c:pt idx="356">
                  <c:v>0.45961989406653492</c:v>
                </c:pt>
                <c:pt idx="357">
                  <c:v>0.45965595707163714</c:v>
                </c:pt>
                <c:pt idx="358">
                  <c:v>0.47850692977640691</c:v>
                </c:pt>
                <c:pt idx="359">
                  <c:v>0.46699920162584169</c:v>
                </c:pt>
                <c:pt idx="360">
                  <c:v>0.49833383062991354</c:v>
                </c:pt>
                <c:pt idx="361">
                  <c:v>0.50171912875943359</c:v>
                </c:pt>
                <c:pt idx="362">
                  <c:v>0.50672318190778343</c:v>
                </c:pt>
                <c:pt idx="363">
                  <c:v>0.51080217126089922</c:v>
                </c:pt>
                <c:pt idx="364">
                  <c:v>0.54050794596683516</c:v>
                </c:pt>
                <c:pt idx="365">
                  <c:v>0.56326242977779584</c:v>
                </c:pt>
                <c:pt idx="366">
                  <c:v>0.56510605741309994</c:v>
                </c:pt>
                <c:pt idx="367">
                  <c:v>0.59883363229114606</c:v>
                </c:pt>
                <c:pt idx="368">
                  <c:v>0.58584327437199857</c:v>
                </c:pt>
                <c:pt idx="369">
                  <c:v>0.630814116526211</c:v>
                </c:pt>
                <c:pt idx="370">
                  <c:v>0.64446194932434886</c:v>
                </c:pt>
                <c:pt idx="371">
                  <c:v>0.65268934296650472</c:v>
                </c:pt>
                <c:pt idx="372">
                  <c:v>0.63872794189523308</c:v>
                </c:pt>
                <c:pt idx="373">
                  <c:v>0.7039041062932796</c:v>
                </c:pt>
                <c:pt idx="374">
                  <c:v>0.71210683761502558</c:v>
                </c:pt>
                <c:pt idx="375">
                  <c:v>0.73616416054627953</c:v>
                </c:pt>
                <c:pt idx="376">
                  <c:v>0.73968009349804908</c:v>
                </c:pt>
                <c:pt idx="377">
                  <c:v>0.78717008225027596</c:v>
                </c:pt>
                <c:pt idx="378">
                  <c:v>0.81042971933516084</c:v>
                </c:pt>
                <c:pt idx="379">
                  <c:v>0.79329977545678665</c:v>
                </c:pt>
                <c:pt idx="380">
                  <c:v>0.82659856064032566</c:v>
                </c:pt>
                <c:pt idx="381">
                  <c:v>0.82581874127454469</c:v>
                </c:pt>
                <c:pt idx="382">
                  <c:v>0.84828828940592915</c:v>
                </c:pt>
                <c:pt idx="383">
                  <c:v>0.84684517951141869</c:v>
                </c:pt>
                <c:pt idx="384">
                  <c:v>0.88283969711649224</c:v>
                </c:pt>
                <c:pt idx="385">
                  <c:v>0.85458021225105885</c:v>
                </c:pt>
                <c:pt idx="386">
                  <c:v>0.87564662093185375</c:v>
                </c:pt>
                <c:pt idx="387">
                  <c:v>0.85346601396430788</c:v>
                </c:pt>
                <c:pt idx="388">
                  <c:v>0.84202329107058516</c:v>
                </c:pt>
                <c:pt idx="389">
                  <c:v>0.8222903691752298</c:v>
                </c:pt>
                <c:pt idx="390">
                  <c:v>0.84149582316855298</c:v>
                </c:pt>
                <c:pt idx="391">
                  <c:v>0.83311072685274468</c:v>
                </c:pt>
                <c:pt idx="392">
                  <c:v>0.82143067174687157</c:v>
                </c:pt>
                <c:pt idx="393">
                  <c:v>0.85395943590588586</c:v>
                </c:pt>
                <c:pt idx="394">
                  <c:v>0.84579837945429748</c:v>
                </c:pt>
                <c:pt idx="395">
                  <c:v>0.86512287356686357</c:v>
                </c:pt>
                <c:pt idx="396">
                  <c:v>0.85747308751233531</c:v>
                </c:pt>
                <c:pt idx="397">
                  <c:v>0.86727867130066916</c:v>
                </c:pt>
                <c:pt idx="398">
                  <c:v>0.83871668576676961</c:v>
                </c:pt>
                <c:pt idx="399">
                  <c:v>0.87504416555426523</c:v>
                </c:pt>
                <c:pt idx="400">
                  <c:v>0.87937973257098734</c:v>
                </c:pt>
                <c:pt idx="401">
                  <c:v>0.86213203160857532</c:v>
                </c:pt>
                <c:pt idx="402">
                  <c:v>0.84497767142517577</c:v>
                </c:pt>
                <c:pt idx="403">
                  <c:v>0.86098529073749874</c:v>
                </c:pt>
                <c:pt idx="404">
                  <c:v>0.8641870302656568</c:v>
                </c:pt>
                <c:pt idx="405">
                  <c:v>0.83249433467278766</c:v>
                </c:pt>
                <c:pt idx="406">
                  <c:v>0.84877996310570136</c:v>
                </c:pt>
                <c:pt idx="407">
                  <c:v>0.81184124748319109</c:v>
                </c:pt>
                <c:pt idx="408">
                  <c:v>0.84356015767243731</c:v>
                </c:pt>
                <c:pt idx="409">
                  <c:v>0.82246565818632156</c:v>
                </c:pt>
                <c:pt idx="410">
                  <c:v>0.82096584887165758</c:v>
                </c:pt>
                <c:pt idx="411">
                  <c:v>0.78505171250379335</c:v>
                </c:pt>
                <c:pt idx="412">
                  <c:v>0.81564733338253248</c:v>
                </c:pt>
                <c:pt idx="413">
                  <c:v>0.81110219780030379</c:v>
                </c:pt>
                <c:pt idx="414">
                  <c:v>0.78327610802623637</c:v>
                </c:pt>
                <c:pt idx="415">
                  <c:v>0.76997843746736483</c:v>
                </c:pt>
                <c:pt idx="416">
                  <c:v>0.78357396037595783</c:v>
                </c:pt>
                <c:pt idx="417">
                  <c:v>0.79228328229237999</c:v>
                </c:pt>
                <c:pt idx="418">
                  <c:v>0.75784892055693909</c:v>
                </c:pt>
                <c:pt idx="419">
                  <c:v>0.76045060848487467</c:v>
                </c:pt>
                <c:pt idx="420">
                  <c:v>0.71055254599416873</c:v>
                </c:pt>
                <c:pt idx="421">
                  <c:v>0.74458706435117861</c:v>
                </c:pt>
                <c:pt idx="422">
                  <c:v>0.73827295165760676</c:v>
                </c:pt>
                <c:pt idx="423">
                  <c:v>0.71740079767649623</c:v>
                </c:pt>
                <c:pt idx="424">
                  <c:v>0.70179857266552204</c:v>
                </c:pt>
                <c:pt idx="425">
                  <c:v>0.74028334793376127</c:v>
                </c:pt>
                <c:pt idx="426">
                  <c:v>0.71090487532418045</c:v>
                </c:pt>
                <c:pt idx="427">
                  <c:v>0.69772333405333742</c:v>
                </c:pt>
                <c:pt idx="428">
                  <c:v>0.66279007818413294</c:v>
                </c:pt>
                <c:pt idx="429">
                  <c:v>0.66579424862026226</c:v>
                </c:pt>
                <c:pt idx="430">
                  <c:v>0.66109821617734443</c:v>
                </c:pt>
                <c:pt idx="431">
                  <c:v>0.62388865018356687</c:v>
                </c:pt>
                <c:pt idx="432">
                  <c:v>0.62774229178046337</c:v>
                </c:pt>
                <c:pt idx="433">
                  <c:v>0.57618567360478012</c:v>
                </c:pt>
                <c:pt idx="434">
                  <c:v>0.59328349580885043</c:v>
                </c:pt>
                <c:pt idx="435">
                  <c:v>0.56814132086687419</c:v>
                </c:pt>
                <c:pt idx="436">
                  <c:v>0.55283295843232427</c:v>
                </c:pt>
                <c:pt idx="437">
                  <c:v>0.49857753878545663</c:v>
                </c:pt>
                <c:pt idx="438">
                  <c:v>0.51586033479776106</c:v>
                </c:pt>
                <c:pt idx="439">
                  <c:v>0.51811380583980282</c:v>
                </c:pt>
                <c:pt idx="440">
                  <c:v>0.4985269303779265</c:v>
                </c:pt>
                <c:pt idx="441">
                  <c:v>0.50964144524271104</c:v>
                </c:pt>
                <c:pt idx="442">
                  <c:v>0.48380979438190275</c:v>
                </c:pt>
                <c:pt idx="443">
                  <c:v>0.48794441316166004</c:v>
                </c:pt>
                <c:pt idx="444">
                  <c:v>0.47234955829817871</c:v>
                </c:pt>
                <c:pt idx="445">
                  <c:v>0.47896258576791956</c:v>
                </c:pt>
                <c:pt idx="446">
                  <c:v>0.44185370926017514</c:v>
                </c:pt>
                <c:pt idx="447">
                  <c:v>0.46715185553469729</c:v>
                </c:pt>
                <c:pt idx="448">
                  <c:v>0.46156847600454537</c:v>
                </c:pt>
                <c:pt idx="449">
                  <c:v>0.45326104407750922</c:v>
                </c:pt>
                <c:pt idx="450">
                  <c:v>0.42341863970836868</c:v>
                </c:pt>
                <c:pt idx="451">
                  <c:v>0.45294651921181966</c:v>
                </c:pt>
                <c:pt idx="452">
                  <c:v>0.45488857301198865</c:v>
                </c:pt>
                <c:pt idx="453">
                  <c:v>0.43455537110484471</c:v>
                </c:pt>
                <c:pt idx="454">
                  <c:v>0.45602184748863595</c:v>
                </c:pt>
                <c:pt idx="455">
                  <c:v>0.4374000090838126</c:v>
                </c:pt>
                <c:pt idx="456">
                  <c:v>0.45155605798643439</c:v>
                </c:pt>
                <c:pt idx="457">
                  <c:v>0.43582532507755339</c:v>
                </c:pt>
                <c:pt idx="458">
                  <c:v>0.4498784861129661</c:v>
                </c:pt>
                <c:pt idx="459">
                  <c:v>0.41901516898346397</c:v>
                </c:pt>
                <c:pt idx="460">
                  <c:v>0.45280092421487828</c:v>
                </c:pt>
                <c:pt idx="461">
                  <c:v>0.45341960822449884</c:v>
                </c:pt>
                <c:pt idx="462">
                  <c:v>0.44639893456453211</c:v>
                </c:pt>
                <c:pt idx="463">
                  <c:v>0.43966271683455571</c:v>
                </c:pt>
                <c:pt idx="464">
                  <c:v>0.46123776413582857</c:v>
                </c:pt>
                <c:pt idx="465">
                  <c:v>0.46618502278441887</c:v>
                </c:pt>
                <c:pt idx="466">
                  <c:v>0.44283097147520772</c:v>
                </c:pt>
                <c:pt idx="467">
                  <c:v>0.46274366373455017</c:v>
                </c:pt>
                <c:pt idx="468">
                  <c:v>0.44879632876461711</c:v>
                </c:pt>
                <c:pt idx="469">
                  <c:v>0.46488299598714561</c:v>
                </c:pt>
                <c:pt idx="470">
                  <c:v>0.44596857833566828</c:v>
                </c:pt>
                <c:pt idx="471">
                  <c:v>0.43624646845350268</c:v>
                </c:pt>
                <c:pt idx="472">
                  <c:v>0.40315053517739469</c:v>
                </c:pt>
                <c:pt idx="473">
                  <c:v>0.43904046321541101</c:v>
                </c:pt>
                <c:pt idx="474">
                  <c:v>0.45181539033876494</c:v>
                </c:pt>
                <c:pt idx="475">
                  <c:v>0.41893137939340347</c:v>
                </c:pt>
                <c:pt idx="476">
                  <c:v>0.43534017869508529</c:v>
                </c:pt>
                <c:pt idx="477">
                  <c:v>0.42504913693425089</c:v>
                </c:pt>
                <c:pt idx="478">
                  <c:v>0.42545293174409171</c:v>
                </c:pt>
                <c:pt idx="479">
                  <c:v>0.38988353077412563</c:v>
                </c:pt>
                <c:pt idx="480">
                  <c:v>0.39376529049100545</c:v>
                </c:pt>
                <c:pt idx="481">
                  <c:v>0.3909489731444678</c:v>
                </c:pt>
                <c:pt idx="482">
                  <c:v>0.4013413791973971</c:v>
                </c:pt>
                <c:pt idx="483">
                  <c:v>0.38533714789848561</c:v>
                </c:pt>
                <c:pt idx="484">
                  <c:v>0.40130316954401063</c:v>
                </c:pt>
                <c:pt idx="485">
                  <c:v>0.38198128535024334</c:v>
                </c:pt>
                <c:pt idx="486">
                  <c:v>0.41826995796913274</c:v>
                </c:pt>
                <c:pt idx="487">
                  <c:v>0.42632312663588279</c:v>
                </c:pt>
                <c:pt idx="488">
                  <c:v>0.41434189811337907</c:v>
                </c:pt>
                <c:pt idx="489">
                  <c:v>0.4086543513294808</c:v>
                </c:pt>
                <c:pt idx="490">
                  <c:v>0.44723139430685666</c:v>
                </c:pt>
                <c:pt idx="491">
                  <c:v>0.46029560607905268</c:v>
                </c:pt>
                <c:pt idx="492">
                  <c:v>0.42760453934797471</c:v>
                </c:pt>
                <c:pt idx="493">
                  <c:v>0.44723229243272861</c:v>
                </c:pt>
                <c:pt idx="494">
                  <c:v>0.41198332709604985</c:v>
                </c:pt>
                <c:pt idx="495">
                  <c:v>0.46151779289305439</c:v>
                </c:pt>
                <c:pt idx="496">
                  <c:v>0.44704952449511703</c:v>
                </c:pt>
                <c:pt idx="497">
                  <c:v>0.45821627562443146</c:v>
                </c:pt>
                <c:pt idx="498">
                  <c:v>0.43507695631444065</c:v>
                </c:pt>
                <c:pt idx="499">
                  <c:v>0.47360292890023137</c:v>
                </c:pt>
                <c:pt idx="500">
                  <c:v>0.48740625276090599</c:v>
                </c:pt>
                <c:pt idx="501">
                  <c:v>0.46169245658849367</c:v>
                </c:pt>
                <c:pt idx="502">
                  <c:v>0.45570344444120703</c:v>
                </c:pt>
                <c:pt idx="503">
                  <c:v>0.48423866848251723</c:v>
                </c:pt>
                <c:pt idx="504">
                  <c:v>0.48938004555264625</c:v>
                </c:pt>
                <c:pt idx="505">
                  <c:v>0.47024133510799981</c:v>
                </c:pt>
                <c:pt idx="506">
                  <c:v>0.49158686344451463</c:v>
                </c:pt>
                <c:pt idx="507">
                  <c:v>0.45423275951604658</c:v>
                </c:pt>
                <c:pt idx="508">
                  <c:v>0.49813792881457336</c:v>
                </c:pt>
                <c:pt idx="509">
                  <c:v>0.48771101999679317</c:v>
                </c:pt>
                <c:pt idx="510">
                  <c:v>0.48890991083863428</c:v>
                </c:pt>
                <c:pt idx="511">
                  <c:v>0.46221489491144091</c:v>
                </c:pt>
                <c:pt idx="512">
                  <c:v>0.49642817451992394</c:v>
                </c:pt>
                <c:pt idx="513">
                  <c:v>0.5078672580461211</c:v>
                </c:pt>
                <c:pt idx="514">
                  <c:v>0.47408742676881477</c:v>
                </c:pt>
                <c:pt idx="515">
                  <c:v>0.50455734012793529</c:v>
                </c:pt>
                <c:pt idx="516">
                  <c:v>0.4928617413855737</c:v>
                </c:pt>
                <c:pt idx="517">
                  <c:v>0.50211487341578853</c:v>
                </c:pt>
                <c:pt idx="518">
                  <c:v>0.47427781615637021</c:v>
                </c:pt>
                <c:pt idx="519">
                  <c:v>0.49113989055079083</c:v>
                </c:pt>
                <c:pt idx="520">
                  <c:v>0.4643803597449141</c:v>
                </c:pt>
                <c:pt idx="521">
                  <c:v>0.50167318026643704</c:v>
                </c:pt>
                <c:pt idx="522">
                  <c:v>0.50465790514203135</c:v>
                </c:pt>
              </c:numCache>
            </c:numRef>
          </c:val>
          <c:smooth val="0"/>
          <c:extLst>
            <c:ext xmlns:c16="http://schemas.microsoft.com/office/drawing/2014/chart" uri="{C3380CC4-5D6E-409C-BE32-E72D297353CC}">
              <c16:uniqueId val="{00000001-2EC8-4D20-B7F9-FD9C7C48143C}"/>
            </c:ext>
          </c:extLst>
        </c:ser>
        <c:dLbls>
          <c:showLegendKey val="0"/>
          <c:showVal val="0"/>
          <c:showCatName val="0"/>
          <c:showSerName val="0"/>
          <c:showPercent val="0"/>
          <c:showBubbleSize val="0"/>
        </c:dLbls>
        <c:marker val="1"/>
        <c:smooth val="0"/>
        <c:axId val="1087157631"/>
        <c:axId val="1197586383"/>
      </c:lineChart>
      <c:dateAx>
        <c:axId val="134560113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45604047"/>
        <c:crosses val="autoZero"/>
        <c:auto val="1"/>
        <c:lblOffset val="100"/>
        <c:baseTimeUnit val="days"/>
      </c:dateAx>
      <c:valAx>
        <c:axId val="13456040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45601135"/>
        <c:crosses val="autoZero"/>
        <c:crossBetween val="between"/>
      </c:valAx>
      <c:valAx>
        <c:axId val="11975863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87157631"/>
        <c:crosses val="max"/>
        <c:crossBetween val="between"/>
      </c:valAx>
      <c:dateAx>
        <c:axId val="1087157631"/>
        <c:scaling>
          <c:orientation val="minMax"/>
        </c:scaling>
        <c:delete val="1"/>
        <c:axPos val="b"/>
        <c:numFmt formatCode="m/d/yyyy" sourceLinked="1"/>
        <c:majorTickMark val="out"/>
        <c:minorTickMark val="none"/>
        <c:tickLblPos val="nextTo"/>
        <c:crossAx val="119758638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Kredi Büyümesi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1"/>
          <c:order val="1"/>
          <c:tx>
            <c:strRef>
              <c:f>Credit!$AG$1</c:f>
              <c:strCache>
                <c:ptCount val="1"/>
                <c:pt idx="0">
                  <c:v>13 W Kredi YoY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Credit!$B$2:$B$577</c:f>
              <c:numCache>
                <c:formatCode>m/d/yyyy</c:formatCode>
                <c:ptCount val="576"/>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numCache>
            </c:numRef>
          </c:cat>
          <c:val>
            <c:numRef>
              <c:f>Credit!$AG$2:$AG$579</c:f>
              <c:numCache>
                <c:formatCode>#,##0.00</c:formatCode>
                <c:ptCount val="578"/>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0.14223665093843443</c:v>
                </c:pt>
                <c:pt idx="66" formatCode="0.00%">
                  <c:v>0.14002009028276571</c:v>
                </c:pt>
                <c:pt idx="67" formatCode="0.00%">
                  <c:v>0.13796836943022955</c:v>
                </c:pt>
                <c:pt idx="68" formatCode="0.00%">
                  <c:v>0.13506556958483393</c:v>
                </c:pt>
                <c:pt idx="69" formatCode="0.00%">
                  <c:v>0.13281064762071529</c:v>
                </c:pt>
                <c:pt idx="70" formatCode="0.00%">
                  <c:v>0.13002255256229037</c:v>
                </c:pt>
                <c:pt idx="71" formatCode="0.00%">
                  <c:v>0.12735696644139541</c:v>
                </c:pt>
                <c:pt idx="72" formatCode="0.00%">
                  <c:v>0.12489948367668051</c:v>
                </c:pt>
                <c:pt idx="73" formatCode="0.00%">
                  <c:v>0.12248152338703297</c:v>
                </c:pt>
                <c:pt idx="74" formatCode="0.00%">
                  <c:v>0.12035779306062445</c:v>
                </c:pt>
                <c:pt idx="75" formatCode="0.00%">
                  <c:v>0.1184630176465909</c:v>
                </c:pt>
                <c:pt idx="76" formatCode="0.00%">
                  <c:v>0.11635904375669252</c:v>
                </c:pt>
                <c:pt idx="77" formatCode="0.00%">
                  <c:v>0.11430158238096215</c:v>
                </c:pt>
                <c:pt idx="78" formatCode="0.00%">
                  <c:v>0.11256185788229746</c:v>
                </c:pt>
                <c:pt idx="79" formatCode="0.00%">
                  <c:v>0.11125024409793668</c:v>
                </c:pt>
                <c:pt idx="80" formatCode="0.00%">
                  <c:v>0.10984328368675382</c:v>
                </c:pt>
                <c:pt idx="81" formatCode="0.00%">
                  <c:v>0.10836465871336243</c:v>
                </c:pt>
                <c:pt idx="82" formatCode="0.00%">
                  <c:v>0.10737669711639196</c:v>
                </c:pt>
                <c:pt idx="83" formatCode="0.00%">
                  <c:v>0.10616607138515123</c:v>
                </c:pt>
                <c:pt idx="84" formatCode="0.00%">
                  <c:v>0.10399143615980978</c:v>
                </c:pt>
                <c:pt idx="85" formatCode="0.00%">
                  <c:v>0.10263484025359777</c:v>
                </c:pt>
                <c:pt idx="86" formatCode="0.00%">
                  <c:v>0.1018116431731645</c:v>
                </c:pt>
                <c:pt idx="87" formatCode="0.00%">
                  <c:v>0.10071821970611754</c:v>
                </c:pt>
                <c:pt idx="88" formatCode="0.00%">
                  <c:v>9.9734286859452001E-2</c:v>
                </c:pt>
                <c:pt idx="89" formatCode="0.00%">
                  <c:v>9.9056762438418086E-2</c:v>
                </c:pt>
                <c:pt idx="90" formatCode="0.00%">
                  <c:v>9.8442166187351854E-2</c:v>
                </c:pt>
                <c:pt idx="91" formatCode="0.00%">
                  <c:v>9.6960426734586658E-2</c:v>
                </c:pt>
                <c:pt idx="92" formatCode="0.00%">
                  <c:v>9.6833415082992577E-2</c:v>
                </c:pt>
                <c:pt idx="93" formatCode="0.00%">
                  <c:v>9.6456452226597225E-2</c:v>
                </c:pt>
                <c:pt idx="94" formatCode="0.00%">
                  <c:v>9.6351443855099334E-2</c:v>
                </c:pt>
                <c:pt idx="95" formatCode="0.00%">
                  <c:v>9.5905385828212369E-2</c:v>
                </c:pt>
                <c:pt idx="96" formatCode="0.00%">
                  <c:v>9.5881872654755659E-2</c:v>
                </c:pt>
                <c:pt idx="97" formatCode="0.00%">
                  <c:v>9.6939356450951475E-2</c:v>
                </c:pt>
                <c:pt idx="98" formatCode="0.00%">
                  <c:v>9.768247983156314E-2</c:v>
                </c:pt>
                <c:pt idx="99" formatCode="0.00%">
                  <c:v>9.8420865411899261E-2</c:v>
                </c:pt>
                <c:pt idx="100" formatCode="0.00%">
                  <c:v>9.8887268633340769E-2</c:v>
                </c:pt>
                <c:pt idx="101" formatCode="0.00%">
                  <c:v>9.9827239899226997E-2</c:v>
                </c:pt>
                <c:pt idx="102" formatCode="0.00%">
                  <c:v>0.10130310128537129</c:v>
                </c:pt>
                <c:pt idx="103" formatCode="0.00%">
                  <c:v>0.10323259096097466</c:v>
                </c:pt>
                <c:pt idx="104" formatCode="0.00%">
                  <c:v>0.10575327750491896</c:v>
                </c:pt>
                <c:pt idx="105" formatCode="0.00%">
                  <c:v>0.10724541533618197</c:v>
                </c:pt>
                <c:pt idx="106" formatCode="0.00%">
                  <c:v>0.10847016978466603</c:v>
                </c:pt>
                <c:pt idx="107" formatCode="0.00%">
                  <c:v>0.11114849372588868</c:v>
                </c:pt>
                <c:pt idx="108" formatCode="0.00%">
                  <c:v>0.1136549399351016</c:v>
                </c:pt>
                <c:pt idx="109" formatCode="0.00%">
                  <c:v>0.11699288539903273</c:v>
                </c:pt>
                <c:pt idx="110" formatCode="0.00%">
                  <c:v>0.12003638621484333</c:v>
                </c:pt>
                <c:pt idx="111" formatCode="0.00%">
                  <c:v>0.12274646252104841</c:v>
                </c:pt>
                <c:pt idx="112" formatCode="0.00%">
                  <c:v>0.12573989932690768</c:v>
                </c:pt>
                <c:pt idx="113" formatCode="0.00%">
                  <c:v>0.12847379316080992</c:v>
                </c:pt>
                <c:pt idx="114" formatCode="0.00%">
                  <c:v>0.13105653840495679</c:v>
                </c:pt>
                <c:pt idx="115" formatCode="0.00%">
                  <c:v>0.1336061265634641</c:v>
                </c:pt>
                <c:pt idx="116" formatCode="0.00%">
                  <c:v>0.13612097056356501</c:v>
                </c:pt>
                <c:pt idx="117" formatCode="0.00%">
                  <c:v>0.13959975979301803</c:v>
                </c:pt>
                <c:pt idx="118" formatCode="0.00%">
                  <c:v>0.14425930123554243</c:v>
                </c:pt>
                <c:pt idx="119" formatCode="0.00%">
                  <c:v>0.14941881378004637</c:v>
                </c:pt>
                <c:pt idx="120" formatCode="0.00%">
                  <c:v>0.15421761363294581</c:v>
                </c:pt>
                <c:pt idx="121" formatCode="0.00%">
                  <c:v>0.1589466996388815</c:v>
                </c:pt>
                <c:pt idx="122" formatCode="0.00%">
                  <c:v>0.16366812242150047</c:v>
                </c:pt>
                <c:pt idx="123" formatCode="0.00%">
                  <c:v>0.1689288044396674</c:v>
                </c:pt>
                <c:pt idx="124" formatCode="0.00%">
                  <c:v>0.17403074443266109</c:v>
                </c:pt>
                <c:pt idx="125" formatCode="0.00%">
                  <c:v>0.17914579328660302</c:v>
                </c:pt>
                <c:pt idx="126" formatCode="0.00%">
                  <c:v>0.18505783382765956</c:v>
                </c:pt>
                <c:pt idx="127" formatCode="0.00%">
                  <c:v>0.19070368234083077</c:v>
                </c:pt>
                <c:pt idx="128" formatCode="0.00%">
                  <c:v>0.19606509893038873</c:v>
                </c:pt>
                <c:pt idx="129" formatCode="0.00%">
                  <c:v>0.20154859719980536</c:v>
                </c:pt>
                <c:pt idx="130" formatCode="0.00%">
                  <c:v>0.20630151953707157</c:v>
                </c:pt>
                <c:pt idx="131" formatCode="0.00%">
                  <c:v>0.20989612247154898</c:v>
                </c:pt>
                <c:pt idx="132" formatCode="0.00%">
                  <c:v>0.21220030622295355</c:v>
                </c:pt>
                <c:pt idx="133" formatCode="0.00%">
                  <c:v>0.21413389164491539</c:v>
                </c:pt>
                <c:pt idx="134" formatCode="0.00%">
                  <c:v>0.21640150651496803</c:v>
                </c:pt>
                <c:pt idx="135" formatCode="0.00%">
                  <c:v>0.21813688948308541</c:v>
                </c:pt>
                <c:pt idx="136" formatCode="0.00%">
                  <c:v>0.22015047004287094</c:v>
                </c:pt>
                <c:pt idx="137" formatCode="0.00%">
                  <c:v>0.22245361180255593</c:v>
                </c:pt>
                <c:pt idx="138" formatCode="0.00%">
                  <c:v>0.22480053174700057</c:v>
                </c:pt>
                <c:pt idx="139" formatCode="0.00%">
                  <c:v>0.22669304029681059</c:v>
                </c:pt>
                <c:pt idx="140" formatCode="0.00%">
                  <c:v>0.22856034307043877</c:v>
                </c:pt>
                <c:pt idx="141" formatCode="0.00%">
                  <c:v>0.23001150521821095</c:v>
                </c:pt>
                <c:pt idx="142" formatCode="0.00%">
                  <c:v>0.23178227975885207</c:v>
                </c:pt>
                <c:pt idx="143" formatCode="0.00%">
                  <c:v>0.23311197630309868</c:v>
                </c:pt>
                <c:pt idx="144" formatCode="0.00%">
                  <c:v>0.23556434969939061</c:v>
                </c:pt>
                <c:pt idx="145" formatCode="0.00%">
                  <c:v>0.23786533338240715</c:v>
                </c:pt>
                <c:pt idx="146" formatCode="0.00%">
                  <c:v>0.24023885369924153</c:v>
                </c:pt>
                <c:pt idx="147" formatCode="0.00%">
                  <c:v>0.24241327875112759</c:v>
                </c:pt>
                <c:pt idx="148" formatCode="0.00%">
                  <c:v>0.24462400996059594</c:v>
                </c:pt>
                <c:pt idx="149" formatCode="0.00%">
                  <c:v>0.24627059004727408</c:v>
                </c:pt>
                <c:pt idx="150" formatCode="0.00%">
                  <c:v>0.24782756011590878</c:v>
                </c:pt>
                <c:pt idx="151" formatCode="0.00%">
                  <c:v>0.24922956776990607</c:v>
                </c:pt>
                <c:pt idx="152" formatCode="0.00%">
                  <c:v>0.25011327945534217</c:v>
                </c:pt>
                <c:pt idx="153" formatCode="0.00%">
                  <c:v>0.25206433086698626</c:v>
                </c:pt>
                <c:pt idx="154" formatCode="0.00%">
                  <c:v>0.25348777143056</c:v>
                </c:pt>
                <c:pt idx="155" formatCode="0.00%">
                  <c:v>0.25468538161182208</c:v>
                </c:pt>
                <c:pt idx="156" formatCode="0.00%">
                  <c:v>0.25529906429073096</c:v>
                </c:pt>
                <c:pt idx="157" formatCode="0.00%">
                  <c:v>0.25498727471615401</c:v>
                </c:pt>
                <c:pt idx="158" formatCode="0.00%">
                  <c:v>0.25522083656098105</c:v>
                </c:pt>
                <c:pt idx="159" formatCode="0.00%">
                  <c:v>0.25508256612920155</c:v>
                </c:pt>
                <c:pt idx="160" formatCode="0.00%">
                  <c:v>0.25432523391056938</c:v>
                </c:pt>
                <c:pt idx="161" formatCode="0.00%">
                  <c:v>0.2532360811710867</c:v>
                </c:pt>
                <c:pt idx="162" formatCode="0.00%">
                  <c:v>0.25137283266878274</c:v>
                </c:pt>
                <c:pt idx="163" formatCode="0.00%">
                  <c:v>0.24935189788590237</c:v>
                </c:pt>
                <c:pt idx="164" formatCode="0.00%">
                  <c:v>0.2473329540026748</c:v>
                </c:pt>
                <c:pt idx="165" formatCode="0.00%">
                  <c:v>0.24520658116475619</c:v>
                </c:pt>
                <c:pt idx="166" formatCode="0.00%">
                  <c:v>0.24319504999101782</c:v>
                </c:pt>
                <c:pt idx="167" formatCode="0.00%">
                  <c:v>0.24161912732192775</c:v>
                </c:pt>
                <c:pt idx="168" formatCode="0.00%">
                  <c:v>0.23971516802882598</c:v>
                </c:pt>
                <c:pt idx="169" formatCode="0.00%">
                  <c:v>0.238169280189796</c:v>
                </c:pt>
                <c:pt idx="170" formatCode="0.00%">
                  <c:v>0.23585146322671741</c:v>
                </c:pt>
                <c:pt idx="171" formatCode="0.00%">
                  <c:v>0.23285574927218855</c:v>
                </c:pt>
                <c:pt idx="172" formatCode="0.00%">
                  <c:v>0.22957989343586613</c:v>
                </c:pt>
                <c:pt idx="173" formatCode="0.00%">
                  <c:v>0.22588005569792186</c:v>
                </c:pt>
                <c:pt idx="174" formatCode="0.00%">
                  <c:v>0.22240553956790704</c:v>
                </c:pt>
                <c:pt idx="175" formatCode="0.00%">
                  <c:v>0.2190579194493549</c:v>
                </c:pt>
                <c:pt idx="176" formatCode="0.00%">
                  <c:v>0.2155572028728954</c:v>
                </c:pt>
                <c:pt idx="177" formatCode="0.00%">
                  <c:v>0.21167765133392621</c:v>
                </c:pt>
                <c:pt idx="178" formatCode="0.00%">
                  <c:v>0.20814370831776283</c:v>
                </c:pt>
                <c:pt idx="179" formatCode="0.00%">
                  <c:v>0.20380746046617459</c:v>
                </c:pt>
                <c:pt idx="180" formatCode="0.00%">
                  <c:v>0.19948227362474627</c:v>
                </c:pt>
                <c:pt idx="181" formatCode="0.00%">
                  <c:v>0.19481783704964956</c:v>
                </c:pt>
                <c:pt idx="182" formatCode="0.00%">
                  <c:v>0.18997444603379238</c:v>
                </c:pt>
                <c:pt idx="183" formatCode="0.00%">
                  <c:v>0.18549893350563396</c:v>
                </c:pt>
                <c:pt idx="184" formatCode="0.00%">
                  <c:v>0.1817143043878601</c:v>
                </c:pt>
                <c:pt idx="185" formatCode="0.00%">
                  <c:v>0.17847814754841956</c:v>
                </c:pt>
                <c:pt idx="186" formatCode="0.00%">
                  <c:v>0.17583456915532286</c:v>
                </c:pt>
                <c:pt idx="187" formatCode="0.00%">
                  <c:v>0.172971992977068</c:v>
                </c:pt>
                <c:pt idx="188" formatCode="0.00%">
                  <c:v>0.170347135264031</c:v>
                </c:pt>
                <c:pt idx="189" formatCode="0.00%">
                  <c:v>0.1678627498987306</c:v>
                </c:pt>
                <c:pt idx="190" formatCode="0.00%">
                  <c:v>0.1653087995921271</c:v>
                </c:pt>
                <c:pt idx="191" formatCode="0.00%">
                  <c:v>0.16198416922286724</c:v>
                </c:pt>
                <c:pt idx="192" formatCode="0.00%">
                  <c:v>0.15836898988268847</c:v>
                </c:pt>
                <c:pt idx="193" formatCode="0.00%">
                  <c:v>0.1541969840023317</c:v>
                </c:pt>
                <c:pt idx="194" formatCode="0.00%">
                  <c:v>0.15066685171417354</c:v>
                </c:pt>
                <c:pt idx="195" formatCode="0.00%">
                  <c:v>0.14637859652104523</c:v>
                </c:pt>
                <c:pt idx="196" formatCode="0.00%">
                  <c:v>0.14201604372718327</c:v>
                </c:pt>
                <c:pt idx="197" formatCode="0.00%">
                  <c:v>0.13727950142323742</c:v>
                </c:pt>
                <c:pt idx="198" formatCode="0.00%">
                  <c:v>0.1320105636620646</c:v>
                </c:pt>
                <c:pt idx="199" formatCode="0.00%">
                  <c:v>0.12643012090309941</c:v>
                </c:pt>
                <c:pt idx="200" formatCode="0.00%">
                  <c:v>0.1205280489054234</c:v>
                </c:pt>
                <c:pt idx="201" formatCode="0.00%">
                  <c:v>0.11414455190402244</c:v>
                </c:pt>
                <c:pt idx="202" formatCode="0.00%">
                  <c:v>0.10737628775404727</c:v>
                </c:pt>
                <c:pt idx="203" formatCode="0.00%">
                  <c:v>0.10044072370293584</c:v>
                </c:pt>
                <c:pt idx="204" formatCode="0.00%">
                  <c:v>9.3344022238787822E-2</c:v>
                </c:pt>
                <c:pt idx="205" formatCode="0.00%">
                  <c:v>8.6973725107177213E-2</c:v>
                </c:pt>
                <c:pt idx="206" formatCode="0.00%">
                  <c:v>8.0066557188427936E-2</c:v>
                </c:pt>
                <c:pt idx="207" formatCode="0.00%">
                  <c:v>7.2779714366861314E-2</c:v>
                </c:pt>
                <c:pt idx="208" formatCode="0.00%">
                  <c:v>6.573671215618504E-2</c:v>
                </c:pt>
                <c:pt idx="209" formatCode="0.00%">
                  <c:v>5.9068345456429555E-2</c:v>
                </c:pt>
                <c:pt idx="210" formatCode="0.00%">
                  <c:v>5.2664510574956365E-2</c:v>
                </c:pt>
                <c:pt idx="211" formatCode="0.00%">
                  <c:v>4.6650228632525388E-2</c:v>
                </c:pt>
                <c:pt idx="212" formatCode="0.00%">
                  <c:v>4.1062574994061865E-2</c:v>
                </c:pt>
                <c:pt idx="213" formatCode="0.00%">
                  <c:v>3.5595887888299482E-2</c:v>
                </c:pt>
                <c:pt idx="214" formatCode="0.00%">
                  <c:v>3.1139409577387818E-2</c:v>
                </c:pt>
                <c:pt idx="215" formatCode="0.00%">
                  <c:v>2.728254287690076E-2</c:v>
                </c:pt>
                <c:pt idx="216" formatCode="0.00%">
                  <c:v>2.4285549385820226E-2</c:v>
                </c:pt>
                <c:pt idx="217" formatCode="0.00%">
                  <c:v>2.1618911145522057E-2</c:v>
                </c:pt>
                <c:pt idx="218" formatCode="0.00%">
                  <c:v>1.9094332929581629E-2</c:v>
                </c:pt>
                <c:pt idx="219" formatCode="0.00%">
                  <c:v>1.7419661830145837E-2</c:v>
                </c:pt>
                <c:pt idx="220" formatCode="0.00%">
                  <c:v>1.6586805898919858E-2</c:v>
                </c:pt>
                <c:pt idx="221" formatCode="0.00%">
                  <c:v>1.6840710763819773E-2</c:v>
                </c:pt>
                <c:pt idx="222" formatCode="0.00%">
                  <c:v>1.7979240638638164E-2</c:v>
                </c:pt>
                <c:pt idx="223" formatCode="0.00%">
                  <c:v>1.9009918023348511E-2</c:v>
                </c:pt>
                <c:pt idx="224" formatCode="0.00%">
                  <c:v>1.9482461017328555E-2</c:v>
                </c:pt>
                <c:pt idx="225" formatCode="0.00%">
                  <c:v>1.9760712734494534E-2</c:v>
                </c:pt>
                <c:pt idx="226" formatCode="0.00%">
                  <c:v>2.0599662105902403E-2</c:v>
                </c:pt>
                <c:pt idx="227" formatCode="0.00%">
                  <c:v>2.0289570922276352E-2</c:v>
                </c:pt>
                <c:pt idx="228" formatCode="0.00%">
                  <c:v>1.985360434504262E-2</c:v>
                </c:pt>
                <c:pt idx="229" formatCode="0.00%">
                  <c:v>1.8959545322195601E-2</c:v>
                </c:pt>
                <c:pt idx="230" formatCode="0.00%">
                  <c:v>1.8216863718477611E-2</c:v>
                </c:pt>
                <c:pt idx="231" formatCode="0.00%">
                  <c:v>1.7324380000307206E-2</c:v>
                </c:pt>
                <c:pt idx="232" formatCode="0.00%">
                  <c:v>1.5863811518156072E-2</c:v>
                </c:pt>
                <c:pt idx="233" formatCode="0.00%">
                  <c:v>1.3688114444919802E-2</c:v>
                </c:pt>
                <c:pt idx="234" formatCode="0.00%">
                  <c:v>1.1223915397245045E-2</c:v>
                </c:pt>
                <c:pt idx="235" formatCode="0.00%">
                  <c:v>8.2519404685020663E-3</c:v>
                </c:pt>
                <c:pt idx="236" formatCode="0.00%">
                  <c:v>5.6970207964362994E-3</c:v>
                </c:pt>
                <c:pt idx="237" formatCode="0.00%">
                  <c:v>3.6388512400566055E-3</c:v>
                </c:pt>
                <c:pt idx="238" formatCode="0.00%">
                  <c:v>1.908352651265397E-3</c:v>
                </c:pt>
                <c:pt idx="239" formatCode="0.00%">
                  <c:v>2.2652506968887589E-4</c:v>
                </c:pt>
                <c:pt idx="240" formatCode="0.00%">
                  <c:v>-5.7673017213837215E-4</c:v>
                </c:pt>
                <c:pt idx="241" formatCode="0.00%">
                  <c:v>-1.351483980078011E-3</c:v>
                </c:pt>
                <c:pt idx="242" formatCode="0.00%">
                  <c:v>-2.3452453610693529E-3</c:v>
                </c:pt>
                <c:pt idx="243" formatCode="0.00%">
                  <c:v>-3.4336370149491819E-3</c:v>
                </c:pt>
                <c:pt idx="244" formatCode="0.00%">
                  <c:v>-3.8368939544883526E-3</c:v>
                </c:pt>
                <c:pt idx="245" formatCode="0.00%">
                  <c:v>-3.0995743090534017E-3</c:v>
                </c:pt>
                <c:pt idx="246" formatCode="0.00%">
                  <c:v>-1.4069055615154211E-3</c:v>
                </c:pt>
                <c:pt idx="247" formatCode="0.00%">
                  <c:v>7.7134269805326282E-4</c:v>
                </c:pt>
                <c:pt idx="248" formatCode="0.00%">
                  <c:v>3.8415002963935606E-3</c:v>
                </c:pt>
                <c:pt idx="249" formatCode="0.00%">
                  <c:v>7.4066247844980461E-3</c:v>
                </c:pt>
                <c:pt idx="250" formatCode="0.00%">
                  <c:v>1.13091235052756E-2</c:v>
                </c:pt>
                <c:pt idx="251" formatCode="0.00%">
                  <c:v>1.579831385138632E-2</c:v>
                </c:pt>
                <c:pt idx="252" formatCode="0.00%">
                  <c:v>2.0484200415475801E-2</c:v>
                </c:pt>
                <c:pt idx="253" formatCode="0.00%">
                  <c:v>2.5831526487820042E-2</c:v>
                </c:pt>
                <c:pt idx="254" formatCode="0.00%">
                  <c:v>3.1888338526728476E-2</c:v>
                </c:pt>
                <c:pt idx="255" formatCode="0.00%">
                  <c:v>3.9504186859763861E-2</c:v>
                </c:pt>
                <c:pt idx="256" formatCode="0.00%">
                  <c:v>4.7694304757418371E-2</c:v>
                </c:pt>
                <c:pt idx="257" formatCode="0.00%">
                  <c:v>5.6457502318796787E-2</c:v>
                </c:pt>
                <c:pt idx="258" formatCode="0.00%">
                  <c:v>6.4929874260120271E-2</c:v>
                </c:pt>
                <c:pt idx="259" formatCode="0.00%">
                  <c:v>7.3367990735037317E-2</c:v>
                </c:pt>
                <c:pt idx="260" formatCode="0.00%">
                  <c:v>8.151202378943849E-2</c:v>
                </c:pt>
                <c:pt idx="261" formatCode="0.00%">
                  <c:v>8.9344412020039218E-2</c:v>
                </c:pt>
                <c:pt idx="262" formatCode="0.00%">
                  <c:v>9.6769500818773876E-2</c:v>
                </c:pt>
                <c:pt idx="263" formatCode="0.00%">
                  <c:v>0.10458472724418429</c:v>
                </c:pt>
                <c:pt idx="264" formatCode="0.00%">
                  <c:v>0.1122116851978137</c:v>
                </c:pt>
                <c:pt idx="265" formatCode="0.00%">
                  <c:v>0.11955220601827561</c:v>
                </c:pt>
                <c:pt idx="266" formatCode="0.00%">
                  <c:v>0.12777892175336905</c:v>
                </c:pt>
                <c:pt idx="267" formatCode="0.00%">
                  <c:v>0.13506203087263646</c:v>
                </c:pt>
                <c:pt idx="268" formatCode="0.00%">
                  <c:v>0.1418927062875093</c:v>
                </c:pt>
                <c:pt idx="269" formatCode="0.00%">
                  <c:v>0.1485187609171954</c:v>
                </c:pt>
                <c:pt idx="270" formatCode="0.00%">
                  <c:v>0.15506560286201987</c:v>
                </c:pt>
                <c:pt idx="271" formatCode="0.00%">
                  <c:v>0.16163094170171433</c:v>
                </c:pt>
                <c:pt idx="272" formatCode="0.00%">
                  <c:v>0.16788788321587736</c:v>
                </c:pt>
                <c:pt idx="273" formatCode="0.00%">
                  <c:v>0.17444097779323461</c:v>
                </c:pt>
                <c:pt idx="274" formatCode="0.00%">
                  <c:v>0.17972633518929879</c:v>
                </c:pt>
                <c:pt idx="275" formatCode="0.00%">
                  <c:v>0.18423008070153993</c:v>
                </c:pt>
                <c:pt idx="276" formatCode="0.00%">
                  <c:v>0.18893655816722943</c:v>
                </c:pt>
                <c:pt idx="277" formatCode="0.00%">
                  <c:v>0.19536579527124243</c:v>
                </c:pt>
                <c:pt idx="278" formatCode="0.00%">
                  <c:v>0.20410938434585971</c:v>
                </c:pt>
                <c:pt idx="279" formatCode="0.00%">
                  <c:v>0.21291192704207523</c:v>
                </c:pt>
                <c:pt idx="280" formatCode="0.00%">
                  <c:v>0.22372436300760848</c:v>
                </c:pt>
                <c:pt idx="281" formatCode="0.00%">
                  <c:v>0.23482256922545658</c:v>
                </c:pt>
                <c:pt idx="282" formatCode="0.00%">
                  <c:v>0.2462663849530061</c:v>
                </c:pt>
                <c:pt idx="283" formatCode="0.00%">
                  <c:v>0.25730957788958875</c:v>
                </c:pt>
                <c:pt idx="284" formatCode="0.00%">
                  <c:v>0.26847858339315506</c:v>
                </c:pt>
                <c:pt idx="285" formatCode="0.00%">
                  <c:v>0.28083958657056285</c:v>
                </c:pt>
                <c:pt idx="286" formatCode="0.00%">
                  <c:v>0.29406731674067926</c:v>
                </c:pt>
                <c:pt idx="287" formatCode="0.00%">
                  <c:v>0.3090044004953289</c:v>
                </c:pt>
                <c:pt idx="288" formatCode="0.00%">
                  <c:v>0.32537137510973174</c:v>
                </c:pt>
                <c:pt idx="289" formatCode="0.00%">
                  <c:v>0.34175110945271048</c:v>
                </c:pt>
                <c:pt idx="290" formatCode="0.00%">
                  <c:v>0.35702069269506886</c:v>
                </c:pt>
                <c:pt idx="291" formatCode="0.00%">
                  <c:v>0.37066025341750408</c:v>
                </c:pt>
                <c:pt idx="292" formatCode="0.00%">
                  <c:v>0.3839923170982511</c:v>
                </c:pt>
                <c:pt idx="293" formatCode="0.00%">
                  <c:v>0.39591597576443338</c:v>
                </c:pt>
                <c:pt idx="294" formatCode="0.00%">
                  <c:v>0.40731814123819821</c:v>
                </c:pt>
                <c:pt idx="295" formatCode="0.00%">
                  <c:v>0.41868188740270107</c:v>
                </c:pt>
                <c:pt idx="296" formatCode="0.00%">
                  <c:v>0.43039101948012232</c:v>
                </c:pt>
                <c:pt idx="297" formatCode="0.00%">
                  <c:v>0.44167175079241922</c:v>
                </c:pt>
                <c:pt idx="298" formatCode="0.00%">
                  <c:v>0.45117280633701318</c:v>
                </c:pt>
                <c:pt idx="299" formatCode="0.00%">
                  <c:v>0.45906392556836401</c:v>
                </c:pt>
                <c:pt idx="300" formatCode="0.00%">
                  <c:v>0.46496183940465818</c:v>
                </c:pt>
                <c:pt idx="301" formatCode="0.00%">
                  <c:v>0.4695464637568677</c:v>
                </c:pt>
                <c:pt idx="302" formatCode="0.00%">
                  <c:v>0.47291049875379576</c:v>
                </c:pt>
                <c:pt idx="303" formatCode="0.00%">
                  <c:v>0.47534235363845656</c:v>
                </c:pt>
                <c:pt idx="304" formatCode="0.00%">
                  <c:v>0.47669049591348911</c:v>
                </c:pt>
                <c:pt idx="305" formatCode="0.00%">
                  <c:v>0.47741471748538905</c:v>
                </c:pt>
                <c:pt idx="306" formatCode="0.00%">
                  <c:v>0.47717117254795788</c:v>
                </c:pt>
                <c:pt idx="307" formatCode="0.00%">
                  <c:v>0.47677111689424223</c:v>
                </c:pt>
                <c:pt idx="308" formatCode="0.00%">
                  <c:v>0.47528461479428369</c:v>
                </c:pt>
                <c:pt idx="309" formatCode="0.00%">
                  <c:v>0.47304319341227707</c:v>
                </c:pt>
                <c:pt idx="310" formatCode="0.00%">
                  <c:v>0.46977851016077149</c:v>
                </c:pt>
                <c:pt idx="311" formatCode="0.00%">
                  <c:v>0.46632635970058811</c:v>
                </c:pt>
                <c:pt idx="312" formatCode="0.00%">
                  <c:v>0.46285461958091267</c:v>
                </c:pt>
                <c:pt idx="313" formatCode="0.00%">
                  <c:v>0.46004424410867467</c:v>
                </c:pt>
                <c:pt idx="314" formatCode="0.00%">
                  <c:v>0.45777610488316561</c:v>
                </c:pt>
                <c:pt idx="315" formatCode="0.00%">
                  <c:v>0.45494213163297609</c:v>
                </c:pt>
                <c:pt idx="316" formatCode="0.00%">
                  <c:v>0.45139965248547503</c:v>
                </c:pt>
                <c:pt idx="317" formatCode="0.00%">
                  <c:v>0.44725426827630949</c:v>
                </c:pt>
                <c:pt idx="318" formatCode="0.00%">
                  <c:v>0.44313888672339252</c:v>
                </c:pt>
                <c:pt idx="319" formatCode="0.00%">
                  <c:v>0.43769759496440314</c:v>
                </c:pt>
                <c:pt idx="320" formatCode="0.00%">
                  <c:v>0.43171421294059886</c:v>
                </c:pt>
                <c:pt idx="321" formatCode="0.00%">
                  <c:v>0.42560850453814403</c:v>
                </c:pt>
                <c:pt idx="322" formatCode="0.00%">
                  <c:v>0.41923212949130895</c:v>
                </c:pt>
                <c:pt idx="323" formatCode="0.00%">
                  <c:v>0.41271663571179951</c:v>
                </c:pt>
                <c:pt idx="324" formatCode="0.00%">
                  <c:v>0.40639963711914856</c:v>
                </c:pt>
                <c:pt idx="325" formatCode="0.00%">
                  <c:v>0.40011129876621471</c:v>
                </c:pt>
                <c:pt idx="326" formatCode="0.00%">
                  <c:v>0.39243528886665441</c:v>
                </c:pt>
                <c:pt idx="327" formatCode="0.00%">
                  <c:v>0.3852054710739049</c:v>
                </c:pt>
                <c:pt idx="328" formatCode="0.00%">
                  <c:v>0.3782886945704898</c:v>
                </c:pt>
                <c:pt idx="329" formatCode="0.00%">
                  <c:v>0.37116747665479582</c:v>
                </c:pt>
                <c:pt idx="330" formatCode="0.00%">
                  <c:v>0.36231310238878817</c:v>
                </c:pt>
                <c:pt idx="331" formatCode="0.00%">
                  <c:v>0.35118461932194633</c:v>
                </c:pt>
                <c:pt idx="332" formatCode="0.00%">
                  <c:v>0.33878075344261738</c:v>
                </c:pt>
                <c:pt idx="333" formatCode="0.00%">
                  <c:v>0.32486740887532406</c:v>
                </c:pt>
                <c:pt idx="334" formatCode="0.00%">
                  <c:v>0.31082280091929587</c:v>
                </c:pt>
                <c:pt idx="335" formatCode="0.00%">
                  <c:v>0.29735635298390328</c:v>
                </c:pt>
                <c:pt idx="336" formatCode="0.00%">
                  <c:v>0.28511736572029528</c:v>
                </c:pt>
                <c:pt idx="337" formatCode="0.00%">
                  <c:v>0.27302815708695016</c:v>
                </c:pt>
                <c:pt idx="338" formatCode="0.00%">
                  <c:v>0.26046402898949433</c:v>
                </c:pt>
                <c:pt idx="339" formatCode="0.00%">
                  <c:v>0.24838385916043151</c:v>
                </c:pt>
                <c:pt idx="340" formatCode="0.00%">
                  <c:v>0.23597261870910027</c:v>
                </c:pt>
                <c:pt idx="341" formatCode="0.00%">
                  <c:v>0.22339324548013467</c:v>
                </c:pt>
                <c:pt idx="342" formatCode="0.00%">
                  <c:v>0.21120357891652022</c:v>
                </c:pt>
                <c:pt idx="343" formatCode="0.00%">
                  <c:v>0.20001966089962284</c:v>
                </c:pt>
                <c:pt idx="344" formatCode="0.00%">
                  <c:v>0.19007482186455027</c:v>
                </c:pt>
                <c:pt idx="345" formatCode="0.00%">
                  <c:v>0.18145296926735727</c:v>
                </c:pt>
                <c:pt idx="346" formatCode="0.00%">
                  <c:v>0.17441749581583621</c:v>
                </c:pt>
                <c:pt idx="347" formatCode="0.00%">
                  <c:v>0.16813490562350705</c:v>
                </c:pt>
                <c:pt idx="348" formatCode="0.00%">
                  <c:v>0.16217629112814266</c:v>
                </c:pt>
                <c:pt idx="349" formatCode="0.00%">
                  <c:v>0.15592069074346068</c:v>
                </c:pt>
                <c:pt idx="350" formatCode="0.00%">
                  <c:v>0.15000357351105525</c:v>
                </c:pt>
                <c:pt idx="351" formatCode="0.00%">
                  <c:v>0.144917076426886</c:v>
                </c:pt>
                <c:pt idx="352" formatCode="0.00%">
                  <c:v>0.14067406894766032</c:v>
                </c:pt>
                <c:pt idx="353" formatCode="0.00%">
                  <c:v>0.13754922414729134</c:v>
                </c:pt>
                <c:pt idx="354" formatCode="0.00%">
                  <c:v>0.13490522652348622</c:v>
                </c:pt>
                <c:pt idx="355" formatCode="0.00%">
                  <c:v>0.13318026555721349</c:v>
                </c:pt>
                <c:pt idx="356" formatCode="0.00%">
                  <c:v>0.1324193308443895</c:v>
                </c:pt>
                <c:pt idx="357" formatCode="0.00%">
                  <c:v>0.13268277647423476</c:v>
                </c:pt>
                <c:pt idx="358" formatCode="0.00%">
                  <c:v>0.13389666766360683</c:v>
                </c:pt>
                <c:pt idx="359" formatCode="0.00%">
                  <c:v>0.13575533084469882</c:v>
                </c:pt>
                <c:pt idx="360" formatCode="0.00%">
                  <c:v>0.13774079409091738</c:v>
                </c:pt>
                <c:pt idx="361" formatCode="0.00%">
                  <c:v>0.1403175291208717</c:v>
                </c:pt>
                <c:pt idx="362" formatCode="0.00%">
                  <c:v>0.14401785600848724</c:v>
                </c:pt>
                <c:pt idx="363" formatCode="0.00%">
                  <c:v>0.14838238322667527</c:v>
                </c:pt>
                <c:pt idx="364" formatCode="0.00%">
                  <c:v>0.15376297632475008</c:v>
                </c:pt>
                <c:pt idx="365" formatCode="0.00%">
                  <c:v>0.15954760531156287</c:v>
                </c:pt>
                <c:pt idx="366" formatCode="0.00%">
                  <c:v>0.16514952842897165</c:v>
                </c:pt>
                <c:pt idx="367" formatCode="0.00%">
                  <c:v>0.17009848866436697</c:v>
                </c:pt>
                <c:pt idx="368" formatCode="0.00%">
                  <c:v>0.17606616779053083</c:v>
                </c:pt>
                <c:pt idx="369" formatCode="0.00%">
                  <c:v>0.18216603390967787</c:v>
                </c:pt>
                <c:pt idx="370" formatCode="0.00%">
                  <c:v>0.18881381558695182</c:v>
                </c:pt>
                <c:pt idx="371" formatCode="0.00%">
                  <c:v>0.19545748980668137</c:v>
                </c:pt>
                <c:pt idx="372" formatCode="0.00%">
                  <c:v>0.20239167492495058</c:v>
                </c:pt>
                <c:pt idx="373" formatCode="0.00%">
                  <c:v>0.21006927545414791</c:v>
                </c:pt>
                <c:pt idx="374" formatCode="0.00%">
                  <c:v>0.21840848390994941</c:v>
                </c:pt>
                <c:pt idx="375" formatCode="0.00%">
                  <c:v>0.22655064830449037</c:v>
                </c:pt>
                <c:pt idx="376" formatCode="0.00%">
                  <c:v>0.23550112090330724</c:v>
                </c:pt>
                <c:pt idx="377" formatCode="0.00%">
                  <c:v>0.2442704145759011</c:v>
                </c:pt>
                <c:pt idx="378" formatCode="0.00%">
                  <c:v>0.25325312655968274</c:v>
                </c:pt>
                <c:pt idx="379" formatCode="0.00%">
                  <c:v>0.26348678522344504</c:v>
                </c:pt>
                <c:pt idx="380" formatCode="0.00%">
                  <c:v>0.27504264073549822</c:v>
                </c:pt>
                <c:pt idx="381" formatCode="0.00%">
                  <c:v>0.28650279571048892</c:v>
                </c:pt>
                <c:pt idx="382" formatCode="0.00%">
                  <c:v>0.29901976831722721</c:v>
                </c:pt>
                <c:pt idx="383" formatCode="0.00%">
                  <c:v>0.31314484999680525</c:v>
                </c:pt>
                <c:pt idx="384" formatCode="0.00%">
                  <c:v>0.32644101454259983</c:v>
                </c:pt>
                <c:pt idx="385" formatCode="0.00%">
                  <c:v>0.34197472459511064</c:v>
                </c:pt>
                <c:pt idx="386" formatCode="0.00%">
                  <c:v>0.35904088846543414</c:v>
                </c:pt>
                <c:pt idx="387" formatCode="0.00%">
                  <c:v>0.37661062336636542</c:v>
                </c:pt>
                <c:pt idx="388" formatCode="0.00%">
                  <c:v>0.39466436866151877</c:v>
                </c:pt>
                <c:pt idx="389" formatCode="0.00%">
                  <c:v>0.41267807435104437</c:v>
                </c:pt>
                <c:pt idx="390" formatCode="0.00%">
                  <c:v>0.4306791385023232</c:v>
                </c:pt>
                <c:pt idx="391" formatCode="0.00%">
                  <c:v>0.44934910283335722</c:v>
                </c:pt>
                <c:pt idx="392" formatCode="0.00%">
                  <c:v>0.46710030830743393</c:v>
                </c:pt>
                <c:pt idx="393" formatCode="0.00%">
                  <c:v>0.48434626202339315</c:v>
                </c:pt>
                <c:pt idx="394" formatCode="0.00%">
                  <c:v>0.49967155176279415</c:v>
                </c:pt>
                <c:pt idx="395" formatCode="0.00%">
                  <c:v>0.51413479601660961</c:v>
                </c:pt>
                <c:pt idx="396" formatCode="0.00%">
                  <c:v>0.52817674590167452</c:v>
                </c:pt>
                <c:pt idx="397" formatCode="0.00%">
                  <c:v>0.5437638000163697</c:v>
                </c:pt>
                <c:pt idx="398" formatCode="0.00%">
                  <c:v>0.55755251223367408</c:v>
                </c:pt>
                <c:pt idx="399" formatCode="0.00%">
                  <c:v>0.56987173659618562</c:v>
                </c:pt>
                <c:pt idx="400" formatCode="0.00%">
                  <c:v>0.58094081906324546</c:v>
                </c:pt>
                <c:pt idx="401" formatCode="0.00%">
                  <c:v>0.59106699582413713</c:v>
                </c:pt>
                <c:pt idx="402" formatCode="0.00%">
                  <c:v>0.60080735490390991</c:v>
                </c:pt>
                <c:pt idx="403" formatCode="0.00%">
                  <c:v>0.61038336785295166</c:v>
                </c:pt>
                <c:pt idx="404" formatCode="0.00%">
                  <c:v>0.61959680563849462</c:v>
                </c:pt>
                <c:pt idx="405" formatCode="0.00%">
                  <c:v>0.63009003949516507</c:v>
                </c:pt>
                <c:pt idx="406" formatCode="0.00%">
                  <c:v>0.63986376966582081</c:v>
                </c:pt>
                <c:pt idx="407" formatCode="0.00%">
                  <c:v>0.65168135921353021</c:v>
                </c:pt>
                <c:pt idx="408" formatCode="0.00%">
                  <c:v>0.6632610698222875</c:v>
                </c:pt>
                <c:pt idx="409" formatCode="0.00%">
                  <c:v>0.67463456664861077</c:v>
                </c:pt>
                <c:pt idx="410" formatCode="0.00%">
                  <c:v>0.68550157830665959</c:v>
                </c:pt>
                <c:pt idx="411" formatCode="0.00%">
                  <c:v>0.69574709813748548</c:v>
                </c:pt>
                <c:pt idx="412" formatCode="0.00%">
                  <c:v>0.7055263960435797</c:v>
                </c:pt>
                <c:pt idx="413" formatCode="0.00%">
                  <c:v>0.71522117853021139</c:v>
                </c:pt>
                <c:pt idx="414" formatCode="0.00%">
                  <c:v>0.72466455414852915</c:v>
                </c:pt>
                <c:pt idx="415" formatCode="0.00%">
                  <c:v>0.73310374834619008</c:v>
                </c:pt>
                <c:pt idx="416" formatCode="0.00%">
                  <c:v>0.7418727521624906</c:v>
                </c:pt>
                <c:pt idx="417" formatCode="0.00%">
                  <c:v>0.75027234842817692</c:v>
                </c:pt>
                <c:pt idx="418" formatCode="0.00%">
                  <c:v>0.75846487164703957</c:v>
                </c:pt>
                <c:pt idx="419" formatCode="0.00%">
                  <c:v>0.76699429394833585</c:v>
                </c:pt>
                <c:pt idx="420" formatCode="0.00%">
                  <c:v>0.77630140169382655</c:v>
                </c:pt>
                <c:pt idx="421" formatCode="0.00%">
                  <c:v>0.78508340186583869</c:v>
                </c:pt>
                <c:pt idx="422" formatCode="0.00%">
                  <c:v>0.79362111230601462</c:v>
                </c:pt>
                <c:pt idx="423" formatCode="0.00%">
                  <c:v>0.80277125313975017</c:v>
                </c:pt>
                <c:pt idx="424" formatCode="0.00%">
                  <c:v>0.81137448506531151</c:v>
                </c:pt>
                <c:pt idx="425" formatCode="0.00%">
                  <c:v>0.81935076313872379</c:v>
                </c:pt>
                <c:pt idx="426" formatCode="0.00%">
                  <c:v>0.82783304899191235</c:v>
                </c:pt>
                <c:pt idx="427" formatCode="0.00%">
                  <c:v>0.83606196346882966</c:v>
                </c:pt>
                <c:pt idx="428" formatCode="0.00%">
                  <c:v>0.84486524024172049</c:v>
                </c:pt>
                <c:pt idx="429" formatCode="0.00%">
                  <c:v>0.85191205400437042</c:v>
                </c:pt>
                <c:pt idx="430" formatCode="0.00%">
                  <c:v>0.85862354411885256</c:v>
                </c:pt>
                <c:pt idx="431" formatCode="0.00%">
                  <c:v>0.86512781100095149</c:v>
                </c:pt>
                <c:pt idx="432" formatCode="0.00%">
                  <c:v>0.87127709395601038</c:v>
                </c:pt>
                <c:pt idx="433" formatCode="0.00%">
                  <c:v>0.87634352443350483</c:v>
                </c:pt>
                <c:pt idx="434" formatCode="0.00%">
                  <c:v>0.88056574322904935</c:v>
                </c:pt>
                <c:pt idx="435" formatCode="0.00%">
                  <c:v>0.88370129562259814</c:v>
                </c:pt>
                <c:pt idx="436" formatCode="0.00%">
                  <c:v>0.8842930967610918</c:v>
                </c:pt>
                <c:pt idx="437" formatCode="0.00%">
                  <c:v>0.88731914896923214</c:v>
                </c:pt>
                <c:pt idx="438" formatCode="0.00%">
                  <c:v>0.88697013714443529</c:v>
                </c:pt>
                <c:pt idx="439" formatCode="0.00%">
                  <c:v>0.88452031576011769</c:v>
                </c:pt>
                <c:pt idx="440" formatCode="0.00%">
                  <c:v>0.8800565608462364</c:v>
                </c:pt>
                <c:pt idx="441" formatCode="0.00%">
                  <c:v>0.87378372027042783</c:v>
                </c:pt>
                <c:pt idx="442" formatCode="0.00%">
                  <c:v>0.86590973062527588</c:v>
                </c:pt>
                <c:pt idx="443" formatCode="0.00%">
                  <c:v>0.85692513492208133</c:v>
                </c:pt>
                <c:pt idx="444" formatCode="0.00%">
                  <c:v>0.84477697691881903</c:v>
                </c:pt>
                <c:pt idx="445" formatCode="0.00%">
                  <c:v>0.83210769316950917</c:v>
                </c:pt>
                <c:pt idx="446" formatCode="0.00%">
                  <c:v>0.81908152412908064</c:v>
                </c:pt>
                <c:pt idx="447" formatCode="0.00%">
                  <c:v>0.80820359612436565</c:v>
                </c:pt>
                <c:pt idx="448" formatCode="0.00%">
                  <c:v>0.79756530224205835</c:v>
                </c:pt>
                <c:pt idx="449" formatCode="0.00%">
                  <c:v>0.7872802195453491</c:v>
                </c:pt>
                <c:pt idx="450" formatCode="0.00%">
                  <c:v>0.77441283719538923</c:v>
                </c:pt>
                <c:pt idx="451" formatCode="0.00%">
                  <c:v>0.76377440948124531</c:v>
                </c:pt>
                <c:pt idx="452" formatCode="0.00%">
                  <c:v>0.75335172597893985</c:v>
                </c:pt>
                <c:pt idx="453" formatCode="0.00%">
                  <c:v>0.74471130824663112</c:v>
                </c:pt>
                <c:pt idx="454" formatCode="0.00%">
                  <c:v>0.73657621128523809</c:v>
                </c:pt>
                <c:pt idx="455" formatCode="0.00%">
                  <c:v>0.72971622772830214</c:v>
                </c:pt>
                <c:pt idx="456" formatCode="0.00%">
                  <c:v>0.72337185599516907</c:v>
                </c:pt>
                <c:pt idx="457" formatCode="0.00%">
                  <c:v>0.71899546124990565</c:v>
                </c:pt>
                <c:pt idx="458" formatCode="0.00%">
                  <c:v>0.71288662812489745</c:v>
                </c:pt>
                <c:pt idx="459" formatCode="0.00%">
                  <c:v>0.70704834983445719</c:v>
                </c:pt>
                <c:pt idx="460" formatCode="0.00%">
                  <c:v>0.6988585227252011</c:v>
                </c:pt>
                <c:pt idx="461" formatCode="0.00%">
                  <c:v>0.69117948821277131</c:v>
                </c:pt>
                <c:pt idx="462" formatCode="0.00%">
                  <c:v>0.68272273163722441</c:v>
                </c:pt>
                <c:pt idx="463" formatCode="0.00%">
                  <c:v>0.67386495587989181</c:v>
                </c:pt>
                <c:pt idx="464" formatCode="0.00%">
                  <c:v>0.66498202232042602</c:v>
                </c:pt>
                <c:pt idx="465" formatCode="0.00%">
                  <c:v>0.6569489576458083</c:v>
                </c:pt>
                <c:pt idx="466" formatCode="0.00%">
                  <c:v>0.64911783843816984</c:v>
                </c:pt>
                <c:pt idx="467" formatCode="0.00%">
                  <c:v>0.64033398918376383</c:v>
                </c:pt>
                <c:pt idx="468" formatCode="0.00%">
                  <c:v>0.6314416917944401</c:v>
                </c:pt>
                <c:pt idx="469" formatCode="0.00%">
                  <c:v>0.62220624757567566</c:v>
                </c:pt>
                <c:pt idx="470" formatCode="0.00%">
                  <c:v>0.61288433630498784</c:v>
                </c:pt>
                <c:pt idx="471" formatCode="0.00%">
                  <c:v>0.60391297554713341</c:v>
                </c:pt>
                <c:pt idx="472" formatCode="0.00%">
                  <c:v>0.59457355746834606</c:v>
                </c:pt>
                <c:pt idx="473" formatCode="0.00%">
                  <c:v>0.58476034503142338</c:v>
                </c:pt>
                <c:pt idx="474" formatCode="0.00%">
                  <c:v>0.57462551719476418</c:v>
                </c:pt>
                <c:pt idx="475" formatCode="0.00%">
                  <c:v>0.56566286939533861</c:v>
                </c:pt>
                <c:pt idx="476" formatCode="0.00%">
                  <c:v>0.5564560518584355</c:v>
                </c:pt>
                <c:pt idx="477" formatCode="0.00%">
                  <c:v>0.5477821375402776</c:v>
                </c:pt>
                <c:pt idx="478" formatCode="0.00%">
                  <c:v>0.53948016140245991</c:v>
                </c:pt>
                <c:pt idx="479" formatCode="0.00%">
                  <c:v>0.53101457801433494</c:v>
                </c:pt>
                <c:pt idx="480" formatCode="0.00%">
                  <c:v>0.52366837195705018</c:v>
                </c:pt>
                <c:pt idx="481" formatCode="0.00%">
                  <c:v>0.51565929291418977</c:v>
                </c:pt>
                <c:pt idx="482" formatCode="0.00%">
                  <c:v>0.50770689590124518</c:v>
                </c:pt>
                <c:pt idx="483" formatCode="0.00%">
                  <c:v>0.4991840448701621</c:v>
                </c:pt>
                <c:pt idx="484" formatCode="0.00%">
                  <c:v>0.49016447659036549</c:v>
                </c:pt>
                <c:pt idx="485" formatCode="0.00%">
                  <c:v>0.47951075401656718</c:v>
                </c:pt>
                <c:pt idx="486" formatCode="0.00%">
                  <c:v>0.46788820079388671</c:v>
                </c:pt>
                <c:pt idx="487" formatCode="0.00%">
                  <c:v>0.45639186694227757</c:v>
                </c:pt>
                <c:pt idx="488" formatCode="0.00%">
                  <c:v>0.44393125044430748</c:v>
                </c:pt>
                <c:pt idx="489" formatCode="0.00%">
                  <c:v>0.43149225039873346</c:v>
                </c:pt>
                <c:pt idx="490" formatCode="0.00%">
                  <c:v>0.41767057808162544</c:v>
                </c:pt>
                <c:pt idx="491" formatCode="0.00%">
                  <c:v>0.40457749013680416</c:v>
                </c:pt>
                <c:pt idx="492" formatCode="0.00%">
                  <c:v>0.39230533920119265</c:v>
                </c:pt>
                <c:pt idx="493" formatCode="0.00%">
                  <c:v>0.37994071014501435</c:v>
                </c:pt>
                <c:pt idx="494" formatCode="0.00%">
                  <c:v>0.36953829749592787</c:v>
                </c:pt>
                <c:pt idx="495" formatCode="0.00%">
                  <c:v>0.35846721480486948</c:v>
                </c:pt>
                <c:pt idx="496" formatCode="0.00%">
                  <c:v>0.34927956208193245</c:v>
                </c:pt>
                <c:pt idx="497" formatCode="0.00%">
                  <c:v>0.34217387402796728</c:v>
                </c:pt>
                <c:pt idx="498" formatCode="0.00%">
                  <c:v>0.33700696238636119</c:v>
                </c:pt>
                <c:pt idx="499" formatCode="0.00%">
                  <c:v>0.33241826024485099</c:v>
                </c:pt>
                <c:pt idx="500" formatCode="0.00%">
                  <c:v>0.32808613029549966</c:v>
                </c:pt>
                <c:pt idx="501" formatCode="0.00%">
                  <c:v>0.32474255793278606</c:v>
                </c:pt>
                <c:pt idx="502" formatCode="0.00%">
                  <c:v>0.32184198798702035</c:v>
                </c:pt>
                <c:pt idx="503" formatCode="0.00%">
                  <c:v>0.31992225333048885</c:v>
                </c:pt>
                <c:pt idx="504" formatCode="0.00%">
                  <c:v>0.31772961999115346</c:v>
                </c:pt>
                <c:pt idx="505" formatCode="0.00%">
                  <c:v>0.3157630050660083</c:v>
                </c:pt>
                <c:pt idx="506" formatCode="0.00%">
                  <c:v>0.31370639580723658</c:v>
                </c:pt>
                <c:pt idx="507" formatCode="0.00%">
                  <c:v>0.31166473230066327</c:v>
                </c:pt>
                <c:pt idx="508" formatCode="0.00%">
                  <c:v>0.31050663991129868</c:v>
                </c:pt>
                <c:pt idx="509" formatCode="0.00%">
                  <c:v>0.3089395271543966</c:v>
                </c:pt>
                <c:pt idx="510" formatCode="0.00%">
                  <c:v>0.30660522015058916</c:v>
                </c:pt>
                <c:pt idx="511" formatCode="0.00%">
                  <c:v>0.30419131147385436</c:v>
                </c:pt>
                <c:pt idx="512" formatCode="0.00%">
                  <c:v>0.30263237971524293</c:v>
                </c:pt>
                <c:pt idx="513" formatCode="0.00%">
                  <c:v>0.30162066894514655</c:v>
                </c:pt>
                <c:pt idx="514" formatCode="0.00%">
                  <c:v>0.30033475613685712</c:v>
                </c:pt>
                <c:pt idx="515" formatCode="0.00%">
                  <c:v>0.29911532718393552</c:v>
                </c:pt>
                <c:pt idx="516" formatCode="0.00%">
                  <c:v>0.29870797865111592</c:v>
                </c:pt>
                <c:pt idx="517" formatCode="0.00%">
                  <c:v>0.29798212909958971</c:v>
                </c:pt>
                <c:pt idx="518" formatCode="0.00%">
                  <c:v>0.29705906767680634</c:v>
                </c:pt>
                <c:pt idx="519" formatCode="0.00%">
                  <c:v>0.29570465593788769</c:v>
                </c:pt>
                <c:pt idx="520" formatCode="0.00%">
                  <c:v>0.29494106265467684</c:v>
                </c:pt>
                <c:pt idx="521" formatCode="0.00%">
                  <c:v>0.29386658890266892</c:v>
                </c:pt>
                <c:pt idx="522" formatCode="0.00%">
                  <c:v>0.2931973204122621</c:v>
                </c:pt>
                <c:pt idx="523" formatCode="0.00%">
                  <c:v>0.29187356998654701</c:v>
                </c:pt>
                <c:pt idx="524" formatCode="0.00%">
                  <c:v>0.29073018733970624</c:v>
                </c:pt>
                <c:pt idx="525" formatCode="0.00%">
                  <c:v>0.28961518206686493</c:v>
                </c:pt>
                <c:pt idx="526" formatCode="0.00%">
                  <c:v>0.2884345093604806</c:v>
                </c:pt>
                <c:pt idx="527" formatCode="0.00%">
                  <c:v>0.28831112538206888</c:v>
                </c:pt>
                <c:pt idx="528" formatCode="0.00%">
                  <c:v>0.28775748273127055</c:v>
                </c:pt>
                <c:pt idx="529" formatCode="0.00%">
                  <c:v>0.28759408703857858</c:v>
                </c:pt>
                <c:pt idx="530" formatCode="0.00%">
                  <c:v>0.28696394255839347</c:v>
                </c:pt>
                <c:pt idx="531" formatCode="0.00%">
                  <c:v>0.2867614620181807</c:v>
                </c:pt>
                <c:pt idx="532" formatCode="0.00%">
                  <c:v>0.28617211587287683</c:v>
                </c:pt>
                <c:pt idx="533" formatCode="0.00%">
                  <c:v>0.28377392134447071</c:v>
                </c:pt>
                <c:pt idx="534" formatCode="0.00%">
                  <c:v>0.2836130412209279</c:v>
                </c:pt>
                <c:pt idx="535" formatCode="0.00%">
                  <c:v>0.28225097440383407</c:v>
                </c:pt>
                <c:pt idx="536" formatCode="0.00%">
                  <c:v>0.28233552605502238</c:v>
                </c:pt>
                <c:pt idx="537" formatCode="0.00%">
                  <c:v>0.28249370594952233</c:v>
                </c:pt>
                <c:pt idx="538" formatCode="0.00%">
                  <c:v>0.28342980473673263</c:v>
                </c:pt>
                <c:pt idx="539" formatCode="0.00%">
                  <c:v>0.28517855086654093</c:v>
                </c:pt>
                <c:pt idx="540" formatCode="0.00%">
                  <c:v>0.28700984724710821</c:v>
                </c:pt>
                <c:pt idx="541" formatCode="0.00%">
                  <c:v>0.2895638381068083</c:v>
                </c:pt>
                <c:pt idx="542" formatCode="0.00%">
                  <c:v>0.29199033561679094</c:v>
                </c:pt>
                <c:pt idx="543" formatCode="0.00%">
                  <c:v>0.29575557554572129</c:v>
                </c:pt>
                <c:pt idx="544" formatCode="0.00%">
                  <c:v>0.29998479435258407</c:v>
                </c:pt>
                <c:pt idx="545" formatCode="0.00%">
                  <c:v>0.30434862855466249</c:v>
                </c:pt>
                <c:pt idx="546" formatCode="0.00%">
                  <c:v>0.31008004839017489</c:v>
                </c:pt>
                <c:pt idx="547" formatCode="0.00%">
                  <c:v>0.31316878050826835</c:v>
                </c:pt>
                <c:pt idx="548" formatCode="0.00%">
                  <c:v>0.31927491354322457</c:v>
                </c:pt>
                <c:pt idx="549" formatCode="0.00%">
                  <c:v>0.3245836504655536</c:v>
                </c:pt>
                <c:pt idx="550" formatCode="0.00%">
                  <c:v>0.33008696254521774</c:v>
                </c:pt>
                <c:pt idx="551" formatCode="0.00%">
                  <c:v>0.33505382080184709</c:v>
                </c:pt>
                <c:pt idx="552" formatCode="0.00%">
                  <c:v>0.34027028804003151</c:v>
                </c:pt>
                <c:pt idx="553" formatCode="0.00%">
                  <c:v>0.34574208948345142</c:v>
                </c:pt>
                <c:pt idx="554" formatCode="0.00%">
                  <c:v>0.35057289726835916</c:v>
                </c:pt>
                <c:pt idx="555" formatCode="0.00%">
                  <c:v>0.355263025656265</c:v>
                </c:pt>
                <c:pt idx="556" formatCode="0.00%">
                  <c:v>0.35962059104954353</c:v>
                </c:pt>
                <c:pt idx="557" formatCode="0.00%">
                  <c:v>0.36349703467096606</c:v>
                </c:pt>
                <c:pt idx="558" formatCode="0.00%">
                  <c:v>0.36759572675798263</c:v>
                </c:pt>
                <c:pt idx="559" formatCode="0.00%">
                  <c:v>0.37190146745779445</c:v>
                </c:pt>
                <c:pt idx="560" formatCode="0.00%">
                  <c:v>0.37653700355779313</c:v>
                </c:pt>
                <c:pt idx="561" formatCode="0.00%">
                  <c:v>0.37990563605286204</c:v>
                </c:pt>
                <c:pt idx="562" formatCode="0.00%">
                  <c:v>0.38343490883288822</c:v>
                </c:pt>
                <c:pt idx="563" formatCode="0.00%">
                  <c:v>0.38643637085600357</c:v>
                </c:pt>
                <c:pt idx="564" formatCode="0.00%">
                  <c:v>0.38959623123777776</c:v>
                </c:pt>
                <c:pt idx="565" formatCode="0.00%">
                  <c:v>0.3921795241682684</c:v>
                </c:pt>
                <c:pt idx="566" formatCode="0.00%">
                  <c:v>0.39459398033418036</c:v>
                </c:pt>
                <c:pt idx="567" formatCode="0.00%">
                  <c:v>0.39679277798924928</c:v>
                </c:pt>
                <c:pt idx="568" formatCode="0.00%">
                  <c:v>0.40024105408576238</c:v>
                </c:pt>
                <c:pt idx="569" formatCode="0.00%">
                  <c:v>0.40287499847416314</c:v>
                </c:pt>
                <c:pt idx="570" formatCode="0.00%">
                  <c:v>0.40609862526437196</c:v>
                </c:pt>
                <c:pt idx="571" formatCode="0.00%">
                  <c:v>0.4090271527023594</c:v>
                </c:pt>
                <c:pt idx="572" formatCode="0.00%">
                  <c:v>0.41237641947619735</c:v>
                </c:pt>
                <c:pt idx="573" formatCode="0.00%">
                  <c:v>0.41567285455925451</c:v>
                </c:pt>
                <c:pt idx="574" formatCode="0.00%">
                  <c:v>0.41959774023073776</c:v>
                </c:pt>
                <c:pt idx="575" formatCode="0.00%">
                  <c:v>0.4232072213178546</c:v>
                </c:pt>
                <c:pt idx="576" formatCode="0.00%">
                  <c:v>0.42620239249256386</c:v>
                </c:pt>
                <c:pt idx="577" formatCode="0.00%">
                  <c:v>0.4289641436238516</c:v>
                </c:pt>
              </c:numCache>
            </c:numRef>
          </c:val>
          <c:smooth val="0"/>
          <c:extLst>
            <c:ext xmlns:c16="http://schemas.microsoft.com/office/drawing/2014/chart" uri="{C3380CC4-5D6E-409C-BE32-E72D297353CC}">
              <c16:uniqueId val="{00000000-92FA-4541-B5AA-0024A8152A81}"/>
            </c:ext>
          </c:extLst>
        </c:ser>
        <c:dLbls>
          <c:showLegendKey val="0"/>
          <c:showVal val="0"/>
          <c:showCatName val="0"/>
          <c:showSerName val="0"/>
          <c:showPercent val="0"/>
          <c:showBubbleSize val="0"/>
        </c:dLbls>
        <c:marker val="1"/>
        <c:smooth val="0"/>
        <c:axId val="588275232"/>
        <c:axId val="588275648"/>
      </c:lineChart>
      <c:lineChart>
        <c:grouping val="standard"/>
        <c:varyColors val="0"/>
        <c:ser>
          <c:idx val="0"/>
          <c:order val="0"/>
          <c:tx>
            <c:strRef>
              <c:f>Credit!$AF$1</c:f>
              <c:strCache>
                <c:ptCount val="1"/>
                <c:pt idx="0">
                  <c:v>13 W Kredi MoM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Credit!$AF$2:$AF$570</c:f>
              <c:numCache>
                <c:formatCode>#,##0.00</c:formatCode>
                <c:ptCount val="569"/>
                <c:pt idx="4" formatCode="0.00%">
                  <c:v>0</c:v>
                </c:pt>
                <c:pt idx="5" formatCode="0.00%">
                  <c:v>0</c:v>
                </c:pt>
                <c:pt idx="6" formatCode="0.00%">
                  <c:v>0</c:v>
                </c:pt>
                <c:pt idx="7" formatCode="0.00%">
                  <c:v>0</c:v>
                </c:pt>
                <c:pt idx="8" formatCode="0.00%">
                  <c:v>0</c:v>
                </c:pt>
                <c:pt idx="9" formatCode="0.00%">
                  <c:v>0</c:v>
                </c:pt>
                <c:pt idx="10" formatCode="0.00%">
                  <c:v>0</c:v>
                </c:pt>
                <c:pt idx="11" formatCode="0.00%">
                  <c:v>0</c:v>
                </c:pt>
                <c:pt idx="12" formatCode="0.00%">
                  <c:v>0</c:v>
                </c:pt>
                <c:pt idx="13" formatCode="0.00%">
                  <c:v>0</c:v>
                </c:pt>
                <c:pt idx="14" formatCode="0.00%">
                  <c:v>0</c:v>
                </c:pt>
                <c:pt idx="15" formatCode="0.00%">
                  <c:v>0</c:v>
                </c:pt>
                <c:pt idx="16" formatCode="0.00%">
                  <c:v>1.5991453597120068E-2</c:v>
                </c:pt>
                <c:pt idx="17" formatCode="0.00%">
                  <c:v>1.7054743182109741E-2</c:v>
                </c:pt>
                <c:pt idx="18" formatCode="0.00%">
                  <c:v>1.7605129071672221E-2</c:v>
                </c:pt>
                <c:pt idx="19" formatCode="0.00%">
                  <c:v>1.7160908346205719E-2</c:v>
                </c:pt>
                <c:pt idx="20" formatCode="0.00%">
                  <c:v>1.7217974835066256E-2</c:v>
                </c:pt>
                <c:pt idx="21" formatCode="0.00%">
                  <c:v>1.6795882513377516E-2</c:v>
                </c:pt>
                <c:pt idx="22" formatCode="0.00%">
                  <c:v>1.633550357522932E-2</c:v>
                </c:pt>
                <c:pt idx="23" formatCode="0.00%">
                  <c:v>1.6410186608361282E-2</c:v>
                </c:pt>
                <c:pt idx="24" formatCode="0.00%">
                  <c:v>1.6543906420927536E-2</c:v>
                </c:pt>
                <c:pt idx="25" formatCode="0.00%">
                  <c:v>1.6667700123928927E-2</c:v>
                </c:pt>
                <c:pt idx="26" formatCode="0.00%">
                  <c:v>1.6800695420493332E-2</c:v>
                </c:pt>
                <c:pt idx="27" formatCode="0.00%">
                  <c:v>1.6370427467978021E-2</c:v>
                </c:pt>
                <c:pt idx="28" formatCode="0.00%">
                  <c:v>1.5595821666472246E-2</c:v>
                </c:pt>
                <c:pt idx="29" formatCode="0.00%">
                  <c:v>1.4734374874985244E-2</c:v>
                </c:pt>
                <c:pt idx="30" formatCode="0.00%">
                  <c:v>1.3746786849965057E-2</c:v>
                </c:pt>
                <c:pt idx="31" formatCode="0.00%">
                  <c:v>1.374377348882206E-2</c:v>
                </c:pt>
                <c:pt idx="32" formatCode="0.00%">
                  <c:v>1.3314637210005961E-2</c:v>
                </c:pt>
                <c:pt idx="33" formatCode="0.00%">
                  <c:v>1.2745342902627023E-2</c:v>
                </c:pt>
                <c:pt idx="34" formatCode="0.00%">
                  <c:v>1.2508478590978455E-2</c:v>
                </c:pt>
                <c:pt idx="35" formatCode="0.00%">
                  <c:v>1.1332956867715285E-2</c:v>
                </c:pt>
                <c:pt idx="36" formatCode="0.00%">
                  <c:v>1.0511659835311198E-2</c:v>
                </c:pt>
                <c:pt idx="37" formatCode="0.00%">
                  <c:v>1.008196634826024E-2</c:v>
                </c:pt>
                <c:pt idx="38" formatCode="0.00%">
                  <c:v>9.4785470623173287E-3</c:v>
                </c:pt>
                <c:pt idx="39" formatCode="0.00%">
                  <c:v>8.1602218636146889E-3</c:v>
                </c:pt>
                <c:pt idx="40" formatCode="0.00%">
                  <c:v>7.4277860755189535E-3</c:v>
                </c:pt>
                <c:pt idx="41" formatCode="0.00%">
                  <c:v>6.5884421222487093E-3</c:v>
                </c:pt>
                <c:pt idx="42" formatCode="0.00%">
                  <c:v>6.0202347964035466E-3</c:v>
                </c:pt>
                <c:pt idx="43" formatCode="0.00%">
                  <c:v>6.2705432974697667E-3</c:v>
                </c:pt>
                <c:pt idx="44" formatCode="0.00%">
                  <c:v>5.4120075350308538E-3</c:v>
                </c:pt>
                <c:pt idx="45" formatCode="0.00%">
                  <c:v>5.1711982530759319E-3</c:v>
                </c:pt>
                <c:pt idx="46" formatCode="0.00%">
                  <c:v>4.7106488539127656E-3</c:v>
                </c:pt>
                <c:pt idx="47" formatCode="0.00%">
                  <c:v>4.3166085454390702E-3</c:v>
                </c:pt>
                <c:pt idx="48" formatCode="0.00%">
                  <c:v>5.1678987180863696E-3</c:v>
                </c:pt>
                <c:pt idx="49" formatCode="0.00%">
                  <c:v>5.2035252751532531E-3</c:v>
                </c:pt>
                <c:pt idx="50" formatCode="0.00%">
                  <c:v>5.0666341704168963E-3</c:v>
                </c:pt>
                <c:pt idx="51" formatCode="0.00%">
                  <c:v>5.0402347042564875E-3</c:v>
                </c:pt>
                <c:pt idx="52" formatCode="0.00%">
                  <c:v>5.1213947217313063E-3</c:v>
                </c:pt>
                <c:pt idx="53" formatCode="0.00%">
                  <c:v>5.9902250330356923E-3</c:v>
                </c:pt>
                <c:pt idx="54" formatCode="0.00%">
                  <c:v>6.048803915912811E-3</c:v>
                </c:pt>
                <c:pt idx="55" formatCode="0.00%">
                  <c:v>6.5927688906045421E-3</c:v>
                </c:pt>
                <c:pt idx="56" formatCode="0.00%">
                  <c:v>6.41928486721166E-3</c:v>
                </c:pt>
                <c:pt idx="57" formatCode="0.00%">
                  <c:v>5.8840705731528784E-3</c:v>
                </c:pt>
                <c:pt idx="58" formatCode="0.00%">
                  <c:v>6.5631573674473798E-3</c:v>
                </c:pt>
                <c:pt idx="59" formatCode="0.00%">
                  <c:v>6.7195520610739863E-3</c:v>
                </c:pt>
                <c:pt idx="60" formatCode="0.00%">
                  <c:v>7.1568596043536901E-3</c:v>
                </c:pt>
                <c:pt idx="61" formatCode="0.00%">
                  <c:v>7.251194671676048E-3</c:v>
                </c:pt>
                <c:pt idx="62" formatCode="0.00%">
                  <c:v>7.0214100765047249E-3</c:v>
                </c:pt>
                <c:pt idx="63" formatCode="0.00%">
                  <c:v>6.7681356784076137E-3</c:v>
                </c:pt>
                <c:pt idx="64" formatCode="0.00%">
                  <c:v>6.4611006754638767E-3</c:v>
                </c:pt>
                <c:pt idx="65" formatCode="0.00%">
                  <c:v>6.2788758969252664E-3</c:v>
                </c:pt>
                <c:pt idx="66" formatCode="0.00%">
                  <c:v>6.0024810213357505E-3</c:v>
                </c:pt>
                <c:pt idx="67" formatCode="0.00%">
                  <c:v>6.5038898887901054E-3</c:v>
                </c:pt>
                <c:pt idx="68" formatCode="0.00%">
                  <c:v>6.9966247352073489E-3</c:v>
                </c:pt>
                <c:pt idx="69" formatCode="0.00%">
                  <c:v>7.6072550998010358E-3</c:v>
                </c:pt>
                <c:pt idx="70" formatCode="0.00%">
                  <c:v>8.1355642611229441E-3</c:v>
                </c:pt>
                <c:pt idx="71" formatCode="0.00%">
                  <c:v>8.1160972161640928E-3</c:v>
                </c:pt>
                <c:pt idx="72" formatCode="0.00%">
                  <c:v>8.050822150528842E-3</c:v>
                </c:pt>
                <c:pt idx="73" formatCode="0.00%">
                  <c:v>7.9428405865717561E-3</c:v>
                </c:pt>
                <c:pt idx="74" formatCode="0.00%">
                  <c:v>8.0995183173768956E-3</c:v>
                </c:pt>
                <c:pt idx="75" formatCode="0.00%">
                  <c:v>8.3174257203746001E-3</c:v>
                </c:pt>
                <c:pt idx="76" formatCode="0.00%">
                  <c:v>8.6934170136056792E-3</c:v>
                </c:pt>
                <c:pt idx="77" formatCode="0.00%">
                  <c:v>9.135972293412422E-3</c:v>
                </c:pt>
                <c:pt idx="78" formatCode="0.00%">
                  <c:v>9.5932855599771653E-3</c:v>
                </c:pt>
                <c:pt idx="79" formatCode="0.00%">
                  <c:v>1.0243524513212147E-2</c:v>
                </c:pt>
                <c:pt idx="80" formatCode="0.00%">
                  <c:v>1.0438262646455134E-2</c:v>
                </c:pt>
                <c:pt idx="81" formatCode="0.00%">
                  <c:v>1.01847956339294E-2</c:v>
                </c:pt>
                <c:pt idx="82" formatCode="0.00%">
                  <c:v>1.0005144916992142E-2</c:v>
                </c:pt>
                <c:pt idx="83" formatCode="0.00%">
                  <c:v>9.1087102522313425E-3</c:v>
                </c:pt>
                <c:pt idx="84" formatCode="0.00%">
                  <c:v>8.3986278443494121E-3</c:v>
                </c:pt>
                <c:pt idx="85" formatCode="0.00%">
                  <c:v>8.0761907581174668E-3</c:v>
                </c:pt>
                <c:pt idx="86" formatCode="0.00%">
                  <c:v>7.6558530491005767E-3</c:v>
                </c:pt>
                <c:pt idx="87" formatCode="0.00%">
                  <c:v>7.5218891829155754E-3</c:v>
                </c:pt>
                <c:pt idx="88" formatCode="0.00%">
                  <c:v>7.433111951585936E-3</c:v>
                </c:pt>
                <c:pt idx="89" formatCode="0.00%">
                  <c:v>7.2325240597669142E-3</c:v>
                </c:pt>
                <c:pt idx="90" formatCode="0.00%">
                  <c:v>6.9930101183250746E-3</c:v>
                </c:pt>
                <c:pt idx="91" formatCode="0.00%">
                  <c:v>6.0322414400893398E-3</c:v>
                </c:pt>
                <c:pt idx="92" formatCode="0.00%">
                  <c:v>5.5009035458190875E-3</c:v>
                </c:pt>
                <c:pt idx="93" formatCode="0.00%">
                  <c:v>5.0442651789346536E-3</c:v>
                </c:pt>
                <c:pt idx="94" formatCode="0.00%">
                  <c:v>4.6725497793346756E-3</c:v>
                </c:pt>
                <c:pt idx="95" formatCode="0.00%">
                  <c:v>5.0526588707067522E-3</c:v>
                </c:pt>
                <c:pt idx="96" formatCode="0.00%">
                  <c:v>5.3975674170256924E-3</c:v>
                </c:pt>
                <c:pt idx="97" formatCode="0.00%">
                  <c:v>5.8548137264388348E-3</c:v>
                </c:pt>
                <c:pt idx="98" formatCode="0.00%">
                  <c:v>6.3915359786099581E-3</c:v>
                </c:pt>
                <c:pt idx="99" formatCode="0.00%">
                  <c:v>7.0168051675755846E-3</c:v>
                </c:pt>
                <c:pt idx="100" formatCode="0.00%">
                  <c:v>7.0708918052184763E-3</c:v>
                </c:pt>
                <c:pt idx="101" formatCode="0.00%">
                  <c:v>7.8141778586558325E-3</c:v>
                </c:pt>
                <c:pt idx="102" formatCode="0.00%">
                  <c:v>8.5191119916445835E-3</c:v>
                </c:pt>
                <c:pt idx="103" formatCode="0.00%">
                  <c:v>9.4694136099239198E-3</c:v>
                </c:pt>
                <c:pt idx="104" formatCode="0.00%">
                  <c:v>1.1319873539598143E-2</c:v>
                </c:pt>
                <c:pt idx="105" formatCode="0.00%">
                  <c:v>1.1900792949916528E-2</c:v>
                </c:pt>
                <c:pt idx="106" formatCode="0.00%">
                  <c:v>1.2537015688594231E-2</c:v>
                </c:pt>
                <c:pt idx="107" formatCode="0.00%">
                  <c:v>1.3267394604590281E-2</c:v>
                </c:pt>
                <c:pt idx="108" formatCode="0.00%">
                  <c:v>1.3785834854092981E-2</c:v>
                </c:pt>
                <c:pt idx="109" formatCode="0.00%">
                  <c:v>1.5279147110976556E-2</c:v>
                </c:pt>
                <c:pt idx="110" formatCode="0.00%">
                  <c:v>1.6379863045562774E-2</c:v>
                </c:pt>
                <c:pt idx="111" formatCode="0.00%">
                  <c:v>1.7069483169464814E-2</c:v>
                </c:pt>
                <c:pt idx="112" formatCode="0.00%">
                  <c:v>1.7644089338576006E-2</c:v>
                </c:pt>
                <c:pt idx="113" formatCode="0.00%">
                  <c:v>1.7508827963246133E-2</c:v>
                </c:pt>
                <c:pt idx="114" formatCode="0.00%">
                  <c:v>1.7161641863903492E-2</c:v>
                </c:pt>
                <c:pt idx="115" formatCode="0.00%">
                  <c:v>1.6761733971531505E-2</c:v>
                </c:pt>
                <c:pt idx="116" formatCode="0.00%">
                  <c:v>1.6052102375797662E-2</c:v>
                </c:pt>
                <c:pt idx="117" formatCode="0.00%">
                  <c:v>1.6384107032010205E-2</c:v>
                </c:pt>
                <c:pt idx="118" formatCode="0.00%">
                  <c:v>1.8025115707917549E-2</c:v>
                </c:pt>
                <c:pt idx="119" formatCode="0.00%">
                  <c:v>2.0035223257583307E-2</c:v>
                </c:pt>
                <c:pt idx="120" formatCode="0.00%">
                  <c:v>2.2535934112237262E-2</c:v>
                </c:pt>
                <c:pt idx="121" formatCode="0.00%">
                  <c:v>2.4092366425498803E-2</c:v>
                </c:pt>
                <c:pt idx="122" formatCode="0.00%">
                  <c:v>2.4698196828471693E-2</c:v>
                </c:pt>
                <c:pt idx="123" formatCode="0.00%">
                  <c:v>2.5247443070277452E-2</c:v>
                </c:pt>
                <c:pt idx="124" formatCode="0.00%">
                  <c:v>2.5421270746286875E-2</c:v>
                </c:pt>
                <c:pt idx="125" formatCode="0.00%">
                  <c:v>2.5619976076784245E-2</c:v>
                </c:pt>
                <c:pt idx="126" formatCode="0.00%">
                  <c:v>2.6470121740572228E-2</c:v>
                </c:pt>
                <c:pt idx="127" formatCode="0.00%">
                  <c:v>2.6878458352227821E-2</c:v>
                </c:pt>
                <c:pt idx="128" formatCode="0.00%">
                  <c:v>2.724165211726964E-2</c:v>
                </c:pt>
                <c:pt idx="129" formatCode="0.00%">
                  <c:v>2.785776544155388E-2</c:v>
                </c:pt>
                <c:pt idx="130" formatCode="0.00%">
                  <c:v>2.7226032391340776E-2</c:v>
                </c:pt>
                <c:pt idx="131" formatCode="0.00%">
                  <c:v>2.5866485161906799E-2</c:v>
                </c:pt>
                <c:pt idx="132" formatCode="0.00%">
                  <c:v>2.3871953850853632E-2</c:v>
                </c:pt>
                <c:pt idx="133" formatCode="0.00%">
                  <c:v>2.1021823797162716E-2</c:v>
                </c:pt>
                <c:pt idx="134" formatCode="0.00%">
                  <c:v>1.8642758353803215E-2</c:v>
                </c:pt>
                <c:pt idx="135" formatCode="0.00%">
                  <c:v>1.6884427299277603E-2</c:v>
                </c:pt>
                <c:pt idx="136" formatCode="0.00%">
                  <c:v>1.5726906533345974E-2</c:v>
                </c:pt>
                <c:pt idx="137" formatCode="0.00%">
                  <c:v>1.5308569530968029E-2</c:v>
                </c:pt>
                <c:pt idx="138" formatCode="0.00%">
                  <c:v>1.5036768590881346E-2</c:v>
                </c:pt>
                <c:pt idx="139" formatCode="0.00%">
                  <c:v>1.4733592440672238E-2</c:v>
                </c:pt>
                <c:pt idx="140" formatCode="0.00%">
                  <c:v>1.4466222171801685E-2</c:v>
                </c:pt>
                <c:pt idx="141" formatCode="0.00%">
                  <c:v>1.366162811777772E-2</c:v>
                </c:pt>
                <c:pt idx="142" formatCode="0.00%">
                  <c:v>1.2974066041542477E-2</c:v>
                </c:pt>
                <c:pt idx="143" formatCode="0.00%">
                  <c:v>1.2262318313931164E-2</c:v>
                </c:pt>
                <c:pt idx="144" formatCode="0.00%">
                  <c:v>1.1767618239226068E-2</c:v>
                </c:pt>
                <c:pt idx="145" formatCode="0.00%">
                  <c:v>1.192119415439504E-2</c:v>
                </c:pt>
                <c:pt idx="146" formatCode="0.00%">
                  <c:v>1.1944211120285559E-2</c:v>
                </c:pt>
                <c:pt idx="147" formatCode="0.00%">
                  <c:v>1.2250744968668412E-2</c:v>
                </c:pt>
                <c:pt idx="148" formatCode="0.00%">
                  <c:v>1.2422113675877375E-2</c:v>
                </c:pt>
                <c:pt idx="149" formatCode="0.00%">
                  <c:v>1.2224339583980275E-2</c:v>
                </c:pt>
                <c:pt idx="150" formatCode="0.00%">
                  <c:v>1.2009383756553789E-2</c:v>
                </c:pt>
                <c:pt idx="151" formatCode="0.00%">
                  <c:v>1.1912931872074773E-2</c:v>
                </c:pt>
                <c:pt idx="152" formatCode="0.00%">
                  <c:v>1.1458135710024447E-2</c:v>
                </c:pt>
                <c:pt idx="153" formatCode="0.00%">
                  <c:v>1.1752626077688578E-2</c:v>
                </c:pt>
                <c:pt idx="154" formatCode="0.00%">
                  <c:v>1.2385675872413123E-2</c:v>
                </c:pt>
                <c:pt idx="155" formatCode="0.00%">
                  <c:v>1.2923660741530001E-2</c:v>
                </c:pt>
                <c:pt idx="156" formatCode="0.00%">
                  <c:v>1.36569470622267E-2</c:v>
                </c:pt>
                <c:pt idx="157" formatCode="0.00%">
                  <c:v>1.3680799516825512E-2</c:v>
                </c:pt>
                <c:pt idx="158" formatCode="0.00%">
                  <c:v>1.329984128503151E-2</c:v>
                </c:pt>
                <c:pt idx="159" formatCode="0.00%">
                  <c:v>1.2857545465858803E-2</c:v>
                </c:pt>
                <c:pt idx="160" formatCode="0.00%">
                  <c:v>1.2481326487308078E-2</c:v>
                </c:pt>
                <c:pt idx="161" formatCode="0.00%">
                  <c:v>1.2371210781128791E-2</c:v>
                </c:pt>
                <c:pt idx="162" formatCode="0.00%">
                  <c:v>1.2166708250851716E-2</c:v>
                </c:pt>
                <c:pt idx="163" formatCode="0.00%">
                  <c:v>1.1739103974032173E-2</c:v>
                </c:pt>
                <c:pt idx="164" formatCode="0.00%">
                  <c:v>1.1399793746150855E-2</c:v>
                </c:pt>
                <c:pt idx="165" formatCode="0.00%">
                  <c:v>1.1124030313343707E-2</c:v>
                </c:pt>
                <c:pt idx="166" formatCode="0.00%">
                  <c:v>1.0859357996693677E-2</c:v>
                </c:pt>
                <c:pt idx="167" formatCode="0.00%">
                  <c:v>1.0865995604175624E-2</c:v>
                </c:pt>
                <c:pt idx="168" formatCode="0.00%">
                  <c:v>1.0552106260711054E-2</c:v>
                </c:pt>
                <c:pt idx="169" formatCode="0.00%">
                  <c:v>1.0309870878778722E-2</c:v>
                </c:pt>
                <c:pt idx="170" formatCode="0.00%">
                  <c:v>1.0380298638548934E-2</c:v>
                </c:pt>
                <c:pt idx="171" formatCode="0.00%">
                  <c:v>1.0839869639487071E-2</c:v>
                </c:pt>
                <c:pt idx="172" formatCode="0.00%">
                  <c:v>1.169593908261843E-2</c:v>
                </c:pt>
                <c:pt idx="173" formatCode="0.00%">
                  <c:v>1.2386939264467101E-2</c:v>
                </c:pt>
                <c:pt idx="174" formatCode="0.00%">
                  <c:v>1.2950357706606651E-2</c:v>
                </c:pt>
                <c:pt idx="175" formatCode="0.00%">
                  <c:v>1.3230017077555639E-2</c:v>
                </c:pt>
                <c:pt idx="176" formatCode="0.00%">
                  <c:v>1.3555053074798609E-2</c:v>
                </c:pt>
                <c:pt idx="177" formatCode="0.00%">
                  <c:v>1.3541276889718491E-2</c:v>
                </c:pt>
                <c:pt idx="178" formatCode="0.00%">
                  <c:v>1.3654046152452883E-2</c:v>
                </c:pt>
                <c:pt idx="179" formatCode="0.00%">
                  <c:v>1.3628943122795287E-2</c:v>
                </c:pt>
                <c:pt idx="180" formatCode="0.00%">
                  <c:v>1.3298679033371221E-2</c:v>
                </c:pt>
                <c:pt idx="181" formatCode="0.00%">
                  <c:v>1.2948161219996564E-2</c:v>
                </c:pt>
                <c:pt idx="182" formatCode="0.00%">
                  <c:v>1.2399821819162059E-2</c:v>
                </c:pt>
                <c:pt idx="183" formatCode="0.00%">
                  <c:v>1.1603105863436516E-2</c:v>
                </c:pt>
                <c:pt idx="184" formatCode="0.00%">
                  <c:v>1.0670292145709116E-2</c:v>
                </c:pt>
                <c:pt idx="185" formatCode="0.00%">
                  <c:v>9.8700287906693888E-3</c:v>
                </c:pt>
                <c:pt idx="186" formatCode="0.00%">
                  <c:v>8.8895272366428801E-3</c:v>
                </c:pt>
                <c:pt idx="187" formatCode="0.00%">
                  <c:v>7.8789551203253677E-3</c:v>
                </c:pt>
                <c:pt idx="188" formatCode="0.00%">
                  <c:v>7.1027929215108695E-3</c:v>
                </c:pt>
                <c:pt idx="189" formatCode="0.00%">
                  <c:v>6.5775260049328191E-3</c:v>
                </c:pt>
                <c:pt idx="190" formatCode="0.00%">
                  <c:v>6.2197875553726273E-3</c:v>
                </c:pt>
                <c:pt idx="191" formatCode="0.00%">
                  <c:v>5.5284042104130583E-3</c:v>
                </c:pt>
                <c:pt idx="192" formatCode="0.00%">
                  <c:v>4.3481041292540486E-3</c:v>
                </c:pt>
                <c:pt idx="193" formatCode="0.00%">
                  <c:v>2.5954283621642247E-3</c:v>
                </c:pt>
                <c:pt idx="194" formatCode="0.00%">
                  <c:v>9.2510649365807089E-4</c:v>
                </c:pt>
                <c:pt idx="195" formatCode="0.00%">
                  <c:v>-6.3028490520399872E-4</c:v>
                </c:pt>
                <c:pt idx="196" formatCode="0.00%">
                  <c:v>-2.0280082842549481E-3</c:v>
                </c:pt>
                <c:pt idx="197" formatCode="0.00%">
                  <c:v>-3.0622256200949706E-3</c:v>
                </c:pt>
                <c:pt idx="198" formatCode="0.00%">
                  <c:v>-4.4855470809629259E-3</c:v>
                </c:pt>
                <c:pt idx="199" formatCode="0.00%">
                  <c:v>-5.6649316912741245E-3</c:v>
                </c:pt>
                <c:pt idx="200" formatCode="0.00%">
                  <c:v>-6.7956063375882699E-3</c:v>
                </c:pt>
                <c:pt idx="201" formatCode="0.00%">
                  <c:v>-8.172941860353335E-3</c:v>
                </c:pt>
                <c:pt idx="202" formatCode="0.00%">
                  <c:v>-9.8032054430344049E-3</c:v>
                </c:pt>
                <c:pt idx="203" formatCode="0.00%">
                  <c:v>-1.1340057417528956E-2</c:v>
                </c:pt>
                <c:pt idx="204" formatCode="0.00%">
                  <c:v>-1.2636090485013613E-2</c:v>
                </c:pt>
                <c:pt idx="205" formatCode="0.00%">
                  <c:v>-1.3208460532510952E-2</c:v>
                </c:pt>
                <c:pt idx="206" formatCode="0.00%">
                  <c:v>-1.3198866854564249E-2</c:v>
                </c:pt>
                <c:pt idx="207" formatCode="0.00%">
                  <c:v>-1.3061955271029114E-2</c:v>
                </c:pt>
                <c:pt idx="208" formatCode="0.00%">
                  <c:v>-1.2653007739115126E-2</c:v>
                </c:pt>
                <c:pt idx="209" formatCode="0.00%">
                  <c:v>-1.2366204454706389E-2</c:v>
                </c:pt>
                <c:pt idx="210" formatCode="0.00%">
                  <c:v>-1.2036993830881327E-2</c:v>
                </c:pt>
                <c:pt idx="211" formatCode="0.00%">
                  <c:v>-1.1380904811186785E-2</c:v>
                </c:pt>
                <c:pt idx="212" formatCode="0.00%">
                  <c:v>-1.0592323265747291E-2</c:v>
                </c:pt>
                <c:pt idx="213" formatCode="0.00%">
                  <c:v>-9.958608646675313E-3</c:v>
                </c:pt>
                <c:pt idx="214" formatCode="0.00%">
                  <c:v>-8.3299645127853945E-3</c:v>
                </c:pt>
                <c:pt idx="215" formatCode="0.00%">
                  <c:v>-6.5628789612198124E-3</c:v>
                </c:pt>
                <c:pt idx="216" formatCode="0.00%">
                  <c:v>-4.565365386350515E-3</c:v>
                </c:pt>
                <c:pt idx="217" formatCode="0.00%">
                  <c:v>-2.2506190839593708E-3</c:v>
                </c:pt>
                <c:pt idx="218" formatCode="0.00%">
                  <c:v>-6.8724014382417315E-4</c:v>
                </c:pt>
                <c:pt idx="219" formatCode="0.00%">
                  <c:v>1.1541550103764608E-3</c:v>
                </c:pt>
                <c:pt idx="220" formatCode="0.00%">
                  <c:v>3.2681162779924474E-3</c:v>
                </c:pt>
                <c:pt idx="221" formatCode="0.00%">
                  <c:v>5.8256662866793115E-3</c:v>
                </c:pt>
                <c:pt idx="222" formatCode="0.00%">
                  <c:v>9.2043905399347026E-3</c:v>
                </c:pt>
                <c:pt idx="223" formatCode="0.00%">
                  <c:v>1.1959552104625711E-2</c:v>
                </c:pt>
                <c:pt idx="224" formatCode="0.00%">
                  <c:v>1.3719155132303313E-2</c:v>
                </c:pt>
                <c:pt idx="225" formatCode="0.00%">
                  <c:v>1.4601167113492439E-2</c:v>
                </c:pt>
                <c:pt idx="226" formatCode="0.00%">
                  <c:v>1.4992965362958301E-2</c:v>
                </c:pt>
                <c:pt idx="227" formatCode="0.00%">
                  <c:v>1.4222401127168879E-2</c:v>
                </c:pt>
                <c:pt idx="228" formatCode="0.00%">
                  <c:v>1.3598884198528652E-2</c:v>
                </c:pt>
                <c:pt idx="229" formatCode="0.00%">
                  <c:v>1.2758761092812964E-2</c:v>
                </c:pt>
                <c:pt idx="230" formatCode="0.00%">
                  <c:v>1.1174957744385785E-2</c:v>
                </c:pt>
                <c:pt idx="231" formatCode="0.00%">
                  <c:v>1.0708139557571581E-2</c:v>
                </c:pt>
                <c:pt idx="232" formatCode="0.00%">
                  <c:v>9.6635019367604363E-3</c:v>
                </c:pt>
                <c:pt idx="233" formatCode="0.00%">
                  <c:v>8.056533779341242E-3</c:v>
                </c:pt>
                <c:pt idx="234" formatCode="0.00%">
                  <c:v>5.9913974932297356E-3</c:v>
                </c:pt>
                <c:pt idx="235" formatCode="0.00%">
                  <c:v>3.3712992102161569E-3</c:v>
                </c:pt>
                <c:pt idx="236" formatCode="0.00%">
                  <c:v>1.4789563916827652E-3</c:v>
                </c:pt>
                <c:pt idx="237" formatCode="0.00%">
                  <c:v>6.5094631894093834E-4</c:v>
                </c:pt>
                <c:pt idx="238" formatCode="0.00%">
                  <c:v>5.6693827308788218E-4</c:v>
                </c:pt>
                <c:pt idx="239" formatCode="0.00%">
                  <c:v>8.5903681792470538E-4</c:v>
                </c:pt>
                <c:pt idx="240" formatCode="0.00%">
                  <c:v>1.591592783421272E-3</c:v>
                </c:pt>
                <c:pt idx="241" formatCode="0.00%">
                  <c:v>2.0952341451616896E-3</c:v>
                </c:pt>
                <c:pt idx="242" formatCode="0.00%">
                  <c:v>2.3041050352947891E-3</c:v>
                </c:pt>
                <c:pt idx="243" formatCode="0.00%">
                  <c:v>2.5376941266204399E-3</c:v>
                </c:pt>
                <c:pt idx="244" formatCode="0.00%">
                  <c:v>2.2483252043523053E-3</c:v>
                </c:pt>
                <c:pt idx="245" formatCode="0.00%">
                  <c:v>2.5900369218342023E-3</c:v>
                </c:pt>
                <c:pt idx="246" formatCode="0.00%">
                  <c:v>3.5384150906979097E-3</c:v>
                </c:pt>
                <c:pt idx="247" formatCode="0.00%">
                  <c:v>5.1484777846914805E-3</c:v>
                </c:pt>
                <c:pt idx="248" formatCode="0.00%">
                  <c:v>7.072825788536948E-3</c:v>
                </c:pt>
                <c:pt idx="249" formatCode="0.00%">
                  <c:v>8.4894838990658365E-3</c:v>
                </c:pt>
                <c:pt idx="250" formatCode="0.00%">
                  <c:v>9.6327246929003643E-3</c:v>
                </c:pt>
                <c:pt idx="251" formatCode="0.00%">
                  <c:v>1.0462489826658658E-2</c:v>
                </c:pt>
                <c:pt idx="252" formatCode="0.00%">
                  <c:v>1.0820161179326666E-2</c:v>
                </c:pt>
                <c:pt idx="253" formatCode="0.00%">
                  <c:v>1.1369544530316817E-2</c:v>
                </c:pt>
                <c:pt idx="254" formatCode="0.00%">
                  <c:v>1.2009830962663086E-2</c:v>
                </c:pt>
                <c:pt idx="255" formatCode="0.00%">
                  <c:v>1.3305200177438163E-2</c:v>
                </c:pt>
                <c:pt idx="256" formatCode="0.00%">
                  <c:v>1.502148760728907E-2</c:v>
                </c:pt>
                <c:pt idx="257" formatCode="0.00%">
                  <c:v>1.6841443055718056E-2</c:v>
                </c:pt>
                <c:pt idx="258" formatCode="0.00%">
                  <c:v>1.8389055104961465E-2</c:v>
                </c:pt>
                <c:pt idx="259" formatCode="0.00%">
                  <c:v>1.8948035927697272E-2</c:v>
                </c:pt>
                <c:pt idx="260" formatCode="0.00%">
                  <c:v>1.8794659150849869E-2</c:v>
                </c:pt>
                <c:pt idx="261" formatCode="0.00%">
                  <c:v>1.8082531841992076E-2</c:v>
                </c:pt>
                <c:pt idx="262" formatCode="0.00%">
                  <c:v>1.7162398307720018E-2</c:v>
                </c:pt>
                <c:pt idx="263" formatCode="0.00%">
                  <c:v>1.6695911482650864E-2</c:v>
                </c:pt>
                <c:pt idx="264" formatCode="0.00%">
                  <c:v>1.6681909856197594E-2</c:v>
                </c:pt>
                <c:pt idx="265" formatCode="0.00%">
                  <c:v>1.6844199976373278E-2</c:v>
                </c:pt>
                <c:pt idx="266" formatCode="0.00%">
                  <c:v>1.8033243993490666E-2</c:v>
                </c:pt>
                <c:pt idx="267" formatCode="0.00%">
                  <c:v>1.9031837642659807E-2</c:v>
                </c:pt>
                <c:pt idx="268" formatCode="0.00%">
                  <c:v>1.9948466435762081E-2</c:v>
                </c:pt>
                <c:pt idx="269" formatCode="0.00%">
                  <c:v>2.1189853384887169E-2</c:v>
                </c:pt>
                <c:pt idx="270" formatCode="0.00%">
                  <c:v>2.1889989202177412E-2</c:v>
                </c:pt>
                <c:pt idx="271" formatCode="0.00%">
                  <c:v>2.2704126041305197E-2</c:v>
                </c:pt>
                <c:pt idx="272" formatCode="0.00%">
                  <c:v>2.3945420116778537E-2</c:v>
                </c:pt>
                <c:pt idx="273" formatCode="0.00%">
                  <c:v>2.5912007331373731E-2</c:v>
                </c:pt>
                <c:pt idx="274" formatCode="0.00%">
                  <c:v>2.7300115411250641E-2</c:v>
                </c:pt>
                <c:pt idx="275" formatCode="0.00%">
                  <c:v>2.8838122289224406E-2</c:v>
                </c:pt>
                <c:pt idx="276" formatCode="0.00%">
                  <c:v>3.0197953223672878E-2</c:v>
                </c:pt>
                <c:pt idx="277" formatCode="0.00%">
                  <c:v>3.1780418913273135E-2</c:v>
                </c:pt>
                <c:pt idx="278" formatCode="0.00%">
                  <c:v>3.5571344174143336E-2</c:v>
                </c:pt>
                <c:pt idx="279" formatCode="0.00%">
                  <c:v>3.9575918239833981E-2</c:v>
                </c:pt>
                <c:pt idx="280" formatCode="0.00%">
                  <c:v>4.3898140099769244E-2</c:v>
                </c:pt>
                <c:pt idx="281" formatCode="0.00%">
                  <c:v>4.7055874696562847E-2</c:v>
                </c:pt>
                <c:pt idx="282" formatCode="0.00%">
                  <c:v>4.821639663767404E-2</c:v>
                </c:pt>
                <c:pt idx="283" formatCode="0.00%">
                  <c:v>4.8188191532239494E-2</c:v>
                </c:pt>
                <c:pt idx="284" formatCode="0.00%">
                  <c:v>4.7671900507833959E-2</c:v>
                </c:pt>
                <c:pt idx="285" formatCode="0.00%">
                  <c:v>4.7289719694091972E-2</c:v>
                </c:pt>
                <c:pt idx="286" formatCode="0.00%">
                  <c:v>4.6720853214645218E-2</c:v>
                </c:pt>
                <c:pt idx="287" formatCode="0.00%">
                  <c:v>4.7353165311465432E-2</c:v>
                </c:pt>
                <c:pt idx="288" formatCode="0.00%">
                  <c:v>4.83737100413534E-2</c:v>
                </c:pt>
                <c:pt idx="289" formatCode="0.00%">
                  <c:v>4.9105223574423887E-2</c:v>
                </c:pt>
                <c:pt idx="290" formatCode="0.00%">
                  <c:v>4.933029584566697E-2</c:v>
                </c:pt>
                <c:pt idx="291" formatCode="0.00%">
                  <c:v>4.7694975399328841E-2</c:v>
                </c:pt>
                <c:pt idx="292" formatCode="0.00%">
                  <c:v>4.5126855361335858E-2</c:v>
                </c:pt>
                <c:pt idx="293" formatCode="0.00%">
                  <c:v>4.2024631623380382E-2</c:v>
                </c:pt>
                <c:pt idx="294" formatCode="0.00%">
                  <c:v>3.9237507469402924E-2</c:v>
                </c:pt>
                <c:pt idx="295" formatCode="0.00%">
                  <c:v>3.7420233013658405E-2</c:v>
                </c:pt>
                <c:pt idx="296" formatCode="0.00%">
                  <c:v>3.6148031063979534E-2</c:v>
                </c:pt>
                <c:pt idx="297" formatCode="0.00%">
                  <c:v>3.5100337564990799E-2</c:v>
                </c:pt>
                <c:pt idx="298" formatCode="0.00%">
                  <c:v>3.3832617410373265E-2</c:v>
                </c:pt>
                <c:pt idx="299" formatCode="0.00%">
                  <c:v>3.2103611375182653E-2</c:v>
                </c:pt>
                <c:pt idx="300" formatCode="0.00%">
                  <c:v>2.9441700092215032E-2</c:v>
                </c:pt>
                <c:pt idx="301" formatCode="0.00%">
                  <c:v>2.6544571654211081E-2</c:v>
                </c:pt>
                <c:pt idx="302" formatCode="0.00%">
                  <c:v>2.359604743913989E-2</c:v>
                </c:pt>
                <c:pt idx="303" formatCode="0.00%">
                  <c:v>2.089695609367518E-2</c:v>
                </c:pt>
                <c:pt idx="304" formatCode="0.00%">
                  <c:v>1.855237117336404E-2</c:v>
                </c:pt>
                <c:pt idx="305" formatCode="0.00%">
                  <c:v>1.6232300025029518E-2</c:v>
                </c:pt>
                <c:pt idx="306" formatCode="0.00%">
                  <c:v>1.4295123320229657E-2</c:v>
                </c:pt>
                <c:pt idx="307" formatCode="0.00%">
                  <c:v>1.2989889901124018E-2</c:v>
                </c:pt>
                <c:pt idx="308" formatCode="0.00%">
                  <c:v>1.2340484380279276E-2</c:v>
                </c:pt>
                <c:pt idx="309" formatCode="0.00%">
                  <c:v>1.2018139383336455E-2</c:v>
                </c:pt>
                <c:pt idx="310" formatCode="0.00%">
                  <c:v>1.1752550428031519E-2</c:v>
                </c:pt>
                <c:pt idx="311" formatCode="0.00%">
                  <c:v>1.1186296134691104E-2</c:v>
                </c:pt>
                <c:pt idx="312" formatCode="0.00%">
                  <c:v>1.036289982430127E-2</c:v>
                </c:pt>
                <c:pt idx="313" formatCode="0.00%">
                  <c:v>9.8042505977883419E-3</c:v>
                </c:pt>
                <c:pt idx="314" formatCode="0.00%">
                  <c:v>9.7687355327222905E-3</c:v>
                </c:pt>
                <c:pt idx="315" formatCode="0.00%">
                  <c:v>9.265378215618035E-3</c:v>
                </c:pt>
                <c:pt idx="316" formatCode="0.00%">
                  <c:v>8.7346157693172829E-3</c:v>
                </c:pt>
                <c:pt idx="317" formatCode="0.00%">
                  <c:v>7.7757845050429831E-3</c:v>
                </c:pt>
                <c:pt idx="318" formatCode="0.00%">
                  <c:v>6.6342847913888258E-3</c:v>
                </c:pt>
                <c:pt idx="319" formatCode="0.00%">
                  <c:v>5.9671203833589394E-3</c:v>
                </c:pt>
                <c:pt idx="320" formatCode="0.00%">
                  <c:v>5.2106343649365693E-3</c:v>
                </c:pt>
                <c:pt idx="321" formatCode="0.00%">
                  <c:v>4.6936739549167973E-3</c:v>
                </c:pt>
                <c:pt idx="322" formatCode="0.00%">
                  <c:v>4.273021514207464E-3</c:v>
                </c:pt>
                <c:pt idx="323" formatCode="0.00%">
                  <c:v>4.1339657725526276E-3</c:v>
                </c:pt>
                <c:pt idx="324" formatCode="0.00%">
                  <c:v>4.6213823571389168E-3</c:v>
                </c:pt>
                <c:pt idx="325" formatCode="0.00%">
                  <c:v>5.6320143024661115E-3</c:v>
                </c:pt>
                <c:pt idx="326" formatCode="0.00%">
                  <c:v>6.54153228073361E-3</c:v>
                </c:pt>
                <c:pt idx="327" formatCode="0.00%">
                  <c:v>7.294530502591959E-3</c:v>
                </c:pt>
                <c:pt idx="328" formatCode="0.00%">
                  <c:v>8.2738327486035265E-3</c:v>
                </c:pt>
                <c:pt idx="329" formatCode="0.00%">
                  <c:v>8.9011703722456283E-3</c:v>
                </c:pt>
                <c:pt idx="330" formatCode="0.00%">
                  <c:v>9.460184406710849E-3</c:v>
                </c:pt>
                <c:pt idx="331" formatCode="0.00%">
                  <c:v>1.0137558418582089E-2</c:v>
                </c:pt>
                <c:pt idx="332" formatCode="0.00%">
                  <c:v>9.7770057641191448E-3</c:v>
                </c:pt>
                <c:pt idx="333" formatCode="0.00%">
                  <c:v>8.6489415413264856E-3</c:v>
                </c:pt>
                <c:pt idx="334" formatCode="0.00%">
                  <c:v>7.4811084045898453E-3</c:v>
                </c:pt>
                <c:pt idx="335" formatCode="0.00%">
                  <c:v>6.4577275622140903E-3</c:v>
                </c:pt>
                <c:pt idx="336" formatCode="0.00%">
                  <c:v>6.1728509445357488E-3</c:v>
                </c:pt>
                <c:pt idx="337" formatCode="0.00%">
                  <c:v>6.6787210559113956E-3</c:v>
                </c:pt>
                <c:pt idx="338" formatCode="0.00%">
                  <c:v>7.0552775547629617E-3</c:v>
                </c:pt>
                <c:pt idx="339" formatCode="0.00%">
                  <c:v>7.2093262536411951E-3</c:v>
                </c:pt>
                <c:pt idx="340" formatCode="0.00%">
                  <c:v>7.3008652542198545E-3</c:v>
                </c:pt>
                <c:pt idx="341" formatCode="0.00%">
                  <c:v>7.4979948113896308E-3</c:v>
                </c:pt>
                <c:pt idx="342" formatCode="0.00%">
                  <c:v>8.1049297948264862E-3</c:v>
                </c:pt>
                <c:pt idx="343" formatCode="0.00%">
                  <c:v>8.6777208408255358E-3</c:v>
                </c:pt>
                <c:pt idx="344" formatCode="0.00%">
                  <c:v>8.7888617783344718E-3</c:v>
                </c:pt>
                <c:pt idx="345" formatCode="0.00%">
                  <c:v>9.2978942703800509E-3</c:v>
                </c:pt>
                <c:pt idx="346" formatCode="0.00%">
                  <c:v>1.0376768820541631E-2</c:v>
                </c:pt>
                <c:pt idx="347" formatCode="0.00%">
                  <c:v>1.1624765212679035E-2</c:v>
                </c:pt>
                <c:pt idx="348" formatCode="0.00%">
                  <c:v>1.3100333352259802E-2</c:v>
                </c:pt>
                <c:pt idx="349" formatCode="0.00%">
                  <c:v>1.3755925064603195E-2</c:v>
                </c:pt>
                <c:pt idx="350" formatCode="0.00%">
                  <c:v>1.3582555933673017E-2</c:v>
                </c:pt>
                <c:pt idx="351" formatCode="0.00%">
                  <c:v>1.3284178173282236E-2</c:v>
                </c:pt>
                <c:pt idx="352" formatCode="0.00%">
                  <c:v>1.3007953225484249E-2</c:v>
                </c:pt>
                <c:pt idx="353" formatCode="0.00%">
                  <c:v>1.3080409947141219E-2</c:v>
                </c:pt>
                <c:pt idx="354" formatCode="0.00%">
                  <c:v>1.3067112541870601E-2</c:v>
                </c:pt>
                <c:pt idx="355" formatCode="0.00%">
                  <c:v>1.3102926615725641E-2</c:v>
                </c:pt>
                <c:pt idx="356" formatCode="0.00%">
                  <c:v>1.3509011340311678E-2</c:v>
                </c:pt>
                <c:pt idx="357" formatCode="0.00%">
                  <c:v>1.4194993302267107E-2</c:v>
                </c:pt>
                <c:pt idx="358" formatCode="0.00%">
                  <c:v>1.5329202509983706E-2</c:v>
                </c:pt>
                <c:pt idx="359" formatCode="0.00%">
                  <c:v>1.6600031235338143E-2</c:v>
                </c:pt>
                <c:pt idx="360" formatCode="0.00%">
                  <c:v>1.7750130495209997E-2</c:v>
                </c:pt>
                <c:pt idx="361" formatCode="0.00%">
                  <c:v>1.9164079964983455E-2</c:v>
                </c:pt>
                <c:pt idx="362" formatCode="0.00%">
                  <c:v>2.1051437116047424E-2</c:v>
                </c:pt>
                <c:pt idx="363" formatCode="0.00%">
                  <c:v>2.3000969964263426E-2</c:v>
                </c:pt>
                <c:pt idx="364" formatCode="0.00%">
                  <c:v>2.5426280490679392E-2</c:v>
                </c:pt>
                <c:pt idx="365" formatCode="0.00%">
                  <c:v>2.7401448340562396E-2</c:v>
                </c:pt>
                <c:pt idx="366" formatCode="0.00%">
                  <c:v>2.8456802671492074E-2</c:v>
                </c:pt>
                <c:pt idx="367" formatCode="0.00%">
                  <c:v>2.8863633407156909E-2</c:v>
                </c:pt>
                <c:pt idx="368" formatCode="0.00%">
                  <c:v>2.8775311739252515E-2</c:v>
                </c:pt>
                <c:pt idx="369" formatCode="0.00%">
                  <c:v>2.8411248084119725E-2</c:v>
                </c:pt>
                <c:pt idx="370" formatCode="0.00%">
                  <c:v>2.8243797385365654E-2</c:v>
                </c:pt>
                <c:pt idx="371" formatCode="0.00%">
                  <c:v>2.8450602157165685E-2</c:v>
                </c:pt>
                <c:pt idx="372" formatCode="0.00%">
                  <c:v>2.8485066507424842E-2</c:v>
                </c:pt>
                <c:pt idx="373" formatCode="0.00%">
                  <c:v>2.8937111297277378E-2</c:v>
                </c:pt>
                <c:pt idx="374" formatCode="0.00%">
                  <c:v>2.9704803247882935E-2</c:v>
                </c:pt>
                <c:pt idx="375" formatCode="0.00%">
                  <c:v>3.039358247038533E-2</c:v>
                </c:pt>
                <c:pt idx="376" formatCode="0.00%">
                  <c:v>3.1784123361055974E-2</c:v>
                </c:pt>
                <c:pt idx="377" formatCode="0.00%">
                  <c:v>3.3015786181489586E-2</c:v>
                </c:pt>
                <c:pt idx="378" formatCode="0.00%">
                  <c:v>3.4391571247648023E-2</c:v>
                </c:pt>
                <c:pt idx="379" formatCode="0.00%">
                  <c:v>3.6852352223088129E-2</c:v>
                </c:pt>
                <c:pt idx="380" formatCode="0.00%">
                  <c:v>3.9532426511625952E-2</c:v>
                </c:pt>
                <c:pt idx="381" formatCode="0.00%">
                  <c:v>4.2496140290316092E-2</c:v>
                </c:pt>
                <c:pt idx="382" formatCode="0.00%">
                  <c:v>4.5744500306675283E-2</c:v>
                </c:pt>
                <c:pt idx="383" formatCode="0.00%">
                  <c:v>4.9134393753135941E-2</c:v>
                </c:pt>
                <c:pt idx="384" formatCode="0.00%">
                  <c:v>5.0857316460745976E-2</c:v>
                </c:pt>
                <c:pt idx="385" formatCode="0.00%">
                  <c:v>5.3316964200150994E-2</c:v>
                </c:pt>
                <c:pt idx="386" formatCode="0.00%">
                  <c:v>5.5253497364244099E-2</c:v>
                </c:pt>
                <c:pt idx="387" formatCode="0.00%">
                  <c:v>5.617380799540387E-2</c:v>
                </c:pt>
                <c:pt idx="388" formatCode="0.00%">
                  <c:v>5.8223257427767128E-2</c:v>
                </c:pt>
                <c:pt idx="389" formatCode="0.00%">
                  <c:v>5.9184125815394575E-2</c:v>
                </c:pt>
                <c:pt idx="390" formatCode="0.00%">
                  <c:v>5.9743130330050236E-2</c:v>
                </c:pt>
                <c:pt idx="391" formatCode="0.00%">
                  <c:v>6.0266889019312847E-2</c:v>
                </c:pt>
                <c:pt idx="392" formatCode="0.00%">
                  <c:v>5.9521664337771563E-2</c:v>
                </c:pt>
                <c:pt idx="393" formatCode="0.00%">
                  <c:v>5.8403397929062989E-2</c:v>
                </c:pt>
                <c:pt idx="394" formatCode="0.00%">
                  <c:v>5.6083115085029722E-2</c:v>
                </c:pt>
                <c:pt idx="395" formatCode="0.00%">
                  <c:v>5.3167072897916466E-2</c:v>
                </c:pt>
                <c:pt idx="396" formatCode="0.00%">
                  <c:v>5.0669697477180878E-2</c:v>
                </c:pt>
                <c:pt idx="397" formatCode="0.00%">
                  <c:v>4.9170107081501602E-2</c:v>
                </c:pt>
                <c:pt idx="398" formatCode="0.00%">
                  <c:v>4.8252511668394511E-2</c:v>
                </c:pt>
                <c:pt idx="399" formatCode="0.00%">
                  <c:v>4.7569831205006352E-2</c:v>
                </c:pt>
                <c:pt idx="400" formatCode="0.00%">
                  <c:v>4.6553606570125805E-2</c:v>
                </c:pt>
                <c:pt idx="401" formatCode="0.00%">
                  <c:v>4.4143219214053037E-2</c:v>
                </c:pt>
                <c:pt idx="402" formatCode="0.00%">
                  <c:v>4.1908974608855155E-2</c:v>
                </c:pt>
                <c:pt idx="403" formatCode="0.00%">
                  <c:v>3.9738758250752938E-2</c:v>
                </c:pt>
                <c:pt idx="404" formatCode="0.00%">
                  <c:v>3.8060247660556212E-2</c:v>
                </c:pt>
                <c:pt idx="405" formatCode="0.00%">
                  <c:v>3.7853326614265215E-2</c:v>
                </c:pt>
                <c:pt idx="406" formatCode="0.00%">
                  <c:v>3.7797493209441271E-2</c:v>
                </c:pt>
                <c:pt idx="407" formatCode="0.00%">
                  <c:v>3.9047036140572811E-2</c:v>
                </c:pt>
                <c:pt idx="408" formatCode="0.00%">
                  <c:v>4.0416140422468959E-2</c:v>
                </c:pt>
                <c:pt idx="409" formatCode="0.00%">
                  <c:v>4.1204585561409372E-2</c:v>
                </c:pt>
                <c:pt idx="410" formatCode="0.00%">
                  <c:v>4.24202873084015E-2</c:v>
                </c:pt>
                <c:pt idx="411" formatCode="0.00%">
                  <c:v>4.2417497301284579E-2</c:v>
                </c:pt>
                <c:pt idx="412" formatCode="0.00%">
                  <c:v>4.2432976367233914E-2</c:v>
                </c:pt>
                <c:pt idx="413" formatCode="0.00%">
                  <c:v>4.2416425077629778E-2</c:v>
                </c:pt>
                <c:pt idx="414" formatCode="0.00%">
                  <c:v>4.2844566982188775E-2</c:v>
                </c:pt>
                <c:pt idx="415" formatCode="0.00%">
                  <c:v>4.354480385884385E-2</c:v>
                </c:pt>
                <c:pt idx="416" formatCode="0.00%">
                  <c:v>4.4802073512450503E-2</c:v>
                </c:pt>
                <c:pt idx="417" formatCode="0.00%">
                  <c:v>4.638124025051453E-2</c:v>
                </c:pt>
                <c:pt idx="418" formatCode="0.00%">
                  <c:v>4.7536665399908196E-2</c:v>
                </c:pt>
                <c:pt idx="419" formatCode="0.00%">
                  <c:v>4.856809849208879E-2</c:v>
                </c:pt>
                <c:pt idx="420" formatCode="0.00%">
                  <c:v>4.9199438882118279E-2</c:v>
                </c:pt>
                <c:pt idx="421" formatCode="0.00%">
                  <c:v>4.9236557318812602E-2</c:v>
                </c:pt>
                <c:pt idx="422" formatCode="0.00%">
                  <c:v>4.8971836991521689E-2</c:v>
                </c:pt>
                <c:pt idx="423" formatCode="0.00%">
                  <c:v>4.9063013669126208E-2</c:v>
                </c:pt>
                <c:pt idx="424" formatCode="0.00%">
                  <c:v>4.8757366357495668E-2</c:v>
                </c:pt>
                <c:pt idx="425" formatCode="0.00%">
                  <c:v>4.8228384551242523E-2</c:v>
                </c:pt>
                <c:pt idx="426" formatCode="0.00%">
                  <c:v>4.8563291578025004E-2</c:v>
                </c:pt>
                <c:pt idx="427" formatCode="0.00%">
                  <c:v>4.8719752742825688E-2</c:v>
                </c:pt>
                <c:pt idx="428" formatCode="0.00%">
                  <c:v>4.9444672949124378E-2</c:v>
                </c:pt>
                <c:pt idx="429" formatCode="0.00%">
                  <c:v>5.0250173796187958E-2</c:v>
                </c:pt>
                <c:pt idx="430" formatCode="0.00%">
                  <c:v>5.041730299289407E-2</c:v>
                </c:pt>
                <c:pt idx="431" formatCode="0.00%">
                  <c:v>5.0766545674760542E-2</c:v>
                </c:pt>
                <c:pt idx="432" formatCode="0.00%">
                  <c:v>5.169635928272872E-2</c:v>
                </c:pt>
                <c:pt idx="433" formatCode="0.00%">
                  <c:v>5.3246525776506674E-2</c:v>
                </c:pt>
                <c:pt idx="434" formatCode="0.00%">
                  <c:v>5.4803451232460845E-2</c:v>
                </c:pt>
                <c:pt idx="435" formatCode="0.00%">
                  <c:v>5.615832786318678E-2</c:v>
                </c:pt>
                <c:pt idx="436" formatCode="0.00%">
                  <c:v>5.6431835834858564E-2</c:v>
                </c:pt>
                <c:pt idx="437" formatCode="0.00%">
                  <c:v>5.7004280060909414E-2</c:v>
                </c:pt>
                <c:pt idx="438" formatCode="0.00%">
                  <c:v>5.6904106410299471E-2</c:v>
                </c:pt>
                <c:pt idx="439" formatCode="0.00%">
                  <c:v>5.5712314198175072E-2</c:v>
                </c:pt>
                <c:pt idx="440" formatCode="0.00%">
                  <c:v>5.3799167724421948E-2</c:v>
                </c:pt>
                <c:pt idx="441" formatCode="0.00%">
                  <c:v>5.0633918096285861E-2</c:v>
                </c:pt>
                <c:pt idx="442" formatCode="0.00%">
                  <c:v>4.7362609497139642E-2</c:v>
                </c:pt>
                <c:pt idx="443" formatCode="0.00%">
                  <c:v>4.4225227403368823E-2</c:v>
                </c:pt>
                <c:pt idx="444" formatCode="0.00%">
                  <c:v>4.0370798935841196E-2</c:v>
                </c:pt>
                <c:pt idx="445" formatCode="0.00%">
                  <c:v>3.5956162556926387E-2</c:v>
                </c:pt>
                <c:pt idx="446" formatCode="0.00%">
                  <c:v>3.1840948491657514E-2</c:v>
                </c:pt>
                <c:pt idx="447" formatCode="0.00%">
                  <c:v>2.8373869570731253E-2</c:v>
                </c:pt>
                <c:pt idx="448" formatCode="0.00%">
                  <c:v>2.6214339939930931E-2</c:v>
                </c:pt>
                <c:pt idx="449" formatCode="0.00%">
                  <c:v>2.4962219512344414E-2</c:v>
                </c:pt>
                <c:pt idx="450" formatCode="0.00%">
                  <c:v>2.3407077535121806E-2</c:v>
                </c:pt>
                <c:pt idx="451" formatCode="0.00%">
                  <c:v>2.2496005824772965E-2</c:v>
                </c:pt>
                <c:pt idx="452" formatCode="0.00%">
                  <c:v>2.1803418955529296E-2</c:v>
                </c:pt>
                <c:pt idx="453" formatCode="0.00%">
                  <c:v>2.1627102510919052E-2</c:v>
                </c:pt>
                <c:pt idx="454" formatCode="0.00%">
                  <c:v>2.1878470248154484E-2</c:v>
                </c:pt>
                <c:pt idx="455" formatCode="0.00%">
                  <c:v>2.1789890764290273E-2</c:v>
                </c:pt>
                <c:pt idx="456" formatCode="0.00%">
                  <c:v>2.1960675092885011E-2</c:v>
                </c:pt>
                <c:pt idx="457" formatCode="0.00%">
                  <c:v>2.2759952204198523E-2</c:v>
                </c:pt>
                <c:pt idx="458" formatCode="0.00%">
                  <c:v>2.3695403380439232E-2</c:v>
                </c:pt>
                <c:pt idx="459" formatCode="0.00%">
                  <c:v>2.4197189022259237E-2</c:v>
                </c:pt>
                <c:pt idx="460" formatCode="0.00%">
                  <c:v>2.4267575636166341E-2</c:v>
                </c:pt>
                <c:pt idx="461" formatCode="0.00%">
                  <c:v>2.3580617605935199E-2</c:v>
                </c:pt>
                <c:pt idx="462" formatCode="0.00%">
                  <c:v>2.286899532112242E-2</c:v>
                </c:pt>
                <c:pt idx="463" formatCode="0.00%">
                  <c:v>2.215662983007614E-2</c:v>
                </c:pt>
                <c:pt idx="464" formatCode="0.00%">
                  <c:v>2.1630918373791518E-2</c:v>
                </c:pt>
                <c:pt idx="465" formatCode="0.00%">
                  <c:v>2.133348094983234E-2</c:v>
                </c:pt>
                <c:pt idx="466" formatCode="0.00%">
                  <c:v>2.1598798991607354E-2</c:v>
                </c:pt>
                <c:pt idx="467" formatCode="0.00%">
                  <c:v>2.1954239885080443E-2</c:v>
                </c:pt>
                <c:pt idx="468" formatCode="0.00%">
                  <c:v>2.2523052770311799E-2</c:v>
                </c:pt>
                <c:pt idx="469" formatCode="0.00%">
                  <c:v>2.2894787018670783E-2</c:v>
                </c:pt>
                <c:pt idx="470" formatCode="0.00%">
                  <c:v>2.33907322243289E-2</c:v>
                </c:pt>
                <c:pt idx="471" formatCode="0.00%">
                  <c:v>2.4277775791466203E-2</c:v>
                </c:pt>
                <c:pt idx="472" formatCode="0.00%">
                  <c:v>2.4872032797738308E-2</c:v>
                </c:pt>
                <c:pt idx="473" formatCode="0.00%">
                  <c:v>2.4980434673141316E-2</c:v>
                </c:pt>
                <c:pt idx="474" formatCode="0.00%">
                  <c:v>2.4347883812156652E-2</c:v>
                </c:pt>
                <c:pt idx="475" formatCode="0.00%">
                  <c:v>2.3955963482872079E-2</c:v>
                </c:pt>
                <c:pt idx="476" formatCode="0.00%">
                  <c:v>2.3985672381609945E-2</c:v>
                </c:pt>
                <c:pt idx="477" formatCode="0.00%">
                  <c:v>2.4286052683713626E-2</c:v>
                </c:pt>
                <c:pt idx="478" formatCode="0.00%">
                  <c:v>2.4832117232853237E-2</c:v>
                </c:pt>
                <c:pt idx="479" formatCode="0.00%">
                  <c:v>2.5358470688294891E-2</c:v>
                </c:pt>
                <c:pt idx="480" formatCode="0.00%">
                  <c:v>2.6627842394226189E-2</c:v>
                </c:pt>
                <c:pt idx="481" formatCode="0.00%">
                  <c:v>2.7664380131949346E-2</c:v>
                </c:pt>
                <c:pt idx="482" formatCode="0.00%">
                  <c:v>2.8574105178114019E-2</c:v>
                </c:pt>
                <c:pt idx="483" formatCode="0.00%">
                  <c:v>2.8578619509231743E-2</c:v>
                </c:pt>
                <c:pt idx="484" formatCode="0.00%">
                  <c:v>2.7661273524311115E-2</c:v>
                </c:pt>
                <c:pt idx="485" formatCode="0.00%">
                  <c:v>2.6613356176586611E-2</c:v>
                </c:pt>
                <c:pt idx="486" formatCode="0.00%">
                  <c:v>2.5430176062386744E-2</c:v>
                </c:pt>
                <c:pt idx="487" formatCode="0.00%">
                  <c:v>2.4695515439964282E-2</c:v>
                </c:pt>
                <c:pt idx="488" formatCode="0.00%">
                  <c:v>2.3390396815824891E-2</c:v>
                </c:pt>
                <c:pt idx="489" formatCode="0.00%">
                  <c:v>2.2144639345536621E-2</c:v>
                </c:pt>
                <c:pt idx="490" formatCode="0.00%">
                  <c:v>2.0843323039362135E-2</c:v>
                </c:pt>
                <c:pt idx="491" formatCode="0.00%">
                  <c:v>1.930239435750488E-2</c:v>
                </c:pt>
                <c:pt idx="492" formatCode="0.00%">
                  <c:v>1.796667345919415E-2</c:v>
                </c:pt>
                <c:pt idx="493" formatCode="0.00%">
                  <c:v>1.5849279976759098E-2</c:v>
                </c:pt>
                <c:pt idx="494" formatCode="0.00%">
                  <c:v>1.4963144278653901E-2</c:v>
                </c:pt>
                <c:pt idx="495" formatCode="0.00%">
                  <c:v>1.2979189119540635E-2</c:v>
                </c:pt>
                <c:pt idx="496" formatCode="0.00%">
                  <c:v>1.195601128275618E-2</c:v>
                </c:pt>
                <c:pt idx="497" formatCode="0.00%">
                  <c:v>1.1897464411025118E-2</c:v>
                </c:pt>
                <c:pt idx="498" formatCode="0.00%">
                  <c:v>1.1348572433613072E-2</c:v>
                </c:pt>
                <c:pt idx="499" formatCode="0.00%">
                  <c:v>1.2055135711268542E-2</c:v>
                </c:pt>
                <c:pt idx="500" formatCode="0.00%">
                  <c:v>1.2220974301149023E-2</c:v>
                </c:pt>
                <c:pt idx="501" formatCode="0.00%">
                  <c:v>1.2886508958378133E-2</c:v>
                </c:pt>
                <c:pt idx="502" formatCode="0.00%">
                  <c:v>1.3336606290814628E-2</c:v>
                </c:pt>
                <c:pt idx="503" formatCode="0.00%">
                  <c:v>1.3809113968684389E-2</c:v>
                </c:pt>
                <c:pt idx="504" formatCode="0.00%">
                  <c:v>1.4522509092207175E-2</c:v>
                </c:pt>
                <c:pt idx="505" formatCode="0.00%">
                  <c:v>1.4877289976716073E-2</c:v>
                </c:pt>
                <c:pt idx="506" formatCode="0.00%">
                  <c:v>1.5339254537122794E-2</c:v>
                </c:pt>
                <c:pt idx="507" formatCode="0.00%">
                  <c:v>1.5485530863498661E-2</c:v>
                </c:pt>
                <c:pt idx="508" formatCode="0.00%">
                  <c:v>1.6189069537522211E-2</c:v>
                </c:pt>
                <c:pt idx="509" formatCode="0.00%">
                  <c:v>1.666084064991686E-2</c:v>
                </c:pt>
                <c:pt idx="510" formatCode="0.00%">
                  <c:v>1.7231473315486443E-2</c:v>
                </c:pt>
                <c:pt idx="511" formatCode="0.00%">
                  <c:v>1.7862734132320552E-2</c:v>
                </c:pt>
                <c:pt idx="512" formatCode="0.00%">
                  <c:v>1.8043236869085877E-2</c:v>
                </c:pt>
                <c:pt idx="513" formatCode="0.00%">
                  <c:v>1.854044386353931E-2</c:v>
                </c:pt>
                <c:pt idx="514" formatCode="0.00%">
                  <c:v>1.8668402861291924E-2</c:v>
                </c:pt>
                <c:pt idx="515" formatCode="0.00%">
                  <c:v>1.8887932953035019E-2</c:v>
                </c:pt>
                <c:pt idx="516" formatCode="0.00%">
                  <c:v>1.907720955135829E-2</c:v>
                </c:pt>
                <c:pt idx="517" formatCode="0.00%">
                  <c:v>1.877505960276539E-2</c:v>
                </c:pt>
                <c:pt idx="518" formatCode="0.00%">
                  <c:v>1.876062785825601E-2</c:v>
                </c:pt>
                <c:pt idx="519" formatCode="0.00%">
                  <c:v>1.8916714055953056E-2</c:v>
                </c:pt>
                <c:pt idx="520" formatCode="0.00%">
                  <c:v>1.899005098570199E-2</c:v>
                </c:pt>
                <c:pt idx="521" formatCode="0.00%">
                  <c:v>1.9280916664113145E-2</c:v>
                </c:pt>
                <c:pt idx="522" formatCode="0.00%">
                  <c:v>1.9849311878698067E-2</c:v>
                </c:pt>
                <c:pt idx="523" formatCode="0.00%">
                  <c:v>2.0364812822874789E-2</c:v>
                </c:pt>
                <c:pt idx="524" formatCode="0.00%">
                  <c:v>2.0947040419687001E-2</c:v>
                </c:pt>
                <c:pt idx="525" formatCode="0.00%">
                  <c:v>2.1504492431960762E-2</c:v>
                </c:pt>
                <c:pt idx="526" formatCode="0.00%">
                  <c:v>2.1205459218842676E-2</c:v>
                </c:pt>
                <c:pt idx="527" formatCode="0.00%">
                  <c:v>2.1523162665618122E-2</c:v>
                </c:pt>
                <c:pt idx="528" formatCode="0.00%">
                  <c:v>2.159767153205432E-2</c:v>
                </c:pt>
                <c:pt idx="529" formatCode="0.00%">
                  <c:v>2.2380874004337404E-2</c:v>
                </c:pt>
                <c:pt idx="530" formatCode="0.00%">
                  <c:v>2.3116974198176016E-2</c:v>
                </c:pt>
                <c:pt idx="531" formatCode="0.00%">
                  <c:v>2.3599383342007802E-2</c:v>
                </c:pt>
                <c:pt idx="532" formatCode="0.00%">
                  <c:v>2.4096145010361541E-2</c:v>
                </c:pt>
                <c:pt idx="533" formatCode="0.00%">
                  <c:v>2.3581938018297745E-2</c:v>
                </c:pt>
                <c:pt idx="534" formatCode="0.00%">
                  <c:v>2.4988623778586214E-2</c:v>
                </c:pt>
                <c:pt idx="535" formatCode="0.00%">
                  <c:v>2.4968642239732962E-2</c:v>
                </c:pt>
                <c:pt idx="536" formatCode="0.00%">
                  <c:v>2.5510418753072625E-2</c:v>
                </c:pt>
                <c:pt idx="537" formatCode="0.00%">
                  <c:v>2.6636460851858463E-2</c:v>
                </c:pt>
                <c:pt idx="538" formatCode="0.00%">
                  <c:v>2.6466806542099607E-2</c:v>
                </c:pt>
                <c:pt idx="539" formatCode="0.00%">
                  <c:v>2.7771391087772348E-2</c:v>
                </c:pt>
                <c:pt idx="540" formatCode="0.00%">
                  <c:v>2.8430696963002589E-2</c:v>
                </c:pt>
                <c:pt idx="541" formatCode="0.00%">
                  <c:v>2.9032144077756439E-2</c:v>
                </c:pt>
                <c:pt idx="542" formatCode="0.00%">
                  <c:v>2.8962387162136855E-2</c:v>
                </c:pt>
                <c:pt idx="543" formatCode="0.00%">
                  <c:v>2.9244867722848778E-2</c:v>
                </c:pt>
                <c:pt idx="544" formatCode="0.00%">
                  <c:v>2.9578457652251543E-2</c:v>
                </c:pt>
                <c:pt idx="545" formatCode="0.00%">
                  <c:v>2.9637614831192278E-2</c:v>
                </c:pt>
                <c:pt idx="546" formatCode="0.00%">
                  <c:v>3.0072622976500388E-2</c:v>
                </c:pt>
                <c:pt idx="547" formatCode="0.00%">
                  <c:v>2.8602878187043167E-2</c:v>
                </c:pt>
                <c:pt idx="548" formatCode="0.00%">
                  <c:v>2.8010510547793046E-2</c:v>
                </c:pt>
                <c:pt idx="549" formatCode="0.00%">
                  <c:v>2.7654998204569306E-2</c:v>
                </c:pt>
                <c:pt idx="550" formatCode="0.00%">
                  <c:v>2.7350677158638412E-2</c:v>
                </c:pt>
                <c:pt idx="551" formatCode="0.00%">
                  <c:v>2.820353014133143E-2</c:v>
                </c:pt>
                <c:pt idx="552" formatCode="0.00%">
                  <c:v>2.8161313709156106E-2</c:v>
                </c:pt>
                <c:pt idx="553" formatCode="0.00%">
                  <c:v>2.8389840457590319E-2</c:v>
                </c:pt>
                <c:pt idx="554" formatCode="0.00%">
                  <c:v>2.848693771888974E-2</c:v>
                </c:pt>
                <c:pt idx="555" formatCode="0.00%">
                  <c:v>2.8675858344871852E-2</c:v>
                </c:pt>
                <c:pt idx="556" formatCode="0.00%">
                  <c:v>2.844609706392778E-2</c:v>
                </c:pt>
                <c:pt idx="557" formatCode="0.00%">
                  <c:v>2.7907534113863441E-2</c:v>
                </c:pt>
                <c:pt idx="558" formatCode="0.00%">
                  <c:v>2.766896015987097E-2</c:v>
                </c:pt>
                <c:pt idx="559" formatCode="0.00%">
                  <c:v>2.7804482891776498E-2</c:v>
                </c:pt>
                <c:pt idx="560" formatCode="0.00%">
                  <c:v>2.812021163351049E-2</c:v>
                </c:pt>
                <c:pt idx="561" formatCode="0.00%">
                  <c:v>2.8418096038269024E-2</c:v>
                </c:pt>
                <c:pt idx="562" formatCode="0.00%">
                  <c:v>2.8435574841032298E-2</c:v>
                </c:pt>
                <c:pt idx="563" formatCode="0.00%">
                  <c:v>2.800874963523306E-2</c:v>
                </c:pt>
                <c:pt idx="564" formatCode="0.00%">
                  <c:v>2.7519213513296031E-2</c:v>
                </c:pt>
                <c:pt idx="565" formatCode="0.00%">
                  <c:v>2.7098456631590457E-2</c:v>
                </c:pt>
                <c:pt idx="566" formatCode="0.00%">
                  <c:v>2.6756201299947949E-2</c:v>
                </c:pt>
                <c:pt idx="567" formatCode="0.00%">
                  <c:v>2.6277655572464781E-2</c:v>
                </c:pt>
                <c:pt idx="568" formatCode="0.00%">
                  <c:v>2.6692992656293848E-2</c:v>
                </c:pt>
              </c:numCache>
            </c:numRef>
          </c:val>
          <c:smooth val="0"/>
          <c:extLst>
            <c:ext xmlns:c16="http://schemas.microsoft.com/office/drawing/2014/chart" uri="{C3380CC4-5D6E-409C-BE32-E72D297353CC}">
              <c16:uniqueId val="{00000001-92FA-4541-B5AA-0024A8152A81}"/>
            </c:ext>
          </c:extLst>
        </c:ser>
        <c:dLbls>
          <c:showLegendKey val="0"/>
          <c:showVal val="0"/>
          <c:showCatName val="0"/>
          <c:showSerName val="0"/>
          <c:showPercent val="0"/>
          <c:showBubbleSize val="0"/>
        </c:dLbls>
        <c:marker val="1"/>
        <c:smooth val="0"/>
        <c:axId val="896072800"/>
        <c:axId val="896060736"/>
      </c:lineChart>
      <c:dateAx>
        <c:axId val="588275232"/>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588275648"/>
        <c:crosses val="autoZero"/>
        <c:auto val="1"/>
        <c:lblOffset val="100"/>
        <c:baseTimeUnit val="days"/>
      </c:dateAx>
      <c:valAx>
        <c:axId val="58827564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588275232"/>
        <c:crosses val="autoZero"/>
        <c:crossBetween val="between"/>
      </c:valAx>
      <c:valAx>
        <c:axId val="89606073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072800"/>
        <c:crosses val="max"/>
        <c:crossBetween val="between"/>
      </c:valAx>
      <c:dateAx>
        <c:axId val="896072800"/>
        <c:scaling>
          <c:orientation val="minMax"/>
        </c:scaling>
        <c:delete val="1"/>
        <c:axPos val="b"/>
        <c:numFmt formatCode="m/d/yyyy" sourceLinked="1"/>
        <c:majorTickMark val="out"/>
        <c:minorTickMark val="none"/>
        <c:tickLblPos val="nextTo"/>
        <c:crossAx val="89606073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Toplam Kredi</a:t>
            </a:r>
            <a:r>
              <a:rPr lang="tr-TR" baseline="0"/>
              <a:t> Büyümesi / Aylık ve Yıllık</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2"/>
          <c:order val="1"/>
          <c:tx>
            <c:strRef>
              <c:f>Credit!$Q$1</c:f>
              <c:strCache>
                <c:ptCount val="1"/>
                <c:pt idx="0">
                  <c:v>Toplam YoY  %</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Credit!$B$2:$B$577</c:f>
              <c:numCache>
                <c:formatCode>m/d/yyyy</c:formatCode>
                <c:ptCount val="576"/>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numCache>
            </c:numRef>
          </c:cat>
          <c:val>
            <c:numRef>
              <c:f>Credit!$Q$2:$Q$576</c:f>
              <c:numCache>
                <c:formatCode>#,##0.00</c:formatCode>
                <c:ptCount val="575"/>
                <c:pt idx="53" formatCode="0.00%">
                  <c:v>0.15224317152179276</c:v>
                </c:pt>
                <c:pt idx="54" formatCode="0.00%">
                  <c:v>0.14731622795222882</c:v>
                </c:pt>
                <c:pt idx="55" formatCode="0.00%">
                  <c:v>0.15736328636599375</c:v>
                </c:pt>
                <c:pt idx="56" formatCode="0.00%">
                  <c:v>0.14474098311472772</c:v>
                </c:pt>
                <c:pt idx="57" formatCode="0.00%">
                  <c:v>0.15733338510716594</c:v>
                </c:pt>
                <c:pt idx="58" formatCode="0.00%">
                  <c:v>0.14373718828465046</c:v>
                </c:pt>
                <c:pt idx="59" formatCode="0.00%">
                  <c:v>0.14729125871193949</c:v>
                </c:pt>
                <c:pt idx="60" formatCode="0.00%">
                  <c:v>0.13754052626532526</c:v>
                </c:pt>
                <c:pt idx="61" formatCode="0.00%">
                  <c:v>0.14638350400245873</c:v>
                </c:pt>
                <c:pt idx="62" formatCode="0.00%">
                  <c:v>0.13006095153173911</c:v>
                </c:pt>
                <c:pt idx="63" formatCode="0.00%">
                  <c:v>0.13275805655863784</c:v>
                </c:pt>
                <c:pt idx="64" formatCode="0.00%">
                  <c:v>0.12634941074984102</c:v>
                </c:pt>
                <c:pt idx="65" formatCode="0.00%">
                  <c:v>0.12768136839014443</c:v>
                </c:pt>
                <c:pt idx="66" formatCode="0.00%">
                  <c:v>0.12377998403171574</c:v>
                </c:pt>
                <c:pt idx="67" formatCode="0.00%">
                  <c:v>0.12096943409384309</c:v>
                </c:pt>
                <c:pt idx="68" formatCode="0.00%">
                  <c:v>0.11958252696358179</c:v>
                </c:pt>
                <c:pt idx="69" formatCode="0.00%">
                  <c:v>0.11563596515710964</c:v>
                </c:pt>
                <c:pt idx="70" formatCode="0.00%">
                  <c:v>0.12052643336163103</c:v>
                </c:pt>
                <c:pt idx="71" formatCode="0.00%">
                  <c:v>0.1093188647097622</c:v>
                </c:pt>
                <c:pt idx="72" formatCode="0.00%">
                  <c:v>0.11499303712241674</c:v>
                </c:pt>
                <c:pt idx="73" formatCode="0.00%">
                  <c:v>0.10624367120773782</c:v>
                </c:pt>
                <c:pt idx="74" formatCode="0.00%">
                  <c:v>0.11810484297199984</c:v>
                </c:pt>
                <c:pt idx="75" formatCode="0.00%">
                  <c:v>0.10556081977162152</c:v>
                </c:pt>
                <c:pt idx="76" formatCode="0.00%">
                  <c:v>0.10532727575480183</c:v>
                </c:pt>
                <c:pt idx="77" formatCode="0.00%">
                  <c:v>9.9750838425682151E-2</c:v>
                </c:pt>
                <c:pt idx="78" formatCode="0.00%">
                  <c:v>0.10482871871255806</c:v>
                </c:pt>
                <c:pt idx="79" formatCode="0.00%">
                  <c:v>0.10658984437588724</c:v>
                </c:pt>
                <c:pt idx="80" formatCode="0.00%">
                  <c:v>0.10259679631428821</c:v>
                </c:pt>
                <c:pt idx="81" formatCode="0.00%">
                  <c:v>0.100331340611213</c:v>
                </c:pt>
                <c:pt idx="82" formatCode="0.00%">
                  <c:v>0.1026752675140843</c:v>
                </c:pt>
                <c:pt idx="83" formatCode="0.00%">
                  <c:v>0.10445360483577393</c:v>
                </c:pt>
                <c:pt idx="84" formatCode="0.00%">
                  <c:v>8.1680956750189479E-2</c:v>
                </c:pt>
                <c:pt idx="85" formatCode="0.00%">
                  <c:v>9.7150949843524681E-2</c:v>
                </c:pt>
                <c:pt idx="86" formatCode="0.00%">
                  <c:v>9.5552599124111903E-2</c:v>
                </c:pt>
                <c:pt idx="87" formatCode="0.00%">
                  <c:v>0.10343534626689879</c:v>
                </c:pt>
                <c:pt idx="88" formatCode="0.00%">
                  <c:v>9.2790230779519658E-2</c:v>
                </c:pt>
                <c:pt idx="89" formatCode="0.00%">
                  <c:v>9.6455953475962267E-2</c:v>
                </c:pt>
                <c:pt idx="90" formatCode="0.00%">
                  <c:v>9.18495856615483E-2</c:v>
                </c:pt>
                <c:pt idx="91" formatCode="0.00%">
                  <c:v>8.5587105022096224E-2</c:v>
                </c:pt>
                <c:pt idx="92" formatCode="0.00%">
                  <c:v>0.10478504181975884</c:v>
                </c:pt>
                <c:pt idx="93" formatCode="0.00%">
                  <c:v>9.7615702656678613E-2</c:v>
                </c:pt>
                <c:pt idx="94" formatCode="0.00%">
                  <c:v>9.8905090510143776E-2</c:v>
                </c:pt>
                <c:pt idx="95" formatCode="0.00%">
                  <c:v>9.6769683336385207E-2</c:v>
                </c:pt>
                <c:pt idx="96" formatCode="0.00%">
                  <c:v>0.10397464638829354</c:v>
                </c:pt>
                <c:pt idx="97" formatCode="0.00%">
                  <c:v>9.5407622148817164E-2</c:v>
                </c:pt>
                <c:pt idx="98" formatCode="0.00%">
                  <c:v>0.10677325138287452</c:v>
                </c:pt>
                <c:pt idx="99" formatCode="0.00%">
                  <c:v>0.10512602098938199</c:v>
                </c:pt>
                <c:pt idx="100" formatCode="0.00%">
                  <c:v>0.10939136762017194</c:v>
                </c:pt>
                <c:pt idx="101" formatCode="0.00%">
                  <c:v>0.10496054567959105</c:v>
                </c:pt>
                <c:pt idx="102" formatCode="0.00%">
                  <c:v>0.11554863434471653</c:v>
                </c:pt>
                <c:pt idx="103" formatCode="0.00%">
                  <c:v>0.11680957439279355</c:v>
                </c:pt>
                <c:pt idx="104" formatCode="0.00%">
                  <c:v>0.11832165896489696</c:v>
                </c:pt>
                <c:pt idx="105" formatCode="0.00%">
                  <c:v>0.12400391194271829</c:v>
                </c:pt>
                <c:pt idx="106" formatCode="0.00%">
                  <c:v>0.11354574422061565</c:v>
                </c:pt>
                <c:pt idx="107" formatCode="0.00%">
                  <c:v>0.13369095367862993</c:v>
                </c:pt>
                <c:pt idx="108" formatCode="0.00%">
                  <c:v>0.12931632757259309</c:v>
                </c:pt>
                <c:pt idx="109" formatCode="0.00%">
                  <c:v>0.14733677436701645</c:v>
                </c:pt>
                <c:pt idx="110" formatCode="0.00%">
                  <c:v>0.13492591478290128</c:v>
                </c:pt>
                <c:pt idx="111" formatCode="0.00%">
                  <c:v>0.14199936815980832</c:v>
                </c:pt>
                <c:pt idx="112" formatCode="0.00%">
                  <c:v>0.14403414070389373</c:v>
                </c:pt>
                <c:pt idx="113" formatCode="0.00%">
                  <c:v>0.1450038246677853</c:v>
                </c:pt>
                <c:pt idx="114" formatCode="0.00%">
                  <c:v>0.13854094177402324</c:v>
                </c:pt>
                <c:pt idx="115" formatCode="0.00%">
                  <c:v>0.14874306115257166</c:v>
                </c:pt>
                <c:pt idx="116" formatCode="0.00%">
                  <c:v>0.14951603134193259</c:v>
                </c:pt>
                <c:pt idx="117" formatCode="0.00%">
                  <c:v>0.16355546993367759</c:v>
                </c:pt>
                <c:pt idx="118" formatCode="0.00%">
                  <c:v>0.18440065460563071</c:v>
                </c:pt>
                <c:pt idx="119" formatCode="0.00%">
                  <c:v>0.18030998250623209</c:v>
                </c:pt>
                <c:pt idx="120" formatCode="0.00%">
                  <c:v>0.1958181847021653</c:v>
                </c:pt>
                <c:pt idx="121" formatCode="0.00%">
                  <c:v>0.19051402892966471</c:v>
                </c:pt>
                <c:pt idx="122" formatCode="0.00%">
                  <c:v>0.2084692480858216</c:v>
                </c:pt>
                <c:pt idx="123" formatCode="0.00%">
                  <c:v>0.20307685233265468</c:v>
                </c:pt>
                <c:pt idx="124" formatCode="0.00%">
                  <c:v>0.20817271341015914</c:v>
                </c:pt>
                <c:pt idx="125" formatCode="0.00%">
                  <c:v>0.21040976138275141</c:v>
                </c:pt>
                <c:pt idx="126" formatCode="0.00%">
                  <c:v>0.22187803144590126</c:v>
                </c:pt>
                <c:pt idx="127" formatCode="0.00%">
                  <c:v>0.21188853213655617</c:v>
                </c:pt>
                <c:pt idx="128" formatCode="0.00%">
                  <c:v>0.21870997460167288</c:v>
                </c:pt>
                <c:pt idx="129" formatCode="0.00%">
                  <c:v>0.22110414848397794</c:v>
                </c:pt>
                <c:pt idx="130" formatCode="0.00%">
                  <c:v>0.22572608598350638</c:v>
                </c:pt>
                <c:pt idx="131" formatCode="0.00%">
                  <c:v>0.23121149879109934</c:v>
                </c:pt>
                <c:pt idx="132" formatCode="0.00%">
                  <c:v>0.21071038363938949</c:v>
                </c:pt>
                <c:pt idx="133" formatCode="0.00%">
                  <c:v>0.22111557027145345</c:v>
                </c:pt>
                <c:pt idx="134" formatCode="0.00%">
                  <c:v>0.22023656796514532</c:v>
                </c:pt>
                <c:pt idx="135" formatCode="0.00%">
                  <c:v>0.23104030424863051</c:v>
                </c:pt>
                <c:pt idx="136" formatCode="0.00%">
                  <c:v>0.2293650607899371</c:v>
                </c:pt>
                <c:pt idx="137" formatCode="0.00%">
                  <c:v>0.23816662108448933</c:v>
                </c:pt>
                <c:pt idx="138" formatCode="0.00%">
                  <c:v>0.24096588122012766</c:v>
                </c:pt>
                <c:pt idx="139" formatCode="0.00%">
                  <c:v>0.24638372573341882</c:v>
                </c:pt>
                <c:pt idx="140" formatCode="0.00%">
                  <c:v>0.23620485247951478</c:v>
                </c:pt>
                <c:pt idx="141" formatCode="0.00%">
                  <c:v>0.23764301471954893</c:v>
                </c:pt>
                <c:pt idx="142" formatCode="0.00%">
                  <c:v>0.24411011561018642</c:v>
                </c:pt>
                <c:pt idx="143" formatCode="0.00%">
                  <c:v>0.2430121041555981</c:v>
                </c:pt>
                <c:pt idx="144" formatCode="0.00%">
                  <c:v>0.26309742110090245</c:v>
                </c:pt>
                <c:pt idx="145" formatCode="0.00%">
                  <c:v>0.24059028479459213</c:v>
                </c:pt>
                <c:pt idx="146" formatCode="0.00%">
                  <c:v>0.25199083020831053</c:v>
                </c:pt>
                <c:pt idx="147" formatCode="0.00%">
                  <c:v>0.2485816775762065</c:v>
                </c:pt>
                <c:pt idx="148" formatCode="0.00%">
                  <c:v>0.25977556456770484</c:v>
                </c:pt>
                <c:pt idx="149" formatCode="0.00%">
                  <c:v>0.25084029203251224</c:v>
                </c:pt>
                <c:pt idx="150" formatCode="0.00%">
                  <c:v>0.25839734558853689</c:v>
                </c:pt>
                <c:pt idx="151" formatCode="0.00%">
                  <c:v>0.25913957298514684</c:v>
                </c:pt>
                <c:pt idx="152" formatCode="0.00%">
                  <c:v>0.2578012853339347</c:v>
                </c:pt>
                <c:pt idx="153" formatCode="0.00%">
                  <c:v>0.2614886347379442</c:v>
                </c:pt>
                <c:pt idx="154" formatCode="0.00%">
                  <c:v>0.25624405916022058</c:v>
                </c:pt>
                <c:pt idx="155" formatCode="0.00%">
                  <c:v>0.25966735693166376</c:v>
                </c:pt>
                <c:pt idx="156" formatCode="0.00%">
                  <c:v>0.25124064805367186</c:v>
                </c:pt>
                <c:pt idx="157" formatCode="0.00%">
                  <c:v>0.25878496047604566</c:v>
                </c:pt>
                <c:pt idx="158" formatCode="0.00%">
                  <c:v>0.24408524295075487</c:v>
                </c:pt>
                <c:pt idx="159" formatCode="0.00%">
                  <c:v>0.25035983259149119</c:v>
                </c:pt>
                <c:pt idx="160" formatCode="0.00%">
                  <c:v>0.2392811175993953</c:v>
                </c:pt>
                <c:pt idx="161" formatCode="0.00%">
                  <c:v>0.24569073075808992</c:v>
                </c:pt>
                <c:pt idx="162" formatCode="0.00%">
                  <c:v>0.22750434558188315</c:v>
                </c:pt>
                <c:pt idx="163" formatCode="0.00%">
                  <c:v>0.23240184688049415</c:v>
                </c:pt>
                <c:pt idx="164" formatCode="0.00%">
                  <c:v>0.23304300019783886</c:v>
                </c:pt>
                <c:pt idx="165" formatCode="0.00%">
                  <c:v>0.2303015269020755</c:v>
                </c:pt>
                <c:pt idx="166" formatCode="0.00%">
                  <c:v>0.23506452953950874</c:v>
                </c:pt>
                <c:pt idx="167" formatCode="0.00%">
                  <c:v>0.23553725210956158</c:v>
                </c:pt>
                <c:pt idx="168" formatCode="0.00%">
                  <c:v>0.23455332325839998</c:v>
                </c:pt>
                <c:pt idx="169" formatCode="0.00%">
                  <c:v>0.23102170996694868</c:v>
                </c:pt>
                <c:pt idx="170" formatCode="0.00%">
                  <c:v>0.22830303325007639</c:v>
                </c:pt>
                <c:pt idx="171" formatCode="0.00%">
                  <c:v>0.2061861925192239</c:v>
                </c:pt>
                <c:pt idx="172" formatCode="0.00%">
                  <c:v>0.20813351640379385</c:v>
                </c:pt>
                <c:pt idx="173" formatCode="0.00%">
                  <c:v>0.19261147954102395</c:v>
                </c:pt>
                <c:pt idx="174" formatCode="0.00%">
                  <c:v>0.20087638688090451</c:v>
                </c:pt>
                <c:pt idx="175" formatCode="0.00%">
                  <c:v>0.18559047198148534</c:v>
                </c:pt>
                <c:pt idx="176" formatCode="0.00%">
                  <c:v>0.18772896464541686</c:v>
                </c:pt>
                <c:pt idx="177" formatCode="0.00%">
                  <c:v>0.18327846913846177</c:v>
                </c:pt>
                <c:pt idx="178" formatCode="0.00%">
                  <c:v>0.18467158259831043</c:v>
                </c:pt>
                <c:pt idx="179" formatCode="0.00%">
                  <c:v>0.17866213660104552</c:v>
                </c:pt>
                <c:pt idx="180" formatCode="0.00%">
                  <c:v>0.17854600943928006</c:v>
                </c:pt>
                <c:pt idx="181" formatCode="0.00%">
                  <c:v>0.17288114169959484</c:v>
                </c:pt>
                <c:pt idx="182" formatCode="0.00%">
                  <c:v>0.16687117999092607</c:v>
                </c:pt>
                <c:pt idx="183" formatCode="0.00%">
                  <c:v>0.16870869012487522</c:v>
                </c:pt>
                <c:pt idx="184" formatCode="0.00%">
                  <c:v>0.15705648554766355</c:v>
                </c:pt>
                <c:pt idx="185" formatCode="0.00%">
                  <c:v>0.16531294253129067</c:v>
                </c:pt>
                <c:pt idx="186" formatCode="0.00%">
                  <c:v>0.15820314936866797</c:v>
                </c:pt>
                <c:pt idx="187" formatCode="0.00%">
                  <c:v>0.16300845035381245</c:v>
                </c:pt>
                <c:pt idx="188" formatCode="0.00%">
                  <c:v>0.1515615530334771</c:v>
                </c:pt>
                <c:pt idx="189" formatCode="0.00%">
                  <c:v>0.15520337893782638</c:v>
                </c:pt>
                <c:pt idx="190" formatCode="0.00%">
                  <c:v>0.15002147329938836</c:v>
                </c:pt>
                <c:pt idx="191" formatCode="0.00%">
                  <c:v>0.14142506510237354</c:v>
                </c:pt>
                <c:pt idx="192" formatCode="0.00%">
                  <c:v>0.13199210128022953</c:v>
                </c:pt>
                <c:pt idx="193" formatCode="0.00%">
                  <c:v>0.1244787422975704</c:v>
                </c:pt>
                <c:pt idx="194" formatCode="0.00%">
                  <c:v>0.12694377196293644</c:v>
                </c:pt>
                <c:pt idx="195" formatCode="0.00%">
                  <c:v>0.11152424210005832</c:v>
                </c:pt>
                <c:pt idx="196" formatCode="0.00%">
                  <c:v>0.11208659951503235</c:v>
                </c:pt>
                <c:pt idx="197" formatCode="0.00%">
                  <c:v>9.6295538961359797E-2</c:v>
                </c:pt>
                <c:pt idx="198" formatCode="0.00%">
                  <c:v>9.6824052496927798E-2</c:v>
                </c:pt>
                <c:pt idx="199" formatCode="0.00%">
                  <c:v>8.5849611715648144E-2</c:v>
                </c:pt>
                <c:pt idx="200" formatCode="0.00%">
                  <c:v>8.5930414687727955E-2</c:v>
                </c:pt>
                <c:pt idx="201" formatCode="0.00%">
                  <c:v>6.8915157640562358E-2</c:v>
                </c:pt>
                <c:pt idx="202" formatCode="0.00%">
                  <c:v>6.6989349738451776E-2</c:v>
                </c:pt>
                <c:pt idx="203" formatCode="0.00%">
                  <c:v>5.9845853229532522E-2</c:v>
                </c:pt>
                <c:pt idx="204" formatCode="0.00%">
                  <c:v>4.9424784037894007E-2</c:v>
                </c:pt>
                <c:pt idx="205" formatCode="0.00%">
                  <c:v>4.938866097994845E-2</c:v>
                </c:pt>
                <c:pt idx="206" formatCode="0.00%">
                  <c:v>3.5134954850203154E-2</c:v>
                </c:pt>
                <c:pt idx="207" formatCode="0.00%">
                  <c:v>3.2063103225446095E-2</c:v>
                </c:pt>
                <c:pt idx="208" formatCode="0.00%">
                  <c:v>2.0457755642851561E-2</c:v>
                </c:pt>
                <c:pt idx="209" formatCode="0.00%">
                  <c:v>2.5074731137062781E-2</c:v>
                </c:pt>
                <c:pt idx="210" formatCode="0.00%">
                  <c:v>1.3468056765799902E-2</c:v>
                </c:pt>
                <c:pt idx="211" formatCode="0.00%">
                  <c:v>1.8151461644324823E-2</c:v>
                </c:pt>
                <c:pt idx="212" formatCode="0.00%">
                  <c:v>1.2858220207954617E-2</c:v>
                </c:pt>
                <c:pt idx="213" formatCode="0.00%">
                  <c:v>1.406232381986223E-2</c:v>
                </c:pt>
                <c:pt idx="214" formatCode="0.00%">
                  <c:v>1.0748835583102818E-2</c:v>
                </c:pt>
                <c:pt idx="215" formatCode="0.00%">
                  <c:v>1.6124313169429947E-2</c:v>
                </c:pt>
                <c:pt idx="216" formatCode="0.00%">
                  <c:v>2.0228773023933017E-2</c:v>
                </c:pt>
                <c:pt idx="217" formatCode="0.00%">
                  <c:v>1.4403557012133443E-2</c:v>
                </c:pt>
                <c:pt idx="218" formatCode="0.00%">
                  <c:v>1.6062726319063345E-2</c:v>
                </c:pt>
                <c:pt idx="219" formatCode="0.00%">
                  <c:v>1.3186019801394125E-2</c:v>
                </c:pt>
                <c:pt idx="220" formatCode="0.00%">
                  <c:v>2.0915029083182157E-2</c:v>
                </c:pt>
                <c:pt idx="221" formatCode="0.00%">
                  <c:v>2.3583344711688613E-2</c:v>
                </c:pt>
                <c:pt idx="222" formatCode="0.00%">
                  <c:v>3.9368007847503939E-2</c:v>
                </c:pt>
                <c:pt idx="223" formatCode="0.00%">
                  <c:v>2.6727239906279558E-2</c:v>
                </c:pt>
                <c:pt idx="224" formatCode="0.00%">
                  <c:v>2.4204452320739884E-2</c:v>
                </c:pt>
                <c:pt idx="225" formatCode="0.00%">
                  <c:v>1.666892738452138E-2</c:v>
                </c:pt>
                <c:pt idx="226" formatCode="0.00%">
                  <c:v>2.5000810386211297E-2</c:v>
                </c:pt>
                <c:pt idx="227" formatCode="0.00%">
                  <c:v>7.2239803824370565E-3</c:v>
                </c:pt>
                <c:pt idx="228" formatCode="0.00%">
                  <c:v>1.0742847838681091E-2</c:v>
                </c:pt>
                <c:pt idx="229" formatCode="0.00%">
                  <c:v>8.8134939337955395E-3</c:v>
                </c:pt>
                <c:pt idx="230" formatCode="0.00%">
                  <c:v>5.110540967792873E-3</c:v>
                </c:pt>
                <c:pt idx="231" formatCode="0.00%">
                  <c:v>4.7810440812065952E-3</c:v>
                </c:pt>
                <c:pt idx="232" formatCode="0.00%">
                  <c:v>-5.2401578408707919E-3</c:v>
                </c:pt>
                <c:pt idx="233" formatCode="0.00%">
                  <c:v>-7.084337078121148E-3</c:v>
                </c:pt>
                <c:pt idx="234" formatCode="0.00%">
                  <c:v>-8.3666341288401534E-3</c:v>
                </c:pt>
                <c:pt idx="235" formatCode="0.00%">
                  <c:v>1.6155027556932563E-4</c:v>
                </c:pt>
                <c:pt idx="236" formatCode="0.00%">
                  <c:v>-6.6181406913466585E-3</c:v>
                </c:pt>
                <c:pt idx="237" formatCode="0.00%">
                  <c:v>-2.8359227394223804E-3</c:v>
                </c:pt>
                <c:pt idx="238" formatCode="0.00%">
                  <c:v>-5.960917356139744E-3</c:v>
                </c:pt>
                <c:pt idx="239" formatCode="0.00%">
                  <c:v>2.6950042217643065E-3</c:v>
                </c:pt>
                <c:pt idx="240" formatCode="0.00%">
                  <c:v>-3.272235799747641E-3</c:v>
                </c:pt>
                <c:pt idx="241" formatCode="0.00%">
                  <c:v>4.9272808988961095E-4</c:v>
                </c:pt>
                <c:pt idx="242" formatCode="0.00%">
                  <c:v>-4.2147194484427252E-3</c:v>
                </c:pt>
                <c:pt idx="243" formatCode="0.00%">
                  <c:v>-9.0829560531874038E-3</c:v>
                </c:pt>
                <c:pt idx="244" formatCode="0.00%">
                  <c:v>-5.3917167716319582E-4</c:v>
                </c:pt>
                <c:pt idx="245" formatCode="0.00%">
                  <c:v>4.3533237173521465E-3</c:v>
                </c:pt>
                <c:pt idx="246" formatCode="0.00%">
                  <c:v>1.5054920239164434E-2</c:v>
                </c:pt>
                <c:pt idx="247" formatCode="0.00%">
                  <c:v>2.0122514161421537E-2</c:v>
                </c:pt>
                <c:pt idx="248" formatCode="0.00%">
                  <c:v>4.0557667738671629E-2</c:v>
                </c:pt>
                <c:pt idx="249" formatCode="0.00%">
                  <c:v>4.0092948867332348E-2</c:v>
                </c:pt>
                <c:pt idx="250" formatCode="0.00%">
                  <c:v>4.8453009439507512E-2</c:v>
                </c:pt>
                <c:pt idx="251" formatCode="0.00%">
                  <c:v>5.2938644860270993E-2</c:v>
                </c:pt>
                <c:pt idx="252" formatCode="0.00%">
                  <c:v>6.4499845116988558E-2</c:v>
                </c:pt>
                <c:pt idx="253" formatCode="0.00%">
                  <c:v>6.6756057662869142E-2</c:v>
                </c:pt>
                <c:pt idx="254" formatCode="0.00%">
                  <c:v>8.0133607941693996E-2</c:v>
                </c:pt>
                <c:pt idx="255" formatCode="0.00%">
                  <c:v>9.5492458315610235E-2</c:v>
                </c:pt>
                <c:pt idx="256" formatCode="0.00%">
                  <c:v>9.736489122590733E-2</c:v>
                </c:pt>
                <c:pt idx="257" formatCode="0.00%">
                  <c:v>0.11358116616502296</c:v>
                </c:pt>
                <c:pt idx="258" formatCode="0.00%">
                  <c:v>0.11414859814730582</c:v>
                </c:pt>
                <c:pt idx="259" formatCode="0.00%">
                  <c:v>0.1248906928621225</c:v>
                </c:pt>
                <c:pt idx="260" formatCode="0.00%">
                  <c:v>0.1256166398946455</c:v>
                </c:pt>
                <c:pt idx="261" formatCode="0.00%">
                  <c:v>0.14265249164904381</c:v>
                </c:pt>
                <c:pt idx="262" formatCode="0.00%">
                  <c:v>0.13601597145263555</c:v>
                </c:pt>
                <c:pt idx="263" formatCode="0.00%">
                  <c:v>0.14970158180623114</c:v>
                </c:pt>
                <c:pt idx="264" formatCode="0.00%">
                  <c:v>0.15143153802653897</c:v>
                </c:pt>
                <c:pt idx="265" formatCode="0.00%">
                  <c:v>0.15955097789513739</c:v>
                </c:pt>
                <c:pt idx="266" formatCode="0.00%">
                  <c:v>0.1729828414428595</c:v>
                </c:pt>
                <c:pt idx="267" formatCode="0.00%">
                  <c:v>0.17416635893663865</c:v>
                </c:pt>
                <c:pt idx="268" formatCode="0.00%">
                  <c:v>0.18373814977509584</c:v>
                </c:pt>
                <c:pt idx="269" formatCode="0.00%">
                  <c:v>0.18269004848341883</c:v>
                </c:pt>
                <c:pt idx="270" formatCode="0.00%">
                  <c:v>0.19807202955875244</c:v>
                </c:pt>
                <c:pt idx="271" formatCode="0.00%">
                  <c:v>0.19864718040814908</c:v>
                </c:pt>
                <c:pt idx="272" formatCode="0.00%">
                  <c:v>0.2056757842025278</c:v>
                </c:pt>
                <c:pt idx="273" formatCode="0.00%">
                  <c:v>0.2100599340086233</c:v>
                </c:pt>
                <c:pt idx="274" formatCode="0.00%">
                  <c:v>0.21077484702666691</c:v>
                </c:pt>
                <c:pt idx="275" formatCode="0.00%">
                  <c:v>0.19445760940991005</c:v>
                </c:pt>
                <c:pt idx="276" formatCode="0.00%">
                  <c:v>0.21071093920886824</c:v>
                </c:pt>
                <c:pt idx="277" formatCode="0.00%">
                  <c:v>0.23464189472980618</c:v>
                </c:pt>
                <c:pt idx="278" formatCode="0.00%">
                  <c:v>0.27270429768134979</c:v>
                </c:pt>
                <c:pt idx="279" formatCode="0.00%">
                  <c:v>0.28640175042454685</c:v>
                </c:pt>
                <c:pt idx="280" formatCode="0.00%">
                  <c:v>0.31461317301246766</c:v>
                </c:pt>
                <c:pt idx="281" formatCode="0.00%">
                  <c:v>0.32809381933501636</c:v>
                </c:pt>
                <c:pt idx="282" formatCode="0.00%">
                  <c:v>0.33184372468590145</c:v>
                </c:pt>
                <c:pt idx="283" formatCode="0.00%">
                  <c:v>0.34245168579099766</c:v>
                </c:pt>
                <c:pt idx="284" formatCode="0.00%">
                  <c:v>0.34467538028329037</c:v>
                </c:pt>
                <c:pt idx="285" formatCode="0.00%">
                  <c:v>0.36802265828895764</c:v>
                </c:pt>
                <c:pt idx="286" formatCode="0.00%">
                  <c:v>0.38355596973444961</c:v>
                </c:pt>
                <c:pt idx="287" formatCode="0.00%">
                  <c:v>0.40650538463024927</c:v>
                </c:pt>
                <c:pt idx="288" formatCode="0.00%">
                  <c:v>0.40626680072890259</c:v>
                </c:pt>
                <c:pt idx="289" formatCode="0.00%">
                  <c:v>0.42324522291921168</c:v>
                </c:pt>
                <c:pt idx="290" formatCode="0.00%">
                  <c:v>0.43282028538934808</c:v>
                </c:pt>
                <c:pt idx="291" formatCode="0.00%">
                  <c:v>0.45009525166425474</c:v>
                </c:pt>
                <c:pt idx="292" formatCode="0.00%">
                  <c:v>0.4585697602171922</c:v>
                </c:pt>
                <c:pt idx="293" formatCode="0.00%">
                  <c:v>0.4694237405714462</c:v>
                </c:pt>
                <c:pt idx="294" formatCode="0.00%">
                  <c:v>0.47604277174390658</c:v>
                </c:pt>
                <c:pt idx="295" formatCode="0.00%">
                  <c:v>0.47930007821274206</c:v>
                </c:pt>
                <c:pt idx="296" formatCode="0.00%">
                  <c:v>0.49486097101691989</c:v>
                </c:pt>
                <c:pt idx="297" formatCode="0.00%">
                  <c:v>0.49092507259254664</c:v>
                </c:pt>
                <c:pt idx="298" formatCode="0.00%">
                  <c:v>0.49168187833900706</c:v>
                </c:pt>
                <c:pt idx="299" formatCode="0.00%">
                  <c:v>0.48646440969385735</c:v>
                </c:pt>
                <c:pt idx="300" formatCode="0.00%">
                  <c:v>0.4835875244105497</c:v>
                </c:pt>
                <c:pt idx="301" formatCode="0.00%">
                  <c:v>0.46624718544141053</c:v>
                </c:pt>
                <c:pt idx="302" formatCode="0.00%">
                  <c:v>0.46753860901317973</c:v>
                </c:pt>
                <c:pt idx="303" formatCode="0.00%">
                  <c:v>0.46510241314338246</c:v>
                </c:pt>
                <c:pt idx="304" formatCode="0.00%">
                  <c:v>0.46818079756031461</c:v>
                </c:pt>
                <c:pt idx="305" formatCode="0.00%">
                  <c:v>0.46840578537478617</c:v>
                </c:pt>
                <c:pt idx="306" formatCode="0.00%">
                  <c:v>0.46663516681955108</c:v>
                </c:pt>
                <c:pt idx="307" formatCode="0.00%">
                  <c:v>0.47100941176682276</c:v>
                </c:pt>
                <c:pt idx="308" formatCode="0.00%">
                  <c:v>0.46041522413621694</c:v>
                </c:pt>
                <c:pt idx="309" formatCode="0.00%">
                  <c:v>0.46537456561409601</c:v>
                </c:pt>
                <c:pt idx="310" formatCode="0.00%">
                  <c:v>0.4487120765028404</c:v>
                </c:pt>
                <c:pt idx="311" formatCode="0.00%">
                  <c:v>0.44673955142578187</c:v>
                </c:pt>
                <c:pt idx="312" formatCode="0.00%">
                  <c:v>0.44131757178490416</c:v>
                </c:pt>
                <c:pt idx="313" formatCode="0.00%">
                  <c:v>0.44671578885008872</c:v>
                </c:pt>
                <c:pt idx="314" formatCode="0.00%">
                  <c:v>0.43727576540038005</c:v>
                </c:pt>
                <c:pt idx="315" formatCode="0.00%">
                  <c:v>0.43101771298883096</c:v>
                </c:pt>
                <c:pt idx="316" formatCode="0.00%">
                  <c:v>0.41966783839760213</c:v>
                </c:pt>
                <c:pt idx="317" formatCode="0.00%">
                  <c:v>0.41463182295267592</c:v>
                </c:pt>
                <c:pt idx="318" formatCode="0.00%">
                  <c:v>0.41502810237573634</c:v>
                </c:pt>
                <c:pt idx="319" formatCode="0.00%">
                  <c:v>0.39659608803943264</c:v>
                </c:pt>
                <c:pt idx="320" formatCode="0.00%">
                  <c:v>0.39354733834882216</c:v>
                </c:pt>
                <c:pt idx="321" formatCode="0.00%">
                  <c:v>0.38210277290809702</c:v>
                </c:pt>
                <c:pt idx="322" formatCode="0.00%">
                  <c:v>0.38275125055363779</c:v>
                </c:pt>
                <c:pt idx="323" formatCode="0.00%">
                  <c:v>0.36557167748292274</c:v>
                </c:pt>
                <c:pt idx="324" formatCode="0.00%">
                  <c:v>0.36557769993070788</c:v>
                </c:pt>
                <c:pt idx="325" formatCode="0.00%">
                  <c:v>0.36037348398334146</c:v>
                </c:pt>
                <c:pt idx="326" formatCode="0.00%">
                  <c:v>0.34757163679545805</c:v>
                </c:pt>
                <c:pt idx="327" formatCode="0.00%">
                  <c:v>0.34395986652646865</c:v>
                </c:pt>
                <c:pt idx="328" formatCode="0.00%">
                  <c:v>0.34085156801190136</c:v>
                </c:pt>
                <c:pt idx="329" formatCode="0.00%">
                  <c:v>0.32749695428828451</c:v>
                </c:pt>
                <c:pt idx="330" formatCode="0.00%">
                  <c:v>0.30117845841537033</c:v>
                </c:pt>
                <c:pt idx="331" formatCode="0.00%">
                  <c:v>0.27386811182474347</c:v>
                </c:pt>
                <c:pt idx="332" formatCode="0.00%">
                  <c:v>0.24189866956915346</c:v>
                </c:pt>
                <c:pt idx="333" formatCode="0.00%">
                  <c:v>0.21936980012167198</c:v>
                </c:pt>
                <c:pt idx="334" formatCode="0.00%">
                  <c:v>0.20588064473195222</c:v>
                </c:pt>
                <c:pt idx="335" formatCode="0.00%">
                  <c:v>0.21023590965604025</c:v>
                </c:pt>
                <c:pt idx="336" formatCode="0.00%">
                  <c:v>0.20801815161897269</c:v>
                </c:pt>
                <c:pt idx="337" formatCode="0.00%">
                  <c:v>0.20735363309195107</c:v>
                </c:pt>
                <c:pt idx="338" formatCode="0.00%">
                  <c:v>0.19507982932627552</c:v>
                </c:pt>
                <c:pt idx="339" formatCode="0.00%">
                  <c:v>0.18823160347434195</c:v>
                </c:pt>
                <c:pt idx="340" formatCode="0.00%">
                  <c:v>0.17919325504170006</c:v>
                </c:pt>
                <c:pt idx="341" formatCode="0.00%">
                  <c:v>0.17163391891550123</c:v>
                </c:pt>
                <c:pt idx="342" formatCode="0.00%">
                  <c:v>0.16283773917113262</c:v>
                </c:pt>
                <c:pt idx="343" formatCode="0.00%">
                  <c:v>0.15125017049433287</c:v>
                </c:pt>
                <c:pt idx="344" formatCode="0.00%">
                  <c:v>0.14254774873012815</c:v>
                </c:pt>
                <c:pt idx="345" formatCode="0.00%">
                  <c:v>0.13014872342495756</c:v>
                </c:pt>
                <c:pt idx="346" formatCode="0.00%">
                  <c:v>0.12864879208913252</c:v>
                </c:pt>
                <c:pt idx="347" formatCode="0.00%">
                  <c:v>0.12507375947075511</c:v>
                </c:pt>
                <c:pt idx="348" formatCode="0.00%">
                  <c:v>0.13188883380452768</c:v>
                </c:pt>
                <c:pt idx="349" formatCode="0.00%">
                  <c:v>0.12541900034992179</c:v>
                </c:pt>
                <c:pt idx="350" formatCode="0.00%">
                  <c:v>0.12811191804686894</c:v>
                </c:pt>
                <c:pt idx="351" formatCode="0.00%">
                  <c:v>0.12689651086250611</c:v>
                </c:pt>
                <c:pt idx="352" formatCode="0.00%">
                  <c:v>0.1308285615824577</c:v>
                </c:pt>
                <c:pt idx="353" formatCode="0.00%">
                  <c:v>0.13662925692216796</c:v>
                </c:pt>
                <c:pt idx="354" formatCode="0.00%">
                  <c:v>0.13560793042791636</c:v>
                </c:pt>
                <c:pt idx="355" formatCode="0.00%">
                  <c:v>0.13909585412826397</c:v>
                </c:pt>
                <c:pt idx="356" formatCode="0.00%">
                  <c:v>0.14050980525310006</c:v>
                </c:pt>
                <c:pt idx="357" formatCode="0.00%">
                  <c:v>0.14543372358321346</c:v>
                </c:pt>
                <c:pt idx="358" formatCode="0.00%">
                  <c:v>0.14577697541761833</c:v>
                </c:pt>
                <c:pt idx="359" formatCode="0.00%">
                  <c:v>0.15264850306025846</c:v>
                </c:pt>
                <c:pt idx="360" formatCode="0.00%">
                  <c:v>0.15079824066395642</c:v>
                </c:pt>
                <c:pt idx="361" formatCode="0.00%">
                  <c:v>0.16495996528663537</c:v>
                </c:pt>
                <c:pt idx="362" formatCode="0.00%">
                  <c:v>0.17308349578678703</c:v>
                </c:pt>
                <c:pt idx="363" formatCode="0.00%">
                  <c:v>0.18442441491758232</c:v>
                </c:pt>
                <c:pt idx="364" formatCode="0.00%">
                  <c:v>0.19646981949103545</c:v>
                </c:pt>
                <c:pt idx="365" formatCode="0.00%">
                  <c:v>0.20584236538823628</c:v>
                </c:pt>
                <c:pt idx="366" formatCode="0.00%">
                  <c:v>0.20922870258650106</c:v>
                </c:pt>
                <c:pt idx="367" formatCode="0.00%">
                  <c:v>0.19998320660582189</c:v>
                </c:pt>
                <c:pt idx="368" formatCode="0.00%">
                  <c:v>0.21703558858726307</c:v>
                </c:pt>
                <c:pt idx="369" formatCode="0.00%">
                  <c:v>0.22036063842841835</c:v>
                </c:pt>
                <c:pt idx="370" formatCode="0.00%">
                  <c:v>0.23247107024975272</c:v>
                </c:pt>
                <c:pt idx="371" formatCode="0.00%">
                  <c:v>0.23257052542359885</c:v>
                </c:pt>
                <c:pt idx="372" formatCode="0.00%">
                  <c:v>0.24328582546121594</c:v>
                </c:pt>
                <c:pt idx="373" formatCode="0.00%">
                  <c:v>0.25073765251077623</c:v>
                </c:pt>
                <c:pt idx="374" formatCode="0.00%">
                  <c:v>0.2731973871520838</c:v>
                </c:pt>
                <c:pt idx="375" formatCode="0.00%">
                  <c:v>0.27838143449027386</c:v>
                </c:pt>
                <c:pt idx="376" formatCode="0.00%">
                  <c:v>0.30021433033669981</c:v>
                </c:pt>
                <c:pt idx="377" formatCode="0.00%">
                  <c:v>0.30964418563941942</c:v>
                </c:pt>
                <c:pt idx="378" formatCode="0.00%">
                  <c:v>0.32171945613620595</c:v>
                </c:pt>
                <c:pt idx="379" formatCode="0.00%">
                  <c:v>0.34101974791617373</c:v>
                </c:pt>
                <c:pt idx="380" formatCode="0.00%">
                  <c:v>0.34878132549856056</c:v>
                </c:pt>
                <c:pt idx="381" formatCode="0.00%">
                  <c:v>0.36520324881216565</c:v>
                </c:pt>
                <c:pt idx="382" formatCode="0.00%">
                  <c:v>0.38268922887506418</c:v>
                </c:pt>
                <c:pt idx="383" formatCode="0.00%">
                  <c:v>0.4161336655872217</c:v>
                </c:pt>
                <c:pt idx="384" formatCode="0.00%">
                  <c:v>0.40547371272289273</c:v>
                </c:pt>
                <c:pt idx="385" formatCode="0.00%">
                  <c:v>0.4461296435915601</c:v>
                </c:pt>
                <c:pt idx="386" formatCode="0.00%">
                  <c:v>0.47424600300777997</c:v>
                </c:pt>
                <c:pt idx="387" formatCode="0.00%">
                  <c:v>0.50322077516103414</c:v>
                </c:pt>
                <c:pt idx="388" formatCode="0.00%">
                  <c:v>0.51357253720654727</c:v>
                </c:pt>
                <c:pt idx="389" formatCode="0.00%">
                  <c:v>0.53458228340551672</c:v>
                </c:pt>
                <c:pt idx="390" formatCode="0.00%">
                  <c:v>0.54320990356833576</c:v>
                </c:pt>
                <c:pt idx="391" formatCode="0.00%">
                  <c:v>0.5638997026894137</c:v>
                </c:pt>
                <c:pt idx="392" formatCode="0.00%">
                  <c:v>0.57088802393312377</c:v>
                </c:pt>
                <c:pt idx="393" formatCode="0.00%">
                  <c:v>0.57159542659961204</c:v>
                </c:pt>
                <c:pt idx="394" formatCode="0.00%">
                  <c:v>0.56369748820024268</c:v>
                </c:pt>
                <c:pt idx="395" formatCode="0.00%">
                  <c:v>0.57035322001979905</c:v>
                </c:pt>
                <c:pt idx="396" formatCode="0.00%">
                  <c:v>0.59860131254231552</c:v>
                </c:pt>
                <c:pt idx="397" formatCode="0.00%">
                  <c:v>0.60781436292433544</c:v>
                </c:pt>
                <c:pt idx="398" formatCode="0.00%">
                  <c:v>0.62579150459538668</c:v>
                </c:pt>
                <c:pt idx="399" formatCode="0.00%">
                  <c:v>0.63523428350068389</c:v>
                </c:pt>
                <c:pt idx="400" formatCode="0.00%">
                  <c:v>0.64776639975204309</c:v>
                </c:pt>
                <c:pt idx="401" formatCode="0.00%">
                  <c:v>0.64546429673878436</c:v>
                </c:pt>
                <c:pt idx="402" formatCode="0.00%">
                  <c:v>0.66117722761138931</c:v>
                </c:pt>
                <c:pt idx="403" formatCode="0.00%">
                  <c:v>0.66748869839825975</c:v>
                </c:pt>
                <c:pt idx="404" formatCode="0.00%">
                  <c:v>0.68334095596883904</c:v>
                </c:pt>
                <c:pt idx="405" formatCode="0.00%">
                  <c:v>0.70663408281032813</c:v>
                </c:pt>
                <c:pt idx="406" formatCode="0.00%">
                  <c:v>0.69804769196004157</c:v>
                </c:pt>
                <c:pt idx="407" formatCode="0.00%">
                  <c:v>0.71704902975254492</c:v>
                </c:pt>
                <c:pt idx="408" formatCode="0.00%">
                  <c:v>0.7208975893843258</c:v>
                </c:pt>
                <c:pt idx="409" formatCode="0.00%">
                  <c:v>0.74620566607637473</c:v>
                </c:pt>
                <c:pt idx="410" formatCode="0.00%">
                  <c:v>0.74883540524210446</c:v>
                </c:pt>
                <c:pt idx="411" formatCode="0.00%">
                  <c:v>0.75870183456847939</c:v>
                </c:pt>
                <c:pt idx="412" formatCode="0.00%">
                  <c:v>0.76209635520167296</c:v>
                </c:pt>
                <c:pt idx="413" formatCode="0.00%">
                  <c:v>0.77343075479554713</c:v>
                </c:pt>
                <c:pt idx="414" formatCode="0.00%">
                  <c:v>0.76794517469842893</c:v>
                </c:pt>
                <c:pt idx="415" formatCode="0.00%">
                  <c:v>0.77079914036080943</c:v>
                </c:pt>
                <c:pt idx="416" formatCode="0.00%">
                  <c:v>0.78135730269245751</c:v>
                </c:pt>
                <c:pt idx="417" formatCode="0.00%">
                  <c:v>0.79219631090673526</c:v>
                </c:pt>
                <c:pt idx="418" formatCode="0.00%">
                  <c:v>0.8117968474442373</c:v>
                </c:pt>
                <c:pt idx="419" formatCode="0.00%">
                  <c:v>0.80888616050949369</c:v>
                </c:pt>
                <c:pt idx="420" formatCode="0.00%">
                  <c:v>0.83755083503167038</c:v>
                </c:pt>
                <c:pt idx="421" formatCode="0.00%">
                  <c:v>0.83547758596611532</c:v>
                </c:pt>
                <c:pt idx="422" formatCode="0.00%">
                  <c:v>0.85674015494204092</c:v>
                </c:pt>
                <c:pt idx="423" formatCode="0.00%">
                  <c:v>0.86742364923059856</c:v>
                </c:pt>
                <c:pt idx="424" formatCode="0.00%">
                  <c:v>0.87056956331778801</c:v>
                </c:pt>
                <c:pt idx="425" formatCode="0.00%">
                  <c:v>0.86648541745543251</c:v>
                </c:pt>
                <c:pt idx="426" formatCode="0.00%">
                  <c:v>0.88375098718207656</c:v>
                </c:pt>
                <c:pt idx="427" formatCode="0.00%">
                  <c:v>0.8753873261844114</c:v>
                </c:pt>
                <c:pt idx="428" formatCode="0.00%">
                  <c:v>0.88557643900705929</c:v>
                </c:pt>
                <c:pt idx="429" formatCode="0.00%">
                  <c:v>0.87403299157637804</c:v>
                </c:pt>
                <c:pt idx="430" formatCode="0.00%">
                  <c:v>0.88016032871654715</c:v>
                </c:pt>
                <c:pt idx="431" formatCode="0.00%">
                  <c:v>0.89585819173259407</c:v>
                </c:pt>
                <c:pt idx="432" formatCode="0.00%">
                  <c:v>0.88966191019382324</c:v>
                </c:pt>
                <c:pt idx="433" formatCode="0.00%">
                  <c:v>0.90303222575950937</c:v>
                </c:pt>
                <c:pt idx="434" formatCode="0.00%">
                  <c:v>0.8918729027750143</c:v>
                </c:pt>
                <c:pt idx="435" formatCode="0.00%">
                  <c:v>0.89791681552352542</c:v>
                </c:pt>
                <c:pt idx="436" formatCode="0.00%">
                  <c:v>0.8770394679442296</c:v>
                </c:pt>
                <c:pt idx="437" formatCode="0.00%">
                  <c:v>0.9092216773230708</c:v>
                </c:pt>
                <c:pt idx="438" formatCode="0.00%">
                  <c:v>0.86571992527703756</c:v>
                </c:pt>
                <c:pt idx="439" formatCode="0.00%">
                  <c:v>0.85493240294012629</c:v>
                </c:pt>
                <c:pt idx="440" formatCode="0.00%">
                  <c:v>0.82374512455910986</c:v>
                </c:pt>
                <c:pt idx="441" formatCode="0.00%">
                  <c:v>0.80996244083938118</c:v>
                </c:pt>
                <c:pt idx="442" formatCode="0.00%">
                  <c:v>0.78059021387608585</c:v>
                </c:pt>
                <c:pt idx="443" formatCode="0.00%">
                  <c:v>0.77079903094800306</c:v>
                </c:pt>
                <c:pt idx="444" formatCode="0.00%">
                  <c:v>0.74450558785408472</c:v>
                </c:pt>
                <c:pt idx="445" formatCode="0.00%">
                  <c:v>0.73061954281545882</c:v>
                </c:pt>
                <c:pt idx="446" formatCode="0.00%">
                  <c:v>0.73460773994378104</c:v>
                </c:pt>
                <c:pt idx="447" formatCode="0.00%">
                  <c:v>0.74798026656998462</c:v>
                </c:pt>
                <c:pt idx="448" formatCode="0.00%">
                  <c:v>0.75421933472574199</c:v>
                </c:pt>
                <c:pt idx="449" formatCode="0.00%">
                  <c:v>0.74015457586371347</c:v>
                </c:pt>
                <c:pt idx="450" formatCode="0.00%">
                  <c:v>0.73324917609187512</c:v>
                </c:pt>
                <c:pt idx="451" formatCode="0.00%">
                  <c:v>0.72253136001350571</c:v>
                </c:pt>
                <c:pt idx="452" formatCode="0.00%">
                  <c:v>0.71457369969219187</c:v>
                </c:pt>
                <c:pt idx="453" formatCode="0.00%">
                  <c:v>0.70867194811348722</c:v>
                </c:pt>
                <c:pt idx="454" formatCode="0.00%">
                  <c:v>0.70193370794618704</c:v>
                </c:pt>
                <c:pt idx="455" formatCode="0.00%">
                  <c:v>0.69122094699302383</c:v>
                </c:pt>
                <c:pt idx="456" formatCode="0.00%">
                  <c:v>0.68817126017956243</c:v>
                </c:pt>
                <c:pt idx="457" formatCode="0.00%">
                  <c:v>0.68848588332704941</c:v>
                </c:pt>
                <c:pt idx="458" formatCode="0.00%">
                  <c:v>0.65488782069645934</c:v>
                </c:pt>
                <c:pt idx="459" formatCode="0.00%">
                  <c:v>0.66061774588084377</c:v>
                </c:pt>
                <c:pt idx="460" formatCode="0.00%">
                  <c:v>0.64264092546971496</c:v>
                </c:pt>
                <c:pt idx="461" formatCode="0.00%">
                  <c:v>0.65295373773254972</c:v>
                </c:pt>
                <c:pt idx="462" formatCode="0.00%">
                  <c:v>0.63082075597062437</c:v>
                </c:pt>
                <c:pt idx="463" formatCode="0.00%">
                  <c:v>0.61869619510205753</c:v>
                </c:pt>
                <c:pt idx="464" formatCode="0.00%">
                  <c:v>0.60801214398695602</c:v>
                </c:pt>
                <c:pt idx="465" formatCode="0.00%">
                  <c:v>0.61025864174275246</c:v>
                </c:pt>
                <c:pt idx="466" formatCode="0.00%">
                  <c:v>0.60665527487624149</c:v>
                </c:pt>
                <c:pt idx="467" formatCode="0.00%">
                  <c:v>0.58808547551371138</c:v>
                </c:pt>
                <c:pt idx="468" formatCode="0.00%">
                  <c:v>0.57637320049938734</c:v>
                </c:pt>
                <c:pt idx="469" formatCode="0.00%">
                  <c:v>0.56842552552613523</c:v>
                </c:pt>
                <c:pt idx="470" formatCode="0.00%">
                  <c:v>0.5665821059841385</c:v>
                </c:pt>
                <c:pt idx="471" formatCode="0.00%">
                  <c:v>0.54129325233372305</c:v>
                </c:pt>
                <c:pt idx="472" formatCode="0.00%">
                  <c:v>0.53959785543556715</c:v>
                </c:pt>
                <c:pt idx="473" formatCode="0.00%">
                  <c:v>0.5171777445298914</c:v>
                </c:pt>
                <c:pt idx="474" formatCode="0.00%">
                  <c:v>0.51994272954769749</c:v>
                </c:pt>
                <c:pt idx="475" formatCode="0.00%">
                  <c:v>0.51421497759436374</c:v>
                </c:pt>
                <c:pt idx="476" formatCode="0.00%">
                  <c:v>0.4995965881637367</c:v>
                </c:pt>
                <c:pt idx="477" formatCode="0.00%">
                  <c:v>0.49523299084649786</c:v>
                </c:pt>
                <c:pt idx="478" formatCode="0.00%">
                  <c:v>0.50006071308073641</c:v>
                </c:pt>
                <c:pt idx="479" formatCode="0.00%">
                  <c:v>0.49415515447087571</c:v>
                </c:pt>
                <c:pt idx="480" formatCode="0.00%">
                  <c:v>0.49077077533420743</c:v>
                </c:pt>
                <c:pt idx="481" formatCode="0.00%">
                  <c:v>0.47180922057001717</c:v>
                </c:pt>
                <c:pt idx="482" formatCode="0.00%">
                  <c:v>0.4645876763757244</c:v>
                </c:pt>
                <c:pt idx="483" formatCode="0.00%">
                  <c:v>0.45536662163036723</c:v>
                </c:pt>
                <c:pt idx="484" formatCode="0.00%">
                  <c:v>0.42734348181450965</c:v>
                </c:pt>
                <c:pt idx="485" formatCode="0.00%">
                  <c:v>0.40482596139373223</c:v>
                </c:pt>
                <c:pt idx="486" formatCode="0.00%">
                  <c:v>0.3730398686855072</c:v>
                </c:pt>
                <c:pt idx="487" formatCode="0.00%">
                  <c:v>0.37398176335736039</c:v>
                </c:pt>
                <c:pt idx="488" formatCode="0.00%">
                  <c:v>0.35600731149807724</c:v>
                </c:pt>
                <c:pt idx="489" formatCode="0.00%">
                  <c:v>0.34177550195330875</c:v>
                </c:pt>
                <c:pt idx="490" formatCode="0.00%">
                  <c:v>0.31934815092560809</c:v>
                </c:pt>
                <c:pt idx="491" formatCode="0.00%">
                  <c:v>0.32792667726934632</c:v>
                </c:pt>
                <c:pt idx="492" formatCode="0.00%">
                  <c:v>0.33094096215219981</c:v>
                </c:pt>
                <c:pt idx="493" formatCode="0.00%">
                  <c:v>0.32474881631322322</c:v>
                </c:pt>
                <c:pt idx="494" formatCode="0.00%">
                  <c:v>0.33096063877924498</c:v>
                </c:pt>
                <c:pt idx="495" formatCode="0.00%">
                  <c:v>0.31465904301962455</c:v>
                </c:pt>
                <c:pt idx="496" formatCode="0.00%">
                  <c:v>0.3290005378250308</c:v>
                </c:pt>
                <c:pt idx="497" formatCode="0.00%">
                  <c:v>0.32996999091891555</c:v>
                </c:pt>
                <c:pt idx="498" formatCode="0.00%">
                  <c:v>0.33382109496420936</c:v>
                </c:pt>
                <c:pt idx="499" formatCode="0.00%">
                  <c:v>0.31214529028545834</c:v>
                </c:pt>
                <c:pt idx="500" formatCode="0.00%">
                  <c:v>0.31586923078284851</c:v>
                </c:pt>
                <c:pt idx="501" formatCode="0.00%">
                  <c:v>0.31182389314634118</c:v>
                </c:pt>
                <c:pt idx="502" formatCode="0.00%">
                  <c:v>0.30411682278992092</c:v>
                </c:pt>
                <c:pt idx="503" formatCode="0.00%">
                  <c:v>0.2953970407530449</c:v>
                </c:pt>
                <c:pt idx="504" formatCode="0.00%">
                  <c:v>0.29985918728492117</c:v>
                </c:pt>
                <c:pt idx="505" formatCode="0.00%">
                  <c:v>0.30539208469089696</c:v>
                </c:pt>
                <c:pt idx="506" formatCode="0.00%">
                  <c:v>0.29835418326777735</c:v>
                </c:pt>
                <c:pt idx="507" formatCode="0.00%">
                  <c:v>0.30419324385396301</c:v>
                </c:pt>
                <c:pt idx="508" formatCode="0.00%">
                  <c:v>0.29989590867597604</c:v>
                </c:pt>
                <c:pt idx="509" formatCode="0.00%">
                  <c:v>0.30805633873518118</c:v>
                </c:pt>
                <c:pt idx="510" formatCode="0.00%">
                  <c:v>0.29912866363603141</c:v>
                </c:pt>
                <c:pt idx="511" formatCode="0.00%">
                  <c:v>0.30130700724834381</c:v>
                </c:pt>
                <c:pt idx="512" formatCode="0.00%">
                  <c:v>0.29192431688931197</c:v>
                </c:pt>
                <c:pt idx="513" formatCode="0.00%">
                  <c:v>0.30214262579587625</c:v>
                </c:pt>
                <c:pt idx="514" formatCode="0.00%">
                  <c:v>0.29493084435154787</c:v>
                </c:pt>
                <c:pt idx="515" formatCode="0.00%">
                  <c:v>0.28851550178354268</c:v>
                </c:pt>
                <c:pt idx="516" formatCode="0.00%">
                  <c:v>0.2904981981019909</c:v>
                </c:pt>
                <c:pt idx="517" formatCode="0.00%">
                  <c:v>0.29061487726957375</c:v>
                </c:pt>
                <c:pt idx="518" formatCode="0.00%">
                  <c:v>0.29328516686131512</c:v>
                </c:pt>
                <c:pt idx="519" formatCode="0.00%">
                  <c:v>0.28131419319136941</c:v>
                </c:pt>
                <c:pt idx="520" formatCode="0.00%">
                  <c:v>0.2940055836285293</c:v>
                </c:pt>
                <c:pt idx="521" formatCode="0.00%">
                  <c:v>0.28603457464239002</c:v>
                </c:pt>
                <c:pt idx="522" formatCode="0.00%">
                  <c:v>0.29864161973449632</c:v>
                </c:pt>
                <c:pt idx="523" formatCode="0.00%">
                  <c:v>0.2822400363078974</c:v>
                </c:pt>
                <c:pt idx="524" formatCode="0.00%">
                  <c:v>0.28628536105447522</c:v>
                </c:pt>
                <c:pt idx="525" formatCode="0.00%">
                  <c:v>0.27788026890359252</c:v>
                </c:pt>
                <c:pt idx="526" formatCode="0.00%">
                  <c:v>0.28632121439732594</c:v>
                </c:pt>
                <c:pt idx="527" formatCode="0.00%">
                  <c:v>0.29292360202571721</c:v>
                </c:pt>
                <c:pt idx="528" formatCode="0.00%">
                  <c:v>0.28155999371676615</c:v>
                </c:pt>
                <c:pt idx="529" formatCode="0.00%">
                  <c:v>0.28823356555322666</c:v>
                </c:pt>
                <c:pt idx="530" formatCode="0.00%">
                  <c:v>0.28245103309767006</c:v>
                </c:pt>
                <c:pt idx="531" formatCode="0.00%">
                  <c:v>0.29026261941842724</c:v>
                </c:pt>
                <c:pt idx="532" formatCode="0.00%">
                  <c:v>0.27442732284906363</c:v>
                </c:pt>
                <c:pt idx="533" formatCode="0.00%">
                  <c:v>0.26362411052544393</c:v>
                </c:pt>
                <c:pt idx="534" formatCode="0.00%">
                  <c:v>0.28383308397527873</c:v>
                </c:pt>
                <c:pt idx="535" formatCode="0.00%">
                  <c:v>0.28039974405190038</c:v>
                </c:pt>
                <c:pt idx="536" formatCode="0.00%">
                  <c:v>0.28328953440725263</c:v>
                </c:pt>
                <c:pt idx="537" formatCode="0.00%">
                  <c:v>0.2879350186461182</c:v>
                </c:pt>
                <c:pt idx="538" formatCode="0.00%">
                  <c:v>0.28998521628981966</c:v>
                </c:pt>
                <c:pt idx="539" formatCode="0.00%">
                  <c:v>0.30831231076305016</c:v>
                </c:pt>
                <c:pt idx="540" formatCode="0.00%">
                  <c:v>0.31556910863844412</c:v>
                </c:pt>
                <c:pt idx="541" formatCode="0.00%">
                  <c:v>0.31437946992937288</c:v>
                </c:pt>
                <c:pt idx="542" formatCode="0.00%">
                  <c:v>0.31928849346397786</c:v>
                </c:pt>
                <c:pt idx="543" formatCode="0.00%">
                  <c:v>0.3313364038445567</c:v>
                </c:pt>
                <c:pt idx="544" formatCode="0.00%">
                  <c:v>0.34477078629955649</c:v>
                </c:pt>
                <c:pt idx="545" formatCode="0.00%">
                  <c:v>0.33129237057932764</c:v>
                </c:pt>
                <c:pt idx="546" formatCode="0.00%">
                  <c:v>0.33843620363713667</c:v>
                </c:pt>
                <c:pt idx="547" formatCode="0.00%">
                  <c:v>0.32422091672006964</c:v>
                </c:pt>
                <c:pt idx="548" formatCode="0.00%">
                  <c:v>0.35982132494912339</c:v>
                </c:pt>
                <c:pt idx="549" formatCode="0.00%">
                  <c:v>0.35188813962042864</c:v>
                </c:pt>
                <c:pt idx="550" formatCode="0.00%">
                  <c:v>0.359156554352347</c:v>
                </c:pt>
                <c:pt idx="551" formatCode="0.00%">
                  <c:v>0.35466596186408755</c:v>
                </c:pt>
                <c:pt idx="552" formatCode="0.00%">
                  <c:v>0.37625305929162883</c:v>
                </c:pt>
                <c:pt idx="553" formatCode="0.00%">
                  <c:v>0.38637423611942612</c:v>
                </c:pt>
                <c:pt idx="554" formatCode="0.00%">
                  <c:v>0.37716188199533052</c:v>
                </c:pt>
                <c:pt idx="555" formatCode="0.00%">
                  <c:v>0.38041485697635063</c:v>
                </c:pt>
                <c:pt idx="556" formatCode="0.00%">
                  <c:v>0.38816852761026899</c:v>
                </c:pt>
                <c:pt idx="557" formatCode="0.00%">
                  <c:v>0.39481059907417754</c:v>
                </c:pt>
                <c:pt idx="558" formatCode="0.00%">
                  <c:v>0.38467081293305261</c:v>
                </c:pt>
                <c:pt idx="559" formatCode="0.00%">
                  <c:v>0.39450787222335254</c:v>
                </c:pt>
                <c:pt idx="560" formatCode="0.00%">
                  <c:v>0.38497088127708934</c:v>
                </c:pt>
                <c:pt idx="561" formatCode="0.00%">
                  <c:v>0.40347489283953913</c:v>
                </c:pt>
                <c:pt idx="562" formatCode="0.00%">
                  <c:v>0.39773153550683876</c:v>
                </c:pt>
                <c:pt idx="563" formatCode="0.00%">
                  <c:v>0.39827790856627759</c:v>
                </c:pt>
                <c:pt idx="564" formatCode="0.00%">
                  <c:v>0.39628598257081488</c:v>
                </c:pt>
                <c:pt idx="565" formatCode="0.00%">
                  <c:v>0.40984935447273851</c:v>
                </c:pt>
                <c:pt idx="566" formatCode="0.00%">
                  <c:v>0.41725578765011945</c:v>
                </c:pt>
                <c:pt idx="567" formatCode="0.00%">
                  <c:v>0.40595068188777395</c:v>
                </c:pt>
                <c:pt idx="568" formatCode="0.00%">
                  <c:v>0.42509222047381956</c:v>
                </c:pt>
                <c:pt idx="569" formatCode="0.00%">
                  <c:v>0.42237536910579898</c:v>
                </c:pt>
                <c:pt idx="570" formatCode="0.00%">
                  <c:v>0.43623226462928755</c:v>
                </c:pt>
                <c:pt idx="571" formatCode="0.00%">
                  <c:v>0.42286036763989143</c:v>
                </c:pt>
                <c:pt idx="572" formatCode="0.00%">
                  <c:v>0.43774185122569392</c:v>
                </c:pt>
                <c:pt idx="573" formatCode="0.00%">
                  <c:v>0.42813834715404869</c:v>
                </c:pt>
                <c:pt idx="574" formatCode="0.00%">
                  <c:v>0.45387209173776039</c:v>
                </c:pt>
              </c:numCache>
            </c:numRef>
          </c:val>
          <c:smooth val="0"/>
          <c:extLst>
            <c:ext xmlns:c16="http://schemas.microsoft.com/office/drawing/2014/chart" uri="{C3380CC4-5D6E-409C-BE32-E72D297353CC}">
              <c16:uniqueId val="{00000000-D5C8-47D8-9DE4-35D24C57813F}"/>
            </c:ext>
          </c:extLst>
        </c:ser>
        <c:dLbls>
          <c:showLegendKey val="0"/>
          <c:showVal val="0"/>
          <c:showCatName val="0"/>
          <c:showSerName val="0"/>
          <c:showPercent val="0"/>
          <c:showBubbleSize val="0"/>
        </c:dLbls>
        <c:marker val="1"/>
        <c:smooth val="0"/>
        <c:axId val="913547983"/>
        <c:axId val="913550895"/>
      </c:lineChart>
      <c:lineChart>
        <c:grouping val="standard"/>
        <c:varyColors val="0"/>
        <c:ser>
          <c:idx val="1"/>
          <c:order val="0"/>
          <c:tx>
            <c:strRef>
              <c:f>Credit!$P$1</c:f>
              <c:strCache>
                <c:ptCount val="1"/>
                <c:pt idx="0">
                  <c:v>Toplam MoM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Credit!$B$2:$B$578</c:f>
              <c:numCache>
                <c:formatCode>m/d/yyyy</c:formatCode>
                <c:ptCount val="577"/>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pt idx="576">
                  <c:v>46031</c:v>
                </c:pt>
              </c:numCache>
            </c:numRef>
          </c:cat>
          <c:val>
            <c:numRef>
              <c:f>Credit!$P$2:$P$577</c:f>
              <c:numCache>
                <c:formatCode>#,##0.00</c:formatCode>
                <c:ptCount val="576"/>
                <c:pt idx="4" formatCode="0.00%">
                  <c:v>-2.116585584835583E-3</c:v>
                </c:pt>
                <c:pt idx="5" formatCode="0.00%">
                  <c:v>1.3840526551698628E-2</c:v>
                </c:pt>
                <c:pt idx="6" formatCode="0.00%">
                  <c:v>1.5742843641115851E-2</c:v>
                </c:pt>
                <c:pt idx="7" formatCode="0.00%">
                  <c:v>1.7748108359919121E-2</c:v>
                </c:pt>
                <c:pt idx="8" formatCode="0.00%">
                  <c:v>1.9482479525409029E-2</c:v>
                </c:pt>
                <c:pt idx="9" formatCode="0.00%">
                  <c:v>1.8404885782421478E-2</c:v>
                </c:pt>
                <c:pt idx="10" formatCode="0.00%">
                  <c:v>1.8881927202500461E-2</c:v>
                </c:pt>
                <c:pt idx="11" formatCode="0.00%">
                  <c:v>1.5126569812754497E-2</c:v>
                </c:pt>
                <c:pt idx="12" formatCode="0.00%">
                  <c:v>1.5997440661628122E-2</c:v>
                </c:pt>
                <c:pt idx="13" formatCode="0.00%">
                  <c:v>1.5977763255891696E-2</c:v>
                </c:pt>
                <c:pt idx="14" formatCode="0.00%">
                  <c:v>1.7862468784678939E-2</c:v>
                </c:pt>
                <c:pt idx="15" formatCode="0.00%">
                  <c:v>2.0770183876369641E-2</c:v>
                </c:pt>
                <c:pt idx="16" formatCode="0.00%">
                  <c:v>1.979331968365565E-2</c:v>
                </c:pt>
                <c:pt idx="17" formatCode="0.00%">
                  <c:v>1.2096871208505949E-2</c:v>
                </c:pt>
                <c:pt idx="18" formatCode="0.00%">
                  <c:v>2.0970207451733336E-2</c:v>
                </c:pt>
                <c:pt idx="19" formatCode="0.00%">
                  <c:v>1.0240281790213707E-2</c:v>
                </c:pt>
                <c:pt idx="20" formatCode="0.00%">
                  <c:v>1.8442036823430916E-2</c:v>
                </c:pt>
                <c:pt idx="21" formatCode="0.00%">
                  <c:v>1.3990609821383081E-2</c:v>
                </c:pt>
                <c:pt idx="22" formatCode="0.00%">
                  <c:v>1.250294079516801E-2</c:v>
                </c:pt>
                <c:pt idx="23" formatCode="0.00%">
                  <c:v>1.9697513538513588E-2</c:v>
                </c:pt>
                <c:pt idx="24" formatCode="0.00%">
                  <c:v>1.6887709634367656E-2</c:v>
                </c:pt>
                <c:pt idx="25" formatCode="0.00%">
                  <c:v>1.760315529086234E-2</c:v>
                </c:pt>
                <c:pt idx="26" formatCode="0.00%">
                  <c:v>1.7697888014680342E-2</c:v>
                </c:pt>
                <c:pt idx="27" formatCode="0.00%">
                  <c:v>1.2352225020643657E-2</c:v>
                </c:pt>
                <c:pt idx="28" formatCode="0.00%">
                  <c:v>1.0721999881826224E-2</c:v>
                </c:pt>
                <c:pt idx="29" formatCode="0.00%">
                  <c:v>8.6035006205870679E-3</c:v>
                </c:pt>
                <c:pt idx="30" formatCode="0.00%">
                  <c:v>-2.694301761363256E-4</c:v>
                </c:pt>
                <c:pt idx="31" formatCode="0.00%">
                  <c:v>2.058330797421307E-2</c:v>
                </c:pt>
                <c:pt idx="32" formatCode="0.00%">
                  <c:v>4.9324496828003547E-3</c:v>
                </c:pt>
                <c:pt idx="33" formatCode="0.00%">
                  <c:v>1.0934898809580739E-2</c:v>
                </c:pt>
                <c:pt idx="34" formatCode="0.00%">
                  <c:v>1.0899444178382914E-2</c:v>
                </c:pt>
                <c:pt idx="35" formatCode="0.00%">
                  <c:v>-2.3551309339757635E-3</c:v>
                </c:pt>
                <c:pt idx="36" formatCode="0.00%">
                  <c:v>8.8291265255843084E-3</c:v>
                </c:pt>
                <c:pt idx="37" formatCode="0.00%">
                  <c:v>1.1153315257609785E-2</c:v>
                </c:pt>
                <c:pt idx="38" formatCode="0.00%">
                  <c:v>9.5626155775660176E-3</c:v>
                </c:pt>
                <c:pt idx="39" formatCode="0.00%">
                  <c:v>5.2882273246729198E-4</c:v>
                </c:pt>
                <c:pt idx="40" formatCode="0.00%">
                  <c:v>2.8151880799123985E-3</c:v>
                </c:pt>
                <c:pt idx="41" formatCode="0.00%">
                  <c:v>-1.3611798467375413E-4</c:v>
                </c:pt>
                <c:pt idx="42" formatCode="0.00%">
                  <c:v>1.2377657824699292E-3</c:v>
                </c:pt>
                <c:pt idx="43" formatCode="0.00%">
                  <c:v>3.0700360011152905E-3</c:v>
                </c:pt>
                <c:pt idx="44" formatCode="0.00%">
                  <c:v>9.2156944748161048E-3</c:v>
                </c:pt>
                <c:pt idx="45" formatCode="0.00%">
                  <c:v>1.8323999240808775E-3</c:v>
                </c:pt>
                <c:pt idx="46" formatCode="0.00%">
                  <c:v>4.8547600528711515E-3</c:v>
                </c:pt>
                <c:pt idx="47" formatCode="0.00%">
                  <c:v>5.6695104763036814E-3</c:v>
                </c:pt>
                <c:pt idx="48" formatCode="0.00%">
                  <c:v>8.6548040279878936E-3</c:v>
                </c:pt>
                <c:pt idx="49" formatCode="0.00%">
                  <c:v>9.2349886356794704E-3</c:v>
                </c:pt>
                <c:pt idx="50" formatCode="0.00%">
                  <c:v>9.285770875805623E-3</c:v>
                </c:pt>
                <c:pt idx="51" formatCode="0.00%">
                  <c:v>9.1523169966146942E-3</c:v>
                </c:pt>
                <c:pt idx="52" formatCode="0.00%">
                  <c:v>1.656457628196164E-3</c:v>
                </c:pt>
                <c:pt idx="53" formatCode="0.00%">
                  <c:v>1.4059939729363917E-2</c:v>
                </c:pt>
                <c:pt idx="54" formatCode="0.00%">
                  <c:v>7.0848799006471873E-4</c:v>
                </c:pt>
                <c:pt idx="55" formatCode="0.00%">
                  <c:v>8.3168486234923185E-3</c:v>
                </c:pt>
                <c:pt idx="56" formatCode="0.00%">
                  <c:v>9.0963205550365696E-4</c:v>
                </c:pt>
                <c:pt idx="57" formatCode="0.00%">
                  <c:v>2.2917197436013808E-3</c:v>
                </c:pt>
                <c:pt idx="58" formatCode="0.00%">
                  <c:v>1.0677862786710769E-2</c:v>
                </c:pt>
                <c:pt idx="59" formatCode="0.00%">
                  <c:v>6.9032769025820229E-3</c:v>
                </c:pt>
                <c:pt idx="60" formatCode="0.00%">
                  <c:v>1.134644069369551E-2</c:v>
                </c:pt>
                <c:pt idx="61" formatCode="0.00%">
                  <c:v>9.8368475210219401E-3</c:v>
                </c:pt>
                <c:pt idx="62" formatCode="0.00%">
                  <c:v>6.2273099626032535E-3</c:v>
                </c:pt>
                <c:pt idx="63" formatCode="0.00%">
                  <c:v>5.9753379594132501E-3</c:v>
                </c:pt>
                <c:pt idx="64" formatCode="0.00%">
                  <c:v>5.139761920371716E-3</c:v>
                </c:pt>
                <c:pt idx="65" formatCode="0.00%">
                  <c:v>-5.7757271799326114E-4</c:v>
                </c:pt>
                <c:pt idx="66" formatCode="0.00%">
                  <c:v>1.03308790740189E-2</c:v>
                </c:pt>
                <c:pt idx="67" formatCode="0.00%">
                  <c:v>7.2695656522655241E-3</c:v>
                </c:pt>
                <c:pt idx="68" formatCode="0.00%">
                  <c:v>1.4637599137703685E-2</c:v>
                </c:pt>
                <c:pt idx="69" formatCode="0.00%">
                  <c:v>8.9003297892842077E-3</c:v>
                </c:pt>
                <c:pt idx="70" formatCode="0.00%">
                  <c:v>9.1666637832968721E-3</c:v>
                </c:pt>
                <c:pt idx="71" formatCode="0.00%">
                  <c:v>1.0358959830506866E-2</c:v>
                </c:pt>
                <c:pt idx="72" formatCode="0.00%">
                  <c:v>6.0990171681348767E-3</c:v>
                </c:pt>
                <c:pt idx="73" formatCode="0.00%">
                  <c:v>9.8679971913403913E-3</c:v>
                </c:pt>
                <c:pt idx="74" formatCode="0.00%">
                  <c:v>1.1799255969467954E-2</c:v>
                </c:pt>
                <c:pt idx="75" formatCode="0.00%">
                  <c:v>9.0728796355181475E-3</c:v>
                </c:pt>
                <c:pt idx="76" formatCode="0.00%">
                  <c:v>1.0857859383855917E-2</c:v>
                </c:pt>
                <c:pt idx="77" formatCode="0.00%">
                  <c:v>1.0919330308341505E-2</c:v>
                </c:pt>
                <c:pt idx="78" formatCode="0.00%">
                  <c:v>5.5203653616715514E-3</c:v>
                </c:pt>
                <c:pt idx="79" formatCode="0.00%">
                  <c:v>1.8645132298077342E-2</c:v>
                </c:pt>
                <c:pt idx="80" formatCode="0.00%">
                  <c:v>9.8514209623257552E-3</c:v>
                </c:pt>
                <c:pt idx="81" formatCode="0.00%">
                  <c:v>1.1255508299728796E-2</c:v>
                </c:pt>
                <c:pt idx="82" formatCode="0.00%">
                  <c:v>6.6376045677335599E-3</c:v>
                </c:pt>
                <c:pt idx="83" formatCode="0.00%">
                  <c:v>-2.1993809917632856E-3</c:v>
                </c:pt>
                <c:pt idx="84" formatCode="0.00%">
                  <c:v>1.22323291981289E-3</c:v>
                </c:pt>
                <c:pt idx="85" formatCode="0.00%">
                  <c:v>2.0277992678206058E-3</c:v>
                </c:pt>
                <c:pt idx="86" formatCode="0.00%">
                  <c:v>4.4048221313360385E-3</c:v>
                </c:pt>
                <c:pt idx="87" formatCode="0.00%">
                  <c:v>9.9674385089742728E-3</c:v>
                </c:pt>
                <c:pt idx="88" formatCode="0.00%">
                  <c:v>7.8910605749400106E-3</c:v>
                </c:pt>
                <c:pt idx="89" formatCode="0.00%">
                  <c:v>8.1900781079290736E-3</c:v>
                </c:pt>
                <c:pt idx="90" formatCode="0.00%">
                  <c:v>7.7355748934243426E-3</c:v>
                </c:pt>
                <c:pt idx="91" formatCode="0.00%">
                  <c:v>-6.7672194014594417E-3</c:v>
                </c:pt>
                <c:pt idx="92" formatCode="0.00%">
                  <c:v>1.1510943391093728E-2</c:v>
                </c:pt>
                <c:pt idx="93" formatCode="0.00%">
                  <c:v>3.8758910558035998E-3</c:v>
                </c:pt>
                <c:pt idx="94" formatCode="0.00%">
                  <c:v>6.3249775362997709E-3</c:v>
                </c:pt>
                <c:pt idx="95" formatCode="0.00%">
                  <c:v>1.1551465784330493E-2</c:v>
                </c:pt>
                <c:pt idx="96" formatCode="0.00%">
                  <c:v>2.3342518043306506E-3</c:v>
                </c:pt>
                <c:pt idx="97" formatCode="0.00%">
                  <c:v>7.1854488270871415E-3</c:v>
                </c:pt>
                <c:pt idx="98" formatCode="0.00%">
                  <c:v>9.0055202947011241E-3</c:v>
                </c:pt>
                <c:pt idx="99" formatCode="0.00%">
                  <c:v>1.251079376240931E-2</c:v>
                </c:pt>
                <c:pt idx="100" formatCode="0.00%">
                  <c:v>1.0603891358574206E-2</c:v>
                </c:pt>
                <c:pt idx="101" formatCode="0.00%">
                  <c:v>1.7451166237815601E-2</c:v>
                </c:pt>
                <c:pt idx="102" formatCode="0.00%">
                  <c:v>1.72370102898011E-2</c:v>
                </c:pt>
                <c:pt idx="103" formatCode="0.00%">
                  <c:v>1.9956087183057036E-2</c:v>
                </c:pt>
                <c:pt idx="104" formatCode="0.00%">
                  <c:v>1.7275711918387292E-2</c:v>
                </c:pt>
                <c:pt idx="105" formatCode="0.00%">
                  <c:v>1.8919436715570333E-2</c:v>
                </c:pt>
                <c:pt idx="106" formatCode="0.00%">
                  <c:v>1.2239265510419326E-2</c:v>
                </c:pt>
                <c:pt idx="107" formatCode="0.00%">
                  <c:v>1.5834915921613395E-2</c:v>
                </c:pt>
                <c:pt idx="108" formatCode="0.00%">
                  <c:v>1.8230015835538398E-2</c:v>
                </c:pt>
                <c:pt idx="109" formatCode="0.00%">
                  <c:v>2.1687216987161924E-2</c:v>
                </c:pt>
                <c:pt idx="110" formatCode="0.00%">
                  <c:v>2.1535803816935341E-2</c:v>
                </c:pt>
                <c:pt idx="111" formatCode="0.00%">
                  <c:v>1.8084758434714573E-2</c:v>
                </c:pt>
                <c:pt idx="112" formatCode="0.00%">
                  <c:v>2.0025742157821918E-2</c:v>
                </c:pt>
                <c:pt idx="113" formatCode="0.00%">
                  <c:v>9.2900084173601193E-3</c:v>
                </c:pt>
                <c:pt idx="114" formatCode="0.00%">
                  <c:v>1.305343409541198E-2</c:v>
                </c:pt>
                <c:pt idx="115" formatCode="0.00%">
                  <c:v>1.2169246752162268E-2</c:v>
                </c:pt>
                <c:pt idx="116" formatCode="0.00%">
                  <c:v>1.0795689547753682E-2</c:v>
                </c:pt>
                <c:pt idx="117" formatCode="0.00%">
                  <c:v>2.1425293814730649E-2</c:v>
                </c:pt>
                <c:pt idx="118" formatCode="0.00%">
                  <c:v>3.9678533875069311E-2</c:v>
                </c:pt>
                <c:pt idx="119" formatCode="0.00%">
                  <c:v>3.8094298483843075E-2</c:v>
                </c:pt>
                <c:pt idx="120" formatCode="0.00%">
                  <c:v>4.7842074979935034E-2</c:v>
                </c:pt>
                <c:pt idx="121" formatCode="0.00%">
                  <c:v>3.8145861771250171E-2</c:v>
                </c:pt>
                <c:pt idx="122" formatCode="0.00%">
                  <c:v>2.9402523709308882E-2</c:v>
                </c:pt>
                <c:pt idx="123" formatCode="0.00%">
                  <c:v>2.8632368901484483E-2</c:v>
                </c:pt>
                <c:pt idx="124" formatCode="0.00%">
                  <c:v>2.0797426927169828E-2</c:v>
                </c:pt>
                <c:pt idx="125" formatCode="0.00%">
                  <c:v>2.2912827321121598E-2</c:v>
                </c:pt>
                <c:pt idx="126" formatCode="0.00%">
                  <c:v>2.1073165397370378E-2</c:v>
                </c:pt>
                <c:pt idx="127" formatCode="0.00%">
                  <c:v>1.9209963815888645E-2</c:v>
                </c:pt>
                <c:pt idx="128" formatCode="0.00%">
                  <c:v>1.7873661490605961E-2</c:v>
                </c:pt>
                <c:pt idx="129" formatCode="0.00%">
                  <c:v>1.9789136706188832E-2</c:v>
                </c:pt>
                <c:pt idx="130" formatCode="0.00%">
                  <c:v>1.4103013635180978E-2</c:v>
                </c:pt>
                <c:pt idx="131" formatCode="0.00%">
                  <c:v>2.1552893086059909E-2</c:v>
                </c:pt>
                <c:pt idx="132" formatCode="0.00%">
                  <c:v>1.1958763462235964E-2</c:v>
                </c:pt>
                <c:pt idx="133" formatCode="0.00%">
                  <c:v>9.8608667645748056E-3</c:v>
                </c:pt>
                <c:pt idx="134" formatCode="0.00%">
                  <c:v>6.7265149157592109E-3</c:v>
                </c:pt>
                <c:pt idx="135" formatCode="0.00%">
                  <c:v>6.497636037294161E-3</c:v>
                </c:pt>
                <c:pt idx="136" formatCode="0.00%">
                  <c:v>1.3174773438351278E-2</c:v>
                </c:pt>
                <c:pt idx="137" formatCode="0.00%">
                  <c:v>1.5203816441414116E-2</c:v>
                </c:pt>
                <c:pt idx="138" formatCode="0.00%">
                  <c:v>1.9050193684225714E-2</c:v>
                </c:pt>
                <c:pt idx="139" formatCode="0.00%">
                  <c:v>1.692350772930358E-2</c:v>
                </c:pt>
                <c:pt idx="140" formatCode="0.00%">
                  <c:v>1.5586572412307244E-2</c:v>
                </c:pt>
                <c:pt idx="141" formatCode="0.00%">
                  <c:v>7.4648350851740947E-3</c:v>
                </c:pt>
                <c:pt idx="142" formatCode="0.00%">
                  <c:v>1.0744528607556189E-2</c:v>
                </c:pt>
                <c:pt idx="143" formatCode="0.00%">
                  <c:v>5.0095259737395845E-3</c:v>
                </c:pt>
                <c:pt idx="144" formatCode="0.00%">
                  <c:v>1.483970169716207E-2</c:v>
                </c:pt>
                <c:pt idx="145" formatCode="0.00%">
                  <c:v>1.3919712235242881E-2</c:v>
                </c:pt>
                <c:pt idx="146" formatCode="0.00%">
                  <c:v>1.0234861447639208E-2</c:v>
                </c:pt>
                <c:pt idx="147" formatCode="0.00%">
                  <c:v>1.0834025218653591E-2</c:v>
                </c:pt>
                <c:pt idx="148" formatCode="0.00%">
                  <c:v>8.8911572529802238E-3</c:v>
                </c:pt>
                <c:pt idx="149" formatCode="0.00%">
                  <c:v>1.0615739626485149E-2</c:v>
                </c:pt>
                <c:pt idx="150" formatCode="0.00%">
                  <c:v>1.2339279760159779E-2</c:v>
                </c:pt>
                <c:pt idx="151" formatCode="0.00%">
                  <c:v>1.7537581065442853E-2</c:v>
                </c:pt>
                <c:pt idx="152" formatCode="0.00%">
                  <c:v>1.0924019824006063E-2</c:v>
                </c:pt>
                <c:pt idx="153" formatCode="0.00%">
                  <c:v>1.9207113243234739E-2</c:v>
                </c:pt>
                <c:pt idx="154" formatCode="0.00%">
                  <c:v>1.5710170998581522E-2</c:v>
                </c:pt>
                <c:pt idx="155" formatCode="0.00%">
                  <c:v>1.7663397781190186E-2</c:v>
                </c:pt>
                <c:pt idx="156" formatCode="0.00%">
                  <c:v>1.4636040202800025E-2</c:v>
                </c:pt>
                <c:pt idx="157" formatCode="0.00%">
                  <c:v>1.5095444824550457E-2</c:v>
                </c:pt>
                <c:pt idx="158" formatCode="0.00%">
                  <c:v>9.0576156204252422E-3</c:v>
                </c:pt>
                <c:pt idx="159" formatCode="0.00%">
                  <c:v>4.7599563499710852E-3</c:v>
                </c:pt>
                <c:pt idx="160" formatCode="0.00%">
                  <c:v>6.1254258787668487E-3</c:v>
                </c:pt>
                <c:pt idx="161" formatCode="0.00%">
                  <c:v>7.6381052616894592E-3</c:v>
                </c:pt>
                <c:pt idx="162" formatCode="0.00%">
                  <c:v>8.0703921080463939E-3</c:v>
                </c:pt>
                <c:pt idx="163" formatCode="0.00%">
                  <c:v>6.864246965820546E-3</c:v>
                </c:pt>
                <c:pt idx="164" formatCode="0.00%">
                  <c:v>1.2960067872049223E-2</c:v>
                </c:pt>
                <c:pt idx="165" formatCode="0.00%">
                  <c:v>7.42439280452284E-3</c:v>
                </c:pt>
                <c:pt idx="166" formatCode="0.00%">
                  <c:v>1.5506212993492703E-2</c:v>
                </c:pt>
                <c:pt idx="167" formatCode="0.00%">
                  <c:v>1.563078582742013E-2</c:v>
                </c:pt>
                <c:pt idx="168" formatCode="0.00%">
                  <c:v>1.3409027160724901E-2</c:v>
                </c:pt>
                <c:pt idx="169" formatCode="0.00%">
                  <c:v>1.1387380220114381E-2</c:v>
                </c:pt>
                <c:pt idx="170" formatCode="0.00%">
                  <c:v>1.5833388963705848E-2</c:v>
                </c:pt>
                <c:pt idx="171" formatCode="0.00%">
                  <c:v>1.4980236393176737E-2</c:v>
                </c:pt>
                <c:pt idx="172" formatCode="0.00%">
                  <c:v>1.5878772960470869E-2</c:v>
                </c:pt>
                <c:pt idx="173" formatCode="0.00%">
                  <c:v>1.5147399310048595E-2</c:v>
                </c:pt>
                <c:pt idx="174" formatCode="0.00%">
                  <c:v>1.496521443939396E-2</c:v>
                </c:pt>
                <c:pt idx="175" formatCode="0.00%">
                  <c:v>1.1825397697876931E-2</c:v>
                </c:pt>
                <c:pt idx="176" formatCode="0.00%">
                  <c:v>1.1259469195772472E-2</c:v>
                </c:pt>
                <c:pt idx="177" formatCode="0.00%">
                  <c:v>1.280898042312772E-2</c:v>
                </c:pt>
                <c:pt idx="178" formatCode="0.00%">
                  <c:v>9.1094897370196555E-3</c:v>
                </c:pt>
                <c:pt idx="179" formatCode="0.00%">
                  <c:v>1.5106233724904335E-2</c:v>
                </c:pt>
                <c:pt idx="180" formatCode="0.00%">
                  <c:v>1.1329917338985777E-2</c:v>
                </c:pt>
                <c:pt idx="181" formatCode="0.00%">
                  <c:v>8.9297264609913655E-3</c:v>
                </c:pt>
                <c:pt idx="182" formatCode="0.00%">
                  <c:v>4.4661919553800845E-3</c:v>
                </c:pt>
                <c:pt idx="183" formatCode="0.00%">
                  <c:v>5.539219351732857E-3</c:v>
                </c:pt>
                <c:pt idx="184" formatCode="0.00%">
                  <c:v>2.9259704825313868E-3</c:v>
                </c:pt>
                <c:pt idx="185" formatCode="0.00%">
                  <c:v>5.428941130115458E-3</c:v>
                </c:pt>
                <c:pt idx="186" formatCode="0.00%">
                  <c:v>2.359177574339144E-3</c:v>
                </c:pt>
                <c:pt idx="187" formatCode="0.00%">
                  <c:v>1.8163242348863955E-3</c:v>
                </c:pt>
                <c:pt idx="188" formatCode="0.00%">
                  <c:v>1.7177167725096808E-3</c:v>
                </c:pt>
                <c:pt idx="189" formatCode="0.00%">
                  <c:v>4.3850703212473816E-3</c:v>
                </c:pt>
                <c:pt idx="190" formatCode="0.00%">
                  <c:v>8.0323035898494741E-3</c:v>
                </c:pt>
                <c:pt idx="191" formatCode="0.00%">
                  <c:v>1.3841972923094785E-4</c:v>
                </c:pt>
                <c:pt idx="192" formatCode="0.00%">
                  <c:v>-3.5792674445865098E-4</c:v>
                </c:pt>
                <c:pt idx="193" formatCode="0.00%">
                  <c:v>-1.1424713204587182E-2</c:v>
                </c:pt>
                <c:pt idx="194" formatCode="0.00%">
                  <c:v>-1.2752154867517592E-2</c:v>
                </c:pt>
                <c:pt idx="195" formatCode="0.00%">
                  <c:v>-1.5732981107672021E-2</c:v>
                </c:pt>
                <c:pt idx="196" formatCode="0.00%">
                  <c:v>-1.2663052192384805E-2</c:v>
                </c:pt>
                <c:pt idx="197" formatCode="0.00%">
                  <c:v>-1.0595580083399723E-2</c:v>
                </c:pt>
                <c:pt idx="198" formatCode="0.00%">
                  <c:v>-1.3179223890370772E-2</c:v>
                </c:pt>
                <c:pt idx="199" formatCode="0.00%">
                  <c:v>-1.3100128187952656E-2</c:v>
                </c:pt>
                <c:pt idx="200" formatCode="0.00%">
                  <c:v>-1.2940707436948185E-2</c:v>
                </c:pt>
                <c:pt idx="201" formatCode="0.00%">
                  <c:v>-1.6306267725085699E-2</c:v>
                </c:pt>
                <c:pt idx="202" formatCode="0.00%">
                  <c:v>-1.687401146545495E-2</c:v>
                </c:pt>
                <c:pt idx="203" formatCode="0.00%">
                  <c:v>-1.1904064670657279E-2</c:v>
                </c:pt>
                <c:pt idx="204" formatCode="0.00%">
                  <c:v>-1.666889349709369E-2</c:v>
                </c:pt>
                <c:pt idx="205" formatCode="0.00%">
                  <c:v>-7.5431188970874882E-3</c:v>
                </c:pt>
                <c:pt idx="206" formatCode="0.00%">
                  <c:v>-1.1220768596560838E-2</c:v>
                </c:pt>
                <c:pt idx="207" formatCode="0.00%">
                  <c:v>-1.0915608280049088E-2</c:v>
                </c:pt>
                <c:pt idx="208" formatCode="0.00%">
                  <c:v>-1.0426928451336312E-2</c:v>
                </c:pt>
                <c:pt idx="209" formatCode="0.00%">
                  <c:v>-8.8726848433776841E-3</c:v>
                </c:pt>
                <c:pt idx="210" formatCode="0.00%">
                  <c:v>-6.1519968214891344E-3</c:v>
                </c:pt>
                <c:pt idx="211" formatCode="0.00%">
                  <c:v>-4.5439246723544928E-3</c:v>
                </c:pt>
                <c:pt idx="212" formatCode="0.00%">
                  <c:v>-2.7226747042040987E-3</c:v>
                </c:pt>
                <c:pt idx="213" formatCode="0.00%">
                  <c:v>-4.6834085070720554E-3</c:v>
                </c:pt>
                <c:pt idx="214" formatCode="0.00%">
                  <c:v>4.9345263358136354E-3</c:v>
                </c:pt>
                <c:pt idx="215" formatCode="0.00%">
                  <c:v>6.0633151308663756E-3</c:v>
                </c:pt>
                <c:pt idx="216" formatCode="0.00%">
                  <c:v>1.4191181735879707E-2</c:v>
                </c:pt>
                <c:pt idx="217" formatCode="0.00%">
                  <c:v>1.3300930153867562E-2</c:v>
                </c:pt>
                <c:pt idx="218" formatCode="0.00%">
                  <c:v>1.2720805681433314E-2</c:v>
                </c:pt>
                <c:pt idx="219" formatCode="0.00%">
                  <c:v>1.2569706965474438E-2</c:v>
                </c:pt>
                <c:pt idx="220" formatCode="0.00%">
                  <c:v>1.6313949054299323E-2</c:v>
                </c:pt>
                <c:pt idx="221" formatCode="0.00%">
                  <c:v>2.2579814918556984E-2</c:v>
                </c:pt>
                <c:pt idx="222" formatCode="0.00%">
                  <c:v>3.4585424021733091E-2</c:v>
                </c:pt>
                <c:pt idx="223" formatCode="0.00%">
                  <c:v>2.9409991128573489E-2</c:v>
                </c:pt>
                <c:pt idx="224" formatCode="0.00%">
                  <c:v>1.8250537525144422E-2</c:v>
                </c:pt>
                <c:pt idx="225" formatCode="0.00%">
                  <c:v>9.0164008572614623E-3</c:v>
                </c:pt>
                <c:pt idx="226" formatCode="0.00%">
                  <c:v>1.1150036349018959E-3</c:v>
                </c:pt>
                <c:pt idx="227" formatCode="0.00%">
                  <c:v>-4.3146188167012727E-3</c:v>
                </c:pt>
                <c:pt idx="228" formatCode="0.00%">
                  <c:v>-1.4735030029034348E-3</c:v>
                </c:pt>
                <c:pt idx="229" formatCode="0.00%">
                  <c:v>3.4458326738811924E-3</c:v>
                </c:pt>
                <c:pt idx="230" formatCode="0.00%">
                  <c:v>-6.8447050041249742E-3</c:v>
                </c:pt>
                <c:pt idx="231" formatCode="0.00%">
                  <c:v>6.6619802928355575E-3</c:v>
                </c:pt>
                <c:pt idx="232" formatCode="0.00%">
                  <c:v>-9.4577073267572008E-4</c:v>
                </c:pt>
                <c:pt idx="233" formatCode="0.00%">
                  <c:v>-4.6075698376141826E-3</c:v>
                </c:pt>
                <c:pt idx="234" formatCode="0.00%">
                  <c:v>-4.5986587558427645E-3</c:v>
                </c:pt>
                <c:pt idx="235" formatCode="0.00%">
                  <c:v>-1.5185431354904777E-4</c:v>
                </c:pt>
                <c:pt idx="236" formatCode="0.00%">
                  <c:v>4.1463044580836578E-3</c:v>
                </c:pt>
                <c:pt idx="237" formatCode="0.00%">
                  <c:v>7.2172161872399452E-3</c:v>
                </c:pt>
                <c:pt idx="238" formatCode="0.00%">
                  <c:v>7.8681261663210624E-3</c:v>
                </c:pt>
                <c:pt idx="239" formatCode="0.00%">
                  <c:v>4.8981982087864381E-3</c:v>
                </c:pt>
                <c:pt idx="240" formatCode="0.00%">
                  <c:v>5.1906380582474078E-3</c:v>
                </c:pt>
                <c:pt idx="241" formatCode="0.00%">
                  <c:v>5.061568185440189E-3</c:v>
                </c:pt>
                <c:pt idx="242" formatCode="0.00%">
                  <c:v>6.149442707544639E-3</c:v>
                </c:pt>
                <c:pt idx="243" formatCode="0.00%">
                  <c:v>-3.8083502256785382E-3</c:v>
                </c:pt>
                <c:pt idx="244" formatCode="0.00%">
                  <c:v>2.8808359944922099E-3</c:v>
                </c:pt>
                <c:pt idx="245" formatCode="0.00%">
                  <c:v>3.4993864660089755E-3</c:v>
                </c:pt>
                <c:pt idx="246" formatCode="0.00%">
                  <c:v>7.7054044549841275E-3</c:v>
                </c:pt>
                <c:pt idx="247" formatCode="0.00%">
                  <c:v>1.6345172412889127E-2</c:v>
                </c:pt>
                <c:pt idx="248" formatCode="0.00%">
                  <c:v>2.4739103912006795E-2</c:v>
                </c:pt>
                <c:pt idx="249" formatCode="0.00%">
                  <c:v>2.2471050098195472E-2</c:v>
                </c:pt>
                <c:pt idx="250" formatCode="0.00%">
                  <c:v>2.1958537346820243E-2</c:v>
                </c:pt>
                <c:pt idx="251" formatCode="0.00%">
                  <c:v>1.8565629414601329E-2</c:v>
                </c:pt>
                <c:pt idx="252" formatCode="0.00%">
                  <c:v>9.6074376857499862E-3</c:v>
                </c:pt>
                <c:pt idx="253" formatCode="0.00%">
                  <c:v>1.2362866954085595E-2</c:v>
                </c:pt>
                <c:pt idx="254" formatCode="0.00%">
                  <c:v>1.3417530958060664E-2</c:v>
                </c:pt>
                <c:pt idx="255" formatCode="0.00%">
                  <c:v>2.2858370020787094E-2</c:v>
                </c:pt>
                <c:pt idx="256" formatCode="0.00%">
                  <c:v>1.8602110246695766E-2</c:v>
                </c:pt>
                <c:pt idx="257" formatCode="0.00%">
                  <c:v>2.6494288398886887E-2</c:v>
                </c:pt>
                <c:pt idx="258" formatCode="0.00%">
                  <c:v>2.3710802693721791E-2</c:v>
                </c:pt>
                <c:pt idx="259" formatCode="0.00%">
                  <c:v>1.5313748860741327E-2</c:v>
                </c:pt>
                <c:pt idx="260" formatCode="0.00%">
                  <c:v>1.4548450093303147E-2</c:v>
                </c:pt>
                <c:pt idx="261" formatCode="0.00%">
                  <c:v>1.5407022164303194E-2</c:v>
                </c:pt>
                <c:pt idx="262" formatCode="0.00%">
                  <c:v>1.0580152084909252E-2</c:v>
                </c:pt>
                <c:pt idx="263" formatCode="0.00%">
                  <c:v>1.5768579631540963E-2</c:v>
                </c:pt>
                <c:pt idx="264" formatCode="0.00%">
                  <c:v>1.8285870364935342E-2</c:v>
                </c:pt>
                <c:pt idx="265" formatCode="0.00%">
                  <c:v>1.2025883836749135E-2</c:v>
                </c:pt>
                <c:pt idx="266" formatCode="0.00%">
                  <c:v>2.770499091814323E-2</c:v>
                </c:pt>
                <c:pt idx="267" formatCode="0.00%">
                  <c:v>2.6318770392286476E-2</c:v>
                </c:pt>
                <c:pt idx="268" formatCode="0.00%">
                  <c:v>3.4291217392520223E-2</c:v>
                </c:pt>
                <c:pt idx="269" formatCode="0.00%">
                  <c:v>3.4429568655959829E-2</c:v>
                </c:pt>
                <c:pt idx="270" formatCode="0.00%">
                  <c:v>3.4974646730460919E-2</c:v>
                </c:pt>
                <c:pt idx="271" formatCode="0.00%">
                  <c:v>3.383556259443498E-2</c:v>
                </c:pt>
                <c:pt idx="272" formatCode="0.00%">
                  <c:v>3.1335161190229228E-2</c:v>
                </c:pt>
                <c:pt idx="273" formatCode="0.00%">
                  <c:v>3.9833548698309226E-2</c:v>
                </c:pt>
                <c:pt idx="274" formatCode="0.00%">
                  <c:v>3.3421938275754667E-2</c:v>
                </c:pt>
                <c:pt idx="275" formatCode="0.00%">
                  <c:v>3.0969289800980696E-2</c:v>
                </c:pt>
                <c:pt idx="276" formatCode="0.00%">
                  <c:v>3.3709023205290754E-2</c:v>
                </c:pt>
                <c:pt idx="277" formatCode="0.00%">
                  <c:v>3.8935954845629055E-2</c:v>
                </c:pt>
                <c:pt idx="278" formatCode="0.00%">
                  <c:v>6.0626187400241428E-2</c:v>
                </c:pt>
                <c:pt idx="279" formatCode="0.00%">
                  <c:v>7.8176473494472071E-2</c:v>
                </c:pt>
                <c:pt idx="280" formatCode="0.00%">
                  <c:v>8.1134295470085008E-2</c:v>
                </c:pt>
                <c:pt idx="281" formatCode="0.00%">
                  <c:v>7.4106487690753148E-2</c:v>
                </c:pt>
                <c:pt idx="282" formatCode="0.00%">
                  <c:v>5.0073483482126105E-2</c:v>
                </c:pt>
                <c:pt idx="283" formatCode="0.00%">
                  <c:v>3.6428160626690492E-2</c:v>
                </c:pt>
                <c:pt idx="284" formatCode="0.00%">
                  <c:v>2.9682045605183591E-2</c:v>
                </c:pt>
                <c:pt idx="285" formatCode="0.00%">
                  <c:v>2.9090567699079493E-2</c:v>
                </c:pt>
                <c:pt idx="286" formatCode="0.00%">
                  <c:v>3.404109164867742E-2</c:v>
                </c:pt>
                <c:pt idx="287" formatCode="0.00%">
                  <c:v>4.2895890516276694E-2</c:v>
                </c:pt>
                <c:pt idx="288" formatCode="0.00%">
                  <c:v>4.5645122730654818E-2</c:v>
                </c:pt>
                <c:pt idx="289" formatCode="0.00%">
                  <c:v>4.4680380308495971E-2</c:v>
                </c:pt>
                <c:pt idx="290" formatCode="0.00%">
                  <c:v>4.3081227442830848E-2</c:v>
                </c:pt>
                <c:pt idx="291" formatCode="0.00%">
                  <c:v>3.9103582558798006E-2</c:v>
                </c:pt>
                <c:pt idx="292" formatCode="0.00%">
                  <c:v>4.2273147061683093E-2</c:v>
                </c:pt>
                <c:pt idx="293" formatCode="0.00%">
                  <c:v>3.7804985098334763E-2</c:v>
                </c:pt>
                <c:pt idx="294" formatCode="0.00%">
                  <c:v>3.5380276232333745E-2</c:v>
                </c:pt>
                <c:pt idx="295" formatCode="0.00%">
                  <c:v>2.641322877429229E-2</c:v>
                </c:pt>
                <c:pt idx="296" formatCode="0.00%">
                  <c:v>2.0978260703033547E-2</c:v>
                </c:pt>
                <c:pt idx="297" formatCode="0.00%">
                  <c:v>1.7555482413319355E-2</c:v>
                </c:pt>
                <c:pt idx="298" formatCode="0.00%">
                  <c:v>1.413175713540224E-2</c:v>
                </c:pt>
                <c:pt idx="299" formatCode="0.00%">
                  <c:v>1.2585777044127323E-2</c:v>
                </c:pt>
                <c:pt idx="300" formatCode="0.00%">
                  <c:v>8.6804375265107734E-3</c:v>
                </c:pt>
                <c:pt idx="301" formatCode="0.00%">
                  <c:v>7.7775567286038922E-3</c:v>
                </c:pt>
                <c:pt idx="302" formatCode="0.00%">
                  <c:v>5.9220832582483748E-3</c:v>
                </c:pt>
                <c:pt idx="303" formatCode="0.00%">
                  <c:v>7.2719598498000946E-3</c:v>
                </c:pt>
                <c:pt idx="304" formatCode="0.00%">
                  <c:v>7.9880516355865707E-3</c:v>
                </c:pt>
                <c:pt idx="305" formatCode="0.00%">
                  <c:v>1.1093775439276825E-2</c:v>
                </c:pt>
                <c:pt idx="306" formatCode="0.00%">
                  <c:v>1.1739638833440652E-2</c:v>
                </c:pt>
                <c:pt idx="307" formatCode="0.00%">
                  <c:v>1.7503426869934825E-2</c:v>
                </c:pt>
                <c:pt idx="308" formatCode="0.00%">
                  <c:v>1.7448217682568028E-2</c:v>
                </c:pt>
                <c:pt idx="309" formatCode="0.00%">
                  <c:v>1.6499417056834484E-2</c:v>
                </c:pt>
                <c:pt idx="310" formatCode="0.00%">
                  <c:v>1.3949962272807771E-2</c:v>
                </c:pt>
                <c:pt idx="311" formatCode="0.00%">
                  <c:v>6.8208236002842652E-3</c:v>
                </c:pt>
                <c:pt idx="312" formatCode="0.00%">
                  <c:v>2.0366282974993832E-3</c:v>
                </c:pt>
                <c:pt idx="313" formatCode="0.00%">
                  <c:v>1.6300922271507202E-3</c:v>
                </c:pt>
                <c:pt idx="314" formatCode="0.00%">
                  <c:v>7.3912743912010201E-3</c:v>
                </c:pt>
                <c:pt idx="315" formatCode="0.00%">
                  <c:v>-4.0190606302083703E-4</c:v>
                </c:pt>
                <c:pt idx="316" formatCode="0.00%">
                  <c:v>5.1092971266302313E-4</c:v>
                </c:pt>
                <c:pt idx="317" formatCode="0.00%">
                  <c:v>-4.2967608542718062E-3</c:v>
                </c:pt>
                <c:pt idx="318" formatCode="0.00%">
                  <c:v>-3.6393151305103813E-3</c:v>
                </c:pt>
                <c:pt idx="319" formatCode="0.00%">
                  <c:v>2.9846290142195291E-3</c:v>
                </c:pt>
                <c:pt idx="320" formatCode="0.00%">
                  <c:v>7.4355085707366814E-3</c:v>
                </c:pt>
                <c:pt idx="321" formatCode="0.00%">
                  <c:v>1.050798968242565E-2</c:v>
                </c:pt>
                <c:pt idx="322" formatCode="0.00%">
                  <c:v>1.0834185743175743E-2</c:v>
                </c:pt>
                <c:pt idx="323" formatCode="0.00%">
                  <c:v>1.1983404931394652E-2</c:v>
                </c:pt>
                <c:pt idx="324" formatCode="0.00%">
                  <c:v>1.3085634641635101E-2</c:v>
                </c:pt>
                <c:pt idx="325" formatCode="0.00%">
                  <c:v>1.512060744281986E-2</c:v>
                </c:pt>
                <c:pt idx="326" formatCode="0.00%">
                  <c:v>1.3378361909393066E-2</c:v>
                </c:pt>
                <c:pt idx="327" formatCode="0.00%">
                  <c:v>1.706679563729931E-2</c:v>
                </c:pt>
                <c:pt idx="328" formatCode="0.00%">
                  <c:v>1.2301818396643325E-2</c:v>
                </c:pt>
                <c:pt idx="329" formatCode="0.00%">
                  <c:v>8.7270856729996533E-3</c:v>
                </c:pt>
                <c:pt idx="330" formatCode="0.00%">
                  <c:v>3.1682525858373937E-3</c:v>
                </c:pt>
                <c:pt idx="331" formatCode="0.00%">
                  <c:v>5.3111795573196272E-3</c:v>
                </c:pt>
                <c:pt idx="332" formatCode="0.00%">
                  <c:v>-1.3913844476619263E-3</c:v>
                </c:pt>
                <c:pt idx="333" formatCode="0.00%">
                  <c:v>-6.9261511196247894E-3</c:v>
                </c:pt>
                <c:pt idx="334" formatCode="0.00%">
                  <c:v>-4.56066152163263E-3</c:v>
                </c:pt>
                <c:pt idx="335" formatCode="0.00%">
                  <c:v>-2.3797395577499912E-3</c:v>
                </c:pt>
                <c:pt idx="336" formatCode="0.00%">
                  <c:v>8.1531300137922414E-3</c:v>
                </c:pt>
                <c:pt idx="337" formatCode="0.00%">
                  <c:v>1.953513902584892E-2</c:v>
                </c:pt>
                <c:pt idx="338" formatCode="0.00%">
                  <c:v>1.9873223257904332E-2</c:v>
                </c:pt>
                <c:pt idx="339" formatCode="0.00%">
                  <c:v>1.524033007520721E-2</c:v>
                </c:pt>
                <c:pt idx="340" formatCode="0.00%">
                  <c:v>1.8011027532466053E-2</c:v>
                </c:pt>
                <c:pt idx="341" formatCode="0.00%">
                  <c:v>1.4709575853401789E-2</c:v>
                </c:pt>
                <c:pt idx="342" formatCode="0.00%">
                  <c:v>1.6495920845060744E-2</c:v>
                </c:pt>
                <c:pt idx="343" formatCode="0.00%">
                  <c:v>1.0617321927616521E-2</c:v>
                </c:pt>
                <c:pt idx="344" formatCode="0.00%">
                  <c:v>6.8116094405419585E-3</c:v>
                </c:pt>
                <c:pt idx="345" formatCode="0.00%">
                  <c:v>5.3683557592758514E-3</c:v>
                </c:pt>
                <c:pt idx="346" formatCode="0.00%">
                  <c:v>7.2921641588854112E-3</c:v>
                </c:pt>
                <c:pt idx="347" formatCode="0.00%">
                  <c:v>1.1838442866328198E-2</c:v>
                </c:pt>
                <c:pt idx="348" formatCode="0.00%">
                  <c:v>1.6837741626227185E-2</c:v>
                </c:pt>
                <c:pt idx="349" formatCode="0.00%">
                  <c:v>1.6705420908884393E-2</c:v>
                </c:pt>
                <c:pt idx="350" formatCode="0.00%">
                  <c:v>1.707145307762185E-2</c:v>
                </c:pt>
                <c:pt idx="351" formatCode="0.00%">
                  <c:v>1.5774769476750439E-2</c:v>
                </c:pt>
                <c:pt idx="352" formatCode="0.00%">
                  <c:v>1.1637259363062856E-2</c:v>
                </c:pt>
                <c:pt idx="353" formatCode="0.00%">
                  <c:v>1.8727865640450474E-2</c:v>
                </c:pt>
                <c:pt idx="354" formatCode="0.00%">
                  <c:v>1.4473978352850466E-2</c:v>
                </c:pt>
                <c:pt idx="355" formatCode="0.00%">
                  <c:v>1.6811804429610569E-2</c:v>
                </c:pt>
                <c:pt idx="356" formatCode="0.00%">
                  <c:v>1.5895411376586042E-2</c:v>
                </c:pt>
                <c:pt idx="357" formatCode="0.00%">
                  <c:v>1.5796048078850242E-2</c:v>
                </c:pt>
                <c:pt idx="358" formatCode="0.00%">
                  <c:v>2.0147831699147481E-2</c:v>
                </c:pt>
                <c:pt idx="359" formatCode="0.00%">
                  <c:v>2.3777038571135212E-2</c:v>
                </c:pt>
                <c:pt idx="360" formatCode="0.00%">
                  <c:v>2.6682232908654655E-2</c:v>
                </c:pt>
                <c:pt idx="361" formatCode="0.00%">
                  <c:v>3.4792686777677904E-2</c:v>
                </c:pt>
                <c:pt idx="362" formatCode="0.00%">
                  <c:v>4.0724953642602861E-2</c:v>
                </c:pt>
                <c:pt idx="363" formatCode="0.00%">
                  <c:v>4.1902269106483689E-2</c:v>
                </c:pt>
                <c:pt idx="364" formatCode="0.00%">
                  <c:v>4.6778389561868403E-2</c:v>
                </c:pt>
                <c:pt idx="365" formatCode="0.00%">
                  <c:v>3.7201495396119381E-2</c:v>
                </c:pt>
                <c:pt idx="366" formatCode="0.00%">
                  <c:v>3.2492453645069128E-2</c:v>
                </c:pt>
                <c:pt idx="367" formatCode="0.00%">
                  <c:v>2.0624529961919356E-2</c:v>
                </c:pt>
                <c:pt idx="368" formatCode="0.00%">
                  <c:v>1.6779892636826096E-2</c:v>
                </c:pt>
                <c:pt idx="369" formatCode="0.00%">
                  <c:v>1.2557024023322061E-2</c:v>
                </c:pt>
                <c:pt idx="370" formatCode="0.00%">
                  <c:v>1.4841472234485148E-2</c:v>
                </c:pt>
                <c:pt idx="371" formatCode="0.00%">
                  <c:v>2.3418332940398152E-2</c:v>
                </c:pt>
                <c:pt idx="372" formatCode="0.00%">
                  <c:v>2.4618001398275486E-2</c:v>
                </c:pt>
                <c:pt idx="373" formatCode="0.00%">
                  <c:v>3.2512425727234812E-2</c:v>
                </c:pt>
                <c:pt idx="374" formatCode="0.00%">
                  <c:v>4.3899660784128942E-2</c:v>
                </c:pt>
                <c:pt idx="375" formatCode="0.00%">
                  <c:v>4.8403827406197523E-2</c:v>
                </c:pt>
                <c:pt idx="376" formatCode="0.00%">
                  <c:v>5.8320860906310237E-2</c:v>
                </c:pt>
                <c:pt idx="377" formatCode="0.00%">
                  <c:v>6.0799367716969893E-2</c:v>
                </c:pt>
                <c:pt idx="378" formatCode="0.00%">
                  <c:v>5.3807265645693513E-2</c:v>
                </c:pt>
                <c:pt idx="379" formatCode="0.00%">
                  <c:v>6.303201749272476E-2</c:v>
                </c:pt>
                <c:pt idx="380" formatCode="0.00%">
                  <c:v>5.5057361492864457E-2</c:v>
                </c:pt>
                <c:pt idx="381" formatCode="0.00%">
                  <c:v>5.5246719992739973E-2</c:v>
                </c:pt>
                <c:pt idx="382" formatCode="0.00%">
                  <c:v>5.5258791689344833E-2</c:v>
                </c:pt>
                <c:pt idx="383" formatCode="0.00%">
                  <c:v>5.9358251019515834E-2</c:v>
                </c:pt>
                <c:pt idx="384" formatCode="0.00%">
                  <c:v>4.7566725059735845E-2</c:v>
                </c:pt>
                <c:pt idx="385" formatCode="0.00%">
                  <c:v>5.7804046798643267E-2</c:v>
                </c:pt>
                <c:pt idx="386" formatCode="0.00%">
                  <c:v>5.8831675136836736E-2</c:v>
                </c:pt>
                <c:pt idx="387" formatCode="0.00%">
                  <c:v>5.6655265230734796E-2</c:v>
                </c:pt>
                <c:pt idx="388" formatCode="0.00%">
                  <c:v>7.434996122474119E-2</c:v>
                </c:pt>
                <c:pt idx="389" formatCode="0.00%">
                  <c:v>6.9816899981852545E-2</c:v>
                </c:pt>
                <c:pt idx="390" formatCode="0.00%">
                  <c:v>6.7228074806119781E-2</c:v>
                </c:pt>
                <c:pt idx="391" formatCode="0.00%">
                  <c:v>6.1041369963149142E-2</c:v>
                </c:pt>
                <c:pt idx="392" formatCode="0.00%">
                  <c:v>5.3685130196980305E-2</c:v>
                </c:pt>
                <c:pt idx="393" formatCode="0.00%">
                  <c:v>4.2564802421362145E-2</c:v>
                </c:pt>
                <c:pt idx="394" formatCode="0.00%">
                  <c:v>2.8180814123732374E-2</c:v>
                </c:pt>
                <c:pt idx="395" formatCode="0.00%">
                  <c:v>2.0690546645013533E-2</c:v>
                </c:pt>
                <c:pt idx="396" formatCode="0.00%">
                  <c:v>2.8446428197014668E-2</c:v>
                </c:pt>
                <c:pt idx="397" formatCode="0.00%">
                  <c:v>3.0014556557929735E-2</c:v>
                </c:pt>
                <c:pt idx="398" formatCode="0.00%">
                  <c:v>4.5291269006087417E-2</c:v>
                </c:pt>
                <c:pt idx="399" formatCode="0.00%">
                  <c:v>4.8909671617345322E-2</c:v>
                </c:pt>
                <c:pt idx="400" formatCode="0.00%">
                  <c:v>4.2957599904028358E-2</c:v>
                </c:pt>
                <c:pt idx="401" formatCode="0.00%">
                  <c:v>4.0648869673764638E-2</c:v>
                </c:pt>
                <c:pt idx="402" formatCode="0.00%">
                  <c:v>3.8834246352651085E-2</c:v>
                </c:pt>
                <c:pt idx="403" formatCode="0.00%">
                  <c:v>3.7132825909053369E-2</c:v>
                </c:pt>
                <c:pt idx="404" formatCode="0.00%">
                  <c:v>3.7704902683612374E-2</c:v>
                </c:pt>
                <c:pt idx="405" formatCode="0.00%">
                  <c:v>4.924465981525572E-2</c:v>
                </c:pt>
                <c:pt idx="406" formatCode="0.00%">
                  <c:v>4.1338920515723403E-2</c:v>
                </c:pt>
                <c:pt idx="407" formatCode="0.00%">
                  <c:v>4.4625706856775214E-2</c:v>
                </c:pt>
                <c:pt idx="408" formatCode="0.00%">
                  <c:v>3.9497659042779874E-2</c:v>
                </c:pt>
                <c:pt idx="409" formatCode="0.00%">
                  <c:v>3.9450894221909602E-2</c:v>
                </c:pt>
                <c:pt idx="410" formatCode="0.00%">
                  <c:v>4.6177973561362079E-2</c:v>
                </c:pt>
                <c:pt idx="411" formatCode="0.00%">
                  <c:v>4.4894951776019786E-2</c:v>
                </c:pt>
                <c:pt idx="412" formatCode="0.00%">
                  <c:v>4.8286544959809573E-2</c:v>
                </c:pt>
                <c:pt idx="413" formatCode="0.00%">
                  <c:v>4.268923335559606E-2</c:v>
                </c:pt>
                <c:pt idx="414" formatCode="0.00%">
                  <c:v>4.6100011423632528E-2</c:v>
                </c:pt>
                <c:pt idx="415" formatCode="0.00%">
                  <c:v>4.7883624750154334E-2</c:v>
                </c:pt>
                <c:pt idx="416" formatCode="0.00%">
                  <c:v>5.3290990748491994E-2</c:v>
                </c:pt>
                <c:pt idx="417" formatCode="0.00%">
                  <c:v>5.7854874252451664E-2</c:v>
                </c:pt>
                <c:pt idx="418" formatCode="0.00%">
                  <c:v>6.2927983523972122E-2</c:v>
                </c:pt>
                <c:pt idx="419" formatCode="0.00%">
                  <c:v>5.4699693296953969E-2</c:v>
                </c:pt>
                <c:pt idx="420" formatCode="0.00%">
                  <c:v>5.2820483824697333E-2</c:v>
                </c:pt>
                <c:pt idx="421" formatCode="0.00%">
                  <c:v>4.133497621793028E-2</c:v>
                </c:pt>
                <c:pt idx="422" formatCode="0.00%">
                  <c:v>3.7674443646794321E-2</c:v>
                </c:pt>
                <c:pt idx="423" formatCode="0.00%">
                  <c:v>4.7682826506278121E-2</c:v>
                </c:pt>
                <c:pt idx="424" formatCode="0.00%">
                  <c:v>4.1808012950425272E-2</c:v>
                </c:pt>
                <c:pt idx="425" formatCode="0.00%">
                  <c:v>4.1927492165800002E-2</c:v>
                </c:pt>
                <c:pt idx="426" formatCode="0.00%">
                  <c:v>4.7532847320875177E-2</c:v>
                </c:pt>
                <c:pt idx="427" formatCode="0.00%">
                  <c:v>4.8351398167932991E-2</c:v>
                </c:pt>
                <c:pt idx="428" formatCode="0.00%">
                  <c:v>5.6814776786842429E-2</c:v>
                </c:pt>
                <c:pt idx="429" formatCode="0.00%">
                  <c:v>6.260043098316781E-2</c:v>
                </c:pt>
                <c:pt idx="430" formatCode="0.00%">
                  <c:v>5.8777355117725492E-2</c:v>
                </c:pt>
                <c:pt idx="431" formatCode="0.00%">
                  <c:v>6.531014110375756E-2</c:v>
                </c:pt>
                <c:pt idx="432" formatCode="0.00%">
                  <c:v>6.5335284858730386E-2</c:v>
                </c:pt>
                <c:pt idx="433" formatCode="0.00%">
                  <c:v>7.1383571138102314E-2</c:v>
                </c:pt>
                <c:pt idx="434" formatCode="0.00%">
                  <c:v>6.1820444142268553E-2</c:v>
                </c:pt>
                <c:pt idx="435" formatCode="0.00%">
                  <c:v>5.6404647884515151E-2</c:v>
                </c:pt>
                <c:pt idx="436" formatCode="0.00%">
                  <c:v>5.2282017819814612E-2</c:v>
                </c:pt>
                <c:pt idx="437" formatCode="0.00%">
                  <c:v>5.0973847344156532E-2</c:v>
                </c:pt>
                <c:pt idx="438" formatCode="0.00%">
                  <c:v>4.3181116583503092E-2</c:v>
                </c:pt>
                <c:pt idx="439" formatCode="0.00%">
                  <c:v>3.4851036360579818E-2</c:v>
                </c:pt>
                <c:pt idx="440" formatCode="0.00%">
                  <c:v>2.6653898979988093E-2</c:v>
                </c:pt>
                <c:pt idx="441" formatCode="0.00%">
                  <c:v>1.8495181167472702E-2</c:v>
                </c:pt>
                <c:pt idx="442" formatCode="0.00%">
                  <c:v>2.1002925969224352E-2</c:v>
                </c:pt>
                <c:pt idx="443" formatCode="0.00%">
                  <c:v>1.8822269572580503E-2</c:v>
                </c:pt>
                <c:pt idx="444" formatCode="0.00%">
                  <c:v>1.4940395957216961E-2</c:v>
                </c:pt>
                <c:pt idx="445" formatCode="0.00%">
                  <c:v>7.4949828501816671E-3</c:v>
                </c:pt>
                <c:pt idx="446" formatCode="0.00%">
                  <c:v>1.5641309033334931E-2</c:v>
                </c:pt>
                <c:pt idx="447" formatCode="0.00%">
                  <c:v>1.4931532118575447E-2</c:v>
                </c:pt>
                <c:pt idx="448" formatCode="0.00%">
                  <c:v>2.6373950397591481E-2</c:v>
                </c:pt>
                <c:pt idx="449" formatCode="0.00%">
                  <c:v>3.4112763540289831E-2</c:v>
                </c:pt>
                <c:pt idx="450" formatCode="0.00%">
                  <c:v>2.9207837833428986E-2</c:v>
                </c:pt>
                <c:pt idx="451" formatCode="0.00%">
                  <c:v>3.0072836431079789E-2</c:v>
                </c:pt>
                <c:pt idx="452" formatCode="0.00%">
                  <c:v>2.5204146771671657E-2</c:v>
                </c:pt>
                <c:pt idx="453" formatCode="0.00%">
                  <c:v>2.4088560146022696E-2</c:v>
                </c:pt>
                <c:pt idx="454" formatCode="0.00%">
                  <c:v>2.1846953031522114E-2</c:v>
                </c:pt>
                <c:pt idx="455" formatCode="0.00%">
                  <c:v>1.9951380084911558E-2</c:v>
                </c:pt>
                <c:pt idx="456" formatCode="0.00%">
                  <c:v>2.1162187430496207E-2</c:v>
                </c:pt>
                <c:pt idx="457" formatCode="0.00%">
                  <c:v>2.5445569686483826E-2</c:v>
                </c:pt>
                <c:pt idx="458" formatCode="0.00%">
                  <c:v>2.0240800421333759E-2</c:v>
                </c:pt>
                <c:pt idx="459" formatCode="0.00%">
                  <c:v>2.2495549123508363E-2</c:v>
                </c:pt>
                <c:pt idx="460" formatCode="0.00%">
                  <c:v>1.6451931362788323E-2</c:v>
                </c:pt>
                <c:pt idx="461" formatCode="0.00%">
                  <c:v>1.7622686600919396E-2</c:v>
                </c:pt>
                <c:pt idx="462" formatCode="0.00%">
                  <c:v>2.4334140301974706E-2</c:v>
                </c:pt>
                <c:pt idx="463" formatCode="0.00%">
                  <c:v>1.976767946984799E-2</c:v>
                </c:pt>
                <c:pt idx="464" formatCode="0.00%">
                  <c:v>2.2867350736466313E-2</c:v>
                </c:pt>
                <c:pt idx="465" formatCode="0.00%">
                  <c:v>2.1209746837638713E-2</c:v>
                </c:pt>
                <c:pt idx="466" formatCode="0.00%">
                  <c:v>2.7238677637733251E-2</c:v>
                </c:pt>
                <c:pt idx="467" formatCode="0.00%">
                  <c:v>2.6317501149037387E-2</c:v>
                </c:pt>
                <c:pt idx="468" formatCode="0.00%">
                  <c:v>2.7265664301910558E-2</c:v>
                </c:pt>
                <c:pt idx="469" formatCode="0.00%">
                  <c:v>2.5927408722806005E-2</c:v>
                </c:pt>
                <c:pt idx="470" formatCode="0.00%">
                  <c:v>3.1469875738991328E-2</c:v>
                </c:pt>
                <c:pt idx="471" formatCode="0.00%">
                  <c:v>3.1609289287303367E-2</c:v>
                </c:pt>
                <c:pt idx="472" formatCode="0.00%">
                  <c:v>3.0094514049163391E-2</c:v>
                </c:pt>
                <c:pt idx="473" formatCode="0.00%">
                  <c:v>1.841992561820666E-2</c:v>
                </c:pt>
                <c:pt idx="474" formatCode="0.00%">
                  <c:v>1.0332953555511212E-2</c:v>
                </c:pt>
                <c:pt idx="475" formatCode="0.00%">
                  <c:v>1.9444016936929143E-2</c:v>
                </c:pt>
                <c:pt idx="476" formatCode="0.00%">
                  <c:v>2.0462315246649161E-2</c:v>
                </c:pt>
                <c:pt idx="477" formatCode="0.00%">
                  <c:v>2.6739099428584202E-2</c:v>
                </c:pt>
                <c:pt idx="478" formatCode="0.00%">
                  <c:v>2.8298281568645244E-2</c:v>
                </c:pt>
                <c:pt idx="479" formatCode="0.00%">
                  <c:v>3.3655475914415769E-2</c:v>
                </c:pt>
                <c:pt idx="480" formatCode="0.00%">
                  <c:v>4.2181369979795227E-2</c:v>
                </c:pt>
                <c:pt idx="481" formatCode="0.00%">
                  <c:v>4.0259105056892924E-2</c:v>
                </c:pt>
                <c:pt idx="482" formatCode="0.00%">
                  <c:v>3.7472338658414824E-2</c:v>
                </c:pt>
                <c:pt idx="483" formatCode="0.00%">
                  <c:v>3.1291307174923885E-2</c:v>
                </c:pt>
                <c:pt idx="484" formatCode="0.00%">
                  <c:v>1.9984769740644653E-2</c:v>
                </c:pt>
                <c:pt idx="485" formatCode="0.00%">
                  <c:v>1.6850991855254842E-2</c:v>
                </c:pt>
                <c:pt idx="486" formatCode="0.00%">
                  <c:v>4.4139941608295442E-3</c:v>
                </c:pt>
                <c:pt idx="487" formatCode="0.00%">
                  <c:v>2.4428927586230709E-3</c:v>
                </c:pt>
                <c:pt idx="488" formatCode="0.00%">
                  <c:v>3.6073619861276339E-3</c:v>
                </c:pt>
                <c:pt idx="489" formatCode="0.00%">
                  <c:v>5.0541999208541764E-3</c:v>
                </c:pt>
                <c:pt idx="490" formatCode="0.00%">
                  <c:v>9.8762853056556452E-3</c:v>
                </c:pt>
                <c:pt idx="491" formatCode="0.00%">
                  <c:v>8.2142797513695825E-3</c:v>
                </c:pt>
                <c:pt idx="492" formatCode="0.00%">
                  <c:v>1.5721392015447228E-2</c:v>
                </c:pt>
                <c:pt idx="493" formatCode="0.00%">
                  <c:v>1.3626001858858035E-2</c:v>
                </c:pt>
                <c:pt idx="494" formatCode="0.00%">
                  <c:v>2.7459655716512214E-2</c:v>
                </c:pt>
                <c:pt idx="495" formatCode="0.00%">
                  <c:v>1.080184060695792E-2</c:v>
                </c:pt>
                <c:pt idx="496" formatCode="0.00%">
                  <c:v>1.733689375715489E-2</c:v>
                </c:pt>
                <c:pt idx="497" formatCode="0.00%">
                  <c:v>1.894053617731601E-2</c:v>
                </c:pt>
                <c:pt idx="498" formatCode="0.00%">
                  <c:v>9.6602574428680948E-3</c:v>
                </c:pt>
                <c:pt idx="499" formatCode="0.00%">
                  <c:v>1.3699306556669547E-2</c:v>
                </c:pt>
                <c:pt idx="500" formatCode="0.00%">
                  <c:v>4.9034115906091266E-3</c:v>
                </c:pt>
                <c:pt idx="501" formatCode="0.00%">
                  <c:v>1.2370114083758757E-2</c:v>
                </c:pt>
                <c:pt idx="502" formatCode="0.00%">
                  <c:v>1.1083013071445581E-2</c:v>
                </c:pt>
                <c:pt idx="503" formatCode="0.00%">
                  <c:v>1.6071007776294086E-2</c:v>
                </c:pt>
                <c:pt idx="504" formatCode="0.00%">
                  <c:v>1.7540047813867636E-2</c:v>
                </c:pt>
                <c:pt idx="505" formatCode="0.00%">
                  <c:v>2.0177620929130897E-2</c:v>
                </c:pt>
                <c:pt idx="506" formatCode="0.00%">
                  <c:v>1.9563311251335893E-2</c:v>
                </c:pt>
                <c:pt idx="507" formatCode="0.00%">
                  <c:v>2.87856544907245E-2</c:v>
                </c:pt>
                <c:pt idx="508" formatCode="0.00%">
                  <c:v>1.9980194000950635E-2</c:v>
                </c:pt>
                <c:pt idx="509" formatCode="0.00%">
                  <c:v>2.324633940264182E-2</c:v>
                </c:pt>
                <c:pt idx="510" formatCode="0.00%">
                  <c:v>2.6057257523801391E-2</c:v>
                </c:pt>
                <c:pt idx="511" formatCode="0.00%">
                  <c:v>1.7982962973854995E-2</c:v>
                </c:pt>
                <c:pt idx="512" formatCode="0.00%">
                  <c:v>1.6225110800800097E-2</c:v>
                </c:pt>
                <c:pt idx="513" formatCode="0.00%">
                  <c:v>1.1856559771612117E-2</c:v>
                </c:pt>
                <c:pt idx="514" formatCode="0.00%">
                  <c:v>1.4334485626132753E-2</c:v>
                </c:pt>
                <c:pt idx="515" formatCode="0.00%">
                  <c:v>1.4265205238633012E-2</c:v>
                </c:pt>
                <c:pt idx="516" formatCode="0.00%">
                  <c:v>1.8641986712631016E-2</c:v>
                </c:pt>
                <c:pt idx="517" formatCode="0.00%">
                  <c:v>1.3812000453429313E-2</c:v>
                </c:pt>
                <c:pt idx="518" formatCode="0.00%">
                  <c:v>1.9911930895955263E-2</c:v>
                </c:pt>
                <c:pt idx="519" formatCode="0.00%">
                  <c:v>2.1497603738935871E-2</c:v>
                </c:pt>
                <c:pt idx="520" formatCode="0.00%">
                  <c:v>2.9106882145041452E-2</c:v>
                </c:pt>
                <c:pt idx="521" formatCode="0.00%">
                  <c:v>2.3619969754384528E-2</c:v>
                </c:pt>
                <c:pt idx="522" formatCode="0.00%">
                  <c:v>3.0176534868329923E-2</c:v>
                </c:pt>
                <c:pt idx="523" formatCode="0.00%">
                  <c:v>3.2215188082703329E-2</c:v>
                </c:pt>
                <c:pt idx="524" formatCode="0.00%">
                  <c:v>2.545456057243406E-2</c:v>
                </c:pt>
                <c:pt idx="525" formatCode="0.00%">
                  <c:v>2.3563036767729761E-2</c:v>
                </c:pt>
                <c:pt idx="526" formatCode="0.00%">
                  <c:v>8.7580249857346307E-3</c:v>
                </c:pt>
                <c:pt idx="527" formatCode="0.00%">
                  <c:v>1.8751001815234584E-2</c:v>
                </c:pt>
                <c:pt idx="528" formatCode="0.00%">
                  <c:v>1.5698932365409507E-2</c:v>
                </c:pt>
                <c:pt idx="529" formatCode="0.00%">
                  <c:v>2.8730029622257944E-2</c:v>
                </c:pt>
                <c:pt idx="530" formatCode="0.00%">
                  <c:v>2.364992821865762E-2</c:v>
                </c:pt>
                <c:pt idx="531" formatCode="0.00%">
                  <c:v>2.6181927719064968E-2</c:v>
                </c:pt>
                <c:pt idx="532" formatCode="0.00%">
                  <c:v>2.7902546409403955E-2</c:v>
                </c:pt>
                <c:pt idx="533" formatCode="0.00%">
                  <c:v>2.2272312925924301E-2</c:v>
                </c:pt>
                <c:pt idx="534" formatCode="0.00%">
                  <c:v>4.1380154494243843E-2</c:v>
                </c:pt>
                <c:pt idx="535" formatCode="0.00%">
                  <c:v>2.9541813338678519E-2</c:v>
                </c:pt>
                <c:pt idx="536" formatCode="0.00%">
                  <c:v>3.8462780650456017E-2</c:v>
                </c:pt>
                <c:pt idx="537" formatCode="0.00%">
                  <c:v>3.9608292127646931E-2</c:v>
                </c:pt>
                <c:pt idx="538" formatCode="0.00%">
                  <c:v>2.1723745115900847E-2</c:v>
                </c:pt>
                <c:pt idx="539" formatCode="0.00%">
                  <c:v>2.6310103362558766E-2</c:v>
                </c:pt>
                <c:pt idx="540" formatCode="0.00%">
                  <c:v>2.7658114188975125E-2</c:v>
                </c:pt>
                <c:pt idx="541" formatCode="0.00%">
                  <c:v>2.421387210296308E-2</c:v>
                </c:pt>
                <c:pt idx="542" formatCode="0.00%">
                  <c:v>2.7884990090712825E-2</c:v>
                </c:pt>
                <c:pt idx="543" formatCode="0.00%">
                  <c:v>2.7648406994339042E-2</c:v>
                </c:pt>
                <c:pt idx="544" formatCode="0.00%">
                  <c:v>3.059360457536214E-2</c:v>
                </c:pt>
                <c:pt idx="545" formatCode="0.00%">
                  <c:v>2.8791281940092891E-2</c:v>
                </c:pt>
                <c:pt idx="546" formatCode="0.00%">
                  <c:v>2.8337429271228686E-2</c:v>
                </c:pt>
                <c:pt idx="547" formatCode="0.00%">
                  <c:v>2.1968274327053578E-2</c:v>
                </c:pt>
                <c:pt idx="548" formatCode="0.00%">
                  <c:v>2.2114632589129633E-2</c:v>
                </c:pt>
                <c:pt idx="549" formatCode="0.00%">
                  <c:v>3.3075612136270673E-2</c:v>
                </c:pt>
                <c:pt idx="550" formatCode="0.00%">
                  <c:v>3.4714769727010326E-2</c:v>
                </c:pt>
                <c:pt idx="551" formatCode="0.00%">
                  <c:v>3.2873266488296811E-2</c:v>
                </c:pt>
                <c:pt idx="552" formatCode="0.00%">
                  <c:v>2.5948590637535376E-2</c:v>
                </c:pt>
                <c:pt idx="553" formatCode="0.00%">
                  <c:v>3.0538073962908457E-2</c:v>
                </c:pt>
                <c:pt idx="554" formatCode="0.00%">
                  <c:v>2.5781413570688399E-2</c:v>
                </c:pt>
                <c:pt idx="555" formatCode="0.00%">
                  <c:v>3.0301234526971865E-2</c:v>
                </c:pt>
                <c:pt idx="556" formatCode="0.00%">
                  <c:v>2.4868054090493596E-2</c:v>
                </c:pt>
                <c:pt idx="557" formatCode="0.00%">
                  <c:v>2.3731981377478218E-2</c:v>
                </c:pt>
                <c:pt idx="558" formatCode="0.00%">
                  <c:v>2.5740106646980912E-2</c:v>
                </c:pt>
                <c:pt idx="559" formatCode="0.00%">
                  <c:v>2.9972298968421147E-2</c:v>
                </c:pt>
                <c:pt idx="560" formatCode="0.00%">
                  <c:v>2.6415846639387223E-2</c:v>
                </c:pt>
                <c:pt idx="561" formatCode="0.00%">
                  <c:v>2.6316113760623171E-2</c:v>
                </c:pt>
                <c:pt idx="562" formatCode="0.00%">
                  <c:v>3.289797388410487E-2</c:v>
                </c:pt>
                <c:pt idx="563" formatCode="0.00%">
                  <c:v>2.8831191775330067E-2</c:v>
                </c:pt>
                <c:pt idx="564" formatCode="0.00%">
                  <c:v>2.6299802336365426E-2</c:v>
                </c:pt>
                <c:pt idx="565" formatCode="0.00%">
                  <c:v>2.0840717401633051E-2</c:v>
                </c:pt>
                <c:pt idx="566" formatCode="0.00%">
                  <c:v>2.5990706497184705E-2</c:v>
                </c:pt>
                <c:pt idx="567" formatCode="0.00%">
                  <c:v>1.9900445391860571E-2</c:v>
                </c:pt>
                <c:pt idx="568" formatCode="0.00%">
                  <c:v>3.5190119735769076E-2</c:v>
                </c:pt>
                <c:pt idx="569" formatCode="0.00%">
                  <c:v>2.7692261758636934E-2</c:v>
                </c:pt>
                <c:pt idx="570" formatCode="0.00%">
                  <c:v>2.738652966364857E-2</c:v>
                </c:pt>
                <c:pt idx="571" formatCode="0.00%">
                  <c:v>3.2178641576822958E-2</c:v>
                </c:pt>
                <c:pt idx="572" formatCode="0.00%">
                  <c:v>3.0564783613741306E-2</c:v>
                </c:pt>
                <c:pt idx="573" formatCode="0.00%">
                  <c:v>3.327647091880731E-2</c:v>
                </c:pt>
                <c:pt idx="574" formatCode="0.00%">
                  <c:v>3.6192086212099808E-2</c:v>
                </c:pt>
                <c:pt idx="575" formatCode="0.00%">
                  <c:v>4.5636751263383638E-2</c:v>
                </c:pt>
              </c:numCache>
            </c:numRef>
          </c:val>
          <c:smooth val="0"/>
          <c:extLst>
            <c:ext xmlns:c16="http://schemas.microsoft.com/office/drawing/2014/chart" uri="{C3380CC4-5D6E-409C-BE32-E72D297353CC}">
              <c16:uniqueId val="{00000001-D5C8-47D8-9DE4-35D24C57813F}"/>
            </c:ext>
          </c:extLst>
        </c:ser>
        <c:dLbls>
          <c:showLegendKey val="0"/>
          <c:showVal val="0"/>
          <c:showCatName val="0"/>
          <c:showSerName val="0"/>
          <c:showPercent val="0"/>
          <c:showBubbleSize val="0"/>
        </c:dLbls>
        <c:marker val="1"/>
        <c:smooth val="0"/>
        <c:axId val="1180200591"/>
        <c:axId val="1180202671"/>
      </c:lineChart>
      <c:dateAx>
        <c:axId val="913547983"/>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13550895"/>
        <c:crosses val="autoZero"/>
        <c:auto val="1"/>
        <c:lblOffset val="100"/>
        <c:baseTimeUnit val="days"/>
      </c:dateAx>
      <c:valAx>
        <c:axId val="9135508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13547983"/>
        <c:crosses val="autoZero"/>
        <c:crossBetween val="between"/>
      </c:valAx>
      <c:valAx>
        <c:axId val="1180202671"/>
        <c:scaling>
          <c:orientation val="minMax"/>
          <c:max val="8.500000000000002E-2"/>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80200591"/>
        <c:crosses val="max"/>
        <c:crossBetween val="between"/>
      </c:valAx>
      <c:dateAx>
        <c:axId val="1180200591"/>
        <c:scaling>
          <c:orientation val="minMax"/>
        </c:scaling>
        <c:delete val="1"/>
        <c:axPos val="b"/>
        <c:numFmt formatCode="m/d/yyyy" sourceLinked="1"/>
        <c:majorTickMark val="out"/>
        <c:minorTickMark val="none"/>
        <c:tickLblPos val="nextTo"/>
        <c:crossAx val="1180202671"/>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Aylık TL Kredi Flowu(USD Bazında ) + Aylık USD</a:t>
            </a:r>
            <a:r>
              <a:rPr lang="tr-TR"/>
              <a:t> Kredi</a:t>
            </a:r>
            <a:r>
              <a:rPr lang="en-US"/>
              <a:t> Flowu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Credit!$M$1</c:f>
              <c:strCache>
                <c:ptCount val="1"/>
                <c:pt idx="0">
                  <c:v>Aylık TL Kredi Flowu(USD Bazında ) + Aylık USD Flowu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Credit!$B$2:$B$577</c:f>
              <c:numCache>
                <c:formatCode>m/d/yyyy</c:formatCode>
                <c:ptCount val="576"/>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numCache>
            </c:numRef>
          </c:cat>
          <c:val>
            <c:numRef>
              <c:f>Credit!$M$2:$M$578</c:f>
              <c:numCache>
                <c:formatCode>#,##0.00</c:formatCode>
                <c:ptCount val="577"/>
                <c:pt idx="4">
                  <c:v>-4227.6094425875954</c:v>
                </c:pt>
                <c:pt idx="5">
                  <c:v>2988.6788605676893</c:v>
                </c:pt>
                <c:pt idx="6">
                  <c:v>4951.9529827994829</c:v>
                </c:pt>
                <c:pt idx="7">
                  <c:v>6820.146499995978</c:v>
                </c:pt>
                <c:pt idx="8">
                  <c:v>8555.97717587238</c:v>
                </c:pt>
                <c:pt idx="9">
                  <c:v>7936.0880175451166</c:v>
                </c:pt>
                <c:pt idx="10">
                  <c:v>6440.6915164918582</c:v>
                </c:pt>
                <c:pt idx="11">
                  <c:v>3421.231297468109</c:v>
                </c:pt>
                <c:pt idx="12">
                  <c:v>4635.493132810604</c:v>
                </c:pt>
                <c:pt idx="13">
                  <c:v>5559.5631509951081</c:v>
                </c:pt>
                <c:pt idx="14">
                  <c:v>7703.498867059905</c:v>
                </c:pt>
                <c:pt idx="15">
                  <c:v>8834.4676305804915</c:v>
                </c:pt>
                <c:pt idx="16">
                  <c:v>8428.3498366140811</c:v>
                </c:pt>
                <c:pt idx="17">
                  <c:v>5153.4253021876038</c:v>
                </c:pt>
                <c:pt idx="18">
                  <c:v>9256.973568806301</c:v>
                </c:pt>
                <c:pt idx="19">
                  <c:v>7275.6711499966386</c:v>
                </c:pt>
                <c:pt idx="20">
                  <c:v>10621.563859627022</c:v>
                </c:pt>
                <c:pt idx="21">
                  <c:v>7073.1347295536125</c:v>
                </c:pt>
                <c:pt idx="22">
                  <c:v>5173.1597198879317</c:v>
                </c:pt>
                <c:pt idx="23">
                  <c:v>8427.8962455053279</c:v>
                </c:pt>
                <c:pt idx="24">
                  <c:v>7311.3035815038647</c:v>
                </c:pt>
                <c:pt idx="25">
                  <c:v>9794.5053485318931</c:v>
                </c:pt>
                <c:pt idx="26">
                  <c:v>8621.8283307844704</c:v>
                </c:pt>
                <c:pt idx="27">
                  <c:v>5047.7403451255923</c:v>
                </c:pt>
                <c:pt idx="28">
                  <c:v>3351.873848085952</c:v>
                </c:pt>
                <c:pt idx="29">
                  <c:v>1408.4805205757038</c:v>
                </c:pt>
                <c:pt idx="30">
                  <c:v>-330.31125105172993</c:v>
                </c:pt>
                <c:pt idx="31">
                  <c:v>7795.126759752432</c:v>
                </c:pt>
                <c:pt idx="32">
                  <c:v>1758.0877024069978</c:v>
                </c:pt>
                <c:pt idx="33">
                  <c:v>6130.6403655627628</c:v>
                </c:pt>
                <c:pt idx="34">
                  <c:v>5790.1029009751283</c:v>
                </c:pt>
                <c:pt idx="35">
                  <c:v>683.84742564860733</c:v>
                </c:pt>
                <c:pt idx="36">
                  <c:v>4390.8050297055888</c:v>
                </c:pt>
                <c:pt idx="37">
                  <c:v>4427.8617457480941</c:v>
                </c:pt>
                <c:pt idx="38">
                  <c:v>4580.8226788729899</c:v>
                </c:pt>
                <c:pt idx="39">
                  <c:v>-42.908545620311088</c:v>
                </c:pt>
                <c:pt idx="40">
                  <c:v>1331.1519288057357</c:v>
                </c:pt>
                <c:pt idx="41">
                  <c:v>113.7867395625795</c:v>
                </c:pt>
                <c:pt idx="42">
                  <c:v>198.64494781510933</c:v>
                </c:pt>
                <c:pt idx="43">
                  <c:v>1443.0950842701507</c:v>
                </c:pt>
                <c:pt idx="44">
                  <c:v>3743.8340397164889</c:v>
                </c:pt>
                <c:pt idx="45">
                  <c:v>-831.57600660678429</c:v>
                </c:pt>
                <c:pt idx="46">
                  <c:v>-894.17637312566922</c:v>
                </c:pt>
                <c:pt idx="47">
                  <c:v>-373.44922630141605</c:v>
                </c:pt>
                <c:pt idx="48">
                  <c:v>260.97353589483873</c:v>
                </c:pt>
                <c:pt idx="49">
                  <c:v>3292.5953394834105</c:v>
                </c:pt>
                <c:pt idx="50">
                  <c:v>5117.6628872677084</c:v>
                </c:pt>
                <c:pt idx="51">
                  <c:v>5409.8388729674007</c:v>
                </c:pt>
                <c:pt idx="52">
                  <c:v>4091.1102851253763</c:v>
                </c:pt>
                <c:pt idx="53">
                  <c:v>6138.1395476575026</c:v>
                </c:pt>
                <c:pt idx="54">
                  <c:v>74.690816926042572</c:v>
                </c:pt>
                <c:pt idx="55">
                  <c:v>3582.6041454018573</c:v>
                </c:pt>
                <c:pt idx="56">
                  <c:v>-29.918186818303525</c:v>
                </c:pt>
                <c:pt idx="57">
                  <c:v>1102.384571765996</c:v>
                </c:pt>
                <c:pt idx="58">
                  <c:v>6528.0528665532711</c:v>
                </c:pt>
                <c:pt idx="59">
                  <c:v>5547.138489802006</c:v>
                </c:pt>
                <c:pt idx="60">
                  <c:v>6627.8439776820251</c:v>
                </c:pt>
                <c:pt idx="61">
                  <c:v>5551.4495451297571</c:v>
                </c:pt>
                <c:pt idx="62">
                  <c:v>1601.6982199924423</c:v>
                </c:pt>
                <c:pt idx="63">
                  <c:v>1906.6671726934628</c:v>
                </c:pt>
                <c:pt idx="64">
                  <c:v>3644.4175444393395</c:v>
                </c:pt>
                <c:pt idx="65">
                  <c:v>1632.6709316404908</c:v>
                </c:pt>
                <c:pt idx="66">
                  <c:v>7965.7432953364714</c:v>
                </c:pt>
                <c:pt idx="67">
                  <c:v>5390.4246045693835</c:v>
                </c:pt>
                <c:pt idx="68">
                  <c:v>6548.0282788150489</c:v>
                </c:pt>
                <c:pt idx="69">
                  <c:v>4969.1255117597557</c:v>
                </c:pt>
                <c:pt idx="70">
                  <c:v>4476.1721153296348</c:v>
                </c:pt>
                <c:pt idx="71">
                  <c:v>5692.2848247978427</c:v>
                </c:pt>
                <c:pt idx="72">
                  <c:v>4009.8839044469573</c:v>
                </c:pt>
                <c:pt idx="73">
                  <c:v>4726.2897478216182</c:v>
                </c:pt>
                <c:pt idx="74">
                  <c:v>4876.7528915413677</c:v>
                </c:pt>
                <c:pt idx="75">
                  <c:v>3306.4607029304834</c:v>
                </c:pt>
                <c:pt idx="76">
                  <c:v>4910.975685734029</c:v>
                </c:pt>
                <c:pt idx="77">
                  <c:v>5500.1656590744806</c:v>
                </c:pt>
                <c:pt idx="78">
                  <c:v>2717.4851528808485</c:v>
                </c:pt>
                <c:pt idx="79">
                  <c:v>7517.662481026664</c:v>
                </c:pt>
                <c:pt idx="80">
                  <c:v>2980.5458195890751</c:v>
                </c:pt>
                <c:pt idx="81">
                  <c:v>2703.5442505616384</c:v>
                </c:pt>
                <c:pt idx="82">
                  <c:v>1487.2001918260685</c:v>
                </c:pt>
                <c:pt idx="83">
                  <c:v>-691.47946477418611</c:v>
                </c:pt>
                <c:pt idx="84">
                  <c:v>1321.8480400723959</c:v>
                </c:pt>
                <c:pt idx="85">
                  <c:v>2667.3238015787219</c:v>
                </c:pt>
                <c:pt idx="86">
                  <c:v>4716.3069460265706</c:v>
                </c:pt>
                <c:pt idx="87">
                  <c:v>5781.3068639744979</c:v>
                </c:pt>
                <c:pt idx="88">
                  <c:v>4181.2458202490488</c:v>
                </c:pt>
                <c:pt idx="89">
                  <c:v>4794.4259430058355</c:v>
                </c:pt>
                <c:pt idx="90">
                  <c:v>2511.8840679789423</c:v>
                </c:pt>
                <c:pt idx="91">
                  <c:v>-2492.3662805199551</c:v>
                </c:pt>
                <c:pt idx="92">
                  <c:v>5230.5106904405966</c:v>
                </c:pt>
                <c:pt idx="93">
                  <c:v>1581.2309896829338</c:v>
                </c:pt>
                <c:pt idx="94">
                  <c:v>2652.1523875257453</c:v>
                </c:pt>
                <c:pt idx="95">
                  <c:v>3993.2135498727271</c:v>
                </c:pt>
                <c:pt idx="96">
                  <c:v>1056.5884269755504</c:v>
                </c:pt>
                <c:pt idx="97">
                  <c:v>4061.7820232819504</c:v>
                </c:pt>
                <c:pt idx="98">
                  <c:v>3495.272471706694</c:v>
                </c:pt>
                <c:pt idx="99">
                  <c:v>3095.8162085056733</c:v>
                </c:pt>
                <c:pt idx="100">
                  <c:v>1461.7632516182412</c:v>
                </c:pt>
                <c:pt idx="101">
                  <c:v>2555.3750997935294</c:v>
                </c:pt>
                <c:pt idx="102">
                  <c:v>3573.6355513308108</c:v>
                </c:pt>
                <c:pt idx="103">
                  <c:v>4782.0684138715333</c:v>
                </c:pt>
                <c:pt idx="104">
                  <c:v>4157.4638501952404</c:v>
                </c:pt>
                <c:pt idx="105">
                  <c:v>4449.2628853786491</c:v>
                </c:pt>
                <c:pt idx="106">
                  <c:v>2841.9768593013982</c:v>
                </c:pt>
                <c:pt idx="107">
                  <c:v>5701.3694425911672</c:v>
                </c:pt>
                <c:pt idx="108">
                  <c:v>6367.2429430334496</c:v>
                </c:pt>
                <c:pt idx="109">
                  <c:v>6850.1480599923316</c:v>
                </c:pt>
                <c:pt idx="110">
                  <c:v>7359.5165442661046</c:v>
                </c:pt>
                <c:pt idx="111">
                  <c:v>4428.4588933723471</c:v>
                </c:pt>
                <c:pt idx="112">
                  <c:v>5193.5675389704866</c:v>
                </c:pt>
                <c:pt idx="113">
                  <c:v>779.10942893447509</c:v>
                </c:pt>
                <c:pt idx="114">
                  <c:v>1357.0154993317901</c:v>
                </c:pt>
                <c:pt idx="115">
                  <c:v>3091.5376783877787</c:v>
                </c:pt>
                <c:pt idx="116">
                  <c:v>3451.0940277409104</c:v>
                </c:pt>
                <c:pt idx="117">
                  <c:v>7987.2938510294398</c:v>
                </c:pt>
                <c:pt idx="118">
                  <c:v>12748.080145338134</c:v>
                </c:pt>
                <c:pt idx="119">
                  <c:v>11987.805774547905</c:v>
                </c:pt>
                <c:pt idx="120">
                  <c:v>14437.735101904527</c:v>
                </c:pt>
                <c:pt idx="121">
                  <c:v>12087.151711041077</c:v>
                </c:pt>
                <c:pt idx="122">
                  <c:v>11526.218091920833</c:v>
                </c:pt>
                <c:pt idx="123">
                  <c:v>11895.633647699851</c:v>
                </c:pt>
                <c:pt idx="124">
                  <c:v>8874.0866126620895</c:v>
                </c:pt>
                <c:pt idx="125">
                  <c:v>10866.580980927349</c:v>
                </c:pt>
                <c:pt idx="126">
                  <c:v>10007.275769226409</c:v>
                </c:pt>
                <c:pt idx="127">
                  <c:v>9151.9543993149164</c:v>
                </c:pt>
                <c:pt idx="128">
                  <c:v>9043.9189368173866</c:v>
                </c:pt>
                <c:pt idx="129">
                  <c:v>8239.4214327235823</c:v>
                </c:pt>
                <c:pt idx="130">
                  <c:v>5576.948305118045</c:v>
                </c:pt>
                <c:pt idx="131">
                  <c:v>8797.8383192298643</c:v>
                </c:pt>
                <c:pt idx="132">
                  <c:v>5949.9767989141483</c:v>
                </c:pt>
                <c:pt idx="133">
                  <c:v>5667.9893752328162</c:v>
                </c:pt>
                <c:pt idx="134">
                  <c:v>5757.3730059993231</c:v>
                </c:pt>
                <c:pt idx="135">
                  <c:v>5297.4943478457681</c:v>
                </c:pt>
                <c:pt idx="136">
                  <c:v>7733.8053156793731</c:v>
                </c:pt>
                <c:pt idx="137">
                  <c:v>8702.2670757347259</c:v>
                </c:pt>
                <c:pt idx="138">
                  <c:v>7913.533132634705</c:v>
                </c:pt>
                <c:pt idx="139">
                  <c:v>8236.351618002378</c:v>
                </c:pt>
                <c:pt idx="140">
                  <c:v>7414.9151558063677</c:v>
                </c:pt>
                <c:pt idx="141">
                  <c:v>3893.6855289563446</c:v>
                </c:pt>
                <c:pt idx="142">
                  <c:v>5222.294703669133</c:v>
                </c:pt>
                <c:pt idx="143">
                  <c:v>2005.206606344997</c:v>
                </c:pt>
                <c:pt idx="144">
                  <c:v>5362.1378255405843</c:v>
                </c:pt>
                <c:pt idx="145">
                  <c:v>4482.4629570945926</c:v>
                </c:pt>
                <c:pt idx="146">
                  <c:v>4936.5128792261448</c:v>
                </c:pt>
                <c:pt idx="147">
                  <c:v>3828.5626398988597</c:v>
                </c:pt>
                <c:pt idx="148">
                  <c:v>2765.5387869791334</c:v>
                </c:pt>
                <c:pt idx="149">
                  <c:v>3095.4584860998293</c:v>
                </c:pt>
                <c:pt idx="150">
                  <c:v>2739.0681914540783</c:v>
                </c:pt>
                <c:pt idx="151">
                  <c:v>6151.0078226663099</c:v>
                </c:pt>
                <c:pt idx="152">
                  <c:v>5646.1268137948591</c:v>
                </c:pt>
                <c:pt idx="153">
                  <c:v>8624.7057800647581</c:v>
                </c:pt>
                <c:pt idx="154">
                  <c:v>6439.9524125575299</c:v>
                </c:pt>
                <c:pt idx="155">
                  <c:v>6295.6394578281424</c:v>
                </c:pt>
                <c:pt idx="156">
                  <c:v>4659.638863920145</c:v>
                </c:pt>
                <c:pt idx="157">
                  <c:v>5680.3134608212686</c:v>
                </c:pt>
                <c:pt idx="158">
                  <c:v>5273.1153331573951</c:v>
                </c:pt>
                <c:pt idx="159">
                  <c:v>4034.0340328939342</c:v>
                </c:pt>
                <c:pt idx="160">
                  <c:v>4838.572742538563</c:v>
                </c:pt>
                <c:pt idx="161">
                  <c:v>6507.0312907944926</c:v>
                </c:pt>
                <c:pt idx="162">
                  <c:v>5306.7633054508487</c:v>
                </c:pt>
                <c:pt idx="163">
                  <c:v>3826.3256047743189</c:v>
                </c:pt>
                <c:pt idx="164">
                  <c:v>7193.9062962181497</c:v>
                </c:pt>
                <c:pt idx="165">
                  <c:v>2294.5080868285654</c:v>
                </c:pt>
                <c:pt idx="166">
                  <c:v>6026.5033000254525</c:v>
                </c:pt>
                <c:pt idx="167">
                  <c:v>7476.0290516010973</c:v>
                </c:pt>
                <c:pt idx="168">
                  <c:v>4482.2814446672264</c:v>
                </c:pt>
                <c:pt idx="169">
                  <c:v>5968.6314647714962</c:v>
                </c:pt>
                <c:pt idx="170">
                  <c:v>6522.6310740617564</c:v>
                </c:pt>
                <c:pt idx="171">
                  <c:v>6552.0997857444099</c:v>
                </c:pt>
                <c:pt idx="172">
                  <c:v>8005.7395032163968</c:v>
                </c:pt>
                <c:pt idx="173">
                  <c:v>6486.4444864370525</c:v>
                </c:pt>
                <c:pt idx="174">
                  <c:v>5867.507975396903</c:v>
                </c:pt>
                <c:pt idx="175">
                  <c:v>2807.4373068129498</c:v>
                </c:pt>
                <c:pt idx="176">
                  <c:v>2397.5962722987297</c:v>
                </c:pt>
                <c:pt idx="177">
                  <c:v>2908.4471112917427</c:v>
                </c:pt>
                <c:pt idx="178">
                  <c:v>2433.2936794960287</c:v>
                </c:pt>
                <c:pt idx="179">
                  <c:v>4513.1741491201738</c:v>
                </c:pt>
                <c:pt idx="180">
                  <c:v>4268.9301625796033</c:v>
                </c:pt>
                <c:pt idx="181">
                  <c:v>3510.0558648762781</c:v>
                </c:pt>
                <c:pt idx="182">
                  <c:v>1352.2625113241311</c:v>
                </c:pt>
                <c:pt idx="183">
                  <c:v>879.04074659647426</c:v>
                </c:pt>
                <c:pt idx="184">
                  <c:v>-723.40848143236144</c:v>
                </c:pt>
                <c:pt idx="185">
                  <c:v>-186.6547041277372</c:v>
                </c:pt>
                <c:pt idx="186">
                  <c:v>-120.60224583984655</c:v>
                </c:pt>
                <c:pt idx="187">
                  <c:v>1455.0748747883567</c:v>
                </c:pt>
                <c:pt idx="188">
                  <c:v>-746.20781273762498</c:v>
                </c:pt>
                <c:pt idx="189">
                  <c:v>120.96577338852126</c:v>
                </c:pt>
                <c:pt idx="190">
                  <c:v>1494.0905166590405</c:v>
                </c:pt>
                <c:pt idx="191">
                  <c:v>-775.32436495115235</c:v>
                </c:pt>
                <c:pt idx="192">
                  <c:v>1181.8109808510947</c:v>
                </c:pt>
                <c:pt idx="193">
                  <c:v>-994.37803479210652</c:v>
                </c:pt>
                <c:pt idx="194">
                  <c:v>-2630.1863305991228</c:v>
                </c:pt>
                <c:pt idx="195">
                  <c:v>-2858.4562241347389</c:v>
                </c:pt>
                <c:pt idx="196">
                  <c:v>-4844.3918952032054</c:v>
                </c:pt>
                <c:pt idx="197">
                  <c:v>-5836.9589086301121</c:v>
                </c:pt>
                <c:pt idx="198">
                  <c:v>-5807.3430636106677</c:v>
                </c:pt>
                <c:pt idx="199">
                  <c:v>-7680.7544895845649</c:v>
                </c:pt>
                <c:pt idx="200">
                  <c:v>-6849.8258142065315</c:v>
                </c:pt>
                <c:pt idx="201">
                  <c:v>-6034.1181638630114</c:v>
                </c:pt>
                <c:pt idx="202">
                  <c:v>-6500.4691076073268</c:v>
                </c:pt>
                <c:pt idx="203">
                  <c:v>-3552.6574476149444</c:v>
                </c:pt>
                <c:pt idx="204">
                  <c:v>-3819.2270433331032</c:v>
                </c:pt>
                <c:pt idx="205">
                  <c:v>-1992.2082537778897</c:v>
                </c:pt>
                <c:pt idx="206">
                  <c:v>-2601.7081722331764</c:v>
                </c:pt>
                <c:pt idx="207">
                  <c:v>-3212.3403651291128</c:v>
                </c:pt>
                <c:pt idx="208">
                  <c:v>-2218.4752702240212</c:v>
                </c:pt>
                <c:pt idx="209">
                  <c:v>-1355.4901131292008</c:v>
                </c:pt>
                <c:pt idx="210">
                  <c:v>-2427.7147739048619</c:v>
                </c:pt>
                <c:pt idx="211">
                  <c:v>-1068.9902849692312</c:v>
                </c:pt>
                <c:pt idx="212">
                  <c:v>-2692.1640966039577</c:v>
                </c:pt>
                <c:pt idx="213">
                  <c:v>-3735.1853034756336</c:v>
                </c:pt>
                <c:pt idx="214">
                  <c:v>1260.389762064108</c:v>
                </c:pt>
                <c:pt idx="215">
                  <c:v>464.75262203415446</c:v>
                </c:pt>
                <c:pt idx="216">
                  <c:v>3097.3631532815175</c:v>
                </c:pt>
                <c:pt idx="217">
                  <c:v>4143.0671007424298</c:v>
                </c:pt>
                <c:pt idx="218">
                  <c:v>3527.2645717138857</c:v>
                </c:pt>
                <c:pt idx="219">
                  <c:v>2928.7109525659334</c:v>
                </c:pt>
                <c:pt idx="220">
                  <c:v>5066.0218561982765</c:v>
                </c:pt>
                <c:pt idx="221">
                  <c:v>5928.6384506258128</c:v>
                </c:pt>
                <c:pt idx="222">
                  <c:v>8101.7944496111468</c:v>
                </c:pt>
                <c:pt idx="223">
                  <c:v>7729.8641332170901</c:v>
                </c:pt>
                <c:pt idx="224">
                  <c:v>4814.8183210026828</c:v>
                </c:pt>
                <c:pt idx="225">
                  <c:v>1985.2199400797017</c:v>
                </c:pt>
                <c:pt idx="226">
                  <c:v>-1026.3100943783397</c:v>
                </c:pt>
                <c:pt idx="227">
                  <c:v>-2554.3686781415345</c:v>
                </c:pt>
                <c:pt idx="228">
                  <c:v>-1527.9512636910065</c:v>
                </c:pt>
                <c:pt idx="229">
                  <c:v>-583.23188603998994</c:v>
                </c:pt>
                <c:pt idx="230">
                  <c:v>-1467.2022756043959</c:v>
                </c:pt>
                <c:pt idx="231">
                  <c:v>2149.9594031865013</c:v>
                </c:pt>
                <c:pt idx="232">
                  <c:v>-209.551971593952</c:v>
                </c:pt>
                <c:pt idx="233">
                  <c:v>-858.80967521261982</c:v>
                </c:pt>
                <c:pt idx="234">
                  <c:v>-365.3316093885669</c:v>
                </c:pt>
                <c:pt idx="235">
                  <c:v>828.42040920946886</c:v>
                </c:pt>
                <c:pt idx="236">
                  <c:v>633.69462789308932</c:v>
                </c:pt>
                <c:pt idx="237">
                  <c:v>2203.0179218766634</c:v>
                </c:pt>
                <c:pt idx="238">
                  <c:v>717.49966121459647</c:v>
                </c:pt>
                <c:pt idx="239">
                  <c:v>-1168.8502525643453</c:v>
                </c:pt>
                <c:pt idx="240">
                  <c:v>-725.28480280125132</c:v>
                </c:pt>
                <c:pt idx="241">
                  <c:v>-414.90703327167012</c:v>
                </c:pt>
                <c:pt idx="242">
                  <c:v>-438.0718863073605</c:v>
                </c:pt>
                <c:pt idx="243">
                  <c:v>-2268.4598563234595</c:v>
                </c:pt>
                <c:pt idx="244">
                  <c:v>-282.83926475970759</c:v>
                </c:pt>
                <c:pt idx="245">
                  <c:v>-970.98850571969308</c:v>
                </c:pt>
                <c:pt idx="246">
                  <c:v>1365.6244902868016</c:v>
                </c:pt>
                <c:pt idx="247">
                  <c:v>3758.783411807799</c:v>
                </c:pt>
                <c:pt idx="248">
                  <c:v>4613.4225506518951</c:v>
                </c:pt>
                <c:pt idx="249">
                  <c:v>3252.0434923603007</c:v>
                </c:pt>
                <c:pt idx="250">
                  <c:v>3053.5127051714016</c:v>
                </c:pt>
                <c:pt idx="251">
                  <c:v>3530.8722788680261</c:v>
                </c:pt>
                <c:pt idx="252">
                  <c:v>2339.3137461732981</c:v>
                </c:pt>
                <c:pt idx="253">
                  <c:v>3636.7837373628777</c:v>
                </c:pt>
                <c:pt idx="254">
                  <c:v>3006.1347900876845</c:v>
                </c:pt>
                <c:pt idx="255">
                  <c:v>4305.9872993719255</c:v>
                </c:pt>
                <c:pt idx="256">
                  <c:v>3583.5605889033959</c:v>
                </c:pt>
                <c:pt idx="257">
                  <c:v>5138.2986547637074</c:v>
                </c:pt>
                <c:pt idx="258">
                  <c:v>5332.6545027674283</c:v>
                </c:pt>
                <c:pt idx="259">
                  <c:v>3722.9094381927935</c:v>
                </c:pt>
                <c:pt idx="260">
                  <c:v>3294.3316242372907</c:v>
                </c:pt>
                <c:pt idx="261">
                  <c:v>4076.4818011168863</c:v>
                </c:pt>
                <c:pt idx="262">
                  <c:v>2128.935187965817</c:v>
                </c:pt>
                <c:pt idx="263">
                  <c:v>2508.1740505591479</c:v>
                </c:pt>
                <c:pt idx="264">
                  <c:v>3709.8830623262684</c:v>
                </c:pt>
                <c:pt idx="265">
                  <c:v>1374.5165731845059</c:v>
                </c:pt>
                <c:pt idx="266">
                  <c:v>5499.8314069816806</c:v>
                </c:pt>
                <c:pt idx="267">
                  <c:v>4911.2159189442882</c:v>
                </c:pt>
                <c:pt idx="268">
                  <c:v>5186.7311060388565</c:v>
                </c:pt>
                <c:pt idx="269">
                  <c:v>5197.2823293407328</c:v>
                </c:pt>
                <c:pt idx="270">
                  <c:v>7462.733748843053</c:v>
                </c:pt>
                <c:pt idx="271">
                  <c:v>9846.0677343673997</c:v>
                </c:pt>
                <c:pt idx="272">
                  <c:v>9733.1334330567915</c:v>
                </c:pt>
                <c:pt idx="273">
                  <c:v>10125.898396659197</c:v>
                </c:pt>
                <c:pt idx="274">
                  <c:v>9736.7008792748111</c:v>
                </c:pt>
                <c:pt idx="275">
                  <c:v>6110.9597528139766</c:v>
                </c:pt>
                <c:pt idx="276">
                  <c:v>8910.2132986923334</c:v>
                </c:pt>
                <c:pt idx="277">
                  <c:v>12196.884765462539</c:v>
                </c:pt>
                <c:pt idx="278">
                  <c:v>14526.027015648513</c:v>
                </c:pt>
                <c:pt idx="279">
                  <c:v>20553.637042858059</c:v>
                </c:pt>
                <c:pt idx="280">
                  <c:v>20448.013169581594</c:v>
                </c:pt>
                <c:pt idx="281">
                  <c:v>19794.135377400216</c:v>
                </c:pt>
                <c:pt idx="282">
                  <c:v>14526.901760931298</c:v>
                </c:pt>
                <c:pt idx="283">
                  <c:v>11710.863719307166</c:v>
                </c:pt>
                <c:pt idx="284">
                  <c:v>12004.901435387897</c:v>
                </c:pt>
                <c:pt idx="285">
                  <c:v>12003.162257004935</c:v>
                </c:pt>
                <c:pt idx="286">
                  <c:v>11887.625213470907</c:v>
                </c:pt>
                <c:pt idx="287">
                  <c:v>12454.790988316954</c:v>
                </c:pt>
                <c:pt idx="288">
                  <c:v>10132.57041340656</c:v>
                </c:pt>
                <c:pt idx="289">
                  <c:v>9849.1412871536413</c:v>
                </c:pt>
                <c:pt idx="290">
                  <c:v>10680.596938185376</c:v>
                </c:pt>
                <c:pt idx="291">
                  <c:v>11213.039390586458</c:v>
                </c:pt>
                <c:pt idx="292">
                  <c:v>13584.500388409248</c:v>
                </c:pt>
                <c:pt idx="293">
                  <c:v>12470.822864689699</c:v>
                </c:pt>
                <c:pt idx="294">
                  <c:v>11495.455803162618</c:v>
                </c:pt>
                <c:pt idx="295">
                  <c:v>6802.1284349109328</c:v>
                </c:pt>
                <c:pt idx="296">
                  <c:v>5111.4783467206398</c:v>
                </c:pt>
                <c:pt idx="297">
                  <c:v>3068.3470039053864</c:v>
                </c:pt>
                <c:pt idx="298">
                  <c:v>3011.0278392441805</c:v>
                </c:pt>
                <c:pt idx="299">
                  <c:v>3155.2340270642039</c:v>
                </c:pt>
                <c:pt idx="300">
                  <c:v>-114.70512492130638</c:v>
                </c:pt>
                <c:pt idx="301">
                  <c:v>552.44740454454632</c:v>
                </c:pt>
                <c:pt idx="302">
                  <c:v>-41.720349223159019</c:v>
                </c:pt>
                <c:pt idx="303">
                  <c:v>-192.99941003332174</c:v>
                </c:pt>
                <c:pt idx="304">
                  <c:v>2489.9587672888192</c:v>
                </c:pt>
                <c:pt idx="305">
                  <c:v>2356.4100765864032</c:v>
                </c:pt>
                <c:pt idx="306">
                  <c:v>2713.0035030637409</c:v>
                </c:pt>
                <c:pt idx="307">
                  <c:v>4689.3223965741427</c:v>
                </c:pt>
                <c:pt idx="308">
                  <c:v>4228.1995811744609</c:v>
                </c:pt>
                <c:pt idx="309">
                  <c:v>5554.4927076054018</c:v>
                </c:pt>
                <c:pt idx="310">
                  <c:v>6019.3195655015224</c:v>
                </c:pt>
                <c:pt idx="311">
                  <c:v>4117.0166873526096</c:v>
                </c:pt>
                <c:pt idx="312">
                  <c:v>3040.1225086741879</c:v>
                </c:pt>
                <c:pt idx="313">
                  <c:v>1959.3035884360909</c:v>
                </c:pt>
                <c:pt idx="314">
                  <c:v>1773.191470519223</c:v>
                </c:pt>
                <c:pt idx="315">
                  <c:v>-546.98508865006249</c:v>
                </c:pt>
                <c:pt idx="316">
                  <c:v>-1951.5655377842222</c:v>
                </c:pt>
                <c:pt idx="317">
                  <c:v>-2255.1608420584134</c:v>
                </c:pt>
                <c:pt idx="318">
                  <c:v>-1480.2312276678456</c:v>
                </c:pt>
                <c:pt idx="319">
                  <c:v>62.764150968338527</c:v>
                </c:pt>
                <c:pt idx="320">
                  <c:v>3652.641183992519</c:v>
                </c:pt>
                <c:pt idx="321">
                  <c:v>4332.2646785617853</c:v>
                </c:pt>
                <c:pt idx="322">
                  <c:v>4553.7127337786624</c:v>
                </c:pt>
                <c:pt idx="323">
                  <c:v>5133.5282976333201</c:v>
                </c:pt>
                <c:pt idx="324">
                  <c:v>4307.9181573391052</c:v>
                </c:pt>
                <c:pt idx="325">
                  <c:v>3994.0549488163233</c:v>
                </c:pt>
                <c:pt idx="326">
                  <c:v>2527.490008390721</c:v>
                </c:pt>
                <c:pt idx="327">
                  <c:v>3954.6621328525689</c:v>
                </c:pt>
                <c:pt idx="328">
                  <c:v>3601.8646268066345</c:v>
                </c:pt>
                <c:pt idx="329">
                  <c:v>3547.1426219192545</c:v>
                </c:pt>
                <c:pt idx="330">
                  <c:v>2807.5691764387711</c:v>
                </c:pt>
                <c:pt idx="331">
                  <c:v>4133.0409935739808</c:v>
                </c:pt>
                <c:pt idx="332">
                  <c:v>1496.2825533894286</c:v>
                </c:pt>
                <c:pt idx="333">
                  <c:v>-1077.4982574738431</c:v>
                </c:pt>
                <c:pt idx="334">
                  <c:v>-891.73732992063492</c:v>
                </c:pt>
                <c:pt idx="335">
                  <c:v>112.30284318854092</c:v>
                </c:pt>
                <c:pt idx="336">
                  <c:v>2532.6572579366289</c:v>
                </c:pt>
                <c:pt idx="337">
                  <c:v>5726.1048264939045</c:v>
                </c:pt>
                <c:pt idx="338">
                  <c:v>4050.7855249025733</c:v>
                </c:pt>
                <c:pt idx="339">
                  <c:v>2567.8159063499188</c:v>
                </c:pt>
                <c:pt idx="340">
                  <c:v>2181.2148437092401</c:v>
                </c:pt>
                <c:pt idx="341">
                  <c:v>1571.5038015722703</c:v>
                </c:pt>
                <c:pt idx="342">
                  <c:v>3165.8252997511945</c:v>
                </c:pt>
                <c:pt idx="343">
                  <c:v>912.06566392421701</c:v>
                </c:pt>
                <c:pt idx="344">
                  <c:v>2299.7431908781045</c:v>
                </c:pt>
                <c:pt idx="345">
                  <c:v>555.78018456139193</c:v>
                </c:pt>
                <c:pt idx="346">
                  <c:v>1884.0186961619765</c:v>
                </c:pt>
                <c:pt idx="347">
                  <c:v>2347.3960658130695</c:v>
                </c:pt>
                <c:pt idx="348">
                  <c:v>4071.2007792705817</c:v>
                </c:pt>
                <c:pt idx="349">
                  <c:v>5901.473156168965</c:v>
                </c:pt>
                <c:pt idx="350">
                  <c:v>5847.7789100008904</c:v>
                </c:pt>
                <c:pt idx="351">
                  <c:v>6209.4089329517928</c:v>
                </c:pt>
                <c:pt idx="352">
                  <c:v>3567.2695037789708</c:v>
                </c:pt>
                <c:pt idx="353">
                  <c:v>3276.8948346492971</c:v>
                </c:pt>
                <c:pt idx="354">
                  <c:v>1567.0713147300357</c:v>
                </c:pt>
                <c:pt idx="355">
                  <c:v>2967.5738496118602</c:v>
                </c:pt>
                <c:pt idx="356">
                  <c:v>3077.4716230612585</c:v>
                </c:pt>
                <c:pt idx="357">
                  <c:v>3716.6259301150994</c:v>
                </c:pt>
                <c:pt idx="358">
                  <c:v>4217.1420862656605</c:v>
                </c:pt>
                <c:pt idx="359">
                  <c:v>2801.4858390107584</c:v>
                </c:pt>
                <c:pt idx="360">
                  <c:v>1676.1252585074653</c:v>
                </c:pt>
                <c:pt idx="361">
                  <c:v>2724.7737206317515</c:v>
                </c:pt>
                <c:pt idx="362">
                  <c:v>4322.8755563199111</c:v>
                </c:pt>
                <c:pt idx="363">
                  <c:v>5456.3127854070854</c:v>
                </c:pt>
                <c:pt idx="364">
                  <c:v>8837.3517953893388</c:v>
                </c:pt>
                <c:pt idx="365">
                  <c:v>6464.0845955098466</c:v>
                </c:pt>
                <c:pt idx="366">
                  <c:v>4479.1478998136135</c:v>
                </c:pt>
                <c:pt idx="367">
                  <c:v>2450.6406802847087</c:v>
                </c:pt>
                <c:pt idx="368">
                  <c:v>2996.2700636365234</c:v>
                </c:pt>
                <c:pt idx="369">
                  <c:v>1645.4964629495207</c:v>
                </c:pt>
                <c:pt idx="370">
                  <c:v>1665.0659215957335</c:v>
                </c:pt>
                <c:pt idx="371">
                  <c:v>5114.0474997789643</c:v>
                </c:pt>
                <c:pt idx="372">
                  <c:v>4340.9683006721452</c:v>
                </c:pt>
                <c:pt idx="373">
                  <c:v>7108.3566961880651</c:v>
                </c:pt>
                <c:pt idx="374">
                  <c:v>10326.381580078592</c:v>
                </c:pt>
                <c:pt idx="375">
                  <c:v>7191.2299046668559</c:v>
                </c:pt>
                <c:pt idx="376">
                  <c:v>9321.5559475935461</c:v>
                </c:pt>
                <c:pt idx="377">
                  <c:v>10040.744250954152</c:v>
                </c:pt>
                <c:pt idx="378">
                  <c:v>9955.7836970516692</c:v>
                </c:pt>
                <c:pt idx="379">
                  <c:v>14003.208139090426</c:v>
                </c:pt>
                <c:pt idx="380">
                  <c:v>10872.508956689295</c:v>
                </c:pt>
                <c:pt idx="381">
                  <c:v>9994.6325202015869</c:v>
                </c:pt>
                <c:pt idx="382">
                  <c:v>9193.7275614944265</c:v>
                </c:pt>
                <c:pt idx="383">
                  <c:v>8014.9206063520141</c:v>
                </c:pt>
                <c:pt idx="384">
                  <c:v>6527.5207950145723</c:v>
                </c:pt>
                <c:pt idx="385">
                  <c:v>7646.8484386413711</c:v>
                </c:pt>
                <c:pt idx="386">
                  <c:v>8085.6626787270397</c:v>
                </c:pt>
                <c:pt idx="387">
                  <c:v>10331.990328102558</c:v>
                </c:pt>
                <c:pt idx="388">
                  <c:v>14267.898210576217</c:v>
                </c:pt>
                <c:pt idx="389">
                  <c:v>13523.707925220328</c:v>
                </c:pt>
                <c:pt idx="390">
                  <c:v>12067.875167357408</c:v>
                </c:pt>
                <c:pt idx="391">
                  <c:v>10147.894123914168</c:v>
                </c:pt>
                <c:pt idx="392">
                  <c:v>5840.2131583716491</c:v>
                </c:pt>
                <c:pt idx="393">
                  <c:v>2811.1971675519799</c:v>
                </c:pt>
                <c:pt idx="394">
                  <c:v>-162.80495862325188</c:v>
                </c:pt>
                <c:pt idx="395">
                  <c:v>-433.38916775645066</c:v>
                </c:pt>
                <c:pt idx="396">
                  <c:v>2960.3688298700599</c:v>
                </c:pt>
                <c:pt idx="397">
                  <c:v>4793.1608157843102</c:v>
                </c:pt>
                <c:pt idx="398">
                  <c:v>9651.8102929043653</c:v>
                </c:pt>
                <c:pt idx="399">
                  <c:v>7429.5555163948884</c:v>
                </c:pt>
                <c:pt idx="400">
                  <c:v>5388.7635091746706</c:v>
                </c:pt>
                <c:pt idx="401">
                  <c:v>5208.4757680376642</c:v>
                </c:pt>
                <c:pt idx="402">
                  <c:v>4370.7318742425487</c:v>
                </c:pt>
                <c:pt idx="403">
                  <c:v>5063.8701614632573</c:v>
                </c:pt>
                <c:pt idx="404">
                  <c:v>4492.4167347951407</c:v>
                </c:pt>
                <c:pt idx="405">
                  <c:v>7331.6220098523063</c:v>
                </c:pt>
                <c:pt idx="406">
                  <c:v>5697.7627852887781</c:v>
                </c:pt>
                <c:pt idx="407">
                  <c:v>6774.4801018790167</c:v>
                </c:pt>
                <c:pt idx="408">
                  <c:v>7505.0437032001137</c:v>
                </c:pt>
                <c:pt idx="409">
                  <c:v>9347.0219780531643</c:v>
                </c:pt>
                <c:pt idx="410">
                  <c:v>10082.858161742604</c:v>
                </c:pt>
                <c:pt idx="411">
                  <c:v>12733.568083744789</c:v>
                </c:pt>
                <c:pt idx="412">
                  <c:v>13644.707595543552</c:v>
                </c:pt>
                <c:pt idx="413">
                  <c:v>10927.427678674307</c:v>
                </c:pt>
                <c:pt idx="414">
                  <c:v>12922.352640035757</c:v>
                </c:pt>
                <c:pt idx="415">
                  <c:v>11320.226813604231</c:v>
                </c:pt>
                <c:pt idx="416">
                  <c:v>13097.257878336255</c:v>
                </c:pt>
                <c:pt idx="417">
                  <c:v>14149.489013485101</c:v>
                </c:pt>
                <c:pt idx="418">
                  <c:v>14406.85079059051</c:v>
                </c:pt>
                <c:pt idx="419">
                  <c:v>11238.450904884599</c:v>
                </c:pt>
                <c:pt idx="420">
                  <c:v>12997.644673090848</c:v>
                </c:pt>
                <c:pt idx="421">
                  <c:v>10826.732709598331</c:v>
                </c:pt>
                <c:pt idx="422">
                  <c:v>11808.101255551239</c:v>
                </c:pt>
                <c:pt idx="423">
                  <c:v>15653.197386313997</c:v>
                </c:pt>
                <c:pt idx="424">
                  <c:v>10454.636950959113</c:v>
                </c:pt>
                <c:pt idx="425">
                  <c:v>9695.2798359571007</c:v>
                </c:pt>
                <c:pt idx="426">
                  <c:v>10036.757721294545</c:v>
                </c:pt>
                <c:pt idx="427">
                  <c:v>10605.194153194858</c:v>
                </c:pt>
                <c:pt idx="428">
                  <c:v>14172.834187111775</c:v>
                </c:pt>
                <c:pt idx="429">
                  <c:v>16726.790794618712</c:v>
                </c:pt>
                <c:pt idx="430">
                  <c:v>17286.671781763165</c:v>
                </c:pt>
                <c:pt idx="431">
                  <c:v>20224.424513924223</c:v>
                </c:pt>
                <c:pt idx="432">
                  <c:v>21033.322437782899</c:v>
                </c:pt>
                <c:pt idx="433">
                  <c:v>23578.277872063081</c:v>
                </c:pt>
                <c:pt idx="434">
                  <c:v>19434.116209800697</c:v>
                </c:pt>
                <c:pt idx="435">
                  <c:v>17248.584603001385</c:v>
                </c:pt>
                <c:pt idx="436">
                  <c:v>16374.497948717946</c:v>
                </c:pt>
                <c:pt idx="437">
                  <c:v>14638.542820512823</c:v>
                </c:pt>
                <c:pt idx="438">
                  <c:v>11763.133893129798</c:v>
                </c:pt>
                <c:pt idx="439">
                  <c:v>8574.5754614221132</c:v>
                </c:pt>
                <c:pt idx="440">
                  <c:v>5438.2598062385241</c:v>
                </c:pt>
                <c:pt idx="441">
                  <c:v>3473.2807832422641</c:v>
                </c:pt>
                <c:pt idx="442">
                  <c:v>5820.6233672603876</c:v>
                </c:pt>
                <c:pt idx="443">
                  <c:v>5075.5919313849936</c:v>
                </c:pt>
                <c:pt idx="444">
                  <c:v>3344.2176585747907</c:v>
                </c:pt>
                <c:pt idx="445">
                  <c:v>988.09204309349639</c:v>
                </c:pt>
                <c:pt idx="446">
                  <c:v>4756.1018404907954</c:v>
                </c:pt>
                <c:pt idx="447">
                  <c:v>4261.9725563909742</c:v>
                </c:pt>
                <c:pt idx="448">
                  <c:v>6107.3601634472579</c:v>
                </c:pt>
                <c:pt idx="449">
                  <c:v>8012.3480920564289</c:v>
                </c:pt>
                <c:pt idx="450">
                  <c:v>4405.0500000000029</c:v>
                </c:pt>
                <c:pt idx="451">
                  <c:v>4794.0864298927054</c:v>
                </c:pt>
                <c:pt idx="452">
                  <c:v>4502.2385545722582</c:v>
                </c:pt>
                <c:pt idx="453">
                  <c:v>4801.3076865109215</c:v>
                </c:pt>
                <c:pt idx="454">
                  <c:v>4320.4847663551291</c:v>
                </c:pt>
                <c:pt idx="455">
                  <c:v>4466.2785185185276</c:v>
                </c:pt>
                <c:pt idx="456">
                  <c:v>5503.1185714285739</c:v>
                </c:pt>
                <c:pt idx="457">
                  <c:v>6209.4485714285756</c:v>
                </c:pt>
                <c:pt idx="458">
                  <c:v>4404.6557142857246</c:v>
                </c:pt>
                <c:pt idx="459">
                  <c:v>5267.1471428571367</c:v>
                </c:pt>
                <c:pt idx="460">
                  <c:v>3900.681428571429</c:v>
                </c:pt>
                <c:pt idx="461">
                  <c:v>5088.0930388692523</c:v>
                </c:pt>
                <c:pt idx="462">
                  <c:v>7654.9492982456104</c:v>
                </c:pt>
                <c:pt idx="463">
                  <c:v>6569.1952264808388</c:v>
                </c:pt>
                <c:pt idx="464">
                  <c:v>7736.4061111111096</c:v>
                </c:pt>
                <c:pt idx="465">
                  <c:v>7538.2700000000041</c:v>
                </c:pt>
                <c:pt idx="466">
                  <c:v>8764.5313793103378</c:v>
                </c:pt>
                <c:pt idx="467">
                  <c:v>7570.4465517241406</c:v>
                </c:pt>
                <c:pt idx="468">
                  <c:v>7632.0230136986338</c:v>
                </c:pt>
                <c:pt idx="469">
                  <c:v>7103.0064406779584</c:v>
                </c:pt>
                <c:pt idx="470">
                  <c:v>7966.4557718120914</c:v>
                </c:pt>
                <c:pt idx="471">
                  <c:v>8218.8554817275744</c:v>
                </c:pt>
                <c:pt idx="472">
                  <c:v>8162.6376821192134</c:v>
                </c:pt>
                <c:pt idx="473">
                  <c:v>4328.6039933993379</c:v>
                </c:pt>
                <c:pt idx="474">
                  <c:v>3581.8576315789405</c:v>
                </c:pt>
                <c:pt idx="475">
                  <c:v>6581.1743137254898</c:v>
                </c:pt>
                <c:pt idx="476">
                  <c:v>5881.0031168831119</c:v>
                </c:pt>
                <c:pt idx="477">
                  <c:v>7666.737096774199</c:v>
                </c:pt>
                <c:pt idx="478">
                  <c:v>8504.6997435897447</c:v>
                </c:pt>
                <c:pt idx="479">
                  <c:v>9762.8206309148245</c:v>
                </c:pt>
                <c:pt idx="480">
                  <c:v>12869.232499999984</c:v>
                </c:pt>
                <c:pt idx="481">
                  <c:v>13152.115000000005</c:v>
                </c:pt>
                <c:pt idx="482">
                  <c:v>11688.783560371505</c:v>
                </c:pt>
                <c:pt idx="483">
                  <c:v>11775.36</c:v>
                </c:pt>
                <c:pt idx="484">
                  <c:v>9583.4666253870109</c:v>
                </c:pt>
                <c:pt idx="485">
                  <c:v>8100.706501547982</c:v>
                </c:pt>
                <c:pt idx="486">
                  <c:v>3923.4892307692435</c:v>
                </c:pt>
                <c:pt idx="487">
                  <c:v>6636.2153846153851</c:v>
                </c:pt>
                <c:pt idx="488">
                  <c:v>6189</c:v>
                </c:pt>
                <c:pt idx="489">
                  <c:v>8041.0804953560373</c:v>
                </c:pt>
                <c:pt idx="490">
                  <c:v>11244.50464396285</c:v>
                </c:pt>
                <c:pt idx="491">
                  <c:v>10815.142414860682</c:v>
                </c:pt>
                <c:pt idx="492">
                  <c:v>12664.897832817338</c:v>
                </c:pt>
                <c:pt idx="493">
                  <c:v>11339.665634674922</c:v>
                </c:pt>
                <c:pt idx="494">
                  <c:v>13315.947368421053</c:v>
                </c:pt>
                <c:pt idx="495">
                  <c:v>4113.2269938650306</c:v>
                </c:pt>
                <c:pt idx="496">
                  <c:v>5770.9079754601225</c:v>
                </c:pt>
                <c:pt idx="497">
                  <c:v>7515.090909090909</c:v>
                </c:pt>
                <c:pt idx="498">
                  <c:v>6326.30303030303</c:v>
                </c:pt>
                <c:pt idx="499">
                  <c:v>7637.454545454546</c:v>
                </c:pt>
                <c:pt idx="500">
                  <c:v>5238.996996996997</c:v>
                </c:pt>
                <c:pt idx="501">
                  <c:v>6598.7611940298502</c:v>
                </c:pt>
                <c:pt idx="502">
                  <c:v>5984.5970149253735</c:v>
                </c:pt>
                <c:pt idx="503">
                  <c:v>8090.2647058823532</c:v>
                </c:pt>
                <c:pt idx="504">
                  <c:v>9888.4705882352937</c:v>
                </c:pt>
                <c:pt idx="505">
                  <c:v>9205.0882352941189</c:v>
                </c:pt>
                <c:pt idx="506">
                  <c:v>9095.5294117647063</c:v>
                </c:pt>
                <c:pt idx="507">
                  <c:v>10636.897959183674</c:v>
                </c:pt>
                <c:pt idx="508">
                  <c:v>7873.9096209912541</c:v>
                </c:pt>
                <c:pt idx="509">
                  <c:v>9290.3236151603505</c:v>
                </c:pt>
                <c:pt idx="510">
                  <c:v>8576.9854227405267</c:v>
                </c:pt>
                <c:pt idx="511">
                  <c:v>6488.1253644314875</c:v>
                </c:pt>
                <c:pt idx="512">
                  <c:v>4348.0670553935861</c:v>
                </c:pt>
                <c:pt idx="513">
                  <c:v>2874.711370262391</c:v>
                </c:pt>
                <c:pt idx="514">
                  <c:v>4820.0262390670559</c:v>
                </c:pt>
                <c:pt idx="515">
                  <c:v>4989.8017492711369</c:v>
                </c:pt>
                <c:pt idx="516">
                  <c:v>5257.6705202312132</c:v>
                </c:pt>
                <c:pt idx="517">
                  <c:v>4132.161849710983</c:v>
                </c:pt>
                <c:pt idx="518">
                  <c:v>6455.5862068965525</c:v>
                </c:pt>
                <c:pt idx="519">
                  <c:v>7669.5714285714284</c:v>
                </c:pt>
                <c:pt idx="520">
                  <c:v>11185.147727272728</c:v>
                </c:pt>
                <c:pt idx="521">
                  <c:v>10098.093484419263</c:v>
                </c:pt>
                <c:pt idx="522">
                  <c:v>11200.416430594902</c:v>
                </c:pt>
                <c:pt idx="523">
                  <c:v>10486.338028169013</c:v>
                </c:pt>
                <c:pt idx="524">
                  <c:v>8847.2676056338023</c:v>
                </c:pt>
                <c:pt idx="525">
                  <c:v>8734.5314685314697</c:v>
                </c:pt>
                <c:pt idx="526">
                  <c:v>6329.5277777777774</c:v>
                </c:pt>
                <c:pt idx="527">
                  <c:v>9157.6666666666679</c:v>
                </c:pt>
                <c:pt idx="528">
                  <c:v>9793.0555555555547</c:v>
                </c:pt>
                <c:pt idx="529">
                  <c:v>13345.273972602739</c:v>
                </c:pt>
                <c:pt idx="530">
                  <c:v>9758.3561643835619</c:v>
                </c:pt>
                <c:pt idx="531">
                  <c:v>10200.219178082192</c:v>
                </c:pt>
                <c:pt idx="532">
                  <c:v>13648.219178082192</c:v>
                </c:pt>
                <c:pt idx="533">
                  <c:v>11091.648648648648</c:v>
                </c:pt>
                <c:pt idx="534">
                  <c:v>15772.71052631579</c:v>
                </c:pt>
                <c:pt idx="535">
                  <c:v>12240.552631578947</c:v>
                </c:pt>
                <c:pt idx="536">
                  <c:v>11704.868421052632</c:v>
                </c:pt>
                <c:pt idx="537">
                  <c:v>15513.545454545454</c:v>
                </c:pt>
                <c:pt idx="538">
                  <c:v>11577.967272727277</c:v>
                </c:pt>
                <c:pt idx="539">
                  <c:v>13555.177922077914</c:v>
                </c:pt>
                <c:pt idx="540">
                  <c:v>12022.733506493512</c:v>
                </c:pt>
                <c:pt idx="541">
                  <c:v>7281.1679999999942</c:v>
                </c:pt>
                <c:pt idx="542">
                  <c:v>7302.2020512820727</c:v>
                </c:pt>
                <c:pt idx="543">
                  <c:v>9445.2674358974291</c:v>
                </c:pt>
                <c:pt idx="544">
                  <c:v>10798.617324840729</c:v>
                </c:pt>
                <c:pt idx="545">
                  <c:v>10431.012173913048</c:v>
                </c:pt>
                <c:pt idx="546">
                  <c:v>12591.540246913555</c:v>
                </c:pt>
                <c:pt idx="547">
                  <c:v>9383.0671604938434</c:v>
                </c:pt>
                <c:pt idx="548">
                  <c:v>10648.815555555586</c:v>
                </c:pt>
                <c:pt idx="549">
                  <c:v>13669.975308641975</c:v>
                </c:pt>
                <c:pt idx="550">
                  <c:v>12157.395061728395</c:v>
                </c:pt>
                <c:pt idx="551">
                  <c:v>11768.58024691358</c:v>
                </c:pt>
                <c:pt idx="552">
                  <c:v>8573.6419753086411</c:v>
                </c:pt>
                <c:pt idx="553">
                  <c:v>7808.2898693615971</c:v>
                </c:pt>
                <c:pt idx="554">
                  <c:v>8835.757338551859</c:v>
                </c:pt>
                <c:pt idx="555">
                  <c:v>10438.753056234718</c:v>
                </c:pt>
                <c:pt idx="556">
                  <c:v>7752.3482490272381</c:v>
                </c:pt>
                <c:pt idx="557">
                  <c:v>9935.8433852140079</c:v>
                </c:pt>
                <c:pt idx="558">
                  <c:v>9403.93579766537</c:v>
                </c:pt>
                <c:pt idx="559">
                  <c:v>9391.7113163972299</c:v>
                </c:pt>
                <c:pt idx="560">
                  <c:v>9791.6027713625881</c:v>
                </c:pt>
                <c:pt idx="561">
                  <c:v>9508.590361445782</c:v>
                </c:pt>
                <c:pt idx="562">
                  <c:v>11208.820143884892</c:v>
                </c:pt>
                <c:pt idx="563">
                  <c:v>8851.0477326968976</c:v>
                </c:pt>
                <c:pt idx="564">
                  <c:v>9013.3579952267319</c:v>
                </c:pt>
                <c:pt idx="565">
                  <c:v>7096.9761904761908</c:v>
                </c:pt>
                <c:pt idx="566">
                  <c:v>7240.0238095238092</c:v>
                </c:pt>
                <c:pt idx="567">
                  <c:v>6763.4761904761908</c:v>
                </c:pt>
                <c:pt idx="568">
                  <c:v>10926.748815165876</c:v>
                </c:pt>
                <c:pt idx="569">
                  <c:v>8167.5545023696668</c:v>
                </c:pt>
                <c:pt idx="570">
                  <c:v>9746.2452830188686</c:v>
                </c:pt>
                <c:pt idx="571">
                  <c:v>12275.084905660378</c:v>
                </c:pt>
                <c:pt idx="572">
                  <c:v>12707.342723004695</c:v>
                </c:pt>
                <c:pt idx="573">
                  <c:v>15396.412177985947</c:v>
                </c:pt>
                <c:pt idx="574">
                  <c:v>16665.218531468556</c:v>
                </c:pt>
                <c:pt idx="575">
                  <c:v>17669.375348837224</c:v>
                </c:pt>
                <c:pt idx="576">
                  <c:v>0</c:v>
                </c:pt>
              </c:numCache>
            </c:numRef>
          </c:val>
          <c:smooth val="0"/>
          <c:extLst>
            <c:ext xmlns:c16="http://schemas.microsoft.com/office/drawing/2014/chart" uri="{C3380CC4-5D6E-409C-BE32-E72D297353CC}">
              <c16:uniqueId val="{00000000-E3D3-414D-AAFD-8FAE0124B358}"/>
            </c:ext>
          </c:extLst>
        </c:ser>
        <c:dLbls>
          <c:showLegendKey val="0"/>
          <c:showVal val="0"/>
          <c:showCatName val="0"/>
          <c:showSerName val="0"/>
          <c:showPercent val="0"/>
          <c:showBubbleSize val="0"/>
        </c:dLbls>
        <c:smooth val="0"/>
        <c:axId val="1360026847"/>
        <c:axId val="1360028767"/>
      </c:lineChart>
      <c:dateAx>
        <c:axId val="136002684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60028767"/>
        <c:crosses val="autoZero"/>
        <c:auto val="1"/>
        <c:lblOffset val="100"/>
        <c:baseTimeUnit val="days"/>
      </c:dateAx>
      <c:valAx>
        <c:axId val="13600287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6002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USD Bazlı Ticari Krediler - </a:t>
            </a:r>
            <a:r>
              <a:rPr lang="en-US"/>
              <a:t>Aylık </a:t>
            </a:r>
            <a:r>
              <a:rPr lang="tr-TR"/>
              <a:t>USD</a:t>
            </a:r>
            <a:r>
              <a:rPr lang="en-US"/>
              <a:t> Artış</a:t>
            </a:r>
            <a:r>
              <a:rPr lang="tr-TR"/>
              <a:t>(Milyon USD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Credit!$AK$1</c:f>
              <c:strCache>
                <c:ptCount val="1"/>
                <c:pt idx="0">
                  <c:v>Aylık USD Artış</c:v>
                </c:pt>
              </c:strCache>
            </c:strRef>
          </c:tx>
          <c:spPr>
            <a:ln w="28575" cap="rnd">
              <a:solidFill>
                <a:schemeClr val="accent1"/>
              </a:solidFill>
              <a:round/>
            </a:ln>
            <a:effectLst/>
          </c:spPr>
          <c:marker>
            <c:symbol val="none"/>
          </c:marker>
          <c:val>
            <c:numRef>
              <c:f>Credit!$AK$2:$AK$559</c:f>
              <c:numCache>
                <c:formatCode>#,##0.00</c:formatCode>
                <c:ptCount val="558"/>
                <c:pt idx="4">
                  <c:v>-3429.890000000014</c:v>
                </c:pt>
                <c:pt idx="5">
                  <c:v>-2138.7200000000012</c:v>
                </c:pt>
                <c:pt idx="6">
                  <c:v>-728.82999999998719</c:v>
                </c:pt>
                <c:pt idx="7">
                  <c:v>514.29000000000815</c:v>
                </c:pt>
                <c:pt idx="8">
                  <c:v>1588.9400000000023</c:v>
                </c:pt>
                <c:pt idx="9">
                  <c:v>1321.5100000000093</c:v>
                </c:pt>
                <c:pt idx="10">
                  <c:v>-179.05999999999767</c:v>
                </c:pt>
                <c:pt idx="11">
                  <c:v>-1771.6900000000023</c:v>
                </c:pt>
                <c:pt idx="12">
                  <c:v>-844.89999999999418</c:v>
                </c:pt>
                <c:pt idx="13">
                  <c:v>18.420000000012806</c:v>
                </c:pt>
                <c:pt idx="14">
                  <c:v>1450.2399999999907</c:v>
                </c:pt>
                <c:pt idx="15">
                  <c:v>1758.4700000000012</c:v>
                </c:pt>
                <c:pt idx="16">
                  <c:v>1739.140000000014</c:v>
                </c:pt>
                <c:pt idx="17">
                  <c:v>1035.3199999999779</c:v>
                </c:pt>
                <c:pt idx="18">
                  <c:v>2097.6900000000023</c:v>
                </c:pt>
                <c:pt idx="19">
                  <c:v>3715</c:v>
                </c:pt>
                <c:pt idx="20">
                  <c:v>4003.7099999999919</c:v>
                </c:pt>
                <c:pt idx="21">
                  <c:v>2118.9700000000012</c:v>
                </c:pt>
                <c:pt idx="22">
                  <c:v>783.85999999998603</c:v>
                </c:pt>
                <c:pt idx="23">
                  <c:v>1669.2200000000012</c:v>
                </c:pt>
                <c:pt idx="24">
                  <c:v>1463.4700000000012</c:v>
                </c:pt>
                <c:pt idx="25">
                  <c:v>3607.7700000000186</c:v>
                </c:pt>
                <c:pt idx="26">
                  <c:v>2339.0800000000163</c:v>
                </c:pt>
                <c:pt idx="27">
                  <c:v>650.59999999997672</c:v>
                </c:pt>
                <c:pt idx="28">
                  <c:v>-536.36999999999534</c:v>
                </c:pt>
                <c:pt idx="29">
                  <c:v>-1664.1900000000023</c:v>
                </c:pt>
                <c:pt idx="30">
                  <c:v>-235.67000000001281</c:v>
                </c:pt>
                <c:pt idx="31">
                  <c:v>629.80000000001746</c:v>
                </c:pt>
                <c:pt idx="32">
                  <c:v>35.440000000002328</c:v>
                </c:pt>
                <c:pt idx="33">
                  <c:v>2464.3099999999977</c:v>
                </c:pt>
                <c:pt idx="34">
                  <c:v>2184.0599999999977</c:v>
                </c:pt>
                <c:pt idx="35">
                  <c:v>1477.7600000000093</c:v>
                </c:pt>
                <c:pt idx="36">
                  <c:v>1533.0599999999977</c:v>
                </c:pt>
                <c:pt idx="37">
                  <c:v>832.42000000001281</c:v>
                </c:pt>
                <c:pt idx="38">
                  <c:v>1460.960000000021</c:v>
                </c:pt>
                <c:pt idx="39">
                  <c:v>-214.93000000002212</c:v>
                </c:pt>
                <c:pt idx="40">
                  <c:v>400.35999999998603</c:v>
                </c:pt>
                <c:pt idx="41">
                  <c:v>159.90999999997439</c:v>
                </c:pt>
                <c:pt idx="42">
                  <c:v>-224.0800000000163</c:v>
                </c:pt>
                <c:pt idx="43">
                  <c:v>395.01000000000931</c:v>
                </c:pt>
                <c:pt idx="44">
                  <c:v>553.89999999999418</c:v>
                </c:pt>
                <c:pt idx="45">
                  <c:v>-1457.4199999999837</c:v>
                </c:pt>
                <c:pt idx="46">
                  <c:v>-2569.9799999999814</c:v>
                </c:pt>
                <c:pt idx="47">
                  <c:v>-2329.5599999999977</c:v>
                </c:pt>
                <c:pt idx="48">
                  <c:v>-2714.359999999986</c:v>
                </c:pt>
                <c:pt idx="49">
                  <c:v>142.4199999999837</c:v>
                </c:pt>
                <c:pt idx="50">
                  <c:v>1993.6999999999825</c:v>
                </c:pt>
                <c:pt idx="51">
                  <c:v>2293.929999999993</c:v>
                </c:pt>
                <c:pt idx="52">
                  <c:v>3519.640000000014</c:v>
                </c:pt>
                <c:pt idx="53">
                  <c:v>1409.0200000000186</c:v>
                </c:pt>
                <c:pt idx="54">
                  <c:v>-161.04000000000815</c:v>
                </c:pt>
                <c:pt idx="55">
                  <c:v>835.5</c:v>
                </c:pt>
                <c:pt idx="56">
                  <c:v>-334.57000000000698</c:v>
                </c:pt>
                <c:pt idx="57">
                  <c:v>314.1699999999837</c:v>
                </c:pt>
                <c:pt idx="58">
                  <c:v>2864.5500000000175</c:v>
                </c:pt>
                <c:pt idx="59">
                  <c:v>3178.9899999999907</c:v>
                </c:pt>
                <c:pt idx="60">
                  <c:v>2745.8899999999849</c:v>
                </c:pt>
                <c:pt idx="61">
                  <c:v>2151.570000000007</c:v>
                </c:pt>
                <c:pt idx="62">
                  <c:v>-570.10000000000582</c:v>
                </c:pt>
                <c:pt idx="63">
                  <c:v>-206.12999999997555</c:v>
                </c:pt>
                <c:pt idx="64">
                  <c:v>1820.2300000000105</c:v>
                </c:pt>
                <c:pt idx="65">
                  <c:v>1840.2300000000105</c:v>
                </c:pt>
                <c:pt idx="66">
                  <c:v>4237.8399999999965</c:v>
                </c:pt>
                <c:pt idx="67">
                  <c:v>2772.3999999999942</c:v>
                </c:pt>
                <c:pt idx="68">
                  <c:v>1268.2300000000105</c:v>
                </c:pt>
                <c:pt idx="69">
                  <c:v>1743.0799999999872</c:v>
                </c:pt>
                <c:pt idx="70">
                  <c:v>1257.3800000000047</c:v>
                </c:pt>
                <c:pt idx="71">
                  <c:v>2090.2699999999895</c:v>
                </c:pt>
                <c:pt idx="72">
                  <c:v>1872.8199999999779</c:v>
                </c:pt>
                <c:pt idx="73">
                  <c:v>1263.179999999993</c:v>
                </c:pt>
                <c:pt idx="74">
                  <c:v>650.60999999998603</c:v>
                </c:pt>
                <c:pt idx="75">
                  <c:v>70.730000000010477</c:v>
                </c:pt>
                <c:pt idx="76">
                  <c:v>1001.7200000000012</c:v>
                </c:pt>
                <c:pt idx="77">
                  <c:v>1582.1300000000047</c:v>
                </c:pt>
                <c:pt idx="78">
                  <c:v>701.32000000000698</c:v>
                </c:pt>
                <c:pt idx="79">
                  <c:v>750</c:v>
                </c:pt>
                <c:pt idx="80">
                  <c:v>-508.83999999999651</c:v>
                </c:pt>
                <c:pt idx="81">
                  <c:v>-1211.320000000007</c:v>
                </c:pt>
                <c:pt idx="82">
                  <c:v>-854.5</c:v>
                </c:pt>
                <c:pt idx="83">
                  <c:v>100.63999999998487</c:v>
                </c:pt>
                <c:pt idx="84">
                  <c:v>877.88000000000466</c:v>
                </c:pt>
                <c:pt idx="85">
                  <c:v>1931.2600000000093</c:v>
                </c:pt>
                <c:pt idx="86">
                  <c:v>3123.8300000000163</c:v>
                </c:pt>
                <c:pt idx="87">
                  <c:v>2156.7200000000012</c:v>
                </c:pt>
                <c:pt idx="88">
                  <c:v>1329.7399999999907</c:v>
                </c:pt>
                <c:pt idx="89">
                  <c:v>1841.3099999999977</c:v>
                </c:pt>
                <c:pt idx="90">
                  <c:v>-273.05999999999767</c:v>
                </c:pt>
                <c:pt idx="91">
                  <c:v>-78.079999999987194</c:v>
                </c:pt>
                <c:pt idx="92">
                  <c:v>1199.3399999999965</c:v>
                </c:pt>
                <c:pt idx="93">
                  <c:v>225.64999999999418</c:v>
                </c:pt>
                <c:pt idx="94">
                  <c:v>435.81999999997788</c:v>
                </c:pt>
                <c:pt idx="95">
                  <c:v>1.9899999999906868</c:v>
                </c:pt>
                <c:pt idx="96">
                  <c:v>255.06000000002678</c:v>
                </c:pt>
                <c:pt idx="97">
                  <c:v>1693.1200000000244</c:v>
                </c:pt>
                <c:pt idx="98">
                  <c:v>601.87000000002445</c:v>
                </c:pt>
                <c:pt idx="99">
                  <c:v>-863.76999999998952</c:v>
                </c:pt>
                <c:pt idx="100">
                  <c:v>-1873.1600000000035</c:v>
                </c:pt>
                <c:pt idx="101">
                  <c:v>-2902.6600000000035</c:v>
                </c:pt>
                <c:pt idx="102">
                  <c:v>-1818.9500000000116</c:v>
                </c:pt>
                <c:pt idx="103">
                  <c:v>-1450.7399999999907</c:v>
                </c:pt>
                <c:pt idx="104">
                  <c:v>-1195.2600000000093</c:v>
                </c:pt>
                <c:pt idx="105">
                  <c:v>-1143.2200000000012</c:v>
                </c:pt>
                <c:pt idx="106">
                  <c:v>-764.95999999999185</c:v>
                </c:pt>
                <c:pt idx="107">
                  <c:v>1025.2799999999988</c:v>
                </c:pt>
                <c:pt idx="108">
                  <c:v>986.88999999998487</c:v>
                </c:pt>
                <c:pt idx="109">
                  <c:v>249.73999999999069</c:v>
                </c:pt>
                <c:pt idx="110">
                  <c:v>729.39999999999418</c:v>
                </c:pt>
                <c:pt idx="111">
                  <c:v>-1261.7600000000093</c:v>
                </c:pt>
                <c:pt idx="112">
                  <c:v>-1133.4799999999814</c:v>
                </c:pt>
                <c:pt idx="113">
                  <c:v>-2110.109999999986</c:v>
                </c:pt>
                <c:pt idx="114">
                  <c:v>-2681.2200000000012</c:v>
                </c:pt>
                <c:pt idx="115">
                  <c:v>-808.73000000001048</c:v>
                </c:pt>
                <c:pt idx="116">
                  <c:v>-21.800000000017462</c:v>
                </c:pt>
                <c:pt idx="117">
                  <c:v>1162.5899999999965</c:v>
                </c:pt>
                <c:pt idx="118">
                  <c:v>220.63999999998487</c:v>
                </c:pt>
                <c:pt idx="119">
                  <c:v>-207.58999999999651</c:v>
                </c:pt>
                <c:pt idx="120">
                  <c:v>-1250.8799999999756</c:v>
                </c:pt>
                <c:pt idx="121">
                  <c:v>-745.99000000001979</c:v>
                </c:pt>
                <c:pt idx="122">
                  <c:v>1538.4300000000221</c:v>
                </c:pt>
                <c:pt idx="123">
                  <c:v>2102.6100000000151</c:v>
                </c:pt>
                <c:pt idx="124">
                  <c:v>1689.679999999993</c:v>
                </c:pt>
                <c:pt idx="125">
                  <c:v>2895.2799999999988</c:v>
                </c:pt>
                <c:pt idx="126">
                  <c:v>2534.859999999986</c:v>
                </c:pt>
                <c:pt idx="127">
                  <c:v>2305.4899999999907</c:v>
                </c:pt>
                <c:pt idx="128">
                  <c:v>2642.9199999999837</c:v>
                </c:pt>
                <c:pt idx="129">
                  <c:v>1108.0400000000081</c:v>
                </c:pt>
                <c:pt idx="130">
                  <c:v>520.5</c:v>
                </c:pt>
                <c:pt idx="131">
                  <c:v>1168.1900000000023</c:v>
                </c:pt>
                <c:pt idx="132">
                  <c:v>1613.5800000000163</c:v>
                </c:pt>
                <c:pt idx="133">
                  <c:v>2078.570000000007</c:v>
                </c:pt>
                <c:pt idx="134">
                  <c:v>3289.1499999999942</c:v>
                </c:pt>
                <c:pt idx="135">
                  <c:v>2897.8800000000047</c:v>
                </c:pt>
                <c:pt idx="136">
                  <c:v>2888.7600000000093</c:v>
                </c:pt>
                <c:pt idx="137">
                  <c:v>3045.6499999999942</c:v>
                </c:pt>
                <c:pt idx="138">
                  <c:v>728.60000000000582</c:v>
                </c:pt>
                <c:pt idx="139">
                  <c:v>1768.929999999993</c:v>
                </c:pt>
                <c:pt idx="140">
                  <c:v>1429.1199999999953</c:v>
                </c:pt>
                <c:pt idx="141">
                  <c:v>1050.9899999999907</c:v>
                </c:pt>
                <c:pt idx="142">
                  <c:v>1186.5199999999895</c:v>
                </c:pt>
                <c:pt idx="143">
                  <c:v>130.66000000000349</c:v>
                </c:pt>
                <c:pt idx="144">
                  <c:v>-51.309999999997672</c:v>
                </c:pt>
                <c:pt idx="145">
                  <c:v>-590.01999999998952</c:v>
                </c:pt>
                <c:pt idx="146">
                  <c:v>1237.4700000000012</c:v>
                </c:pt>
                <c:pt idx="147">
                  <c:v>-0.9900000000197906</c:v>
                </c:pt>
                <c:pt idx="148">
                  <c:v>-360.93000000002212</c:v>
                </c:pt>
                <c:pt idx="149">
                  <c:v>-609.70000000001164</c:v>
                </c:pt>
                <c:pt idx="150">
                  <c:v>-1529.5599999999977</c:v>
                </c:pt>
                <c:pt idx="151">
                  <c:v>107.02000000001863</c:v>
                </c:pt>
                <c:pt idx="152">
                  <c:v>1802.570000000007</c:v>
                </c:pt>
                <c:pt idx="153">
                  <c:v>1790.5800000000163</c:v>
                </c:pt>
                <c:pt idx="154">
                  <c:v>825.22000000000116</c:v>
                </c:pt>
                <c:pt idx="155">
                  <c:v>-100.97000000000116</c:v>
                </c:pt>
                <c:pt idx="156">
                  <c:v>-713.26999999998952</c:v>
                </c:pt>
                <c:pt idx="157">
                  <c:v>101.76999999998952</c:v>
                </c:pt>
                <c:pt idx="158">
                  <c:v>1941.0899999999965</c:v>
                </c:pt>
                <c:pt idx="159">
                  <c:v>2263.070000000007</c:v>
                </c:pt>
                <c:pt idx="160">
                  <c:v>2554.1699999999837</c:v>
                </c:pt>
                <c:pt idx="161">
                  <c:v>3648.3099999999977</c:v>
                </c:pt>
                <c:pt idx="162">
                  <c:v>2316.8400000000256</c:v>
                </c:pt>
                <c:pt idx="163">
                  <c:v>1258.429999999993</c:v>
                </c:pt>
                <c:pt idx="164">
                  <c:v>2369.0100000000093</c:v>
                </c:pt>
                <c:pt idx="165">
                  <c:v>-481.88999999998487</c:v>
                </c:pt>
                <c:pt idx="166">
                  <c:v>310.75</c:v>
                </c:pt>
                <c:pt idx="167">
                  <c:v>1814.4800000000105</c:v>
                </c:pt>
                <c:pt idx="168">
                  <c:v>-332.91000000000349</c:v>
                </c:pt>
                <c:pt idx="169">
                  <c:v>1870.570000000007</c:v>
                </c:pt>
                <c:pt idx="170">
                  <c:v>948.86999999999534</c:v>
                </c:pt>
                <c:pt idx="171">
                  <c:v>1253.25</c:v>
                </c:pt>
                <c:pt idx="172">
                  <c:v>2348.6100000000151</c:v>
                </c:pt>
                <c:pt idx="173">
                  <c:v>1131.5599999999977</c:v>
                </c:pt>
                <c:pt idx="174">
                  <c:v>740</c:v>
                </c:pt>
                <c:pt idx="175">
                  <c:v>-1152.0300000000279</c:v>
                </c:pt>
                <c:pt idx="176">
                  <c:v>-1180.9900000000198</c:v>
                </c:pt>
                <c:pt idx="177">
                  <c:v>-1211.8600000000151</c:v>
                </c:pt>
                <c:pt idx="178">
                  <c:v>-508.64999999999418</c:v>
                </c:pt>
                <c:pt idx="179">
                  <c:v>-403.00999999998021</c:v>
                </c:pt>
                <c:pt idx="180">
                  <c:v>700.38000000000466</c:v>
                </c:pt>
                <c:pt idx="181">
                  <c:v>649.19000000000233</c:v>
                </c:pt>
                <c:pt idx="182">
                  <c:v>-91.050000000017462</c:v>
                </c:pt>
                <c:pt idx="183">
                  <c:v>-901.20000000001164</c:v>
                </c:pt>
                <c:pt idx="184">
                  <c:v>-1635.7799999999988</c:v>
                </c:pt>
                <c:pt idx="185">
                  <c:v>-1887.4599999999919</c:v>
                </c:pt>
                <c:pt idx="186">
                  <c:v>-841.79999999998836</c:v>
                </c:pt>
                <c:pt idx="187">
                  <c:v>930.13000000000466</c:v>
                </c:pt>
                <c:pt idx="188">
                  <c:v>-1160.3099999999977</c:v>
                </c:pt>
                <c:pt idx="189">
                  <c:v>-985.22000000000116</c:v>
                </c:pt>
                <c:pt idx="190">
                  <c:v>-459.44000000000233</c:v>
                </c:pt>
                <c:pt idx="191">
                  <c:v>-806.98999999999069</c:v>
                </c:pt>
                <c:pt idx="192">
                  <c:v>1266.0199999999895</c:v>
                </c:pt>
                <c:pt idx="193">
                  <c:v>1779.9899999999907</c:v>
                </c:pt>
                <c:pt idx="194">
                  <c:v>515.69999999998254</c:v>
                </c:pt>
                <c:pt idx="195">
                  <c:v>1099.9899999999907</c:v>
                </c:pt>
                <c:pt idx="196">
                  <c:v>-1706.6600000000035</c:v>
                </c:pt>
                <c:pt idx="197">
                  <c:v>-3068.0499999999884</c:v>
                </c:pt>
                <c:pt idx="198">
                  <c:v>-2327.7200000000012</c:v>
                </c:pt>
                <c:pt idx="199">
                  <c:v>-4160.9800000000105</c:v>
                </c:pt>
                <c:pt idx="200">
                  <c:v>-3276.5499999999884</c:v>
                </c:pt>
                <c:pt idx="201">
                  <c:v>-1600.1100000000151</c:v>
                </c:pt>
                <c:pt idx="202">
                  <c:v>-1809.5</c:v>
                </c:pt>
                <c:pt idx="203">
                  <c:v>-204.65999999997439</c:v>
                </c:pt>
                <c:pt idx="204">
                  <c:v>838.25</c:v>
                </c:pt>
                <c:pt idx="205">
                  <c:v>73.410000000003492</c:v>
                </c:pt>
                <c:pt idx="206">
                  <c:v>459.82000000000698</c:v>
                </c:pt>
                <c:pt idx="207">
                  <c:v>-209.99000000001979</c:v>
                </c:pt>
                <c:pt idx="208">
                  <c:v>612.91000000000349</c:v>
                </c:pt>
                <c:pt idx="209">
                  <c:v>1013.8699999999953</c:v>
                </c:pt>
                <c:pt idx="210">
                  <c:v>-795.23999999999069</c:v>
                </c:pt>
                <c:pt idx="211">
                  <c:v>159.25</c:v>
                </c:pt>
                <c:pt idx="212">
                  <c:v>-1952.1600000000035</c:v>
                </c:pt>
                <c:pt idx="213">
                  <c:v>-2443.6199999999953</c:v>
                </c:pt>
                <c:pt idx="214">
                  <c:v>-82.630000000004657</c:v>
                </c:pt>
                <c:pt idx="215">
                  <c:v>-1175.6999999999825</c:v>
                </c:pt>
                <c:pt idx="216">
                  <c:v>-725.64999999999418</c:v>
                </c:pt>
                <c:pt idx="217">
                  <c:v>605.91000000000349</c:v>
                </c:pt>
                <c:pt idx="218">
                  <c:v>168.82000000000698</c:v>
                </c:pt>
                <c:pt idx="219">
                  <c:v>-390.34000000002561</c:v>
                </c:pt>
                <c:pt idx="220">
                  <c:v>773.04999999998836</c:v>
                </c:pt>
                <c:pt idx="221">
                  <c:v>87.350000000005821</c:v>
                </c:pt>
                <c:pt idx="222">
                  <c:v>-798.29000000000815</c:v>
                </c:pt>
                <c:pt idx="223">
                  <c:v>308.5</c:v>
                </c:pt>
                <c:pt idx="224">
                  <c:v>213.20000000001164</c:v>
                </c:pt>
                <c:pt idx="225">
                  <c:v>-264.54000000000815</c:v>
                </c:pt>
                <c:pt idx="226">
                  <c:v>-1302.1000000000058</c:v>
                </c:pt>
                <c:pt idx="227">
                  <c:v>-1484.7599999999802</c:v>
                </c:pt>
                <c:pt idx="228">
                  <c:v>-1163.5899999999965</c:v>
                </c:pt>
                <c:pt idx="229">
                  <c:v>-1439.7299999999814</c:v>
                </c:pt>
                <c:pt idx="230">
                  <c:v>294.54000000000815</c:v>
                </c:pt>
                <c:pt idx="231">
                  <c:v>435.10000000000582</c:v>
                </c:pt>
                <c:pt idx="232">
                  <c:v>33.199999999982538</c:v>
                </c:pt>
                <c:pt idx="233">
                  <c:v>339.52999999999884</c:v>
                </c:pt>
                <c:pt idx="234">
                  <c:v>850.98999999999069</c:v>
                </c:pt>
                <c:pt idx="235">
                  <c:v>868.60999999998603</c:v>
                </c:pt>
                <c:pt idx="236">
                  <c:v>-455.81999999997788</c:v>
                </c:pt>
                <c:pt idx="237">
                  <c:v>304.01999999998952</c:v>
                </c:pt>
                <c:pt idx="238">
                  <c:v>-1381.0599999999977</c:v>
                </c:pt>
                <c:pt idx="239">
                  <c:v>-2503.0799999999872</c:v>
                </c:pt>
                <c:pt idx="240">
                  <c:v>-2136.6200000000244</c:v>
                </c:pt>
                <c:pt idx="241">
                  <c:v>-1761.6199999999953</c:v>
                </c:pt>
                <c:pt idx="242">
                  <c:v>-2033.0299999999988</c:v>
                </c:pt>
                <c:pt idx="243">
                  <c:v>-1266.0200000000186</c:v>
                </c:pt>
                <c:pt idx="244">
                  <c:v>-1041.6399999999849</c:v>
                </c:pt>
                <c:pt idx="245">
                  <c:v>-1900.4400000000023</c:v>
                </c:pt>
                <c:pt idx="246">
                  <c:v>-683.48999999999069</c:v>
                </c:pt>
                <c:pt idx="247">
                  <c:v>-578.52999999999884</c:v>
                </c:pt>
                <c:pt idx="248">
                  <c:v>-1861.2799999999988</c:v>
                </c:pt>
                <c:pt idx="249">
                  <c:v>-2545.7700000000186</c:v>
                </c:pt>
                <c:pt idx="250">
                  <c:v>-2731.4800000000105</c:v>
                </c:pt>
                <c:pt idx="251">
                  <c:v>-1422.039999999979</c:v>
                </c:pt>
                <c:pt idx="252">
                  <c:v>-266.42000000001281</c:v>
                </c:pt>
                <c:pt idx="253">
                  <c:v>305.32000000000698</c:v>
                </c:pt>
                <c:pt idx="254">
                  <c:v>-650.07999999998719</c:v>
                </c:pt>
                <c:pt idx="255">
                  <c:v>-1914.4000000000233</c:v>
                </c:pt>
                <c:pt idx="256">
                  <c:v>-1494.3199999999779</c:v>
                </c:pt>
                <c:pt idx="257">
                  <c:v>-2057.3099999999977</c:v>
                </c:pt>
                <c:pt idx="258">
                  <c:v>-1056.7200000000012</c:v>
                </c:pt>
                <c:pt idx="259">
                  <c:v>-399.19000000000233</c:v>
                </c:pt>
                <c:pt idx="260">
                  <c:v>-614.43000000002212</c:v>
                </c:pt>
                <c:pt idx="261">
                  <c:v>-102.72999999998137</c:v>
                </c:pt>
                <c:pt idx="262">
                  <c:v>-782.82000000000698</c:v>
                </c:pt>
                <c:pt idx="263">
                  <c:v>-1818.6699999999837</c:v>
                </c:pt>
                <c:pt idx="264">
                  <c:v>-1273.6300000000047</c:v>
                </c:pt>
                <c:pt idx="265">
                  <c:v>-1921.4200000000128</c:v>
                </c:pt>
                <c:pt idx="266">
                  <c:v>-2023.3500000000058</c:v>
                </c:pt>
                <c:pt idx="267">
                  <c:v>-2239.7200000000012</c:v>
                </c:pt>
                <c:pt idx="268">
                  <c:v>-4032.8299999999872</c:v>
                </c:pt>
                <c:pt idx="269">
                  <c:v>-4063.0400000000081</c:v>
                </c:pt>
                <c:pt idx="270">
                  <c:v>-2101.539999999979</c:v>
                </c:pt>
                <c:pt idx="271">
                  <c:v>932.69999999998254</c:v>
                </c:pt>
                <c:pt idx="272">
                  <c:v>1491.1000000000058</c:v>
                </c:pt>
                <c:pt idx="273">
                  <c:v>-273.78999999997905</c:v>
                </c:pt>
                <c:pt idx="274">
                  <c:v>1121.859999999986</c:v>
                </c:pt>
                <c:pt idx="275">
                  <c:v>-1844.5599999999977</c:v>
                </c:pt>
                <c:pt idx="276">
                  <c:v>363.32000000000698</c:v>
                </c:pt>
                <c:pt idx="277">
                  <c:v>2243.9499999999825</c:v>
                </c:pt>
                <c:pt idx="278">
                  <c:v>-845.42000000001281</c:v>
                </c:pt>
                <c:pt idx="279">
                  <c:v>513.66000000000349</c:v>
                </c:pt>
                <c:pt idx="280">
                  <c:v>-1139.9500000000116</c:v>
                </c:pt>
                <c:pt idx="281">
                  <c:v>-446.10000000000582</c:v>
                </c:pt>
                <c:pt idx="282">
                  <c:v>458.60000000000582</c:v>
                </c:pt>
                <c:pt idx="283">
                  <c:v>1275.0599999999977</c:v>
                </c:pt>
                <c:pt idx="284">
                  <c:v>3458.859999999986</c:v>
                </c:pt>
                <c:pt idx="285">
                  <c:v>3547.8000000000175</c:v>
                </c:pt>
                <c:pt idx="286">
                  <c:v>1942.6100000000151</c:v>
                </c:pt>
                <c:pt idx="287">
                  <c:v>-142.34999999997672</c:v>
                </c:pt>
                <c:pt idx="288">
                  <c:v>-3355.3499999999767</c:v>
                </c:pt>
                <c:pt idx="289">
                  <c:v>-3521.6199999999953</c:v>
                </c:pt>
                <c:pt idx="290">
                  <c:v>-2275.679999999993</c:v>
                </c:pt>
                <c:pt idx="291">
                  <c:v>-497.90000000002328</c:v>
                </c:pt>
                <c:pt idx="292">
                  <c:v>1298.7200000000012</c:v>
                </c:pt>
                <c:pt idx="293">
                  <c:v>1463.2200000000012</c:v>
                </c:pt>
                <c:pt idx="294">
                  <c:v>1069.25</c:v>
                </c:pt>
                <c:pt idx="295">
                  <c:v>-1035.429999999993</c:v>
                </c:pt>
                <c:pt idx="296">
                  <c:v>-1105.0299999999988</c:v>
                </c:pt>
                <c:pt idx="297">
                  <c:v>-2146.2800000000279</c:v>
                </c:pt>
                <c:pt idx="298">
                  <c:v>-1134.4500000000116</c:v>
                </c:pt>
                <c:pt idx="299">
                  <c:v>-495.92999999999302</c:v>
                </c:pt>
                <c:pt idx="300">
                  <c:v>-2626.2300000000105</c:v>
                </c:pt>
                <c:pt idx="301">
                  <c:v>-1671.75</c:v>
                </c:pt>
                <c:pt idx="302">
                  <c:v>-1748.070000000007</c:v>
                </c:pt>
                <c:pt idx="303">
                  <c:v>-2238.929999999993</c:v>
                </c:pt>
                <c:pt idx="304">
                  <c:v>331.25</c:v>
                </c:pt>
                <c:pt idx="305">
                  <c:v>-744.39999999999418</c:v>
                </c:pt>
                <c:pt idx="306">
                  <c:v>-765.19000000000233</c:v>
                </c:pt>
                <c:pt idx="307">
                  <c:v>-419.45000000001164</c:v>
                </c:pt>
                <c:pt idx="308">
                  <c:v>-883.79000000000815</c:v>
                </c:pt>
                <c:pt idx="309">
                  <c:v>698.80999999999767</c:v>
                </c:pt>
                <c:pt idx="310">
                  <c:v>1917.0100000000093</c:v>
                </c:pt>
                <c:pt idx="311">
                  <c:v>2047.0799999999872</c:v>
                </c:pt>
                <c:pt idx="312">
                  <c:v>2402.5500000000175</c:v>
                </c:pt>
                <c:pt idx="313">
                  <c:v>1440.8099999999977</c:v>
                </c:pt>
                <c:pt idx="314">
                  <c:v>-555.92999999999302</c:v>
                </c:pt>
                <c:pt idx="315">
                  <c:v>-420.53999999997905</c:v>
                </c:pt>
                <c:pt idx="316">
                  <c:v>-2113.2600000000093</c:v>
                </c:pt>
                <c:pt idx="317">
                  <c:v>-855.39999999999418</c:v>
                </c:pt>
                <c:pt idx="318">
                  <c:v>-267.67000000001281</c:v>
                </c:pt>
                <c:pt idx="319">
                  <c:v>-937.55999999999767</c:v>
                </c:pt>
                <c:pt idx="320">
                  <c:v>1192.9700000000012</c:v>
                </c:pt>
                <c:pt idx="321">
                  <c:v>999.52999999999884</c:v>
                </c:pt>
                <c:pt idx="322">
                  <c:v>1191.679999999993</c:v>
                </c:pt>
                <c:pt idx="323">
                  <c:v>1395.5099999999802</c:v>
                </c:pt>
                <c:pt idx="324">
                  <c:v>348.26999999998952</c:v>
                </c:pt>
                <c:pt idx="325">
                  <c:v>-360.19000000000233</c:v>
                </c:pt>
                <c:pt idx="326">
                  <c:v>-1374.039999999979</c:v>
                </c:pt>
                <c:pt idx="327">
                  <c:v>-1033.609999999986</c:v>
                </c:pt>
                <c:pt idx="328">
                  <c:v>-24.329999999987194</c:v>
                </c:pt>
                <c:pt idx="329">
                  <c:v>1012.140000000014</c:v>
                </c:pt>
                <c:pt idx="330">
                  <c:v>1890.1699999999837</c:v>
                </c:pt>
                <c:pt idx="331">
                  <c:v>2583.5299999999988</c:v>
                </c:pt>
                <c:pt idx="332">
                  <c:v>1899.2900000000081</c:v>
                </c:pt>
                <c:pt idx="333">
                  <c:v>913.01999999998952</c:v>
                </c:pt>
                <c:pt idx="334">
                  <c:v>392.67999999999302</c:v>
                </c:pt>
                <c:pt idx="335">
                  <c:v>783.39999999999418</c:v>
                </c:pt>
                <c:pt idx="336">
                  <c:v>214.61999999999534</c:v>
                </c:pt>
                <c:pt idx="337">
                  <c:v>332.01000000000931</c:v>
                </c:pt>
                <c:pt idx="338">
                  <c:v>-1433.4199999999837</c:v>
                </c:pt>
                <c:pt idx="339">
                  <c:v>-1685.070000000007</c:v>
                </c:pt>
                <c:pt idx="340">
                  <c:v>-2889.9900000000198</c:v>
                </c:pt>
                <c:pt idx="341">
                  <c:v>-2653.0100000000093</c:v>
                </c:pt>
                <c:pt idx="342">
                  <c:v>-1561.25</c:v>
                </c:pt>
                <c:pt idx="343">
                  <c:v>-2187.5199999999895</c:v>
                </c:pt>
                <c:pt idx="344">
                  <c:v>341.55000000001746</c:v>
                </c:pt>
                <c:pt idx="345">
                  <c:v>-1014.4599999999919</c:v>
                </c:pt>
                <c:pt idx="346">
                  <c:v>-267.92999999999302</c:v>
                </c:pt>
                <c:pt idx="347">
                  <c:v>-1189.8699999999953</c:v>
                </c:pt>
                <c:pt idx="348">
                  <c:v>-951.72000000000116</c:v>
                </c:pt>
                <c:pt idx="349">
                  <c:v>960.35000000000582</c:v>
                </c:pt>
                <c:pt idx="350">
                  <c:v>893.44000000000233</c:v>
                </c:pt>
                <c:pt idx="351">
                  <c:v>1731.4400000000023</c:v>
                </c:pt>
                <c:pt idx="352">
                  <c:v>241.94999999998254</c:v>
                </c:pt>
                <c:pt idx="353">
                  <c:v>-1998.140000000014</c:v>
                </c:pt>
                <c:pt idx="354">
                  <c:v>-2410.7400000000198</c:v>
                </c:pt>
                <c:pt idx="355">
                  <c:v>-1516.5400000000081</c:v>
                </c:pt>
                <c:pt idx="356">
                  <c:v>-1175.609999999986</c:v>
                </c:pt>
                <c:pt idx="357">
                  <c:v>-464.03999999997905</c:v>
                </c:pt>
                <c:pt idx="358">
                  <c:v>-872.66000000000349</c:v>
                </c:pt>
                <c:pt idx="359">
                  <c:v>-2429.179999999993</c:v>
                </c:pt>
                <c:pt idx="360">
                  <c:v>-3713.640000000014</c:v>
                </c:pt>
                <c:pt idx="361">
                  <c:v>-3938.2400000000198</c:v>
                </c:pt>
                <c:pt idx="362">
                  <c:v>-3123.1199999999953</c:v>
                </c:pt>
                <c:pt idx="363">
                  <c:v>-2410.0299999999988</c:v>
                </c:pt>
                <c:pt idx="364">
                  <c:v>-1553.0299999999988</c:v>
                </c:pt>
                <c:pt idx="365">
                  <c:v>-1078.3399999999965</c:v>
                </c:pt>
                <c:pt idx="366">
                  <c:v>-2032.1199999999953</c:v>
                </c:pt>
                <c:pt idx="367">
                  <c:v>-1776.3099999999977</c:v>
                </c:pt>
                <c:pt idx="368">
                  <c:v>-486.28999999997905</c:v>
                </c:pt>
                <c:pt idx="369">
                  <c:v>-978.79000000000815</c:v>
                </c:pt>
                <c:pt idx="370">
                  <c:v>-1436.1499999999942</c:v>
                </c:pt>
                <c:pt idx="371">
                  <c:v>240.41000000000349</c:v>
                </c:pt>
                <c:pt idx="372">
                  <c:v>-733.3300000000163</c:v>
                </c:pt>
                <c:pt idx="373">
                  <c:v>478.86000000001513</c:v>
                </c:pt>
                <c:pt idx="374">
                  <c:v>1597.5799999999872</c:v>
                </c:pt>
                <c:pt idx="375">
                  <c:v>-2292.2000000000116</c:v>
                </c:pt>
                <c:pt idx="376">
                  <c:v>-2158.8699999999953</c:v>
                </c:pt>
                <c:pt idx="377">
                  <c:v>-2099.5899999999965</c:v>
                </c:pt>
                <c:pt idx="378">
                  <c:v>-1031.9899999999907</c:v>
                </c:pt>
                <c:pt idx="379">
                  <c:v>966.25</c:v>
                </c:pt>
                <c:pt idx="380">
                  <c:v>-728.19000000000233</c:v>
                </c:pt>
                <c:pt idx="381">
                  <c:v>-1693.6199999999953</c:v>
                </c:pt>
                <c:pt idx="382">
                  <c:v>-2608.9500000000116</c:v>
                </c:pt>
                <c:pt idx="383">
                  <c:v>-4613.5599999999977</c:v>
                </c:pt>
                <c:pt idx="384">
                  <c:v>-3344.1600000000035</c:v>
                </c:pt>
                <c:pt idx="385">
                  <c:v>-4183.8700000000244</c:v>
                </c:pt>
                <c:pt idx="386">
                  <c:v>-3895.7799999999988</c:v>
                </c:pt>
                <c:pt idx="387">
                  <c:v>-1171.25</c:v>
                </c:pt>
                <c:pt idx="388">
                  <c:v>-453.14999999999418</c:v>
                </c:pt>
                <c:pt idx="389">
                  <c:v>-526.59999999997672</c:v>
                </c:pt>
                <c:pt idx="390">
                  <c:v>-2083.6900000000023</c:v>
                </c:pt>
                <c:pt idx="391">
                  <c:v>-2816.4599999999919</c:v>
                </c:pt>
                <c:pt idx="392">
                  <c:v>-5506.2600000000093</c:v>
                </c:pt>
                <c:pt idx="393">
                  <c:v>-6242.2900000000081</c:v>
                </c:pt>
                <c:pt idx="394">
                  <c:v>-6125.929999999993</c:v>
                </c:pt>
                <c:pt idx="395">
                  <c:v>-4849.6800000000221</c:v>
                </c:pt>
                <c:pt idx="396">
                  <c:v>-3159.4799999999814</c:v>
                </c:pt>
                <c:pt idx="397">
                  <c:v>-1708.5899999999965</c:v>
                </c:pt>
                <c:pt idx="398">
                  <c:v>-47.309999999997672</c:v>
                </c:pt>
                <c:pt idx="399">
                  <c:v>-3083.1699999999837</c:v>
                </c:pt>
                <c:pt idx="400">
                  <c:v>-3972.7900000000081</c:v>
                </c:pt>
                <c:pt idx="401">
                  <c:v>-3721.5100000000093</c:v>
                </c:pt>
                <c:pt idx="402">
                  <c:v>-4238.1000000000058</c:v>
                </c:pt>
                <c:pt idx="403">
                  <c:v>-3181.0400000000081</c:v>
                </c:pt>
                <c:pt idx="404">
                  <c:v>-3922.7999999999884</c:v>
                </c:pt>
                <c:pt idx="405">
                  <c:v>-3722.9599999999919</c:v>
                </c:pt>
                <c:pt idx="406">
                  <c:v>-3678.5899999999965</c:v>
                </c:pt>
                <c:pt idx="407">
                  <c:v>-3427.2600000000093</c:v>
                </c:pt>
                <c:pt idx="408">
                  <c:v>-1617.7400000000198</c:v>
                </c:pt>
                <c:pt idx="409">
                  <c:v>65.339999999996508</c:v>
                </c:pt>
                <c:pt idx="410">
                  <c:v>-819.32000000000698</c:v>
                </c:pt>
                <c:pt idx="411">
                  <c:v>2022.9100000000035</c:v>
                </c:pt>
                <c:pt idx="412">
                  <c:v>2062.570000000007</c:v>
                </c:pt>
                <c:pt idx="413">
                  <c:v>505.44000000000233</c:v>
                </c:pt>
                <c:pt idx="414">
                  <c:v>1566.5599999999977</c:v>
                </c:pt>
                <c:pt idx="415">
                  <c:v>-592.60000000000582</c:v>
                </c:pt>
                <c:pt idx="416">
                  <c:v>-253.88999999998487</c:v>
                </c:pt>
                <c:pt idx="417">
                  <c:v>-499.97000000000116</c:v>
                </c:pt>
                <c:pt idx="418">
                  <c:v>-1694.5199999999895</c:v>
                </c:pt>
                <c:pt idx="419">
                  <c:v>-2923.0999999999913</c:v>
                </c:pt>
                <c:pt idx="420">
                  <c:v>-865.60000000000582</c:v>
                </c:pt>
                <c:pt idx="421">
                  <c:v>-201.42999999999302</c:v>
                </c:pt>
                <c:pt idx="422">
                  <c:v>1589.5899999999965</c:v>
                </c:pt>
                <c:pt idx="423">
                  <c:v>2670.5999999999913</c:v>
                </c:pt>
                <c:pt idx="424">
                  <c:v>-1057.8699999999953</c:v>
                </c:pt>
                <c:pt idx="425">
                  <c:v>-1907.0100000000093</c:v>
                </c:pt>
                <c:pt idx="426">
                  <c:v>-3279.2299999999959</c:v>
                </c:pt>
                <c:pt idx="427">
                  <c:v>-3091.1399999999849</c:v>
                </c:pt>
                <c:pt idx="428">
                  <c:v>-1992.4700000000157</c:v>
                </c:pt>
                <c:pt idx="429">
                  <c:v>-1109.6900000000023</c:v>
                </c:pt>
                <c:pt idx="430">
                  <c:v>311.47000000000116</c:v>
                </c:pt>
                <c:pt idx="431">
                  <c:v>1143.1199999999953</c:v>
                </c:pt>
                <c:pt idx="432">
                  <c:v>1752.3499999999913</c:v>
                </c:pt>
                <c:pt idx="433">
                  <c:v>2307.1900000000023</c:v>
                </c:pt>
                <c:pt idx="434">
                  <c:v>770.86000000000058</c:v>
                </c:pt>
                <c:pt idx="435">
                  <c:v>-95.919999999983702</c:v>
                </c:pt>
                <c:pt idx="436">
                  <c:v>54.220000000001164</c:v>
                </c:pt>
                <c:pt idx="437">
                  <c:v>-1547.070000000007</c:v>
                </c:pt>
                <c:pt idx="438">
                  <c:v>-1935.2599999999948</c:v>
                </c:pt>
                <c:pt idx="439">
                  <c:v>-2558.4200000000128</c:v>
                </c:pt>
                <c:pt idx="440">
                  <c:v>-2953.5099999999948</c:v>
                </c:pt>
                <c:pt idx="441">
                  <c:v>-2007.3999999999942</c:v>
                </c:pt>
                <c:pt idx="442">
                  <c:v>28.55000000000291</c:v>
                </c:pt>
                <c:pt idx="443">
                  <c:v>-150.44999999999709</c:v>
                </c:pt>
                <c:pt idx="444">
                  <c:v>-502.64999999999418</c:v>
                </c:pt>
                <c:pt idx="445">
                  <c:v>-923.22000000000116</c:v>
                </c:pt>
                <c:pt idx="446">
                  <c:v>774.19999999999709</c:v>
                </c:pt>
                <c:pt idx="447">
                  <c:v>512.94999999999709</c:v>
                </c:pt>
                <c:pt idx="448">
                  <c:v>-431.56999999999243</c:v>
                </c:pt>
                <c:pt idx="449">
                  <c:v>-442.95999999999185</c:v>
                </c:pt>
                <c:pt idx="450">
                  <c:v>-2894.9499999999971</c:v>
                </c:pt>
                <c:pt idx="451">
                  <c:v>-2747.4600000000064</c:v>
                </c:pt>
                <c:pt idx="452">
                  <c:v>-1864.1700000000128</c:v>
                </c:pt>
                <c:pt idx="453">
                  <c:v>-1466.1000000000058</c:v>
                </c:pt>
                <c:pt idx="454">
                  <c:v>-1347.5900000000111</c:v>
                </c:pt>
                <c:pt idx="455">
                  <c:v>-693.23999999999069</c:v>
                </c:pt>
                <c:pt idx="456">
                  <c:v>195.19000000000233</c:v>
                </c:pt>
                <c:pt idx="457">
                  <c:v>-216.97999999999593</c:v>
                </c:pt>
                <c:pt idx="458">
                  <c:v>-721.8799999999901</c:v>
                </c:pt>
                <c:pt idx="459">
                  <c:v>-454.4600000000064</c:v>
                </c:pt>
                <c:pt idx="460">
                  <c:v>-313.13999999999942</c:v>
                </c:pt>
                <c:pt idx="461">
                  <c:v>572.50999999999476</c:v>
                </c:pt>
                <c:pt idx="462">
                  <c:v>1477.2299999999959</c:v>
                </c:pt>
                <c:pt idx="463">
                  <c:v>1553.6900000000023</c:v>
                </c:pt>
                <c:pt idx="464">
                  <c:v>1948.4199999999983</c:v>
                </c:pt>
                <c:pt idx="465">
                  <c:v>2141.2700000000041</c:v>
                </c:pt>
                <c:pt idx="466">
                  <c:v>1803.2899999999936</c:v>
                </c:pt>
                <c:pt idx="467">
                  <c:v>831.55000000000291</c:v>
                </c:pt>
                <c:pt idx="468">
                  <c:v>669.66000000000349</c:v>
                </c:pt>
                <c:pt idx="469">
                  <c:v>479.81999999999243</c:v>
                </c:pt>
                <c:pt idx="470">
                  <c:v>-73.409999999988941</c:v>
                </c:pt>
                <c:pt idx="471">
                  <c:v>215.5</c:v>
                </c:pt>
                <c:pt idx="472">
                  <c:v>529.79000000000815</c:v>
                </c:pt>
                <c:pt idx="473">
                  <c:v>-371.33000000000175</c:v>
                </c:pt>
                <c:pt idx="474">
                  <c:v>912.67999999999302</c:v>
                </c:pt>
                <c:pt idx="475">
                  <c:v>1585.3899999999994</c:v>
                </c:pt>
                <c:pt idx="476">
                  <c:v>639.11999999999534</c:v>
                </c:pt>
                <c:pt idx="477">
                  <c:v>875.35000000000582</c:v>
                </c:pt>
                <c:pt idx="478">
                  <c:v>1308.6100000000006</c:v>
                </c:pt>
                <c:pt idx="479">
                  <c:v>1253.4199999999983</c:v>
                </c:pt>
                <c:pt idx="480">
                  <c:v>2255.9199999999837</c:v>
                </c:pt>
                <c:pt idx="481">
                  <c:v>2981.4900000000052</c:v>
                </c:pt>
                <c:pt idx="482">
                  <c:v>2223.8299999999872</c:v>
                </c:pt>
                <c:pt idx="483">
                  <c:v>3674.1100000000006</c:v>
                </c:pt>
                <c:pt idx="484">
                  <c:v>4391.640000000014</c:v>
                </c:pt>
                <c:pt idx="485">
                  <c:v>3713.3999999999942</c:v>
                </c:pt>
                <c:pt idx="486">
                  <c:v>2773.9200000000128</c:v>
                </c:pt>
                <c:pt idx="487">
                  <c:v>5994</c:v>
                </c:pt>
                <c:pt idx="488">
                  <c:v>5239</c:v>
                </c:pt>
                <c:pt idx="489">
                  <c:v>6703</c:v>
                </c:pt>
                <c:pt idx="490">
                  <c:v>8645</c:v>
                </c:pt>
                <c:pt idx="491">
                  <c:v>8637</c:v>
                </c:pt>
                <c:pt idx="492">
                  <c:v>8484</c:v>
                </c:pt>
                <c:pt idx="493">
                  <c:v>7714</c:v>
                </c:pt>
                <c:pt idx="494">
                  <c:v>6017</c:v>
                </c:pt>
                <c:pt idx="495">
                  <c:v>1252</c:v>
                </c:pt>
                <c:pt idx="496">
                  <c:v>1131</c:v>
                </c:pt>
                <c:pt idx="497">
                  <c:v>2515</c:v>
                </c:pt>
                <c:pt idx="498">
                  <c:v>3744</c:v>
                </c:pt>
                <c:pt idx="499">
                  <c:v>4014</c:v>
                </c:pt>
                <c:pt idx="500">
                  <c:v>3932</c:v>
                </c:pt>
                <c:pt idx="501">
                  <c:v>3321</c:v>
                </c:pt>
                <c:pt idx="502">
                  <c:v>3038</c:v>
                </c:pt>
                <c:pt idx="503">
                  <c:v>3908</c:v>
                </c:pt>
                <c:pt idx="504">
                  <c:v>5287</c:v>
                </c:pt>
                <c:pt idx="505">
                  <c:v>3872</c:v>
                </c:pt>
                <c:pt idx="506">
                  <c:v>3914</c:v>
                </c:pt>
                <c:pt idx="507">
                  <c:v>3092</c:v>
                </c:pt>
                <c:pt idx="508">
                  <c:v>2587</c:v>
                </c:pt>
                <c:pt idx="509">
                  <c:v>3077</c:v>
                </c:pt>
                <c:pt idx="510">
                  <c:v>1602</c:v>
                </c:pt>
                <c:pt idx="511">
                  <c:v>1639</c:v>
                </c:pt>
                <c:pt idx="512">
                  <c:v>-31</c:v>
                </c:pt>
                <c:pt idx="513">
                  <c:v>-368</c:v>
                </c:pt>
                <c:pt idx="514">
                  <c:v>883</c:v>
                </c:pt>
                <c:pt idx="515">
                  <c:v>1074</c:v>
                </c:pt>
                <c:pt idx="516">
                  <c:v>189</c:v>
                </c:pt>
                <c:pt idx="517">
                  <c:v>343</c:v>
                </c:pt>
                <c:pt idx="518">
                  <c:v>988</c:v>
                </c:pt>
                <c:pt idx="519">
                  <c:v>1804</c:v>
                </c:pt>
                <c:pt idx="520">
                  <c:v>3261</c:v>
                </c:pt>
                <c:pt idx="521">
                  <c:v>3659</c:v>
                </c:pt>
                <c:pt idx="522">
                  <c:v>2869</c:v>
                </c:pt>
                <c:pt idx="523">
                  <c:v>1634</c:v>
                </c:pt>
                <c:pt idx="524">
                  <c:v>1776</c:v>
                </c:pt>
                <c:pt idx="525">
                  <c:v>2242</c:v>
                </c:pt>
                <c:pt idx="526">
                  <c:v>3887</c:v>
                </c:pt>
                <c:pt idx="527">
                  <c:v>3913</c:v>
                </c:pt>
                <c:pt idx="528">
                  <c:v>5383</c:v>
                </c:pt>
                <c:pt idx="529">
                  <c:v>5409</c:v>
                </c:pt>
                <c:pt idx="530">
                  <c:v>3196</c:v>
                </c:pt>
                <c:pt idx="531">
                  <c:v>2842</c:v>
                </c:pt>
                <c:pt idx="532">
                  <c:v>5796</c:v>
                </c:pt>
                <c:pt idx="533">
                  <c:v>4848</c:v>
                </c:pt>
                <c:pt idx="534">
                  <c:v>4483</c:v>
                </c:pt>
                <c:pt idx="535">
                  <c:v>4057</c:v>
                </c:pt>
                <c:pt idx="536">
                  <c:v>1018</c:v>
                </c:pt>
                <c:pt idx="537">
                  <c:v>4605</c:v>
                </c:pt>
                <c:pt idx="538">
                  <c:v>5486</c:v>
                </c:pt>
                <c:pt idx="539">
                  <c:v>6149</c:v>
                </c:pt>
                <c:pt idx="540">
                  <c:v>4146</c:v>
                </c:pt>
                <c:pt idx="541">
                  <c:v>393</c:v>
                </c:pt>
                <c:pt idx="542">
                  <c:v>-585</c:v>
                </c:pt>
                <c:pt idx="543">
                  <c:v>1560</c:v>
                </c:pt>
                <c:pt idx="544">
                  <c:v>2016</c:v>
                </c:pt>
                <c:pt idx="545">
                  <c:v>2355</c:v>
                </c:pt>
                <c:pt idx="546">
                  <c:v>4658</c:v>
                </c:pt>
                <c:pt idx="547">
                  <c:v>3183</c:v>
                </c:pt>
                <c:pt idx="548">
                  <c:v>4308</c:v>
                </c:pt>
                <c:pt idx="549">
                  <c:v>4184</c:v>
                </c:pt>
                <c:pt idx="550">
                  <c:v>2163</c:v>
                </c:pt>
                <c:pt idx="551">
                  <c:v>2287</c:v>
                </c:pt>
                <c:pt idx="552">
                  <c:v>969</c:v>
                </c:pt>
                <c:pt idx="553">
                  <c:v>-1224</c:v>
                </c:pt>
                <c:pt idx="554">
                  <c:v>1227</c:v>
                </c:pt>
                <c:pt idx="555">
                  <c:v>1500</c:v>
                </c:pt>
                <c:pt idx="556">
                  <c:v>388</c:v>
                </c:pt>
                <c:pt idx="557">
                  <c:v>2799</c:v>
                </c:pt>
              </c:numCache>
            </c:numRef>
          </c:val>
          <c:smooth val="0"/>
          <c:extLst>
            <c:ext xmlns:c15="http://schemas.microsoft.com/office/drawing/2012/chart" uri="{02D57815-91ED-43cb-92C2-25804820EDAC}">
              <c15:filteredCategoryTitle>
                <c15:cat>
                  <c:multiLvlStrRef>
                    <c:extLst>
                      <c:ext uri="{02D57815-91ED-43cb-92C2-25804820EDAC}">
                        <c15:formulaRef>
                          <c15:sqref>Credit!#REF!</c15:sqref>
                        </c15:formulaRef>
                      </c:ext>
                    </c:extLst>
                  </c:multiLvlStrRef>
                </c15:cat>
              </c15:filteredCategoryTitle>
            </c:ext>
            <c:ext xmlns:c16="http://schemas.microsoft.com/office/drawing/2014/chart" uri="{C3380CC4-5D6E-409C-BE32-E72D297353CC}">
              <c16:uniqueId val="{00000000-F4FE-4401-A095-6E455E26A45F}"/>
            </c:ext>
          </c:extLst>
        </c:ser>
        <c:dLbls>
          <c:showLegendKey val="0"/>
          <c:showVal val="0"/>
          <c:showCatName val="0"/>
          <c:showSerName val="0"/>
          <c:showPercent val="0"/>
          <c:showBubbleSize val="0"/>
        </c:dLbls>
        <c:smooth val="0"/>
        <c:axId val="766421024"/>
        <c:axId val="766422688"/>
      </c:lineChart>
      <c:catAx>
        <c:axId val="76642102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66422688"/>
        <c:crosses val="autoZero"/>
        <c:auto val="1"/>
        <c:lblAlgn val="ctr"/>
        <c:lblOffset val="100"/>
        <c:noMultiLvlLbl val="1"/>
      </c:catAx>
      <c:valAx>
        <c:axId val="766422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6642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tr-TR"/>
              <a:t>YP Krediler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lineChart>
        <c:grouping val="standard"/>
        <c:varyColors val="0"/>
        <c:ser>
          <c:idx val="1"/>
          <c:order val="0"/>
          <c:tx>
            <c:strRef>
              <c:f>Credit!$F$1</c:f>
              <c:strCache>
                <c:ptCount val="1"/>
                <c:pt idx="0">
                  <c:v>Ticari Krediler(USD)</c:v>
                </c:pt>
              </c:strCache>
            </c:strRef>
          </c:tx>
          <c:spPr>
            <a:ln w="22225" cap="rnd">
              <a:solidFill>
                <a:schemeClr val="accent2"/>
              </a:solidFill>
            </a:ln>
            <a:effectLst>
              <a:glow rad="139700">
                <a:schemeClr val="accent2">
                  <a:satMod val="175000"/>
                  <a:alpha val="14000"/>
                </a:schemeClr>
              </a:glow>
            </a:effectLst>
          </c:spPr>
          <c:marker>
            <c:symbol val="none"/>
          </c:marker>
          <c:val>
            <c:numRef>
              <c:f>Credit!$F$2:$F$571</c:f>
              <c:numCache>
                <c:formatCode>#,##0.00</c:formatCode>
                <c:ptCount val="570"/>
                <c:pt idx="0">
                  <c:v>155463.25</c:v>
                </c:pt>
                <c:pt idx="1">
                  <c:v>154576.57999999999</c:v>
                </c:pt>
                <c:pt idx="2">
                  <c:v>153907.65</c:v>
                </c:pt>
                <c:pt idx="3">
                  <c:v>153013.97</c:v>
                </c:pt>
                <c:pt idx="4">
                  <c:v>152033.35999999999</c:v>
                </c:pt>
                <c:pt idx="5">
                  <c:v>152437.85999999999</c:v>
                </c:pt>
                <c:pt idx="6">
                  <c:v>153178.82</c:v>
                </c:pt>
                <c:pt idx="7">
                  <c:v>153528.26</c:v>
                </c:pt>
                <c:pt idx="8">
                  <c:v>153622.29999999999</c:v>
                </c:pt>
                <c:pt idx="9">
                  <c:v>153759.37</c:v>
                </c:pt>
                <c:pt idx="10">
                  <c:v>152999.76</c:v>
                </c:pt>
                <c:pt idx="11">
                  <c:v>151756.57</c:v>
                </c:pt>
                <c:pt idx="12">
                  <c:v>152777.4</c:v>
                </c:pt>
                <c:pt idx="13">
                  <c:v>153777.79</c:v>
                </c:pt>
                <c:pt idx="14">
                  <c:v>154450</c:v>
                </c:pt>
                <c:pt idx="15">
                  <c:v>153515.04</c:v>
                </c:pt>
                <c:pt idx="16">
                  <c:v>154516.54</c:v>
                </c:pt>
                <c:pt idx="17">
                  <c:v>154813.10999999999</c:v>
                </c:pt>
                <c:pt idx="18">
                  <c:v>156547.69</c:v>
                </c:pt>
                <c:pt idx="19">
                  <c:v>157230.04</c:v>
                </c:pt>
                <c:pt idx="20">
                  <c:v>158520.25</c:v>
                </c:pt>
                <c:pt idx="21">
                  <c:v>156932.07999999999</c:v>
                </c:pt>
                <c:pt idx="22">
                  <c:v>157331.54999999999</c:v>
                </c:pt>
                <c:pt idx="23">
                  <c:v>158899.26</c:v>
                </c:pt>
                <c:pt idx="24">
                  <c:v>159983.72</c:v>
                </c:pt>
                <c:pt idx="25">
                  <c:v>160539.85</c:v>
                </c:pt>
                <c:pt idx="26">
                  <c:v>159670.63</c:v>
                </c:pt>
                <c:pt idx="27">
                  <c:v>159549.85999999999</c:v>
                </c:pt>
                <c:pt idx="28">
                  <c:v>159447.35</c:v>
                </c:pt>
                <c:pt idx="29">
                  <c:v>158875.66</c:v>
                </c:pt>
                <c:pt idx="30">
                  <c:v>159434.96</c:v>
                </c:pt>
                <c:pt idx="31">
                  <c:v>160179.66</c:v>
                </c:pt>
                <c:pt idx="32">
                  <c:v>159482.79</c:v>
                </c:pt>
                <c:pt idx="33">
                  <c:v>161339.97</c:v>
                </c:pt>
                <c:pt idx="34">
                  <c:v>161619.01999999999</c:v>
                </c:pt>
                <c:pt idx="35">
                  <c:v>161657.42000000001</c:v>
                </c:pt>
                <c:pt idx="36">
                  <c:v>161015.85</c:v>
                </c:pt>
                <c:pt idx="37">
                  <c:v>162172.39000000001</c:v>
                </c:pt>
                <c:pt idx="38">
                  <c:v>163079.98000000001</c:v>
                </c:pt>
                <c:pt idx="39">
                  <c:v>161442.49</c:v>
                </c:pt>
                <c:pt idx="40">
                  <c:v>161416.21</c:v>
                </c:pt>
                <c:pt idx="41">
                  <c:v>162332.29999999999</c:v>
                </c:pt>
                <c:pt idx="42">
                  <c:v>162855.9</c:v>
                </c:pt>
                <c:pt idx="43">
                  <c:v>161837.5</c:v>
                </c:pt>
                <c:pt idx="44">
                  <c:v>161970.10999999999</c:v>
                </c:pt>
                <c:pt idx="45">
                  <c:v>160874.88</c:v>
                </c:pt>
                <c:pt idx="46">
                  <c:v>160285.92000000001</c:v>
                </c:pt>
                <c:pt idx="47">
                  <c:v>159507.94</c:v>
                </c:pt>
                <c:pt idx="48">
                  <c:v>159255.75</c:v>
                </c:pt>
                <c:pt idx="49">
                  <c:v>161017.29999999999</c:v>
                </c:pt>
                <c:pt idx="50">
                  <c:v>162279.62</c:v>
                </c:pt>
                <c:pt idx="51">
                  <c:v>161801.87</c:v>
                </c:pt>
                <c:pt idx="52">
                  <c:v>162775.39000000001</c:v>
                </c:pt>
                <c:pt idx="53">
                  <c:v>162426.32</c:v>
                </c:pt>
                <c:pt idx="54">
                  <c:v>162118.57999999999</c:v>
                </c:pt>
                <c:pt idx="55">
                  <c:v>162637.37</c:v>
                </c:pt>
                <c:pt idx="56">
                  <c:v>162440.82</c:v>
                </c:pt>
                <c:pt idx="57">
                  <c:v>162740.49</c:v>
                </c:pt>
                <c:pt idx="58">
                  <c:v>164983.13</c:v>
                </c:pt>
                <c:pt idx="59">
                  <c:v>165816.35999999999</c:v>
                </c:pt>
                <c:pt idx="60">
                  <c:v>165186.71</c:v>
                </c:pt>
                <c:pt idx="61">
                  <c:v>164892.06</c:v>
                </c:pt>
                <c:pt idx="62">
                  <c:v>164413.03</c:v>
                </c:pt>
                <c:pt idx="63">
                  <c:v>165610.23000000001</c:v>
                </c:pt>
                <c:pt idx="64">
                  <c:v>167006.94</c:v>
                </c:pt>
                <c:pt idx="65">
                  <c:v>166732.29</c:v>
                </c:pt>
                <c:pt idx="66">
                  <c:v>168650.87</c:v>
                </c:pt>
                <c:pt idx="67">
                  <c:v>168382.63</c:v>
                </c:pt>
                <c:pt idx="68">
                  <c:v>168275.17</c:v>
                </c:pt>
                <c:pt idx="69">
                  <c:v>168475.37</c:v>
                </c:pt>
                <c:pt idx="70">
                  <c:v>169908.25</c:v>
                </c:pt>
                <c:pt idx="71">
                  <c:v>170472.9</c:v>
                </c:pt>
                <c:pt idx="72">
                  <c:v>170147.99</c:v>
                </c:pt>
                <c:pt idx="73">
                  <c:v>169738.55</c:v>
                </c:pt>
                <c:pt idx="74">
                  <c:v>170558.86</c:v>
                </c:pt>
                <c:pt idx="75">
                  <c:v>170543.63</c:v>
                </c:pt>
                <c:pt idx="76">
                  <c:v>171149.71</c:v>
                </c:pt>
                <c:pt idx="77">
                  <c:v>171320.68</c:v>
                </c:pt>
                <c:pt idx="78">
                  <c:v>171260.18</c:v>
                </c:pt>
                <c:pt idx="79">
                  <c:v>171293.63</c:v>
                </c:pt>
                <c:pt idx="80">
                  <c:v>170640.87</c:v>
                </c:pt>
                <c:pt idx="81">
                  <c:v>170109.36</c:v>
                </c:pt>
                <c:pt idx="82">
                  <c:v>170405.68</c:v>
                </c:pt>
                <c:pt idx="83">
                  <c:v>171394.27</c:v>
                </c:pt>
                <c:pt idx="84">
                  <c:v>171518.75</c:v>
                </c:pt>
                <c:pt idx="85">
                  <c:v>172040.62</c:v>
                </c:pt>
                <c:pt idx="86">
                  <c:v>173529.51</c:v>
                </c:pt>
                <c:pt idx="87">
                  <c:v>173550.99</c:v>
                </c:pt>
                <c:pt idx="88">
                  <c:v>172848.49</c:v>
                </c:pt>
                <c:pt idx="89">
                  <c:v>173881.93</c:v>
                </c:pt>
                <c:pt idx="90">
                  <c:v>173256.45</c:v>
                </c:pt>
                <c:pt idx="91">
                  <c:v>173472.91</c:v>
                </c:pt>
                <c:pt idx="92">
                  <c:v>174047.83</c:v>
                </c:pt>
                <c:pt idx="93">
                  <c:v>174107.58</c:v>
                </c:pt>
                <c:pt idx="94">
                  <c:v>173692.27</c:v>
                </c:pt>
                <c:pt idx="95">
                  <c:v>173474.9</c:v>
                </c:pt>
                <c:pt idx="96">
                  <c:v>174302.89</c:v>
                </c:pt>
                <c:pt idx="97">
                  <c:v>175800.7</c:v>
                </c:pt>
                <c:pt idx="98">
                  <c:v>174294.14</c:v>
                </c:pt>
                <c:pt idx="99">
                  <c:v>172611.13</c:v>
                </c:pt>
                <c:pt idx="100">
                  <c:v>172429.73</c:v>
                </c:pt>
                <c:pt idx="101">
                  <c:v>172898.04</c:v>
                </c:pt>
                <c:pt idx="102">
                  <c:v>172475.19</c:v>
                </c:pt>
                <c:pt idx="103">
                  <c:v>171160.39</c:v>
                </c:pt>
                <c:pt idx="104">
                  <c:v>171234.47</c:v>
                </c:pt>
                <c:pt idx="105">
                  <c:v>171754.82</c:v>
                </c:pt>
                <c:pt idx="106">
                  <c:v>171710.23</c:v>
                </c:pt>
                <c:pt idx="107">
                  <c:v>172185.67</c:v>
                </c:pt>
                <c:pt idx="108">
                  <c:v>172221.36</c:v>
                </c:pt>
                <c:pt idx="109">
                  <c:v>172004.56</c:v>
                </c:pt>
                <c:pt idx="110">
                  <c:v>172439.63</c:v>
                </c:pt>
                <c:pt idx="111">
                  <c:v>170923.91</c:v>
                </c:pt>
                <c:pt idx="112">
                  <c:v>171087.88</c:v>
                </c:pt>
                <c:pt idx="113">
                  <c:v>169894.45</c:v>
                </c:pt>
                <c:pt idx="114">
                  <c:v>169758.41</c:v>
                </c:pt>
                <c:pt idx="115">
                  <c:v>170115.18</c:v>
                </c:pt>
                <c:pt idx="116">
                  <c:v>171066.08</c:v>
                </c:pt>
                <c:pt idx="117">
                  <c:v>171057.04</c:v>
                </c:pt>
                <c:pt idx="118">
                  <c:v>169979.05</c:v>
                </c:pt>
                <c:pt idx="119">
                  <c:v>169907.59</c:v>
                </c:pt>
                <c:pt idx="120">
                  <c:v>169815.2</c:v>
                </c:pt>
                <c:pt idx="121">
                  <c:v>170311.05</c:v>
                </c:pt>
                <c:pt idx="122">
                  <c:v>171517.48</c:v>
                </c:pt>
                <c:pt idx="123">
                  <c:v>172010.2</c:v>
                </c:pt>
                <c:pt idx="124">
                  <c:v>171504.88</c:v>
                </c:pt>
                <c:pt idx="125">
                  <c:v>173206.33</c:v>
                </c:pt>
                <c:pt idx="126">
                  <c:v>174052.34</c:v>
                </c:pt>
                <c:pt idx="127">
                  <c:v>174315.69</c:v>
                </c:pt>
                <c:pt idx="128">
                  <c:v>174147.8</c:v>
                </c:pt>
                <c:pt idx="129">
                  <c:v>174314.37</c:v>
                </c:pt>
                <c:pt idx="130">
                  <c:v>174572.84</c:v>
                </c:pt>
                <c:pt idx="131">
                  <c:v>175483.88</c:v>
                </c:pt>
                <c:pt idx="132">
                  <c:v>175761.38</c:v>
                </c:pt>
                <c:pt idx="133">
                  <c:v>176392.94</c:v>
                </c:pt>
                <c:pt idx="134">
                  <c:v>177861.99</c:v>
                </c:pt>
                <c:pt idx="135">
                  <c:v>178381.76</c:v>
                </c:pt>
                <c:pt idx="136">
                  <c:v>178650.14</c:v>
                </c:pt>
                <c:pt idx="137">
                  <c:v>179438.59</c:v>
                </c:pt>
                <c:pt idx="138">
                  <c:v>178590.59</c:v>
                </c:pt>
                <c:pt idx="139">
                  <c:v>180150.69</c:v>
                </c:pt>
                <c:pt idx="140">
                  <c:v>180079.26</c:v>
                </c:pt>
                <c:pt idx="141">
                  <c:v>180489.58</c:v>
                </c:pt>
                <c:pt idx="142">
                  <c:v>179777.11</c:v>
                </c:pt>
                <c:pt idx="143">
                  <c:v>180281.35</c:v>
                </c:pt>
                <c:pt idx="144">
                  <c:v>180027.95</c:v>
                </c:pt>
                <c:pt idx="145">
                  <c:v>179899.56</c:v>
                </c:pt>
                <c:pt idx="146">
                  <c:v>181014.58</c:v>
                </c:pt>
                <c:pt idx="147">
                  <c:v>180280.36</c:v>
                </c:pt>
                <c:pt idx="148">
                  <c:v>179667.02</c:v>
                </c:pt>
                <c:pt idx="149">
                  <c:v>179289.86</c:v>
                </c:pt>
                <c:pt idx="150">
                  <c:v>179485.02</c:v>
                </c:pt>
                <c:pt idx="151">
                  <c:v>180387.38</c:v>
                </c:pt>
                <c:pt idx="152">
                  <c:v>181469.59</c:v>
                </c:pt>
                <c:pt idx="153">
                  <c:v>181080.44</c:v>
                </c:pt>
                <c:pt idx="154">
                  <c:v>180310.24</c:v>
                </c:pt>
                <c:pt idx="155">
                  <c:v>180286.41</c:v>
                </c:pt>
                <c:pt idx="156">
                  <c:v>180756.32</c:v>
                </c:pt>
                <c:pt idx="157">
                  <c:v>181182.21</c:v>
                </c:pt>
                <c:pt idx="158">
                  <c:v>182251.33</c:v>
                </c:pt>
                <c:pt idx="159">
                  <c:v>182549.48</c:v>
                </c:pt>
                <c:pt idx="160">
                  <c:v>183310.49</c:v>
                </c:pt>
                <c:pt idx="161">
                  <c:v>184830.52</c:v>
                </c:pt>
                <c:pt idx="162">
                  <c:v>184568.17</c:v>
                </c:pt>
                <c:pt idx="163">
                  <c:v>183807.91</c:v>
                </c:pt>
                <c:pt idx="164">
                  <c:v>185679.5</c:v>
                </c:pt>
                <c:pt idx="165">
                  <c:v>184348.63</c:v>
                </c:pt>
                <c:pt idx="166">
                  <c:v>184878.92</c:v>
                </c:pt>
                <c:pt idx="167">
                  <c:v>185622.39</c:v>
                </c:pt>
                <c:pt idx="168">
                  <c:v>185346.59</c:v>
                </c:pt>
                <c:pt idx="169">
                  <c:v>186219.2</c:v>
                </c:pt>
                <c:pt idx="170">
                  <c:v>185827.79</c:v>
                </c:pt>
                <c:pt idx="171">
                  <c:v>186875.64</c:v>
                </c:pt>
                <c:pt idx="172">
                  <c:v>187695.2</c:v>
                </c:pt>
                <c:pt idx="173">
                  <c:v>187350.76</c:v>
                </c:pt>
                <c:pt idx="174">
                  <c:v>186567.79</c:v>
                </c:pt>
                <c:pt idx="175">
                  <c:v>185723.61</c:v>
                </c:pt>
                <c:pt idx="176">
                  <c:v>186514.21</c:v>
                </c:pt>
                <c:pt idx="177">
                  <c:v>186138.9</c:v>
                </c:pt>
                <c:pt idx="178">
                  <c:v>186059.14</c:v>
                </c:pt>
                <c:pt idx="179">
                  <c:v>185320.6</c:v>
                </c:pt>
                <c:pt idx="180">
                  <c:v>187214.59</c:v>
                </c:pt>
                <c:pt idx="181">
                  <c:v>186788.09</c:v>
                </c:pt>
                <c:pt idx="182">
                  <c:v>185968.09</c:v>
                </c:pt>
                <c:pt idx="183">
                  <c:v>184419.4</c:v>
                </c:pt>
                <c:pt idx="184">
                  <c:v>185578.81</c:v>
                </c:pt>
                <c:pt idx="185">
                  <c:v>184900.63</c:v>
                </c:pt>
                <c:pt idx="186">
                  <c:v>185126.29</c:v>
                </c:pt>
                <c:pt idx="187">
                  <c:v>185349.53</c:v>
                </c:pt>
                <c:pt idx="188">
                  <c:v>184418.5</c:v>
                </c:pt>
                <c:pt idx="189">
                  <c:v>183915.41</c:v>
                </c:pt>
                <c:pt idx="190">
                  <c:v>184666.85</c:v>
                </c:pt>
                <c:pt idx="191">
                  <c:v>184542.54</c:v>
                </c:pt>
                <c:pt idx="192">
                  <c:v>185684.52</c:v>
                </c:pt>
                <c:pt idx="193">
                  <c:v>185695.4</c:v>
                </c:pt>
                <c:pt idx="194">
                  <c:v>185182.55</c:v>
                </c:pt>
                <c:pt idx="195">
                  <c:v>185642.53</c:v>
                </c:pt>
                <c:pt idx="196">
                  <c:v>183977.86</c:v>
                </c:pt>
                <c:pt idx="197">
                  <c:v>182627.35</c:v>
                </c:pt>
                <c:pt idx="198">
                  <c:v>182854.83</c:v>
                </c:pt>
                <c:pt idx="199">
                  <c:v>181481.55</c:v>
                </c:pt>
                <c:pt idx="200">
                  <c:v>180701.31</c:v>
                </c:pt>
                <c:pt idx="201">
                  <c:v>181027.24</c:v>
                </c:pt>
                <c:pt idx="202">
                  <c:v>181045.33</c:v>
                </c:pt>
                <c:pt idx="203">
                  <c:v>181276.89</c:v>
                </c:pt>
                <c:pt idx="204">
                  <c:v>181539.56</c:v>
                </c:pt>
                <c:pt idx="205">
                  <c:v>181100.65</c:v>
                </c:pt>
                <c:pt idx="206">
                  <c:v>181505.15</c:v>
                </c:pt>
                <c:pt idx="207">
                  <c:v>181066.9</c:v>
                </c:pt>
                <c:pt idx="208">
                  <c:v>182152.47</c:v>
                </c:pt>
                <c:pt idx="209">
                  <c:v>182114.52</c:v>
                </c:pt>
                <c:pt idx="210">
                  <c:v>180709.91</c:v>
                </c:pt>
                <c:pt idx="211">
                  <c:v>181226.15</c:v>
                </c:pt>
                <c:pt idx="212">
                  <c:v>180200.31</c:v>
                </c:pt>
                <c:pt idx="213">
                  <c:v>179670.9</c:v>
                </c:pt>
                <c:pt idx="214">
                  <c:v>180627.28</c:v>
                </c:pt>
                <c:pt idx="215">
                  <c:v>180050.45</c:v>
                </c:pt>
                <c:pt idx="216">
                  <c:v>179474.66</c:v>
                </c:pt>
                <c:pt idx="217">
                  <c:v>180276.81</c:v>
                </c:pt>
                <c:pt idx="218">
                  <c:v>180796.1</c:v>
                </c:pt>
                <c:pt idx="219">
                  <c:v>179660.11</c:v>
                </c:pt>
                <c:pt idx="220">
                  <c:v>180247.71</c:v>
                </c:pt>
                <c:pt idx="221">
                  <c:v>180364.16</c:v>
                </c:pt>
                <c:pt idx="222">
                  <c:v>179997.81</c:v>
                </c:pt>
                <c:pt idx="223">
                  <c:v>179968.61</c:v>
                </c:pt>
                <c:pt idx="224">
                  <c:v>180460.91</c:v>
                </c:pt>
                <c:pt idx="225">
                  <c:v>180099.62</c:v>
                </c:pt>
                <c:pt idx="226">
                  <c:v>178695.71</c:v>
                </c:pt>
                <c:pt idx="227">
                  <c:v>178483.85</c:v>
                </c:pt>
                <c:pt idx="228">
                  <c:v>179297.32</c:v>
                </c:pt>
                <c:pt idx="229">
                  <c:v>178659.89</c:v>
                </c:pt>
                <c:pt idx="230">
                  <c:v>178990.25</c:v>
                </c:pt>
                <c:pt idx="231">
                  <c:v>178918.95</c:v>
                </c:pt>
                <c:pt idx="232">
                  <c:v>179330.52</c:v>
                </c:pt>
                <c:pt idx="233">
                  <c:v>178999.42</c:v>
                </c:pt>
                <c:pt idx="234">
                  <c:v>179841.24</c:v>
                </c:pt>
                <c:pt idx="235">
                  <c:v>179787.56</c:v>
                </c:pt>
                <c:pt idx="236">
                  <c:v>178874.7</c:v>
                </c:pt>
                <c:pt idx="237">
                  <c:v>179303.44</c:v>
                </c:pt>
                <c:pt idx="238">
                  <c:v>178460.18</c:v>
                </c:pt>
                <c:pt idx="239">
                  <c:v>177284.48000000001</c:v>
                </c:pt>
                <c:pt idx="240">
                  <c:v>176738.08</c:v>
                </c:pt>
                <c:pt idx="241">
                  <c:v>177541.82</c:v>
                </c:pt>
                <c:pt idx="242">
                  <c:v>176427.15</c:v>
                </c:pt>
                <c:pt idx="243">
                  <c:v>176018.46</c:v>
                </c:pt>
                <c:pt idx="244">
                  <c:v>175696.44</c:v>
                </c:pt>
                <c:pt idx="245">
                  <c:v>175641.38</c:v>
                </c:pt>
                <c:pt idx="246">
                  <c:v>175743.66</c:v>
                </c:pt>
                <c:pt idx="247">
                  <c:v>175439.93</c:v>
                </c:pt>
                <c:pt idx="248">
                  <c:v>173835.16</c:v>
                </c:pt>
                <c:pt idx="249">
                  <c:v>173095.61</c:v>
                </c:pt>
                <c:pt idx="250">
                  <c:v>173012.18</c:v>
                </c:pt>
                <c:pt idx="251">
                  <c:v>174017.89</c:v>
                </c:pt>
                <c:pt idx="252">
                  <c:v>173568.74</c:v>
                </c:pt>
                <c:pt idx="253">
                  <c:v>173400.93</c:v>
                </c:pt>
                <c:pt idx="254">
                  <c:v>172362.1</c:v>
                </c:pt>
                <c:pt idx="255">
                  <c:v>172103.49</c:v>
                </c:pt>
                <c:pt idx="256">
                  <c:v>172074.42</c:v>
                </c:pt>
                <c:pt idx="257">
                  <c:v>171343.62</c:v>
                </c:pt>
                <c:pt idx="258">
                  <c:v>171305.38</c:v>
                </c:pt>
                <c:pt idx="259">
                  <c:v>171704.3</c:v>
                </c:pt>
                <c:pt idx="260">
                  <c:v>171459.99</c:v>
                </c:pt>
                <c:pt idx="261">
                  <c:v>171240.89</c:v>
                </c:pt>
                <c:pt idx="262">
                  <c:v>170522.56</c:v>
                </c:pt>
                <c:pt idx="263">
                  <c:v>169885.63</c:v>
                </c:pt>
                <c:pt idx="264">
                  <c:v>170186.36</c:v>
                </c:pt>
                <c:pt idx="265">
                  <c:v>169319.47</c:v>
                </c:pt>
                <c:pt idx="266">
                  <c:v>168499.21</c:v>
                </c:pt>
                <c:pt idx="267">
                  <c:v>167645.91</c:v>
                </c:pt>
                <c:pt idx="268">
                  <c:v>166153.53</c:v>
                </c:pt>
                <c:pt idx="269">
                  <c:v>165256.43</c:v>
                </c:pt>
                <c:pt idx="270">
                  <c:v>166397.67000000001</c:v>
                </c:pt>
                <c:pt idx="271">
                  <c:v>168578.61</c:v>
                </c:pt>
                <c:pt idx="272">
                  <c:v>167644.63</c:v>
                </c:pt>
                <c:pt idx="273">
                  <c:v>164982.64000000001</c:v>
                </c:pt>
                <c:pt idx="274">
                  <c:v>167519.53</c:v>
                </c:pt>
                <c:pt idx="275">
                  <c:v>166734.04999999999</c:v>
                </c:pt>
                <c:pt idx="276">
                  <c:v>168007.95</c:v>
                </c:pt>
                <c:pt idx="277">
                  <c:v>167226.59</c:v>
                </c:pt>
                <c:pt idx="278">
                  <c:v>166674.10999999999</c:v>
                </c:pt>
                <c:pt idx="279">
                  <c:v>167247.71</c:v>
                </c:pt>
                <c:pt idx="280">
                  <c:v>166868</c:v>
                </c:pt>
                <c:pt idx="281">
                  <c:v>166780.49</c:v>
                </c:pt>
                <c:pt idx="282">
                  <c:v>167132.71</c:v>
                </c:pt>
                <c:pt idx="283">
                  <c:v>168522.77</c:v>
                </c:pt>
                <c:pt idx="284">
                  <c:v>170326.86</c:v>
                </c:pt>
                <c:pt idx="285">
                  <c:v>170328.29</c:v>
                </c:pt>
                <c:pt idx="286">
                  <c:v>169075.32</c:v>
                </c:pt>
                <c:pt idx="287">
                  <c:v>168380.42</c:v>
                </c:pt>
                <c:pt idx="288">
                  <c:v>166971.51</c:v>
                </c:pt>
                <c:pt idx="289">
                  <c:v>166806.67000000001</c:v>
                </c:pt>
                <c:pt idx="290">
                  <c:v>166799.64000000001</c:v>
                </c:pt>
                <c:pt idx="291">
                  <c:v>167882.52</c:v>
                </c:pt>
                <c:pt idx="292">
                  <c:v>168270.23</c:v>
                </c:pt>
                <c:pt idx="293">
                  <c:v>168269.89</c:v>
                </c:pt>
                <c:pt idx="294">
                  <c:v>167868.89</c:v>
                </c:pt>
                <c:pt idx="295">
                  <c:v>166847.09</c:v>
                </c:pt>
                <c:pt idx="296">
                  <c:v>167165.20000000001</c:v>
                </c:pt>
                <c:pt idx="297">
                  <c:v>166123.60999999999</c:v>
                </c:pt>
                <c:pt idx="298">
                  <c:v>166734.44</c:v>
                </c:pt>
                <c:pt idx="299">
                  <c:v>166351.16</c:v>
                </c:pt>
                <c:pt idx="300">
                  <c:v>164538.97</c:v>
                </c:pt>
                <c:pt idx="301">
                  <c:v>164451.85999999999</c:v>
                </c:pt>
                <c:pt idx="302">
                  <c:v>164986.37</c:v>
                </c:pt>
                <c:pt idx="303">
                  <c:v>164112.23000000001</c:v>
                </c:pt>
                <c:pt idx="304">
                  <c:v>164870.22</c:v>
                </c:pt>
                <c:pt idx="305">
                  <c:v>163707.46</c:v>
                </c:pt>
                <c:pt idx="306">
                  <c:v>164221.18</c:v>
                </c:pt>
                <c:pt idx="307">
                  <c:v>163692.78</c:v>
                </c:pt>
                <c:pt idx="308">
                  <c:v>163986.43</c:v>
                </c:pt>
                <c:pt idx="309">
                  <c:v>164406.26999999999</c:v>
                </c:pt>
                <c:pt idx="310">
                  <c:v>166138.19</c:v>
                </c:pt>
                <c:pt idx="311">
                  <c:v>165739.85999999999</c:v>
                </c:pt>
                <c:pt idx="312">
                  <c:v>166388.98000000001</c:v>
                </c:pt>
                <c:pt idx="313">
                  <c:v>165847.07999999999</c:v>
                </c:pt>
                <c:pt idx="314">
                  <c:v>165582.26</c:v>
                </c:pt>
                <c:pt idx="315">
                  <c:v>165319.32</c:v>
                </c:pt>
                <c:pt idx="316">
                  <c:v>164275.72</c:v>
                </c:pt>
                <c:pt idx="317">
                  <c:v>164991.67999999999</c:v>
                </c:pt>
                <c:pt idx="318">
                  <c:v>165314.59</c:v>
                </c:pt>
                <c:pt idx="319">
                  <c:v>164381.76000000001</c:v>
                </c:pt>
                <c:pt idx="320">
                  <c:v>165468.69</c:v>
                </c:pt>
                <c:pt idx="321">
                  <c:v>165991.21</c:v>
                </c:pt>
                <c:pt idx="322">
                  <c:v>166506.26999999999</c:v>
                </c:pt>
                <c:pt idx="323">
                  <c:v>165777.26999999999</c:v>
                </c:pt>
                <c:pt idx="324">
                  <c:v>165816.95999999999</c:v>
                </c:pt>
                <c:pt idx="325">
                  <c:v>165631.01999999999</c:v>
                </c:pt>
                <c:pt idx="326">
                  <c:v>165132.23000000001</c:v>
                </c:pt>
                <c:pt idx="327">
                  <c:v>164743.66</c:v>
                </c:pt>
                <c:pt idx="328">
                  <c:v>165792.63</c:v>
                </c:pt>
                <c:pt idx="329">
                  <c:v>166643.16</c:v>
                </c:pt>
                <c:pt idx="330">
                  <c:v>167022.39999999999</c:v>
                </c:pt>
                <c:pt idx="331">
                  <c:v>167327.19</c:v>
                </c:pt>
                <c:pt idx="332">
                  <c:v>167691.92000000001</c:v>
                </c:pt>
                <c:pt idx="333">
                  <c:v>167556.18</c:v>
                </c:pt>
                <c:pt idx="334">
                  <c:v>167415.07999999999</c:v>
                </c:pt>
                <c:pt idx="335">
                  <c:v>168110.59</c:v>
                </c:pt>
                <c:pt idx="336">
                  <c:v>167906.54</c:v>
                </c:pt>
                <c:pt idx="337">
                  <c:v>167888.19</c:v>
                </c:pt>
                <c:pt idx="338">
                  <c:v>165981.66</c:v>
                </c:pt>
                <c:pt idx="339">
                  <c:v>166425.51999999999</c:v>
                </c:pt>
                <c:pt idx="340">
                  <c:v>165016.54999999999</c:v>
                </c:pt>
                <c:pt idx="341">
                  <c:v>165235.18</c:v>
                </c:pt>
                <c:pt idx="342">
                  <c:v>164420.41</c:v>
                </c:pt>
                <c:pt idx="343">
                  <c:v>164238</c:v>
                </c:pt>
                <c:pt idx="344">
                  <c:v>165358.1</c:v>
                </c:pt>
                <c:pt idx="345">
                  <c:v>164220.72</c:v>
                </c:pt>
                <c:pt idx="346">
                  <c:v>164152.48000000001</c:v>
                </c:pt>
                <c:pt idx="347">
                  <c:v>163048.13</c:v>
                </c:pt>
                <c:pt idx="348">
                  <c:v>164406.38</c:v>
                </c:pt>
                <c:pt idx="349">
                  <c:v>165181.07</c:v>
                </c:pt>
                <c:pt idx="350">
                  <c:v>165045.92000000001</c:v>
                </c:pt>
                <c:pt idx="351">
                  <c:v>164779.57</c:v>
                </c:pt>
                <c:pt idx="352">
                  <c:v>164648.32999999999</c:v>
                </c:pt>
                <c:pt idx="353">
                  <c:v>163182.93</c:v>
                </c:pt>
                <c:pt idx="354">
                  <c:v>162635.18</c:v>
                </c:pt>
                <c:pt idx="355">
                  <c:v>163263.03</c:v>
                </c:pt>
                <c:pt idx="356">
                  <c:v>163472.72</c:v>
                </c:pt>
                <c:pt idx="357">
                  <c:v>162718.89000000001</c:v>
                </c:pt>
                <c:pt idx="358">
                  <c:v>161762.51999999999</c:v>
                </c:pt>
                <c:pt idx="359">
                  <c:v>160833.85</c:v>
                </c:pt>
                <c:pt idx="360">
                  <c:v>159759.07999999999</c:v>
                </c:pt>
                <c:pt idx="361">
                  <c:v>158780.65</c:v>
                </c:pt>
                <c:pt idx="362">
                  <c:v>158639.4</c:v>
                </c:pt>
                <c:pt idx="363">
                  <c:v>158423.82</c:v>
                </c:pt>
                <c:pt idx="364">
                  <c:v>158206.04999999999</c:v>
                </c:pt>
                <c:pt idx="365">
                  <c:v>157702.31</c:v>
                </c:pt>
                <c:pt idx="366">
                  <c:v>156607.28</c:v>
                </c:pt>
                <c:pt idx="367">
                  <c:v>156647.51</c:v>
                </c:pt>
                <c:pt idx="368">
                  <c:v>157719.76</c:v>
                </c:pt>
                <c:pt idx="369">
                  <c:v>156723.51999999999</c:v>
                </c:pt>
                <c:pt idx="370">
                  <c:v>155171.13</c:v>
                </c:pt>
                <c:pt idx="371">
                  <c:v>156887.92000000001</c:v>
                </c:pt>
                <c:pt idx="372">
                  <c:v>156986.43</c:v>
                </c:pt>
                <c:pt idx="373">
                  <c:v>157202.38</c:v>
                </c:pt>
                <c:pt idx="374">
                  <c:v>156768.71</c:v>
                </c:pt>
                <c:pt idx="375">
                  <c:v>154595.72</c:v>
                </c:pt>
                <c:pt idx="376">
                  <c:v>154827.56</c:v>
                </c:pt>
                <c:pt idx="377">
                  <c:v>155102.79</c:v>
                </c:pt>
                <c:pt idx="378">
                  <c:v>155736.72</c:v>
                </c:pt>
                <c:pt idx="379">
                  <c:v>155561.97</c:v>
                </c:pt>
                <c:pt idx="380">
                  <c:v>154099.37</c:v>
                </c:pt>
                <c:pt idx="381">
                  <c:v>153409.17000000001</c:v>
                </c:pt>
                <c:pt idx="382">
                  <c:v>153127.76999999999</c:v>
                </c:pt>
                <c:pt idx="383">
                  <c:v>150948.41</c:v>
                </c:pt>
                <c:pt idx="384">
                  <c:v>150755.21</c:v>
                </c:pt>
                <c:pt idx="385">
                  <c:v>149225.29999999999</c:v>
                </c:pt>
                <c:pt idx="386">
                  <c:v>149231.99</c:v>
                </c:pt>
                <c:pt idx="387">
                  <c:v>149777.16</c:v>
                </c:pt>
                <c:pt idx="388">
                  <c:v>150302.06</c:v>
                </c:pt>
                <c:pt idx="389">
                  <c:v>148698.70000000001</c:v>
                </c:pt>
                <c:pt idx="390">
                  <c:v>147148.29999999999</c:v>
                </c:pt>
                <c:pt idx="391">
                  <c:v>146960.70000000001</c:v>
                </c:pt>
                <c:pt idx="392">
                  <c:v>144795.79999999999</c:v>
                </c:pt>
                <c:pt idx="393">
                  <c:v>142456.41</c:v>
                </c:pt>
                <c:pt idx="394">
                  <c:v>141022.37</c:v>
                </c:pt>
                <c:pt idx="395">
                  <c:v>142111.01999999999</c:v>
                </c:pt>
                <c:pt idx="396">
                  <c:v>141636.32</c:v>
                </c:pt>
                <c:pt idx="397">
                  <c:v>140747.82</c:v>
                </c:pt>
                <c:pt idx="398">
                  <c:v>140975.06</c:v>
                </c:pt>
                <c:pt idx="399">
                  <c:v>139027.85</c:v>
                </c:pt>
                <c:pt idx="400">
                  <c:v>137663.53</c:v>
                </c:pt>
                <c:pt idx="401">
                  <c:v>137026.31</c:v>
                </c:pt>
                <c:pt idx="402">
                  <c:v>136736.95999999999</c:v>
                </c:pt>
                <c:pt idx="403">
                  <c:v>135846.81</c:v>
                </c:pt>
                <c:pt idx="404">
                  <c:v>133740.73000000001</c:v>
                </c:pt>
                <c:pt idx="405">
                  <c:v>133303.35</c:v>
                </c:pt>
                <c:pt idx="406">
                  <c:v>133058.37</c:v>
                </c:pt>
                <c:pt idx="407">
                  <c:v>132419.54999999999</c:v>
                </c:pt>
                <c:pt idx="408">
                  <c:v>132122.99</c:v>
                </c:pt>
                <c:pt idx="409">
                  <c:v>133368.69</c:v>
                </c:pt>
                <c:pt idx="410">
                  <c:v>132239.04999999999</c:v>
                </c:pt>
                <c:pt idx="411">
                  <c:v>134442.46</c:v>
                </c:pt>
                <c:pt idx="412">
                  <c:v>134185.56</c:v>
                </c:pt>
                <c:pt idx="413">
                  <c:v>133874.13</c:v>
                </c:pt>
                <c:pt idx="414">
                  <c:v>133805.60999999999</c:v>
                </c:pt>
                <c:pt idx="415">
                  <c:v>133849.85999999999</c:v>
                </c:pt>
                <c:pt idx="416">
                  <c:v>133931.67000000001</c:v>
                </c:pt>
                <c:pt idx="417">
                  <c:v>133374.16</c:v>
                </c:pt>
                <c:pt idx="418">
                  <c:v>132111.09</c:v>
                </c:pt>
                <c:pt idx="419">
                  <c:v>130926.76</c:v>
                </c:pt>
                <c:pt idx="420">
                  <c:v>133066.07</c:v>
                </c:pt>
                <c:pt idx="421">
                  <c:v>133172.73000000001</c:v>
                </c:pt>
                <c:pt idx="422">
                  <c:v>133700.68</c:v>
                </c:pt>
                <c:pt idx="423">
                  <c:v>133597.35999999999</c:v>
                </c:pt>
                <c:pt idx="424">
                  <c:v>132008.20000000001</c:v>
                </c:pt>
                <c:pt idx="425">
                  <c:v>131265.72</c:v>
                </c:pt>
                <c:pt idx="426">
                  <c:v>130421.45</c:v>
                </c:pt>
                <c:pt idx="427">
                  <c:v>130506.22</c:v>
                </c:pt>
                <c:pt idx="428">
                  <c:v>130015.73</c:v>
                </c:pt>
                <c:pt idx="429">
                  <c:v>130156.03</c:v>
                </c:pt>
                <c:pt idx="430">
                  <c:v>130732.92</c:v>
                </c:pt>
                <c:pt idx="431">
                  <c:v>131649.34</c:v>
                </c:pt>
                <c:pt idx="432">
                  <c:v>131768.07999999999</c:v>
                </c:pt>
                <c:pt idx="433">
                  <c:v>132463.22</c:v>
                </c:pt>
                <c:pt idx="434">
                  <c:v>131503.78</c:v>
                </c:pt>
                <c:pt idx="435">
                  <c:v>131553.42000000001</c:v>
                </c:pt>
                <c:pt idx="436">
                  <c:v>131822.29999999999</c:v>
                </c:pt>
                <c:pt idx="437">
                  <c:v>130916.15</c:v>
                </c:pt>
                <c:pt idx="438">
                  <c:v>129568.52</c:v>
                </c:pt>
                <c:pt idx="439">
                  <c:v>128995</c:v>
                </c:pt>
                <c:pt idx="440">
                  <c:v>128868.79</c:v>
                </c:pt>
                <c:pt idx="441">
                  <c:v>128908.75</c:v>
                </c:pt>
                <c:pt idx="442">
                  <c:v>129597.07</c:v>
                </c:pt>
                <c:pt idx="443">
                  <c:v>128844.55</c:v>
                </c:pt>
                <c:pt idx="444">
                  <c:v>128366.14</c:v>
                </c:pt>
                <c:pt idx="445">
                  <c:v>127985.53</c:v>
                </c:pt>
                <c:pt idx="446">
                  <c:v>130371.27</c:v>
                </c:pt>
                <c:pt idx="447">
                  <c:v>129357.5</c:v>
                </c:pt>
                <c:pt idx="448">
                  <c:v>127934.57</c:v>
                </c:pt>
                <c:pt idx="449">
                  <c:v>127542.57</c:v>
                </c:pt>
                <c:pt idx="450">
                  <c:v>127476.32</c:v>
                </c:pt>
                <c:pt idx="451">
                  <c:v>126610.04</c:v>
                </c:pt>
                <c:pt idx="452">
                  <c:v>126070.39999999999</c:v>
                </c:pt>
                <c:pt idx="453">
                  <c:v>126076.47</c:v>
                </c:pt>
                <c:pt idx="454">
                  <c:v>126128.73</c:v>
                </c:pt>
                <c:pt idx="455">
                  <c:v>125916.8</c:v>
                </c:pt>
                <c:pt idx="456">
                  <c:v>126265.59</c:v>
                </c:pt>
                <c:pt idx="457">
                  <c:v>125859.49</c:v>
                </c:pt>
                <c:pt idx="458">
                  <c:v>125406.85</c:v>
                </c:pt>
                <c:pt idx="459">
                  <c:v>125462.34</c:v>
                </c:pt>
                <c:pt idx="460">
                  <c:v>125952.45</c:v>
                </c:pt>
                <c:pt idx="461">
                  <c:v>126432</c:v>
                </c:pt>
                <c:pt idx="462">
                  <c:v>126884.08</c:v>
                </c:pt>
                <c:pt idx="463">
                  <c:v>127016.03</c:v>
                </c:pt>
                <c:pt idx="464">
                  <c:v>127900.87</c:v>
                </c:pt>
                <c:pt idx="465">
                  <c:v>128573.27</c:v>
                </c:pt>
                <c:pt idx="466">
                  <c:v>128687.37</c:v>
                </c:pt>
                <c:pt idx="467">
                  <c:v>127847.58</c:v>
                </c:pt>
                <c:pt idx="468">
                  <c:v>128570.53</c:v>
                </c:pt>
                <c:pt idx="469">
                  <c:v>129053.09</c:v>
                </c:pt>
                <c:pt idx="470">
                  <c:v>128613.96</c:v>
                </c:pt>
                <c:pt idx="471">
                  <c:v>128063.08</c:v>
                </c:pt>
                <c:pt idx="472">
                  <c:v>129100.32</c:v>
                </c:pt>
                <c:pt idx="473">
                  <c:v>128681.76</c:v>
                </c:pt>
                <c:pt idx="474">
                  <c:v>129526.64</c:v>
                </c:pt>
                <c:pt idx="475">
                  <c:v>129648.47</c:v>
                </c:pt>
                <c:pt idx="476">
                  <c:v>129739.44</c:v>
                </c:pt>
                <c:pt idx="477">
                  <c:v>129557.11</c:v>
                </c:pt>
                <c:pt idx="478">
                  <c:v>130835.25</c:v>
                </c:pt>
                <c:pt idx="479">
                  <c:v>130901.89</c:v>
                </c:pt>
                <c:pt idx="480">
                  <c:v>131995.35999999999</c:v>
                </c:pt>
                <c:pt idx="481">
                  <c:v>132538.6</c:v>
                </c:pt>
                <c:pt idx="482">
                  <c:v>133059.07999999999</c:v>
                </c:pt>
                <c:pt idx="483">
                  <c:v>134576</c:v>
                </c:pt>
                <c:pt idx="484" formatCode="General">
                  <c:v>136387</c:v>
                </c:pt>
                <c:pt idx="485" formatCode="General">
                  <c:v>136252</c:v>
                </c:pt>
                <c:pt idx="486" formatCode="General">
                  <c:v>135833</c:v>
                </c:pt>
                <c:pt idx="487" formatCode="General">
                  <c:v>140570</c:v>
                </c:pt>
                <c:pt idx="488" formatCode="General">
                  <c:v>141626</c:v>
                </c:pt>
                <c:pt idx="489" formatCode="General">
                  <c:v>142955</c:v>
                </c:pt>
                <c:pt idx="490" formatCode="General">
                  <c:v>144478</c:v>
                </c:pt>
                <c:pt idx="491" formatCode="General">
                  <c:v>149207</c:v>
                </c:pt>
                <c:pt idx="492" formatCode="General">
                  <c:v>150110</c:v>
                </c:pt>
                <c:pt idx="493" formatCode="General">
                  <c:v>150669</c:v>
                </c:pt>
                <c:pt idx="494" formatCode="General">
                  <c:v>150495</c:v>
                </c:pt>
                <c:pt idx="495" formatCode="General">
                  <c:v>150459</c:v>
                </c:pt>
                <c:pt idx="496" formatCode="General">
                  <c:v>151241</c:v>
                </c:pt>
                <c:pt idx="497" formatCode="General">
                  <c:v>153184</c:v>
                </c:pt>
                <c:pt idx="498" formatCode="General">
                  <c:v>154239</c:v>
                </c:pt>
                <c:pt idx="499" formatCode="General">
                  <c:v>154473</c:v>
                </c:pt>
                <c:pt idx="500" formatCode="General">
                  <c:v>155173</c:v>
                </c:pt>
                <c:pt idx="501" formatCode="General">
                  <c:v>156505</c:v>
                </c:pt>
                <c:pt idx="502" formatCode="General">
                  <c:v>157277</c:v>
                </c:pt>
                <c:pt idx="503" formatCode="General">
                  <c:v>158381</c:v>
                </c:pt>
                <c:pt idx="504" formatCode="General">
                  <c:v>160460</c:v>
                </c:pt>
                <c:pt idx="505" formatCode="General">
                  <c:v>160377</c:v>
                </c:pt>
                <c:pt idx="506" formatCode="General">
                  <c:v>161191</c:v>
                </c:pt>
                <c:pt idx="507" formatCode="General">
                  <c:v>161473</c:v>
                </c:pt>
                <c:pt idx="508" formatCode="General">
                  <c:v>163047</c:v>
                </c:pt>
                <c:pt idx="509" formatCode="General">
                  <c:v>163454</c:v>
                </c:pt>
                <c:pt idx="510" formatCode="General">
                  <c:v>162793</c:v>
                </c:pt>
                <c:pt idx="511" formatCode="General">
                  <c:v>163112</c:v>
                </c:pt>
                <c:pt idx="512" formatCode="General">
                  <c:v>163016</c:v>
                </c:pt>
                <c:pt idx="513" formatCode="General">
                  <c:v>163086</c:v>
                </c:pt>
                <c:pt idx="514" formatCode="General">
                  <c:v>163676</c:v>
                </c:pt>
                <c:pt idx="515" formatCode="General">
                  <c:v>164186</c:v>
                </c:pt>
                <c:pt idx="516" formatCode="General">
                  <c:v>163205</c:v>
                </c:pt>
                <c:pt idx="517" formatCode="General">
                  <c:v>163429</c:v>
                </c:pt>
                <c:pt idx="518" formatCode="General">
                  <c:v>164664</c:v>
                </c:pt>
                <c:pt idx="519" formatCode="General">
                  <c:v>165990</c:v>
                </c:pt>
                <c:pt idx="520" formatCode="General">
                  <c:v>166466</c:v>
                </c:pt>
                <c:pt idx="521" formatCode="General">
                  <c:v>167088</c:v>
                </c:pt>
                <c:pt idx="522" formatCode="General">
                  <c:v>167533</c:v>
                </c:pt>
                <c:pt idx="523" formatCode="General">
                  <c:v>167624</c:v>
                </c:pt>
                <c:pt idx="524" formatCode="General">
                  <c:v>168242</c:v>
                </c:pt>
                <c:pt idx="525" formatCode="General">
                  <c:v>169330</c:v>
                </c:pt>
                <c:pt idx="526" formatCode="General">
                  <c:v>171420</c:v>
                </c:pt>
                <c:pt idx="527" formatCode="General">
                  <c:v>171537</c:v>
                </c:pt>
                <c:pt idx="528" formatCode="General">
                  <c:v>173625</c:v>
                </c:pt>
                <c:pt idx="529" formatCode="General">
                  <c:v>174739</c:v>
                </c:pt>
                <c:pt idx="530" formatCode="General">
                  <c:v>174616</c:v>
                </c:pt>
                <c:pt idx="531" formatCode="General">
                  <c:v>174379</c:v>
                </c:pt>
                <c:pt idx="532" formatCode="General">
                  <c:v>179421</c:v>
                </c:pt>
                <c:pt idx="533" formatCode="General">
                  <c:v>179587</c:v>
                </c:pt>
                <c:pt idx="534" formatCode="General">
                  <c:v>179099</c:v>
                </c:pt>
                <c:pt idx="535" formatCode="General">
                  <c:v>178436</c:v>
                </c:pt>
                <c:pt idx="536" formatCode="General">
                  <c:v>180439</c:v>
                </c:pt>
                <c:pt idx="537" formatCode="General">
                  <c:v>184192</c:v>
                </c:pt>
                <c:pt idx="538" formatCode="General">
                  <c:v>184585</c:v>
                </c:pt>
                <c:pt idx="539" formatCode="General">
                  <c:v>184585</c:v>
                </c:pt>
                <c:pt idx="540" formatCode="General">
                  <c:v>184585</c:v>
                </c:pt>
                <c:pt idx="541" formatCode="General">
                  <c:v>184585</c:v>
                </c:pt>
                <c:pt idx="542" formatCode="General">
                  <c:v>184000</c:v>
                </c:pt>
                <c:pt idx="543" formatCode="General">
                  <c:v>186145</c:v>
                </c:pt>
                <c:pt idx="544" formatCode="General">
                  <c:v>186601</c:v>
                </c:pt>
                <c:pt idx="545" formatCode="General">
                  <c:v>186940</c:v>
                </c:pt>
                <c:pt idx="546" formatCode="#,##0">
                  <c:v>188658</c:v>
                </c:pt>
                <c:pt idx="547" formatCode="#,##0">
                  <c:v>189328</c:v>
                </c:pt>
                <c:pt idx="548" formatCode="#,##0">
                  <c:v>190909</c:v>
                </c:pt>
                <c:pt idx="549" formatCode="#,##0">
                  <c:v>191124</c:v>
                </c:pt>
                <c:pt idx="550" formatCode="#,##0">
                  <c:v>190821</c:v>
                </c:pt>
                <c:pt idx="551" formatCode="#,##0">
                  <c:v>191615</c:v>
                </c:pt>
                <c:pt idx="552" formatCode="General">
                  <c:v>191878</c:v>
                </c:pt>
                <c:pt idx="553" formatCode="#,##0">
                  <c:v>189900</c:v>
                </c:pt>
                <c:pt idx="554" formatCode="#,##0">
                  <c:v>192048</c:v>
                </c:pt>
                <c:pt idx="555" formatCode="#,##0">
                  <c:v>193115</c:v>
                </c:pt>
                <c:pt idx="556" formatCode="#,##0">
                  <c:v>192266</c:v>
                </c:pt>
                <c:pt idx="557" formatCode="#,##0">
                  <c:v>192699</c:v>
                </c:pt>
                <c:pt idx="558" formatCode="#,##0">
                  <c:v>193705</c:v>
                </c:pt>
                <c:pt idx="559" formatCode="#,##0">
                  <c:v>193902</c:v>
                </c:pt>
                <c:pt idx="560" formatCode="#,##0">
                  <c:v>194444</c:v>
                </c:pt>
                <c:pt idx="561" formatCode="#,##0">
                  <c:v>194180</c:v>
                </c:pt>
                <c:pt idx="562" formatCode="#,##0">
                  <c:v>194899</c:v>
                </c:pt>
                <c:pt idx="563" formatCode="#,##0">
                  <c:v>193943</c:v>
                </c:pt>
                <c:pt idx="564" formatCode="#,##0">
                  <c:v>195417</c:v>
                </c:pt>
                <c:pt idx="565" formatCode="#,##0">
                  <c:v>194830</c:v>
                </c:pt>
                <c:pt idx="566" formatCode="#,##0">
                  <c:v>194025</c:v>
                </c:pt>
                <c:pt idx="567" formatCode="#,##0">
                  <c:v>194465</c:v>
                </c:pt>
                <c:pt idx="568" formatCode="#,##0">
                  <c:v>195381</c:v>
                </c:pt>
                <c:pt idx="569" formatCode="#,##0">
                  <c:v>194294</c:v>
                </c:pt>
              </c:numCache>
            </c:numRef>
          </c:val>
          <c:smooth val="0"/>
          <c:extLst>
            <c:ext xmlns:c15="http://schemas.microsoft.com/office/drawing/2012/chart" uri="{02D57815-91ED-43cb-92C2-25804820EDAC}">
              <c15:filteredCategoryTitle>
                <c15:cat>
                  <c:multiLvlStrRef>
                    <c:extLst>
                      <c:ext uri="{02D57815-91ED-43cb-92C2-25804820EDAC}">
                        <c15:formulaRef>
                          <c15:sqref>Credit!#REF!</c15:sqref>
                        </c15:formulaRef>
                      </c:ext>
                    </c:extLst>
                  </c:multiLvlStrRef>
                </c15:cat>
              </c15:filteredCategoryTitle>
            </c:ext>
            <c:ext xmlns:c16="http://schemas.microsoft.com/office/drawing/2014/chart" uri="{C3380CC4-5D6E-409C-BE32-E72D297353CC}">
              <c16:uniqueId val="{00000000-89B6-4F22-9B86-D09C5ECDD39D}"/>
            </c:ext>
          </c:extLst>
        </c:ser>
        <c:dLbls>
          <c:showLegendKey val="0"/>
          <c:showVal val="0"/>
          <c:showCatName val="0"/>
          <c:showSerName val="0"/>
          <c:showPercent val="0"/>
          <c:showBubbleSize val="0"/>
        </c:dLbls>
        <c:smooth val="0"/>
        <c:axId val="1619685743"/>
        <c:axId val="1619661743"/>
      </c:lineChart>
      <c:catAx>
        <c:axId val="1619685743"/>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19661743"/>
        <c:crosses val="autoZero"/>
        <c:auto val="1"/>
        <c:lblAlgn val="ctr"/>
        <c:lblOffset val="100"/>
        <c:noMultiLvlLbl val="1"/>
      </c:catAx>
      <c:valAx>
        <c:axId val="1619661743"/>
        <c:scaling>
          <c:orientation val="minMax"/>
          <c:min val="1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19685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YP Flow </a:t>
            </a:r>
            <a:r>
              <a:rPr lang="tr-TR"/>
              <a:t>minus</a:t>
            </a:r>
            <a:r>
              <a:rPr lang="tr-TR" baseline="0"/>
              <a:t> </a:t>
            </a:r>
            <a:r>
              <a:rPr lang="en-US"/>
              <a:t>TL Kredi Flow ( USD Eq.)</a:t>
            </a:r>
            <a:r>
              <a:rPr lang="tr-TR"/>
              <a:t>  / Pozitifse</a:t>
            </a:r>
            <a:r>
              <a:rPr lang="tr-TR" baseline="0"/>
              <a:t> YP Flow Büyüktür TL Kredi Flow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Credit!$N$1:$N$5</c:f>
              <c:strCache>
                <c:ptCount val="5"/>
                <c:pt idx="0">
                  <c:v>YP Flow minus TL Kredi Flow ( USD Eq.)</c:v>
                </c:pt>
              </c:strCache>
            </c:strRef>
          </c:tx>
          <c:spPr>
            <a:ln w="28575" cap="rnd">
              <a:solidFill>
                <a:schemeClr val="accent1"/>
              </a:solidFill>
              <a:round/>
            </a:ln>
            <a:effectLst/>
          </c:spPr>
          <c:marker>
            <c:symbol val="none"/>
          </c:marker>
          <c:cat>
            <c:numRef>
              <c:f>Credit!$B$6:$B$583</c:f>
              <c:numCache>
                <c:formatCode>m/d/yyyy</c:formatCode>
                <c:ptCount val="578"/>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pt idx="568">
                  <c:v>46003</c:v>
                </c:pt>
                <c:pt idx="569">
                  <c:v>46010</c:v>
                </c:pt>
                <c:pt idx="570">
                  <c:v>46017</c:v>
                </c:pt>
                <c:pt idx="571">
                  <c:v>46024</c:v>
                </c:pt>
                <c:pt idx="572">
                  <c:v>46031</c:v>
                </c:pt>
                <c:pt idx="573">
                  <c:v>46038</c:v>
                </c:pt>
                <c:pt idx="574">
                  <c:v>46045</c:v>
                </c:pt>
                <c:pt idx="575">
                  <c:v>46052</c:v>
                </c:pt>
                <c:pt idx="576">
                  <c:v>46059</c:v>
                </c:pt>
                <c:pt idx="577">
                  <c:v>46066</c:v>
                </c:pt>
              </c:numCache>
            </c:numRef>
          </c:cat>
          <c:val>
            <c:numRef>
              <c:f>Credit!$N$6:$N$581</c:f>
              <c:numCache>
                <c:formatCode>#,##0.00</c:formatCode>
                <c:ptCount val="576"/>
                <c:pt idx="0">
                  <c:v>-2632.1705574124326</c:v>
                </c:pt>
                <c:pt idx="1">
                  <c:v>-7266.1188605676916</c:v>
                </c:pt>
                <c:pt idx="2">
                  <c:v>-6409.6129827994573</c:v>
                </c:pt>
                <c:pt idx="3">
                  <c:v>-5791.5664999959617</c:v>
                </c:pt>
                <c:pt idx="4">
                  <c:v>-5378.0971758723745</c:v>
                </c:pt>
                <c:pt idx="5">
                  <c:v>-5293.068017545098</c:v>
                </c:pt>
                <c:pt idx="6">
                  <c:v>-6798.8115164918536</c:v>
                </c:pt>
                <c:pt idx="7">
                  <c:v>-6964.6112974681137</c:v>
                </c:pt>
                <c:pt idx="8">
                  <c:v>-6325.2931328105924</c:v>
                </c:pt>
                <c:pt idx="9">
                  <c:v>-5522.7231509950825</c:v>
                </c:pt>
                <c:pt idx="10">
                  <c:v>-4803.0188670599237</c:v>
                </c:pt>
                <c:pt idx="11">
                  <c:v>-5317.5276305804891</c:v>
                </c:pt>
                <c:pt idx="12">
                  <c:v>-4950.0698366140541</c:v>
                </c:pt>
                <c:pt idx="13">
                  <c:v>-3082.7853021876481</c:v>
                </c:pt>
                <c:pt idx="14">
                  <c:v>-5061.5935688062964</c:v>
                </c:pt>
                <c:pt idx="15">
                  <c:v>154.32885000336182</c:v>
                </c:pt>
                <c:pt idx="16">
                  <c:v>-2614.1438596270373</c:v>
                </c:pt>
                <c:pt idx="17">
                  <c:v>-2835.1947295536102</c:v>
                </c:pt>
                <c:pt idx="18">
                  <c:v>-3605.4397198879597</c:v>
                </c:pt>
                <c:pt idx="19">
                  <c:v>-5089.4562455053256</c:v>
                </c:pt>
                <c:pt idx="20">
                  <c:v>-4384.3635815038624</c:v>
                </c:pt>
                <c:pt idx="21">
                  <c:v>-2578.9653485318559</c:v>
                </c:pt>
                <c:pt idx="22">
                  <c:v>-3943.6683307844378</c:v>
                </c:pt>
                <c:pt idx="23">
                  <c:v>-3746.5403451256389</c:v>
                </c:pt>
                <c:pt idx="24">
                  <c:v>-4424.6138480859427</c:v>
                </c:pt>
                <c:pt idx="25">
                  <c:v>-4736.8605205757085</c:v>
                </c:pt>
                <c:pt idx="26">
                  <c:v>-141.02874894829569</c:v>
                </c:pt>
                <c:pt idx="27">
                  <c:v>-6535.5267597523971</c:v>
                </c:pt>
                <c:pt idx="28">
                  <c:v>-1687.2077024069931</c:v>
                </c:pt>
                <c:pt idx="29">
                  <c:v>-1202.0203655627674</c:v>
                </c:pt>
                <c:pt idx="30">
                  <c:v>-1421.9829009751329</c:v>
                </c:pt>
                <c:pt idx="31">
                  <c:v>2271.6725743514112</c:v>
                </c:pt>
                <c:pt idx="32">
                  <c:v>-1324.6850297055939</c:v>
                </c:pt>
                <c:pt idx="33">
                  <c:v>-2763.021745748069</c:v>
                </c:pt>
                <c:pt idx="34">
                  <c:v>-1658.9026788729475</c:v>
                </c:pt>
                <c:pt idx="35">
                  <c:v>-386.95145437973315</c:v>
                </c:pt>
                <c:pt idx="36">
                  <c:v>-530.4319288057635</c:v>
                </c:pt>
                <c:pt idx="37">
                  <c:v>206.03326043736928</c:v>
                </c:pt>
                <c:pt idx="38">
                  <c:v>-646.80494781514199</c:v>
                </c:pt>
                <c:pt idx="39">
                  <c:v>-653.07508427013204</c:v>
                </c:pt>
                <c:pt idx="40">
                  <c:v>-2636.0340397165005</c:v>
                </c:pt>
                <c:pt idx="41">
                  <c:v>-2083.2639933931832</c:v>
                </c:pt>
                <c:pt idx="42">
                  <c:v>-4245.783626874294</c:v>
                </c:pt>
                <c:pt idx="43">
                  <c:v>-4285.6707736985791</c:v>
                </c:pt>
                <c:pt idx="44">
                  <c:v>-5689.6935358948103</c:v>
                </c:pt>
                <c:pt idx="45">
                  <c:v>-3007.7553394834431</c:v>
                </c:pt>
                <c:pt idx="46">
                  <c:v>-1130.2628872677433</c:v>
                </c:pt>
                <c:pt idx="47">
                  <c:v>-821.97887296741465</c:v>
                </c:pt>
                <c:pt idx="48">
                  <c:v>2948.1697148746516</c:v>
                </c:pt>
                <c:pt idx="49">
                  <c:v>-3320.0995476574653</c:v>
                </c:pt>
                <c:pt idx="50">
                  <c:v>-396.77081692605884</c:v>
                </c:pt>
                <c:pt idx="51">
                  <c:v>-1911.6041454018573</c:v>
                </c:pt>
                <c:pt idx="52">
                  <c:v>-639.22181318171044</c:v>
                </c:pt>
                <c:pt idx="53">
                  <c:v>-474.04457176602864</c:v>
                </c:pt>
                <c:pt idx="54">
                  <c:v>-798.95286655323616</c:v>
                </c:pt>
                <c:pt idx="55">
                  <c:v>810.84151019797537</c:v>
                </c:pt>
                <c:pt idx="56">
                  <c:v>-1136.0639776820549</c:v>
                </c:pt>
                <c:pt idx="57">
                  <c:v>-1248.3095451297436</c:v>
                </c:pt>
                <c:pt idx="58">
                  <c:v>-2741.898219992454</c:v>
                </c:pt>
                <c:pt idx="59">
                  <c:v>-2318.9271726934139</c:v>
                </c:pt>
                <c:pt idx="60">
                  <c:v>-3.9575444393187809</c:v>
                </c:pt>
                <c:pt idx="61">
                  <c:v>2047.7890683595301</c:v>
                </c:pt>
                <c:pt idx="62">
                  <c:v>509.9367046635216</c:v>
                </c:pt>
                <c:pt idx="63">
                  <c:v>154.37539543060529</c:v>
                </c:pt>
                <c:pt idx="64">
                  <c:v>-4011.568278815028</c:v>
                </c:pt>
                <c:pt idx="65">
                  <c:v>-1482.9655117597808</c:v>
                </c:pt>
                <c:pt idx="66">
                  <c:v>-1961.4121153296255</c:v>
                </c:pt>
                <c:pt idx="67">
                  <c:v>-1511.7448247978637</c:v>
                </c:pt>
                <c:pt idx="68">
                  <c:v>-264.24390444700157</c:v>
                </c:pt>
                <c:pt idx="69">
                  <c:v>-2199.9297478216326</c:v>
                </c:pt>
                <c:pt idx="70">
                  <c:v>-3575.5328915413957</c:v>
                </c:pt>
                <c:pt idx="71">
                  <c:v>-3165.0007029304625</c:v>
                </c:pt>
                <c:pt idx="72">
                  <c:v>-2907.5356857340266</c:v>
                </c:pt>
                <c:pt idx="73">
                  <c:v>-2335.9056590744717</c:v>
                </c:pt>
                <c:pt idx="74">
                  <c:v>-1314.8451528808343</c:v>
                </c:pt>
                <c:pt idx="75">
                  <c:v>-6017.662481026664</c:v>
                </c:pt>
                <c:pt idx="76">
                  <c:v>-3998.2258195890681</c:v>
                </c:pt>
                <c:pt idx="77">
                  <c:v>-5126.1842505616523</c:v>
                </c:pt>
                <c:pt idx="78">
                  <c:v>-3196.2001918260685</c:v>
                </c:pt>
                <c:pt idx="79">
                  <c:v>892.75946477415584</c:v>
                </c:pt>
                <c:pt idx="80">
                  <c:v>433.9119599276134</c:v>
                </c:pt>
                <c:pt idx="81">
                  <c:v>1195.1961984212969</c:v>
                </c:pt>
                <c:pt idx="82">
                  <c:v>1531.3530539734618</c:v>
                </c:pt>
                <c:pt idx="83">
                  <c:v>-1467.866863974496</c:v>
                </c:pt>
                <c:pt idx="84">
                  <c:v>-1521.7658202490679</c:v>
                </c:pt>
                <c:pt idx="85">
                  <c:v>-1111.8059430058406</c:v>
                </c:pt>
                <c:pt idx="86">
                  <c:v>-3058.0040679789377</c:v>
                </c:pt>
                <c:pt idx="87">
                  <c:v>2336.2062805199807</c:v>
                </c:pt>
                <c:pt idx="88">
                  <c:v>-2831.8306904406036</c:v>
                </c:pt>
                <c:pt idx="89">
                  <c:v>-1129.9309896829454</c:v>
                </c:pt>
                <c:pt idx="90">
                  <c:v>-1780.5123875257896</c:v>
                </c:pt>
                <c:pt idx="91">
                  <c:v>-3989.2335498727457</c:v>
                </c:pt>
                <c:pt idx="92">
                  <c:v>-546.46842697549687</c:v>
                </c:pt>
                <c:pt idx="93">
                  <c:v>-675.54202328190149</c:v>
                </c:pt>
                <c:pt idx="94">
                  <c:v>-2291.5324717066451</c:v>
                </c:pt>
                <c:pt idx="95">
                  <c:v>-4823.3562085056528</c:v>
                </c:pt>
                <c:pt idx="96">
                  <c:v>-5208.0832516182481</c:v>
                </c:pt>
                <c:pt idx="97">
                  <c:v>-8360.6950997935364</c:v>
                </c:pt>
                <c:pt idx="98">
                  <c:v>-7211.5355513308341</c:v>
                </c:pt>
                <c:pt idx="99">
                  <c:v>-7683.5484138715146</c:v>
                </c:pt>
                <c:pt idx="100">
                  <c:v>-6547.983850195259</c:v>
                </c:pt>
                <c:pt idx="101">
                  <c:v>-6735.7028853786514</c:v>
                </c:pt>
                <c:pt idx="102">
                  <c:v>-4371.8968593013815</c:v>
                </c:pt>
                <c:pt idx="103">
                  <c:v>-3650.8094425911695</c:v>
                </c:pt>
                <c:pt idx="104">
                  <c:v>-4393.4629430334799</c:v>
                </c:pt>
                <c:pt idx="105">
                  <c:v>-6350.6680599923502</c:v>
                </c:pt>
                <c:pt idx="106">
                  <c:v>-5900.7165442661162</c:v>
                </c:pt>
                <c:pt idx="107">
                  <c:v>-6951.9788933723657</c:v>
                </c:pt>
                <c:pt idx="108">
                  <c:v>-7460.5275389704493</c:v>
                </c:pt>
                <c:pt idx="109">
                  <c:v>-4999.3294289344467</c:v>
                </c:pt>
                <c:pt idx="110">
                  <c:v>-6719.4554993317925</c:v>
                </c:pt>
                <c:pt idx="111">
                  <c:v>-4708.9976783877992</c:v>
                </c:pt>
                <c:pt idx="112">
                  <c:v>-3494.6940277409453</c:v>
                </c:pt>
                <c:pt idx="113">
                  <c:v>-5662.1138510294468</c:v>
                </c:pt>
                <c:pt idx="114">
                  <c:v>-12306.800145338164</c:v>
                </c:pt>
                <c:pt idx="115">
                  <c:v>-12402.985774547898</c:v>
                </c:pt>
                <c:pt idx="116">
                  <c:v>-16939.495101904478</c:v>
                </c:pt>
                <c:pt idx="117">
                  <c:v>-13579.131711041116</c:v>
                </c:pt>
                <c:pt idx="118">
                  <c:v>-8449.3580919207889</c:v>
                </c:pt>
                <c:pt idx="119">
                  <c:v>-7690.413647699821</c:v>
                </c:pt>
                <c:pt idx="120">
                  <c:v>-5494.7266126621025</c:v>
                </c:pt>
                <c:pt idx="121">
                  <c:v>-5076.020980927351</c:v>
                </c:pt>
                <c:pt idx="122">
                  <c:v>-4937.5557692264365</c:v>
                </c:pt>
                <c:pt idx="123">
                  <c:v>-4540.9743993149341</c:v>
                </c:pt>
                <c:pt idx="124">
                  <c:v>-3758.0789368174183</c:v>
                </c:pt>
                <c:pt idx="125">
                  <c:v>-6023.3414327235669</c:v>
                </c:pt>
                <c:pt idx="126">
                  <c:v>-4535.948305118045</c:v>
                </c:pt>
                <c:pt idx="127">
                  <c:v>-6461.4583192298587</c:v>
                </c:pt>
                <c:pt idx="128">
                  <c:v>-2722.8167989141157</c:v>
                </c:pt>
                <c:pt idx="129">
                  <c:v>-1510.8493752328022</c:v>
                </c:pt>
                <c:pt idx="130">
                  <c:v>820.92699400066567</c:v>
                </c:pt>
                <c:pt idx="131">
                  <c:v>498.26565215424125</c:v>
                </c:pt>
                <c:pt idx="132">
                  <c:v>-1956.2853156793544</c:v>
                </c:pt>
                <c:pt idx="133">
                  <c:v>-2610.9670757347367</c:v>
                </c:pt>
                <c:pt idx="134">
                  <c:v>-6456.3331326346934</c:v>
                </c:pt>
                <c:pt idx="135">
                  <c:v>-4698.491618002392</c:v>
                </c:pt>
                <c:pt idx="136">
                  <c:v>-4556.675155806377</c:v>
                </c:pt>
                <c:pt idx="137">
                  <c:v>-1791.7055289563632</c:v>
                </c:pt>
                <c:pt idx="138">
                  <c:v>-2849.2547036691544</c:v>
                </c:pt>
                <c:pt idx="139">
                  <c:v>-1743.88660634499</c:v>
                </c:pt>
                <c:pt idx="140">
                  <c:v>-5464.7578255405797</c:v>
                </c:pt>
                <c:pt idx="141">
                  <c:v>-5662.5029570945717</c:v>
                </c:pt>
                <c:pt idx="142">
                  <c:v>-2461.5728792261425</c:v>
                </c:pt>
                <c:pt idx="143">
                  <c:v>-3830.5426398988993</c:v>
                </c:pt>
                <c:pt idx="144">
                  <c:v>-3487.3987869791777</c:v>
                </c:pt>
                <c:pt idx="145">
                  <c:v>-4314.8584860998526</c:v>
                </c:pt>
                <c:pt idx="146">
                  <c:v>-5798.1881914540736</c:v>
                </c:pt>
                <c:pt idx="147">
                  <c:v>-5936.9678226662727</c:v>
                </c:pt>
                <c:pt idx="148">
                  <c:v>-2040.9868137948451</c:v>
                </c:pt>
                <c:pt idx="149">
                  <c:v>-5043.5457800647255</c:v>
                </c:pt>
                <c:pt idx="150">
                  <c:v>-4789.5124125575276</c:v>
                </c:pt>
                <c:pt idx="151">
                  <c:v>-6497.5794578281448</c:v>
                </c:pt>
                <c:pt idx="152">
                  <c:v>-6086.1788639201241</c:v>
                </c:pt>
                <c:pt idx="153">
                  <c:v>-5476.7734608212895</c:v>
                </c:pt>
                <c:pt idx="154">
                  <c:v>-1390.9353331574025</c:v>
                </c:pt>
                <c:pt idx="155">
                  <c:v>492.10596710607979</c:v>
                </c:pt>
                <c:pt idx="156">
                  <c:v>269.76725746140482</c:v>
                </c:pt>
                <c:pt idx="157">
                  <c:v>789.58870920550271</c:v>
                </c:pt>
                <c:pt idx="158">
                  <c:v>-673.08330545079752</c:v>
                </c:pt>
                <c:pt idx="159">
                  <c:v>-1309.4656047743329</c:v>
                </c:pt>
                <c:pt idx="160">
                  <c:v>-2455.8862962181311</c:v>
                </c:pt>
                <c:pt idx="161">
                  <c:v>-3258.2880868285351</c:v>
                </c:pt>
                <c:pt idx="162">
                  <c:v>-5405.0033000254525</c:v>
                </c:pt>
                <c:pt idx="163">
                  <c:v>-3847.0690516010764</c:v>
                </c:pt>
                <c:pt idx="164">
                  <c:v>-5148.1014446672334</c:v>
                </c:pt>
                <c:pt idx="165">
                  <c:v>-2227.4914647714822</c:v>
                </c:pt>
                <c:pt idx="166">
                  <c:v>-4624.8910740617657</c:v>
                </c:pt>
                <c:pt idx="167">
                  <c:v>-4045.5997857444099</c:v>
                </c:pt>
                <c:pt idx="168">
                  <c:v>-3308.5195032163665</c:v>
                </c:pt>
                <c:pt idx="169">
                  <c:v>-4223.3244864370572</c:v>
                </c:pt>
                <c:pt idx="170">
                  <c:v>-4387.507975396903</c:v>
                </c:pt>
                <c:pt idx="171">
                  <c:v>-5111.4973068130057</c:v>
                </c:pt>
                <c:pt idx="172">
                  <c:v>-4759.5762722987693</c:v>
                </c:pt>
                <c:pt idx="173">
                  <c:v>-5332.1671112917729</c:v>
                </c:pt>
                <c:pt idx="174">
                  <c:v>-3450.5936794960171</c:v>
                </c:pt>
                <c:pt idx="175">
                  <c:v>-5319.1941491201342</c:v>
                </c:pt>
                <c:pt idx="176">
                  <c:v>-2868.1701625795936</c:v>
                </c:pt>
                <c:pt idx="177">
                  <c:v>-2211.6758648762734</c:v>
                </c:pt>
                <c:pt idx="178">
                  <c:v>-1534.362511324166</c:v>
                </c:pt>
                <c:pt idx="179">
                  <c:v>-2681.4407465964978</c:v>
                </c:pt>
                <c:pt idx="180">
                  <c:v>-2548.1515185676362</c:v>
                </c:pt>
                <c:pt idx="181">
                  <c:v>-3588.2652958722465</c:v>
                </c:pt>
                <c:pt idx="182">
                  <c:v>-1562.9977541601302</c:v>
                </c:pt>
                <c:pt idx="183">
                  <c:v>405.18512521165246</c:v>
                </c:pt>
                <c:pt idx="184">
                  <c:v>-1574.4121872623705</c:v>
                </c:pt>
                <c:pt idx="185">
                  <c:v>-2091.4057733885238</c:v>
                </c:pt>
                <c:pt idx="186">
                  <c:v>-2412.9705166590452</c:v>
                </c:pt>
                <c:pt idx="187">
                  <c:v>-838.65563504882903</c:v>
                </c:pt>
                <c:pt idx="188">
                  <c:v>1350.2290191488844</c:v>
                </c:pt>
                <c:pt idx="189">
                  <c:v>4554.3580347920879</c:v>
                </c:pt>
                <c:pt idx="190">
                  <c:v>3661.5863305990879</c:v>
                </c:pt>
                <c:pt idx="191">
                  <c:v>5058.4362241347208</c:v>
                </c:pt>
                <c:pt idx="192">
                  <c:v>1431.0718952031989</c:v>
                </c:pt>
                <c:pt idx="193">
                  <c:v>-299.14109136986463</c:v>
                </c:pt>
                <c:pt idx="194">
                  <c:v>1151.9030636106659</c:v>
                </c:pt>
                <c:pt idx="195">
                  <c:v>-641.20551041545605</c:v>
                </c:pt>
                <c:pt idx="196">
                  <c:v>296.72581420655433</c:v>
                </c:pt>
                <c:pt idx="197">
                  <c:v>2833.8981638629812</c:v>
                </c:pt>
                <c:pt idx="198">
                  <c:v>2881.4691076073268</c:v>
                </c:pt>
                <c:pt idx="199">
                  <c:v>3143.3374476149957</c:v>
                </c:pt>
                <c:pt idx="200">
                  <c:v>5495.7270433331032</c:v>
                </c:pt>
                <c:pt idx="201">
                  <c:v>2139.0282537778967</c:v>
                </c:pt>
                <c:pt idx="202">
                  <c:v>3521.3481722331903</c:v>
                </c:pt>
                <c:pt idx="203">
                  <c:v>2792.3603651290732</c:v>
                </c:pt>
                <c:pt idx="204">
                  <c:v>3444.2952702240282</c:v>
                </c:pt>
                <c:pt idx="205">
                  <c:v>3383.2301131291915</c:v>
                </c:pt>
                <c:pt idx="206">
                  <c:v>837.23477390488051</c:v>
                </c:pt>
                <c:pt idx="207">
                  <c:v>1387.4902849692312</c:v>
                </c:pt>
                <c:pt idx="208">
                  <c:v>-1212.1559033960493</c:v>
                </c:pt>
                <c:pt idx="209">
                  <c:v>-1152.054696524357</c:v>
                </c:pt>
                <c:pt idx="210">
                  <c:v>-1425.6497620641173</c:v>
                </c:pt>
                <c:pt idx="211">
                  <c:v>-2816.1526220341193</c:v>
                </c:pt>
                <c:pt idx="212">
                  <c:v>-4548.6631532815063</c:v>
                </c:pt>
                <c:pt idx="213">
                  <c:v>-2931.2471007424228</c:v>
                </c:pt>
                <c:pt idx="214">
                  <c:v>-3189.6245717138718</c:v>
                </c:pt>
                <c:pt idx="215">
                  <c:v>-3709.3909525659847</c:v>
                </c:pt>
                <c:pt idx="216">
                  <c:v>-3519.9218561982998</c:v>
                </c:pt>
                <c:pt idx="217">
                  <c:v>-5753.9384506258011</c:v>
                </c:pt>
                <c:pt idx="218">
                  <c:v>-9698.3744496111631</c:v>
                </c:pt>
                <c:pt idx="219">
                  <c:v>-7112.8641332170901</c:v>
                </c:pt>
                <c:pt idx="220">
                  <c:v>-4388.4183210026595</c:v>
                </c:pt>
                <c:pt idx="221">
                  <c:v>-2514.299940079718</c:v>
                </c:pt>
                <c:pt idx="222">
                  <c:v>-1577.8899056216719</c:v>
                </c:pt>
                <c:pt idx="223">
                  <c:v>-415.15132185842617</c:v>
                </c:pt>
                <c:pt idx="224">
                  <c:v>-799.22873630898653</c:v>
                </c:pt>
                <c:pt idx="225">
                  <c:v>-2296.2281139599727</c:v>
                </c:pt>
                <c:pt idx="226">
                  <c:v>2056.2822756044125</c:v>
                </c:pt>
                <c:pt idx="227">
                  <c:v>-1279.7594031864896</c:v>
                </c:pt>
                <c:pt idx="228">
                  <c:v>275.95197159391705</c:v>
                </c:pt>
                <c:pt idx="229">
                  <c:v>1537.8696752126175</c:v>
                </c:pt>
                <c:pt idx="230">
                  <c:v>2067.3116093885483</c:v>
                </c:pt>
                <c:pt idx="231">
                  <c:v>908.7995907905032</c:v>
                </c:pt>
                <c:pt idx="232">
                  <c:v>-1545.3346278930451</c:v>
                </c:pt>
                <c:pt idx="233">
                  <c:v>-1594.9779218766844</c:v>
                </c:pt>
                <c:pt idx="234">
                  <c:v>-3479.6196612145918</c:v>
                </c:pt>
                <c:pt idx="235">
                  <c:v>-3837.3097474356291</c:v>
                </c:pt>
                <c:pt idx="236">
                  <c:v>-3547.9551971987976</c:v>
                </c:pt>
                <c:pt idx="237">
                  <c:v>-3108.3329667283206</c:v>
                </c:pt>
                <c:pt idx="238">
                  <c:v>-3627.9881136926369</c:v>
                </c:pt>
                <c:pt idx="239">
                  <c:v>-263.58014367657768</c:v>
                </c:pt>
                <c:pt idx="240">
                  <c:v>-1800.4407352402623</c:v>
                </c:pt>
                <c:pt idx="241">
                  <c:v>-2829.8914942803117</c:v>
                </c:pt>
                <c:pt idx="242">
                  <c:v>-2732.6044902867829</c:v>
                </c:pt>
                <c:pt idx="243">
                  <c:v>-4915.8434118077967</c:v>
                </c:pt>
                <c:pt idx="244">
                  <c:v>-8335.9825506518937</c:v>
                </c:pt>
                <c:pt idx="245">
                  <c:v>-8343.5834923603379</c:v>
                </c:pt>
                <c:pt idx="246">
                  <c:v>-8516.4727051714217</c:v>
                </c:pt>
                <c:pt idx="247">
                  <c:v>-6374.9522788679842</c:v>
                </c:pt>
                <c:pt idx="248">
                  <c:v>-2872.1537461733237</c:v>
                </c:pt>
                <c:pt idx="249">
                  <c:v>-3026.1437373628637</c:v>
                </c:pt>
                <c:pt idx="250">
                  <c:v>-4306.2947900876588</c:v>
                </c:pt>
                <c:pt idx="251">
                  <c:v>-8134.787299371972</c:v>
                </c:pt>
                <c:pt idx="252">
                  <c:v>-6572.2005889033517</c:v>
                </c:pt>
                <c:pt idx="253">
                  <c:v>-9252.9186547637037</c:v>
                </c:pt>
                <c:pt idx="254">
                  <c:v>-7446.0945027674306</c:v>
                </c:pt>
                <c:pt idx="255">
                  <c:v>-4521.2894381927981</c:v>
                </c:pt>
                <c:pt idx="256">
                  <c:v>-4523.1916242373354</c:v>
                </c:pt>
                <c:pt idx="257">
                  <c:v>-4281.9418011168491</c:v>
                </c:pt>
                <c:pt idx="258">
                  <c:v>-3694.575187965831</c:v>
                </c:pt>
                <c:pt idx="259">
                  <c:v>-6145.5140505591153</c:v>
                </c:pt>
                <c:pt idx="260">
                  <c:v>-6257.1430623262777</c:v>
                </c:pt>
                <c:pt idx="261">
                  <c:v>-5217.356573184532</c:v>
                </c:pt>
                <c:pt idx="262">
                  <c:v>-9546.5314069816923</c:v>
                </c:pt>
                <c:pt idx="263">
                  <c:v>-9390.6559189442905</c:v>
                </c:pt>
                <c:pt idx="264">
                  <c:v>-13252.391106038831</c:v>
                </c:pt>
                <c:pt idx="265">
                  <c:v>-13323.362329340749</c:v>
                </c:pt>
                <c:pt idx="266">
                  <c:v>-11665.813748843011</c:v>
                </c:pt>
                <c:pt idx="267">
                  <c:v>-7980.6677343674346</c:v>
                </c:pt>
                <c:pt idx="268">
                  <c:v>-6750.9334330567799</c:v>
                </c:pt>
                <c:pt idx="269">
                  <c:v>-10673.478396659155</c:v>
                </c:pt>
                <c:pt idx="270">
                  <c:v>-7492.980879274839</c:v>
                </c:pt>
                <c:pt idx="271">
                  <c:v>-9800.0797528139719</c:v>
                </c:pt>
                <c:pt idx="272">
                  <c:v>-8183.5732986923194</c:v>
                </c:pt>
                <c:pt idx="273">
                  <c:v>-7708.9847654625737</c:v>
                </c:pt>
                <c:pt idx="274">
                  <c:v>-16216.867015648539</c:v>
                </c:pt>
                <c:pt idx="275">
                  <c:v>-19526.317042858052</c:v>
                </c:pt>
                <c:pt idx="276">
                  <c:v>-22727.913169581618</c:v>
                </c:pt>
                <c:pt idx="277">
                  <c:v>-20686.335377400228</c:v>
                </c:pt>
                <c:pt idx="278">
                  <c:v>-13609.701760931286</c:v>
                </c:pt>
                <c:pt idx="279">
                  <c:v>-9160.743719307171</c:v>
                </c:pt>
                <c:pt idx="280">
                  <c:v>-5087.1814353879254</c:v>
                </c:pt>
                <c:pt idx="281">
                  <c:v>-4907.5622570048999</c:v>
                </c:pt>
                <c:pt idx="282">
                  <c:v>-8002.4052134708763</c:v>
                </c:pt>
                <c:pt idx="283">
                  <c:v>-12739.490988316908</c:v>
                </c:pt>
                <c:pt idx="284">
                  <c:v>-16843.270413406513</c:v>
                </c:pt>
                <c:pt idx="285">
                  <c:v>-16892.381287153632</c:v>
                </c:pt>
                <c:pt idx="286">
                  <c:v>-15231.956938185362</c:v>
                </c:pt>
                <c:pt idx="287">
                  <c:v>-12208.839390586505</c:v>
                </c:pt>
                <c:pt idx="288">
                  <c:v>-10987.060388409245</c:v>
                </c:pt>
                <c:pt idx="289">
                  <c:v>-9544.3828646896964</c:v>
                </c:pt>
                <c:pt idx="290">
                  <c:v>-9356.9558031626184</c:v>
                </c:pt>
                <c:pt idx="291">
                  <c:v>-8872.9884349109198</c:v>
                </c:pt>
                <c:pt idx="292">
                  <c:v>-7321.5383467206375</c:v>
                </c:pt>
                <c:pt idx="293">
                  <c:v>-7360.9070039054423</c:v>
                </c:pt>
                <c:pt idx="294">
                  <c:v>-5279.9278392442038</c:v>
                </c:pt>
                <c:pt idx="295">
                  <c:v>-4147.0940270641895</c:v>
                </c:pt>
                <c:pt idx="296">
                  <c:v>-5137.7548750787146</c:v>
                </c:pt>
                <c:pt idx="297">
                  <c:v>-3895.9474045445463</c:v>
                </c:pt>
                <c:pt idx="298">
                  <c:v>-3454.4196507768547</c:v>
                </c:pt>
                <c:pt idx="299">
                  <c:v>-4284.8605899666645</c:v>
                </c:pt>
                <c:pt idx="300">
                  <c:v>-1827.4587672888192</c:v>
                </c:pt>
                <c:pt idx="301">
                  <c:v>-3845.2100765863916</c:v>
                </c:pt>
                <c:pt idx="302">
                  <c:v>-4243.3835030637456</c:v>
                </c:pt>
                <c:pt idx="303">
                  <c:v>-5528.2223965741659</c:v>
                </c:pt>
                <c:pt idx="304">
                  <c:v>-5995.7795811744772</c:v>
                </c:pt>
                <c:pt idx="305">
                  <c:v>-4156.8727076054065</c:v>
                </c:pt>
                <c:pt idx="306">
                  <c:v>-2185.2995655015038</c:v>
                </c:pt>
                <c:pt idx="307">
                  <c:v>-22.856687352635163</c:v>
                </c:pt>
                <c:pt idx="308">
                  <c:v>1764.977491325847</c:v>
                </c:pt>
                <c:pt idx="309">
                  <c:v>922.31641156390447</c:v>
                </c:pt>
                <c:pt idx="310">
                  <c:v>-2885.051470519209</c:v>
                </c:pt>
                <c:pt idx="311">
                  <c:v>-294.09491134989565</c:v>
                </c:pt>
                <c:pt idx="312">
                  <c:v>-2274.9544622157964</c:v>
                </c:pt>
                <c:pt idx="313">
                  <c:v>544.36084205842485</c:v>
                </c:pt>
                <c:pt idx="314">
                  <c:v>944.89122766781998</c:v>
                </c:pt>
                <c:pt idx="315">
                  <c:v>-1937.8841509683339</c:v>
                </c:pt>
                <c:pt idx="316">
                  <c:v>-1266.7011839925167</c:v>
                </c:pt>
                <c:pt idx="317">
                  <c:v>-2333.2046785617877</c:v>
                </c:pt>
                <c:pt idx="318">
                  <c:v>-2170.3527337786759</c:v>
                </c:pt>
                <c:pt idx="319">
                  <c:v>-2342.5082976333592</c:v>
                </c:pt>
                <c:pt idx="320">
                  <c:v>-3611.3781573391261</c:v>
                </c:pt>
                <c:pt idx="321">
                  <c:v>-4714.434948816328</c:v>
                </c:pt>
                <c:pt idx="322">
                  <c:v>-5275.5700083906795</c:v>
                </c:pt>
                <c:pt idx="323">
                  <c:v>-6021.882132852541</c:v>
                </c:pt>
                <c:pt idx="324">
                  <c:v>-3650.5246268066089</c:v>
                </c:pt>
                <c:pt idx="325">
                  <c:v>-1522.8626219192265</c:v>
                </c:pt>
                <c:pt idx="326">
                  <c:v>972.77082356119627</c:v>
                </c:pt>
                <c:pt idx="327">
                  <c:v>1034.0190064260164</c:v>
                </c:pt>
                <c:pt idx="328">
                  <c:v>2302.2974466105879</c:v>
                </c:pt>
                <c:pt idx="329">
                  <c:v>2903.5382574738223</c:v>
                </c:pt>
                <c:pt idx="330">
                  <c:v>1677.097329920621</c:v>
                </c:pt>
                <c:pt idx="331">
                  <c:v>1454.4971568114474</c:v>
                </c:pt>
                <c:pt idx="332">
                  <c:v>-2103.4172579366382</c:v>
                </c:pt>
                <c:pt idx="333">
                  <c:v>-5062.0848264938859</c:v>
                </c:pt>
                <c:pt idx="334">
                  <c:v>-6917.6255249025407</c:v>
                </c:pt>
                <c:pt idx="335">
                  <c:v>-5937.9559063499328</c:v>
                </c:pt>
                <c:pt idx="336">
                  <c:v>-7961.1948437092797</c:v>
                </c:pt>
                <c:pt idx="337">
                  <c:v>-6877.5238015722889</c:v>
                </c:pt>
                <c:pt idx="338">
                  <c:v>-6288.3252997511945</c:v>
                </c:pt>
                <c:pt idx="339">
                  <c:v>-5287.1056639241961</c:v>
                </c:pt>
                <c:pt idx="340">
                  <c:v>-1616.6431908780698</c:v>
                </c:pt>
                <c:pt idx="341">
                  <c:v>-2584.7001845613759</c:v>
                </c:pt>
                <c:pt idx="342">
                  <c:v>-2419.8786961619626</c:v>
                </c:pt>
                <c:pt idx="343">
                  <c:v>-4727.1360658130598</c:v>
                </c:pt>
                <c:pt idx="344">
                  <c:v>-5974.6407792705841</c:v>
                </c:pt>
                <c:pt idx="345">
                  <c:v>-3980.7731561689534</c:v>
                </c:pt>
                <c:pt idx="346">
                  <c:v>-4060.8989100008857</c:v>
                </c:pt>
                <c:pt idx="347">
                  <c:v>-2746.5289329517882</c:v>
                </c:pt>
                <c:pt idx="348">
                  <c:v>-3083.3695037790058</c:v>
                </c:pt>
                <c:pt idx="349">
                  <c:v>-7273.174834649325</c:v>
                </c:pt>
                <c:pt idx="350">
                  <c:v>-6388.5513147300753</c:v>
                </c:pt>
                <c:pt idx="351">
                  <c:v>-6000.6538496118765</c:v>
                </c:pt>
                <c:pt idx="352">
                  <c:v>-5428.6916230612305</c:v>
                </c:pt>
                <c:pt idx="353">
                  <c:v>-4644.7059301150575</c:v>
                </c:pt>
                <c:pt idx="354">
                  <c:v>-5962.4620862656675</c:v>
                </c:pt>
                <c:pt idx="355">
                  <c:v>-7659.8458390107444</c:v>
                </c:pt>
                <c:pt idx="356">
                  <c:v>-9103.4052585074933</c:v>
                </c:pt>
                <c:pt idx="357">
                  <c:v>-10601.25372063179</c:v>
                </c:pt>
                <c:pt idx="358">
                  <c:v>-10569.115556319903</c:v>
                </c:pt>
                <c:pt idx="359">
                  <c:v>-10276.372785407082</c:v>
                </c:pt>
                <c:pt idx="360">
                  <c:v>-11943.411795389336</c:v>
                </c:pt>
                <c:pt idx="361">
                  <c:v>-8620.7645955098396</c:v>
                </c:pt>
                <c:pt idx="362">
                  <c:v>-8543.3878998136042</c:v>
                </c:pt>
                <c:pt idx="363">
                  <c:v>-6003.260680284704</c:v>
                </c:pt>
                <c:pt idx="364">
                  <c:v>-3968.8500636364815</c:v>
                </c:pt>
                <c:pt idx="365">
                  <c:v>-3603.076462949537</c:v>
                </c:pt>
                <c:pt idx="366">
                  <c:v>-4537.3659215957214</c:v>
                </c:pt>
                <c:pt idx="367">
                  <c:v>-4633.2274997789573</c:v>
                </c:pt>
                <c:pt idx="368">
                  <c:v>-5807.6283006721778</c:v>
                </c:pt>
                <c:pt idx="369">
                  <c:v>-6150.6366961880349</c:v>
                </c:pt>
                <c:pt idx="370">
                  <c:v>-7131.221580078618</c:v>
                </c:pt>
                <c:pt idx="371">
                  <c:v>-11775.629904666879</c:v>
                </c:pt>
                <c:pt idx="372">
                  <c:v>-13639.295947593537</c:v>
                </c:pt>
                <c:pt idx="373">
                  <c:v>-14239.924250954145</c:v>
                </c:pt>
                <c:pt idx="374">
                  <c:v>-12019.763697051651</c:v>
                </c:pt>
                <c:pt idx="375">
                  <c:v>-12070.708139090426</c:v>
                </c:pt>
                <c:pt idx="376">
                  <c:v>-12328.888956689299</c:v>
                </c:pt>
                <c:pt idx="377">
                  <c:v>-13381.872520201578</c:v>
                </c:pt>
                <c:pt idx="378">
                  <c:v>-14411.62756149445</c:v>
                </c:pt>
                <c:pt idx="379">
                  <c:v>-17242.040606352009</c:v>
                </c:pt>
                <c:pt idx="380">
                  <c:v>-13215.840795014579</c:v>
                </c:pt>
                <c:pt idx="381">
                  <c:v>-16014.58843864142</c:v>
                </c:pt>
                <c:pt idx="382">
                  <c:v>-15877.222678727037</c:v>
                </c:pt>
                <c:pt idx="383">
                  <c:v>-12674.490328102558</c:v>
                </c:pt>
                <c:pt idx="384">
                  <c:v>-15174.198210576205</c:v>
                </c:pt>
                <c:pt idx="385">
                  <c:v>-14576.907925220281</c:v>
                </c:pt>
                <c:pt idx="386">
                  <c:v>-16235.255167357413</c:v>
                </c:pt>
                <c:pt idx="387">
                  <c:v>-15780.814123914151</c:v>
                </c:pt>
                <c:pt idx="388">
                  <c:v>-16852.733158371666</c:v>
                </c:pt>
                <c:pt idx="389">
                  <c:v>-15295.777167551996</c:v>
                </c:pt>
                <c:pt idx="390">
                  <c:v>-12089.055041376734</c:v>
                </c:pt>
                <c:pt idx="391">
                  <c:v>-9265.9708322435945</c:v>
                </c:pt>
                <c:pt idx="392">
                  <c:v>-9279.3288298700227</c:v>
                </c:pt>
                <c:pt idx="393">
                  <c:v>-8210.3408157843041</c:v>
                </c:pt>
                <c:pt idx="394">
                  <c:v>-9746.4302929043606</c:v>
                </c:pt>
                <c:pt idx="395">
                  <c:v>-13595.895516394856</c:v>
                </c:pt>
                <c:pt idx="396">
                  <c:v>-13334.343509174687</c:v>
                </c:pt>
                <c:pt idx="397">
                  <c:v>-12651.495768037683</c:v>
                </c:pt>
                <c:pt idx="398">
                  <c:v>-12846.93187424256</c:v>
                </c:pt>
                <c:pt idx="399">
                  <c:v>-11425.950161463274</c:v>
                </c:pt>
                <c:pt idx="400">
                  <c:v>-12338.016734795117</c:v>
                </c:pt>
                <c:pt idx="401">
                  <c:v>-14777.54200985229</c:v>
                </c:pt>
                <c:pt idx="402">
                  <c:v>-13054.942785288771</c:v>
                </c:pt>
                <c:pt idx="403">
                  <c:v>-13629.000101879035</c:v>
                </c:pt>
                <c:pt idx="404">
                  <c:v>-10740.523703200153</c:v>
                </c:pt>
                <c:pt idx="405">
                  <c:v>-9216.3419780531713</c:v>
                </c:pt>
                <c:pt idx="406">
                  <c:v>-11721.498161742618</c:v>
                </c:pt>
                <c:pt idx="407">
                  <c:v>-8687.748083744782</c:v>
                </c:pt>
                <c:pt idx="408">
                  <c:v>-9519.5675955435381</c:v>
                </c:pt>
                <c:pt idx="409">
                  <c:v>-9916.547678674302</c:v>
                </c:pt>
                <c:pt idx="410">
                  <c:v>-9789.2326400357615</c:v>
                </c:pt>
                <c:pt idx="411">
                  <c:v>-12505.426813604243</c:v>
                </c:pt>
                <c:pt idx="412">
                  <c:v>-13605.037878336225</c:v>
                </c:pt>
                <c:pt idx="413">
                  <c:v>-15149.429013485103</c:v>
                </c:pt>
                <c:pt idx="414">
                  <c:v>-17795.890790590489</c:v>
                </c:pt>
                <c:pt idx="415">
                  <c:v>-17084.650904884584</c:v>
                </c:pt>
                <c:pt idx="416">
                  <c:v>-14728.84467309086</c:v>
                </c:pt>
                <c:pt idx="417">
                  <c:v>-11229.592709598317</c:v>
                </c:pt>
                <c:pt idx="418">
                  <c:v>-8628.9212555512458</c:v>
                </c:pt>
                <c:pt idx="419">
                  <c:v>-10311.997386314015</c:v>
                </c:pt>
                <c:pt idx="420">
                  <c:v>-12570.376950959104</c:v>
                </c:pt>
                <c:pt idx="421">
                  <c:v>-13509.299835957119</c:v>
                </c:pt>
                <c:pt idx="422">
                  <c:v>-16595.217721294539</c:v>
                </c:pt>
                <c:pt idx="423">
                  <c:v>-16787.474153194828</c:v>
                </c:pt>
                <c:pt idx="424">
                  <c:v>-18157.774187111805</c:v>
                </c:pt>
                <c:pt idx="425">
                  <c:v>-18946.170794618716</c:v>
                </c:pt>
                <c:pt idx="426">
                  <c:v>-16663.731781763163</c:v>
                </c:pt>
                <c:pt idx="427">
                  <c:v>-17938.184513924232</c:v>
                </c:pt>
                <c:pt idx="428">
                  <c:v>-17528.622437782917</c:v>
                </c:pt>
                <c:pt idx="429">
                  <c:v>-18963.897872063077</c:v>
                </c:pt>
                <c:pt idx="430">
                  <c:v>-17892.396209800696</c:v>
                </c:pt>
                <c:pt idx="431">
                  <c:v>-17440.424603001353</c:v>
                </c:pt>
                <c:pt idx="432">
                  <c:v>-16266.057948717944</c:v>
                </c:pt>
                <c:pt idx="433">
                  <c:v>-17732.682820512837</c:v>
                </c:pt>
                <c:pt idx="434">
                  <c:v>-15633.653893129787</c:v>
                </c:pt>
                <c:pt idx="435">
                  <c:v>-13691.415461422139</c:v>
                </c:pt>
                <c:pt idx="436">
                  <c:v>-11345.279806238514</c:v>
                </c:pt>
                <c:pt idx="437">
                  <c:v>-7488.0807832422524</c:v>
                </c:pt>
                <c:pt idx="438">
                  <c:v>-5763.5233672603817</c:v>
                </c:pt>
                <c:pt idx="439">
                  <c:v>-5376.4919313849878</c:v>
                </c:pt>
                <c:pt idx="440">
                  <c:v>-4349.5176585747795</c:v>
                </c:pt>
                <c:pt idx="441">
                  <c:v>-2834.5320430934989</c:v>
                </c:pt>
                <c:pt idx="442">
                  <c:v>-3207.7018404908008</c:v>
                </c:pt>
                <c:pt idx="443">
                  <c:v>-3236.07255639098</c:v>
                </c:pt>
                <c:pt idx="444">
                  <c:v>-6970.5001634472428</c:v>
                </c:pt>
                <c:pt idx="445">
                  <c:v>-8898.2680920564126</c:v>
                </c:pt>
                <c:pt idx="446">
                  <c:v>-10194.949999999997</c:v>
                </c:pt>
                <c:pt idx="447">
                  <c:v>-10289.006429892717</c:v>
                </c:pt>
                <c:pt idx="448">
                  <c:v>-8230.5785545722829</c:v>
                </c:pt>
                <c:pt idx="449">
                  <c:v>-7733.5076865109331</c:v>
                </c:pt>
                <c:pt idx="450">
                  <c:v>-7015.6647663551512</c:v>
                </c:pt>
                <c:pt idx="451">
                  <c:v>-5852.7585185185089</c:v>
                </c:pt>
                <c:pt idx="452">
                  <c:v>-5112.7385714285692</c:v>
                </c:pt>
                <c:pt idx="453">
                  <c:v>-6643.4085714285675</c:v>
                </c:pt>
                <c:pt idx="454">
                  <c:v>-5848.4157142857048</c:v>
                </c:pt>
                <c:pt idx="455">
                  <c:v>-6176.0671428571495</c:v>
                </c:pt>
                <c:pt idx="456">
                  <c:v>-4526.9614285714279</c:v>
                </c:pt>
                <c:pt idx="457">
                  <c:v>-3943.0730388692627</c:v>
                </c:pt>
                <c:pt idx="458">
                  <c:v>-4700.4892982456186</c:v>
                </c:pt>
                <c:pt idx="459">
                  <c:v>-3461.8152264808341</c:v>
                </c:pt>
                <c:pt idx="460">
                  <c:v>-3839.5661111111131</c:v>
                </c:pt>
                <c:pt idx="461">
                  <c:v>-3255.7299999999959</c:v>
                </c:pt>
                <c:pt idx="462">
                  <c:v>-5157.9513793103515</c:v>
                </c:pt>
                <c:pt idx="463">
                  <c:v>-5907.3465517241348</c:v>
                </c:pt>
                <c:pt idx="464">
                  <c:v>-6292.7030136986268</c:v>
                </c:pt>
                <c:pt idx="465">
                  <c:v>-6143.3664406779735</c:v>
                </c:pt>
                <c:pt idx="466">
                  <c:v>-8113.2757718120693</c:v>
                </c:pt>
                <c:pt idx="467">
                  <c:v>-7787.8554817275744</c:v>
                </c:pt>
                <c:pt idx="468">
                  <c:v>-7103.0576821191971</c:v>
                </c:pt>
                <c:pt idx="469">
                  <c:v>-5071.2639933993414</c:v>
                </c:pt>
                <c:pt idx="470">
                  <c:v>-1756.4976315789545</c:v>
                </c:pt>
                <c:pt idx="471">
                  <c:v>-3410.394313725491</c:v>
                </c:pt>
                <c:pt idx="472">
                  <c:v>-4602.7631168831213</c:v>
                </c:pt>
                <c:pt idx="473">
                  <c:v>-5916.0370967741874</c:v>
                </c:pt>
                <c:pt idx="474">
                  <c:v>-5887.4797435897435</c:v>
                </c:pt>
                <c:pt idx="475">
                  <c:v>-7255.980630914828</c:v>
                </c:pt>
                <c:pt idx="476">
                  <c:v>-8357.3925000000163</c:v>
                </c:pt>
                <c:pt idx="477">
                  <c:v>-7189.1349999999948</c:v>
                </c:pt>
                <c:pt idx="478">
                  <c:v>-7241.1235603715304</c:v>
                </c:pt>
                <c:pt idx="479">
                  <c:v>-4427.1399999999994</c:v>
                </c:pt>
                <c:pt idx="480">
                  <c:v>-800.186625386983</c:v>
                </c:pt>
                <c:pt idx="481">
                  <c:v>-673.90650154799368</c:v>
                </c:pt>
                <c:pt idx="482">
                  <c:v>1624.3507692307821</c:v>
                </c:pt>
                <c:pt idx="483">
                  <c:v>5351.7846153846149</c:v>
                </c:pt>
                <c:pt idx="484">
                  <c:v>4289</c:v>
                </c:pt>
                <c:pt idx="485">
                  <c:v>5364.9195046439627</c:v>
                </c:pt>
                <c:pt idx="486">
                  <c:v>6045.4953560371514</c:v>
                </c:pt>
                <c:pt idx="487">
                  <c:v>6458.8575851393189</c:v>
                </c:pt>
                <c:pt idx="488">
                  <c:v>4303.102167182662</c:v>
                </c:pt>
                <c:pt idx="489">
                  <c:v>4088.3343653250772</c:v>
                </c:pt>
                <c:pt idx="490">
                  <c:v>-1281.9473684210534</c:v>
                </c:pt>
                <c:pt idx="491">
                  <c:v>-1609.2269938650306</c:v>
                </c:pt>
                <c:pt idx="492">
                  <c:v>-3508.9079754601225</c:v>
                </c:pt>
                <c:pt idx="493">
                  <c:v>-2485.090909090909</c:v>
                </c:pt>
                <c:pt idx="494">
                  <c:v>1161.6969696969695</c:v>
                </c:pt>
                <c:pt idx="495">
                  <c:v>390.5454545454545</c:v>
                </c:pt>
                <c:pt idx="496">
                  <c:v>2625.003003003003</c:v>
                </c:pt>
                <c:pt idx="497">
                  <c:v>43.238805970149315</c:v>
                </c:pt>
                <c:pt idx="498">
                  <c:v>91.40298507462694</c:v>
                </c:pt>
                <c:pt idx="499">
                  <c:v>-274.26470588235316</c:v>
                </c:pt>
                <c:pt idx="500">
                  <c:v>685.52941176470631</c:v>
                </c:pt>
                <c:pt idx="501">
                  <c:v>-1461.088235294118</c:v>
                </c:pt>
                <c:pt idx="502">
                  <c:v>-1267.5294117647063</c:v>
                </c:pt>
                <c:pt idx="503">
                  <c:v>-4452.8979591836742</c:v>
                </c:pt>
                <c:pt idx="504">
                  <c:v>-2699.9096209912541</c:v>
                </c:pt>
                <c:pt idx="505">
                  <c:v>-3136.3236151603505</c:v>
                </c:pt>
                <c:pt idx="506">
                  <c:v>-5372.9854227405258</c:v>
                </c:pt>
                <c:pt idx="507">
                  <c:v>-3210.1253644314875</c:v>
                </c:pt>
                <c:pt idx="508">
                  <c:v>-4410.0670553935861</c:v>
                </c:pt>
                <c:pt idx="509">
                  <c:v>-3610.711370262391</c:v>
                </c:pt>
                <c:pt idx="510">
                  <c:v>-3054.0262390670559</c:v>
                </c:pt>
                <c:pt idx="511">
                  <c:v>-2841.8017492711374</c:v>
                </c:pt>
                <c:pt idx="512">
                  <c:v>-4879.6705202312132</c:v>
                </c:pt>
                <c:pt idx="513">
                  <c:v>-3446.1618497109826</c:v>
                </c:pt>
                <c:pt idx="514">
                  <c:v>-4479.5862068965525</c:v>
                </c:pt>
                <c:pt idx="515">
                  <c:v>-4061.5714285714284</c:v>
                </c:pt>
                <c:pt idx="516">
                  <c:v>-4663.147727272727</c:v>
                </c:pt>
                <c:pt idx="517">
                  <c:v>-2780.0934844192643</c:v>
                </c:pt>
                <c:pt idx="518">
                  <c:v>-5462.4164305949016</c:v>
                </c:pt>
                <c:pt idx="519">
                  <c:v>-7218.3380281690133</c:v>
                </c:pt>
                <c:pt idx="520">
                  <c:v>-5295.2676056338032</c:v>
                </c:pt>
                <c:pt idx="521">
                  <c:v>-4250.5314685314688</c:v>
                </c:pt>
                <c:pt idx="522">
                  <c:v>1444.4722222222222</c:v>
                </c:pt>
                <c:pt idx="523">
                  <c:v>-1331.666666666667</c:v>
                </c:pt>
                <c:pt idx="524">
                  <c:v>972.94444444444434</c:v>
                </c:pt>
                <c:pt idx="525">
                  <c:v>-2527.2739726027394</c:v>
                </c:pt>
                <c:pt idx="526">
                  <c:v>-3366.3561643835619</c:v>
                </c:pt>
                <c:pt idx="527">
                  <c:v>-4516.2191780821922</c:v>
                </c:pt>
                <c:pt idx="528">
                  <c:v>-2056.2191780821922</c:v>
                </c:pt>
                <c:pt idx="529">
                  <c:v>-1395.6486486486483</c:v>
                </c:pt>
                <c:pt idx="530">
                  <c:v>-6806.71052631579</c:v>
                </c:pt>
                <c:pt idx="531">
                  <c:v>-4126.5526315789475</c:v>
                </c:pt>
                <c:pt idx="532">
                  <c:v>-9668.8684210526317</c:v>
                </c:pt>
                <c:pt idx="533">
                  <c:v>-6303.545454545454</c:v>
                </c:pt>
                <c:pt idx="534">
                  <c:v>-605.96727272727821</c:v>
                </c:pt>
                <c:pt idx="535">
                  <c:v>-1257.1779220779126</c:v>
                </c:pt>
                <c:pt idx="536">
                  <c:v>-3730.7335064935123</c:v>
                </c:pt>
                <c:pt idx="537">
                  <c:v>-6495.1679999999942</c:v>
                </c:pt>
                <c:pt idx="538">
                  <c:v>-8472.2020512820727</c:v>
                </c:pt>
                <c:pt idx="539">
                  <c:v>-6325.2674358974282</c:v>
                </c:pt>
                <c:pt idx="540">
                  <c:v>-6766.6173248407285</c:v>
                </c:pt>
                <c:pt idx="541">
                  <c:v>-5721.0121739130491</c:v>
                </c:pt>
                <c:pt idx="542">
                  <c:v>-3275.5402469135543</c:v>
                </c:pt>
                <c:pt idx="543">
                  <c:v>-3017.0671604938434</c:v>
                </c:pt>
                <c:pt idx="544">
                  <c:v>-2032.815555555585</c:v>
                </c:pt>
                <c:pt idx="545">
                  <c:v>-5301.9753086419751</c:v>
                </c:pt>
                <c:pt idx="546">
                  <c:v>-7831.3950617283954</c:v>
                </c:pt>
                <c:pt idx="547">
                  <c:v>-7194.5802469135797</c:v>
                </c:pt>
                <c:pt idx="548">
                  <c:v>-6635.641975308642</c:v>
                </c:pt>
                <c:pt idx="549">
                  <c:v>-10256.289869361597</c:v>
                </c:pt>
                <c:pt idx="550">
                  <c:v>-6381.757338551859</c:v>
                </c:pt>
                <c:pt idx="551">
                  <c:v>-7438.7530562347183</c:v>
                </c:pt>
                <c:pt idx="552">
                  <c:v>-6976.3482490272381</c:v>
                </c:pt>
                <c:pt idx="553">
                  <c:v>-4337.8433852140079</c:v>
                </c:pt>
                <c:pt idx="554">
                  <c:v>-6089.93579766537</c:v>
                </c:pt>
                <c:pt idx="555">
                  <c:v>-7817.7113163972299</c:v>
                </c:pt>
                <c:pt idx="556">
                  <c:v>-5435.6027713625872</c:v>
                </c:pt>
                <c:pt idx="557">
                  <c:v>-6546.5903614457829</c:v>
                </c:pt>
                <c:pt idx="558">
                  <c:v>-8820.8201438848919</c:v>
                </c:pt>
                <c:pt idx="559">
                  <c:v>-8769.0477326968976</c:v>
                </c:pt>
                <c:pt idx="560">
                  <c:v>-7067.357995226731</c:v>
                </c:pt>
                <c:pt idx="561">
                  <c:v>-5796.9761904761908</c:v>
                </c:pt>
                <c:pt idx="562">
                  <c:v>-8988.0238095238092</c:v>
                </c:pt>
                <c:pt idx="563">
                  <c:v>-5719.4761904761908</c:v>
                </c:pt>
                <c:pt idx="564">
                  <c:v>-10998.748815165876</c:v>
                </c:pt>
                <c:pt idx="565">
                  <c:v>-9239.5545023696668</c:v>
                </c:pt>
                <c:pt idx="566">
                  <c:v>-7632.2452830188686</c:v>
                </c:pt>
                <c:pt idx="567">
                  <c:v>-8117.0849056603784</c:v>
                </c:pt>
                <c:pt idx="568">
                  <c:v>-6821.3427230046946</c:v>
                </c:pt>
                <c:pt idx="569">
                  <c:v>-5848.412177985947</c:v>
                </c:pt>
                <c:pt idx="570">
                  <c:v>-6654.9185314685692</c:v>
                </c:pt>
                <c:pt idx="571">
                  <c:v>-11765.535348837198</c:v>
                </c:pt>
                <c:pt idx="572">
                  <c:v>0</c:v>
                </c:pt>
                <c:pt idx="573">
                  <c:v>0</c:v>
                </c:pt>
                <c:pt idx="574">
                  <c:v>0</c:v>
                </c:pt>
                <c:pt idx="575">
                  <c:v>0</c:v>
                </c:pt>
              </c:numCache>
            </c:numRef>
          </c:val>
          <c:smooth val="0"/>
          <c:extLst>
            <c:ext xmlns:c16="http://schemas.microsoft.com/office/drawing/2014/chart" uri="{C3380CC4-5D6E-409C-BE32-E72D297353CC}">
              <c16:uniqueId val="{00000000-A6FA-4E20-974C-976A2CE17300}"/>
            </c:ext>
          </c:extLst>
        </c:ser>
        <c:dLbls>
          <c:showLegendKey val="0"/>
          <c:showVal val="0"/>
          <c:showCatName val="0"/>
          <c:showSerName val="0"/>
          <c:showPercent val="0"/>
          <c:showBubbleSize val="0"/>
        </c:dLbls>
        <c:smooth val="0"/>
        <c:axId val="1575130655"/>
        <c:axId val="1575126079"/>
      </c:lineChart>
      <c:dateAx>
        <c:axId val="157513065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75126079"/>
        <c:crosses val="autoZero"/>
        <c:auto val="1"/>
        <c:lblOffset val="100"/>
        <c:baseTimeUnit val="days"/>
      </c:dateAx>
      <c:valAx>
        <c:axId val="157512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75130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Credit!$O$1</c:f>
              <c:strCache>
                <c:ptCount val="1"/>
                <c:pt idx="0">
                  <c:v>Aylık Kredi Flowu ( TL )/ TOTAL Kredi Stoğu</c:v>
                </c:pt>
              </c:strCache>
            </c:strRef>
          </c:tx>
          <c:spPr>
            <a:ln w="28575" cap="rnd">
              <a:solidFill>
                <a:schemeClr val="accent1"/>
              </a:solidFill>
              <a:round/>
            </a:ln>
            <a:effectLst/>
          </c:spPr>
          <c:marker>
            <c:symbol val="none"/>
          </c:marker>
          <c:cat>
            <c:numRef>
              <c:f>Credit!$B$2:$B$576</c:f>
              <c:numCache>
                <c:formatCode>m/d/yyyy</c:formatCode>
                <c:ptCount val="575"/>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numCache>
            </c:numRef>
          </c:cat>
          <c:val>
            <c:numRef>
              <c:f>Credit!$O$2:$O$578</c:f>
              <c:numCache>
                <c:formatCode>0.00%</c:formatCode>
                <c:ptCount val="577"/>
                <c:pt idx="0">
                  <c:v>0</c:v>
                </c:pt>
                <c:pt idx="1">
                  <c:v>0</c:v>
                </c:pt>
                <c:pt idx="2">
                  <c:v>0</c:v>
                </c:pt>
                <c:pt idx="3">
                  <c:v>0</c:v>
                </c:pt>
                <c:pt idx="4">
                  <c:v>-2.1210750216507641E-3</c:v>
                </c:pt>
                <c:pt idx="5">
                  <c:v>1.3651581475810002E-2</c:v>
                </c:pt>
                <c:pt idx="6">
                  <c:v>1.5498847705077352E-2</c:v>
                </c:pt>
                <c:pt idx="7">
                  <c:v>1.7438606089398529E-2</c:v>
                </c:pt>
                <c:pt idx="8">
                  <c:v>1.911016610553086E-2</c:v>
                </c:pt>
                <c:pt idx="9">
                  <c:v>1.8072267758497001E-2</c:v>
                </c:pt>
                <c:pt idx="10">
                  <c:v>1.853200719178889E-2</c:v>
                </c:pt>
                <c:pt idx="11">
                  <c:v>1.4901166280717757E-2</c:v>
                </c:pt>
                <c:pt idx="12">
                  <c:v>1.5745552125810889E-2</c:v>
                </c:pt>
                <c:pt idx="13">
                  <c:v>1.5726489135636151E-2</c:v>
                </c:pt>
                <c:pt idx="14">
                  <c:v>1.7549000314361338E-2</c:v>
                </c:pt>
                <c:pt idx="15">
                  <c:v>2.034756128700289E-2</c:v>
                </c:pt>
                <c:pt idx="16">
                  <c:v>1.9409148208379738E-2</c:v>
                </c:pt>
                <c:pt idx="17">
                  <c:v>1.1952285944784653E-2</c:v>
                </c:pt>
                <c:pt idx="18">
                  <c:v>2.0539490083724809E-2</c:v>
                </c:pt>
                <c:pt idx="19">
                  <c:v>1.0136481364678153E-2</c:v>
                </c:pt>
                <c:pt idx="20">
                  <c:v>1.8108086819503742E-2</c:v>
                </c:pt>
                <c:pt idx="21">
                  <c:v>1.3797573356076306E-2</c:v>
                </c:pt>
                <c:pt idx="22">
                  <c:v>1.2348547635179053E-2</c:v>
                </c:pt>
                <c:pt idx="23">
                  <c:v>1.9317016347485307E-2</c:v>
                </c:pt>
                <c:pt idx="24">
                  <c:v>1.6607251198305664E-2</c:v>
                </c:pt>
                <c:pt idx="25">
                  <c:v>1.7298644564275958E-2</c:v>
                </c:pt>
                <c:pt idx="26">
                  <c:v>1.739011962499528E-2</c:v>
                </c:pt>
                <c:pt idx="27">
                  <c:v>1.2201509233006105E-2</c:v>
                </c:pt>
                <c:pt idx="28">
                  <c:v>1.060825813931016E-2</c:v>
                </c:pt>
                <c:pt idx="29">
                  <c:v>8.5301117984355503E-3</c:v>
                </c:pt>
                <c:pt idx="30">
                  <c:v>-2.6950278832005189E-4</c:v>
                </c:pt>
                <c:pt idx="31">
                  <c:v>2.0168180111694661E-2</c:v>
                </c:pt>
                <c:pt idx="32">
                  <c:v>4.9082400357927007E-3</c:v>
                </c:pt>
                <c:pt idx="33">
                  <c:v>1.0816620162640593E-2</c:v>
                </c:pt>
                <c:pt idx="34">
                  <c:v>1.0781927165111392E-2</c:v>
                </c:pt>
                <c:pt idx="35">
                  <c:v>-2.3606906695972799E-3</c:v>
                </c:pt>
                <c:pt idx="36">
                  <c:v>8.7518552879137148E-3</c:v>
                </c:pt>
                <c:pt idx="37">
                  <c:v>1.1030290945313544E-2</c:v>
                </c:pt>
                <c:pt idx="38">
                  <c:v>9.4720381183046182E-3</c:v>
                </c:pt>
                <c:pt idx="39">
                  <c:v>5.2854322679387169E-4</c:v>
                </c:pt>
                <c:pt idx="40">
                  <c:v>2.8072850445181549E-3</c:v>
                </c:pt>
                <c:pt idx="41">
                  <c:v>-1.3613651530185753E-4</c:v>
                </c:pt>
                <c:pt idx="42">
                  <c:v>1.2362356123299164E-3</c:v>
                </c:pt>
                <c:pt idx="43">
                  <c:v>3.0606397269670577E-3</c:v>
                </c:pt>
                <c:pt idx="44">
                  <c:v>9.1315409830322169E-3</c:v>
                </c:pt>
                <c:pt idx="45">
                  <c:v>1.8290483759755996E-3</c:v>
                </c:pt>
                <c:pt idx="46">
                  <c:v>4.8313052252603296E-3</c:v>
                </c:pt>
                <c:pt idx="47">
                  <c:v>5.6375483369466937E-3</c:v>
                </c:pt>
                <c:pt idx="48">
                  <c:v>8.580541126087516E-3</c:v>
                </c:pt>
                <c:pt idx="49">
                  <c:v>9.1504840197461478E-3</c:v>
                </c:pt>
                <c:pt idx="50">
                  <c:v>9.2003386392219867E-3</c:v>
                </c:pt>
                <c:pt idx="51">
                  <c:v>9.0693117802606166E-3</c:v>
                </c:pt>
                <c:pt idx="52">
                  <c:v>1.6537183138802495E-3</c:v>
                </c:pt>
                <c:pt idx="53">
                  <c:v>1.3864998683525833E-2</c:v>
                </c:pt>
                <c:pt idx="54">
                  <c:v>7.0798639021012557E-4</c:v>
                </c:pt>
                <c:pt idx="55">
                  <c:v>8.2482491836232789E-3</c:v>
                </c:pt>
                <c:pt idx="56">
                  <c:v>9.0880537700052319E-4</c:v>
                </c:pt>
                <c:pt idx="57">
                  <c:v>2.2864797727627948E-3</c:v>
                </c:pt>
                <c:pt idx="58">
                  <c:v>1.0565050625793888E-2</c:v>
                </c:pt>
                <c:pt idx="59">
                  <c:v>6.8559483923994772E-3</c:v>
                </c:pt>
                <c:pt idx="60">
                  <c:v>1.1219143349051429E-2</c:v>
                </c:pt>
                <c:pt idx="61">
                  <c:v>9.7410265283641925E-3</c:v>
                </c:pt>
                <c:pt idx="62">
                  <c:v>6.1887705699765726E-3</c:v>
                </c:pt>
                <c:pt idx="63">
                  <c:v>5.9398453758657942E-3</c:v>
                </c:pt>
                <c:pt idx="64">
                  <c:v>5.1134798513511525E-3</c:v>
                </c:pt>
                <c:pt idx="65">
                  <c:v>-5.7790650102180227E-4</c:v>
                </c:pt>
                <c:pt idx="66">
                  <c:v>1.0225243321759385E-2</c:v>
                </c:pt>
                <c:pt idx="67">
                  <c:v>7.2171004666045464E-3</c:v>
                </c:pt>
                <c:pt idx="68">
                  <c:v>1.4426430826280777E-2</c:v>
                </c:pt>
                <c:pt idx="69">
                  <c:v>8.8218127465010381E-3</c:v>
                </c:pt>
                <c:pt idx="70">
                  <c:v>9.0833993157598738E-3</c:v>
                </c:pt>
                <c:pt idx="71">
                  <c:v>1.0252751984546796E-2</c:v>
                </c:pt>
                <c:pt idx="72">
                  <c:v>6.0620446537178515E-3</c:v>
                </c:pt>
                <c:pt idx="73">
                  <c:v>9.7715713526771893E-3</c:v>
                </c:pt>
                <c:pt idx="74">
                  <c:v>1.1661657092406489E-2</c:v>
                </c:pt>
                <c:pt idx="75">
                  <c:v>8.9913026289987243E-3</c:v>
                </c:pt>
                <c:pt idx="76">
                  <c:v>1.074123259077598E-2</c:v>
                </c:pt>
                <c:pt idx="77">
                  <c:v>1.0801386402425393E-2</c:v>
                </c:pt>
                <c:pt idx="78">
                  <c:v>5.4900582343610253E-3</c:v>
                </c:pt>
                <c:pt idx="79">
                  <c:v>1.8303854509188758E-2</c:v>
                </c:pt>
                <c:pt idx="80">
                  <c:v>9.7553172257142159E-3</c:v>
                </c:pt>
                <c:pt idx="81">
                  <c:v>1.1130231882398553E-2</c:v>
                </c:pt>
                <c:pt idx="82">
                  <c:v>6.59383728326328E-3</c:v>
                </c:pt>
                <c:pt idx="83">
                  <c:v>-2.2042289309755678E-3</c:v>
                </c:pt>
                <c:pt idx="84">
                  <c:v>1.2217384491225224E-3</c:v>
                </c:pt>
                <c:pt idx="85">
                  <c:v>2.0236956193254458E-3</c:v>
                </c:pt>
                <c:pt idx="86">
                  <c:v>4.3855047628993393E-3</c:v>
                </c:pt>
                <c:pt idx="87">
                  <c:v>9.8690691688925226E-3</c:v>
                </c:pt>
                <c:pt idx="88">
                  <c:v>7.8292792580565655E-3</c:v>
                </c:pt>
                <c:pt idx="89">
                  <c:v>8.1235456346678177E-3</c:v>
                </c:pt>
                <c:pt idx="90">
                  <c:v>7.6761951112447706E-3</c:v>
                </c:pt>
                <c:pt idx="91">
                  <c:v>-6.8133266779428978E-3</c:v>
                </c:pt>
                <c:pt idx="92">
                  <c:v>1.1379949437327147E-2</c:v>
                </c:pt>
                <c:pt idx="93">
                  <c:v>3.860926525217395E-3</c:v>
                </c:pt>
                <c:pt idx="94">
                  <c:v>6.2852236379789339E-3</c:v>
                </c:pt>
                <c:pt idx="95">
                  <c:v>1.1419553206196769E-2</c:v>
                </c:pt>
                <c:pt idx="96">
                  <c:v>2.3288157619363965E-3</c:v>
                </c:pt>
                <c:pt idx="97">
                  <c:v>7.1341864951036775E-3</c:v>
                </c:pt>
                <c:pt idx="98">
                  <c:v>8.9251447227670991E-3</c:v>
                </c:pt>
                <c:pt idx="99">
                  <c:v>1.2356207795000584E-2</c:v>
                </c:pt>
                <c:pt idx="100">
                  <c:v>1.049262866415366E-2</c:v>
                </c:pt>
                <c:pt idx="101">
                  <c:v>1.7151846513031196E-2</c:v>
                </c:pt>
                <c:pt idx="102">
                  <c:v>1.6944930350981272E-2</c:v>
                </c:pt>
                <c:pt idx="103">
                  <c:v>1.956563369132127E-2</c:v>
                </c:pt>
                <c:pt idx="104">
                  <c:v>1.6982330076286405E-2</c:v>
                </c:pt>
                <c:pt idx="105">
                  <c:v>1.8568138003683666E-2</c:v>
                </c:pt>
                <c:pt idx="106">
                  <c:v>1.2091277158911342E-2</c:v>
                </c:pt>
                <c:pt idx="107">
                  <c:v>1.5588079985661068E-2</c:v>
                </c:pt>
                <c:pt idx="108">
                  <c:v>1.7903632334565611E-2</c:v>
                </c:pt>
                <c:pt idx="109">
                  <c:v>2.1226865352309127E-2</c:v>
                </c:pt>
                <c:pt idx="110">
                  <c:v>2.1081790512351609E-2</c:v>
                </c:pt>
                <c:pt idx="111">
                  <c:v>1.7763509653675139E-2</c:v>
                </c:pt>
                <c:pt idx="112">
                  <c:v>1.9632585071292705E-2</c:v>
                </c:pt>
                <c:pt idx="113">
                  <c:v>9.2044985483682E-3</c:v>
                </c:pt>
                <c:pt idx="114">
                  <c:v>1.2885237496941917E-2</c:v>
                </c:pt>
                <c:pt idx="115">
                  <c:v>1.2022936669149765E-2</c:v>
                </c:pt>
                <c:pt idx="116">
                  <c:v>1.0680387401121436E-2</c:v>
                </c:pt>
                <c:pt idx="117">
                  <c:v>2.0975879434817324E-2</c:v>
                </c:pt>
                <c:pt idx="118">
                  <c:v>3.8164233060752215E-2</c:v>
                </c:pt>
                <c:pt idx="119">
                  <c:v>3.6696375791178647E-2</c:v>
                </c:pt>
                <c:pt idx="120">
                  <c:v>4.5657715148393091E-2</c:v>
                </c:pt>
                <c:pt idx="121">
                  <c:v>3.6744221766840127E-2</c:v>
                </c:pt>
                <c:pt idx="122">
                  <c:v>2.8562708009847282E-2</c:v>
                </c:pt>
                <c:pt idx="123">
                  <c:v>2.7835376143239662E-2</c:v>
                </c:pt>
                <c:pt idx="124">
                  <c:v>2.0373706259992023E-2</c:v>
                </c:pt>
                <c:pt idx="125">
                  <c:v>2.2399589397199538E-2</c:v>
                </c:pt>
                <c:pt idx="126">
                  <c:v>2.0638252097409049E-2</c:v>
                </c:pt>
                <c:pt idx="127">
                  <c:v>1.8847896407887508E-2</c:v>
                </c:pt>
                <c:pt idx="128">
                  <c:v>1.7559803506882389E-2</c:v>
                </c:pt>
                <c:pt idx="129">
                  <c:v>1.940512601468344E-2</c:v>
                </c:pt>
                <c:pt idx="130">
                  <c:v>1.3906884651320514E-2</c:v>
                </c:pt>
                <c:pt idx="131">
                  <c:v>2.1098166557925065E-2</c:v>
                </c:pt>
                <c:pt idx="132">
                  <c:v>1.1817441474908714E-2</c:v>
                </c:pt>
                <c:pt idx="133">
                  <c:v>9.7645795466531678E-3</c:v>
                </c:pt>
                <c:pt idx="134">
                  <c:v>6.681571227238484E-3</c:v>
                </c:pt>
                <c:pt idx="135">
                  <c:v>6.4556893177376545E-3</c:v>
                </c:pt>
                <c:pt idx="136">
                  <c:v>1.3003455853564957E-2</c:v>
                </c:pt>
                <c:pt idx="137">
                  <c:v>1.4976122228054592E-2</c:v>
                </c:pt>
                <c:pt idx="138">
                  <c:v>1.8694068066806943E-2</c:v>
                </c:pt>
                <c:pt idx="139">
                  <c:v>1.6641868931806105E-2</c:v>
                </c:pt>
                <c:pt idx="140">
                  <c:v>1.5347359679327677E-2</c:v>
                </c:pt>
                <c:pt idx="141">
                  <c:v>7.4095242088950877E-3</c:v>
                </c:pt>
                <c:pt idx="142">
                  <c:v>1.0630310927686445E-2</c:v>
                </c:pt>
                <c:pt idx="143">
                  <c:v>4.9845557124306118E-3</c:v>
                </c:pt>
                <c:pt idx="144">
                  <c:v>1.462270511524625E-2</c:v>
                </c:pt>
                <c:pt idx="145">
                  <c:v>1.3728613880635673E-2</c:v>
                </c:pt>
                <c:pt idx="146">
                  <c:v>1.0131170323080051E-2</c:v>
                </c:pt>
                <c:pt idx="147">
                  <c:v>1.0717907142381838E-2</c:v>
                </c:pt>
                <c:pt idx="148">
                  <c:v>8.8128012512163987E-3</c:v>
                </c:pt>
                <c:pt idx="149">
                  <c:v>1.0504229461544539E-2</c:v>
                </c:pt>
                <c:pt idx="150">
                  <c:v>1.218887778718135E-2</c:v>
                </c:pt>
                <c:pt idx="151">
                  <c:v>1.7235315325729403E-2</c:v>
                </c:pt>
                <c:pt idx="152">
                  <c:v>1.0805975137387524E-2</c:v>
                </c:pt>
                <c:pt idx="153">
                  <c:v>1.8845152269508291E-2</c:v>
                </c:pt>
                <c:pt idx="154">
                  <c:v>1.546717897206472E-2</c:v>
                </c:pt>
                <c:pt idx="155">
                  <c:v>1.7356817411043439E-2</c:v>
                </c:pt>
                <c:pt idx="156">
                  <c:v>1.4424916544335101E-2</c:v>
                </c:pt>
                <c:pt idx="157">
                  <c:v>1.4870961052494488E-2</c:v>
                </c:pt>
                <c:pt idx="158">
                  <c:v>8.9763116399018614E-3</c:v>
                </c:pt>
                <c:pt idx="159">
                  <c:v>4.7374065018103984E-3</c:v>
                </c:pt>
                <c:pt idx="160">
                  <c:v>6.0881334684657219E-3</c:v>
                </c:pt>
                <c:pt idx="161">
                  <c:v>7.5802068439102931E-3</c:v>
                </c:pt>
                <c:pt idx="162">
                  <c:v>8.0057823057076739E-3</c:v>
                </c:pt>
                <c:pt idx="163">
                  <c:v>6.8174503032617491E-3</c:v>
                </c:pt>
                <c:pt idx="164">
                  <c:v>1.2794253478594437E-2</c:v>
                </c:pt>
                <c:pt idx="165">
                  <c:v>7.3696774244808704E-3</c:v>
                </c:pt>
                <c:pt idx="166">
                  <c:v>1.52694417770067E-2</c:v>
                </c:pt>
                <c:pt idx="167">
                  <c:v>1.5390224524048814E-2</c:v>
                </c:pt>
                <c:pt idx="168">
                  <c:v>1.323160422035421E-2</c:v>
                </c:pt>
                <c:pt idx="169">
                  <c:v>1.125916779546535E-2</c:v>
                </c:pt>
                <c:pt idx="170">
                  <c:v>1.5586600259180445E-2</c:v>
                </c:pt>
                <c:pt idx="171">
                  <c:v>1.4759140972449227E-2</c:v>
                </c:pt>
                <c:pt idx="172">
                  <c:v>1.5630578552396558E-2</c:v>
                </c:pt>
                <c:pt idx="173">
                  <c:v>1.4921379220735453E-2</c:v>
                </c:pt>
                <c:pt idx="174">
                  <c:v>1.4744558952850269E-2</c:v>
                </c:pt>
                <c:pt idx="175">
                  <c:v>1.1687192004452829E-2</c:v>
                </c:pt>
                <c:pt idx="176">
                  <c:v>1.1134105082572749E-2</c:v>
                </c:pt>
                <c:pt idx="177">
                  <c:v>1.2646985434288339E-2</c:v>
                </c:pt>
                <c:pt idx="178">
                  <c:v>9.0272560407628766E-3</c:v>
                </c:pt>
                <c:pt idx="179">
                  <c:v>1.4881431344847944E-2</c:v>
                </c:pt>
                <c:pt idx="180">
                  <c:v>1.1202988406391742E-2</c:v>
                </c:pt>
                <c:pt idx="181">
                  <c:v>8.8506922006491382E-3</c:v>
                </c:pt>
                <c:pt idx="182">
                  <c:v>4.4463337752421632E-3</c:v>
                </c:pt>
                <c:pt idx="183">
                  <c:v>5.5087054240449919E-3</c:v>
                </c:pt>
                <c:pt idx="184">
                  <c:v>2.917434156305309E-3</c:v>
                </c:pt>
                <c:pt idx="185">
                  <c:v>5.3996268736935856E-3</c:v>
                </c:pt>
                <c:pt idx="186">
                  <c:v>2.3536249551266045E-3</c:v>
                </c:pt>
                <c:pt idx="187">
                  <c:v>1.8130311824111772E-3</c:v>
                </c:pt>
                <c:pt idx="188">
                  <c:v>1.7147712811190847E-3</c:v>
                </c:pt>
                <c:pt idx="189">
                  <c:v>4.3659254312141847E-3</c:v>
                </c:pt>
                <c:pt idx="190">
                  <c:v>7.9682997868664295E-3</c:v>
                </c:pt>
                <c:pt idx="191">
                  <c:v>1.384005718612654E-4</c:v>
                </c:pt>
                <c:pt idx="192">
                  <c:v>-3.5805490188401979E-4</c:v>
                </c:pt>
                <c:pt idx="193">
                  <c:v>-1.1556745709901145E-2</c:v>
                </c:pt>
                <c:pt idx="194">
                  <c:v>-1.2916872830253008E-2</c:v>
                </c:pt>
                <c:pt idx="195">
                  <c:v>-1.5984464383839221E-2</c:v>
                </c:pt>
                <c:pt idx="196">
                  <c:v>-1.2825461683068938E-2</c:v>
                </c:pt>
                <c:pt idx="197">
                  <c:v>-1.0709048666159036E-2</c:v>
                </c:pt>
                <c:pt idx="198">
                  <c:v>-1.335523552952299E-2</c:v>
                </c:pt>
                <c:pt idx="199">
                  <c:v>-1.3274019545568999E-2</c:v>
                </c:pt>
                <c:pt idx="200">
                  <c:v>-1.311036483263902E-2</c:v>
                </c:pt>
                <c:pt idx="201">
                  <c:v>-1.6576569708719627E-2</c:v>
                </c:pt>
                <c:pt idx="202">
                  <c:v>-1.7163630767819977E-2</c:v>
                </c:pt>
                <c:pt idx="203">
                  <c:v>-1.2047478635452061E-2</c:v>
                </c:pt>
                <c:pt idx="204">
                  <c:v>-1.6951455503502293E-2</c:v>
                </c:pt>
                <c:pt idx="205">
                  <c:v>-7.6004499950716817E-3</c:v>
                </c:pt>
                <c:pt idx="206">
                  <c:v>-1.1348103034723398E-2</c:v>
                </c:pt>
                <c:pt idx="207">
                  <c:v>-1.1036073737921983E-2</c:v>
                </c:pt>
                <c:pt idx="208">
                  <c:v>-1.0536794857421051E-2</c:v>
                </c:pt>
                <c:pt idx="209">
                  <c:v>-8.9521141307417045E-3</c:v>
                </c:pt>
                <c:pt idx="210">
                  <c:v>-6.1900781626706538E-3</c:v>
                </c:pt>
                <c:pt idx="211">
                  <c:v>-4.5646661715926544E-3</c:v>
                </c:pt>
                <c:pt idx="212">
                  <c:v>-2.7301078999229667E-3</c:v>
                </c:pt>
                <c:pt idx="213">
                  <c:v>-4.7054460330528229E-3</c:v>
                </c:pt>
                <c:pt idx="214">
                  <c:v>4.9102963491620463E-3</c:v>
                </c:pt>
                <c:pt idx="215">
                  <c:v>6.0267729075059989E-3</c:v>
                </c:pt>
                <c:pt idx="216">
                  <c:v>1.399261006350915E-2</c:v>
                </c:pt>
                <c:pt idx="217">
                  <c:v>1.3126337653561458E-2</c:v>
                </c:pt>
                <c:pt idx="218">
                  <c:v>1.2561019394554472E-2</c:v>
                </c:pt>
                <c:pt idx="219">
                  <c:v>1.2413670761634811E-2</c:v>
                </c:pt>
                <c:pt idx="220">
                  <c:v>1.6052076299336228E-2</c:v>
                </c:pt>
                <c:pt idx="221">
                  <c:v>2.2081224946099046E-2</c:v>
                </c:pt>
                <c:pt idx="222">
                  <c:v>3.3429258927010139E-2</c:v>
                </c:pt>
                <c:pt idx="223">
                  <c:v>2.8569754890692696E-2</c:v>
                </c:pt>
                <c:pt idx="224">
                  <c:v>1.7923425377709409E-2</c:v>
                </c:pt>
                <c:pt idx="225">
                  <c:v>8.9358318156187722E-3</c:v>
                </c:pt>
                <c:pt idx="226">
                  <c:v>1.1137617864615764E-3</c:v>
                </c:pt>
                <c:pt idx="227">
                  <c:v>-4.3333154209552281E-3</c:v>
                </c:pt>
                <c:pt idx="228">
                  <c:v>-1.4756774180101897E-3</c:v>
                </c:pt>
                <c:pt idx="229">
                  <c:v>3.4339996855625829E-3</c:v>
                </c:pt>
                <c:pt idx="230">
                  <c:v>-6.8918778751045203E-3</c:v>
                </c:pt>
                <c:pt idx="231">
                  <c:v>6.6178920265744052E-3</c:v>
                </c:pt>
                <c:pt idx="232">
                  <c:v>-9.4666606173052215E-4</c:v>
                </c:pt>
                <c:pt idx="233">
                  <c:v>-4.628897807533572E-3</c:v>
                </c:pt>
                <c:pt idx="234">
                  <c:v>-4.6199041183678504E-3</c:v>
                </c:pt>
                <c:pt idx="235">
                  <c:v>-1.5187737678384292E-4</c:v>
                </c:pt>
                <c:pt idx="236">
                  <c:v>4.1291836056911342E-3</c:v>
                </c:pt>
                <c:pt idx="237">
                  <c:v>7.1655012158750439E-3</c:v>
                </c:pt>
                <c:pt idx="238">
                  <c:v>7.8067020496515272E-3</c:v>
                </c:pt>
                <c:pt idx="239">
                  <c:v>4.8743228095317424E-3</c:v>
                </c:pt>
                <c:pt idx="240">
                  <c:v>5.1638344625595566E-3</c:v>
                </c:pt>
                <c:pt idx="241">
                  <c:v>5.036077734599337E-3</c:v>
                </c:pt>
                <c:pt idx="242">
                  <c:v>6.1118581857944583E-3</c:v>
                </c:pt>
                <c:pt idx="243">
                  <c:v>-3.8229092028037844E-3</c:v>
                </c:pt>
                <c:pt idx="244">
                  <c:v>2.8725606184661721E-3</c:v>
                </c:pt>
                <c:pt idx="245">
                  <c:v>3.4871834633926888E-3</c:v>
                </c:pt>
                <c:pt idx="246">
                  <c:v>7.6464851939060342E-3</c:v>
                </c:pt>
                <c:pt idx="247">
                  <c:v>1.6082304375081853E-2</c:v>
                </c:pt>
                <c:pt idx="248">
                  <c:v>2.4141856027123088E-2</c:v>
                </c:pt>
                <c:pt idx="249">
                  <c:v>2.1977199350570766E-2</c:v>
                </c:pt>
                <c:pt idx="250">
                  <c:v>2.1486720394575276E-2</c:v>
                </c:pt>
                <c:pt idx="251">
                  <c:v>1.8227229427790065E-2</c:v>
                </c:pt>
                <c:pt idx="252">
                  <c:v>9.5160131820863168E-3</c:v>
                </c:pt>
                <c:pt idx="253">
                  <c:v>1.2211892946332549E-2</c:v>
                </c:pt>
                <c:pt idx="254">
                  <c:v>1.3239884399252548E-2</c:v>
                </c:pt>
                <c:pt idx="255">
                  <c:v>2.2347541644814964E-2</c:v>
                </c:pt>
                <c:pt idx="256">
                  <c:v>1.8262391231636574E-2</c:v>
                </c:pt>
                <c:pt idx="257">
                  <c:v>2.5810458663352479E-2</c:v>
                </c:pt>
                <c:pt idx="258">
                  <c:v>2.3161622043384546E-2</c:v>
                </c:pt>
                <c:pt idx="259">
                  <c:v>1.5082775031781565E-2</c:v>
                </c:pt>
                <c:pt idx="260">
                  <c:v>1.4339827823861144E-2</c:v>
                </c:pt>
                <c:pt idx="261">
                  <c:v>1.5173247602191766E-2</c:v>
                </c:pt>
                <c:pt idx="262">
                  <c:v>1.0469384405661973E-2</c:v>
                </c:pt>
                <c:pt idx="263">
                  <c:v>1.5523791489259142E-2</c:v>
                </c:pt>
                <c:pt idx="264">
                  <c:v>1.7957501814674121E-2</c:v>
                </c:pt>
                <c:pt idx="265">
                  <c:v>1.1882980493697572E-2</c:v>
                </c:pt>
                <c:pt idx="266">
                  <c:v>2.6958116544118189E-2</c:v>
                </c:pt>
                <c:pt idx="267">
                  <c:v>2.5643855643628869E-2</c:v>
                </c:pt>
                <c:pt idx="268">
                  <c:v>3.3154315550478548E-2</c:v>
                </c:pt>
                <c:pt idx="269">
                  <c:v>3.3283627710579043E-2</c:v>
                </c:pt>
                <c:pt idx="270">
                  <c:v>3.379275699259654E-2</c:v>
                </c:pt>
                <c:pt idx="271">
                  <c:v>3.2728186008153783E-2</c:v>
                </c:pt>
                <c:pt idx="272">
                  <c:v>3.038310179793189E-2</c:v>
                </c:pt>
                <c:pt idx="273">
                  <c:v>3.8307620241887656E-2</c:v>
                </c:pt>
                <c:pt idx="274">
                  <c:v>3.2341038096712509E-2</c:v>
                </c:pt>
                <c:pt idx="275">
                  <c:v>3.0039003205380672E-2</c:v>
                </c:pt>
                <c:pt idx="276">
                  <c:v>3.2609779394947067E-2</c:v>
                </c:pt>
                <c:pt idx="277">
                  <c:v>3.7476761357647284E-2</c:v>
                </c:pt>
                <c:pt idx="278">
                  <c:v>5.7160749112602598E-2</c:v>
                </c:pt>
                <c:pt idx="279">
                  <c:v>7.2508049856712886E-2</c:v>
                </c:pt>
                <c:pt idx="280">
                  <c:v>7.5045529320487636E-2</c:v>
                </c:pt>
                <c:pt idx="281">
                  <c:v>6.8993613333512602E-2</c:v>
                </c:pt>
                <c:pt idx="282">
                  <c:v>4.7685694639272767E-2</c:v>
                </c:pt>
                <c:pt idx="283">
                  <c:v>3.5147791241665706E-2</c:v>
                </c:pt>
                <c:pt idx="284">
                  <c:v>2.8826418535576499E-2</c:v>
                </c:pt>
                <c:pt idx="285">
                  <c:v>2.8268228873307471E-2</c:v>
                </c:pt>
                <c:pt idx="286">
                  <c:v>3.2920443804029323E-2</c:v>
                </c:pt>
                <c:pt idx="287">
                  <c:v>4.1131517447097671E-2</c:v>
                </c:pt>
                <c:pt idx="288">
                  <c:v>4.3652594688582923E-2</c:v>
                </c:pt>
                <c:pt idx="289">
                  <c:v>4.2769426085423161E-2</c:v>
                </c:pt>
                <c:pt idx="290">
                  <c:v>4.1301891271158978E-2</c:v>
                </c:pt>
                <c:pt idx="291">
                  <c:v>3.7632035164872811E-2</c:v>
                </c:pt>
                <c:pt idx="292">
                  <c:v>4.0558607099163146E-2</c:v>
                </c:pt>
                <c:pt idx="293">
                  <c:v>3.6427831472357633E-2</c:v>
                </c:pt>
                <c:pt idx="294">
                  <c:v>3.4171286670709768E-2</c:v>
                </c:pt>
                <c:pt idx="295">
                  <c:v>2.5733523335269234E-2</c:v>
                </c:pt>
                <c:pt idx="296">
                  <c:v>2.0547215852165318E-2</c:v>
                </c:pt>
                <c:pt idx="297">
                  <c:v>1.7252604616392327E-2</c:v>
                </c:pt>
                <c:pt idx="298">
                  <c:v>1.3934833453317676E-2</c:v>
                </c:pt>
                <c:pt idx="299">
                  <c:v>1.242934409059831E-2</c:v>
                </c:pt>
                <c:pt idx="300">
                  <c:v>8.6057359730272644E-3</c:v>
                </c:pt>
                <c:pt idx="301">
                  <c:v>7.717533176518636E-3</c:v>
                </c:pt>
                <c:pt idx="302">
                  <c:v>5.8872186591891439E-3</c:v>
                </c:pt>
                <c:pt idx="303">
                  <c:v>7.2194602249073389E-3</c:v>
                </c:pt>
                <c:pt idx="304">
                  <c:v>7.9247483366741891E-3</c:v>
                </c:pt>
                <c:pt idx="305">
                  <c:v>1.0972053936794395E-2</c:v>
                </c:pt>
                <c:pt idx="306">
                  <c:v>1.1603418886480249E-2</c:v>
                </c:pt>
                <c:pt idx="307">
                  <c:v>1.720232719390364E-2</c:v>
                </c:pt>
                <c:pt idx="308">
                  <c:v>1.7148998228440231E-2</c:v>
                </c:pt>
                <c:pt idx="309">
                  <c:v>1.6231605035846242E-2</c:v>
                </c:pt>
                <c:pt idx="310">
                  <c:v>1.3758038159534415E-2</c:v>
                </c:pt>
                <c:pt idx="311">
                  <c:v>6.7746151454175577E-3</c:v>
                </c:pt>
                <c:pt idx="312">
                  <c:v>2.0324888731459816E-3</c:v>
                </c:pt>
                <c:pt idx="313">
                  <c:v>1.6274393509146349E-3</c:v>
                </c:pt>
                <c:pt idx="314">
                  <c:v>7.3370442836799485E-3</c:v>
                </c:pt>
                <c:pt idx="315">
                  <c:v>-4.0206765644970876E-4</c:v>
                </c:pt>
                <c:pt idx="316">
                  <c:v>5.1066879680140744E-4</c:v>
                </c:pt>
                <c:pt idx="317">
                  <c:v>-4.3153026778925095E-3</c:v>
                </c:pt>
                <c:pt idx="318">
                  <c:v>-3.6526081225164808E-3</c:v>
                </c:pt>
                <c:pt idx="319">
                  <c:v>2.9757475118566503E-3</c:v>
                </c:pt>
                <c:pt idx="320">
                  <c:v>7.380629834345967E-3</c:v>
                </c:pt>
                <c:pt idx="321">
                  <c:v>1.0398720039539733E-2</c:v>
                </c:pt>
                <c:pt idx="322">
                  <c:v>1.0718064244345215E-2</c:v>
                </c:pt>
                <c:pt idx="323">
                  <c:v>1.1841503401142277E-2</c:v>
                </c:pt>
                <c:pt idx="324">
                  <c:v>1.291661256875285E-2</c:v>
                </c:pt>
                <c:pt idx="325">
                  <c:v>1.489538024541737E-2</c:v>
                </c:pt>
                <c:pt idx="326">
                  <c:v>1.3201744197681255E-2</c:v>
                </c:pt>
                <c:pt idx="327">
                  <c:v>1.6780407845883086E-2</c:v>
                </c:pt>
                <c:pt idx="328">
                  <c:v>1.215232272932971E-2</c:v>
                </c:pt>
                <c:pt idx="329">
                  <c:v>8.6515825706981395E-3</c:v>
                </c:pt>
                <c:pt idx="330">
                  <c:v>3.1582464633132896E-3</c:v>
                </c:pt>
                <c:pt idx="331">
                  <c:v>5.2831199585966614E-3</c:v>
                </c:pt>
                <c:pt idx="332">
                  <c:v>-1.3933230957479182E-3</c:v>
                </c:pt>
                <c:pt idx="333">
                  <c:v>-6.9744572646168908E-3</c:v>
                </c:pt>
                <c:pt idx="334">
                  <c:v>-4.5815564498426151E-3</c:v>
                </c:pt>
                <c:pt idx="335">
                  <c:v>-2.3854162271073373E-3</c:v>
                </c:pt>
                <c:pt idx="336">
                  <c:v>8.0871940691000996E-3</c:v>
                </c:pt>
                <c:pt idx="337">
                  <c:v>1.9160829556609946E-2</c:v>
                </c:pt>
                <c:pt idx="338">
                  <c:v>1.9485974143355674E-2</c:v>
                </c:pt>
                <c:pt idx="339">
                  <c:v>1.5011549111803147E-2</c:v>
                </c:pt>
                <c:pt idx="340">
                  <c:v>1.7692369773363435E-2</c:v>
                </c:pt>
                <c:pt idx="341">
                  <c:v>1.4496340828389824E-2</c:v>
                </c:pt>
                <c:pt idx="342">
                  <c:v>1.6228221389562404E-2</c:v>
                </c:pt>
                <c:pt idx="343">
                  <c:v>1.0505778693131252E-2</c:v>
                </c:pt>
                <c:pt idx="344">
                  <c:v>6.7655253243722388E-3</c:v>
                </c:pt>
                <c:pt idx="345">
                  <c:v>5.3396904015559086E-3</c:v>
                </c:pt>
                <c:pt idx="346">
                  <c:v>7.2393734592133491E-3</c:v>
                </c:pt>
                <c:pt idx="347">
                  <c:v>1.1699933867695664E-2</c:v>
                </c:pt>
                <c:pt idx="348">
                  <c:v>1.6558926696897194E-2</c:v>
                </c:pt>
                <c:pt idx="349">
                  <c:v>1.6430935220105913E-2</c:v>
                </c:pt>
                <c:pt idx="350">
                  <c:v>1.6784910269543252E-2</c:v>
                </c:pt>
                <c:pt idx="351">
                  <c:v>1.552979060985773E-2</c:v>
                </c:pt>
                <c:pt idx="352">
                  <c:v>1.1503391413627643E-2</c:v>
                </c:pt>
                <c:pt idx="353">
                  <c:v>1.8383580416421318E-2</c:v>
                </c:pt>
                <c:pt idx="354">
                  <c:v>1.4267471282359676E-2</c:v>
                </c:pt>
                <c:pt idx="355">
                  <c:v>1.6533840732741393E-2</c:v>
                </c:pt>
                <c:pt idx="356">
                  <c:v>1.5646700633332927E-2</c:v>
                </c:pt>
                <c:pt idx="357">
                  <c:v>1.5550413007340317E-2</c:v>
                </c:pt>
                <c:pt idx="358">
                  <c:v>1.9749913760625716E-2</c:v>
                </c:pt>
                <c:pt idx="359">
                  <c:v>2.3224821103939138E-2</c:v>
                </c:pt>
                <c:pt idx="360">
                  <c:v>2.5988793857922552E-2</c:v>
                </c:pt>
                <c:pt idx="361">
                  <c:v>3.3622857237251627E-2</c:v>
                </c:pt>
                <c:pt idx="362">
                  <c:v>3.9131331962458438E-2</c:v>
                </c:pt>
                <c:pt idx="363">
                  <c:v>4.0217082109263766E-2</c:v>
                </c:pt>
                <c:pt idx="364">
                  <c:v>4.4687958815664515E-2</c:v>
                </c:pt>
                <c:pt idx="365">
                  <c:v>3.5867182568910291E-2</c:v>
                </c:pt>
                <c:pt idx="366">
                  <c:v>3.1469918768276803E-2</c:v>
                </c:pt>
                <c:pt idx="367">
                  <c:v>2.0207754523290638E-2</c:v>
                </c:pt>
                <c:pt idx="368">
                  <c:v>1.650297449658512E-2</c:v>
                </c:pt>
                <c:pt idx="369">
                  <c:v>1.2401300593844715E-2</c:v>
                </c:pt>
                <c:pt idx="370">
                  <c:v>1.4624424248062201E-2</c:v>
                </c:pt>
                <c:pt idx="371">
                  <c:v>2.2882463784984777E-2</c:v>
                </c:pt>
                <c:pt idx="372">
                  <c:v>2.4026516579525051E-2</c:v>
                </c:pt>
                <c:pt idx="373">
                  <c:v>3.1488653227911681E-2</c:v>
                </c:pt>
                <c:pt idx="374">
                  <c:v>4.2053525289158115E-2</c:v>
                </c:pt>
                <c:pt idx="375">
                  <c:v>4.6169067816120977E-2</c:v>
                </c:pt>
                <c:pt idx="376">
                  <c:v>5.5106974699871476E-2</c:v>
                </c:pt>
                <c:pt idx="377">
                  <c:v>5.7314671904283854E-2</c:v>
                </c:pt>
                <c:pt idx="378">
                  <c:v>5.1059873470054778E-2</c:v>
                </c:pt>
                <c:pt idx="379">
                  <c:v>5.9294561645840682E-2</c:v>
                </c:pt>
                <c:pt idx="380">
                  <c:v>5.2184235191687085E-2</c:v>
                </c:pt>
                <c:pt idx="381">
                  <c:v>5.235431576903652E-2</c:v>
                </c:pt>
                <c:pt idx="382">
                  <c:v>5.2365156419006964E-2</c:v>
                </c:pt>
                <c:pt idx="383">
                  <c:v>5.6032273277137404E-2</c:v>
                </c:pt>
                <c:pt idx="384">
                  <c:v>4.540686900590836E-2</c:v>
                </c:pt>
                <c:pt idx="385">
                  <c:v>5.464532582720065E-2</c:v>
                </c:pt>
                <c:pt idx="386">
                  <c:v>5.5562821285294189E-2</c:v>
                </c:pt>
                <c:pt idx="387">
                  <c:v>5.3617548783389972E-2</c:v>
                </c:pt>
                <c:pt idx="388">
                  <c:v>6.920460176680554E-2</c:v>
                </c:pt>
                <c:pt idx="389">
                  <c:v>6.526060672909248E-2</c:v>
                </c:pt>
                <c:pt idx="390">
                  <c:v>6.2993165559604408E-2</c:v>
                </c:pt>
                <c:pt idx="391">
                  <c:v>5.7529679512184483E-2</c:v>
                </c:pt>
                <c:pt idx="392">
                  <c:v>5.0949879293583827E-2</c:v>
                </c:pt>
                <c:pt idx="393">
                  <c:v>4.0827008855953292E-2</c:v>
                </c:pt>
                <c:pt idx="394">
                  <c:v>2.740842246482637E-2</c:v>
                </c:pt>
                <c:pt idx="395">
                  <c:v>2.0271125967633273E-2</c:v>
                </c:pt>
                <c:pt idx="396">
                  <c:v>2.7659611057120927E-2</c:v>
                </c:pt>
                <c:pt idx="397">
                  <c:v>2.913993435027893E-2</c:v>
                </c:pt>
                <c:pt idx="398">
                  <c:v>4.3328850387464257E-2</c:v>
                </c:pt>
                <c:pt idx="399">
                  <c:v>4.6629059623342052E-2</c:v>
                </c:pt>
                <c:pt idx="400">
                  <c:v>4.1188251476360363E-2</c:v>
                </c:pt>
                <c:pt idx="401">
                  <c:v>3.9061080887454136E-2</c:v>
                </c:pt>
                <c:pt idx="402">
                  <c:v>3.7382524198637267E-2</c:v>
                </c:pt>
                <c:pt idx="403">
                  <c:v>3.5803346477348466E-2</c:v>
                </c:pt>
                <c:pt idx="404">
                  <c:v>3.6334898858147037E-2</c:v>
                </c:pt>
                <c:pt idx="405">
                  <c:v>4.6933438597558746E-2</c:v>
                </c:pt>
                <c:pt idx="406">
                  <c:v>3.9697854081215261E-2</c:v>
                </c:pt>
                <c:pt idx="407">
                  <c:v>4.2719326706071273E-2</c:v>
                </c:pt>
                <c:pt idx="408">
                  <c:v>3.7996871565012705E-2</c:v>
                </c:pt>
                <c:pt idx="409">
                  <c:v>3.7953591113547437E-2</c:v>
                </c:pt>
                <c:pt idx="410">
                  <c:v>4.4139692029803168E-2</c:v>
                </c:pt>
                <c:pt idx="411">
                  <c:v>4.2965995480896267E-2</c:v>
                </c:pt>
                <c:pt idx="412">
                  <c:v>4.606235307700228E-2</c:v>
                </c:pt>
                <c:pt idx="413">
                  <c:v>4.094147325010062E-2</c:v>
                </c:pt>
                <c:pt idx="414">
                  <c:v>4.4068455138333518E-2</c:v>
                </c:pt>
                <c:pt idx="415">
                  <c:v>4.5695555898748935E-2</c:v>
                </c:pt>
                <c:pt idx="416">
                  <c:v>5.0594746576748208E-2</c:v>
                </c:pt>
                <c:pt idx="417">
                  <c:v>5.4690747909381845E-2</c:v>
                </c:pt>
                <c:pt idx="418">
                  <c:v>5.9202490196319985E-2</c:v>
                </c:pt>
                <c:pt idx="419">
                  <c:v>5.1862813315100773E-2</c:v>
                </c:pt>
                <c:pt idx="420">
                  <c:v>5.0170456061806971E-2</c:v>
                </c:pt>
                <c:pt idx="421">
                  <c:v>3.9694216714065034E-2</c:v>
                </c:pt>
                <c:pt idx="422">
                  <c:v>3.6306612230317226E-2</c:v>
                </c:pt>
                <c:pt idx="423">
                  <c:v>4.5512654498009363E-2</c:v>
                </c:pt>
                <c:pt idx="424">
                  <c:v>4.0130247061571332E-2</c:v>
                </c:pt>
                <c:pt idx="425">
                  <c:v>4.0240316606530387E-2</c:v>
                </c:pt>
                <c:pt idx="426">
                  <c:v>4.5375996984193034E-2</c:v>
                </c:pt>
                <c:pt idx="427">
                  <c:v>4.6121365653186926E-2</c:v>
                </c:pt>
                <c:pt idx="428">
                  <c:v>5.3760392109185907E-2</c:v>
                </c:pt>
                <c:pt idx="429">
                  <c:v>5.891248408891285E-2</c:v>
                </c:pt>
                <c:pt idx="430">
                  <c:v>5.5514367429203314E-2</c:v>
                </c:pt>
                <c:pt idx="431">
                  <c:v>6.130622302730579E-2</c:v>
                </c:pt>
                <c:pt idx="432">
                  <c:v>6.1328377823695407E-2</c:v>
                </c:pt>
                <c:pt idx="433">
                  <c:v>6.6627464767145386E-2</c:v>
                </c:pt>
                <c:pt idx="434">
                  <c:v>5.8221184648791252E-2</c:v>
                </c:pt>
                <c:pt idx="435">
                  <c:v>5.3393032676888823E-2</c:v>
                </c:pt>
                <c:pt idx="436">
                  <c:v>4.9684416282372523E-2</c:v>
                </c:pt>
                <c:pt idx="437">
                  <c:v>4.8501537381704617E-2</c:v>
                </c:pt>
                <c:pt idx="438">
                  <c:v>4.1393690795443562E-2</c:v>
                </c:pt>
                <c:pt idx="439">
                  <c:v>3.3677345952269455E-2</c:v>
                </c:pt>
                <c:pt idx="440">
                  <c:v>2.5961912779437699E-2</c:v>
                </c:pt>
                <c:pt idx="441">
                  <c:v>1.8159321231419268E-2</c:v>
                </c:pt>
                <c:pt idx="442">
                  <c:v>2.0570877355014977E-2</c:v>
                </c:pt>
                <c:pt idx="443">
                  <c:v>1.8474536859580896E-2</c:v>
                </c:pt>
                <c:pt idx="444">
                  <c:v>1.4720466361107128E-2</c:v>
                </c:pt>
                <c:pt idx="445">
                  <c:v>7.4392259790500613E-3</c:v>
                </c:pt>
                <c:pt idx="446">
                  <c:v>1.5400426207774065E-2</c:v>
                </c:pt>
                <c:pt idx="447">
                  <c:v>1.4711861486269184E-2</c:v>
                </c:pt>
                <c:pt idx="448">
                  <c:v>2.569623906313569E-2</c:v>
                </c:pt>
                <c:pt idx="449">
                  <c:v>3.2987469783763837E-2</c:v>
                </c:pt>
                <c:pt idx="450">
                  <c:v>2.8378950062131276E-2</c:v>
                </c:pt>
                <c:pt idx="451">
                  <c:v>2.9194864059588183E-2</c:v>
                </c:pt>
                <c:pt idx="452">
                  <c:v>2.4584515046138417E-2</c:v>
                </c:pt>
                <c:pt idx="453">
                  <c:v>2.3521950233081363E-2</c:v>
                </c:pt>
                <c:pt idx="454">
                  <c:v>2.1379868058233741E-2</c:v>
                </c:pt>
                <c:pt idx="455">
                  <c:v>1.9561108965067131E-2</c:v>
                </c:pt>
                <c:pt idx="456">
                  <c:v>2.0723630086368211E-2</c:v>
                </c:pt>
                <c:pt idx="457">
                  <c:v>2.4814159267627891E-2</c:v>
                </c:pt>
                <c:pt idx="458">
                  <c:v>1.983923835723372E-2</c:v>
                </c:pt>
                <c:pt idx="459">
                  <c:v>2.2000632807440322E-2</c:v>
                </c:pt>
                <c:pt idx="460">
                  <c:v>1.6185646222080286E-2</c:v>
                </c:pt>
                <c:pt idx="461">
                  <c:v>1.7317505626552994E-2</c:v>
                </c:pt>
                <c:pt idx="462">
                  <c:v>2.3756057076064045E-2</c:v>
                </c:pt>
                <c:pt idx="463">
                  <c:v>1.9384493025043425E-2</c:v>
                </c:pt>
                <c:pt idx="464">
                  <c:v>2.2356125376376303E-2</c:v>
                </c:pt>
                <c:pt idx="465">
                  <c:v>2.0769236587604597E-2</c:v>
                </c:pt>
                <c:pt idx="466">
                  <c:v>2.6516405807822652E-2</c:v>
                </c:pt>
                <c:pt idx="467">
                  <c:v>2.5642650660807228E-2</c:v>
                </c:pt>
                <c:pt idx="468">
                  <c:v>2.6541979596328896E-2</c:v>
                </c:pt>
                <c:pt idx="469">
                  <c:v>2.5272166921715702E-2</c:v>
                </c:pt>
                <c:pt idx="470">
                  <c:v>3.0509738073004698E-2</c:v>
                </c:pt>
                <c:pt idx="471">
                  <c:v>3.0640756743418752E-2</c:v>
                </c:pt>
                <c:pt idx="472">
                  <c:v>2.9215293974206202E-2</c:v>
                </c:pt>
                <c:pt idx="473">
                  <c:v>1.808676868436691E-2</c:v>
                </c:pt>
                <c:pt idx="474">
                  <c:v>1.0227275591821508E-2</c:v>
                </c:pt>
                <c:pt idx="475">
                  <c:v>1.9073158127261937E-2</c:v>
                </c:pt>
                <c:pt idx="476">
                  <c:v>2.0052004803041992E-2</c:v>
                </c:pt>
                <c:pt idx="477">
                  <c:v>2.6042740013958204E-2</c:v>
                </c:pt>
                <c:pt idx="478">
                  <c:v>2.7519526265741563E-2</c:v>
                </c:pt>
                <c:pt idx="479">
                  <c:v>3.2559664896703318E-2</c:v>
                </c:pt>
                <c:pt idx="480">
                  <c:v>4.0474116305315458E-2</c:v>
                </c:pt>
                <c:pt idx="481">
                  <c:v>3.87010359834256E-2</c:v>
                </c:pt>
                <c:pt idx="482">
                  <c:v>3.6118879763937968E-2</c:v>
                </c:pt>
                <c:pt idx="483">
                  <c:v>3.0341870388340596E-2</c:v>
                </c:pt>
                <c:pt idx="484">
                  <c:v>1.9593204068847278E-2</c:v>
                </c:pt>
                <c:pt idx="485">
                  <c:v>1.657174157298115E-2</c:v>
                </c:pt>
                <c:pt idx="486">
                  <c:v>4.3945964378138318E-3</c:v>
                </c:pt>
                <c:pt idx="487">
                  <c:v>2.436939576578246E-3</c:v>
                </c:pt>
                <c:pt idx="488">
                  <c:v>3.5943956997173728E-3</c:v>
                </c:pt>
                <c:pt idx="489">
                  <c:v>5.028783443969672E-3</c:v>
                </c:pt>
                <c:pt idx="490">
                  <c:v>9.779698215872476E-3</c:v>
                </c:pt>
                <c:pt idx="491">
                  <c:v>8.1473550973660703E-3</c:v>
                </c:pt>
                <c:pt idx="492">
                  <c:v>1.5478055438265432E-2</c:v>
                </c:pt>
                <c:pt idx="493">
                  <c:v>1.3442829834544224E-2</c:v>
                </c:pt>
                <c:pt idx="494">
                  <c:v>2.6725775132613719E-2</c:v>
                </c:pt>
                <c:pt idx="495">
                  <c:v>1.0686407733954779E-2</c:v>
                </c:pt>
                <c:pt idx="496">
                  <c:v>1.7041447983988399E-2</c:v>
                </c:pt>
                <c:pt idx="497">
                  <c:v>1.8588460763739777E-2</c:v>
                </c:pt>
                <c:pt idx="498">
                  <c:v>9.56782974436797E-3</c:v>
                </c:pt>
                <c:pt idx="499">
                  <c:v>1.3514171774668867E-2</c:v>
                </c:pt>
                <c:pt idx="500">
                  <c:v>4.8794854650237212E-3</c:v>
                </c:pt>
                <c:pt idx="501">
                  <c:v>1.2218964103809283E-2</c:v>
                </c:pt>
                <c:pt idx="502">
                  <c:v>1.0961526331826949E-2</c:v>
                </c:pt>
                <c:pt idx="503">
                  <c:v>1.5816815609635423E-2</c:v>
                </c:pt>
                <c:pt idx="504">
                  <c:v>1.7237697770767377E-2</c:v>
                </c:pt>
                <c:pt idx="505">
                  <c:v>1.9778537104895567E-2</c:v>
                </c:pt>
                <c:pt idx="506">
                  <c:v>1.9187931769852864E-2</c:v>
                </c:pt>
                <c:pt idx="507">
                  <c:v>2.7980225390073252E-2</c:v>
                </c:pt>
                <c:pt idx="508">
                  <c:v>1.9588805859628303E-2</c:v>
                </c:pt>
                <c:pt idx="509">
                  <c:v>2.271822386016327E-2</c:v>
                </c:pt>
                <c:pt idx="510">
                  <c:v>2.5395519921262232E-2</c:v>
                </c:pt>
                <c:pt idx="511">
                  <c:v>1.766528874051191E-2</c:v>
                </c:pt>
                <c:pt idx="512">
                  <c:v>1.5966059712906006E-2</c:v>
                </c:pt>
                <c:pt idx="513">
                  <c:v>1.1717629002956982E-2</c:v>
                </c:pt>
                <c:pt idx="514">
                  <c:v>1.4131911937593543E-2</c:v>
                </c:pt>
                <c:pt idx="515">
                  <c:v>1.4064571243254609E-2</c:v>
                </c:pt>
                <c:pt idx="516">
                  <c:v>1.8300823013188937E-2</c:v>
                </c:pt>
                <c:pt idx="517">
                  <c:v>1.3623828133077798E-2</c:v>
                </c:pt>
                <c:pt idx="518">
                  <c:v>1.9523186554414911E-2</c:v>
                </c:pt>
                <c:pt idx="519">
                  <c:v>2.1045182739782536E-2</c:v>
                </c:pt>
                <c:pt idx="520">
                  <c:v>2.828363375082274E-2</c:v>
                </c:pt>
                <c:pt idx="521">
                  <c:v>2.3074940360974093E-2</c:v>
                </c:pt>
                <c:pt idx="522">
                  <c:v>2.9292586121840641E-2</c:v>
                </c:pt>
                <c:pt idx="523">
                  <c:v>3.1209759800707542E-2</c:v>
                </c:pt>
                <c:pt idx="524">
                  <c:v>2.4822709412131039E-2</c:v>
                </c:pt>
                <c:pt idx="525">
                  <c:v>2.302060148844234E-2</c:v>
                </c:pt>
                <c:pt idx="526">
                  <c:v>8.6819879186175331E-3</c:v>
                </c:pt>
                <c:pt idx="527">
                  <c:v>1.8405873252466603E-2</c:v>
                </c:pt>
                <c:pt idx="528">
                  <c:v>1.5456285189597534E-2</c:v>
                </c:pt>
                <c:pt idx="529">
                  <c:v>2.7927666924243862E-2</c:v>
                </c:pt>
                <c:pt idx="530">
                  <c:v>2.3103531360386963E-2</c:v>
                </c:pt>
                <c:pt idx="531">
                  <c:v>2.5513924004937964E-2</c:v>
                </c:pt>
                <c:pt idx="532">
                  <c:v>2.7145128209742398E-2</c:v>
                </c:pt>
                <c:pt idx="533">
                  <c:v>2.1787064605297779E-2</c:v>
                </c:pt>
                <c:pt idx="534">
                  <c:v>3.9735877734620846E-2</c:v>
                </c:pt>
                <c:pt idx="535">
                  <c:v>2.8694136513871177E-2</c:v>
                </c:pt>
                <c:pt idx="536">
                  <c:v>3.7038188914545696E-2</c:v>
                </c:pt>
                <c:pt idx="537">
                  <c:v>3.8099246059864707E-2</c:v>
                </c:pt>
                <c:pt idx="538">
                  <c:v>2.1261857933463784E-2</c:v>
                </c:pt>
                <c:pt idx="539">
                  <c:v>2.5635627357031236E-2</c:v>
                </c:pt>
                <c:pt idx="540">
                  <c:v>2.691373113985757E-2</c:v>
                </c:pt>
                <c:pt idx="541">
                  <c:v>2.3641421740603887E-2</c:v>
                </c:pt>
                <c:pt idx="542">
                  <c:v>2.7128511807777173E-2</c:v>
                </c:pt>
                <c:pt idx="543">
                  <c:v>2.6904539340653448E-2</c:v>
                </c:pt>
                <c:pt idx="544">
                  <c:v>2.9685420557182377E-2</c:v>
                </c:pt>
                <c:pt idx="545">
                  <c:v>2.7985542301445576E-2</c:v>
                </c:pt>
                <c:pt idx="546">
                  <c:v>2.7556547553959119E-2</c:v>
                </c:pt>
                <c:pt idx="547">
                  <c:v>2.149604334979896E-2</c:v>
                </c:pt>
                <c:pt idx="548">
                  <c:v>2.1636156928025594E-2</c:v>
                </c:pt>
                <c:pt idx="549">
                  <c:v>3.2016642100256787E-2</c:v>
                </c:pt>
                <c:pt idx="550">
                  <c:v>3.3550086209911893E-2</c:v>
                </c:pt>
                <c:pt idx="551">
                  <c:v>3.1827008748192137E-2</c:v>
                </c:pt>
                <c:pt idx="552">
                  <c:v>2.5292291323691613E-2</c:v>
                </c:pt>
                <c:pt idx="553">
                  <c:v>2.9633135091724515E-2</c:v>
                </c:pt>
                <c:pt idx="554">
                  <c:v>2.5133438010876724E-2</c:v>
                </c:pt>
                <c:pt idx="555">
                  <c:v>2.9410073007321649E-2</c:v>
                </c:pt>
                <c:pt idx="556">
                  <c:v>2.4264639717512165E-2</c:v>
                </c:pt>
                <c:pt idx="557">
                  <c:v>2.3181830605258372E-2</c:v>
                </c:pt>
                <c:pt idx="558">
                  <c:v>2.5094179783144266E-2</c:v>
                </c:pt>
                <c:pt idx="559">
                  <c:v>2.9100102010937767E-2</c:v>
                </c:pt>
                <c:pt idx="560">
                  <c:v>2.5736008193829023E-2</c:v>
                </c:pt>
                <c:pt idx="561">
                  <c:v>2.5641333510974293E-2</c:v>
                </c:pt>
                <c:pt idx="562">
                  <c:v>3.1850167892570717E-2</c:v>
                </c:pt>
                <c:pt idx="563">
                  <c:v>2.8023248134205137E-2</c:v>
                </c:pt>
                <c:pt idx="564">
                  <c:v>2.5625847609532886E-2</c:v>
                </c:pt>
                <c:pt idx="565">
                  <c:v>2.041524896722317E-2</c:v>
                </c:pt>
                <c:pt idx="566">
                  <c:v>2.5332302069205951E-2</c:v>
                </c:pt>
                <c:pt idx="567">
                  <c:v>1.9512145015501518E-2</c:v>
                </c:pt>
                <c:pt idx="568">
                  <c:v>3.3993871333269012E-2</c:v>
                </c:pt>
                <c:pt idx="569">
                  <c:v>2.6946064292873616E-2</c:v>
                </c:pt>
                <c:pt idx="570">
                  <c:v>2.6656500618724797E-2</c:v>
                </c:pt>
                <c:pt idx="571">
                  <c:v>3.1175457697579151E-2</c:v>
                </c:pt>
                <c:pt idx="572">
                  <c:v>2.9658284563697138E-2</c:v>
                </c:pt>
                <c:pt idx="573">
                  <c:v>3.2204808543852062E-2</c:v>
                </c:pt>
                <c:pt idx="574">
                  <c:v>3.4927970106781531E-2</c:v>
                </c:pt>
                <c:pt idx="575">
                  <c:v>4.3644938080306887E-2</c:v>
                </c:pt>
                <c:pt idx="576">
                  <c:v>3.0944472426359906E-2</c:v>
                </c:pt>
              </c:numCache>
            </c:numRef>
          </c:val>
          <c:smooth val="0"/>
          <c:extLst>
            <c:ext xmlns:c16="http://schemas.microsoft.com/office/drawing/2014/chart" uri="{C3380CC4-5D6E-409C-BE32-E72D297353CC}">
              <c16:uniqueId val="{00000000-A59A-4277-8D82-B9EAC75ADD0A}"/>
            </c:ext>
          </c:extLst>
        </c:ser>
        <c:dLbls>
          <c:showLegendKey val="0"/>
          <c:showVal val="0"/>
          <c:showCatName val="0"/>
          <c:showSerName val="0"/>
          <c:showPercent val="0"/>
          <c:showBubbleSize val="0"/>
        </c:dLbls>
        <c:smooth val="0"/>
        <c:axId val="1130641456"/>
        <c:axId val="1130628976"/>
      </c:lineChart>
      <c:dateAx>
        <c:axId val="113064145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30628976"/>
        <c:crosses val="autoZero"/>
        <c:auto val="1"/>
        <c:lblOffset val="100"/>
        <c:baseTimeUnit val="days"/>
      </c:dateAx>
      <c:valAx>
        <c:axId val="1130628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30641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tr-TR"/>
              <a:t>Tüketici ve Ticari Krediler ( 13W Growth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lineChart>
        <c:grouping val="standard"/>
        <c:varyColors val="0"/>
        <c:ser>
          <c:idx val="0"/>
          <c:order val="0"/>
          <c:tx>
            <c:strRef>
              <c:f>Credit!$U$1:$U$14</c:f>
              <c:strCache>
                <c:ptCount val="14"/>
                <c:pt idx="0">
                  <c:v>13-WEEK GROWTH - Tüketici</c:v>
                </c:pt>
              </c:strCache>
            </c:strRef>
          </c:tx>
          <c:spPr>
            <a:ln w="22225" cap="rnd">
              <a:solidFill>
                <a:schemeClr val="accent1"/>
              </a:solidFill>
            </a:ln>
            <a:effectLst>
              <a:glow rad="139700">
                <a:schemeClr val="accent1">
                  <a:satMod val="175000"/>
                  <a:alpha val="14000"/>
                </a:schemeClr>
              </a:glow>
            </a:effectLst>
          </c:spPr>
          <c:marker>
            <c:symbol val="none"/>
          </c:marker>
          <c:cat>
            <c:numRef>
              <c:f>Credit!$B$15:$B$576</c:f>
              <c:numCache>
                <c:formatCode>m/d/yyyy</c:formatCode>
                <c:ptCount val="562"/>
                <c:pt idx="0">
                  <c:v>42090</c:v>
                </c:pt>
                <c:pt idx="1">
                  <c:v>42097</c:v>
                </c:pt>
                <c:pt idx="2">
                  <c:v>42104</c:v>
                </c:pt>
                <c:pt idx="3">
                  <c:v>42111</c:v>
                </c:pt>
                <c:pt idx="4">
                  <c:v>42118</c:v>
                </c:pt>
                <c:pt idx="5">
                  <c:v>42124</c:v>
                </c:pt>
                <c:pt idx="6">
                  <c:v>42132</c:v>
                </c:pt>
                <c:pt idx="7">
                  <c:v>42139</c:v>
                </c:pt>
                <c:pt idx="8">
                  <c:v>42146</c:v>
                </c:pt>
                <c:pt idx="9">
                  <c:v>42153</c:v>
                </c:pt>
                <c:pt idx="10">
                  <c:v>42160</c:v>
                </c:pt>
                <c:pt idx="11">
                  <c:v>42167</c:v>
                </c:pt>
                <c:pt idx="12">
                  <c:v>42174</c:v>
                </c:pt>
                <c:pt idx="13">
                  <c:v>42181</c:v>
                </c:pt>
                <c:pt idx="14">
                  <c:v>42188</c:v>
                </c:pt>
                <c:pt idx="15">
                  <c:v>42195</c:v>
                </c:pt>
                <c:pt idx="16">
                  <c:v>42201</c:v>
                </c:pt>
                <c:pt idx="17">
                  <c:v>42209</c:v>
                </c:pt>
                <c:pt idx="18">
                  <c:v>42216</c:v>
                </c:pt>
                <c:pt idx="19">
                  <c:v>42223</c:v>
                </c:pt>
                <c:pt idx="20">
                  <c:v>42230</c:v>
                </c:pt>
                <c:pt idx="21">
                  <c:v>42237</c:v>
                </c:pt>
                <c:pt idx="22">
                  <c:v>42244</c:v>
                </c:pt>
                <c:pt idx="23">
                  <c:v>42251</c:v>
                </c:pt>
                <c:pt idx="24">
                  <c:v>42258</c:v>
                </c:pt>
                <c:pt idx="25">
                  <c:v>42265</c:v>
                </c:pt>
                <c:pt idx="26">
                  <c:v>42270</c:v>
                </c:pt>
                <c:pt idx="27">
                  <c:v>42279</c:v>
                </c:pt>
                <c:pt idx="28">
                  <c:v>42286</c:v>
                </c:pt>
                <c:pt idx="29">
                  <c:v>42293</c:v>
                </c:pt>
                <c:pt idx="30">
                  <c:v>42300</c:v>
                </c:pt>
                <c:pt idx="31">
                  <c:v>42307</c:v>
                </c:pt>
                <c:pt idx="32">
                  <c:v>42314</c:v>
                </c:pt>
                <c:pt idx="33">
                  <c:v>42321</c:v>
                </c:pt>
                <c:pt idx="34">
                  <c:v>42328</c:v>
                </c:pt>
                <c:pt idx="35">
                  <c:v>42335</c:v>
                </c:pt>
                <c:pt idx="36">
                  <c:v>42342</c:v>
                </c:pt>
                <c:pt idx="37">
                  <c:v>42349</c:v>
                </c:pt>
                <c:pt idx="38">
                  <c:v>42356</c:v>
                </c:pt>
                <c:pt idx="39">
                  <c:v>42363</c:v>
                </c:pt>
                <c:pt idx="40">
                  <c:v>42369</c:v>
                </c:pt>
                <c:pt idx="41">
                  <c:v>42377</c:v>
                </c:pt>
                <c:pt idx="42">
                  <c:v>42384</c:v>
                </c:pt>
                <c:pt idx="43">
                  <c:v>42391</c:v>
                </c:pt>
                <c:pt idx="44">
                  <c:v>42398</c:v>
                </c:pt>
                <c:pt idx="45">
                  <c:v>42405</c:v>
                </c:pt>
                <c:pt idx="46">
                  <c:v>42412</c:v>
                </c:pt>
                <c:pt idx="47">
                  <c:v>42419</c:v>
                </c:pt>
                <c:pt idx="48">
                  <c:v>42426</c:v>
                </c:pt>
                <c:pt idx="49">
                  <c:v>42433</c:v>
                </c:pt>
                <c:pt idx="50">
                  <c:v>42440</c:v>
                </c:pt>
                <c:pt idx="51">
                  <c:v>42447</c:v>
                </c:pt>
                <c:pt idx="52">
                  <c:v>42454</c:v>
                </c:pt>
                <c:pt idx="53">
                  <c:v>42461</c:v>
                </c:pt>
                <c:pt idx="54">
                  <c:v>42468</c:v>
                </c:pt>
                <c:pt idx="55">
                  <c:v>42475</c:v>
                </c:pt>
                <c:pt idx="56">
                  <c:v>42482</c:v>
                </c:pt>
                <c:pt idx="57">
                  <c:v>42489</c:v>
                </c:pt>
                <c:pt idx="58">
                  <c:v>42496</c:v>
                </c:pt>
                <c:pt idx="59">
                  <c:v>42503</c:v>
                </c:pt>
                <c:pt idx="60">
                  <c:v>42510</c:v>
                </c:pt>
                <c:pt idx="61">
                  <c:v>42517</c:v>
                </c:pt>
                <c:pt idx="62">
                  <c:v>42524</c:v>
                </c:pt>
                <c:pt idx="63">
                  <c:v>42531</c:v>
                </c:pt>
                <c:pt idx="64">
                  <c:v>42538</c:v>
                </c:pt>
                <c:pt idx="65">
                  <c:v>42545</c:v>
                </c:pt>
                <c:pt idx="66">
                  <c:v>42552</c:v>
                </c:pt>
                <c:pt idx="67">
                  <c:v>42559</c:v>
                </c:pt>
                <c:pt idx="68">
                  <c:v>42566</c:v>
                </c:pt>
                <c:pt idx="69">
                  <c:v>42573</c:v>
                </c:pt>
                <c:pt idx="70">
                  <c:v>42580</c:v>
                </c:pt>
                <c:pt idx="71">
                  <c:v>42587</c:v>
                </c:pt>
                <c:pt idx="72">
                  <c:v>42594</c:v>
                </c:pt>
                <c:pt idx="73">
                  <c:v>42601</c:v>
                </c:pt>
                <c:pt idx="74">
                  <c:v>42608</c:v>
                </c:pt>
                <c:pt idx="75">
                  <c:v>42615</c:v>
                </c:pt>
                <c:pt idx="76">
                  <c:v>42622</c:v>
                </c:pt>
                <c:pt idx="77">
                  <c:v>42629</c:v>
                </c:pt>
                <c:pt idx="78">
                  <c:v>42636</c:v>
                </c:pt>
                <c:pt idx="79">
                  <c:v>42643</c:v>
                </c:pt>
                <c:pt idx="80">
                  <c:v>42650</c:v>
                </c:pt>
                <c:pt idx="81">
                  <c:v>42657</c:v>
                </c:pt>
                <c:pt idx="82">
                  <c:v>42664</c:v>
                </c:pt>
                <c:pt idx="83">
                  <c:v>42671</c:v>
                </c:pt>
                <c:pt idx="84">
                  <c:v>42678</c:v>
                </c:pt>
                <c:pt idx="85">
                  <c:v>42685</c:v>
                </c:pt>
                <c:pt idx="86">
                  <c:v>42692</c:v>
                </c:pt>
                <c:pt idx="87">
                  <c:v>42699</c:v>
                </c:pt>
                <c:pt idx="88">
                  <c:v>42706</c:v>
                </c:pt>
                <c:pt idx="89">
                  <c:v>42713</c:v>
                </c:pt>
                <c:pt idx="90">
                  <c:v>42720</c:v>
                </c:pt>
                <c:pt idx="91">
                  <c:v>42727</c:v>
                </c:pt>
                <c:pt idx="92">
                  <c:v>42734</c:v>
                </c:pt>
                <c:pt idx="93">
                  <c:v>42741</c:v>
                </c:pt>
                <c:pt idx="94">
                  <c:v>42748</c:v>
                </c:pt>
                <c:pt idx="95">
                  <c:v>42755</c:v>
                </c:pt>
                <c:pt idx="96">
                  <c:v>42762</c:v>
                </c:pt>
                <c:pt idx="97">
                  <c:v>42769</c:v>
                </c:pt>
                <c:pt idx="98">
                  <c:v>42776</c:v>
                </c:pt>
                <c:pt idx="99">
                  <c:v>42783</c:v>
                </c:pt>
                <c:pt idx="100">
                  <c:v>42790</c:v>
                </c:pt>
                <c:pt idx="101">
                  <c:v>42797</c:v>
                </c:pt>
                <c:pt idx="102">
                  <c:v>42804</c:v>
                </c:pt>
                <c:pt idx="103">
                  <c:v>42811</c:v>
                </c:pt>
                <c:pt idx="104">
                  <c:v>42818</c:v>
                </c:pt>
                <c:pt idx="105">
                  <c:v>42825</c:v>
                </c:pt>
                <c:pt idx="106">
                  <c:v>42832</c:v>
                </c:pt>
                <c:pt idx="107">
                  <c:v>42839</c:v>
                </c:pt>
                <c:pt idx="108">
                  <c:v>42846</c:v>
                </c:pt>
                <c:pt idx="109">
                  <c:v>42853</c:v>
                </c:pt>
                <c:pt idx="110">
                  <c:v>42860</c:v>
                </c:pt>
                <c:pt idx="111">
                  <c:v>42867</c:v>
                </c:pt>
                <c:pt idx="112">
                  <c:v>42873</c:v>
                </c:pt>
                <c:pt idx="113">
                  <c:v>42881</c:v>
                </c:pt>
                <c:pt idx="114">
                  <c:v>42888</c:v>
                </c:pt>
                <c:pt idx="115">
                  <c:v>42895</c:v>
                </c:pt>
                <c:pt idx="116">
                  <c:v>42902</c:v>
                </c:pt>
                <c:pt idx="117">
                  <c:v>42909</c:v>
                </c:pt>
                <c:pt idx="118">
                  <c:v>42916</c:v>
                </c:pt>
                <c:pt idx="119">
                  <c:v>42923</c:v>
                </c:pt>
                <c:pt idx="120">
                  <c:v>42930</c:v>
                </c:pt>
                <c:pt idx="121">
                  <c:v>42937</c:v>
                </c:pt>
                <c:pt idx="122">
                  <c:v>42944</c:v>
                </c:pt>
                <c:pt idx="123">
                  <c:v>42951</c:v>
                </c:pt>
                <c:pt idx="124">
                  <c:v>42958</c:v>
                </c:pt>
                <c:pt idx="125">
                  <c:v>42965</c:v>
                </c:pt>
                <c:pt idx="126">
                  <c:v>42972</c:v>
                </c:pt>
                <c:pt idx="127">
                  <c:v>42978</c:v>
                </c:pt>
                <c:pt idx="128">
                  <c:v>42986</c:v>
                </c:pt>
                <c:pt idx="129">
                  <c:v>42993</c:v>
                </c:pt>
                <c:pt idx="130">
                  <c:v>43000</c:v>
                </c:pt>
                <c:pt idx="131">
                  <c:v>43007</c:v>
                </c:pt>
                <c:pt idx="132">
                  <c:v>43014</c:v>
                </c:pt>
                <c:pt idx="133">
                  <c:v>43021</c:v>
                </c:pt>
                <c:pt idx="134">
                  <c:v>43028</c:v>
                </c:pt>
                <c:pt idx="135">
                  <c:v>43035</c:v>
                </c:pt>
                <c:pt idx="136">
                  <c:v>43042</c:v>
                </c:pt>
                <c:pt idx="137">
                  <c:v>43049</c:v>
                </c:pt>
                <c:pt idx="138">
                  <c:v>43056</c:v>
                </c:pt>
                <c:pt idx="139">
                  <c:v>43063</c:v>
                </c:pt>
                <c:pt idx="140">
                  <c:v>43070</c:v>
                </c:pt>
                <c:pt idx="141">
                  <c:v>43077</c:v>
                </c:pt>
                <c:pt idx="142">
                  <c:v>43084</c:v>
                </c:pt>
                <c:pt idx="143">
                  <c:v>43091</c:v>
                </c:pt>
                <c:pt idx="144">
                  <c:v>43098</c:v>
                </c:pt>
                <c:pt idx="145">
                  <c:v>43105</c:v>
                </c:pt>
                <c:pt idx="146">
                  <c:v>43112</c:v>
                </c:pt>
                <c:pt idx="147">
                  <c:v>43119</c:v>
                </c:pt>
                <c:pt idx="148">
                  <c:v>43126</c:v>
                </c:pt>
                <c:pt idx="149">
                  <c:v>43133</c:v>
                </c:pt>
                <c:pt idx="150">
                  <c:v>43140</c:v>
                </c:pt>
                <c:pt idx="151">
                  <c:v>43147</c:v>
                </c:pt>
                <c:pt idx="152">
                  <c:v>43154</c:v>
                </c:pt>
                <c:pt idx="153">
                  <c:v>43161</c:v>
                </c:pt>
                <c:pt idx="154">
                  <c:v>43168</c:v>
                </c:pt>
                <c:pt idx="155">
                  <c:v>43175</c:v>
                </c:pt>
                <c:pt idx="156">
                  <c:v>43182</c:v>
                </c:pt>
                <c:pt idx="157">
                  <c:v>43189</c:v>
                </c:pt>
                <c:pt idx="158">
                  <c:v>43196</c:v>
                </c:pt>
                <c:pt idx="159">
                  <c:v>43203</c:v>
                </c:pt>
                <c:pt idx="160">
                  <c:v>43210</c:v>
                </c:pt>
                <c:pt idx="161">
                  <c:v>43217</c:v>
                </c:pt>
                <c:pt idx="162">
                  <c:v>43224</c:v>
                </c:pt>
                <c:pt idx="163">
                  <c:v>43231</c:v>
                </c:pt>
                <c:pt idx="164">
                  <c:v>43238</c:v>
                </c:pt>
                <c:pt idx="165">
                  <c:v>43245</c:v>
                </c:pt>
                <c:pt idx="166">
                  <c:v>43252</c:v>
                </c:pt>
                <c:pt idx="167">
                  <c:v>43259</c:v>
                </c:pt>
                <c:pt idx="168">
                  <c:v>43265</c:v>
                </c:pt>
                <c:pt idx="169">
                  <c:v>43273</c:v>
                </c:pt>
                <c:pt idx="170">
                  <c:v>43280</c:v>
                </c:pt>
                <c:pt idx="171">
                  <c:v>43287</c:v>
                </c:pt>
                <c:pt idx="172">
                  <c:v>43294</c:v>
                </c:pt>
                <c:pt idx="173">
                  <c:v>43301</c:v>
                </c:pt>
                <c:pt idx="174">
                  <c:v>43308</c:v>
                </c:pt>
                <c:pt idx="175">
                  <c:v>43315</c:v>
                </c:pt>
                <c:pt idx="176">
                  <c:v>43322</c:v>
                </c:pt>
                <c:pt idx="177">
                  <c:v>43329</c:v>
                </c:pt>
                <c:pt idx="178">
                  <c:v>43332</c:v>
                </c:pt>
                <c:pt idx="179">
                  <c:v>43343</c:v>
                </c:pt>
                <c:pt idx="180">
                  <c:v>43350</c:v>
                </c:pt>
                <c:pt idx="181">
                  <c:v>43357</c:v>
                </c:pt>
                <c:pt idx="182">
                  <c:v>43364</c:v>
                </c:pt>
                <c:pt idx="183">
                  <c:v>43371</c:v>
                </c:pt>
                <c:pt idx="184">
                  <c:v>43378</c:v>
                </c:pt>
                <c:pt idx="185">
                  <c:v>43385</c:v>
                </c:pt>
                <c:pt idx="186">
                  <c:v>43392</c:v>
                </c:pt>
                <c:pt idx="187">
                  <c:v>43399</c:v>
                </c:pt>
                <c:pt idx="188">
                  <c:v>43406</c:v>
                </c:pt>
                <c:pt idx="189">
                  <c:v>43413</c:v>
                </c:pt>
                <c:pt idx="190">
                  <c:v>43420</c:v>
                </c:pt>
                <c:pt idx="191">
                  <c:v>43427</c:v>
                </c:pt>
                <c:pt idx="192">
                  <c:v>43434</c:v>
                </c:pt>
                <c:pt idx="193">
                  <c:v>43441</c:v>
                </c:pt>
                <c:pt idx="194">
                  <c:v>43448</c:v>
                </c:pt>
                <c:pt idx="195">
                  <c:v>43455</c:v>
                </c:pt>
                <c:pt idx="196">
                  <c:v>43462</c:v>
                </c:pt>
                <c:pt idx="197">
                  <c:v>43469</c:v>
                </c:pt>
                <c:pt idx="198">
                  <c:v>43476</c:v>
                </c:pt>
                <c:pt idx="199">
                  <c:v>43483</c:v>
                </c:pt>
                <c:pt idx="200">
                  <c:v>43490</c:v>
                </c:pt>
                <c:pt idx="201">
                  <c:v>43497</c:v>
                </c:pt>
                <c:pt idx="202">
                  <c:v>43504</c:v>
                </c:pt>
                <c:pt idx="203">
                  <c:v>43511</c:v>
                </c:pt>
                <c:pt idx="204">
                  <c:v>43518</c:v>
                </c:pt>
                <c:pt idx="205">
                  <c:v>43525</c:v>
                </c:pt>
                <c:pt idx="206">
                  <c:v>43532</c:v>
                </c:pt>
                <c:pt idx="207">
                  <c:v>43539</c:v>
                </c:pt>
                <c:pt idx="208">
                  <c:v>43546</c:v>
                </c:pt>
                <c:pt idx="209">
                  <c:v>43553</c:v>
                </c:pt>
                <c:pt idx="210">
                  <c:v>43560</c:v>
                </c:pt>
                <c:pt idx="211">
                  <c:v>43567</c:v>
                </c:pt>
                <c:pt idx="212">
                  <c:v>43574</c:v>
                </c:pt>
                <c:pt idx="213">
                  <c:v>43581</c:v>
                </c:pt>
                <c:pt idx="214">
                  <c:v>43588</c:v>
                </c:pt>
                <c:pt idx="215">
                  <c:v>43595</c:v>
                </c:pt>
                <c:pt idx="216">
                  <c:v>43602</c:v>
                </c:pt>
                <c:pt idx="217">
                  <c:v>43609</c:v>
                </c:pt>
                <c:pt idx="218">
                  <c:v>43616</c:v>
                </c:pt>
                <c:pt idx="219">
                  <c:v>43623</c:v>
                </c:pt>
                <c:pt idx="220">
                  <c:v>43630</c:v>
                </c:pt>
                <c:pt idx="221">
                  <c:v>43637</c:v>
                </c:pt>
                <c:pt idx="222">
                  <c:v>43644</c:v>
                </c:pt>
                <c:pt idx="223">
                  <c:v>43651</c:v>
                </c:pt>
                <c:pt idx="224">
                  <c:v>43658</c:v>
                </c:pt>
                <c:pt idx="225">
                  <c:v>43665</c:v>
                </c:pt>
                <c:pt idx="226">
                  <c:v>43672</c:v>
                </c:pt>
                <c:pt idx="227">
                  <c:v>43679</c:v>
                </c:pt>
                <c:pt idx="228">
                  <c:v>43686</c:v>
                </c:pt>
                <c:pt idx="229">
                  <c:v>43693</c:v>
                </c:pt>
                <c:pt idx="230">
                  <c:v>43700</c:v>
                </c:pt>
                <c:pt idx="231">
                  <c:v>43706</c:v>
                </c:pt>
                <c:pt idx="232">
                  <c:v>43714</c:v>
                </c:pt>
                <c:pt idx="233">
                  <c:v>43721</c:v>
                </c:pt>
                <c:pt idx="234">
                  <c:v>43728</c:v>
                </c:pt>
                <c:pt idx="235">
                  <c:v>43735</c:v>
                </c:pt>
                <c:pt idx="236">
                  <c:v>43742</c:v>
                </c:pt>
                <c:pt idx="237">
                  <c:v>43749</c:v>
                </c:pt>
                <c:pt idx="238">
                  <c:v>43756</c:v>
                </c:pt>
                <c:pt idx="239">
                  <c:v>43763</c:v>
                </c:pt>
                <c:pt idx="240">
                  <c:v>43770</c:v>
                </c:pt>
                <c:pt idx="241">
                  <c:v>43777</c:v>
                </c:pt>
                <c:pt idx="242">
                  <c:v>43784</c:v>
                </c:pt>
                <c:pt idx="243">
                  <c:v>43791</c:v>
                </c:pt>
                <c:pt idx="244">
                  <c:v>43798</c:v>
                </c:pt>
                <c:pt idx="245">
                  <c:v>43805</c:v>
                </c:pt>
                <c:pt idx="246">
                  <c:v>43812</c:v>
                </c:pt>
                <c:pt idx="247">
                  <c:v>43819</c:v>
                </c:pt>
                <c:pt idx="248">
                  <c:v>43826</c:v>
                </c:pt>
                <c:pt idx="249">
                  <c:v>43833</c:v>
                </c:pt>
                <c:pt idx="250">
                  <c:v>43840</c:v>
                </c:pt>
                <c:pt idx="251">
                  <c:v>43847</c:v>
                </c:pt>
                <c:pt idx="252">
                  <c:v>43854</c:v>
                </c:pt>
                <c:pt idx="253">
                  <c:v>43861</c:v>
                </c:pt>
                <c:pt idx="254">
                  <c:v>43868</c:v>
                </c:pt>
                <c:pt idx="255">
                  <c:v>43875</c:v>
                </c:pt>
                <c:pt idx="256">
                  <c:v>43882</c:v>
                </c:pt>
                <c:pt idx="257">
                  <c:v>43889</c:v>
                </c:pt>
                <c:pt idx="258">
                  <c:v>43896</c:v>
                </c:pt>
                <c:pt idx="259">
                  <c:v>43903</c:v>
                </c:pt>
                <c:pt idx="260">
                  <c:v>43910</c:v>
                </c:pt>
                <c:pt idx="261">
                  <c:v>43917</c:v>
                </c:pt>
                <c:pt idx="262">
                  <c:v>43924</c:v>
                </c:pt>
                <c:pt idx="263">
                  <c:v>43931</c:v>
                </c:pt>
                <c:pt idx="264">
                  <c:v>43938</c:v>
                </c:pt>
                <c:pt idx="265">
                  <c:v>43945</c:v>
                </c:pt>
                <c:pt idx="266">
                  <c:v>43951</c:v>
                </c:pt>
                <c:pt idx="267">
                  <c:v>43959</c:v>
                </c:pt>
                <c:pt idx="268">
                  <c:v>43966</c:v>
                </c:pt>
                <c:pt idx="269">
                  <c:v>43973</c:v>
                </c:pt>
                <c:pt idx="270">
                  <c:v>43980</c:v>
                </c:pt>
                <c:pt idx="271">
                  <c:v>43987</c:v>
                </c:pt>
                <c:pt idx="272">
                  <c:v>43994</c:v>
                </c:pt>
                <c:pt idx="273">
                  <c:v>44001</c:v>
                </c:pt>
                <c:pt idx="274">
                  <c:v>44008</c:v>
                </c:pt>
                <c:pt idx="275">
                  <c:v>44015</c:v>
                </c:pt>
                <c:pt idx="276">
                  <c:v>44022</c:v>
                </c:pt>
                <c:pt idx="277">
                  <c:v>44029</c:v>
                </c:pt>
                <c:pt idx="278">
                  <c:v>44036</c:v>
                </c:pt>
                <c:pt idx="279">
                  <c:v>44042</c:v>
                </c:pt>
                <c:pt idx="280">
                  <c:v>44050</c:v>
                </c:pt>
                <c:pt idx="281">
                  <c:v>44057</c:v>
                </c:pt>
                <c:pt idx="282">
                  <c:v>44064</c:v>
                </c:pt>
                <c:pt idx="283">
                  <c:v>44071</c:v>
                </c:pt>
                <c:pt idx="284">
                  <c:v>44078</c:v>
                </c:pt>
                <c:pt idx="285">
                  <c:v>44085</c:v>
                </c:pt>
                <c:pt idx="286">
                  <c:v>44092</c:v>
                </c:pt>
                <c:pt idx="287">
                  <c:v>44099</c:v>
                </c:pt>
                <c:pt idx="288">
                  <c:v>44106</c:v>
                </c:pt>
                <c:pt idx="289">
                  <c:v>44113</c:v>
                </c:pt>
                <c:pt idx="290">
                  <c:v>44120</c:v>
                </c:pt>
                <c:pt idx="291">
                  <c:v>44127</c:v>
                </c:pt>
                <c:pt idx="292">
                  <c:v>44134</c:v>
                </c:pt>
                <c:pt idx="293">
                  <c:v>44141</c:v>
                </c:pt>
                <c:pt idx="294">
                  <c:v>44148</c:v>
                </c:pt>
                <c:pt idx="295">
                  <c:v>44155</c:v>
                </c:pt>
                <c:pt idx="296">
                  <c:v>44162</c:v>
                </c:pt>
                <c:pt idx="297">
                  <c:v>44169</c:v>
                </c:pt>
                <c:pt idx="298">
                  <c:v>44176</c:v>
                </c:pt>
                <c:pt idx="299">
                  <c:v>44183</c:v>
                </c:pt>
                <c:pt idx="300">
                  <c:v>44190</c:v>
                </c:pt>
                <c:pt idx="301">
                  <c:v>44196</c:v>
                </c:pt>
                <c:pt idx="302">
                  <c:v>44204</c:v>
                </c:pt>
                <c:pt idx="303">
                  <c:v>44211</c:v>
                </c:pt>
                <c:pt idx="304">
                  <c:v>44218</c:v>
                </c:pt>
                <c:pt idx="305">
                  <c:v>44225</c:v>
                </c:pt>
                <c:pt idx="306">
                  <c:v>44232</c:v>
                </c:pt>
                <c:pt idx="307">
                  <c:v>44239</c:v>
                </c:pt>
                <c:pt idx="308">
                  <c:v>44246</c:v>
                </c:pt>
                <c:pt idx="309">
                  <c:v>44253</c:v>
                </c:pt>
                <c:pt idx="310">
                  <c:v>44260</c:v>
                </c:pt>
                <c:pt idx="311">
                  <c:v>44267</c:v>
                </c:pt>
                <c:pt idx="312">
                  <c:v>44274</c:v>
                </c:pt>
                <c:pt idx="313">
                  <c:v>44281</c:v>
                </c:pt>
                <c:pt idx="314">
                  <c:v>44288</c:v>
                </c:pt>
                <c:pt idx="315">
                  <c:v>44295</c:v>
                </c:pt>
                <c:pt idx="316">
                  <c:v>44302</c:v>
                </c:pt>
                <c:pt idx="317">
                  <c:v>44308</c:v>
                </c:pt>
                <c:pt idx="318">
                  <c:v>44316</c:v>
                </c:pt>
                <c:pt idx="319">
                  <c:v>44323</c:v>
                </c:pt>
                <c:pt idx="320">
                  <c:v>44328</c:v>
                </c:pt>
                <c:pt idx="321">
                  <c:v>44337</c:v>
                </c:pt>
                <c:pt idx="322">
                  <c:v>44344</c:v>
                </c:pt>
                <c:pt idx="323">
                  <c:v>44351</c:v>
                </c:pt>
                <c:pt idx="324">
                  <c:v>44358</c:v>
                </c:pt>
                <c:pt idx="325">
                  <c:v>44365</c:v>
                </c:pt>
                <c:pt idx="326">
                  <c:v>44372</c:v>
                </c:pt>
                <c:pt idx="327">
                  <c:v>44379</c:v>
                </c:pt>
                <c:pt idx="328">
                  <c:v>44386</c:v>
                </c:pt>
                <c:pt idx="329">
                  <c:v>44393</c:v>
                </c:pt>
                <c:pt idx="330">
                  <c:v>44396</c:v>
                </c:pt>
                <c:pt idx="331">
                  <c:v>44407</c:v>
                </c:pt>
                <c:pt idx="332">
                  <c:v>44414</c:v>
                </c:pt>
                <c:pt idx="333">
                  <c:v>44421</c:v>
                </c:pt>
                <c:pt idx="334">
                  <c:v>44428</c:v>
                </c:pt>
                <c:pt idx="335">
                  <c:v>44435</c:v>
                </c:pt>
                <c:pt idx="336">
                  <c:v>44442</c:v>
                </c:pt>
                <c:pt idx="337">
                  <c:v>44449</c:v>
                </c:pt>
                <c:pt idx="338">
                  <c:v>44456</c:v>
                </c:pt>
                <c:pt idx="339">
                  <c:v>44463</c:v>
                </c:pt>
                <c:pt idx="340">
                  <c:v>44470</c:v>
                </c:pt>
                <c:pt idx="341">
                  <c:v>44477</c:v>
                </c:pt>
                <c:pt idx="342">
                  <c:v>44484</c:v>
                </c:pt>
                <c:pt idx="343">
                  <c:v>44491</c:v>
                </c:pt>
                <c:pt idx="344">
                  <c:v>44497</c:v>
                </c:pt>
                <c:pt idx="345">
                  <c:v>44505</c:v>
                </c:pt>
                <c:pt idx="346">
                  <c:v>44512</c:v>
                </c:pt>
                <c:pt idx="347">
                  <c:v>44519</c:v>
                </c:pt>
                <c:pt idx="348">
                  <c:v>44526</c:v>
                </c:pt>
                <c:pt idx="349">
                  <c:v>44533</c:v>
                </c:pt>
                <c:pt idx="350">
                  <c:v>44540</c:v>
                </c:pt>
                <c:pt idx="351">
                  <c:v>44547</c:v>
                </c:pt>
                <c:pt idx="352">
                  <c:v>44554</c:v>
                </c:pt>
                <c:pt idx="353">
                  <c:v>44561</c:v>
                </c:pt>
                <c:pt idx="354">
                  <c:v>44568</c:v>
                </c:pt>
                <c:pt idx="355">
                  <c:v>44575</c:v>
                </c:pt>
                <c:pt idx="356">
                  <c:v>44582</c:v>
                </c:pt>
                <c:pt idx="357">
                  <c:v>44589</c:v>
                </c:pt>
                <c:pt idx="358">
                  <c:v>44596</c:v>
                </c:pt>
                <c:pt idx="359">
                  <c:v>44603</c:v>
                </c:pt>
                <c:pt idx="360">
                  <c:v>44610</c:v>
                </c:pt>
                <c:pt idx="361">
                  <c:v>44617</c:v>
                </c:pt>
                <c:pt idx="362">
                  <c:v>44624</c:v>
                </c:pt>
                <c:pt idx="363">
                  <c:v>44631</c:v>
                </c:pt>
                <c:pt idx="364">
                  <c:v>44638</c:v>
                </c:pt>
                <c:pt idx="365">
                  <c:v>44645</c:v>
                </c:pt>
                <c:pt idx="366">
                  <c:v>44652</c:v>
                </c:pt>
                <c:pt idx="367">
                  <c:v>44659</c:v>
                </c:pt>
                <c:pt idx="368">
                  <c:v>44666</c:v>
                </c:pt>
                <c:pt idx="369">
                  <c:v>44673</c:v>
                </c:pt>
                <c:pt idx="370">
                  <c:v>44680</c:v>
                </c:pt>
                <c:pt idx="371">
                  <c:v>44687</c:v>
                </c:pt>
                <c:pt idx="372">
                  <c:v>44694</c:v>
                </c:pt>
                <c:pt idx="373">
                  <c:v>44701</c:v>
                </c:pt>
                <c:pt idx="374">
                  <c:v>44708</c:v>
                </c:pt>
                <c:pt idx="375">
                  <c:v>44715</c:v>
                </c:pt>
                <c:pt idx="376">
                  <c:v>44722</c:v>
                </c:pt>
                <c:pt idx="377">
                  <c:v>44729</c:v>
                </c:pt>
                <c:pt idx="378">
                  <c:v>44736</c:v>
                </c:pt>
                <c:pt idx="379">
                  <c:v>44743</c:v>
                </c:pt>
                <c:pt idx="380">
                  <c:v>44750</c:v>
                </c:pt>
                <c:pt idx="381">
                  <c:v>44756</c:v>
                </c:pt>
                <c:pt idx="382">
                  <c:v>44764</c:v>
                </c:pt>
                <c:pt idx="383">
                  <c:v>44771</c:v>
                </c:pt>
                <c:pt idx="384">
                  <c:v>44778</c:v>
                </c:pt>
                <c:pt idx="385">
                  <c:v>44785</c:v>
                </c:pt>
                <c:pt idx="386">
                  <c:v>44792</c:v>
                </c:pt>
                <c:pt idx="387">
                  <c:v>44799</c:v>
                </c:pt>
                <c:pt idx="388">
                  <c:v>44806</c:v>
                </c:pt>
                <c:pt idx="389">
                  <c:v>44813</c:v>
                </c:pt>
                <c:pt idx="390">
                  <c:v>44820</c:v>
                </c:pt>
                <c:pt idx="391">
                  <c:v>44827</c:v>
                </c:pt>
                <c:pt idx="392">
                  <c:v>44834</c:v>
                </c:pt>
                <c:pt idx="393">
                  <c:v>44841</c:v>
                </c:pt>
                <c:pt idx="394">
                  <c:v>44848</c:v>
                </c:pt>
                <c:pt idx="395">
                  <c:v>44855</c:v>
                </c:pt>
                <c:pt idx="396">
                  <c:v>44862</c:v>
                </c:pt>
                <c:pt idx="397">
                  <c:v>44869</c:v>
                </c:pt>
                <c:pt idx="398">
                  <c:v>44876</c:v>
                </c:pt>
                <c:pt idx="399">
                  <c:v>44883</c:v>
                </c:pt>
                <c:pt idx="400">
                  <c:v>44890</c:v>
                </c:pt>
                <c:pt idx="401">
                  <c:v>44897</c:v>
                </c:pt>
                <c:pt idx="402">
                  <c:v>44904</c:v>
                </c:pt>
                <c:pt idx="403">
                  <c:v>44911</c:v>
                </c:pt>
                <c:pt idx="404">
                  <c:v>44918</c:v>
                </c:pt>
                <c:pt idx="405">
                  <c:v>44925</c:v>
                </c:pt>
                <c:pt idx="406">
                  <c:v>44932</c:v>
                </c:pt>
                <c:pt idx="407">
                  <c:v>44939</c:v>
                </c:pt>
                <c:pt idx="408">
                  <c:v>44946</c:v>
                </c:pt>
                <c:pt idx="409">
                  <c:v>44953</c:v>
                </c:pt>
                <c:pt idx="410">
                  <c:v>44960</c:v>
                </c:pt>
                <c:pt idx="411">
                  <c:v>44967</c:v>
                </c:pt>
                <c:pt idx="412">
                  <c:v>44974</c:v>
                </c:pt>
                <c:pt idx="413">
                  <c:v>44981</c:v>
                </c:pt>
                <c:pt idx="414">
                  <c:v>44988</c:v>
                </c:pt>
                <c:pt idx="415">
                  <c:v>44995</c:v>
                </c:pt>
                <c:pt idx="416">
                  <c:v>45002</c:v>
                </c:pt>
                <c:pt idx="417">
                  <c:v>45009</c:v>
                </c:pt>
                <c:pt idx="418">
                  <c:v>45016</c:v>
                </c:pt>
                <c:pt idx="419">
                  <c:v>45023</c:v>
                </c:pt>
                <c:pt idx="420">
                  <c:v>45030</c:v>
                </c:pt>
                <c:pt idx="421">
                  <c:v>45036</c:v>
                </c:pt>
                <c:pt idx="422">
                  <c:v>45044</c:v>
                </c:pt>
                <c:pt idx="423">
                  <c:v>45051</c:v>
                </c:pt>
                <c:pt idx="424">
                  <c:v>45058</c:v>
                </c:pt>
                <c:pt idx="425">
                  <c:v>45064</c:v>
                </c:pt>
                <c:pt idx="426">
                  <c:v>45072</c:v>
                </c:pt>
                <c:pt idx="427">
                  <c:v>45079</c:v>
                </c:pt>
                <c:pt idx="428">
                  <c:v>45086</c:v>
                </c:pt>
                <c:pt idx="429">
                  <c:v>45093</c:v>
                </c:pt>
                <c:pt idx="430">
                  <c:v>45099</c:v>
                </c:pt>
                <c:pt idx="431">
                  <c:v>45105</c:v>
                </c:pt>
                <c:pt idx="432">
                  <c:v>45114</c:v>
                </c:pt>
                <c:pt idx="433">
                  <c:v>45121</c:v>
                </c:pt>
                <c:pt idx="434">
                  <c:v>45128</c:v>
                </c:pt>
                <c:pt idx="435">
                  <c:v>45135</c:v>
                </c:pt>
                <c:pt idx="436">
                  <c:v>45142</c:v>
                </c:pt>
                <c:pt idx="437">
                  <c:v>45149</c:v>
                </c:pt>
                <c:pt idx="438">
                  <c:v>45156</c:v>
                </c:pt>
                <c:pt idx="439">
                  <c:v>45163</c:v>
                </c:pt>
                <c:pt idx="440">
                  <c:v>45170</c:v>
                </c:pt>
                <c:pt idx="441">
                  <c:v>45177</c:v>
                </c:pt>
                <c:pt idx="442">
                  <c:v>45184</c:v>
                </c:pt>
                <c:pt idx="443">
                  <c:v>45191</c:v>
                </c:pt>
                <c:pt idx="444">
                  <c:v>45198</c:v>
                </c:pt>
                <c:pt idx="445">
                  <c:v>45205</c:v>
                </c:pt>
                <c:pt idx="446">
                  <c:v>45212</c:v>
                </c:pt>
                <c:pt idx="447">
                  <c:v>45219</c:v>
                </c:pt>
                <c:pt idx="448">
                  <c:v>45226</c:v>
                </c:pt>
                <c:pt idx="449">
                  <c:v>45233</c:v>
                </c:pt>
                <c:pt idx="450">
                  <c:v>45240</c:v>
                </c:pt>
                <c:pt idx="451">
                  <c:v>45247</c:v>
                </c:pt>
                <c:pt idx="452">
                  <c:v>45254</c:v>
                </c:pt>
                <c:pt idx="453">
                  <c:v>45261</c:v>
                </c:pt>
                <c:pt idx="454">
                  <c:v>45268</c:v>
                </c:pt>
                <c:pt idx="455">
                  <c:v>45275</c:v>
                </c:pt>
                <c:pt idx="456">
                  <c:v>45282</c:v>
                </c:pt>
                <c:pt idx="457">
                  <c:v>45289</c:v>
                </c:pt>
                <c:pt idx="458">
                  <c:v>45296</c:v>
                </c:pt>
                <c:pt idx="459">
                  <c:v>45303</c:v>
                </c:pt>
                <c:pt idx="460">
                  <c:v>45310</c:v>
                </c:pt>
                <c:pt idx="461">
                  <c:v>45317</c:v>
                </c:pt>
                <c:pt idx="462">
                  <c:v>45324</c:v>
                </c:pt>
                <c:pt idx="463">
                  <c:v>45331</c:v>
                </c:pt>
                <c:pt idx="464">
                  <c:v>45338</c:v>
                </c:pt>
                <c:pt idx="465">
                  <c:v>45345</c:v>
                </c:pt>
                <c:pt idx="466">
                  <c:v>45352</c:v>
                </c:pt>
                <c:pt idx="467">
                  <c:v>45359</c:v>
                </c:pt>
                <c:pt idx="468">
                  <c:v>45366</c:v>
                </c:pt>
                <c:pt idx="469">
                  <c:v>45373</c:v>
                </c:pt>
                <c:pt idx="470">
                  <c:v>45380</c:v>
                </c:pt>
                <c:pt idx="471">
                  <c:v>45387</c:v>
                </c:pt>
                <c:pt idx="472">
                  <c:v>45391</c:v>
                </c:pt>
                <c:pt idx="473">
                  <c:v>45401</c:v>
                </c:pt>
                <c:pt idx="474">
                  <c:v>45408</c:v>
                </c:pt>
                <c:pt idx="475">
                  <c:v>45415</c:v>
                </c:pt>
                <c:pt idx="476">
                  <c:v>45422</c:v>
                </c:pt>
                <c:pt idx="477">
                  <c:v>45429</c:v>
                </c:pt>
                <c:pt idx="478">
                  <c:v>45436</c:v>
                </c:pt>
                <c:pt idx="479">
                  <c:v>45443</c:v>
                </c:pt>
                <c:pt idx="480">
                  <c:v>45450</c:v>
                </c:pt>
                <c:pt idx="481">
                  <c:v>45457</c:v>
                </c:pt>
                <c:pt idx="482">
                  <c:v>45464</c:v>
                </c:pt>
                <c:pt idx="483">
                  <c:v>45471</c:v>
                </c:pt>
                <c:pt idx="484">
                  <c:v>45478</c:v>
                </c:pt>
                <c:pt idx="485">
                  <c:v>45485</c:v>
                </c:pt>
                <c:pt idx="486">
                  <c:v>45492</c:v>
                </c:pt>
                <c:pt idx="487">
                  <c:v>45499</c:v>
                </c:pt>
                <c:pt idx="488">
                  <c:v>45506</c:v>
                </c:pt>
                <c:pt idx="489">
                  <c:v>45513</c:v>
                </c:pt>
                <c:pt idx="490">
                  <c:v>45520</c:v>
                </c:pt>
                <c:pt idx="491">
                  <c:v>45527</c:v>
                </c:pt>
                <c:pt idx="492">
                  <c:v>45534</c:v>
                </c:pt>
                <c:pt idx="493">
                  <c:v>45541</c:v>
                </c:pt>
                <c:pt idx="494">
                  <c:v>45548</c:v>
                </c:pt>
                <c:pt idx="495">
                  <c:v>45555</c:v>
                </c:pt>
                <c:pt idx="496">
                  <c:v>45562</c:v>
                </c:pt>
                <c:pt idx="497">
                  <c:v>45569</c:v>
                </c:pt>
                <c:pt idx="498">
                  <c:v>45576</c:v>
                </c:pt>
                <c:pt idx="499">
                  <c:v>45583</c:v>
                </c:pt>
                <c:pt idx="500">
                  <c:v>45590</c:v>
                </c:pt>
                <c:pt idx="501">
                  <c:v>45597</c:v>
                </c:pt>
                <c:pt idx="502">
                  <c:v>45604</c:v>
                </c:pt>
                <c:pt idx="503">
                  <c:v>45611</c:v>
                </c:pt>
                <c:pt idx="504">
                  <c:v>45618</c:v>
                </c:pt>
                <c:pt idx="505">
                  <c:v>45625</c:v>
                </c:pt>
                <c:pt idx="506">
                  <c:v>45632</c:v>
                </c:pt>
                <c:pt idx="507">
                  <c:v>45639</c:v>
                </c:pt>
                <c:pt idx="508">
                  <c:v>45646</c:v>
                </c:pt>
                <c:pt idx="509">
                  <c:v>45653</c:v>
                </c:pt>
                <c:pt idx="510">
                  <c:v>45660</c:v>
                </c:pt>
                <c:pt idx="511">
                  <c:v>45667</c:v>
                </c:pt>
                <c:pt idx="512">
                  <c:v>45674</c:v>
                </c:pt>
                <c:pt idx="513">
                  <c:v>45681</c:v>
                </c:pt>
                <c:pt idx="514">
                  <c:v>45688</c:v>
                </c:pt>
                <c:pt idx="515">
                  <c:v>45695</c:v>
                </c:pt>
                <c:pt idx="516">
                  <c:v>45702</c:v>
                </c:pt>
                <c:pt idx="517">
                  <c:v>45709</c:v>
                </c:pt>
                <c:pt idx="518">
                  <c:v>45716</c:v>
                </c:pt>
                <c:pt idx="519">
                  <c:v>45723</c:v>
                </c:pt>
                <c:pt idx="520">
                  <c:v>45730</c:v>
                </c:pt>
                <c:pt idx="521">
                  <c:v>45737</c:v>
                </c:pt>
                <c:pt idx="522">
                  <c:v>45744</c:v>
                </c:pt>
                <c:pt idx="523">
                  <c:v>45751</c:v>
                </c:pt>
                <c:pt idx="524">
                  <c:v>45758</c:v>
                </c:pt>
                <c:pt idx="525">
                  <c:v>45765</c:v>
                </c:pt>
                <c:pt idx="526">
                  <c:v>45772</c:v>
                </c:pt>
                <c:pt idx="527">
                  <c:v>45779</c:v>
                </c:pt>
                <c:pt idx="528">
                  <c:v>45786</c:v>
                </c:pt>
                <c:pt idx="529">
                  <c:v>45793</c:v>
                </c:pt>
                <c:pt idx="530">
                  <c:v>45800</c:v>
                </c:pt>
                <c:pt idx="531">
                  <c:v>45807</c:v>
                </c:pt>
                <c:pt idx="532">
                  <c:v>45814</c:v>
                </c:pt>
                <c:pt idx="533">
                  <c:v>45821</c:v>
                </c:pt>
                <c:pt idx="534">
                  <c:v>45828</c:v>
                </c:pt>
                <c:pt idx="535">
                  <c:v>45835</c:v>
                </c:pt>
                <c:pt idx="536">
                  <c:v>45842</c:v>
                </c:pt>
                <c:pt idx="537">
                  <c:v>45849</c:v>
                </c:pt>
                <c:pt idx="538">
                  <c:v>45856</c:v>
                </c:pt>
                <c:pt idx="539">
                  <c:v>45863</c:v>
                </c:pt>
                <c:pt idx="540">
                  <c:v>45870</c:v>
                </c:pt>
                <c:pt idx="541">
                  <c:v>45877</c:v>
                </c:pt>
                <c:pt idx="542">
                  <c:v>45884</c:v>
                </c:pt>
                <c:pt idx="543">
                  <c:v>45891</c:v>
                </c:pt>
                <c:pt idx="544">
                  <c:v>45898</c:v>
                </c:pt>
                <c:pt idx="545">
                  <c:v>45905</c:v>
                </c:pt>
                <c:pt idx="546">
                  <c:v>45912</c:v>
                </c:pt>
                <c:pt idx="547">
                  <c:v>45919</c:v>
                </c:pt>
                <c:pt idx="548">
                  <c:v>45926</c:v>
                </c:pt>
                <c:pt idx="549">
                  <c:v>45933</c:v>
                </c:pt>
                <c:pt idx="550">
                  <c:v>45940</c:v>
                </c:pt>
                <c:pt idx="551">
                  <c:v>45947</c:v>
                </c:pt>
                <c:pt idx="552">
                  <c:v>45954</c:v>
                </c:pt>
                <c:pt idx="553">
                  <c:v>45961</c:v>
                </c:pt>
                <c:pt idx="554">
                  <c:v>45968</c:v>
                </c:pt>
                <c:pt idx="555">
                  <c:v>45975</c:v>
                </c:pt>
                <c:pt idx="556">
                  <c:v>45982</c:v>
                </c:pt>
                <c:pt idx="557">
                  <c:v>45989</c:v>
                </c:pt>
                <c:pt idx="558">
                  <c:v>45996</c:v>
                </c:pt>
                <c:pt idx="559">
                  <c:v>46003</c:v>
                </c:pt>
                <c:pt idx="560">
                  <c:v>46010</c:v>
                </c:pt>
                <c:pt idx="561">
                  <c:v>46017</c:v>
                </c:pt>
              </c:numCache>
            </c:numRef>
          </c:cat>
          <c:val>
            <c:numRef>
              <c:f>Credit!$U$15:$U$573</c:f>
              <c:numCache>
                <c:formatCode>0.00%</c:formatCode>
                <c:ptCount val="559"/>
                <c:pt idx="0">
                  <c:v>2.7460547191394773E-2</c:v>
                </c:pt>
                <c:pt idx="1">
                  <c:v>2.4923660772686682E-2</c:v>
                </c:pt>
                <c:pt idx="2">
                  <c:v>2.8373575698643957E-2</c:v>
                </c:pt>
                <c:pt idx="3">
                  <c:v>2.939886135175265E-2</c:v>
                </c:pt>
                <c:pt idx="4">
                  <c:v>3.1549763193665661E-2</c:v>
                </c:pt>
                <c:pt idx="5">
                  <c:v>2.9789665487759461E-2</c:v>
                </c:pt>
                <c:pt idx="6">
                  <c:v>2.5877274414502858E-2</c:v>
                </c:pt>
                <c:pt idx="7">
                  <c:v>2.2733833564066722E-2</c:v>
                </c:pt>
                <c:pt idx="8">
                  <c:v>2.7673878090490239E-2</c:v>
                </c:pt>
                <c:pt idx="9">
                  <c:v>3.2022040482897515E-2</c:v>
                </c:pt>
                <c:pt idx="10">
                  <c:v>3.2647529731880558E-2</c:v>
                </c:pt>
                <c:pt idx="11">
                  <c:v>3.4507512032248056E-2</c:v>
                </c:pt>
                <c:pt idx="12">
                  <c:v>3.2300355460354077E-2</c:v>
                </c:pt>
                <c:pt idx="13">
                  <c:v>2.8607466182001471E-2</c:v>
                </c:pt>
                <c:pt idx="14">
                  <c:v>2.674048810347875E-2</c:v>
                </c:pt>
                <c:pt idx="15">
                  <c:v>2.5701719628024096E-2</c:v>
                </c:pt>
                <c:pt idx="16">
                  <c:v>2.3397084944906384E-2</c:v>
                </c:pt>
                <c:pt idx="17">
                  <c:v>1.9846216050738868E-2</c:v>
                </c:pt>
                <c:pt idx="18">
                  <c:v>2.2406789333473173E-2</c:v>
                </c:pt>
                <c:pt idx="19">
                  <c:v>2.5441112086771803E-2</c:v>
                </c:pt>
                <c:pt idx="20">
                  <c:v>2.8309060694166905E-2</c:v>
                </c:pt>
                <c:pt idx="21">
                  <c:v>2.2844854284467649E-2</c:v>
                </c:pt>
                <c:pt idx="22">
                  <c:v>2.0978631383759151E-2</c:v>
                </c:pt>
                <c:pt idx="23">
                  <c:v>2.1105433909036766E-2</c:v>
                </c:pt>
                <c:pt idx="24">
                  <c:v>1.8353359230633699E-2</c:v>
                </c:pt>
                <c:pt idx="25">
                  <c:v>1.9896955848176533E-2</c:v>
                </c:pt>
                <c:pt idx="26">
                  <c:v>1.868326820824601E-2</c:v>
                </c:pt>
                <c:pt idx="27">
                  <c:v>1.4810088159045297E-2</c:v>
                </c:pt>
                <c:pt idx="28">
                  <c:v>1.3510096119283055E-2</c:v>
                </c:pt>
                <c:pt idx="29">
                  <c:v>1.2191841822389908E-2</c:v>
                </c:pt>
                <c:pt idx="30">
                  <c:v>1.1727817766721431E-2</c:v>
                </c:pt>
                <c:pt idx="31">
                  <c:v>7.4945710067216816E-3</c:v>
                </c:pt>
                <c:pt idx="32">
                  <c:v>3.9766171822735912E-3</c:v>
                </c:pt>
                <c:pt idx="33">
                  <c:v>1.7468660324329458E-3</c:v>
                </c:pt>
                <c:pt idx="34">
                  <c:v>1.0102755352641808E-3</c:v>
                </c:pt>
                <c:pt idx="35">
                  <c:v>-5.4559457644625287E-4</c:v>
                </c:pt>
                <c:pt idx="36">
                  <c:v>-2.5372002435129055E-4</c:v>
                </c:pt>
                <c:pt idx="37">
                  <c:v>1.6446091311861786E-4</c:v>
                </c:pt>
                <c:pt idx="38">
                  <c:v>2.0262601205047213E-4</c:v>
                </c:pt>
                <c:pt idx="39">
                  <c:v>3.1145952499577268E-3</c:v>
                </c:pt>
                <c:pt idx="40">
                  <c:v>1.2934190866142172E-2</c:v>
                </c:pt>
                <c:pt idx="41">
                  <c:v>7.0993452392916238E-3</c:v>
                </c:pt>
                <c:pt idx="42">
                  <c:v>9.6562177003544844E-3</c:v>
                </c:pt>
                <c:pt idx="43">
                  <c:v>7.5313503888363572E-3</c:v>
                </c:pt>
                <c:pt idx="44">
                  <c:v>8.6937174216349111E-3</c:v>
                </c:pt>
                <c:pt idx="45">
                  <c:v>1.3094101553731545E-2</c:v>
                </c:pt>
                <c:pt idx="46">
                  <c:v>1.3464765454154827E-2</c:v>
                </c:pt>
                <c:pt idx="47">
                  <c:v>1.5443701727248328E-2</c:v>
                </c:pt>
                <c:pt idx="48">
                  <c:v>1.4161759192354817E-2</c:v>
                </c:pt>
                <c:pt idx="49">
                  <c:v>1.3556997993275061E-2</c:v>
                </c:pt>
                <c:pt idx="50">
                  <c:v>1.0715112740776323E-2</c:v>
                </c:pt>
                <c:pt idx="51">
                  <c:v>1.0571117681644451E-2</c:v>
                </c:pt>
                <c:pt idx="52">
                  <c:v>9.2567808836661932E-3</c:v>
                </c:pt>
                <c:pt idx="53">
                  <c:v>7.1987977854907218E-3</c:v>
                </c:pt>
                <c:pt idx="54">
                  <c:v>1.3577689532285359E-2</c:v>
                </c:pt>
                <c:pt idx="55">
                  <c:v>1.5831604892084804E-2</c:v>
                </c:pt>
                <c:pt idx="56">
                  <c:v>1.7709201530525916E-2</c:v>
                </c:pt>
                <c:pt idx="57">
                  <c:v>1.8283896456016531E-2</c:v>
                </c:pt>
                <c:pt idx="58">
                  <c:v>1.7346909003604791E-2</c:v>
                </c:pt>
                <c:pt idx="59">
                  <c:v>1.9050049478673885E-2</c:v>
                </c:pt>
                <c:pt idx="60">
                  <c:v>1.86337266865973E-2</c:v>
                </c:pt>
                <c:pt idx="61">
                  <c:v>2.1268793813312731E-2</c:v>
                </c:pt>
                <c:pt idx="62">
                  <c:v>2.402861773870649E-2</c:v>
                </c:pt>
                <c:pt idx="63">
                  <c:v>2.5092878862895771E-2</c:v>
                </c:pt>
                <c:pt idx="64">
                  <c:v>2.3801088726065671E-2</c:v>
                </c:pt>
                <c:pt idx="65">
                  <c:v>2.52617964383813E-2</c:v>
                </c:pt>
                <c:pt idx="66">
                  <c:v>2.355169996484063E-2</c:v>
                </c:pt>
                <c:pt idx="67">
                  <c:v>2.357745155834421E-2</c:v>
                </c:pt>
                <c:pt idx="68">
                  <c:v>1.9513172127494257E-2</c:v>
                </c:pt>
                <c:pt idx="69">
                  <c:v>1.6450870018617381E-2</c:v>
                </c:pt>
                <c:pt idx="70">
                  <c:v>1.1137828243351635E-2</c:v>
                </c:pt>
                <c:pt idx="71">
                  <c:v>1.126799259728746E-2</c:v>
                </c:pt>
                <c:pt idx="72">
                  <c:v>9.8532324338614554E-3</c:v>
                </c:pt>
                <c:pt idx="73">
                  <c:v>1.1915551444764057E-2</c:v>
                </c:pt>
                <c:pt idx="74">
                  <c:v>1.2234197093950636E-2</c:v>
                </c:pt>
                <c:pt idx="75">
                  <c:v>1.4356662948695467E-2</c:v>
                </c:pt>
                <c:pt idx="76">
                  <c:v>1.1087754117118907E-2</c:v>
                </c:pt>
                <c:pt idx="77">
                  <c:v>1.4438125177866162E-2</c:v>
                </c:pt>
                <c:pt idx="78">
                  <c:v>1.1804939511993132E-2</c:v>
                </c:pt>
                <c:pt idx="79">
                  <c:v>1.5379712294060582E-2</c:v>
                </c:pt>
                <c:pt idx="80">
                  <c:v>1.641214917765934E-2</c:v>
                </c:pt>
                <c:pt idx="81">
                  <c:v>2.6498122745764352E-2</c:v>
                </c:pt>
                <c:pt idx="82">
                  <c:v>2.4993090984007552E-2</c:v>
                </c:pt>
                <c:pt idx="83">
                  <c:v>3.1205072481921503E-2</c:v>
                </c:pt>
                <c:pt idx="84">
                  <c:v>3.3799869054994602E-2</c:v>
                </c:pt>
                <c:pt idx="85">
                  <c:v>3.3488501937263424E-2</c:v>
                </c:pt>
                <c:pt idx="86">
                  <c:v>3.5213047650878029E-2</c:v>
                </c:pt>
                <c:pt idx="87">
                  <c:v>3.6367576669044152E-2</c:v>
                </c:pt>
                <c:pt idx="88">
                  <c:v>3.8420983981431761E-2</c:v>
                </c:pt>
                <c:pt idx="89">
                  <c:v>4.1362394916440164E-2</c:v>
                </c:pt>
                <c:pt idx="90">
                  <c:v>4.0898347472270322E-2</c:v>
                </c:pt>
                <c:pt idx="91">
                  <c:v>4.1825620021960455E-2</c:v>
                </c:pt>
                <c:pt idx="92">
                  <c:v>4.1650560082169059E-2</c:v>
                </c:pt>
                <c:pt idx="93">
                  <c:v>3.9157883876062678E-2</c:v>
                </c:pt>
                <c:pt idx="94">
                  <c:v>3.5757308875868997E-2</c:v>
                </c:pt>
                <c:pt idx="95">
                  <c:v>3.5642185351415182E-2</c:v>
                </c:pt>
                <c:pt idx="96">
                  <c:v>3.6246908779089558E-2</c:v>
                </c:pt>
                <c:pt idx="97">
                  <c:v>3.8622256514808266E-2</c:v>
                </c:pt>
                <c:pt idx="98">
                  <c:v>3.9534475310257174E-2</c:v>
                </c:pt>
                <c:pt idx="99">
                  <c:v>3.8913365001189602E-2</c:v>
                </c:pt>
                <c:pt idx="100">
                  <c:v>3.4939595914936054E-2</c:v>
                </c:pt>
                <c:pt idx="101">
                  <c:v>2.8789938614834809E-2</c:v>
                </c:pt>
                <c:pt idx="102">
                  <c:v>2.9762911287941105E-2</c:v>
                </c:pt>
                <c:pt idx="103">
                  <c:v>2.9588403546830708E-2</c:v>
                </c:pt>
                <c:pt idx="104">
                  <c:v>3.3642707246293743E-2</c:v>
                </c:pt>
                <c:pt idx="105">
                  <c:v>3.4461768972811634E-2</c:v>
                </c:pt>
                <c:pt idx="106">
                  <c:v>3.6632409581927379E-2</c:v>
                </c:pt>
                <c:pt idx="107">
                  <c:v>4.122863435561544E-2</c:v>
                </c:pt>
                <c:pt idx="108">
                  <c:v>4.1819281289974905E-2</c:v>
                </c:pt>
                <c:pt idx="109">
                  <c:v>4.2129219993698112E-2</c:v>
                </c:pt>
                <c:pt idx="110">
                  <c:v>3.8446110965085191E-2</c:v>
                </c:pt>
                <c:pt idx="111">
                  <c:v>4.0530623335315319E-2</c:v>
                </c:pt>
                <c:pt idx="112">
                  <c:v>4.0594543124525338E-2</c:v>
                </c:pt>
                <c:pt idx="113">
                  <c:v>4.3694357118411492E-2</c:v>
                </c:pt>
                <c:pt idx="114">
                  <c:v>4.7405559882082234E-2</c:v>
                </c:pt>
                <c:pt idx="115">
                  <c:v>4.6752621425698575E-2</c:v>
                </c:pt>
                <c:pt idx="116">
                  <c:v>4.7663384391339679E-2</c:v>
                </c:pt>
                <c:pt idx="117">
                  <c:v>4.494025539371721E-2</c:v>
                </c:pt>
                <c:pt idx="118">
                  <c:v>3.9559554974213977E-2</c:v>
                </c:pt>
                <c:pt idx="119">
                  <c:v>4.1291316216912399E-2</c:v>
                </c:pt>
                <c:pt idx="120">
                  <c:v>4.069534684165755E-2</c:v>
                </c:pt>
                <c:pt idx="121">
                  <c:v>4.1039126718713209E-2</c:v>
                </c:pt>
                <c:pt idx="122">
                  <c:v>4.2619351778810995E-2</c:v>
                </c:pt>
                <c:pt idx="123">
                  <c:v>4.6284965447234587E-2</c:v>
                </c:pt>
                <c:pt idx="124">
                  <c:v>4.5368628620115092E-2</c:v>
                </c:pt>
                <c:pt idx="125">
                  <c:v>4.6620852146810526E-2</c:v>
                </c:pt>
                <c:pt idx="126">
                  <c:v>4.8406208951957713E-2</c:v>
                </c:pt>
                <c:pt idx="127">
                  <c:v>4.6337027581043369E-2</c:v>
                </c:pt>
                <c:pt idx="128">
                  <c:v>4.3653396782232561E-2</c:v>
                </c:pt>
                <c:pt idx="129">
                  <c:v>4.5792810091742055E-2</c:v>
                </c:pt>
                <c:pt idx="130">
                  <c:v>4.4136127555054201E-2</c:v>
                </c:pt>
                <c:pt idx="131">
                  <c:v>4.8244238221933217E-2</c:v>
                </c:pt>
                <c:pt idx="132">
                  <c:v>4.6125795860195877E-2</c:v>
                </c:pt>
                <c:pt idx="133">
                  <c:v>4.3368458236385382E-2</c:v>
                </c:pt>
                <c:pt idx="134">
                  <c:v>4.1583930898416339E-2</c:v>
                </c:pt>
                <c:pt idx="135">
                  <c:v>3.8166679464054144E-2</c:v>
                </c:pt>
                <c:pt idx="136">
                  <c:v>3.6586992767242407E-2</c:v>
                </c:pt>
                <c:pt idx="137">
                  <c:v>3.3633308918876614E-2</c:v>
                </c:pt>
                <c:pt idx="138">
                  <c:v>3.1626839481776026E-2</c:v>
                </c:pt>
                <c:pt idx="139">
                  <c:v>2.9216134160645627E-2</c:v>
                </c:pt>
                <c:pt idx="140">
                  <c:v>3.101283023571106E-2</c:v>
                </c:pt>
                <c:pt idx="141">
                  <c:v>3.1935512490392302E-2</c:v>
                </c:pt>
                <c:pt idx="142">
                  <c:v>2.9821688865320026E-2</c:v>
                </c:pt>
                <c:pt idx="143">
                  <c:v>2.8917431957235513E-2</c:v>
                </c:pt>
                <c:pt idx="144">
                  <c:v>2.8033855425757051E-2</c:v>
                </c:pt>
                <c:pt idx="145">
                  <c:v>2.8140140123891166E-2</c:v>
                </c:pt>
                <c:pt idx="146">
                  <c:v>2.6889914631604079E-2</c:v>
                </c:pt>
                <c:pt idx="147">
                  <c:v>2.7868173279283769E-2</c:v>
                </c:pt>
                <c:pt idx="148">
                  <c:v>2.6542151690792441E-2</c:v>
                </c:pt>
                <c:pt idx="149">
                  <c:v>2.9878905253140863E-2</c:v>
                </c:pt>
                <c:pt idx="150">
                  <c:v>2.7125282798690566E-2</c:v>
                </c:pt>
                <c:pt idx="151">
                  <c:v>2.7015972172151719E-2</c:v>
                </c:pt>
                <c:pt idx="152">
                  <c:v>2.4437003712159212E-2</c:v>
                </c:pt>
                <c:pt idx="153">
                  <c:v>2.0190985387718127E-2</c:v>
                </c:pt>
                <c:pt idx="154">
                  <c:v>2.0991043655243343E-2</c:v>
                </c:pt>
                <c:pt idx="155">
                  <c:v>1.825086537074087E-2</c:v>
                </c:pt>
                <c:pt idx="156">
                  <c:v>2.0516411648939015E-2</c:v>
                </c:pt>
                <c:pt idx="157">
                  <c:v>2.2723644525431276E-2</c:v>
                </c:pt>
                <c:pt idx="158">
                  <c:v>2.3203251502697596E-2</c:v>
                </c:pt>
                <c:pt idx="159">
                  <c:v>2.5607909420820574E-2</c:v>
                </c:pt>
                <c:pt idx="160">
                  <c:v>2.5144362653734518E-2</c:v>
                </c:pt>
                <c:pt idx="161">
                  <c:v>2.6450122304205501E-2</c:v>
                </c:pt>
                <c:pt idx="162">
                  <c:v>2.195924816464969E-2</c:v>
                </c:pt>
                <c:pt idx="163">
                  <c:v>2.4094782893674883E-2</c:v>
                </c:pt>
                <c:pt idx="164">
                  <c:v>2.3087352555667712E-2</c:v>
                </c:pt>
                <c:pt idx="165">
                  <c:v>2.5940378980466684E-2</c:v>
                </c:pt>
                <c:pt idx="166">
                  <c:v>3.3853806503172768E-2</c:v>
                </c:pt>
                <c:pt idx="167">
                  <c:v>3.3514155321534039E-2</c:v>
                </c:pt>
                <c:pt idx="168">
                  <c:v>3.5554003659428082E-2</c:v>
                </c:pt>
                <c:pt idx="169">
                  <c:v>3.1725130214322175E-2</c:v>
                </c:pt>
                <c:pt idx="170">
                  <c:v>3.2324277583823988E-2</c:v>
                </c:pt>
                <c:pt idx="171">
                  <c:v>3.3834157366950571E-2</c:v>
                </c:pt>
                <c:pt idx="172">
                  <c:v>3.3724346680251031E-2</c:v>
                </c:pt>
                <c:pt idx="173">
                  <c:v>3.1904160561479267E-2</c:v>
                </c:pt>
                <c:pt idx="174">
                  <c:v>3.1554233725047308E-2</c:v>
                </c:pt>
                <c:pt idx="175">
                  <c:v>3.4330567484139742E-2</c:v>
                </c:pt>
                <c:pt idx="176">
                  <c:v>3.5335407031433189E-2</c:v>
                </c:pt>
                <c:pt idx="177">
                  <c:v>3.2412459018120128E-2</c:v>
                </c:pt>
                <c:pt idx="178">
                  <c:v>2.8393979218431453E-2</c:v>
                </c:pt>
                <c:pt idx="179">
                  <c:v>2.0605739068651041E-2</c:v>
                </c:pt>
                <c:pt idx="180">
                  <c:v>1.6230497613147148E-2</c:v>
                </c:pt>
                <c:pt idx="181">
                  <c:v>2.1786570036465742E-2</c:v>
                </c:pt>
                <c:pt idx="182">
                  <c:v>1.1409409315988151E-2</c:v>
                </c:pt>
                <c:pt idx="183">
                  <c:v>3.5457013080399179E-3</c:v>
                </c:pt>
                <c:pt idx="184">
                  <c:v>-2.7694711178090359E-3</c:v>
                </c:pt>
                <c:pt idx="185">
                  <c:v>-8.4889468215508697E-3</c:v>
                </c:pt>
                <c:pt idx="186">
                  <c:v>-1.1957361391028683E-2</c:v>
                </c:pt>
                <c:pt idx="187">
                  <c:v>-1.6953252441491724E-2</c:v>
                </c:pt>
                <c:pt idx="188">
                  <c:v>-2.0332167983954881E-2</c:v>
                </c:pt>
                <c:pt idx="189">
                  <c:v>-2.6927663958392196E-2</c:v>
                </c:pt>
                <c:pt idx="190">
                  <c:v>-2.7408480300016577E-2</c:v>
                </c:pt>
                <c:pt idx="191">
                  <c:v>-2.8191359578442612E-2</c:v>
                </c:pt>
                <c:pt idx="192">
                  <c:v>-2.4989646240716982E-2</c:v>
                </c:pt>
                <c:pt idx="193">
                  <c:v>-2.6655307208047874E-2</c:v>
                </c:pt>
                <c:pt idx="194">
                  <c:v>-2.8982029684133614E-2</c:v>
                </c:pt>
                <c:pt idx="195">
                  <c:v>-2.9270201385368927E-2</c:v>
                </c:pt>
                <c:pt idx="196">
                  <c:v>-2.6139891926085273E-2</c:v>
                </c:pt>
                <c:pt idx="197">
                  <c:v>-2.1989639847020521E-2</c:v>
                </c:pt>
                <c:pt idx="198">
                  <c:v>-2.2721185768553379E-2</c:v>
                </c:pt>
                <c:pt idx="199">
                  <c:v>-2.1981777494456203E-2</c:v>
                </c:pt>
                <c:pt idx="200">
                  <c:v>-2.3239138752467324E-2</c:v>
                </c:pt>
                <c:pt idx="201">
                  <c:v>-1.6942991916691578E-2</c:v>
                </c:pt>
                <c:pt idx="202">
                  <c:v>-1.6492355986294942E-2</c:v>
                </c:pt>
                <c:pt idx="203">
                  <c:v>-1.424558192868426E-2</c:v>
                </c:pt>
                <c:pt idx="204">
                  <c:v>-1.5734501926147788E-2</c:v>
                </c:pt>
                <c:pt idx="205">
                  <c:v>-1.9193742199695902E-2</c:v>
                </c:pt>
                <c:pt idx="206">
                  <c:v>-1.3374821526001631E-2</c:v>
                </c:pt>
                <c:pt idx="207">
                  <c:v>-1.6764885568713535E-2</c:v>
                </c:pt>
                <c:pt idx="208">
                  <c:v>-1.3719819926261876E-3</c:v>
                </c:pt>
                <c:pt idx="209">
                  <c:v>6.3007363142530155E-3</c:v>
                </c:pt>
                <c:pt idx="210">
                  <c:v>6.7928444666572963E-3</c:v>
                </c:pt>
                <c:pt idx="211">
                  <c:v>1.2879632865540924E-2</c:v>
                </c:pt>
                <c:pt idx="212">
                  <c:v>1.6539178241803718E-2</c:v>
                </c:pt>
                <c:pt idx="213">
                  <c:v>2.1531980364625659E-2</c:v>
                </c:pt>
                <c:pt idx="214">
                  <c:v>1.6478010978544289E-2</c:v>
                </c:pt>
                <c:pt idx="215">
                  <c:v>1.887850237480769E-2</c:v>
                </c:pt>
                <c:pt idx="216">
                  <c:v>1.7409012870433362E-2</c:v>
                </c:pt>
                <c:pt idx="217">
                  <c:v>2.176839914054585E-2</c:v>
                </c:pt>
                <c:pt idx="218">
                  <c:v>2.5304063862698709E-2</c:v>
                </c:pt>
                <c:pt idx="219">
                  <c:v>2.4054176293277555E-2</c:v>
                </c:pt>
                <c:pt idx="220">
                  <c:v>2.9168969523919664E-2</c:v>
                </c:pt>
                <c:pt idx="221">
                  <c:v>1.5339194002222554E-2</c:v>
                </c:pt>
                <c:pt idx="222">
                  <c:v>9.6483855508849043E-3</c:v>
                </c:pt>
                <c:pt idx="223">
                  <c:v>9.9581083520817477E-3</c:v>
                </c:pt>
                <c:pt idx="224">
                  <c:v>9.3787579049806041E-3</c:v>
                </c:pt>
                <c:pt idx="225">
                  <c:v>7.7886000050083164E-3</c:v>
                </c:pt>
                <c:pt idx="226">
                  <c:v>8.280546007584471E-3</c:v>
                </c:pt>
                <c:pt idx="227">
                  <c:v>1.2978436651851286E-2</c:v>
                </c:pt>
                <c:pt idx="228">
                  <c:v>1.0642105056360603E-2</c:v>
                </c:pt>
                <c:pt idx="229">
                  <c:v>1.5527507021861514E-2</c:v>
                </c:pt>
                <c:pt idx="230">
                  <c:v>1.9655009381006731E-2</c:v>
                </c:pt>
                <c:pt idx="231">
                  <c:v>2.5940061212671731E-2</c:v>
                </c:pt>
                <c:pt idx="232">
                  <c:v>3.1602120273190704E-2</c:v>
                </c:pt>
                <c:pt idx="233">
                  <c:v>3.9094576505335182E-2</c:v>
                </c:pt>
                <c:pt idx="234">
                  <c:v>4.5607376095995439E-2</c:v>
                </c:pt>
                <c:pt idx="235">
                  <c:v>5.0134533743206491E-2</c:v>
                </c:pt>
                <c:pt idx="236">
                  <c:v>5.4694286248545582E-2</c:v>
                </c:pt>
                <c:pt idx="237">
                  <c:v>5.7263630640802934E-2</c:v>
                </c:pt>
                <c:pt idx="238">
                  <c:v>6.4435299794733933E-2</c:v>
                </c:pt>
                <c:pt idx="239">
                  <c:v>6.8761331662796715E-2</c:v>
                </c:pt>
                <c:pt idx="240">
                  <c:v>6.9915272540051254E-2</c:v>
                </c:pt>
                <c:pt idx="241">
                  <c:v>7.6997107640400839E-2</c:v>
                </c:pt>
                <c:pt idx="242">
                  <c:v>8.1954544786926251E-2</c:v>
                </c:pt>
                <c:pt idx="243">
                  <c:v>8.1301679565308038E-2</c:v>
                </c:pt>
                <c:pt idx="244">
                  <c:v>8.3744626532949576E-2</c:v>
                </c:pt>
                <c:pt idx="245">
                  <c:v>8.3009671586233874E-2</c:v>
                </c:pt>
                <c:pt idx="246">
                  <c:v>8.052598195918223E-2</c:v>
                </c:pt>
                <c:pt idx="247">
                  <c:v>7.9766797591539526E-2</c:v>
                </c:pt>
                <c:pt idx="248">
                  <c:v>8.2843337802323072E-2</c:v>
                </c:pt>
                <c:pt idx="249">
                  <c:v>8.4778521496719453E-2</c:v>
                </c:pt>
                <c:pt idx="250">
                  <c:v>8.2524032287074806E-2</c:v>
                </c:pt>
                <c:pt idx="251">
                  <c:v>8.1555910893733471E-2</c:v>
                </c:pt>
                <c:pt idx="252">
                  <c:v>8.2326728405008487E-2</c:v>
                </c:pt>
                <c:pt idx="253">
                  <c:v>8.7070411147509325E-2</c:v>
                </c:pt>
                <c:pt idx="254">
                  <c:v>8.5975006103791524E-2</c:v>
                </c:pt>
                <c:pt idx="255">
                  <c:v>9.395943353714345E-2</c:v>
                </c:pt>
                <c:pt idx="256">
                  <c:v>8.5158774371862991E-2</c:v>
                </c:pt>
                <c:pt idx="257">
                  <c:v>8.3433923997474027E-2</c:v>
                </c:pt>
                <c:pt idx="258">
                  <c:v>8.3380417850084806E-2</c:v>
                </c:pt>
                <c:pt idx="259">
                  <c:v>8.8018988516343419E-2</c:v>
                </c:pt>
                <c:pt idx="260">
                  <c:v>8.788988520359893E-2</c:v>
                </c:pt>
                <c:pt idx="261">
                  <c:v>7.6233287281230994E-2</c:v>
                </c:pt>
                <c:pt idx="262">
                  <c:v>6.5784720589089157E-2</c:v>
                </c:pt>
                <c:pt idx="263">
                  <c:v>5.6527133621506825E-2</c:v>
                </c:pt>
                <c:pt idx="264">
                  <c:v>5.8640657003544081E-2</c:v>
                </c:pt>
                <c:pt idx="265">
                  <c:v>6.1591247812737435E-2</c:v>
                </c:pt>
                <c:pt idx="266">
                  <c:v>5.7205795471985954E-2</c:v>
                </c:pt>
                <c:pt idx="267">
                  <c:v>5.7971891819588742E-2</c:v>
                </c:pt>
                <c:pt idx="268">
                  <c:v>4.9852450833602499E-2</c:v>
                </c:pt>
                <c:pt idx="269">
                  <c:v>5.7602799603286889E-2</c:v>
                </c:pt>
                <c:pt idx="270">
                  <c:v>5.2702679636479975E-2</c:v>
                </c:pt>
                <c:pt idx="271">
                  <c:v>5.740321322549214E-2</c:v>
                </c:pt>
                <c:pt idx="272">
                  <c:v>6.5611027640044825E-2</c:v>
                </c:pt>
                <c:pt idx="273">
                  <c:v>8.4637014383995221E-2</c:v>
                </c:pt>
                <c:pt idx="274">
                  <c:v>0.10733715110620548</c:v>
                </c:pt>
                <c:pt idx="275">
                  <c:v>0.13489198331440175</c:v>
                </c:pt>
                <c:pt idx="276">
                  <c:v>0.16097451226777157</c:v>
                </c:pt>
                <c:pt idx="277">
                  <c:v>0.17227500666403059</c:v>
                </c:pt>
                <c:pt idx="278">
                  <c:v>0.18251156031501914</c:v>
                </c:pt>
                <c:pt idx="279">
                  <c:v>0.19394159883038642</c:v>
                </c:pt>
                <c:pt idx="280">
                  <c:v>0.20426206741052477</c:v>
                </c:pt>
                <c:pt idx="281">
                  <c:v>0.21893599043810974</c:v>
                </c:pt>
                <c:pt idx="282">
                  <c:v>0.21143698412941025</c:v>
                </c:pt>
                <c:pt idx="283">
                  <c:v>0.21364526194915828</c:v>
                </c:pt>
                <c:pt idx="284">
                  <c:v>0.20920090418859705</c:v>
                </c:pt>
                <c:pt idx="285">
                  <c:v>0.19141654510882286</c:v>
                </c:pt>
                <c:pt idx="286">
                  <c:v>0.17067777557025685</c:v>
                </c:pt>
                <c:pt idx="287">
                  <c:v>0.14971275188535646</c:v>
                </c:pt>
                <c:pt idx="288">
                  <c:v>0.13009348812904664</c:v>
                </c:pt>
                <c:pt idx="289">
                  <c:v>0.11087870595340477</c:v>
                </c:pt>
                <c:pt idx="290">
                  <c:v>9.6998921950450928E-2</c:v>
                </c:pt>
                <c:pt idx="291">
                  <c:v>8.0241988533690134E-2</c:v>
                </c:pt>
                <c:pt idx="292">
                  <c:v>6.7383859732435963E-2</c:v>
                </c:pt>
                <c:pt idx="293">
                  <c:v>5.5314953569488082E-2</c:v>
                </c:pt>
                <c:pt idx="294">
                  <c:v>4.8384742030524085E-2</c:v>
                </c:pt>
                <c:pt idx="295">
                  <c:v>4.5202509350701602E-2</c:v>
                </c:pt>
                <c:pt idx="296">
                  <c:v>4.2403115158826638E-2</c:v>
                </c:pt>
                <c:pt idx="297">
                  <c:v>3.8237152049568526E-2</c:v>
                </c:pt>
                <c:pt idx="298">
                  <c:v>3.2735826268914747E-2</c:v>
                </c:pt>
                <c:pt idx="299">
                  <c:v>2.9127012653507072E-2</c:v>
                </c:pt>
                <c:pt idx="300">
                  <c:v>2.7419198602138581E-2</c:v>
                </c:pt>
                <c:pt idx="301">
                  <c:v>2.8620944862201826E-2</c:v>
                </c:pt>
                <c:pt idx="302">
                  <c:v>2.3681778758187482E-2</c:v>
                </c:pt>
                <c:pt idx="303">
                  <c:v>2.2655519520729781E-2</c:v>
                </c:pt>
                <c:pt idx="304">
                  <c:v>1.8934797803733534E-2</c:v>
                </c:pt>
                <c:pt idx="305">
                  <c:v>1.8311450484232022E-2</c:v>
                </c:pt>
                <c:pt idx="306">
                  <c:v>1.8962745418203569E-2</c:v>
                </c:pt>
                <c:pt idx="307">
                  <c:v>1.6473519531659833E-2</c:v>
                </c:pt>
                <c:pt idx="308">
                  <c:v>1.4775984612561481E-2</c:v>
                </c:pt>
                <c:pt idx="309">
                  <c:v>1.5464327483862497E-2</c:v>
                </c:pt>
                <c:pt idx="310">
                  <c:v>1.5505409037467959E-2</c:v>
                </c:pt>
                <c:pt idx="311">
                  <c:v>2.1308738950034843E-2</c:v>
                </c:pt>
                <c:pt idx="312">
                  <c:v>2.6242334633633509E-2</c:v>
                </c:pt>
                <c:pt idx="313">
                  <c:v>3.009133999949885E-2</c:v>
                </c:pt>
                <c:pt idx="314">
                  <c:v>3.0824051416169701E-2</c:v>
                </c:pt>
                <c:pt idx="315">
                  <c:v>3.5404743671825445E-2</c:v>
                </c:pt>
                <c:pt idx="316">
                  <c:v>3.3182158170532501E-2</c:v>
                </c:pt>
                <c:pt idx="317">
                  <c:v>3.4199078448819205E-2</c:v>
                </c:pt>
                <c:pt idx="318">
                  <c:v>3.3096499897410203E-2</c:v>
                </c:pt>
                <c:pt idx="319">
                  <c:v>2.3378015947616411E-2</c:v>
                </c:pt>
                <c:pt idx="320">
                  <c:v>9.7176744750465827E-3</c:v>
                </c:pt>
                <c:pt idx="321">
                  <c:v>1.8097470511935568E-2</c:v>
                </c:pt>
                <c:pt idx="322">
                  <c:v>2.3091633209092324E-2</c:v>
                </c:pt>
                <c:pt idx="323">
                  <c:v>2.8442200169565585E-2</c:v>
                </c:pt>
                <c:pt idx="324">
                  <c:v>3.0124203927591416E-2</c:v>
                </c:pt>
                <c:pt idx="325">
                  <c:v>3.0464001687043826E-2</c:v>
                </c:pt>
                <c:pt idx="326">
                  <c:v>3.2007313434057327E-2</c:v>
                </c:pt>
                <c:pt idx="327">
                  <c:v>3.3142652175601479E-2</c:v>
                </c:pt>
                <c:pt idx="328">
                  <c:v>3.5956215077700665E-2</c:v>
                </c:pt>
                <c:pt idx="329">
                  <c:v>3.9554416841879596E-2</c:v>
                </c:pt>
                <c:pt idx="330">
                  <c:v>4.1698552493553351E-2</c:v>
                </c:pt>
                <c:pt idx="331">
                  <c:v>4.4857234526794777E-2</c:v>
                </c:pt>
                <c:pt idx="332">
                  <c:v>5.5631403618532825E-2</c:v>
                </c:pt>
                <c:pt idx="333">
                  <c:v>7.2466125112072483E-2</c:v>
                </c:pt>
                <c:pt idx="334">
                  <c:v>6.4861015991884735E-2</c:v>
                </c:pt>
                <c:pt idx="335">
                  <c:v>6.3510347805063275E-2</c:v>
                </c:pt>
                <c:pt idx="336">
                  <c:v>6.3298102663742001E-2</c:v>
                </c:pt>
                <c:pt idx="337">
                  <c:v>6.2371962617648428E-2</c:v>
                </c:pt>
                <c:pt idx="338">
                  <c:v>6.031841258097026E-2</c:v>
                </c:pt>
                <c:pt idx="339">
                  <c:v>5.8244510938286198E-2</c:v>
                </c:pt>
                <c:pt idx="340">
                  <c:v>5.6026185001105969E-2</c:v>
                </c:pt>
                <c:pt idx="341">
                  <c:v>5.0988018633910344E-2</c:v>
                </c:pt>
                <c:pt idx="342">
                  <c:v>5.233474048214997E-2</c:v>
                </c:pt>
                <c:pt idx="343">
                  <c:v>5.1504902837219889E-2</c:v>
                </c:pt>
                <c:pt idx="344">
                  <c:v>4.9959569840778352E-2</c:v>
                </c:pt>
                <c:pt idx="345">
                  <c:v>5.081603991960143E-2</c:v>
                </c:pt>
                <c:pt idx="346">
                  <c:v>5.1892934435742638E-2</c:v>
                </c:pt>
                <c:pt idx="347">
                  <c:v>5.3549009374513679E-2</c:v>
                </c:pt>
                <c:pt idx="348">
                  <c:v>5.648997374047323E-2</c:v>
                </c:pt>
                <c:pt idx="349">
                  <c:v>5.6799664061506903E-2</c:v>
                </c:pt>
                <c:pt idx="350">
                  <c:v>5.402821570158136E-2</c:v>
                </c:pt>
                <c:pt idx="351">
                  <c:v>5.9835111621399158E-2</c:v>
                </c:pt>
                <c:pt idx="352">
                  <c:v>6.5167337619367216E-2</c:v>
                </c:pt>
                <c:pt idx="353">
                  <c:v>6.8399462821190429E-2</c:v>
                </c:pt>
                <c:pt idx="354">
                  <c:v>6.4749553520666497E-2</c:v>
                </c:pt>
                <c:pt idx="355">
                  <c:v>7.1176288578195704E-2</c:v>
                </c:pt>
                <c:pt idx="356">
                  <c:v>5.8883510690668432E-2</c:v>
                </c:pt>
                <c:pt idx="357">
                  <c:v>5.9335220002192129E-2</c:v>
                </c:pt>
                <c:pt idx="358">
                  <c:v>5.8566664081118242E-2</c:v>
                </c:pt>
                <c:pt idx="359">
                  <c:v>5.3696380268149081E-2</c:v>
                </c:pt>
                <c:pt idx="360">
                  <c:v>5.2374410774754208E-2</c:v>
                </c:pt>
                <c:pt idx="361">
                  <c:v>5.0869151390946159E-2</c:v>
                </c:pt>
                <c:pt idx="362">
                  <c:v>4.7654884175302968E-2</c:v>
                </c:pt>
                <c:pt idx="363">
                  <c:v>5.0222142526359155E-2</c:v>
                </c:pt>
                <c:pt idx="364">
                  <c:v>4.5507728222296727E-2</c:v>
                </c:pt>
                <c:pt idx="365">
                  <c:v>4.3745219402761278E-2</c:v>
                </c:pt>
                <c:pt idx="366">
                  <c:v>4.9194611783837987E-2</c:v>
                </c:pt>
                <c:pt idx="367">
                  <c:v>5.6859514489579689E-2</c:v>
                </c:pt>
                <c:pt idx="368">
                  <c:v>5.5056000718202477E-2</c:v>
                </c:pt>
                <c:pt idx="369">
                  <c:v>7.6122064961106004E-2</c:v>
                </c:pt>
                <c:pt idx="370">
                  <c:v>8.1565847570153074E-2</c:v>
                </c:pt>
                <c:pt idx="371">
                  <c:v>8.6166763191582563E-2</c:v>
                </c:pt>
                <c:pt idx="372">
                  <c:v>0.10015984906145634</c:v>
                </c:pt>
                <c:pt idx="373">
                  <c:v>0.11267389360765677</c:v>
                </c:pt>
                <c:pt idx="374">
                  <c:v>0.12317657052996928</c:v>
                </c:pt>
                <c:pt idx="375">
                  <c:v>0.13694783544538722</c:v>
                </c:pt>
                <c:pt idx="376">
                  <c:v>0.14592447975889833</c:v>
                </c:pt>
                <c:pt idx="377">
                  <c:v>0.15303540797928758</c:v>
                </c:pt>
                <c:pt idx="378">
                  <c:v>0.15800838227750294</c:v>
                </c:pt>
                <c:pt idx="379">
                  <c:v>0.15560124314080265</c:v>
                </c:pt>
                <c:pt idx="380">
                  <c:v>0.1484580935940458</c:v>
                </c:pt>
                <c:pt idx="381">
                  <c:v>0.14776972177382672</c:v>
                </c:pt>
                <c:pt idx="382">
                  <c:v>0.14427579868326088</c:v>
                </c:pt>
                <c:pt idx="383">
                  <c:v>0.14355198432012578</c:v>
                </c:pt>
                <c:pt idx="384">
                  <c:v>0.14307286213288697</c:v>
                </c:pt>
                <c:pt idx="385">
                  <c:v>0.13596639599377899</c:v>
                </c:pt>
                <c:pt idx="386">
                  <c:v>0.12403927074629884</c:v>
                </c:pt>
                <c:pt idx="387">
                  <c:v>0.11519455822406728</c:v>
                </c:pt>
                <c:pt idx="388">
                  <c:v>0.10960772044217412</c:v>
                </c:pt>
                <c:pt idx="389">
                  <c:v>0.10177669352635715</c:v>
                </c:pt>
                <c:pt idx="390">
                  <c:v>9.6845863163307899E-2</c:v>
                </c:pt>
                <c:pt idx="391">
                  <c:v>9.4644868491383219E-2</c:v>
                </c:pt>
                <c:pt idx="392">
                  <c:v>9.6708442679543496E-2</c:v>
                </c:pt>
                <c:pt idx="393">
                  <c:v>0.10202631213051251</c:v>
                </c:pt>
                <c:pt idx="394">
                  <c:v>0.11185693310393191</c:v>
                </c:pt>
                <c:pt idx="395">
                  <c:v>0.10034633874366686</c:v>
                </c:pt>
                <c:pt idx="396">
                  <c:v>0.10648983492636471</c:v>
                </c:pt>
                <c:pt idx="397">
                  <c:v>0.10784769743426854</c:v>
                </c:pt>
                <c:pt idx="398">
                  <c:v>0.11238843373860487</c:v>
                </c:pt>
                <c:pt idx="399">
                  <c:v>0.11650557516244199</c:v>
                </c:pt>
                <c:pt idx="400">
                  <c:v>0.12327802603606931</c:v>
                </c:pt>
                <c:pt idx="401">
                  <c:v>0.12956448550583449</c:v>
                </c:pt>
                <c:pt idx="402">
                  <c:v>0.13184352586609926</c:v>
                </c:pt>
                <c:pt idx="403">
                  <c:v>0.13953355202797793</c:v>
                </c:pt>
                <c:pt idx="404">
                  <c:v>0.14970225238136423</c:v>
                </c:pt>
                <c:pt idx="405">
                  <c:v>0.16555046153421302</c:v>
                </c:pt>
                <c:pt idx="406">
                  <c:v>0.17516614652348544</c:v>
                </c:pt>
                <c:pt idx="407">
                  <c:v>0.18141586997739076</c:v>
                </c:pt>
                <c:pt idx="408">
                  <c:v>0.17921392552987811</c:v>
                </c:pt>
                <c:pt idx="409">
                  <c:v>0.18307662427109891</c:v>
                </c:pt>
                <c:pt idx="410">
                  <c:v>0.1934568912852708</c:v>
                </c:pt>
                <c:pt idx="411">
                  <c:v>0.18327605323502977</c:v>
                </c:pt>
                <c:pt idx="412">
                  <c:v>0.17704338128173122</c:v>
                </c:pt>
                <c:pt idx="413">
                  <c:v>0.1967593891430853</c:v>
                </c:pt>
                <c:pt idx="414">
                  <c:v>0.1980937214414078</c:v>
                </c:pt>
                <c:pt idx="415">
                  <c:v>0.20718980391830699</c:v>
                </c:pt>
                <c:pt idx="416">
                  <c:v>0.20932481423371349</c:v>
                </c:pt>
                <c:pt idx="417">
                  <c:v>0.21291171365406725</c:v>
                </c:pt>
                <c:pt idx="418">
                  <c:v>0.20877168709885202</c:v>
                </c:pt>
                <c:pt idx="419">
                  <c:v>0.20216802740659995</c:v>
                </c:pt>
                <c:pt idx="420">
                  <c:v>0.20741647472059505</c:v>
                </c:pt>
                <c:pt idx="421">
                  <c:v>0.21471084207126565</c:v>
                </c:pt>
                <c:pt idx="422">
                  <c:v>0.21962631454016551</c:v>
                </c:pt>
                <c:pt idx="423">
                  <c:v>0.21467369477890008</c:v>
                </c:pt>
                <c:pt idx="424">
                  <c:v>0.23742426737914041</c:v>
                </c:pt>
                <c:pt idx="425">
                  <c:v>0.24507225038390837</c:v>
                </c:pt>
                <c:pt idx="426">
                  <c:v>0.22482422633769644</c:v>
                </c:pt>
                <c:pt idx="427">
                  <c:v>0.21591103745499909</c:v>
                </c:pt>
                <c:pt idx="428">
                  <c:v>0.20627095133891549</c:v>
                </c:pt>
                <c:pt idx="429">
                  <c:v>0.20033973549006281</c:v>
                </c:pt>
                <c:pt idx="430">
                  <c:v>0.1880849555660575</c:v>
                </c:pt>
                <c:pt idx="431">
                  <c:v>0.17251587546730002</c:v>
                </c:pt>
                <c:pt idx="432">
                  <c:v>0.17372877495026082</c:v>
                </c:pt>
                <c:pt idx="433">
                  <c:v>0.16566100797471536</c:v>
                </c:pt>
                <c:pt idx="434">
                  <c:v>0.16032957957148986</c:v>
                </c:pt>
                <c:pt idx="435">
                  <c:v>0.1546980944618298</c:v>
                </c:pt>
                <c:pt idx="436">
                  <c:v>0.15013270121965233</c:v>
                </c:pt>
                <c:pt idx="437">
                  <c:v>0.13362575607056129</c:v>
                </c:pt>
                <c:pt idx="438">
                  <c:v>0.12624967795210582</c:v>
                </c:pt>
                <c:pt idx="439">
                  <c:v>0.12367823072110194</c:v>
                </c:pt>
                <c:pt idx="440">
                  <c:v>0.13078634019136004</c:v>
                </c:pt>
                <c:pt idx="441">
                  <c:v>0.12172092979055005</c:v>
                </c:pt>
                <c:pt idx="442">
                  <c:v>0.11549368467156741</c:v>
                </c:pt>
                <c:pt idx="443">
                  <c:v>0.10845432928595787</c:v>
                </c:pt>
                <c:pt idx="444">
                  <c:v>0.11320213050742631</c:v>
                </c:pt>
                <c:pt idx="445">
                  <c:v>0.10337002619519599</c:v>
                </c:pt>
                <c:pt idx="446">
                  <c:v>9.8947541798097616E-2</c:v>
                </c:pt>
                <c:pt idx="447">
                  <c:v>9.1402113644418623E-2</c:v>
                </c:pt>
                <c:pt idx="448">
                  <c:v>8.7625216814350038E-2</c:v>
                </c:pt>
                <c:pt idx="449">
                  <c:v>8.5636039005146464E-2</c:v>
                </c:pt>
                <c:pt idx="450">
                  <c:v>8.037051661587262E-2</c:v>
                </c:pt>
                <c:pt idx="451">
                  <c:v>7.9922151131433056E-2</c:v>
                </c:pt>
                <c:pt idx="452">
                  <c:v>8.1137397982933179E-2</c:v>
                </c:pt>
                <c:pt idx="453">
                  <c:v>8.2469533132453504E-2</c:v>
                </c:pt>
                <c:pt idx="454">
                  <c:v>8.1730685733093458E-2</c:v>
                </c:pt>
                <c:pt idx="455">
                  <c:v>8.5833539558518218E-2</c:v>
                </c:pt>
                <c:pt idx="456">
                  <c:v>9.2132420652490485E-2</c:v>
                </c:pt>
                <c:pt idx="457">
                  <c:v>0.1053569696080163</c:v>
                </c:pt>
                <c:pt idx="458">
                  <c:v>0.11807255383870295</c:v>
                </c:pt>
                <c:pt idx="459">
                  <c:v>0.11902011002042295</c:v>
                </c:pt>
                <c:pt idx="460">
                  <c:v>0.11537030469690188</c:v>
                </c:pt>
                <c:pt idx="461">
                  <c:v>0.11590682409818535</c:v>
                </c:pt>
                <c:pt idx="462">
                  <c:v>0.12842186434143013</c:v>
                </c:pt>
                <c:pt idx="463">
                  <c:v>0.125580591396525</c:v>
                </c:pt>
                <c:pt idx="464">
                  <c:v>0.12808916647023288</c:v>
                </c:pt>
                <c:pt idx="465">
                  <c:v>0.12818660241915922</c:v>
                </c:pt>
                <c:pt idx="466">
                  <c:v>0.13054993581353891</c:v>
                </c:pt>
                <c:pt idx="467">
                  <c:v>0.14061510616277026</c:v>
                </c:pt>
                <c:pt idx="468">
                  <c:v>0.1340834362437936</c:v>
                </c:pt>
                <c:pt idx="469">
                  <c:v>0.12946609729582248</c:v>
                </c:pt>
                <c:pt idx="470">
                  <c:v>0.12413339109788278</c:v>
                </c:pt>
                <c:pt idx="471">
                  <c:v>0.11665490724945743</c:v>
                </c:pt>
                <c:pt idx="472">
                  <c:v>0.11154481165486807</c:v>
                </c:pt>
                <c:pt idx="473">
                  <c:v>0.11257181428642168</c:v>
                </c:pt>
                <c:pt idx="474">
                  <c:v>0.10936208137711742</c:v>
                </c:pt>
                <c:pt idx="475">
                  <c:v>0.10025667604343726</c:v>
                </c:pt>
                <c:pt idx="476">
                  <c:v>9.8279067731479458E-2</c:v>
                </c:pt>
                <c:pt idx="477">
                  <c:v>8.9656697818194242E-2</c:v>
                </c:pt>
                <c:pt idx="478">
                  <c:v>8.4510542812014353E-2</c:v>
                </c:pt>
                <c:pt idx="479">
                  <c:v>8.6806516568018438E-2</c:v>
                </c:pt>
                <c:pt idx="480">
                  <c:v>7.3246387101159799E-2</c:v>
                </c:pt>
                <c:pt idx="481">
                  <c:v>9.5169285783965135E-2</c:v>
                </c:pt>
                <c:pt idx="482">
                  <c:v>6.9205190005404552E-2</c:v>
                </c:pt>
                <c:pt idx="483">
                  <c:v>6.423831822789558E-2</c:v>
                </c:pt>
                <c:pt idx="484">
                  <c:v>6.3098280258767667E-2</c:v>
                </c:pt>
                <c:pt idx="485">
                  <c:v>6.6447036951949159E-2</c:v>
                </c:pt>
                <c:pt idx="486">
                  <c:v>6.6316409439543825E-2</c:v>
                </c:pt>
                <c:pt idx="487">
                  <c:v>6.8472560080007655E-2</c:v>
                </c:pt>
                <c:pt idx="488">
                  <c:v>7.6223368207005038E-2</c:v>
                </c:pt>
                <c:pt idx="489">
                  <c:v>7.6383033426581509E-2</c:v>
                </c:pt>
                <c:pt idx="490">
                  <c:v>7.6770463910805553E-2</c:v>
                </c:pt>
                <c:pt idx="491">
                  <c:v>7.950614695796708E-2</c:v>
                </c:pt>
                <c:pt idx="492">
                  <c:v>7.6880146488156803E-2</c:v>
                </c:pt>
                <c:pt idx="493">
                  <c:v>8.2513490421153204E-2</c:v>
                </c:pt>
                <c:pt idx="494">
                  <c:v>8.1879532194297305E-2</c:v>
                </c:pt>
                <c:pt idx="495">
                  <c:v>8.0603887742744587E-2</c:v>
                </c:pt>
                <c:pt idx="496">
                  <c:v>8.1346576151639843E-2</c:v>
                </c:pt>
                <c:pt idx="497">
                  <c:v>8.5587184038229208E-2</c:v>
                </c:pt>
                <c:pt idx="498">
                  <c:v>8.1672030514333388E-2</c:v>
                </c:pt>
                <c:pt idx="499">
                  <c:v>8.1540534738951037E-2</c:v>
                </c:pt>
                <c:pt idx="500">
                  <c:v>8.0726574697219361E-2</c:v>
                </c:pt>
                <c:pt idx="501">
                  <c:v>8.1561242233909634E-2</c:v>
                </c:pt>
                <c:pt idx="502">
                  <c:v>8.0509806920932764E-2</c:v>
                </c:pt>
                <c:pt idx="503">
                  <c:v>9.2699722871287651E-2</c:v>
                </c:pt>
                <c:pt idx="504">
                  <c:v>8.608473105815366E-2</c:v>
                </c:pt>
                <c:pt idx="505">
                  <c:v>8.9531865119427415E-2</c:v>
                </c:pt>
                <c:pt idx="506">
                  <c:v>8.8714036098134399E-2</c:v>
                </c:pt>
                <c:pt idx="507">
                  <c:v>8.6724563338437186E-2</c:v>
                </c:pt>
                <c:pt idx="508">
                  <c:v>9.4442490482927743E-2</c:v>
                </c:pt>
                <c:pt idx="509">
                  <c:v>0.10215944026259945</c:v>
                </c:pt>
                <c:pt idx="510">
                  <c:v>0.11316566018306999</c:v>
                </c:pt>
                <c:pt idx="511">
                  <c:v>0.10756023508614851</c:v>
                </c:pt>
                <c:pt idx="512">
                  <c:v>0.10650943032147445</c:v>
                </c:pt>
                <c:pt idx="513">
                  <c:v>0.10480587751219313</c:v>
                </c:pt>
                <c:pt idx="514">
                  <c:v>0.11467513733966028</c:v>
                </c:pt>
                <c:pt idx="515">
                  <c:v>0.10699279033257951</c:v>
                </c:pt>
                <c:pt idx="516">
                  <c:v>0.12220107411204821</c:v>
                </c:pt>
                <c:pt idx="517">
                  <c:v>0.10015120914562668</c:v>
                </c:pt>
                <c:pt idx="518">
                  <c:v>9.684444662974534E-2</c:v>
                </c:pt>
                <c:pt idx="519">
                  <c:v>8.9062244691344217E-2</c:v>
                </c:pt>
                <c:pt idx="520">
                  <c:v>8.6827298722027199E-2</c:v>
                </c:pt>
                <c:pt idx="521">
                  <c:v>8.8801896984748357E-2</c:v>
                </c:pt>
                <c:pt idx="522">
                  <c:v>8.0473718977565487E-2</c:v>
                </c:pt>
                <c:pt idx="523">
                  <c:v>7.6996948075783181E-2</c:v>
                </c:pt>
                <c:pt idx="524">
                  <c:v>8.948714248218613E-2</c:v>
                </c:pt>
                <c:pt idx="525">
                  <c:v>9.4775000275349283E-2</c:v>
                </c:pt>
                <c:pt idx="526">
                  <c:v>9.6513420310575346E-2</c:v>
                </c:pt>
                <c:pt idx="527">
                  <c:v>8.9882916940208626E-2</c:v>
                </c:pt>
                <c:pt idx="528">
                  <c:v>9.6697936352951333E-2</c:v>
                </c:pt>
                <c:pt idx="529">
                  <c:v>7.7859876493215241E-2</c:v>
                </c:pt>
                <c:pt idx="530">
                  <c:v>0.10661825001476392</c:v>
                </c:pt>
                <c:pt idx="531">
                  <c:v>0.111019483805104</c:v>
                </c:pt>
                <c:pt idx="532">
                  <c:v>0.11630210884023133</c:v>
                </c:pt>
                <c:pt idx="533">
                  <c:v>0.11441778594039315</c:v>
                </c:pt>
                <c:pt idx="534">
                  <c:v>0.11173076923076923</c:v>
                </c:pt>
                <c:pt idx="535">
                  <c:v>0.1151190085755517</c:v>
                </c:pt>
                <c:pt idx="536">
                  <c:v>0.11164676026864725</c:v>
                </c:pt>
                <c:pt idx="537">
                  <c:v>0.10627539318713453</c:v>
                </c:pt>
                <c:pt idx="538">
                  <c:v>0.1074198935130229</c:v>
                </c:pt>
                <c:pt idx="539">
                  <c:v>0.10791811901207067</c:v>
                </c:pt>
                <c:pt idx="540">
                  <c:v>0.11423052538933327</c:v>
                </c:pt>
                <c:pt idx="541">
                  <c:v>0.11225410278154246</c:v>
                </c:pt>
                <c:pt idx="542">
                  <c:v>0.11233425560949181</c:v>
                </c:pt>
                <c:pt idx="543">
                  <c:v>0.10430465086871461</c:v>
                </c:pt>
                <c:pt idx="544">
                  <c:v>0.10100647268781901</c:v>
                </c:pt>
                <c:pt idx="545">
                  <c:v>0.10904221770489021</c:v>
                </c:pt>
                <c:pt idx="546">
                  <c:v>0.11569021107143071</c:v>
                </c:pt>
                <c:pt idx="547">
                  <c:v>0.11425158312780759</c:v>
                </c:pt>
                <c:pt idx="548">
                  <c:v>0.10767975465239693</c:v>
                </c:pt>
                <c:pt idx="549">
                  <c:v>0.11173196946240706</c:v>
                </c:pt>
                <c:pt idx="550">
                  <c:v>0.10843744128543673</c:v>
                </c:pt>
                <c:pt idx="551">
                  <c:v>0.10212692599365202</c:v>
                </c:pt>
                <c:pt idx="552">
                  <c:v>9.8292963679557199E-2</c:v>
                </c:pt>
                <c:pt idx="553">
                  <c:v>9.5593227379166035E-2</c:v>
                </c:pt>
                <c:pt idx="554">
                  <c:v>9.0732747009250006E-2</c:v>
                </c:pt>
                <c:pt idx="555">
                  <c:v>0.11677207833162194</c:v>
                </c:pt>
                <c:pt idx="556">
                  <c:v>9.9048047821682694E-2</c:v>
                </c:pt>
                <c:pt idx="557">
                  <c:v>9.5371213803852453E-2</c:v>
                </c:pt>
                <c:pt idx="558">
                  <c:v>9.2523125547313012E-2</c:v>
                </c:pt>
              </c:numCache>
            </c:numRef>
          </c:val>
          <c:smooth val="0"/>
          <c:extLst>
            <c:ext xmlns:c16="http://schemas.microsoft.com/office/drawing/2014/chart" uri="{C3380CC4-5D6E-409C-BE32-E72D297353CC}">
              <c16:uniqueId val="{00000000-98A3-4753-8ABF-CB2FFFCCC5C5}"/>
            </c:ext>
          </c:extLst>
        </c:ser>
        <c:ser>
          <c:idx val="1"/>
          <c:order val="1"/>
          <c:tx>
            <c:strRef>
              <c:f>Credit!$Z$1:$Z$14</c:f>
              <c:strCache>
                <c:ptCount val="14"/>
                <c:pt idx="0">
                  <c:v>13-WEEK GROWTH - Ticari</c:v>
                </c:pt>
              </c:strCache>
            </c:strRef>
          </c:tx>
          <c:spPr>
            <a:ln w="22225" cap="rnd">
              <a:solidFill>
                <a:schemeClr val="accent2"/>
              </a:solidFill>
            </a:ln>
            <a:effectLst>
              <a:glow rad="139700">
                <a:schemeClr val="accent2">
                  <a:satMod val="175000"/>
                  <a:alpha val="14000"/>
                </a:schemeClr>
              </a:glow>
            </a:effectLst>
          </c:spPr>
          <c:marker>
            <c:symbol val="none"/>
          </c:marker>
          <c:cat>
            <c:numRef>
              <c:f>Credit!$B$15:$B$576</c:f>
              <c:numCache>
                <c:formatCode>m/d/yyyy</c:formatCode>
                <c:ptCount val="562"/>
                <c:pt idx="0">
                  <c:v>42090</c:v>
                </c:pt>
                <c:pt idx="1">
                  <c:v>42097</c:v>
                </c:pt>
                <c:pt idx="2">
                  <c:v>42104</c:v>
                </c:pt>
                <c:pt idx="3">
                  <c:v>42111</c:v>
                </c:pt>
                <c:pt idx="4">
                  <c:v>42118</c:v>
                </c:pt>
                <c:pt idx="5">
                  <c:v>42124</c:v>
                </c:pt>
                <c:pt idx="6">
                  <c:v>42132</c:v>
                </c:pt>
                <c:pt idx="7">
                  <c:v>42139</c:v>
                </c:pt>
                <c:pt idx="8">
                  <c:v>42146</c:v>
                </c:pt>
                <c:pt idx="9">
                  <c:v>42153</c:v>
                </c:pt>
                <c:pt idx="10">
                  <c:v>42160</c:v>
                </c:pt>
                <c:pt idx="11">
                  <c:v>42167</c:v>
                </c:pt>
                <c:pt idx="12">
                  <c:v>42174</c:v>
                </c:pt>
                <c:pt idx="13">
                  <c:v>42181</c:v>
                </c:pt>
                <c:pt idx="14">
                  <c:v>42188</c:v>
                </c:pt>
                <c:pt idx="15">
                  <c:v>42195</c:v>
                </c:pt>
                <c:pt idx="16">
                  <c:v>42201</c:v>
                </c:pt>
                <c:pt idx="17">
                  <c:v>42209</c:v>
                </c:pt>
                <c:pt idx="18">
                  <c:v>42216</c:v>
                </c:pt>
                <c:pt idx="19">
                  <c:v>42223</c:v>
                </c:pt>
                <c:pt idx="20">
                  <c:v>42230</c:v>
                </c:pt>
                <c:pt idx="21">
                  <c:v>42237</c:v>
                </c:pt>
                <c:pt idx="22">
                  <c:v>42244</c:v>
                </c:pt>
                <c:pt idx="23">
                  <c:v>42251</c:v>
                </c:pt>
                <c:pt idx="24">
                  <c:v>42258</c:v>
                </c:pt>
                <c:pt idx="25">
                  <c:v>42265</c:v>
                </c:pt>
                <c:pt idx="26">
                  <c:v>42270</c:v>
                </c:pt>
                <c:pt idx="27">
                  <c:v>42279</c:v>
                </c:pt>
                <c:pt idx="28">
                  <c:v>42286</c:v>
                </c:pt>
                <c:pt idx="29">
                  <c:v>42293</c:v>
                </c:pt>
                <c:pt idx="30">
                  <c:v>42300</c:v>
                </c:pt>
                <c:pt idx="31">
                  <c:v>42307</c:v>
                </c:pt>
                <c:pt idx="32">
                  <c:v>42314</c:v>
                </c:pt>
                <c:pt idx="33">
                  <c:v>42321</c:v>
                </c:pt>
                <c:pt idx="34">
                  <c:v>42328</c:v>
                </c:pt>
                <c:pt idx="35">
                  <c:v>42335</c:v>
                </c:pt>
                <c:pt idx="36">
                  <c:v>42342</c:v>
                </c:pt>
                <c:pt idx="37">
                  <c:v>42349</c:v>
                </c:pt>
                <c:pt idx="38">
                  <c:v>42356</c:v>
                </c:pt>
                <c:pt idx="39">
                  <c:v>42363</c:v>
                </c:pt>
                <c:pt idx="40">
                  <c:v>42369</c:v>
                </c:pt>
                <c:pt idx="41">
                  <c:v>42377</c:v>
                </c:pt>
                <c:pt idx="42">
                  <c:v>42384</c:v>
                </c:pt>
                <c:pt idx="43">
                  <c:v>42391</c:v>
                </c:pt>
                <c:pt idx="44">
                  <c:v>42398</c:v>
                </c:pt>
                <c:pt idx="45">
                  <c:v>42405</c:v>
                </c:pt>
                <c:pt idx="46">
                  <c:v>42412</c:v>
                </c:pt>
                <c:pt idx="47">
                  <c:v>42419</c:v>
                </c:pt>
                <c:pt idx="48">
                  <c:v>42426</c:v>
                </c:pt>
                <c:pt idx="49">
                  <c:v>42433</c:v>
                </c:pt>
                <c:pt idx="50">
                  <c:v>42440</c:v>
                </c:pt>
                <c:pt idx="51">
                  <c:v>42447</c:v>
                </c:pt>
                <c:pt idx="52">
                  <c:v>42454</c:v>
                </c:pt>
                <c:pt idx="53">
                  <c:v>42461</c:v>
                </c:pt>
                <c:pt idx="54">
                  <c:v>42468</c:v>
                </c:pt>
                <c:pt idx="55">
                  <c:v>42475</c:v>
                </c:pt>
                <c:pt idx="56">
                  <c:v>42482</c:v>
                </c:pt>
                <c:pt idx="57">
                  <c:v>42489</c:v>
                </c:pt>
                <c:pt idx="58">
                  <c:v>42496</c:v>
                </c:pt>
                <c:pt idx="59">
                  <c:v>42503</c:v>
                </c:pt>
                <c:pt idx="60">
                  <c:v>42510</c:v>
                </c:pt>
                <c:pt idx="61">
                  <c:v>42517</c:v>
                </c:pt>
                <c:pt idx="62">
                  <c:v>42524</c:v>
                </c:pt>
                <c:pt idx="63">
                  <c:v>42531</c:v>
                </c:pt>
                <c:pt idx="64">
                  <c:v>42538</c:v>
                </c:pt>
                <c:pt idx="65">
                  <c:v>42545</c:v>
                </c:pt>
                <c:pt idx="66">
                  <c:v>42552</c:v>
                </c:pt>
                <c:pt idx="67">
                  <c:v>42559</c:v>
                </c:pt>
                <c:pt idx="68">
                  <c:v>42566</c:v>
                </c:pt>
                <c:pt idx="69">
                  <c:v>42573</c:v>
                </c:pt>
                <c:pt idx="70">
                  <c:v>42580</c:v>
                </c:pt>
                <c:pt idx="71">
                  <c:v>42587</c:v>
                </c:pt>
                <c:pt idx="72">
                  <c:v>42594</c:v>
                </c:pt>
                <c:pt idx="73">
                  <c:v>42601</c:v>
                </c:pt>
                <c:pt idx="74">
                  <c:v>42608</c:v>
                </c:pt>
                <c:pt idx="75">
                  <c:v>42615</c:v>
                </c:pt>
                <c:pt idx="76">
                  <c:v>42622</c:v>
                </c:pt>
                <c:pt idx="77">
                  <c:v>42629</c:v>
                </c:pt>
                <c:pt idx="78">
                  <c:v>42636</c:v>
                </c:pt>
                <c:pt idx="79">
                  <c:v>42643</c:v>
                </c:pt>
                <c:pt idx="80">
                  <c:v>42650</c:v>
                </c:pt>
                <c:pt idx="81">
                  <c:v>42657</c:v>
                </c:pt>
                <c:pt idx="82">
                  <c:v>42664</c:v>
                </c:pt>
                <c:pt idx="83">
                  <c:v>42671</c:v>
                </c:pt>
                <c:pt idx="84">
                  <c:v>42678</c:v>
                </c:pt>
                <c:pt idx="85">
                  <c:v>42685</c:v>
                </c:pt>
                <c:pt idx="86">
                  <c:v>42692</c:v>
                </c:pt>
                <c:pt idx="87">
                  <c:v>42699</c:v>
                </c:pt>
                <c:pt idx="88">
                  <c:v>42706</c:v>
                </c:pt>
                <c:pt idx="89">
                  <c:v>42713</c:v>
                </c:pt>
                <c:pt idx="90">
                  <c:v>42720</c:v>
                </c:pt>
                <c:pt idx="91">
                  <c:v>42727</c:v>
                </c:pt>
                <c:pt idx="92">
                  <c:v>42734</c:v>
                </c:pt>
                <c:pt idx="93">
                  <c:v>42741</c:v>
                </c:pt>
                <c:pt idx="94">
                  <c:v>42748</c:v>
                </c:pt>
                <c:pt idx="95">
                  <c:v>42755</c:v>
                </c:pt>
                <c:pt idx="96">
                  <c:v>42762</c:v>
                </c:pt>
                <c:pt idx="97">
                  <c:v>42769</c:v>
                </c:pt>
                <c:pt idx="98">
                  <c:v>42776</c:v>
                </c:pt>
                <c:pt idx="99">
                  <c:v>42783</c:v>
                </c:pt>
                <c:pt idx="100">
                  <c:v>42790</c:v>
                </c:pt>
                <c:pt idx="101">
                  <c:v>42797</c:v>
                </c:pt>
                <c:pt idx="102">
                  <c:v>42804</c:v>
                </c:pt>
                <c:pt idx="103">
                  <c:v>42811</c:v>
                </c:pt>
                <c:pt idx="104">
                  <c:v>42818</c:v>
                </c:pt>
                <c:pt idx="105">
                  <c:v>42825</c:v>
                </c:pt>
                <c:pt idx="106">
                  <c:v>42832</c:v>
                </c:pt>
                <c:pt idx="107">
                  <c:v>42839</c:v>
                </c:pt>
                <c:pt idx="108">
                  <c:v>42846</c:v>
                </c:pt>
                <c:pt idx="109">
                  <c:v>42853</c:v>
                </c:pt>
                <c:pt idx="110">
                  <c:v>42860</c:v>
                </c:pt>
                <c:pt idx="111">
                  <c:v>42867</c:v>
                </c:pt>
                <c:pt idx="112">
                  <c:v>42873</c:v>
                </c:pt>
                <c:pt idx="113">
                  <c:v>42881</c:v>
                </c:pt>
                <c:pt idx="114">
                  <c:v>42888</c:v>
                </c:pt>
                <c:pt idx="115">
                  <c:v>42895</c:v>
                </c:pt>
                <c:pt idx="116">
                  <c:v>42902</c:v>
                </c:pt>
                <c:pt idx="117">
                  <c:v>42909</c:v>
                </c:pt>
                <c:pt idx="118">
                  <c:v>42916</c:v>
                </c:pt>
                <c:pt idx="119">
                  <c:v>42923</c:v>
                </c:pt>
                <c:pt idx="120">
                  <c:v>42930</c:v>
                </c:pt>
                <c:pt idx="121">
                  <c:v>42937</c:v>
                </c:pt>
                <c:pt idx="122">
                  <c:v>42944</c:v>
                </c:pt>
                <c:pt idx="123">
                  <c:v>42951</c:v>
                </c:pt>
                <c:pt idx="124">
                  <c:v>42958</c:v>
                </c:pt>
                <c:pt idx="125">
                  <c:v>42965</c:v>
                </c:pt>
                <c:pt idx="126">
                  <c:v>42972</c:v>
                </c:pt>
                <c:pt idx="127">
                  <c:v>42978</c:v>
                </c:pt>
                <c:pt idx="128">
                  <c:v>42986</c:v>
                </c:pt>
                <c:pt idx="129">
                  <c:v>42993</c:v>
                </c:pt>
                <c:pt idx="130">
                  <c:v>43000</c:v>
                </c:pt>
                <c:pt idx="131">
                  <c:v>43007</c:v>
                </c:pt>
                <c:pt idx="132">
                  <c:v>43014</c:v>
                </c:pt>
                <c:pt idx="133">
                  <c:v>43021</c:v>
                </c:pt>
                <c:pt idx="134">
                  <c:v>43028</c:v>
                </c:pt>
                <c:pt idx="135">
                  <c:v>43035</c:v>
                </c:pt>
                <c:pt idx="136">
                  <c:v>43042</c:v>
                </c:pt>
                <c:pt idx="137">
                  <c:v>43049</c:v>
                </c:pt>
                <c:pt idx="138">
                  <c:v>43056</c:v>
                </c:pt>
                <c:pt idx="139">
                  <c:v>43063</c:v>
                </c:pt>
                <c:pt idx="140">
                  <c:v>43070</c:v>
                </c:pt>
                <c:pt idx="141">
                  <c:v>43077</c:v>
                </c:pt>
                <c:pt idx="142">
                  <c:v>43084</c:v>
                </c:pt>
                <c:pt idx="143">
                  <c:v>43091</c:v>
                </c:pt>
                <c:pt idx="144">
                  <c:v>43098</c:v>
                </c:pt>
                <c:pt idx="145">
                  <c:v>43105</c:v>
                </c:pt>
                <c:pt idx="146">
                  <c:v>43112</c:v>
                </c:pt>
                <c:pt idx="147">
                  <c:v>43119</c:v>
                </c:pt>
                <c:pt idx="148">
                  <c:v>43126</c:v>
                </c:pt>
                <c:pt idx="149">
                  <c:v>43133</c:v>
                </c:pt>
                <c:pt idx="150">
                  <c:v>43140</c:v>
                </c:pt>
                <c:pt idx="151">
                  <c:v>43147</c:v>
                </c:pt>
                <c:pt idx="152">
                  <c:v>43154</c:v>
                </c:pt>
                <c:pt idx="153">
                  <c:v>43161</c:v>
                </c:pt>
                <c:pt idx="154">
                  <c:v>43168</c:v>
                </c:pt>
                <c:pt idx="155">
                  <c:v>43175</c:v>
                </c:pt>
                <c:pt idx="156">
                  <c:v>43182</c:v>
                </c:pt>
                <c:pt idx="157">
                  <c:v>43189</c:v>
                </c:pt>
                <c:pt idx="158">
                  <c:v>43196</c:v>
                </c:pt>
                <c:pt idx="159">
                  <c:v>43203</c:v>
                </c:pt>
                <c:pt idx="160">
                  <c:v>43210</c:v>
                </c:pt>
                <c:pt idx="161">
                  <c:v>43217</c:v>
                </c:pt>
                <c:pt idx="162">
                  <c:v>43224</c:v>
                </c:pt>
                <c:pt idx="163">
                  <c:v>43231</c:v>
                </c:pt>
                <c:pt idx="164">
                  <c:v>43238</c:v>
                </c:pt>
                <c:pt idx="165">
                  <c:v>43245</c:v>
                </c:pt>
                <c:pt idx="166">
                  <c:v>43252</c:v>
                </c:pt>
                <c:pt idx="167">
                  <c:v>43259</c:v>
                </c:pt>
                <c:pt idx="168">
                  <c:v>43265</c:v>
                </c:pt>
                <c:pt idx="169">
                  <c:v>43273</c:v>
                </c:pt>
                <c:pt idx="170">
                  <c:v>43280</c:v>
                </c:pt>
                <c:pt idx="171">
                  <c:v>43287</c:v>
                </c:pt>
                <c:pt idx="172">
                  <c:v>43294</c:v>
                </c:pt>
                <c:pt idx="173">
                  <c:v>43301</c:v>
                </c:pt>
                <c:pt idx="174">
                  <c:v>43308</c:v>
                </c:pt>
                <c:pt idx="175">
                  <c:v>43315</c:v>
                </c:pt>
                <c:pt idx="176">
                  <c:v>43322</c:v>
                </c:pt>
                <c:pt idx="177">
                  <c:v>43329</c:v>
                </c:pt>
                <c:pt idx="178">
                  <c:v>43332</c:v>
                </c:pt>
                <c:pt idx="179">
                  <c:v>43343</c:v>
                </c:pt>
                <c:pt idx="180">
                  <c:v>43350</c:v>
                </c:pt>
                <c:pt idx="181">
                  <c:v>43357</c:v>
                </c:pt>
                <c:pt idx="182">
                  <c:v>43364</c:v>
                </c:pt>
                <c:pt idx="183">
                  <c:v>43371</c:v>
                </c:pt>
                <c:pt idx="184">
                  <c:v>43378</c:v>
                </c:pt>
                <c:pt idx="185">
                  <c:v>43385</c:v>
                </c:pt>
                <c:pt idx="186">
                  <c:v>43392</c:v>
                </c:pt>
                <c:pt idx="187">
                  <c:v>43399</c:v>
                </c:pt>
                <c:pt idx="188">
                  <c:v>43406</c:v>
                </c:pt>
                <c:pt idx="189">
                  <c:v>43413</c:v>
                </c:pt>
                <c:pt idx="190">
                  <c:v>43420</c:v>
                </c:pt>
                <c:pt idx="191">
                  <c:v>43427</c:v>
                </c:pt>
                <c:pt idx="192">
                  <c:v>43434</c:v>
                </c:pt>
                <c:pt idx="193">
                  <c:v>43441</c:v>
                </c:pt>
                <c:pt idx="194">
                  <c:v>43448</c:v>
                </c:pt>
                <c:pt idx="195">
                  <c:v>43455</c:v>
                </c:pt>
                <c:pt idx="196">
                  <c:v>43462</c:v>
                </c:pt>
                <c:pt idx="197">
                  <c:v>43469</c:v>
                </c:pt>
                <c:pt idx="198">
                  <c:v>43476</c:v>
                </c:pt>
                <c:pt idx="199">
                  <c:v>43483</c:v>
                </c:pt>
                <c:pt idx="200">
                  <c:v>43490</c:v>
                </c:pt>
                <c:pt idx="201">
                  <c:v>43497</c:v>
                </c:pt>
                <c:pt idx="202">
                  <c:v>43504</c:v>
                </c:pt>
                <c:pt idx="203">
                  <c:v>43511</c:v>
                </c:pt>
                <c:pt idx="204">
                  <c:v>43518</c:v>
                </c:pt>
                <c:pt idx="205">
                  <c:v>43525</c:v>
                </c:pt>
                <c:pt idx="206">
                  <c:v>43532</c:v>
                </c:pt>
                <c:pt idx="207">
                  <c:v>43539</c:v>
                </c:pt>
                <c:pt idx="208">
                  <c:v>43546</c:v>
                </c:pt>
                <c:pt idx="209">
                  <c:v>43553</c:v>
                </c:pt>
                <c:pt idx="210">
                  <c:v>43560</c:v>
                </c:pt>
                <c:pt idx="211">
                  <c:v>43567</c:v>
                </c:pt>
                <c:pt idx="212">
                  <c:v>43574</c:v>
                </c:pt>
                <c:pt idx="213">
                  <c:v>43581</c:v>
                </c:pt>
                <c:pt idx="214">
                  <c:v>43588</c:v>
                </c:pt>
                <c:pt idx="215">
                  <c:v>43595</c:v>
                </c:pt>
                <c:pt idx="216">
                  <c:v>43602</c:v>
                </c:pt>
                <c:pt idx="217">
                  <c:v>43609</c:v>
                </c:pt>
                <c:pt idx="218">
                  <c:v>43616</c:v>
                </c:pt>
                <c:pt idx="219">
                  <c:v>43623</c:v>
                </c:pt>
                <c:pt idx="220">
                  <c:v>43630</c:v>
                </c:pt>
                <c:pt idx="221">
                  <c:v>43637</c:v>
                </c:pt>
                <c:pt idx="222">
                  <c:v>43644</c:v>
                </c:pt>
                <c:pt idx="223">
                  <c:v>43651</c:v>
                </c:pt>
                <c:pt idx="224">
                  <c:v>43658</c:v>
                </c:pt>
                <c:pt idx="225">
                  <c:v>43665</c:v>
                </c:pt>
                <c:pt idx="226">
                  <c:v>43672</c:v>
                </c:pt>
                <c:pt idx="227">
                  <c:v>43679</c:v>
                </c:pt>
                <c:pt idx="228">
                  <c:v>43686</c:v>
                </c:pt>
                <c:pt idx="229">
                  <c:v>43693</c:v>
                </c:pt>
                <c:pt idx="230">
                  <c:v>43700</c:v>
                </c:pt>
                <c:pt idx="231">
                  <c:v>43706</c:v>
                </c:pt>
                <c:pt idx="232">
                  <c:v>43714</c:v>
                </c:pt>
                <c:pt idx="233">
                  <c:v>43721</c:v>
                </c:pt>
                <c:pt idx="234">
                  <c:v>43728</c:v>
                </c:pt>
                <c:pt idx="235">
                  <c:v>43735</c:v>
                </c:pt>
                <c:pt idx="236">
                  <c:v>43742</c:v>
                </c:pt>
                <c:pt idx="237">
                  <c:v>43749</c:v>
                </c:pt>
                <c:pt idx="238">
                  <c:v>43756</c:v>
                </c:pt>
                <c:pt idx="239">
                  <c:v>43763</c:v>
                </c:pt>
                <c:pt idx="240">
                  <c:v>43770</c:v>
                </c:pt>
                <c:pt idx="241">
                  <c:v>43777</c:v>
                </c:pt>
                <c:pt idx="242">
                  <c:v>43784</c:v>
                </c:pt>
                <c:pt idx="243">
                  <c:v>43791</c:v>
                </c:pt>
                <c:pt idx="244">
                  <c:v>43798</c:v>
                </c:pt>
                <c:pt idx="245">
                  <c:v>43805</c:v>
                </c:pt>
                <c:pt idx="246">
                  <c:v>43812</c:v>
                </c:pt>
                <c:pt idx="247">
                  <c:v>43819</c:v>
                </c:pt>
                <c:pt idx="248">
                  <c:v>43826</c:v>
                </c:pt>
                <c:pt idx="249">
                  <c:v>43833</c:v>
                </c:pt>
                <c:pt idx="250">
                  <c:v>43840</c:v>
                </c:pt>
                <c:pt idx="251">
                  <c:v>43847</c:v>
                </c:pt>
                <c:pt idx="252">
                  <c:v>43854</c:v>
                </c:pt>
                <c:pt idx="253">
                  <c:v>43861</c:v>
                </c:pt>
                <c:pt idx="254">
                  <c:v>43868</c:v>
                </c:pt>
                <c:pt idx="255">
                  <c:v>43875</c:v>
                </c:pt>
                <c:pt idx="256">
                  <c:v>43882</c:v>
                </c:pt>
                <c:pt idx="257">
                  <c:v>43889</c:v>
                </c:pt>
                <c:pt idx="258">
                  <c:v>43896</c:v>
                </c:pt>
                <c:pt idx="259">
                  <c:v>43903</c:v>
                </c:pt>
                <c:pt idx="260">
                  <c:v>43910</c:v>
                </c:pt>
                <c:pt idx="261">
                  <c:v>43917</c:v>
                </c:pt>
                <c:pt idx="262">
                  <c:v>43924</c:v>
                </c:pt>
                <c:pt idx="263">
                  <c:v>43931</c:v>
                </c:pt>
                <c:pt idx="264">
                  <c:v>43938</c:v>
                </c:pt>
                <c:pt idx="265">
                  <c:v>43945</c:v>
                </c:pt>
                <c:pt idx="266">
                  <c:v>43951</c:v>
                </c:pt>
                <c:pt idx="267">
                  <c:v>43959</c:v>
                </c:pt>
                <c:pt idx="268">
                  <c:v>43966</c:v>
                </c:pt>
                <c:pt idx="269">
                  <c:v>43973</c:v>
                </c:pt>
                <c:pt idx="270">
                  <c:v>43980</c:v>
                </c:pt>
                <c:pt idx="271">
                  <c:v>43987</c:v>
                </c:pt>
                <c:pt idx="272">
                  <c:v>43994</c:v>
                </c:pt>
                <c:pt idx="273">
                  <c:v>44001</c:v>
                </c:pt>
                <c:pt idx="274">
                  <c:v>44008</c:v>
                </c:pt>
                <c:pt idx="275">
                  <c:v>44015</c:v>
                </c:pt>
                <c:pt idx="276">
                  <c:v>44022</c:v>
                </c:pt>
                <c:pt idx="277">
                  <c:v>44029</c:v>
                </c:pt>
                <c:pt idx="278">
                  <c:v>44036</c:v>
                </c:pt>
                <c:pt idx="279">
                  <c:v>44042</c:v>
                </c:pt>
                <c:pt idx="280">
                  <c:v>44050</c:v>
                </c:pt>
                <c:pt idx="281">
                  <c:v>44057</c:v>
                </c:pt>
                <c:pt idx="282">
                  <c:v>44064</c:v>
                </c:pt>
                <c:pt idx="283">
                  <c:v>44071</c:v>
                </c:pt>
                <c:pt idx="284">
                  <c:v>44078</c:v>
                </c:pt>
                <c:pt idx="285">
                  <c:v>44085</c:v>
                </c:pt>
                <c:pt idx="286">
                  <c:v>44092</c:v>
                </c:pt>
                <c:pt idx="287">
                  <c:v>44099</c:v>
                </c:pt>
                <c:pt idx="288">
                  <c:v>44106</c:v>
                </c:pt>
                <c:pt idx="289">
                  <c:v>44113</c:v>
                </c:pt>
                <c:pt idx="290">
                  <c:v>44120</c:v>
                </c:pt>
                <c:pt idx="291">
                  <c:v>44127</c:v>
                </c:pt>
                <c:pt idx="292">
                  <c:v>44134</c:v>
                </c:pt>
                <c:pt idx="293">
                  <c:v>44141</c:v>
                </c:pt>
                <c:pt idx="294">
                  <c:v>44148</c:v>
                </c:pt>
                <c:pt idx="295">
                  <c:v>44155</c:v>
                </c:pt>
                <c:pt idx="296">
                  <c:v>44162</c:v>
                </c:pt>
                <c:pt idx="297">
                  <c:v>44169</c:v>
                </c:pt>
                <c:pt idx="298">
                  <c:v>44176</c:v>
                </c:pt>
                <c:pt idx="299">
                  <c:v>44183</c:v>
                </c:pt>
                <c:pt idx="300">
                  <c:v>44190</c:v>
                </c:pt>
                <c:pt idx="301">
                  <c:v>44196</c:v>
                </c:pt>
                <c:pt idx="302">
                  <c:v>44204</c:v>
                </c:pt>
                <c:pt idx="303">
                  <c:v>44211</c:v>
                </c:pt>
                <c:pt idx="304">
                  <c:v>44218</c:v>
                </c:pt>
                <c:pt idx="305">
                  <c:v>44225</c:v>
                </c:pt>
                <c:pt idx="306">
                  <c:v>44232</c:v>
                </c:pt>
                <c:pt idx="307">
                  <c:v>44239</c:v>
                </c:pt>
                <c:pt idx="308">
                  <c:v>44246</c:v>
                </c:pt>
                <c:pt idx="309">
                  <c:v>44253</c:v>
                </c:pt>
                <c:pt idx="310">
                  <c:v>44260</c:v>
                </c:pt>
                <c:pt idx="311">
                  <c:v>44267</c:v>
                </c:pt>
                <c:pt idx="312">
                  <c:v>44274</c:v>
                </c:pt>
                <c:pt idx="313">
                  <c:v>44281</c:v>
                </c:pt>
                <c:pt idx="314">
                  <c:v>44288</c:v>
                </c:pt>
                <c:pt idx="315">
                  <c:v>44295</c:v>
                </c:pt>
                <c:pt idx="316">
                  <c:v>44302</c:v>
                </c:pt>
                <c:pt idx="317">
                  <c:v>44308</c:v>
                </c:pt>
                <c:pt idx="318">
                  <c:v>44316</c:v>
                </c:pt>
                <c:pt idx="319">
                  <c:v>44323</c:v>
                </c:pt>
                <c:pt idx="320">
                  <c:v>44328</c:v>
                </c:pt>
                <c:pt idx="321">
                  <c:v>44337</c:v>
                </c:pt>
                <c:pt idx="322">
                  <c:v>44344</c:v>
                </c:pt>
                <c:pt idx="323">
                  <c:v>44351</c:v>
                </c:pt>
                <c:pt idx="324">
                  <c:v>44358</c:v>
                </c:pt>
                <c:pt idx="325">
                  <c:v>44365</c:v>
                </c:pt>
                <c:pt idx="326">
                  <c:v>44372</c:v>
                </c:pt>
                <c:pt idx="327">
                  <c:v>44379</c:v>
                </c:pt>
                <c:pt idx="328">
                  <c:v>44386</c:v>
                </c:pt>
                <c:pt idx="329">
                  <c:v>44393</c:v>
                </c:pt>
                <c:pt idx="330">
                  <c:v>44396</c:v>
                </c:pt>
                <c:pt idx="331">
                  <c:v>44407</c:v>
                </c:pt>
                <c:pt idx="332">
                  <c:v>44414</c:v>
                </c:pt>
                <c:pt idx="333">
                  <c:v>44421</c:v>
                </c:pt>
                <c:pt idx="334">
                  <c:v>44428</c:v>
                </c:pt>
                <c:pt idx="335">
                  <c:v>44435</c:v>
                </c:pt>
                <c:pt idx="336">
                  <c:v>44442</c:v>
                </c:pt>
                <c:pt idx="337">
                  <c:v>44449</c:v>
                </c:pt>
                <c:pt idx="338">
                  <c:v>44456</c:v>
                </c:pt>
                <c:pt idx="339">
                  <c:v>44463</c:v>
                </c:pt>
                <c:pt idx="340">
                  <c:v>44470</c:v>
                </c:pt>
                <c:pt idx="341">
                  <c:v>44477</c:v>
                </c:pt>
                <c:pt idx="342">
                  <c:v>44484</c:v>
                </c:pt>
                <c:pt idx="343">
                  <c:v>44491</c:v>
                </c:pt>
                <c:pt idx="344">
                  <c:v>44497</c:v>
                </c:pt>
                <c:pt idx="345">
                  <c:v>44505</c:v>
                </c:pt>
                <c:pt idx="346">
                  <c:v>44512</c:v>
                </c:pt>
                <c:pt idx="347">
                  <c:v>44519</c:v>
                </c:pt>
                <c:pt idx="348">
                  <c:v>44526</c:v>
                </c:pt>
                <c:pt idx="349">
                  <c:v>44533</c:v>
                </c:pt>
                <c:pt idx="350">
                  <c:v>44540</c:v>
                </c:pt>
                <c:pt idx="351">
                  <c:v>44547</c:v>
                </c:pt>
                <c:pt idx="352">
                  <c:v>44554</c:v>
                </c:pt>
                <c:pt idx="353">
                  <c:v>44561</c:v>
                </c:pt>
                <c:pt idx="354">
                  <c:v>44568</c:v>
                </c:pt>
                <c:pt idx="355">
                  <c:v>44575</c:v>
                </c:pt>
                <c:pt idx="356">
                  <c:v>44582</c:v>
                </c:pt>
                <c:pt idx="357">
                  <c:v>44589</c:v>
                </c:pt>
                <c:pt idx="358">
                  <c:v>44596</c:v>
                </c:pt>
                <c:pt idx="359">
                  <c:v>44603</c:v>
                </c:pt>
                <c:pt idx="360">
                  <c:v>44610</c:v>
                </c:pt>
                <c:pt idx="361">
                  <c:v>44617</c:v>
                </c:pt>
                <c:pt idx="362">
                  <c:v>44624</c:v>
                </c:pt>
                <c:pt idx="363">
                  <c:v>44631</c:v>
                </c:pt>
                <c:pt idx="364">
                  <c:v>44638</c:v>
                </c:pt>
                <c:pt idx="365">
                  <c:v>44645</c:v>
                </c:pt>
                <c:pt idx="366">
                  <c:v>44652</c:v>
                </c:pt>
                <c:pt idx="367">
                  <c:v>44659</c:v>
                </c:pt>
                <c:pt idx="368">
                  <c:v>44666</c:v>
                </c:pt>
                <c:pt idx="369">
                  <c:v>44673</c:v>
                </c:pt>
                <c:pt idx="370">
                  <c:v>44680</c:v>
                </c:pt>
                <c:pt idx="371">
                  <c:v>44687</c:v>
                </c:pt>
                <c:pt idx="372">
                  <c:v>44694</c:v>
                </c:pt>
                <c:pt idx="373">
                  <c:v>44701</c:v>
                </c:pt>
                <c:pt idx="374">
                  <c:v>44708</c:v>
                </c:pt>
                <c:pt idx="375">
                  <c:v>44715</c:v>
                </c:pt>
                <c:pt idx="376">
                  <c:v>44722</c:v>
                </c:pt>
                <c:pt idx="377">
                  <c:v>44729</c:v>
                </c:pt>
                <c:pt idx="378">
                  <c:v>44736</c:v>
                </c:pt>
                <c:pt idx="379">
                  <c:v>44743</c:v>
                </c:pt>
                <c:pt idx="380">
                  <c:v>44750</c:v>
                </c:pt>
                <c:pt idx="381">
                  <c:v>44756</c:v>
                </c:pt>
                <c:pt idx="382">
                  <c:v>44764</c:v>
                </c:pt>
                <c:pt idx="383">
                  <c:v>44771</c:v>
                </c:pt>
                <c:pt idx="384">
                  <c:v>44778</c:v>
                </c:pt>
                <c:pt idx="385">
                  <c:v>44785</c:v>
                </c:pt>
                <c:pt idx="386">
                  <c:v>44792</c:v>
                </c:pt>
                <c:pt idx="387">
                  <c:v>44799</c:v>
                </c:pt>
                <c:pt idx="388">
                  <c:v>44806</c:v>
                </c:pt>
                <c:pt idx="389">
                  <c:v>44813</c:v>
                </c:pt>
                <c:pt idx="390">
                  <c:v>44820</c:v>
                </c:pt>
                <c:pt idx="391">
                  <c:v>44827</c:v>
                </c:pt>
                <c:pt idx="392">
                  <c:v>44834</c:v>
                </c:pt>
                <c:pt idx="393">
                  <c:v>44841</c:v>
                </c:pt>
                <c:pt idx="394">
                  <c:v>44848</c:v>
                </c:pt>
                <c:pt idx="395">
                  <c:v>44855</c:v>
                </c:pt>
                <c:pt idx="396">
                  <c:v>44862</c:v>
                </c:pt>
                <c:pt idx="397">
                  <c:v>44869</c:v>
                </c:pt>
                <c:pt idx="398">
                  <c:v>44876</c:v>
                </c:pt>
                <c:pt idx="399">
                  <c:v>44883</c:v>
                </c:pt>
                <c:pt idx="400">
                  <c:v>44890</c:v>
                </c:pt>
                <c:pt idx="401">
                  <c:v>44897</c:v>
                </c:pt>
                <c:pt idx="402">
                  <c:v>44904</c:v>
                </c:pt>
                <c:pt idx="403">
                  <c:v>44911</c:v>
                </c:pt>
                <c:pt idx="404">
                  <c:v>44918</c:v>
                </c:pt>
                <c:pt idx="405">
                  <c:v>44925</c:v>
                </c:pt>
                <c:pt idx="406">
                  <c:v>44932</c:v>
                </c:pt>
                <c:pt idx="407">
                  <c:v>44939</c:v>
                </c:pt>
                <c:pt idx="408">
                  <c:v>44946</c:v>
                </c:pt>
                <c:pt idx="409">
                  <c:v>44953</c:v>
                </c:pt>
                <c:pt idx="410">
                  <c:v>44960</c:v>
                </c:pt>
                <c:pt idx="411">
                  <c:v>44967</c:v>
                </c:pt>
                <c:pt idx="412">
                  <c:v>44974</c:v>
                </c:pt>
                <c:pt idx="413">
                  <c:v>44981</c:v>
                </c:pt>
                <c:pt idx="414">
                  <c:v>44988</c:v>
                </c:pt>
                <c:pt idx="415">
                  <c:v>44995</c:v>
                </c:pt>
                <c:pt idx="416">
                  <c:v>45002</c:v>
                </c:pt>
                <c:pt idx="417">
                  <c:v>45009</c:v>
                </c:pt>
                <c:pt idx="418">
                  <c:v>45016</c:v>
                </c:pt>
                <c:pt idx="419">
                  <c:v>45023</c:v>
                </c:pt>
                <c:pt idx="420">
                  <c:v>45030</c:v>
                </c:pt>
                <c:pt idx="421">
                  <c:v>45036</c:v>
                </c:pt>
                <c:pt idx="422">
                  <c:v>45044</c:v>
                </c:pt>
                <c:pt idx="423">
                  <c:v>45051</c:v>
                </c:pt>
                <c:pt idx="424">
                  <c:v>45058</c:v>
                </c:pt>
                <c:pt idx="425">
                  <c:v>45064</c:v>
                </c:pt>
                <c:pt idx="426">
                  <c:v>45072</c:v>
                </c:pt>
                <c:pt idx="427">
                  <c:v>45079</c:v>
                </c:pt>
                <c:pt idx="428">
                  <c:v>45086</c:v>
                </c:pt>
                <c:pt idx="429">
                  <c:v>45093</c:v>
                </c:pt>
                <c:pt idx="430">
                  <c:v>45099</c:v>
                </c:pt>
                <c:pt idx="431">
                  <c:v>45105</c:v>
                </c:pt>
                <c:pt idx="432">
                  <c:v>45114</c:v>
                </c:pt>
                <c:pt idx="433">
                  <c:v>45121</c:v>
                </c:pt>
                <c:pt idx="434">
                  <c:v>45128</c:v>
                </c:pt>
                <c:pt idx="435">
                  <c:v>45135</c:v>
                </c:pt>
                <c:pt idx="436">
                  <c:v>45142</c:v>
                </c:pt>
                <c:pt idx="437">
                  <c:v>45149</c:v>
                </c:pt>
                <c:pt idx="438">
                  <c:v>45156</c:v>
                </c:pt>
                <c:pt idx="439">
                  <c:v>45163</c:v>
                </c:pt>
                <c:pt idx="440">
                  <c:v>45170</c:v>
                </c:pt>
                <c:pt idx="441">
                  <c:v>45177</c:v>
                </c:pt>
                <c:pt idx="442">
                  <c:v>45184</c:v>
                </c:pt>
                <c:pt idx="443">
                  <c:v>45191</c:v>
                </c:pt>
                <c:pt idx="444">
                  <c:v>45198</c:v>
                </c:pt>
                <c:pt idx="445">
                  <c:v>45205</c:v>
                </c:pt>
                <c:pt idx="446">
                  <c:v>45212</c:v>
                </c:pt>
                <c:pt idx="447">
                  <c:v>45219</c:v>
                </c:pt>
                <c:pt idx="448">
                  <c:v>45226</c:v>
                </c:pt>
                <c:pt idx="449">
                  <c:v>45233</c:v>
                </c:pt>
                <c:pt idx="450">
                  <c:v>45240</c:v>
                </c:pt>
                <c:pt idx="451">
                  <c:v>45247</c:v>
                </c:pt>
                <c:pt idx="452">
                  <c:v>45254</c:v>
                </c:pt>
                <c:pt idx="453">
                  <c:v>45261</c:v>
                </c:pt>
                <c:pt idx="454">
                  <c:v>45268</c:v>
                </c:pt>
                <c:pt idx="455">
                  <c:v>45275</c:v>
                </c:pt>
                <c:pt idx="456">
                  <c:v>45282</c:v>
                </c:pt>
                <c:pt idx="457">
                  <c:v>45289</c:v>
                </c:pt>
                <c:pt idx="458">
                  <c:v>45296</c:v>
                </c:pt>
                <c:pt idx="459">
                  <c:v>45303</c:v>
                </c:pt>
                <c:pt idx="460">
                  <c:v>45310</c:v>
                </c:pt>
                <c:pt idx="461">
                  <c:v>45317</c:v>
                </c:pt>
                <c:pt idx="462">
                  <c:v>45324</c:v>
                </c:pt>
                <c:pt idx="463">
                  <c:v>45331</c:v>
                </c:pt>
                <c:pt idx="464">
                  <c:v>45338</c:v>
                </c:pt>
                <c:pt idx="465">
                  <c:v>45345</c:v>
                </c:pt>
                <c:pt idx="466">
                  <c:v>45352</c:v>
                </c:pt>
                <c:pt idx="467">
                  <c:v>45359</c:v>
                </c:pt>
                <c:pt idx="468">
                  <c:v>45366</c:v>
                </c:pt>
                <c:pt idx="469">
                  <c:v>45373</c:v>
                </c:pt>
                <c:pt idx="470">
                  <c:v>45380</c:v>
                </c:pt>
                <c:pt idx="471">
                  <c:v>45387</c:v>
                </c:pt>
                <c:pt idx="472">
                  <c:v>45391</c:v>
                </c:pt>
                <c:pt idx="473">
                  <c:v>45401</c:v>
                </c:pt>
                <c:pt idx="474">
                  <c:v>45408</c:v>
                </c:pt>
                <c:pt idx="475">
                  <c:v>45415</c:v>
                </c:pt>
                <c:pt idx="476">
                  <c:v>45422</c:v>
                </c:pt>
                <c:pt idx="477">
                  <c:v>45429</c:v>
                </c:pt>
                <c:pt idx="478">
                  <c:v>45436</c:v>
                </c:pt>
                <c:pt idx="479">
                  <c:v>45443</c:v>
                </c:pt>
                <c:pt idx="480">
                  <c:v>45450</c:v>
                </c:pt>
                <c:pt idx="481">
                  <c:v>45457</c:v>
                </c:pt>
                <c:pt idx="482">
                  <c:v>45464</c:v>
                </c:pt>
                <c:pt idx="483">
                  <c:v>45471</c:v>
                </c:pt>
                <c:pt idx="484">
                  <c:v>45478</c:v>
                </c:pt>
                <c:pt idx="485">
                  <c:v>45485</c:v>
                </c:pt>
                <c:pt idx="486">
                  <c:v>45492</c:v>
                </c:pt>
                <c:pt idx="487">
                  <c:v>45499</c:v>
                </c:pt>
                <c:pt idx="488">
                  <c:v>45506</c:v>
                </c:pt>
                <c:pt idx="489">
                  <c:v>45513</c:v>
                </c:pt>
                <c:pt idx="490">
                  <c:v>45520</c:v>
                </c:pt>
                <c:pt idx="491">
                  <c:v>45527</c:v>
                </c:pt>
                <c:pt idx="492">
                  <c:v>45534</c:v>
                </c:pt>
                <c:pt idx="493">
                  <c:v>45541</c:v>
                </c:pt>
                <c:pt idx="494">
                  <c:v>45548</c:v>
                </c:pt>
                <c:pt idx="495">
                  <c:v>45555</c:v>
                </c:pt>
                <c:pt idx="496">
                  <c:v>45562</c:v>
                </c:pt>
                <c:pt idx="497">
                  <c:v>45569</c:v>
                </c:pt>
                <c:pt idx="498">
                  <c:v>45576</c:v>
                </c:pt>
                <c:pt idx="499">
                  <c:v>45583</c:v>
                </c:pt>
                <c:pt idx="500">
                  <c:v>45590</c:v>
                </c:pt>
                <c:pt idx="501">
                  <c:v>45597</c:v>
                </c:pt>
                <c:pt idx="502">
                  <c:v>45604</c:v>
                </c:pt>
                <c:pt idx="503">
                  <c:v>45611</c:v>
                </c:pt>
                <c:pt idx="504">
                  <c:v>45618</c:v>
                </c:pt>
                <c:pt idx="505">
                  <c:v>45625</c:v>
                </c:pt>
                <c:pt idx="506">
                  <c:v>45632</c:v>
                </c:pt>
                <c:pt idx="507">
                  <c:v>45639</c:v>
                </c:pt>
                <c:pt idx="508">
                  <c:v>45646</c:v>
                </c:pt>
                <c:pt idx="509">
                  <c:v>45653</c:v>
                </c:pt>
                <c:pt idx="510">
                  <c:v>45660</c:v>
                </c:pt>
                <c:pt idx="511">
                  <c:v>45667</c:v>
                </c:pt>
                <c:pt idx="512">
                  <c:v>45674</c:v>
                </c:pt>
                <c:pt idx="513">
                  <c:v>45681</c:v>
                </c:pt>
                <c:pt idx="514">
                  <c:v>45688</c:v>
                </c:pt>
                <c:pt idx="515">
                  <c:v>45695</c:v>
                </c:pt>
                <c:pt idx="516">
                  <c:v>45702</c:v>
                </c:pt>
                <c:pt idx="517">
                  <c:v>45709</c:v>
                </c:pt>
                <c:pt idx="518">
                  <c:v>45716</c:v>
                </c:pt>
                <c:pt idx="519">
                  <c:v>45723</c:v>
                </c:pt>
                <c:pt idx="520">
                  <c:v>45730</c:v>
                </c:pt>
                <c:pt idx="521">
                  <c:v>45737</c:v>
                </c:pt>
                <c:pt idx="522">
                  <c:v>45744</c:v>
                </c:pt>
                <c:pt idx="523">
                  <c:v>45751</c:v>
                </c:pt>
                <c:pt idx="524">
                  <c:v>45758</c:v>
                </c:pt>
                <c:pt idx="525">
                  <c:v>45765</c:v>
                </c:pt>
                <c:pt idx="526">
                  <c:v>45772</c:v>
                </c:pt>
                <c:pt idx="527">
                  <c:v>45779</c:v>
                </c:pt>
                <c:pt idx="528">
                  <c:v>45786</c:v>
                </c:pt>
                <c:pt idx="529">
                  <c:v>45793</c:v>
                </c:pt>
                <c:pt idx="530">
                  <c:v>45800</c:v>
                </c:pt>
                <c:pt idx="531">
                  <c:v>45807</c:v>
                </c:pt>
                <c:pt idx="532">
                  <c:v>45814</c:v>
                </c:pt>
                <c:pt idx="533">
                  <c:v>45821</c:v>
                </c:pt>
                <c:pt idx="534">
                  <c:v>45828</c:v>
                </c:pt>
                <c:pt idx="535">
                  <c:v>45835</c:v>
                </c:pt>
                <c:pt idx="536">
                  <c:v>45842</c:v>
                </c:pt>
                <c:pt idx="537">
                  <c:v>45849</c:v>
                </c:pt>
                <c:pt idx="538">
                  <c:v>45856</c:v>
                </c:pt>
                <c:pt idx="539">
                  <c:v>45863</c:v>
                </c:pt>
                <c:pt idx="540">
                  <c:v>45870</c:v>
                </c:pt>
                <c:pt idx="541">
                  <c:v>45877</c:v>
                </c:pt>
                <c:pt idx="542">
                  <c:v>45884</c:v>
                </c:pt>
                <c:pt idx="543">
                  <c:v>45891</c:v>
                </c:pt>
                <c:pt idx="544">
                  <c:v>45898</c:v>
                </c:pt>
                <c:pt idx="545">
                  <c:v>45905</c:v>
                </c:pt>
                <c:pt idx="546">
                  <c:v>45912</c:v>
                </c:pt>
                <c:pt idx="547">
                  <c:v>45919</c:v>
                </c:pt>
                <c:pt idx="548">
                  <c:v>45926</c:v>
                </c:pt>
                <c:pt idx="549">
                  <c:v>45933</c:v>
                </c:pt>
                <c:pt idx="550">
                  <c:v>45940</c:v>
                </c:pt>
                <c:pt idx="551">
                  <c:v>45947</c:v>
                </c:pt>
                <c:pt idx="552">
                  <c:v>45954</c:v>
                </c:pt>
                <c:pt idx="553">
                  <c:v>45961</c:v>
                </c:pt>
                <c:pt idx="554">
                  <c:v>45968</c:v>
                </c:pt>
                <c:pt idx="555">
                  <c:v>45975</c:v>
                </c:pt>
                <c:pt idx="556">
                  <c:v>45982</c:v>
                </c:pt>
                <c:pt idx="557">
                  <c:v>45989</c:v>
                </c:pt>
                <c:pt idx="558">
                  <c:v>45996</c:v>
                </c:pt>
                <c:pt idx="559">
                  <c:v>46003</c:v>
                </c:pt>
                <c:pt idx="560">
                  <c:v>46010</c:v>
                </c:pt>
                <c:pt idx="561">
                  <c:v>46017</c:v>
                </c:pt>
              </c:numCache>
            </c:numRef>
          </c:cat>
          <c:val>
            <c:numRef>
              <c:f>Credit!$Z$15:$Z$571</c:f>
              <c:numCache>
                <c:formatCode>0.00%</c:formatCode>
                <c:ptCount val="557"/>
                <c:pt idx="0">
                  <c:v>5.4932540710541482E-2</c:v>
                </c:pt>
                <c:pt idx="1">
                  <c:v>7.0349762719778303E-2</c:v>
                </c:pt>
                <c:pt idx="2">
                  <c:v>8.3875945362234597E-2</c:v>
                </c:pt>
                <c:pt idx="3">
                  <c:v>7.0653370251777453E-2</c:v>
                </c:pt>
                <c:pt idx="4">
                  <c:v>7.7271167118030268E-2</c:v>
                </c:pt>
                <c:pt idx="5">
                  <c:v>7.9227218917652997E-2</c:v>
                </c:pt>
                <c:pt idx="6">
                  <c:v>7.5684233939548207E-2</c:v>
                </c:pt>
                <c:pt idx="7">
                  <c:v>7.6318935307420024E-2</c:v>
                </c:pt>
                <c:pt idx="8">
                  <c:v>7.0032925862982057E-2</c:v>
                </c:pt>
                <c:pt idx="9">
                  <c:v>6.7108493440270978E-2</c:v>
                </c:pt>
                <c:pt idx="10">
                  <c:v>7.2142768303032997E-2</c:v>
                </c:pt>
                <c:pt idx="11">
                  <c:v>7.1148582849388173E-2</c:v>
                </c:pt>
                <c:pt idx="12">
                  <c:v>6.9475989060206744E-2</c:v>
                </c:pt>
                <c:pt idx="13">
                  <c:v>7.2141009067163767E-2</c:v>
                </c:pt>
                <c:pt idx="14">
                  <c:v>6.6411474300897097E-2</c:v>
                </c:pt>
                <c:pt idx="15">
                  <c:v>5.9465758278620891E-2</c:v>
                </c:pt>
                <c:pt idx="16">
                  <c:v>5.5978650192005631E-2</c:v>
                </c:pt>
                <c:pt idx="17">
                  <c:v>5.6487152873452268E-2</c:v>
                </c:pt>
                <c:pt idx="18">
                  <c:v>6.8301227176255253E-2</c:v>
                </c:pt>
                <c:pt idx="19">
                  <c:v>5.0514540869940186E-2</c:v>
                </c:pt>
                <c:pt idx="20">
                  <c:v>4.0045136413958501E-2</c:v>
                </c:pt>
                <c:pt idx="21">
                  <c:v>4.9143583505128395E-2</c:v>
                </c:pt>
                <c:pt idx="22">
                  <c:v>4.3783242521901987E-2</c:v>
                </c:pt>
                <c:pt idx="23">
                  <c:v>3.4985008904127299E-2</c:v>
                </c:pt>
                <c:pt idx="24">
                  <c:v>3.6814252577286169E-2</c:v>
                </c:pt>
                <c:pt idx="25">
                  <c:v>3.7480657186414433E-2</c:v>
                </c:pt>
                <c:pt idx="26">
                  <c:v>1.6643242271659326E-2</c:v>
                </c:pt>
                <c:pt idx="27">
                  <c:v>2.3087804992645476E-2</c:v>
                </c:pt>
                <c:pt idx="28">
                  <c:v>2.1739312137755137E-2</c:v>
                </c:pt>
                <c:pt idx="29">
                  <c:v>3.0005115426281891E-2</c:v>
                </c:pt>
                <c:pt idx="30">
                  <c:v>2.6548739990654394E-2</c:v>
                </c:pt>
                <c:pt idx="31">
                  <c:v>9.1602968136253651E-3</c:v>
                </c:pt>
                <c:pt idx="32">
                  <c:v>2.2635186613918935E-2</c:v>
                </c:pt>
                <c:pt idx="33">
                  <c:v>2.6613548971595794E-2</c:v>
                </c:pt>
                <c:pt idx="34">
                  <c:v>2.4646462304173555E-2</c:v>
                </c:pt>
                <c:pt idx="35">
                  <c:v>3.2288207902471631E-2</c:v>
                </c:pt>
                <c:pt idx="36">
                  <c:v>2.5938160675439196E-2</c:v>
                </c:pt>
                <c:pt idx="37">
                  <c:v>2.4448566897314266E-2</c:v>
                </c:pt>
                <c:pt idx="38">
                  <c:v>2.445392766658025E-2</c:v>
                </c:pt>
                <c:pt idx="39">
                  <c:v>3.1925387518166821E-2</c:v>
                </c:pt>
                <c:pt idx="40">
                  <c:v>3.6166327423791063E-2</c:v>
                </c:pt>
                <c:pt idx="41">
                  <c:v>2.1471442660612225E-2</c:v>
                </c:pt>
                <c:pt idx="42">
                  <c:v>3.0137189432423273E-2</c:v>
                </c:pt>
                <c:pt idx="43">
                  <c:v>2.5464987473124191E-2</c:v>
                </c:pt>
                <c:pt idx="44">
                  <c:v>2.7249139217682704E-2</c:v>
                </c:pt>
                <c:pt idx="45">
                  <c:v>3.2241301026996051E-2</c:v>
                </c:pt>
                <c:pt idx="46">
                  <c:v>3.1150466423735038E-2</c:v>
                </c:pt>
                <c:pt idx="47">
                  <c:v>2.9804259652727462E-2</c:v>
                </c:pt>
                <c:pt idx="48">
                  <c:v>2.5731447005469324E-2</c:v>
                </c:pt>
                <c:pt idx="49">
                  <c:v>2.6956670028871199E-2</c:v>
                </c:pt>
                <c:pt idx="50">
                  <c:v>2.7349674446727045E-2</c:v>
                </c:pt>
                <c:pt idx="51">
                  <c:v>2.6199353566989353E-2</c:v>
                </c:pt>
                <c:pt idx="52">
                  <c:v>2.5099729210385884E-2</c:v>
                </c:pt>
                <c:pt idx="53">
                  <c:v>2.4788485815314131E-2</c:v>
                </c:pt>
                <c:pt idx="54">
                  <c:v>3.6432118034736151E-2</c:v>
                </c:pt>
                <c:pt idx="55">
                  <c:v>3.3250950675086932E-2</c:v>
                </c:pt>
                <c:pt idx="56">
                  <c:v>3.3018043072454532E-2</c:v>
                </c:pt>
                <c:pt idx="57">
                  <c:v>2.9214290195000363E-2</c:v>
                </c:pt>
                <c:pt idx="58">
                  <c:v>3.3516125448711437E-2</c:v>
                </c:pt>
                <c:pt idx="59">
                  <c:v>2.9992039207172951E-2</c:v>
                </c:pt>
                <c:pt idx="60">
                  <c:v>2.9999400069614528E-2</c:v>
                </c:pt>
                <c:pt idx="61">
                  <c:v>3.0566475736951169E-2</c:v>
                </c:pt>
                <c:pt idx="62">
                  <c:v>3.410935836549274E-2</c:v>
                </c:pt>
                <c:pt idx="63">
                  <c:v>3.4293511592474527E-2</c:v>
                </c:pt>
                <c:pt idx="64">
                  <c:v>3.631517812313112E-2</c:v>
                </c:pt>
                <c:pt idx="65">
                  <c:v>3.8219044511700134E-2</c:v>
                </c:pt>
                <c:pt idx="66">
                  <c:v>4.7959083228124672E-2</c:v>
                </c:pt>
                <c:pt idx="67">
                  <c:v>3.9432731639134716E-2</c:v>
                </c:pt>
                <c:pt idx="68">
                  <c:v>3.3349225134472749E-2</c:v>
                </c:pt>
                <c:pt idx="69">
                  <c:v>3.9778130043146669E-2</c:v>
                </c:pt>
                <c:pt idx="70">
                  <c:v>3.6645229642985527E-2</c:v>
                </c:pt>
                <c:pt idx="71">
                  <c:v>3.1827238989546196E-2</c:v>
                </c:pt>
                <c:pt idx="72">
                  <c:v>3.2536859538372286E-2</c:v>
                </c:pt>
                <c:pt idx="73">
                  <c:v>3.3530634091052204E-2</c:v>
                </c:pt>
                <c:pt idx="74">
                  <c:v>3.2941900877736886E-2</c:v>
                </c:pt>
                <c:pt idx="75">
                  <c:v>2.8069644414118924E-2</c:v>
                </c:pt>
                <c:pt idx="76">
                  <c:v>2.7423844798135748E-2</c:v>
                </c:pt>
                <c:pt idx="77">
                  <c:v>2.6843734694899035E-2</c:v>
                </c:pt>
                <c:pt idx="78">
                  <c:v>1.3235641713612818E-2</c:v>
                </c:pt>
                <c:pt idx="79">
                  <c:v>1.6000007584444292E-2</c:v>
                </c:pt>
                <c:pt idx="80">
                  <c:v>1.4604419290885393E-2</c:v>
                </c:pt>
                <c:pt idx="81">
                  <c:v>1.1801349028968459E-2</c:v>
                </c:pt>
                <c:pt idx="82">
                  <c:v>1.3338927203994145E-2</c:v>
                </c:pt>
                <c:pt idx="83">
                  <c:v>1.4064740382778121E-2</c:v>
                </c:pt>
                <c:pt idx="84">
                  <c:v>1.4010643057462318E-2</c:v>
                </c:pt>
                <c:pt idx="85">
                  <c:v>1.8941494514261591E-2</c:v>
                </c:pt>
                <c:pt idx="86">
                  <c:v>2.0396970762582723E-2</c:v>
                </c:pt>
                <c:pt idx="87">
                  <c:v>1.2110353187106779E-2</c:v>
                </c:pt>
                <c:pt idx="88">
                  <c:v>2.6632982247476643E-2</c:v>
                </c:pt>
                <c:pt idx="89">
                  <c:v>2.8912899053361016E-2</c:v>
                </c:pt>
                <c:pt idx="90">
                  <c:v>3.6776504205175427E-2</c:v>
                </c:pt>
                <c:pt idx="91">
                  <c:v>4.8069905712210752E-2</c:v>
                </c:pt>
                <c:pt idx="92">
                  <c:v>3.674711039818377E-2</c:v>
                </c:pt>
                <c:pt idx="93">
                  <c:v>4.3890116518552104E-2</c:v>
                </c:pt>
                <c:pt idx="94">
                  <c:v>5.5478810684861345E-2</c:v>
                </c:pt>
                <c:pt idx="95">
                  <c:v>6.2732547368481606E-2</c:v>
                </c:pt>
                <c:pt idx="96">
                  <c:v>7.1902087544471985E-2</c:v>
                </c:pt>
                <c:pt idx="97">
                  <c:v>6.794229501523541E-2</c:v>
                </c:pt>
                <c:pt idx="98">
                  <c:v>6.8276084735943765E-2</c:v>
                </c:pt>
                <c:pt idx="99">
                  <c:v>7.322560777376759E-2</c:v>
                </c:pt>
                <c:pt idx="100">
                  <c:v>7.0512846199578344E-2</c:v>
                </c:pt>
                <c:pt idx="101">
                  <c:v>6.6517753734954777E-2</c:v>
                </c:pt>
                <c:pt idx="102">
                  <c:v>6.5647806288056276E-2</c:v>
                </c:pt>
                <c:pt idx="103">
                  <c:v>6.3490920450560359E-2</c:v>
                </c:pt>
                <c:pt idx="104">
                  <c:v>7.8011758247990642E-2</c:v>
                </c:pt>
                <c:pt idx="105">
                  <c:v>9.7092381625892565E-2</c:v>
                </c:pt>
                <c:pt idx="106">
                  <c:v>0.10425887543426722</c:v>
                </c:pt>
                <c:pt idx="107">
                  <c:v>0.10911247970469719</c:v>
                </c:pt>
                <c:pt idx="108">
                  <c:v>0.10571153428594629</c:v>
                </c:pt>
                <c:pt idx="109">
                  <c:v>0.10483372143854724</c:v>
                </c:pt>
                <c:pt idx="110">
                  <c:v>0.11465624618852775</c:v>
                </c:pt>
                <c:pt idx="111">
                  <c:v>0.11385769828495454</c:v>
                </c:pt>
                <c:pt idx="112">
                  <c:v>0.11105506922429585</c:v>
                </c:pt>
                <c:pt idx="113">
                  <c:v>0.12388399188497771</c:v>
                </c:pt>
                <c:pt idx="114">
                  <c:v>0.11967266283508332</c:v>
                </c:pt>
                <c:pt idx="115">
                  <c:v>0.11965369029757114</c:v>
                </c:pt>
                <c:pt idx="116">
                  <c:v>0.12200011333380781</c:v>
                </c:pt>
                <c:pt idx="117">
                  <c:v>0.11038622717095734</c:v>
                </c:pt>
                <c:pt idx="118">
                  <c:v>9.3462800176836447E-2</c:v>
                </c:pt>
                <c:pt idx="119">
                  <c:v>7.8990464862460544E-2</c:v>
                </c:pt>
                <c:pt idx="120">
                  <c:v>6.338936935439847E-2</c:v>
                </c:pt>
                <c:pt idx="121">
                  <c:v>6.0829276477591926E-2</c:v>
                </c:pt>
                <c:pt idx="122">
                  <c:v>5.4446553996528604E-2</c:v>
                </c:pt>
                <c:pt idx="123">
                  <c:v>5.1291363671044622E-2</c:v>
                </c:pt>
                <c:pt idx="124">
                  <c:v>5.1829692514822716E-2</c:v>
                </c:pt>
                <c:pt idx="125">
                  <c:v>5.1620368609220285E-2</c:v>
                </c:pt>
                <c:pt idx="126">
                  <c:v>4.4748080503918188E-2</c:v>
                </c:pt>
                <c:pt idx="127">
                  <c:v>4.5513379391299867E-2</c:v>
                </c:pt>
                <c:pt idx="128">
                  <c:v>3.6235326731542818E-2</c:v>
                </c:pt>
                <c:pt idx="129">
                  <c:v>3.7781744044250901E-2</c:v>
                </c:pt>
                <c:pt idx="130">
                  <c:v>3.2654118917829232E-2</c:v>
                </c:pt>
                <c:pt idx="131">
                  <c:v>3.4001747951376331E-2</c:v>
                </c:pt>
                <c:pt idx="132">
                  <c:v>3.8011079036072946E-2</c:v>
                </c:pt>
                <c:pt idx="133">
                  <c:v>3.9645689865868243E-2</c:v>
                </c:pt>
                <c:pt idx="134">
                  <c:v>4.0491861334125141E-2</c:v>
                </c:pt>
                <c:pt idx="135">
                  <c:v>4.3131939644642195E-2</c:v>
                </c:pt>
                <c:pt idx="136">
                  <c:v>3.9084957213604263E-2</c:v>
                </c:pt>
                <c:pt idx="137">
                  <c:v>4.036740405103164E-2</c:v>
                </c:pt>
                <c:pt idx="138">
                  <c:v>4.3442864654111138E-2</c:v>
                </c:pt>
                <c:pt idx="139">
                  <c:v>3.8495765121148863E-2</c:v>
                </c:pt>
                <c:pt idx="140">
                  <c:v>4.7791632758807955E-2</c:v>
                </c:pt>
                <c:pt idx="141">
                  <c:v>5.4381955123946314E-2</c:v>
                </c:pt>
                <c:pt idx="142">
                  <c:v>5.5344234251407873E-2</c:v>
                </c:pt>
                <c:pt idx="143">
                  <c:v>5.3920178525542914E-2</c:v>
                </c:pt>
                <c:pt idx="144">
                  <c:v>4.9757327921729613E-2</c:v>
                </c:pt>
                <c:pt idx="145">
                  <c:v>4.8683482844360394E-2</c:v>
                </c:pt>
                <c:pt idx="146">
                  <c:v>4.8261022811282445E-2</c:v>
                </c:pt>
                <c:pt idx="147">
                  <c:v>4.6954744175025147E-2</c:v>
                </c:pt>
                <c:pt idx="148">
                  <c:v>4.8523269826237565E-2</c:v>
                </c:pt>
                <c:pt idx="149">
                  <c:v>4.3693374155973456E-2</c:v>
                </c:pt>
                <c:pt idx="150">
                  <c:v>3.9430875472774421E-2</c:v>
                </c:pt>
                <c:pt idx="151">
                  <c:v>4.0172529388982969E-2</c:v>
                </c:pt>
                <c:pt idx="152">
                  <c:v>4.4101602045997355E-2</c:v>
                </c:pt>
                <c:pt idx="153">
                  <c:v>4.3002520547016601E-2</c:v>
                </c:pt>
                <c:pt idx="154">
                  <c:v>4.250480236424696E-2</c:v>
                </c:pt>
                <c:pt idx="155">
                  <c:v>3.8112210468782749E-2</c:v>
                </c:pt>
                <c:pt idx="156">
                  <c:v>4.1015993732849497E-2</c:v>
                </c:pt>
                <c:pt idx="157">
                  <c:v>4.2735229199204347E-2</c:v>
                </c:pt>
                <c:pt idx="158">
                  <c:v>5.0615317816512878E-2</c:v>
                </c:pt>
                <c:pt idx="159">
                  <c:v>5.1745901458815781E-2</c:v>
                </c:pt>
                <c:pt idx="160">
                  <c:v>5.2721529005500534E-2</c:v>
                </c:pt>
                <c:pt idx="161">
                  <c:v>5.2211146844931298E-2</c:v>
                </c:pt>
                <c:pt idx="162">
                  <c:v>5.7241391278424265E-2</c:v>
                </c:pt>
                <c:pt idx="163">
                  <c:v>5.9505295071392433E-2</c:v>
                </c:pt>
                <c:pt idx="164">
                  <c:v>5.3497752736438024E-2</c:v>
                </c:pt>
                <c:pt idx="165">
                  <c:v>5.512630337381276E-2</c:v>
                </c:pt>
                <c:pt idx="166">
                  <c:v>5.0184234565165665E-2</c:v>
                </c:pt>
                <c:pt idx="167">
                  <c:v>4.7647515551803188E-2</c:v>
                </c:pt>
                <c:pt idx="168">
                  <c:v>3.9951037249312392E-2</c:v>
                </c:pt>
                <c:pt idx="169">
                  <c:v>4.1186115571349831E-2</c:v>
                </c:pt>
                <c:pt idx="170">
                  <c:v>3.4888863800671528E-2</c:v>
                </c:pt>
                <c:pt idx="171">
                  <c:v>2.8690812948015728E-2</c:v>
                </c:pt>
                <c:pt idx="172">
                  <c:v>2.4713636294482828E-2</c:v>
                </c:pt>
                <c:pt idx="173">
                  <c:v>2.1309585171580915E-2</c:v>
                </c:pt>
                <c:pt idx="174">
                  <c:v>1.5054612031662735E-2</c:v>
                </c:pt>
                <c:pt idx="175">
                  <c:v>1.2873029216558167E-2</c:v>
                </c:pt>
                <c:pt idx="176">
                  <c:v>1.3359717009942941E-2</c:v>
                </c:pt>
                <c:pt idx="177">
                  <c:v>1.3801705885373206E-2</c:v>
                </c:pt>
                <c:pt idx="178">
                  <c:v>3.0044062002088424E-3</c:v>
                </c:pt>
                <c:pt idx="179">
                  <c:v>-3.575693027050476E-3</c:v>
                </c:pt>
                <c:pt idx="180">
                  <c:v>-1.1584134913484617E-2</c:v>
                </c:pt>
                <c:pt idx="181">
                  <c:v>-1.3933357892298746E-2</c:v>
                </c:pt>
                <c:pt idx="182">
                  <c:v>-1.9104912166517451E-2</c:v>
                </c:pt>
                <c:pt idx="183">
                  <c:v>-2.2381433358003473E-2</c:v>
                </c:pt>
                <c:pt idx="184">
                  <c:v>-2.228126692562447E-2</c:v>
                </c:pt>
                <c:pt idx="185">
                  <c:v>-2.6493696213552517E-2</c:v>
                </c:pt>
                <c:pt idx="186">
                  <c:v>-3.0344517863867201E-2</c:v>
                </c:pt>
                <c:pt idx="187">
                  <c:v>-3.3884934905783072E-2</c:v>
                </c:pt>
                <c:pt idx="188">
                  <c:v>-4.0150042669529297E-2</c:v>
                </c:pt>
                <c:pt idx="189">
                  <c:v>-4.8453674887937552E-2</c:v>
                </c:pt>
                <c:pt idx="190">
                  <c:v>-5.1624654524243127E-2</c:v>
                </c:pt>
                <c:pt idx="191">
                  <c:v>-5.2894956454006846E-2</c:v>
                </c:pt>
                <c:pt idx="192">
                  <c:v>-4.8298801469943725E-2</c:v>
                </c:pt>
                <c:pt idx="193">
                  <c:v>-4.8343568133621492E-2</c:v>
                </c:pt>
                <c:pt idx="194">
                  <c:v>-4.8279390568314512E-2</c:v>
                </c:pt>
                <c:pt idx="195">
                  <c:v>-4.456695729607605E-2</c:v>
                </c:pt>
                <c:pt idx="196">
                  <c:v>-4.2123474971365531E-2</c:v>
                </c:pt>
                <c:pt idx="197">
                  <c:v>-4.4255540581050828E-2</c:v>
                </c:pt>
                <c:pt idx="198">
                  <c:v>-3.8774776284733047E-2</c:v>
                </c:pt>
                <c:pt idx="199">
                  <c:v>-3.2985557030821948E-2</c:v>
                </c:pt>
                <c:pt idx="200">
                  <c:v>-3.1338089257970068E-2</c:v>
                </c:pt>
                <c:pt idx="201">
                  <c:v>-1.5129480727990774E-2</c:v>
                </c:pt>
                <c:pt idx="202">
                  <c:v>-7.5460810964609873E-3</c:v>
                </c:pt>
                <c:pt idx="203">
                  <c:v>2.106862075482805E-3</c:v>
                </c:pt>
                <c:pt idx="204">
                  <c:v>1.0025489501842016E-2</c:v>
                </c:pt>
                <c:pt idx="205">
                  <c:v>1.6956611603737192E-2</c:v>
                </c:pt>
                <c:pt idx="206">
                  <c:v>2.7398377529634883E-2</c:v>
                </c:pt>
                <c:pt idx="207">
                  <c:v>4.5818741050387461E-2</c:v>
                </c:pt>
                <c:pt idx="208">
                  <c:v>5.3608013547131649E-2</c:v>
                </c:pt>
                <c:pt idx="209">
                  <c:v>7.0933729142018578E-2</c:v>
                </c:pt>
                <c:pt idx="210">
                  <c:v>7.2402063485214663E-2</c:v>
                </c:pt>
                <c:pt idx="211">
                  <c:v>6.5874699686079299E-2</c:v>
                </c:pt>
                <c:pt idx="212">
                  <c:v>6.2650699867571463E-2</c:v>
                </c:pt>
                <c:pt idx="213">
                  <c:v>7.1972048248857348E-2</c:v>
                </c:pt>
                <c:pt idx="214">
                  <c:v>5.2143230724410607E-2</c:v>
                </c:pt>
                <c:pt idx="215">
                  <c:v>5.0380218503080304E-2</c:v>
                </c:pt>
                <c:pt idx="216">
                  <c:v>4.4978995816157781E-2</c:v>
                </c:pt>
                <c:pt idx="217">
                  <c:v>3.9623281810018167E-2</c:v>
                </c:pt>
                <c:pt idx="218">
                  <c:v>3.7766762413476311E-2</c:v>
                </c:pt>
                <c:pt idx="219">
                  <c:v>2.6405711089247195E-2</c:v>
                </c:pt>
                <c:pt idx="220">
                  <c:v>6.6393648847198295E-3</c:v>
                </c:pt>
                <c:pt idx="221">
                  <c:v>1.337028191999359E-3</c:v>
                </c:pt>
                <c:pt idx="222">
                  <c:v>-6.6423154288173109E-3</c:v>
                </c:pt>
                <c:pt idx="223">
                  <c:v>-4.3931089521080952E-3</c:v>
                </c:pt>
                <c:pt idx="224">
                  <c:v>8.9313336753815104E-5</c:v>
                </c:pt>
                <c:pt idx="225">
                  <c:v>3.4310472365204014E-3</c:v>
                </c:pt>
                <c:pt idx="226">
                  <c:v>-2.8813323592272823E-4</c:v>
                </c:pt>
                <c:pt idx="227">
                  <c:v>8.4432431666738444E-3</c:v>
                </c:pt>
                <c:pt idx="228">
                  <c:v>9.3673213289546652E-3</c:v>
                </c:pt>
                <c:pt idx="229">
                  <c:v>3.595958878029108E-3</c:v>
                </c:pt>
                <c:pt idx="230">
                  <c:v>-1.4979478915628092E-3</c:v>
                </c:pt>
                <c:pt idx="231">
                  <c:v>-3.9024515501403048E-3</c:v>
                </c:pt>
                <c:pt idx="232">
                  <c:v>5.3780740985892575E-3</c:v>
                </c:pt>
                <c:pt idx="233">
                  <c:v>1.0204625601937207E-2</c:v>
                </c:pt>
                <c:pt idx="234">
                  <c:v>1.7158862401928508E-2</c:v>
                </c:pt>
                <c:pt idx="235">
                  <c:v>2.1563972945935036E-2</c:v>
                </c:pt>
                <c:pt idx="236">
                  <c:v>2.1544341892491908E-2</c:v>
                </c:pt>
                <c:pt idx="237">
                  <c:v>2.350539865617704E-2</c:v>
                </c:pt>
                <c:pt idx="238">
                  <c:v>2.4045258227019087E-2</c:v>
                </c:pt>
                <c:pt idx="239">
                  <c:v>1.9393945215481941E-2</c:v>
                </c:pt>
                <c:pt idx="240">
                  <c:v>2.4777448560186783E-2</c:v>
                </c:pt>
                <c:pt idx="241">
                  <c:v>2.6448749146798994E-2</c:v>
                </c:pt>
                <c:pt idx="242">
                  <c:v>4.109698305512869E-2</c:v>
                </c:pt>
                <c:pt idx="243">
                  <c:v>4.7942068340156518E-2</c:v>
                </c:pt>
                <c:pt idx="244">
                  <c:v>5.4617760088980713E-2</c:v>
                </c:pt>
                <c:pt idx="245">
                  <c:v>5.4912339059490452E-2</c:v>
                </c:pt>
                <c:pt idx="246">
                  <c:v>5.3512534017039211E-2</c:v>
                </c:pt>
                <c:pt idx="247">
                  <c:v>4.5750450101749968E-2</c:v>
                </c:pt>
                <c:pt idx="248">
                  <c:v>4.0291483931023823E-2</c:v>
                </c:pt>
                <c:pt idx="249">
                  <c:v>3.4971989154484927E-2</c:v>
                </c:pt>
                <c:pt idx="250">
                  <c:v>4.2576273223708626E-2</c:v>
                </c:pt>
                <c:pt idx="251">
                  <c:v>4.4277056797710816E-2</c:v>
                </c:pt>
                <c:pt idx="252">
                  <c:v>4.4210298205465001E-2</c:v>
                </c:pt>
                <c:pt idx="253">
                  <c:v>5.7990861688072451E-2</c:v>
                </c:pt>
                <c:pt idx="254">
                  <c:v>6.1268451319522695E-2</c:v>
                </c:pt>
                <c:pt idx="255">
                  <c:v>5.5750967869356655E-2</c:v>
                </c:pt>
                <c:pt idx="256">
                  <c:v>6.7878572036928334E-2</c:v>
                </c:pt>
                <c:pt idx="257">
                  <c:v>7.3545373911427805E-2</c:v>
                </c:pt>
                <c:pt idx="258">
                  <c:v>7.8945459662966955E-2</c:v>
                </c:pt>
                <c:pt idx="259">
                  <c:v>8.4746017698404966E-2</c:v>
                </c:pt>
                <c:pt idx="260">
                  <c:v>0.10767367427433996</c:v>
                </c:pt>
                <c:pt idx="261">
                  <c:v>0.10702594526659941</c:v>
                </c:pt>
                <c:pt idx="262">
                  <c:v>0.12262913237960439</c:v>
                </c:pt>
                <c:pt idx="263">
                  <c:v>0.13198035405418748</c:v>
                </c:pt>
                <c:pt idx="264">
                  <c:v>0.1584613559216333</c:v>
                </c:pt>
                <c:pt idx="265">
                  <c:v>0.19710116705055572</c:v>
                </c:pt>
                <c:pt idx="266">
                  <c:v>0.21153743571079564</c:v>
                </c:pt>
                <c:pt idx="267">
                  <c:v>0.22266475890660128</c:v>
                </c:pt>
                <c:pt idx="268">
                  <c:v>0.23051876461104637</c:v>
                </c:pt>
                <c:pt idx="269">
                  <c:v>0.2255222158482818</c:v>
                </c:pt>
                <c:pt idx="270">
                  <c:v>0.21559009307020732</c:v>
                </c:pt>
                <c:pt idx="271">
                  <c:v>0.21500657303679982</c:v>
                </c:pt>
                <c:pt idx="272">
                  <c:v>0.2175568885583489</c:v>
                </c:pt>
                <c:pt idx="273">
                  <c:v>0.19981855038646112</c:v>
                </c:pt>
                <c:pt idx="274">
                  <c:v>0.20136369564772405</c:v>
                </c:pt>
                <c:pt idx="275">
                  <c:v>0.19761584848857255</c:v>
                </c:pt>
                <c:pt idx="276">
                  <c:v>0.18385377192017419</c:v>
                </c:pt>
                <c:pt idx="277">
                  <c:v>0.160238238173838</c:v>
                </c:pt>
                <c:pt idx="278">
                  <c:v>0.12650334489680037</c:v>
                </c:pt>
                <c:pt idx="279">
                  <c:v>0.10907691884981749</c:v>
                </c:pt>
                <c:pt idx="280">
                  <c:v>9.2953076682825361E-2</c:v>
                </c:pt>
                <c:pt idx="281">
                  <c:v>7.6755715925497889E-2</c:v>
                </c:pt>
                <c:pt idx="282">
                  <c:v>7.5598933631837881E-2</c:v>
                </c:pt>
                <c:pt idx="283">
                  <c:v>7.5469858951169311E-2</c:v>
                </c:pt>
                <c:pt idx="284">
                  <c:v>7.1265113085374435E-2</c:v>
                </c:pt>
                <c:pt idx="285">
                  <c:v>6.4926213172399272E-2</c:v>
                </c:pt>
                <c:pt idx="286">
                  <c:v>5.9756847705073952E-2</c:v>
                </c:pt>
                <c:pt idx="287">
                  <c:v>5.0371491450090414E-2</c:v>
                </c:pt>
                <c:pt idx="288">
                  <c:v>4.7755185688300027E-2</c:v>
                </c:pt>
                <c:pt idx="289">
                  <c:v>4.1654835455164269E-2</c:v>
                </c:pt>
                <c:pt idx="290">
                  <c:v>3.8656083644361877E-2</c:v>
                </c:pt>
                <c:pt idx="291">
                  <c:v>3.5384767644005589E-2</c:v>
                </c:pt>
                <c:pt idx="292">
                  <c:v>3.0373850710145093E-2</c:v>
                </c:pt>
                <c:pt idx="293">
                  <c:v>2.9193271026968105E-2</c:v>
                </c:pt>
                <c:pt idx="294">
                  <c:v>3.5602561800883753E-2</c:v>
                </c:pt>
                <c:pt idx="295">
                  <c:v>3.9499600105243692E-2</c:v>
                </c:pt>
                <c:pt idx="296">
                  <c:v>3.6393695099425125E-2</c:v>
                </c:pt>
                <c:pt idx="297">
                  <c:v>3.2529559313744419E-2</c:v>
                </c:pt>
                <c:pt idx="298">
                  <c:v>3.2451612155308292E-2</c:v>
                </c:pt>
                <c:pt idx="299">
                  <c:v>3.1433057673308271E-2</c:v>
                </c:pt>
                <c:pt idx="300">
                  <c:v>3.3272025145979975E-2</c:v>
                </c:pt>
                <c:pt idx="301">
                  <c:v>3.7093561538068885E-2</c:v>
                </c:pt>
                <c:pt idx="302">
                  <c:v>2.734531991944042E-2</c:v>
                </c:pt>
                <c:pt idx="303">
                  <c:v>2.4278700058027725E-2</c:v>
                </c:pt>
                <c:pt idx="304">
                  <c:v>1.8508674141370477E-2</c:v>
                </c:pt>
                <c:pt idx="305">
                  <c:v>1.9455175589588321E-2</c:v>
                </c:pt>
                <c:pt idx="306">
                  <c:v>1.6219376253301568E-2</c:v>
                </c:pt>
                <c:pt idx="307">
                  <c:v>1.2021061884199477E-2</c:v>
                </c:pt>
                <c:pt idx="308">
                  <c:v>1.0069516714520825E-2</c:v>
                </c:pt>
                <c:pt idx="309">
                  <c:v>1.225298541798397E-2</c:v>
                </c:pt>
                <c:pt idx="310">
                  <c:v>1.5047702645679796E-2</c:v>
                </c:pt>
                <c:pt idx="311">
                  <c:v>1.9125788952270701E-2</c:v>
                </c:pt>
                <c:pt idx="312">
                  <c:v>2.4213654911888257E-2</c:v>
                </c:pt>
                <c:pt idx="313">
                  <c:v>2.2678573003946521E-2</c:v>
                </c:pt>
                <c:pt idx="314">
                  <c:v>2.1816844965327466E-2</c:v>
                </c:pt>
                <c:pt idx="315">
                  <c:v>3.1474599983016729E-2</c:v>
                </c:pt>
                <c:pt idx="316">
                  <c:v>3.3418834088832727E-2</c:v>
                </c:pt>
                <c:pt idx="317">
                  <c:v>3.2272654871559947E-2</c:v>
                </c:pt>
                <c:pt idx="318">
                  <c:v>3.4742915033999032E-2</c:v>
                </c:pt>
                <c:pt idx="319">
                  <c:v>3.1030519462307449E-2</c:v>
                </c:pt>
                <c:pt idx="320">
                  <c:v>2.342539444872373E-2</c:v>
                </c:pt>
                <c:pt idx="321">
                  <c:v>1.7246483773569771E-2</c:v>
                </c:pt>
                <c:pt idx="322">
                  <c:v>1.9330731733909954E-2</c:v>
                </c:pt>
                <c:pt idx="323">
                  <c:v>2.2304246690951657E-2</c:v>
                </c:pt>
                <c:pt idx="324">
                  <c:v>2.2377352900587951E-2</c:v>
                </c:pt>
                <c:pt idx="325">
                  <c:v>1.7945964852775283E-2</c:v>
                </c:pt>
                <c:pt idx="326">
                  <c:v>1.7415895547573293E-2</c:v>
                </c:pt>
                <c:pt idx="327">
                  <c:v>2.1221603105888467E-2</c:v>
                </c:pt>
                <c:pt idx="328">
                  <c:v>2.2969821743323331E-2</c:v>
                </c:pt>
                <c:pt idx="329">
                  <c:v>2.5156877357465187E-2</c:v>
                </c:pt>
                <c:pt idx="330">
                  <c:v>2.3862493323135142E-2</c:v>
                </c:pt>
                <c:pt idx="331">
                  <c:v>1.7275867207693221E-2</c:v>
                </c:pt>
                <c:pt idx="332">
                  <c:v>2.3130512629958098E-2</c:v>
                </c:pt>
                <c:pt idx="333">
                  <c:v>3.0197679967229215E-2</c:v>
                </c:pt>
                <c:pt idx="334">
                  <c:v>3.7527769376744888E-2</c:v>
                </c:pt>
                <c:pt idx="335">
                  <c:v>3.764093285463882E-2</c:v>
                </c:pt>
                <c:pt idx="336">
                  <c:v>3.2407000278614546E-2</c:v>
                </c:pt>
                <c:pt idx="337">
                  <c:v>3.1565749452822409E-2</c:v>
                </c:pt>
                <c:pt idx="338">
                  <c:v>3.3435540948171069E-2</c:v>
                </c:pt>
                <c:pt idx="339">
                  <c:v>3.4677050137165703E-2</c:v>
                </c:pt>
                <c:pt idx="340">
                  <c:v>3.7416873261196831E-2</c:v>
                </c:pt>
                <c:pt idx="341">
                  <c:v>3.7330601304422749E-2</c:v>
                </c:pt>
                <c:pt idx="342">
                  <c:v>3.8237158904761051E-2</c:v>
                </c:pt>
                <c:pt idx="343">
                  <c:v>4.6769676576942698E-2</c:v>
                </c:pt>
                <c:pt idx="344">
                  <c:v>5.5164547927786821E-2</c:v>
                </c:pt>
                <c:pt idx="345">
                  <c:v>6.1177687843571693E-2</c:v>
                </c:pt>
                <c:pt idx="346">
                  <c:v>6.4942717986452278E-2</c:v>
                </c:pt>
                <c:pt idx="347">
                  <c:v>6.9502195029562244E-2</c:v>
                </c:pt>
                <c:pt idx="348">
                  <c:v>8.0448612580369311E-2</c:v>
                </c:pt>
                <c:pt idx="349">
                  <c:v>9.6783628302299113E-2</c:v>
                </c:pt>
                <c:pt idx="350">
                  <c:v>0.10412566608901698</c:v>
                </c:pt>
                <c:pt idx="351">
                  <c:v>0.1165538525417489</c:v>
                </c:pt>
                <c:pt idx="352">
                  <c:v>0.1178903899119222</c:v>
                </c:pt>
                <c:pt idx="353">
                  <c:v>0.11305865774646184</c:v>
                </c:pt>
                <c:pt idx="354">
                  <c:v>0.10828038863094826</c:v>
                </c:pt>
                <c:pt idx="355">
                  <c:v>0.11008778315377872</c:v>
                </c:pt>
                <c:pt idx="356">
                  <c:v>0.11552143729556942</c:v>
                </c:pt>
                <c:pt idx="357">
                  <c:v>0.11628789068046964</c:v>
                </c:pt>
                <c:pt idx="358">
                  <c:v>0.11691626003683606</c:v>
                </c:pt>
                <c:pt idx="359">
                  <c:v>0.12108211949244219</c:v>
                </c:pt>
                <c:pt idx="360">
                  <c:v>0.12836781752784612</c:v>
                </c:pt>
                <c:pt idx="361">
                  <c:v>0.13540573968077826</c:v>
                </c:pt>
                <c:pt idx="362">
                  <c:v>0.13479955113403214</c:v>
                </c:pt>
                <c:pt idx="363">
                  <c:v>0.14874043680418633</c:v>
                </c:pt>
                <c:pt idx="364">
                  <c:v>0.15371714249025517</c:v>
                </c:pt>
                <c:pt idx="365">
                  <c:v>0.16580629463604721</c:v>
                </c:pt>
                <c:pt idx="366">
                  <c:v>0.18389884485186955</c:v>
                </c:pt>
                <c:pt idx="367">
                  <c:v>0.20280450975269657</c:v>
                </c:pt>
                <c:pt idx="368">
                  <c:v>0.21364004419304056</c:v>
                </c:pt>
                <c:pt idx="369">
                  <c:v>0.22035911493264049</c:v>
                </c:pt>
                <c:pt idx="370">
                  <c:v>0.24191404665452163</c:v>
                </c:pt>
                <c:pt idx="371">
                  <c:v>0.2276187819836448</c:v>
                </c:pt>
                <c:pt idx="372">
                  <c:v>0.24574358308143177</c:v>
                </c:pt>
                <c:pt idx="373">
                  <c:v>0.24522586626493734</c:v>
                </c:pt>
                <c:pt idx="374">
                  <c:v>0.24057633428867659</c:v>
                </c:pt>
                <c:pt idx="375">
                  <c:v>0.24388359494476264</c:v>
                </c:pt>
                <c:pt idx="376">
                  <c:v>0.23994850195992193</c:v>
                </c:pt>
                <c:pt idx="377">
                  <c:v>0.23412475774822791</c:v>
                </c:pt>
                <c:pt idx="378">
                  <c:v>0.23422008917690273</c:v>
                </c:pt>
                <c:pt idx="379">
                  <c:v>0.21776781917894308</c:v>
                </c:pt>
                <c:pt idx="380">
                  <c:v>0.21650335684463648</c:v>
                </c:pt>
                <c:pt idx="381">
                  <c:v>0.19040116233362137</c:v>
                </c:pt>
                <c:pt idx="382">
                  <c:v>0.1818806277296395</c:v>
                </c:pt>
                <c:pt idx="383">
                  <c:v>0.17162525003653012</c:v>
                </c:pt>
                <c:pt idx="384">
                  <c:v>0.18935963900158714</c:v>
                </c:pt>
                <c:pt idx="385">
                  <c:v>0.17535198888884049</c:v>
                </c:pt>
                <c:pt idx="386">
                  <c:v>0.17489318465003481</c:v>
                </c:pt>
                <c:pt idx="387">
                  <c:v>0.16255273863696496</c:v>
                </c:pt>
                <c:pt idx="388">
                  <c:v>0.15076863193364584</c:v>
                </c:pt>
                <c:pt idx="389">
                  <c:v>0.14174557726218345</c:v>
                </c:pt>
                <c:pt idx="390">
                  <c:v>0.13952561693908688</c:v>
                </c:pt>
                <c:pt idx="391">
                  <c:v>0.13499011728186106</c:v>
                </c:pt>
                <c:pt idx="392">
                  <c:v>0.14949010802097809</c:v>
                </c:pt>
                <c:pt idx="393">
                  <c:v>0.13947916899778393</c:v>
                </c:pt>
                <c:pt idx="394">
                  <c:v>0.15885643016931197</c:v>
                </c:pt>
                <c:pt idx="395">
                  <c:v>0.16237267374331607</c:v>
                </c:pt>
                <c:pt idx="396">
                  <c:v>0.16247602510476788</c:v>
                </c:pt>
                <c:pt idx="397">
                  <c:v>0.16242621908234248</c:v>
                </c:pt>
                <c:pt idx="398">
                  <c:v>0.15785884412408743</c:v>
                </c:pt>
                <c:pt idx="399">
                  <c:v>0.15381049728956092</c:v>
                </c:pt>
                <c:pt idx="400">
                  <c:v>0.15439887310165193</c:v>
                </c:pt>
                <c:pt idx="401">
                  <c:v>0.16137554222847278</c:v>
                </c:pt>
                <c:pt idx="402">
                  <c:v>0.16349843708061348</c:v>
                </c:pt>
                <c:pt idx="403">
                  <c:v>0.16926697313042754</c:v>
                </c:pt>
                <c:pt idx="404">
                  <c:v>0.17473408721387013</c:v>
                </c:pt>
                <c:pt idx="405">
                  <c:v>0.16721633213072373</c:v>
                </c:pt>
                <c:pt idx="406">
                  <c:v>0.16594099198011092</c:v>
                </c:pt>
                <c:pt idx="407">
                  <c:v>0.16431022264893166</c:v>
                </c:pt>
                <c:pt idx="408">
                  <c:v>0.16504183185041885</c:v>
                </c:pt>
                <c:pt idx="409">
                  <c:v>0.15696184344124234</c:v>
                </c:pt>
                <c:pt idx="410">
                  <c:v>0.16066613204048497</c:v>
                </c:pt>
                <c:pt idx="411">
                  <c:v>0.15864336170295992</c:v>
                </c:pt>
                <c:pt idx="412">
                  <c:v>0.15592235207136723</c:v>
                </c:pt>
                <c:pt idx="413">
                  <c:v>0.15885510517875578</c:v>
                </c:pt>
                <c:pt idx="414">
                  <c:v>0.16219138805169536</c:v>
                </c:pt>
                <c:pt idx="415">
                  <c:v>0.16267617755623687</c:v>
                </c:pt>
                <c:pt idx="416">
                  <c:v>0.15698730530925337</c:v>
                </c:pt>
                <c:pt idx="417">
                  <c:v>0.15353351691847617</c:v>
                </c:pt>
                <c:pt idx="418">
                  <c:v>0.16130948386084223</c:v>
                </c:pt>
                <c:pt idx="419">
                  <c:v>0.18156897754553913</c:v>
                </c:pt>
                <c:pt idx="420">
                  <c:v>0.18689921113900973</c:v>
                </c:pt>
                <c:pt idx="421">
                  <c:v>0.18540373276546551</c:v>
                </c:pt>
                <c:pt idx="422">
                  <c:v>0.18686122332274682</c:v>
                </c:pt>
                <c:pt idx="423">
                  <c:v>0.18359434157367485</c:v>
                </c:pt>
                <c:pt idx="424">
                  <c:v>0.1889575195846824</c:v>
                </c:pt>
                <c:pt idx="425">
                  <c:v>0.17451408685713715</c:v>
                </c:pt>
                <c:pt idx="426">
                  <c:v>0.16364645721337545</c:v>
                </c:pt>
                <c:pt idx="427">
                  <c:v>0.14742098991793828</c:v>
                </c:pt>
                <c:pt idx="428">
                  <c:v>0.13960597539395173</c:v>
                </c:pt>
                <c:pt idx="429">
                  <c:v>0.12627663807203304</c:v>
                </c:pt>
                <c:pt idx="430">
                  <c:v>0.1152710410515216</c:v>
                </c:pt>
                <c:pt idx="431">
                  <c:v>8.6574412080421811E-2</c:v>
                </c:pt>
                <c:pt idx="432">
                  <c:v>6.3323334342217236E-2</c:v>
                </c:pt>
                <c:pt idx="433">
                  <c:v>5.5243994934228401E-2</c:v>
                </c:pt>
                <c:pt idx="434">
                  <c:v>5.540337360892781E-2</c:v>
                </c:pt>
                <c:pt idx="435">
                  <c:v>4.8856495377254998E-2</c:v>
                </c:pt>
                <c:pt idx="436">
                  <c:v>4.5994389783727746E-2</c:v>
                </c:pt>
                <c:pt idx="437">
                  <c:v>3.6242713808519136E-2</c:v>
                </c:pt>
                <c:pt idx="438">
                  <c:v>4.9977458657444698E-2</c:v>
                </c:pt>
                <c:pt idx="439">
                  <c:v>4.7236448807604477E-2</c:v>
                </c:pt>
                <c:pt idx="440">
                  <c:v>4.9591932549715542E-2</c:v>
                </c:pt>
                <c:pt idx="441">
                  <c:v>4.5947267060738102E-2</c:v>
                </c:pt>
                <c:pt idx="442">
                  <c:v>5.2651434581793548E-2</c:v>
                </c:pt>
                <c:pt idx="443">
                  <c:v>5.7415699294169217E-2</c:v>
                </c:pt>
                <c:pt idx="444">
                  <c:v>7.3635449441654524E-2</c:v>
                </c:pt>
                <c:pt idx="445">
                  <c:v>7.39465858223054E-2</c:v>
                </c:pt>
                <c:pt idx="446">
                  <c:v>7.0584469629872443E-2</c:v>
                </c:pt>
                <c:pt idx="447">
                  <c:v>6.7684955326385313E-2</c:v>
                </c:pt>
                <c:pt idx="448">
                  <c:v>7.2124046551586204E-2</c:v>
                </c:pt>
                <c:pt idx="449">
                  <c:v>6.7268070133073454E-2</c:v>
                </c:pt>
                <c:pt idx="450">
                  <c:v>6.4849278507055089E-2</c:v>
                </c:pt>
                <c:pt idx="451">
                  <c:v>6.2035726740246128E-2</c:v>
                </c:pt>
                <c:pt idx="452">
                  <c:v>6.9008012610847505E-2</c:v>
                </c:pt>
                <c:pt idx="453">
                  <c:v>7.3662381071716326E-2</c:v>
                </c:pt>
                <c:pt idx="454">
                  <c:v>7.1126070484350573E-2</c:v>
                </c:pt>
                <c:pt idx="455">
                  <c:v>7.0452298379786615E-2</c:v>
                </c:pt>
                <c:pt idx="456">
                  <c:v>7.1036963760234342E-2</c:v>
                </c:pt>
                <c:pt idx="457">
                  <c:v>7.174593702520797E-2</c:v>
                </c:pt>
                <c:pt idx="458">
                  <c:v>7.0991637000843766E-2</c:v>
                </c:pt>
                <c:pt idx="459">
                  <c:v>6.5775418919821083E-2</c:v>
                </c:pt>
                <c:pt idx="460">
                  <c:v>6.2720564481188096E-2</c:v>
                </c:pt>
                <c:pt idx="461">
                  <c:v>5.4951565565169787E-2</c:v>
                </c:pt>
                <c:pt idx="462">
                  <c:v>5.8084068951473444E-2</c:v>
                </c:pt>
                <c:pt idx="463">
                  <c:v>6.3606216368779805E-2</c:v>
                </c:pt>
                <c:pt idx="464">
                  <c:v>6.2530276360818496E-2</c:v>
                </c:pt>
                <c:pt idx="465">
                  <c:v>5.9869431506066939E-2</c:v>
                </c:pt>
                <c:pt idx="466">
                  <c:v>6.6825620470256336E-2</c:v>
                </c:pt>
                <c:pt idx="467">
                  <c:v>8.1083982432487905E-2</c:v>
                </c:pt>
                <c:pt idx="468">
                  <c:v>7.9779627889781796E-2</c:v>
                </c:pt>
                <c:pt idx="469">
                  <c:v>7.7306892417511347E-2</c:v>
                </c:pt>
                <c:pt idx="470">
                  <c:v>6.9443603641676385E-2</c:v>
                </c:pt>
                <c:pt idx="471">
                  <c:v>7.4069035510237677E-2</c:v>
                </c:pt>
                <c:pt idx="472">
                  <c:v>6.9221990415699278E-2</c:v>
                </c:pt>
                <c:pt idx="473">
                  <c:v>6.2767364216759713E-2</c:v>
                </c:pt>
                <c:pt idx="474">
                  <c:v>6.3846377684010316E-2</c:v>
                </c:pt>
                <c:pt idx="475">
                  <c:v>5.6576834588691276E-2</c:v>
                </c:pt>
                <c:pt idx="476">
                  <c:v>5.11061892270257E-2</c:v>
                </c:pt>
                <c:pt idx="477">
                  <c:v>4.7536606469633397E-2</c:v>
                </c:pt>
                <c:pt idx="478">
                  <c:v>4.4558606611550387E-2</c:v>
                </c:pt>
                <c:pt idx="479">
                  <c:v>3.5102166186971456E-2</c:v>
                </c:pt>
                <c:pt idx="480">
                  <c:v>1.9548294110431599E-2</c:v>
                </c:pt>
                <c:pt idx="481">
                  <c:v>2.4618624891146551E-2</c:v>
                </c:pt>
                <c:pt idx="482">
                  <c:v>1.1100685443470794E-2</c:v>
                </c:pt>
                <c:pt idx="483">
                  <c:v>2.5162631928588877E-2</c:v>
                </c:pt>
                <c:pt idx="484">
                  <c:v>2.3103154581283661E-2</c:v>
                </c:pt>
                <c:pt idx="485">
                  <c:v>2.7933109385798148E-2</c:v>
                </c:pt>
                <c:pt idx="486">
                  <c:v>2.6897879798603266E-2</c:v>
                </c:pt>
                <c:pt idx="487">
                  <c:v>2.6610932966175508E-2</c:v>
                </c:pt>
                <c:pt idx="488">
                  <c:v>2.9590482183005973E-2</c:v>
                </c:pt>
                <c:pt idx="489">
                  <c:v>3.1967191932364171E-2</c:v>
                </c:pt>
                <c:pt idx="490">
                  <c:v>3.0977422334602166E-2</c:v>
                </c:pt>
                <c:pt idx="491">
                  <c:v>3.5340013218846687E-2</c:v>
                </c:pt>
                <c:pt idx="492">
                  <c:v>3.6109074267599892E-2</c:v>
                </c:pt>
                <c:pt idx="493">
                  <c:v>3.7922480353685582E-2</c:v>
                </c:pt>
                <c:pt idx="494">
                  <c:v>2.9693138011886965E-2</c:v>
                </c:pt>
                <c:pt idx="495">
                  <c:v>4.938892995894742E-2</c:v>
                </c:pt>
                <c:pt idx="496">
                  <c:v>4.3148179768871205E-2</c:v>
                </c:pt>
                <c:pt idx="497">
                  <c:v>4.7651730889418556E-2</c:v>
                </c:pt>
                <c:pt idx="498">
                  <c:v>4.3225044393569334E-2</c:v>
                </c:pt>
                <c:pt idx="499">
                  <c:v>5.2937574283421641E-2</c:v>
                </c:pt>
                <c:pt idx="500">
                  <c:v>5.4764461516964763E-2</c:v>
                </c:pt>
                <c:pt idx="501">
                  <c:v>5.2828512376387068E-2</c:v>
                </c:pt>
                <c:pt idx="502">
                  <c:v>4.8889676534496308E-2</c:v>
                </c:pt>
                <c:pt idx="503">
                  <c:v>5.0680891411607726E-2</c:v>
                </c:pt>
                <c:pt idx="504">
                  <c:v>4.5435708240196188E-2</c:v>
                </c:pt>
                <c:pt idx="505">
                  <c:v>4.7621539986419312E-2</c:v>
                </c:pt>
                <c:pt idx="506">
                  <c:v>4.7151772803506707E-2</c:v>
                </c:pt>
                <c:pt idx="507">
                  <c:v>5.4158990419251728E-2</c:v>
                </c:pt>
                <c:pt idx="508">
                  <c:v>4.65543401095809E-2</c:v>
                </c:pt>
                <c:pt idx="509">
                  <c:v>5.1724382078159402E-2</c:v>
                </c:pt>
                <c:pt idx="510">
                  <c:v>4.3085535747586563E-2</c:v>
                </c:pt>
                <c:pt idx="511">
                  <c:v>5.4419925414923118E-2</c:v>
                </c:pt>
                <c:pt idx="512">
                  <c:v>5.1663025405179808E-2</c:v>
                </c:pt>
                <c:pt idx="513">
                  <c:v>4.4916086619424221E-2</c:v>
                </c:pt>
                <c:pt idx="514">
                  <c:v>4.9085614843811604E-2</c:v>
                </c:pt>
                <c:pt idx="515">
                  <c:v>5.6949993889396068E-2</c:v>
                </c:pt>
                <c:pt idx="516">
                  <c:v>5.8774686980322198E-2</c:v>
                </c:pt>
                <c:pt idx="517">
                  <c:v>6.3701730061168346E-2</c:v>
                </c:pt>
                <c:pt idx="518">
                  <c:v>6.9937305320927082E-2</c:v>
                </c:pt>
                <c:pt idx="519">
                  <c:v>7.8276336592596113E-2</c:v>
                </c:pt>
                <c:pt idx="520">
                  <c:v>6.807961716590076E-2</c:v>
                </c:pt>
                <c:pt idx="521">
                  <c:v>0.1003990449222148</c:v>
                </c:pt>
                <c:pt idx="522">
                  <c:v>7.8802072447172605E-2</c:v>
                </c:pt>
                <c:pt idx="523">
                  <c:v>9.6285537319948891E-2</c:v>
                </c:pt>
                <c:pt idx="524">
                  <c:v>9.0350022643594929E-2</c:v>
                </c:pt>
                <c:pt idx="525">
                  <c:v>9.3635209959416391E-2</c:v>
                </c:pt>
                <c:pt idx="526">
                  <c:v>9.9268062638126375E-2</c:v>
                </c:pt>
                <c:pt idx="527">
                  <c:v>0.10380118311150982</c:v>
                </c:pt>
                <c:pt idx="528">
                  <c:v>0.10069060190073921</c:v>
                </c:pt>
                <c:pt idx="529">
                  <c:v>0.10277816376267741</c:v>
                </c:pt>
                <c:pt idx="530">
                  <c:v>9.996298455433765E-2</c:v>
                </c:pt>
                <c:pt idx="531">
                  <c:v>9.8243093175099008E-2</c:v>
                </c:pt>
                <c:pt idx="532">
                  <c:v>9.0183305860623994E-2</c:v>
                </c:pt>
                <c:pt idx="533">
                  <c:v>9.0493334794300814E-2</c:v>
                </c:pt>
                <c:pt idx="534">
                  <c:v>6.418499951562677E-2</c:v>
                </c:pt>
                <c:pt idx="535">
                  <c:v>8.3021478985248962E-2</c:v>
                </c:pt>
                <c:pt idx="536">
                  <c:v>8.3892809552621586E-2</c:v>
                </c:pt>
                <c:pt idx="537">
                  <c:v>8.7201274312630445E-2</c:v>
                </c:pt>
                <c:pt idx="538">
                  <c:v>8.5445886644691507E-2</c:v>
                </c:pt>
                <c:pt idx="539">
                  <c:v>8.6723987160721452E-2</c:v>
                </c:pt>
                <c:pt idx="540">
                  <c:v>8.7041684438731309E-2</c:v>
                </c:pt>
                <c:pt idx="541">
                  <c:v>8.6164860700080767E-2</c:v>
                </c:pt>
                <c:pt idx="542">
                  <c:v>8.6514207718039957E-2</c:v>
                </c:pt>
                <c:pt idx="543">
                  <c:v>8.4078838468434211E-2</c:v>
                </c:pt>
                <c:pt idx="544">
                  <c:v>8.3336033490156322E-2</c:v>
                </c:pt>
                <c:pt idx="545">
                  <c:v>8.2770430283819724E-2</c:v>
                </c:pt>
                <c:pt idx="546">
                  <c:v>8.69084478994675E-2</c:v>
                </c:pt>
                <c:pt idx="547">
                  <c:v>8.5577509732060839E-2</c:v>
                </c:pt>
                <c:pt idx="548">
                  <c:v>8.6452441348239387E-2</c:v>
                </c:pt>
                <c:pt idx="549">
                  <c:v>8.0826207261172303E-2</c:v>
                </c:pt>
                <c:pt idx="550">
                  <c:v>8.141229268166339E-2</c:v>
                </c:pt>
                <c:pt idx="551">
                  <c:v>8.1834931616553919E-2</c:v>
                </c:pt>
                <c:pt idx="552">
                  <c:v>8.3482588713833863E-2</c:v>
                </c:pt>
                <c:pt idx="553">
                  <c:v>8.2980572412974754E-2</c:v>
                </c:pt>
                <c:pt idx="554">
                  <c:v>8.2295077851819609E-2</c:v>
                </c:pt>
                <c:pt idx="555">
                  <c:v>8.0965254555861621E-2</c:v>
                </c:pt>
                <c:pt idx="556">
                  <c:v>8.7850375028673114E-2</c:v>
                </c:pt>
              </c:numCache>
            </c:numRef>
          </c:val>
          <c:smooth val="0"/>
          <c:extLst>
            <c:ext xmlns:c16="http://schemas.microsoft.com/office/drawing/2014/chart" uri="{C3380CC4-5D6E-409C-BE32-E72D297353CC}">
              <c16:uniqueId val="{00000001-98A3-4753-8ABF-CB2FFFCCC5C5}"/>
            </c:ext>
          </c:extLst>
        </c:ser>
        <c:dLbls>
          <c:showLegendKey val="0"/>
          <c:showVal val="0"/>
          <c:showCatName val="0"/>
          <c:showSerName val="0"/>
          <c:showPercent val="0"/>
          <c:showBubbleSize val="0"/>
        </c:dLbls>
        <c:smooth val="0"/>
        <c:axId val="814656015"/>
        <c:axId val="814637711"/>
      </c:lineChart>
      <c:dateAx>
        <c:axId val="814656015"/>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814637711"/>
        <c:crosses val="autoZero"/>
        <c:auto val="1"/>
        <c:lblOffset val="100"/>
        <c:baseTimeUnit val="days"/>
      </c:dateAx>
      <c:valAx>
        <c:axId val="81463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8146560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Credit!$AP$1</c:f>
              <c:strCache>
                <c:ptCount val="1"/>
                <c:pt idx="0">
                  <c:v>TL Kredi Total / FX Kredi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Credit!$AP$2:$AP$578</c:f>
              <c:numCache>
                <c:formatCode>#,##0.00</c:formatCode>
                <c:ptCount val="577"/>
                <c:pt idx="0">
                  <c:v>2.4380155193633493</c:v>
                </c:pt>
                <c:pt idx="1">
                  <c:v>2.4369208341192019</c:v>
                </c:pt>
                <c:pt idx="2">
                  <c:v>2.4360985095033518</c:v>
                </c:pt>
                <c:pt idx="3">
                  <c:v>2.5103673577975525</c:v>
                </c:pt>
                <c:pt idx="4">
                  <c:v>2.4718676649703135</c:v>
                </c:pt>
                <c:pt idx="5">
                  <c:v>2.4620455815092384</c:v>
                </c:pt>
                <c:pt idx="6">
                  <c:v>2.3915585357065545</c:v>
                </c:pt>
                <c:pt idx="7">
                  <c:v>2.3539650977086022</c:v>
                </c:pt>
                <c:pt idx="8">
                  <c:v>2.371831342491443</c:v>
                </c:pt>
                <c:pt idx="9">
                  <c:v>2.3791767796025853</c:v>
                </c:pt>
                <c:pt idx="10">
                  <c:v>2.3335451489140184</c:v>
                </c:pt>
                <c:pt idx="11">
                  <c:v>2.2947787528690258</c:v>
                </c:pt>
                <c:pt idx="12">
                  <c:v>2.2765840388909009</c:v>
                </c:pt>
                <c:pt idx="13">
                  <c:v>2.2896796101012198</c:v>
                </c:pt>
                <c:pt idx="14">
                  <c:v>2.3055131010834842</c:v>
                </c:pt>
                <c:pt idx="15">
                  <c:v>2.2637216764846571</c:v>
                </c:pt>
                <c:pt idx="16">
                  <c:v>2.2288487489054054</c:v>
                </c:pt>
                <c:pt idx="17">
                  <c:v>2.2239375380049302</c:v>
                </c:pt>
                <c:pt idx="18">
                  <c:v>2.225315650888489</c:v>
                </c:pt>
                <c:pt idx="19">
                  <c:v>2.2325052720028697</c:v>
                </c:pt>
                <c:pt idx="20">
                  <c:v>2.3036797392393469</c:v>
                </c:pt>
                <c:pt idx="21">
                  <c:v>2.2861658015365798</c:v>
                </c:pt>
                <c:pt idx="22">
                  <c:v>2.2575454259296488</c:v>
                </c:pt>
                <c:pt idx="23">
                  <c:v>2.2003176724798119</c:v>
                </c:pt>
                <c:pt idx="24">
                  <c:v>2.1994033763424379</c:v>
                </c:pt>
                <c:pt idx="25">
                  <c:v>2.2260791002845033</c:v>
                </c:pt>
                <c:pt idx="26">
                  <c:v>2.2610672459700996</c:v>
                </c:pt>
                <c:pt idx="27">
                  <c:v>2.2568944833286189</c:v>
                </c:pt>
                <c:pt idx="28">
                  <c:v>2.2969136574216624</c:v>
                </c:pt>
                <c:pt idx="29">
                  <c:v>2.2653841547330074</c:v>
                </c:pt>
                <c:pt idx="30">
                  <c:v>2.2007876011308727</c:v>
                </c:pt>
                <c:pt idx="31">
                  <c:v>2.216261220548807</c:v>
                </c:pt>
                <c:pt idx="32">
                  <c:v>2.1989802359826749</c:v>
                </c:pt>
                <c:pt idx="33">
                  <c:v>2.0992286107611542</c:v>
                </c:pt>
                <c:pt idx="34">
                  <c:v>2.0677613300079463</c:v>
                </c:pt>
                <c:pt idx="35">
                  <c:v>2.0787627557564878</c:v>
                </c:pt>
                <c:pt idx="36">
                  <c:v>2.0264877284418659</c:v>
                </c:pt>
                <c:pt idx="37">
                  <c:v>2.0085070840245596</c:v>
                </c:pt>
                <c:pt idx="38">
                  <c:v>2.0181991110570623</c:v>
                </c:pt>
                <c:pt idx="39">
                  <c:v>2.0144715364411345</c:v>
                </c:pt>
                <c:pt idx="40">
                  <c:v>2.052520722890173</c:v>
                </c:pt>
                <c:pt idx="41">
                  <c:v>2.0855338022925549</c:v>
                </c:pt>
                <c:pt idx="42">
                  <c:v>2.0980714001062184</c:v>
                </c:pt>
                <c:pt idx="43">
                  <c:v>2.1143171167553358</c:v>
                </c:pt>
                <c:pt idx="44">
                  <c:v>2.1555498494348182</c:v>
                </c:pt>
                <c:pt idx="45">
                  <c:v>2.125382430541582</c:v>
                </c:pt>
                <c:pt idx="46">
                  <c:v>2.1624310317061632</c:v>
                </c:pt>
                <c:pt idx="47">
                  <c:v>2.1736602964700844</c:v>
                </c:pt>
                <c:pt idx="48">
                  <c:v>2.1757544673933449</c:v>
                </c:pt>
                <c:pt idx="49">
                  <c:v>2.1365269613754148</c:v>
                </c:pt>
                <c:pt idx="50">
                  <c:v>2.0908771519671907</c:v>
                </c:pt>
                <c:pt idx="51">
                  <c:v>2.1218221653519604</c:v>
                </c:pt>
                <c:pt idx="52">
                  <c:v>2.1214477262096683</c:v>
                </c:pt>
                <c:pt idx="53">
                  <c:v>2.0988508247210191</c:v>
                </c:pt>
                <c:pt idx="54">
                  <c:v>2.0523898373045815</c:v>
                </c:pt>
                <c:pt idx="55">
                  <c:v>2.0463907547981299</c:v>
                </c:pt>
                <c:pt idx="56">
                  <c:v>2.0621968336369276</c:v>
                </c:pt>
                <c:pt idx="57">
                  <c:v>2.1167765324332821</c:v>
                </c:pt>
                <c:pt idx="58">
                  <c:v>2.1002567167414128</c:v>
                </c:pt>
                <c:pt idx="59">
                  <c:v>2.0815994378172342</c:v>
                </c:pt>
                <c:pt idx="60">
                  <c:v>2.0931197780291111</c:v>
                </c:pt>
                <c:pt idx="61">
                  <c:v>2.1152437008371758</c:v>
                </c:pt>
                <c:pt idx="62">
                  <c:v>2.1329683184137798</c:v>
                </c:pt>
                <c:pt idx="63">
                  <c:v>2.1463556651697315</c:v>
                </c:pt>
                <c:pt idx="64">
                  <c:v>2.1345920860135377</c:v>
                </c:pt>
                <c:pt idx="65">
                  <c:v>2.1526010312777264</c:v>
                </c:pt>
                <c:pt idx="66">
                  <c:v>2.1602967636744324</c:v>
                </c:pt>
                <c:pt idx="67">
                  <c:v>2.1528843821701695</c:v>
                </c:pt>
                <c:pt idx="68">
                  <c:v>2.173387851727592</c:v>
                </c:pt>
                <c:pt idx="69">
                  <c:v>2.1690530775586421</c:v>
                </c:pt>
                <c:pt idx="70">
                  <c:v>2.0841545705206173</c:v>
                </c:pt>
                <c:pt idx="71">
                  <c:v>2.0594686805504963</c:v>
                </c:pt>
                <c:pt idx="72">
                  <c:v>2.0704874984591926</c:v>
                </c:pt>
                <c:pt idx="73">
                  <c:v>2.0864587692302274</c:v>
                </c:pt>
                <c:pt idx="74">
                  <c:v>2.1233053125246903</c:v>
                </c:pt>
                <c:pt idx="75">
                  <c:v>2.1089107339881528</c:v>
                </c:pt>
                <c:pt idx="76">
                  <c:v>2.1252459532616061</c:v>
                </c:pt>
                <c:pt idx="77">
                  <c:v>2.1159869042873516</c:v>
                </c:pt>
                <c:pt idx="78">
                  <c:v>2.1430310934982812</c:v>
                </c:pt>
                <c:pt idx="79">
                  <c:v>2.1572572674427519</c:v>
                </c:pt>
                <c:pt idx="80">
                  <c:v>2.0948595954550426</c:v>
                </c:pt>
                <c:pt idx="81">
                  <c:v>2.0663422990369296</c:v>
                </c:pt>
                <c:pt idx="82">
                  <c:v>2.0827122874586634</c:v>
                </c:pt>
                <c:pt idx="83">
                  <c:v>2.0954756848465887</c:v>
                </c:pt>
                <c:pt idx="84">
                  <c:v>2.1174714497002149</c:v>
                </c:pt>
                <c:pt idx="85">
                  <c:v>2.1130003603798806</c:v>
                </c:pt>
                <c:pt idx="86">
                  <c:v>2.0913994082889018</c:v>
                </c:pt>
                <c:pt idx="87">
                  <c:v>2.1150519412223177</c:v>
                </c:pt>
                <c:pt idx="88">
                  <c:v>2.1059383241020546</c:v>
                </c:pt>
                <c:pt idx="89">
                  <c:v>2.0895127861483704</c:v>
                </c:pt>
                <c:pt idx="90">
                  <c:v>2.0927108394957337</c:v>
                </c:pt>
                <c:pt idx="91">
                  <c:v>2.041309368405051</c:v>
                </c:pt>
                <c:pt idx="92">
                  <c:v>2.0340567346166658</c:v>
                </c:pt>
                <c:pt idx="93">
                  <c:v>2.0154157185697463</c:v>
                </c:pt>
                <c:pt idx="94">
                  <c:v>2.0290134522206196</c:v>
                </c:pt>
                <c:pt idx="95">
                  <c:v>2.0135754877118965</c:v>
                </c:pt>
                <c:pt idx="96">
                  <c:v>1.9735200846200533</c:v>
                </c:pt>
                <c:pt idx="97">
                  <c:v>1.8875982423777478</c:v>
                </c:pt>
                <c:pt idx="98">
                  <c:v>1.8590221101819966</c:v>
                </c:pt>
                <c:pt idx="99">
                  <c:v>1.855453855866787</c:v>
                </c:pt>
                <c:pt idx="100">
                  <c:v>1.8422961632398092</c:v>
                </c:pt>
                <c:pt idx="101">
                  <c:v>1.8395116214328979</c:v>
                </c:pt>
                <c:pt idx="102">
                  <c:v>1.8441871554361073</c:v>
                </c:pt>
                <c:pt idx="103">
                  <c:v>1.8601916105002032</c:v>
                </c:pt>
                <c:pt idx="104">
                  <c:v>1.8397433897057123</c:v>
                </c:pt>
                <c:pt idx="105">
                  <c:v>1.7527276802428398</c:v>
                </c:pt>
                <c:pt idx="106">
                  <c:v>1.7364490198793661</c:v>
                </c:pt>
                <c:pt idx="107">
                  <c:v>1.7413388050619758</c:v>
                </c:pt>
                <c:pt idx="108">
                  <c:v>1.7440836018187529</c:v>
                </c:pt>
                <c:pt idx="109">
                  <c:v>1.8068890327912492</c:v>
                </c:pt>
                <c:pt idx="110">
                  <c:v>1.8228584609546803</c:v>
                </c:pt>
                <c:pt idx="111">
                  <c:v>1.8731490701984339</c:v>
                </c:pt>
                <c:pt idx="112">
                  <c:v>1.8826816059561993</c:v>
                </c:pt>
                <c:pt idx="113">
                  <c:v>1.8466173927692773</c:v>
                </c:pt>
                <c:pt idx="114">
                  <c:v>1.845281962516188</c:v>
                </c:pt>
                <c:pt idx="115">
                  <c:v>1.906019033698346</c:v>
                </c:pt>
                <c:pt idx="116">
                  <c:v>1.8998481627047907</c:v>
                </c:pt>
                <c:pt idx="117">
                  <c:v>1.9010552877934095</c:v>
                </c:pt>
                <c:pt idx="118">
                  <c:v>1.9301732525647177</c:v>
                </c:pt>
                <c:pt idx="119">
                  <c:v>1.9549892272669036</c:v>
                </c:pt>
                <c:pt idx="120">
                  <c:v>2.0223978762806287</c:v>
                </c:pt>
                <c:pt idx="121">
                  <c:v>2.0496243387647808</c:v>
                </c:pt>
                <c:pt idx="122">
                  <c:v>2.0377163116422157</c:v>
                </c:pt>
                <c:pt idx="123">
                  <c:v>2.0442985215860858</c:v>
                </c:pt>
                <c:pt idx="124">
                  <c:v>2.0550406198030982</c:v>
                </c:pt>
                <c:pt idx="125">
                  <c:v>2.0535062335718566</c:v>
                </c:pt>
                <c:pt idx="126">
                  <c:v>2.0791437276386797</c:v>
                </c:pt>
                <c:pt idx="127">
                  <c:v>2.0828048036210203</c:v>
                </c:pt>
                <c:pt idx="128">
                  <c:v>2.0921758619467195</c:v>
                </c:pt>
                <c:pt idx="129">
                  <c:v>2.1071667975992656</c:v>
                </c:pt>
                <c:pt idx="130">
                  <c:v>2.0816540835764181</c:v>
                </c:pt>
                <c:pt idx="131">
                  <c:v>2.0596605100478018</c:v>
                </c:pt>
                <c:pt idx="132">
                  <c:v>2.0866983632441194</c:v>
                </c:pt>
                <c:pt idx="133">
                  <c:v>2.0828645803925192</c:v>
                </c:pt>
                <c:pt idx="134">
                  <c:v>2.0758271193409943</c:v>
                </c:pt>
                <c:pt idx="135">
                  <c:v>2.0826765499237325</c:v>
                </c:pt>
                <c:pt idx="136">
                  <c:v>2.0845885086440772</c:v>
                </c:pt>
                <c:pt idx="137">
                  <c:v>2.1039236581545402</c:v>
                </c:pt>
                <c:pt idx="138">
                  <c:v>2.1510098948440421</c:v>
                </c:pt>
                <c:pt idx="139">
                  <c:v>2.1561543638475382</c:v>
                </c:pt>
                <c:pt idx="140">
                  <c:v>2.164777520785917</c:v>
                </c:pt>
                <c:pt idx="141">
                  <c:v>2.1245209648624854</c:v>
                </c:pt>
                <c:pt idx="142">
                  <c:v>2.1106297085300243</c:v>
                </c:pt>
                <c:pt idx="143">
                  <c:v>2.0848916992297659</c:v>
                </c:pt>
                <c:pt idx="144">
                  <c:v>2.055366216609877</c:v>
                </c:pt>
                <c:pt idx="145">
                  <c:v>2.0528538329087653</c:v>
                </c:pt>
                <c:pt idx="146">
                  <c:v>2.016062801493077</c:v>
                </c:pt>
                <c:pt idx="147">
                  <c:v>1.9809513982417106</c:v>
                </c:pt>
                <c:pt idx="148">
                  <c:v>1.9736290109476278</c:v>
                </c:pt>
                <c:pt idx="149">
                  <c:v>1.9664577579018188</c:v>
                </c:pt>
                <c:pt idx="150">
                  <c:v>1.950266528108854</c:v>
                </c:pt>
                <c:pt idx="151">
                  <c:v>1.9430520440239754</c:v>
                </c:pt>
                <c:pt idx="152">
                  <c:v>1.9591079921614141</c:v>
                </c:pt>
                <c:pt idx="153">
                  <c:v>2.0017328562854448</c:v>
                </c:pt>
                <c:pt idx="154">
                  <c:v>2.0122949018216403</c:v>
                </c:pt>
                <c:pt idx="155">
                  <c:v>2.0431424809795602</c:v>
                </c:pt>
                <c:pt idx="156">
                  <c:v>2.0595622081281637</c:v>
                </c:pt>
                <c:pt idx="157">
                  <c:v>2.0694013752911302</c:v>
                </c:pt>
                <c:pt idx="158">
                  <c:v>2.0357738976302553</c:v>
                </c:pt>
                <c:pt idx="159">
                  <c:v>2.0468360579469103</c:v>
                </c:pt>
                <c:pt idx="160">
                  <c:v>2.045923495755138</c:v>
                </c:pt>
                <c:pt idx="161">
                  <c:v>2.0393286374559185</c:v>
                </c:pt>
                <c:pt idx="162">
                  <c:v>2.0223774020218923</c:v>
                </c:pt>
                <c:pt idx="163">
                  <c:v>2.0481586487859618</c:v>
                </c:pt>
                <c:pt idx="164">
                  <c:v>2.0299613685860356</c:v>
                </c:pt>
                <c:pt idx="165">
                  <c:v>2.0425469379378853</c:v>
                </c:pt>
                <c:pt idx="166">
                  <c:v>2.0237420093827194</c:v>
                </c:pt>
                <c:pt idx="167">
                  <c:v>1.9808897916044088</c:v>
                </c:pt>
                <c:pt idx="168">
                  <c:v>1.9625022704393296</c:v>
                </c:pt>
                <c:pt idx="169">
                  <c:v>1.9535934583854397</c:v>
                </c:pt>
                <c:pt idx="170">
                  <c:v>1.9233804047751306</c:v>
                </c:pt>
                <c:pt idx="171">
                  <c:v>1.9202686949116565</c:v>
                </c:pt>
                <c:pt idx="172">
                  <c:v>1.9273297676679377</c:v>
                </c:pt>
                <c:pt idx="173">
                  <c:v>1.9145447317076485</c:v>
                </c:pt>
                <c:pt idx="174">
                  <c:v>1.8629410971053253</c:v>
                </c:pt>
                <c:pt idx="175">
                  <c:v>1.8231670396017878</c:v>
                </c:pt>
                <c:pt idx="176">
                  <c:v>1.7223584642829728</c:v>
                </c:pt>
                <c:pt idx="177">
                  <c:v>1.749374836553772</c:v>
                </c:pt>
                <c:pt idx="178">
                  <c:v>1.7506623631698168</c:v>
                </c:pt>
                <c:pt idx="179">
                  <c:v>1.7817501052866962</c:v>
                </c:pt>
                <c:pt idx="180">
                  <c:v>1.7006653634274782</c:v>
                </c:pt>
                <c:pt idx="181">
                  <c:v>1.7296745869685162</c:v>
                </c:pt>
                <c:pt idx="182">
                  <c:v>1.7446361959846191</c:v>
                </c:pt>
                <c:pt idx="183">
                  <c:v>1.7515035453258072</c:v>
                </c:pt>
                <c:pt idx="184">
                  <c:v>1.6843932465390892</c:v>
                </c:pt>
                <c:pt idx="185">
                  <c:v>1.7027631444885538</c:v>
                </c:pt>
                <c:pt idx="186">
                  <c:v>1.6544125283222553</c:v>
                </c:pt>
                <c:pt idx="187">
                  <c:v>1.5613845547698719</c:v>
                </c:pt>
                <c:pt idx="188">
                  <c:v>1.308868475875214</c:v>
                </c:pt>
                <c:pt idx="189">
                  <c:v>1.3770269153569685</c:v>
                </c:pt>
                <c:pt idx="190">
                  <c:v>1.3270304896589098</c:v>
                </c:pt>
                <c:pt idx="191">
                  <c:v>1.2392401653388667</c:v>
                </c:pt>
                <c:pt idx="192">
                  <c:v>1.2661113032621374</c:v>
                </c:pt>
                <c:pt idx="193">
                  <c:v>1.2922648481861496</c:v>
                </c:pt>
                <c:pt idx="194">
                  <c:v>1.3146512136587509</c:v>
                </c:pt>
                <c:pt idx="195">
                  <c:v>1.333555040713569</c:v>
                </c:pt>
                <c:pt idx="196">
                  <c:v>1.3293519246595362</c:v>
                </c:pt>
                <c:pt idx="197">
                  <c:v>1.4153388438213503</c:v>
                </c:pt>
                <c:pt idx="198">
                  <c:v>1.4244297606764929</c:v>
                </c:pt>
                <c:pt idx="199">
                  <c:v>1.460625918402306</c:v>
                </c:pt>
                <c:pt idx="200">
                  <c:v>1.5078038257636697</c:v>
                </c:pt>
                <c:pt idx="201">
                  <c:v>1.4771153327117754</c:v>
                </c:pt>
                <c:pt idx="202">
                  <c:v>1.5091275332300371</c:v>
                </c:pt>
                <c:pt idx="203">
                  <c:v>1.5324984223151366</c:v>
                </c:pt>
                <c:pt idx="204">
                  <c:v>1.5129187062813967</c:v>
                </c:pt>
                <c:pt idx="205">
                  <c:v>1.5001299548780305</c:v>
                </c:pt>
                <c:pt idx="206">
                  <c:v>1.485860044860029</c:v>
                </c:pt>
                <c:pt idx="207">
                  <c:v>1.5019689223661778</c:v>
                </c:pt>
                <c:pt idx="208">
                  <c:v>1.4747043444962789</c:v>
                </c:pt>
                <c:pt idx="209">
                  <c:v>1.4528405336415888</c:v>
                </c:pt>
                <c:pt idx="210">
                  <c:v>1.4589456849636624</c:v>
                </c:pt>
                <c:pt idx="211">
                  <c:v>1.4843214691639735</c:v>
                </c:pt>
                <c:pt idx="212">
                  <c:v>1.5037198886776588</c:v>
                </c:pt>
                <c:pt idx="213">
                  <c:v>1.5271868341142405</c:v>
                </c:pt>
                <c:pt idx="214">
                  <c:v>1.5136946439143806</c:v>
                </c:pt>
                <c:pt idx="215">
                  <c:v>1.5112756707468624</c:v>
                </c:pt>
                <c:pt idx="216">
                  <c:v>1.5218081937305037</c:v>
                </c:pt>
                <c:pt idx="217">
                  <c:v>1.4942560461655685</c:v>
                </c:pt>
                <c:pt idx="218">
                  <c:v>1.4783737537344028</c:v>
                </c:pt>
                <c:pt idx="219">
                  <c:v>1.4877587430580439</c:v>
                </c:pt>
                <c:pt idx="220">
                  <c:v>1.4832798682920421</c:v>
                </c:pt>
                <c:pt idx="221">
                  <c:v>1.4661972867872535</c:v>
                </c:pt>
                <c:pt idx="222">
                  <c:v>1.4786217120507694</c:v>
                </c:pt>
                <c:pt idx="223">
                  <c:v>1.4429427056280693</c:v>
                </c:pt>
                <c:pt idx="224">
                  <c:v>1.4222270941494906</c:v>
                </c:pt>
                <c:pt idx="225">
                  <c:v>1.3974470823417076</c:v>
                </c:pt>
                <c:pt idx="226">
                  <c:v>1.3852028451739706</c:v>
                </c:pt>
                <c:pt idx="227">
                  <c:v>1.3824703580927507</c:v>
                </c:pt>
                <c:pt idx="228">
                  <c:v>1.3766686125150693</c:v>
                </c:pt>
                <c:pt idx="229">
                  <c:v>1.3955876285446962</c:v>
                </c:pt>
                <c:pt idx="230">
                  <c:v>1.4276565250068274</c:v>
                </c:pt>
                <c:pt idx="231">
                  <c:v>1.4478095055787752</c:v>
                </c:pt>
                <c:pt idx="232">
                  <c:v>1.4294060752514619</c:v>
                </c:pt>
                <c:pt idx="233">
                  <c:v>1.4457463322625472</c:v>
                </c:pt>
                <c:pt idx="234">
                  <c:v>1.463414406889697</c:v>
                </c:pt>
                <c:pt idx="235">
                  <c:v>1.4713183446375033</c:v>
                </c:pt>
                <c:pt idx="236">
                  <c:v>1.4746161499091723</c:v>
                </c:pt>
                <c:pt idx="237">
                  <c:v>1.4775782994367215</c:v>
                </c:pt>
                <c:pt idx="238">
                  <c:v>1.5057897350591962</c:v>
                </c:pt>
                <c:pt idx="239">
                  <c:v>1.5434585065058986</c:v>
                </c:pt>
                <c:pt idx="240">
                  <c:v>1.545901224962712</c:v>
                </c:pt>
                <c:pt idx="241">
                  <c:v>1.50572537254688</c:v>
                </c:pt>
                <c:pt idx="242">
                  <c:v>1.4786215870601103</c:v>
                </c:pt>
                <c:pt idx="243">
                  <c:v>1.4891588221818468</c:v>
                </c:pt>
                <c:pt idx="244">
                  <c:v>1.5029138914136404</c:v>
                </c:pt>
                <c:pt idx="245">
                  <c:v>1.5169810205337706</c:v>
                </c:pt>
                <c:pt idx="246">
                  <c:v>1.524330980902638</c:v>
                </c:pt>
                <c:pt idx="247">
                  <c:v>1.5367069367761617</c:v>
                </c:pt>
                <c:pt idx="248">
                  <c:v>1.5422411301304042</c:v>
                </c:pt>
                <c:pt idx="249">
                  <c:v>1.5235511238764878</c:v>
                </c:pt>
                <c:pt idx="250">
                  <c:v>1.5556424495437415</c:v>
                </c:pt>
                <c:pt idx="251">
                  <c:v>1.5609856365423516</c:v>
                </c:pt>
                <c:pt idx="252">
                  <c:v>1.5770579822375568</c:v>
                </c:pt>
                <c:pt idx="253">
                  <c:v>1.5726852686163784</c:v>
                </c:pt>
                <c:pt idx="254">
                  <c:v>1.6016273605082467</c:v>
                </c:pt>
                <c:pt idx="255">
                  <c:v>1.6167673157612446</c:v>
                </c:pt>
                <c:pt idx="256">
                  <c:v>1.6152561488065138</c:v>
                </c:pt>
                <c:pt idx="257">
                  <c:v>1.6264296326174981</c:v>
                </c:pt>
                <c:pt idx="258">
                  <c:v>1.609761067745161</c:v>
                </c:pt>
                <c:pt idx="259">
                  <c:v>1.5911015912720294</c:v>
                </c:pt>
                <c:pt idx="260">
                  <c:v>1.5891730390382393</c:v>
                </c:pt>
                <c:pt idx="261">
                  <c:v>1.6078723907442107</c:v>
                </c:pt>
                <c:pt idx="262">
                  <c:v>1.6304431204967689</c:v>
                </c:pt>
                <c:pt idx="263">
                  <c:v>1.6401451139618022</c:v>
                </c:pt>
                <c:pt idx="264">
                  <c:v>1.6301665388896487</c:v>
                </c:pt>
                <c:pt idx="265">
                  <c:v>1.637537119602396</c:v>
                </c:pt>
                <c:pt idx="266">
                  <c:v>1.6555647850584438</c:v>
                </c:pt>
                <c:pt idx="267">
                  <c:v>1.6627854636018042</c:v>
                </c:pt>
                <c:pt idx="268">
                  <c:v>1.6730605010214672</c:v>
                </c:pt>
                <c:pt idx="269">
                  <c:v>1.6830127893169886</c:v>
                </c:pt>
                <c:pt idx="270">
                  <c:v>1.7003463681520197</c:v>
                </c:pt>
                <c:pt idx="271">
                  <c:v>1.6150937875354145</c:v>
                </c:pt>
                <c:pt idx="272">
                  <c:v>1.6177046811629494</c:v>
                </c:pt>
                <c:pt idx="273">
                  <c:v>1.6450940363947884</c:v>
                </c:pt>
                <c:pt idx="274">
                  <c:v>1.5897731596190421</c:v>
                </c:pt>
                <c:pt idx="275">
                  <c:v>1.588133430537626</c:v>
                </c:pt>
                <c:pt idx="276">
                  <c:v>1.5597995351805432</c:v>
                </c:pt>
                <c:pt idx="277">
                  <c:v>1.5879104836559277</c:v>
                </c:pt>
                <c:pt idx="278">
                  <c:v>1.6132039067613499</c:v>
                </c:pt>
                <c:pt idx="279">
                  <c:v>1.6523170315856277</c:v>
                </c:pt>
                <c:pt idx="280">
                  <c:v>1.7236911157553716</c:v>
                </c:pt>
                <c:pt idx="281">
                  <c:v>1.7587561250797428</c:v>
                </c:pt>
                <c:pt idx="282">
                  <c:v>1.7649386641493063</c:v>
                </c:pt>
                <c:pt idx="283">
                  <c:v>1.7615946663932178</c:v>
                </c:pt>
                <c:pt idx="284">
                  <c:v>1.7403227496517688</c:v>
                </c:pt>
                <c:pt idx="285">
                  <c:v>1.7558352252112519</c:v>
                </c:pt>
                <c:pt idx="286">
                  <c:v>1.7864590077115703</c:v>
                </c:pt>
                <c:pt idx="287">
                  <c:v>1.8185991746611514</c:v>
                </c:pt>
                <c:pt idx="288">
                  <c:v>1.8502263340753198</c:v>
                </c:pt>
                <c:pt idx="289">
                  <c:v>1.8738894029177047</c:v>
                </c:pt>
                <c:pt idx="290">
                  <c:v>1.8803912110931191</c:v>
                </c:pt>
                <c:pt idx="291">
                  <c:v>1.8533494377326876</c:v>
                </c:pt>
                <c:pt idx="292">
                  <c:v>1.7998720738701042</c:v>
                </c:pt>
                <c:pt idx="293">
                  <c:v>1.7954724678026475</c:v>
                </c:pt>
                <c:pt idx="294">
                  <c:v>1.8172990380052074</c:v>
                </c:pt>
                <c:pt idx="295">
                  <c:v>1.8251220016634355</c:v>
                </c:pt>
                <c:pt idx="296">
                  <c:v>1.8095776081224106</c:v>
                </c:pt>
                <c:pt idx="297">
                  <c:v>1.8191457755604181</c:v>
                </c:pt>
                <c:pt idx="298">
                  <c:v>1.7839125417228758</c:v>
                </c:pt>
                <c:pt idx="299">
                  <c:v>1.7655393144155349</c:v>
                </c:pt>
                <c:pt idx="300">
                  <c:v>1.7733908810880732</c:v>
                </c:pt>
                <c:pt idx="301">
                  <c:v>1.7521910720743588</c:v>
                </c:pt>
                <c:pt idx="302">
                  <c:v>1.7564619818373124</c:v>
                </c:pt>
                <c:pt idx="303">
                  <c:v>1.7265198662260535</c:v>
                </c:pt>
                <c:pt idx="304">
                  <c:v>1.6519168522020582</c:v>
                </c:pt>
                <c:pt idx="305">
                  <c:v>1.7260040468435178</c:v>
                </c:pt>
                <c:pt idx="306">
                  <c:v>1.8250181019690688</c:v>
                </c:pt>
                <c:pt idx="307">
                  <c:v>1.8139600619588128</c:v>
                </c:pt>
                <c:pt idx="308">
                  <c:v>1.8174747152147319</c:v>
                </c:pt>
                <c:pt idx="309">
                  <c:v>1.8192625932510278</c:v>
                </c:pt>
                <c:pt idx="310">
                  <c:v>1.7944415229702866</c:v>
                </c:pt>
                <c:pt idx="311">
                  <c:v>1.8431983635680402</c:v>
                </c:pt>
                <c:pt idx="312">
                  <c:v>1.8849534855159749</c:v>
                </c:pt>
                <c:pt idx="313">
                  <c:v>1.92066383080626</c:v>
                </c:pt>
                <c:pt idx="314">
                  <c:v>1.9168172875710496</c:v>
                </c:pt>
                <c:pt idx="315">
                  <c:v>1.9019990222741108</c:v>
                </c:pt>
                <c:pt idx="316">
                  <c:v>1.9271199391049423</c:v>
                </c:pt>
                <c:pt idx="317">
                  <c:v>1.9656326741093946</c:v>
                </c:pt>
                <c:pt idx="318">
                  <c:v>2.0077560750193149</c:v>
                </c:pt>
                <c:pt idx="319">
                  <c:v>2.0446378346275553</c:v>
                </c:pt>
                <c:pt idx="320">
                  <c:v>2.0136862169711129</c:v>
                </c:pt>
                <c:pt idx="321">
                  <c:v>1.9304353666743077</c:v>
                </c:pt>
                <c:pt idx="322">
                  <c:v>1.8835406659224798</c:v>
                </c:pt>
                <c:pt idx="323">
                  <c:v>1.9038470607117222</c:v>
                </c:pt>
                <c:pt idx="324">
                  <c:v>1.8484312551749076</c:v>
                </c:pt>
                <c:pt idx="325">
                  <c:v>1.7645717912638426</c:v>
                </c:pt>
                <c:pt idx="326">
                  <c:v>1.7893404470748053</c:v>
                </c:pt>
                <c:pt idx="327">
                  <c:v>1.804106222017009</c:v>
                </c:pt>
                <c:pt idx="328">
                  <c:v>1.7995101569405756</c:v>
                </c:pt>
                <c:pt idx="329">
                  <c:v>1.7580078431669695</c:v>
                </c:pt>
                <c:pt idx="330">
                  <c:v>1.7388267244897373</c:v>
                </c:pt>
                <c:pt idx="331">
                  <c:v>1.7525011417908394</c:v>
                </c:pt>
                <c:pt idx="332">
                  <c:v>1.7245109090056678</c:v>
                </c:pt>
                <c:pt idx="333">
                  <c:v>1.7029530370261754</c:v>
                </c:pt>
                <c:pt idx="334">
                  <c:v>1.6741564197104017</c:v>
                </c:pt>
                <c:pt idx="335">
                  <c:v>1.6731134522672531</c:v>
                </c:pt>
                <c:pt idx="336">
                  <c:v>1.7067140730839403</c:v>
                </c:pt>
                <c:pt idx="337">
                  <c:v>1.6764504536524552</c:v>
                </c:pt>
                <c:pt idx="338">
                  <c:v>1.6952511273206934</c:v>
                </c:pt>
                <c:pt idx="339">
                  <c:v>1.7019099989236179</c:v>
                </c:pt>
                <c:pt idx="340">
                  <c:v>1.7365980249401765</c:v>
                </c:pt>
                <c:pt idx="341">
                  <c:v>1.7632912488471839</c:v>
                </c:pt>
                <c:pt idx="342">
                  <c:v>1.771204491293122</c:v>
                </c:pt>
                <c:pt idx="343">
                  <c:v>1.7959541635313774</c:v>
                </c:pt>
                <c:pt idx="344">
                  <c:v>1.7499507760208641</c:v>
                </c:pt>
                <c:pt idx="345">
                  <c:v>1.7903056459044202</c:v>
                </c:pt>
                <c:pt idx="346">
                  <c:v>1.810451192690028</c:v>
                </c:pt>
                <c:pt idx="347">
                  <c:v>1.853835672809371</c:v>
                </c:pt>
                <c:pt idx="348">
                  <c:v>1.8445879971314223</c:v>
                </c:pt>
                <c:pt idx="349">
                  <c:v>1.8200984904278559</c:v>
                </c:pt>
                <c:pt idx="350">
                  <c:v>1.7879243119735426</c:v>
                </c:pt>
                <c:pt idx="351">
                  <c:v>1.749448408456274</c:v>
                </c:pt>
                <c:pt idx="352">
                  <c:v>1.7552047263571016</c:v>
                </c:pt>
                <c:pt idx="353">
                  <c:v>1.7579357354425875</c:v>
                </c:pt>
                <c:pt idx="354">
                  <c:v>1.7138516728880626</c:v>
                </c:pt>
                <c:pt idx="355">
                  <c:v>1.6607565670279878</c:v>
                </c:pt>
                <c:pt idx="356">
                  <c:v>1.6623243862698309</c:v>
                </c:pt>
                <c:pt idx="357">
                  <c:v>1.6517582714896688</c:v>
                </c:pt>
                <c:pt idx="358">
                  <c:v>1.5927537601793551</c:v>
                </c:pt>
                <c:pt idx="359">
                  <c:v>1.3999559315530368</c:v>
                </c:pt>
                <c:pt idx="360">
                  <c:v>1.2977618211464612</c:v>
                </c:pt>
                <c:pt idx="361">
                  <c:v>1.247719631336659</c:v>
                </c:pt>
                <c:pt idx="362">
                  <c:v>1.1991316436365802</c:v>
                </c:pt>
                <c:pt idx="363">
                  <c:v>1.2343415273034741</c:v>
                </c:pt>
                <c:pt idx="364">
                  <c:v>1.4693161262129959</c:v>
                </c:pt>
                <c:pt idx="365">
                  <c:v>1.3331307029912323</c:v>
                </c:pt>
                <c:pt idx="366">
                  <c:v>1.3208632021786262</c:v>
                </c:pt>
                <c:pt idx="367">
                  <c:v>1.3350569779583497</c:v>
                </c:pt>
                <c:pt idx="368">
                  <c:v>1.3377162127892837</c:v>
                </c:pt>
                <c:pt idx="369">
                  <c:v>1.3499542705624934</c:v>
                </c:pt>
                <c:pt idx="370">
                  <c:v>1.3662955863591608</c:v>
                </c:pt>
                <c:pt idx="371">
                  <c:v>1.3572564059072083</c:v>
                </c:pt>
                <c:pt idx="372">
                  <c:v>1.3449900289275734</c:v>
                </c:pt>
                <c:pt idx="373">
                  <c:v>1.3389288483920652</c:v>
                </c:pt>
                <c:pt idx="374">
                  <c:v>1.3236798120078073</c:v>
                </c:pt>
                <c:pt idx="375">
                  <c:v>1.3283598666753746</c:v>
                </c:pt>
                <c:pt idx="376">
                  <c:v>1.3452579236942324</c:v>
                </c:pt>
                <c:pt idx="377">
                  <c:v>1.3651688746893142</c:v>
                </c:pt>
                <c:pt idx="378">
                  <c:v>1.3814234730902699</c:v>
                </c:pt>
                <c:pt idx="379">
                  <c:v>1.4130184234766483</c:v>
                </c:pt>
                <c:pt idx="380">
                  <c:v>1.4422341089162829</c:v>
                </c:pt>
                <c:pt idx="381">
                  <c:v>1.4548711924071178</c:v>
                </c:pt>
                <c:pt idx="382">
                  <c:v>1.4714778734458878</c:v>
                </c:pt>
                <c:pt idx="383">
                  <c:v>1.4926682436819505</c:v>
                </c:pt>
                <c:pt idx="384">
                  <c:v>1.4416920277488638</c:v>
                </c:pt>
                <c:pt idx="385">
                  <c:v>1.4503863503574805</c:v>
                </c:pt>
                <c:pt idx="386">
                  <c:v>1.4445045753763301</c:v>
                </c:pt>
                <c:pt idx="387">
                  <c:v>1.4319334526048697</c:v>
                </c:pt>
                <c:pt idx="388">
                  <c:v>1.4148589750713643</c:v>
                </c:pt>
                <c:pt idx="389">
                  <c:v>1.4474717027037627</c:v>
                </c:pt>
                <c:pt idx="390">
                  <c:v>1.5262833146790569</c:v>
                </c:pt>
                <c:pt idx="391">
                  <c:v>1.5329503701552833</c:v>
                </c:pt>
                <c:pt idx="392">
                  <c:v>1.5375483965663075</c:v>
                </c:pt>
                <c:pt idx="393">
                  <c:v>1.5562192179927941</c:v>
                </c:pt>
                <c:pt idx="394">
                  <c:v>1.542294497271848</c:v>
                </c:pt>
                <c:pt idx="395">
                  <c:v>1.5325217809231648</c:v>
                </c:pt>
                <c:pt idx="396">
                  <c:v>1.5616277770586362</c:v>
                </c:pt>
                <c:pt idx="397">
                  <c:v>1.5848268455042314</c:v>
                </c:pt>
                <c:pt idx="398">
                  <c:v>1.5874297606183849</c:v>
                </c:pt>
                <c:pt idx="399">
                  <c:v>1.6211772148205092</c:v>
                </c:pt>
                <c:pt idx="400">
                  <c:v>1.650527068468473</c:v>
                </c:pt>
                <c:pt idx="401">
                  <c:v>1.667893845846651</c:v>
                </c:pt>
                <c:pt idx="402">
                  <c:v>1.6836826756379113</c:v>
                </c:pt>
                <c:pt idx="403">
                  <c:v>1.6946089769120594</c:v>
                </c:pt>
                <c:pt idx="404">
                  <c:v>1.7310566041199722</c:v>
                </c:pt>
                <c:pt idx="405">
                  <c:v>1.7662576975468838</c:v>
                </c:pt>
                <c:pt idx="406">
                  <c:v>1.7744666444261854</c:v>
                </c:pt>
                <c:pt idx="407">
                  <c:v>1.8027456271034512</c:v>
                </c:pt>
                <c:pt idx="408">
                  <c:v>1.8164486325953768</c:v>
                </c:pt>
                <c:pt idx="409">
                  <c:v>1.8328639034441654</c:v>
                </c:pt>
                <c:pt idx="410">
                  <c:v>1.8670010001720074</c:v>
                </c:pt>
                <c:pt idx="411">
                  <c:v>1.853408111183614</c:v>
                </c:pt>
                <c:pt idx="412">
                  <c:v>1.8729458979751017</c:v>
                </c:pt>
                <c:pt idx="413">
                  <c:v>1.9004466678706926</c:v>
                </c:pt>
                <c:pt idx="414">
                  <c:v>1.9247868809994111</c:v>
                </c:pt>
                <c:pt idx="415">
                  <c:v>1.9467315144250221</c:v>
                </c:pt>
                <c:pt idx="416">
                  <c:v>1.9692575388838989</c:v>
                </c:pt>
                <c:pt idx="417">
                  <c:v>2.0071825300933335</c:v>
                </c:pt>
                <c:pt idx="418">
                  <c:v>2.0575308350336732</c:v>
                </c:pt>
                <c:pt idx="419">
                  <c:v>2.0846001802155887</c:v>
                </c:pt>
                <c:pt idx="420">
                  <c:v>2.0756708716718117</c:v>
                </c:pt>
                <c:pt idx="421">
                  <c:v>2.085265935470074</c:v>
                </c:pt>
                <c:pt idx="422">
                  <c:v>2.1039915216252254</c:v>
                </c:pt>
                <c:pt idx="423">
                  <c:v>2.1339993001537629</c:v>
                </c:pt>
                <c:pt idx="424">
                  <c:v>2.1720120398654741</c:v>
                </c:pt>
                <c:pt idx="425">
                  <c:v>2.195354138814817</c:v>
                </c:pt>
                <c:pt idx="426">
                  <c:v>2.2488608610160203</c:v>
                </c:pt>
                <c:pt idx="427">
                  <c:v>2.2743523589715933</c:v>
                </c:pt>
                <c:pt idx="428">
                  <c:v>2.3116761092996461</c:v>
                </c:pt>
                <c:pt idx="429">
                  <c:v>2.3249763586376324</c:v>
                </c:pt>
                <c:pt idx="430">
                  <c:v>2.3376144708857174</c:v>
                </c:pt>
                <c:pt idx="431">
                  <c:v>2.3628812079195964</c:v>
                </c:pt>
                <c:pt idx="432">
                  <c:v>2.384740246513906</c:v>
                </c:pt>
                <c:pt idx="433">
                  <c:v>2.4089307347288642</c:v>
                </c:pt>
                <c:pt idx="434">
                  <c:v>2.4361968221784047</c:v>
                </c:pt>
                <c:pt idx="435">
                  <c:v>2.4676755132756893</c:v>
                </c:pt>
                <c:pt idx="436">
                  <c:v>2.490349823518033</c:v>
                </c:pt>
                <c:pt idx="437">
                  <c:v>2.5475565313146595</c:v>
                </c:pt>
                <c:pt idx="438">
                  <c:v>2.5525978945397294</c:v>
                </c:pt>
                <c:pt idx="439">
                  <c:v>2.5611211475701734</c:v>
                </c:pt>
                <c:pt idx="440">
                  <c:v>2.5067803180315256</c:v>
                </c:pt>
                <c:pt idx="441">
                  <c:v>2.3399927432169831</c:v>
                </c:pt>
                <c:pt idx="442">
                  <c:v>2.1714190204018533</c:v>
                </c:pt>
                <c:pt idx="443">
                  <c:v>2.1941358015272736</c:v>
                </c:pt>
                <c:pt idx="444">
                  <c:v>2.0344233116526453</c:v>
                </c:pt>
                <c:pt idx="445">
                  <c:v>2.0061002749248948</c:v>
                </c:pt>
                <c:pt idx="446">
                  <c:v>1.981968803154359</c:v>
                </c:pt>
                <c:pt idx="447">
                  <c:v>1.9686954297716781</c:v>
                </c:pt>
                <c:pt idx="448">
                  <c:v>1.9878510516183792</c:v>
                </c:pt>
                <c:pt idx="449">
                  <c:v>2.0086115749737048</c:v>
                </c:pt>
                <c:pt idx="450">
                  <c:v>2.0168355466872439</c:v>
                </c:pt>
                <c:pt idx="451">
                  <c:v>2.0391666483153834</c:v>
                </c:pt>
                <c:pt idx="452">
                  <c:v>2.052940598761718</c:v>
                </c:pt>
                <c:pt idx="453">
                  <c:v>2.11221659227804</c:v>
                </c:pt>
                <c:pt idx="454">
                  <c:v>2.1008186958382553</c:v>
                </c:pt>
                <c:pt idx="455">
                  <c:v>2.0935887788621881</c:v>
                </c:pt>
                <c:pt idx="456">
                  <c:v>2.0272563626036346</c:v>
                </c:pt>
                <c:pt idx="457">
                  <c:v>2.0564008529847873</c:v>
                </c:pt>
                <c:pt idx="458">
                  <c:v>2.0593151790848832</c:v>
                </c:pt>
                <c:pt idx="459">
                  <c:v>2.0716045735914186</c:v>
                </c:pt>
                <c:pt idx="460">
                  <c:v>2.0656551140012924</c:v>
                </c:pt>
                <c:pt idx="461">
                  <c:v>2.0610174557126371</c:v>
                </c:pt>
                <c:pt idx="462">
                  <c:v>2.0482401586004833</c:v>
                </c:pt>
                <c:pt idx="463">
                  <c:v>2.035825852521659</c:v>
                </c:pt>
                <c:pt idx="464">
                  <c:v>2.0227832089484736</c:v>
                </c:pt>
                <c:pt idx="465">
                  <c:v>2.0194145908513836</c:v>
                </c:pt>
                <c:pt idx="466">
                  <c:v>2.038385645479301</c:v>
                </c:pt>
                <c:pt idx="467">
                  <c:v>2.0541419781303514</c:v>
                </c:pt>
                <c:pt idx="468">
                  <c:v>2.0387910424771656</c:v>
                </c:pt>
                <c:pt idx="469">
                  <c:v>2.0292442573040268</c:v>
                </c:pt>
                <c:pt idx="470">
                  <c:v>2.0474524295827723</c:v>
                </c:pt>
                <c:pt idx="471">
                  <c:v>2.0383268980603981</c:v>
                </c:pt>
                <c:pt idx="472">
                  <c:v>2.0225037028893138</c:v>
                </c:pt>
                <c:pt idx="473">
                  <c:v>2.0180983092855045</c:v>
                </c:pt>
                <c:pt idx="474">
                  <c:v>2.0134830596203552</c:v>
                </c:pt>
                <c:pt idx="475">
                  <c:v>2.0186689455178475</c:v>
                </c:pt>
                <c:pt idx="476">
                  <c:v>2.0133911283696784</c:v>
                </c:pt>
                <c:pt idx="477">
                  <c:v>2.0113576728358442</c:v>
                </c:pt>
                <c:pt idx="478">
                  <c:v>1.9970897202498457</c:v>
                </c:pt>
                <c:pt idx="479">
                  <c:v>1.9950834978376633</c:v>
                </c:pt>
                <c:pt idx="480">
                  <c:v>1.9852746727027872</c:v>
                </c:pt>
                <c:pt idx="481">
                  <c:v>1.9814543319689335</c:v>
                </c:pt>
                <c:pt idx="482">
                  <c:v>1.9679554185474002</c:v>
                </c:pt>
                <c:pt idx="483">
                  <c:v>1.9825581125532767</c:v>
                </c:pt>
                <c:pt idx="484">
                  <c:v>1.9416367392236877</c:v>
                </c:pt>
                <c:pt idx="485">
                  <c:v>1.941510064241015</c:v>
                </c:pt>
                <c:pt idx="486">
                  <c:v>1.9238156443954655</c:v>
                </c:pt>
                <c:pt idx="487">
                  <c:v>1.872844507833457</c:v>
                </c:pt>
                <c:pt idx="488">
                  <c:v>1.8645000385282846</c:v>
                </c:pt>
                <c:pt idx="489">
                  <c:v>1.8598972093980675</c:v>
                </c:pt>
                <c:pt idx="490">
                  <c:v>1.8383953004455253</c:v>
                </c:pt>
                <c:pt idx="491">
                  <c:v>1.7903465491512633</c:v>
                </c:pt>
                <c:pt idx="492">
                  <c:v>1.7980042261158264</c:v>
                </c:pt>
                <c:pt idx="493">
                  <c:v>1.7888006791486766</c:v>
                </c:pt>
                <c:pt idx="494">
                  <c:v>1.8133630593441061</c:v>
                </c:pt>
                <c:pt idx="495">
                  <c:v>1.7778165720633321</c:v>
                </c:pt>
                <c:pt idx="496">
                  <c:v>1.798385266088967</c:v>
                </c:pt>
                <c:pt idx="497">
                  <c:v>1.7544055627827038</c:v>
                </c:pt>
                <c:pt idx="498">
                  <c:v>1.748258074824512</c:v>
                </c:pt>
                <c:pt idx="499">
                  <c:v>1.7341528575060037</c:v>
                </c:pt>
                <c:pt idx="500">
                  <c:v>1.7246062524659433</c:v>
                </c:pt>
                <c:pt idx="501">
                  <c:v>1.7125490468481905</c:v>
                </c:pt>
                <c:pt idx="502">
                  <c:v>1.7078422144766987</c:v>
                </c:pt>
                <c:pt idx="503">
                  <c:v>1.6682368825184615</c:v>
                </c:pt>
                <c:pt idx="504">
                  <c:v>1.6622701064060867</c:v>
                </c:pt>
                <c:pt idx="505">
                  <c:v>1.6799068991183561</c:v>
                </c:pt>
                <c:pt idx="506">
                  <c:v>1.6740399527839354</c:v>
                </c:pt>
                <c:pt idx="507">
                  <c:v>1.6686948693466417</c:v>
                </c:pt>
                <c:pt idx="508">
                  <c:v>1.6540284082444539</c:v>
                </c:pt>
                <c:pt idx="509">
                  <c:v>1.6718226014593425</c:v>
                </c:pt>
                <c:pt idx="510">
                  <c:v>1.6858222998785288</c:v>
                </c:pt>
                <c:pt idx="511">
                  <c:v>1.6815949967632089</c:v>
                </c:pt>
                <c:pt idx="512">
                  <c:v>1.6811536816242756</c:v>
                </c:pt>
                <c:pt idx="513">
                  <c:v>1.6954482341175177</c:v>
                </c:pt>
                <c:pt idx="514">
                  <c:v>1.7005725441959991</c:v>
                </c:pt>
                <c:pt idx="515">
                  <c:v>1.6943834529044701</c:v>
                </c:pt>
                <c:pt idx="516">
                  <c:v>1.69543199422443</c:v>
                </c:pt>
                <c:pt idx="517">
                  <c:v>1.7000357170958682</c:v>
                </c:pt>
                <c:pt idx="518">
                  <c:v>1.6989361599759687</c:v>
                </c:pt>
                <c:pt idx="519">
                  <c:v>1.6774292506566588</c:v>
                </c:pt>
                <c:pt idx="520">
                  <c:v>1.6813733680500615</c:v>
                </c:pt>
                <c:pt idx="521">
                  <c:v>1.6684884708538885</c:v>
                </c:pt>
                <c:pt idx="522">
                  <c:v>1.6960996807107935</c:v>
                </c:pt>
                <c:pt idx="523">
                  <c:v>1.6906180156403483</c:v>
                </c:pt>
                <c:pt idx="524">
                  <c:v>1.6919338445593082</c:v>
                </c:pt>
                <c:pt idx="525">
                  <c:v>1.6643240270001041</c:v>
                </c:pt>
                <c:pt idx="526">
                  <c:v>1.6396786171757323</c:v>
                </c:pt>
                <c:pt idx="527">
                  <c:v>1.6593695384772669</c:v>
                </c:pt>
                <c:pt idx="528">
                  <c:v>1.6418052942203194</c:v>
                </c:pt>
                <c:pt idx="529">
                  <c:v>1.6247803918457204</c:v>
                </c:pt>
                <c:pt idx="530">
                  <c:v>1.62517313746723</c:v>
                </c:pt>
                <c:pt idx="531">
                  <c:v>1.6523724882764192</c:v>
                </c:pt>
                <c:pt idx="532">
                  <c:v>1.6109738873796695</c:v>
                </c:pt>
                <c:pt idx="533">
                  <c:v>1.5944625661871339</c:v>
                </c:pt>
                <c:pt idx="534">
                  <c:v>1.5850952656126491</c:v>
                </c:pt>
                <c:pt idx="535">
                  <c:v>1.5970046235060842</c:v>
                </c:pt>
                <c:pt idx="536">
                  <c:v>1.5974426083145681</c:v>
                </c:pt>
                <c:pt idx="537">
                  <c:v>1.5528250236199863</c:v>
                </c:pt>
                <c:pt idx="538">
                  <c:v>1.5506476975331529</c:v>
                </c:pt>
                <c:pt idx="539">
                  <c:v>1.5635327416461227</c:v>
                </c:pt>
                <c:pt idx="540">
                  <c:v>1.5839046421850373</c:v>
                </c:pt>
                <c:pt idx="541">
                  <c:v>1.5768374628253194</c:v>
                </c:pt>
                <c:pt idx="542">
                  <c:v>1.5784504323155717</c:v>
                </c:pt>
                <c:pt idx="543">
                  <c:v>1.5728830387508574</c:v>
                </c:pt>
                <c:pt idx="544">
                  <c:v>1.583889234560224</c:v>
                </c:pt>
                <c:pt idx="545">
                  <c:v>1.542043456355457</c:v>
                </c:pt>
                <c:pt idx="546">
                  <c:v>1.5244277201409016</c:v>
                </c:pt>
                <c:pt idx="547">
                  <c:v>1.521824196405261</c:v>
                </c:pt>
                <c:pt idx="548">
                  <c:v>1.5335002731619323</c:v>
                </c:pt>
                <c:pt idx="549">
                  <c:v>1.548591091422449</c:v>
                </c:pt>
                <c:pt idx="550">
                  <c:v>1.559486995838671</c:v>
                </c:pt>
                <c:pt idx="551">
                  <c:v>1.5531104269385079</c:v>
                </c:pt>
                <c:pt idx="552">
                  <c:v>1.5652332239020283</c:v>
                </c:pt>
                <c:pt idx="553">
                  <c:v>1.6033187554550095</c:v>
                </c:pt>
                <c:pt idx="554">
                  <c:v>1.5748553413622155</c:v>
                </c:pt>
                <c:pt idx="555">
                  <c:v>1.5723816611547685</c:v>
                </c:pt>
                <c:pt idx="556">
                  <c:v>1.577047634814281</c:v>
                </c:pt>
                <c:pt idx="557">
                  <c:v>1.5960830295207822</c:v>
                </c:pt>
                <c:pt idx="558">
                  <c:v>1.5923211393063224</c:v>
                </c:pt>
                <c:pt idx="559">
                  <c:v>1.5235650782801406</c:v>
                </c:pt>
                <c:pt idx="560">
                  <c:v>1.5200082312954142</c:v>
                </c:pt>
                <c:pt idx="561">
                  <c:v>1.6106445981790076</c:v>
                </c:pt>
                <c:pt idx="562">
                  <c:v>1.611720541913104</c:v>
                </c:pt>
                <c:pt idx="563">
                  <c:v>1.6194901852907684</c:v>
                </c:pt>
                <c:pt idx="564">
                  <c:v>1.6040719917867412</c:v>
                </c:pt>
                <c:pt idx="565">
                  <c:v>1.6191980232589369</c:v>
                </c:pt>
                <c:pt idx="566">
                  <c:v>1.6489747553641418</c:v>
                </c:pt>
                <c:pt idx="567">
                  <c:v>1.6433080038965353</c:v>
                </c:pt>
                <c:pt idx="568">
                  <c:v>1.648706407525854</c:v>
                </c:pt>
                <c:pt idx="569">
                  <c:v>1.6603564354467366</c:v>
                </c:pt>
                <c:pt idx="570">
                  <c:v>1.6687705644690793</c:v>
                </c:pt>
                <c:pt idx="571">
                  <c:v>1.6620330241415084</c:v>
                </c:pt>
                <c:pt idx="572">
                  <c:v>1.6580957151768474</c:v>
                </c:pt>
                <c:pt idx="573">
                  <c:v>1.6549641542931681</c:v>
                </c:pt>
                <c:pt idx="574">
                  <c:v>1.6665404820796847</c:v>
                </c:pt>
                <c:pt idx="575">
                  <c:v>1.6884879591173132</c:v>
                </c:pt>
                <c:pt idx="576">
                  <c:v>0</c:v>
                </c:pt>
              </c:numCache>
            </c:numRef>
          </c:val>
          <c:smooth val="0"/>
          <c:extLst>
            <c:ext xmlns:c15="http://schemas.microsoft.com/office/drawing/2012/chart" uri="{02D57815-91ED-43cb-92C2-25804820EDAC}">
              <c15:filteredCategoryTitle>
                <c15:cat>
                  <c:multiLvlStrRef>
                    <c:extLst>
                      <c:ext uri="{02D57815-91ED-43cb-92C2-25804820EDAC}">
                        <c15:formulaRef>
                          <c15:sqref>Credit!#REF!</c15:sqref>
                        </c15:formulaRef>
                      </c:ext>
                    </c:extLst>
                  </c:multiLvlStrRef>
                </c15:cat>
              </c15:filteredCategoryTitle>
            </c:ext>
            <c:ext xmlns:c16="http://schemas.microsoft.com/office/drawing/2014/chart" uri="{C3380CC4-5D6E-409C-BE32-E72D297353CC}">
              <c16:uniqueId val="{00000000-2455-492E-B8AD-F8E1D2A1B3A6}"/>
            </c:ext>
          </c:extLst>
        </c:ser>
        <c:dLbls>
          <c:showLegendKey val="0"/>
          <c:showVal val="0"/>
          <c:showCatName val="0"/>
          <c:showSerName val="0"/>
          <c:showPercent val="0"/>
          <c:showBubbleSize val="0"/>
        </c:dLbls>
        <c:smooth val="0"/>
        <c:axId val="280672928"/>
        <c:axId val="280677504"/>
      </c:lineChart>
      <c:catAx>
        <c:axId val="28067292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80677504"/>
        <c:crosses val="autoZero"/>
        <c:auto val="1"/>
        <c:lblAlgn val="ctr"/>
        <c:lblOffset val="100"/>
        <c:noMultiLvlLbl val="1"/>
      </c:catAx>
      <c:valAx>
        <c:axId val="2806775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806729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Konut</a:t>
            </a:r>
            <a:r>
              <a:rPr lang="tr-TR" baseline="0"/>
              <a:t> Kredisi Büyümesi 3M Growth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3"/>
          <c:order val="0"/>
          <c:tx>
            <c:strRef>
              <c:f>'Tüketici Kredi Alt Kalemleri'!$F$2</c:f>
              <c:strCache>
                <c:ptCount val="1"/>
                <c:pt idx="0">
                  <c:v>3mKonutKredisi</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'Tüketici Kredi Alt Kalemleri'!$B$13:$B$515</c:f>
              <c:numCache>
                <c:formatCode>m/d/yyyy</c:formatCode>
                <c:ptCount val="503"/>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numCache>
            </c:numRef>
          </c:cat>
          <c:val>
            <c:numRef>
              <c:f>'Tüketici Kredi Alt Kalemleri'!$F$13:$F$515</c:f>
              <c:numCache>
                <c:formatCode>0.00%</c:formatCode>
                <c:ptCount val="503"/>
                <c:pt idx="0">
                  <c:v>8.1109704232551455E-2</c:v>
                </c:pt>
                <c:pt idx="1">
                  <c:v>7.8781189680631789E-2</c:v>
                </c:pt>
                <c:pt idx="2">
                  <c:v>7.9359983237495296E-2</c:v>
                </c:pt>
                <c:pt idx="3">
                  <c:v>7.6404738615367895E-2</c:v>
                </c:pt>
                <c:pt idx="4">
                  <c:v>7.1719925355124017E-2</c:v>
                </c:pt>
                <c:pt idx="5">
                  <c:v>6.9859638758893158E-2</c:v>
                </c:pt>
                <c:pt idx="6">
                  <c:v>6.7228461529227568E-2</c:v>
                </c:pt>
                <c:pt idx="7">
                  <c:v>6.6006094143655561E-2</c:v>
                </c:pt>
                <c:pt idx="8">
                  <c:v>6.1978712567872032E-2</c:v>
                </c:pt>
                <c:pt idx="9">
                  <c:v>6.0325480879123927E-2</c:v>
                </c:pt>
                <c:pt idx="10">
                  <c:v>5.7786027458991897E-2</c:v>
                </c:pt>
                <c:pt idx="11">
                  <c:v>5.7082005168661173E-2</c:v>
                </c:pt>
                <c:pt idx="12">
                  <c:v>5.581135639834759E-2</c:v>
                </c:pt>
                <c:pt idx="13">
                  <c:v>5.6450256478329831E-2</c:v>
                </c:pt>
                <c:pt idx="14">
                  <c:v>5.8042378892496416E-2</c:v>
                </c:pt>
                <c:pt idx="15">
                  <c:v>5.8179667480641913E-2</c:v>
                </c:pt>
                <c:pt idx="16">
                  <c:v>6.1219951325790653E-2</c:v>
                </c:pt>
                <c:pt idx="17">
                  <c:v>6.6571680796721169E-2</c:v>
                </c:pt>
                <c:pt idx="18">
                  <c:v>6.5850556033753282E-2</c:v>
                </c:pt>
                <c:pt idx="19">
                  <c:v>6.3868876146412387E-2</c:v>
                </c:pt>
                <c:pt idx="20">
                  <c:v>6.6586597706815187E-2</c:v>
                </c:pt>
                <c:pt idx="21">
                  <c:v>7.0111553284337089E-2</c:v>
                </c:pt>
                <c:pt idx="22">
                  <c:v>7.3170913010351044E-2</c:v>
                </c:pt>
                <c:pt idx="23">
                  <c:v>7.5807144379109626E-2</c:v>
                </c:pt>
                <c:pt idx="24">
                  <c:v>7.6012943279089557E-2</c:v>
                </c:pt>
                <c:pt idx="25">
                  <c:v>7.5159974698601764E-2</c:v>
                </c:pt>
                <c:pt idx="26">
                  <c:v>7.7132774482968389E-2</c:v>
                </c:pt>
                <c:pt idx="27">
                  <c:v>7.4748359071146298E-2</c:v>
                </c:pt>
                <c:pt idx="28">
                  <c:v>7.4531902057379071E-2</c:v>
                </c:pt>
                <c:pt idx="29">
                  <c:v>7.1723565835776465E-2</c:v>
                </c:pt>
                <c:pt idx="30">
                  <c:v>6.8938523454560599E-2</c:v>
                </c:pt>
                <c:pt idx="31">
                  <c:v>7.0204822491718097E-2</c:v>
                </c:pt>
                <c:pt idx="32">
                  <c:v>7.2171461992422151E-2</c:v>
                </c:pt>
                <c:pt idx="33">
                  <c:v>7.308321606413655E-2</c:v>
                </c:pt>
                <c:pt idx="34">
                  <c:v>7.4234611858008739E-2</c:v>
                </c:pt>
                <c:pt idx="35">
                  <c:v>7.6538655442010842E-2</c:v>
                </c:pt>
                <c:pt idx="36">
                  <c:v>7.8186464177468246E-2</c:v>
                </c:pt>
                <c:pt idx="37">
                  <c:v>8.0515752905328072E-2</c:v>
                </c:pt>
                <c:pt idx="38">
                  <c:v>8.4174691297369889E-2</c:v>
                </c:pt>
                <c:pt idx="39">
                  <c:v>8.4081874887950589E-2</c:v>
                </c:pt>
                <c:pt idx="40">
                  <c:v>8.7374849403846946E-2</c:v>
                </c:pt>
                <c:pt idx="41">
                  <c:v>8.7384725953844417E-2</c:v>
                </c:pt>
                <c:pt idx="42">
                  <c:v>9.1452964426877476E-2</c:v>
                </c:pt>
                <c:pt idx="43">
                  <c:v>9.4613712285911242E-2</c:v>
                </c:pt>
                <c:pt idx="44">
                  <c:v>9.7702488632160883E-2</c:v>
                </c:pt>
                <c:pt idx="45">
                  <c:v>9.8890634773580732E-2</c:v>
                </c:pt>
                <c:pt idx="46">
                  <c:v>9.5178498863037031E-2</c:v>
                </c:pt>
                <c:pt idx="47">
                  <c:v>9.2315063117982821E-2</c:v>
                </c:pt>
                <c:pt idx="48">
                  <c:v>8.9804692780304451E-2</c:v>
                </c:pt>
                <c:pt idx="49">
                  <c:v>8.6330888002994821E-2</c:v>
                </c:pt>
                <c:pt idx="50">
                  <c:v>8.0301027287460414E-2</c:v>
                </c:pt>
                <c:pt idx="51">
                  <c:v>7.6660627620042582E-2</c:v>
                </c:pt>
                <c:pt idx="52">
                  <c:v>7.1556800943314985E-2</c:v>
                </c:pt>
                <c:pt idx="53">
                  <c:v>6.6643624222040537E-2</c:v>
                </c:pt>
                <c:pt idx="54">
                  <c:v>6.4360828020520386E-2</c:v>
                </c:pt>
                <c:pt idx="55">
                  <c:v>5.8175977871713941E-2</c:v>
                </c:pt>
                <c:pt idx="56">
                  <c:v>5.1155998483936413E-2</c:v>
                </c:pt>
                <c:pt idx="57">
                  <c:v>4.5679616750832153E-2</c:v>
                </c:pt>
                <c:pt idx="58">
                  <c:v>4.0695346386923445E-2</c:v>
                </c:pt>
                <c:pt idx="59">
                  <c:v>3.6326858847853701E-2</c:v>
                </c:pt>
                <c:pt idx="60">
                  <c:v>2.8926348003952614E-2</c:v>
                </c:pt>
                <c:pt idx="61">
                  <c:v>2.5465488561770021E-2</c:v>
                </c:pt>
                <c:pt idx="62">
                  <c:v>2.2100547758842903E-2</c:v>
                </c:pt>
                <c:pt idx="63">
                  <c:v>2.0962997506860617E-2</c:v>
                </c:pt>
                <c:pt idx="64">
                  <c:v>1.8586325726536981E-2</c:v>
                </c:pt>
                <c:pt idx="65">
                  <c:v>1.6837609908121751E-2</c:v>
                </c:pt>
                <c:pt idx="66">
                  <c:v>1.5031811036371856E-2</c:v>
                </c:pt>
                <c:pt idx="67">
                  <c:v>1.2210932892764375E-2</c:v>
                </c:pt>
                <c:pt idx="68">
                  <c:v>9.2256363730506968E-3</c:v>
                </c:pt>
                <c:pt idx="69">
                  <c:v>7.2625848873558259E-3</c:v>
                </c:pt>
                <c:pt idx="70">
                  <c:v>4.0175695724093971E-3</c:v>
                </c:pt>
                <c:pt idx="71">
                  <c:v>5.8162558162558166E-3</c:v>
                </c:pt>
                <c:pt idx="72">
                  <c:v>8.9454211783637425E-3</c:v>
                </c:pt>
                <c:pt idx="73">
                  <c:v>1.6184200684088483E-2</c:v>
                </c:pt>
                <c:pt idx="74">
                  <c:v>1.5952336064363574E-2</c:v>
                </c:pt>
                <c:pt idx="75">
                  <c:v>1.8651604977104316E-2</c:v>
                </c:pt>
                <c:pt idx="76">
                  <c:v>1.9059499819503656E-2</c:v>
                </c:pt>
                <c:pt idx="77">
                  <c:v>1.9715079105266892E-2</c:v>
                </c:pt>
                <c:pt idx="78">
                  <c:v>1.8521610069681869E-2</c:v>
                </c:pt>
                <c:pt idx="79">
                  <c:v>1.8153133865623762E-2</c:v>
                </c:pt>
                <c:pt idx="80">
                  <c:v>1.7441567542561914E-2</c:v>
                </c:pt>
                <c:pt idx="81">
                  <c:v>1.7488924826256063E-2</c:v>
                </c:pt>
                <c:pt idx="82">
                  <c:v>1.7512430535244223E-2</c:v>
                </c:pt>
                <c:pt idx="83">
                  <c:v>1.7672210979292197E-2</c:v>
                </c:pt>
                <c:pt idx="84">
                  <c:v>1.4075637442245166E-2</c:v>
                </c:pt>
                <c:pt idx="85">
                  <c:v>9.636316339523273E-3</c:v>
                </c:pt>
                <c:pt idx="86">
                  <c:v>5.4744068063149404E-3</c:v>
                </c:pt>
                <c:pt idx="87">
                  <c:v>8.8209684423033643E-4</c:v>
                </c:pt>
                <c:pt idx="88">
                  <c:v>-3.5567062991857731E-3</c:v>
                </c:pt>
                <c:pt idx="89">
                  <c:v>-6.7828379902466918E-3</c:v>
                </c:pt>
                <c:pt idx="90">
                  <c:v>-9.4986077476349844E-3</c:v>
                </c:pt>
                <c:pt idx="91">
                  <c:v>-1.1658315081899776E-2</c:v>
                </c:pt>
                <c:pt idx="92">
                  <c:v>-1.396878866421624E-2</c:v>
                </c:pt>
                <c:pt idx="93">
                  <c:v>-1.4854188005649284E-2</c:v>
                </c:pt>
                <c:pt idx="94">
                  <c:v>-1.5557174137071805E-2</c:v>
                </c:pt>
                <c:pt idx="95">
                  <c:v>-1.662138871848801E-2</c:v>
                </c:pt>
                <c:pt idx="96">
                  <c:v>-1.6968181011893669E-2</c:v>
                </c:pt>
                <c:pt idx="97">
                  <c:v>-1.7263338221510671E-2</c:v>
                </c:pt>
                <c:pt idx="98">
                  <c:v>-1.7458662631018442E-2</c:v>
                </c:pt>
                <c:pt idx="99">
                  <c:v>-1.7462105350372955E-2</c:v>
                </c:pt>
                <c:pt idx="100">
                  <c:v>-1.6892443101432886E-2</c:v>
                </c:pt>
                <c:pt idx="101">
                  <c:v>-1.6315979964164274E-2</c:v>
                </c:pt>
                <c:pt idx="102">
                  <c:v>-1.4220585735121737E-2</c:v>
                </c:pt>
                <c:pt idx="103">
                  <c:v>-9.4292581029177241E-3</c:v>
                </c:pt>
                <c:pt idx="104">
                  <c:v>-5.5003843750421463E-3</c:v>
                </c:pt>
                <c:pt idx="105">
                  <c:v>-1.2965313839514217E-3</c:v>
                </c:pt>
                <c:pt idx="106">
                  <c:v>3.4070046203962989E-3</c:v>
                </c:pt>
                <c:pt idx="107">
                  <c:v>8.0606480797426779E-3</c:v>
                </c:pt>
                <c:pt idx="108">
                  <c:v>1.2227617915752564E-2</c:v>
                </c:pt>
                <c:pt idx="109">
                  <c:v>1.4757957386376966E-2</c:v>
                </c:pt>
                <c:pt idx="110">
                  <c:v>1.6976910975104426E-2</c:v>
                </c:pt>
                <c:pt idx="111">
                  <c:v>1.6358489560828735E-2</c:v>
                </c:pt>
                <c:pt idx="112">
                  <c:v>2.2053404382813804E-2</c:v>
                </c:pt>
                <c:pt idx="113">
                  <c:v>2.6110090332153175E-2</c:v>
                </c:pt>
                <c:pt idx="114">
                  <c:v>3.1158591103015131E-2</c:v>
                </c:pt>
                <c:pt idx="115">
                  <c:v>3.6053852699242508E-2</c:v>
                </c:pt>
                <c:pt idx="116">
                  <c:v>4.2602077747797749E-2</c:v>
                </c:pt>
                <c:pt idx="117">
                  <c:v>5.0969435546224351E-2</c:v>
                </c:pt>
                <c:pt idx="118">
                  <c:v>6.8814415902276091E-2</c:v>
                </c:pt>
                <c:pt idx="119">
                  <c:v>7.5788046153846517E-2</c:v>
                </c:pt>
                <c:pt idx="120">
                  <c:v>8.5124858857178215E-2</c:v>
                </c:pt>
                <c:pt idx="121">
                  <c:v>9.2030160833936211E-2</c:v>
                </c:pt>
                <c:pt idx="122">
                  <c:v>0.10560754451056827</c:v>
                </c:pt>
                <c:pt idx="123">
                  <c:v>0.11931806739358215</c:v>
                </c:pt>
                <c:pt idx="124">
                  <c:v>0.13765031419619392</c:v>
                </c:pt>
                <c:pt idx="125">
                  <c:v>0.15186749106970962</c:v>
                </c:pt>
                <c:pt idx="126">
                  <c:v>0.16510367943557805</c:v>
                </c:pt>
                <c:pt idx="127">
                  <c:v>0.17382753376932181</c:v>
                </c:pt>
                <c:pt idx="128">
                  <c:v>0.17379904818394351</c:v>
                </c:pt>
                <c:pt idx="129">
                  <c:v>0.16631652709837724</c:v>
                </c:pt>
                <c:pt idx="130">
                  <c:v>0.15958260314258996</c:v>
                </c:pt>
                <c:pt idx="131">
                  <c:v>0.14046352359486186</c:v>
                </c:pt>
                <c:pt idx="132">
                  <c:v>0.1339766205095391</c:v>
                </c:pt>
                <c:pt idx="133">
                  <c:v>0.12299351505495108</c:v>
                </c:pt>
                <c:pt idx="134">
                  <c:v>0.11405423922794622</c:v>
                </c:pt>
                <c:pt idx="135">
                  <c:v>0.10046385063278877</c:v>
                </c:pt>
                <c:pt idx="136">
                  <c:v>8.8050934178655477E-2</c:v>
                </c:pt>
                <c:pt idx="137">
                  <c:v>7.5683119789164421E-2</c:v>
                </c:pt>
                <c:pt idx="138">
                  <c:v>6.1162036307612945E-2</c:v>
                </c:pt>
                <c:pt idx="139">
                  <c:v>4.7495741525413103E-2</c:v>
                </c:pt>
                <c:pt idx="140">
                  <c:v>3.7160583376979223E-2</c:v>
                </c:pt>
                <c:pt idx="141">
                  <c:v>3.331760620603838E-2</c:v>
                </c:pt>
                <c:pt idx="142">
                  <c:v>3.1098601354585323E-2</c:v>
                </c:pt>
                <c:pt idx="143">
                  <c:v>2.6905372187934502E-2</c:v>
                </c:pt>
                <c:pt idx="144">
                  <c:v>2.398542658195417E-2</c:v>
                </c:pt>
                <c:pt idx="145">
                  <c:v>2.0279862639781664E-2</c:v>
                </c:pt>
                <c:pt idx="146">
                  <c:v>1.8072513067005361E-2</c:v>
                </c:pt>
                <c:pt idx="147">
                  <c:v>1.7460171548356846E-2</c:v>
                </c:pt>
                <c:pt idx="148">
                  <c:v>1.7465284081081792E-2</c:v>
                </c:pt>
                <c:pt idx="149">
                  <c:v>1.5962509322277198E-2</c:v>
                </c:pt>
                <c:pt idx="150">
                  <c:v>1.3040583567279919E-2</c:v>
                </c:pt>
                <c:pt idx="151">
                  <c:v>1.0254077850139882E-2</c:v>
                </c:pt>
                <c:pt idx="152">
                  <c:v>8.4536888870422149E-3</c:v>
                </c:pt>
                <c:pt idx="153">
                  <c:v>7.5279318321438918E-3</c:v>
                </c:pt>
                <c:pt idx="154">
                  <c:v>6.8726091683679706E-3</c:v>
                </c:pt>
                <c:pt idx="155">
                  <c:v>7.3911926663598713E-3</c:v>
                </c:pt>
                <c:pt idx="156">
                  <c:v>8.7541939446581993E-3</c:v>
                </c:pt>
                <c:pt idx="157">
                  <c:v>1.1780549929093363E-2</c:v>
                </c:pt>
                <c:pt idx="158">
                  <c:v>1.3715161795544967E-2</c:v>
                </c:pt>
                <c:pt idx="159">
                  <c:v>1.7453251060678795E-2</c:v>
                </c:pt>
                <c:pt idx="160">
                  <c:v>1.9623544751445426E-2</c:v>
                </c:pt>
                <c:pt idx="161">
                  <c:v>1.7323212513654759E-2</c:v>
                </c:pt>
                <c:pt idx="162">
                  <c:v>1.9970914037899235E-2</c:v>
                </c:pt>
                <c:pt idx="163">
                  <c:v>2.5643145921674725E-2</c:v>
                </c:pt>
                <c:pt idx="164">
                  <c:v>3.5032021434696595E-2</c:v>
                </c:pt>
                <c:pt idx="165">
                  <c:v>4.5671701834924028E-2</c:v>
                </c:pt>
                <c:pt idx="166">
                  <c:v>5.6951813064607365E-2</c:v>
                </c:pt>
                <c:pt idx="167">
                  <c:v>7.0347926519694945E-2</c:v>
                </c:pt>
                <c:pt idx="168">
                  <c:v>8.1615876539317567E-2</c:v>
                </c:pt>
                <c:pt idx="169">
                  <c:v>8.6963005844033284E-2</c:v>
                </c:pt>
                <c:pt idx="170">
                  <c:v>9.2847990482775367E-2</c:v>
                </c:pt>
                <c:pt idx="171">
                  <c:v>9.0232502087172081E-2</c:v>
                </c:pt>
                <c:pt idx="172">
                  <c:v>9.6786438612648795E-2</c:v>
                </c:pt>
                <c:pt idx="173">
                  <c:v>0.10485643904483463</c:v>
                </c:pt>
                <c:pt idx="174">
                  <c:v>0.11145866458987187</c:v>
                </c:pt>
                <c:pt idx="175">
                  <c:v>0.11575830132611609</c:v>
                </c:pt>
                <c:pt idx="176">
                  <c:v>0.11529902463684177</c:v>
                </c:pt>
                <c:pt idx="177">
                  <c:v>0.11124382631844523</c:v>
                </c:pt>
                <c:pt idx="178">
                  <c:v>0.10513492628023817</c:v>
                </c:pt>
                <c:pt idx="179">
                  <c:v>9.6798795344082186E-2</c:v>
                </c:pt>
                <c:pt idx="180">
                  <c:v>8.5844920247871062E-2</c:v>
                </c:pt>
                <c:pt idx="181">
                  <c:v>7.6722412424775399E-2</c:v>
                </c:pt>
                <c:pt idx="182">
                  <c:v>7.2876176826908071E-2</c:v>
                </c:pt>
                <c:pt idx="183">
                  <c:v>6.6413682012586642E-2</c:v>
                </c:pt>
                <c:pt idx="184">
                  <c:v>6.8108091927031753E-2</c:v>
                </c:pt>
                <c:pt idx="185">
                  <c:v>5.9286081603532013E-2</c:v>
                </c:pt>
                <c:pt idx="186">
                  <c:v>5.0204618486343111E-2</c:v>
                </c:pt>
                <c:pt idx="187">
                  <c:v>4.6471446450066248E-2</c:v>
                </c:pt>
                <c:pt idx="188">
                  <c:v>4.1781097480753156E-2</c:v>
                </c:pt>
                <c:pt idx="189">
                  <c:v>3.982575449080332E-2</c:v>
                </c:pt>
                <c:pt idx="190">
                  <c:v>4.0299298001865401E-2</c:v>
                </c:pt>
                <c:pt idx="191">
                  <c:v>4.1039247707117373E-2</c:v>
                </c:pt>
                <c:pt idx="192">
                  <c:v>4.2508598685361672E-2</c:v>
                </c:pt>
                <c:pt idx="193">
                  <c:v>4.5291042318557781E-2</c:v>
                </c:pt>
                <c:pt idx="194">
                  <c:v>4.7373163116106454E-2</c:v>
                </c:pt>
                <c:pt idx="195">
                  <c:v>4.8396026602925482E-2</c:v>
                </c:pt>
                <c:pt idx="196">
                  <c:v>5.147716493317165E-2</c:v>
                </c:pt>
                <c:pt idx="197">
                  <c:v>5.3314473148322508E-2</c:v>
                </c:pt>
                <c:pt idx="198">
                  <c:v>5.2710672134502826E-2</c:v>
                </c:pt>
                <c:pt idx="199">
                  <c:v>5.5802270439659428E-2</c:v>
                </c:pt>
                <c:pt idx="200">
                  <c:v>5.571094602759994E-2</c:v>
                </c:pt>
                <c:pt idx="201">
                  <c:v>5.6179553371386512E-2</c:v>
                </c:pt>
                <c:pt idx="202">
                  <c:v>5.4598442756854791E-2</c:v>
                </c:pt>
                <c:pt idx="203">
                  <c:v>5.0322378949972706E-2</c:v>
                </c:pt>
                <c:pt idx="204">
                  <c:v>4.6720246188799164E-2</c:v>
                </c:pt>
                <c:pt idx="205">
                  <c:v>4.3886942040384187E-2</c:v>
                </c:pt>
                <c:pt idx="206">
                  <c:v>3.8348739706124922E-2</c:v>
                </c:pt>
                <c:pt idx="207">
                  <c:v>3.5118362522665224E-2</c:v>
                </c:pt>
                <c:pt idx="208">
                  <c:v>3.2291004584001172E-2</c:v>
                </c:pt>
                <c:pt idx="209">
                  <c:v>2.9352758712482316E-2</c:v>
                </c:pt>
                <c:pt idx="210">
                  <c:v>2.7100590664140674E-2</c:v>
                </c:pt>
                <c:pt idx="211">
                  <c:v>2.5765957753171368E-2</c:v>
                </c:pt>
                <c:pt idx="212">
                  <c:v>2.2525712956617382E-2</c:v>
                </c:pt>
                <c:pt idx="213">
                  <c:v>1.9504772091513092E-2</c:v>
                </c:pt>
                <c:pt idx="214">
                  <c:v>1.9116072738941284E-2</c:v>
                </c:pt>
                <c:pt idx="215">
                  <c:v>1.8572195620153876E-2</c:v>
                </c:pt>
                <c:pt idx="216">
                  <c:v>1.8487663743085796E-2</c:v>
                </c:pt>
                <c:pt idx="217">
                  <c:v>1.7880423447153355E-2</c:v>
                </c:pt>
                <c:pt idx="218">
                  <c:v>1.6786045531907965E-2</c:v>
                </c:pt>
                <c:pt idx="219">
                  <c:v>1.7963366267540398E-2</c:v>
                </c:pt>
                <c:pt idx="220">
                  <c:v>1.709770869783404E-2</c:v>
                </c:pt>
                <c:pt idx="221">
                  <c:v>1.4128813428322189E-2</c:v>
                </c:pt>
                <c:pt idx="222">
                  <c:v>8.7167315861680049E-3</c:v>
                </c:pt>
                <c:pt idx="223">
                  <c:v>5.2358621178603647E-3</c:v>
                </c:pt>
                <c:pt idx="224">
                  <c:v>5.2617416479204928E-3</c:v>
                </c:pt>
                <c:pt idx="225">
                  <c:v>5.6053976252998751E-3</c:v>
                </c:pt>
                <c:pt idx="226">
                  <c:v>4.9682698082701079E-3</c:v>
                </c:pt>
                <c:pt idx="227">
                  <c:v>2.9097166668948351E-3</c:v>
                </c:pt>
                <c:pt idx="228">
                  <c:v>1.0894191636165941E-3</c:v>
                </c:pt>
                <c:pt idx="229">
                  <c:v>-7.2235109837054886E-5</c:v>
                </c:pt>
                <c:pt idx="230">
                  <c:v>-8.6032124322926284E-4</c:v>
                </c:pt>
                <c:pt idx="231">
                  <c:v>-1.6138912116811187E-3</c:v>
                </c:pt>
                <c:pt idx="232">
                  <c:v>-4.3110366337688879E-3</c:v>
                </c:pt>
                <c:pt idx="233">
                  <c:v>-6.8143426608521145E-3</c:v>
                </c:pt>
                <c:pt idx="234">
                  <c:v>-5.4438085875076359E-3</c:v>
                </c:pt>
                <c:pt idx="235">
                  <c:v>-2.6976009693353191E-3</c:v>
                </c:pt>
                <c:pt idx="236">
                  <c:v>-1.3394707681636856E-3</c:v>
                </c:pt>
                <c:pt idx="237">
                  <c:v>-1.6798710552653733E-3</c:v>
                </c:pt>
                <c:pt idx="238">
                  <c:v>-2.3255808919363124E-3</c:v>
                </c:pt>
                <c:pt idx="239">
                  <c:v>-2.9485460041456771E-3</c:v>
                </c:pt>
                <c:pt idx="240">
                  <c:v>-4.8629939513894268E-3</c:v>
                </c:pt>
                <c:pt idx="241">
                  <c:v>-5.7680638322004079E-3</c:v>
                </c:pt>
                <c:pt idx="242">
                  <c:v>-7.6601866030602738E-3</c:v>
                </c:pt>
                <c:pt idx="243">
                  <c:v>-1.0372632337033789E-2</c:v>
                </c:pt>
                <c:pt idx="244">
                  <c:v>-1.1979191472691704E-2</c:v>
                </c:pt>
                <c:pt idx="245">
                  <c:v>-1.2071557992291019E-2</c:v>
                </c:pt>
                <c:pt idx="246">
                  <c:v>-1.0479740613511816E-2</c:v>
                </c:pt>
                <c:pt idx="247">
                  <c:v>-9.197661791210815E-3</c:v>
                </c:pt>
                <c:pt idx="248">
                  <c:v>-7.6127840006385969E-3</c:v>
                </c:pt>
                <c:pt idx="249">
                  <c:v>-5.4755549194256689E-3</c:v>
                </c:pt>
                <c:pt idx="250">
                  <c:v>-4.7239546529403943E-3</c:v>
                </c:pt>
                <c:pt idx="251">
                  <c:v>-2.1586686821393202E-3</c:v>
                </c:pt>
                <c:pt idx="252">
                  <c:v>-3.1822850209765739E-4</c:v>
                </c:pt>
                <c:pt idx="253">
                  <c:v>2.6944538548608192E-3</c:v>
                </c:pt>
                <c:pt idx="254">
                  <c:v>4.6128844249303854E-3</c:v>
                </c:pt>
                <c:pt idx="255">
                  <c:v>7.6441251467245395E-3</c:v>
                </c:pt>
                <c:pt idx="256">
                  <c:v>1.2193337544462526E-2</c:v>
                </c:pt>
                <c:pt idx="257">
                  <c:v>1.5705171402587589E-2</c:v>
                </c:pt>
                <c:pt idx="258">
                  <c:v>1.9964944391358069E-2</c:v>
                </c:pt>
                <c:pt idx="259">
                  <c:v>2.4044567799812365E-2</c:v>
                </c:pt>
                <c:pt idx="260">
                  <c:v>3.309507132035077E-2</c:v>
                </c:pt>
                <c:pt idx="261">
                  <c:v>4.9659585841893797E-2</c:v>
                </c:pt>
                <c:pt idx="262">
                  <c:v>6.3562473998397567E-2</c:v>
                </c:pt>
                <c:pt idx="263">
                  <c:v>7.9654159168334765E-2</c:v>
                </c:pt>
                <c:pt idx="264">
                  <c:v>0.10584516764971913</c:v>
                </c:pt>
                <c:pt idx="265">
                  <c:v>0.12862215173313052</c:v>
                </c:pt>
                <c:pt idx="266">
                  <c:v>0.16121956754813518</c:v>
                </c:pt>
                <c:pt idx="267">
                  <c:v>0.20034382250603916</c:v>
                </c:pt>
                <c:pt idx="268">
                  <c:v>0.24156982995846904</c:v>
                </c:pt>
                <c:pt idx="269">
                  <c:v>0.27802093558907148</c:v>
                </c:pt>
                <c:pt idx="270">
                  <c:v>0.29940451544015417</c:v>
                </c:pt>
                <c:pt idx="271">
                  <c:v>0.29832212982522488</c:v>
                </c:pt>
                <c:pt idx="272">
                  <c:v>0.29234330116446672</c:v>
                </c:pt>
                <c:pt idx="273">
                  <c:v>0.28197506847672271</c:v>
                </c:pt>
                <c:pt idx="274">
                  <c:v>0.26019854608878618</c:v>
                </c:pt>
                <c:pt idx="275">
                  <c:v>0.24118374894301364</c:v>
                </c:pt>
                <c:pt idx="276">
                  <c:v>0.22178241198234139</c:v>
                </c:pt>
                <c:pt idx="277">
                  <c:v>0.19022599474262006</c:v>
                </c:pt>
                <c:pt idx="278">
                  <c:v>0.16450600901333087</c:v>
                </c:pt>
                <c:pt idx="279">
                  <c:v>0.13066661115792033</c:v>
                </c:pt>
                <c:pt idx="280">
                  <c:v>9.4188869767123068E-2</c:v>
                </c:pt>
                <c:pt idx="281">
                  <c:v>5.9351057892936855E-2</c:v>
                </c:pt>
                <c:pt idx="282">
                  <c:v>2.9907628973995886E-2</c:v>
                </c:pt>
                <c:pt idx="283">
                  <c:v>1.6891128284947345E-2</c:v>
                </c:pt>
                <c:pt idx="284">
                  <c:v>2.0045064873781961E-2</c:v>
                </c:pt>
                <c:pt idx="285">
                  <c:v>2.5851549263718677E-2</c:v>
                </c:pt>
                <c:pt idx="286">
                  <c:v>2.8916703074754559E-2</c:v>
                </c:pt>
                <c:pt idx="287">
                  <c:v>3.4316784661201083E-2</c:v>
                </c:pt>
                <c:pt idx="288">
                  <c:v>4.0244181896173792E-2</c:v>
                </c:pt>
                <c:pt idx="289">
                  <c:v>4.6494133548719695E-2</c:v>
                </c:pt>
                <c:pt idx="290">
                  <c:v>5.2911047288934004E-2</c:v>
                </c:pt>
                <c:pt idx="291">
                  <c:v>5.7987886676805406E-2</c:v>
                </c:pt>
                <c:pt idx="292">
                  <c:v>6.1062598135870241E-2</c:v>
                </c:pt>
                <c:pt idx="293">
                  <c:v>6.1991323903815385E-2</c:v>
                </c:pt>
                <c:pt idx="294">
                  <c:v>6.6955260275570486E-2</c:v>
                </c:pt>
                <c:pt idx="295">
                  <c:v>6.6477232497725802E-2</c:v>
                </c:pt>
                <c:pt idx="296">
                  <c:v>6.4870664522701002E-2</c:v>
                </c:pt>
                <c:pt idx="297">
                  <c:v>6.2517398313926553E-2</c:v>
                </c:pt>
                <c:pt idx="298">
                  <c:v>6.0588259586281661E-2</c:v>
                </c:pt>
                <c:pt idx="299">
                  <c:v>6.1028714762196838E-2</c:v>
                </c:pt>
                <c:pt idx="300">
                  <c:v>5.8561665321195167E-2</c:v>
                </c:pt>
                <c:pt idx="301">
                  <c:v>5.8275949959491348E-2</c:v>
                </c:pt>
                <c:pt idx="302">
                  <c:v>5.5313037448671852E-2</c:v>
                </c:pt>
                <c:pt idx="303">
                  <c:v>5.5960370178274627E-2</c:v>
                </c:pt>
                <c:pt idx="304">
                  <c:v>5.7705935812273415E-2</c:v>
                </c:pt>
                <c:pt idx="305">
                  <c:v>6.0690177843556424E-2</c:v>
                </c:pt>
                <c:pt idx="306">
                  <c:v>6.4809201444222239E-2</c:v>
                </c:pt>
                <c:pt idx="307">
                  <c:v>6.4760022283390367E-2</c:v>
                </c:pt>
                <c:pt idx="308">
                  <c:v>6.8133678844805937E-2</c:v>
                </c:pt>
                <c:pt idx="309">
                  <c:v>7.0946727291573503E-2</c:v>
                </c:pt>
                <c:pt idx="310">
                  <c:v>7.6485131341948745E-2</c:v>
                </c:pt>
                <c:pt idx="311">
                  <c:v>8.0134659922050377E-2</c:v>
                </c:pt>
                <c:pt idx="312">
                  <c:v>8.3410034258220134E-2</c:v>
                </c:pt>
                <c:pt idx="313">
                  <c:v>7.7645174352500651E-2</c:v>
                </c:pt>
                <c:pt idx="314">
                  <c:v>7.3516146804519469E-2</c:v>
                </c:pt>
                <c:pt idx="315">
                  <c:v>6.8442262666548057E-2</c:v>
                </c:pt>
                <c:pt idx="316">
                  <c:v>6.0033275870570856E-2</c:v>
                </c:pt>
                <c:pt idx="317">
                  <c:v>5.0608748331055879E-2</c:v>
                </c:pt>
                <c:pt idx="318">
                  <c:v>4.2852640531996479E-2</c:v>
                </c:pt>
                <c:pt idx="319">
                  <c:v>3.3765198922118468E-2</c:v>
                </c:pt>
                <c:pt idx="320">
                  <c:v>2.3682409445014201E-2</c:v>
                </c:pt>
                <c:pt idx="321">
                  <c:v>1.3779232316818865E-2</c:v>
                </c:pt>
                <c:pt idx="322">
                  <c:v>3.0487209073810661E-3</c:v>
                </c:pt>
                <c:pt idx="323">
                  <c:v>-8.6235957825011762E-3</c:v>
                </c:pt>
                <c:pt idx="324">
                  <c:v>-1.7960794526377801E-2</c:v>
                </c:pt>
                <c:pt idx="325">
                  <c:v>-2.6424679736826863E-2</c:v>
                </c:pt>
                <c:pt idx="326">
                  <c:v>-2.7785660071168585E-2</c:v>
                </c:pt>
                <c:pt idx="327">
                  <c:v>-3.023869397739912E-2</c:v>
                </c:pt>
                <c:pt idx="328">
                  <c:v>-3.0103036466606534E-2</c:v>
                </c:pt>
                <c:pt idx="329">
                  <c:v>-2.9799263832293914E-2</c:v>
                </c:pt>
                <c:pt idx="330">
                  <c:v>-2.6587176894653491E-2</c:v>
                </c:pt>
                <c:pt idx="331">
                  <c:v>-2.4604685734067735E-2</c:v>
                </c:pt>
                <c:pt idx="332">
                  <c:v>-2.0490311996988197E-2</c:v>
                </c:pt>
                <c:pt idx="333">
                  <c:v>-1.4282365140035074E-2</c:v>
                </c:pt>
                <c:pt idx="334">
                  <c:v>-8.1646848760162372E-3</c:v>
                </c:pt>
                <c:pt idx="335">
                  <c:v>-6.0341313911785365E-3</c:v>
                </c:pt>
                <c:pt idx="336">
                  <c:v>-5.2939150453744054E-3</c:v>
                </c:pt>
                <c:pt idx="337">
                  <c:v>-6.2041921395197932E-3</c:v>
                </c:pt>
                <c:pt idx="338">
                  <c:v>-7.469691353523396E-3</c:v>
                </c:pt>
                <c:pt idx="339">
                  <c:v>-7.8961637009784327E-3</c:v>
                </c:pt>
                <c:pt idx="340">
                  <c:v>-9.3524886233652838E-3</c:v>
                </c:pt>
                <c:pt idx="341">
                  <c:v>-9.9589371652267274E-3</c:v>
                </c:pt>
                <c:pt idx="342">
                  <c:v>-1.1011001785270889E-2</c:v>
                </c:pt>
                <c:pt idx="343">
                  <c:v>-1.4760533447883148E-2</c:v>
                </c:pt>
                <c:pt idx="344">
                  <c:v>-1.8102626111877566E-2</c:v>
                </c:pt>
                <c:pt idx="345">
                  <c:v>-2.2479493663713306E-2</c:v>
                </c:pt>
                <c:pt idx="346">
                  <c:v>-2.9234509602544315E-2</c:v>
                </c:pt>
                <c:pt idx="347">
                  <c:v>-3.5871065345545808E-2</c:v>
                </c:pt>
                <c:pt idx="348">
                  <c:v>-3.7684011840102082E-2</c:v>
                </c:pt>
                <c:pt idx="349">
                  <c:v>-3.9124303233173889E-2</c:v>
                </c:pt>
                <c:pt idx="350">
                  <c:v>-3.9289884055233149E-2</c:v>
                </c:pt>
                <c:pt idx="351">
                  <c:v>-3.9664162770489599E-2</c:v>
                </c:pt>
                <c:pt idx="352">
                  <c:v>-4.0723511385804934E-2</c:v>
                </c:pt>
                <c:pt idx="353">
                  <c:v>-4.0326759438523943E-2</c:v>
                </c:pt>
                <c:pt idx="354">
                  <c:v>-4.0670399747840001E-2</c:v>
                </c:pt>
                <c:pt idx="355">
                  <c:v>-4.1457570412253585E-2</c:v>
                </c:pt>
                <c:pt idx="356">
                  <c:v>-4.1687715235777828E-2</c:v>
                </c:pt>
                <c:pt idx="357">
                  <c:v>-4.1641222661773593E-2</c:v>
                </c:pt>
                <c:pt idx="358">
                  <c:v>-4.2160572899213232E-2</c:v>
                </c:pt>
                <c:pt idx="359">
                  <c:v>-4.2220091290027663E-2</c:v>
                </c:pt>
                <c:pt idx="360">
                  <c:v>-4.1044576492133125E-2</c:v>
                </c:pt>
                <c:pt idx="361">
                  <c:v>-4.0354179643689918E-2</c:v>
                </c:pt>
                <c:pt idx="362">
                  <c:v>-3.953874323285822E-2</c:v>
                </c:pt>
                <c:pt idx="363">
                  <c:v>-4.0884829563747324E-2</c:v>
                </c:pt>
                <c:pt idx="364">
                  <c:v>-3.8957779243434333E-2</c:v>
                </c:pt>
                <c:pt idx="365">
                  <c:v>-3.7445719373384798E-2</c:v>
                </c:pt>
                <c:pt idx="366">
                  <c:v>-3.6554528013123783E-2</c:v>
                </c:pt>
                <c:pt idx="367">
                  <c:v>-3.5074143108095347E-2</c:v>
                </c:pt>
                <c:pt idx="368">
                  <c:v>-3.2065915737699999E-2</c:v>
                </c:pt>
                <c:pt idx="369">
                  <c:v>-3.0451584379216055E-2</c:v>
                </c:pt>
                <c:pt idx="370">
                  <c:v>-2.6007557437777998E-2</c:v>
                </c:pt>
                <c:pt idx="371">
                  <c:v>-1.7319801926994956E-2</c:v>
                </c:pt>
                <c:pt idx="372">
                  <c:v>-8.5989928247054287E-3</c:v>
                </c:pt>
                <c:pt idx="373">
                  <c:v>-1.0951477824341419E-3</c:v>
                </c:pt>
                <c:pt idx="374">
                  <c:v>4.6369986027902793E-3</c:v>
                </c:pt>
                <c:pt idx="375">
                  <c:v>1.2883028922492223E-2</c:v>
                </c:pt>
                <c:pt idx="376">
                  <c:v>2.3248855689398242E-2</c:v>
                </c:pt>
                <c:pt idx="377">
                  <c:v>2.9208741070839993E-2</c:v>
                </c:pt>
                <c:pt idx="378">
                  <c:v>3.2831911019093059E-2</c:v>
                </c:pt>
                <c:pt idx="379">
                  <c:v>3.4488835676312883E-2</c:v>
                </c:pt>
                <c:pt idx="380">
                  <c:v>3.6162999597024688E-2</c:v>
                </c:pt>
                <c:pt idx="381">
                  <c:v>3.7741974910362242E-2</c:v>
                </c:pt>
                <c:pt idx="382">
                  <c:v>3.990046573418176E-2</c:v>
                </c:pt>
                <c:pt idx="383">
                  <c:v>3.9648340968517562E-2</c:v>
                </c:pt>
                <c:pt idx="384">
                  <c:v>3.4638191362677866E-2</c:v>
                </c:pt>
                <c:pt idx="385">
                  <c:v>3.053077831900991E-2</c:v>
                </c:pt>
                <c:pt idx="386">
                  <c:v>2.8466643661788939E-2</c:v>
                </c:pt>
                <c:pt idx="387">
                  <c:v>2.3643946110729178E-2</c:v>
                </c:pt>
                <c:pt idx="388">
                  <c:v>1.9685830242703393E-2</c:v>
                </c:pt>
                <c:pt idx="389">
                  <c:v>1.3431915404638723E-2</c:v>
                </c:pt>
                <c:pt idx="390">
                  <c:v>1.0088493606450376E-2</c:v>
                </c:pt>
                <c:pt idx="391">
                  <c:v>9.3115036769007998E-3</c:v>
                </c:pt>
                <c:pt idx="392">
                  <c:v>1.0145624794899423E-2</c:v>
                </c:pt>
                <c:pt idx="393">
                  <c:v>1.0853473008196579E-2</c:v>
                </c:pt>
                <c:pt idx="394">
                  <c:v>1.1265563224944276E-2</c:v>
                </c:pt>
                <c:pt idx="395">
                  <c:v>1.2192619483191355E-2</c:v>
                </c:pt>
                <c:pt idx="396">
                  <c:v>1.2019031652395581E-2</c:v>
                </c:pt>
                <c:pt idx="397">
                  <c:v>1.062897182411511E-2</c:v>
                </c:pt>
                <c:pt idx="398">
                  <c:v>1.04314623990192E-2</c:v>
                </c:pt>
                <c:pt idx="399">
                  <c:v>9.8316048889094971E-3</c:v>
                </c:pt>
                <c:pt idx="400">
                  <c:v>1.1479860255206427E-2</c:v>
                </c:pt>
                <c:pt idx="401">
                  <c:v>1.2272826440180816E-2</c:v>
                </c:pt>
                <c:pt idx="402">
                  <c:v>1.4347074195599318E-2</c:v>
                </c:pt>
                <c:pt idx="403">
                  <c:v>1.5498685868525952E-2</c:v>
                </c:pt>
                <c:pt idx="404">
                  <c:v>1.6753895942792606E-2</c:v>
                </c:pt>
                <c:pt idx="405">
                  <c:v>1.8212402350319581E-2</c:v>
                </c:pt>
                <c:pt idx="406">
                  <c:v>1.9831642920220612E-2</c:v>
                </c:pt>
                <c:pt idx="407">
                  <c:v>2.1499607853838084E-2</c:v>
                </c:pt>
                <c:pt idx="408">
                  <c:v>2.1602011133731495E-2</c:v>
                </c:pt>
                <c:pt idx="409">
                  <c:v>2.3009833787917027E-2</c:v>
                </c:pt>
                <c:pt idx="410">
                  <c:v>2.5018423370553954E-2</c:v>
                </c:pt>
                <c:pt idx="411">
                  <c:v>2.8135930054539272E-2</c:v>
                </c:pt>
                <c:pt idx="412">
                  <c:v>3.0205996415694655E-2</c:v>
                </c:pt>
                <c:pt idx="413">
                  <c:v>3.1661948258211919E-2</c:v>
                </c:pt>
                <c:pt idx="414">
                  <c:v>3.0116190121335658E-2</c:v>
                </c:pt>
                <c:pt idx="415">
                  <c:v>2.634910989239133E-2</c:v>
                </c:pt>
                <c:pt idx="416">
                  <c:v>2.8296729824565974E-2</c:v>
                </c:pt>
                <c:pt idx="417">
                  <c:v>2.8720805715432028E-2</c:v>
                </c:pt>
                <c:pt idx="418">
                  <c:v>2.9593474155223932E-2</c:v>
                </c:pt>
                <c:pt idx="419">
                  <c:v>3.0800555583368677E-2</c:v>
                </c:pt>
                <c:pt idx="420">
                  <c:v>3.1958440096768709E-2</c:v>
                </c:pt>
                <c:pt idx="421">
                  <c:v>3.3430522799829582E-2</c:v>
                </c:pt>
                <c:pt idx="422">
                  <c:v>3.4326651649826255E-2</c:v>
                </c:pt>
                <c:pt idx="423">
                  <c:v>3.5201796504865428E-2</c:v>
                </c:pt>
                <c:pt idx="424">
                  <c:v>2.9139734891921811E-2</c:v>
                </c:pt>
                <c:pt idx="425">
                  <c:v>3.0240360913440789E-2</c:v>
                </c:pt>
                <c:pt idx="426">
                  <c:v>3.0245164438747345E-2</c:v>
                </c:pt>
                <c:pt idx="427">
                  <c:v>3.2621938333616214E-2</c:v>
                </c:pt>
                <c:pt idx="428">
                  <c:v>3.8524699143695953E-2</c:v>
                </c:pt>
                <c:pt idx="429">
                  <c:v>3.7552358402610918E-2</c:v>
                </c:pt>
                <c:pt idx="430">
                  <c:v>3.7599853648925027E-2</c:v>
                </c:pt>
                <c:pt idx="431">
                  <c:v>3.8100256962726148E-2</c:v>
                </c:pt>
                <c:pt idx="432">
                  <c:v>3.6310510469395832E-2</c:v>
                </c:pt>
                <c:pt idx="433">
                  <c:v>3.6803630924511173E-2</c:v>
                </c:pt>
                <c:pt idx="434">
                  <c:v>3.8317944104870987E-2</c:v>
                </c:pt>
                <c:pt idx="435">
                  <c:v>4.1240338732654411E-2</c:v>
                </c:pt>
                <c:pt idx="436">
                  <c:v>4.5288731846584968E-2</c:v>
                </c:pt>
                <c:pt idx="437">
                  <c:v>5.2597843159224944E-2</c:v>
                </c:pt>
                <c:pt idx="438">
                  <c:v>5.5406761175195066E-2</c:v>
                </c:pt>
                <c:pt idx="439">
                  <c:v>5.7923016446465012E-2</c:v>
                </c:pt>
                <c:pt idx="440">
                  <c:v>6.0324112430174624E-2</c:v>
                </c:pt>
                <c:pt idx="441">
                  <c:v>6.0815306477446082E-2</c:v>
                </c:pt>
                <c:pt idx="442">
                  <c:v>6.2981884105905384E-2</c:v>
                </c:pt>
                <c:pt idx="443">
                  <c:v>6.4444228079781882E-2</c:v>
                </c:pt>
                <c:pt idx="444">
                  <c:v>6.3836939240277737E-2</c:v>
                </c:pt>
                <c:pt idx="445">
                  <c:v>6.4797711705749217E-2</c:v>
                </c:pt>
                <c:pt idx="446">
                  <c:v>6.3728693397648584E-2</c:v>
                </c:pt>
                <c:pt idx="447">
                  <c:v>6.1964633491368756E-2</c:v>
                </c:pt>
                <c:pt idx="448">
                  <c:v>5.7891546433523011E-2</c:v>
                </c:pt>
                <c:pt idx="449">
                  <c:v>5.3286410667396776E-2</c:v>
                </c:pt>
                <c:pt idx="450">
                  <c:v>5.2694040006912669E-2</c:v>
                </c:pt>
                <c:pt idx="451">
                  <c:v>5.0326191357587723E-2</c:v>
                </c:pt>
                <c:pt idx="452">
                  <c:v>4.8663033091965048E-2</c:v>
                </c:pt>
                <c:pt idx="453">
                  <c:v>4.7714682283461859E-2</c:v>
                </c:pt>
                <c:pt idx="454">
                  <c:v>4.8449928510694462E-2</c:v>
                </c:pt>
                <c:pt idx="455">
                  <c:v>4.8777344026150263E-2</c:v>
                </c:pt>
                <c:pt idx="456">
                  <c:v>4.9385790198784654E-2</c:v>
                </c:pt>
                <c:pt idx="457">
                  <c:v>5.0870375436238548E-2</c:v>
                </c:pt>
                <c:pt idx="458">
                  <c:v>5.266776104594683E-2</c:v>
                </c:pt>
                <c:pt idx="459">
                  <c:v>5.3960429998255399E-2</c:v>
                </c:pt>
                <c:pt idx="460">
                  <c:v>5.6289453403991663E-2</c:v>
                </c:pt>
                <c:pt idx="461">
                  <c:v>5.9483914349602367E-2</c:v>
                </c:pt>
                <c:pt idx="462">
                  <c:v>6.2598844332019593E-2</c:v>
                </c:pt>
                <c:pt idx="463">
                  <c:v>6.3636252076060107E-2</c:v>
                </c:pt>
                <c:pt idx="464">
                  <c:v>6.0276960803044816E-2</c:v>
                </c:pt>
                <c:pt idx="465">
                  <c:v>5.3790806373963808E-2</c:v>
                </c:pt>
                <c:pt idx="466">
                  <c:v>5.6647859670270598E-2</c:v>
                </c:pt>
                <c:pt idx="467">
                  <c:v>5.6023244457530853E-2</c:v>
                </c:pt>
                <c:pt idx="468">
                  <c:v>5.5250079999893842E-2</c:v>
                </c:pt>
                <c:pt idx="469">
                  <c:v>5.2449604596669447E-2</c:v>
                </c:pt>
                <c:pt idx="470">
                  <c:v>4.873913857919053E-2</c:v>
                </c:pt>
                <c:pt idx="471">
                  <c:v>4.4521665877601729E-2</c:v>
                </c:pt>
                <c:pt idx="472">
                  <c:v>3.4406839984324734E-2</c:v>
                </c:pt>
                <c:pt idx="473">
                  <c:v>3.2521251065483037E-2</c:v>
                </c:pt>
                <c:pt idx="474">
                  <c:v>2.6153612483359612E-2</c:v>
                </c:pt>
                <c:pt idx="475">
                  <c:v>1.8887498499052632E-2</c:v>
                </c:pt>
                <c:pt idx="476">
                  <c:v>1.502520322687694E-2</c:v>
                </c:pt>
                <c:pt idx="477">
                  <c:v>1.6432991677011018E-2</c:v>
                </c:pt>
                <c:pt idx="478">
                  <c:v>2.0837920782073711E-2</c:v>
                </c:pt>
                <c:pt idx="479">
                  <c:v>1.7518232870303609E-2</c:v>
                </c:pt>
                <c:pt idx="480">
                  <c:v>1.4684374475772066E-2</c:v>
                </c:pt>
                <c:pt idx="481">
                  <c:v>1.3370531549611231E-2</c:v>
                </c:pt>
                <c:pt idx="482">
                  <c:v>1.2193864161040414E-2</c:v>
                </c:pt>
                <c:pt idx="483">
                  <c:v>1.4381303894202729E-2</c:v>
                </c:pt>
                <c:pt idx="484">
                  <c:v>1.5777638206559176E-2</c:v>
                </c:pt>
                <c:pt idx="485">
                  <c:v>2.3711920448654149E-2</c:v>
                </c:pt>
                <c:pt idx="486">
                  <c:v>2.3666948641171286E-2</c:v>
                </c:pt>
                <c:pt idx="487">
                  <c:v>2.5942432201725808E-2</c:v>
                </c:pt>
                <c:pt idx="488">
                  <c:v>3.0471326263306713E-2</c:v>
                </c:pt>
                <c:pt idx="489">
                  <c:v>3.0729845526153345E-2</c:v>
                </c:pt>
                <c:pt idx="490">
                  <c:v>3.1412578946251282E-2</c:v>
                </c:pt>
                <c:pt idx="491">
                  <c:v>3.1761302612843892E-2</c:v>
                </c:pt>
                <c:pt idx="492">
                  <c:v>3.018376648548116E-2</c:v>
                </c:pt>
                <c:pt idx="493">
                  <c:v>3.0643176787393912E-2</c:v>
                </c:pt>
                <c:pt idx="494">
                  <c:v>2.9566202549407634E-2</c:v>
                </c:pt>
                <c:pt idx="495">
                  <c:v>3.0800299094485072E-2</c:v>
                </c:pt>
                <c:pt idx="496">
                  <c:v>2.9321531956513703E-2</c:v>
                </c:pt>
                <c:pt idx="497">
                  <c:v>2.8268023398515509E-2</c:v>
                </c:pt>
                <c:pt idx="498">
                  <c:v>2.7444892264172269E-2</c:v>
                </c:pt>
                <c:pt idx="499">
                  <c:v>2.6895590622874426E-2</c:v>
                </c:pt>
                <c:pt idx="500">
                  <c:v>2.5810337215260704E-2</c:v>
                </c:pt>
                <c:pt idx="501">
                  <c:v>2.3286764215801403E-2</c:v>
                </c:pt>
                <c:pt idx="502">
                  <c:v>2.3254075091933588E-2</c:v>
                </c:pt>
              </c:numCache>
            </c:numRef>
          </c:val>
          <c:smooth val="0"/>
          <c:extLst>
            <c:ext xmlns:c16="http://schemas.microsoft.com/office/drawing/2014/chart" uri="{C3380CC4-5D6E-409C-BE32-E72D297353CC}">
              <c16:uniqueId val="{00000000-2902-4444-B64D-CA74511B8F70}"/>
            </c:ext>
          </c:extLst>
        </c:ser>
        <c:dLbls>
          <c:showLegendKey val="0"/>
          <c:showVal val="0"/>
          <c:showCatName val="0"/>
          <c:showSerName val="0"/>
          <c:showPercent val="0"/>
          <c:showBubbleSize val="0"/>
        </c:dLbls>
        <c:smooth val="0"/>
        <c:axId val="343042879"/>
        <c:axId val="343039551"/>
      </c:lineChart>
      <c:dateAx>
        <c:axId val="34304287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43039551"/>
        <c:crosses val="autoZero"/>
        <c:auto val="1"/>
        <c:lblOffset val="100"/>
        <c:baseTimeUnit val="days"/>
      </c:dateAx>
      <c:valAx>
        <c:axId val="34303955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4304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Kalemleri'!$AB$1:$AB$2</c:f>
              <c:strCache>
                <c:ptCount val="2"/>
                <c:pt idx="0">
                  <c:v>Bireysel Kredi Kartları</c:v>
                </c:pt>
                <c:pt idx="1">
                  <c:v>MoM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Kalemleri'!$B$12:$B$580</c:f>
              <c:numCache>
                <c:formatCode>m/d/yyyy</c:formatCode>
                <c:ptCount val="569"/>
                <c:pt idx="0">
                  <c:v>45975</c:v>
                </c:pt>
                <c:pt idx="1">
                  <c:v>45968</c:v>
                </c:pt>
                <c:pt idx="2">
                  <c:v>45961</c:v>
                </c:pt>
                <c:pt idx="3">
                  <c:v>45954</c:v>
                </c:pt>
                <c:pt idx="4">
                  <c:v>45947</c:v>
                </c:pt>
                <c:pt idx="5">
                  <c:v>45940</c:v>
                </c:pt>
                <c:pt idx="6">
                  <c:v>45933</c:v>
                </c:pt>
                <c:pt idx="7">
                  <c:v>45926</c:v>
                </c:pt>
                <c:pt idx="8">
                  <c:v>45919</c:v>
                </c:pt>
                <c:pt idx="9">
                  <c:v>45912</c:v>
                </c:pt>
                <c:pt idx="10">
                  <c:v>45905</c:v>
                </c:pt>
                <c:pt idx="11">
                  <c:v>45898</c:v>
                </c:pt>
                <c:pt idx="12">
                  <c:v>45891</c:v>
                </c:pt>
                <c:pt idx="13">
                  <c:v>45884</c:v>
                </c:pt>
                <c:pt idx="14">
                  <c:v>45877</c:v>
                </c:pt>
                <c:pt idx="15">
                  <c:v>45870</c:v>
                </c:pt>
                <c:pt idx="16">
                  <c:v>45863</c:v>
                </c:pt>
                <c:pt idx="17">
                  <c:v>45856</c:v>
                </c:pt>
                <c:pt idx="18">
                  <c:v>45849</c:v>
                </c:pt>
                <c:pt idx="19">
                  <c:v>45842</c:v>
                </c:pt>
                <c:pt idx="20">
                  <c:v>45835</c:v>
                </c:pt>
                <c:pt idx="21">
                  <c:v>45828</c:v>
                </c:pt>
                <c:pt idx="22">
                  <c:v>45821</c:v>
                </c:pt>
                <c:pt idx="23">
                  <c:v>45814</c:v>
                </c:pt>
                <c:pt idx="24">
                  <c:v>45807</c:v>
                </c:pt>
                <c:pt idx="25">
                  <c:v>45800</c:v>
                </c:pt>
                <c:pt idx="26">
                  <c:v>45793</c:v>
                </c:pt>
                <c:pt idx="27">
                  <c:v>45786</c:v>
                </c:pt>
                <c:pt idx="28">
                  <c:v>45779</c:v>
                </c:pt>
                <c:pt idx="29">
                  <c:v>45772</c:v>
                </c:pt>
                <c:pt idx="30">
                  <c:v>45765</c:v>
                </c:pt>
                <c:pt idx="31">
                  <c:v>45758</c:v>
                </c:pt>
                <c:pt idx="32">
                  <c:v>45751</c:v>
                </c:pt>
                <c:pt idx="33">
                  <c:v>45744</c:v>
                </c:pt>
                <c:pt idx="34">
                  <c:v>45737</c:v>
                </c:pt>
                <c:pt idx="35">
                  <c:v>45730</c:v>
                </c:pt>
                <c:pt idx="36">
                  <c:v>45723</c:v>
                </c:pt>
                <c:pt idx="37">
                  <c:v>45716</c:v>
                </c:pt>
                <c:pt idx="38">
                  <c:v>45709</c:v>
                </c:pt>
                <c:pt idx="39">
                  <c:v>45702</c:v>
                </c:pt>
                <c:pt idx="40">
                  <c:v>45695</c:v>
                </c:pt>
                <c:pt idx="41">
                  <c:v>45688</c:v>
                </c:pt>
                <c:pt idx="42">
                  <c:v>45681</c:v>
                </c:pt>
                <c:pt idx="43">
                  <c:v>45674</c:v>
                </c:pt>
                <c:pt idx="44">
                  <c:v>45667</c:v>
                </c:pt>
                <c:pt idx="45">
                  <c:v>45660</c:v>
                </c:pt>
                <c:pt idx="46">
                  <c:v>45653</c:v>
                </c:pt>
                <c:pt idx="47">
                  <c:v>45646</c:v>
                </c:pt>
                <c:pt idx="48">
                  <c:v>45639</c:v>
                </c:pt>
                <c:pt idx="49">
                  <c:v>45632</c:v>
                </c:pt>
                <c:pt idx="50">
                  <c:v>45625</c:v>
                </c:pt>
                <c:pt idx="51">
                  <c:v>45618</c:v>
                </c:pt>
                <c:pt idx="52">
                  <c:v>45611</c:v>
                </c:pt>
                <c:pt idx="53">
                  <c:v>45604</c:v>
                </c:pt>
                <c:pt idx="54">
                  <c:v>45597</c:v>
                </c:pt>
                <c:pt idx="55">
                  <c:v>45590</c:v>
                </c:pt>
                <c:pt idx="56">
                  <c:v>45583</c:v>
                </c:pt>
                <c:pt idx="57">
                  <c:v>45576</c:v>
                </c:pt>
                <c:pt idx="58">
                  <c:v>45569</c:v>
                </c:pt>
                <c:pt idx="59">
                  <c:v>45562</c:v>
                </c:pt>
                <c:pt idx="60">
                  <c:v>45555</c:v>
                </c:pt>
                <c:pt idx="61">
                  <c:v>45548</c:v>
                </c:pt>
                <c:pt idx="62">
                  <c:v>45541</c:v>
                </c:pt>
                <c:pt idx="63">
                  <c:v>45534</c:v>
                </c:pt>
                <c:pt idx="64">
                  <c:v>45527</c:v>
                </c:pt>
                <c:pt idx="65">
                  <c:v>45520</c:v>
                </c:pt>
                <c:pt idx="66">
                  <c:v>45513</c:v>
                </c:pt>
                <c:pt idx="67">
                  <c:v>45506</c:v>
                </c:pt>
                <c:pt idx="68">
                  <c:v>45499</c:v>
                </c:pt>
                <c:pt idx="69">
                  <c:v>45492</c:v>
                </c:pt>
                <c:pt idx="70">
                  <c:v>45485</c:v>
                </c:pt>
                <c:pt idx="71">
                  <c:v>45478</c:v>
                </c:pt>
                <c:pt idx="72">
                  <c:v>45471</c:v>
                </c:pt>
                <c:pt idx="73">
                  <c:v>45464</c:v>
                </c:pt>
                <c:pt idx="74">
                  <c:v>45457</c:v>
                </c:pt>
                <c:pt idx="75">
                  <c:v>45450</c:v>
                </c:pt>
                <c:pt idx="76">
                  <c:v>45443</c:v>
                </c:pt>
                <c:pt idx="77">
                  <c:v>45436</c:v>
                </c:pt>
                <c:pt idx="78">
                  <c:v>45429</c:v>
                </c:pt>
                <c:pt idx="79">
                  <c:v>45422</c:v>
                </c:pt>
                <c:pt idx="80">
                  <c:v>45415</c:v>
                </c:pt>
                <c:pt idx="81">
                  <c:v>45408</c:v>
                </c:pt>
                <c:pt idx="82">
                  <c:v>45401</c:v>
                </c:pt>
                <c:pt idx="83">
                  <c:v>45391</c:v>
                </c:pt>
                <c:pt idx="84">
                  <c:v>45387</c:v>
                </c:pt>
                <c:pt idx="85">
                  <c:v>45380</c:v>
                </c:pt>
                <c:pt idx="86">
                  <c:v>45373</c:v>
                </c:pt>
                <c:pt idx="87">
                  <c:v>45366</c:v>
                </c:pt>
                <c:pt idx="88">
                  <c:v>45359</c:v>
                </c:pt>
                <c:pt idx="89">
                  <c:v>45352</c:v>
                </c:pt>
                <c:pt idx="90">
                  <c:v>45345</c:v>
                </c:pt>
                <c:pt idx="91">
                  <c:v>45338</c:v>
                </c:pt>
                <c:pt idx="92">
                  <c:v>45331</c:v>
                </c:pt>
                <c:pt idx="93">
                  <c:v>45324</c:v>
                </c:pt>
                <c:pt idx="94">
                  <c:v>45317</c:v>
                </c:pt>
                <c:pt idx="95">
                  <c:v>45310</c:v>
                </c:pt>
                <c:pt idx="96">
                  <c:v>45303</c:v>
                </c:pt>
                <c:pt idx="97">
                  <c:v>45296</c:v>
                </c:pt>
                <c:pt idx="98">
                  <c:v>45289</c:v>
                </c:pt>
                <c:pt idx="99">
                  <c:v>45282</c:v>
                </c:pt>
                <c:pt idx="100">
                  <c:v>45275</c:v>
                </c:pt>
                <c:pt idx="101">
                  <c:v>45268</c:v>
                </c:pt>
                <c:pt idx="102">
                  <c:v>45261</c:v>
                </c:pt>
                <c:pt idx="103">
                  <c:v>45254</c:v>
                </c:pt>
                <c:pt idx="104">
                  <c:v>45247</c:v>
                </c:pt>
                <c:pt idx="105">
                  <c:v>45240</c:v>
                </c:pt>
                <c:pt idx="106">
                  <c:v>45233</c:v>
                </c:pt>
                <c:pt idx="107">
                  <c:v>45226</c:v>
                </c:pt>
                <c:pt idx="108">
                  <c:v>45219</c:v>
                </c:pt>
                <c:pt idx="109">
                  <c:v>45212</c:v>
                </c:pt>
                <c:pt idx="110">
                  <c:v>45205</c:v>
                </c:pt>
                <c:pt idx="111">
                  <c:v>45198</c:v>
                </c:pt>
                <c:pt idx="112">
                  <c:v>45191</c:v>
                </c:pt>
                <c:pt idx="113">
                  <c:v>45184</c:v>
                </c:pt>
                <c:pt idx="114">
                  <c:v>45177</c:v>
                </c:pt>
                <c:pt idx="115">
                  <c:v>45170</c:v>
                </c:pt>
                <c:pt idx="116">
                  <c:v>45163</c:v>
                </c:pt>
                <c:pt idx="117">
                  <c:v>45156</c:v>
                </c:pt>
                <c:pt idx="118">
                  <c:v>45149</c:v>
                </c:pt>
                <c:pt idx="119">
                  <c:v>45142</c:v>
                </c:pt>
                <c:pt idx="120">
                  <c:v>45135</c:v>
                </c:pt>
                <c:pt idx="121">
                  <c:v>45128</c:v>
                </c:pt>
                <c:pt idx="122">
                  <c:v>45121</c:v>
                </c:pt>
                <c:pt idx="123">
                  <c:v>45114</c:v>
                </c:pt>
                <c:pt idx="124">
                  <c:v>45104</c:v>
                </c:pt>
                <c:pt idx="125">
                  <c:v>45100</c:v>
                </c:pt>
                <c:pt idx="126">
                  <c:v>45093</c:v>
                </c:pt>
                <c:pt idx="127">
                  <c:v>45086</c:v>
                </c:pt>
                <c:pt idx="128">
                  <c:v>45079</c:v>
                </c:pt>
                <c:pt idx="129">
                  <c:v>45072</c:v>
                </c:pt>
                <c:pt idx="130">
                  <c:v>45064</c:v>
                </c:pt>
                <c:pt idx="131">
                  <c:v>45058</c:v>
                </c:pt>
                <c:pt idx="132">
                  <c:v>45051</c:v>
                </c:pt>
                <c:pt idx="133">
                  <c:v>45044</c:v>
                </c:pt>
                <c:pt idx="134">
                  <c:v>45036</c:v>
                </c:pt>
                <c:pt idx="135">
                  <c:v>45030</c:v>
                </c:pt>
                <c:pt idx="136">
                  <c:v>45023</c:v>
                </c:pt>
                <c:pt idx="137">
                  <c:v>45016</c:v>
                </c:pt>
                <c:pt idx="138">
                  <c:v>45009</c:v>
                </c:pt>
                <c:pt idx="139">
                  <c:v>45002</c:v>
                </c:pt>
                <c:pt idx="140">
                  <c:v>44995</c:v>
                </c:pt>
                <c:pt idx="141">
                  <c:v>44988</c:v>
                </c:pt>
                <c:pt idx="142">
                  <c:v>44981</c:v>
                </c:pt>
                <c:pt idx="143">
                  <c:v>44974</c:v>
                </c:pt>
                <c:pt idx="144">
                  <c:v>44967</c:v>
                </c:pt>
                <c:pt idx="145">
                  <c:v>44960</c:v>
                </c:pt>
                <c:pt idx="146">
                  <c:v>44953</c:v>
                </c:pt>
                <c:pt idx="147">
                  <c:v>44946</c:v>
                </c:pt>
                <c:pt idx="148">
                  <c:v>44939</c:v>
                </c:pt>
                <c:pt idx="149">
                  <c:v>44932</c:v>
                </c:pt>
                <c:pt idx="150">
                  <c:v>44925</c:v>
                </c:pt>
                <c:pt idx="151">
                  <c:v>44918</c:v>
                </c:pt>
                <c:pt idx="152">
                  <c:v>44911</c:v>
                </c:pt>
                <c:pt idx="153">
                  <c:v>44904</c:v>
                </c:pt>
                <c:pt idx="154">
                  <c:v>44897</c:v>
                </c:pt>
                <c:pt idx="155">
                  <c:v>44890</c:v>
                </c:pt>
                <c:pt idx="156">
                  <c:v>44883</c:v>
                </c:pt>
                <c:pt idx="157">
                  <c:v>44876</c:v>
                </c:pt>
                <c:pt idx="158">
                  <c:v>44869</c:v>
                </c:pt>
                <c:pt idx="159">
                  <c:v>44862</c:v>
                </c:pt>
                <c:pt idx="160">
                  <c:v>44855</c:v>
                </c:pt>
                <c:pt idx="161">
                  <c:v>44848</c:v>
                </c:pt>
                <c:pt idx="162">
                  <c:v>44841</c:v>
                </c:pt>
                <c:pt idx="163">
                  <c:v>44834</c:v>
                </c:pt>
                <c:pt idx="164">
                  <c:v>44827</c:v>
                </c:pt>
                <c:pt idx="165">
                  <c:v>44820</c:v>
                </c:pt>
                <c:pt idx="166">
                  <c:v>44813</c:v>
                </c:pt>
                <c:pt idx="167">
                  <c:v>44806</c:v>
                </c:pt>
                <c:pt idx="168">
                  <c:v>44799</c:v>
                </c:pt>
                <c:pt idx="169">
                  <c:v>44792</c:v>
                </c:pt>
                <c:pt idx="170">
                  <c:v>44785</c:v>
                </c:pt>
                <c:pt idx="171">
                  <c:v>44778</c:v>
                </c:pt>
                <c:pt idx="172">
                  <c:v>44771</c:v>
                </c:pt>
                <c:pt idx="173">
                  <c:v>44764</c:v>
                </c:pt>
                <c:pt idx="174">
                  <c:v>44756</c:v>
                </c:pt>
                <c:pt idx="175">
                  <c:v>44750</c:v>
                </c:pt>
                <c:pt idx="176">
                  <c:v>44743</c:v>
                </c:pt>
                <c:pt idx="177">
                  <c:v>44736</c:v>
                </c:pt>
                <c:pt idx="178">
                  <c:v>44729</c:v>
                </c:pt>
                <c:pt idx="179">
                  <c:v>44722</c:v>
                </c:pt>
                <c:pt idx="180">
                  <c:v>44715</c:v>
                </c:pt>
                <c:pt idx="181">
                  <c:v>44708</c:v>
                </c:pt>
                <c:pt idx="182">
                  <c:v>44701</c:v>
                </c:pt>
                <c:pt idx="183">
                  <c:v>44694</c:v>
                </c:pt>
                <c:pt idx="184">
                  <c:v>44687</c:v>
                </c:pt>
                <c:pt idx="185">
                  <c:v>44680</c:v>
                </c:pt>
                <c:pt idx="186">
                  <c:v>44673</c:v>
                </c:pt>
                <c:pt idx="187">
                  <c:v>44666</c:v>
                </c:pt>
                <c:pt idx="188">
                  <c:v>44659</c:v>
                </c:pt>
                <c:pt idx="189">
                  <c:v>44652</c:v>
                </c:pt>
                <c:pt idx="190">
                  <c:v>44645</c:v>
                </c:pt>
                <c:pt idx="191">
                  <c:v>44638</c:v>
                </c:pt>
                <c:pt idx="192">
                  <c:v>44631</c:v>
                </c:pt>
                <c:pt idx="193">
                  <c:v>44624</c:v>
                </c:pt>
                <c:pt idx="194">
                  <c:v>44617</c:v>
                </c:pt>
                <c:pt idx="195">
                  <c:v>44610</c:v>
                </c:pt>
                <c:pt idx="196">
                  <c:v>44603</c:v>
                </c:pt>
                <c:pt idx="197">
                  <c:v>44596</c:v>
                </c:pt>
                <c:pt idx="198">
                  <c:v>44589</c:v>
                </c:pt>
                <c:pt idx="199">
                  <c:v>44582</c:v>
                </c:pt>
                <c:pt idx="200">
                  <c:v>44575</c:v>
                </c:pt>
                <c:pt idx="201">
                  <c:v>44568</c:v>
                </c:pt>
                <c:pt idx="202">
                  <c:v>44561</c:v>
                </c:pt>
                <c:pt idx="203">
                  <c:v>44554</c:v>
                </c:pt>
                <c:pt idx="204">
                  <c:v>44547</c:v>
                </c:pt>
                <c:pt idx="205">
                  <c:v>44540</c:v>
                </c:pt>
                <c:pt idx="206">
                  <c:v>44533</c:v>
                </c:pt>
                <c:pt idx="207">
                  <c:v>44526</c:v>
                </c:pt>
                <c:pt idx="208">
                  <c:v>44519</c:v>
                </c:pt>
                <c:pt idx="209">
                  <c:v>44512</c:v>
                </c:pt>
                <c:pt idx="210">
                  <c:v>44505</c:v>
                </c:pt>
                <c:pt idx="211">
                  <c:v>44497</c:v>
                </c:pt>
                <c:pt idx="212">
                  <c:v>44491</c:v>
                </c:pt>
                <c:pt idx="213">
                  <c:v>44484</c:v>
                </c:pt>
                <c:pt idx="214">
                  <c:v>44477</c:v>
                </c:pt>
                <c:pt idx="215">
                  <c:v>44470</c:v>
                </c:pt>
                <c:pt idx="216">
                  <c:v>44463</c:v>
                </c:pt>
                <c:pt idx="217">
                  <c:v>44456</c:v>
                </c:pt>
                <c:pt idx="218">
                  <c:v>44449</c:v>
                </c:pt>
                <c:pt idx="219">
                  <c:v>44442</c:v>
                </c:pt>
                <c:pt idx="220">
                  <c:v>44435</c:v>
                </c:pt>
                <c:pt idx="221">
                  <c:v>44428</c:v>
                </c:pt>
                <c:pt idx="222">
                  <c:v>44421</c:v>
                </c:pt>
                <c:pt idx="223">
                  <c:v>44414</c:v>
                </c:pt>
                <c:pt idx="224">
                  <c:v>44407</c:v>
                </c:pt>
                <c:pt idx="225">
                  <c:v>44396</c:v>
                </c:pt>
                <c:pt idx="226">
                  <c:v>44393</c:v>
                </c:pt>
                <c:pt idx="227">
                  <c:v>44386</c:v>
                </c:pt>
                <c:pt idx="228">
                  <c:v>44379</c:v>
                </c:pt>
                <c:pt idx="229">
                  <c:v>44372</c:v>
                </c:pt>
                <c:pt idx="230">
                  <c:v>44365</c:v>
                </c:pt>
                <c:pt idx="231">
                  <c:v>44358</c:v>
                </c:pt>
                <c:pt idx="232">
                  <c:v>44351</c:v>
                </c:pt>
                <c:pt idx="233">
                  <c:v>44344</c:v>
                </c:pt>
                <c:pt idx="234">
                  <c:v>44337</c:v>
                </c:pt>
                <c:pt idx="235">
                  <c:v>44328</c:v>
                </c:pt>
                <c:pt idx="236">
                  <c:v>44323</c:v>
                </c:pt>
                <c:pt idx="237">
                  <c:v>44316</c:v>
                </c:pt>
                <c:pt idx="238">
                  <c:v>44308</c:v>
                </c:pt>
                <c:pt idx="239">
                  <c:v>44302</c:v>
                </c:pt>
                <c:pt idx="240">
                  <c:v>44295</c:v>
                </c:pt>
                <c:pt idx="241">
                  <c:v>44288</c:v>
                </c:pt>
                <c:pt idx="242">
                  <c:v>44281</c:v>
                </c:pt>
                <c:pt idx="243">
                  <c:v>44274</c:v>
                </c:pt>
                <c:pt idx="244">
                  <c:v>44267</c:v>
                </c:pt>
                <c:pt idx="245">
                  <c:v>44260</c:v>
                </c:pt>
                <c:pt idx="246">
                  <c:v>44253</c:v>
                </c:pt>
                <c:pt idx="247">
                  <c:v>44246</c:v>
                </c:pt>
                <c:pt idx="248">
                  <c:v>44239</c:v>
                </c:pt>
                <c:pt idx="249">
                  <c:v>44232</c:v>
                </c:pt>
                <c:pt idx="250">
                  <c:v>44225</c:v>
                </c:pt>
                <c:pt idx="251">
                  <c:v>44218</c:v>
                </c:pt>
                <c:pt idx="252">
                  <c:v>44211</c:v>
                </c:pt>
                <c:pt idx="253">
                  <c:v>44204</c:v>
                </c:pt>
                <c:pt idx="254">
                  <c:v>44196</c:v>
                </c:pt>
                <c:pt idx="255">
                  <c:v>44190</c:v>
                </c:pt>
                <c:pt idx="256">
                  <c:v>44183</c:v>
                </c:pt>
                <c:pt idx="257">
                  <c:v>44176</c:v>
                </c:pt>
                <c:pt idx="258">
                  <c:v>44169</c:v>
                </c:pt>
                <c:pt idx="259">
                  <c:v>44162</c:v>
                </c:pt>
                <c:pt idx="260">
                  <c:v>44155</c:v>
                </c:pt>
                <c:pt idx="261">
                  <c:v>44148</c:v>
                </c:pt>
                <c:pt idx="262">
                  <c:v>44141</c:v>
                </c:pt>
                <c:pt idx="263">
                  <c:v>44134</c:v>
                </c:pt>
                <c:pt idx="264">
                  <c:v>44127</c:v>
                </c:pt>
                <c:pt idx="265">
                  <c:v>44120</c:v>
                </c:pt>
                <c:pt idx="266">
                  <c:v>44113</c:v>
                </c:pt>
                <c:pt idx="267">
                  <c:v>44106</c:v>
                </c:pt>
                <c:pt idx="268">
                  <c:v>44099</c:v>
                </c:pt>
                <c:pt idx="269">
                  <c:v>44092</c:v>
                </c:pt>
                <c:pt idx="270">
                  <c:v>44085</c:v>
                </c:pt>
                <c:pt idx="271">
                  <c:v>44078</c:v>
                </c:pt>
                <c:pt idx="272">
                  <c:v>44071</c:v>
                </c:pt>
                <c:pt idx="273">
                  <c:v>44064</c:v>
                </c:pt>
                <c:pt idx="274">
                  <c:v>44057</c:v>
                </c:pt>
                <c:pt idx="275">
                  <c:v>44050</c:v>
                </c:pt>
                <c:pt idx="276">
                  <c:v>44042</c:v>
                </c:pt>
                <c:pt idx="277">
                  <c:v>44036</c:v>
                </c:pt>
                <c:pt idx="278">
                  <c:v>44029</c:v>
                </c:pt>
                <c:pt idx="279">
                  <c:v>44022</c:v>
                </c:pt>
                <c:pt idx="280">
                  <c:v>44015</c:v>
                </c:pt>
                <c:pt idx="281">
                  <c:v>44008</c:v>
                </c:pt>
                <c:pt idx="282">
                  <c:v>44001</c:v>
                </c:pt>
                <c:pt idx="283">
                  <c:v>43994</c:v>
                </c:pt>
                <c:pt idx="284">
                  <c:v>43987</c:v>
                </c:pt>
                <c:pt idx="285">
                  <c:v>43980</c:v>
                </c:pt>
                <c:pt idx="286">
                  <c:v>43973</c:v>
                </c:pt>
                <c:pt idx="287">
                  <c:v>43966</c:v>
                </c:pt>
                <c:pt idx="288">
                  <c:v>43959</c:v>
                </c:pt>
                <c:pt idx="289">
                  <c:v>43951</c:v>
                </c:pt>
                <c:pt idx="290">
                  <c:v>43945</c:v>
                </c:pt>
                <c:pt idx="291">
                  <c:v>43938</c:v>
                </c:pt>
                <c:pt idx="292">
                  <c:v>43931</c:v>
                </c:pt>
                <c:pt idx="293">
                  <c:v>43924</c:v>
                </c:pt>
                <c:pt idx="294">
                  <c:v>43917</c:v>
                </c:pt>
                <c:pt idx="295">
                  <c:v>43910</c:v>
                </c:pt>
                <c:pt idx="296">
                  <c:v>43903</c:v>
                </c:pt>
                <c:pt idx="297">
                  <c:v>43896</c:v>
                </c:pt>
                <c:pt idx="298">
                  <c:v>43889</c:v>
                </c:pt>
                <c:pt idx="299">
                  <c:v>43882</c:v>
                </c:pt>
                <c:pt idx="300">
                  <c:v>43875</c:v>
                </c:pt>
                <c:pt idx="301">
                  <c:v>43868</c:v>
                </c:pt>
                <c:pt idx="302">
                  <c:v>43861</c:v>
                </c:pt>
                <c:pt idx="303">
                  <c:v>43854</c:v>
                </c:pt>
                <c:pt idx="304">
                  <c:v>43847</c:v>
                </c:pt>
                <c:pt idx="305">
                  <c:v>43840</c:v>
                </c:pt>
                <c:pt idx="306">
                  <c:v>43833</c:v>
                </c:pt>
                <c:pt idx="307">
                  <c:v>43826</c:v>
                </c:pt>
                <c:pt idx="308">
                  <c:v>43819</c:v>
                </c:pt>
                <c:pt idx="309">
                  <c:v>43812</c:v>
                </c:pt>
                <c:pt idx="310">
                  <c:v>43805</c:v>
                </c:pt>
                <c:pt idx="311">
                  <c:v>43798</c:v>
                </c:pt>
                <c:pt idx="312">
                  <c:v>43791</c:v>
                </c:pt>
                <c:pt idx="313">
                  <c:v>43784</c:v>
                </c:pt>
                <c:pt idx="314">
                  <c:v>43777</c:v>
                </c:pt>
                <c:pt idx="315">
                  <c:v>43770</c:v>
                </c:pt>
                <c:pt idx="316">
                  <c:v>43763</c:v>
                </c:pt>
                <c:pt idx="317">
                  <c:v>43756</c:v>
                </c:pt>
                <c:pt idx="318">
                  <c:v>43749</c:v>
                </c:pt>
                <c:pt idx="319">
                  <c:v>43742</c:v>
                </c:pt>
                <c:pt idx="320">
                  <c:v>43735</c:v>
                </c:pt>
                <c:pt idx="321">
                  <c:v>43728</c:v>
                </c:pt>
                <c:pt idx="322">
                  <c:v>43721</c:v>
                </c:pt>
                <c:pt idx="323">
                  <c:v>43714</c:v>
                </c:pt>
                <c:pt idx="324">
                  <c:v>43706</c:v>
                </c:pt>
                <c:pt idx="325">
                  <c:v>43700</c:v>
                </c:pt>
                <c:pt idx="326">
                  <c:v>43693</c:v>
                </c:pt>
                <c:pt idx="327">
                  <c:v>43686</c:v>
                </c:pt>
                <c:pt idx="328">
                  <c:v>43679</c:v>
                </c:pt>
                <c:pt idx="329">
                  <c:v>43672</c:v>
                </c:pt>
                <c:pt idx="330">
                  <c:v>43665</c:v>
                </c:pt>
                <c:pt idx="331">
                  <c:v>43658</c:v>
                </c:pt>
                <c:pt idx="332">
                  <c:v>43651</c:v>
                </c:pt>
                <c:pt idx="333">
                  <c:v>43644</c:v>
                </c:pt>
                <c:pt idx="334">
                  <c:v>43637</c:v>
                </c:pt>
                <c:pt idx="335">
                  <c:v>43630</c:v>
                </c:pt>
                <c:pt idx="336">
                  <c:v>43623</c:v>
                </c:pt>
                <c:pt idx="337">
                  <c:v>43616</c:v>
                </c:pt>
                <c:pt idx="338">
                  <c:v>43609</c:v>
                </c:pt>
                <c:pt idx="339">
                  <c:v>43602</c:v>
                </c:pt>
                <c:pt idx="340">
                  <c:v>43595</c:v>
                </c:pt>
                <c:pt idx="341">
                  <c:v>43588</c:v>
                </c:pt>
                <c:pt idx="342">
                  <c:v>43581</c:v>
                </c:pt>
                <c:pt idx="343">
                  <c:v>43574</c:v>
                </c:pt>
                <c:pt idx="344">
                  <c:v>43567</c:v>
                </c:pt>
                <c:pt idx="345">
                  <c:v>43560</c:v>
                </c:pt>
                <c:pt idx="346">
                  <c:v>43553</c:v>
                </c:pt>
                <c:pt idx="347">
                  <c:v>43546</c:v>
                </c:pt>
                <c:pt idx="348">
                  <c:v>43539</c:v>
                </c:pt>
                <c:pt idx="349">
                  <c:v>43532</c:v>
                </c:pt>
                <c:pt idx="350">
                  <c:v>43525</c:v>
                </c:pt>
                <c:pt idx="351">
                  <c:v>43518</c:v>
                </c:pt>
                <c:pt idx="352">
                  <c:v>43511</c:v>
                </c:pt>
                <c:pt idx="353">
                  <c:v>43504</c:v>
                </c:pt>
                <c:pt idx="354">
                  <c:v>43497</c:v>
                </c:pt>
                <c:pt idx="355">
                  <c:v>43490</c:v>
                </c:pt>
                <c:pt idx="356">
                  <c:v>43483</c:v>
                </c:pt>
                <c:pt idx="357">
                  <c:v>43476</c:v>
                </c:pt>
                <c:pt idx="358">
                  <c:v>43469</c:v>
                </c:pt>
                <c:pt idx="359">
                  <c:v>43462</c:v>
                </c:pt>
                <c:pt idx="360">
                  <c:v>43455</c:v>
                </c:pt>
                <c:pt idx="361">
                  <c:v>43448</c:v>
                </c:pt>
                <c:pt idx="362">
                  <c:v>43441</c:v>
                </c:pt>
                <c:pt idx="363">
                  <c:v>43434</c:v>
                </c:pt>
                <c:pt idx="364">
                  <c:v>43427</c:v>
                </c:pt>
                <c:pt idx="365">
                  <c:v>43420</c:v>
                </c:pt>
                <c:pt idx="366">
                  <c:v>43413</c:v>
                </c:pt>
                <c:pt idx="367">
                  <c:v>43406</c:v>
                </c:pt>
                <c:pt idx="368">
                  <c:v>43399</c:v>
                </c:pt>
                <c:pt idx="369">
                  <c:v>43392</c:v>
                </c:pt>
                <c:pt idx="370">
                  <c:v>43385</c:v>
                </c:pt>
                <c:pt idx="371">
                  <c:v>43378</c:v>
                </c:pt>
                <c:pt idx="372">
                  <c:v>43371</c:v>
                </c:pt>
                <c:pt idx="373">
                  <c:v>43364</c:v>
                </c:pt>
                <c:pt idx="374">
                  <c:v>43357</c:v>
                </c:pt>
                <c:pt idx="375">
                  <c:v>43350</c:v>
                </c:pt>
                <c:pt idx="376">
                  <c:v>43343</c:v>
                </c:pt>
                <c:pt idx="377">
                  <c:v>43332</c:v>
                </c:pt>
                <c:pt idx="378">
                  <c:v>43329</c:v>
                </c:pt>
                <c:pt idx="379">
                  <c:v>43322</c:v>
                </c:pt>
                <c:pt idx="380">
                  <c:v>43315</c:v>
                </c:pt>
                <c:pt idx="381">
                  <c:v>43308</c:v>
                </c:pt>
                <c:pt idx="382">
                  <c:v>43301</c:v>
                </c:pt>
                <c:pt idx="383">
                  <c:v>43294</c:v>
                </c:pt>
                <c:pt idx="384">
                  <c:v>43287</c:v>
                </c:pt>
                <c:pt idx="385">
                  <c:v>43280</c:v>
                </c:pt>
                <c:pt idx="386">
                  <c:v>43273</c:v>
                </c:pt>
                <c:pt idx="387">
                  <c:v>43265</c:v>
                </c:pt>
                <c:pt idx="388">
                  <c:v>43259</c:v>
                </c:pt>
                <c:pt idx="389">
                  <c:v>43252</c:v>
                </c:pt>
                <c:pt idx="390">
                  <c:v>43245</c:v>
                </c:pt>
                <c:pt idx="391">
                  <c:v>43238</c:v>
                </c:pt>
                <c:pt idx="392">
                  <c:v>43231</c:v>
                </c:pt>
                <c:pt idx="393">
                  <c:v>43224</c:v>
                </c:pt>
                <c:pt idx="394">
                  <c:v>43217</c:v>
                </c:pt>
                <c:pt idx="395">
                  <c:v>43210</c:v>
                </c:pt>
                <c:pt idx="396">
                  <c:v>43203</c:v>
                </c:pt>
                <c:pt idx="397">
                  <c:v>43196</c:v>
                </c:pt>
                <c:pt idx="398">
                  <c:v>43189</c:v>
                </c:pt>
                <c:pt idx="399">
                  <c:v>43182</c:v>
                </c:pt>
                <c:pt idx="400">
                  <c:v>43175</c:v>
                </c:pt>
                <c:pt idx="401">
                  <c:v>43168</c:v>
                </c:pt>
                <c:pt idx="402">
                  <c:v>43161</c:v>
                </c:pt>
                <c:pt idx="403">
                  <c:v>43154</c:v>
                </c:pt>
                <c:pt idx="404">
                  <c:v>43147</c:v>
                </c:pt>
                <c:pt idx="405">
                  <c:v>43140</c:v>
                </c:pt>
                <c:pt idx="406">
                  <c:v>43133</c:v>
                </c:pt>
                <c:pt idx="407">
                  <c:v>43126</c:v>
                </c:pt>
                <c:pt idx="408">
                  <c:v>43119</c:v>
                </c:pt>
                <c:pt idx="409">
                  <c:v>43112</c:v>
                </c:pt>
                <c:pt idx="410">
                  <c:v>43105</c:v>
                </c:pt>
                <c:pt idx="411">
                  <c:v>43098</c:v>
                </c:pt>
                <c:pt idx="412">
                  <c:v>43091</c:v>
                </c:pt>
                <c:pt idx="413">
                  <c:v>43084</c:v>
                </c:pt>
                <c:pt idx="414">
                  <c:v>43077</c:v>
                </c:pt>
                <c:pt idx="415">
                  <c:v>43070</c:v>
                </c:pt>
                <c:pt idx="416">
                  <c:v>43063</c:v>
                </c:pt>
                <c:pt idx="417">
                  <c:v>43056</c:v>
                </c:pt>
                <c:pt idx="418">
                  <c:v>43049</c:v>
                </c:pt>
                <c:pt idx="419">
                  <c:v>43042</c:v>
                </c:pt>
                <c:pt idx="420">
                  <c:v>43035</c:v>
                </c:pt>
                <c:pt idx="421">
                  <c:v>43028</c:v>
                </c:pt>
                <c:pt idx="422">
                  <c:v>43021</c:v>
                </c:pt>
                <c:pt idx="423">
                  <c:v>43014</c:v>
                </c:pt>
                <c:pt idx="424">
                  <c:v>43007</c:v>
                </c:pt>
                <c:pt idx="425">
                  <c:v>43000</c:v>
                </c:pt>
                <c:pt idx="426">
                  <c:v>42993</c:v>
                </c:pt>
                <c:pt idx="427">
                  <c:v>42986</c:v>
                </c:pt>
                <c:pt idx="428">
                  <c:v>42978</c:v>
                </c:pt>
                <c:pt idx="429">
                  <c:v>42972</c:v>
                </c:pt>
                <c:pt idx="430">
                  <c:v>42965</c:v>
                </c:pt>
                <c:pt idx="431">
                  <c:v>42958</c:v>
                </c:pt>
                <c:pt idx="432">
                  <c:v>42951</c:v>
                </c:pt>
                <c:pt idx="433">
                  <c:v>42944</c:v>
                </c:pt>
                <c:pt idx="434">
                  <c:v>42937</c:v>
                </c:pt>
                <c:pt idx="435">
                  <c:v>42930</c:v>
                </c:pt>
                <c:pt idx="436">
                  <c:v>42923</c:v>
                </c:pt>
                <c:pt idx="437">
                  <c:v>42916</c:v>
                </c:pt>
                <c:pt idx="438">
                  <c:v>42909</c:v>
                </c:pt>
                <c:pt idx="439">
                  <c:v>42902</c:v>
                </c:pt>
                <c:pt idx="440">
                  <c:v>42895</c:v>
                </c:pt>
                <c:pt idx="441">
                  <c:v>42888</c:v>
                </c:pt>
                <c:pt idx="442">
                  <c:v>42881</c:v>
                </c:pt>
                <c:pt idx="443">
                  <c:v>42873</c:v>
                </c:pt>
                <c:pt idx="444">
                  <c:v>42867</c:v>
                </c:pt>
                <c:pt idx="445">
                  <c:v>42860</c:v>
                </c:pt>
                <c:pt idx="446">
                  <c:v>42853</c:v>
                </c:pt>
                <c:pt idx="447">
                  <c:v>42846</c:v>
                </c:pt>
                <c:pt idx="448">
                  <c:v>42839</c:v>
                </c:pt>
                <c:pt idx="449">
                  <c:v>42832</c:v>
                </c:pt>
                <c:pt idx="450">
                  <c:v>42825</c:v>
                </c:pt>
                <c:pt idx="451">
                  <c:v>42818</c:v>
                </c:pt>
                <c:pt idx="452">
                  <c:v>42811</c:v>
                </c:pt>
                <c:pt idx="453">
                  <c:v>42804</c:v>
                </c:pt>
                <c:pt idx="454">
                  <c:v>42797</c:v>
                </c:pt>
                <c:pt idx="455">
                  <c:v>42790</c:v>
                </c:pt>
                <c:pt idx="456">
                  <c:v>42783</c:v>
                </c:pt>
                <c:pt idx="457">
                  <c:v>42776</c:v>
                </c:pt>
                <c:pt idx="458">
                  <c:v>42769</c:v>
                </c:pt>
                <c:pt idx="459">
                  <c:v>42762</c:v>
                </c:pt>
                <c:pt idx="460">
                  <c:v>42755</c:v>
                </c:pt>
                <c:pt idx="461">
                  <c:v>42748</c:v>
                </c:pt>
                <c:pt idx="462">
                  <c:v>42741</c:v>
                </c:pt>
                <c:pt idx="463">
                  <c:v>42734</c:v>
                </c:pt>
                <c:pt idx="464">
                  <c:v>42727</c:v>
                </c:pt>
                <c:pt idx="465">
                  <c:v>42720</c:v>
                </c:pt>
                <c:pt idx="466">
                  <c:v>42713</c:v>
                </c:pt>
                <c:pt idx="467">
                  <c:v>42706</c:v>
                </c:pt>
                <c:pt idx="468">
                  <c:v>42699</c:v>
                </c:pt>
                <c:pt idx="469">
                  <c:v>42692</c:v>
                </c:pt>
                <c:pt idx="470">
                  <c:v>42685</c:v>
                </c:pt>
                <c:pt idx="471">
                  <c:v>42678</c:v>
                </c:pt>
                <c:pt idx="472">
                  <c:v>42671</c:v>
                </c:pt>
                <c:pt idx="473">
                  <c:v>42664</c:v>
                </c:pt>
                <c:pt idx="474">
                  <c:v>42657</c:v>
                </c:pt>
                <c:pt idx="475">
                  <c:v>42650</c:v>
                </c:pt>
                <c:pt idx="476">
                  <c:v>42643</c:v>
                </c:pt>
                <c:pt idx="477">
                  <c:v>42636</c:v>
                </c:pt>
                <c:pt idx="478">
                  <c:v>42629</c:v>
                </c:pt>
                <c:pt idx="479">
                  <c:v>42622</c:v>
                </c:pt>
                <c:pt idx="480">
                  <c:v>42615</c:v>
                </c:pt>
                <c:pt idx="481">
                  <c:v>42608</c:v>
                </c:pt>
                <c:pt idx="482">
                  <c:v>42601</c:v>
                </c:pt>
                <c:pt idx="483">
                  <c:v>42594</c:v>
                </c:pt>
                <c:pt idx="484">
                  <c:v>42587</c:v>
                </c:pt>
                <c:pt idx="485">
                  <c:v>42580</c:v>
                </c:pt>
                <c:pt idx="486">
                  <c:v>42573</c:v>
                </c:pt>
                <c:pt idx="487">
                  <c:v>42566</c:v>
                </c:pt>
                <c:pt idx="488">
                  <c:v>42559</c:v>
                </c:pt>
                <c:pt idx="489">
                  <c:v>42552</c:v>
                </c:pt>
                <c:pt idx="490">
                  <c:v>42545</c:v>
                </c:pt>
                <c:pt idx="491">
                  <c:v>42538</c:v>
                </c:pt>
                <c:pt idx="492">
                  <c:v>42531</c:v>
                </c:pt>
                <c:pt idx="493">
                  <c:v>42524</c:v>
                </c:pt>
                <c:pt idx="494">
                  <c:v>42517</c:v>
                </c:pt>
                <c:pt idx="495">
                  <c:v>42510</c:v>
                </c:pt>
                <c:pt idx="496">
                  <c:v>42503</c:v>
                </c:pt>
                <c:pt idx="497">
                  <c:v>42496</c:v>
                </c:pt>
                <c:pt idx="498">
                  <c:v>42489</c:v>
                </c:pt>
                <c:pt idx="499">
                  <c:v>42482</c:v>
                </c:pt>
                <c:pt idx="500">
                  <c:v>42475</c:v>
                </c:pt>
                <c:pt idx="501">
                  <c:v>42468</c:v>
                </c:pt>
                <c:pt idx="502">
                  <c:v>42461</c:v>
                </c:pt>
                <c:pt idx="503">
                  <c:v>42454</c:v>
                </c:pt>
                <c:pt idx="504">
                  <c:v>42447</c:v>
                </c:pt>
                <c:pt idx="505">
                  <c:v>42440</c:v>
                </c:pt>
                <c:pt idx="506">
                  <c:v>42433</c:v>
                </c:pt>
                <c:pt idx="507">
                  <c:v>42426</c:v>
                </c:pt>
                <c:pt idx="508">
                  <c:v>42419</c:v>
                </c:pt>
                <c:pt idx="509">
                  <c:v>42412</c:v>
                </c:pt>
                <c:pt idx="510">
                  <c:v>42405</c:v>
                </c:pt>
                <c:pt idx="511">
                  <c:v>42398</c:v>
                </c:pt>
                <c:pt idx="512">
                  <c:v>42391</c:v>
                </c:pt>
                <c:pt idx="513">
                  <c:v>42384</c:v>
                </c:pt>
                <c:pt idx="514">
                  <c:v>42377</c:v>
                </c:pt>
                <c:pt idx="515">
                  <c:v>42369</c:v>
                </c:pt>
                <c:pt idx="516">
                  <c:v>42363</c:v>
                </c:pt>
                <c:pt idx="517">
                  <c:v>42356</c:v>
                </c:pt>
                <c:pt idx="518">
                  <c:v>42349</c:v>
                </c:pt>
                <c:pt idx="519">
                  <c:v>42342</c:v>
                </c:pt>
                <c:pt idx="520">
                  <c:v>42335</c:v>
                </c:pt>
                <c:pt idx="521">
                  <c:v>42328</c:v>
                </c:pt>
                <c:pt idx="522">
                  <c:v>42321</c:v>
                </c:pt>
                <c:pt idx="523">
                  <c:v>42314</c:v>
                </c:pt>
                <c:pt idx="524">
                  <c:v>42307</c:v>
                </c:pt>
                <c:pt idx="525">
                  <c:v>42300</c:v>
                </c:pt>
                <c:pt idx="526">
                  <c:v>42293</c:v>
                </c:pt>
                <c:pt idx="527">
                  <c:v>42286</c:v>
                </c:pt>
                <c:pt idx="528">
                  <c:v>42279</c:v>
                </c:pt>
                <c:pt idx="529">
                  <c:v>42270</c:v>
                </c:pt>
                <c:pt idx="530">
                  <c:v>42265</c:v>
                </c:pt>
                <c:pt idx="531">
                  <c:v>42258</c:v>
                </c:pt>
                <c:pt idx="532">
                  <c:v>42251</c:v>
                </c:pt>
                <c:pt idx="533">
                  <c:v>42244</c:v>
                </c:pt>
                <c:pt idx="534">
                  <c:v>42237</c:v>
                </c:pt>
                <c:pt idx="535">
                  <c:v>42230</c:v>
                </c:pt>
                <c:pt idx="536">
                  <c:v>42223</c:v>
                </c:pt>
                <c:pt idx="537">
                  <c:v>42216</c:v>
                </c:pt>
                <c:pt idx="538">
                  <c:v>42209</c:v>
                </c:pt>
                <c:pt idx="539">
                  <c:v>42201</c:v>
                </c:pt>
                <c:pt idx="540">
                  <c:v>42195</c:v>
                </c:pt>
                <c:pt idx="541">
                  <c:v>42188</c:v>
                </c:pt>
                <c:pt idx="542">
                  <c:v>42181</c:v>
                </c:pt>
                <c:pt idx="543">
                  <c:v>42174</c:v>
                </c:pt>
                <c:pt idx="544">
                  <c:v>42167</c:v>
                </c:pt>
                <c:pt idx="545">
                  <c:v>42160</c:v>
                </c:pt>
                <c:pt idx="546">
                  <c:v>42153</c:v>
                </c:pt>
                <c:pt idx="547">
                  <c:v>42146</c:v>
                </c:pt>
                <c:pt idx="548">
                  <c:v>42139</c:v>
                </c:pt>
                <c:pt idx="549">
                  <c:v>42132</c:v>
                </c:pt>
                <c:pt idx="550">
                  <c:v>42124</c:v>
                </c:pt>
                <c:pt idx="551">
                  <c:v>42118</c:v>
                </c:pt>
                <c:pt idx="552">
                  <c:v>42111</c:v>
                </c:pt>
                <c:pt idx="553">
                  <c:v>42104</c:v>
                </c:pt>
                <c:pt idx="554">
                  <c:v>42097</c:v>
                </c:pt>
                <c:pt idx="555">
                  <c:v>42090</c:v>
                </c:pt>
                <c:pt idx="556">
                  <c:v>42083</c:v>
                </c:pt>
                <c:pt idx="557">
                  <c:v>42076</c:v>
                </c:pt>
                <c:pt idx="558">
                  <c:v>42069</c:v>
                </c:pt>
                <c:pt idx="559">
                  <c:v>42062</c:v>
                </c:pt>
                <c:pt idx="560">
                  <c:v>42055</c:v>
                </c:pt>
                <c:pt idx="561">
                  <c:v>42048</c:v>
                </c:pt>
                <c:pt idx="562">
                  <c:v>42041</c:v>
                </c:pt>
                <c:pt idx="563">
                  <c:v>42034</c:v>
                </c:pt>
                <c:pt idx="564">
                  <c:v>42027</c:v>
                </c:pt>
                <c:pt idx="565">
                  <c:v>42020</c:v>
                </c:pt>
                <c:pt idx="566">
                  <c:v>42013</c:v>
                </c:pt>
                <c:pt idx="567">
                  <c:v>42006</c:v>
                </c:pt>
                <c:pt idx="568">
                  <c:v>41999</c:v>
                </c:pt>
              </c:numCache>
            </c:numRef>
          </c:cat>
          <c:val>
            <c:numRef>
              <c:f>'Tüketici Kredi Alt Kalemleri'!$AB$16:$AB$580</c:f>
              <c:numCache>
                <c:formatCode>0.00%</c:formatCode>
                <c:ptCount val="565"/>
                <c:pt idx="0">
                  <c:v>6.9544979115725896E-3</c:v>
                </c:pt>
                <c:pt idx="1">
                  <c:v>1.5509539130720057E-2</c:v>
                </c:pt>
                <c:pt idx="2">
                  <c:v>3.2875229626642688E-2</c:v>
                </c:pt>
                <c:pt idx="3">
                  <c:v>2.2661485379852575E-2</c:v>
                </c:pt>
                <c:pt idx="4">
                  <c:v>3.6869937882583172E-2</c:v>
                </c:pt>
                <c:pt idx="5">
                  <c:v>6.367693081551172E-2</c:v>
                </c:pt>
                <c:pt idx="6">
                  <c:v>4.1332454425796701E-2</c:v>
                </c:pt>
                <c:pt idx="7">
                  <c:v>2.3699220838888802E-2</c:v>
                </c:pt>
                <c:pt idx="8">
                  <c:v>3.8403443666423773E-2</c:v>
                </c:pt>
                <c:pt idx="9">
                  <c:v>5.2469821454804742E-2</c:v>
                </c:pt>
                <c:pt idx="10">
                  <c:v>4.3934571987983478E-2</c:v>
                </c:pt>
                <c:pt idx="11">
                  <c:v>6.3831110963903037E-2</c:v>
                </c:pt>
                <c:pt idx="12">
                  <c:v>3.1027191083911734E-2</c:v>
                </c:pt>
                <c:pt idx="13">
                  <c:v>3.8933143729557758E-2</c:v>
                </c:pt>
                <c:pt idx="14">
                  <c:v>3.0003537085934735E-2</c:v>
                </c:pt>
                <c:pt idx="15">
                  <c:v>2.5256293767265986E-2</c:v>
                </c:pt>
                <c:pt idx="16">
                  <c:v>1.7253338272096519E-2</c:v>
                </c:pt>
                <c:pt idx="17">
                  <c:v>2.4291987820940181E-2</c:v>
                </c:pt>
                <c:pt idx="18">
                  <c:v>6.5217437972829861E-2</c:v>
                </c:pt>
                <c:pt idx="19">
                  <c:v>5.6544203202161851E-2</c:v>
                </c:pt>
                <c:pt idx="20">
                  <c:v>4.8092390137197655E-2</c:v>
                </c:pt>
                <c:pt idx="21">
                  <c:v>4.4291089571924847E-2</c:v>
                </c:pt>
                <c:pt idx="22">
                  <c:v>4.2386736249440435E-2</c:v>
                </c:pt>
                <c:pt idx="23">
                  <c:v>4.6060069990363592E-2</c:v>
                </c:pt>
                <c:pt idx="24">
                  <c:v>5.4958483140150977E-2</c:v>
                </c:pt>
                <c:pt idx="25">
                  <c:v>3.401102311467577E-2</c:v>
                </c:pt>
                <c:pt idx="26">
                  <c:v>5.1224000576090709E-2</c:v>
                </c:pt>
                <c:pt idx="27">
                  <c:v>3.6259899049144693E-2</c:v>
                </c:pt>
                <c:pt idx="28">
                  <c:v>3.9976614127818076E-2</c:v>
                </c:pt>
                <c:pt idx="29">
                  <c:v>1.1692471747705867E-2</c:v>
                </c:pt>
                <c:pt idx="30">
                  <c:v>2.72463095264202E-3</c:v>
                </c:pt>
                <c:pt idx="31">
                  <c:v>-3.6560907791316913E-3</c:v>
                </c:pt>
                <c:pt idx="32">
                  <c:v>8.6017959230721211E-3</c:v>
                </c:pt>
                <c:pt idx="33">
                  <c:v>9.5448156375598329E-3</c:v>
                </c:pt>
                <c:pt idx="34">
                  <c:v>2.2948356622561308E-2</c:v>
                </c:pt>
                <c:pt idx="35">
                  <c:v>6.5459396338799672E-2</c:v>
                </c:pt>
                <c:pt idx="36">
                  <c:v>2.4337647344357786E-2</c:v>
                </c:pt>
                <c:pt idx="37">
                  <c:v>3.636043709881355E-2</c:v>
                </c:pt>
                <c:pt idx="38">
                  <c:v>2.1239253533356654E-2</c:v>
                </c:pt>
                <c:pt idx="39">
                  <c:v>4.0056100591121968E-2</c:v>
                </c:pt>
                <c:pt idx="40">
                  <c:v>4.1347943645937101E-2</c:v>
                </c:pt>
                <c:pt idx="41">
                  <c:v>5.8942942866719007E-2</c:v>
                </c:pt>
                <c:pt idx="42">
                  <c:v>2.937085944159476E-2</c:v>
                </c:pt>
                <c:pt idx="43">
                  <c:v>2.4336821032472276E-2</c:v>
                </c:pt>
                <c:pt idx="44">
                  <c:v>5.1057429287333103E-2</c:v>
                </c:pt>
                <c:pt idx="45">
                  <c:v>4.2361986357382697E-2</c:v>
                </c:pt>
                <c:pt idx="46">
                  <c:v>3.9611947027803407E-2</c:v>
                </c:pt>
                <c:pt idx="47">
                  <c:v>3.3436407372189419E-2</c:v>
                </c:pt>
                <c:pt idx="48">
                  <c:v>4.607673969874658E-2</c:v>
                </c:pt>
                <c:pt idx="49">
                  <c:v>1.9254624885389138E-2</c:v>
                </c:pt>
                <c:pt idx="50">
                  <c:v>2.8961181434079934E-2</c:v>
                </c:pt>
                <c:pt idx="51">
                  <c:v>4.9998240585434391E-3</c:v>
                </c:pt>
                <c:pt idx="52">
                  <c:v>1.2604711826209739E-2</c:v>
                </c:pt>
                <c:pt idx="53">
                  <c:v>7.1579716693456596E-3</c:v>
                </c:pt>
                <c:pt idx="54">
                  <c:v>2.6283502404248399E-2</c:v>
                </c:pt>
                <c:pt idx="55">
                  <c:v>2.410979931998164E-2</c:v>
                </c:pt>
                <c:pt idx="56">
                  <c:v>2.8384657998500994E-2</c:v>
                </c:pt>
                <c:pt idx="57">
                  <c:v>8.0029600592011835E-2</c:v>
                </c:pt>
                <c:pt idx="58">
                  <c:v>3.7832109813975251E-2</c:v>
                </c:pt>
                <c:pt idx="59">
                  <c:v>3.2270317012285651E-2</c:v>
                </c:pt>
                <c:pt idx="60">
                  <c:v>2.8289608601885348E-2</c:v>
                </c:pt>
                <c:pt idx="61">
                  <c:v>2.9256162279889166E-2</c:v>
                </c:pt>
                <c:pt idx="62">
                  <c:v>3.0336995956102543E-2</c:v>
                </c:pt>
                <c:pt idx="63">
                  <c:v>4.7652810549037007E-2</c:v>
                </c:pt>
                <c:pt idx="64">
                  <c:v>1.977859455794773E-2</c:v>
                </c:pt>
                <c:pt idx="65">
                  <c:v>1.8701505683009687E-2</c:v>
                </c:pt>
                <c:pt idx="66">
                  <c:v>5.4181353087814389E-3</c:v>
                </c:pt>
                <c:pt idx="67">
                  <c:v>1.8132570755521462E-2</c:v>
                </c:pt>
                <c:pt idx="68">
                  <c:v>8.4517914310427416E-3</c:v>
                </c:pt>
                <c:pt idx="69">
                  <c:v>1.7544458622646905E-2</c:v>
                </c:pt>
                <c:pt idx="70">
                  <c:v>6.6179882062822146E-2</c:v>
                </c:pt>
                <c:pt idx="71">
                  <c:v>2.0662915672255266E-2</c:v>
                </c:pt>
                <c:pt idx="72">
                  <c:v>7.8648202197240141E-2</c:v>
                </c:pt>
                <c:pt idx="73">
                  <c:v>3.95158487803796E-2</c:v>
                </c:pt>
                <c:pt idx="74">
                  <c:v>1.1527721442806541E-2</c:v>
                </c:pt>
                <c:pt idx="75">
                  <c:v>2.5151041585049841E-3</c:v>
                </c:pt>
                <c:pt idx="76">
                  <c:v>-3.0217958034859445E-2</c:v>
                </c:pt>
                <c:pt idx="77">
                  <c:v>-1.5365731492105279E-2</c:v>
                </c:pt>
                <c:pt idx="78">
                  <c:v>3.53524595569591E-2</c:v>
                </c:pt>
                <c:pt idx="79">
                  <c:v>7.4198225633060305E-2</c:v>
                </c:pt>
                <c:pt idx="80">
                  <c:v>5.3230408958855058E-2</c:v>
                </c:pt>
                <c:pt idx="81">
                  <c:v>4.9413285517064344E-2</c:v>
                </c:pt>
                <c:pt idx="82">
                  <c:v>3.8220199789554377E-2</c:v>
                </c:pt>
                <c:pt idx="83">
                  <c:v>5.235081876661226E-2</c:v>
                </c:pt>
                <c:pt idx="84">
                  <c:v>5.5066458690341998E-2</c:v>
                </c:pt>
                <c:pt idx="85">
                  <c:v>5.1856762859921086E-2</c:v>
                </c:pt>
                <c:pt idx="86">
                  <c:v>5.516493426794563E-2</c:v>
                </c:pt>
                <c:pt idx="87">
                  <c:v>5.9605807517829609E-2</c:v>
                </c:pt>
                <c:pt idx="88">
                  <c:v>4.6762273188886476E-2</c:v>
                </c:pt>
                <c:pt idx="89">
                  <c:v>6.2585071190817354E-2</c:v>
                </c:pt>
                <c:pt idx="90">
                  <c:v>4.498022775611716E-2</c:v>
                </c:pt>
                <c:pt idx="91">
                  <c:v>6.8296911230695187E-2</c:v>
                </c:pt>
                <c:pt idx="92">
                  <c:v>0.10720755435262003</c:v>
                </c:pt>
                <c:pt idx="93">
                  <c:v>9.3728431589555072E-2</c:v>
                </c:pt>
                <c:pt idx="94">
                  <c:v>7.074875189434239E-2</c:v>
                </c:pt>
                <c:pt idx="95">
                  <c:v>5.4186340130406963E-2</c:v>
                </c:pt>
                <c:pt idx="96">
                  <c:v>6.74339937182655E-2</c:v>
                </c:pt>
                <c:pt idx="97">
                  <c:v>5.6309765864313174E-2</c:v>
                </c:pt>
                <c:pt idx="98">
                  <c:v>7.3714213882659044E-2</c:v>
                </c:pt>
                <c:pt idx="99">
                  <c:v>5.1669901951174657E-2</c:v>
                </c:pt>
                <c:pt idx="100">
                  <c:v>4.8723548225149439E-2</c:v>
                </c:pt>
                <c:pt idx="101">
                  <c:v>3.8980620389437205E-2</c:v>
                </c:pt>
                <c:pt idx="102">
                  <c:v>4.4792890341692627E-2</c:v>
                </c:pt>
                <c:pt idx="103">
                  <c:v>2.7212155371691513E-2</c:v>
                </c:pt>
                <c:pt idx="104">
                  <c:v>2.8251008926433872E-2</c:v>
                </c:pt>
                <c:pt idx="105">
                  <c:v>5.2908031500481872E-2</c:v>
                </c:pt>
                <c:pt idx="106">
                  <c:v>3.9335385922072405E-2</c:v>
                </c:pt>
                <c:pt idx="107">
                  <c:v>4.6528149682639172E-2</c:v>
                </c:pt>
                <c:pt idx="108">
                  <c:v>5.3375334088386218E-2</c:v>
                </c:pt>
                <c:pt idx="109">
                  <c:v>7.2971248522128412E-2</c:v>
                </c:pt>
                <c:pt idx="110">
                  <c:v>6.0578763652741806E-2</c:v>
                </c:pt>
                <c:pt idx="111">
                  <c:v>8.0042189835487804E-2</c:v>
                </c:pt>
                <c:pt idx="112">
                  <c:v>6.0105480876071309E-2</c:v>
                </c:pt>
                <c:pt idx="113">
                  <c:v>7.2530996444242421E-2</c:v>
                </c:pt>
                <c:pt idx="114">
                  <c:v>7.8926759331887489E-2</c:v>
                </c:pt>
                <c:pt idx="115">
                  <c:v>8.4291558560379454E-2</c:v>
                </c:pt>
                <c:pt idx="116">
                  <c:v>6.9855310323249431E-2</c:v>
                </c:pt>
                <c:pt idx="117">
                  <c:v>5.6041746997672393E-2</c:v>
                </c:pt>
                <c:pt idx="118">
                  <c:v>9.2526777919182665E-2</c:v>
                </c:pt>
                <c:pt idx="119">
                  <c:v>7.5087834891916366E-2</c:v>
                </c:pt>
                <c:pt idx="120">
                  <c:v>8.7721456115355451E-2</c:v>
                </c:pt>
                <c:pt idx="121">
                  <c:v>9.2415661390532186E-2</c:v>
                </c:pt>
                <c:pt idx="122">
                  <c:v>0.10378517004387655</c:v>
                </c:pt>
                <c:pt idx="123">
                  <c:v>9.3538795206749889E-2</c:v>
                </c:pt>
                <c:pt idx="124">
                  <c:v>0.120284590066477</c:v>
                </c:pt>
                <c:pt idx="125">
                  <c:v>0.10971587029720924</c:v>
                </c:pt>
                <c:pt idx="126">
                  <c:v>0.10884480883967505</c:v>
                </c:pt>
                <c:pt idx="127">
                  <c:v>0.11832990304741678</c:v>
                </c:pt>
                <c:pt idx="128">
                  <c:v>0.11599059048338874</c:v>
                </c:pt>
                <c:pt idx="129">
                  <c:v>9.2363071431150745E-2</c:v>
                </c:pt>
                <c:pt idx="130">
                  <c:v>9.6034382231232299E-2</c:v>
                </c:pt>
                <c:pt idx="131">
                  <c:v>0.13878790890512702</c:v>
                </c:pt>
                <c:pt idx="132">
                  <c:v>0.11038930815570418</c:v>
                </c:pt>
                <c:pt idx="133">
                  <c:v>0.1224099044391813</c:v>
                </c:pt>
                <c:pt idx="134">
                  <c:v>9.6364799859004521E-2</c:v>
                </c:pt>
                <c:pt idx="135">
                  <c:v>7.8120948848831875E-2</c:v>
                </c:pt>
                <c:pt idx="136">
                  <c:v>4.8143221989536786E-2</c:v>
                </c:pt>
                <c:pt idx="137">
                  <c:v>4.5647499354226059E-2</c:v>
                </c:pt>
                <c:pt idx="138">
                  <c:v>4.9481320239114487E-2</c:v>
                </c:pt>
                <c:pt idx="139">
                  <c:v>5.9386251576024215E-2</c:v>
                </c:pt>
                <c:pt idx="140">
                  <c:v>6.9048116517297822E-2</c:v>
                </c:pt>
                <c:pt idx="141">
                  <c:v>8.9854619130558325E-2</c:v>
                </c:pt>
                <c:pt idx="142">
                  <c:v>7.401066395614786E-2</c:v>
                </c:pt>
                <c:pt idx="143">
                  <c:v>9.1911471887020146E-2</c:v>
                </c:pt>
                <c:pt idx="144">
                  <c:v>0.1428622609455876</c:v>
                </c:pt>
                <c:pt idx="145">
                  <c:v>0.11418119632597042</c:v>
                </c:pt>
                <c:pt idx="146">
                  <c:v>0.10734506820543548</c:v>
                </c:pt>
                <c:pt idx="147">
                  <c:v>7.84150487905282E-2</c:v>
                </c:pt>
                <c:pt idx="148">
                  <c:v>7.774262793270291E-2</c:v>
                </c:pt>
                <c:pt idx="149">
                  <c:v>7.4579215332179788E-2</c:v>
                </c:pt>
                <c:pt idx="150">
                  <c:v>9.9232331765650161E-2</c:v>
                </c:pt>
                <c:pt idx="151">
                  <c:v>7.5523790135643726E-2</c:v>
                </c:pt>
                <c:pt idx="152">
                  <c:v>7.3771500545941907E-2</c:v>
                </c:pt>
                <c:pt idx="153">
                  <c:v>6.4925753203330439E-2</c:v>
                </c:pt>
                <c:pt idx="154">
                  <c:v>5.5824200163675876E-2</c:v>
                </c:pt>
                <c:pt idx="155">
                  <c:v>4.4733627425526487E-2</c:v>
                </c:pt>
                <c:pt idx="156">
                  <c:v>3.9385647338616318E-2</c:v>
                </c:pt>
                <c:pt idx="157">
                  <c:v>7.6786903806221718E-2</c:v>
                </c:pt>
                <c:pt idx="158">
                  <c:v>5.7356846927131749E-2</c:v>
                </c:pt>
                <c:pt idx="159">
                  <c:v>7.5673657969244079E-2</c:v>
                </c:pt>
                <c:pt idx="160">
                  <c:v>6.8997106662967808E-2</c:v>
                </c:pt>
                <c:pt idx="161">
                  <c:v>7.8968529843212829E-2</c:v>
                </c:pt>
                <c:pt idx="162">
                  <c:v>7.4118402530457997E-2</c:v>
                </c:pt>
                <c:pt idx="163">
                  <c:v>8.4663721893538157E-2</c:v>
                </c:pt>
                <c:pt idx="164">
                  <c:v>7.1657787924695335E-2</c:v>
                </c:pt>
                <c:pt idx="165">
                  <c:v>6.4881470369064151E-2</c:v>
                </c:pt>
                <c:pt idx="166">
                  <c:v>8.3997122994949783E-2</c:v>
                </c:pt>
                <c:pt idx="167">
                  <c:v>5.4630174604873495E-2</c:v>
                </c:pt>
                <c:pt idx="168">
                  <c:v>3.7371616092998411E-2</c:v>
                </c:pt>
                <c:pt idx="169">
                  <c:v>3.3372627741349907E-2</c:v>
                </c:pt>
                <c:pt idx="170">
                  <c:v>5.0193656466433735E-2</c:v>
                </c:pt>
                <c:pt idx="171">
                  <c:v>5.0621342628768065E-2</c:v>
                </c:pt>
                <c:pt idx="172">
                  <c:v>7.0686592982885724E-2</c:v>
                </c:pt>
                <c:pt idx="173">
                  <c:v>6.9039701295084341E-2</c:v>
                </c:pt>
                <c:pt idx="174">
                  <c:v>7.9431561092806011E-2</c:v>
                </c:pt>
                <c:pt idx="175">
                  <c:v>8.8331702225043482E-2</c:v>
                </c:pt>
                <c:pt idx="176">
                  <c:v>9.7358359775473607E-2</c:v>
                </c:pt>
                <c:pt idx="177">
                  <c:v>7.5496613409468588E-2</c:v>
                </c:pt>
                <c:pt idx="178">
                  <c:v>5.8165655916912001E-2</c:v>
                </c:pt>
                <c:pt idx="179">
                  <c:v>6.6966189635908266E-2</c:v>
                </c:pt>
                <c:pt idx="180">
                  <c:v>4.407190711256162E-2</c:v>
                </c:pt>
                <c:pt idx="181">
                  <c:v>3.3983947458931817E-2</c:v>
                </c:pt>
                <c:pt idx="182">
                  <c:v>4.9342672734701942E-2</c:v>
                </c:pt>
                <c:pt idx="183">
                  <c:v>6.2711245975059005E-2</c:v>
                </c:pt>
                <c:pt idx="184">
                  <c:v>4.734639617612009E-2</c:v>
                </c:pt>
                <c:pt idx="185">
                  <c:v>5.9864529195424072E-2</c:v>
                </c:pt>
                <c:pt idx="186">
                  <c:v>2.5432049086307841E-2</c:v>
                </c:pt>
                <c:pt idx="187">
                  <c:v>2.349287878177617E-2</c:v>
                </c:pt>
                <c:pt idx="188">
                  <c:v>2.6618050846246542E-2</c:v>
                </c:pt>
                <c:pt idx="189">
                  <c:v>3.3008977089553318E-2</c:v>
                </c:pt>
                <c:pt idx="190">
                  <c:v>3.6919772744929288E-2</c:v>
                </c:pt>
                <c:pt idx="191">
                  <c:v>3.5175537371338793E-2</c:v>
                </c:pt>
                <c:pt idx="192">
                  <c:v>2.5788206300301986E-2</c:v>
                </c:pt>
                <c:pt idx="193">
                  <c:v>3.0168697491436882E-2</c:v>
                </c:pt>
                <c:pt idx="194">
                  <c:v>3.5113822078102859E-3</c:v>
                </c:pt>
                <c:pt idx="195">
                  <c:v>1.1305370314125875E-2</c:v>
                </c:pt>
                <c:pt idx="196">
                  <c:v>6.0544200116382146E-2</c:v>
                </c:pt>
                <c:pt idx="197">
                  <c:v>3.728408466980071E-2</c:v>
                </c:pt>
                <c:pt idx="198">
                  <c:v>5.4235397540222836E-2</c:v>
                </c:pt>
                <c:pt idx="199">
                  <c:v>3.6634347472808471E-2</c:v>
                </c:pt>
                <c:pt idx="200">
                  <c:v>3.9572472595230529E-2</c:v>
                </c:pt>
                <c:pt idx="201">
                  <c:v>3.457182716009239E-2</c:v>
                </c:pt>
                <c:pt idx="202">
                  <c:v>5.3940772120597391E-2</c:v>
                </c:pt>
                <c:pt idx="203">
                  <c:v>3.9882419257249245E-2</c:v>
                </c:pt>
                <c:pt idx="204">
                  <c:v>2.7322507522231504E-2</c:v>
                </c:pt>
                <c:pt idx="205">
                  <c:v>4.1309178279986029E-2</c:v>
                </c:pt>
                <c:pt idx="206">
                  <c:v>1.9503100977598182E-2</c:v>
                </c:pt>
                <c:pt idx="207">
                  <c:v>5.3222588063715232E-3</c:v>
                </c:pt>
                <c:pt idx="208">
                  <c:v>1.1514427744746514E-3</c:v>
                </c:pt>
                <c:pt idx="209">
                  <c:v>1.7378989899726045E-2</c:v>
                </c:pt>
                <c:pt idx="210">
                  <c:v>8.6083684597132067E-3</c:v>
                </c:pt>
                <c:pt idx="211">
                  <c:v>3.407867676788346E-2</c:v>
                </c:pt>
                <c:pt idx="212">
                  <c:v>3.2512579564719306E-2</c:v>
                </c:pt>
                <c:pt idx="213">
                  <c:v>4.1414763534297613E-2</c:v>
                </c:pt>
                <c:pt idx="214">
                  <c:v>4.1260585175112663E-2</c:v>
                </c:pt>
                <c:pt idx="215">
                  <c:v>4.6337240630505983E-2</c:v>
                </c:pt>
                <c:pt idx="216">
                  <c:v>3.0300146586203908E-2</c:v>
                </c:pt>
                <c:pt idx="217">
                  <c:v>1.6177079625435974E-2</c:v>
                </c:pt>
                <c:pt idx="218">
                  <c:v>4.5735468559017174E-2</c:v>
                </c:pt>
                <c:pt idx="219">
                  <c:v>3.5224947006579375E-2</c:v>
                </c:pt>
                <c:pt idx="220">
                  <c:v>4.0062512487968951E-2</c:v>
                </c:pt>
                <c:pt idx="221">
                  <c:v>4.9880737336380633E-2</c:v>
                </c:pt>
                <c:pt idx="222">
                  <c:v>5.9158991451627646E-2</c:v>
                </c:pt>
                <c:pt idx="223">
                  <c:v>4.9326976551627578E-2</c:v>
                </c:pt>
                <c:pt idx="224">
                  <c:v>6.7455970890305694E-2</c:v>
                </c:pt>
                <c:pt idx="225">
                  <c:v>5.9404287824971883E-2</c:v>
                </c:pt>
                <c:pt idx="226">
                  <c:v>7.3814539140052884E-2</c:v>
                </c:pt>
                <c:pt idx="227">
                  <c:v>8.2307594947527193E-2</c:v>
                </c:pt>
                <c:pt idx="228">
                  <c:v>3.6921543312022159E-2</c:v>
                </c:pt>
                <c:pt idx="229">
                  <c:v>-9.8434584243619148E-3</c:v>
                </c:pt>
                <c:pt idx="230">
                  <c:v>-2.7969277832998251E-2</c:v>
                </c:pt>
                <c:pt idx="231">
                  <c:v>-2.8671541941575469E-2</c:v>
                </c:pt>
                <c:pt idx="232">
                  <c:v>-2.2327716345075337E-2</c:v>
                </c:pt>
                <c:pt idx="233">
                  <c:v>5.9908811229509038E-3</c:v>
                </c:pt>
                <c:pt idx="234">
                  <c:v>1.1422734562990861E-2</c:v>
                </c:pt>
                <c:pt idx="235">
                  <c:v>2.9974900410518413E-2</c:v>
                </c:pt>
                <c:pt idx="236">
                  <c:v>3.8190088668628275E-2</c:v>
                </c:pt>
                <c:pt idx="237">
                  <c:v>4.735703171149782E-2</c:v>
                </c:pt>
                <c:pt idx="238">
                  <c:v>2.2230057744877154E-2</c:v>
                </c:pt>
                <c:pt idx="239">
                  <c:v>1.5476397859302153E-2</c:v>
                </c:pt>
                <c:pt idx="240">
                  <c:v>5.6804350963497244E-3</c:v>
                </c:pt>
                <c:pt idx="241">
                  <c:v>1.2502015352576716E-2</c:v>
                </c:pt>
                <c:pt idx="242">
                  <c:v>1.3664845310839713E-2</c:v>
                </c:pt>
                <c:pt idx="243">
                  <c:v>2.2393827834137459E-2</c:v>
                </c:pt>
                <c:pt idx="244">
                  <c:v>4.2209060732943768E-2</c:v>
                </c:pt>
                <c:pt idx="245">
                  <c:v>2.2709778048265086E-2</c:v>
                </c:pt>
                <c:pt idx="246">
                  <c:v>2.7164222971577698E-3</c:v>
                </c:pt>
                <c:pt idx="247">
                  <c:v>4.8776126097937545E-3</c:v>
                </c:pt>
                <c:pt idx="248">
                  <c:v>2.129094789945225E-2</c:v>
                </c:pt>
                <c:pt idx="249">
                  <c:v>6.0203502130343183E-3</c:v>
                </c:pt>
                <c:pt idx="250">
                  <c:v>1.7068886866433434E-2</c:v>
                </c:pt>
                <c:pt idx="251">
                  <c:v>-5.3373216130788758E-3</c:v>
                </c:pt>
                <c:pt idx="252">
                  <c:v>-2.7405339485618461E-3</c:v>
                </c:pt>
                <c:pt idx="253">
                  <c:v>7.2248769352552152E-3</c:v>
                </c:pt>
                <c:pt idx="254">
                  <c:v>4.1213827947467224E-2</c:v>
                </c:pt>
                <c:pt idx="255">
                  <c:v>3.1338928919612055E-2</c:v>
                </c:pt>
                <c:pt idx="256">
                  <c:v>3.6324151147738515E-2</c:v>
                </c:pt>
                <c:pt idx="257">
                  <c:v>6.269943949828774E-2</c:v>
                </c:pt>
                <c:pt idx="258">
                  <c:v>2.6287766831547158E-2</c:v>
                </c:pt>
                <c:pt idx="259">
                  <c:v>3.0279204624104383E-2</c:v>
                </c:pt>
                <c:pt idx="260">
                  <c:v>2.1760703853639065E-2</c:v>
                </c:pt>
                <c:pt idx="261">
                  <c:v>2.4446334056560395E-2</c:v>
                </c:pt>
                <c:pt idx="262">
                  <c:v>2.4103272172072986E-2</c:v>
                </c:pt>
                <c:pt idx="263">
                  <c:v>4.1156319789063117E-2</c:v>
                </c:pt>
                <c:pt idx="264">
                  <c:v>3.2841584724063538E-2</c:v>
                </c:pt>
                <c:pt idx="265">
                  <c:v>4.0914010701670021E-2</c:v>
                </c:pt>
                <c:pt idx="266">
                  <c:v>3.5280662328497435E-2</c:v>
                </c:pt>
                <c:pt idx="267">
                  <c:v>4.2135940238241083E-2</c:v>
                </c:pt>
                <c:pt idx="268">
                  <c:v>2.1940703475456572E-2</c:v>
                </c:pt>
                <c:pt idx="269">
                  <c:v>3.286758796716379E-2</c:v>
                </c:pt>
                <c:pt idx="270">
                  <c:v>8.1334507647362025E-2</c:v>
                </c:pt>
                <c:pt idx="271">
                  <c:v>5.8229576803257854E-2</c:v>
                </c:pt>
                <c:pt idx="272">
                  <c:v>8.2939894091232105E-2</c:v>
                </c:pt>
                <c:pt idx="273">
                  <c:v>6.3747638637683859E-2</c:v>
                </c:pt>
                <c:pt idx="274">
                  <c:v>6.191644438474956E-2</c:v>
                </c:pt>
                <c:pt idx="275">
                  <c:v>6.4358388072994738E-2</c:v>
                </c:pt>
                <c:pt idx="276">
                  <c:v>8.4131035709120172E-2</c:v>
                </c:pt>
                <c:pt idx="277">
                  <c:v>7.9981735818407229E-2</c:v>
                </c:pt>
                <c:pt idx="278">
                  <c:v>6.2020055390709948E-2</c:v>
                </c:pt>
                <c:pt idx="279">
                  <c:v>6.4498711409949963E-2</c:v>
                </c:pt>
                <c:pt idx="280">
                  <c:v>2.6318478575993193E-2</c:v>
                </c:pt>
                <c:pt idx="281">
                  <c:v>-1.3250300707778202E-2</c:v>
                </c:pt>
                <c:pt idx="282">
                  <c:v>-2.4774022148702311E-2</c:v>
                </c:pt>
                <c:pt idx="283">
                  <c:v>-2.5369208659957673E-2</c:v>
                </c:pt>
                <c:pt idx="284">
                  <c:v>-5.5876990115407636E-2</c:v>
                </c:pt>
                <c:pt idx="285">
                  <c:v>-5.3500561557321274E-2</c:v>
                </c:pt>
                <c:pt idx="286">
                  <c:v>-7.1889488065899149E-2</c:v>
                </c:pt>
                <c:pt idx="287">
                  <c:v>-7.4249470470955634E-2</c:v>
                </c:pt>
                <c:pt idx="288">
                  <c:v>-5.8158754273607713E-2</c:v>
                </c:pt>
                <c:pt idx="289">
                  <c:v>-2.489442373165849E-2</c:v>
                </c:pt>
                <c:pt idx="290">
                  <c:v>-1.9523035871722955E-2</c:v>
                </c:pt>
                <c:pt idx="291">
                  <c:v>-7.5843646826392209E-3</c:v>
                </c:pt>
                <c:pt idx="292">
                  <c:v>-1.4473933927404608E-2</c:v>
                </c:pt>
                <c:pt idx="293">
                  <c:v>-1.53496713804918E-2</c:v>
                </c:pt>
                <c:pt idx="294">
                  <c:v>-1.974881816469784E-2</c:v>
                </c:pt>
                <c:pt idx="295">
                  <c:v>-4.2288527635567152E-3</c:v>
                </c:pt>
                <c:pt idx="296">
                  <c:v>3.8748868191764478E-2</c:v>
                </c:pt>
                <c:pt idx="297">
                  <c:v>7.2465045159451243E-3</c:v>
                </c:pt>
                <c:pt idx="298">
                  <c:v>1.7870355425851379E-2</c:v>
                </c:pt>
                <c:pt idx="299">
                  <c:v>5.4682799814928778E-4</c:v>
                </c:pt>
                <c:pt idx="300">
                  <c:v>5.0253885480101368E-3</c:v>
                </c:pt>
                <c:pt idx="301">
                  <c:v>-1.4713560862014969E-3</c:v>
                </c:pt>
                <c:pt idx="302">
                  <c:v>9.4400899280560353E-3</c:v>
                </c:pt>
                <c:pt idx="303">
                  <c:v>-5.349113227431276E-3</c:v>
                </c:pt>
                <c:pt idx="304">
                  <c:v>4.4433971282293178E-3</c:v>
                </c:pt>
                <c:pt idx="305">
                  <c:v>3.1425875323947049E-2</c:v>
                </c:pt>
                <c:pt idx="306">
                  <c:v>2.7206599758244316E-2</c:v>
                </c:pt>
                <c:pt idx="307">
                  <c:v>1.3827007842263242E-2</c:v>
                </c:pt>
                <c:pt idx="308">
                  <c:v>5.412001511648324E-3</c:v>
                </c:pt>
                <c:pt idx="309">
                  <c:v>1.5974107046168629E-2</c:v>
                </c:pt>
                <c:pt idx="310">
                  <c:v>-3.1699704412805883E-3</c:v>
                </c:pt>
                <c:pt idx="311">
                  <c:v>8.5664516472053597E-3</c:v>
                </c:pt>
                <c:pt idx="312">
                  <c:v>-1.6081433827054584E-2</c:v>
                </c:pt>
                <c:pt idx="313">
                  <c:v>-1.2877817376679396E-2</c:v>
                </c:pt>
                <c:pt idx="314">
                  <c:v>-1.9135548470441913E-2</c:v>
                </c:pt>
                <c:pt idx="315">
                  <c:v>3.3055575173122917E-3</c:v>
                </c:pt>
                <c:pt idx="316">
                  <c:v>1.7822066615966825E-3</c:v>
                </c:pt>
                <c:pt idx="317">
                  <c:v>1.0505483523012258E-2</c:v>
                </c:pt>
                <c:pt idx="318">
                  <c:v>4.2662432578172559E-2</c:v>
                </c:pt>
                <c:pt idx="319">
                  <c:v>8.0403936571875299E-3</c:v>
                </c:pt>
                <c:pt idx="320">
                  <c:v>4.2913501889197637E-3</c:v>
                </c:pt>
                <c:pt idx="321">
                  <c:v>8.8111196553814827E-3</c:v>
                </c:pt>
                <c:pt idx="322">
                  <c:v>2.0427515321955386E-2</c:v>
                </c:pt>
                <c:pt idx="323">
                  <c:v>2.1631603058172005E-2</c:v>
                </c:pt>
                <c:pt idx="324">
                  <c:v>4.1294428820395086E-2</c:v>
                </c:pt>
                <c:pt idx="325">
                  <c:v>1.9771394382952681E-2</c:v>
                </c:pt>
                <c:pt idx="326">
                  <c:v>2.6197124263164173E-2</c:v>
                </c:pt>
                <c:pt idx="327">
                  <c:v>2.0252964206076942E-2</c:v>
                </c:pt>
                <c:pt idx="328">
                  <c:v>1.6028136411257263E-2</c:v>
                </c:pt>
                <c:pt idx="329">
                  <c:v>1.1781463481658469E-2</c:v>
                </c:pt>
                <c:pt idx="330">
                  <c:v>1.550247550776104E-2</c:v>
                </c:pt>
                <c:pt idx="331">
                  <c:v>5.0359540564943843E-2</c:v>
                </c:pt>
                <c:pt idx="332">
                  <c:v>2.8774065724982468E-2</c:v>
                </c:pt>
                <c:pt idx="333">
                  <c:v>2.0412476735551306E-2</c:v>
                </c:pt>
                <c:pt idx="334">
                  <c:v>8.2033699000497902E-3</c:v>
                </c:pt>
                <c:pt idx="335">
                  <c:v>1.1160681839284673E-2</c:v>
                </c:pt>
                <c:pt idx="336">
                  <c:v>9.5978951559469883E-3</c:v>
                </c:pt>
                <c:pt idx="337">
                  <c:v>2.5244713045517061E-2</c:v>
                </c:pt>
                <c:pt idx="338">
                  <c:v>9.377009473105935E-3</c:v>
                </c:pt>
                <c:pt idx="339">
                  <c:v>1.9819515106813675E-2</c:v>
                </c:pt>
                <c:pt idx="340">
                  <c:v>3.8390351439699953E-2</c:v>
                </c:pt>
                <c:pt idx="341">
                  <c:v>1.5761235542676198E-2</c:v>
                </c:pt>
                <c:pt idx="342">
                  <c:v>3.6036481556387893E-3</c:v>
                </c:pt>
                <c:pt idx="343">
                  <c:v>-1.6444910309235661E-2</c:v>
                </c:pt>
                <c:pt idx="344">
                  <c:v>-2.6543339736267196E-2</c:v>
                </c:pt>
                <c:pt idx="345">
                  <c:v>-2.2243129398649399E-2</c:v>
                </c:pt>
                <c:pt idx="346">
                  <c:v>-2.6453704075781556E-2</c:v>
                </c:pt>
                <c:pt idx="347">
                  <c:v>2.2629755762863485E-3</c:v>
                </c:pt>
                <c:pt idx="348">
                  <c:v>8.2141480540793982E-3</c:v>
                </c:pt>
                <c:pt idx="349">
                  <c:v>-4.6175540824180379E-3</c:v>
                </c:pt>
                <c:pt idx="350">
                  <c:v>1.1926681185243921E-2</c:v>
                </c:pt>
                <c:pt idx="351">
                  <c:v>-1.5858465038803737E-2</c:v>
                </c:pt>
                <c:pt idx="352">
                  <c:v>1.0264512045671985E-2</c:v>
                </c:pt>
                <c:pt idx="353">
                  <c:v>7.9505652978722509E-3</c:v>
                </c:pt>
                <c:pt idx="354">
                  <c:v>1.5280683522454446E-2</c:v>
                </c:pt>
                <c:pt idx="355">
                  <c:v>-5.7863571764632631E-3</c:v>
                </c:pt>
                <c:pt idx="356">
                  <c:v>-1.0926234414938378E-3</c:v>
                </c:pt>
                <c:pt idx="357">
                  <c:v>3.2500163898375296E-2</c:v>
                </c:pt>
                <c:pt idx="358">
                  <c:v>1.685253101067704E-2</c:v>
                </c:pt>
                <c:pt idx="359">
                  <c:v>2.0807443055289233E-2</c:v>
                </c:pt>
                <c:pt idx="360">
                  <c:v>7.7713044346874056E-3</c:v>
                </c:pt>
                <c:pt idx="361">
                  <c:v>7.8884563315194875E-3</c:v>
                </c:pt>
                <c:pt idx="362">
                  <c:v>-3.8997663733050989E-3</c:v>
                </c:pt>
                <c:pt idx="363">
                  <c:v>8.9886147819387748E-3</c:v>
                </c:pt>
                <c:pt idx="364">
                  <c:v>-9.2890105689344242E-3</c:v>
                </c:pt>
                <c:pt idx="365">
                  <c:v>-2.518395672884902E-3</c:v>
                </c:pt>
                <c:pt idx="366">
                  <c:v>9.9931787039696219E-4</c:v>
                </c:pt>
                <c:pt idx="367">
                  <c:v>1.7753954751998761E-2</c:v>
                </c:pt>
                <c:pt idx="368">
                  <c:v>1.0499781782221126E-2</c:v>
                </c:pt>
                <c:pt idx="369">
                  <c:v>1.4815639017114297E-3</c:v>
                </c:pt>
                <c:pt idx="370">
                  <c:v>3.1716286957284401E-2</c:v>
                </c:pt>
                <c:pt idx="371">
                  <c:v>1.4532424450944834E-3</c:v>
                </c:pt>
                <c:pt idx="372">
                  <c:v>1.7375875384756684E-2</c:v>
                </c:pt>
                <c:pt idx="373">
                  <c:v>3.0259014498390621E-2</c:v>
                </c:pt>
                <c:pt idx="374">
                  <c:v>4.0090508904076748E-2</c:v>
                </c:pt>
                <c:pt idx="375">
                  <c:v>3.3353283013150242E-2</c:v>
                </c:pt>
                <c:pt idx="376">
                  <c:v>3.9550539349791879E-2</c:v>
                </c:pt>
                <c:pt idx="377">
                  <c:v>1.6261627466164556E-2</c:v>
                </c:pt>
                <c:pt idx="378">
                  <c:v>1.4227784152846746E-2</c:v>
                </c:pt>
                <c:pt idx="379">
                  <c:v>1.4994584548146405E-2</c:v>
                </c:pt>
                <c:pt idx="380">
                  <c:v>6.7215146271374189E-3</c:v>
                </c:pt>
                <c:pt idx="381">
                  <c:v>1.4611290717334792E-3</c:v>
                </c:pt>
                <c:pt idx="382">
                  <c:v>5.1128348054385857E-3</c:v>
                </c:pt>
                <c:pt idx="383">
                  <c:v>2.8441951644617814E-2</c:v>
                </c:pt>
                <c:pt idx="384">
                  <c:v>1.2814944969134429E-2</c:v>
                </c:pt>
                <c:pt idx="385">
                  <c:v>2.0201346531585614E-2</c:v>
                </c:pt>
                <c:pt idx="386">
                  <c:v>1.8589761977908807E-3</c:v>
                </c:pt>
                <c:pt idx="387">
                  <c:v>1.3886154416895948E-2</c:v>
                </c:pt>
                <c:pt idx="388">
                  <c:v>7.61042567683449E-3</c:v>
                </c:pt>
                <c:pt idx="389">
                  <c:v>1.9059783289594186E-2</c:v>
                </c:pt>
                <c:pt idx="390">
                  <c:v>1.2560890976051628E-2</c:v>
                </c:pt>
                <c:pt idx="391">
                  <c:v>1.7199094510675521E-2</c:v>
                </c:pt>
                <c:pt idx="392">
                  <c:v>4.3779623009119736E-2</c:v>
                </c:pt>
                <c:pt idx="393">
                  <c:v>1.6237999128592296E-2</c:v>
                </c:pt>
                <c:pt idx="394">
                  <c:v>6.5979659851835674E-3</c:v>
                </c:pt>
                <c:pt idx="395">
                  <c:v>-1.5812829051959285E-2</c:v>
                </c:pt>
                <c:pt idx="396">
                  <c:v>-2.2777031186251444E-2</c:v>
                </c:pt>
                <c:pt idx="397">
                  <c:v>-1.904167901804393E-2</c:v>
                </c:pt>
                <c:pt idx="398">
                  <c:v>-1.7760900041980953E-2</c:v>
                </c:pt>
                <c:pt idx="399">
                  <c:v>2.6028382268956933E-3</c:v>
                </c:pt>
                <c:pt idx="400">
                  <c:v>1.6305441216687231E-2</c:v>
                </c:pt>
                <c:pt idx="401">
                  <c:v>1.1305967321475428E-2</c:v>
                </c:pt>
                <c:pt idx="402">
                  <c:v>2.2041066353527365E-2</c:v>
                </c:pt>
                <c:pt idx="403">
                  <c:v>1.3362126536699364E-3</c:v>
                </c:pt>
                <c:pt idx="404">
                  <c:v>8.0190817252012749E-3</c:v>
                </c:pt>
                <c:pt idx="405">
                  <c:v>2.2714591508077919E-2</c:v>
                </c:pt>
                <c:pt idx="406">
                  <c:v>1.6326795502895609E-2</c:v>
                </c:pt>
                <c:pt idx="407">
                  <c:v>-6.6121505416744488E-4</c:v>
                </c:pt>
                <c:pt idx="408">
                  <c:v>-2.2086936560190228E-3</c:v>
                </c:pt>
                <c:pt idx="409">
                  <c:v>1.3230556927150966E-2</c:v>
                </c:pt>
                <c:pt idx="410">
                  <c:v>2.7115384747114796E-3</c:v>
                </c:pt>
                <c:pt idx="411">
                  <c:v>1.713350003753461E-2</c:v>
                </c:pt>
                <c:pt idx="412">
                  <c:v>3.8175411344475822E-3</c:v>
                </c:pt>
                <c:pt idx="413">
                  <c:v>3.9627081913178527E-3</c:v>
                </c:pt>
                <c:pt idx="414">
                  <c:v>-4.6602111645757029E-3</c:v>
                </c:pt>
                <c:pt idx="415">
                  <c:v>-1.2381365190793747E-3</c:v>
                </c:pt>
                <c:pt idx="416">
                  <c:v>-1.2274498357849868E-2</c:v>
                </c:pt>
                <c:pt idx="417">
                  <c:v>-8.4947731479571575E-3</c:v>
                </c:pt>
                <c:pt idx="418">
                  <c:v>1.3188351651767816E-2</c:v>
                </c:pt>
                <c:pt idx="419">
                  <c:v>1.2773553316152422E-2</c:v>
                </c:pt>
                <c:pt idx="420">
                  <c:v>-3.3733101253753963E-3</c:v>
                </c:pt>
                <c:pt idx="421">
                  <c:v>2.6758529989533006E-3</c:v>
                </c:pt>
                <c:pt idx="422">
                  <c:v>2.1331599305526461E-2</c:v>
                </c:pt>
                <c:pt idx="423">
                  <c:v>9.4838126070671182E-3</c:v>
                </c:pt>
                <c:pt idx="424">
                  <c:v>3.7329459071231676E-2</c:v>
                </c:pt>
                <c:pt idx="425">
                  <c:v>2.2670181834131796E-2</c:v>
                </c:pt>
                <c:pt idx="426">
                  <c:v>2.9950274833940679E-2</c:v>
                </c:pt>
                <c:pt idx="427">
                  <c:v>2.1306702245852814E-2</c:v>
                </c:pt>
                <c:pt idx="428">
                  <c:v>2.4076947539586904E-2</c:v>
                </c:pt>
                <c:pt idx="429">
                  <c:v>9.3979881503005024E-3</c:v>
                </c:pt>
                <c:pt idx="430">
                  <c:v>-2.8812277007961933E-3</c:v>
                </c:pt>
                <c:pt idx="431">
                  <c:v>2.3675213092263989E-2</c:v>
                </c:pt>
                <c:pt idx="432">
                  <c:v>4.790054532464753E-3</c:v>
                </c:pt>
                <c:pt idx="433">
                  <c:v>9.6758552649732965E-4</c:v>
                </c:pt>
                <c:pt idx="434">
                  <c:v>3.0084761313791289E-3</c:v>
                </c:pt>
                <c:pt idx="435">
                  <c:v>7.6783589522046881E-3</c:v>
                </c:pt>
                <c:pt idx="436">
                  <c:v>9.6811342308654666E-3</c:v>
                </c:pt>
                <c:pt idx="437">
                  <c:v>2.8376516118824222E-2</c:v>
                </c:pt>
                <c:pt idx="438">
                  <c:v>1.3012462889370314E-2</c:v>
                </c:pt>
                <c:pt idx="439">
                  <c:v>1.713761913625067E-2</c:v>
                </c:pt>
                <c:pt idx="440">
                  <c:v>3.147312931206135E-3</c:v>
                </c:pt>
                <c:pt idx="441">
                  <c:v>3.6863507125365997E-3</c:v>
                </c:pt>
                <c:pt idx="442">
                  <c:v>-7.8783406377415967E-3</c:v>
                </c:pt>
                <c:pt idx="443">
                  <c:v>-5.4946405559817522E-3</c:v>
                </c:pt>
                <c:pt idx="444">
                  <c:v>2.7225962972158471E-2</c:v>
                </c:pt>
                <c:pt idx="445">
                  <c:v>1.5266569345375743E-4</c:v>
                </c:pt>
                <c:pt idx="446">
                  <c:v>2.1100845604500501E-4</c:v>
                </c:pt>
                <c:pt idx="447">
                  <c:v>-1.5785308369406371E-2</c:v>
                </c:pt>
                <c:pt idx="448">
                  <c:v>-3.1154448468477248E-2</c:v>
                </c:pt>
                <c:pt idx="449">
                  <c:v>-2.6614855042324758E-2</c:v>
                </c:pt>
                <c:pt idx="450">
                  <c:v>-7.0511601432574579E-3</c:v>
                </c:pt>
                <c:pt idx="451">
                  <c:v>5.5216817109621985E-3</c:v>
                </c:pt>
                <c:pt idx="452">
                  <c:v>3.2605137700164308E-2</c:v>
                </c:pt>
                <c:pt idx="453">
                  <c:v>2.7426321390441592E-2</c:v>
                </c:pt>
                <c:pt idx="454">
                  <c:v>1.9504820646319219E-2</c:v>
                </c:pt>
                <c:pt idx="455">
                  <c:v>-7.5763385980530291E-3</c:v>
                </c:pt>
                <c:pt idx="456">
                  <c:v>-9.9276196242066295E-3</c:v>
                </c:pt>
                <c:pt idx="457">
                  <c:v>8.4087110635102987E-3</c:v>
                </c:pt>
                <c:pt idx="458">
                  <c:v>-3.1702376584720007E-3</c:v>
                </c:pt>
                <c:pt idx="459">
                  <c:v>-3.8215500586983612E-3</c:v>
                </c:pt>
                <c:pt idx="460">
                  <c:v>-7.4118537010099098E-4</c:v>
                </c:pt>
                <c:pt idx="461">
                  <c:v>9.2188311108033112E-3</c:v>
                </c:pt>
                <c:pt idx="462">
                  <c:v>8.8540374815012507E-3</c:v>
                </c:pt>
                <c:pt idx="463">
                  <c:v>1.8998449245113243E-2</c:v>
                </c:pt>
                <c:pt idx="464">
                  <c:v>-3.5509708903038503E-3</c:v>
                </c:pt>
                <c:pt idx="465">
                  <c:v>1.2915316268157194E-3</c:v>
                </c:pt>
                <c:pt idx="466">
                  <c:v>-8.7861963706903235E-3</c:v>
                </c:pt>
                <c:pt idx="467">
                  <c:v>-2.3358256957373832E-3</c:v>
                </c:pt>
                <c:pt idx="468">
                  <c:v>-1.2336483455139302E-2</c:v>
                </c:pt>
                <c:pt idx="469">
                  <c:v>-1.3238142845503656E-2</c:v>
                </c:pt>
                <c:pt idx="470">
                  <c:v>-4.6164264217275026E-4</c:v>
                </c:pt>
                <c:pt idx="471">
                  <c:v>-1.8020845261458498E-3</c:v>
                </c:pt>
                <c:pt idx="472">
                  <c:v>3.705373214330752E-3</c:v>
                </c:pt>
                <c:pt idx="473">
                  <c:v>7.7822212779783276E-3</c:v>
                </c:pt>
                <c:pt idx="474">
                  <c:v>2.9924970336094602E-2</c:v>
                </c:pt>
                <c:pt idx="475">
                  <c:v>1.8715993679883119E-2</c:v>
                </c:pt>
                <c:pt idx="476">
                  <c:v>3.1447375562502225E-2</c:v>
                </c:pt>
                <c:pt idx="477">
                  <c:v>1.4228246922756422E-2</c:v>
                </c:pt>
                <c:pt idx="478">
                  <c:v>1.2232199774330493E-2</c:v>
                </c:pt>
                <c:pt idx="479">
                  <c:v>-4.172157476099611E-4</c:v>
                </c:pt>
                <c:pt idx="480">
                  <c:v>-1.9156760539872732E-2</c:v>
                </c:pt>
                <c:pt idx="481">
                  <c:v>-1.4241768841609001E-2</c:v>
                </c:pt>
                <c:pt idx="482">
                  <c:v>-9.5879545709595167E-3</c:v>
                </c:pt>
                <c:pt idx="483">
                  <c:v>1.9602691450790244E-2</c:v>
                </c:pt>
                <c:pt idx="484">
                  <c:v>1.369180470404038E-2</c:v>
                </c:pt>
                <c:pt idx="485">
                  <c:v>3.6074256187910289E-3</c:v>
                </c:pt>
                <c:pt idx="486">
                  <c:v>3.873485243101884E-3</c:v>
                </c:pt>
                <c:pt idx="487">
                  <c:v>6.2559986050849097E-3</c:v>
                </c:pt>
                <c:pt idx="488">
                  <c:v>1.097744118033432E-2</c:v>
                </c:pt>
                <c:pt idx="489">
                  <c:v>2.1797039827813221E-2</c:v>
                </c:pt>
                <c:pt idx="490">
                  <c:v>3.8385177410211794E-3</c:v>
                </c:pt>
                <c:pt idx="491">
                  <c:v>9.8911590158312079E-3</c:v>
                </c:pt>
                <c:pt idx="492">
                  <c:v>1.348394979623088E-2</c:v>
                </c:pt>
                <c:pt idx="493">
                  <c:v>1.1986218552206093E-2</c:v>
                </c:pt>
                <c:pt idx="494">
                  <c:v>6.9239493995327424E-3</c:v>
                </c:pt>
                <c:pt idx="495">
                  <c:v>1.0579070515352194E-2</c:v>
                </c:pt>
                <c:pt idx="496">
                  <c:v>2.478724066065317E-2</c:v>
                </c:pt>
                <c:pt idx="497">
                  <c:v>6.9148710463114342E-3</c:v>
                </c:pt>
                <c:pt idx="498">
                  <c:v>4.7288490690582559E-3</c:v>
                </c:pt>
                <c:pt idx="499">
                  <c:v>-1.1963879687258388E-2</c:v>
                </c:pt>
                <c:pt idx="500">
                  <c:v>-1.2883947341384542E-2</c:v>
                </c:pt>
                <c:pt idx="501">
                  <c:v>-1.6539517310965254E-2</c:v>
                </c:pt>
                <c:pt idx="502">
                  <c:v>-1.2230207838644044E-3</c:v>
                </c:pt>
                <c:pt idx="503">
                  <c:v>-1.4929119744663815E-3</c:v>
                </c:pt>
                <c:pt idx="504">
                  <c:v>1.4666224107757246E-2</c:v>
                </c:pt>
                <c:pt idx="505">
                  <c:v>1.4758649409239773E-2</c:v>
                </c:pt>
                <c:pt idx="506">
                  <c:v>1.0626459223177972E-2</c:v>
                </c:pt>
                <c:pt idx="507">
                  <c:v>-2.1868205343092428E-2</c:v>
                </c:pt>
                <c:pt idx="508">
                  <c:v>-1.0458619901499615E-2</c:v>
                </c:pt>
                <c:pt idx="509">
                  <c:v>1.593434108435798E-2</c:v>
                </c:pt>
                <c:pt idx="510">
                  <c:v>4.5805257261629486E-3</c:v>
                </c:pt>
                <c:pt idx="511">
                  <c:v>2.8837135503899707E-2</c:v>
                </c:pt>
                <c:pt idx="512">
                  <c:v>4.2489182480256399E-3</c:v>
                </c:pt>
                <c:pt idx="513">
                  <c:v>4.4661923506302582E-3</c:v>
                </c:pt>
                <c:pt idx="514">
                  <c:v>-4.8128742690737242E-3</c:v>
                </c:pt>
                <c:pt idx="515">
                  <c:v>6.3199398823777361E-3</c:v>
                </c:pt>
                <c:pt idx="516">
                  <c:v>-1.1070113579529015E-2</c:v>
                </c:pt>
                <c:pt idx="517">
                  <c:v>-8.9299876744384707E-4</c:v>
                </c:pt>
                <c:pt idx="518">
                  <c:v>1.6908602221862662E-2</c:v>
                </c:pt>
                <c:pt idx="519">
                  <c:v>4.6412313700456778E-4</c:v>
                </c:pt>
                <c:pt idx="520">
                  <c:v>2.3512630333965565E-3</c:v>
                </c:pt>
                <c:pt idx="521">
                  <c:v>-2.468387027392633E-2</c:v>
                </c:pt>
                <c:pt idx="522">
                  <c:v>-6.7837577727814175E-3</c:v>
                </c:pt>
                <c:pt idx="523">
                  <c:v>-3.3196474579963069E-3</c:v>
                </c:pt>
                <c:pt idx="524">
                  <c:v>9.7706479482324114E-3</c:v>
                </c:pt>
                <c:pt idx="525">
                  <c:v>2.0525805252181787E-2</c:v>
                </c:pt>
                <c:pt idx="526">
                  <c:v>2.0361918859671504E-2</c:v>
                </c:pt>
                <c:pt idx="527">
                  <c:v>5.1807047832682267E-3</c:v>
                </c:pt>
                <c:pt idx="528">
                  <c:v>1.0129210740352704E-2</c:v>
                </c:pt>
                <c:pt idx="529">
                  <c:v>2.2077734829706094E-3</c:v>
                </c:pt>
                <c:pt idx="530">
                  <c:v>1.3555444117093966E-2</c:v>
                </c:pt>
                <c:pt idx="531">
                  <c:v>2.8949607132207435E-2</c:v>
                </c:pt>
                <c:pt idx="532">
                  <c:v>1.9023979931842076E-2</c:v>
                </c:pt>
                <c:pt idx="533">
                  <c:v>1.4965980904651541E-2</c:v>
                </c:pt>
                <c:pt idx="534">
                  <c:v>-5.8734151424544604E-3</c:v>
                </c:pt>
                <c:pt idx="535">
                  <c:v>5.7955277866613792E-3</c:v>
                </c:pt>
                <c:pt idx="536">
                  <c:v>-9.3764424263893306E-3</c:v>
                </c:pt>
                <c:pt idx="537">
                  <c:v>4.5053340231084619E-3</c:v>
                </c:pt>
                <c:pt idx="538">
                  <c:v>-4.5712875566287338E-3</c:v>
                </c:pt>
                <c:pt idx="539">
                  <c:v>1.29455723052223E-2</c:v>
                </c:pt>
                <c:pt idx="540">
                  <c:v>1.8000420711001632E-2</c:v>
                </c:pt>
                <c:pt idx="541">
                  <c:v>1.7701934410126033E-2</c:v>
                </c:pt>
                <c:pt idx="542">
                  <c:v>1.1373051500597822E-2</c:v>
                </c:pt>
                <c:pt idx="543">
                  <c:v>2.3911772336694453E-3</c:v>
                </c:pt>
                <c:pt idx="544">
                  <c:v>2.1455912396008334E-2</c:v>
                </c:pt>
                <c:pt idx="545">
                  <c:v>5.4575879772694883E-3</c:v>
                </c:pt>
                <c:pt idx="546">
                  <c:v>9.2574112283704216E-3</c:v>
                </c:pt>
                <c:pt idx="547">
                  <c:v>6.4443355363785117E-3</c:v>
                </c:pt>
                <c:pt idx="548">
                  <c:v>1.2761466929287982E-2</c:v>
                </c:pt>
                <c:pt idx="549">
                  <c:v>6.1663093798872181E-3</c:v>
                </c:pt>
                <c:pt idx="550">
                  <c:v>5.1697480154270416E-3</c:v>
                </c:pt>
                <c:pt idx="551">
                  <c:v>-8.9514343441700183E-3</c:v>
                </c:pt>
                <c:pt idx="552">
                  <c:v>-2.0139553785114221E-2</c:v>
                </c:pt>
                <c:pt idx="553">
                  <c:v>-2.688890194389305E-2</c:v>
                </c:pt>
                <c:pt idx="554">
                  <c:v>-1.4587264747429869E-2</c:v>
                </c:pt>
                <c:pt idx="555">
                  <c:v>-1.5163245757311221E-2</c:v>
                </c:pt>
                <c:pt idx="556">
                  <c:v>3.6345823808564704E-3</c:v>
                </c:pt>
                <c:pt idx="557">
                  <c:v>2.2501254329599644E-2</c:v>
                </c:pt>
                <c:pt idx="558">
                  <c:v>6.4563394691724884E-3</c:v>
                </c:pt>
                <c:pt idx="559">
                  <c:v>-6.1112162779975703E-3</c:v>
                </c:pt>
                <c:pt idx="560">
                  <c:v>-6.5698106226893043E-3</c:v>
                </c:pt>
                <c:pt idx="561">
                  <c:v>0</c:v>
                </c:pt>
                <c:pt idx="562">
                  <c:v>0</c:v>
                </c:pt>
                <c:pt idx="563">
                  <c:v>0</c:v>
                </c:pt>
                <c:pt idx="564">
                  <c:v>0</c:v>
                </c:pt>
              </c:numCache>
            </c:numRef>
          </c:val>
          <c:smooth val="0"/>
          <c:extLst>
            <c:ext xmlns:c16="http://schemas.microsoft.com/office/drawing/2014/chart" uri="{C3380CC4-5D6E-409C-BE32-E72D297353CC}">
              <c16:uniqueId val="{00000000-9AEC-465F-AF9B-39639260FF84}"/>
            </c:ext>
          </c:extLst>
        </c:ser>
        <c:dLbls>
          <c:showLegendKey val="0"/>
          <c:showVal val="0"/>
          <c:showCatName val="0"/>
          <c:showSerName val="0"/>
          <c:showPercent val="0"/>
          <c:showBubbleSize val="0"/>
        </c:dLbls>
        <c:smooth val="0"/>
        <c:axId val="735639487"/>
        <c:axId val="735652383"/>
      </c:lineChart>
      <c:dateAx>
        <c:axId val="73563948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35652383"/>
        <c:crosses val="autoZero"/>
        <c:auto val="1"/>
        <c:lblOffset val="100"/>
        <c:baseTimeUnit val="days"/>
      </c:dateAx>
      <c:valAx>
        <c:axId val="7356523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3563948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3 &amp;</a:t>
            </a:r>
            <a:r>
              <a:rPr lang="tr-TR" baseline="0"/>
              <a:t> 6 &amp; 12 aylık  Konut Kredisi Büyümesi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manualLayout>
          <c:layoutTarget val="inner"/>
          <c:xMode val="edge"/>
          <c:yMode val="edge"/>
          <c:x val="4.2931868403859826E-2"/>
          <c:y val="6.0678336100268425E-2"/>
          <c:w val="0.91413626319228036"/>
          <c:h val="0.89527156293974108"/>
        </c:manualLayout>
      </c:layout>
      <c:lineChart>
        <c:grouping val="standard"/>
        <c:varyColors val="0"/>
        <c:ser>
          <c:idx val="1"/>
          <c:order val="1"/>
          <c:tx>
            <c:strRef>
              <c:f>'Tüketici Kredi Alt Kalemleri'!$F$1:$F$2</c:f>
              <c:strCache>
                <c:ptCount val="2"/>
                <c:pt idx="0">
                  <c:v>Tüketici Kredi Tipleri</c:v>
                </c:pt>
                <c:pt idx="1">
                  <c:v>3mKonutKredisi</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Kalemleri'!$F$11:$F$580</c:f>
              <c:numCache>
                <c:formatCode>0.00%</c:formatCode>
                <c:ptCount val="570"/>
                <c:pt idx="0">
                  <c:v>8.2189469784304747E-2</c:v>
                </c:pt>
                <c:pt idx="1">
                  <c:v>8.4056746412597444E-2</c:v>
                </c:pt>
                <c:pt idx="2">
                  <c:v>8.1109704232551455E-2</c:v>
                </c:pt>
                <c:pt idx="3">
                  <c:v>7.8781189680631789E-2</c:v>
                </c:pt>
                <c:pt idx="4">
                  <c:v>7.9359983237495296E-2</c:v>
                </c:pt>
                <c:pt idx="5">
                  <c:v>7.6404738615367895E-2</c:v>
                </c:pt>
                <c:pt idx="6">
                  <c:v>7.1719925355124017E-2</c:v>
                </c:pt>
                <c:pt idx="7">
                  <c:v>6.9859638758893158E-2</c:v>
                </c:pt>
                <c:pt idx="8">
                  <c:v>6.7228461529227568E-2</c:v>
                </c:pt>
                <c:pt idx="9">
                  <c:v>6.6006094143655561E-2</c:v>
                </c:pt>
                <c:pt idx="10">
                  <c:v>6.1978712567872032E-2</c:v>
                </c:pt>
                <c:pt idx="11">
                  <c:v>6.0325480879123927E-2</c:v>
                </c:pt>
                <c:pt idx="12">
                  <c:v>5.7786027458991897E-2</c:v>
                </c:pt>
                <c:pt idx="13">
                  <c:v>5.7082005168661173E-2</c:v>
                </c:pt>
                <c:pt idx="14">
                  <c:v>5.581135639834759E-2</c:v>
                </c:pt>
                <c:pt idx="15">
                  <c:v>5.6450256478329831E-2</c:v>
                </c:pt>
                <c:pt idx="16">
                  <c:v>5.8042378892496416E-2</c:v>
                </c:pt>
                <c:pt idx="17">
                  <c:v>5.8179667480641913E-2</c:v>
                </c:pt>
                <c:pt idx="18">
                  <c:v>6.1219951325790653E-2</c:v>
                </c:pt>
                <c:pt idx="19">
                  <c:v>6.6571680796721169E-2</c:v>
                </c:pt>
                <c:pt idx="20">
                  <c:v>6.5850556033753282E-2</c:v>
                </c:pt>
                <c:pt idx="21">
                  <c:v>6.3868876146412387E-2</c:v>
                </c:pt>
                <c:pt idx="22">
                  <c:v>6.6586597706815187E-2</c:v>
                </c:pt>
                <c:pt idx="23">
                  <c:v>7.0111553284337089E-2</c:v>
                </c:pt>
                <c:pt idx="24">
                  <c:v>7.3170913010351044E-2</c:v>
                </c:pt>
                <c:pt idx="25">
                  <c:v>7.5807144379109626E-2</c:v>
                </c:pt>
                <c:pt idx="26">
                  <c:v>7.6012943279089557E-2</c:v>
                </c:pt>
                <c:pt idx="27">
                  <c:v>7.5159974698601764E-2</c:v>
                </c:pt>
                <c:pt idx="28">
                  <c:v>7.7132774482968389E-2</c:v>
                </c:pt>
                <c:pt idx="29">
                  <c:v>7.4748359071146298E-2</c:v>
                </c:pt>
                <c:pt idx="30">
                  <c:v>7.4531902057379071E-2</c:v>
                </c:pt>
                <c:pt idx="31">
                  <c:v>7.1723565835776465E-2</c:v>
                </c:pt>
                <c:pt idx="32">
                  <c:v>6.8938523454560599E-2</c:v>
                </c:pt>
                <c:pt idx="33">
                  <c:v>7.0204822491718097E-2</c:v>
                </c:pt>
                <c:pt idx="34">
                  <c:v>7.2171461992422151E-2</c:v>
                </c:pt>
                <c:pt idx="35">
                  <c:v>7.308321606413655E-2</c:v>
                </c:pt>
                <c:pt idx="36">
                  <c:v>7.4234611858008739E-2</c:v>
                </c:pt>
                <c:pt idx="37">
                  <c:v>7.6538655442010842E-2</c:v>
                </c:pt>
                <c:pt idx="38">
                  <c:v>7.8186464177468246E-2</c:v>
                </c:pt>
                <c:pt idx="39">
                  <c:v>8.0515752905328072E-2</c:v>
                </c:pt>
                <c:pt idx="40">
                  <c:v>8.4174691297369889E-2</c:v>
                </c:pt>
                <c:pt idx="41">
                  <c:v>8.4081874887950589E-2</c:v>
                </c:pt>
                <c:pt idx="42">
                  <c:v>8.7374849403846946E-2</c:v>
                </c:pt>
                <c:pt idx="43">
                  <c:v>8.7384725953844417E-2</c:v>
                </c:pt>
                <c:pt idx="44">
                  <c:v>9.1452964426877476E-2</c:v>
                </c:pt>
                <c:pt idx="45">
                  <c:v>9.4613712285911242E-2</c:v>
                </c:pt>
                <c:pt idx="46">
                  <c:v>9.7702488632160883E-2</c:v>
                </c:pt>
                <c:pt idx="47">
                  <c:v>9.8890634773580732E-2</c:v>
                </c:pt>
                <c:pt idx="48">
                  <c:v>9.5178498863037031E-2</c:v>
                </c:pt>
                <c:pt idx="49">
                  <c:v>9.2315063117982821E-2</c:v>
                </c:pt>
                <c:pt idx="50">
                  <c:v>8.9804692780304451E-2</c:v>
                </c:pt>
                <c:pt idx="51">
                  <c:v>8.6330888002994821E-2</c:v>
                </c:pt>
                <c:pt idx="52">
                  <c:v>8.0301027287460414E-2</c:v>
                </c:pt>
                <c:pt idx="53">
                  <c:v>7.6660627620042582E-2</c:v>
                </c:pt>
                <c:pt idx="54">
                  <c:v>7.1556800943314985E-2</c:v>
                </c:pt>
                <c:pt idx="55">
                  <c:v>6.6643624222040537E-2</c:v>
                </c:pt>
                <c:pt idx="56">
                  <c:v>6.4360828020520386E-2</c:v>
                </c:pt>
                <c:pt idx="57">
                  <c:v>5.8175977871713941E-2</c:v>
                </c:pt>
                <c:pt idx="58">
                  <c:v>5.1155998483936413E-2</c:v>
                </c:pt>
                <c:pt idx="59">
                  <c:v>4.5679616750832153E-2</c:v>
                </c:pt>
                <c:pt idx="60">
                  <c:v>4.0695346386923445E-2</c:v>
                </c:pt>
                <c:pt idx="61">
                  <c:v>3.6326858847853701E-2</c:v>
                </c:pt>
                <c:pt idx="62">
                  <c:v>2.8926348003952614E-2</c:v>
                </c:pt>
                <c:pt idx="63">
                  <c:v>2.5465488561770021E-2</c:v>
                </c:pt>
                <c:pt idx="64">
                  <c:v>2.2100547758842903E-2</c:v>
                </c:pt>
                <c:pt idx="65">
                  <c:v>2.0962997506860617E-2</c:v>
                </c:pt>
                <c:pt idx="66">
                  <c:v>1.8586325726536981E-2</c:v>
                </c:pt>
                <c:pt idx="67">
                  <c:v>1.6837609908121751E-2</c:v>
                </c:pt>
                <c:pt idx="68">
                  <c:v>1.5031811036371856E-2</c:v>
                </c:pt>
                <c:pt idx="69">
                  <c:v>1.2210932892764375E-2</c:v>
                </c:pt>
                <c:pt idx="70">
                  <c:v>9.2256363730506968E-3</c:v>
                </c:pt>
                <c:pt idx="71">
                  <c:v>7.2625848873558259E-3</c:v>
                </c:pt>
                <c:pt idx="72">
                  <c:v>4.0175695724093971E-3</c:v>
                </c:pt>
                <c:pt idx="73">
                  <c:v>5.8162558162558166E-3</c:v>
                </c:pt>
                <c:pt idx="74">
                  <c:v>8.9454211783637425E-3</c:v>
                </c:pt>
                <c:pt idx="75">
                  <c:v>1.6184200684088483E-2</c:v>
                </c:pt>
                <c:pt idx="76">
                  <c:v>1.5952336064363574E-2</c:v>
                </c:pt>
                <c:pt idx="77">
                  <c:v>1.8651604977104316E-2</c:v>
                </c:pt>
                <c:pt idx="78">
                  <c:v>1.9059499819503656E-2</c:v>
                </c:pt>
                <c:pt idx="79">
                  <c:v>1.9715079105266892E-2</c:v>
                </c:pt>
                <c:pt idx="80">
                  <c:v>1.8521610069681869E-2</c:v>
                </c:pt>
                <c:pt idx="81">
                  <c:v>1.8153133865623762E-2</c:v>
                </c:pt>
                <c:pt idx="82">
                  <c:v>1.7441567542561914E-2</c:v>
                </c:pt>
                <c:pt idx="83">
                  <c:v>1.7488924826256063E-2</c:v>
                </c:pt>
                <c:pt idx="84">
                  <c:v>1.7512430535244223E-2</c:v>
                </c:pt>
                <c:pt idx="85">
                  <c:v>1.7672210979292197E-2</c:v>
                </c:pt>
                <c:pt idx="86">
                  <c:v>1.4075637442245166E-2</c:v>
                </c:pt>
                <c:pt idx="87">
                  <c:v>9.636316339523273E-3</c:v>
                </c:pt>
                <c:pt idx="88">
                  <c:v>5.4744068063149404E-3</c:v>
                </c:pt>
                <c:pt idx="89">
                  <c:v>8.8209684423033643E-4</c:v>
                </c:pt>
                <c:pt idx="90">
                  <c:v>-3.5567062991857731E-3</c:v>
                </c:pt>
                <c:pt idx="91">
                  <c:v>-6.7828379902466918E-3</c:v>
                </c:pt>
                <c:pt idx="92">
                  <c:v>-9.4986077476349844E-3</c:v>
                </c:pt>
                <c:pt idx="93">
                  <c:v>-1.1658315081899776E-2</c:v>
                </c:pt>
                <c:pt idx="94">
                  <c:v>-1.396878866421624E-2</c:v>
                </c:pt>
                <c:pt idx="95">
                  <c:v>-1.4854188005649284E-2</c:v>
                </c:pt>
                <c:pt idx="96">
                  <c:v>-1.5557174137071805E-2</c:v>
                </c:pt>
                <c:pt idx="97">
                  <c:v>-1.662138871848801E-2</c:v>
                </c:pt>
                <c:pt idx="98">
                  <c:v>-1.6968181011893669E-2</c:v>
                </c:pt>
                <c:pt idx="99">
                  <c:v>-1.7263338221510671E-2</c:v>
                </c:pt>
                <c:pt idx="100">
                  <c:v>-1.7458662631018442E-2</c:v>
                </c:pt>
                <c:pt idx="101">
                  <c:v>-1.7462105350372955E-2</c:v>
                </c:pt>
                <c:pt idx="102">
                  <c:v>-1.6892443101432886E-2</c:v>
                </c:pt>
                <c:pt idx="103">
                  <c:v>-1.6315979964164274E-2</c:v>
                </c:pt>
                <c:pt idx="104">
                  <c:v>-1.4220585735121737E-2</c:v>
                </c:pt>
                <c:pt idx="105">
                  <c:v>-9.4292581029177241E-3</c:v>
                </c:pt>
                <c:pt idx="106">
                  <c:v>-5.5003843750421463E-3</c:v>
                </c:pt>
                <c:pt idx="107">
                  <c:v>-1.2965313839514217E-3</c:v>
                </c:pt>
                <c:pt idx="108">
                  <c:v>3.4070046203962989E-3</c:v>
                </c:pt>
                <c:pt idx="109">
                  <c:v>8.0606480797426779E-3</c:v>
                </c:pt>
                <c:pt idx="110">
                  <c:v>1.2227617915752564E-2</c:v>
                </c:pt>
                <c:pt idx="111">
                  <c:v>1.4757957386376966E-2</c:v>
                </c:pt>
                <c:pt idx="112">
                  <c:v>1.6976910975104426E-2</c:v>
                </c:pt>
                <c:pt idx="113">
                  <c:v>1.6358489560828735E-2</c:v>
                </c:pt>
                <c:pt idx="114">
                  <c:v>2.2053404382813804E-2</c:v>
                </c:pt>
                <c:pt idx="115">
                  <c:v>2.6110090332153175E-2</c:v>
                </c:pt>
                <c:pt idx="116">
                  <c:v>3.1158591103015131E-2</c:v>
                </c:pt>
                <c:pt idx="117">
                  <c:v>3.6053852699242508E-2</c:v>
                </c:pt>
                <c:pt idx="118">
                  <c:v>4.2602077747797749E-2</c:v>
                </c:pt>
                <c:pt idx="119">
                  <c:v>5.0969435546224351E-2</c:v>
                </c:pt>
                <c:pt idx="120">
                  <c:v>6.8814415902276091E-2</c:v>
                </c:pt>
                <c:pt idx="121">
                  <c:v>7.5788046153846517E-2</c:v>
                </c:pt>
                <c:pt idx="122">
                  <c:v>8.5124858857178215E-2</c:v>
                </c:pt>
                <c:pt idx="123">
                  <c:v>9.2030160833936211E-2</c:v>
                </c:pt>
                <c:pt idx="124">
                  <c:v>0.10560754451056827</c:v>
                </c:pt>
                <c:pt idx="125">
                  <c:v>0.11931806739358215</c:v>
                </c:pt>
                <c:pt idx="126">
                  <c:v>0.13765031419619392</c:v>
                </c:pt>
                <c:pt idx="127">
                  <c:v>0.15186749106970962</c:v>
                </c:pt>
                <c:pt idx="128">
                  <c:v>0.16510367943557805</c:v>
                </c:pt>
                <c:pt idx="129">
                  <c:v>0.17382753376932181</c:v>
                </c:pt>
                <c:pt idx="130">
                  <c:v>0.17379904818394351</c:v>
                </c:pt>
                <c:pt idx="131">
                  <c:v>0.16631652709837724</c:v>
                </c:pt>
                <c:pt idx="132">
                  <c:v>0.15958260314258996</c:v>
                </c:pt>
                <c:pt idx="133">
                  <c:v>0.14046352359486186</c:v>
                </c:pt>
                <c:pt idx="134">
                  <c:v>0.1339766205095391</c:v>
                </c:pt>
                <c:pt idx="135">
                  <c:v>0.12299351505495108</c:v>
                </c:pt>
                <c:pt idx="136">
                  <c:v>0.11405423922794622</c:v>
                </c:pt>
                <c:pt idx="137">
                  <c:v>0.10046385063278877</c:v>
                </c:pt>
                <c:pt idx="138">
                  <c:v>8.8050934178655477E-2</c:v>
                </c:pt>
                <c:pt idx="139">
                  <c:v>7.5683119789164421E-2</c:v>
                </c:pt>
                <c:pt idx="140">
                  <c:v>6.1162036307612945E-2</c:v>
                </c:pt>
                <c:pt idx="141">
                  <c:v>4.7495741525413103E-2</c:v>
                </c:pt>
                <c:pt idx="142">
                  <c:v>3.7160583376979223E-2</c:v>
                </c:pt>
                <c:pt idx="143">
                  <c:v>3.331760620603838E-2</c:v>
                </c:pt>
                <c:pt idx="144">
                  <c:v>3.1098601354585323E-2</c:v>
                </c:pt>
                <c:pt idx="145">
                  <c:v>2.6905372187934502E-2</c:v>
                </c:pt>
                <c:pt idx="146">
                  <c:v>2.398542658195417E-2</c:v>
                </c:pt>
                <c:pt idx="147">
                  <c:v>2.0279862639781664E-2</c:v>
                </c:pt>
                <c:pt idx="148">
                  <c:v>1.8072513067005361E-2</c:v>
                </c:pt>
                <c:pt idx="149">
                  <c:v>1.7460171548356846E-2</c:v>
                </c:pt>
                <c:pt idx="150">
                  <c:v>1.7465284081081792E-2</c:v>
                </c:pt>
                <c:pt idx="151">
                  <c:v>1.5962509322277198E-2</c:v>
                </c:pt>
                <c:pt idx="152">
                  <c:v>1.3040583567279919E-2</c:v>
                </c:pt>
                <c:pt idx="153">
                  <c:v>1.0254077850139882E-2</c:v>
                </c:pt>
                <c:pt idx="154">
                  <c:v>8.4536888870422149E-3</c:v>
                </c:pt>
                <c:pt idx="155">
                  <c:v>7.5279318321438918E-3</c:v>
                </c:pt>
                <c:pt idx="156">
                  <c:v>6.8726091683679706E-3</c:v>
                </c:pt>
                <c:pt idx="157">
                  <c:v>7.3911926663598713E-3</c:v>
                </c:pt>
                <c:pt idx="158">
                  <c:v>8.7541939446581993E-3</c:v>
                </c:pt>
                <c:pt idx="159">
                  <c:v>1.1780549929093363E-2</c:v>
                </c:pt>
                <c:pt idx="160">
                  <c:v>1.3715161795544967E-2</c:v>
                </c:pt>
                <c:pt idx="161">
                  <c:v>1.7453251060678795E-2</c:v>
                </c:pt>
                <c:pt idx="162">
                  <c:v>1.9623544751445426E-2</c:v>
                </c:pt>
                <c:pt idx="163">
                  <c:v>1.7323212513654759E-2</c:v>
                </c:pt>
                <c:pt idx="164">
                  <c:v>1.9970914037899235E-2</c:v>
                </c:pt>
                <c:pt idx="165">
                  <c:v>2.5643145921674725E-2</c:v>
                </c:pt>
                <c:pt idx="166">
                  <c:v>3.5032021434696595E-2</c:v>
                </c:pt>
                <c:pt idx="167">
                  <c:v>4.5671701834924028E-2</c:v>
                </c:pt>
                <c:pt idx="168">
                  <c:v>5.6951813064607365E-2</c:v>
                </c:pt>
                <c:pt idx="169">
                  <c:v>7.0347926519694945E-2</c:v>
                </c:pt>
                <c:pt idx="170">
                  <c:v>8.1615876539317567E-2</c:v>
                </c:pt>
                <c:pt idx="171">
                  <c:v>8.6963005844033284E-2</c:v>
                </c:pt>
                <c:pt idx="172">
                  <c:v>9.2847990482775367E-2</c:v>
                </c:pt>
                <c:pt idx="173">
                  <c:v>9.0232502087172081E-2</c:v>
                </c:pt>
                <c:pt idx="174">
                  <c:v>9.6786438612648795E-2</c:v>
                </c:pt>
                <c:pt idx="175">
                  <c:v>0.10485643904483463</c:v>
                </c:pt>
                <c:pt idx="176">
                  <c:v>0.11145866458987187</c:v>
                </c:pt>
                <c:pt idx="177">
                  <c:v>0.11575830132611609</c:v>
                </c:pt>
                <c:pt idx="178">
                  <c:v>0.11529902463684177</c:v>
                </c:pt>
                <c:pt idx="179">
                  <c:v>0.11124382631844523</c:v>
                </c:pt>
                <c:pt idx="180">
                  <c:v>0.10513492628023817</c:v>
                </c:pt>
                <c:pt idx="181">
                  <c:v>9.6798795344082186E-2</c:v>
                </c:pt>
                <c:pt idx="182">
                  <c:v>8.5844920247871062E-2</c:v>
                </c:pt>
                <c:pt idx="183">
                  <c:v>7.6722412424775399E-2</c:v>
                </c:pt>
                <c:pt idx="184">
                  <c:v>7.2876176826908071E-2</c:v>
                </c:pt>
                <c:pt idx="185">
                  <c:v>6.6413682012586642E-2</c:v>
                </c:pt>
                <c:pt idx="186">
                  <c:v>6.8108091927031753E-2</c:v>
                </c:pt>
                <c:pt idx="187">
                  <c:v>5.9286081603532013E-2</c:v>
                </c:pt>
                <c:pt idx="188">
                  <c:v>5.0204618486343111E-2</c:v>
                </c:pt>
                <c:pt idx="189">
                  <c:v>4.6471446450066248E-2</c:v>
                </c:pt>
                <c:pt idx="190">
                  <c:v>4.1781097480753156E-2</c:v>
                </c:pt>
                <c:pt idx="191">
                  <c:v>3.982575449080332E-2</c:v>
                </c:pt>
                <c:pt idx="192">
                  <c:v>4.0299298001865401E-2</c:v>
                </c:pt>
                <c:pt idx="193">
                  <c:v>4.1039247707117373E-2</c:v>
                </c:pt>
                <c:pt idx="194">
                  <c:v>4.2508598685361672E-2</c:v>
                </c:pt>
                <c:pt idx="195">
                  <c:v>4.5291042318557781E-2</c:v>
                </c:pt>
                <c:pt idx="196">
                  <c:v>4.7373163116106454E-2</c:v>
                </c:pt>
                <c:pt idx="197">
                  <c:v>4.8396026602925482E-2</c:v>
                </c:pt>
                <c:pt idx="198">
                  <c:v>5.147716493317165E-2</c:v>
                </c:pt>
                <c:pt idx="199">
                  <c:v>5.3314473148322508E-2</c:v>
                </c:pt>
                <c:pt idx="200">
                  <c:v>5.2710672134502826E-2</c:v>
                </c:pt>
                <c:pt idx="201">
                  <c:v>5.5802270439659428E-2</c:v>
                </c:pt>
                <c:pt idx="202">
                  <c:v>5.571094602759994E-2</c:v>
                </c:pt>
                <c:pt idx="203">
                  <c:v>5.6179553371386512E-2</c:v>
                </c:pt>
                <c:pt idx="204">
                  <c:v>5.4598442756854791E-2</c:v>
                </c:pt>
                <c:pt idx="205">
                  <c:v>5.0322378949972706E-2</c:v>
                </c:pt>
                <c:pt idx="206">
                  <c:v>4.6720246188799164E-2</c:v>
                </c:pt>
                <c:pt idx="207">
                  <c:v>4.3886942040384187E-2</c:v>
                </c:pt>
                <c:pt idx="208">
                  <c:v>3.8348739706124922E-2</c:v>
                </c:pt>
                <c:pt idx="209">
                  <c:v>3.5118362522665224E-2</c:v>
                </c:pt>
                <c:pt idx="210">
                  <c:v>3.2291004584001172E-2</c:v>
                </c:pt>
                <c:pt idx="211">
                  <c:v>2.9352758712482316E-2</c:v>
                </c:pt>
                <c:pt idx="212">
                  <c:v>2.7100590664140674E-2</c:v>
                </c:pt>
                <c:pt idx="213">
                  <c:v>2.5765957753171368E-2</c:v>
                </c:pt>
                <c:pt idx="214">
                  <c:v>2.2525712956617382E-2</c:v>
                </c:pt>
                <c:pt idx="215">
                  <c:v>1.9504772091513092E-2</c:v>
                </c:pt>
                <c:pt idx="216">
                  <c:v>1.9116072738941284E-2</c:v>
                </c:pt>
                <c:pt idx="217">
                  <c:v>1.8572195620153876E-2</c:v>
                </c:pt>
                <c:pt idx="218">
                  <c:v>1.8487663743085796E-2</c:v>
                </c:pt>
                <c:pt idx="219">
                  <c:v>1.7880423447153355E-2</c:v>
                </c:pt>
                <c:pt idx="220">
                  <c:v>1.6786045531907965E-2</c:v>
                </c:pt>
                <c:pt idx="221">
                  <c:v>1.7963366267540398E-2</c:v>
                </c:pt>
                <c:pt idx="222">
                  <c:v>1.709770869783404E-2</c:v>
                </c:pt>
                <c:pt idx="223">
                  <c:v>1.4128813428322189E-2</c:v>
                </c:pt>
                <c:pt idx="224">
                  <c:v>8.7167315861680049E-3</c:v>
                </c:pt>
                <c:pt idx="225">
                  <c:v>5.2358621178603647E-3</c:v>
                </c:pt>
                <c:pt idx="226">
                  <c:v>5.2617416479204928E-3</c:v>
                </c:pt>
                <c:pt idx="227">
                  <c:v>5.6053976252998751E-3</c:v>
                </c:pt>
                <c:pt idx="228">
                  <c:v>4.9682698082701079E-3</c:v>
                </c:pt>
                <c:pt idx="229">
                  <c:v>2.9097166668948351E-3</c:v>
                </c:pt>
                <c:pt idx="230">
                  <c:v>1.0894191636165941E-3</c:v>
                </c:pt>
                <c:pt idx="231">
                  <c:v>-7.2235109837054886E-5</c:v>
                </c:pt>
                <c:pt idx="232">
                  <c:v>-8.6032124322926284E-4</c:v>
                </c:pt>
                <c:pt idx="233">
                  <c:v>-1.6138912116811187E-3</c:v>
                </c:pt>
                <c:pt idx="234">
                  <c:v>-4.3110366337688879E-3</c:v>
                </c:pt>
                <c:pt idx="235">
                  <c:v>-6.8143426608521145E-3</c:v>
                </c:pt>
                <c:pt idx="236">
                  <c:v>-5.4438085875076359E-3</c:v>
                </c:pt>
                <c:pt idx="237">
                  <c:v>-2.6976009693353191E-3</c:v>
                </c:pt>
                <c:pt idx="238">
                  <c:v>-1.3394707681636856E-3</c:v>
                </c:pt>
                <c:pt idx="239">
                  <c:v>-1.6798710552653733E-3</c:v>
                </c:pt>
                <c:pt idx="240">
                  <c:v>-2.3255808919363124E-3</c:v>
                </c:pt>
                <c:pt idx="241">
                  <c:v>-2.9485460041456771E-3</c:v>
                </c:pt>
                <c:pt idx="242">
                  <c:v>-4.8629939513894268E-3</c:v>
                </c:pt>
                <c:pt idx="243">
                  <c:v>-5.7680638322004079E-3</c:v>
                </c:pt>
                <c:pt idx="244">
                  <c:v>-7.6601866030602738E-3</c:v>
                </c:pt>
                <c:pt idx="245">
                  <c:v>-1.0372632337033789E-2</c:v>
                </c:pt>
                <c:pt idx="246">
                  <c:v>-1.1979191472691704E-2</c:v>
                </c:pt>
                <c:pt idx="247">
                  <c:v>-1.2071557992291019E-2</c:v>
                </c:pt>
                <c:pt idx="248">
                  <c:v>-1.0479740613511816E-2</c:v>
                </c:pt>
                <c:pt idx="249">
                  <c:v>-9.197661791210815E-3</c:v>
                </c:pt>
                <c:pt idx="250">
                  <c:v>-7.6127840006385969E-3</c:v>
                </c:pt>
                <c:pt idx="251">
                  <c:v>-5.4755549194256689E-3</c:v>
                </c:pt>
                <c:pt idx="252">
                  <c:v>-4.7239546529403943E-3</c:v>
                </c:pt>
                <c:pt idx="253">
                  <c:v>-2.1586686821393202E-3</c:v>
                </c:pt>
                <c:pt idx="254">
                  <c:v>-3.1822850209765739E-4</c:v>
                </c:pt>
                <c:pt idx="255">
                  <c:v>2.6944538548608192E-3</c:v>
                </c:pt>
                <c:pt idx="256">
                  <c:v>4.6128844249303854E-3</c:v>
                </c:pt>
                <c:pt idx="257">
                  <c:v>7.6441251467245395E-3</c:v>
                </c:pt>
                <c:pt idx="258">
                  <c:v>1.2193337544462526E-2</c:v>
                </c:pt>
                <c:pt idx="259">
                  <c:v>1.5705171402587589E-2</c:v>
                </c:pt>
                <c:pt idx="260">
                  <c:v>1.9964944391358069E-2</c:v>
                </c:pt>
                <c:pt idx="261">
                  <c:v>2.4044567799812365E-2</c:v>
                </c:pt>
                <c:pt idx="262">
                  <c:v>3.309507132035077E-2</c:v>
                </c:pt>
                <c:pt idx="263">
                  <c:v>4.9659585841893797E-2</c:v>
                </c:pt>
                <c:pt idx="264">
                  <c:v>6.3562473998397567E-2</c:v>
                </c:pt>
                <c:pt idx="265">
                  <c:v>7.9654159168334765E-2</c:v>
                </c:pt>
                <c:pt idx="266">
                  <c:v>0.10584516764971913</c:v>
                </c:pt>
                <c:pt idx="267">
                  <c:v>0.12862215173313052</c:v>
                </c:pt>
                <c:pt idx="268">
                  <c:v>0.16121956754813518</c:v>
                </c:pt>
                <c:pt idx="269">
                  <c:v>0.20034382250603916</c:v>
                </c:pt>
                <c:pt idx="270">
                  <c:v>0.24156982995846904</c:v>
                </c:pt>
                <c:pt idx="271">
                  <c:v>0.27802093558907148</c:v>
                </c:pt>
                <c:pt idx="272">
                  <c:v>0.29940451544015417</c:v>
                </c:pt>
                <c:pt idx="273">
                  <c:v>0.29832212982522488</c:v>
                </c:pt>
                <c:pt idx="274">
                  <c:v>0.29234330116446672</c:v>
                </c:pt>
                <c:pt idx="275">
                  <c:v>0.28197506847672271</c:v>
                </c:pt>
                <c:pt idx="276">
                  <c:v>0.26019854608878618</c:v>
                </c:pt>
                <c:pt idx="277">
                  <c:v>0.24118374894301364</c:v>
                </c:pt>
                <c:pt idx="278">
                  <c:v>0.22178241198234139</c:v>
                </c:pt>
                <c:pt idx="279">
                  <c:v>0.19022599474262006</c:v>
                </c:pt>
                <c:pt idx="280">
                  <c:v>0.16450600901333087</c:v>
                </c:pt>
                <c:pt idx="281">
                  <c:v>0.13066661115792033</c:v>
                </c:pt>
                <c:pt idx="282">
                  <c:v>9.4188869767123068E-2</c:v>
                </c:pt>
                <c:pt idx="283">
                  <c:v>5.9351057892936855E-2</c:v>
                </c:pt>
                <c:pt idx="284">
                  <c:v>2.9907628973995886E-2</c:v>
                </c:pt>
                <c:pt idx="285">
                  <c:v>1.6891128284947345E-2</c:v>
                </c:pt>
                <c:pt idx="286">
                  <c:v>2.0045064873781961E-2</c:v>
                </c:pt>
                <c:pt idx="287">
                  <c:v>2.5851549263718677E-2</c:v>
                </c:pt>
                <c:pt idx="288">
                  <c:v>2.8916703074754559E-2</c:v>
                </c:pt>
                <c:pt idx="289">
                  <c:v>3.4316784661201083E-2</c:v>
                </c:pt>
                <c:pt idx="290">
                  <c:v>4.0244181896173792E-2</c:v>
                </c:pt>
                <c:pt idx="291">
                  <c:v>4.6494133548719695E-2</c:v>
                </c:pt>
                <c:pt idx="292">
                  <c:v>5.2911047288934004E-2</c:v>
                </c:pt>
                <c:pt idx="293">
                  <c:v>5.7987886676805406E-2</c:v>
                </c:pt>
                <c:pt idx="294">
                  <c:v>6.1062598135870241E-2</c:v>
                </c:pt>
                <c:pt idx="295">
                  <c:v>6.1991323903815385E-2</c:v>
                </c:pt>
                <c:pt idx="296">
                  <c:v>6.6955260275570486E-2</c:v>
                </c:pt>
                <c:pt idx="297">
                  <c:v>6.6477232497725802E-2</c:v>
                </c:pt>
                <c:pt idx="298">
                  <c:v>6.4870664522701002E-2</c:v>
                </c:pt>
                <c:pt idx="299">
                  <c:v>6.2517398313926553E-2</c:v>
                </c:pt>
                <c:pt idx="300">
                  <c:v>6.0588259586281661E-2</c:v>
                </c:pt>
                <c:pt idx="301">
                  <c:v>6.1028714762196838E-2</c:v>
                </c:pt>
                <c:pt idx="302">
                  <c:v>5.8561665321195167E-2</c:v>
                </c:pt>
                <c:pt idx="303">
                  <c:v>5.8275949959491348E-2</c:v>
                </c:pt>
                <c:pt idx="304">
                  <c:v>5.5313037448671852E-2</c:v>
                </c:pt>
                <c:pt idx="305">
                  <c:v>5.5960370178274627E-2</c:v>
                </c:pt>
                <c:pt idx="306">
                  <c:v>5.7705935812273415E-2</c:v>
                </c:pt>
                <c:pt idx="307">
                  <c:v>6.0690177843556424E-2</c:v>
                </c:pt>
                <c:pt idx="308">
                  <c:v>6.4809201444222239E-2</c:v>
                </c:pt>
                <c:pt idx="309">
                  <c:v>6.4760022283390367E-2</c:v>
                </c:pt>
                <c:pt idx="310">
                  <c:v>6.8133678844805937E-2</c:v>
                </c:pt>
                <c:pt idx="311">
                  <c:v>7.0946727291573503E-2</c:v>
                </c:pt>
                <c:pt idx="312">
                  <c:v>7.6485131341948745E-2</c:v>
                </c:pt>
                <c:pt idx="313">
                  <c:v>8.0134659922050377E-2</c:v>
                </c:pt>
                <c:pt idx="314">
                  <c:v>8.3410034258220134E-2</c:v>
                </c:pt>
                <c:pt idx="315">
                  <c:v>7.7645174352500651E-2</c:v>
                </c:pt>
                <c:pt idx="316">
                  <c:v>7.3516146804519469E-2</c:v>
                </c:pt>
                <c:pt idx="317">
                  <c:v>6.8442262666548057E-2</c:v>
                </c:pt>
                <c:pt idx="318">
                  <c:v>6.0033275870570856E-2</c:v>
                </c:pt>
                <c:pt idx="319">
                  <c:v>5.0608748331055879E-2</c:v>
                </c:pt>
                <c:pt idx="320">
                  <c:v>4.2852640531996479E-2</c:v>
                </c:pt>
                <c:pt idx="321">
                  <c:v>3.3765198922118468E-2</c:v>
                </c:pt>
                <c:pt idx="322">
                  <c:v>2.3682409445014201E-2</c:v>
                </c:pt>
                <c:pt idx="323">
                  <c:v>1.3779232316818865E-2</c:v>
                </c:pt>
                <c:pt idx="324">
                  <c:v>3.0487209073810661E-3</c:v>
                </c:pt>
                <c:pt idx="325">
                  <c:v>-8.6235957825011762E-3</c:v>
                </c:pt>
                <c:pt idx="326">
                  <c:v>-1.7960794526377801E-2</c:v>
                </c:pt>
                <c:pt idx="327">
                  <c:v>-2.6424679736826863E-2</c:v>
                </c:pt>
                <c:pt idx="328">
                  <c:v>-2.7785660071168585E-2</c:v>
                </c:pt>
                <c:pt idx="329">
                  <c:v>-3.023869397739912E-2</c:v>
                </c:pt>
                <c:pt idx="330">
                  <c:v>-3.0103036466606534E-2</c:v>
                </c:pt>
                <c:pt idx="331">
                  <c:v>-2.9799263832293914E-2</c:v>
                </c:pt>
                <c:pt idx="332">
                  <c:v>-2.6587176894653491E-2</c:v>
                </c:pt>
                <c:pt idx="333">
                  <c:v>-2.4604685734067735E-2</c:v>
                </c:pt>
                <c:pt idx="334">
                  <c:v>-2.0490311996988197E-2</c:v>
                </c:pt>
                <c:pt idx="335">
                  <c:v>-1.4282365140035074E-2</c:v>
                </c:pt>
                <c:pt idx="336">
                  <c:v>-8.1646848760162372E-3</c:v>
                </c:pt>
                <c:pt idx="337">
                  <c:v>-6.0341313911785365E-3</c:v>
                </c:pt>
                <c:pt idx="338">
                  <c:v>-5.2939150453744054E-3</c:v>
                </c:pt>
                <c:pt idx="339">
                  <c:v>-6.2041921395197932E-3</c:v>
                </c:pt>
                <c:pt idx="340">
                  <c:v>-7.469691353523396E-3</c:v>
                </c:pt>
                <c:pt idx="341">
                  <c:v>-7.8961637009784327E-3</c:v>
                </c:pt>
                <c:pt idx="342">
                  <c:v>-9.3524886233652838E-3</c:v>
                </c:pt>
                <c:pt idx="343">
                  <c:v>-9.9589371652267274E-3</c:v>
                </c:pt>
                <c:pt idx="344">
                  <c:v>-1.1011001785270889E-2</c:v>
                </c:pt>
                <c:pt idx="345">
                  <c:v>-1.4760533447883148E-2</c:v>
                </c:pt>
                <c:pt idx="346">
                  <c:v>-1.8102626111877566E-2</c:v>
                </c:pt>
                <c:pt idx="347">
                  <c:v>-2.2479493663713306E-2</c:v>
                </c:pt>
                <c:pt idx="348">
                  <c:v>-2.9234509602544315E-2</c:v>
                </c:pt>
                <c:pt idx="349">
                  <c:v>-3.5871065345545808E-2</c:v>
                </c:pt>
                <c:pt idx="350">
                  <c:v>-3.7684011840102082E-2</c:v>
                </c:pt>
                <c:pt idx="351">
                  <c:v>-3.9124303233173889E-2</c:v>
                </c:pt>
                <c:pt idx="352">
                  <c:v>-3.9289884055233149E-2</c:v>
                </c:pt>
                <c:pt idx="353">
                  <c:v>-3.9664162770489599E-2</c:v>
                </c:pt>
                <c:pt idx="354">
                  <c:v>-4.0723511385804934E-2</c:v>
                </c:pt>
                <c:pt idx="355">
                  <c:v>-4.0326759438523943E-2</c:v>
                </c:pt>
                <c:pt idx="356">
                  <c:v>-4.0670399747840001E-2</c:v>
                </c:pt>
                <c:pt idx="357">
                  <c:v>-4.1457570412253585E-2</c:v>
                </c:pt>
                <c:pt idx="358">
                  <c:v>-4.1687715235777828E-2</c:v>
                </c:pt>
                <c:pt idx="359">
                  <c:v>-4.1641222661773593E-2</c:v>
                </c:pt>
                <c:pt idx="360">
                  <c:v>-4.2160572899213232E-2</c:v>
                </c:pt>
                <c:pt idx="361">
                  <c:v>-4.2220091290027663E-2</c:v>
                </c:pt>
                <c:pt idx="362">
                  <c:v>-4.1044576492133125E-2</c:v>
                </c:pt>
                <c:pt idx="363">
                  <c:v>-4.0354179643689918E-2</c:v>
                </c:pt>
                <c:pt idx="364">
                  <c:v>-3.953874323285822E-2</c:v>
                </c:pt>
                <c:pt idx="365">
                  <c:v>-4.0884829563747324E-2</c:v>
                </c:pt>
                <c:pt idx="366">
                  <c:v>-3.8957779243434333E-2</c:v>
                </c:pt>
                <c:pt idx="367">
                  <c:v>-3.7445719373384798E-2</c:v>
                </c:pt>
                <c:pt idx="368">
                  <c:v>-3.6554528013123783E-2</c:v>
                </c:pt>
                <c:pt idx="369">
                  <c:v>-3.5074143108095347E-2</c:v>
                </c:pt>
                <c:pt idx="370">
                  <c:v>-3.2065915737699999E-2</c:v>
                </c:pt>
                <c:pt idx="371">
                  <c:v>-3.0451584379216055E-2</c:v>
                </c:pt>
                <c:pt idx="372">
                  <c:v>-2.6007557437777998E-2</c:v>
                </c:pt>
                <c:pt idx="373">
                  <c:v>-1.7319801926994956E-2</c:v>
                </c:pt>
                <c:pt idx="374">
                  <c:v>-8.5989928247054287E-3</c:v>
                </c:pt>
                <c:pt idx="375">
                  <c:v>-1.0951477824341419E-3</c:v>
                </c:pt>
                <c:pt idx="376">
                  <c:v>4.6369986027902793E-3</c:v>
                </c:pt>
                <c:pt idx="377">
                  <c:v>1.2883028922492223E-2</c:v>
                </c:pt>
                <c:pt idx="378">
                  <c:v>2.3248855689398242E-2</c:v>
                </c:pt>
                <c:pt idx="379">
                  <c:v>2.9208741070839993E-2</c:v>
                </c:pt>
                <c:pt idx="380">
                  <c:v>3.2831911019093059E-2</c:v>
                </c:pt>
                <c:pt idx="381">
                  <c:v>3.4488835676312883E-2</c:v>
                </c:pt>
                <c:pt idx="382">
                  <c:v>3.6162999597024688E-2</c:v>
                </c:pt>
                <c:pt idx="383">
                  <c:v>3.7741974910362242E-2</c:v>
                </c:pt>
                <c:pt idx="384">
                  <c:v>3.990046573418176E-2</c:v>
                </c:pt>
                <c:pt idx="385">
                  <c:v>3.9648340968517562E-2</c:v>
                </c:pt>
                <c:pt idx="386">
                  <c:v>3.4638191362677866E-2</c:v>
                </c:pt>
                <c:pt idx="387">
                  <c:v>3.053077831900991E-2</c:v>
                </c:pt>
                <c:pt idx="388">
                  <c:v>2.8466643661788939E-2</c:v>
                </c:pt>
                <c:pt idx="389">
                  <c:v>2.3643946110729178E-2</c:v>
                </c:pt>
                <c:pt idx="390">
                  <c:v>1.9685830242703393E-2</c:v>
                </c:pt>
                <c:pt idx="391">
                  <c:v>1.3431915404638723E-2</c:v>
                </c:pt>
                <c:pt idx="392">
                  <c:v>1.0088493606450376E-2</c:v>
                </c:pt>
                <c:pt idx="393">
                  <c:v>9.3115036769007998E-3</c:v>
                </c:pt>
                <c:pt idx="394">
                  <c:v>1.0145624794899423E-2</c:v>
                </c:pt>
                <c:pt idx="395">
                  <c:v>1.0853473008196579E-2</c:v>
                </c:pt>
                <c:pt idx="396">
                  <c:v>1.1265563224944276E-2</c:v>
                </c:pt>
                <c:pt idx="397">
                  <c:v>1.2192619483191355E-2</c:v>
                </c:pt>
                <c:pt idx="398">
                  <c:v>1.2019031652395581E-2</c:v>
                </c:pt>
                <c:pt idx="399">
                  <c:v>1.062897182411511E-2</c:v>
                </c:pt>
                <c:pt idx="400">
                  <c:v>1.04314623990192E-2</c:v>
                </c:pt>
                <c:pt idx="401">
                  <c:v>9.8316048889094971E-3</c:v>
                </c:pt>
                <c:pt idx="402">
                  <c:v>1.1479860255206427E-2</c:v>
                </c:pt>
                <c:pt idx="403">
                  <c:v>1.2272826440180816E-2</c:v>
                </c:pt>
                <c:pt idx="404">
                  <c:v>1.4347074195599318E-2</c:v>
                </c:pt>
                <c:pt idx="405">
                  <c:v>1.5498685868525952E-2</c:v>
                </c:pt>
                <c:pt idx="406">
                  <c:v>1.6753895942792606E-2</c:v>
                </c:pt>
                <c:pt idx="407">
                  <c:v>1.8212402350319581E-2</c:v>
                </c:pt>
                <c:pt idx="408">
                  <c:v>1.9831642920220612E-2</c:v>
                </c:pt>
                <c:pt idx="409">
                  <c:v>2.1499607853838084E-2</c:v>
                </c:pt>
                <c:pt idx="410">
                  <c:v>2.1602011133731495E-2</c:v>
                </c:pt>
                <c:pt idx="411">
                  <c:v>2.3009833787917027E-2</c:v>
                </c:pt>
                <c:pt idx="412">
                  <c:v>2.5018423370553954E-2</c:v>
                </c:pt>
                <c:pt idx="413">
                  <c:v>2.8135930054539272E-2</c:v>
                </c:pt>
                <c:pt idx="414">
                  <c:v>3.0205996415694655E-2</c:v>
                </c:pt>
                <c:pt idx="415">
                  <c:v>3.1661948258211919E-2</c:v>
                </c:pt>
                <c:pt idx="416">
                  <c:v>3.0116190121335658E-2</c:v>
                </c:pt>
                <c:pt idx="417">
                  <c:v>2.634910989239133E-2</c:v>
                </c:pt>
                <c:pt idx="418">
                  <c:v>2.8296729824565974E-2</c:v>
                </c:pt>
                <c:pt idx="419">
                  <c:v>2.8720805715432028E-2</c:v>
                </c:pt>
                <c:pt idx="420">
                  <c:v>2.9593474155223932E-2</c:v>
                </c:pt>
                <c:pt idx="421">
                  <c:v>3.0800555583368677E-2</c:v>
                </c:pt>
                <c:pt idx="422">
                  <c:v>3.1958440096768709E-2</c:v>
                </c:pt>
                <c:pt idx="423">
                  <c:v>3.3430522799829582E-2</c:v>
                </c:pt>
                <c:pt idx="424">
                  <c:v>3.4326651649826255E-2</c:v>
                </c:pt>
                <c:pt idx="425">
                  <c:v>3.5201796504865428E-2</c:v>
                </c:pt>
                <c:pt idx="426">
                  <c:v>2.9139734891921811E-2</c:v>
                </c:pt>
                <c:pt idx="427">
                  <c:v>3.0240360913440789E-2</c:v>
                </c:pt>
                <c:pt idx="428">
                  <c:v>3.0245164438747345E-2</c:v>
                </c:pt>
                <c:pt idx="429">
                  <c:v>3.2621938333616214E-2</c:v>
                </c:pt>
                <c:pt idx="430">
                  <c:v>3.8524699143695953E-2</c:v>
                </c:pt>
                <c:pt idx="431">
                  <c:v>3.7552358402610918E-2</c:v>
                </c:pt>
                <c:pt idx="432">
                  <c:v>3.7599853648925027E-2</c:v>
                </c:pt>
                <c:pt idx="433">
                  <c:v>3.8100256962726148E-2</c:v>
                </c:pt>
                <c:pt idx="434">
                  <c:v>3.6310510469395832E-2</c:v>
                </c:pt>
                <c:pt idx="435">
                  <c:v>3.6803630924511173E-2</c:v>
                </c:pt>
                <c:pt idx="436">
                  <c:v>3.8317944104870987E-2</c:v>
                </c:pt>
                <c:pt idx="437">
                  <c:v>4.1240338732654411E-2</c:v>
                </c:pt>
                <c:pt idx="438">
                  <c:v>4.5288731846584968E-2</c:v>
                </c:pt>
                <c:pt idx="439">
                  <c:v>5.2597843159224944E-2</c:v>
                </c:pt>
                <c:pt idx="440">
                  <c:v>5.5406761175195066E-2</c:v>
                </c:pt>
                <c:pt idx="441">
                  <c:v>5.7923016446465012E-2</c:v>
                </c:pt>
                <c:pt idx="442">
                  <c:v>6.0324112430174624E-2</c:v>
                </c:pt>
                <c:pt idx="443">
                  <c:v>6.0815306477446082E-2</c:v>
                </c:pt>
                <c:pt idx="444">
                  <c:v>6.2981884105905384E-2</c:v>
                </c:pt>
                <c:pt idx="445">
                  <c:v>6.4444228079781882E-2</c:v>
                </c:pt>
                <c:pt idx="446">
                  <c:v>6.3836939240277737E-2</c:v>
                </c:pt>
                <c:pt idx="447">
                  <c:v>6.4797711705749217E-2</c:v>
                </c:pt>
                <c:pt idx="448">
                  <c:v>6.3728693397648584E-2</c:v>
                </c:pt>
                <c:pt idx="449">
                  <c:v>6.1964633491368756E-2</c:v>
                </c:pt>
                <c:pt idx="450">
                  <c:v>5.7891546433523011E-2</c:v>
                </c:pt>
                <c:pt idx="451">
                  <c:v>5.3286410667396776E-2</c:v>
                </c:pt>
                <c:pt idx="452">
                  <c:v>5.2694040006912669E-2</c:v>
                </c:pt>
                <c:pt idx="453">
                  <c:v>5.0326191357587723E-2</c:v>
                </c:pt>
                <c:pt idx="454">
                  <c:v>4.8663033091965048E-2</c:v>
                </c:pt>
                <c:pt idx="455">
                  <c:v>4.7714682283461859E-2</c:v>
                </c:pt>
                <c:pt idx="456">
                  <c:v>4.8449928510694462E-2</c:v>
                </c:pt>
                <c:pt idx="457">
                  <c:v>4.8777344026150263E-2</c:v>
                </c:pt>
                <c:pt idx="458">
                  <c:v>4.9385790198784654E-2</c:v>
                </c:pt>
                <c:pt idx="459">
                  <c:v>5.0870375436238548E-2</c:v>
                </c:pt>
                <c:pt idx="460">
                  <c:v>5.266776104594683E-2</c:v>
                </c:pt>
                <c:pt idx="461">
                  <c:v>5.3960429998255399E-2</c:v>
                </c:pt>
                <c:pt idx="462">
                  <c:v>5.6289453403991663E-2</c:v>
                </c:pt>
                <c:pt idx="463">
                  <c:v>5.9483914349602367E-2</c:v>
                </c:pt>
                <c:pt idx="464">
                  <c:v>6.2598844332019593E-2</c:v>
                </c:pt>
                <c:pt idx="465">
                  <c:v>6.3636252076060107E-2</c:v>
                </c:pt>
                <c:pt idx="466">
                  <c:v>6.0276960803044816E-2</c:v>
                </c:pt>
                <c:pt idx="467">
                  <c:v>5.3790806373963808E-2</c:v>
                </c:pt>
                <c:pt idx="468">
                  <c:v>5.6647859670270598E-2</c:v>
                </c:pt>
                <c:pt idx="469">
                  <c:v>5.6023244457530853E-2</c:v>
                </c:pt>
                <c:pt idx="470">
                  <c:v>5.5250079999893842E-2</c:v>
                </c:pt>
                <c:pt idx="471">
                  <c:v>5.2449604596669447E-2</c:v>
                </c:pt>
                <c:pt idx="472">
                  <c:v>4.873913857919053E-2</c:v>
                </c:pt>
                <c:pt idx="473">
                  <c:v>4.4521665877601729E-2</c:v>
                </c:pt>
                <c:pt idx="474">
                  <c:v>3.4406839984324734E-2</c:v>
                </c:pt>
                <c:pt idx="475">
                  <c:v>3.2521251065483037E-2</c:v>
                </c:pt>
                <c:pt idx="476">
                  <c:v>2.6153612483359612E-2</c:v>
                </c:pt>
                <c:pt idx="477">
                  <c:v>1.8887498499052632E-2</c:v>
                </c:pt>
                <c:pt idx="478">
                  <c:v>1.502520322687694E-2</c:v>
                </c:pt>
                <c:pt idx="479">
                  <c:v>1.6432991677011018E-2</c:v>
                </c:pt>
                <c:pt idx="480">
                  <c:v>2.0837920782073711E-2</c:v>
                </c:pt>
                <c:pt idx="481">
                  <c:v>1.7518232870303609E-2</c:v>
                </c:pt>
                <c:pt idx="482">
                  <c:v>1.4684374475772066E-2</c:v>
                </c:pt>
                <c:pt idx="483">
                  <c:v>1.3370531549611231E-2</c:v>
                </c:pt>
                <c:pt idx="484">
                  <c:v>1.2193864161040414E-2</c:v>
                </c:pt>
                <c:pt idx="485">
                  <c:v>1.4381303894202729E-2</c:v>
                </c:pt>
                <c:pt idx="486">
                  <c:v>1.5777638206559176E-2</c:v>
                </c:pt>
                <c:pt idx="487">
                  <c:v>2.3711920448654149E-2</c:v>
                </c:pt>
                <c:pt idx="488">
                  <c:v>2.3666948641171286E-2</c:v>
                </c:pt>
                <c:pt idx="489">
                  <c:v>2.5942432201725808E-2</c:v>
                </c:pt>
                <c:pt idx="490">
                  <c:v>3.0471326263306713E-2</c:v>
                </c:pt>
                <c:pt idx="491">
                  <c:v>3.0729845526153345E-2</c:v>
                </c:pt>
                <c:pt idx="492">
                  <c:v>3.1412578946251282E-2</c:v>
                </c:pt>
                <c:pt idx="493">
                  <c:v>3.1761302612843892E-2</c:v>
                </c:pt>
                <c:pt idx="494">
                  <c:v>3.018376648548116E-2</c:v>
                </c:pt>
                <c:pt idx="495">
                  <c:v>3.0643176787393912E-2</c:v>
                </c:pt>
                <c:pt idx="496">
                  <c:v>2.9566202549407634E-2</c:v>
                </c:pt>
                <c:pt idx="497">
                  <c:v>3.0800299094485072E-2</c:v>
                </c:pt>
                <c:pt idx="498">
                  <c:v>2.9321531956513703E-2</c:v>
                </c:pt>
                <c:pt idx="499">
                  <c:v>2.8268023398515509E-2</c:v>
                </c:pt>
                <c:pt idx="500">
                  <c:v>2.7444892264172269E-2</c:v>
                </c:pt>
                <c:pt idx="501">
                  <c:v>2.6895590622874426E-2</c:v>
                </c:pt>
                <c:pt idx="502">
                  <c:v>2.5810337215260704E-2</c:v>
                </c:pt>
                <c:pt idx="503">
                  <c:v>2.3286764215801403E-2</c:v>
                </c:pt>
                <c:pt idx="504">
                  <c:v>2.3254075091933588E-2</c:v>
                </c:pt>
              </c:numCache>
            </c:numRef>
          </c:val>
          <c:smooth val="0"/>
          <c:extLst>
            <c:ext xmlns:c16="http://schemas.microsoft.com/office/drawing/2014/chart" uri="{C3380CC4-5D6E-409C-BE32-E72D297353CC}">
              <c16:uniqueId val="{00000001-9B23-4C50-A558-16DBC76027BA}"/>
            </c:ext>
          </c:extLst>
        </c:ser>
        <c:ser>
          <c:idx val="2"/>
          <c:order val="2"/>
          <c:tx>
            <c:strRef>
              <c:f>'Tüketici Kredi Alt Kalemleri'!$H$1:$H$2</c:f>
              <c:strCache>
                <c:ptCount val="2"/>
                <c:pt idx="0">
                  <c:v>Tüketici Kredi Tipleri</c:v>
                </c:pt>
                <c:pt idx="1">
                  <c:v>6m konut kredisi</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Kalemleri'!$H$12:$H$580</c:f>
              <c:numCache>
                <c:formatCode>0.00%</c:formatCode>
                <c:ptCount val="569"/>
                <c:pt idx="0">
                  <c:v>0.1394888839794089</c:v>
                </c:pt>
                <c:pt idx="1">
                  <c:v>0.13659694758279403</c:v>
                </c:pt>
                <c:pt idx="2">
                  <c:v>0.13324966499635291</c:v>
                </c:pt>
                <c:pt idx="3">
                  <c:v>0.13534765967340615</c:v>
                </c:pt>
                <c:pt idx="4">
                  <c:v>0.13338447357896333</c:v>
                </c:pt>
                <c:pt idx="5">
                  <c:v>0.13640735892629485</c:v>
                </c:pt>
                <c:pt idx="6">
                  <c:v>0.13587873712297951</c:v>
                </c:pt>
                <c:pt idx="7">
                  <c:v>0.13251091413004512</c:v>
                </c:pt>
                <c:pt idx="8">
                  <c:v>0.12780890420580782</c:v>
                </c:pt>
                <c:pt idx="9">
                  <c:v>0.13135233162527726</c:v>
                </c:pt>
                <c:pt idx="10">
                  <c:v>0.13127556506412744</c:v>
                </c:pt>
                <c:pt idx="11">
                  <c:v>0.13144338518146848</c:v>
                </c:pt>
                <c:pt idx="12">
                  <c:v>0.13005259596801627</c:v>
                </c:pt>
                <c:pt idx="13">
                  <c:v>0.13103376916564763</c:v>
                </c:pt>
                <c:pt idx="14">
                  <c:v>0.13034185210011046</c:v>
                </c:pt>
                <c:pt idx="15">
                  <c:v>0.13151802007299271</c:v>
                </c:pt>
                <c:pt idx="16">
                  <c:v>0.13049682511786415</c:v>
                </c:pt>
                <c:pt idx="17">
                  <c:v>0.13141249798258489</c:v>
                </c:pt>
                <c:pt idx="18">
                  <c:v>0.13641121914098864</c:v>
                </c:pt>
                <c:pt idx="19">
                  <c:v>0.13490078146344678</c:v>
                </c:pt>
                <c:pt idx="20">
                  <c:v>0.13566933933694147</c:v>
                </c:pt>
                <c:pt idx="21">
                  <c:v>0.13433171565664567</c:v>
                </c:pt>
                <c:pt idx="22">
                  <c:v>0.14318223534496879</c:v>
                </c:pt>
                <c:pt idx="23">
                  <c:v>0.14611540461475564</c:v>
                </c:pt>
                <c:pt idx="24">
                  <c:v>0.15150182454006383</c:v>
                </c:pt>
                <c:pt idx="25">
                  <c:v>0.15261390017411502</c:v>
                </c:pt>
                <c:pt idx="26">
                  <c:v>0.15749825690479138</c:v>
                </c:pt>
                <c:pt idx="27">
                  <c:v>0.16000542481412336</c:v>
                </c:pt>
                <c:pt idx="28">
                  <c:v>0.15936582611580591</c:v>
                </c:pt>
                <c:pt idx="29">
                  <c:v>0.16168723775497482</c:v>
                </c:pt>
                <c:pt idx="30">
                  <c:v>0.1593078960893527</c:v>
                </c:pt>
                <c:pt idx="31">
                  <c:v>0.16292173913043478</c:v>
                </c:pt>
                <c:pt idx="32">
                  <c:v>0.16552733442918499</c:v>
                </c:pt>
                <c:pt idx="33">
                  <c:v>0.17178638082635159</c:v>
                </c:pt>
                <c:pt idx="34">
                  <c:v>0.16868756999361595</c:v>
                </c:pt>
                <c:pt idx="35">
                  <c:v>0.16996083313879595</c:v>
                </c:pt>
                <c:pt idx="36">
                  <c:v>0.16656080159729794</c:v>
                </c:pt>
                <c:pt idx="37">
                  <c:v>0.16648425202000602</c:v>
                </c:pt>
                <c:pt idx="38">
                  <c:v>0.1636663755037884</c:v>
                </c:pt>
                <c:pt idx="39">
                  <c:v>0.16303302340493747</c:v>
                </c:pt>
                <c:pt idx="40">
                  <c:v>0.15949695182427698</c:v>
                </c:pt>
                <c:pt idx="41">
                  <c:v>0.15592298910727337</c:v>
                </c:pt>
                <c:pt idx="42">
                  <c:v>0.15315914131443853</c:v>
                </c:pt>
                <c:pt idx="43">
                  <c:v>0.15134345417712736</c:v>
                </c:pt>
                <c:pt idx="44">
                  <c:v>0.15121292898649327</c:v>
                </c:pt>
                <c:pt idx="45">
                  <c:v>0.14478184290905849</c:v>
                </c:pt>
                <c:pt idx="46">
                  <c:v>0.14283319138091757</c:v>
                </c:pt>
                <c:pt idx="47">
                  <c:v>0.13341416328694558</c:v>
                </c:pt>
                <c:pt idx="48">
                  <c:v>0.12867507879368933</c:v>
                </c:pt>
                <c:pt idx="49">
                  <c:v>0.11496706527388353</c:v>
                </c:pt>
                <c:pt idx="50">
                  <c:v>0.10944570641578279</c:v>
                </c:pt>
                <c:pt idx="51">
                  <c:v>0.10075585350136045</c:v>
                </c:pt>
                <c:pt idx="52">
                  <c:v>9.5223575412982264E-2</c:v>
                </c:pt>
                <c:pt idx="53">
                  <c:v>8.9445149123890136E-2</c:v>
                </c:pt>
                <c:pt idx="54">
                  <c:v>8.0939080139748348E-2</c:v>
                </c:pt>
                <c:pt idx="55">
                  <c:v>7.6429697497171975E-2</c:v>
                </c:pt>
                <c:pt idx="56">
                  <c:v>6.7753233364995474E-2</c:v>
                </c:pt>
                <c:pt idx="57">
                  <c:v>6.1409689844821105E-2</c:v>
                </c:pt>
                <c:pt idx="58">
                  <c:v>5.0463062771729364E-2</c:v>
                </c:pt>
                <c:pt idx="59">
                  <c:v>4.4166331869202297E-2</c:v>
                </c:pt>
                <c:pt idx="60">
                  <c:v>4.0932040932040933E-2</c:v>
                </c:pt>
                <c:pt idx="61">
                  <c:v>4.2530302105722312E-2</c:v>
                </c:pt>
                <c:pt idx="62">
                  <c:v>3.9646758286469422E-2</c:v>
                </c:pt>
                <c:pt idx="63">
                  <c:v>3.7569648085515245E-2</c:v>
                </c:pt>
                <c:pt idx="64">
                  <c:v>3.7939137827679499E-2</c:v>
                </c:pt>
                <c:pt idx="65">
                  <c:v>3.6629333625783106E-2</c:v>
                </c:pt>
                <c:pt idx="66">
                  <c:v>3.6737992276047737E-2</c:v>
                </c:pt>
                <c:pt idx="67">
                  <c:v>3.2172121306369247E-2</c:v>
                </c:pt>
                <c:pt idx="68">
                  <c:v>2.9698050736268945E-2</c:v>
                </c:pt>
                <c:pt idx="69">
                  <c:v>2.6650147254831013E-2</c:v>
                </c:pt>
                <c:pt idx="70">
                  <c:v>2.7414204626147031E-2</c:v>
                </c:pt>
                <c:pt idx="71">
                  <c:v>2.2167026177244809E-2</c:v>
                </c:pt>
                <c:pt idx="72">
                  <c:v>2.1066408409204075E-2</c:v>
                </c:pt>
                <c:pt idx="73">
                  <c:v>1.8581940562432262E-2</c:v>
                </c:pt>
                <c:pt idx="74">
                  <c:v>2.2985227205308531E-2</c:v>
                </c:pt>
                <c:pt idx="75">
                  <c:v>1.9379217766068251E-2</c:v>
                </c:pt>
                <c:pt idx="76">
                  <c:v>1.6030064042959025E-2</c:v>
                </c:pt>
                <c:pt idx="77">
                  <c:v>1.3011730771414621E-2</c:v>
                </c:pt>
                <c:pt idx="78">
                  <c:v>1.0810786278198474E-2</c:v>
                </c:pt>
                <c:pt idx="79">
                  <c:v>9.8863522988036599E-3</c:v>
                </c:pt>
                <c:pt idx="80">
                  <c:v>5.0312930151820284E-3</c:v>
                </c:pt>
                <c:pt idx="81">
                  <c:v>3.066044125748449E-3</c:v>
                </c:pt>
                <c:pt idx="82">
                  <c:v>2.1545792140636494E-3</c:v>
                </c:pt>
                <c:pt idx="83">
                  <c:v>4.1379061518374786E-3</c:v>
                </c:pt>
                <c:pt idx="84">
                  <c:v>1.1549809113563386E-3</c:v>
                </c:pt>
                <c:pt idx="85">
                  <c:v>-2.0634852917732279E-3</c:v>
                </c:pt>
                <c:pt idx="86">
                  <c:v>-7.8771408198684226E-3</c:v>
                </c:pt>
                <c:pt idx="87">
                  <c:v>-1.088279804943669E-2</c:v>
                </c:pt>
                <c:pt idx="88">
                  <c:v>-1.414793300893259E-2</c:v>
                </c:pt>
                <c:pt idx="89">
                  <c:v>-1.9422509996222779E-2</c:v>
                </c:pt>
                <c:pt idx="90">
                  <c:v>-2.2153807657764334E-2</c:v>
                </c:pt>
                <c:pt idx="91">
                  <c:v>-2.2828547652496041E-2</c:v>
                </c:pt>
                <c:pt idx="92">
                  <c:v>-1.782754205880371E-2</c:v>
                </c:pt>
                <c:pt idx="93">
                  <c:v>-1.8317381394449713E-2</c:v>
                </c:pt>
                <c:pt idx="94">
                  <c:v>-1.5407302515721852E-2</c:v>
                </c:pt>
                <c:pt idx="95">
                  <c:v>-1.1715115555183288E-2</c:v>
                </c:pt>
                <c:pt idx="96">
                  <c:v>-5.1896389075162244E-3</c:v>
                </c:pt>
                <c:pt idx="97">
                  <c:v>-4.2012442127951962E-3</c:v>
                </c:pt>
                <c:pt idx="98">
                  <c:v>-1.3920245428687059E-3</c:v>
                </c:pt>
                <c:pt idx="99">
                  <c:v>-6.6387836082862882E-4</c:v>
                </c:pt>
                <c:pt idx="100">
                  <c:v>-1.7577914665038176E-4</c:v>
                </c:pt>
                <c:pt idx="101">
                  <c:v>6.705449585905055E-3</c:v>
                </c:pt>
                <c:pt idx="102">
                  <c:v>9.7719189904661684E-3</c:v>
                </c:pt>
                <c:pt idx="103">
                  <c:v>1.5200442137714602E-2</c:v>
                </c:pt>
                <c:pt idx="104">
                  <c:v>2.211087825952365E-2</c:v>
                </c:pt>
                <c:pt idx="105">
                  <c:v>3.609415749878913E-2</c:v>
                </c:pt>
                <c:pt idx="106">
                  <c:v>4.6334452399065598E-2</c:v>
                </c:pt>
                <c:pt idx="107">
                  <c:v>6.8214325281362329E-2</c:v>
                </c:pt>
                <c:pt idx="108">
                  <c:v>7.9986604553005367E-2</c:v>
                </c:pt>
                <c:pt idx="109">
                  <c:v>9.7739406049694055E-2</c:v>
                </c:pt>
                <c:pt idx="110">
                  <c:v>0.10621269264702382</c:v>
                </c:pt>
                <c:pt idx="111">
                  <c:v>0.12346323752261504</c:v>
                </c:pt>
                <c:pt idx="112">
                  <c:v>0.13845080487406269</c:v>
                </c:pt>
                <c:pt idx="113">
                  <c:v>0.15766561797638623</c:v>
                </c:pt>
                <c:pt idx="114">
                  <c:v>0.17951619059760948</c:v>
                </c:pt>
                <c:pt idx="115">
                  <c:v>0.19600293818299186</c:v>
                </c:pt>
                <c:pt idx="116">
                  <c:v>0.20886094194277588</c:v>
                </c:pt>
                <c:pt idx="117">
                  <c:v>0.21117324113751648</c:v>
                </c:pt>
                <c:pt idx="118">
                  <c:v>0.21509724140166939</c:v>
                </c:pt>
                <c:pt idx="119">
                  <c:v>0.21488636637262168</c:v>
                </c:pt>
                <c:pt idx="120">
                  <c:v>0.21412295086157582</c:v>
                </c:pt>
                <c:pt idx="121">
                  <c:v>0.21488678519440699</c:v>
                </c:pt>
                <c:pt idx="122">
                  <c:v>0.2178626747533399</c:v>
                </c:pt>
                <c:pt idx="123">
                  <c:v>0.21445802002411835</c:v>
                </c:pt>
                <c:pt idx="124">
                  <c:v>0.21569198579256799</c:v>
                </c:pt>
                <c:pt idx="125">
                  <c:v>0.21875546323709905</c:v>
                </c:pt>
                <c:pt idx="126">
                  <c:v>0.21841124766809689</c:v>
                </c:pt>
                <c:pt idx="127">
                  <c:v>0.21980849273901451</c:v>
                </c:pt>
                <c:pt idx="128">
                  <c:v>0.21495179830529818</c:v>
                </c:pt>
                <c:pt idx="129">
                  <c:v>0.21015226814756741</c:v>
                </c:pt>
                <c:pt idx="130">
                  <c:v>0.20038762721108624</c:v>
                </c:pt>
                <c:pt idx="131">
                  <c:v>0.19212321856715986</c:v>
                </c:pt>
                <c:pt idx="132">
                  <c:v>0.16724972798270399</c:v>
                </c:pt>
                <c:pt idx="133">
                  <c:v>0.15565906519018671</c:v>
                </c:pt>
                <c:pt idx="134">
                  <c:v>0.14228746323853136</c:v>
                </c:pt>
                <c:pt idx="135">
                  <c:v>0.13538303091354245</c:v>
                </c:pt>
                <c:pt idx="136">
                  <c:v>0.11763226610308809</c:v>
                </c:pt>
                <c:pt idx="137">
                  <c:v>0.10506962025530671</c:v>
                </c:pt>
                <c:pt idx="138">
                  <c:v>8.8392314606315456E-2</c:v>
                </c:pt>
                <c:pt idx="139">
                  <c:v>7.1564264928046448E-2</c:v>
                </c:pt>
                <c:pt idx="140">
                  <c:v>5.7688277649938106E-2</c:v>
                </c:pt>
                <c:pt idx="141">
                  <c:v>4.3784191095403192E-2</c:v>
                </c:pt>
                <c:pt idx="142">
                  <c:v>3.8731641344480511E-2</c:v>
                </c:pt>
                <c:pt idx="143">
                  <c:v>3.6285943088162784E-2</c:v>
                </c:pt>
                <c:pt idx="144">
                  <c:v>3.5660959126993658E-2</c:v>
                </c:pt>
                <c:pt idx="145">
                  <c:v>3.2446925414861182E-2</c:v>
                </c:pt>
                <c:pt idx="146">
                  <c:v>3.1126518272722226E-2</c:v>
                </c:pt>
                <c:pt idx="147">
                  <c:v>3.1131618384464703E-2</c:v>
                </c:pt>
                <c:pt idx="148">
                  <c:v>3.6932597467317807E-2</c:v>
                </c:pt>
                <c:pt idx="149">
                  <c:v>3.5530764810992342E-2</c:v>
                </c:pt>
                <c:pt idx="150">
                  <c:v>3.3235615001806489E-2</c:v>
                </c:pt>
                <c:pt idx="151">
                  <c:v>3.202186920848521E-2</c:v>
                </c:pt>
                <c:pt idx="152">
                  <c:v>3.5697194334470703E-2</c:v>
                </c:pt>
                <c:pt idx="153">
                  <c:v>4.5103280772849565E-2</c:v>
                </c:pt>
                <c:pt idx="154">
                  <c:v>5.2349664019583991E-2</c:v>
                </c:pt>
                <c:pt idx="155">
                  <c:v>6.2489678887471214E-2</c:v>
                </c:pt>
                <c:pt idx="156">
                  <c:v>7.5732727218085522E-2</c:v>
                </c:pt>
                <c:pt idx="157">
                  <c:v>9.0837935453596502E-2</c:v>
                </c:pt>
                <c:pt idx="158">
                  <c:v>9.5944907311188862E-2</c:v>
                </c:pt>
                <c:pt idx="159">
                  <c:v>0.10446612217974764</c:v>
                </c:pt>
                <c:pt idx="160">
                  <c:v>0.10421722408146537</c:v>
                </c:pt>
                <c:pt idx="161">
                  <c:v>0.11777703192727938</c:v>
                </c:pt>
                <c:pt idx="162">
                  <c:v>0.12447358276577113</c:v>
                </c:pt>
                <c:pt idx="163">
                  <c:v>0.13035536874551645</c:v>
                </c:pt>
                <c:pt idx="164">
                  <c:v>0.13666420318983</c:v>
                </c:pt>
                <c:pt idx="165">
                  <c:v>0.14338768433231402</c:v>
                </c:pt>
                <c:pt idx="166">
                  <c:v>0.15162905488074149</c:v>
                </c:pt>
                <c:pt idx="167">
                  <c:v>0.15429888504676462</c:v>
                </c:pt>
                <c:pt idx="168">
                  <c:v>0.15738315776790873</c:v>
                </c:pt>
                <c:pt idx="169">
                  <c:v>0.1595087647157995</c:v>
                </c:pt>
                <c:pt idx="170">
                  <c:v>0.16433682306008274</c:v>
                </c:pt>
                <c:pt idx="171">
                  <c:v>0.16212273723916779</c:v>
                </c:pt>
                <c:pt idx="172">
                  <c:v>0.16188237919383194</c:v>
                </c:pt>
                <c:pt idx="173">
                  <c:v>0.15919168871600498</c:v>
                </c:pt>
                <c:pt idx="174">
                  <c:v>0.16125766058620172</c:v>
                </c:pt>
                <c:pt idx="175">
                  <c:v>0.16081824877327011</c:v>
                </c:pt>
                <c:pt idx="176">
                  <c:v>0.1597238719787317</c:v>
                </c:pt>
                <c:pt idx="177">
                  <c:v>0.15454901227080131</c:v>
                </c:pt>
                <c:pt idx="178">
                  <c:v>0.14868326478279284</c:v>
                </c:pt>
                <c:pt idx="179">
                  <c:v>0.14571226824699579</c:v>
                </c:pt>
                <c:pt idx="180">
                  <c:v>0.13692074517004943</c:v>
                </c:pt>
                <c:pt idx="181">
                  <c:v>0.12728007786210224</c:v>
                </c:pt>
                <c:pt idx="182">
                  <c:v>0.12056798678400633</c:v>
                </c:pt>
                <c:pt idx="183">
                  <c:v>0.12192883726898499</c:v>
                </c:pt>
                <c:pt idx="184">
                  <c:v>0.11485299946265681</c:v>
                </c:pt>
                <c:pt idx="185">
                  <c:v>0.1205800484957982</c:v>
                </c:pt>
                <c:pt idx="186">
                  <c:v>0.11324624365548919</c:v>
                </c:pt>
                <c:pt idx="187">
                  <c:v>0.10644993249429166</c:v>
                </c:pt>
                <c:pt idx="188">
                  <c:v>0.10269016893655891</c:v>
                </c:pt>
                <c:pt idx="189">
                  <c:v>9.731039828455415E-2</c:v>
                </c:pt>
                <c:pt idx="190">
                  <c:v>9.3348988198576649E-2</c:v>
                </c:pt>
                <c:pt idx="191">
                  <c:v>9.012941495851938E-2</c:v>
                </c:pt>
                <c:pt idx="192">
                  <c:v>8.8887163513829776E-2</c:v>
                </c:pt>
                <c:pt idx="193">
                  <c:v>8.5010274749813555E-2</c:v>
                </c:pt>
                <c:pt idx="194">
                  <c:v>8.372100965752366E-2</c:v>
                </c:pt>
                <c:pt idx="195">
                  <c:v>8.0631686872676384E-2</c:v>
                </c:pt>
                <c:pt idx="196">
                  <c:v>8.2444708890382898E-2</c:v>
                </c:pt>
                <c:pt idx="197">
                  <c:v>7.9180380175588982E-2</c:v>
                </c:pt>
                <c:pt idx="198">
                  <c:v>7.9920817935453872E-2</c:v>
                </c:pt>
                <c:pt idx="199">
                  <c:v>7.9421219886418537E-2</c:v>
                </c:pt>
                <c:pt idx="200">
                  <c:v>8.0702421921121967E-2</c:v>
                </c:pt>
                <c:pt idx="201">
                  <c:v>7.7458018550828456E-2</c:v>
                </c:pt>
                <c:pt idx="202">
                  <c:v>7.384669411071744E-2</c:v>
                </c:pt>
                <c:pt idx="203">
                  <c:v>7.1573311368566817E-2</c:v>
                </c:pt>
                <c:pt idx="204">
                  <c:v>6.7361588955356419E-2</c:v>
                </c:pt>
                <c:pt idx="205">
                  <c:v>6.529907079837928E-2</c:v>
                </c:pt>
                <c:pt idx="206">
                  <c:v>5.9378041868960507E-2</c:v>
                </c:pt>
                <c:pt idx="207">
                  <c:v>5.4168030968074342E-2</c:v>
                </c:pt>
                <c:pt idx="208">
                  <c:v>5.0288004698794339E-2</c:v>
                </c:pt>
                <c:pt idx="209">
                  <c:v>5.0129917767689387E-2</c:v>
                </c:pt>
                <c:pt idx="210">
                  <c:v>4.0848013558291443E-2</c:v>
                </c:pt>
                <c:pt idx="211">
                  <c:v>3.4196553460172203E-2</c:v>
                </c:pt>
                <c:pt idx="212">
                  <c:v>3.0741826109461887E-2</c:v>
                </c:pt>
                <c:pt idx="213">
                  <c:v>2.8969939997530544E-2</c:v>
                </c:pt>
                <c:pt idx="214">
                  <c:v>2.6320323045174905E-2</c:v>
                </c:pt>
                <c:pt idx="215">
                  <c:v>2.1778778783368022E-2</c:v>
                </c:pt>
                <c:pt idx="216">
                  <c:v>1.9052600991023256E-2</c:v>
                </c:pt>
                <c:pt idx="217">
                  <c:v>1.7329930828567933E-2</c:v>
                </c:pt>
                <c:pt idx="218">
                  <c:v>1.7676043509771245E-2</c:v>
                </c:pt>
                <c:pt idx="219">
                  <c:v>1.3966737016604811E-2</c:v>
                </c:pt>
                <c:pt idx="220">
                  <c:v>1.359656751269381E-2</c:v>
                </c:pt>
                <c:pt idx="221">
                  <c:v>1.0280768361532732E-2</c:v>
                </c:pt>
                <c:pt idx="222">
                  <c:v>1.0348795095731569E-2</c:v>
                </c:pt>
                <c:pt idx="223">
                  <c:v>5.6628570157049619E-3</c:v>
                </c:pt>
                <c:pt idx="224">
                  <c:v>4.1924941043503007E-3</c:v>
                </c:pt>
                <c:pt idx="225">
                  <c:v>3.504912386221296E-3</c:v>
                </c:pt>
                <c:pt idx="226">
                  <c:v>4.6118060037217204E-3</c:v>
                </c:pt>
                <c:pt idx="227">
                  <c:v>4.3440306927612056E-3</c:v>
                </c:pt>
                <c:pt idx="228">
                  <c:v>-3.4348952022217799E-4</c:v>
                </c:pt>
                <c:pt idx="229">
                  <c:v>-4.3936416909288352E-3</c:v>
                </c:pt>
                <c:pt idx="230">
                  <c:v>-6.89822483281184E-3</c:v>
                </c:pt>
                <c:pt idx="231">
                  <c:v>-7.8594382481965378E-3</c:v>
                </c:pt>
                <c:pt idx="232">
                  <c:v>-1.3116636227419294E-2</c:v>
                </c:pt>
                <c:pt idx="233">
                  <c:v>-1.6217544422718826E-2</c:v>
                </c:pt>
                <c:pt idx="234">
                  <c:v>-1.869299582280572E-2</c:v>
                </c:pt>
                <c:pt idx="235">
                  <c:v>-1.4168034123589784E-2</c:v>
                </c:pt>
                <c:pt idx="236">
                  <c:v>-1.2197300808056718E-2</c:v>
                </c:pt>
                <c:pt idx="237">
                  <c:v>-8.6428159734420473E-3</c:v>
                </c:pt>
                <c:pt idx="238">
                  <c:v>-7.2136193201741911E-3</c:v>
                </c:pt>
                <c:pt idx="239">
                  <c:v>-5.7073403250435112E-3</c:v>
                </c:pt>
                <c:pt idx="240">
                  <c:v>-2.7784808779999157E-3</c:v>
                </c:pt>
                <c:pt idx="241">
                  <c:v>-3.5609639848023724E-3</c:v>
                </c:pt>
                <c:pt idx="242">
                  <c:v>-2.7973979255672362E-3</c:v>
                </c:pt>
                <c:pt idx="243">
                  <c:v>-2.2450881861270644E-3</c:v>
                </c:pt>
                <c:pt idx="244">
                  <c:v>5.854332728862545E-4</c:v>
                </c:pt>
                <c:pt idx="245">
                  <c:v>5.315147627599989E-4</c:v>
                </c:pt>
                <c:pt idx="246">
                  <c:v>3.5593086085521294E-3</c:v>
                </c:pt>
                <c:pt idx="247">
                  <c:v>7.7660068390017368E-3</c:v>
                </c:pt>
                <c:pt idx="248">
                  <c:v>1.5061670859824433E-2</c:v>
                </c:pt>
                <c:pt idx="249">
                  <c:v>2.3254432120099484E-2</c:v>
                </c:pt>
                <c:pt idx="250">
                  <c:v>4.1983277347625456E-2</c:v>
                </c:pt>
                <c:pt idx="251">
                  <c:v>5.7667083507441562E-2</c:v>
                </c:pt>
                <c:pt idx="252">
                  <c:v>7.5994517738894179E-2</c:v>
                </c:pt>
                <c:pt idx="253">
                  <c:v>0.10603378950787934</c:v>
                </c:pt>
                <c:pt idx="254">
                  <c:v>0.13009883268618386</c:v>
                </c:pt>
                <c:pt idx="255">
                  <c:v>0.16468917584972204</c:v>
                </c:pt>
                <c:pt idx="256">
                  <c:v>0.20689397785129082</c:v>
                </c:pt>
                <c:pt idx="257">
                  <c:v>0.25531763453678347</c:v>
                </c:pt>
                <c:pt idx="258">
                  <c:v>0.2942037369530876</c:v>
                </c:pt>
                <c:pt idx="259">
                  <c:v>0.3199635132154402</c:v>
                </c:pt>
                <c:pt idx="260">
                  <c:v>0.32226186978313931</c:v>
                </c:pt>
                <c:pt idx="261">
                  <c:v>0.32398572350570187</c:v>
                </c:pt>
                <c:pt idx="262">
                  <c:v>0.32184962637317838</c:v>
                </c:pt>
                <c:pt idx="263">
                  <c:v>0.32033538004781864</c:v>
                </c:pt>
                <c:pt idx="264">
                  <c:v>0.31899004500165745</c:v>
                </c:pt>
                <c:pt idx="265">
                  <c:v>0.31747516955080785</c:v>
                </c:pt>
                <c:pt idx="266">
                  <c:v>0.31684922629273693</c:v>
                </c:pt>
                <c:pt idx="267">
                  <c:v>0.31247049027011253</c:v>
                </c:pt>
                <c:pt idx="268">
                  <c:v>0.31082846330816666</c:v>
                </c:pt>
                <c:pt idx="269">
                  <c:v>0.3105519345548321</c:v>
                </c:pt>
                <c:pt idx="270">
                  <c:v>0.31380242767087535</c:v>
                </c:pt>
                <c:pt idx="271">
                  <c:v>0.31230039942990862</c:v>
                </c:pt>
                <c:pt idx="272">
                  <c:v>0.31598560678923726</c:v>
                </c:pt>
                <c:pt idx="273">
                  <c:v>0.31709765097522319</c:v>
                </c:pt>
                <c:pt idx="274">
                  <c:v>0.31470262840911739</c:v>
                </c:pt>
                <c:pt idx="275">
                  <c:v>0.29572785108004479</c:v>
                </c:pt>
                <c:pt idx="276">
                  <c:v>0.28402898593387405</c:v>
                </c:pt>
                <c:pt idx="277">
                  <c:v>0.270843731430501</c:v>
                </c:pt>
                <c:pt idx="278">
                  <c:v>0.2467658912515531</c:v>
                </c:pt>
                <c:pt idx="279">
                  <c:v>0.22851132759386089</c:v>
                </c:pt>
                <c:pt idx="280">
                  <c:v>0.19579269858367021</c:v>
                </c:pt>
                <c:pt idx="281">
                  <c:v>0.15872721541099602</c:v>
                </c:pt>
                <c:pt idx="282">
                  <c:v>0.12099597657680565</c:v>
                </c:pt>
                <c:pt idx="283">
                  <c:v>9.6827424442891011E-2</c:v>
                </c:pt>
                <c:pt idx="284">
                  <c:v>7.7061439728486711E-2</c:v>
                </c:pt>
                <c:pt idx="285">
                  <c:v>7.93580694743376E-2</c:v>
                </c:pt>
                <c:pt idx="286">
                  <c:v>8.2869519406037651E-2</c:v>
                </c:pt>
                <c:pt idx="287">
                  <c:v>8.7664032495382072E-2</c:v>
                </c:pt>
                <c:pt idx="288">
                  <c:v>9.0942741348141856E-2</c:v>
                </c:pt>
                <c:pt idx="289">
                  <c:v>9.5102850668449354E-2</c:v>
                </c:pt>
                <c:pt idx="290">
                  <c:v>0.10077158088040659</c:v>
                </c:pt>
                <c:pt idx="291">
                  <c:v>0.1054440967478585</c:v>
                </c:pt>
                <c:pt idx="292">
                  <c:v>0.11399964123273695</c:v>
                </c:pt>
                <c:pt idx="293">
                  <c:v>0.11862950830186879</c:v>
                </c:pt>
                <c:pt idx="294">
                  <c:v>0.12325267615639145</c:v>
                </c:pt>
                <c:pt idx="295">
                  <c:v>0.12677173609956427</c:v>
                </c:pt>
                <c:pt idx="296">
                  <c:v>0.13394440436787319</c:v>
                </c:pt>
                <c:pt idx="297">
                  <c:v>0.13133605551203167</c:v>
                </c:pt>
                <c:pt idx="298">
                  <c:v>0.13321953302359776</c:v>
                </c:pt>
                <c:pt idx="299">
                  <c:v>0.13631737229490037</c:v>
                </c:pt>
                <c:pt idx="300">
                  <c:v>0.14180634480718526</c:v>
                </c:pt>
                <c:pt idx="301">
                  <c:v>0.14272370931783779</c:v>
                </c:pt>
                <c:pt idx="302">
                  <c:v>0.13447623450424637</c:v>
                </c:pt>
                <c:pt idx="303">
                  <c:v>0.12919511742646525</c:v>
                </c:pt>
                <c:pt idx="304">
                  <c:v>0.12175021339342885</c:v>
                </c:pt>
                <c:pt idx="305">
                  <c:v>0.11615331695693935</c:v>
                </c:pt>
                <c:pt idx="306">
                  <c:v>0.10760849513302684</c:v>
                </c:pt>
                <c:pt idx="307">
                  <c:v>0.10300997093684067</c:v>
                </c:pt>
                <c:pt idx="308">
                  <c:v>9.1720947706786474E-2</c:v>
                </c:pt>
                <c:pt idx="309">
                  <c:v>8.8442307691243879E-2</c:v>
                </c:pt>
                <c:pt idx="310">
                  <c:v>7.7055680150042494E-2</c:v>
                </c:pt>
                <c:pt idx="311">
                  <c:v>6.9793685176666412E-2</c:v>
                </c:pt>
                <c:pt idx="312">
                  <c:v>6.2163587436873766E-2</c:v>
                </c:pt>
                <c:pt idx="313">
                  <c:v>5.6803251465725013E-2</c:v>
                </c:pt>
                <c:pt idx="314">
                  <c:v>5.0980436679487387E-2</c:v>
                </c:pt>
                <c:pt idx="315">
                  <c:v>4.2217829419359754E-2</c:v>
                </c:pt>
                <c:pt idx="316">
                  <c:v>3.765394055703964E-2</c:v>
                </c:pt>
                <c:pt idx="317">
                  <c:v>3.0324770265329221E-2</c:v>
                </c:pt>
                <c:pt idx="318">
                  <c:v>2.3812699846516135E-2</c:v>
                </c:pt>
                <c:pt idx="319">
                  <c:v>1.6470534623847906E-2</c:v>
                </c:pt>
                <c:pt idx="320">
                  <c:v>1.0388298468092937E-2</c:v>
                </c:pt>
                <c:pt idx="321">
                  <c:v>4.3119787512217872E-3</c:v>
                </c:pt>
                <c:pt idx="322">
                  <c:v>4.4592717826110653E-3</c:v>
                </c:pt>
                <c:pt idx="323">
                  <c:v>-2.5070036589676901E-3</c:v>
                </c:pt>
                <c:pt idx="324">
                  <c:v>-1.2212636700985078E-2</c:v>
                </c:pt>
                <c:pt idx="325">
                  <c:v>-2.1843643350043254E-2</c:v>
                </c:pt>
                <c:pt idx="326">
                  <c:v>-3.0610195742707662E-2</c:v>
                </c:pt>
                <c:pt idx="327">
                  <c:v>-3.2028387427558085E-2</c:v>
                </c:pt>
                <c:pt idx="328">
                  <c:v>-3.6820908652369963E-2</c:v>
                </c:pt>
                <c:pt idx="329">
                  <c:v>-3.7899070636253744E-2</c:v>
                </c:pt>
                <c:pt idx="330">
                  <c:v>-3.7705840148522796E-2</c:v>
                </c:pt>
                <c:pt idx="331">
                  <c:v>-3.6235422568875082E-2</c:v>
                </c:pt>
                <c:pt idx="332">
                  <c:v>-3.9685140186382604E-2</c:v>
                </c:pt>
                <c:pt idx="333">
                  <c:v>-4.0306620973945863E-2</c:v>
                </c:pt>
                <c:pt idx="334">
                  <c:v>-4.0976434751148275E-2</c:v>
                </c:pt>
                <c:pt idx="335">
                  <c:v>-3.8159032585520267E-2</c:v>
                </c:pt>
                <c:pt idx="336">
                  <c:v>-4.1211219513273424E-2</c:v>
                </c:pt>
                <c:pt idx="337">
                  <c:v>-4.1167846479825271E-2</c:v>
                </c:pt>
                <c:pt idx="338">
                  <c:v>-4.2923474435387167E-2</c:v>
                </c:pt>
                <c:pt idx="339">
                  <c:v>-4.3420091018790387E-2</c:v>
                </c:pt>
                <c:pt idx="340">
                  <c:v>-4.3855052536868805E-2</c:v>
                </c:pt>
                <c:pt idx="341">
                  <c:v>-4.7234560797136775E-2</c:v>
                </c:pt>
                <c:pt idx="342">
                  <c:v>-4.8040615297869294E-2</c:v>
                </c:pt>
                <c:pt idx="343">
                  <c:v>-4.8488382577632376E-2</c:v>
                </c:pt>
                <c:pt idx="344">
                  <c:v>-5.095842414081285E-2</c:v>
                </c:pt>
                <c:pt idx="345">
                  <c:v>-5.6504051289592939E-2</c:v>
                </c:pt>
                <c:pt idx="346">
                  <c:v>-6.1029630836920992E-2</c:v>
                </c:pt>
                <c:pt idx="347">
                  <c:v>-6.8099676998664163E-2</c:v>
                </c:pt>
                <c:pt idx="348">
                  <c:v>-7.1184560666108329E-2</c:v>
                </c:pt>
                <c:pt idx="349">
                  <c:v>-7.4982622559158482E-2</c:v>
                </c:pt>
                <c:pt idx="350">
                  <c:v>-7.4963667694011846E-2</c:v>
                </c:pt>
                <c:pt idx="351">
                  <c:v>-7.5026363267604299E-2</c:v>
                </c:pt>
                <c:pt idx="352">
                  <c:v>-7.5624900876255091E-2</c:v>
                </c:pt>
                <c:pt idx="353">
                  <c:v>-7.3790837153681871E-2</c:v>
                </c:pt>
                <c:pt idx="354">
                  <c:v>-7.425351458926259E-2</c:v>
                </c:pt>
                <c:pt idx="355">
                  <c:v>-7.3613213495828056E-2</c:v>
                </c:pt>
                <c:pt idx="356">
                  <c:v>-7.1639659853390769E-2</c:v>
                </c:pt>
                <c:pt idx="357">
                  <c:v>-6.7628003300738523E-2</c:v>
                </c:pt>
                <c:pt idx="358">
                  <c:v>-6.8370049107563766E-2</c:v>
                </c:pt>
                <c:pt idx="359">
                  <c:v>-6.4418559583572538E-2</c:v>
                </c:pt>
                <c:pt idx="360">
                  <c:v>-5.66619816529376E-2</c:v>
                </c:pt>
                <c:pt idx="361">
                  <c:v>-4.4911392099635739E-2</c:v>
                </c:pt>
                <c:pt idx="362">
                  <c:v>-3.9811914090642692E-2</c:v>
                </c:pt>
                <c:pt idx="363">
                  <c:v>-3.2834603254681981E-2</c:v>
                </c:pt>
                <c:pt idx="364">
                  <c:v>-2.4794177455267196E-2</c:v>
                </c:pt>
                <c:pt idx="365">
                  <c:v>-1.5067723459232059E-2</c:v>
                </c:pt>
                <c:pt idx="366">
                  <c:v>-6.2692270937936547E-3</c:v>
                </c:pt>
                <c:pt idx="367">
                  <c:v>-3.6811789327670444E-3</c:v>
                </c:pt>
                <c:pt idx="368">
                  <c:v>-1.0349019724578139E-3</c:v>
                </c:pt>
                <c:pt idx="369">
                  <c:v>3.5368336975301431E-3</c:v>
                </c:pt>
                <c:pt idx="370">
                  <c:v>9.6516267073241385E-3</c:v>
                </c:pt>
                <c:pt idx="371">
                  <c:v>1.0897424569676703E-2</c:v>
                </c:pt>
                <c:pt idx="372">
                  <c:v>1.5489303164304694E-2</c:v>
                </c:pt>
                <c:pt idx="373">
                  <c:v>1.903739290255493E-2</c:v>
                </c:pt>
                <c:pt idx="374">
                  <c:v>2.637534794140272E-2</c:v>
                </c:pt>
                <c:pt idx="375">
                  <c:v>2.9047797689124577E-2</c:v>
                </c:pt>
                <c:pt idx="376">
                  <c:v>3.0789109181271267E-2</c:v>
                </c:pt>
                <c:pt idx="377">
                  <c:v>3.6792649590497849E-2</c:v>
                </c:pt>
                <c:pt idx="378">
                  <c:v>3.8624299744889755E-2</c:v>
                </c:pt>
                <c:pt idx="379">
                  <c:v>4.2804587396116915E-2</c:v>
                </c:pt>
                <c:pt idx="380">
                  <c:v>4.3749829826034939E-2</c:v>
                </c:pt>
                <c:pt idx="381">
                  <c:v>4.5780062673119459E-2</c:v>
                </c:pt>
                <c:pt idx="382">
                  <c:v>4.8034892177531575E-2</c:v>
                </c:pt>
                <c:pt idx="383">
                  <c:v>5.3094311220568902E-2</c:v>
                </c:pt>
                <c:pt idx="384">
                  <c:v>5.0545022210093681E-2</c:v>
                </c:pt>
                <c:pt idx="385">
                  <c:v>4.5807683167903186E-2</c:v>
                </c:pt>
                <c:pt idx="386">
                  <c:v>3.8801358063720086E-2</c:v>
                </c:pt>
                <c:pt idx="387">
                  <c:v>3.8218946968187027E-2</c:v>
                </c:pt>
                <c:pt idx="388">
                  <c:v>3.4368623187316837E-2</c:v>
                </c:pt>
                <c:pt idx="389">
                  <c:v>2.9361134835485997E-2</c:v>
                </c:pt>
                <c:pt idx="390">
                  <c:v>2.5671340845312956E-2</c:v>
                </c:pt>
                <c:pt idx="391">
                  <c:v>2.3626673184432626E-2</c:v>
                </c:pt>
                <c:pt idx="392">
                  <c:v>2.5303998473039973E-2</c:v>
                </c:pt>
                <c:pt idx="393">
                  <c:v>2.5856122624511563E-2</c:v>
                </c:pt>
                <c:pt idx="394">
                  <c:v>2.7662858409909931E-2</c:v>
                </c:pt>
                <c:pt idx="395">
                  <c:v>2.994691529120274E-2</c:v>
                </c:pt>
                <c:pt idx="396">
                  <c:v>3.4459990539034133E-2</c:v>
                </c:pt>
                <c:pt idx="397">
                  <c:v>3.2309546588178466E-2</c:v>
                </c:pt>
                <c:pt idx="398">
                  <c:v>3.4053791038431529E-2</c:v>
                </c:pt>
                <c:pt idx="399">
                  <c:v>3.3244763416517123E-2</c:v>
                </c:pt>
                <c:pt idx="400">
                  <c:v>3.7885097411487441E-2</c:v>
                </c:pt>
                <c:pt idx="401">
                  <c:v>4.099942383340284E-2</c:v>
                </c:pt>
                <c:pt idx="402">
                  <c:v>4.1450888429917475E-2</c:v>
                </c:pt>
                <c:pt idx="403">
                  <c:v>4.2557114975362395E-2</c:v>
                </c:pt>
                <c:pt idx="404">
                  <c:v>4.0105229922840019E-2</c:v>
                </c:pt>
                <c:pt idx="405">
                  <c:v>4.4590044664134729E-2</c:v>
                </c:pt>
                <c:pt idx="406">
                  <c:v>4.4720197871142876E-2</c:v>
                </c:pt>
                <c:pt idx="407">
                  <c:v>4.6714485237731064E-2</c:v>
                </c:pt>
                <c:pt idx="408">
                  <c:v>4.9842782263705358E-2</c:v>
                </c:pt>
                <c:pt idx="409">
                  <c:v>5.4660642283913825E-2</c:v>
                </c:pt>
                <c:pt idx="410">
                  <c:v>5.4150328260134557E-2</c:v>
                </c:pt>
                <c:pt idx="411">
                  <c:v>5.8300746494658287E-2</c:v>
                </c:pt>
                <c:pt idx="412">
                  <c:v>5.8574356719339457E-2</c:v>
                </c:pt>
                <c:pt idx="413">
                  <c:v>5.772961435073954E-2</c:v>
                </c:pt>
                <c:pt idx="414">
                  <c:v>6.0307440872042262E-2</c:v>
                </c:pt>
                <c:pt idx="415">
                  <c:v>5.9941266603549058E-2</c:v>
                </c:pt>
                <c:pt idx="416">
                  <c:v>6.1340221977871132E-2</c:v>
                </c:pt>
                <c:pt idx="417">
                  <c:v>6.3689186421310315E-2</c:v>
                </c:pt>
                <c:pt idx="418">
                  <c:v>6.5957916394492319E-2</c:v>
                </c:pt>
                <c:pt idx="419">
                  <c:v>6.4612375485698786E-2</c:v>
                </c:pt>
                <c:pt idx="420">
                  <c:v>6.5464661383230247E-2</c:v>
                </c:pt>
                <c:pt idx="421">
                  <c:v>6.506463755391198E-2</c:v>
                </c:pt>
                <c:pt idx="422">
                  <c:v>7.0354180391290197E-2</c:v>
                </c:pt>
                <c:pt idx="423">
                  <c:v>6.9924418579392217E-2</c:v>
                </c:pt>
                <c:pt idx="424">
                  <c:v>7.504938705160738E-2</c:v>
                </c:pt>
                <c:pt idx="425">
                  <c:v>7.6234974923768808E-2</c:v>
                </c:pt>
                <c:pt idx="426">
                  <c:v>8.0719695463680671E-2</c:v>
                </c:pt>
                <c:pt idx="427">
                  <c:v>8.4711560710424016E-2</c:v>
                </c:pt>
                <c:pt idx="428">
                  <c:v>8.8553187276119855E-2</c:v>
                </c:pt>
                <c:pt idx="429">
                  <c:v>9.647352738788928E-2</c:v>
                </c:pt>
                <c:pt idx="430">
                  <c:v>9.7327004514325424E-2</c:v>
                </c:pt>
                <c:pt idx="431">
                  <c:v>0.10145915981411832</c:v>
                </c:pt>
                <c:pt idx="432">
                  <c:v>0.10064848571214871</c:v>
                </c:pt>
                <c:pt idx="433">
                  <c:v>9.9612003597665311E-2</c:v>
                </c:pt>
                <c:pt idx="434">
                  <c:v>9.8957423885959947E-2</c:v>
                </c:pt>
                <c:pt idx="435">
                  <c:v>0.10173488073070287</c:v>
                </c:pt>
                <c:pt idx="436">
                  <c:v>9.8513599381562386E-2</c:v>
                </c:pt>
                <c:pt idx="437">
                  <c:v>9.8612524051092817E-2</c:v>
                </c:pt>
                <c:pt idx="438">
                  <c:v>0.10148664495129897</c:v>
                </c:pt>
                <c:pt idx="439">
                  <c:v>0.10427355158558711</c:v>
                </c:pt>
                <c:pt idx="440">
                  <c:v>0.10585421956645442</c:v>
                </c:pt>
                <c:pt idx="441">
                  <c:v>0.10546313677300673</c:v>
                </c:pt>
                <c:pt idx="442">
                  <c:v>0.10617630406542317</c:v>
                </c:pt>
                <c:pt idx="443">
                  <c:v>0.10885239681510406</c:v>
                </c:pt>
                <c:pt idx="444">
                  <c:v>0.11332457124072262</c:v>
                </c:pt>
                <c:pt idx="445">
                  <c:v>0.11261400155072915</c:v>
                </c:pt>
                <c:pt idx="446">
                  <c:v>0.11506123635807568</c:v>
                </c:pt>
                <c:pt idx="447">
                  <c:v>0.11577256905949565</c:v>
                </c:pt>
                <c:pt idx="448">
                  <c:v>0.11833275658166567</c:v>
                </c:pt>
                <c:pt idx="449">
                  <c:v>0.11439048823244773</c:v>
                </c:pt>
                <c:pt idx="450">
                  <c:v>0.11353185189217271</c:v>
                </c:pt>
                <c:pt idx="451">
                  <c:v>0.11195215112686997</c:v>
                </c:pt>
                <c:pt idx="452">
                  <c:v>0.11288407927892921</c:v>
                </c:pt>
                <c:pt idx="453">
                  <c:v>0.10831481382414648</c:v>
                </c:pt>
                <c:pt idx="454">
                  <c:v>9.8651701550767079E-2</c:v>
                </c:pt>
                <c:pt idx="455">
                  <c:v>0.10183065513068219</c:v>
                </c:pt>
                <c:pt idx="456">
                  <c:v>0.10159347324543017</c:v>
                </c:pt>
                <c:pt idx="457">
                  <c:v>0.10370821868890263</c:v>
                </c:pt>
                <c:pt idx="458">
                  <c:v>0.10070455612963847</c:v>
                </c:pt>
                <c:pt idx="459">
                  <c:v>9.8244622077451271E-2</c:v>
                </c:pt>
                <c:pt idx="460">
                  <c:v>9.5625820576489579E-2</c:v>
                </c:pt>
                <c:pt idx="461">
                  <c:v>8.9312220298155484E-2</c:v>
                </c:pt>
                <c:pt idx="462">
                  <c:v>8.7665238430512493E-2</c:v>
                </c:pt>
                <c:pt idx="463">
                  <c:v>8.4847123120495707E-2</c:v>
                </c:pt>
                <c:pt idx="464">
                  <c:v>7.6242576337619772E-2</c:v>
                </c:pt>
                <c:pt idx="465">
                  <c:v>7.5480548835968539E-2</c:v>
                </c:pt>
                <c:pt idx="466">
                  <c:v>7.4251410020317862E-2</c:v>
                </c:pt>
                <c:pt idx="467">
                  <c:v>7.0468265492279816E-2</c:v>
                </c:pt>
                <c:pt idx="468">
                  <c:v>6.932410470326511E-2</c:v>
                </c:pt>
                <c:pt idx="469">
                  <c:v>6.5783591430024199E-2</c:v>
                </c:pt>
                <c:pt idx="470">
                  <c:v>6.5828596780005438E-2</c:v>
                </c:pt>
                <c:pt idx="471">
                  <c:v>6.0193934485996047E-2</c:v>
                </c:pt>
                <c:pt idx="472">
                  <c:v>5.8300494194668671E-2</c:v>
                </c:pt>
                <c:pt idx="473">
                  <c:v>5.5933578441035151E-2</c:v>
                </c:pt>
                <c:pt idx="474">
                  <c:v>5.5716216247320247E-2</c:v>
                </c:pt>
                <c:pt idx="475">
                  <c:v>5.0895573483751053E-2</c:v>
                </c:pt>
                <c:pt idx="476">
                  <c:v>4.7423213377334919E-2</c:v>
                </c:pt>
                <c:pt idx="477">
                  <c:v>4.2684576475265211E-2</c:v>
                </c:pt>
                <c:pt idx="478">
                  <c:v>4.5509749762448183E-2</c:v>
                </c:pt>
                <c:pt idx="479">
                  <c:v>5.1438682653018736E-2</c:v>
                </c:pt>
                <c:pt idx="480">
                  <c:v>4.5256205179536289E-2</c:v>
                </c:pt>
                <c:pt idx="481">
                  <c:v>4.3159172450608643E-2</c:v>
                </c:pt>
                <c:pt idx="482">
                  <c:v>4.0931061989996284E-2</c:v>
                </c:pt>
                <c:pt idx="483">
                  <c:v>4.265429542907978E-2</c:v>
                </c:pt>
                <c:pt idx="484">
                  <c:v>4.2059159007731085E-2</c:v>
                </c:pt>
                <c:pt idx="485">
                  <c:v>4.2899847404832131E-2</c:v>
                </c:pt>
                <c:pt idx="486">
                  <c:v>4.966700873723761E-2</c:v>
                </c:pt>
                <c:pt idx="487">
                  <c:v>5.0525820116971057E-2</c:v>
                </c:pt>
                <c:pt idx="488">
                  <c:v>5.1655441726626304E-2</c:v>
                </c:pt>
                <c:pt idx="489">
                  <c:v>5.4539938221349116E-2</c:v>
                </c:pt>
                <c:pt idx="490">
                  <c:v>5.1171264483972558E-2</c:v>
                </c:pt>
                <c:pt idx="491">
                  <c:v>5.2525961625542295E-2</c:v>
                </c:pt>
                <c:pt idx="492">
                  <c:v>5.322972902286844E-2</c:v>
                </c:pt>
                <c:pt idx="493">
                  <c:v>4.9701220422574188E-2</c:v>
                </c:pt>
                <c:pt idx="494">
                  <c:v>4.9906738765270339E-2</c:v>
                </c:pt>
                <c:pt idx="495">
                  <c:v>4.8727683869453614E-2</c:v>
                </c:pt>
                <c:pt idx="496">
                  <c:v>5.1488563153808863E-2</c:v>
                </c:pt>
                <c:pt idx="497">
                  <c:v>4.742286581764265E-2</c:v>
                </c:pt>
                <c:pt idx="498">
                  <c:v>4.6187371589140561E-2</c:v>
                </c:pt>
                <c:pt idx="499">
                  <c:v>4.3530961449313975E-2</c:v>
                </c:pt>
                <c:pt idx="500">
                  <c:v>4.3102020293642421E-2</c:v>
                </c:pt>
                <c:pt idx="501">
                  <c:v>4.1851456495427097E-2</c:v>
                </c:pt>
                <c:pt idx="502">
                  <c:v>3.947936079586261E-2</c:v>
                </c:pt>
                <c:pt idx="503">
                  <c:v>3.7146715864900495E-2</c:v>
                </c:pt>
                <c:pt idx="504">
                  <c:v>3.5079958569271839E-2</c:v>
                </c:pt>
                <c:pt idx="505">
                  <c:v>3.1654066230699593E-2</c:v>
                </c:pt>
                <c:pt idx="506">
                  <c:v>2.9821102149385426E-2</c:v>
                </c:pt>
                <c:pt idx="507">
                  <c:v>3.0539162773667215E-2</c:v>
                </c:pt>
                <c:pt idx="508">
                  <c:v>3.0803495595449301E-2</c:v>
                </c:pt>
                <c:pt idx="509">
                  <c:v>3.3513220911282275E-2</c:v>
                </c:pt>
                <c:pt idx="510">
                  <c:v>3.2899667000839884E-2</c:v>
                </c:pt>
                <c:pt idx="511">
                  <c:v>3.4963758914614507E-2</c:v>
                </c:pt>
                <c:pt idx="512">
                  <c:v>3.5092627664026668E-2</c:v>
                </c:pt>
                <c:pt idx="513">
                  <c:v>3.7249076605952759E-2</c:v>
                </c:pt>
                <c:pt idx="514">
                  <c:v>3.6216287882095674E-2</c:v>
                </c:pt>
                <c:pt idx="515">
                  <c:v>3.6390828632895236E-2</c:v>
                </c:pt>
                <c:pt idx="516">
                  <c:v>3.5244243991878817E-2</c:v>
                </c:pt>
                <c:pt idx="517">
                  <c:v>3.3464397265481491E-2</c:v>
                </c:pt>
                <c:pt idx="518">
                  <c:v>3.4468981527673866E-2</c:v>
                </c:pt>
                <c:pt idx="519">
                  <c:v>3.4174554668149663E-2</c:v>
                </c:pt>
                <c:pt idx="520">
                  <c:v>3.7619863649208815E-2</c:v>
                </c:pt>
                <c:pt idx="521">
                  <c:v>4.0641902139382527E-2</c:v>
                </c:pt>
                <c:pt idx="522">
                  <c:v>4.642467157865713E-2</c:v>
                </c:pt>
                <c:pt idx="523">
                  <c:v>4.6389606063129724E-2</c:v>
                </c:pt>
                <c:pt idx="524">
                  <c:v>5.0827117278146684E-2</c:v>
                </c:pt>
                <c:pt idx="525">
                  <c:v>5.414718175690747E-2</c:v>
                </c:pt>
                <c:pt idx="526">
                  <c:v>5.9905691889098986E-2</c:v>
                </c:pt>
                <c:pt idx="527">
                  <c:v>6.3754679377504911E-2</c:v>
                </c:pt>
                <c:pt idx="528">
                  <c:v>6.712415252158771E-2</c:v>
                </c:pt>
                <c:pt idx="529">
                  <c:v>7.084167107652449E-2</c:v>
                </c:pt>
                <c:pt idx="530">
                  <c:v>7.7017165229549059E-2</c:v>
                </c:pt>
                <c:pt idx="531">
                  <c:v>8.1160971459549855E-2</c:v>
                </c:pt>
                <c:pt idx="532">
                  <c:v>8.3820706011578039E-2</c:v>
                </c:pt>
                <c:pt idx="533">
                  <c:v>8.9155017555443292E-2</c:v>
                </c:pt>
                <c:pt idx="534">
                  <c:v>8.9818995623406478E-2</c:v>
                </c:pt>
                <c:pt idx="535">
                  <c:v>9.354578172632666E-2</c:v>
                </c:pt>
                <c:pt idx="536">
                  <c:v>9.1893449289904713E-2</c:v>
                </c:pt>
                <c:pt idx="537">
                  <c:v>9.4726301498883794E-2</c:v>
                </c:pt>
                <c:pt idx="538">
                  <c:v>9.5752996970596277E-2</c:v>
                </c:pt>
                <c:pt idx="539">
                  <c:v>0.1000381642632127</c:v>
                </c:pt>
                <c:pt idx="540">
                  <c:v>0.10245765480153617</c:v>
                </c:pt>
                <c:pt idx="541">
                  <c:v>0.10241929618270636</c:v>
                </c:pt>
                <c:pt idx="542">
                  <c:v>0.10480147756221429</c:v>
                </c:pt>
                <c:pt idx="543">
                  <c:v>0.10056075816470199</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numCache>
            </c:numRef>
          </c:val>
          <c:smooth val="0"/>
          <c:extLst>
            <c:ext xmlns:c16="http://schemas.microsoft.com/office/drawing/2014/chart" uri="{C3380CC4-5D6E-409C-BE32-E72D297353CC}">
              <c16:uniqueId val="{00000002-9B23-4C50-A558-16DBC76027BA}"/>
            </c:ext>
          </c:extLst>
        </c:ser>
        <c:dLbls>
          <c:showLegendKey val="0"/>
          <c:showVal val="0"/>
          <c:showCatName val="0"/>
          <c:showSerName val="0"/>
          <c:showPercent val="0"/>
          <c:showBubbleSize val="0"/>
        </c:dLbls>
        <c:marker val="1"/>
        <c:smooth val="0"/>
        <c:axId val="2113771136"/>
        <c:axId val="2113766144"/>
      </c:lineChart>
      <c:lineChart>
        <c:grouping val="standard"/>
        <c:varyColors val="0"/>
        <c:ser>
          <c:idx val="0"/>
          <c:order val="0"/>
          <c:tx>
            <c:strRef>
              <c:f>'Tüketici Kredi Alt Kalemleri'!$D$1:$D$2</c:f>
              <c:strCache>
                <c:ptCount val="2"/>
                <c:pt idx="0">
                  <c:v>Tüketici Kredi Tipleri</c:v>
                </c:pt>
                <c:pt idx="1">
                  <c:v>Konut Kredileri Yıllık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Kalemleri'!$B$9:$B$580</c:f>
              <c:numCache>
                <c:formatCode>m/d/yyyy</c:formatCode>
                <c:ptCount val="572"/>
                <c:pt idx="0">
                  <c:v>45996</c:v>
                </c:pt>
                <c:pt idx="1">
                  <c:v>45989</c:v>
                </c:pt>
                <c:pt idx="2">
                  <c:v>45982</c:v>
                </c:pt>
                <c:pt idx="3">
                  <c:v>45975</c:v>
                </c:pt>
                <c:pt idx="4">
                  <c:v>45968</c:v>
                </c:pt>
                <c:pt idx="5">
                  <c:v>45961</c:v>
                </c:pt>
                <c:pt idx="6">
                  <c:v>45954</c:v>
                </c:pt>
                <c:pt idx="7">
                  <c:v>45947</c:v>
                </c:pt>
                <c:pt idx="8">
                  <c:v>45940</c:v>
                </c:pt>
                <c:pt idx="9">
                  <c:v>45933</c:v>
                </c:pt>
                <c:pt idx="10">
                  <c:v>45926</c:v>
                </c:pt>
                <c:pt idx="11">
                  <c:v>45919</c:v>
                </c:pt>
                <c:pt idx="12">
                  <c:v>45912</c:v>
                </c:pt>
                <c:pt idx="13">
                  <c:v>45905</c:v>
                </c:pt>
                <c:pt idx="14">
                  <c:v>45898</c:v>
                </c:pt>
                <c:pt idx="15">
                  <c:v>45891</c:v>
                </c:pt>
                <c:pt idx="16">
                  <c:v>45884</c:v>
                </c:pt>
                <c:pt idx="17">
                  <c:v>45877</c:v>
                </c:pt>
                <c:pt idx="18">
                  <c:v>45870</c:v>
                </c:pt>
                <c:pt idx="19">
                  <c:v>45863</c:v>
                </c:pt>
                <c:pt idx="20">
                  <c:v>45856</c:v>
                </c:pt>
                <c:pt idx="21">
                  <c:v>45849</c:v>
                </c:pt>
                <c:pt idx="22">
                  <c:v>45842</c:v>
                </c:pt>
                <c:pt idx="23">
                  <c:v>45835</c:v>
                </c:pt>
                <c:pt idx="24">
                  <c:v>45828</c:v>
                </c:pt>
                <c:pt idx="25">
                  <c:v>45821</c:v>
                </c:pt>
                <c:pt idx="26">
                  <c:v>45814</c:v>
                </c:pt>
                <c:pt idx="27">
                  <c:v>45807</c:v>
                </c:pt>
                <c:pt idx="28">
                  <c:v>45800</c:v>
                </c:pt>
                <c:pt idx="29">
                  <c:v>45793</c:v>
                </c:pt>
                <c:pt idx="30">
                  <c:v>45786</c:v>
                </c:pt>
                <c:pt idx="31">
                  <c:v>45779</c:v>
                </c:pt>
                <c:pt idx="32">
                  <c:v>45772</c:v>
                </c:pt>
                <c:pt idx="33">
                  <c:v>45765</c:v>
                </c:pt>
                <c:pt idx="34">
                  <c:v>45758</c:v>
                </c:pt>
                <c:pt idx="35">
                  <c:v>45751</c:v>
                </c:pt>
                <c:pt idx="36">
                  <c:v>45744</c:v>
                </c:pt>
                <c:pt idx="37">
                  <c:v>45737</c:v>
                </c:pt>
                <c:pt idx="38">
                  <c:v>45730</c:v>
                </c:pt>
                <c:pt idx="39">
                  <c:v>45723</c:v>
                </c:pt>
                <c:pt idx="40">
                  <c:v>45716</c:v>
                </c:pt>
                <c:pt idx="41">
                  <c:v>45709</c:v>
                </c:pt>
                <c:pt idx="42">
                  <c:v>45702</c:v>
                </c:pt>
                <c:pt idx="43">
                  <c:v>45695</c:v>
                </c:pt>
                <c:pt idx="44">
                  <c:v>45688</c:v>
                </c:pt>
                <c:pt idx="45">
                  <c:v>45681</c:v>
                </c:pt>
                <c:pt idx="46">
                  <c:v>45674</c:v>
                </c:pt>
                <c:pt idx="47">
                  <c:v>45667</c:v>
                </c:pt>
                <c:pt idx="48">
                  <c:v>45660</c:v>
                </c:pt>
                <c:pt idx="49">
                  <c:v>45653</c:v>
                </c:pt>
                <c:pt idx="50">
                  <c:v>45646</c:v>
                </c:pt>
                <c:pt idx="51">
                  <c:v>45639</c:v>
                </c:pt>
                <c:pt idx="52">
                  <c:v>45632</c:v>
                </c:pt>
                <c:pt idx="53">
                  <c:v>45625</c:v>
                </c:pt>
                <c:pt idx="54">
                  <c:v>45618</c:v>
                </c:pt>
                <c:pt idx="55">
                  <c:v>45611</c:v>
                </c:pt>
                <c:pt idx="56">
                  <c:v>45604</c:v>
                </c:pt>
                <c:pt idx="57">
                  <c:v>45597</c:v>
                </c:pt>
                <c:pt idx="58">
                  <c:v>45590</c:v>
                </c:pt>
                <c:pt idx="59">
                  <c:v>45583</c:v>
                </c:pt>
                <c:pt idx="60">
                  <c:v>45576</c:v>
                </c:pt>
                <c:pt idx="61">
                  <c:v>45569</c:v>
                </c:pt>
                <c:pt idx="62">
                  <c:v>45562</c:v>
                </c:pt>
                <c:pt idx="63">
                  <c:v>45555</c:v>
                </c:pt>
                <c:pt idx="64">
                  <c:v>45548</c:v>
                </c:pt>
                <c:pt idx="65">
                  <c:v>45541</c:v>
                </c:pt>
                <c:pt idx="66">
                  <c:v>45534</c:v>
                </c:pt>
                <c:pt idx="67">
                  <c:v>45527</c:v>
                </c:pt>
                <c:pt idx="68">
                  <c:v>45520</c:v>
                </c:pt>
                <c:pt idx="69">
                  <c:v>45513</c:v>
                </c:pt>
                <c:pt idx="70">
                  <c:v>45506</c:v>
                </c:pt>
                <c:pt idx="71">
                  <c:v>45499</c:v>
                </c:pt>
                <c:pt idx="72">
                  <c:v>45492</c:v>
                </c:pt>
                <c:pt idx="73">
                  <c:v>45485</c:v>
                </c:pt>
                <c:pt idx="74">
                  <c:v>45478</c:v>
                </c:pt>
                <c:pt idx="75">
                  <c:v>45471</c:v>
                </c:pt>
                <c:pt idx="76">
                  <c:v>45464</c:v>
                </c:pt>
                <c:pt idx="77">
                  <c:v>45457</c:v>
                </c:pt>
                <c:pt idx="78">
                  <c:v>45450</c:v>
                </c:pt>
                <c:pt idx="79">
                  <c:v>45443</c:v>
                </c:pt>
                <c:pt idx="80">
                  <c:v>45436</c:v>
                </c:pt>
                <c:pt idx="81">
                  <c:v>45429</c:v>
                </c:pt>
                <c:pt idx="82">
                  <c:v>45422</c:v>
                </c:pt>
                <c:pt idx="83">
                  <c:v>45415</c:v>
                </c:pt>
                <c:pt idx="84">
                  <c:v>45408</c:v>
                </c:pt>
                <c:pt idx="85">
                  <c:v>45401</c:v>
                </c:pt>
                <c:pt idx="86">
                  <c:v>45391</c:v>
                </c:pt>
                <c:pt idx="87">
                  <c:v>45387</c:v>
                </c:pt>
                <c:pt idx="88">
                  <c:v>45380</c:v>
                </c:pt>
                <c:pt idx="89">
                  <c:v>45373</c:v>
                </c:pt>
                <c:pt idx="90">
                  <c:v>45366</c:v>
                </c:pt>
                <c:pt idx="91">
                  <c:v>45359</c:v>
                </c:pt>
                <c:pt idx="92">
                  <c:v>45352</c:v>
                </c:pt>
                <c:pt idx="93">
                  <c:v>45345</c:v>
                </c:pt>
                <c:pt idx="94">
                  <c:v>45338</c:v>
                </c:pt>
                <c:pt idx="95">
                  <c:v>45331</c:v>
                </c:pt>
                <c:pt idx="96">
                  <c:v>45324</c:v>
                </c:pt>
                <c:pt idx="97">
                  <c:v>45317</c:v>
                </c:pt>
                <c:pt idx="98">
                  <c:v>45310</c:v>
                </c:pt>
                <c:pt idx="99">
                  <c:v>45303</c:v>
                </c:pt>
                <c:pt idx="100">
                  <c:v>45296</c:v>
                </c:pt>
                <c:pt idx="101">
                  <c:v>45289</c:v>
                </c:pt>
                <c:pt idx="102">
                  <c:v>45282</c:v>
                </c:pt>
                <c:pt idx="103">
                  <c:v>45275</c:v>
                </c:pt>
                <c:pt idx="104">
                  <c:v>45268</c:v>
                </c:pt>
                <c:pt idx="105">
                  <c:v>45261</c:v>
                </c:pt>
                <c:pt idx="106">
                  <c:v>45254</c:v>
                </c:pt>
                <c:pt idx="107">
                  <c:v>45247</c:v>
                </c:pt>
                <c:pt idx="108">
                  <c:v>45240</c:v>
                </c:pt>
                <c:pt idx="109">
                  <c:v>45233</c:v>
                </c:pt>
                <c:pt idx="110">
                  <c:v>45226</c:v>
                </c:pt>
                <c:pt idx="111">
                  <c:v>45219</c:v>
                </c:pt>
                <c:pt idx="112">
                  <c:v>45212</c:v>
                </c:pt>
                <c:pt idx="113">
                  <c:v>45205</c:v>
                </c:pt>
                <c:pt idx="114">
                  <c:v>45198</c:v>
                </c:pt>
                <c:pt idx="115">
                  <c:v>45191</c:v>
                </c:pt>
                <c:pt idx="116">
                  <c:v>45184</c:v>
                </c:pt>
                <c:pt idx="117">
                  <c:v>45177</c:v>
                </c:pt>
                <c:pt idx="118">
                  <c:v>45170</c:v>
                </c:pt>
                <c:pt idx="119">
                  <c:v>45163</c:v>
                </c:pt>
                <c:pt idx="120">
                  <c:v>45156</c:v>
                </c:pt>
                <c:pt idx="121">
                  <c:v>45149</c:v>
                </c:pt>
                <c:pt idx="122">
                  <c:v>45142</c:v>
                </c:pt>
                <c:pt idx="123">
                  <c:v>45135</c:v>
                </c:pt>
                <c:pt idx="124">
                  <c:v>45128</c:v>
                </c:pt>
                <c:pt idx="125">
                  <c:v>45121</c:v>
                </c:pt>
                <c:pt idx="126">
                  <c:v>45114</c:v>
                </c:pt>
                <c:pt idx="127">
                  <c:v>45104</c:v>
                </c:pt>
                <c:pt idx="128">
                  <c:v>45100</c:v>
                </c:pt>
                <c:pt idx="129">
                  <c:v>45093</c:v>
                </c:pt>
                <c:pt idx="130">
                  <c:v>45086</c:v>
                </c:pt>
                <c:pt idx="131">
                  <c:v>45079</c:v>
                </c:pt>
                <c:pt idx="132">
                  <c:v>45072</c:v>
                </c:pt>
                <c:pt idx="133">
                  <c:v>45064</c:v>
                </c:pt>
                <c:pt idx="134">
                  <c:v>45058</c:v>
                </c:pt>
                <c:pt idx="135">
                  <c:v>45051</c:v>
                </c:pt>
                <c:pt idx="136">
                  <c:v>45044</c:v>
                </c:pt>
                <c:pt idx="137">
                  <c:v>45036</c:v>
                </c:pt>
                <c:pt idx="138">
                  <c:v>45030</c:v>
                </c:pt>
                <c:pt idx="139">
                  <c:v>45023</c:v>
                </c:pt>
                <c:pt idx="140">
                  <c:v>45016</c:v>
                </c:pt>
                <c:pt idx="141">
                  <c:v>45009</c:v>
                </c:pt>
                <c:pt idx="142">
                  <c:v>45002</c:v>
                </c:pt>
                <c:pt idx="143">
                  <c:v>44995</c:v>
                </c:pt>
                <c:pt idx="144">
                  <c:v>44988</c:v>
                </c:pt>
                <c:pt idx="145">
                  <c:v>44981</c:v>
                </c:pt>
                <c:pt idx="146">
                  <c:v>44974</c:v>
                </c:pt>
                <c:pt idx="147">
                  <c:v>44967</c:v>
                </c:pt>
                <c:pt idx="148">
                  <c:v>44960</c:v>
                </c:pt>
                <c:pt idx="149">
                  <c:v>44953</c:v>
                </c:pt>
                <c:pt idx="150">
                  <c:v>44946</c:v>
                </c:pt>
                <c:pt idx="151">
                  <c:v>44939</c:v>
                </c:pt>
                <c:pt idx="152">
                  <c:v>44932</c:v>
                </c:pt>
                <c:pt idx="153">
                  <c:v>44925</c:v>
                </c:pt>
                <c:pt idx="154">
                  <c:v>44918</c:v>
                </c:pt>
                <c:pt idx="155">
                  <c:v>44911</c:v>
                </c:pt>
                <c:pt idx="156">
                  <c:v>44904</c:v>
                </c:pt>
                <c:pt idx="157">
                  <c:v>44897</c:v>
                </c:pt>
                <c:pt idx="158">
                  <c:v>44890</c:v>
                </c:pt>
                <c:pt idx="159">
                  <c:v>44883</c:v>
                </c:pt>
                <c:pt idx="160">
                  <c:v>44876</c:v>
                </c:pt>
                <c:pt idx="161">
                  <c:v>44869</c:v>
                </c:pt>
                <c:pt idx="162">
                  <c:v>44862</c:v>
                </c:pt>
                <c:pt idx="163">
                  <c:v>44855</c:v>
                </c:pt>
                <c:pt idx="164">
                  <c:v>44848</c:v>
                </c:pt>
                <c:pt idx="165">
                  <c:v>44841</c:v>
                </c:pt>
                <c:pt idx="166">
                  <c:v>44834</c:v>
                </c:pt>
                <c:pt idx="167">
                  <c:v>44827</c:v>
                </c:pt>
                <c:pt idx="168">
                  <c:v>44820</c:v>
                </c:pt>
                <c:pt idx="169">
                  <c:v>44813</c:v>
                </c:pt>
                <c:pt idx="170">
                  <c:v>44806</c:v>
                </c:pt>
                <c:pt idx="171">
                  <c:v>44799</c:v>
                </c:pt>
                <c:pt idx="172">
                  <c:v>44792</c:v>
                </c:pt>
                <c:pt idx="173">
                  <c:v>44785</c:v>
                </c:pt>
                <c:pt idx="174">
                  <c:v>44778</c:v>
                </c:pt>
                <c:pt idx="175">
                  <c:v>44771</c:v>
                </c:pt>
                <c:pt idx="176">
                  <c:v>44764</c:v>
                </c:pt>
                <c:pt idx="177">
                  <c:v>44756</c:v>
                </c:pt>
                <c:pt idx="178">
                  <c:v>44750</c:v>
                </c:pt>
                <c:pt idx="179">
                  <c:v>44743</c:v>
                </c:pt>
                <c:pt idx="180">
                  <c:v>44736</c:v>
                </c:pt>
                <c:pt idx="181">
                  <c:v>44729</c:v>
                </c:pt>
                <c:pt idx="182">
                  <c:v>44722</c:v>
                </c:pt>
                <c:pt idx="183">
                  <c:v>44715</c:v>
                </c:pt>
                <c:pt idx="184">
                  <c:v>44708</c:v>
                </c:pt>
                <c:pt idx="185">
                  <c:v>44701</c:v>
                </c:pt>
                <c:pt idx="186">
                  <c:v>44694</c:v>
                </c:pt>
                <c:pt idx="187">
                  <c:v>44687</c:v>
                </c:pt>
                <c:pt idx="188">
                  <c:v>44680</c:v>
                </c:pt>
                <c:pt idx="189">
                  <c:v>44673</c:v>
                </c:pt>
                <c:pt idx="190">
                  <c:v>44666</c:v>
                </c:pt>
                <c:pt idx="191">
                  <c:v>44659</c:v>
                </c:pt>
                <c:pt idx="192">
                  <c:v>44652</c:v>
                </c:pt>
                <c:pt idx="193">
                  <c:v>44645</c:v>
                </c:pt>
                <c:pt idx="194">
                  <c:v>44638</c:v>
                </c:pt>
                <c:pt idx="195">
                  <c:v>44631</c:v>
                </c:pt>
                <c:pt idx="196">
                  <c:v>44624</c:v>
                </c:pt>
                <c:pt idx="197">
                  <c:v>44617</c:v>
                </c:pt>
                <c:pt idx="198">
                  <c:v>44610</c:v>
                </c:pt>
                <c:pt idx="199">
                  <c:v>44603</c:v>
                </c:pt>
                <c:pt idx="200">
                  <c:v>44596</c:v>
                </c:pt>
                <c:pt idx="201">
                  <c:v>44589</c:v>
                </c:pt>
                <c:pt idx="202">
                  <c:v>44582</c:v>
                </c:pt>
                <c:pt idx="203">
                  <c:v>44575</c:v>
                </c:pt>
                <c:pt idx="204">
                  <c:v>44568</c:v>
                </c:pt>
                <c:pt idx="205">
                  <c:v>44561</c:v>
                </c:pt>
                <c:pt idx="206">
                  <c:v>44554</c:v>
                </c:pt>
                <c:pt idx="207">
                  <c:v>44547</c:v>
                </c:pt>
                <c:pt idx="208">
                  <c:v>44540</c:v>
                </c:pt>
                <c:pt idx="209">
                  <c:v>44533</c:v>
                </c:pt>
                <c:pt idx="210">
                  <c:v>44526</c:v>
                </c:pt>
                <c:pt idx="211">
                  <c:v>44519</c:v>
                </c:pt>
                <c:pt idx="212">
                  <c:v>44512</c:v>
                </c:pt>
                <c:pt idx="213">
                  <c:v>44505</c:v>
                </c:pt>
                <c:pt idx="214">
                  <c:v>44497</c:v>
                </c:pt>
                <c:pt idx="215">
                  <c:v>44491</c:v>
                </c:pt>
                <c:pt idx="216">
                  <c:v>44484</c:v>
                </c:pt>
                <c:pt idx="217">
                  <c:v>44477</c:v>
                </c:pt>
                <c:pt idx="218">
                  <c:v>44470</c:v>
                </c:pt>
                <c:pt idx="219">
                  <c:v>44463</c:v>
                </c:pt>
                <c:pt idx="220">
                  <c:v>44456</c:v>
                </c:pt>
                <c:pt idx="221">
                  <c:v>44449</c:v>
                </c:pt>
                <c:pt idx="222">
                  <c:v>44442</c:v>
                </c:pt>
                <c:pt idx="223">
                  <c:v>44435</c:v>
                </c:pt>
                <c:pt idx="224">
                  <c:v>44428</c:v>
                </c:pt>
                <c:pt idx="225">
                  <c:v>44421</c:v>
                </c:pt>
                <c:pt idx="226">
                  <c:v>44414</c:v>
                </c:pt>
                <c:pt idx="227">
                  <c:v>44407</c:v>
                </c:pt>
                <c:pt idx="228">
                  <c:v>44396</c:v>
                </c:pt>
                <c:pt idx="229">
                  <c:v>44393</c:v>
                </c:pt>
                <c:pt idx="230">
                  <c:v>44386</c:v>
                </c:pt>
                <c:pt idx="231">
                  <c:v>44379</c:v>
                </c:pt>
                <c:pt idx="232">
                  <c:v>44372</c:v>
                </c:pt>
                <c:pt idx="233">
                  <c:v>44365</c:v>
                </c:pt>
                <c:pt idx="234">
                  <c:v>44358</c:v>
                </c:pt>
                <c:pt idx="235">
                  <c:v>44351</c:v>
                </c:pt>
                <c:pt idx="236">
                  <c:v>44344</c:v>
                </c:pt>
                <c:pt idx="237">
                  <c:v>44337</c:v>
                </c:pt>
                <c:pt idx="238">
                  <c:v>44328</c:v>
                </c:pt>
                <c:pt idx="239">
                  <c:v>44323</c:v>
                </c:pt>
                <c:pt idx="240">
                  <c:v>44316</c:v>
                </c:pt>
                <c:pt idx="241">
                  <c:v>44308</c:v>
                </c:pt>
                <c:pt idx="242">
                  <c:v>44302</c:v>
                </c:pt>
                <c:pt idx="243">
                  <c:v>44295</c:v>
                </c:pt>
                <c:pt idx="244">
                  <c:v>44288</c:v>
                </c:pt>
                <c:pt idx="245">
                  <c:v>44281</c:v>
                </c:pt>
                <c:pt idx="246">
                  <c:v>44274</c:v>
                </c:pt>
                <c:pt idx="247">
                  <c:v>44267</c:v>
                </c:pt>
                <c:pt idx="248">
                  <c:v>44260</c:v>
                </c:pt>
                <c:pt idx="249">
                  <c:v>44253</c:v>
                </c:pt>
                <c:pt idx="250">
                  <c:v>44246</c:v>
                </c:pt>
                <c:pt idx="251">
                  <c:v>44239</c:v>
                </c:pt>
                <c:pt idx="252">
                  <c:v>44232</c:v>
                </c:pt>
                <c:pt idx="253">
                  <c:v>44225</c:v>
                </c:pt>
                <c:pt idx="254">
                  <c:v>44218</c:v>
                </c:pt>
                <c:pt idx="255">
                  <c:v>44211</c:v>
                </c:pt>
                <c:pt idx="256">
                  <c:v>44204</c:v>
                </c:pt>
                <c:pt idx="257">
                  <c:v>44196</c:v>
                </c:pt>
                <c:pt idx="258">
                  <c:v>44190</c:v>
                </c:pt>
                <c:pt idx="259">
                  <c:v>44183</c:v>
                </c:pt>
                <c:pt idx="260">
                  <c:v>44176</c:v>
                </c:pt>
                <c:pt idx="261">
                  <c:v>44169</c:v>
                </c:pt>
                <c:pt idx="262">
                  <c:v>44162</c:v>
                </c:pt>
                <c:pt idx="263">
                  <c:v>44155</c:v>
                </c:pt>
                <c:pt idx="264">
                  <c:v>44148</c:v>
                </c:pt>
                <c:pt idx="265">
                  <c:v>44141</c:v>
                </c:pt>
                <c:pt idx="266">
                  <c:v>44134</c:v>
                </c:pt>
                <c:pt idx="267">
                  <c:v>44127</c:v>
                </c:pt>
                <c:pt idx="268">
                  <c:v>44120</c:v>
                </c:pt>
                <c:pt idx="269">
                  <c:v>44113</c:v>
                </c:pt>
                <c:pt idx="270">
                  <c:v>44106</c:v>
                </c:pt>
                <c:pt idx="271">
                  <c:v>44099</c:v>
                </c:pt>
                <c:pt idx="272">
                  <c:v>44092</c:v>
                </c:pt>
                <c:pt idx="273">
                  <c:v>44085</c:v>
                </c:pt>
                <c:pt idx="274">
                  <c:v>44078</c:v>
                </c:pt>
                <c:pt idx="275">
                  <c:v>44071</c:v>
                </c:pt>
                <c:pt idx="276">
                  <c:v>44064</c:v>
                </c:pt>
                <c:pt idx="277">
                  <c:v>44057</c:v>
                </c:pt>
                <c:pt idx="278">
                  <c:v>44050</c:v>
                </c:pt>
                <c:pt idx="279">
                  <c:v>44042</c:v>
                </c:pt>
                <c:pt idx="280">
                  <c:v>44036</c:v>
                </c:pt>
                <c:pt idx="281">
                  <c:v>44029</c:v>
                </c:pt>
                <c:pt idx="282">
                  <c:v>44022</c:v>
                </c:pt>
                <c:pt idx="283">
                  <c:v>44015</c:v>
                </c:pt>
                <c:pt idx="284">
                  <c:v>44008</c:v>
                </c:pt>
                <c:pt idx="285">
                  <c:v>44001</c:v>
                </c:pt>
                <c:pt idx="286">
                  <c:v>43994</c:v>
                </c:pt>
                <c:pt idx="287">
                  <c:v>43987</c:v>
                </c:pt>
                <c:pt idx="288">
                  <c:v>43980</c:v>
                </c:pt>
                <c:pt idx="289">
                  <c:v>43973</c:v>
                </c:pt>
                <c:pt idx="290">
                  <c:v>43966</c:v>
                </c:pt>
                <c:pt idx="291">
                  <c:v>43959</c:v>
                </c:pt>
                <c:pt idx="292">
                  <c:v>43951</c:v>
                </c:pt>
                <c:pt idx="293">
                  <c:v>43945</c:v>
                </c:pt>
                <c:pt idx="294">
                  <c:v>43938</c:v>
                </c:pt>
                <c:pt idx="295">
                  <c:v>43931</c:v>
                </c:pt>
                <c:pt idx="296">
                  <c:v>43924</c:v>
                </c:pt>
                <c:pt idx="297">
                  <c:v>43917</c:v>
                </c:pt>
                <c:pt idx="298">
                  <c:v>43910</c:v>
                </c:pt>
                <c:pt idx="299">
                  <c:v>43903</c:v>
                </c:pt>
                <c:pt idx="300">
                  <c:v>43896</c:v>
                </c:pt>
                <c:pt idx="301">
                  <c:v>43889</c:v>
                </c:pt>
                <c:pt idx="302">
                  <c:v>43882</c:v>
                </c:pt>
                <c:pt idx="303">
                  <c:v>43875</c:v>
                </c:pt>
                <c:pt idx="304">
                  <c:v>43868</c:v>
                </c:pt>
                <c:pt idx="305">
                  <c:v>43861</c:v>
                </c:pt>
                <c:pt idx="306">
                  <c:v>43854</c:v>
                </c:pt>
                <c:pt idx="307">
                  <c:v>43847</c:v>
                </c:pt>
                <c:pt idx="308">
                  <c:v>43840</c:v>
                </c:pt>
                <c:pt idx="309">
                  <c:v>43833</c:v>
                </c:pt>
                <c:pt idx="310">
                  <c:v>43826</c:v>
                </c:pt>
                <c:pt idx="311">
                  <c:v>43819</c:v>
                </c:pt>
                <c:pt idx="312">
                  <c:v>43812</c:v>
                </c:pt>
                <c:pt idx="313">
                  <c:v>43805</c:v>
                </c:pt>
                <c:pt idx="314">
                  <c:v>43798</c:v>
                </c:pt>
                <c:pt idx="315">
                  <c:v>43791</c:v>
                </c:pt>
                <c:pt idx="316">
                  <c:v>43784</c:v>
                </c:pt>
                <c:pt idx="317">
                  <c:v>43777</c:v>
                </c:pt>
                <c:pt idx="318">
                  <c:v>43770</c:v>
                </c:pt>
                <c:pt idx="319">
                  <c:v>43763</c:v>
                </c:pt>
                <c:pt idx="320">
                  <c:v>43756</c:v>
                </c:pt>
                <c:pt idx="321">
                  <c:v>43749</c:v>
                </c:pt>
                <c:pt idx="322">
                  <c:v>43742</c:v>
                </c:pt>
                <c:pt idx="323">
                  <c:v>43735</c:v>
                </c:pt>
                <c:pt idx="324">
                  <c:v>43728</c:v>
                </c:pt>
                <c:pt idx="325">
                  <c:v>43721</c:v>
                </c:pt>
                <c:pt idx="326">
                  <c:v>43714</c:v>
                </c:pt>
                <c:pt idx="327">
                  <c:v>43706</c:v>
                </c:pt>
                <c:pt idx="328">
                  <c:v>43700</c:v>
                </c:pt>
                <c:pt idx="329">
                  <c:v>43693</c:v>
                </c:pt>
                <c:pt idx="330">
                  <c:v>43686</c:v>
                </c:pt>
                <c:pt idx="331">
                  <c:v>43679</c:v>
                </c:pt>
                <c:pt idx="332">
                  <c:v>43672</c:v>
                </c:pt>
                <c:pt idx="333">
                  <c:v>43665</c:v>
                </c:pt>
                <c:pt idx="334">
                  <c:v>43658</c:v>
                </c:pt>
                <c:pt idx="335">
                  <c:v>43651</c:v>
                </c:pt>
                <c:pt idx="336">
                  <c:v>43644</c:v>
                </c:pt>
                <c:pt idx="337">
                  <c:v>43637</c:v>
                </c:pt>
                <c:pt idx="338">
                  <c:v>43630</c:v>
                </c:pt>
                <c:pt idx="339">
                  <c:v>43623</c:v>
                </c:pt>
                <c:pt idx="340">
                  <c:v>43616</c:v>
                </c:pt>
                <c:pt idx="341">
                  <c:v>43609</c:v>
                </c:pt>
                <c:pt idx="342">
                  <c:v>43602</c:v>
                </c:pt>
                <c:pt idx="343">
                  <c:v>43595</c:v>
                </c:pt>
                <c:pt idx="344">
                  <c:v>43588</c:v>
                </c:pt>
                <c:pt idx="345">
                  <c:v>43581</c:v>
                </c:pt>
                <c:pt idx="346">
                  <c:v>43574</c:v>
                </c:pt>
                <c:pt idx="347">
                  <c:v>43567</c:v>
                </c:pt>
                <c:pt idx="348">
                  <c:v>43560</c:v>
                </c:pt>
                <c:pt idx="349">
                  <c:v>43553</c:v>
                </c:pt>
                <c:pt idx="350">
                  <c:v>43546</c:v>
                </c:pt>
                <c:pt idx="351">
                  <c:v>43539</c:v>
                </c:pt>
                <c:pt idx="352">
                  <c:v>43532</c:v>
                </c:pt>
                <c:pt idx="353">
                  <c:v>43525</c:v>
                </c:pt>
                <c:pt idx="354">
                  <c:v>43518</c:v>
                </c:pt>
                <c:pt idx="355">
                  <c:v>43511</c:v>
                </c:pt>
                <c:pt idx="356">
                  <c:v>43504</c:v>
                </c:pt>
                <c:pt idx="357">
                  <c:v>43497</c:v>
                </c:pt>
                <c:pt idx="358">
                  <c:v>43490</c:v>
                </c:pt>
                <c:pt idx="359">
                  <c:v>43483</c:v>
                </c:pt>
                <c:pt idx="360">
                  <c:v>43476</c:v>
                </c:pt>
                <c:pt idx="361">
                  <c:v>43469</c:v>
                </c:pt>
                <c:pt idx="362">
                  <c:v>43462</c:v>
                </c:pt>
                <c:pt idx="363">
                  <c:v>43455</c:v>
                </c:pt>
                <c:pt idx="364">
                  <c:v>43448</c:v>
                </c:pt>
                <c:pt idx="365">
                  <c:v>43441</c:v>
                </c:pt>
                <c:pt idx="366">
                  <c:v>43434</c:v>
                </c:pt>
                <c:pt idx="367">
                  <c:v>43427</c:v>
                </c:pt>
                <c:pt idx="368">
                  <c:v>43420</c:v>
                </c:pt>
                <c:pt idx="369">
                  <c:v>43413</c:v>
                </c:pt>
                <c:pt idx="370">
                  <c:v>43406</c:v>
                </c:pt>
                <c:pt idx="371">
                  <c:v>43399</c:v>
                </c:pt>
                <c:pt idx="372">
                  <c:v>43392</c:v>
                </c:pt>
                <c:pt idx="373">
                  <c:v>43385</c:v>
                </c:pt>
                <c:pt idx="374">
                  <c:v>43378</c:v>
                </c:pt>
                <c:pt idx="375">
                  <c:v>43371</c:v>
                </c:pt>
                <c:pt idx="376">
                  <c:v>43364</c:v>
                </c:pt>
                <c:pt idx="377">
                  <c:v>43357</c:v>
                </c:pt>
                <c:pt idx="378">
                  <c:v>43350</c:v>
                </c:pt>
                <c:pt idx="379">
                  <c:v>43343</c:v>
                </c:pt>
                <c:pt idx="380">
                  <c:v>43332</c:v>
                </c:pt>
                <c:pt idx="381">
                  <c:v>43329</c:v>
                </c:pt>
                <c:pt idx="382">
                  <c:v>43322</c:v>
                </c:pt>
                <c:pt idx="383">
                  <c:v>43315</c:v>
                </c:pt>
                <c:pt idx="384">
                  <c:v>43308</c:v>
                </c:pt>
                <c:pt idx="385">
                  <c:v>43301</c:v>
                </c:pt>
                <c:pt idx="386">
                  <c:v>43294</c:v>
                </c:pt>
                <c:pt idx="387">
                  <c:v>43287</c:v>
                </c:pt>
                <c:pt idx="388">
                  <c:v>43280</c:v>
                </c:pt>
                <c:pt idx="389">
                  <c:v>43273</c:v>
                </c:pt>
                <c:pt idx="390">
                  <c:v>43265</c:v>
                </c:pt>
                <c:pt idx="391">
                  <c:v>43259</c:v>
                </c:pt>
                <c:pt idx="392">
                  <c:v>43252</c:v>
                </c:pt>
                <c:pt idx="393">
                  <c:v>43245</c:v>
                </c:pt>
                <c:pt idx="394">
                  <c:v>43238</c:v>
                </c:pt>
                <c:pt idx="395">
                  <c:v>43231</c:v>
                </c:pt>
                <c:pt idx="396">
                  <c:v>43224</c:v>
                </c:pt>
                <c:pt idx="397">
                  <c:v>43217</c:v>
                </c:pt>
                <c:pt idx="398">
                  <c:v>43210</c:v>
                </c:pt>
                <c:pt idx="399">
                  <c:v>43203</c:v>
                </c:pt>
                <c:pt idx="400">
                  <c:v>43196</c:v>
                </c:pt>
                <c:pt idx="401">
                  <c:v>43189</c:v>
                </c:pt>
                <c:pt idx="402">
                  <c:v>43182</c:v>
                </c:pt>
                <c:pt idx="403">
                  <c:v>43175</c:v>
                </c:pt>
                <c:pt idx="404">
                  <c:v>43168</c:v>
                </c:pt>
                <c:pt idx="405">
                  <c:v>43161</c:v>
                </c:pt>
                <c:pt idx="406">
                  <c:v>43154</c:v>
                </c:pt>
                <c:pt idx="407">
                  <c:v>43147</c:v>
                </c:pt>
                <c:pt idx="408">
                  <c:v>43140</c:v>
                </c:pt>
                <c:pt idx="409">
                  <c:v>43133</c:v>
                </c:pt>
                <c:pt idx="410">
                  <c:v>43126</c:v>
                </c:pt>
                <c:pt idx="411">
                  <c:v>43119</c:v>
                </c:pt>
                <c:pt idx="412">
                  <c:v>43112</c:v>
                </c:pt>
                <c:pt idx="413">
                  <c:v>43105</c:v>
                </c:pt>
                <c:pt idx="414">
                  <c:v>43098</c:v>
                </c:pt>
                <c:pt idx="415">
                  <c:v>43091</c:v>
                </c:pt>
                <c:pt idx="416">
                  <c:v>43084</c:v>
                </c:pt>
                <c:pt idx="417">
                  <c:v>43077</c:v>
                </c:pt>
                <c:pt idx="418">
                  <c:v>43070</c:v>
                </c:pt>
                <c:pt idx="419">
                  <c:v>43063</c:v>
                </c:pt>
                <c:pt idx="420">
                  <c:v>43056</c:v>
                </c:pt>
                <c:pt idx="421">
                  <c:v>43049</c:v>
                </c:pt>
                <c:pt idx="422">
                  <c:v>43042</c:v>
                </c:pt>
                <c:pt idx="423">
                  <c:v>43035</c:v>
                </c:pt>
                <c:pt idx="424">
                  <c:v>43028</c:v>
                </c:pt>
                <c:pt idx="425">
                  <c:v>43021</c:v>
                </c:pt>
                <c:pt idx="426">
                  <c:v>43014</c:v>
                </c:pt>
                <c:pt idx="427">
                  <c:v>43007</c:v>
                </c:pt>
                <c:pt idx="428">
                  <c:v>43000</c:v>
                </c:pt>
                <c:pt idx="429">
                  <c:v>42993</c:v>
                </c:pt>
                <c:pt idx="430">
                  <c:v>42986</c:v>
                </c:pt>
                <c:pt idx="431">
                  <c:v>42978</c:v>
                </c:pt>
                <c:pt idx="432">
                  <c:v>42972</c:v>
                </c:pt>
                <c:pt idx="433">
                  <c:v>42965</c:v>
                </c:pt>
                <c:pt idx="434">
                  <c:v>42958</c:v>
                </c:pt>
                <c:pt idx="435">
                  <c:v>42951</c:v>
                </c:pt>
                <c:pt idx="436">
                  <c:v>42944</c:v>
                </c:pt>
                <c:pt idx="437">
                  <c:v>42937</c:v>
                </c:pt>
                <c:pt idx="438">
                  <c:v>42930</c:v>
                </c:pt>
                <c:pt idx="439">
                  <c:v>42923</c:v>
                </c:pt>
                <c:pt idx="440">
                  <c:v>42916</c:v>
                </c:pt>
                <c:pt idx="441">
                  <c:v>42909</c:v>
                </c:pt>
                <c:pt idx="442">
                  <c:v>42902</c:v>
                </c:pt>
                <c:pt idx="443">
                  <c:v>42895</c:v>
                </c:pt>
                <c:pt idx="444">
                  <c:v>42888</c:v>
                </c:pt>
                <c:pt idx="445">
                  <c:v>42881</c:v>
                </c:pt>
                <c:pt idx="446">
                  <c:v>42873</c:v>
                </c:pt>
                <c:pt idx="447">
                  <c:v>42867</c:v>
                </c:pt>
                <c:pt idx="448">
                  <c:v>42860</c:v>
                </c:pt>
                <c:pt idx="449">
                  <c:v>42853</c:v>
                </c:pt>
                <c:pt idx="450">
                  <c:v>42846</c:v>
                </c:pt>
                <c:pt idx="451">
                  <c:v>42839</c:v>
                </c:pt>
                <c:pt idx="452">
                  <c:v>42832</c:v>
                </c:pt>
                <c:pt idx="453">
                  <c:v>42825</c:v>
                </c:pt>
                <c:pt idx="454">
                  <c:v>42818</c:v>
                </c:pt>
                <c:pt idx="455">
                  <c:v>42811</c:v>
                </c:pt>
                <c:pt idx="456">
                  <c:v>42804</c:v>
                </c:pt>
                <c:pt idx="457">
                  <c:v>42797</c:v>
                </c:pt>
                <c:pt idx="458">
                  <c:v>42790</c:v>
                </c:pt>
                <c:pt idx="459">
                  <c:v>42783</c:v>
                </c:pt>
                <c:pt idx="460">
                  <c:v>42776</c:v>
                </c:pt>
                <c:pt idx="461">
                  <c:v>42769</c:v>
                </c:pt>
                <c:pt idx="462">
                  <c:v>42762</c:v>
                </c:pt>
                <c:pt idx="463">
                  <c:v>42755</c:v>
                </c:pt>
                <c:pt idx="464">
                  <c:v>42748</c:v>
                </c:pt>
                <c:pt idx="465">
                  <c:v>42741</c:v>
                </c:pt>
                <c:pt idx="466">
                  <c:v>42734</c:v>
                </c:pt>
                <c:pt idx="467">
                  <c:v>42727</c:v>
                </c:pt>
                <c:pt idx="468">
                  <c:v>42720</c:v>
                </c:pt>
                <c:pt idx="469">
                  <c:v>42713</c:v>
                </c:pt>
                <c:pt idx="470">
                  <c:v>42706</c:v>
                </c:pt>
                <c:pt idx="471">
                  <c:v>42699</c:v>
                </c:pt>
                <c:pt idx="472">
                  <c:v>42692</c:v>
                </c:pt>
                <c:pt idx="473">
                  <c:v>42685</c:v>
                </c:pt>
                <c:pt idx="474">
                  <c:v>42678</c:v>
                </c:pt>
                <c:pt idx="475">
                  <c:v>42671</c:v>
                </c:pt>
                <c:pt idx="476">
                  <c:v>42664</c:v>
                </c:pt>
                <c:pt idx="477">
                  <c:v>42657</c:v>
                </c:pt>
                <c:pt idx="478">
                  <c:v>42650</c:v>
                </c:pt>
                <c:pt idx="479">
                  <c:v>42643</c:v>
                </c:pt>
                <c:pt idx="480">
                  <c:v>42636</c:v>
                </c:pt>
                <c:pt idx="481">
                  <c:v>42629</c:v>
                </c:pt>
                <c:pt idx="482">
                  <c:v>42622</c:v>
                </c:pt>
                <c:pt idx="483">
                  <c:v>42615</c:v>
                </c:pt>
                <c:pt idx="484">
                  <c:v>42608</c:v>
                </c:pt>
                <c:pt idx="485">
                  <c:v>42601</c:v>
                </c:pt>
                <c:pt idx="486">
                  <c:v>42594</c:v>
                </c:pt>
                <c:pt idx="487">
                  <c:v>42587</c:v>
                </c:pt>
                <c:pt idx="488">
                  <c:v>42580</c:v>
                </c:pt>
                <c:pt idx="489">
                  <c:v>42573</c:v>
                </c:pt>
                <c:pt idx="490">
                  <c:v>42566</c:v>
                </c:pt>
                <c:pt idx="491">
                  <c:v>42559</c:v>
                </c:pt>
                <c:pt idx="492">
                  <c:v>42552</c:v>
                </c:pt>
                <c:pt idx="493">
                  <c:v>42545</c:v>
                </c:pt>
                <c:pt idx="494">
                  <c:v>42538</c:v>
                </c:pt>
                <c:pt idx="495">
                  <c:v>42531</c:v>
                </c:pt>
                <c:pt idx="496">
                  <c:v>42524</c:v>
                </c:pt>
                <c:pt idx="497">
                  <c:v>42517</c:v>
                </c:pt>
                <c:pt idx="498">
                  <c:v>42510</c:v>
                </c:pt>
                <c:pt idx="499">
                  <c:v>42503</c:v>
                </c:pt>
                <c:pt idx="500">
                  <c:v>42496</c:v>
                </c:pt>
                <c:pt idx="501">
                  <c:v>42489</c:v>
                </c:pt>
                <c:pt idx="502">
                  <c:v>42482</c:v>
                </c:pt>
                <c:pt idx="503">
                  <c:v>42475</c:v>
                </c:pt>
                <c:pt idx="504">
                  <c:v>42468</c:v>
                </c:pt>
                <c:pt idx="505">
                  <c:v>42461</c:v>
                </c:pt>
                <c:pt idx="506">
                  <c:v>42454</c:v>
                </c:pt>
                <c:pt idx="507">
                  <c:v>42447</c:v>
                </c:pt>
                <c:pt idx="508">
                  <c:v>42440</c:v>
                </c:pt>
                <c:pt idx="509">
                  <c:v>42433</c:v>
                </c:pt>
                <c:pt idx="510">
                  <c:v>42426</c:v>
                </c:pt>
                <c:pt idx="511">
                  <c:v>42419</c:v>
                </c:pt>
                <c:pt idx="512">
                  <c:v>42412</c:v>
                </c:pt>
                <c:pt idx="513">
                  <c:v>42405</c:v>
                </c:pt>
                <c:pt idx="514">
                  <c:v>42398</c:v>
                </c:pt>
                <c:pt idx="515">
                  <c:v>42391</c:v>
                </c:pt>
                <c:pt idx="516">
                  <c:v>42384</c:v>
                </c:pt>
                <c:pt idx="517">
                  <c:v>42377</c:v>
                </c:pt>
                <c:pt idx="518">
                  <c:v>42369</c:v>
                </c:pt>
                <c:pt idx="519">
                  <c:v>42363</c:v>
                </c:pt>
                <c:pt idx="520">
                  <c:v>42356</c:v>
                </c:pt>
                <c:pt idx="521">
                  <c:v>42349</c:v>
                </c:pt>
                <c:pt idx="522">
                  <c:v>42342</c:v>
                </c:pt>
                <c:pt idx="523">
                  <c:v>42335</c:v>
                </c:pt>
                <c:pt idx="524">
                  <c:v>42328</c:v>
                </c:pt>
                <c:pt idx="525">
                  <c:v>42321</c:v>
                </c:pt>
                <c:pt idx="526">
                  <c:v>42314</c:v>
                </c:pt>
                <c:pt idx="527">
                  <c:v>42307</c:v>
                </c:pt>
                <c:pt idx="528">
                  <c:v>42300</c:v>
                </c:pt>
                <c:pt idx="529">
                  <c:v>42293</c:v>
                </c:pt>
                <c:pt idx="530">
                  <c:v>42286</c:v>
                </c:pt>
                <c:pt idx="531">
                  <c:v>42279</c:v>
                </c:pt>
                <c:pt idx="532">
                  <c:v>42270</c:v>
                </c:pt>
                <c:pt idx="533">
                  <c:v>42265</c:v>
                </c:pt>
                <c:pt idx="534">
                  <c:v>42258</c:v>
                </c:pt>
                <c:pt idx="535">
                  <c:v>42251</c:v>
                </c:pt>
                <c:pt idx="536">
                  <c:v>42244</c:v>
                </c:pt>
                <c:pt idx="537">
                  <c:v>42237</c:v>
                </c:pt>
                <c:pt idx="538">
                  <c:v>42230</c:v>
                </c:pt>
                <c:pt idx="539">
                  <c:v>42223</c:v>
                </c:pt>
                <c:pt idx="540">
                  <c:v>42216</c:v>
                </c:pt>
                <c:pt idx="541">
                  <c:v>42209</c:v>
                </c:pt>
                <c:pt idx="542">
                  <c:v>42201</c:v>
                </c:pt>
                <c:pt idx="543">
                  <c:v>42195</c:v>
                </c:pt>
                <c:pt idx="544">
                  <c:v>42188</c:v>
                </c:pt>
                <c:pt idx="545">
                  <c:v>42181</c:v>
                </c:pt>
                <c:pt idx="546">
                  <c:v>42174</c:v>
                </c:pt>
                <c:pt idx="547">
                  <c:v>42167</c:v>
                </c:pt>
                <c:pt idx="548">
                  <c:v>42160</c:v>
                </c:pt>
                <c:pt idx="549">
                  <c:v>42153</c:v>
                </c:pt>
                <c:pt idx="550">
                  <c:v>42146</c:v>
                </c:pt>
                <c:pt idx="551">
                  <c:v>42139</c:v>
                </c:pt>
                <c:pt idx="552">
                  <c:v>42132</c:v>
                </c:pt>
                <c:pt idx="553">
                  <c:v>42124</c:v>
                </c:pt>
                <c:pt idx="554">
                  <c:v>42118</c:v>
                </c:pt>
                <c:pt idx="555">
                  <c:v>42111</c:v>
                </c:pt>
                <c:pt idx="556">
                  <c:v>42104</c:v>
                </c:pt>
                <c:pt idx="557">
                  <c:v>42097</c:v>
                </c:pt>
                <c:pt idx="558">
                  <c:v>42090</c:v>
                </c:pt>
                <c:pt idx="559">
                  <c:v>42083</c:v>
                </c:pt>
                <c:pt idx="560">
                  <c:v>42076</c:v>
                </c:pt>
                <c:pt idx="561">
                  <c:v>42069</c:v>
                </c:pt>
                <c:pt idx="562">
                  <c:v>42062</c:v>
                </c:pt>
                <c:pt idx="563">
                  <c:v>42055</c:v>
                </c:pt>
                <c:pt idx="564">
                  <c:v>42048</c:v>
                </c:pt>
                <c:pt idx="565">
                  <c:v>42041</c:v>
                </c:pt>
                <c:pt idx="566">
                  <c:v>42034</c:v>
                </c:pt>
                <c:pt idx="567">
                  <c:v>42027</c:v>
                </c:pt>
                <c:pt idx="568">
                  <c:v>42020</c:v>
                </c:pt>
                <c:pt idx="569">
                  <c:v>42013</c:v>
                </c:pt>
                <c:pt idx="570">
                  <c:v>42006</c:v>
                </c:pt>
                <c:pt idx="571">
                  <c:v>41999</c:v>
                </c:pt>
              </c:numCache>
            </c:numRef>
          </c:cat>
          <c:val>
            <c:numRef>
              <c:f>'Tüketici Kredi Alt Kalemleri'!$D$8:$D$580</c:f>
              <c:numCache>
                <c:formatCode>0.00%</c:formatCode>
                <c:ptCount val="573"/>
                <c:pt idx="0">
                  <c:v>0.32289396699890049</c:v>
                </c:pt>
                <c:pt idx="1">
                  <c:v>0.32588246120851772</c:v>
                </c:pt>
                <c:pt idx="2">
                  <c:v>0.32781566389372541</c:v>
                </c:pt>
                <c:pt idx="3">
                  <c:v>0.33002738133231424</c:v>
                </c:pt>
                <c:pt idx="4">
                  <c:v>0.33416854999836232</c:v>
                </c:pt>
                <c:pt idx="5">
                  <c:v>0.33367540600522999</c:v>
                </c:pt>
                <c:pt idx="6">
                  <c:v>0.33389763615969426</c:v>
                </c:pt>
                <c:pt idx="7">
                  <c:v>0.33452977381842797</c:v>
                </c:pt>
                <c:pt idx="8">
                  <c:v>0.33619183135704878</c:v>
                </c:pt>
                <c:pt idx="9">
                  <c:v>0.3374728246460576</c:v>
                </c:pt>
                <c:pt idx="10">
                  <c:v>0.33959856082194767</c:v>
                </c:pt>
                <c:pt idx="11">
                  <c:v>0.33771691303702972</c:v>
                </c:pt>
                <c:pt idx="12">
                  <c:v>0.33620816365349865</c:v>
                </c:pt>
                <c:pt idx="13">
                  <c:v>0.33349664736526052</c:v>
                </c:pt>
                <c:pt idx="14">
                  <c:v>0.33501576324177718</c:v>
                </c:pt>
                <c:pt idx="15">
                  <c:v>0.33287141327834074</c:v>
                </c:pt>
                <c:pt idx="16">
                  <c:v>0.32770645667078052</c:v>
                </c:pt>
                <c:pt idx="17">
                  <c:v>0.32506601074685815</c:v>
                </c:pt>
                <c:pt idx="18">
                  <c:v>0.32189078126000559</c:v>
                </c:pt>
                <c:pt idx="19">
                  <c:v>0.31888970866816885</c:v>
                </c:pt>
                <c:pt idx="20">
                  <c:v>0.31598469198285967</c:v>
                </c:pt>
                <c:pt idx="21">
                  <c:v>0.31356361324574222</c:v>
                </c:pt>
                <c:pt idx="22">
                  <c:v>0.31180968942991549</c:v>
                </c:pt>
                <c:pt idx="23">
                  <c:v>0.30932213809399262</c:v>
                </c:pt>
                <c:pt idx="24">
                  <c:v>0.30445899483031302</c:v>
                </c:pt>
                <c:pt idx="25">
                  <c:v>0.29900609069058443</c:v>
                </c:pt>
                <c:pt idx="26">
                  <c:v>0.29199372756858522</c:v>
                </c:pt>
                <c:pt idx="27">
                  <c:v>0.29112486361766443</c:v>
                </c:pt>
                <c:pt idx="28">
                  <c:v>0.28790565032937132</c:v>
                </c:pt>
                <c:pt idx="29">
                  <c:v>0.28234059153767521</c:v>
                </c:pt>
                <c:pt idx="30">
                  <c:v>0.27834779485222305</c:v>
                </c:pt>
                <c:pt idx="31">
                  <c:v>0.27232517984965382</c:v>
                </c:pt>
                <c:pt idx="32">
                  <c:v>0.26527541453299947</c:v>
                </c:pt>
                <c:pt idx="33">
                  <c:v>0.25881656365216055</c:v>
                </c:pt>
                <c:pt idx="34">
                  <c:v>0.24920575780565821</c:v>
                </c:pt>
                <c:pt idx="35">
                  <c:v>0.2388635873666056</c:v>
                </c:pt>
                <c:pt idx="36">
                  <c:v>0.23336468085010875</c:v>
                </c:pt>
                <c:pt idx="37">
                  <c:v>0.23327798327798327</c:v>
                </c:pt>
                <c:pt idx="38">
                  <c:v>0.22880434659777923</c:v>
                </c:pt>
                <c:pt idx="39">
                  <c:v>0.22688481337168581</c:v>
                </c:pt>
                <c:pt idx="40">
                  <c:v>0.22228557021140311</c:v>
                </c:pt>
                <c:pt idx="41">
                  <c:v>0.21948173017967812</c:v>
                </c:pt>
                <c:pt idx="42">
                  <c:v>0.21446621062780741</c:v>
                </c:pt>
                <c:pt idx="43">
                  <c:v>0.21242471206873265</c:v>
                </c:pt>
                <c:pt idx="44">
                  <c:v>0.20309280472382241</c:v>
                </c:pt>
                <c:pt idx="45">
                  <c:v>0.19864721600809657</c:v>
                </c:pt>
                <c:pt idx="46">
                  <c:v>0.19193510710899606</c:v>
                </c:pt>
                <c:pt idx="47">
                  <c:v>0.18598961888574819</c:v>
                </c:pt>
                <c:pt idx="48">
                  <c:v>0.17926248537584089</c:v>
                </c:pt>
                <c:pt idx="49">
                  <c:v>0.17282312257027085</c:v>
                </c:pt>
                <c:pt idx="50">
                  <c:v>0.16645256973361475</c:v>
                </c:pt>
                <c:pt idx="51">
                  <c:v>0.15615031101821386</c:v>
                </c:pt>
                <c:pt idx="52">
                  <c:v>0.14835368952683531</c:v>
                </c:pt>
                <c:pt idx="53">
                  <c:v>0.13638626747995389</c:v>
                </c:pt>
                <c:pt idx="54">
                  <c:v>0.12702619834429191</c:v>
                </c:pt>
                <c:pt idx="55">
                  <c:v>0.11634530068917628</c:v>
                </c:pt>
                <c:pt idx="56">
                  <c:v>0.10767053957715436</c:v>
                </c:pt>
                <c:pt idx="57">
                  <c:v>9.6842219464730095E-2</c:v>
                </c:pt>
                <c:pt idx="58">
                  <c:v>8.6932962457892698E-2</c:v>
                </c:pt>
                <c:pt idx="59">
                  <c:v>7.9866077673144686E-2</c:v>
                </c:pt>
                <c:pt idx="60">
                  <c:v>6.9710752467522508E-2</c:v>
                </c:pt>
                <c:pt idx="61">
                  <c:v>5.9425340820485853E-2</c:v>
                </c:pt>
                <c:pt idx="62">
                  <c:v>5.030503207495908E-2</c:v>
                </c:pt>
                <c:pt idx="63">
                  <c:v>4.315722441218546E-2</c:v>
                </c:pt>
                <c:pt idx="64">
                  <c:v>3.7242307045569197E-2</c:v>
                </c:pt>
                <c:pt idx="65">
                  <c:v>3.2944664518426127E-2</c:v>
                </c:pt>
                <c:pt idx="66">
                  <c:v>2.5128570758059E-2</c:v>
                </c:pt>
                <c:pt idx="67">
                  <c:v>2.0534050643657924E-2</c:v>
                </c:pt>
                <c:pt idx="68">
                  <c:v>1.86699714559267E-2</c:v>
                </c:pt>
                <c:pt idx="69">
                  <c:v>1.910109835807821E-2</c:v>
                </c:pt>
                <c:pt idx="70">
                  <c:v>1.7966723461263538E-2</c:v>
                </c:pt>
                <c:pt idx="71">
                  <c:v>1.7700471937423759E-2</c:v>
                </c:pt>
                <c:pt idx="72">
                  <c:v>1.8024299526641419E-2</c:v>
                </c:pt>
                <c:pt idx="73">
                  <c:v>1.9049134491890479E-2</c:v>
                </c:pt>
                <c:pt idx="74">
                  <c:v>2.0190714456254529E-2</c:v>
                </c:pt>
                <c:pt idx="75">
                  <c:v>1.9246595140413925E-2</c:v>
                </c:pt>
                <c:pt idx="76">
                  <c:v>1.9382680461842969E-2</c:v>
                </c:pt>
                <c:pt idx="77">
                  <c:v>1.725629852868248E-2</c:v>
                </c:pt>
                <c:pt idx="78">
                  <c:v>2.6044879653587566E-2</c:v>
                </c:pt>
                <c:pt idx="79">
                  <c:v>2.577296074382808E-2</c:v>
                </c:pt>
                <c:pt idx="80">
                  <c:v>2.9578211401817475E-2</c:v>
                </c:pt>
                <c:pt idx="81">
                  <c:v>3.3726933427720283E-2</c:v>
                </c:pt>
                <c:pt idx="82">
                  <c:v>4.3128987447699496E-2</c:v>
                </c:pt>
                <c:pt idx="83">
                  <c:v>5.2136449651574213E-2</c:v>
                </c:pt>
                <c:pt idx="84">
                  <c:v>7.162447880984818E-2</c:v>
                </c:pt>
                <c:pt idx="85">
                  <c:v>8.1966551176274591E-2</c:v>
                </c:pt>
                <c:pt idx="86">
                  <c:v>9.5687137128267929E-2</c:v>
                </c:pt>
                <c:pt idx="87">
                  <c:v>0.10604627502722301</c:v>
                </c:pt>
                <c:pt idx="88">
                  <c:v>0.1223774956287552</c:v>
                </c:pt>
                <c:pt idx="89">
                  <c:v>0.13441540165113597</c:v>
                </c:pt>
                <c:pt idx="90">
                  <c:v>0.14702135848696798</c:v>
                </c:pt>
                <c:pt idx="91">
                  <c:v>0.16304479095017863</c:v>
                </c:pt>
                <c:pt idx="92">
                  <c:v>0.17636606403988397</c:v>
                </c:pt>
                <c:pt idx="93">
                  <c:v>0.1864186408851618</c:v>
                </c:pt>
                <c:pt idx="94">
                  <c:v>0.19069366484928568</c:v>
                </c:pt>
                <c:pt idx="95">
                  <c:v>0.19309658441370764</c:v>
                </c:pt>
                <c:pt idx="96">
                  <c:v>0.19785295774402503</c:v>
                </c:pt>
                <c:pt idx="97">
                  <c:v>0.20035836302330379</c:v>
                </c:pt>
                <c:pt idx="98">
                  <c:v>0.2058921242726876</c:v>
                </c:pt>
                <c:pt idx="99">
                  <c:v>0.20930018941904296</c:v>
                </c:pt>
                <c:pt idx="100">
                  <c:v>0.21098819483530268</c:v>
                </c:pt>
                <c:pt idx="101">
                  <c:v>0.21368732228096457</c:v>
                </c:pt>
                <c:pt idx="102">
                  <c:v>0.21716930368862211</c:v>
                </c:pt>
                <c:pt idx="103">
                  <c:v>0.22205540093424198</c:v>
                </c:pt>
                <c:pt idx="104">
                  <c:v>0.2274593667697343</c:v>
                </c:pt>
                <c:pt idx="105">
                  <c:v>0.23115244686864056</c:v>
                </c:pt>
                <c:pt idx="106">
                  <c:v>0.2348988221293016</c:v>
                </c:pt>
                <c:pt idx="107">
                  <c:v>0.23876708392467022</c:v>
                </c:pt>
                <c:pt idx="108">
                  <c:v>0.24199746622513599</c:v>
                </c:pt>
                <c:pt idx="109">
                  <c:v>0.24459147698549005</c:v>
                </c:pt>
                <c:pt idx="110">
                  <c:v>0.2465624376600575</c:v>
                </c:pt>
                <c:pt idx="111">
                  <c:v>0.248898828916087</c:v>
                </c:pt>
                <c:pt idx="112">
                  <c:v>0.25061126004454648</c:v>
                </c:pt>
                <c:pt idx="113">
                  <c:v>0.25295816110387143</c:v>
                </c:pt>
                <c:pt idx="114">
                  <c:v>0.25620014764257587</c:v>
                </c:pt>
                <c:pt idx="115">
                  <c:v>0.25832120459170677</c:v>
                </c:pt>
                <c:pt idx="116">
                  <c:v>0.25998944719112399</c:v>
                </c:pt>
                <c:pt idx="117">
                  <c:v>0.26208448287551783</c:v>
                </c:pt>
                <c:pt idx="118">
                  <c:v>0.26289358464883389</c:v>
                </c:pt>
                <c:pt idx="119">
                  <c:v>0.26483203034706165</c:v>
                </c:pt>
                <c:pt idx="120">
                  <c:v>0.26527357732789891</c:v>
                </c:pt>
                <c:pt idx="121">
                  <c:v>0.26308728480406784</c:v>
                </c:pt>
                <c:pt idx="122">
                  <c:v>0.26243072639894749</c:v>
                </c:pt>
                <c:pt idx="123">
                  <c:v>0.26288499873182142</c:v>
                </c:pt>
                <c:pt idx="124">
                  <c:v>0.26172896201765578</c:v>
                </c:pt>
                <c:pt idx="125">
                  <c:v>0.26226382784536539</c:v>
                </c:pt>
                <c:pt idx="126">
                  <c:v>0.26211300604555504</c:v>
                </c:pt>
                <c:pt idx="127">
                  <c:v>0.25937575601910645</c:v>
                </c:pt>
                <c:pt idx="128">
                  <c:v>0.26202573072191643</c:v>
                </c:pt>
                <c:pt idx="129">
                  <c:v>0.27149972545968737</c:v>
                </c:pt>
                <c:pt idx="130">
                  <c:v>0.27811115146262194</c:v>
                </c:pt>
                <c:pt idx="131">
                  <c:v>0.28696920178290314</c:v>
                </c:pt>
                <c:pt idx="132">
                  <c:v>0.29647031914604804</c:v>
                </c:pt>
                <c:pt idx="133">
                  <c:v>0.30715497697802602</c:v>
                </c:pt>
                <c:pt idx="134">
                  <c:v>0.3103515615950001</c:v>
                </c:pt>
                <c:pt idx="135">
                  <c:v>0.30566641676242429</c:v>
                </c:pt>
                <c:pt idx="136">
                  <c:v>0.29128248322681916</c:v>
                </c:pt>
                <c:pt idx="137">
                  <c:v>0.27867002067397989</c:v>
                </c:pt>
                <c:pt idx="138">
                  <c:v>0.27582907813035745</c:v>
                </c:pt>
                <c:pt idx="139">
                  <c:v>0.27693696707678828</c:v>
                </c:pt>
                <c:pt idx="140">
                  <c:v>0.26604065154195095</c:v>
                </c:pt>
                <c:pt idx="141">
                  <c:v>0.25801211162350046</c:v>
                </c:pt>
                <c:pt idx="142">
                  <c:v>0.24651871136093406</c:v>
                </c:pt>
                <c:pt idx="143">
                  <c:v>0.23303516890871565</c:v>
                </c:pt>
                <c:pt idx="144">
                  <c:v>0.22072793953091904</c:v>
                </c:pt>
                <c:pt idx="145">
                  <c:v>0.21139353382912329</c:v>
                </c:pt>
                <c:pt idx="146">
                  <c:v>0.20920833418999873</c:v>
                </c:pt>
                <c:pt idx="147">
                  <c:v>0.20969296219715999</c:v>
                </c:pt>
                <c:pt idx="148">
                  <c:v>0.20803674497271174</c:v>
                </c:pt>
                <c:pt idx="149">
                  <c:v>0.20744002676708875</c:v>
                </c:pt>
                <c:pt idx="150">
                  <c:v>0.20439678498194758</c:v>
                </c:pt>
                <c:pt idx="151">
                  <c:v>0.20345128164201545</c:v>
                </c:pt>
                <c:pt idx="152">
                  <c:v>0.20375207339038343</c:v>
                </c:pt>
                <c:pt idx="153">
                  <c:v>0.20392450067474707</c:v>
                </c:pt>
                <c:pt idx="154">
                  <c:v>0.20451460232468946</c:v>
                </c:pt>
                <c:pt idx="155">
                  <c:v>0.20496662602815316</c:v>
                </c:pt>
                <c:pt idx="156">
                  <c:v>0.20879335741286162</c:v>
                </c:pt>
                <c:pt idx="157">
                  <c:v>0.21320368708486648</c:v>
                </c:pt>
                <c:pt idx="158">
                  <c:v>0.2176399640032238</c:v>
                </c:pt>
                <c:pt idx="159">
                  <c:v>0.2232198817037484</c:v>
                </c:pt>
                <c:pt idx="160">
                  <c:v>0.22878640563689645</c:v>
                </c:pt>
                <c:pt idx="161">
                  <c:v>0.23331804246120896</c:v>
                </c:pt>
                <c:pt idx="162">
                  <c:v>0.23985711438275037</c:v>
                </c:pt>
                <c:pt idx="163">
                  <c:v>0.2433927312379843</c:v>
                </c:pt>
                <c:pt idx="164">
                  <c:v>0.24439663316508153</c:v>
                </c:pt>
                <c:pt idx="165">
                  <c:v>0.24911442007399612</c:v>
                </c:pt>
                <c:pt idx="166">
                  <c:v>0.24917900732213824</c:v>
                </c:pt>
                <c:pt idx="167">
                  <c:v>0.25219551217617786</c:v>
                </c:pt>
                <c:pt idx="168">
                  <c:v>0.25439784742728022</c:v>
                </c:pt>
                <c:pt idx="169">
                  <c:v>0.25673604556846547</c:v>
                </c:pt>
                <c:pt idx="170">
                  <c:v>0.25923964185614795</c:v>
                </c:pt>
                <c:pt idx="171">
                  <c:v>0.26158136005032656</c:v>
                </c:pt>
                <c:pt idx="172">
                  <c:v>0.26145930576027121</c:v>
                </c:pt>
                <c:pt idx="173">
                  <c:v>0.26260719902306329</c:v>
                </c:pt>
                <c:pt idx="174">
                  <c:v>0.26209450098573944</c:v>
                </c:pt>
                <c:pt idx="175">
                  <c:v>0.26139046771419233</c:v>
                </c:pt>
                <c:pt idx="176">
                  <c:v>0.25981089837897431</c:v>
                </c:pt>
                <c:pt idx="177">
                  <c:v>0.25456349263488304</c:v>
                </c:pt>
                <c:pt idx="178">
                  <c:v>0.25266979124330768</c:v>
                </c:pt>
                <c:pt idx="179">
                  <c:v>0.25185776112856101</c:v>
                </c:pt>
                <c:pt idx="180">
                  <c:v>0.25114604260459922</c:v>
                </c:pt>
                <c:pt idx="181">
                  <c:v>0.24574982508855309</c:v>
                </c:pt>
                <c:pt idx="182">
                  <c:v>0.23664788381960983</c:v>
                </c:pt>
                <c:pt idx="183">
                  <c:v>0.22577227405578504</c:v>
                </c:pt>
                <c:pt idx="184">
                  <c:v>0.21363936023063301</c:v>
                </c:pt>
                <c:pt idx="185">
                  <c:v>0.19972144522822297</c:v>
                </c:pt>
                <c:pt idx="186">
                  <c:v>0.18729293547409048</c:v>
                </c:pt>
                <c:pt idx="187">
                  <c:v>0.17752526244001088</c:v>
                </c:pt>
                <c:pt idx="188">
                  <c:v>0.16428421969694079</c:v>
                </c:pt>
                <c:pt idx="189">
                  <c:v>0.16159359779956906</c:v>
                </c:pt>
                <c:pt idx="190">
                  <c:v>0.14987260711330253</c:v>
                </c:pt>
                <c:pt idx="191">
                  <c:v>0.14014043725486225</c:v>
                </c:pt>
                <c:pt idx="192">
                  <c:v>0.13191553435921527</c:v>
                </c:pt>
                <c:pt idx="193">
                  <c:v>0.12460424592506242</c:v>
                </c:pt>
                <c:pt idx="194">
                  <c:v>0.11818170846796308</c:v>
                </c:pt>
                <c:pt idx="195">
                  <c:v>0.1127697856559665</c:v>
                </c:pt>
                <c:pt idx="196">
                  <c:v>0.10820650673969527</c:v>
                </c:pt>
                <c:pt idx="197">
                  <c:v>0.10474289676155613</c:v>
                </c:pt>
                <c:pt idx="198">
                  <c:v>0.10011050367564493</c:v>
                </c:pt>
                <c:pt idx="199">
                  <c:v>9.5177643713574456E-2</c:v>
                </c:pt>
                <c:pt idx="200">
                  <c:v>9.1565891385501419E-2</c:v>
                </c:pt>
                <c:pt idx="201">
                  <c:v>8.8830221369571472E-2</c:v>
                </c:pt>
                <c:pt idx="202">
                  <c:v>8.6067679758837459E-2</c:v>
                </c:pt>
                <c:pt idx="203">
                  <c:v>8.3693054538802075E-2</c:v>
                </c:pt>
                <c:pt idx="204">
                  <c:v>8.3111736910201336E-2</c:v>
                </c:pt>
                <c:pt idx="205">
                  <c:v>7.8460413957602962E-2</c:v>
                </c:pt>
                <c:pt idx="206">
                  <c:v>7.4251879771794316E-2</c:v>
                </c:pt>
                <c:pt idx="207">
                  <c:v>6.9152173040693432E-2</c:v>
                </c:pt>
                <c:pt idx="208">
                  <c:v>6.1469294050811092E-2</c:v>
                </c:pt>
                <c:pt idx="209">
                  <c:v>5.347756149182295E-2</c:v>
                </c:pt>
                <c:pt idx="210">
                  <c:v>4.7002366646743052E-2</c:v>
                </c:pt>
                <c:pt idx="211">
                  <c:v>3.9739567194510377E-2</c:v>
                </c:pt>
                <c:pt idx="212">
                  <c:v>3.4684202579291813E-2</c:v>
                </c:pt>
                <c:pt idx="213">
                  <c:v>3.1600664300627267E-2</c:v>
                </c:pt>
                <c:pt idx="214">
                  <c:v>2.764113964338253E-2</c:v>
                </c:pt>
                <c:pt idx="215">
                  <c:v>2.5449553829502435E-2</c:v>
                </c:pt>
                <c:pt idx="216">
                  <c:v>2.4568066270773986E-2</c:v>
                </c:pt>
                <c:pt idx="217">
                  <c:v>2.3651575473897866E-2</c:v>
                </c:pt>
                <c:pt idx="218">
                  <c:v>2.1223869253423358E-2</c:v>
                </c:pt>
                <c:pt idx="219">
                  <c:v>1.985159478994172E-2</c:v>
                </c:pt>
                <c:pt idx="220">
                  <c:v>1.847680112233115E-2</c:v>
                </c:pt>
                <c:pt idx="221">
                  <c:v>1.8338102291244752E-2</c:v>
                </c:pt>
                <c:pt idx="222">
                  <c:v>1.8727757370879287E-2</c:v>
                </c:pt>
                <c:pt idx="223">
                  <c:v>1.8736489025555952E-2</c:v>
                </c:pt>
                <c:pt idx="224">
                  <c:v>2.13311475055936E-2</c:v>
                </c:pt>
                <c:pt idx="225">
                  <c:v>2.3615052540818901E-2</c:v>
                </c:pt>
                <c:pt idx="226">
                  <c:v>3.2404193320716465E-2</c:v>
                </c:pt>
                <c:pt idx="227">
                  <c:v>4.7914200357681777E-2</c:v>
                </c:pt>
                <c:pt idx="228">
                  <c:v>6.1852825657746843E-2</c:v>
                </c:pt>
                <c:pt idx="229">
                  <c:v>7.8393336939416677E-2</c:v>
                </c:pt>
                <c:pt idx="230">
                  <c:v>0.10706276991477376</c:v>
                </c:pt>
                <c:pt idx="231">
                  <c:v>0.13052524349986463</c:v>
                </c:pt>
                <c:pt idx="232">
                  <c:v>0.16205764931412028</c:v>
                </c:pt>
                <c:pt idx="233">
                  <c:v>0.20023140416529223</c:v>
                </c:pt>
                <c:pt idx="234">
                  <c:v>0.24138750964871861</c:v>
                </c:pt>
                <c:pt idx="235">
                  <c:v>0.27908482331990059</c:v>
                </c:pt>
                <c:pt idx="236">
                  <c:v>0.3018970900519854</c:v>
                </c:pt>
                <c:pt idx="237">
                  <c:v>0.3026174365667697</c:v>
                </c:pt>
                <c:pt idx="238">
                  <c:v>0.30062435969487111</c:v>
                </c:pt>
                <c:pt idx="239">
                  <c:v>0.30507724354439342</c:v>
                </c:pt>
                <c:pt idx="240">
                  <c:v>0.30916828319084461</c:v>
                </c:pt>
                <c:pt idx="241">
                  <c:v>0.31108978563390027</c:v>
                </c:pt>
                <c:pt idx="242">
                  <c:v>0.31066562834834788</c:v>
                </c:pt>
                <c:pt idx="243">
                  <c:v>0.31031007756713064</c:v>
                </c:pt>
                <c:pt idx="244">
                  <c:v>0.309995030637153</c:v>
                </c:pt>
                <c:pt idx="245">
                  <c:v>0.31008780001334096</c:v>
                </c:pt>
                <c:pt idx="246">
                  <c:v>0.31185068830298729</c:v>
                </c:pt>
                <c:pt idx="247">
                  <c:v>0.31516017234095078</c:v>
                </c:pt>
                <c:pt idx="248">
                  <c:v>0.31847352842716259</c:v>
                </c:pt>
                <c:pt idx="249">
                  <c:v>0.32602766520918025</c:v>
                </c:pt>
                <c:pt idx="250">
                  <c:v>0.33448148616240264</c:v>
                </c:pt>
                <c:pt idx="251">
                  <c:v>0.34340191538579951</c:v>
                </c:pt>
                <c:pt idx="252">
                  <c:v>0.35016581896542909</c:v>
                </c:pt>
                <c:pt idx="253">
                  <c:v>0.35775741697453184</c:v>
                </c:pt>
                <c:pt idx="254">
                  <c:v>0.36568281365664307</c:v>
                </c:pt>
                <c:pt idx="255">
                  <c:v>0.37391188592013486</c:v>
                </c:pt>
                <c:pt idx="256">
                  <c:v>0.38285589930016573</c:v>
                </c:pt>
                <c:pt idx="257">
                  <c:v>0.39005752257463855</c:v>
                </c:pt>
                <c:pt idx="258">
                  <c:v>0.39687817498403721</c:v>
                </c:pt>
                <c:pt idx="259">
                  <c:v>0.40125658667223768</c:v>
                </c:pt>
                <c:pt idx="260">
                  <c:v>0.41404894275143939</c:v>
                </c:pt>
                <c:pt idx="261">
                  <c:v>0.42086005870988585</c:v>
                </c:pt>
                <c:pt idx="262">
                  <c:v>0.42916824103280743</c:v>
                </c:pt>
                <c:pt idx="263">
                  <c:v>0.43523532321211789</c:v>
                </c:pt>
                <c:pt idx="264">
                  <c:v>0.43988593042783114</c:v>
                </c:pt>
                <c:pt idx="265">
                  <c:v>0.44586326491980638</c:v>
                </c:pt>
                <c:pt idx="266">
                  <c:v>0.44829551332681583</c:v>
                </c:pt>
                <c:pt idx="267">
                  <c:v>0.45322649846856428</c:v>
                </c:pt>
                <c:pt idx="268">
                  <c:v>0.45678893036315171</c:v>
                </c:pt>
                <c:pt idx="269">
                  <c:v>0.46340002312758133</c:v>
                </c:pt>
                <c:pt idx="270">
                  <c:v>0.47074012417438937</c:v>
                </c:pt>
                <c:pt idx="271">
                  <c:v>0.47767343696115555</c:v>
                </c:pt>
                <c:pt idx="272">
                  <c:v>0.48521975997453659</c:v>
                </c:pt>
                <c:pt idx="273">
                  <c:v>0.49420092492931594</c:v>
                </c:pt>
                <c:pt idx="274">
                  <c:v>0.49938596248344785</c:v>
                </c:pt>
                <c:pt idx="275">
                  <c:v>0.50689697520155863</c:v>
                </c:pt>
                <c:pt idx="276">
                  <c:v>0.51476724166883192</c:v>
                </c:pt>
                <c:pt idx="277">
                  <c:v>0.51875294171107411</c:v>
                </c:pt>
                <c:pt idx="278">
                  <c:v>0.5162813306014965</c:v>
                </c:pt>
                <c:pt idx="279">
                  <c:v>0.48690936759387676</c:v>
                </c:pt>
                <c:pt idx="280">
                  <c:v>0.46682696053127903</c:v>
                </c:pt>
                <c:pt idx="281">
                  <c:v>0.44166059822690362</c:v>
                </c:pt>
                <c:pt idx="282">
                  <c:v>0.40277569211783604</c:v>
                </c:pt>
                <c:pt idx="283">
                  <c:v>0.36907860492222749</c:v>
                </c:pt>
                <c:pt idx="284">
                  <c:v>0.32704932696981437</c:v>
                </c:pt>
                <c:pt idx="285">
                  <c:v>0.27910726229060351</c:v>
                </c:pt>
                <c:pt idx="286">
                  <c:v>0.23197839228887851</c:v>
                </c:pt>
                <c:pt idx="287">
                  <c:v>0.18937515627821647</c:v>
                </c:pt>
                <c:pt idx="288">
                  <c:v>0.16321827849207485</c:v>
                </c:pt>
                <c:pt idx="289">
                  <c:v>0.15665016160069559</c:v>
                </c:pt>
                <c:pt idx="290">
                  <c:v>0.1540857068278802</c:v>
                </c:pt>
                <c:pt idx="291">
                  <c:v>0.15151543766252773</c:v>
                </c:pt>
                <c:pt idx="292">
                  <c:v>0.14711655067044407</c:v>
                </c:pt>
                <c:pt idx="293">
                  <c:v>0.14606079089042684</c:v>
                </c:pt>
                <c:pt idx="294">
                  <c:v>0.14444456144799922</c:v>
                </c:pt>
                <c:pt idx="295">
                  <c:v>0.14345848198786082</c:v>
                </c:pt>
                <c:pt idx="296">
                  <c:v>0.14441545132054254</c:v>
                </c:pt>
                <c:pt idx="297">
                  <c:v>0.14480933862592618</c:v>
                </c:pt>
                <c:pt idx="298">
                  <c:v>0.14504724917857256</c:v>
                </c:pt>
                <c:pt idx="299">
                  <c:v>0.14634598039765848</c:v>
                </c:pt>
                <c:pt idx="300">
                  <c:v>0.14540784992828476</c:v>
                </c:pt>
                <c:pt idx="301">
                  <c:v>0.13699415247435387</c:v>
                </c:pt>
                <c:pt idx="302">
                  <c:v>0.12791776905496474</c:v>
                </c:pt>
                <c:pt idx="303">
                  <c:v>0.11802291294527548</c:v>
                </c:pt>
                <c:pt idx="304">
                  <c:v>0.1107934873046126</c:v>
                </c:pt>
                <c:pt idx="305">
                  <c:v>0.1002999733539362</c:v>
                </c:pt>
                <c:pt idx="306">
                  <c:v>9.141900540353802E-2</c:v>
                </c:pt>
                <c:pt idx="307">
                  <c:v>8.2707560078934692E-2</c:v>
                </c:pt>
                <c:pt idx="308">
                  <c:v>7.4039313684760744E-2</c:v>
                </c:pt>
                <c:pt idx="309">
                  <c:v>6.5724176024982858E-2</c:v>
                </c:pt>
                <c:pt idx="310">
                  <c:v>5.9395821862203484E-2</c:v>
                </c:pt>
                <c:pt idx="311">
                  <c:v>5.3970161151134025E-2</c:v>
                </c:pt>
                <c:pt idx="312">
                  <c:v>4.299885783258181E-2</c:v>
                </c:pt>
                <c:pt idx="313">
                  <c:v>3.5484693386139424E-2</c:v>
                </c:pt>
                <c:pt idx="314">
                  <c:v>2.7493467350614923E-2</c:v>
                </c:pt>
                <c:pt idx="315">
                  <c:v>2.0019788811177653E-2</c:v>
                </c:pt>
                <c:pt idx="316">
                  <c:v>1.2736010054975568E-2</c:v>
                </c:pt>
                <c:pt idx="317">
                  <c:v>5.3778741123370151E-3</c:v>
                </c:pt>
                <c:pt idx="318">
                  <c:v>-2.8999448596198837E-3</c:v>
                </c:pt>
                <c:pt idx="319">
                  <c:v>-1.027174078170345E-2</c:v>
                </c:pt>
                <c:pt idx="320">
                  <c:v>-1.5767479465982861E-2</c:v>
                </c:pt>
                <c:pt idx="321">
                  <c:v>-2.5046505260101014E-2</c:v>
                </c:pt>
                <c:pt idx="322">
                  <c:v>-3.4422956820548765E-2</c:v>
                </c:pt>
                <c:pt idx="323">
                  <c:v>-4.2810704044406692E-2</c:v>
                </c:pt>
                <c:pt idx="324">
                  <c:v>-5.1910732956594922E-2</c:v>
                </c:pt>
                <c:pt idx="325">
                  <c:v>-6.1794836457883737E-2</c:v>
                </c:pt>
                <c:pt idx="326">
                  <c:v>-7.035637734413748E-2</c:v>
                </c:pt>
                <c:pt idx="327">
                  <c:v>-7.9291447222494621E-2</c:v>
                </c:pt>
                <c:pt idx="328">
                  <c:v>-8.9918235036228367E-2</c:v>
                </c:pt>
                <c:pt idx="329">
                  <c:v>-0.10073205968512668</c:v>
                </c:pt>
                <c:pt idx="330">
                  <c:v>-0.1081764481736852</c:v>
                </c:pt>
                <c:pt idx="331">
                  <c:v>-0.10938874025480869</c:v>
                </c:pt>
                <c:pt idx="332">
                  <c:v>-0.11175140431776254</c:v>
                </c:pt>
                <c:pt idx="333">
                  <c:v>-0.11112519464838629</c:v>
                </c:pt>
                <c:pt idx="334">
                  <c:v>-0.10975368452054418</c:v>
                </c:pt>
                <c:pt idx="335">
                  <c:v>-0.10892261856604889</c:v>
                </c:pt>
                <c:pt idx="336">
                  <c:v>-0.10601449895490048</c:v>
                </c:pt>
                <c:pt idx="337">
                  <c:v>-9.8761933850615852E-2</c:v>
                </c:pt>
                <c:pt idx="338">
                  <c:v>-9.1380749057721131E-2</c:v>
                </c:pt>
                <c:pt idx="339">
                  <c:v>-8.3996302250301316E-2</c:v>
                </c:pt>
                <c:pt idx="340">
                  <c:v>-7.7833551082588132E-2</c:v>
                </c:pt>
                <c:pt idx="341">
                  <c:v>-7.017519204401311E-2</c:v>
                </c:pt>
                <c:pt idx="342">
                  <c:v>-6.2995768644928785E-2</c:v>
                </c:pt>
                <c:pt idx="343">
                  <c:v>-5.7214602785564971E-2</c:v>
                </c:pt>
                <c:pt idx="344">
                  <c:v>-5.3859121801182935E-2</c:v>
                </c:pt>
                <c:pt idx="345">
                  <c:v>-5.2464508707648211E-2</c:v>
                </c:pt>
                <c:pt idx="346">
                  <c:v>-5.0394815935889965E-2</c:v>
                </c:pt>
                <c:pt idx="347">
                  <c:v>-4.7778531655710339E-2</c:v>
                </c:pt>
                <c:pt idx="348">
                  <c:v>-4.8058786607871502E-2</c:v>
                </c:pt>
                <c:pt idx="349">
                  <c:v>-4.7124248581282162E-2</c:v>
                </c:pt>
                <c:pt idx="350">
                  <c:v>-4.8038693063820789E-2</c:v>
                </c:pt>
                <c:pt idx="351">
                  <c:v>-5.0072687395710878E-2</c:v>
                </c:pt>
                <c:pt idx="352">
                  <c:v>-5.0165653268096896E-2</c:v>
                </c:pt>
                <c:pt idx="353">
                  <c:v>-5.029927832236241E-2</c:v>
                </c:pt>
                <c:pt idx="354">
                  <c:v>-4.6824790134753734E-2</c:v>
                </c:pt>
                <c:pt idx="355">
                  <c:v>-4.4481788498614026E-2</c:v>
                </c:pt>
                <c:pt idx="356">
                  <c:v>-4.0536421537450039E-2</c:v>
                </c:pt>
                <c:pt idx="357">
                  <c:v>-3.7448664620214317E-2</c:v>
                </c:pt>
                <c:pt idx="358">
                  <c:v>-3.3814934298102887E-2</c:v>
                </c:pt>
                <c:pt idx="359">
                  <c:v>-3.043243928762996E-2</c:v>
                </c:pt>
                <c:pt idx="360">
                  <c:v>-2.633013993246033E-2</c:v>
                </c:pt>
                <c:pt idx="361">
                  <c:v>-2.2016572529966989E-2</c:v>
                </c:pt>
                <c:pt idx="362">
                  <c:v>-1.7892886893803441E-2</c:v>
                </c:pt>
                <c:pt idx="363">
                  <c:v>-1.5795913631425226E-2</c:v>
                </c:pt>
                <c:pt idx="364">
                  <c:v>-1.1258173944212765E-2</c:v>
                </c:pt>
                <c:pt idx="365">
                  <c:v>-5.1405903685940741E-3</c:v>
                </c:pt>
                <c:pt idx="366">
                  <c:v>-1.7799090259401943E-3</c:v>
                </c:pt>
                <c:pt idx="367">
                  <c:v>4.1604413865713097E-3</c:v>
                </c:pt>
                <c:pt idx="368">
                  <c:v>8.8653029575942628E-3</c:v>
                </c:pt>
                <c:pt idx="369">
                  <c:v>1.4576323506062191E-2</c:v>
                </c:pt>
                <c:pt idx="370">
                  <c:v>2.0224963197177349E-2</c:v>
                </c:pt>
                <c:pt idx="371">
                  <c:v>2.5121442677456422E-2</c:v>
                </c:pt>
                <c:pt idx="372">
                  <c:v>3.0715280862325021E-2</c:v>
                </c:pt>
                <c:pt idx="373">
                  <c:v>3.7620609727058191E-2</c:v>
                </c:pt>
                <c:pt idx="374">
                  <c:v>4.2572293231804899E-2</c:v>
                </c:pt>
                <c:pt idx="375">
                  <c:v>4.8360236581960217E-2</c:v>
                </c:pt>
                <c:pt idx="376">
                  <c:v>5.3232193560791022E-2</c:v>
                </c:pt>
                <c:pt idx="377">
                  <c:v>6.1372229330734072E-2</c:v>
                </c:pt>
                <c:pt idx="378">
                  <c:v>6.8777655632544982E-2</c:v>
                </c:pt>
                <c:pt idx="379">
                  <c:v>7.3131005210256311E-2</c:v>
                </c:pt>
                <c:pt idx="380">
                  <c:v>7.698454348219308E-2</c:v>
                </c:pt>
                <c:pt idx="381">
                  <c:v>7.9586724940313464E-2</c:v>
                </c:pt>
                <c:pt idx="382">
                  <c:v>8.5577192225128509E-2</c:v>
                </c:pt>
                <c:pt idx="383">
                  <c:v>9.0355803589553155E-2</c:v>
                </c:pt>
                <c:pt idx="384">
                  <c:v>9.5503978466645142E-2</c:v>
                </c:pt>
                <c:pt idx="385">
                  <c:v>0.10108136969551049</c:v>
                </c:pt>
                <c:pt idx="386">
                  <c:v>0.10625440640648261</c:v>
                </c:pt>
                <c:pt idx="387">
                  <c:v>0.11126583540575988</c:v>
                </c:pt>
                <c:pt idx="388">
                  <c:v>0.11330117754724445</c:v>
                </c:pt>
                <c:pt idx="389">
                  <c:v>0.10952460530795201</c:v>
                </c:pt>
                <c:pt idx="390">
                  <c:v>0.10177448561129473</c:v>
                </c:pt>
                <c:pt idx="391">
                  <c:v>0.10230506462218118</c:v>
                </c:pt>
                <c:pt idx="392">
                  <c:v>0.10048508114350477</c:v>
                </c:pt>
                <c:pt idx="393">
                  <c:v>9.7972653396119269E-2</c:v>
                </c:pt>
                <c:pt idx="394">
                  <c:v>9.5703623301675644E-2</c:v>
                </c:pt>
                <c:pt idx="395">
                  <c:v>9.4377778845293414E-2</c:v>
                </c:pt>
                <c:pt idx="396">
                  <c:v>9.5389298258099678E-2</c:v>
                </c:pt>
                <c:pt idx="397">
                  <c:v>9.9328404841047088E-2</c:v>
                </c:pt>
                <c:pt idx="398">
                  <c:v>0.1012381225166965</c:v>
                </c:pt>
                <c:pt idx="399">
                  <c:v>0.1052541123120258</c:v>
                </c:pt>
                <c:pt idx="400">
                  <c:v>0.10957470988135487</c:v>
                </c:pt>
                <c:pt idx="401">
                  <c:v>0.1150059587849224</c:v>
                </c:pt>
                <c:pt idx="402">
                  <c:v>0.12094602472333206</c:v>
                </c:pt>
                <c:pt idx="403">
                  <c:v>0.12536711333750197</c:v>
                </c:pt>
                <c:pt idx="404">
                  <c:v>0.13117933892126082</c:v>
                </c:pt>
                <c:pt idx="405">
                  <c:v>0.13733735350175455</c:v>
                </c:pt>
                <c:pt idx="406">
                  <c:v>0.14173095737511812</c:v>
                </c:pt>
                <c:pt idx="407">
                  <c:v>0.14693365907775011</c:v>
                </c:pt>
                <c:pt idx="408">
                  <c:v>0.15168498665608107</c:v>
                </c:pt>
                <c:pt idx="409">
                  <c:v>0.15522394402872952</c:v>
                </c:pt>
                <c:pt idx="410">
                  <c:v>0.15775996719626806</c:v>
                </c:pt>
                <c:pt idx="411">
                  <c:v>0.16000574188995823</c:v>
                </c:pt>
                <c:pt idx="412">
                  <c:v>0.16259324505498904</c:v>
                </c:pt>
                <c:pt idx="413">
                  <c:v>0.16413524207682922</c:v>
                </c:pt>
                <c:pt idx="414">
                  <c:v>0.16554663610982737</c:v>
                </c:pt>
                <c:pt idx="415">
                  <c:v>0.16825981428346057</c:v>
                </c:pt>
                <c:pt idx="416">
                  <c:v>0.17243702033730543</c:v>
                </c:pt>
                <c:pt idx="417">
                  <c:v>0.17654001027454888</c:v>
                </c:pt>
                <c:pt idx="418">
                  <c:v>0.17914719376717242</c:v>
                </c:pt>
                <c:pt idx="419">
                  <c:v>0.18170542171533166</c:v>
                </c:pt>
                <c:pt idx="420">
                  <c:v>0.185494140474737</c:v>
                </c:pt>
                <c:pt idx="421">
                  <c:v>0.18942657264682639</c:v>
                </c:pt>
                <c:pt idx="422">
                  <c:v>0.19229992252653563</c:v>
                </c:pt>
                <c:pt idx="423">
                  <c:v>0.19489376537175074</c:v>
                </c:pt>
                <c:pt idx="424">
                  <c:v>0.19735512777305447</c:v>
                </c:pt>
                <c:pt idx="425">
                  <c:v>0.19953768660335119</c:v>
                </c:pt>
                <c:pt idx="426">
                  <c:v>0.20366225314790409</c:v>
                </c:pt>
                <c:pt idx="427">
                  <c:v>0.20710268034300969</c:v>
                </c:pt>
                <c:pt idx="428">
                  <c:v>0.2110919181872794</c:v>
                </c:pt>
                <c:pt idx="429">
                  <c:v>0.21291988894955091</c:v>
                </c:pt>
                <c:pt idx="430">
                  <c:v>0.21088235818589091</c:v>
                </c:pt>
                <c:pt idx="431">
                  <c:v>0.20443956884460424</c:v>
                </c:pt>
                <c:pt idx="432">
                  <c:v>0.21214142306527942</c:v>
                </c:pt>
                <c:pt idx="433">
                  <c:v>0.21976952719409618</c:v>
                </c:pt>
                <c:pt idx="434">
                  <c:v>0.2206034012708554</c:v>
                </c:pt>
                <c:pt idx="435">
                  <c:v>0.21980188895956732</c:v>
                </c:pt>
                <c:pt idx="436">
                  <c:v>0.21711324871964968</c:v>
                </c:pt>
                <c:pt idx="437">
                  <c:v>0.21329326602933607</c:v>
                </c:pt>
                <c:pt idx="438">
                  <c:v>0.2023836809989428</c:v>
                </c:pt>
                <c:pt idx="439">
                  <c:v>0.20260320172611901</c:v>
                </c:pt>
                <c:pt idx="440">
                  <c:v>0.19756440008246168</c:v>
                </c:pt>
                <c:pt idx="441">
                  <c:v>0.19200567381207861</c:v>
                </c:pt>
                <c:pt idx="442">
                  <c:v>0.19628483386488932</c:v>
                </c:pt>
                <c:pt idx="443">
                  <c:v>0.19465400948624592</c:v>
                </c:pt>
                <c:pt idx="444">
                  <c:v>0.19344174339008469</c:v>
                </c:pt>
                <c:pt idx="445">
                  <c:v>0.19441196530903354</c:v>
                </c:pt>
                <c:pt idx="446">
                  <c:v>0.19176855468730397</c:v>
                </c:pt>
                <c:pt idx="447">
                  <c:v>0.19215527538431504</c:v>
                </c:pt>
                <c:pt idx="448">
                  <c:v>0.18993461993555469</c:v>
                </c:pt>
                <c:pt idx="449">
                  <c:v>0.18930413121694978</c:v>
                </c:pt>
                <c:pt idx="450">
                  <c:v>0.1892537572170051</c:v>
                </c:pt>
                <c:pt idx="451">
                  <c:v>0.18720119266361837</c:v>
                </c:pt>
                <c:pt idx="452">
                  <c:v>0.18563408917908542</c:v>
                </c:pt>
                <c:pt idx="453">
                  <c:v>0.17996977992058094</c:v>
                </c:pt>
                <c:pt idx="454">
                  <c:v>0.17510849412542842</c:v>
                </c:pt>
                <c:pt idx="455">
                  <c:v>0.1714317011272046</c:v>
                </c:pt>
                <c:pt idx="456">
                  <c:v>0.16749410578027277</c:v>
                </c:pt>
                <c:pt idx="457">
                  <c:v>0.16392874397303375</c:v>
                </c:pt>
                <c:pt idx="458">
                  <c:v>0.16046009209133738</c:v>
                </c:pt>
                <c:pt idx="459">
                  <c:v>0.15787180077266211</c:v>
                </c:pt>
                <c:pt idx="460">
                  <c:v>0.15467892546359316</c:v>
                </c:pt>
                <c:pt idx="461">
                  <c:v>0.15232431138751742</c:v>
                </c:pt>
                <c:pt idx="462">
                  <c:v>0.15071803314205975</c:v>
                </c:pt>
                <c:pt idx="463">
                  <c:v>0.14845439355219189</c:v>
                </c:pt>
                <c:pt idx="464">
                  <c:v>0.14670574279242676</c:v>
                </c:pt>
                <c:pt idx="465">
                  <c:v>0.14648113493891246</c:v>
                </c:pt>
                <c:pt idx="466">
                  <c:v>0.14418647348573946</c:v>
                </c:pt>
                <c:pt idx="467">
                  <c:v>0.14163911769656884</c:v>
                </c:pt>
                <c:pt idx="468">
                  <c:v>0.13867108230461422</c:v>
                </c:pt>
                <c:pt idx="469">
                  <c:v>0.13664920905045497</c:v>
                </c:pt>
                <c:pt idx="470">
                  <c:v>0.13416328049812237</c:v>
                </c:pt>
                <c:pt idx="471">
                  <c:v>0.13114503720262657</c:v>
                </c:pt>
                <c:pt idx="472">
                  <c:v>0.12751367482052353</c:v>
                </c:pt>
                <c:pt idx="473">
                  <c:v>0.12384355477633259</c:v>
                </c:pt>
                <c:pt idx="474">
                  <c:v>0.11961950839356024</c:v>
                </c:pt>
                <c:pt idx="475">
                  <c:v>0.11579725117072279</c:v>
                </c:pt>
                <c:pt idx="476">
                  <c:v>0.11033488039440932</c:v>
                </c:pt>
                <c:pt idx="477">
                  <c:v>0.10587596265352214</c:v>
                </c:pt>
                <c:pt idx="478">
                  <c:v>0.10316199466198092</c:v>
                </c:pt>
                <c:pt idx="479">
                  <c:v>9.6961011275653528E-2</c:v>
                </c:pt>
                <c:pt idx="480">
                  <c:v>9.2624840423994673E-2</c:v>
                </c:pt>
                <c:pt idx="481">
                  <c:v>8.5872080606907819E-2</c:v>
                </c:pt>
                <c:pt idx="482">
                  <c:v>8.3421250483343812E-2</c:v>
                </c:pt>
                <c:pt idx="483">
                  <c:v>8.77571930676668E-2</c:v>
                </c:pt>
                <c:pt idx="484">
                  <c:v>8.2954291216352824E-2</c:v>
                </c:pt>
                <c:pt idx="485">
                  <c:v>8.0477600463312898E-2</c:v>
                </c:pt>
                <c:pt idx="486">
                  <c:v>7.9037367331749667E-2</c:v>
                </c:pt>
                <c:pt idx="487">
                  <c:v>7.9832246196596249E-2</c:v>
                </c:pt>
                <c:pt idx="488">
                  <c:v>8.2280442989464089E-2</c:v>
                </c:pt>
                <c:pt idx="489">
                  <c:v>8.3350390409658581E-2</c:v>
                </c:pt>
                <c:pt idx="490">
                  <c:v>9.1685630990203743E-2</c:v>
                </c:pt>
                <c:pt idx="491">
                  <c:v>9.0063944593044606E-2</c:v>
                </c:pt>
                <c:pt idx="492">
                  <c:v>9.064612512951857E-2</c:v>
                </c:pt>
                <c:pt idx="493">
                  <c:v>9.5294601489601047E-2</c:v>
                </c:pt>
                <c:pt idx="494">
                  <c:v>9.2243361356019279E-2</c:v>
                </c:pt>
                <c:pt idx="495">
                  <c:v>9.2162153774401595E-2</c:v>
                </c:pt>
                <c:pt idx="496">
                  <c:v>9.2794109665785773E-2</c:v>
                </c:pt>
                <c:pt idx="497">
                  <c:v>9.4084179327971793E-2</c:v>
                </c:pt>
                <c:pt idx="498">
                  <c:v>9.7332238883802324E-2</c:v>
                </c:pt>
                <c:pt idx="499">
                  <c:v>9.9236293624813329E-2</c:v>
                </c:pt>
                <c:pt idx="500">
                  <c:v>0.10126893591870267</c:v>
                </c:pt>
                <c:pt idx="501">
                  <c:v>0.10249405341731975</c:v>
                </c:pt>
                <c:pt idx="502">
                  <c:v>0.10400507494517083</c:v>
                </c:pt>
                <c:pt idx="503">
                  <c:v>0.10753975284589964</c:v>
                </c:pt>
                <c:pt idx="504">
                  <c:v>0.11038378910556799</c:v>
                </c:pt>
                <c:pt idx="505">
                  <c:v>0.11317597506925804</c:v>
                </c:pt>
                <c:pt idx="506">
                  <c:v>0.11519542880667881</c:v>
                </c:pt>
                <c:pt idx="507">
                  <c:v>0.1160711645301719</c:v>
                </c:pt>
                <c:pt idx="508">
                  <c:v>0.11850614113010757</c:v>
                </c:pt>
                <c:pt idx="509">
                  <c:v>0.12290965475088721</c:v>
                </c:pt>
                <c:pt idx="510">
                  <c:v>0.12811892085107668</c:v>
                </c:pt>
                <c:pt idx="511">
                  <c:v>0.12971498579116614</c:v>
                </c:pt>
                <c:pt idx="512">
                  <c:v>0.13253837151690126</c:v>
                </c:pt>
                <c:pt idx="513">
                  <c:v>0.13403823168738607</c:v>
                </c:pt>
                <c:pt idx="514">
                  <c:v>0.1371870166360927</c:v>
                </c:pt>
                <c:pt idx="515">
                  <c:v>0.13961646117306956</c:v>
                </c:pt>
                <c:pt idx="516">
                  <c:v>0.14143976052500432</c:v>
                </c:pt>
                <c:pt idx="517">
                  <c:v>0.143331857204642</c:v>
                </c:pt>
                <c:pt idx="518">
                  <c:v>0.14502434656337662</c:v>
                </c:pt>
                <c:pt idx="519">
                  <c:v>0.14796905152847115</c:v>
                </c:pt>
                <c:pt idx="520">
                  <c:v>0.14200585241657171</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numCache>
            </c:numRef>
          </c:val>
          <c:smooth val="0"/>
          <c:extLst>
            <c:ext xmlns:c16="http://schemas.microsoft.com/office/drawing/2014/chart" uri="{C3380CC4-5D6E-409C-BE32-E72D297353CC}">
              <c16:uniqueId val="{00000000-9B23-4C50-A558-16DBC76027BA}"/>
            </c:ext>
          </c:extLst>
        </c:ser>
        <c:dLbls>
          <c:showLegendKey val="0"/>
          <c:showVal val="0"/>
          <c:showCatName val="0"/>
          <c:showSerName val="0"/>
          <c:showPercent val="0"/>
          <c:showBubbleSize val="0"/>
        </c:dLbls>
        <c:marker val="1"/>
        <c:smooth val="0"/>
        <c:axId val="2113760736"/>
        <c:axId val="2113744928"/>
      </c:lineChart>
      <c:dateAx>
        <c:axId val="2113771136"/>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3766144"/>
        <c:crosses val="autoZero"/>
        <c:auto val="1"/>
        <c:lblOffset val="100"/>
        <c:baseTimeUnit val="days"/>
      </c:dateAx>
      <c:valAx>
        <c:axId val="21137661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3771136"/>
        <c:crosses val="autoZero"/>
        <c:crossBetween val="between"/>
      </c:valAx>
      <c:valAx>
        <c:axId val="21137449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3760736"/>
        <c:crosses val="max"/>
        <c:crossBetween val="between"/>
      </c:valAx>
      <c:dateAx>
        <c:axId val="2113760736"/>
        <c:scaling>
          <c:orientation val="minMax"/>
        </c:scaling>
        <c:delete val="1"/>
        <c:axPos val="b"/>
        <c:numFmt formatCode="m/d/yyyy" sourceLinked="1"/>
        <c:majorTickMark val="out"/>
        <c:minorTickMark val="none"/>
        <c:tickLblPos val="nextTo"/>
        <c:crossAx val="2113744928"/>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tr-TR"/>
              <a:t>Bireysel Kredi Kartları MoM &amp; YoY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tr-TR"/>
        </a:p>
      </c:txPr>
    </c:title>
    <c:autoTitleDeleted val="0"/>
    <c:plotArea>
      <c:layout>
        <c:manualLayout>
          <c:layoutTarget val="inner"/>
          <c:xMode val="edge"/>
          <c:yMode val="edge"/>
          <c:x val="5.6338151806076327E-2"/>
          <c:y val="0.11789428407822482"/>
          <c:w val="0.89664626772889233"/>
          <c:h val="0.87290221369594068"/>
        </c:manualLayout>
      </c:layout>
      <c:barChart>
        <c:barDir val="col"/>
        <c:grouping val="clustered"/>
        <c:varyColors val="0"/>
        <c:ser>
          <c:idx val="1"/>
          <c:order val="1"/>
          <c:tx>
            <c:strRef>
              <c:f>'Tüketici Kredi Alt Kalemleri'!$AB$1:$AB$2</c:f>
              <c:strCache>
                <c:ptCount val="2"/>
                <c:pt idx="0">
                  <c:v>Bireysel Kredi Kartları</c:v>
                </c:pt>
                <c:pt idx="1">
                  <c:v>MoM</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numRef>
              <c:f>'Tüketici Kredi Alt Kalemleri'!$B$15:$B$580</c:f>
              <c:numCache>
                <c:formatCode>m/d/yyyy</c:formatCode>
                <c:ptCount val="566"/>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45391</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45104</c:v>
                </c:pt>
                <c:pt idx="122">
                  <c:v>45100</c:v>
                </c:pt>
                <c:pt idx="123">
                  <c:v>45093</c:v>
                </c:pt>
                <c:pt idx="124">
                  <c:v>45086</c:v>
                </c:pt>
                <c:pt idx="125">
                  <c:v>45079</c:v>
                </c:pt>
                <c:pt idx="126">
                  <c:v>45072</c:v>
                </c:pt>
                <c:pt idx="127">
                  <c:v>45064</c:v>
                </c:pt>
                <c:pt idx="128">
                  <c:v>45058</c:v>
                </c:pt>
                <c:pt idx="129">
                  <c:v>45051</c:v>
                </c:pt>
                <c:pt idx="130">
                  <c:v>45044</c:v>
                </c:pt>
                <c:pt idx="131">
                  <c:v>45036</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pt idx="155">
                  <c:v>44869</c:v>
                </c:pt>
                <c:pt idx="156">
                  <c:v>44862</c:v>
                </c:pt>
                <c:pt idx="157">
                  <c:v>44855</c:v>
                </c:pt>
                <c:pt idx="158">
                  <c:v>44848</c:v>
                </c:pt>
                <c:pt idx="159">
                  <c:v>44841</c:v>
                </c:pt>
                <c:pt idx="160">
                  <c:v>44834</c:v>
                </c:pt>
                <c:pt idx="161">
                  <c:v>44827</c:v>
                </c:pt>
                <c:pt idx="162">
                  <c:v>44820</c:v>
                </c:pt>
                <c:pt idx="163">
                  <c:v>44813</c:v>
                </c:pt>
                <c:pt idx="164">
                  <c:v>44806</c:v>
                </c:pt>
                <c:pt idx="165">
                  <c:v>44799</c:v>
                </c:pt>
                <c:pt idx="166">
                  <c:v>44792</c:v>
                </c:pt>
                <c:pt idx="167">
                  <c:v>44785</c:v>
                </c:pt>
                <c:pt idx="168">
                  <c:v>44778</c:v>
                </c:pt>
                <c:pt idx="169">
                  <c:v>44771</c:v>
                </c:pt>
                <c:pt idx="170">
                  <c:v>44764</c:v>
                </c:pt>
                <c:pt idx="171">
                  <c:v>44756</c:v>
                </c:pt>
                <c:pt idx="172">
                  <c:v>44750</c:v>
                </c:pt>
                <c:pt idx="173">
                  <c:v>44743</c:v>
                </c:pt>
                <c:pt idx="174">
                  <c:v>44736</c:v>
                </c:pt>
                <c:pt idx="175">
                  <c:v>44729</c:v>
                </c:pt>
                <c:pt idx="176">
                  <c:v>44722</c:v>
                </c:pt>
                <c:pt idx="177">
                  <c:v>44715</c:v>
                </c:pt>
                <c:pt idx="178">
                  <c:v>44708</c:v>
                </c:pt>
                <c:pt idx="179">
                  <c:v>44701</c:v>
                </c:pt>
                <c:pt idx="180">
                  <c:v>44694</c:v>
                </c:pt>
                <c:pt idx="181">
                  <c:v>44687</c:v>
                </c:pt>
                <c:pt idx="182">
                  <c:v>44680</c:v>
                </c:pt>
                <c:pt idx="183">
                  <c:v>44673</c:v>
                </c:pt>
                <c:pt idx="184">
                  <c:v>44666</c:v>
                </c:pt>
                <c:pt idx="185">
                  <c:v>44659</c:v>
                </c:pt>
                <c:pt idx="186">
                  <c:v>44652</c:v>
                </c:pt>
                <c:pt idx="187">
                  <c:v>44645</c:v>
                </c:pt>
                <c:pt idx="188">
                  <c:v>44638</c:v>
                </c:pt>
                <c:pt idx="189">
                  <c:v>44631</c:v>
                </c:pt>
                <c:pt idx="190">
                  <c:v>44624</c:v>
                </c:pt>
                <c:pt idx="191">
                  <c:v>44617</c:v>
                </c:pt>
                <c:pt idx="192">
                  <c:v>44610</c:v>
                </c:pt>
                <c:pt idx="193">
                  <c:v>44603</c:v>
                </c:pt>
                <c:pt idx="194">
                  <c:v>44596</c:v>
                </c:pt>
                <c:pt idx="195">
                  <c:v>44589</c:v>
                </c:pt>
                <c:pt idx="196">
                  <c:v>44582</c:v>
                </c:pt>
                <c:pt idx="197">
                  <c:v>44575</c:v>
                </c:pt>
                <c:pt idx="198">
                  <c:v>44568</c:v>
                </c:pt>
                <c:pt idx="199">
                  <c:v>44561</c:v>
                </c:pt>
                <c:pt idx="200">
                  <c:v>44554</c:v>
                </c:pt>
                <c:pt idx="201">
                  <c:v>44547</c:v>
                </c:pt>
                <c:pt idx="202">
                  <c:v>44540</c:v>
                </c:pt>
                <c:pt idx="203">
                  <c:v>44533</c:v>
                </c:pt>
                <c:pt idx="204">
                  <c:v>44526</c:v>
                </c:pt>
                <c:pt idx="205">
                  <c:v>44519</c:v>
                </c:pt>
                <c:pt idx="206">
                  <c:v>44512</c:v>
                </c:pt>
                <c:pt idx="207">
                  <c:v>44505</c:v>
                </c:pt>
                <c:pt idx="208">
                  <c:v>44497</c:v>
                </c:pt>
                <c:pt idx="209">
                  <c:v>44491</c:v>
                </c:pt>
                <c:pt idx="210">
                  <c:v>44484</c:v>
                </c:pt>
                <c:pt idx="211">
                  <c:v>44477</c:v>
                </c:pt>
                <c:pt idx="212">
                  <c:v>44470</c:v>
                </c:pt>
                <c:pt idx="213">
                  <c:v>44463</c:v>
                </c:pt>
                <c:pt idx="214">
                  <c:v>44456</c:v>
                </c:pt>
                <c:pt idx="215">
                  <c:v>44449</c:v>
                </c:pt>
                <c:pt idx="216">
                  <c:v>44442</c:v>
                </c:pt>
                <c:pt idx="217">
                  <c:v>44435</c:v>
                </c:pt>
                <c:pt idx="218">
                  <c:v>44428</c:v>
                </c:pt>
                <c:pt idx="219">
                  <c:v>44421</c:v>
                </c:pt>
                <c:pt idx="220">
                  <c:v>44414</c:v>
                </c:pt>
                <c:pt idx="221">
                  <c:v>44407</c:v>
                </c:pt>
                <c:pt idx="222">
                  <c:v>44396</c:v>
                </c:pt>
                <c:pt idx="223">
                  <c:v>44393</c:v>
                </c:pt>
                <c:pt idx="224">
                  <c:v>44386</c:v>
                </c:pt>
                <c:pt idx="225">
                  <c:v>44379</c:v>
                </c:pt>
                <c:pt idx="226">
                  <c:v>44372</c:v>
                </c:pt>
                <c:pt idx="227">
                  <c:v>44365</c:v>
                </c:pt>
                <c:pt idx="228">
                  <c:v>44358</c:v>
                </c:pt>
                <c:pt idx="229">
                  <c:v>44351</c:v>
                </c:pt>
                <c:pt idx="230">
                  <c:v>44344</c:v>
                </c:pt>
                <c:pt idx="231">
                  <c:v>44337</c:v>
                </c:pt>
                <c:pt idx="232">
                  <c:v>44328</c:v>
                </c:pt>
                <c:pt idx="233">
                  <c:v>44323</c:v>
                </c:pt>
                <c:pt idx="234">
                  <c:v>44316</c:v>
                </c:pt>
                <c:pt idx="235">
                  <c:v>44308</c:v>
                </c:pt>
                <c:pt idx="236">
                  <c:v>44302</c:v>
                </c:pt>
                <c:pt idx="237">
                  <c:v>44295</c:v>
                </c:pt>
                <c:pt idx="238">
                  <c:v>44288</c:v>
                </c:pt>
                <c:pt idx="239">
                  <c:v>44281</c:v>
                </c:pt>
                <c:pt idx="240">
                  <c:v>44274</c:v>
                </c:pt>
                <c:pt idx="241">
                  <c:v>44267</c:v>
                </c:pt>
                <c:pt idx="242">
                  <c:v>44260</c:v>
                </c:pt>
                <c:pt idx="243">
                  <c:v>44253</c:v>
                </c:pt>
                <c:pt idx="244">
                  <c:v>44246</c:v>
                </c:pt>
                <c:pt idx="245">
                  <c:v>44239</c:v>
                </c:pt>
                <c:pt idx="246">
                  <c:v>44232</c:v>
                </c:pt>
                <c:pt idx="247">
                  <c:v>44225</c:v>
                </c:pt>
                <c:pt idx="248">
                  <c:v>44218</c:v>
                </c:pt>
                <c:pt idx="249">
                  <c:v>44211</c:v>
                </c:pt>
                <c:pt idx="250">
                  <c:v>44204</c:v>
                </c:pt>
                <c:pt idx="251">
                  <c:v>44196</c:v>
                </c:pt>
                <c:pt idx="252">
                  <c:v>44190</c:v>
                </c:pt>
                <c:pt idx="253">
                  <c:v>44183</c:v>
                </c:pt>
                <c:pt idx="254">
                  <c:v>44176</c:v>
                </c:pt>
                <c:pt idx="255">
                  <c:v>44169</c:v>
                </c:pt>
                <c:pt idx="256">
                  <c:v>44162</c:v>
                </c:pt>
                <c:pt idx="257">
                  <c:v>44155</c:v>
                </c:pt>
                <c:pt idx="258">
                  <c:v>44148</c:v>
                </c:pt>
                <c:pt idx="259">
                  <c:v>44141</c:v>
                </c:pt>
                <c:pt idx="260">
                  <c:v>44134</c:v>
                </c:pt>
                <c:pt idx="261">
                  <c:v>44127</c:v>
                </c:pt>
                <c:pt idx="262">
                  <c:v>44120</c:v>
                </c:pt>
                <c:pt idx="263">
                  <c:v>44113</c:v>
                </c:pt>
                <c:pt idx="264">
                  <c:v>44106</c:v>
                </c:pt>
                <c:pt idx="265">
                  <c:v>44099</c:v>
                </c:pt>
                <c:pt idx="266">
                  <c:v>44092</c:v>
                </c:pt>
                <c:pt idx="267">
                  <c:v>44085</c:v>
                </c:pt>
                <c:pt idx="268">
                  <c:v>44078</c:v>
                </c:pt>
                <c:pt idx="269">
                  <c:v>44071</c:v>
                </c:pt>
                <c:pt idx="270">
                  <c:v>44064</c:v>
                </c:pt>
                <c:pt idx="271">
                  <c:v>44057</c:v>
                </c:pt>
                <c:pt idx="272">
                  <c:v>44050</c:v>
                </c:pt>
                <c:pt idx="273">
                  <c:v>44042</c:v>
                </c:pt>
                <c:pt idx="274">
                  <c:v>44036</c:v>
                </c:pt>
                <c:pt idx="275">
                  <c:v>44029</c:v>
                </c:pt>
                <c:pt idx="276">
                  <c:v>44022</c:v>
                </c:pt>
                <c:pt idx="277">
                  <c:v>44015</c:v>
                </c:pt>
                <c:pt idx="278">
                  <c:v>44008</c:v>
                </c:pt>
                <c:pt idx="279">
                  <c:v>44001</c:v>
                </c:pt>
                <c:pt idx="280">
                  <c:v>43994</c:v>
                </c:pt>
                <c:pt idx="281">
                  <c:v>43987</c:v>
                </c:pt>
                <c:pt idx="282">
                  <c:v>43980</c:v>
                </c:pt>
                <c:pt idx="283">
                  <c:v>43973</c:v>
                </c:pt>
                <c:pt idx="284">
                  <c:v>43966</c:v>
                </c:pt>
                <c:pt idx="285">
                  <c:v>43959</c:v>
                </c:pt>
                <c:pt idx="286">
                  <c:v>43951</c:v>
                </c:pt>
                <c:pt idx="287">
                  <c:v>43945</c:v>
                </c:pt>
                <c:pt idx="288">
                  <c:v>43938</c:v>
                </c:pt>
                <c:pt idx="289">
                  <c:v>43931</c:v>
                </c:pt>
                <c:pt idx="290">
                  <c:v>43924</c:v>
                </c:pt>
                <c:pt idx="291">
                  <c:v>43917</c:v>
                </c:pt>
                <c:pt idx="292">
                  <c:v>43910</c:v>
                </c:pt>
                <c:pt idx="293">
                  <c:v>43903</c:v>
                </c:pt>
                <c:pt idx="294">
                  <c:v>43896</c:v>
                </c:pt>
                <c:pt idx="295">
                  <c:v>43889</c:v>
                </c:pt>
                <c:pt idx="296">
                  <c:v>43882</c:v>
                </c:pt>
                <c:pt idx="297">
                  <c:v>43875</c:v>
                </c:pt>
                <c:pt idx="298">
                  <c:v>43868</c:v>
                </c:pt>
                <c:pt idx="299">
                  <c:v>43861</c:v>
                </c:pt>
                <c:pt idx="300">
                  <c:v>43854</c:v>
                </c:pt>
                <c:pt idx="301">
                  <c:v>43847</c:v>
                </c:pt>
                <c:pt idx="302">
                  <c:v>43840</c:v>
                </c:pt>
                <c:pt idx="303">
                  <c:v>43833</c:v>
                </c:pt>
                <c:pt idx="304">
                  <c:v>43826</c:v>
                </c:pt>
                <c:pt idx="305">
                  <c:v>43819</c:v>
                </c:pt>
                <c:pt idx="306">
                  <c:v>43812</c:v>
                </c:pt>
                <c:pt idx="307">
                  <c:v>43805</c:v>
                </c:pt>
                <c:pt idx="308">
                  <c:v>43798</c:v>
                </c:pt>
                <c:pt idx="309">
                  <c:v>43791</c:v>
                </c:pt>
                <c:pt idx="310">
                  <c:v>43784</c:v>
                </c:pt>
                <c:pt idx="311">
                  <c:v>43777</c:v>
                </c:pt>
                <c:pt idx="312">
                  <c:v>43770</c:v>
                </c:pt>
                <c:pt idx="313">
                  <c:v>43763</c:v>
                </c:pt>
                <c:pt idx="314">
                  <c:v>43756</c:v>
                </c:pt>
                <c:pt idx="315">
                  <c:v>43749</c:v>
                </c:pt>
                <c:pt idx="316">
                  <c:v>43742</c:v>
                </c:pt>
                <c:pt idx="317">
                  <c:v>43735</c:v>
                </c:pt>
                <c:pt idx="318">
                  <c:v>43728</c:v>
                </c:pt>
                <c:pt idx="319">
                  <c:v>43721</c:v>
                </c:pt>
                <c:pt idx="320">
                  <c:v>43714</c:v>
                </c:pt>
                <c:pt idx="321">
                  <c:v>43706</c:v>
                </c:pt>
                <c:pt idx="322">
                  <c:v>43700</c:v>
                </c:pt>
                <c:pt idx="323">
                  <c:v>43693</c:v>
                </c:pt>
                <c:pt idx="324">
                  <c:v>43686</c:v>
                </c:pt>
                <c:pt idx="325">
                  <c:v>43679</c:v>
                </c:pt>
                <c:pt idx="326">
                  <c:v>43672</c:v>
                </c:pt>
                <c:pt idx="327">
                  <c:v>43665</c:v>
                </c:pt>
                <c:pt idx="328">
                  <c:v>43658</c:v>
                </c:pt>
                <c:pt idx="329">
                  <c:v>43651</c:v>
                </c:pt>
                <c:pt idx="330">
                  <c:v>43644</c:v>
                </c:pt>
                <c:pt idx="331">
                  <c:v>43637</c:v>
                </c:pt>
                <c:pt idx="332">
                  <c:v>43630</c:v>
                </c:pt>
                <c:pt idx="333">
                  <c:v>43623</c:v>
                </c:pt>
                <c:pt idx="334">
                  <c:v>43616</c:v>
                </c:pt>
                <c:pt idx="335">
                  <c:v>43609</c:v>
                </c:pt>
                <c:pt idx="336">
                  <c:v>43602</c:v>
                </c:pt>
                <c:pt idx="337">
                  <c:v>43595</c:v>
                </c:pt>
                <c:pt idx="338">
                  <c:v>43588</c:v>
                </c:pt>
                <c:pt idx="339">
                  <c:v>43581</c:v>
                </c:pt>
                <c:pt idx="340">
                  <c:v>43574</c:v>
                </c:pt>
                <c:pt idx="341">
                  <c:v>43567</c:v>
                </c:pt>
                <c:pt idx="342">
                  <c:v>43560</c:v>
                </c:pt>
                <c:pt idx="343">
                  <c:v>43553</c:v>
                </c:pt>
                <c:pt idx="344">
                  <c:v>43546</c:v>
                </c:pt>
                <c:pt idx="345">
                  <c:v>43539</c:v>
                </c:pt>
                <c:pt idx="346">
                  <c:v>43532</c:v>
                </c:pt>
                <c:pt idx="347">
                  <c:v>43525</c:v>
                </c:pt>
                <c:pt idx="348">
                  <c:v>43518</c:v>
                </c:pt>
                <c:pt idx="349">
                  <c:v>43511</c:v>
                </c:pt>
                <c:pt idx="350">
                  <c:v>43504</c:v>
                </c:pt>
                <c:pt idx="351">
                  <c:v>43497</c:v>
                </c:pt>
                <c:pt idx="352">
                  <c:v>43490</c:v>
                </c:pt>
                <c:pt idx="353">
                  <c:v>43483</c:v>
                </c:pt>
                <c:pt idx="354">
                  <c:v>43476</c:v>
                </c:pt>
                <c:pt idx="355">
                  <c:v>43469</c:v>
                </c:pt>
                <c:pt idx="356">
                  <c:v>43462</c:v>
                </c:pt>
                <c:pt idx="357">
                  <c:v>43455</c:v>
                </c:pt>
                <c:pt idx="358">
                  <c:v>43448</c:v>
                </c:pt>
                <c:pt idx="359">
                  <c:v>43441</c:v>
                </c:pt>
                <c:pt idx="360">
                  <c:v>43434</c:v>
                </c:pt>
                <c:pt idx="361">
                  <c:v>43427</c:v>
                </c:pt>
                <c:pt idx="362">
                  <c:v>43420</c:v>
                </c:pt>
                <c:pt idx="363">
                  <c:v>43413</c:v>
                </c:pt>
                <c:pt idx="364">
                  <c:v>43406</c:v>
                </c:pt>
                <c:pt idx="365">
                  <c:v>43399</c:v>
                </c:pt>
                <c:pt idx="366">
                  <c:v>43392</c:v>
                </c:pt>
                <c:pt idx="367">
                  <c:v>43385</c:v>
                </c:pt>
                <c:pt idx="368">
                  <c:v>43378</c:v>
                </c:pt>
                <c:pt idx="369">
                  <c:v>43371</c:v>
                </c:pt>
                <c:pt idx="370">
                  <c:v>43364</c:v>
                </c:pt>
                <c:pt idx="371">
                  <c:v>43357</c:v>
                </c:pt>
                <c:pt idx="372">
                  <c:v>43350</c:v>
                </c:pt>
                <c:pt idx="373">
                  <c:v>43343</c:v>
                </c:pt>
                <c:pt idx="374">
                  <c:v>43332</c:v>
                </c:pt>
                <c:pt idx="375">
                  <c:v>43329</c:v>
                </c:pt>
                <c:pt idx="376">
                  <c:v>43322</c:v>
                </c:pt>
                <c:pt idx="377">
                  <c:v>43315</c:v>
                </c:pt>
                <c:pt idx="378">
                  <c:v>43308</c:v>
                </c:pt>
                <c:pt idx="379">
                  <c:v>43301</c:v>
                </c:pt>
                <c:pt idx="380">
                  <c:v>43294</c:v>
                </c:pt>
                <c:pt idx="381">
                  <c:v>43287</c:v>
                </c:pt>
                <c:pt idx="382">
                  <c:v>43280</c:v>
                </c:pt>
                <c:pt idx="383">
                  <c:v>43273</c:v>
                </c:pt>
                <c:pt idx="384">
                  <c:v>43265</c:v>
                </c:pt>
                <c:pt idx="385">
                  <c:v>43259</c:v>
                </c:pt>
                <c:pt idx="386">
                  <c:v>43252</c:v>
                </c:pt>
                <c:pt idx="387">
                  <c:v>43245</c:v>
                </c:pt>
                <c:pt idx="388">
                  <c:v>43238</c:v>
                </c:pt>
                <c:pt idx="389">
                  <c:v>43231</c:v>
                </c:pt>
                <c:pt idx="390">
                  <c:v>43224</c:v>
                </c:pt>
                <c:pt idx="391">
                  <c:v>43217</c:v>
                </c:pt>
                <c:pt idx="392">
                  <c:v>43210</c:v>
                </c:pt>
                <c:pt idx="393">
                  <c:v>43203</c:v>
                </c:pt>
                <c:pt idx="394">
                  <c:v>43196</c:v>
                </c:pt>
                <c:pt idx="395">
                  <c:v>43189</c:v>
                </c:pt>
                <c:pt idx="396">
                  <c:v>43182</c:v>
                </c:pt>
                <c:pt idx="397">
                  <c:v>43175</c:v>
                </c:pt>
                <c:pt idx="398">
                  <c:v>43168</c:v>
                </c:pt>
                <c:pt idx="399">
                  <c:v>43161</c:v>
                </c:pt>
                <c:pt idx="400">
                  <c:v>43154</c:v>
                </c:pt>
                <c:pt idx="401">
                  <c:v>43147</c:v>
                </c:pt>
                <c:pt idx="402">
                  <c:v>43140</c:v>
                </c:pt>
                <c:pt idx="403">
                  <c:v>43133</c:v>
                </c:pt>
                <c:pt idx="404">
                  <c:v>43126</c:v>
                </c:pt>
                <c:pt idx="405">
                  <c:v>43119</c:v>
                </c:pt>
                <c:pt idx="406">
                  <c:v>43112</c:v>
                </c:pt>
                <c:pt idx="407">
                  <c:v>43105</c:v>
                </c:pt>
                <c:pt idx="408">
                  <c:v>43098</c:v>
                </c:pt>
                <c:pt idx="409">
                  <c:v>43091</c:v>
                </c:pt>
                <c:pt idx="410">
                  <c:v>43084</c:v>
                </c:pt>
                <c:pt idx="411">
                  <c:v>43077</c:v>
                </c:pt>
                <c:pt idx="412">
                  <c:v>43070</c:v>
                </c:pt>
                <c:pt idx="413">
                  <c:v>43063</c:v>
                </c:pt>
                <c:pt idx="414">
                  <c:v>43056</c:v>
                </c:pt>
                <c:pt idx="415">
                  <c:v>43049</c:v>
                </c:pt>
                <c:pt idx="416">
                  <c:v>43042</c:v>
                </c:pt>
                <c:pt idx="417">
                  <c:v>43035</c:v>
                </c:pt>
                <c:pt idx="418">
                  <c:v>43028</c:v>
                </c:pt>
                <c:pt idx="419">
                  <c:v>43021</c:v>
                </c:pt>
                <c:pt idx="420">
                  <c:v>43014</c:v>
                </c:pt>
                <c:pt idx="421">
                  <c:v>43007</c:v>
                </c:pt>
                <c:pt idx="422">
                  <c:v>43000</c:v>
                </c:pt>
                <c:pt idx="423">
                  <c:v>42993</c:v>
                </c:pt>
                <c:pt idx="424">
                  <c:v>42986</c:v>
                </c:pt>
                <c:pt idx="425">
                  <c:v>42978</c:v>
                </c:pt>
                <c:pt idx="426">
                  <c:v>42972</c:v>
                </c:pt>
                <c:pt idx="427">
                  <c:v>42965</c:v>
                </c:pt>
                <c:pt idx="428">
                  <c:v>42958</c:v>
                </c:pt>
                <c:pt idx="429">
                  <c:v>42951</c:v>
                </c:pt>
                <c:pt idx="430">
                  <c:v>42944</c:v>
                </c:pt>
                <c:pt idx="431">
                  <c:v>42937</c:v>
                </c:pt>
                <c:pt idx="432">
                  <c:v>42930</c:v>
                </c:pt>
                <c:pt idx="433">
                  <c:v>42923</c:v>
                </c:pt>
                <c:pt idx="434">
                  <c:v>42916</c:v>
                </c:pt>
                <c:pt idx="435">
                  <c:v>42909</c:v>
                </c:pt>
                <c:pt idx="436">
                  <c:v>42902</c:v>
                </c:pt>
                <c:pt idx="437">
                  <c:v>42895</c:v>
                </c:pt>
                <c:pt idx="438">
                  <c:v>42888</c:v>
                </c:pt>
                <c:pt idx="439">
                  <c:v>42881</c:v>
                </c:pt>
                <c:pt idx="440">
                  <c:v>42873</c:v>
                </c:pt>
                <c:pt idx="441">
                  <c:v>42867</c:v>
                </c:pt>
                <c:pt idx="442">
                  <c:v>42860</c:v>
                </c:pt>
                <c:pt idx="443">
                  <c:v>42853</c:v>
                </c:pt>
                <c:pt idx="444">
                  <c:v>42846</c:v>
                </c:pt>
                <c:pt idx="445">
                  <c:v>42839</c:v>
                </c:pt>
                <c:pt idx="446">
                  <c:v>42832</c:v>
                </c:pt>
                <c:pt idx="447">
                  <c:v>42825</c:v>
                </c:pt>
                <c:pt idx="448">
                  <c:v>42818</c:v>
                </c:pt>
                <c:pt idx="449">
                  <c:v>42811</c:v>
                </c:pt>
                <c:pt idx="450">
                  <c:v>42804</c:v>
                </c:pt>
                <c:pt idx="451">
                  <c:v>42797</c:v>
                </c:pt>
                <c:pt idx="452">
                  <c:v>42790</c:v>
                </c:pt>
                <c:pt idx="453">
                  <c:v>42783</c:v>
                </c:pt>
                <c:pt idx="454">
                  <c:v>42776</c:v>
                </c:pt>
                <c:pt idx="455">
                  <c:v>42769</c:v>
                </c:pt>
                <c:pt idx="456">
                  <c:v>42762</c:v>
                </c:pt>
                <c:pt idx="457">
                  <c:v>42755</c:v>
                </c:pt>
                <c:pt idx="458">
                  <c:v>42748</c:v>
                </c:pt>
                <c:pt idx="459">
                  <c:v>42741</c:v>
                </c:pt>
                <c:pt idx="460">
                  <c:v>42734</c:v>
                </c:pt>
                <c:pt idx="461">
                  <c:v>42727</c:v>
                </c:pt>
                <c:pt idx="462">
                  <c:v>42720</c:v>
                </c:pt>
                <c:pt idx="463">
                  <c:v>42713</c:v>
                </c:pt>
                <c:pt idx="464">
                  <c:v>42706</c:v>
                </c:pt>
                <c:pt idx="465">
                  <c:v>42699</c:v>
                </c:pt>
                <c:pt idx="466">
                  <c:v>42692</c:v>
                </c:pt>
                <c:pt idx="467">
                  <c:v>42685</c:v>
                </c:pt>
                <c:pt idx="468">
                  <c:v>42678</c:v>
                </c:pt>
                <c:pt idx="469">
                  <c:v>42671</c:v>
                </c:pt>
                <c:pt idx="470">
                  <c:v>42664</c:v>
                </c:pt>
                <c:pt idx="471">
                  <c:v>42657</c:v>
                </c:pt>
                <c:pt idx="472">
                  <c:v>42650</c:v>
                </c:pt>
                <c:pt idx="473">
                  <c:v>42643</c:v>
                </c:pt>
                <c:pt idx="474">
                  <c:v>42636</c:v>
                </c:pt>
                <c:pt idx="475">
                  <c:v>42629</c:v>
                </c:pt>
                <c:pt idx="476">
                  <c:v>42622</c:v>
                </c:pt>
                <c:pt idx="477">
                  <c:v>42615</c:v>
                </c:pt>
                <c:pt idx="478">
                  <c:v>42608</c:v>
                </c:pt>
                <c:pt idx="479">
                  <c:v>42601</c:v>
                </c:pt>
                <c:pt idx="480">
                  <c:v>42594</c:v>
                </c:pt>
                <c:pt idx="481">
                  <c:v>42587</c:v>
                </c:pt>
                <c:pt idx="482">
                  <c:v>42580</c:v>
                </c:pt>
                <c:pt idx="483">
                  <c:v>42573</c:v>
                </c:pt>
                <c:pt idx="484">
                  <c:v>42566</c:v>
                </c:pt>
                <c:pt idx="485">
                  <c:v>42559</c:v>
                </c:pt>
                <c:pt idx="486">
                  <c:v>42552</c:v>
                </c:pt>
                <c:pt idx="487">
                  <c:v>42545</c:v>
                </c:pt>
                <c:pt idx="488">
                  <c:v>42538</c:v>
                </c:pt>
                <c:pt idx="489">
                  <c:v>42531</c:v>
                </c:pt>
                <c:pt idx="490">
                  <c:v>42524</c:v>
                </c:pt>
                <c:pt idx="491">
                  <c:v>42517</c:v>
                </c:pt>
                <c:pt idx="492">
                  <c:v>42510</c:v>
                </c:pt>
                <c:pt idx="493">
                  <c:v>42503</c:v>
                </c:pt>
                <c:pt idx="494">
                  <c:v>42496</c:v>
                </c:pt>
                <c:pt idx="495">
                  <c:v>42489</c:v>
                </c:pt>
                <c:pt idx="496">
                  <c:v>42482</c:v>
                </c:pt>
                <c:pt idx="497">
                  <c:v>42475</c:v>
                </c:pt>
                <c:pt idx="498">
                  <c:v>42468</c:v>
                </c:pt>
                <c:pt idx="499">
                  <c:v>42461</c:v>
                </c:pt>
                <c:pt idx="500">
                  <c:v>42454</c:v>
                </c:pt>
                <c:pt idx="501">
                  <c:v>42447</c:v>
                </c:pt>
                <c:pt idx="502">
                  <c:v>42440</c:v>
                </c:pt>
                <c:pt idx="503">
                  <c:v>42433</c:v>
                </c:pt>
                <c:pt idx="504">
                  <c:v>42426</c:v>
                </c:pt>
                <c:pt idx="505">
                  <c:v>42419</c:v>
                </c:pt>
                <c:pt idx="506">
                  <c:v>42412</c:v>
                </c:pt>
                <c:pt idx="507">
                  <c:v>42405</c:v>
                </c:pt>
                <c:pt idx="508">
                  <c:v>42398</c:v>
                </c:pt>
                <c:pt idx="509">
                  <c:v>42391</c:v>
                </c:pt>
                <c:pt idx="510">
                  <c:v>42384</c:v>
                </c:pt>
                <c:pt idx="511">
                  <c:v>42377</c:v>
                </c:pt>
                <c:pt idx="512">
                  <c:v>42369</c:v>
                </c:pt>
                <c:pt idx="513">
                  <c:v>42363</c:v>
                </c:pt>
                <c:pt idx="514">
                  <c:v>42356</c:v>
                </c:pt>
                <c:pt idx="515">
                  <c:v>42349</c:v>
                </c:pt>
                <c:pt idx="516">
                  <c:v>42342</c:v>
                </c:pt>
                <c:pt idx="517">
                  <c:v>42335</c:v>
                </c:pt>
                <c:pt idx="518">
                  <c:v>42328</c:v>
                </c:pt>
                <c:pt idx="519">
                  <c:v>42321</c:v>
                </c:pt>
                <c:pt idx="520">
                  <c:v>42314</c:v>
                </c:pt>
                <c:pt idx="521">
                  <c:v>42307</c:v>
                </c:pt>
                <c:pt idx="522">
                  <c:v>42300</c:v>
                </c:pt>
                <c:pt idx="523">
                  <c:v>42293</c:v>
                </c:pt>
                <c:pt idx="524">
                  <c:v>42286</c:v>
                </c:pt>
                <c:pt idx="525">
                  <c:v>42279</c:v>
                </c:pt>
                <c:pt idx="526">
                  <c:v>42270</c:v>
                </c:pt>
                <c:pt idx="527">
                  <c:v>42265</c:v>
                </c:pt>
                <c:pt idx="528">
                  <c:v>42258</c:v>
                </c:pt>
                <c:pt idx="529">
                  <c:v>42251</c:v>
                </c:pt>
                <c:pt idx="530">
                  <c:v>42244</c:v>
                </c:pt>
                <c:pt idx="531">
                  <c:v>42237</c:v>
                </c:pt>
                <c:pt idx="532">
                  <c:v>42230</c:v>
                </c:pt>
                <c:pt idx="533">
                  <c:v>42223</c:v>
                </c:pt>
                <c:pt idx="534">
                  <c:v>42216</c:v>
                </c:pt>
                <c:pt idx="535">
                  <c:v>42209</c:v>
                </c:pt>
                <c:pt idx="536">
                  <c:v>42201</c:v>
                </c:pt>
                <c:pt idx="537">
                  <c:v>42195</c:v>
                </c:pt>
                <c:pt idx="538">
                  <c:v>42188</c:v>
                </c:pt>
                <c:pt idx="539">
                  <c:v>42181</c:v>
                </c:pt>
                <c:pt idx="540">
                  <c:v>42174</c:v>
                </c:pt>
                <c:pt idx="541">
                  <c:v>42167</c:v>
                </c:pt>
                <c:pt idx="542">
                  <c:v>42160</c:v>
                </c:pt>
                <c:pt idx="543">
                  <c:v>42153</c:v>
                </c:pt>
                <c:pt idx="544">
                  <c:v>42146</c:v>
                </c:pt>
                <c:pt idx="545">
                  <c:v>42139</c:v>
                </c:pt>
                <c:pt idx="546">
                  <c:v>42132</c:v>
                </c:pt>
                <c:pt idx="547">
                  <c:v>42124</c:v>
                </c:pt>
                <c:pt idx="548">
                  <c:v>42118</c:v>
                </c:pt>
                <c:pt idx="549">
                  <c:v>42111</c:v>
                </c:pt>
                <c:pt idx="550">
                  <c:v>42104</c:v>
                </c:pt>
                <c:pt idx="551">
                  <c:v>42097</c:v>
                </c:pt>
                <c:pt idx="552">
                  <c:v>42090</c:v>
                </c:pt>
                <c:pt idx="553">
                  <c:v>42083</c:v>
                </c:pt>
                <c:pt idx="554">
                  <c:v>42076</c:v>
                </c:pt>
                <c:pt idx="555">
                  <c:v>42069</c:v>
                </c:pt>
                <c:pt idx="556">
                  <c:v>42062</c:v>
                </c:pt>
                <c:pt idx="557">
                  <c:v>42055</c:v>
                </c:pt>
                <c:pt idx="558">
                  <c:v>42048</c:v>
                </c:pt>
                <c:pt idx="559">
                  <c:v>42041</c:v>
                </c:pt>
                <c:pt idx="560">
                  <c:v>42034</c:v>
                </c:pt>
                <c:pt idx="561">
                  <c:v>42027</c:v>
                </c:pt>
                <c:pt idx="562">
                  <c:v>42020</c:v>
                </c:pt>
                <c:pt idx="563">
                  <c:v>42013</c:v>
                </c:pt>
                <c:pt idx="564">
                  <c:v>42006</c:v>
                </c:pt>
                <c:pt idx="565">
                  <c:v>41999</c:v>
                </c:pt>
              </c:numCache>
            </c:numRef>
          </c:cat>
          <c:val>
            <c:numRef>
              <c:f>'Tüketici Kredi Alt Kalemleri'!$AB$10:$AB$580</c:f>
              <c:numCache>
                <c:formatCode>0.00%</c:formatCode>
                <c:ptCount val="571"/>
                <c:pt idx="0">
                  <c:v>1.8907779415306671E-2</c:v>
                </c:pt>
                <c:pt idx="1">
                  <c:v>2.4380366951519621E-2</c:v>
                </c:pt>
                <c:pt idx="2">
                  <c:v>5.549654494565022E-2</c:v>
                </c:pt>
                <c:pt idx="3">
                  <c:v>1.2414015900656355E-3</c:v>
                </c:pt>
                <c:pt idx="4">
                  <c:v>2.0452258109639024E-2</c:v>
                </c:pt>
                <c:pt idx="5">
                  <c:v>6.3213025363578383E-3</c:v>
                </c:pt>
                <c:pt idx="6">
                  <c:v>6.9544979115725896E-3</c:v>
                </c:pt>
                <c:pt idx="7">
                  <c:v>1.5509539130720057E-2</c:v>
                </c:pt>
                <c:pt idx="8">
                  <c:v>3.2875229626642688E-2</c:v>
                </c:pt>
                <c:pt idx="9">
                  <c:v>2.2661485379852575E-2</c:v>
                </c:pt>
                <c:pt idx="10">
                  <c:v>3.6869937882583172E-2</c:v>
                </c:pt>
                <c:pt idx="11">
                  <c:v>6.367693081551172E-2</c:v>
                </c:pt>
                <c:pt idx="12">
                  <c:v>4.1332454425796701E-2</c:v>
                </c:pt>
                <c:pt idx="13">
                  <c:v>2.3699220838888802E-2</c:v>
                </c:pt>
                <c:pt idx="14">
                  <c:v>3.8403443666423773E-2</c:v>
                </c:pt>
                <c:pt idx="15">
                  <c:v>5.2469821454804742E-2</c:v>
                </c:pt>
                <c:pt idx="16">
                  <c:v>4.3934571987983478E-2</c:v>
                </c:pt>
                <c:pt idx="17">
                  <c:v>6.3831110963903037E-2</c:v>
                </c:pt>
                <c:pt idx="18">
                  <c:v>3.1027191083911734E-2</c:v>
                </c:pt>
                <c:pt idx="19">
                  <c:v>3.8933143729557758E-2</c:v>
                </c:pt>
                <c:pt idx="20">
                  <c:v>3.0003537085934735E-2</c:v>
                </c:pt>
                <c:pt idx="21">
                  <c:v>2.5256293767265986E-2</c:v>
                </c:pt>
                <c:pt idx="22">
                  <c:v>1.7253338272096519E-2</c:v>
                </c:pt>
                <c:pt idx="23">
                  <c:v>2.4291987820940181E-2</c:v>
                </c:pt>
                <c:pt idx="24">
                  <c:v>6.5217437972829861E-2</c:v>
                </c:pt>
                <c:pt idx="25">
                  <c:v>5.6544203202161851E-2</c:v>
                </c:pt>
                <c:pt idx="26">
                  <c:v>4.8092390137197655E-2</c:v>
                </c:pt>
                <c:pt idx="27">
                  <c:v>4.4291089571924847E-2</c:v>
                </c:pt>
                <c:pt idx="28">
                  <c:v>4.2386736249440435E-2</c:v>
                </c:pt>
                <c:pt idx="29">
                  <c:v>4.6060069990363592E-2</c:v>
                </c:pt>
                <c:pt idx="30">
                  <c:v>5.4958483140150977E-2</c:v>
                </c:pt>
                <c:pt idx="31">
                  <c:v>3.401102311467577E-2</c:v>
                </c:pt>
                <c:pt idx="32">
                  <c:v>5.1224000576090709E-2</c:v>
                </c:pt>
                <c:pt idx="33">
                  <c:v>3.6259899049144693E-2</c:v>
                </c:pt>
                <c:pt idx="34">
                  <c:v>3.9976614127818076E-2</c:v>
                </c:pt>
                <c:pt idx="35">
                  <c:v>1.1692471747705867E-2</c:v>
                </c:pt>
                <c:pt idx="36">
                  <c:v>2.72463095264202E-3</c:v>
                </c:pt>
                <c:pt idx="37">
                  <c:v>-3.6560907791316913E-3</c:v>
                </c:pt>
                <c:pt idx="38">
                  <c:v>8.6017959230721211E-3</c:v>
                </c:pt>
                <c:pt idx="39">
                  <c:v>9.5448156375598329E-3</c:v>
                </c:pt>
                <c:pt idx="40">
                  <c:v>2.2948356622561308E-2</c:v>
                </c:pt>
                <c:pt idx="41">
                  <c:v>6.5459396338799672E-2</c:v>
                </c:pt>
                <c:pt idx="42">
                  <c:v>2.4337647344357786E-2</c:v>
                </c:pt>
                <c:pt idx="43">
                  <c:v>3.636043709881355E-2</c:v>
                </c:pt>
                <c:pt idx="44">
                  <c:v>2.1239253533356654E-2</c:v>
                </c:pt>
                <c:pt idx="45">
                  <c:v>4.0056100591121968E-2</c:v>
                </c:pt>
                <c:pt idx="46">
                  <c:v>4.1347943645937101E-2</c:v>
                </c:pt>
                <c:pt idx="47">
                  <c:v>5.8942942866719007E-2</c:v>
                </c:pt>
                <c:pt idx="48">
                  <c:v>2.937085944159476E-2</c:v>
                </c:pt>
                <c:pt idx="49">
                  <c:v>2.4336821032472276E-2</c:v>
                </c:pt>
                <c:pt idx="50">
                  <c:v>5.1057429287333103E-2</c:v>
                </c:pt>
                <c:pt idx="51">
                  <c:v>4.2361986357382697E-2</c:v>
                </c:pt>
                <c:pt idx="52">
                  <c:v>3.9611947027803407E-2</c:v>
                </c:pt>
                <c:pt idx="53">
                  <c:v>3.3436407372189419E-2</c:v>
                </c:pt>
                <c:pt idx="54">
                  <c:v>4.607673969874658E-2</c:v>
                </c:pt>
                <c:pt idx="55">
                  <c:v>1.9254624885389138E-2</c:v>
                </c:pt>
                <c:pt idx="56">
                  <c:v>2.8961181434079934E-2</c:v>
                </c:pt>
                <c:pt idx="57">
                  <c:v>4.9998240585434391E-3</c:v>
                </c:pt>
                <c:pt idx="58">
                  <c:v>1.2604711826209739E-2</c:v>
                </c:pt>
                <c:pt idx="59">
                  <c:v>7.1579716693456596E-3</c:v>
                </c:pt>
                <c:pt idx="60">
                  <c:v>2.6283502404248399E-2</c:v>
                </c:pt>
                <c:pt idx="61">
                  <c:v>2.410979931998164E-2</c:v>
                </c:pt>
                <c:pt idx="62">
                  <c:v>2.8384657998500994E-2</c:v>
                </c:pt>
                <c:pt idx="63">
                  <c:v>8.0029600592011835E-2</c:v>
                </c:pt>
                <c:pt idx="64">
                  <c:v>3.7832109813975251E-2</c:v>
                </c:pt>
                <c:pt idx="65">
                  <c:v>3.2270317012285651E-2</c:v>
                </c:pt>
                <c:pt idx="66">
                  <c:v>2.8289608601885348E-2</c:v>
                </c:pt>
                <c:pt idx="67">
                  <c:v>2.9256162279889166E-2</c:v>
                </c:pt>
                <c:pt idx="68">
                  <c:v>3.0336995956102543E-2</c:v>
                </c:pt>
                <c:pt idx="69">
                  <c:v>4.7652810549037007E-2</c:v>
                </c:pt>
                <c:pt idx="70">
                  <c:v>1.977859455794773E-2</c:v>
                </c:pt>
                <c:pt idx="71">
                  <c:v>1.8701505683009687E-2</c:v>
                </c:pt>
                <c:pt idx="72">
                  <c:v>5.4181353087814389E-3</c:v>
                </c:pt>
                <c:pt idx="73">
                  <c:v>1.8132570755521462E-2</c:v>
                </c:pt>
                <c:pt idx="74">
                  <c:v>8.4517914310427416E-3</c:v>
                </c:pt>
                <c:pt idx="75">
                  <c:v>1.7544458622646905E-2</c:v>
                </c:pt>
                <c:pt idx="76">
                  <c:v>6.6179882062822146E-2</c:v>
                </c:pt>
                <c:pt idx="77">
                  <c:v>2.0662915672255266E-2</c:v>
                </c:pt>
                <c:pt idx="78">
                  <c:v>7.8648202197240141E-2</c:v>
                </c:pt>
                <c:pt idx="79">
                  <c:v>3.95158487803796E-2</c:v>
                </c:pt>
                <c:pt idx="80">
                  <c:v>1.1527721442806541E-2</c:v>
                </c:pt>
                <c:pt idx="81">
                  <c:v>2.5151041585049841E-3</c:v>
                </c:pt>
                <c:pt idx="82">
                  <c:v>-3.0217958034859445E-2</c:v>
                </c:pt>
                <c:pt idx="83">
                  <c:v>-1.5365731492105279E-2</c:v>
                </c:pt>
                <c:pt idx="84">
                  <c:v>3.53524595569591E-2</c:v>
                </c:pt>
                <c:pt idx="85">
                  <c:v>7.4198225633060305E-2</c:v>
                </c:pt>
                <c:pt idx="86">
                  <c:v>5.3230408958855058E-2</c:v>
                </c:pt>
                <c:pt idx="87">
                  <c:v>4.9413285517064344E-2</c:v>
                </c:pt>
                <c:pt idx="88">
                  <c:v>3.8220199789554377E-2</c:v>
                </c:pt>
                <c:pt idx="89">
                  <c:v>5.235081876661226E-2</c:v>
                </c:pt>
                <c:pt idx="90">
                  <c:v>5.5066458690341998E-2</c:v>
                </c:pt>
                <c:pt idx="91">
                  <c:v>5.1856762859921086E-2</c:v>
                </c:pt>
                <c:pt idx="92">
                  <c:v>5.516493426794563E-2</c:v>
                </c:pt>
                <c:pt idx="93">
                  <c:v>5.9605807517829609E-2</c:v>
                </c:pt>
                <c:pt idx="94">
                  <c:v>4.6762273188886476E-2</c:v>
                </c:pt>
                <c:pt idx="95">
                  <c:v>6.2585071190817354E-2</c:v>
                </c:pt>
                <c:pt idx="96">
                  <c:v>4.498022775611716E-2</c:v>
                </c:pt>
                <c:pt idx="97">
                  <c:v>6.8296911230695187E-2</c:v>
                </c:pt>
                <c:pt idx="98">
                  <c:v>0.10720755435262003</c:v>
                </c:pt>
                <c:pt idx="99">
                  <c:v>9.3728431589555072E-2</c:v>
                </c:pt>
                <c:pt idx="100">
                  <c:v>7.074875189434239E-2</c:v>
                </c:pt>
                <c:pt idx="101">
                  <c:v>5.4186340130406963E-2</c:v>
                </c:pt>
                <c:pt idx="102">
                  <c:v>6.74339937182655E-2</c:v>
                </c:pt>
                <c:pt idx="103">
                  <c:v>5.6309765864313174E-2</c:v>
                </c:pt>
                <c:pt idx="104">
                  <c:v>7.3714213882659044E-2</c:v>
                </c:pt>
                <c:pt idx="105">
                  <c:v>5.1669901951174657E-2</c:v>
                </c:pt>
                <c:pt idx="106">
                  <c:v>4.8723548225149439E-2</c:v>
                </c:pt>
                <c:pt idx="107">
                  <c:v>3.8980620389437205E-2</c:v>
                </c:pt>
                <c:pt idx="108">
                  <c:v>4.4792890341692627E-2</c:v>
                </c:pt>
                <c:pt idx="109">
                  <c:v>2.7212155371691513E-2</c:v>
                </c:pt>
                <c:pt idx="110">
                  <c:v>2.8251008926433872E-2</c:v>
                </c:pt>
                <c:pt idx="111">
                  <c:v>5.2908031500481872E-2</c:v>
                </c:pt>
                <c:pt idx="112">
                  <c:v>3.9335385922072405E-2</c:v>
                </c:pt>
                <c:pt idx="113">
                  <c:v>4.6528149682639172E-2</c:v>
                </c:pt>
                <c:pt idx="114">
                  <c:v>5.3375334088386218E-2</c:v>
                </c:pt>
                <c:pt idx="115">
                  <c:v>7.2971248522128412E-2</c:v>
                </c:pt>
                <c:pt idx="116">
                  <c:v>6.0578763652741806E-2</c:v>
                </c:pt>
                <c:pt idx="117">
                  <c:v>8.0042189835487804E-2</c:v>
                </c:pt>
                <c:pt idx="118">
                  <c:v>6.0105480876071309E-2</c:v>
                </c:pt>
                <c:pt idx="119">
                  <c:v>7.2530996444242421E-2</c:v>
                </c:pt>
                <c:pt idx="120">
                  <c:v>7.8926759331887489E-2</c:v>
                </c:pt>
                <c:pt idx="121">
                  <c:v>8.4291558560379454E-2</c:v>
                </c:pt>
                <c:pt idx="122">
                  <c:v>6.9855310323249431E-2</c:v>
                </c:pt>
                <c:pt idx="123">
                  <c:v>5.6041746997672393E-2</c:v>
                </c:pt>
                <c:pt idx="124">
                  <c:v>9.2526777919182665E-2</c:v>
                </c:pt>
                <c:pt idx="125">
                  <c:v>7.5087834891916366E-2</c:v>
                </c:pt>
                <c:pt idx="126">
                  <c:v>8.7721456115355451E-2</c:v>
                </c:pt>
                <c:pt idx="127">
                  <c:v>9.2415661390532186E-2</c:v>
                </c:pt>
                <c:pt idx="128">
                  <c:v>0.10378517004387655</c:v>
                </c:pt>
                <c:pt idx="129">
                  <c:v>9.3538795206749889E-2</c:v>
                </c:pt>
                <c:pt idx="130">
                  <c:v>0.120284590066477</c:v>
                </c:pt>
                <c:pt idx="131">
                  <c:v>0.10971587029720924</c:v>
                </c:pt>
                <c:pt idx="132">
                  <c:v>0.10884480883967505</c:v>
                </c:pt>
                <c:pt idx="133">
                  <c:v>0.11832990304741678</c:v>
                </c:pt>
                <c:pt idx="134">
                  <c:v>0.11599059048338874</c:v>
                </c:pt>
                <c:pt idx="135">
                  <c:v>9.2363071431150745E-2</c:v>
                </c:pt>
                <c:pt idx="136">
                  <c:v>9.6034382231232299E-2</c:v>
                </c:pt>
                <c:pt idx="137">
                  <c:v>0.13878790890512702</c:v>
                </c:pt>
                <c:pt idx="138">
                  <c:v>0.11038930815570418</c:v>
                </c:pt>
                <c:pt idx="139">
                  <c:v>0.1224099044391813</c:v>
                </c:pt>
                <c:pt idx="140">
                  <c:v>9.6364799859004521E-2</c:v>
                </c:pt>
                <c:pt idx="141">
                  <c:v>7.8120948848831875E-2</c:v>
                </c:pt>
                <c:pt idx="142">
                  <c:v>4.8143221989536786E-2</c:v>
                </c:pt>
                <c:pt idx="143">
                  <c:v>4.5647499354226059E-2</c:v>
                </c:pt>
                <c:pt idx="144">
                  <c:v>4.9481320239114487E-2</c:v>
                </c:pt>
                <c:pt idx="145">
                  <c:v>5.9386251576024215E-2</c:v>
                </c:pt>
                <c:pt idx="146">
                  <c:v>6.9048116517297822E-2</c:v>
                </c:pt>
                <c:pt idx="147">
                  <c:v>8.9854619130558325E-2</c:v>
                </c:pt>
                <c:pt idx="148">
                  <c:v>7.401066395614786E-2</c:v>
                </c:pt>
                <c:pt idx="149">
                  <c:v>9.1911471887020146E-2</c:v>
                </c:pt>
                <c:pt idx="150">
                  <c:v>0.1428622609455876</c:v>
                </c:pt>
                <c:pt idx="151">
                  <c:v>0.11418119632597042</c:v>
                </c:pt>
                <c:pt idx="152">
                  <c:v>0.10734506820543548</c:v>
                </c:pt>
                <c:pt idx="153">
                  <c:v>7.84150487905282E-2</c:v>
                </c:pt>
                <c:pt idx="154">
                  <c:v>7.774262793270291E-2</c:v>
                </c:pt>
                <c:pt idx="155">
                  <c:v>7.4579215332179788E-2</c:v>
                </c:pt>
                <c:pt idx="156">
                  <c:v>9.9232331765650161E-2</c:v>
                </c:pt>
                <c:pt idx="157">
                  <c:v>7.5523790135643726E-2</c:v>
                </c:pt>
                <c:pt idx="158">
                  <c:v>7.3771500545941907E-2</c:v>
                </c:pt>
                <c:pt idx="159">
                  <c:v>6.4925753203330439E-2</c:v>
                </c:pt>
                <c:pt idx="160">
                  <c:v>5.5824200163675876E-2</c:v>
                </c:pt>
                <c:pt idx="161">
                  <c:v>4.4733627425526487E-2</c:v>
                </c:pt>
                <c:pt idx="162">
                  <c:v>3.9385647338616318E-2</c:v>
                </c:pt>
                <c:pt idx="163">
                  <c:v>7.6786903806221718E-2</c:v>
                </c:pt>
                <c:pt idx="164">
                  <c:v>5.7356846927131749E-2</c:v>
                </c:pt>
                <c:pt idx="165">
                  <c:v>7.5673657969244079E-2</c:v>
                </c:pt>
                <c:pt idx="166">
                  <c:v>6.8997106662967808E-2</c:v>
                </c:pt>
                <c:pt idx="167">
                  <c:v>7.8968529843212829E-2</c:v>
                </c:pt>
                <c:pt idx="168">
                  <c:v>7.4118402530457997E-2</c:v>
                </c:pt>
                <c:pt idx="169">
                  <c:v>8.4663721893538157E-2</c:v>
                </c:pt>
                <c:pt idx="170">
                  <c:v>7.1657787924695335E-2</c:v>
                </c:pt>
                <c:pt idx="171">
                  <c:v>6.4881470369064151E-2</c:v>
                </c:pt>
                <c:pt idx="172">
                  <c:v>8.3997122994949783E-2</c:v>
                </c:pt>
                <c:pt idx="173">
                  <c:v>5.4630174604873495E-2</c:v>
                </c:pt>
                <c:pt idx="174">
                  <c:v>3.7371616092998411E-2</c:v>
                </c:pt>
                <c:pt idx="175">
                  <c:v>3.3372627741349907E-2</c:v>
                </c:pt>
                <c:pt idx="176">
                  <c:v>5.0193656466433735E-2</c:v>
                </c:pt>
                <c:pt idx="177">
                  <c:v>5.0621342628768065E-2</c:v>
                </c:pt>
                <c:pt idx="178">
                  <c:v>7.0686592982885724E-2</c:v>
                </c:pt>
                <c:pt idx="179">
                  <c:v>6.9039701295084341E-2</c:v>
                </c:pt>
                <c:pt idx="180">
                  <c:v>7.9431561092806011E-2</c:v>
                </c:pt>
                <c:pt idx="181">
                  <c:v>8.8331702225043482E-2</c:v>
                </c:pt>
                <c:pt idx="182">
                  <c:v>9.7358359775473607E-2</c:v>
                </c:pt>
                <c:pt idx="183">
                  <c:v>7.5496613409468588E-2</c:v>
                </c:pt>
                <c:pt idx="184">
                  <c:v>5.8165655916912001E-2</c:v>
                </c:pt>
                <c:pt idx="185">
                  <c:v>6.6966189635908266E-2</c:v>
                </c:pt>
                <c:pt idx="186">
                  <c:v>4.407190711256162E-2</c:v>
                </c:pt>
                <c:pt idx="187">
                  <c:v>3.3983947458931817E-2</c:v>
                </c:pt>
                <c:pt idx="188">
                  <c:v>4.9342672734701942E-2</c:v>
                </c:pt>
                <c:pt idx="189">
                  <c:v>6.2711245975059005E-2</c:v>
                </c:pt>
                <c:pt idx="190">
                  <c:v>4.734639617612009E-2</c:v>
                </c:pt>
                <c:pt idx="191">
                  <c:v>5.9864529195424072E-2</c:v>
                </c:pt>
                <c:pt idx="192">
                  <c:v>2.5432049086307841E-2</c:v>
                </c:pt>
                <c:pt idx="193">
                  <c:v>2.349287878177617E-2</c:v>
                </c:pt>
                <c:pt idx="194">
                  <c:v>2.6618050846246542E-2</c:v>
                </c:pt>
                <c:pt idx="195">
                  <c:v>3.3008977089553318E-2</c:v>
                </c:pt>
                <c:pt idx="196">
                  <c:v>3.6919772744929288E-2</c:v>
                </c:pt>
                <c:pt idx="197">
                  <c:v>3.5175537371338793E-2</c:v>
                </c:pt>
                <c:pt idx="198">
                  <c:v>2.5788206300301986E-2</c:v>
                </c:pt>
                <c:pt idx="199">
                  <c:v>3.0168697491436882E-2</c:v>
                </c:pt>
                <c:pt idx="200">
                  <c:v>3.5113822078102859E-3</c:v>
                </c:pt>
                <c:pt idx="201">
                  <c:v>1.1305370314125875E-2</c:v>
                </c:pt>
                <c:pt idx="202">
                  <c:v>6.0544200116382146E-2</c:v>
                </c:pt>
                <c:pt idx="203">
                  <c:v>3.728408466980071E-2</c:v>
                </c:pt>
                <c:pt idx="204">
                  <c:v>5.4235397540222836E-2</c:v>
                </c:pt>
                <c:pt idx="205">
                  <c:v>3.6634347472808471E-2</c:v>
                </c:pt>
                <c:pt idx="206">
                  <c:v>3.9572472595230529E-2</c:v>
                </c:pt>
                <c:pt idx="207">
                  <c:v>3.457182716009239E-2</c:v>
                </c:pt>
                <c:pt idx="208">
                  <c:v>5.3940772120597391E-2</c:v>
                </c:pt>
                <c:pt idx="209">
                  <c:v>3.9882419257249245E-2</c:v>
                </c:pt>
                <c:pt idx="210">
                  <c:v>2.7322507522231504E-2</c:v>
                </c:pt>
                <c:pt idx="211">
                  <c:v>4.1309178279986029E-2</c:v>
                </c:pt>
                <c:pt idx="212">
                  <c:v>1.9503100977598182E-2</c:v>
                </c:pt>
                <c:pt idx="213">
                  <c:v>5.3222588063715232E-3</c:v>
                </c:pt>
                <c:pt idx="214">
                  <c:v>1.1514427744746514E-3</c:v>
                </c:pt>
                <c:pt idx="215">
                  <c:v>1.7378989899726045E-2</c:v>
                </c:pt>
                <c:pt idx="216">
                  <c:v>8.6083684597132067E-3</c:v>
                </c:pt>
                <c:pt idx="217">
                  <c:v>3.407867676788346E-2</c:v>
                </c:pt>
                <c:pt idx="218">
                  <c:v>3.2512579564719306E-2</c:v>
                </c:pt>
                <c:pt idx="219">
                  <c:v>4.1414763534297613E-2</c:v>
                </c:pt>
                <c:pt idx="220">
                  <c:v>4.1260585175112663E-2</c:v>
                </c:pt>
                <c:pt idx="221">
                  <c:v>4.6337240630505983E-2</c:v>
                </c:pt>
                <c:pt idx="222">
                  <c:v>3.0300146586203908E-2</c:v>
                </c:pt>
                <c:pt idx="223">
                  <c:v>1.6177079625435974E-2</c:v>
                </c:pt>
                <c:pt idx="224">
                  <c:v>4.5735468559017174E-2</c:v>
                </c:pt>
                <c:pt idx="225">
                  <c:v>3.5224947006579375E-2</c:v>
                </c:pt>
                <c:pt idx="226">
                  <c:v>4.0062512487968951E-2</c:v>
                </c:pt>
                <c:pt idx="227">
                  <c:v>4.9880737336380633E-2</c:v>
                </c:pt>
                <c:pt idx="228">
                  <c:v>5.9158991451627646E-2</c:v>
                </c:pt>
                <c:pt idx="229">
                  <c:v>4.9326976551627578E-2</c:v>
                </c:pt>
                <c:pt idx="230">
                  <c:v>6.7455970890305694E-2</c:v>
                </c:pt>
                <c:pt idx="231">
                  <c:v>5.9404287824971883E-2</c:v>
                </c:pt>
                <c:pt idx="232">
                  <c:v>7.3814539140052884E-2</c:v>
                </c:pt>
                <c:pt idx="233">
                  <c:v>8.2307594947527193E-2</c:v>
                </c:pt>
                <c:pt idx="234">
                  <c:v>3.6921543312022159E-2</c:v>
                </c:pt>
                <c:pt idx="235">
                  <c:v>-9.8434584243619148E-3</c:v>
                </c:pt>
                <c:pt idx="236">
                  <c:v>-2.7969277832998251E-2</c:v>
                </c:pt>
                <c:pt idx="237">
                  <c:v>-2.8671541941575469E-2</c:v>
                </c:pt>
                <c:pt idx="238">
                  <c:v>-2.2327716345075337E-2</c:v>
                </c:pt>
                <c:pt idx="239">
                  <c:v>5.9908811229509038E-3</c:v>
                </c:pt>
                <c:pt idx="240">
                  <c:v>1.1422734562990861E-2</c:v>
                </c:pt>
                <c:pt idx="241">
                  <c:v>2.9974900410518413E-2</c:v>
                </c:pt>
                <c:pt idx="242">
                  <c:v>3.8190088668628275E-2</c:v>
                </c:pt>
                <c:pt idx="243">
                  <c:v>4.735703171149782E-2</c:v>
                </c:pt>
                <c:pt idx="244">
                  <c:v>2.2230057744877154E-2</c:v>
                </c:pt>
                <c:pt idx="245">
                  <c:v>1.5476397859302153E-2</c:v>
                </c:pt>
                <c:pt idx="246">
                  <c:v>5.6804350963497244E-3</c:v>
                </c:pt>
                <c:pt idx="247">
                  <c:v>1.2502015352576716E-2</c:v>
                </c:pt>
                <c:pt idx="248">
                  <c:v>1.3664845310839713E-2</c:v>
                </c:pt>
                <c:pt idx="249">
                  <c:v>2.2393827834137459E-2</c:v>
                </c:pt>
                <c:pt idx="250">
                  <c:v>4.2209060732943768E-2</c:v>
                </c:pt>
                <c:pt idx="251">
                  <c:v>2.2709778048265086E-2</c:v>
                </c:pt>
                <c:pt idx="252">
                  <c:v>2.7164222971577698E-3</c:v>
                </c:pt>
                <c:pt idx="253">
                  <c:v>4.8776126097937545E-3</c:v>
                </c:pt>
                <c:pt idx="254">
                  <c:v>2.129094789945225E-2</c:v>
                </c:pt>
                <c:pt idx="255">
                  <c:v>6.0203502130343183E-3</c:v>
                </c:pt>
                <c:pt idx="256">
                  <c:v>1.7068886866433434E-2</c:v>
                </c:pt>
                <c:pt idx="257">
                  <c:v>-5.3373216130788758E-3</c:v>
                </c:pt>
                <c:pt idx="258">
                  <c:v>-2.7405339485618461E-3</c:v>
                </c:pt>
                <c:pt idx="259">
                  <c:v>7.2248769352552152E-3</c:v>
                </c:pt>
                <c:pt idx="260">
                  <c:v>4.1213827947467224E-2</c:v>
                </c:pt>
                <c:pt idx="261">
                  <c:v>3.1338928919612055E-2</c:v>
                </c:pt>
                <c:pt idx="262">
                  <c:v>3.6324151147738515E-2</c:v>
                </c:pt>
                <c:pt idx="263">
                  <c:v>6.269943949828774E-2</c:v>
                </c:pt>
                <c:pt idx="264">
                  <c:v>2.6287766831547158E-2</c:v>
                </c:pt>
                <c:pt idx="265">
                  <c:v>3.0279204624104383E-2</c:v>
                </c:pt>
                <c:pt idx="266">
                  <c:v>2.1760703853639065E-2</c:v>
                </c:pt>
                <c:pt idx="267">
                  <c:v>2.4446334056560395E-2</c:v>
                </c:pt>
                <c:pt idx="268">
                  <c:v>2.4103272172072986E-2</c:v>
                </c:pt>
                <c:pt idx="269">
                  <c:v>4.1156319789063117E-2</c:v>
                </c:pt>
                <c:pt idx="270">
                  <c:v>3.2841584724063538E-2</c:v>
                </c:pt>
                <c:pt idx="271">
                  <c:v>4.0914010701670021E-2</c:v>
                </c:pt>
                <c:pt idx="272">
                  <c:v>3.5280662328497435E-2</c:v>
                </c:pt>
                <c:pt idx="273">
                  <c:v>4.2135940238241083E-2</c:v>
                </c:pt>
                <c:pt idx="274">
                  <c:v>2.1940703475456572E-2</c:v>
                </c:pt>
                <c:pt idx="275">
                  <c:v>3.286758796716379E-2</c:v>
                </c:pt>
                <c:pt idx="276">
                  <c:v>8.1334507647362025E-2</c:v>
                </c:pt>
                <c:pt idx="277">
                  <c:v>5.8229576803257854E-2</c:v>
                </c:pt>
                <c:pt idx="278">
                  <c:v>8.2939894091232105E-2</c:v>
                </c:pt>
                <c:pt idx="279">
                  <c:v>6.3747638637683859E-2</c:v>
                </c:pt>
                <c:pt idx="280">
                  <c:v>6.191644438474956E-2</c:v>
                </c:pt>
                <c:pt idx="281">
                  <c:v>6.4358388072994738E-2</c:v>
                </c:pt>
                <c:pt idx="282">
                  <c:v>8.4131035709120172E-2</c:v>
                </c:pt>
                <c:pt idx="283">
                  <c:v>7.9981735818407229E-2</c:v>
                </c:pt>
                <c:pt idx="284">
                  <c:v>6.2020055390709948E-2</c:v>
                </c:pt>
                <c:pt idx="285">
                  <c:v>6.4498711409949963E-2</c:v>
                </c:pt>
                <c:pt idx="286">
                  <c:v>2.6318478575993193E-2</c:v>
                </c:pt>
                <c:pt idx="287">
                  <c:v>-1.3250300707778202E-2</c:v>
                </c:pt>
                <c:pt idx="288">
                  <c:v>-2.4774022148702311E-2</c:v>
                </c:pt>
                <c:pt idx="289">
                  <c:v>-2.5369208659957673E-2</c:v>
                </c:pt>
                <c:pt idx="290">
                  <c:v>-5.5876990115407636E-2</c:v>
                </c:pt>
                <c:pt idx="291">
                  <c:v>-5.3500561557321274E-2</c:v>
                </c:pt>
                <c:pt idx="292">
                  <c:v>-7.1889488065899149E-2</c:v>
                </c:pt>
                <c:pt idx="293">
                  <c:v>-7.4249470470955634E-2</c:v>
                </c:pt>
                <c:pt idx="294">
                  <c:v>-5.8158754273607713E-2</c:v>
                </c:pt>
                <c:pt idx="295">
                  <c:v>-2.489442373165849E-2</c:v>
                </c:pt>
                <c:pt idx="296">
                  <c:v>-1.9523035871722955E-2</c:v>
                </c:pt>
                <c:pt idx="297">
                  <c:v>-7.5843646826392209E-3</c:v>
                </c:pt>
                <c:pt idx="298">
                  <c:v>-1.4473933927404608E-2</c:v>
                </c:pt>
                <c:pt idx="299">
                  <c:v>-1.53496713804918E-2</c:v>
                </c:pt>
                <c:pt idx="300">
                  <c:v>-1.974881816469784E-2</c:v>
                </c:pt>
                <c:pt idx="301">
                  <c:v>-4.2288527635567152E-3</c:v>
                </c:pt>
                <c:pt idx="302">
                  <c:v>3.8748868191764478E-2</c:v>
                </c:pt>
                <c:pt idx="303">
                  <c:v>7.2465045159451243E-3</c:v>
                </c:pt>
                <c:pt idx="304">
                  <c:v>1.7870355425851379E-2</c:v>
                </c:pt>
                <c:pt idx="305">
                  <c:v>5.4682799814928778E-4</c:v>
                </c:pt>
                <c:pt idx="306">
                  <c:v>5.0253885480101368E-3</c:v>
                </c:pt>
                <c:pt idx="307">
                  <c:v>-1.4713560862014969E-3</c:v>
                </c:pt>
                <c:pt idx="308">
                  <c:v>9.4400899280560353E-3</c:v>
                </c:pt>
                <c:pt idx="309">
                  <c:v>-5.349113227431276E-3</c:v>
                </c:pt>
                <c:pt idx="310">
                  <c:v>4.4433971282293178E-3</c:v>
                </c:pt>
                <c:pt idx="311">
                  <c:v>3.1425875323947049E-2</c:v>
                </c:pt>
                <c:pt idx="312">
                  <c:v>2.7206599758244316E-2</c:v>
                </c:pt>
                <c:pt idx="313">
                  <c:v>1.3827007842263242E-2</c:v>
                </c:pt>
                <c:pt idx="314">
                  <c:v>5.412001511648324E-3</c:v>
                </c:pt>
                <c:pt idx="315">
                  <c:v>1.5974107046168629E-2</c:v>
                </c:pt>
                <c:pt idx="316">
                  <c:v>-3.1699704412805883E-3</c:v>
                </c:pt>
                <c:pt idx="317">
                  <c:v>8.5664516472053597E-3</c:v>
                </c:pt>
                <c:pt idx="318">
                  <c:v>-1.6081433827054584E-2</c:v>
                </c:pt>
                <c:pt idx="319">
                  <c:v>-1.2877817376679396E-2</c:v>
                </c:pt>
                <c:pt idx="320">
                  <c:v>-1.9135548470441913E-2</c:v>
                </c:pt>
                <c:pt idx="321">
                  <c:v>3.3055575173122917E-3</c:v>
                </c:pt>
                <c:pt idx="322">
                  <c:v>1.7822066615966825E-3</c:v>
                </c:pt>
                <c:pt idx="323">
                  <c:v>1.0505483523012258E-2</c:v>
                </c:pt>
                <c:pt idx="324">
                  <c:v>4.2662432578172559E-2</c:v>
                </c:pt>
                <c:pt idx="325">
                  <c:v>8.0403936571875299E-3</c:v>
                </c:pt>
                <c:pt idx="326">
                  <c:v>4.2913501889197637E-3</c:v>
                </c:pt>
                <c:pt idx="327">
                  <c:v>8.8111196553814827E-3</c:v>
                </c:pt>
                <c:pt idx="328">
                  <c:v>2.0427515321955386E-2</c:v>
                </c:pt>
                <c:pt idx="329">
                  <c:v>2.1631603058172005E-2</c:v>
                </c:pt>
                <c:pt idx="330">
                  <c:v>4.1294428820395086E-2</c:v>
                </c:pt>
                <c:pt idx="331">
                  <c:v>1.9771394382952681E-2</c:v>
                </c:pt>
                <c:pt idx="332">
                  <c:v>2.6197124263164173E-2</c:v>
                </c:pt>
                <c:pt idx="333">
                  <c:v>2.0252964206076942E-2</c:v>
                </c:pt>
                <c:pt idx="334">
                  <c:v>1.6028136411257263E-2</c:v>
                </c:pt>
                <c:pt idx="335">
                  <c:v>1.1781463481658469E-2</c:v>
                </c:pt>
                <c:pt idx="336">
                  <c:v>1.550247550776104E-2</c:v>
                </c:pt>
                <c:pt idx="337">
                  <c:v>5.0359540564943843E-2</c:v>
                </c:pt>
                <c:pt idx="338">
                  <c:v>2.8774065724982468E-2</c:v>
                </c:pt>
                <c:pt idx="339">
                  <c:v>2.0412476735551306E-2</c:v>
                </c:pt>
                <c:pt idx="340">
                  <c:v>8.2033699000497902E-3</c:v>
                </c:pt>
                <c:pt idx="341">
                  <c:v>1.1160681839284673E-2</c:v>
                </c:pt>
                <c:pt idx="342">
                  <c:v>9.5978951559469883E-3</c:v>
                </c:pt>
                <c:pt idx="343">
                  <c:v>2.5244713045517061E-2</c:v>
                </c:pt>
                <c:pt idx="344">
                  <c:v>9.377009473105935E-3</c:v>
                </c:pt>
                <c:pt idx="345">
                  <c:v>1.9819515106813675E-2</c:v>
                </c:pt>
                <c:pt idx="346">
                  <c:v>3.8390351439699953E-2</c:v>
                </c:pt>
                <c:pt idx="347">
                  <c:v>1.5761235542676198E-2</c:v>
                </c:pt>
                <c:pt idx="348">
                  <c:v>3.6036481556387893E-3</c:v>
                </c:pt>
                <c:pt idx="349">
                  <c:v>-1.6444910309235661E-2</c:v>
                </c:pt>
                <c:pt idx="350">
                  <c:v>-2.6543339736267196E-2</c:v>
                </c:pt>
                <c:pt idx="351">
                  <c:v>-2.2243129398649399E-2</c:v>
                </c:pt>
                <c:pt idx="352">
                  <c:v>-2.6453704075781556E-2</c:v>
                </c:pt>
                <c:pt idx="353">
                  <c:v>2.2629755762863485E-3</c:v>
                </c:pt>
                <c:pt idx="354">
                  <c:v>8.2141480540793982E-3</c:v>
                </c:pt>
                <c:pt idx="355">
                  <c:v>-4.6175540824180379E-3</c:v>
                </c:pt>
                <c:pt idx="356">
                  <c:v>1.1926681185243921E-2</c:v>
                </c:pt>
                <c:pt idx="357">
                  <c:v>-1.5858465038803737E-2</c:v>
                </c:pt>
                <c:pt idx="358">
                  <c:v>1.0264512045671985E-2</c:v>
                </c:pt>
                <c:pt idx="359">
                  <c:v>7.9505652978722509E-3</c:v>
                </c:pt>
                <c:pt idx="360">
                  <c:v>1.5280683522454446E-2</c:v>
                </c:pt>
                <c:pt idx="361">
                  <c:v>-5.7863571764632631E-3</c:v>
                </c:pt>
                <c:pt idx="362">
                  <c:v>-1.0926234414938378E-3</c:v>
                </c:pt>
                <c:pt idx="363">
                  <c:v>3.2500163898375296E-2</c:v>
                </c:pt>
                <c:pt idx="364">
                  <c:v>1.685253101067704E-2</c:v>
                </c:pt>
                <c:pt idx="365">
                  <c:v>2.0807443055289233E-2</c:v>
                </c:pt>
                <c:pt idx="366">
                  <c:v>7.7713044346874056E-3</c:v>
                </c:pt>
                <c:pt idx="367">
                  <c:v>7.8884563315194875E-3</c:v>
                </c:pt>
                <c:pt idx="368">
                  <c:v>-3.8997663733050989E-3</c:v>
                </c:pt>
                <c:pt idx="369">
                  <c:v>8.9886147819387748E-3</c:v>
                </c:pt>
                <c:pt idx="370">
                  <c:v>-9.2890105689344242E-3</c:v>
                </c:pt>
                <c:pt idx="371">
                  <c:v>-2.518395672884902E-3</c:v>
                </c:pt>
                <c:pt idx="372">
                  <c:v>9.9931787039696219E-4</c:v>
                </c:pt>
                <c:pt idx="373">
                  <c:v>1.7753954751998761E-2</c:v>
                </c:pt>
                <c:pt idx="374">
                  <c:v>1.0499781782221126E-2</c:v>
                </c:pt>
                <c:pt idx="375">
                  <c:v>1.4815639017114297E-3</c:v>
                </c:pt>
                <c:pt idx="376">
                  <c:v>3.1716286957284401E-2</c:v>
                </c:pt>
                <c:pt idx="377">
                  <c:v>1.4532424450944834E-3</c:v>
                </c:pt>
                <c:pt idx="378">
                  <c:v>1.7375875384756684E-2</c:v>
                </c:pt>
                <c:pt idx="379">
                  <c:v>3.0259014498390621E-2</c:v>
                </c:pt>
                <c:pt idx="380">
                  <c:v>4.0090508904076748E-2</c:v>
                </c:pt>
                <c:pt idx="381">
                  <c:v>3.3353283013150242E-2</c:v>
                </c:pt>
                <c:pt idx="382">
                  <c:v>3.9550539349791879E-2</c:v>
                </c:pt>
                <c:pt idx="383">
                  <c:v>1.6261627466164556E-2</c:v>
                </c:pt>
                <c:pt idx="384">
                  <c:v>1.4227784152846746E-2</c:v>
                </c:pt>
                <c:pt idx="385">
                  <c:v>1.4994584548146405E-2</c:v>
                </c:pt>
                <c:pt idx="386">
                  <c:v>6.7215146271374189E-3</c:v>
                </c:pt>
                <c:pt idx="387">
                  <c:v>1.4611290717334792E-3</c:v>
                </c:pt>
                <c:pt idx="388">
                  <c:v>5.1128348054385857E-3</c:v>
                </c:pt>
                <c:pt idx="389">
                  <c:v>2.8441951644617814E-2</c:v>
                </c:pt>
                <c:pt idx="390">
                  <c:v>1.2814944969134429E-2</c:v>
                </c:pt>
                <c:pt idx="391">
                  <c:v>2.0201346531585614E-2</c:v>
                </c:pt>
                <c:pt idx="392">
                  <c:v>1.8589761977908807E-3</c:v>
                </c:pt>
                <c:pt idx="393">
                  <c:v>1.3886154416895948E-2</c:v>
                </c:pt>
                <c:pt idx="394">
                  <c:v>7.61042567683449E-3</c:v>
                </c:pt>
                <c:pt idx="395">
                  <c:v>1.9059783289594186E-2</c:v>
                </c:pt>
                <c:pt idx="396">
                  <c:v>1.2560890976051628E-2</c:v>
                </c:pt>
                <c:pt idx="397">
                  <c:v>1.7199094510675521E-2</c:v>
                </c:pt>
                <c:pt idx="398">
                  <c:v>4.3779623009119736E-2</c:v>
                </c:pt>
                <c:pt idx="399">
                  <c:v>1.6237999128592296E-2</c:v>
                </c:pt>
                <c:pt idx="400">
                  <c:v>6.5979659851835674E-3</c:v>
                </c:pt>
                <c:pt idx="401">
                  <c:v>-1.5812829051959285E-2</c:v>
                </c:pt>
                <c:pt idx="402">
                  <c:v>-2.2777031186251444E-2</c:v>
                </c:pt>
                <c:pt idx="403">
                  <c:v>-1.904167901804393E-2</c:v>
                </c:pt>
                <c:pt idx="404">
                  <c:v>-1.7760900041980953E-2</c:v>
                </c:pt>
                <c:pt idx="405">
                  <c:v>2.6028382268956933E-3</c:v>
                </c:pt>
                <c:pt idx="406">
                  <c:v>1.6305441216687231E-2</c:v>
                </c:pt>
                <c:pt idx="407">
                  <c:v>1.1305967321475428E-2</c:v>
                </c:pt>
                <c:pt idx="408">
                  <c:v>2.2041066353527365E-2</c:v>
                </c:pt>
                <c:pt idx="409">
                  <c:v>1.3362126536699364E-3</c:v>
                </c:pt>
                <c:pt idx="410">
                  <c:v>8.0190817252012749E-3</c:v>
                </c:pt>
                <c:pt idx="411">
                  <c:v>2.2714591508077919E-2</c:v>
                </c:pt>
                <c:pt idx="412">
                  <c:v>1.6326795502895609E-2</c:v>
                </c:pt>
                <c:pt idx="413">
                  <c:v>-6.6121505416744488E-4</c:v>
                </c:pt>
                <c:pt idx="414">
                  <c:v>-2.2086936560190228E-3</c:v>
                </c:pt>
                <c:pt idx="415">
                  <c:v>1.3230556927150966E-2</c:v>
                </c:pt>
                <c:pt idx="416">
                  <c:v>2.7115384747114796E-3</c:v>
                </c:pt>
                <c:pt idx="417">
                  <c:v>1.713350003753461E-2</c:v>
                </c:pt>
                <c:pt idx="418">
                  <c:v>3.8175411344475822E-3</c:v>
                </c:pt>
                <c:pt idx="419">
                  <c:v>3.9627081913178527E-3</c:v>
                </c:pt>
                <c:pt idx="420">
                  <c:v>-4.6602111645757029E-3</c:v>
                </c:pt>
                <c:pt idx="421">
                  <c:v>-1.2381365190793747E-3</c:v>
                </c:pt>
                <c:pt idx="422">
                  <c:v>-1.2274498357849868E-2</c:v>
                </c:pt>
                <c:pt idx="423">
                  <c:v>-8.4947731479571575E-3</c:v>
                </c:pt>
                <c:pt idx="424">
                  <c:v>1.3188351651767816E-2</c:v>
                </c:pt>
                <c:pt idx="425">
                  <c:v>1.2773553316152422E-2</c:v>
                </c:pt>
                <c:pt idx="426">
                  <c:v>-3.3733101253753963E-3</c:v>
                </c:pt>
                <c:pt idx="427">
                  <c:v>2.6758529989533006E-3</c:v>
                </c:pt>
                <c:pt idx="428">
                  <c:v>2.1331599305526461E-2</c:v>
                </c:pt>
                <c:pt idx="429">
                  <c:v>9.4838126070671182E-3</c:v>
                </c:pt>
                <c:pt idx="430">
                  <c:v>3.7329459071231676E-2</c:v>
                </c:pt>
                <c:pt idx="431">
                  <c:v>2.2670181834131796E-2</c:v>
                </c:pt>
                <c:pt idx="432">
                  <c:v>2.9950274833940679E-2</c:v>
                </c:pt>
                <c:pt idx="433">
                  <c:v>2.1306702245852814E-2</c:v>
                </c:pt>
                <c:pt idx="434">
                  <c:v>2.4076947539586904E-2</c:v>
                </c:pt>
                <c:pt idx="435">
                  <c:v>9.3979881503005024E-3</c:v>
                </c:pt>
                <c:pt idx="436">
                  <c:v>-2.8812277007961933E-3</c:v>
                </c:pt>
                <c:pt idx="437">
                  <c:v>2.3675213092263989E-2</c:v>
                </c:pt>
                <c:pt idx="438">
                  <c:v>4.790054532464753E-3</c:v>
                </c:pt>
                <c:pt idx="439">
                  <c:v>9.6758552649732965E-4</c:v>
                </c:pt>
                <c:pt idx="440">
                  <c:v>3.0084761313791289E-3</c:v>
                </c:pt>
                <c:pt idx="441">
                  <c:v>7.6783589522046881E-3</c:v>
                </c:pt>
                <c:pt idx="442">
                  <c:v>9.6811342308654666E-3</c:v>
                </c:pt>
                <c:pt idx="443">
                  <c:v>2.8376516118824222E-2</c:v>
                </c:pt>
                <c:pt idx="444">
                  <c:v>1.3012462889370314E-2</c:v>
                </c:pt>
                <c:pt idx="445">
                  <c:v>1.713761913625067E-2</c:v>
                </c:pt>
                <c:pt idx="446">
                  <c:v>3.147312931206135E-3</c:v>
                </c:pt>
                <c:pt idx="447">
                  <c:v>3.6863507125365997E-3</c:v>
                </c:pt>
                <c:pt idx="448">
                  <c:v>-7.8783406377415967E-3</c:v>
                </c:pt>
                <c:pt idx="449">
                  <c:v>-5.4946405559817522E-3</c:v>
                </c:pt>
                <c:pt idx="450">
                  <c:v>2.7225962972158471E-2</c:v>
                </c:pt>
                <c:pt idx="451">
                  <c:v>1.5266569345375743E-4</c:v>
                </c:pt>
                <c:pt idx="452">
                  <c:v>2.1100845604500501E-4</c:v>
                </c:pt>
                <c:pt idx="453">
                  <c:v>-1.5785308369406371E-2</c:v>
                </c:pt>
                <c:pt idx="454">
                  <c:v>-3.1154448468477248E-2</c:v>
                </c:pt>
                <c:pt idx="455">
                  <c:v>-2.6614855042324758E-2</c:v>
                </c:pt>
                <c:pt idx="456">
                  <c:v>-7.0511601432574579E-3</c:v>
                </c:pt>
                <c:pt idx="457">
                  <c:v>5.5216817109621985E-3</c:v>
                </c:pt>
                <c:pt idx="458">
                  <c:v>3.2605137700164308E-2</c:v>
                </c:pt>
                <c:pt idx="459">
                  <c:v>2.7426321390441592E-2</c:v>
                </c:pt>
                <c:pt idx="460">
                  <c:v>1.9504820646319219E-2</c:v>
                </c:pt>
                <c:pt idx="461">
                  <c:v>-7.5763385980530291E-3</c:v>
                </c:pt>
                <c:pt idx="462">
                  <c:v>-9.9276196242066295E-3</c:v>
                </c:pt>
                <c:pt idx="463">
                  <c:v>8.4087110635102987E-3</c:v>
                </c:pt>
                <c:pt idx="464">
                  <c:v>-3.1702376584720007E-3</c:v>
                </c:pt>
                <c:pt idx="465">
                  <c:v>-3.8215500586983612E-3</c:v>
                </c:pt>
                <c:pt idx="466">
                  <c:v>-7.4118537010099098E-4</c:v>
                </c:pt>
                <c:pt idx="467">
                  <c:v>9.2188311108033112E-3</c:v>
                </c:pt>
                <c:pt idx="468">
                  <c:v>8.8540374815012507E-3</c:v>
                </c:pt>
                <c:pt idx="469">
                  <c:v>1.8998449245113243E-2</c:v>
                </c:pt>
                <c:pt idx="470">
                  <c:v>-3.5509708903038503E-3</c:v>
                </c:pt>
                <c:pt idx="471">
                  <c:v>1.2915316268157194E-3</c:v>
                </c:pt>
                <c:pt idx="472">
                  <c:v>-8.7861963706903235E-3</c:v>
                </c:pt>
                <c:pt idx="473">
                  <c:v>-2.3358256957373832E-3</c:v>
                </c:pt>
                <c:pt idx="474">
                  <c:v>-1.2336483455139302E-2</c:v>
                </c:pt>
                <c:pt idx="475">
                  <c:v>-1.3238142845503656E-2</c:v>
                </c:pt>
                <c:pt idx="476">
                  <c:v>-4.6164264217275026E-4</c:v>
                </c:pt>
                <c:pt idx="477">
                  <c:v>-1.8020845261458498E-3</c:v>
                </c:pt>
                <c:pt idx="478">
                  <c:v>3.705373214330752E-3</c:v>
                </c:pt>
                <c:pt idx="479">
                  <c:v>7.7822212779783276E-3</c:v>
                </c:pt>
                <c:pt idx="480">
                  <c:v>2.9924970336094602E-2</c:v>
                </c:pt>
                <c:pt idx="481">
                  <c:v>1.8715993679883119E-2</c:v>
                </c:pt>
                <c:pt idx="482">
                  <c:v>3.1447375562502225E-2</c:v>
                </c:pt>
                <c:pt idx="483">
                  <c:v>1.4228246922756422E-2</c:v>
                </c:pt>
                <c:pt idx="484">
                  <c:v>1.2232199774330493E-2</c:v>
                </c:pt>
                <c:pt idx="485">
                  <c:v>-4.172157476099611E-4</c:v>
                </c:pt>
                <c:pt idx="486">
                  <c:v>-1.9156760539872732E-2</c:v>
                </c:pt>
                <c:pt idx="487">
                  <c:v>-1.4241768841609001E-2</c:v>
                </c:pt>
                <c:pt idx="488">
                  <c:v>-9.5879545709595167E-3</c:v>
                </c:pt>
                <c:pt idx="489">
                  <c:v>1.9602691450790244E-2</c:v>
                </c:pt>
                <c:pt idx="490">
                  <c:v>1.369180470404038E-2</c:v>
                </c:pt>
                <c:pt idx="491">
                  <c:v>3.6074256187910289E-3</c:v>
                </c:pt>
                <c:pt idx="492">
                  <c:v>3.873485243101884E-3</c:v>
                </c:pt>
                <c:pt idx="493">
                  <c:v>6.2559986050849097E-3</c:v>
                </c:pt>
                <c:pt idx="494">
                  <c:v>1.097744118033432E-2</c:v>
                </c:pt>
                <c:pt idx="495">
                  <c:v>2.1797039827813221E-2</c:v>
                </c:pt>
                <c:pt idx="496">
                  <c:v>3.8385177410211794E-3</c:v>
                </c:pt>
                <c:pt idx="497">
                  <c:v>9.8911590158312079E-3</c:v>
                </c:pt>
                <c:pt idx="498">
                  <c:v>1.348394979623088E-2</c:v>
                </c:pt>
                <c:pt idx="499">
                  <c:v>1.1986218552206093E-2</c:v>
                </c:pt>
                <c:pt idx="500">
                  <c:v>6.9239493995327424E-3</c:v>
                </c:pt>
                <c:pt idx="501">
                  <c:v>1.0579070515352194E-2</c:v>
                </c:pt>
                <c:pt idx="502">
                  <c:v>2.478724066065317E-2</c:v>
                </c:pt>
                <c:pt idx="503">
                  <c:v>6.9148710463114342E-3</c:v>
                </c:pt>
                <c:pt idx="504">
                  <c:v>4.7288490690582559E-3</c:v>
                </c:pt>
                <c:pt idx="505">
                  <c:v>-1.1963879687258388E-2</c:v>
                </c:pt>
                <c:pt idx="506">
                  <c:v>-1.2883947341384542E-2</c:v>
                </c:pt>
                <c:pt idx="507">
                  <c:v>-1.6539517310965254E-2</c:v>
                </c:pt>
                <c:pt idx="508">
                  <c:v>-1.2230207838644044E-3</c:v>
                </c:pt>
                <c:pt idx="509">
                  <c:v>-1.4929119744663815E-3</c:v>
                </c:pt>
                <c:pt idx="510">
                  <c:v>1.4666224107757246E-2</c:v>
                </c:pt>
                <c:pt idx="511">
                  <c:v>1.4758649409239773E-2</c:v>
                </c:pt>
                <c:pt idx="512">
                  <c:v>1.0626459223177972E-2</c:v>
                </c:pt>
                <c:pt idx="513">
                  <c:v>-2.1868205343092428E-2</c:v>
                </c:pt>
                <c:pt idx="514">
                  <c:v>-1.0458619901499615E-2</c:v>
                </c:pt>
                <c:pt idx="515">
                  <c:v>1.593434108435798E-2</c:v>
                </c:pt>
                <c:pt idx="516">
                  <c:v>4.5805257261629486E-3</c:v>
                </c:pt>
                <c:pt idx="517">
                  <c:v>2.8837135503899707E-2</c:v>
                </c:pt>
                <c:pt idx="518">
                  <c:v>4.2489182480256399E-3</c:v>
                </c:pt>
                <c:pt idx="519">
                  <c:v>4.4661923506302582E-3</c:v>
                </c:pt>
                <c:pt idx="520">
                  <c:v>-4.8128742690737242E-3</c:v>
                </c:pt>
                <c:pt idx="521">
                  <c:v>6.3199398823777361E-3</c:v>
                </c:pt>
                <c:pt idx="522">
                  <c:v>-1.1070113579529015E-2</c:v>
                </c:pt>
                <c:pt idx="523">
                  <c:v>-8.9299876744384707E-4</c:v>
                </c:pt>
                <c:pt idx="524">
                  <c:v>1.6908602221862662E-2</c:v>
                </c:pt>
                <c:pt idx="525">
                  <c:v>4.6412313700456778E-4</c:v>
                </c:pt>
                <c:pt idx="526">
                  <c:v>2.3512630333965565E-3</c:v>
                </c:pt>
                <c:pt idx="527">
                  <c:v>-2.468387027392633E-2</c:v>
                </c:pt>
                <c:pt idx="528">
                  <c:v>-6.7837577727814175E-3</c:v>
                </c:pt>
                <c:pt idx="529">
                  <c:v>-3.3196474579963069E-3</c:v>
                </c:pt>
                <c:pt idx="530">
                  <c:v>9.7706479482324114E-3</c:v>
                </c:pt>
                <c:pt idx="531">
                  <c:v>2.0525805252181787E-2</c:v>
                </c:pt>
                <c:pt idx="532">
                  <c:v>2.0361918859671504E-2</c:v>
                </c:pt>
                <c:pt idx="533">
                  <c:v>5.1807047832682267E-3</c:v>
                </c:pt>
                <c:pt idx="534">
                  <c:v>1.0129210740352704E-2</c:v>
                </c:pt>
                <c:pt idx="535">
                  <c:v>2.2077734829706094E-3</c:v>
                </c:pt>
                <c:pt idx="536">
                  <c:v>1.3555444117093966E-2</c:v>
                </c:pt>
                <c:pt idx="537">
                  <c:v>2.8949607132207435E-2</c:v>
                </c:pt>
                <c:pt idx="538">
                  <c:v>1.9023979931842076E-2</c:v>
                </c:pt>
                <c:pt idx="539">
                  <c:v>1.4965980904651541E-2</c:v>
                </c:pt>
                <c:pt idx="540">
                  <c:v>-5.8734151424544604E-3</c:v>
                </c:pt>
                <c:pt idx="541">
                  <c:v>5.7955277866613792E-3</c:v>
                </c:pt>
                <c:pt idx="542">
                  <c:v>-9.3764424263893306E-3</c:v>
                </c:pt>
                <c:pt idx="543">
                  <c:v>4.5053340231084619E-3</c:v>
                </c:pt>
                <c:pt idx="544">
                  <c:v>-4.5712875566287338E-3</c:v>
                </c:pt>
                <c:pt idx="545">
                  <c:v>1.29455723052223E-2</c:v>
                </c:pt>
                <c:pt idx="546">
                  <c:v>1.8000420711001632E-2</c:v>
                </c:pt>
                <c:pt idx="547">
                  <c:v>1.7701934410126033E-2</c:v>
                </c:pt>
                <c:pt idx="548">
                  <c:v>1.1373051500597822E-2</c:v>
                </c:pt>
                <c:pt idx="549">
                  <c:v>2.3911772336694453E-3</c:v>
                </c:pt>
                <c:pt idx="550">
                  <c:v>2.1455912396008334E-2</c:v>
                </c:pt>
                <c:pt idx="551">
                  <c:v>5.4575879772694883E-3</c:v>
                </c:pt>
                <c:pt idx="552">
                  <c:v>9.2574112283704216E-3</c:v>
                </c:pt>
                <c:pt idx="553">
                  <c:v>6.4443355363785117E-3</c:v>
                </c:pt>
                <c:pt idx="554">
                  <c:v>1.2761466929287982E-2</c:v>
                </c:pt>
                <c:pt idx="555">
                  <c:v>6.1663093798872181E-3</c:v>
                </c:pt>
                <c:pt idx="556">
                  <c:v>5.1697480154270416E-3</c:v>
                </c:pt>
                <c:pt idx="557">
                  <c:v>-8.9514343441700183E-3</c:v>
                </c:pt>
                <c:pt idx="558">
                  <c:v>-2.0139553785114221E-2</c:v>
                </c:pt>
                <c:pt idx="559">
                  <c:v>-2.688890194389305E-2</c:v>
                </c:pt>
                <c:pt idx="560">
                  <c:v>-1.4587264747429869E-2</c:v>
                </c:pt>
                <c:pt idx="561">
                  <c:v>-1.5163245757311221E-2</c:v>
                </c:pt>
                <c:pt idx="562">
                  <c:v>3.6345823808564704E-3</c:v>
                </c:pt>
                <c:pt idx="563">
                  <c:v>2.2501254329599644E-2</c:v>
                </c:pt>
                <c:pt idx="564">
                  <c:v>6.4563394691724884E-3</c:v>
                </c:pt>
                <c:pt idx="565">
                  <c:v>-6.1112162779975703E-3</c:v>
                </c:pt>
                <c:pt idx="566">
                  <c:v>-6.5698106226893043E-3</c:v>
                </c:pt>
                <c:pt idx="567">
                  <c:v>0</c:v>
                </c:pt>
                <c:pt idx="568">
                  <c:v>0</c:v>
                </c:pt>
                <c:pt idx="569">
                  <c:v>0</c:v>
                </c:pt>
                <c:pt idx="570">
                  <c:v>0</c:v>
                </c:pt>
              </c:numCache>
            </c:numRef>
          </c:val>
          <c:extLst>
            <c:ext xmlns:c16="http://schemas.microsoft.com/office/drawing/2014/chart" uri="{C3380CC4-5D6E-409C-BE32-E72D297353CC}">
              <c16:uniqueId val="{00000000-5C10-4BFB-A3A1-B742CB697451}"/>
            </c:ext>
          </c:extLst>
        </c:ser>
        <c:dLbls>
          <c:showLegendKey val="0"/>
          <c:showVal val="0"/>
          <c:showCatName val="0"/>
          <c:showSerName val="0"/>
          <c:showPercent val="0"/>
          <c:showBubbleSize val="0"/>
        </c:dLbls>
        <c:gapWidth val="150"/>
        <c:axId val="140119408"/>
        <c:axId val="140113168"/>
      </c:barChart>
      <c:lineChart>
        <c:grouping val="standard"/>
        <c:varyColors val="0"/>
        <c:ser>
          <c:idx val="0"/>
          <c:order val="0"/>
          <c:tx>
            <c:strRef>
              <c:f>'Tüketici Kredi Alt Kalemleri'!$AA$1:$AA$2</c:f>
              <c:strCache>
                <c:ptCount val="2"/>
                <c:pt idx="0">
                  <c:v>Bireysel Kredi Kartları</c:v>
                </c:pt>
                <c:pt idx="1">
                  <c:v>YoY</c:v>
                </c:pt>
              </c:strCache>
            </c:strRef>
          </c:tx>
          <c:spPr>
            <a:ln w="28575" cap="rnd">
              <a:solidFill>
                <a:schemeClr val="accent1"/>
              </a:solidFill>
              <a:round/>
            </a:ln>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Kalemleri'!$AA$7:$AA$580</c:f>
              <c:numCache>
                <c:formatCode>0.00%</c:formatCode>
                <c:ptCount val="574"/>
                <c:pt idx="0">
                  <c:v>0.5288153827495905</c:v>
                </c:pt>
                <c:pt idx="1">
                  <c:v>0.5163574782979935</c:v>
                </c:pt>
                <c:pt idx="2">
                  <c:v>0.52221811357892511</c:v>
                </c:pt>
                <c:pt idx="3">
                  <c:v>0.51347065502354206</c:v>
                </c:pt>
                <c:pt idx="4">
                  <c:v>0.52463550344183185</c:v>
                </c:pt>
                <c:pt idx="5">
                  <c:v>0.56063017376924418</c:v>
                </c:pt>
                <c:pt idx="6">
                  <c:v>0.52818660464310796</c:v>
                </c:pt>
                <c:pt idx="7">
                  <c:v>0.54422432159794398</c:v>
                </c:pt>
                <c:pt idx="8">
                  <c:v>0.53811405222254161</c:v>
                </c:pt>
                <c:pt idx="9">
                  <c:v>0.54670229085030519</c:v>
                </c:pt>
                <c:pt idx="10">
                  <c:v>0.55568004079411226</c:v>
                </c:pt>
                <c:pt idx="11">
                  <c:v>0.55710065779475404</c:v>
                </c:pt>
                <c:pt idx="12">
                  <c:v>0.53609423547881074</c:v>
                </c:pt>
                <c:pt idx="13">
                  <c:v>0.55538113266856881</c:v>
                </c:pt>
                <c:pt idx="14">
                  <c:v>0.54288610207825616</c:v>
                </c:pt>
                <c:pt idx="15">
                  <c:v>0.54716336575832492</c:v>
                </c:pt>
                <c:pt idx="16">
                  <c:v>0.53826968329453595</c:v>
                </c:pt>
                <c:pt idx="17">
                  <c:v>0.54265258904422065</c:v>
                </c:pt>
                <c:pt idx="18">
                  <c:v>0.56660599878664242</c:v>
                </c:pt>
                <c:pt idx="19">
                  <c:v>0.54196271640957683</c:v>
                </c:pt>
                <c:pt idx="20">
                  <c:v>0.55114910835196029</c:v>
                </c:pt>
                <c:pt idx="21">
                  <c:v>0.52762747145371269</c:v>
                </c:pt>
                <c:pt idx="22">
                  <c:v>0.53205236411145285</c:v>
                </c:pt>
                <c:pt idx="23">
                  <c:v>0.52187816720763103</c:v>
                </c:pt>
                <c:pt idx="24">
                  <c:v>0.52755987881680233</c:v>
                </c:pt>
                <c:pt idx="25">
                  <c:v>0.51096092258190617</c:v>
                </c:pt>
                <c:pt idx="26">
                  <c:v>0.50221798151798569</c:v>
                </c:pt>
                <c:pt idx="27">
                  <c:v>0.48555209176275071</c:v>
                </c:pt>
                <c:pt idx="28">
                  <c:v>0.51694603179464971</c:v>
                </c:pt>
                <c:pt idx="29">
                  <c:v>0.49788768621612955</c:v>
                </c:pt>
                <c:pt idx="30">
                  <c:v>0.49232211216333277</c:v>
                </c:pt>
                <c:pt idx="31">
                  <c:v>0.48689431615762507</c:v>
                </c:pt>
                <c:pt idx="32">
                  <c:v>0.46542904218909525</c:v>
                </c:pt>
                <c:pt idx="33">
                  <c:v>0.54155671297156727</c:v>
                </c:pt>
                <c:pt idx="34">
                  <c:v>0.48549815522710299</c:v>
                </c:pt>
                <c:pt idx="35">
                  <c:v>0.44287601457859582</c:v>
                </c:pt>
                <c:pt idx="36">
                  <c:v>0.404426754269124</c:v>
                </c:pt>
                <c:pt idx="37">
                  <c:v>0.41709274895894616</c:v>
                </c:pt>
                <c:pt idx="38">
                  <c:v>0.41456169880661864</c:v>
                </c:pt>
                <c:pt idx="39">
                  <c:v>0.42109125144689852</c:v>
                </c:pt>
                <c:pt idx="40">
                  <c:v>0.45584397201106397</c:v>
                </c:pt>
                <c:pt idx="41">
                  <c:v>0.43515263251411973</c:v>
                </c:pt>
                <c:pt idx="42">
                  <c:v>0.46730343594119944</c:v>
                </c:pt>
                <c:pt idx="43">
                  <c:v>0.47139663019414674</c:v>
                </c:pt>
                <c:pt idx="44">
                  <c:v>0.53768049542284624</c:v>
                </c:pt>
                <c:pt idx="45">
                  <c:v>0.50126780637051671</c:v>
                </c:pt>
                <c:pt idx="46">
                  <c:v>0.52880091934071061</c:v>
                </c:pt>
                <c:pt idx="47">
                  <c:v>0.51773656854676975</c:v>
                </c:pt>
                <c:pt idx="48">
                  <c:v>0.52923254387334517</c:v>
                </c:pt>
                <c:pt idx="49">
                  <c:v>0.53413330627435618</c:v>
                </c:pt>
                <c:pt idx="50">
                  <c:v>0.56748653804443427</c:v>
                </c:pt>
                <c:pt idx="51">
                  <c:v>0.55301972538405531</c:v>
                </c:pt>
                <c:pt idx="52">
                  <c:v>0.57075604118359069</c:v>
                </c:pt>
                <c:pt idx="53">
                  <c:v>0.6311589190293363</c:v>
                </c:pt>
                <c:pt idx="54">
                  <c:v>0.61897730594618017</c:v>
                </c:pt>
                <c:pt idx="55">
                  <c:v>0.61544686967760642</c:v>
                </c:pt>
                <c:pt idx="56">
                  <c:v>0.61652839993004993</c:v>
                </c:pt>
                <c:pt idx="57">
                  <c:v>0.65657406609003155</c:v>
                </c:pt>
                <c:pt idx="58">
                  <c:v>0.64064073840592795</c:v>
                </c:pt>
                <c:pt idx="59">
                  <c:v>0.66843818090396112</c:v>
                </c:pt>
                <c:pt idx="60">
                  <c:v>0.6450497115527446</c:v>
                </c:pt>
                <c:pt idx="61">
                  <c:v>0.66076556963498911</c:v>
                </c:pt>
                <c:pt idx="62">
                  <c:v>0.67239263929447435</c:v>
                </c:pt>
                <c:pt idx="63">
                  <c:v>0.69410895263667549</c:v>
                </c:pt>
                <c:pt idx="64">
                  <c:v>0.68140831415632042</c:v>
                </c:pt>
                <c:pt idx="65">
                  <c:v>0.68642694688600836</c:v>
                </c:pt>
                <c:pt idx="66">
                  <c:v>0.74836092377526608</c:v>
                </c:pt>
                <c:pt idx="67">
                  <c:v>0.71565398640611355</c:v>
                </c:pt>
                <c:pt idx="68">
                  <c:v>0.71821530566687053</c:v>
                </c:pt>
                <c:pt idx="69">
                  <c:v>0.72740864498028679</c:v>
                </c:pt>
                <c:pt idx="70">
                  <c:v>0.73693480458513638</c:v>
                </c:pt>
                <c:pt idx="71">
                  <c:v>0.75325678069899282</c:v>
                </c:pt>
                <c:pt idx="72">
                  <c:v>0.79773165105861754</c:v>
                </c:pt>
                <c:pt idx="73">
                  <c:v>0.7808556625853198</c:v>
                </c:pt>
                <c:pt idx="74">
                  <c:v>0.80996382143961609</c:v>
                </c:pt>
                <c:pt idx="75">
                  <c:v>0.83593878905694952</c:v>
                </c:pt>
                <c:pt idx="76">
                  <c:v>0.86060232375851042</c:v>
                </c:pt>
                <c:pt idx="77">
                  <c:v>0.86830543188840115</c:v>
                </c:pt>
                <c:pt idx="78">
                  <c:v>0.87630757914129032</c:v>
                </c:pt>
                <c:pt idx="79">
                  <c:v>0.99500309296610723</c:v>
                </c:pt>
                <c:pt idx="80">
                  <c:v>0.96468611387222669</c:v>
                </c:pt>
                <c:pt idx="81">
                  <c:v>1.01516415768184</c:v>
                </c:pt>
                <c:pt idx="82">
                  <c:v>1.0143668098927052</c:v>
                </c:pt>
                <c:pt idx="83">
                  <c:v>1.0653689543899154</c:v>
                </c:pt>
                <c:pt idx="84">
                  <c:v>1.1049657560137687</c:v>
                </c:pt>
                <c:pt idx="85">
                  <c:v>1.092950553949418</c:v>
                </c:pt>
                <c:pt idx="86">
                  <c:v>1.1503999387412591</c:v>
                </c:pt>
                <c:pt idx="87">
                  <c:v>1.2640740286853083</c:v>
                </c:pt>
                <c:pt idx="88">
                  <c:v>1.3481403323264227</c:v>
                </c:pt>
                <c:pt idx="89">
                  <c:v>1.4084928607478846</c:v>
                </c:pt>
                <c:pt idx="90">
                  <c:v>1.3856751252913824</c:v>
                </c:pt>
                <c:pt idx="91">
                  <c:v>1.3967712216743533</c:v>
                </c:pt>
                <c:pt idx="92">
                  <c:v>1.4893299533146231</c:v>
                </c:pt>
                <c:pt idx="93">
                  <c:v>1.5392019624532809</c:v>
                </c:pt>
                <c:pt idx="94">
                  <c:v>1.5516213929785345</c:v>
                </c:pt>
                <c:pt idx="95">
                  <c:v>1.531000264964467</c:v>
                </c:pt>
                <c:pt idx="96">
                  <c:v>1.5502890513363927</c:v>
                </c:pt>
                <c:pt idx="97">
                  <c:v>1.5225399824685937</c:v>
                </c:pt>
                <c:pt idx="98">
                  <c:v>1.5365588006606465</c:v>
                </c:pt>
                <c:pt idx="99">
                  <c:v>1.5173671085301059</c:v>
                </c:pt>
                <c:pt idx="100">
                  <c:v>1.5497606179222216</c:v>
                </c:pt>
                <c:pt idx="101">
                  <c:v>1.5762455202767989</c:v>
                </c:pt>
                <c:pt idx="102">
                  <c:v>1.6016555290939467</c:v>
                </c:pt>
                <c:pt idx="103">
                  <c:v>1.5873016999176999</c:v>
                </c:pt>
                <c:pt idx="104">
                  <c:v>1.606122736110571</c:v>
                </c:pt>
                <c:pt idx="105">
                  <c:v>1.6592067300118822</c:v>
                </c:pt>
                <c:pt idx="106">
                  <c:v>1.6503065899285079</c:v>
                </c:pt>
                <c:pt idx="107">
                  <c:v>1.675731138882631</c:v>
                </c:pt>
                <c:pt idx="108">
                  <c:v>1.6660201053915371</c:v>
                </c:pt>
                <c:pt idx="109">
                  <c:v>1.6848877460199765</c:v>
                </c:pt>
                <c:pt idx="110">
                  <c:v>1.6961450777317839</c:v>
                </c:pt>
                <c:pt idx="111">
                  <c:v>1.7393231280193782</c:v>
                </c:pt>
                <c:pt idx="112">
                  <c:v>1.7264905489913469</c:v>
                </c:pt>
                <c:pt idx="113">
                  <c:v>1.7490142170645173</c:v>
                </c:pt>
                <c:pt idx="114">
                  <c:v>1.7634724568517677</c:v>
                </c:pt>
                <c:pt idx="115">
                  <c:v>1.7682459149248513</c:v>
                </c:pt>
                <c:pt idx="116">
                  <c:v>1.7729971325723317</c:v>
                </c:pt>
                <c:pt idx="117">
                  <c:v>1.7787825119956555</c:v>
                </c:pt>
                <c:pt idx="118">
                  <c:v>1.8261451727427782</c:v>
                </c:pt>
                <c:pt idx="119">
                  <c:v>1.816245662151752</c:v>
                </c:pt>
                <c:pt idx="120">
                  <c:v>1.8502243059939234</c:v>
                </c:pt>
                <c:pt idx="121">
                  <c:v>1.8199924274283044</c:v>
                </c:pt>
                <c:pt idx="122">
                  <c:v>1.8419416702523881</c:v>
                </c:pt>
                <c:pt idx="123">
                  <c:v>1.8521986253481324</c:v>
                </c:pt>
                <c:pt idx="124">
                  <c:v>1.8624204990007833</c:v>
                </c:pt>
                <c:pt idx="125">
                  <c:v>1.8507227830241686</c:v>
                </c:pt>
                <c:pt idx="126">
                  <c:v>1.8216723195456914</c:v>
                </c:pt>
                <c:pt idx="127">
                  <c:v>1.8656023936250048</c:v>
                </c:pt>
                <c:pt idx="128">
                  <c:v>1.7841174330102116</c:v>
                </c:pt>
                <c:pt idx="129">
                  <c:v>1.7641671466447144</c:v>
                </c:pt>
                <c:pt idx="130">
                  <c:v>1.7611019618908947</c:v>
                </c:pt>
                <c:pt idx="131">
                  <c:v>1.754566310467701</c:v>
                </c:pt>
                <c:pt idx="132">
                  <c:v>1.7207574121601117</c:v>
                </c:pt>
                <c:pt idx="133">
                  <c:v>1.7208773790726677</c:v>
                </c:pt>
                <c:pt idx="134">
                  <c:v>1.7020187653002605</c:v>
                </c:pt>
                <c:pt idx="135">
                  <c:v>1.6937903256333904</c:v>
                </c:pt>
                <c:pt idx="136">
                  <c:v>1.7078020082111314</c:v>
                </c:pt>
                <c:pt idx="137">
                  <c:v>1.6651955800554195</c:v>
                </c:pt>
                <c:pt idx="138">
                  <c:v>1.6186991726728777</c:v>
                </c:pt>
                <c:pt idx="139">
                  <c:v>1.5706720941493189</c:v>
                </c:pt>
                <c:pt idx="140">
                  <c:v>1.583435516761813</c:v>
                </c:pt>
                <c:pt idx="141">
                  <c:v>1.4934402277452277</c:v>
                </c:pt>
                <c:pt idx="142">
                  <c:v>1.4787481182609721</c:v>
                </c:pt>
                <c:pt idx="143">
                  <c:v>1.4611599505735762</c:v>
                </c:pt>
                <c:pt idx="144">
                  <c:v>1.4108492507210937</c:v>
                </c:pt>
                <c:pt idx="145">
                  <c:v>1.3518739035294562</c:v>
                </c:pt>
                <c:pt idx="146">
                  <c:v>1.3406219037842266</c:v>
                </c:pt>
                <c:pt idx="147">
                  <c:v>1.3019275076784476</c:v>
                </c:pt>
                <c:pt idx="148">
                  <c:v>1.2886922312047548</c:v>
                </c:pt>
                <c:pt idx="149">
                  <c:v>1.3035746947774149</c:v>
                </c:pt>
                <c:pt idx="150">
                  <c:v>1.3123312971864709</c:v>
                </c:pt>
                <c:pt idx="151">
                  <c:v>1.2743750670982894</c:v>
                </c:pt>
                <c:pt idx="152">
                  <c:v>1.2363875373976105</c:v>
                </c:pt>
                <c:pt idx="153">
                  <c:v>1.2103586524547754</c:v>
                </c:pt>
                <c:pt idx="154">
                  <c:v>1.1856964027840766</c:v>
                </c:pt>
                <c:pt idx="155">
                  <c:v>1.1250825004247582</c:v>
                </c:pt>
                <c:pt idx="156">
                  <c:v>1.0712949583405433</c:v>
                </c:pt>
                <c:pt idx="157">
                  <c:v>1.0511509821826046</c:v>
                </c:pt>
                <c:pt idx="158">
                  <c:v>1.0348468453821016</c:v>
                </c:pt>
                <c:pt idx="159">
                  <c:v>1.0231608547024629</c:v>
                </c:pt>
                <c:pt idx="160">
                  <c:v>0.99104741719914125</c:v>
                </c:pt>
                <c:pt idx="161">
                  <c:v>0.97850585376201116</c:v>
                </c:pt>
                <c:pt idx="162">
                  <c:v>0.95908797488432862</c:v>
                </c:pt>
                <c:pt idx="163">
                  <c:v>0.93980076068566132</c:v>
                </c:pt>
                <c:pt idx="164">
                  <c:v>0.92506685955483825</c:v>
                </c:pt>
                <c:pt idx="165">
                  <c:v>0.89292004285900528</c:v>
                </c:pt>
                <c:pt idx="166">
                  <c:v>0.91564180241539694</c:v>
                </c:pt>
                <c:pt idx="167">
                  <c:v>0.87307024265134203</c:v>
                </c:pt>
                <c:pt idx="168">
                  <c:v>0.85244593721945272</c:v>
                </c:pt>
                <c:pt idx="169">
                  <c:v>0.82328824418297775</c:v>
                </c:pt>
                <c:pt idx="170">
                  <c:v>0.80995303254709405</c:v>
                </c:pt>
                <c:pt idx="171">
                  <c:v>0.78671403787788963</c:v>
                </c:pt>
                <c:pt idx="172">
                  <c:v>0.78081412457411314</c:v>
                </c:pt>
                <c:pt idx="173">
                  <c:v>0.76106000339711688</c:v>
                </c:pt>
                <c:pt idx="174">
                  <c:v>0.74695716998540951</c:v>
                </c:pt>
                <c:pt idx="175">
                  <c:v>0.73205756482564754</c:v>
                </c:pt>
                <c:pt idx="176">
                  <c:v>0.71788924029819945</c:v>
                </c:pt>
                <c:pt idx="177">
                  <c:v>0.69309680766734494</c:v>
                </c:pt>
                <c:pt idx="178">
                  <c:v>0.66705674257928338</c:v>
                </c:pt>
                <c:pt idx="179">
                  <c:v>0.6709214357689558</c:v>
                </c:pt>
                <c:pt idx="180">
                  <c:v>0.68628002552380063</c:v>
                </c:pt>
                <c:pt idx="181">
                  <c:v>0.69748862639981335</c:v>
                </c:pt>
                <c:pt idx="182">
                  <c:v>0.69368794478925899</c:v>
                </c:pt>
                <c:pt idx="183">
                  <c:v>0.68518582435421349</c:v>
                </c:pt>
                <c:pt idx="184">
                  <c:v>0.68420252759658706</c:v>
                </c:pt>
                <c:pt idx="185">
                  <c:v>0.69236673144540606</c:v>
                </c:pt>
                <c:pt idx="186">
                  <c:v>0.67842248400457583</c:v>
                </c:pt>
                <c:pt idx="187">
                  <c:v>0.67641664795521794</c:v>
                </c:pt>
                <c:pt idx="188">
                  <c:v>0.67488017055914773</c:v>
                </c:pt>
                <c:pt idx="189">
                  <c:v>0.59915993475399099</c:v>
                </c:pt>
                <c:pt idx="190">
                  <c:v>0.54524057197754749</c:v>
                </c:pt>
                <c:pt idx="191">
                  <c:v>0.53995593776164541</c:v>
                </c:pt>
                <c:pt idx="192">
                  <c:v>0.52475194556727012</c:v>
                </c:pt>
                <c:pt idx="193">
                  <c:v>0.49745849370108408</c:v>
                </c:pt>
                <c:pt idx="194">
                  <c:v>0.50340624568774339</c:v>
                </c:pt>
                <c:pt idx="195">
                  <c:v>0.48430678190019827</c:v>
                </c:pt>
                <c:pt idx="196">
                  <c:v>0.47778264249520386</c:v>
                </c:pt>
                <c:pt idx="197">
                  <c:v>0.48436713204834686</c:v>
                </c:pt>
                <c:pt idx="198">
                  <c:v>0.48566449726869493</c:v>
                </c:pt>
                <c:pt idx="199">
                  <c:v>0.47967191850978042</c:v>
                </c:pt>
                <c:pt idx="200">
                  <c:v>0.46620794900517526</c:v>
                </c:pt>
                <c:pt idx="201">
                  <c:v>0.4540938394474755</c:v>
                </c:pt>
                <c:pt idx="202">
                  <c:v>0.4561715638332941</c:v>
                </c:pt>
                <c:pt idx="203">
                  <c:v>0.44648741957779847</c:v>
                </c:pt>
                <c:pt idx="204">
                  <c:v>0.44810411690254592</c:v>
                </c:pt>
                <c:pt idx="205">
                  <c:v>0.4773710258318723</c:v>
                </c:pt>
                <c:pt idx="206">
                  <c:v>0.44562817767089297</c:v>
                </c:pt>
                <c:pt idx="207">
                  <c:v>0.44534154367622408</c:v>
                </c:pt>
                <c:pt idx="208">
                  <c:v>0.43890010922363465</c:v>
                </c:pt>
                <c:pt idx="209">
                  <c:v>0.42269002574851977</c:v>
                </c:pt>
                <c:pt idx="210">
                  <c:v>0.40205695534339614</c:v>
                </c:pt>
                <c:pt idx="211">
                  <c:v>0.39438679292923629</c:v>
                </c:pt>
                <c:pt idx="212">
                  <c:v>0.38064134191651944</c:v>
                </c:pt>
                <c:pt idx="213">
                  <c:v>0.36478324776410104</c:v>
                </c:pt>
                <c:pt idx="214">
                  <c:v>0.36499623054537833</c:v>
                </c:pt>
                <c:pt idx="215">
                  <c:v>0.37754876622147954</c:v>
                </c:pt>
                <c:pt idx="216">
                  <c:v>0.36929823644039134</c:v>
                </c:pt>
                <c:pt idx="217">
                  <c:v>0.37674180248521288</c:v>
                </c:pt>
                <c:pt idx="218">
                  <c:v>0.39303557423155511</c:v>
                </c:pt>
                <c:pt idx="219">
                  <c:v>0.38671618127629431</c:v>
                </c:pt>
                <c:pt idx="220">
                  <c:v>0.40329082100301161</c:v>
                </c:pt>
                <c:pt idx="221">
                  <c:v>0.40508280069362157</c:v>
                </c:pt>
                <c:pt idx="222">
                  <c:v>0.4027124615307297</c:v>
                </c:pt>
                <c:pt idx="223">
                  <c:v>0.40801982536370274</c:v>
                </c:pt>
                <c:pt idx="224">
                  <c:v>0.41289549781251794</c:v>
                </c:pt>
                <c:pt idx="225">
                  <c:v>0.40553052355906977</c:v>
                </c:pt>
                <c:pt idx="226">
                  <c:v>0.40203798267459201</c:v>
                </c:pt>
                <c:pt idx="227">
                  <c:v>0.39993361712528797</c:v>
                </c:pt>
                <c:pt idx="228">
                  <c:v>0.40722237620440987</c:v>
                </c:pt>
                <c:pt idx="229">
                  <c:v>0.39412661131947474</c:v>
                </c:pt>
                <c:pt idx="230">
                  <c:v>0.42506618033269611</c:v>
                </c:pt>
                <c:pt idx="231">
                  <c:v>0.4475903076129919</c:v>
                </c:pt>
                <c:pt idx="232">
                  <c:v>0.43849348293323465</c:v>
                </c:pt>
                <c:pt idx="233">
                  <c:v>0.45160055927844489</c:v>
                </c:pt>
                <c:pt idx="234">
                  <c:v>0.44388855831120283</c:v>
                </c:pt>
                <c:pt idx="235">
                  <c:v>0.45135901672267481</c:v>
                </c:pt>
                <c:pt idx="236">
                  <c:v>0.45909963144171184</c:v>
                </c:pt>
                <c:pt idx="237">
                  <c:v>0.47427646730377254</c:v>
                </c:pt>
                <c:pt idx="238">
                  <c:v>0.47193407602188242</c:v>
                </c:pt>
                <c:pt idx="239">
                  <c:v>0.43541768820340682</c:v>
                </c:pt>
                <c:pt idx="240">
                  <c:v>0.43509080481296852</c:v>
                </c:pt>
                <c:pt idx="241">
                  <c:v>0.4592012198827416</c:v>
                </c:pt>
                <c:pt idx="242">
                  <c:v>0.4668695765836291</c:v>
                </c:pt>
                <c:pt idx="243">
                  <c:v>0.44013618775591673</c:v>
                </c:pt>
                <c:pt idx="244">
                  <c:v>0.43996984247274279</c:v>
                </c:pt>
                <c:pt idx="245">
                  <c:v>0.40912805934592517</c:v>
                </c:pt>
                <c:pt idx="246">
                  <c:v>0.38012307721442207</c:v>
                </c:pt>
                <c:pt idx="247">
                  <c:v>0.32151027339768107</c:v>
                </c:pt>
                <c:pt idx="248">
                  <c:v>0.29425760146551111</c:v>
                </c:pt>
                <c:pt idx="249">
                  <c:v>0.27835445674919207</c:v>
                </c:pt>
                <c:pt idx="250">
                  <c:v>0.28491590525656285</c:v>
                </c:pt>
                <c:pt idx="251">
                  <c:v>0.26753304807308292</c:v>
                </c:pt>
                <c:pt idx="252">
                  <c:v>0.26486591173405361</c:v>
                </c:pt>
                <c:pt idx="253">
                  <c:v>0.25273555578885287</c:v>
                </c:pt>
                <c:pt idx="254">
                  <c:v>0.24957071608271114</c:v>
                </c:pt>
                <c:pt idx="255">
                  <c:v>0.22575106963281369</c:v>
                </c:pt>
                <c:pt idx="256">
                  <c:v>0.23192936590382007</c:v>
                </c:pt>
                <c:pt idx="257">
                  <c:v>0.24857640347524482</c:v>
                </c:pt>
                <c:pt idx="258">
                  <c:v>0.23067732697515927</c:v>
                </c:pt>
                <c:pt idx="259">
                  <c:v>0.24427569865912038</c:v>
                </c:pt>
                <c:pt idx="260">
                  <c:v>0.22662004198860919</c:v>
                </c:pt>
                <c:pt idx="261">
                  <c:v>0.22869098919902217</c:v>
                </c:pt>
                <c:pt idx="262">
                  <c:v>0.22151262858623094</c:v>
                </c:pt>
                <c:pt idx="263">
                  <c:v>0.23494267632110183</c:v>
                </c:pt>
                <c:pt idx="264">
                  <c:v>0.22660550054575992</c:v>
                </c:pt>
                <c:pt idx="265">
                  <c:v>0.23754207728749044</c:v>
                </c:pt>
                <c:pt idx="266">
                  <c:v>0.25086240521817005</c:v>
                </c:pt>
                <c:pt idx="267">
                  <c:v>0.21832925513561977</c:v>
                </c:pt>
                <c:pt idx="268">
                  <c:v>0.20577799358730442</c:v>
                </c:pt>
                <c:pt idx="269">
                  <c:v>0.20062786870545468</c:v>
                </c:pt>
                <c:pt idx="270">
                  <c:v>0.19586382371588773</c:v>
                </c:pt>
                <c:pt idx="271">
                  <c:v>0.18335931369279657</c:v>
                </c:pt>
                <c:pt idx="272">
                  <c:v>0.1803666685773096</c:v>
                </c:pt>
                <c:pt idx="273">
                  <c:v>0.15616117025104065</c:v>
                </c:pt>
                <c:pt idx="274">
                  <c:v>0.15229433552887581</c:v>
                </c:pt>
                <c:pt idx="275">
                  <c:v>0.13339651940166075</c:v>
                </c:pt>
                <c:pt idx="276">
                  <c:v>0.13745497768456269</c:v>
                </c:pt>
                <c:pt idx="277">
                  <c:v>0.12139335356057995</c:v>
                </c:pt>
                <c:pt idx="278">
                  <c:v>0.11863202215860677</c:v>
                </c:pt>
                <c:pt idx="279">
                  <c:v>0.14147787647944784</c:v>
                </c:pt>
                <c:pt idx="280">
                  <c:v>0.10024087952513321</c:v>
                </c:pt>
                <c:pt idx="281">
                  <c:v>0.10202641044650691</c:v>
                </c:pt>
                <c:pt idx="282">
                  <c:v>9.2578018618262356E-2</c:v>
                </c:pt>
                <c:pt idx="283">
                  <c:v>7.7183262952670501E-2</c:v>
                </c:pt>
                <c:pt idx="284">
                  <c:v>6.218998045295842E-2</c:v>
                </c:pt>
                <c:pt idx="285">
                  <c:v>5.9646955359289648E-2</c:v>
                </c:pt>
                <c:pt idx="286">
                  <c:v>4.7409901605433825E-2</c:v>
                </c:pt>
                <c:pt idx="287">
                  <c:v>4.0950418078220321E-2</c:v>
                </c:pt>
                <c:pt idx="288">
                  <c:v>1.8174412163137268E-2</c:v>
                </c:pt>
                <c:pt idx="289">
                  <c:v>-6.9179039751894574E-3</c:v>
                </c:pt>
                <c:pt idx="290">
                  <c:v>-1.8733476720835363E-2</c:v>
                </c:pt>
                <c:pt idx="291">
                  <c:v>-4.6442898384097186E-3</c:v>
                </c:pt>
                <c:pt idx="292">
                  <c:v>4.6505423742107055E-3</c:v>
                </c:pt>
                <c:pt idx="293">
                  <c:v>-4.5418387636642884E-3</c:v>
                </c:pt>
                <c:pt idx="294">
                  <c:v>1.4742243220533373E-2</c:v>
                </c:pt>
                <c:pt idx="295">
                  <c:v>2.9013791701095644E-2</c:v>
                </c:pt>
                <c:pt idx="296">
                  <c:v>4.2305595578999142E-2</c:v>
                </c:pt>
                <c:pt idx="297">
                  <c:v>6.4493136781895055E-2</c:v>
                </c:pt>
                <c:pt idx="298">
                  <c:v>9.9165068367661327E-2</c:v>
                </c:pt>
                <c:pt idx="299">
                  <c:v>0.11911550447731835</c:v>
                </c:pt>
                <c:pt idx="300">
                  <c:v>0.14821817884052776</c:v>
                </c:pt>
                <c:pt idx="301">
                  <c:v>0.17361541281364826</c:v>
                </c:pt>
                <c:pt idx="302">
                  <c:v>0.14499321415349656</c:v>
                </c:pt>
                <c:pt idx="303">
                  <c:v>0.1455122803415827</c:v>
                </c:pt>
                <c:pt idx="304">
                  <c:v>0.13796658747009302</c:v>
                </c:pt>
                <c:pt idx="305">
                  <c:v>0.15924254012319594</c:v>
                </c:pt>
                <c:pt idx="306">
                  <c:v>0.13697720844727954</c:v>
                </c:pt>
                <c:pt idx="307">
                  <c:v>0.13767701394072451</c:v>
                </c:pt>
                <c:pt idx="308">
                  <c:v>0.14538544446633689</c:v>
                </c:pt>
                <c:pt idx="309">
                  <c:v>0.12516582762965581</c:v>
                </c:pt>
                <c:pt idx="310">
                  <c:v>0.12358509026613537</c:v>
                </c:pt>
                <c:pt idx="311">
                  <c:v>0.13103374986898361</c:v>
                </c:pt>
                <c:pt idx="312">
                  <c:v>0.12660533010194883</c:v>
                </c:pt>
                <c:pt idx="313">
                  <c:v>0.13103123440790365</c:v>
                </c:pt>
                <c:pt idx="314">
                  <c:v>0.13418701986858636</c:v>
                </c:pt>
                <c:pt idx="315">
                  <c:v>0.13757788115566949</c:v>
                </c:pt>
                <c:pt idx="316">
                  <c:v>0.12611007958733597</c:v>
                </c:pt>
                <c:pt idx="317">
                  <c:v>0.1247975210930635</c:v>
                </c:pt>
                <c:pt idx="318">
                  <c:v>0.13536834000594181</c:v>
                </c:pt>
                <c:pt idx="319">
                  <c:v>0.12611128856371201</c:v>
                </c:pt>
                <c:pt idx="320">
                  <c:v>0.13386360991597163</c:v>
                </c:pt>
                <c:pt idx="321">
                  <c:v>0.12743697444686478</c:v>
                </c:pt>
                <c:pt idx="322">
                  <c:v>0.12633248784584153</c:v>
                </c:pt>
                <c:pt idx="323">
                  <c:v>0.12528684366033718</c:v>
                </c:pt>
                <c:pt idx="324">
                  <c:v>0.13433821961089107</c:v>
                </c:pt>
                <c:pt idx="325">
                  <c:v>0.1352201684941976</c:v>
                </c:pt>
                <c:pt idx="326">
                  <c:v>0.1381528616817029</c:v>
                </c:pt>
                <c:pt idx="327">
                  <c:v>0.14838636587961354</c:v>
                </c:pt>
                <c:pt idx="328">
                  <c:v>0.15067359129564561</c:v>
                </c:pt>
                <c:pt idx="329">
                  <c:v>0.14509892959764681</c:v>
                </c:pt>
                <c:pt idx="330">
                  <c:v>0.12798903762726835</c:v>
                </c:pt>
                <c:pt idx="331">
                  <c:v>0.13633030248153158</c:v>
                </c:pt>
                <c:pt idx="332">
                  <c:v>0.1431543877108295</c:v>
                </c:pt>
                <c:pt idx="333">
                  <c:v>0.16001798251314567</c:v>
                </c:pt>
                <c:pt idx="334">
                  <c:v>0.15197072239632725</c:v>
                </c:pt>
                <c:pt idx="335">
                  <c:v>0.15822666955255743</c:v>
                </c:pt>
                <c:pt idx="336">
                  <c:v>0.15627035811715265</c:v>
                </c:pt>
                <c:pt idx="337">
                  <c:v>0.15807526286592094</c:v>
                </c:pt>
                <c:pt idx="338">
                  <c:v>0.14800596249734854</c:v>
                </c:pt>
                <c:pt idx="339">
                  <c:v>0.14471736553587647</c:v>
                </c:pt>
                <c:pt idx="340">
                  <c:v>0.1503109453602168</c:v>
                </c:pt>
                <c:pt idx="341">
                  <c:v>0.14746751679787723</c:v>
                </c:pt>
                <c:pt idx="342">
                  <c:v>0.13629611618647547</c:v>
                </c:pt>
                <c:pt idx="343">
                  <c:v>0.13300572285604928</c:v>
                </c:pt>
                <c:pt idx="344">
                  <c:v>0.12630769556120383</c:v>
                </c:pt>
                <c:pt idx="345">
                  <c:v>0.12966713353191159</c:v>
                </c:pt>
                <c:pt idx="346">
                  <c:v>0.13606100887816094</c:v>
                </c:pt>
                <c:pt idx="347">
                  <c:v>0.12587597643055989</c:v>
                </c:pt>
                <c:pt idx="348">
                  <c:v>0.1293435342694701</c:v>
                </c:pt>
                <c:pt idx="349">
                  <c:v>0.12744329871586893</c:v>
                </c:pt>
                <c:pt idx="350">
                  <c:v>0.12920756457462287</c:v>
                </c:pt>
                <c:pt idx="351">
                  <c:v>0.12942733104070639</c:v>
                </c:pt>
                <c:pt idx="352">
                  <c:v>0.12644169231265559</c:v>
                </c:pt>
                <c:pt idx="353">
                  <c:v>0.13329475728102022</c:v>
                </c:pt>
                <c:pt idx="354">
                  <c:v>0.12973757598763233</c:v>
                </c:pt>
                <c:pt idx="355">
                  <c:v>0.13279705214597073</c:v>
                </c:pt>
                <c:pt idx="356">
                  <c:v>0.1271655995839294</c:v>
                </c:pt>
                <c:pt idx="357">
                  <c:v>0.13767948020528387</c:v>
                </c:pt>
                <c:pt idx="358">
                  <c:v>0.13343665384776074</c:v>
                </c:pt>
                <c:pt idx="359">
                  <c:v>0.1429118076800398</c:v>
                </c:pt>
                <c:pt idx="360">
                  <c:v>0.12754781612558105</c:v>
                </c:pt>
                <c:pt idx="361">
                  <c:v>0.14680978076413945</c:v>
                </c:pt>
                <c:pt idx="362">
                  <c:v>0.15156868228720602</c:v>
                </c:pt>
                <c:pt idx="363">
                  <c:v>0.15433541222687838</c:v>
                </c:pt>
                <c:pt idx="364">
                  <c:v>0.14724805292322457</c:v>
                </c:pt>
                <c:pt idx="365">
                  <c:v>0.1442608627106626</c:v>
                </c:pt>
                <c:pt idx="366">
                  <c:v>0.16843636488344119</c:v>
                </c:pt>
                <c:pt idx="367">
                  <c:v>0.15552480164773139</c:v>
                </c:pt>
                <c:pt idx="368">
                  <c:v>0.15316208293397779</c:v>
                </c:pt>
                <c:pt idx="369">
                  <c:v>0.14298239035527957</c:v>
                </c:pt>
                <c:pt idx="370">
                  <c:v>0.14662977316612882</c:v>
                </c:pt>
                <c:pt idx="371">
                  <c:v>0.13945534506784499</c:v>
                </c:pt>
                <c:pt idx="372">
                  <c:v>0.14901178817294597</c:v>
                </c:pt>
                <c:pt idx="373">
                  <c:v>0.13849815687103476</c:v>
                </c:pt>
                <c:pt idx="374">
                  <c:v>0.14216362448545961</c:v>
                </c:pt>
                <c:pt idx="375">
                  <c:v>0.13858545983662937</c:v>
                </c:pt>
                <c:pt idx="376">
                  <c:v>0.13736581157079927</c:v>
                </c:pt>
                <c:pt idx="377">
                  <c:v>0.13506731540333977</c:v>
                </c:pt>
                <c:pt idx="378">
                  <c:v>0.13532038955399789</c:v>
                </c:pt>
                <c:pt idx="379">
                  <c:v>0.15244986152518597</c:v>
                </c:pt>
                <c:pt idx="380">
                  <c:v>0.13180008687419512</c:v>
                </c:pt>
                <c:pt idx="381">
                  <c:v>0.11948404317330867</c:v>
                </c:pt>
                <c:pt idx="382">
                  <c:v>0.13667428443533572</c:v>
                </c:pt>
                <c:pt idx="383">
                  <c:v>0.14084993623802586</c:v>
                </c:pt>
                <c:pt idx="384">
                  <c:v>0.14087589752789947</c:v>
                </c:pt>
                <c:pt idx="385">
                  <c:v>0.14144025334261723</c:v>
                </c:pt>
                <c:pt idx="386">
                  <c:v>0.12830160259809334</c:v>
                </c:pt>
                <c:pt idx="387">
                  <c:v>0.12972736056473866</c:v>
                </c:pt>
                <c:pt idx="388">
                  <c:v>0.12757584432154809</c:v>
                </c:pt>
                <c:pt idx="389">
                  <c:v>0.1244500447020563</c:v>
                </c:pt>
                <c:pt idx="390">
                  <c:v>0.12068126642634064</c:v>
                </c:pt>
                <c:pt idx="391">
                  <c:v>0.1106699859736537</c:v>
                </c:pt>
                <c:pt idx="392">
                  <c:v>0.13721931159603856</c:v>
                </c:pt>
                <c:pt idx="393">
                  <c:v>0.12229271483650822</c:v>
                </c:pt>
                <c:pt idx="394">
                  <c:v>0.12012896839973178</c:v>
                </c:pt>
                <c:pt idx="395">
                  <c:v>0.10834462713028208</c:v>
                </c:pt>
                <c:pt idx="396">
                  <c:v>0.11425957278903386</c:v>
                </c:pt>
                <c:pt idx="397">
                  <c:v>0.11882016244309655</c:v>
                </c:pt>
                <c:pt idx="398">
                  <c:v>0.12910488703322373</c:v>
                </c:pt>
                <c:pt idx="399">
                  <c:v>0.12068359632861826</c:v>
                </c:pt>
                <c:pt idx="400">
                  <c:v>0.11783292831158801</c:v>
                </c:pt>
                <c:pt idx="401">
                  <c:v>0.11386445694440486</c:v>
                </c:pt>
                <c:pt idx="402">
                  <c:v>0.11207132517761013</c:v>
                </c:pt>
                <c:pt idx="403">
                  <c:v>9.806183422494924E-2</c:v>
                </c:pt>
                <c:pt idx="404">
                  <c:v>9.2894050110863616E-2</c:v>
                </c:pt>
                <c:pt idx="405">
                  <c:v>9.6199297421213956E-2</c:v>
                </c:pt>
                <c:pt idx="406">
                  <c:v>9.4469111833416219E-2</c:v>
                </c:pt>
                <c:pt idx="407">
                  <c:v>9.1094529961922382E-2</c:v>
                </c:pt>
                <c:pt idx="408">
                  <c:v>9.2924610548049666E-2</c:v>
                </c:pt>
                <c:pt idx="409">
                  <c:v>8.6801934452834392E-2</c:v>
                </c:pt>
                <c:pt idx="410">
                  <c:v>8.6019611931365619E-2</c:v>
                </c:pt>
                <c:pt idx="411">
                  <c:v>0.10299116350187369</c:v>
                </c:pt>
                <c:pt idx="412">
                  <c:v>9.6106404730595313E-2</c:v>
                </c:pt>
                <c:pt idx="413">
                  <c:v>0.10423226686159301</c:v>
                </c:pt>
                <c:pt idx="414">
                  <c:v>0.10333091161304711</c:v>
                </c:pt>
                <c:pt idx="415">
                  <c:v>0.1002540361049277</c:v>
                </c:pt>
                <c:pt idx="416">
                  <c:v>8.6350336403041433E-2</c:v>
                </c:pt>
                <c:pt idx="417">
                  <c:v>8.4572592681787004E-2</c:v>
                </c:pt>
                <c:pt idx="418">
                  <c:v>8.7897358358412239E-2</c:v>
                </c:pt>
                <c:pt idx="419">
                  <c:v>7.9146957630969253E-2</c:v>
                </c:pt>
                <c:pt idx="420">
                  <c:v>8.2914833801684323E-2</c:v>
                </c:pt>
                <c:pt idx="421">
                  <c:v>8.6167735129231246E-2</c:v>
                </c:pt>
                <c:pt idx="422">
                  <c:v>8.3590001174773096E-2</c:v>
                </c:pt>
                <c:pt idx="423">
                  <c:v>8.5757691487200444E-2</c:v>
                </c:pt>
                <c:pt idx="424">
                  <c:v>8.4900395344096477E-2</c:v>
                </c:pt>
                <c:pt idx="425">
                  <c:v>7.8194732378002355E-2</c:v>
                </c:pt>
                <c:pt idx="426">
                  <c:v>8.0706965586846341E-2</c:v>
                </c:pt>
                <c:pt idx="427">
                  <c:v>8.1256896660397759E-2</c:v>
                </c:pt>
                <c:pt idx="428">
                  <c:v>8.3708035618254822E-2</c:v>
                </c:pt>
                <c:pt idx="429">
                  <c:v>7.8127069849018044E-2</c:v>
                </c:pt>
                <c:pt idx="430">
                  <c:v>7.5536853989182487E-2</c:v>
                </c:pt>
                <c:pt idx="431">
                  <c:v>6.6689861374572612E-2</c:v>
                </c:pt>
                <c:pt idx="432">
                  <c:v>6.811152265418724E-2</c:v>
                </c:pt>
                <c:pt idx="433">
                  <c:v>8.5784621272195882E-2</c:v>
                </c:pt>
                <c:pt idx="434">
                  <c:v>8.1014284464551153E-2</c:v>
                </c:pt>
                <c:pt idx="435">
                  <c:v>7.5664871801714897E-2</c:v>
                </c:pt>
                <c:pt idx="436">
                  <c:v>7.7879880363299889E-2</c:v>
                </c:pt>
                <c:pt idx="437">
                  <c:v>7.9627777119196011E-2</c:v>
                </c:pt>
                <c:pt idx="438">
                  <c:v>7.2090730820550508E-2</c:v>
                </c:pt>
                <c:pt idx="439">
                  <c:v>5.7160375610729751E-2</c:v>
                </c:pt>
                <c:pt idx="440">
                  <c:v>5.4952610742602673E-2</c:v>
                </c:pt>
                <c:pt idx="441">
                  <c:v>3.4048866020191013E-2</c:v>
                </c:pt>
                <c:pt idx="442">
                  <c:v>4.6982731154017854E-2</c:v>
                </c:pt>
                <c:pt idx="443">
                  <c:v>5.0049802533430471E-2</c:v>
                </c:pt>
                <c:pt idx="444">
                  <c:v>5.0755657174683035E-2</c:v>
                </c:pt>
                <c:pt idx="445">
                  <c:v>4.3209829177609897E-2</c:v>
                </c:pt>
                <c:pt idx="446">
                  <c:v>4.9743926451052141E-2</c:v>
                </c:pt>
                <c:pt idx="447">
                  <c:v>5.0955380769875123E-2</c:v>
                </c:pt>
                <c:pt idx="448">
                  <c:v>4.9272492265960463E-2</c:v>
                </c:pt>
                <c:pt idx="449">
                  <c:v>4.45491828660863E-2</c:v>
                </c:pt>
                <c:pt idx="450">
                  <c:v>4.3027743061544006E-2</c:v>
                </c:pt>
                <c:pt idx="451">
                  <c:v>4.1437820651171887E-2</c:v>
                </c:pt>
                <c:pt idx="452">
                  <c:v>4.1797091565399125E-2</c:v>
                </c:pt>
                <c:pt idx="453">
                  <c:v>5.5312433140261644E-2</c:v>
                </c:pt>
                <c:pt idx="454">
                  <c:v>5.1652939981252831E-2</c:v>
                </c:pt>
                <c:pt idx="455">
                  <c:v>5.6975899607108423E-2</c:v>
                </c:pt>
                <c:pt idx="456">
                  <c:v>5.8635156122577498E-2</c:v>
                </c:pt>
                <c:pt idx="457">
                  <c:v>5.2807031145882873E-2</c:v>
                </c:pt>
                <c:pt idx="458">
                  <c:v>5.8763347606031802E-2</c:v>
                </c:pt>
                <c:pt idx="459">
                  <c:v>6.1750140848056592E-2</c:v>
                </c:pt>
                <c:pt idx="460">
                  <c:v>6.2745538525866618E-2</c:v>
                </c:pt>
                <c:pt idx="461">
                  <c:v>7.266087887089473E-2</c:v>
                </c:pt>
                <c:pt idx="462">
                  <c:v>6.9722420034838375E-2</c:v>
                </c:pt>
                <c:pt idx="463">
                  <c:v>6.7982111255122532E-2</c:v>
                </c:pt>
                <c:pt idx="464">
                  <c:v>5.5331746979297262E-2</c:v>
                </c:pt>
                <c:pt idx="465">
                  <c:v>5.4026097658322676E-2</c:v>
                </c:pt>
                <c:pt idx="466">
                  <c:v>5.6533257516985062E-2</c:v>
                </c:pt>
                <c:pt idx="467">
                  <c:v>5.8681585171134705E-2</c:v>
                </c:pt>
                <c:pt idx="468">
                  <c:v>4.0133942567488666E-2</c:v>
                </c:pt>
                <c:pt idx="469">
                  <c:v>5.3460797422477113E-2</c:v>
                </c:pt>
                <c:pt idx="470">
                  <c:v>6.4418035101272558E-2</c:v>
                </c:pt>
                <c:pt idx="471">
                  <c:v>6.6913272041174574E-2</c:v>
                </c:pt>
                <c:pt idx="472">
                  <c:v>7.423366373220433E-2</c:v>
                </c:pt>
                <c:pt idx="473">
                  <c:v>5.8721575170751952E-2</c:v>
                </c:pt>
                <c:pt idx="474">
                  <c:v>5.9405450858188678E-2</c:v>
                </c:pt>
                <c:pt idx="475">
                  <c:v>5.2459833790677118E-2</c:v>
                </c:pt>
                <c:pt idx="476">
                  <c:v>6.086791074849366E-2</c:v>
                </c:pt>
                <c:pt idx="477">
                  <c:v>5.0732527703885748E-2</c:v>
                </c:pt>
                <c:pt idx="478">
                  <c:v>5.7094132591585661E-2</c:v>
                </c:pt>
                <c:pt idx="479">
                  <c:v>7.9742286231297671E-2</c:v>
                </c:pt>
                <c:pt idx="480">
                  <c:v>6.3845241141724504E-2</c:v>
                </c:pt>
                <c:pt idx="481">
                  <c:v>6.6358186377764861E-2</c:v>
                </c:pt>
                <c:pt idx="482">
                  <c:v>4.4832601382101718E-2</c:v>
                </c:pt>
                <c:pt idx="483">
                  <c:v>7.2912878440499776E-2</c:v>
                </c:pt>
                <c:pt idx="484">
                  <c:v>6.2227874406976517E-2</c:v>
                </c:pt>
                <c:pt idx="485">
                  <c:v>7.2802064768505662E-2</c:v>
                </c:pt>
                <c:pt idx="486">
                  <c:v>5.8044693948900022E-2</c:v>
                </c:pt>
                <c:pt idx="487">
                  <c:v>6.2950675967735625E-2</c:v>
                </c:pt>
                <c:pt idx="488">
                  <c:v>4.8114459830849297E-2</c:v>
                </c:pt>
                <c:pt idx="489">
                  <c:v>5.0629172791534928E-2</c:v>
                </c:pt>
                <c:pt idx="490">
                  <c:v>4.5504914880128262E-2</c:v>
                </c:pt>
                <c:pt idx="491">
                  <c:v>6.4340222228884497E-2</c:v>
                </c:pt>
                <c:pt idx="492">
                  <c:v>7.8907098704325815E-2</c:v>
                </c:pt>
                <c:pt idx="493">
                  <c:v>9.152643156292159E-2</c:v>
                </c:pt>
                <c:pt idx="494">
                  <c:v>7.6482942703867102E-2</c:v>
                </c:pt>
                <c:pt idx="495">
                  <c:v>6.8332029213724207E-2</c:v>
                </c:pt>
                <c:pt idx="496">
                  <c:v>6.4296851972822339E-2</c:v>
                </c:pt>
                <c:pt idx="497">
                  <c:v>6.6686927725716327E-2</c:v>
                </c:pt>
                <c:pt idx="498">
                  <c:v>7.7446051442089311E-2</c:v>
                </c:pt>
                <c:pt idx="499">
                  <c:v>5.9345019003767006E-2</c:v>
                </c:pt>
                <c:pt idx="500">
                  <c:v>7.1372280332967303E-2</c:v>
                </c:pt>
                <c:pt idx="501">
                  <c:v>7.4096905588626749E-2</c:v>
                </c:pt>
                <c:pt idx="502">
                  <c:v>7.3127918788984655E-2</c:v>
                </c:pt>
                <c:pt idx="503">
                  <c:v>6.7296169181471605E-2</c:v>
                </c:pt>
                <c:pt idx="504">
                  <c:v>6.3415707475907163E-2</c:v>
                </c:pt>
                <c:pt idx="505">
                  <c:v>8.2545643589471085E-2</c:v>
                </c:pt>
                <c:pt idx="506">
                  <c:v>6.6204844528697751E-2</c:v>
                </c:pt>
                <c:pt idx="507">
                  <c:v>6.9769538567843653E-2</c:v>
                </c:pt>
                <c:pt idx="508">
                  <c:v>5.9064793973761881E-2</c:v>
                </c:pt>
                <c:pt idx="509">
                  <c:v>6.9842080891628133E-2</c:v>
                </c:pt>
                <c:pt idx="510">
                  <c:v>6.541220545053951E-2</c:v>
                </c:pt>
                <c:pt idx="511">
                  <c:v>7.0238978917694275E-2</c:v>
                </c:pt>
                <c:pt idx="512">
                  <c:v>6.2293800222668304E-2</c:v>
                </c:pt>
                <c:pt idx="513">
                  <c:v>6.197841270896208E-2</c:v>
                </c:pt>
                <c:pt idx="514">
                  <c:v>5.4200407009310218E-2</c:v>
                </c:pt>
                <c:pt idx="515">
                  <c:v>5.591852989733484E-2</c:v>
                </c:pt>
                <c:pt idx="516">
                  <c:v>4.7750177048989623E-2</c:v>
                </c:pt>
                <c:pt idx="517">
                  <c:v>5.0432383983102111E-2</c:v>
                </c:pt>
                <c:pt idx="518">
                  <c:v>6.2243952401219389E-2</c:v>
                </c:pt>
                <c:pt idx="519">
                  <c:v>5.1561522736123244E-2</c:v>
                </c:pt>
                <c:pt idx="520">
                  <c:v>6.4628667425128572E-2</c:v>
                </c:pt>
                <c:pt idx="521">
                  <c:v>5.4560489470908698E-2</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numCache>
            </c:numRef>
          </c:val>
          <c:smooth val="0"/>
          <c:extLst>
            <c:ext xmlns:c16="http://schemas.microsoft.com/office/drawing/2014/chart" uri="{C3380CC4-5D6E-409C-BE32-E72D297353CC}">
              <c16:uniqueId val="{00000001-5C10-4BFB-A3A1-B742CB697451}"/>
            </c:ext>
          </c:extLst>
        </c:ser>
        <c:dLbls>
          <c:showLegendKey val="0"/>
          <c:showVal val="0"/>
          <c:showCatName val="0"/>
          <c:showSerName val="0"/>
          <c:showPercent val="0"/>
          <c:showBubbleSize val="0"/>
        </c:dLbls>
        <c:marker val="1"/>
        <c:smooth val="0"/>
        <c:axId val="1097260064"/>
        <c:axId val="1097262944"/>
      </c:lineChart>
      <c:dateAx>
        <c:axId val="140119408"/>
        <c:scaling>
          <c:orientation val="minMax"/>
        </c:scaling>
        <c:delete val="0"/>
        <c:axPos val="b"/>
        <c:numFmt formatCode="m/d/yyyy"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0113168"/>
        <c:crosses val="autoZero"/>
        <c:auto val="1"/>
        <c:lblOffset val="100"/>
        <c:baseTimeUnit val="days"/>
      </c:dateAx>
      <c:valAx>
        <c:axId val="140113168"/>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0119408"/>
        <c:crosses val="autoZero"/>
        <c:crossBetween val="between"/>
      </c:valAx>
      <c:valAx>
        <c:axId val="109726294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97260064"/>
        <c:crosses val="max"/>
        <c:crossBetween val="between"/>
      </c:valAx>
      <c:dateAx>
        <c:axId val="1097260064"/>
        <c:scaling>
          <c:orientation val="minMax"/>
        </c:scaling>
        <c:delete val="1"/>
        <c:axPos val="b"/>
        <c:numFmt formatCode="m/d/yyyy" sourceLinked="1"/>
        <c:majorTickMark val="out"/>
        <c:minorTickMark val="none"/>
        <c:tickLblPos val="nextTo"/>
        <c:crossAx val="1097262944"/>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Taşıt Kredisi Aylık Büyüme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'Tüketici Kredi Alt Kalemleri'!$N$1:$N$2</c:f>
              <c:strCache>
                <c:ptCount val="2"/>
                <c:pt idx="0">
                  <c:v>Tüketici Kredi Tipleri</c:v>
                </c:pt>
                <c:pt idx="1">
                  <c:v>Taşıt Kredileri Aylık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Kalemleri'!$B$16:$B$580</c:f>
              <c:numCache>
                <c:formatCode>m/d/yyyy</c:formatCode>
                <c:ptCount val="565"/>
                <c:pt idx="0">
                  <c:v>45947</c:v>
                </c:pt>
                <c:pt idx="1">
                  <c:v>45940</c:v>
                </c:pt>
                <c:pt idx="2">
                  <c:v>45933</c:v>
                </c:pt>
                <c:pt idx="3">
                  <c:v>45926</c:v>
                </c:pt>
                <c:pt idx="4">
                  <c:v>45919</c:v>
                </c:pt>
                <c:pt idx="5">
                  <c:v>45912</c:v>
                </c:pt>
                <c:pt idx="6">
                  <c:v>45905</c:v>
                </c:pt>
                <c:pt idx="7">
                  <c:v>45898</c:v>
                </c:pt>
                <c:pt idx="8">
                  <c:v>45891</c:v>
                </c:pt>
                <c:pt idx="9">
                  <c:v>45884</c:v>
                </c:pt>
                <c:pt idx="10">
                  <c:v>45877</c:v>
                </c:pt>
                <c:pt idx="11">
                  <c:v>45870</c:v>
                </c:pt>
                <c:pt idx="12">
                  <c:v>45863</c:v>
                </c:pt>
                <c:pt idx="13">
                  <c:v>45856</c:v>
                </c:pt>
                <c:pt idx="14">
                  <c:v>45849</c:v>
                </c:pt>
                <c:pt idx="15">
                  <c:v>45842</c:v>
                </c:pt>
                <c:pt idx="16">
                  <c:v>45835</c:v>
                </c:pt>
                <c:pt idx="17">
                  <c:v>45828</c:v>
                </c:pt>
                <c:pt idx="18">
                  <c:v>45821</c:v>
                </c:pt>
                <c:pt idx="19">
                  <c:v>45814</c:v>
                </c:pt>
                <c:pt idx="20">
                  <c:v>45807</c:v>
                </c:pt>
                <c:pt idx="21">
                  <c:v>45800</c:v>
                </c:pt>
                <c:pt idx="22">
                  <c:v>45793</c:v>
                </c:pt>
                <c:pt idx="23">
                  <c:v>45786</c:v>
                </c:pt>
                <c:pt idx="24">
                  <c:v>45779</c:v>
                </c:pt>
                <c:pt idx="25">
                  <c:v>45772</c:v>
                </c:pt>
                <c:pt idx="26">
                  <c:v>45765</c:v>
                </c:pt>
                <c:pt idx="27">
                  <c:v>45758</c:v>
                </c:pt>
                <c:pt idx="28">
                  <c:v>45751</c:v>
                </c:pt>
                <c:pt idx="29">
                  <c:v>45744</c:v>
                </c:pt>
                <c:pt idx="30">
                  <c:v>45737</c:v>
                </c:pt>
                <c:pt idx="31">
                  <c:v>45730</c:v>
                </c:pt>
                <c:pt idx="32">
                  <c:v>45723</c:v>
                </c:pt>
                <c:pt idx="33">
                  <c:v>45716</c:v>
                </c:pt>
                <c:pt idx="34">
                  <c:v>45709</c:v>
                </c:pt>
                <c:pt idx="35">
                  <c:v>45702</c:v>
                </c:pt>
                <c:pt idx="36">
                  <c:v>45695</c:v>
                </c:pt>
                <c:pt idx="37">
                  <c:v>45688</c:v>
                </c:pt>
                <c:pt idx="38">
                  <c:v>45681</c:v>
                </c:pt>
                <c:pt idx="39">
                  <c:v>45674</c:v>
                </c:pt>
                <c:pt idx="40">
                  <c:v>45667</c:v>
                </c:pt>
                <c:pt idx="41">
                  <c:v>45660</c:v>
                </c:pt>
                <c:pt idx="42">
                  <c:v>45653</c:v>
                </c:pt>
                <c:pt idx="43">
                  <c:v>45646</c:v>
                </c:pt>
                <c:pt idx="44">
                  <c:v>45639</c:v>
                </c:pt>
                <c:pt idx="45">
                  <c:v>45632</c:v>
                </c:pt>
                <c:pt idx="46">
                  <c:v>45625</c:v>
                </c:pt>
                <c:pt idx="47">
                  <c:v>45618</c:v>
                </c:pt>
                <c:pt idx="48">
                  <c:v>45611</c:v>
                </c:pt>
                <c:pt idx="49">
                  <c:v>45604</c:v>
                </c:pt>
                <c:pt idx="50">
                  <c:v>45597</c:v>
                </c:pt>
                <c:pt idx="51">
                  <c:v>45590</c:v>
                </c:pt>
                <c:pt idx="52">
                  <c:v>45583</c:v>
                </c:pt>
                <c:pt idx="53">
                  <c:v>45576</c:v>
                </c:pt>
                <c:pt idx="54">
                  <c:v>45569</c:v>
                </c:pt>
                <c:pt idx="55">
                  <c:v>45562</c:v>
                </c:pt>
                <c:pt idx="56">
                  <c:v>45555</c:v>
                </c:pt>
                <c:pt idx="57">
                  <c:v>45548</c:v>
                </c:pt>
                <c:pt idx="58">
                  <c:v>45541</c:v>
                </c:pt>
                <c:pt idx="59">
                  <c:v>45534</c:v>
                </c:pt>
                <c:pt idx="60">
                  <c:v>45527</c:v>
                </c:pt>
                <c:pt idx="61">
                  <c:v>45520</c:v>
                </c:pt>
                <c:pt idx="62">
                  <c:v>45513</c:v>
                </c:pt>
                <c:pt idx="63">
                  <c:v>45506</c:v>
                </c:pt>
                <c:pt idx="64">
                  <c:v>45499</c:v>
                </c:pt>
                <c:pt idx="65">
                  <c:v>45492</c:v>
                </c:pt>
                <c:pt idx="66">
                  <c:v>45485</c:v>
                </c:pt>
                <c:pt idx="67">
                  <c:v>45478</c:v>
                </c:pt>
                <c:pt idx="68">
                  <c:v>45471</c:v>
                </c:pt>
                <c:pt idx="69">
                  <c:v>45464</c:v>
                </c:pt>
                <c:pt idx="70">
                  <c:v>45457</c:v>
                </c:pt>
                <c:pt idx="71">
                  <c:v>45450</c:v>
                </c:pt>
                <c:pt idx="72">
                  <c:v>45443</c:v>
                </c:pt>
                <c:pt idx="73">
                  <c:v>45436</c:v>
                </c:pt>
                <c:pt idx="74">
                  <c:v>45429</c:v>
                </c:pt>
                <c:pt idx="75">
                  <c:v>45422</c:v>
                </c:pt>
                <c:pt idx="76">
                  <c:v>45415</c:v>
                </c:pt>
                <c:pt idx="77">
                  <c:v>45408</c:v>
                </c:pt>
                <c:pt idx="78">
                  <c:v>45401</c:v>
                </c:pt>
                <c:pt idx="79">
                  <c:v>45391</c:v>
                </c:pt>
                <c:pt idx="80">
                  <c:v>45387</c:v>
                </c:pt>
                <c:pt idx="81">
                  <c:v>45380</c:v>
                </c:pt>
                <c:pt idx="82">
                  <c:v>45373</c:v>
                </c:pt>
                <c:pt idx="83">
                  <c:v>45366</c:v>
                </c:pt>
                <c:pt idx="84">
                  <c:v>45359</c:v>
                </c:pt>
                <c:pt idx="85">
                  <c:v>45352</c:v>
                </c:pt>
                <c:pt idx="86">
                  <c:v>45345</c:v>
                </c:pt>
                <c:pt idx="87">
                  <c:v>45338</c:v>
                </c:pt>
                <c:pt idx="88">
                  <c:v>45331</c:v>
                </c:pt>
                <c:pt idx="89">
                  <c:v>45324</c:v>
                </c:pt>
                <c:pt idx="90">
                  <c:v>45317</c:v>
                </c:pt>
                <c:pt idx="91">
                  <c:v>45310</c:v>
                </c:pt>
                <c:pt idx="92">
                  <c:v>45303</c:v>
                </c:pt>
                <c:pt idx="93">
                  <c:v>45296</c:v>
                </c:pt>
                <c:pt idx="94">
                  <c:v>45289</c:v>
                </c:pt>
                <c:pt idx="95">
                  <c:v>45282</c:v>
                </c:pt>
                <c:pt idx="96">
                  <c:v>45275</c:v>
                </c:pt>
                <c:pt idx="97">
                  <c:v>45268</c:v>
                </c:pt>
                <c:pt idx="98">
                  <c:v>45261</c:v>
                </c:pt>
                <c:pt idx="99">
                  <c:v>45254</c:v>
                </c:pt>
                <c:pt idx="100">
                  <c:v>45247</c:v>
                </c:pt>
                <c:pt idx="101">
                  <c:v>45240</c:v>
                </c:pt>
                <c:pt idx="102">
                  <c:v>45233</c:v>
                </c:pt>
                <c:pt idx="103">
                  <c:v>45226</c:v>
                </c:pt>
                <c:pt idx="104">
                  <c:v>45219</c:v>
                </c:pt>
                <c:pt idx="105">
                  <c:v>45212</c:v>
                </c:pt>
                <c:pt idx="106">
                  <c:v>45205</c:v>
                </c:pt>
                <c:pt idx="107">
                  <c:v>45198</c:v>
                </c:pt>
                <c:pt idx="108">
                  <c:v>45191</c:v>
                </c:pt>
                <c:pt idx="109">
                  <c:v>45184</c:v>
                </c:pt>
                <c:pt idx="110">
                  <c:v>45177</c:v>
                </c:pt>
                <c:pt idx="111">
                  <c:v>45170</c:v>
                </c:pt>
                <c:pt idx="112">
                  <c:v>45163</c:v>
                </c:pt>
                <c:pt idx="113">
                  <c:v>45156</c:v>
                </c:pt>
                <c:pt idx="114">
                  <c:v>45149</c:v>
                </c:pt>
                <c:pt idx="115">
                  <c:v>45142</c:v>
                </c:pt>
                <c:pt idx="116">
                  <c:v>45135</c:v>
                </c:pt>
                <c:pt idx="117">
                  <c:v>45128</c:v>
                </c:pt>
                <c:pt idx="118">
                  <c:v>45121</c:v>
                </c:pt>
                <c:pt idx="119">
                  <c:v>45114</c:v>
                </c:pt>
                <c:pt idx="120">
                  <c:v>45104</c:v>
                </c:pt>
                <c:pt idx="121">
                  <c:v>45100</c:v>
                </c:pt>
                <c:pt idx="122">
                  <c:v>45093</c:v>
                </c:pt>
                <c:pt idx="123">
                  <c:v>45086</c:v>
                </c:pt>
                <c:pt idx="124">
                  <c:v>45079</c:v>
                </c:pt>
                <c:pt idx="125">
                  <c:v>45072</c:v>
                </c:pt>
                <c:pt idx="126">
                  <c:v>45064</c:v>
                </c:pt>
                <c:pt idx="127">
                  <c:v>45058</c:v>
                </c:pt>
                <c:pt idx="128">
                  <c:v>45051</c:v>
                </c:pt>
                <c:pt idx="129">
                  <c:v>45044</c:v>
                </c:pt>
                <c:pt idx="130">
                  <c:v>45036</c:v>
                </c:pt>
                <c:pt idx="131">
                  <c:v>45030</c:v>
                </c:pt>
                <c:pt idx="132">
                  <c:v>45023</c:v>
                </c:pt>
                <c:pt idx="133">
                  <c:v>45016</c:v>
                </c:pt>
                <c:pt idx="134">
                  <c:v>45009</c:v>
                </c:pt>
                <c:pt idx="135">
                  <c:v>45002</c:v>
                </c:pt>
                <c:pt idx="136">
                  <c:v>44995</c:v>
                </c:pt>
                <c:pt idx="137">
                  <c:v>44988</c:v>
                </c:pt>
                <c:pt idx="138">
                  <c:v>44981</c:v>
                </c:pt>
                <c:pt idx="139">
                  <c:v>44974</c:v>
                </c:pt>
                <c:pt idx="140">
                  <c:v>44967</c:v>
                </c:pt>
                <c:pt idx="141">
                  <c:v>44960</c:v>
                </c:pt>
                <c:pt idx="142">
                  <c:v>44953</c:v>
                </c:pt>
                <c:pt idx="143">
                  <c:v>44946</c:v>
                </c:pt>
                <c:pt idx="144">
                  <c:v>44939</c:v>
                </c:pt>
                <c:pt idx="145">
                  <c:v>44932</c:v>
                </c:pt>
                <c:pt idx="146">
                  <c:v>44925</c:v>
                </c:pt>
                <c:pt idx="147">
                  <c:v>44918</c:v>
                </c:pt>
                <c:pt idx="148">
                  <c:v>44911</c:v>
                </c:pt>
                <c:pt idx="149">
                  <c:v>44904</c:v>
                </c:pt>
                <c:pt idx="150">
                  <c:v>44897</c:v>
                </c:pt>
                <c:pt idx="151">
                  <c:v>44890</c:v>
                </c:pt>
                <c:pt idx="152">
                  <c:v>44883</c:v>
                </c:pt>
                <c:pt idx="153">
                  <c:v>44876</c:v>
                </c:pt>
                <c:pt idx="154">
                  <c:v>44869</c:v>
                </c:pt>
                <c:pt idx="155">
                  <c:v>44862</c:v>
                </c:pt>
                <c:pt idx="156">
                  <c:v>44855</c:v>
                </c:pt>
                <c:pt idx="157">
                  <c:v>44848</c:v>
                </c:pt>
                <c:pt idx="158">
                  <c:v>44841</c:v>
                </c:pt>
                <c:pt idx="159">
                  <c:v>44834</c:v>
                </c:pt>
                <c:pt idx="160">
                  <c:v>44827</c:v>
                </c:pt>
                <c:pt idx="161">
                  <c:v>44820</c:v>
                </c:pt>
                <c:pt idx="162">
                  <c:v>44813</c:v>
                </c:pt>
                <c:pt idx="163">
                  <c:v>44806</c:v>
                </c:pt>
                <c:pt idx="164">
                  <c:v>44799</c:v>
                </c:pt>
                <c:pt idx="165">
                  <c:v>44792</c:v>
                </c:pt>
                <c:pt idx="166">
                  <c:v>44785</c:v>
                </c:pt>
                <c:pt idx="167">
                  <c:v>44778</c:v>
                </c:pt>
                <c:pt idx="168">
                  <c:v>44771</c:v>
                </c:pt>
                <c:pt idx="169">
                  <c:v>44764</c:v>
                </c:pt>
                <c:pt idx="170">
                  <c:v>44756</c:v>
                </c:pt>
                <c:pt idx="171">
                  <c:v>44750</c:v>
                </c:pt>
                <c:pt idx="172">
                  <c:v>44743</c:v>
                </c:pt>
                <c:pt idx="173">
                  <c:v>44736</c:v>
                </c:pt>
                <c:pt idx="174">
                  <c:v>44729</c:v>
                </c:pt>
                <c:pt idx="175">
                  <c:v>44722</c:v>
                </c:pt>
                <c:pt idx="176">
                  <c:v>44715</c:v>
                </c:pt>
                <c:pt idx="177">
                  <c:v>44708</c:v>
                </c:pt>
                <c:pt idx="178">
                  <c:v>44701</c:v>
                </c:pt>
                <c:pt idx="179">
                  <c:v>44694</c:v>
                </c:pt>
                <c:pt idx="180">
                  <c:v>44687</c:v>
                </c:pt>
                <c:pt idx="181">
                  <c:v>44680</c:v>
                </c:pt>
                <c:pt idx="182">
                  <c:v>44673</c:v>
                </c:pt>
                <c:pt idx="183">
                  <c:v>44666</c:v>
                </c:pt>
                <c:pt idx="184">
                  <c:v>44659</c:v>
                </c:pt>
                <c:pt idx="185">
                  <c:v>44652</c:v>
                </c:pt>
                <c:pt idx="186">
                  <c:v>44645</c:v>
                </c:pt>
                <c:pt idx="187">
                  <c:v>44638</c:v>
                </c:pt>
                <c:pt idx="188">
                  <c:v>44631</c:v>
                </c:pt>
                <c:pt idx="189">
                  <c:v>44624</c:v>
                </c:pt>
                <c:pt idx="190">
                  <c:v>44617</c:v>
                </c:pt>
                <c:pt idx="191">
                  <c:v>44610</c:v>
                </c:pt>
                <c:pt idx="192">
                  <c:v>44603</c:v>
                </c:pt>
                <c:pt idx="193">
                  <c:v>44596</c:v>
                </c:pt>
                <c:pt idx="194">
                  <c:v>44589</c:v>
                </c:pt>
                <c:pt idx="195">
                  <c:v>44582</c:v>
                </c:pt>
                <c:pt idx="196">
                  <c:v>44575</c:v>
                </c:pt>
                <c:pt idx="197">
                  <c:v>44568</c:v>
                </c:pt>
                <c:pt idx="198">
                  <c:v>44561</c:v>
                </c:pt>
                <c:pt idx="199">
                  <c:v>44554</c:v>
                </c:pt>
                <c:pt idx="200">
                  <c:v>44547</c:v>
                </c:pt>
                <c:pt idx="201">
                  <c:v>44540</c:v>
                </c:pt>
                <c:pt idx="202">
                  <c:v>44533</c:v>
                </c:pt>
                <c:pt idx="203">
                  <c:v>44526</c:v>
                </c:pt>
                <c:pt idx="204">
                  <c:v>44519</c:v>
                </c:pt>
                <c:pt idx="205">
                  <c:v>44512</c:v>
                </c:pt>
                <c:pt idx="206">
                  <c:v>44505</c:v>
                </c:pt>
                <c:pt idx="207">
                  <c:v>44497</c:v>
                </c:pt>
                <c:pt idx="208">
                  <c:v>44491</c:v>
                </c:pt>
                <c:pt idx="209">
                  <c:v>44484</c:v>
                </c:pt>
                <c:pt idx="210">
                  <c:v>44477</c:v>
                </c:pt>
                <c:pt idx="211">
                  <c:v>44470</c:v>
                </c:pt>
                <c:pt idx="212">
                  <c:v>44463</c:v>
                </c:pt>
                <c:pt idx="213">
                  <c:v>44456</c:v>
                </c:pt>
                <c:pt idx="214">
                  <c:v>44449</c:v>
                </c:pt>
                <c:pt idx="215">
                  <c:v>44442</c:v>
                </c:pt>
                <c:pt idx="216">
                  <c:v>44435</c:v>
                </c:pt>
                <c:pt idx="217">
                  <c:v>44428</c:v>
                </c:pt>
                <c:pt idx="218">
                  <c:v>44421</c:v>
                </c:pt>
                <c:pt idx="219">
                  <c:v>44414</c:v>
                </c:pt>
                <c:pt idx="220">
                  <c:v>44407</c:v>
                </c:pt>
                <c:pt idx="221">
                  <c:v>44396</c:v>
                </c:pt>
                <c:pt idx="222">
                  <c:v>44393</c:v>
                </c:pt>
                <c:pt idx="223">
                  <c:v>44386</c:v>
                </c:pt>
                <c:pt idx="224">
                  <c:v>44379</c:v>
                </c:pt>
                <c:pt idx="225">
                  <c:v>44372</c:v>
                </c:pt>
                <c:pt idx="226">
                  <c:v>44365</c:v>
                </c:pt>
                <c:pt idx="227">
                  <c:v>44358</c:v>
                </c:pt>
                <c:pt idx="228">
                  <c:v>44351</c:v>
                </c:pt>
                <c:pt idx="229">
                  <c:v>44344</c:v>
                </c:pt>
                <c:pt idx="230">
                  <c:v>44337</c:v>
                </c:pt>
                <c:pt idx="231">
                  <c:v>44328</c:v>
                </c:pt>
                <c:pt idx="232">
                  <c:v>44323</c:v>
                </c:pt>
                <c:pt idx="233">
                  <c:v>44316</c:v>
                </c:pt>
                <c:pt idx="234">
                  <c:v>44308</c:v>
                </c:pt>
                <c:pt idx="235">
                  <c:v>44302</c:v>
                </c:pt>
                <c:pt idx="236">
                  <c:v>44295</c:v>
                </c:pt>
                <c:pt idx="237">
                  <c:v>44288</c:v>
                </c:pt>
                <c:pt idx="238">
                  <c:v>44281</c:v>
                </c:pt>
                <c:pt idx="239">
                  <c:v>44274</c:v>
                </c:pt>
                <c:pt idx="240">
                  <c:v>44267</c:v>
                </c:pt>
                <c:pt idx="241">
                  <c:v>44260</c:v>
                </c:pt>
                <c:pt idx="242">
                  <c:v>44253</c:v>
                </c:pt>
                <c:pt idx="243">
                  <c:v>44246</c:v>
                </c:pt>
                <c:pt idx="244">
                  <c:v>44239</c:v>
                </c:pt>
                <c:pt idx="245">
                  <c:v>44232</c:v>
                </c:pt>
                <c:pt idx="246">
                  <c:v>44225</c:v>
                </c:pt>
                <c:pt idx="247">
                  <c:v>44218</c:v>
                </c:pt>
                <c:pt idx="248">
                  <c:v>44211</c:v>
                </c:pt>
                <c:pt idx="249">
                  <c:v>44204</c:v>
                </c:pt>
                <c:pt idx="250">
                  <c:v>44196</c:v>
                </c:pt>
                <c:pt idx="251">
                  <c:v>44190</c:v>
                </c:pt>
                <c:pt idx="252">
                  <c:v>44183</c:v>
                </c:pt>
                <c:pt idx="253">
                  <c:v>44176</c:v>
                </c:pt>
                <c:pt idx="254">
                  <c:v>44169</c:v>
                </c:pt>
                <c:pt idx="255">
                  <c:v>44162</c:v>
                </c:pt>
                <c:pt idx="256">
                  <c:v>44155</c:v>
                </c:pt>
                <c:pt idx="257">
                  <c:v>44148</c:v>
                </c:pt>
                <c:pt idx="258">
                  <c:v>44141</c:v>
                </c:pt>
                <c:pt idx="259">
                  <c:v>44134</c:v>
                </c:pt>
                <c:pt idx="260">
                  <c:v>44127</c:v>
                </c:pt>
                <c:pt idx="261">
                  <c:v>44120</c:v>
                </c:pt>
                <c:pt idx="262">
                  <c:v>44113</c:v>
                </c:pt>
                <c:pt idx="263">
                  <c:v>44106</c:v>
                </c:pt>
                <c:pt idx="264">
                  <c:v>44099</c:v>
                </c:pt>
                <c:pt idx="265">
                  <c:v>44092</c:v>
                </c:pt>
                <c:pt idx="266">
                  <c:v>44085</c:v>
                </c:pt>
                <c:pt idx="267">
                  <c:v>44078</c:v>
                </c:pt>
                <c:pt idx="268">
                  <c:v>44071</c:v>
                </c:pt>
                <c:pt idx="269">
                  <c:v>44064</c:v>
                </c:pt>
                <c:pt idx="270">
                  <c:v>44057</c:v>
                </c:pt>
                <c:pt idx="271">
                  <c:v>44050</c:v>
                </c:pt>
                <c:pt idx="272">
                  <c:v>44042</c:v>
                </c:pt>
                <c:pt idx="273">
                  <c:v>44036</c:v>
                </c:pt>
                <c:pt idx="274">
                  <c:v>44029</c:v>
                </c:pt>
                <c:pt idx="275">
                  <c:v>44022</c:v>
                </c:pt>
                <c:pt idx="276">
                  <c:v>44015</c:v>
                </c:pt>
                <c:pt idx="277">
                  <c:v>44008</c:v>
                </c:pt>
                <c:pt idx="278">
                  <c:v>44001</c:v>
                </c:pt>
                <c:pt idx="279">
                  <c:v>43994</c:v>
                </c:pt>
                <c:pt idx="280">
                  <c:v>43987</c:v>
                </c:pt>
                <c:pt idx="281">
                  <c:v>43980</c:v>
                </c:pt>
                <c:pt idx="282">
                  <c:v>43973</c:v>
                </c:pt>
                <c:pt idx="283">
                  <c:v>43966</c:v>
                </c:pt>
                <c:pt idx="284">
                  <c:v>43959</c:v>
                </c:pt>
                <c:pt idx="285">
                  <c:v>43951</c:v>
                </c:pt>
                <c:pt idx="286">
                  <c:v>43945</c:v>
                </c:pt>
                <c:pt idx="287">
                  <c:v>43938</c:v>
                </c:pt>
                <c:pt idx="288">
                  <c:v>43931</c:v>
                </c:pt>
                <c:pt idx="289">
                  <c:v>43924</c:v>
                </c:pt>
                <c:pt idx="290">
                  <c:v>43917</c:v>
                </c:pt>
                <c:pt idx="291">
                  <c:v>43910</c:v>
                </c:pt>
                <c:pt idx="292">
                  <c:v>43903</c:v>
                </c:pt>
                <c:pt idx="293">
                  <c:v>43896</c:v>
                </c:pt>
                <c:pt idx="294">
                  <c:v>43889</c:v>
                </c:pt>
                <c:pt idx="295">
                  <c:v>43882</c:v>
                </c:pt>
                <c:pt idx="296">
                  <c:v>43875</c:v>
                </c:pt>
                <c:pt idx="297">
                  <c:v>43868</c:v>
                </c:pt>
                <c:pt idx="298">
                  <c:v>43861</c:v>
                </c:pt>
                <c:pt idx="299">
                  <c:v>43854</c:v>
                </c:pt>
                <c:pt idx="300">
                  <c:v>43847</c:v>
                </c:pt>
                <c:pt idx="301">
                  <c:v>43840</c:v>
                </c:pt>
                <c:pt idx="302">
                  <c:v>43833</c:v>
                </c:pt>
                <c:pt idx="303">
                  <c:v>43826</c:v>
                </c:pt>
                <c:pt idx="304">
                  <c:v>43819</c:v>
                </c:pt>
                <c:pt idx="305">
                  <c:v>43812</c:v>
                </c:pt>
                <c:pt idx="306">
                  <c:v>43805</c:v>
                </c:pt>
                <c:pt idx="307">
                  <c:v>43798</c:v>
                </c:pt>
                <c:pt idx="308">
                  <c:v>43791</c:v>
                </c:pt>
                <c:pt idx="309">
                  <c:v>43784</c:v>
                </c:pt>
                <c:pt idx="310">
                  <c:v>43777</c:v>
                </c:pt>
                <c:pt idx="311">
                  <c:v>43770</c:v>
                </c:pt>
                <c:pt idx="312">
                  <c:v>43763</c:v>
                </c:pt>
                <c:pt idx="313">
                  <c:v>43756</c:v>
                </c:pt>
                <c:pt idx="314">
                  <c:v>43749</c:v>
                </c:pt>
                <c:pt idx="315">
                  <c:v>43742</c:v>
                </c:pt>
                <c:pt idx="316">
                  <c:v>43735</c:v>
                </c:pt>
                <c:pt idx="317">
                  <c:v>43728</c:v>
                </c:pt>
                <c:pt idx="318">
                  <c:v>43721</c:v>
                </c:pt>
                <c:pt idx="319">
                  <c:v>43714</c:v>
                </c:pt>
                <c:pt idx="320">
                  <c:v>43706</c:v>
                </c:pt>
                <c:pt idx="321">
                  <c:v>43700</c:v>
                </c:pt>
                <c:pt idx="322">
                  <c:v>43693</c:v>
                </c:pt>
                <c:pt idx="323">
                  <c:v>43686</c:v>
                </c:pt>
                <c:pt idx="324">
                  <c:v>43679</c:v>
                </c:pt>
                <c:pt idx="325">
                  <c:v>43672</c:v>
                </c:pt>
                <c:pt idx="326">
                  <c:v>43665</c:v>
                </c:pt>
                <c:pt idx="327">
                  <c:v>43658</c:v>
                </c:pt>
                <c:pt idx="328">
                  <c:v>43651</c:v>
                </c:pt>
                <c:pt idx="329">
                  <c:v>43644</c:v>
                </c:pt>
                <c:pt idx="330">
                  <c:v>43637</c:v>
                </c:pt>
                <c:pt idx="331">
                  <c:v>43630</c:v>
                </c:pt>
                <c:pt idx="332">
                  <c:v>43623</c:v>
                </c:pt>
                <c:pt idx="333">
                  <c:v>43616</c:v>
                </c:pt>
                <c:pt idx="334">
                  <c:v>43609</c:v>
                </c:pt>
                <c:pt idx="335">
                  <c:v>43602</c:v>
                </c:pt>
                <c:pt idx="336">
                  <c:v>43595</c:v>
                </c:pt>
                <c:pt idx="337">
                  <c:v>43588</c:v>
                </c:pt>
                <c:pt idx="338">
                  <c:v>43581</c:v>
                </c:pt>
                <c:pt idx="339">
                  <c:v>43574</c:v>
                </c:pt>
                <c:pt idx="340">
                  <c:v>43567</c:v>
                </c:pt>
                <c:pt idx="341">
                  <c:v>43560</c:v>
                </c:pt>
                <c:pt idx="342">
                  <c:v>43553</c:v>
                </c:pt>
                <c:pt idx="343">
                  <c:v>43546</c:v>
                </c:pt>
                <c:pt idx="344">
                  <c:v>43539</c:v>
                </c:pt>
                <c:pt idx="345">
                  <c:v>43532</c:v>
                </c:pt>
                <c:pt idx="346">
                  <c:v>43525</c:v>
                </c:pt>
                <c:pt idx="347">
                  <c:v>43518</c:v>
                </c:pt>
                <c:pt idx="348">
                  <c:v>43511</c:v>
                </c:pt>
                <c:pt idx="349">
                  <c:v>43504</c:v>
                </c:pt>
                <c:pt idx="350">
                  <c:v>43497</c:v>
                </c:pt>
                <c:pt idx="351">
                  <c:v>43490</c:v>
                </c:pt>
                <c:pt idx="352">
                  <c:v>43483</c:v>
                </c:pt>
                <c:pt idx="353">
                  <c:v>43476</c:v>
                </c:pt>
                <c:pt idx="354">
                  <c:v>43469</c:v>
                </c:pt>
                <c:pt idx="355">
                  <c:v>43462</c:v>
                </c:pt>
                <c:pt idx="356">
                  <c:v>43455</c:v>
                </c:pt>
                <c:pt idx="357">
                  <c:v>43448</c:v>
                </c:pt>
                <c:pt idx="358">
                  <c:v>43441</c:v>
                </c:pt>
                <c:pt idx="359">
                  <c:v>43434</c:v>
                </c:pt>
                <c:pt idx="360">
                  <c:v>43427</c:v>
                </c:pt>
                <c:pt idx="361">
                  <c:v>43420</c:v>
                </c:pt>
                <c:pt idx="362">
                  <c:v>43413</c:v>
                </c:pt>
                <c:pt idx="363">
                  <c:v>43406</c:v>
                </c:pt>
                <c:pt idx="364">
                  <c:v>43399</c:v>
                </c:pt>
                <c:pt idx="365">
                  <c:v>43392</c:v>
                </c:pt>
                <c:pt idx="366">
                  <c:v>43385</c:v>
                </c:pt>
                <c:pt idx="367">
                  <c:v>43378</c:v>
                </c:pt>
                <c:pt idx="368">
                  <c:v>43371</c:v>
                </c:pt>
                <c:pt idx="369">
                  <c:v>43364</c:v>
                </c:pt>
                <c:pt idx="370">
                  <c:v>43357</c:v>
                </c:pt>
                <c:pt idx="371">
                  <c:v>43350</c:v>
                </c:pt>
                <c:pt idx="372">
                  <c:v>43343</c:v>
                </c:pt>
                <c:pt idx="373">
                  <c:v>43332</c:v>
                </c:pt>
                <c:pt idx="374">
                  <c:v>43329</c:v>
                </c:pt>
                <c:pt idx="375">
                  <c:v>43322</c:v>
                </c:pt>
                <c:pt idx="376">
                  <c:v>43315</c:v>
                </c:pt>
                <c:pt idx="377">
                  <c:v>43308</c:v>
                </c:pt>
                <c:pt idx="378">
                  <c:v>43301</c:v>
                </c:pt>
                <c:pt idx="379">
                  <c:v>43294</c:v>
                </c:pt>
                <c:pt idx="380">
                  <c:v>43287</c:v>
                </c:pt>
                <c:pt idx="381">
                  <c:v>43280</c:v>
                </c:pt>
                <c:pt idx="382">
                  <c:v>43273</c:v>
                </c:pt>
                <c:pt idx="383">
                  <c:v>43265</c:v>
                </c:pt>
                <c:pt idx="384">
                  <c:v>43259</c:v>
                </c:pt>
                <c:pt idx="385">
                  <c:v>43252</c:v>
                </c:pt>
                <c:pt idx="386">
                  <c:v>43245</c:v>
                </c:pt>
                <c:pt idx="387">
                  <c:v>43238</c:v>
                </c:pt>
                <c:pt idx="388">
                  <c:v>43231</c:v>
                </c:pt>
                <c:pt idx="389">
                  <c:v>43224</c:v>
                </c:pt>
                <c:pt idx="390">
                  <c:v>43217</c:v>
                </c:pt>
                <c:pt idx="391">
                  <c:v>43210</c:v>
                </c:pt>
                <c:pt idx="392">
                  <c:v>43203</c:v>
                </c:pt>
                <c:pt idx="393">
                  <c:v>43196</c:v>
                </c:pt>
                <c:pt idx="394">
                  <c:v>43189</c:v>
                </c:pt>
                <c:pt idx="395">
                  <c:v>43182</c:v>
                </c:pt>
                <c:pt idx="396">
                  <c:v>43175</c:v>
                </c:pt>
                <c:pt idx="397">
                  <c:v>43168</c:v>
                </c:pt>
                <c:pt idx="398">
                  <c:v>43161</c:v>
                </c:pt>
                <c:pt idx="399">
                  <c:v>43154</c:v>
                </c:pt>
                <c:pt idx="400">
                  <c:v>43147</c:v>
                </c:pt>
                <c:pt idx="401">
                  <c:v>43140</c:v>
                </c:pt>
                <c:pt idx="402">
                  <c:v>43133</c:v>
                </c:pt>
                <c:pt idx="403">
                  <c:v>43126</c:v>
                </c:pt>
                <c:pt idx="404">
                  <c:v>43119</c:v>
                </c:pt>
                <c:pt idx="405">
                  <c:v>43112</c:v>
                </c:pt>
                <c:pt idx="406">
                  <c:v>43105</c:v>
                </c:pt>
                <c:pt idx="407">
                  <c:v>43098</c:v>
                </c:pt>
                <c:pt idx="408">
                  <c:v>43091</c:v>
                </c:pt>
                <c:pt idx="409">
                  <c:v>43084</c:v>
                </c:pt>
                <c:pt idx="410">
                  <c:v>43077</c:v>
                </c:pt>
                <c:pt idx="411">
                  <c:v>43070</c:v>
                </c:pt>
                <c:pt idx="412">
                  <c:v>43063</c:v>
                </c:pt>
                <c:pt idx="413">
                  <c:v>43056</c:v>
                </c:pt>
                <c:pt idx="414">
                  <c:v>43049</c:v>
                </c:pt>
                <c:pt idx="415">
                  <c:v>43042</c:v>
                </c:pt>
                <c:pt idx="416">
                  <c:v>43035</c:v>
                </c:pt>
                <c:pt idx="417">
                  <c:v>43028</c:v>
                </c:pt>
                <c:pt idx="418">
                  <c:v>43021</c:v>
                </c:pt>
                <c:pt idx="419">
                  <c:v>43014</c:v>
                </c:pt>
                <c:pt idx="420">
                  <c:v>43007</c:v>
                </c:pt>
                <c:pt idx="421">
                  <c:v>43000</c:v>
                </c:pt>
                <c:pt idx="422">
                  <c:v>42993</c:v>
                </c:pt>
                <c:pt idx="423">
                  <c:v>42986</c:v>
                </c:pt>
                <c:pt idx="424">
                  <c:v>42978</c:v>
                </c:pt>
                <c:pt idx="425">
                  <c:v>42972</c:v>
                </c:pt>
                <c:pt idx="426">
                  <c:v>42965</c:v>
                </c:pt>
                <c:pt idx="427">
                  <c:v>42958</c:v>
                </c:pt>
                <c:pt idx="428">
                  <c:v>42951</c:v>
                </c:pt>
                <c:pt idx="429">
                  <c:v>42944</c:v>
                </c:pt>
                <c:pt idx="430">
                  <c:v>42937</c:v>
                </c:pt>
                <c:pt idx="431">
                  <c:v>42930</c:v>
                </c:pt>
                <c:pt idx="432">
                  <c:v>42923</c:v>
                </c:pt>
                <c:pt idx="433">
                  <c:v>42916</c:v>
                </c:pt>
                <c:pt idx="434">
                  <c:v>42909</c:v>
                </c:pt>
                <c:pt idx="435">
                  <c:v>42902</c:v>
                </c:pt>
                <c:pt idx="436">
                  <c:v>42895</c:v>
                </c:pt>
                <c:pt idx="437">
                  <c:v>42888</c:v>
                </c:pt>
                <c:pt idx="438">
                  <c:v>42881</c:v>
                </c:pt>
                <c:pt idx="439">
                  <c:v>42873</c:v>
                </c:pt>
                <c:pt idx="440">
                  <c:v>42867</c:v>
                </c:pt>
                <c:pt idx="441">
                  <c:v>42860</c:v>
                </c:pt>
                <c:pt idx="442">
                  <c:v>42853</c:v>
                </c:pt>
                <c:pt idx="443">
                  <c:v>42846</c:v>
                </c:pt>
                <c:pt idx="444">
                  <c:v>42839</c:v>
                </c:pt>
                <c:pt idx="445">
                  <c:v>42832</c:v>
                </c:pt>
                <c:pt idx="446">
                  <c:v>42825</c:v>
                </c:pt>
                <c:pt idx="447">
                  <c:v>42818</c:v>
                </c:pt>
                <c:pt idx="448">
                  <c:v>42811</c:v>
                </c:pt>
                <c:pt idx="449">
                  <c:v>42804</c:v>
                </c:pt>
                <c:pt idx="450">
                  <c:v>42797</c:v>
                </c:pt>
                <c:pt idx="451">
                  <c:v>42790</c:v>
                </c:pt>
                <c:pt idx="452">
                  <c:v>42783</c:v>
                </c:pt>
                <c:pt idx="453">
                  <c:v>42776</c:v>
                </c:pt>
                <c:pt idx="454">
                  <c:v>42769</c:v>
                </c:pt>
                <c:pt idx="455">
                  <c:v>42762</c:v>
                </c:pt>
                <c:pt idx="456">
                  <c:v>42755</c:v>
                </c:pt>
                <c:pt idx="457">
                  <c:v>42748</c:v>
                </c:pt>
                <c:pt idx="458">
                  <c:v>42741</c:v>
                </c:pt>
                <c:pt idx="459">
                  <c:v>42734</c:v>
                </c:pt>
                <c:pt idx="460">
                  <c:v>42727</c:v>
                </c:pt>
                <c:pt idx="461">
                  <c:v>42720</c:v>
                </c:pt>
                <c:pt idx="462">
                  <c:v>42713</c:v>
                </c:pt>
                <c:pt idx="463">
                  <c:v>42706</c:v>
                </c:pt>
                <c:pt idx="464">
                  <c:v>42699</c:v>
                </c:pt>
                <c:pt idx="465">
                  <c:v>42692</c:v>
                </c:pt>
                <c:pt idx="466">
                  <c:v>42685</c:v>
                </c:pt>
                <c:pt idx="467">
                  <c:v>42678</c:v>
                </c:pt>
                <c:pt idx="468">
                  <c:v>42671</c:v>
                </c:pt>
                <c:pt idx="469">
                  <c:v>42664</c:v>
                </c:pt>
                <c:pt idx="470">
                  <c:v>42657</c:v>
                </c:pt>
                <c:pt idx="471">
                  <c:v>42650</c:v>
                </c:pt>
                <c:pt idx="472">
                  <c:v>42643</c:v>
                </c:pt>
                <c:pt idx="473">
                  <c:v>42636</c:v>
                </c:pt>
                <c:pt idx="474">
                  <c:v>42629</c:v>
                </c:pt>
                <c:pt idx="475">
                  <c:v>42622</c:v>
                </c:pt>
                <c:pt idx="476">
                  <c:v>42615</c:v>
                </c:pt>
                <c:pt idx="477">
                  <c:v>42608</c:v>
                </c:pt>
                <c:pt idx="478">
                  <c:v>42601</c:v>
                </c:pt>
                <c:pt idx="479">
                  <c:v>42594</c:v>
                </c:pt>
                <c:pt idx="480">
                  <c:v>42587</c:v>
                </c:pt>
                <c:pt idx="481">
                  <c:v>42580</c:v>
                </c:pt>
                <c:pt idx="482">
                  <c:v>42573</c:v>
                </c:pt>
                <c:pt idx="483">
                  <c:v>42566</c:v>
                </c:pt>
                <c:pt idx="484">
                  <c:v>42559</c:v>
                </c:pt>
                <c:pt idx="485">
                  <c:v>42552</c:v>
                </c:pt>
                <c:pt idx="486">
                  <c:v>42545</c:v>
                </c:pt>
                <c:pt idx="487">
                  <c:v>42538</c:v>
                </c:pt>
                <c:pt idx="488">
                  <c:v>42531</c:v>
                </c:pt>
                <c:pt idx="489">
                  <c:v>42524</c:v>
                </c:pt>
                <c:pt idx="490">
                  <c:v>42517</c:v>
                </c:pt>
                <c:pt idx="491">
                  <c:v>42510</c:v>
                </c:pt>
                <c:pt idx="492">
                  <c:v>42503</c:v>
                </c:pt>
                <c:pt idx="493">
                  <c:v>42496</c:v>
                </c:pt>
                <c:pt idx="494">
                  <c:v>42489</c:v>
                </c:pt>
                <c:pt idx="495">
                  <c:v>42482</c:v>
                </c:pt>
                <c:pt idx="496">
                  <c:v>42475</c:v>
                </c:pt>
                <c:pt idx="497">
                  <c:v>42468</c:v>
                </c:pt>
                <c:pt idx="498">
                  <c:v>42461</c:v>
                </c:pt>
                <c:pt idx="499">
                  <c:v>42454</c:v>
                </c:pt>
                <c:pt idx="500">
                  <c:v>42447</c:v>
                </c:pt>
                <c:pt idx="501">
                  <c:v>42440</c:v>
                </c:pt>
                <c:pt idx="502">
                  <c:v>42433</c:v>
                </c:pt>
                <c:pt idx="503">
                  <c:v>42426</c:v>
                </c:pt>
                <c:pt idx="504">
                  <c:v>42419</c:v>
                </c:pt>
                <c:pt idx="505">
                  <c:v>42412</c:v>
                </c:pt>
                <c:pt idx="506">
                  <c:v>42405</c:v>
                </c:pt>
                <c:pt idx="507">
                  <c:v>42398</c:v>
                </c:pt>
                <c:pt idx="508">
                  <c:v>42391</c:v>
                </c:pt>
                <c:pt idx="509">
                  <c:v>42384</c:v>
                </c:pt>
                <c:pt idx="510">
                  <c:v>42377</c:v>
                </c:pt>
                <c:pt idx="511">
                  <c:v>42369</c:v>
                </c:pt>
                <c:pt idx="512">
                  <c:v>42363</c:v>
                </c:pt>
                <c:pt idx="513">
                  <c:v>42356</c:v>
                </c:pt>
                <c:pt idx="514">
                  <c:v>42349</c:v>
                </c:pt>
                <c:pt idx="515">
                  <c:v>42342</c:v>
                </c:pt>
                <c:pt idx="516">
                  <c:v>42335</c:v>
                </c:pt>
                <c:pt idx="517">
                  <c:v>42328</c:v>
                </c:pt>
                <c:pt idx="518">
                  <c:v>42321</c:v>
                </c:pt>
                <c:pt idx="519">
                  <c:v>42314</c:v>
                </c:pt>
                <c:pt idx="520">
                  <c:v>42307</c:v>
                </c:pt>
                <c:pt idx="521">
                  <c:v>42300</c:v>
                </c:pt>
                <c:pt idx="522">
                  <c:v>42293</c:v>
                </c:pt>
                <c:pt idx="523">
                  <c:v>42286</c:v>
                </c:pt>
                <c:pt idx="524">
                  <c:v>42279</c:v>
                </c:pt>
                <c:pt idx="525">
                  <c:v>42270</c:v>
                </c:pt>
                <c:pt idx="526">
                  <c:v>42265</c:v>
                </c:pt>
                <c:pt idx="527">
                  <c:v>42258</c:v>
                </c:pt>
                <c:pt idx="528">
                  <c:v>42251</c:v>
                </c:pt>
                <c:pt idx="529">
                  <c:v>42244</c:v>
                </c:pt>
                <c:pt idx="530">
                  <c:v>42237</c:v>
                </c:pt>
                <c:pt idx="531">
                  <c:v>42230</c:v>
                </c:pt>
                <c:pt idx="532">
                  <c:v>42223</c:v>
                </c:pt>
                <c:pt idx="533">
                  <c:v>42216</c:v>
                </c:pt>
                <c:pt idx="534">
                  <c:v>42209</c:v>
                </c:pt>
                <c:pt idx="535">
                  <c:v>42201</c:v>
                </c:pt>
                <c:pt idx="536">
                  <c:v>42195</c:v>
                </c:pt>
                <c:pt idx="537">
                  <c:v>42188</c:v>
                </c:pt>
                <c:pt idx="538">
                  <c:v>42181</c:v>
                </c:pt>
                <c:pt idx="539">
                  <c:v>42174</c:v>
                </c:pt>
                <c:pt idx="540">
                  <c:v>42167</c:v>
                </c:pt>
                <c:pt idx="541">
                  <c:v>42160</c:v>
                </c:pt>
                <c:pt idx="542">
                  <c:v>42153</c:v>
                </c:pt>
                <c:pt idx="543">
                  <c:v>42146</c:v>
                </c:pt>
                <c:pt idx="544">
                  <c:v>42139</c:v>
                </c:pt>
                <c:pt idx="545">
                  <c:v>42132</c:v>
                </c:pt>
                <c:pt idx="546">
                  <c:v>42124</c:v>
                </c:pt>
                <c:pt idx="547">
                  <c:v>42118</c:v>
                </c:pt>
                <c:pt idx="548">
                  <c:v>42111</c:v>
                </c:pt>
                <c:pt idx="549">
                  <c:v>42104</c:v>
                </c:pt>
                <c:pt idx="550">
                  <c:v>42097</c:v>
                </c:pt>
                <c:pt idx="551">
                  <c:v>42090</c:v>
                </c:pt>
                <c:pt idx="552">
                  <c:v>42083</c:v>
                </c:pt>
                <c:pt idx="553">
                  <c:v>42076</c:v>
                </c:pt>
                <c:pt idx="554">
                  <c:v>42069</c:v>
                </c:pt>
                <c:pt idx="555">
                  <c:v>42062</c:v>
                </c:pt>
                <c:pt idx="556">
                  <c:v>42055</c:v>
                </c:pt>
                <c:pt idx="557">
                  <c:v>42048</c:v>
                </c:pt>
                <c:pt idx="558">
                  <c:v>42041</c:v>
                </c:pt>
                <c:pt idx="559">
                  <c:v>42034</c:v>
                </c:pt>
                <c:pt idx="560">
                  <c:v>42027</c:v>
                </c:pt>
                <c:pt idx="561">
                  <c:v>42020</c:v>
                </c:pt>
                <c:pt idx="562">
                  <c:v>42013</c:v>
                </c:pt>
                <c:pt idx="563">
                  <c:v>42006</c:v>
                </c:pt>
                <c:pt idx="564">
                  <c:v>41999</c:v>
                </c:pt>
              </c:numCache>
            </c:numRef>
          </c:cat>
          <c:val>
            <c:numRef>
              <c:f>'Tüketici Kredi Alt Kalemleri'!$N$14:$N$580</c:f>
              <c:numCache>
                <c:formatCode>0.00%</c:formatCode>
                <c:ptCount val="567"/>
                <c:pt idx="0">
                  <c:v>-4.3379591508846621E-3</c:v>
                </c:pt>
                <c:pt idx="1">
                  <c:v>-2.297938205703173E-2</c:v>
                </c:pt>
                <c:pt idx="2">
                  <c:v>-3.3380078611072707E-2</c:v>
                </c:pt>
                <c:pt idx="3">
                  <c:v>-4.2806343104276792E-2</c:v>
                </c:pt>
                <c:pt idx="4">
                  <c:v>-5.0512947637389879E-2</c:v>
                </c:pt>
                <c:pt idx="5">
                  <c:v>-5.897182125450505E-2</c:v>
                </c:pt>
                <c:pt idx="6">
                  <c:v>-5.6907085910140827E-2</c:v>
                </c:pt>
                <c:pt idx="7">
                  <c:v>-4.3095203060623893E-2</c:v>
                </c:pt>
                <c:pt idx="8">
                  <c:v>-5.940380959213689E-2</c:v>
                </c:pt>
                <c:pt idx="9">
                  <c:v>-4.9013514233453501E-2</c:v>
                </c:pt>
                <c:pt idx="10">
                  <c:v>-5.2958402427407118E-2</c:v>
                </c:pt>
                <c:pt idx="11">
                  <c:v>-4.7211804703655672E-2</c:v>
                </c:pt>
                <c:pt idx="12">
                  <c:v>-4.9037165907656617E-2</c:v>
                </c:pt>
                <c:pt idx="13">
                  <c:v>-4.3647356532667582E-2</c:v>
                </c:pt>
                <c:pt idx="14">
                  <c:v>-4.5786620880045786E-2</c:v>
                </c:pt>
                <c:pt idx="15">
                  <c:v>-3.3993566954460812E-2</c:v>
                </c:pt>
                <c:pt idx="16">
                  <c:v>-2.7953245461328029E-2</c:v>
                </c:pt>
                <c:pt idx="17">
                  <c:v>-3.0589901052042345E-2</c:v>
                </c:pt>
                <c:pt idx="18">
                  <c:v>-3.5163597963068977E-2</c:v>
                </c:pt>
                <c:pt idx="19">
                  <c:v>-3.9739222629316596E-2</c:v>
                </c:pt>
                <c:pt idx="20">
                  <c:v>-2.460331604146293E-2</c:v>
                </c:pt>
                <c:pt idx="21">
                  <c:v>-4.1082265571223742E-2</c:v>
                </c:pt>
                <c:pt idx="22">
                  <c:v>-3.6701555190950343E-2</c:v>
                </c:pt>
                <c:pt idx="23">
                  <c:v>-3.9415415534212551E-2</c:v>
                </c:pt>
                <c:pt idx="24">
                  <c:v>-3.1390487146375788E-2</c:v>
                </c:pt>
                <c:pt idx="25">
                  <c:v>-3.0813250707673521E-2</c:v>
                </c:pt>
                <c:pt idx="26">
                  <c:v>-2.200428429347405E-2</c:v>
                </c:pt>
                <c:pt idx="27">
                  <c:v>-3.3422637465473241E-2</c:v>
                </c:pt>
                <c:pt idx="28">
                  <c:v>-3.5104816891616153E-2</c:v>
                </c:pt>
                <c:pt idx="29">
                  <c:v>-1.2212263651890029E-2</c:v>
                </c:pt>
                <c:pt idx="30">
                  <c:v>-2.9736631135128717E-2</c:v>
                </c:pt>
                <c:pt idx="31">
                  <c:v>-3.1813532076574599E-2</c:v>
                </c:pt>
                <c:pt idx="32">
                  <c:v>-3.2393459884758252E-2</c:v>
                </c:pt>
                <c:pt idx="33">
                  <c:v>-5.496279156132608E-2</c:v>
                </c:pt>
                <c:pt idx="34">
                  <c:v>-4.1208204631830669E-2</c:v>
                </c:pt>
                <c:pt idx="35">
                  <c:v>-3.9133914655208726E-2</c:v>
                </c:pt>
                <c:pt idx="36">
                  <c:v>-4.0443446533819816E-2</c:v>
                </c:pt>
                <c:pt idx="37">
                  <c:v>-2.2138108274205263E-2</c:v>
                </c:pt>
                <c:pt idx="38">
                  <c:v>-4.5306915623683532E-2</c:v>
                </c:pt>
                <c:pt idx="39">
                  <c:v>-4.401578608247423E-2</c:v>
                </c:pt>
                <c:pt idx="40">
                  <c:v>-5.6995778580597352E-2</c:v>
                </c:pt>
                <c:pt idx="41">
                  <c:v>-4.1668339825188395E-2</c:v>
                </c:pt>
                <c:pt idx="42">
                  <c:v>-2.4808173975271339E-2</c:v>
                </c:pt>
                <c:pt idx="43">
                  <c:v>-5.2610495393243424E-3</c:v>
                </c:pt>
                <c:pt idx="44">
                  <c:v>4.6932751881298695E-3</c:v>
                </c:pt>
                <c:pt idx="45">
                  <c:v>6.5207140451330418E-3</c:v>
                </c:pt>
                <c:pt idx="46">
                  <c:v>1.8450035091507853E-2</c:v>
                </c:pt>
                <c:pt idx="47">
                  <c:v>-2.6236232636807971E-3</c:v>
                </c:pt>
                <c:pt idx="48">
                  <c:v>-5.1452984669920505E-3</c:v>
                </c:pt>
                <c:pt idx="49">
                  <c:v>-2.3111040918124267E-2</c:v>
                </c:pt>
                <c:pt idx="50">
                  <c:v>-2.6501465004138802E-2</c:v>
                </c:pt>
                <c:pt idx="51">
                  <c:v>-3.3355647673730011E-2</c:v>
                </c:pt>
                <c:pt idx="52">
                  <c:v>-3.2566412448175257E-2</c:v>
                </c:pt>
                <c:pt idx="53">
                  <c:v>-3.7289037555116311E-2</c:v>
                </c:pt>
                <c:pt idx="54">
                  <c:v>-3.8189837105559135E-2</c:v>
                </c:pt>
                <c:pt idx="55">
                  <c:v>-3.8507717634826522E-2</c:v>
                </c:pt>
                <c:pt idx="56">
                  <c:v>-3.6090485235710588E-2</c:v>
                </c:pt>
                <c:pt idx="57">
                  <c:v>-3.9818971495310045E-2</c:v>
                </c:pt>
                <c:pt idx="58">
                  <c:v>-4.2403339989108731E-2</c:v>
                </c:pt>
                <c:pt idx="59">
                  <c:v>-2.9713077837695015E-2</c:v>
                </c:pt>
                <c:pt idx="60">
                  <c:v>-4.6423824702132417E-2</c:v>
                </c:pt>
                <c:pt idx="61">
                  <c:v>-4.1300240266859502E-2</c:v>
                </c:pt>
                <c:pt idx="62">
                  <c:v>-4.7292389637640223E-2</c:v>
                </c:pt>
                <c:pt idx="63">
                  <c:v>-4.7388593329901037E-2</c:v>
                </c:pt>
                <c:pt idx="64">
                  <c:v>-4.8375362367505011E-2</c:v>
                </c:pt>
                <c:pt idx="65">
                  <c:v>-4.6794223264811502E-2</c:v>
                </c:pt>
                <c:pt idx="66">
                  <c:v>-4.3735667666255071E-2</c:v>
                </c:pt>
                <c:pt idx="67">
                  <c:v>-2.8833333333333332E-2</c:v>
                </c:pt>
                <c:pt idx="68">
                  <c:v>-2.676470588235294E-2</c:v>
                </c:pt>
                <c:pt idx="69">
                  <c:v>-1.7402228533974218E-2</c:v>
                </c:pt>
                <c:pt idx="70">
                  <c:v>-1.409767285138205E-2</c:v>
                </c:pt>
                <c:pt idx="71">
                  <c:v>-3.0793770353796054E-3</c:v>
                </c:pt>
                <c:pt idx="72">
                  <c:v>2.2283098920923394E-2</c:v>
                </c:pt>
                <c:pt idx="73">
                  <c:v>1.2633022854487931E-2</c:v>
                </c:pt>
                <c:pt idx="74">
                  <c:v>1.5474784489895033E-2</c:v>
                </c:pt>
                <c:pt idx="75">
                  <c:v>-4.1256673873714868E-3</c:v>
                </c:pt>
                <c:pt idx="76">
                  <c:v>-4.6553386758886707E-3</c:v>
                </c:pt>
                <c:pt idx="77">
                  <c:v>-1.2723480008300297E-2</c:v>
                </c:pt>
                <c:pt idx="78">
                  <c:v>-1.5153326883567228E-2</c:v>
                </c:pt>
                <c:pt idx="79">
                  <c:v>-2.3093916698097957E-2</c:v>
                </c:pt>
                <c:pt idx="80">
                  <c:v>-2.8294164530512891E-2</c:v>
                </c:pt>
                <c:pt idx="81">
                  <c:v>-1.2904269081500646E-2</c:v>
                </c:pt>
                <c:pt idx="82">
                  <c:v>-1.3627980785726539E-2</c:v>
                </c:pt>
                <c:pt idx="83">
                  <c:v>-7.0940957435425538E-3</c:v>
                </c:pt>
                <c:pt idx="84">
                  <c:v>-2.7175372452980162E-3</c:v>
                </c:pt>
                <c:pt idx="85">
                  <c:v>-1.3995047906125524E-3</c:v>
                </c:pt>
                <c:pt idx="86">
                  <c:v>-5.5658627087198514E-3</c:v>
                </c:pt>
                <c:pt idx="87">
                  <c:v>-6.1043049174749021E-3</c:v>
                </c:pt>
                <c:pt idx="88">
                  <c:v>-1.0585047026940858E-2</c:v>
                </c:pt>
                <c:pt idx="89">
                  <c:v>-1.1892604884690664E-2</c:v>
                </c:pt>
                <c:pt idx="90">
                  <c:v>-1.3453952558775574E-2</c:v>
                </c:pt>
                <c:pt idx="91">
                  <c:v>-1.3595166163141994E-2</c:v>
                </c:pt>
                <c:pt idx="92">
                  <c:v>-1.7859006742792727E-2</c:v>
                </c:pt>
                <c:pt idx="93">
                  <c:v>8.961823704292016E-3</c:v>
                </c:pt>
                <c:pt idx="94">
                  <c:v>3.5149231791108161E-2</c:v>
                </c:pt>
                <c:pt idx="95">
                  <c:v>4.2439883211040273E-2</c:v>
                </c:pt>
                <c:pt idx="96">
                  <c:v>5.2073267152771677E-2</c:v>
                </c:pt>
                <c:pt idx="97">
                  <c:v>3.4232814217052029E-2</c:v>
                </c:pt>
                <c:pt idx="98">
                  <c:v>2.8536549854965336E-2</c:v>
                </c:pt>
                <c:pt idx="99">
                  <c:v>2.409989361106445E-2</c:v>
                </c:pt>
                <c:pt idx="100">
                  <c:v>2.2398365312285982E-2</c:v>
                </c:pt>
                <c:pt idx="101">
                  <c:v>1.6553451738845884E-2</c:v>
                </c:pt>
                <c:pt idx="102">
                  <c:v>1.8083759962601052E-2</c:v>
                </c:pt>
                <c:pt idx="103">
                  <c:v>1.4958115004717035E-2</c:v>
                </c:pt>
                <c:pt idx="104">
                  <c:v>1.4927243929397555E-2</c:v>
                </c:pt>
                <c:pt idx="105">
                  <c:v>7.7896676029430159E-3</c:v>
                </c:pt>
                <c:pt idx="106">
                  <c:v>6.5532754900610567E-3</c:v>
                </c:pt>
                <c:pt idx="107">
                  <c:v>1.3524566557225967E-2</c:v>
                </c:pt>
                <c:pt idx="108">
                  <c:v>5.4189675320211721E-3</c:v>
                </c:pt>
                <c:pt idx="109">
                  <c:v>5.6033940558281019E-3</c:v>
                </c:pt>
                <c:pt idx="110">
                  <c:v>5.5119195259749213E-4</c:v>
                </c:pt>
                <c:pt idx="111">
                  <c:v>1.5229656294347721E-3</c:v>
                </c:pt>
                <c:pt idx="112">
                  <c:v>5.2284871936613226E-3</c:v>
                </c:pt>
                <c:pt idx="113">
                  <c:v>1.1977503124566033E-2</c:v>
                </c:pt>
                <c:pt idx="114">
                  <c:v>1.9050739561879797E-2</c:v>
                </c:pt>
                <c:pt idx="115">
                  <c:v>2.9578418445529383E-2</c:v>
                </c:pt>
                <c:pt idx="116">
                  <c:v>3.8229595665338914E-2</c:v>
                </c:pt>
                <c:pt idx="117">
                  <c:v>4.3395985149610551E-2</c:v>
                </c:pt>
                <c:pt idx="118">
                  <c:v>3.2512496209150886E-2</c:v>
                </c:pt>
                <c:pt idx="119">
                  <c:v>1.8489067602736713E-2</c:v>
                </c:pt>
                <c:pt idx="120">
                  <c:v>3.1374320944051029E-2</c:v>
                </c:pt>
                <c:pt idx="121">
                  <c:v>2.7712156813594527E-2</c:v>
                </c:pt>
                <c:pt idx="122">
                  <c:v>3.3453691553560198E-2</c:v>
                </c:pt>
                <c:pt idx="123">
                  <c:v>4.1458219092470557E-2</c:v>
                </c:pt>
                <c:pt idx="124">
                  <c:v>3.3053420838473693E-2</c:v>
                </c:pt>
                <c:pt idx="125">
                  <c:v>3.5742401253406914E-2</c:v>
                </c:pt>
                <c:pt idx="126">
                  <c:v>6.4817706681728315E-2</c:v>
                </c:pt>
                <c:pt idx="127">
                  <c:v>8.4115867085280738E-2</c:v>
                </c:pt>
                <c:pt idx="128">
                  <c:v>0.11738689398570076</c:v>
                </c:pt>
                <c:pt idx="129">
                  <c:v>0.1310406935922093</c:v>
                </c:pt>
                <c:pt idx="130">
                  <c:v>0.13391283135935025</c:v>
                </c:pt>
                <c:pt idx="131">
                  <c:v>0.13433209549466182</c:v>
                </c:pt>
                <c:pt idx="132">
                  <c:v>0.13254864305351768</c:v>
                </c:pt>
                <c:pt idx="133">
                  <c:v>0.14507281955810883</c:v>
                </c:pt>
                <c:pt idx="134">
                  <c:v>0.12716984120402436</c:v>
                </c:pt>
                <c:pt idx="135">
                  <c:v>0.11930086296021175</c:v>
                </c:pt>
                <c:pt idx="136">
                  <c:v>9.9499916865521731E-2</c:v>
                </c:pt>
                <c:pt idx="137">
                  <c:v>9.1240218267952214E-2</c:v>
                </c:pt>
                <c:pt idx="138">
                  <c:v>8.2616560254564805E-2</c:v>
                </c:pt>
                <c:pt idx="139">
                  <c:v>7.1485502701547562E-2</c:v>
                </c:pt>
                <c:pt idx="140">
                  <c:v>6.8771449221410416E-2</c:v>
                </c:pt>
                <c:pt idx="141">
                  <c:v>6.4142438236107019E-2</c:v>
                </c:pt>
                <c:pt idx="142">
                  <c:v>6.0929543414405263E-2</c:v>
                </c:pt>
                <c:pt idx="143">
                  <c:v>6.6339793254515333E-2</c:v>
                </c:pt>
                <c:pt idx="144">
                  <c:v>6.329954623302507E-2</c:v>
                </c:pt>
                <c:pt idx="145">
                  <c:v>0.10915959880699524</c:v>
                </c:pt>
                <c:pt idx="146">
                  <c:v>0.15101201131576297</c:v>
                </c:pt>
                <c:pt idx="147">
                  <c:v>0.17833867816985713</c:v>
                </c:pt>
                <c:pt idx="148">
                  <c:v>0.20909194533317221</c:v>
                </c:pt>
                <c:pt idx="149">
                  <c:v>0.19390707151377395</c:v>
                </c:pt>
                <c:pt idx="150">
                  <c:v>0.17381442695423857</c:v>
                </c:pt>
                <c:pt idx="151">
                  <c:v>0.16287616100584376</c:v>
                </c:pt>
                <c:pt idx="152">
                  <c:v>0.14934010999193226</c:v>
                </c:pt>
                <c:pt idx="153">
                  <c:v>0.12858755678095452</c:v>
                </c:pt>
                <c:pt idx="154">
                  <c:v>0.13217682135260725</c:v>
                </c:pt>
                <c:pt idx="155">
                  <c:v>0.12331421184800059</c:v>
                </c:pt>
                <c:pt idx="156">
                  <c:v>0.11634234070944421</c:v>
                </c:pt>
                <c:pt idx="157">
                  <c:v>0.10426524711878984</c:v>
                </c:pt>
                <c:pt idx="158">
                  <c:v>0.10267916226877748</c:v>
                </c:pt>
                <c:pt idx="159">
                  <c:v>0.10641156347224093</c:v>
                </c:pt>
                <c:pt idx="160">
                  <c:v>0.10068810850134749</c:v>
                </c:pt>
                <c:pt idx="161">
                  <c:v>0.10412230098756861</c:v>
                </c:pt>
                <c:pt idx="162">
                  <c:v>8.9485892726542893E-2</c:v>
                </c:pt>
                <c:pt idx="163">
                  <c:v>8.9035235694801859E-2</c:v>
                </c:pt>
                <c:pt idx="164">
                  <c:v>8.5178391727210603E-2</c:v>
                </c:pt>
                <c:pt idx="165">
                  <c:v>8.1663046637983169E-2</c:v>
                </c:pt>
                <c:pt idx="166">
                  <c:v>8.8492883697431995E-2</c:v>
                </c:pt>
                <c:pt idx="167">
                  <c:v>9.169365875500568E-2</c:v>
                </c:pt>
                <c:pt idx="168">
                  <c:v>9.8261711199650104E-2</c:v>
                </c:pt>
                <c:pt idx="169">
                  <c:v>7.5450144533834945E-2</c:v>
                </c:pt>
                <c:pt idx="170">
                  <c:v>7.5003389156127351E-2</c:v>
                </c:pt>
                <c:pt idx="171">
                  <c:v>6.9353152973804191E-2</c:v>
                </c:pt>
                <c:pt idx="172">
                  <c:v>7.5658232709829867E-2</c:v>
                </c:pt>
                <c:pt idx="173">
                  <c:v>0.10329627508303188</c:v>
                </c:pt>
                <c:pt idx="174">
                  <c:v>0.11394441496387152</c:v>
                </c:pt>
                <c:pt idx="175">
                  <c:v>0.1321595703650596</c:v>
                </c:pt>
                <c:pt idx="176">
                  <c:v>0.16500400959013811</c:v>
                </c:pt>
                <c:pt idx="177">
                  <c:v>0.19650811148210254</c:v>
                </c:pt>
                <c:pt idx="178">
                  <c:v>0.21294203311129825</c:v>
                </c:pt>
                <c:pt idx="179">
                  <c:v>0.17687633662670146</c:v>
                </c:pt>
                <c:pt idx="180">
                  <c:v>0.18544820089338729</c:v>
                </c:pt>
                <c:pt idx="181">
                  <c:v>0.17936380152383491</c:v>
                </c:pt>
                <c:pt idx="182">
                  <c:v>0.16797159860509941</c:v>
                </c:pt>
                <c:pt idx="183">
                  <c:v>0.19389468339086885</c:v>
                </c:pt>
                <c:pt idx="184">
                  <c:v>0.16549518453771361</c:v>
                </c:pt>
                <c:pt idx="185">
                  <c:v>0.15041378596730948</c:v>
                </c:pt>
                <c:pt idx="186">
                  <c:v>0.13769930469891511</c:v>
                </c:pt>
                <c:pt idx="187">
                  <c:v>0.13383293170453125</c:v>
                </c:pt>
                <c:pt idx="188">
                  <c:v>0.11510549939175299</c:v>
                </c:pt>
                <c:pt idx="189">
                  <c:v>9.3674053812839789E-2</c:v>
                </c:pt>
                <c:pt idx="190">
                  <c:v>5.5977382104298173E-2</c:v>
                </c:pt>
                <c:pt idx="191">
                  <c:v>2.3438929293553196E-2</c:v>
                </c:pt>
                <c:pt idx="192">
                  <c:v>-6.1231023613747514E-3</c:v>
                </c:pt>
                <c:pt idx="193">
                  <c:v>-2.4592871871873534E-2</c:v>
                </c:pt>
                <c:pt idx="194">
                  <c:v>-2.6667234642388245E-2</c:v>
                </c:pt>
                <c:pt idx="195">
                  <c:v>-2.7486848489983208E-2</c:v>
                </c:pt>
                <c:pt idx="196">
                  <c:v>-3.0409092677182267E-2</c:v>
                </c:pt>
                <c:pt idx="197">
                  <c:v>-3.3104331555011773E-2</c:v>
                </c:pt>
                <c:pt idx="198">
                  <c:v>-3.1930942130368921E-2</c:v>
                </c:pt>
                <c:pt idx="199">
                  <c:v>-3.9077689843086898E-2</c:v>
                </c:pt>
                <c:pt idx="200">
                  <c:v>-3.9962715036560091E-2</c:v>
                </c:pt>
                <c:pt idx="201">
                  <c:v>-4.4605232232286587E-2</c:v>
                </c:pt>
                <c:pt idx="202">
                  <c:v>-4.3100998998418696E-2</c:v>
                </c:pt>
                <c:pt idx="203">
                  <c:v>-3.8498378910753257E-2</c:v>
                </c:pt>
                <c:pt idx="204">
                  <c:v>-3.0321576991812788E-2</c:v>
                </c:pt>
                <c:pt idx="205">
                  <c:v>-2.4670746364667477E-2</c:v>
                </c:pt>
                <c:pt idx="206">
                  <c:v>-1.7655885377352191E-2</c:v>
                </c:pt>
                <c:pt idx="207">
                  <c:v>-1.1266913915373902E-2</c:v>
                </c:pt>
                <c:pt idx="208">
                  <c:v>-1.3266645134757669E-2</c:v>
                </c:pt>
                <c:pt idx="209">
                  <c:v>-1.0629567392238833E-2</c:v>
                </c:pt>
                <c:pt idx="210">
                  <c:v>-1.0827689772152201E-2</c:v>
                </c:pt>
                <c:pt idx="211">
                  <c:v>-1.0474244317806043E-2</c:v>
                </c:pt>
                <c:pt idx="212">
                  <c:v>-1.2475006399745484E-2</c:v>
                </c:pt>
                <c:pt idx="213">
                  <c:v>-1.2298502853889559E-2</c:v>
                </c:pt>
                <c:pt idx="214">
                  <c:v>-1.5166828244767453E-2</c:v>
                </c:pt>
                <c:pt idx="215">
                  <c:v>-1.3035516112296397E-2</c:v>
                </c:pt>
                <c:pt idx="216">
                  <c:v>-1.2414428313833707E-2</c:v>
                </c:pt>
                <c:pt idx="217">
                  <c:v>-1.0563207385038383E-2</c:v>
                </c:pt>
                <c:pt idx="218">
                  <c:v>-1.1420666886582054E-2</c:v>
                </c:pt>
                <c:pt idx="219">
                  <c:v>-1.8616052762904192E-2</c:v>
                </c:pt>
                <c:pt idx="220">
                  <c:v>-1.5776080398225159E-2</c:v>
                </c:pt>
                <c:pt idx="221">
                  <c:v>-1.7186810888778374E-2</c:v>
                </c:pt>
                <c:pt idx="222">
                  <c:v>-1.2874955611687684E-2</c:v>
                </c:pt>
                <c:pt idx="223">
                  <c:v>5.1952418526081444E-3</c:v>
                </c:pt>
                <c:pt idx="224">
                  <c:v>2.2163166881593897E-2</c:v>
                </c:pt>
                <c:pt idx="225">
                  <c:v>3.4761904431638187E-2</c:v>
                </c:pt>
                <c:pt idx="226">
                  <c:v>4.6857519613103769E-2</c:v>
                </c:pt>
                <c:pt idx="227">
                  <c:v>4.7708805479463733E-2</c:v>
                </c:pt>
                <c:pt idx="228">
                  <c:v>4.9428055952914156E-2</c:v>
                </c:pt>
                <c:pt idx="229">
                  <c:v>4.2200897174752457E-2</c:v>
                </c:pt>
                <c:pt idx="230">
                  <c:v>2.5442862167354377E-2</c:v>
                </c:pt>
                <c:pt idx="231">
                  <c:v>6.7446596138390959E-3</c:v>
                </c:pt>
                <c:pt idx="232">
                  <c:v>6.4677216656411276E-4</c:v>
                </c:pt>
                <c:pt idx="233">
                  <c:v>3.9579100145138513E-3</c:v>
                </c:pt>
                <c:pt idx="234">
                  <c:v>1.2709021817591124E-2</c:v>
                </c:pt>
                <c:pt idx="235">
                  <c:v>2.7495625061528191E-2</c:v>
                </c:pt>
                <c:pt idx="236">
                  <c:v>3.8202440861383524E-2</c:v>
                </c:pt>
                <c:pt idx="237">
                  <c:v>5.2867229469280061E-2</c:v>
                </c:pt>
                <c:pt idx="238">
                  <c:v>7.3997119596211483E-2</c:v>
                </c:pt>
                <c:pt idx="239">
                  <c:v>9.0065884678188671E-2</c:v>
                </c:pt>
                <c:pt idx="240">
                  <c:v>7.6930216416675648E-2</c:v>
                </c:pt>
                <c:pt idx="241">
                  <c:v>7.5650149290040145E-2</c:v>
                </c:pt>
                <c:pt idx="242">
                  <c:v>5.6854503334364044E-2</c:v>
                </c:pt>
                <c:pt idx="243">
                  <c:v>4.1953607210833507E-2</c:v>
                </c:pt>
                <c:pt idx="244">
                  <c:v>3.7903460892815995E-2</c:v>
                </c:pt>
                <c:pt idx="245">
                  <c:v>2.9731886627505946E-2</c:v>
                </c:pt>
                <c:pt idx="246">
                  <c:v>2.7058743610210063E-2</c:v>
                </c:pt>
                <c:pt idx="247">
                  <c:v>1.7891815036089369E-2</c:v>
                </c:pt>
                <c:pt idx="248">
                  <c:v>1.2919905410714062E-2</c:v>
                </c:pt>
                <c:pt idx="249">
                  <c:v>1.9946155393221858E-2</c:v>
                </c:pt>
                <c:pt idx="250">
                  <c:v>3.1928932319916808E-2</c:v>
                </c:pt>
                <c:pt idx="251">
                  <c:v>3.7607926809385316E-2</c:v>
                </c:pt>
                <c:pt idx="252">
                  <c:v>4.4727868090994584E-2</c:v>
                </c:pt>
                <c:pt idx="253">
                  <c:v>3.2326389786151162E-2</c:v>
                </c:pt>
                <c:pt idx="254">
                  <c:v>2.3661627691073904E-2</c:v>
                </c:pt>
                <c:pt idx="255">
                  <c:v>2.3167046742573649E-2</c:v>
                </c:pt>
                <c:pt idx="256">
                  <c:v>-4.3449711129586194E-3</c:v>
                </c:pt>
                <c:pt idx="257">
                  <c:v>4.1194054957020077E-3</c:v>
                </c:pt>
                <c:pt idx="258">
                  <c:v>1.4594933045505831E-2</c:v>
                </c:pt>
                <c:pt idx="259">
                  <c:v>2.6476697174337944E-2</c:v>
                </c:pt>
                <c:pt idx="260">
                  <c:v>5.9418207046929912E-2</c:v>
                </c:pt>
                <c:pt idx="261">
                  <c:v>5.2454295653025576E-2</c:v>
                </c:pt>
                <c:pt idx="262">
                  <c:v>4.7338727587616883E-2</c:v>
                </c:pt>
                <c:pt idx="263">
                  <c:v>4.0927637885933774E-2</c:v>
                </c:pt>
                <c:pt idx="264">
                  <c:v>3.708634830621723E-2</c:v>
                </c:pt>
                <c:pt idx="265">
                  <c:v>3.8077931066168448E-2</c:v>
                </c:pt>
                <c:pt idx="266">
                  <c:v>3.4150981522826543E-2</c:v>
                </c:pt>
                <c:pt idx="267">
                  <c:v>3.6061845976008519E-2</c:v>
                </c:pt>
                <c:pt idx="268">
                  <c:v>3.9470448066897555E-2</c:v>
                </c:pt>
                <c:pt idx="269">
                  <c:v>5.158949213349151E-2</c:v>
                </c:pt>
                <c:pt idx="270">
                  <c:v>5.22431715356707E-2</c:v>
                </c:pt>
                <c:pt idx="271">
                  <c:v>6.7769276847744434E-2</c:v>
                </c:pt>
                <c:pt idx="272">
                  <c:v>9.3457336179902623E-2</c:v>
                </c:pt>
                <c:pt idx="273">
                  <c:v>9.494485852762484E-2</c:v>
                </c:pt>
                <c:pt idx="274">
                  <c:v>0.11868977240423048</c:v>
                </c:pt>
                <c:pt idx="275">
                  <c:v>0.12450753249057003</c:v>
                </c:pt>
                <c:pt idx="276">
                  <c:v>0.12924529123814954</c:v>
                </c:pt>
                <c:pt idx="277">
                  <c:v>0.16015643873360369</c:v>
                </c:pt>
                <c:pt idx="278">
                  <c:v>0.18770912919567612</c:v>
                </c:pt>
                <c:pt idx="279">
                  <c:v>0.16716375733395264</c:v>
                </c:pt>
                <c:pt idx="280">
                  <c:v>0.13180003549865754</c:v>
                </c:pt>
                <c:pt idx="281">
                  <c:v>8.6032240817663586E-2</c:v>
                </c:pt>
                <c:pt idx="282">
                  <c:v>3.5326145114136905E-2</c:v>
                </c:pt>
                <c:pt idx="283">
                  <c:v>2.1331740715763509E-2</c:v>
                </c:pt>
                <c:pt idx="284">
                  <c:v>1.5390644890906567E-2</c:v>
                </c:pt>
                <c:pt idx="285">
                  <c:v>5.7222810963617875E-3</c:v>
                </c:pt>
                <c:pt idx="286">
                  <c:v>-5.7580348631349797E-3</c:v>
                </c:pt>
                <c:pt idx="287">
                  <c:v>-1.013069630681458E-2</c:v>
                </c:pt>
                <c:pt idx="288">
                  <c:v>-1.1211323620718607E-2</c:v>
                </c:pt>
                <c:pt idx="289">
                  <c:v>-6.0252151710664921E-3</c:v>
                </c:pt>
                <c:pt idx="290">
                  <c:v>-1.647096479065745E-3</c:v>
                </c:pt>
                <c:pt idx="291">
                  <c:v>7.762113871892345E-3</c:v>
                </c:pt>
                <c:pt idx="292">
                  <c:v>8.1228363341868236E-3</c:v>
                </c:pt>
                <c:pt idx="293">
                  <c:v>1.2834006527566865E-2</c:v>
                </c:pt>
                <c:pt idx="294">
                  <c:v>1.2128205495749849E-2</c:v>
                </c:pt>
                <c:pt idx="295">
                  <c:v>8.3384712227890095E-3</c:v>
                </c:pt>
                <c:pt idx="296">
                  <c:v>5.0168014845491139E-3</c:v>
                </c:pt>
                <c:pt idx="297">
                  <c:v>-1.0155793894761197E-3</c:v>
                </c:pt>
                <c:pt idx="298">
                  <c:v>5.2347385857608598E-4</c:v>
                </c:pt>
                <c:pt idx="299">
                  <c:v>-8.3529056311211769E-3</c:v>
                </c:pt>
                <c:pt idx="300">
                  <c:v>-1.0241449148744254E-2</c:v>
                </c:pt>
                <c:pt idx="301">
                  <c:v>-5.453933308795564E-3</c:v>
                </c:pt>
                <c:pt idx="302">
                  <c:v>2.3891511685107794E-2</c:v>
                </c:pt>
                <c:pt idx="303">
                  <c:v>4.420914779787647E-2</c:v>
                </c:pt>
                <c:pt idx="304">
                  <c:v>6.5479905401627583E-2</c:v>
                </c:pt>
                <c:pt idx="305">
                  <c:v>6.9924338053364746E-2</c:v>
                </c:pt>
                <c:pt idx="306">
                  <c:v>6.4260888047059053E-2</c:v>
                </c:pt>
                <c:pt idx="307">
                  <c:v>6.4116349447406504E-2</c:v>
                </c:pt>
                <c:pt idx="308">
                  <c:v>6.0196548387303428E-2</c:v>
                </c:pt>
                <c:pt idx="309">
                  <c:v>6.2292758778920584E-2</c:v>
                </c:pt>
                <c:pt idx="310">
                  <c:v>5.2699463512782069E-2</c:v>
                </c:pt>
                <c:pt idx="311">
                  <c:v>5.8369130362640839E-2</c:v>
                </c:pt>
                <c:pt idx="312">
                  <c:v>6.1368992759513227E-2</c:v>
                </c:pt>
                <c:pt idx="313">
                  <c:v>6.6604291438740526E-2</c:v>
                </c:pt>
                <c:pt idx="314">
                  <c:v>5.6025504043641879E-2</c:v>
                </c:pt>
                <c:pt idx="315">
                  <c:v>3.5636672915364924E-2</c:v>
                </c:pt>
                <c:pt idx="316">
                  <c:v>9.6070978529956153E-3</c:v>
                </c:pt>
                <c:pt idx="317">
                  <c:v>-8.5033780307966905E-3</c:v>
                </c:pt>
                <c:pt idx="318">
                  <c:v>-1.5410431676827416E-2</c:v>
                </c:pt>
                <c:pt idx="319">
                  <c:v>-1.400809508732603E-2</c:v>
                </c:pt>
                <c:pt idx="320">
                  <c:v>-8.3099663413164857E-3</c:v>
                </c:pt>
                <c:pt idx="321">
                  <c:v>-1.834604488628613E-2</c:v>
                </c:pt>
                <c:pt idx="322">
                  <c:v>-1.7397954467144611E-2</c:v>
                </c:pt>
                <c:pt idx="323">
                  <c:v>-2.005983906511518E-2</c:v>
                </c:pt>
                <c:pt idx="324">
                  <c:v>-2.0321874202528248E-2</c:v>
                </c:pt>
                <c:pt idx="325">
                  <c:v>-1.8713000158570744E-2</c:v>
                </c:pt>
                <c:pt idx="326">
                  <c:v>-2.0148586354495904E-2</c:v>
                </c:pt>
                <c:pt idx="327">
                  <c:v>-2.1550740975945143E-2</c:v>
                </c:pt>
                <c:pt idx="328">
                  <c:v>-1.1242347881154691E-2</c:v>
                </c:pt>
                <c:pt idx="329">
                  <c:v>-8.9186322144663346E-3</c:v>
                </c:pt>
                <c:pt idx="330">
                  <c:v>-1.0823790835618092E-2</c:v>
                </c:pt>
                <c:pt idx="331">
                  <c:v>-1.4013202601689249E-2</c:v>
                </c:pt>
                <c:pt idx="332">
                  <c:v>-1.6350148512361964E-2</c:v>
                </c:pt>
                <c:pt idx="333">
                  <c:v>-9.3445212432981019E-3</c:v>
                </c:pt>
                <c:pt idx="334">
                  <c:v>-1.0253276404726301E-2</c:v>
                </c:pt>
                <c:pt idx="335">
                  <c:v>-5.1924556484452102E-3</c:v>
                </c:pt>
                <c:pt idx="336">
                  <c:v>-1.0655029963760929E-2</c:v>
                </c:pt>
                <c:pt idx="337">
                  <c:v>-1.3728384951399619E-2</c:v>
                </c:pt>
                <c:pt idx="338">
                  <c:v>-1.32438951434808E-2</c:v>
                </c:pt>
                <c:pt idx="339">
                  <c:v>-1.126574522769409E-2</c:v>
                </c:pt>
                <c:pt idx="340">
                  <c:v>-1.0482985991452932E-2</c:v>
                </c:pt>
                <c:pt idx="341">
                  <c:v>1.2523641977583353E-3</c:v>
                </c:pt>
                <c:pt idx="342">
                  <c:v>5.688354953349118E-3</c:v>
                </c:pt>
                <c:pt idx="343">
                  <c:v>3.4060859234277276E-3</c:v>
                </c:pt>
                <c:pt idx="344">
                  <c:v>3.0712423079557196E-3</c:v>
                </c:pt>
                <c:pt idx="345">
                  <c:v>-6.3920590163517171E-3</c:v>
                </c:pt>
                <c:pt idx="346">
                  <c:v>-9.476336894157918E-3</c:v>
                </c:pt>
                <c:pt idx="347">
                  <c:v>-1.1502417449200402E-2</c:v>
                </c:pt>
                <c:pt idx="348">
                  <c:v>-1.2626870319776867E-2</c:v>
                </c:pt>
                <c:pt idx="349">
                  <c:v>-1.5148048431128684E-2</c:v>
                </c:pt>
                <c:pt idx="350">
                  <c:v>-1.5554470291414305E-2</c:v>
                </c:pt>
                <c:pt idx="351">
                  <c:v>-2.0675721215531448E-2</c:v>
                </c:pt>
                <c:pt idx="352">
                  <c:v>-2.2762205731360192E-2</c:v>
                </c:pt>
                <c:pt idx="353">
                  <c:v>-2.0355839542127829E-2</c:v>
                </c:pt>
                <c:pt idx="354">
                  <c:v>-4.1626009186000925E-3</c:v>
                </c:pt>
                <c:pt idx="355">
                  <c:v>3.8811718935493258E-3</c:v>
                </c:pt>
                <c:pt idx="356">
                  <c:v>1.1497183617562756E-2</c:v>
                </c:pt>
                <c:pt idx="357">
                  <c:v>1.0490242771087125E-2</c:v>
                </c:pt>
                <c:pt idx="358">
                  <c:v>8.9373196193056476E-3</c:v>
                </c:pt>
                <c:pt idx="359">
                  <c:v>1.5947266025307601E-2</c:v>
                </c:pt>
                <c:pt idx="360">
                  <c:v>1.893389138042206E-2</c:v>
                </c:pt>
                <c:pt idx="361">
                  <c:v>2.7267410265359147E-2</c:v>
                </c:pt>
                <c:pt idx="362">
                  <c:v>1.2732846775589104E-2</c:v>
                </c:pt>
                <c:pt idx="363">
                  <c:v>4.5899994794843657E-4</c:v>
                </c:pt>
                <c:pt idx="364">
                  <c:v>-2.1613654187732655E-2</c:v>
                </c:pt>
                <c:pt idx="365">
                  <c:v>-4.214922584456441E-2</c:v>
                </c:pt>
                <c:pt idx="366">
                  <c:v>-5.4808663382308553E-2</c:v>
                </c:pt>
                <c:pt idx="367">
                  <c:v>-6.0052602551253415E-2</c:v>
                </c:pt>
                <c:pt idx="368">
                  <c:v>-5.8793838630949606E-2</c:v>
                </c:pt>
                <c:pt idx="369">
                  <c:v>-5.0951003301601808E-2</c:v>
                </c:pt>
                <c:pt idx="370">
                  <c:v>-4.4578800373915428E-2</c:v>
                </c:pt>
                <c:pt idx="371">
                  <c:v>-4.4019559209127618E-2</c:v>
                </c:pt>
                <c:pt idx="372">
                  <c:v>-3.2398899004869752E-2</c:v>
                </c:pt>
                <c:pt idx="373">
                  <c:v>-3.3757613170452408E-2</c:v>
                </c:pt>
                <c:pt idx="374">
                  <c:v>-2.5114193544780124E-2</c:v>
                </c:pt>
                <c:pt idx="375">
                  <c:v>-1.4231504353560485E-2</c:v>
                </c:pt>
                <c:pt idx="376">
                  <c:v>-1.0685628583637587E-2</c:v>
                </c:pt>
                <c:pt idx="377">
                  <c:v>-8.4375945568562517E-3</c:v>
                </c:pt>
                <c:pt idx="378">
                  <c:v>-7.2542598656823755E-3</c:v>
                </c:pt>
                <c:pt idx="379">
                  <c:v>-1.0572531324994812E-2</c:v>
                </c:pt>
                <c:pt idx="380">
                  <c:v>-1.1201109064447786E-2</c:v>
                </c:pt>
                <c:pt idx="381">
                  <c:v>-1.3643980548497308E-2</c:v>
                </c:pt>
                <c:pt idx="382">
                  <c:v>-1.4488393559194533E-2</c:v>
                </c:pt>
                <c:pt idx="383">
                  <c:v>-1.0662217237889444E-2</c:v>
                </c:pt>
                <c:pt idx="384">
                  <c:v>-7.8172950460323725E-3</c:v>
                </c:pt>
                <c:pt idx="385">
                  <c:v>2.2049188762734138E-3</c:v>
                </c:pt>
                <c:pt idx="386">
                  <c:v>2.4840190660801015E-3</c:v>
                </c:pt>
                <c:pt idx="387">
                  <c:v>3.6236857276196978E-3</c:v>
                </c:pt>
                <c:pt idx="388">
                  <c:v>4.0496522581212587E-3</c:v>
                </c:pt>
                <c:pt idx="389">
                  <c:v>5.1344500497860386E-3</c:v>
                </c:pt>
                <c:pt idx="390">
                  <c:v>4.0093593008051903E-3</c:v>
                </c:pt>
                <c:pt idx="391">
                  <c:v>5.3681087421513334E-3</c:v>
                </c:pt>
                <c:pt idx="392">
                  <c:v>5.1725925874715481E-3</c:v>
                </c:pt>
                <c:pt idx="393">
                  <c:v>1.0588079525578255E-2</c:v>
                </c:pt>
                <c:pt idx="394">
                  <c:v>1.398547721027342E-2</c:v>
                </c:pt>
                <c:pt idx="395">
                  <c:v>1.2455727329248902E-2</c:v>
                </c:pt>
                <c:pt idx="396">
                  <c:v>1.1625011889375736E-2</c:v>
                </c:pt>
                <c:pt idx="397">
                  <c:v>3.4333263408153529E-3</c:v>
                </c:pt>
                <c:pt idx="398">
                  <c:v>2.5829633557815194E-3</c:v>
                </c:pt>
                <c:pt idx="399">
                  <c:v>2.0961870357819127E-4</c:v>
                </c:pt>
                <c:pt idx="400">
                  <c:v>-1.3926117546489423E-3</c:v>
                </c:pt>
                <c:pt idx="401">
                  <c:v>-7.551349174385315E-5</c:v>
                </c:pt>
                <c:pt idx="402">
                  <c:v>-1.8170797112784947E-3</c:v>
                </c:pt>
                <c:pt idx="403">
                  <c:v>-4.5572092518580522E-3</c:v>
                </c:pt>
                <c:pt idx="404">
                  <c:v>-4.6713315102165026E-3</c:v>
                </c:pt>
                <c:pt idx="405">
                  <c:v>-6.049014811190738E-3</c:v>
                </c:pt>
                <c:pt idx="406">
                  <c:v>1.8579533491529718E-2</c:v>
                </c:pt>
                <c:pt idx="407">
                  <c:v>3.2282661765128159E-2</c:v>
                </c:pt>
                <c:pt idx="408">
                  <c:v>3.8834937434285829E-2</c:v>
                </c:pt>
                <c:pt idx="409">
                  <c:v>4.1952937632515015E-2</c:v>
                </c:pt>
                <c:pt idx="410">
                  <c:v>2.719962122485246E-2</c:v>
                </c:pt>
                <c:pt idx="411">
                  <c:v>2.3313226012652264E-2</c:v>
                </c:pt>
                <c:pt idx="412">
                  <c:v>1.938232726319767E-2</c:v>
                </c:pt>
                <c:pt idx="413">
                  <c:v>1.9159949638896778E-2</c:v>
                </c:pt>
                <c:pt idx="414">
                  <c:v>1.7862508218032851E-2</c:v>
                </c:pt>
                <c:pt idx="415">
                  <c:v>1.9459945320399932E-2</c:v>
                </c:pt>
                <c:pt idx="416">
                  <c:v>1.7320115088001031E-2</c:v>
                </c:pt>
                <c:pt idx="417">
                  <c:v>1.6816698734207502E-2</c:v>
                </c:pt>
                <c:pt idx="418">
                  <c:v>7.5381553549377436E-3</c:v>
                </c:pt>
                <c:pt idx="419">
                  <c:v>3.9132350663160153E-3</c:v>
                </c:pt>
                <c:pt idx="420">
                  <c:v>2.6972353337828782E-3</c:v>
                </c:pt>
                <c:pt idx="421">
                  <c:v>-8.5174021923304115E-4</c:v>
                </c:pt>
                <c:pt idx="422">
                  <c:v>-4.4624274352007874E-3</c:v>
                </c:pt>
                <c:pt idx="423">
                  <c:v>-8.9133600535398084E-3</c:v>
                </c:pt>
                <c:pt idx="424">
                  <c:v>-3.5764683347873105E-3</c:v>
                </c:pt>
                <c:pt idx="425">
                  <c:v>-3.7795040334628297E-3</c:v>
                </c:pt>
                <c:pt idx="426">
                  <c:v>2.0586467649196479E-3</c:v>
                </c:pt>
                <c:pt idx="427">
                  <c:v>5.6450174401959201E-3</c:v>
                </c:pt>
                <c:pt idx="428">
                  <c:v>6.1747541240309966E-3</c:v>
                </c:pt>
                <c:pt idx="429">
                  <c:v>6.9284620498982243E-3</c:v>
                </c:pt>
                <c:pt idx="430">
                  <c:v>9.1183117545357104E-3</c:v>
                </c:pt>
                <c:pt idx="431">
                  <c:v>7.9760311124138349E-3</c:v>
                </c:pt>
                <c:pt idx="432">
                  <c:v>1.6015828826683397E-3</c:v>
                </c:pt>
                <c:pt idx="433">
                  <c:v>8.1297114339136303E-3</c:v>
                </c:pt>
                <c:pt idx="434">
                  <c:v>5.816309033715765E-3</c:v>
                </c:pt>
                <c:pt idx="435">
                  <c:v>8.1445703118455375E-3</c:v>
                </c:pt>
                <c:pt idx="436">
                  <c:v>1.4741507144267207E-2</c:v>
                </c:pt>
                <c:pt idx="437">
                  <c:v>9.9071311741534898E-3</c:v>
                </c:pt>
                <c:pt idx="438">
                  <c:v>7.6713476617451086E-3</c:v>
                </c:pt>
                <c:pt idx="439">
                  <c:v>6.0160745343517405E-3</c:v>
                </c:pt>
                <c:pt idx="440">
                  <c:v>-4.3900707918034028E-4</c:v>
                </c:pt>
                <c:pt idx="441">
                  <c:v>1.1038813695489309E-3</c:v>
                </c:pt>
                <c:pt idx="442">
                  <c:v>-1.5861844706586904E-3</c:v>
                </c:pt>
                <c:pt idx="443">
                  <c:v>-8.8951353867156144E-4</c:v>
                </c:pt>
                <c:pt idx="444">
                  <c:v>-6.0842686495071025E-4</c:v>
                </c:pt>
                <c:pt idx="445">
                  <c:v>-3.264582953359546E-4</c:v>
                </c:pt>
                <c:pt idx="446">
                  <c:v>4.3314535591515565E-3</c:v>
                </c:pt>
                <c:pt idx="447">
                  <c:v>-1.8811210931591067E-3</c:v>
                </c:pt>
                <c:pt idx="448">
                  <c:v>-9.3317062665991698E-4</c:v>
                </c:pt>
                <c:pt idx="449">
                  <c:v>-8.3577017308149315E-3</c:v>
                </c:pt>
                <c:pt idx="450">
                  <c:v>-9.9775493754353985E-3</c:v>
                </c:pt>
                <c:pt idx="451">
                  <c:v>-1.0288868723532931E-2</c:v>
                </c:pt>
                <c:pt idx="452">
                  <c:v>-1.1069558939473114E-2</c:v>
                </c:pt>
                <c:pt idx="453">
                  <c:v>-8.7515913011380897E-3</c:v>
                </c:pt>
                <c:pt idx="454">
                  <c:v>-8.0033850629579011E-3</c:v>
                </c:pt>
                <c:pt idx="455">
                  <c:v>-1.0928847310271021E-2</c:v>
                </c:pt>
                <c:pt idx="456">
                  <c:v>-1.2296946723176275E-2</c:v>
                </c:pt>
                <c:pt idx="457">
                  <c:v>-1.1994230623244504E-2</c:v>
                </c:pt>
                <c:pt idx="458">
                  <c:v>6.5934665567250333E-3</c:v>
                </c:pt>
                <c:pt idx="459">
                  <c:v>1.9556706518241356E-2</c:v>
                </c:pt>
                <c:pt idx="460">
                  <c:v>2.4884833492087068E-2</c:v>
                </c:pt>
                <c:pt idx="461">
                  <c:v>3.1422140887625072E-2</c:v>
                </c:pt>
                <c:pt idx="462">
                  <c:v>2.5069568635615637E-2</c:v>
                </c:pt>
                <c:pt idx="463">
                  <c:v>2.9767766192524601E-2</c:v>
                </c:pt>
                <c:pt idx="464">
                  <c:v>3.2534841280365774E-2</c:v>
                </c:pt>
                <c:pt idx="465">
                  <c:v>3.2150310505857593E-2</c:v>
                </c:pt>
                <c:pt idx="466">
                  <c:v>2.190653718887545E-2</c:v>
                </c:pt>
                <c:pt idx="467">
                  <c:v>1.3231723036087616E-2</c:v>
                </c:pt>
                <c:pt idx="468">
                  <c:v>4.6199155949507948E-3</c:v>
                </c:pt>
                <c:pt idx="469">
                  <c:v>2.5274990627124549E-3</c:v>
                </c:pt>
                <c:pt idx="470">
                  <c:v>-9.7394460253865279E-4</c:v>
                </c:pt>
                <c:pt idx="471">
                  <c:v>-1.3507844084517785E-3</c:v>
                </c:pt>
                <c:pt idx="472">
                  <c:v>-7.448482648997098E-4</c:v>
                </c:pt>
                <c:pt idx="473">
                  <c:v>-1.0010364226276639E-2</c:v>
                </c:pt>
                <c:pt idx="474">
                  <c:v>-6.1153546007047021E-3</c:v>
                </c:pt>
                <c:pt idx="475">
                  <c:v>-5.2011369780286957E-3</c:v>
                </c:pt>
                <c:pt idx="476">
                  <c:v>-1.3926672902018231E-3</c:v>
                </c:pt>
                <c:pt idx="477">
                  <c:v>3.9362246347979775E-3</c:v>
                </c:pt>
                <c:pt idx="478">
                  <c:v>2.9171805331562181E-3</c:v>
                </c:pt>
                <c:pt idx="479">
                  <c:v>-2.4994520128868219E-3</c:v>
                </c:pt>
                <c:pt idx="480">
                  <c:v>-4.8115085614926978E-3</c:v>
                </c:pt>
                <c:pt idx="481">
                  <c:v>-6.2011611485957062E-3</c:v>
                </c:pt>
                <c:pt idx="482">
                  <c:v>-1.1523319366147035E-2</c:v>
                </c:pt>
                <c:pt idx="483">
                  <c:v>-1.419159665955713E-2</c:v>
                </c:pt>
                <c:pt idx="484">
                  <c:v>-6.6195532622930157E-3</c:v>
                </c:pt>
                <c:pt idx="485">
                  <c:v>1.3748674234984484E-3</c:v>
                </c:pt>
                <c:pt idx="486">
                  <c:v>4.16838649229327E-3</c:v>
                </c:pt>
                <c:pt idx="487">
                  <c:v>1.0391862430338687E-2</c:v>
                </c:pt>
                <c:pt idx="488">
                  <c:v>2.9940730534994292E-3</c:v>
                </c:pt>
                <c:pt idx="489">
                  <c:v>3.9943649795785262E-3</c:v>
                </c:pt>
                <c:pt idx="490">
                  <c:v>2.6010032665958571E-3</c:v>
                </c:pt>
                <c:pt idx="491">
                  <c:v>3.8283004112112844E-3</c:v>
                </c:pt>
                <c:pt idx="492">
                  <c:v>4.0175891629077257E-3</c:v>
                </c:pt>
                <c:pt idx="493">
                  <c:v>4.2282929673143777E-3</c:v>
                </c:pt>
                <c:pt idx="494">
                  <c:v>7.7620914991222761E-3</c:v>
                </c:pt>
                <c:pt idx="495">
                  <c:v>5.6767367960370964E-3</c:v>
                </c:pt>
                <c:pt idx="496">
                  <c:v>5.756834359094614E-3</c:v>
                </c:pt>
                <c:pt idx="497">
                  <c:v>4.0322003407089121E-3</c:v>
                </c:pt>
                <c:pt idx="498">
                  <c:v>3.7339861177208417E-3</c:v>
                </c:pt>
                <c:pt idx="499">
                  <c:v>1.7122906891413681E-3</c:v>
                </c:pt>
                <c:pt idx="500">
                  <c:v>2.6931222899960147E-3</c:v>
                </c:pt>
                <c:pt idx="501">
                  <c:v>-3.5866436749546885E-3</c:v>
                </c:pt>
                <c:pt idx="502">
                  <c:v>-4.2064421645901197E-3</c:v>
                </c:pt>
                <c:pt idx="503">
                  <c:v>-5.0068433180452277E-3</c:v>
                </c:pt>
                <c:pt idx="504">
                  <c:v>-6.0846385380443476E-3</c:v>
                </c:pt>
                <c:pt idx="505">
                  <c:v>-6.2918637303585679E-3</c:v>
                </c:pt>
                <c:pt idx="506">
                  <c:v>-6.984851465669897E-3</c:v>
                </c:pt>
                <c:pt idx="507">
                  <c:v>-9.6292609323102296E-3</c:v>
                </c:pt>
                <c:pt idx="508">
                  <c:v>-1.2181710119289991E-2</c:v>
                </c:pt>
                <c:pt idx="509">
                  <c:v>-1.3933429515202898E-2</c:v>
                </c:pt>
                <c:pt idx="510">
                  <c:v>-1.8364794892418435E-3</c:v>
                </c:pt>
                <c:pt idx="511">
                  <c:v>1.2906959230750914E-2</c:v>
                </c:pt>
                <c:pt idx="512">
                  <c:v>2.0255731192584694E-2</c:v>
                </c:pt>
                <c:pt idx="513">
                  <c:v>2.9738231282073431E-2</c:v>
                </c:pt>
                <c:pt idx="514">
                  <c:v>2.1076186427763557E-2</c:v>
                </c:pt>
                <c:pt idx="515">
                  <c:v>1.6029471934329298E-2</c:v>
                </c:pt>
                <c:pt idx="516">
                  <c:v>9.5213612043895668E-3</c:v>
                </c:pt>
                <c:pt idx="517">
                  <c:v>5.1307522049213366E-3</c:v>
                </c:pt>
                <c:pt idx="518">
                  <c:v>-1.0783908421702999E-3</c:v>
                </c:pt>
                <c:pt idx="519">
                  <c:v>-7.3283795214727811E-3</c:v>
                </c:pt>
                <c:pt idx="520">
                  <c:v>-7.7971435449185871E-3</c:v>
                </c:pt>
                <c:pt idx="521">
                  <c:v>-1.2123550652146901E-2</c:v>
                </c:pt>
                <c:pt idx="522">
                  <c:v>-1.0762948826061956E-2</c:v>
                </c:pt>
                <c:pt idx="523">
                  <c:v>-1.5568257126530993E-2</c:v>
                </c:pt>
                <c:pt idx="524">
                  <c:v>-1.5713288194635047E-2</c:v>
                </c:pt>
                <c:pt idx="525">
                  <c:v>-1.4964032827962903E-2</c:v>
                </c:pt>
                <c:pt idx="526">
                  <c:v>-1.4499726626571851E-2</c:v>
                </c:pt>
                <c:pt idx="527">
                  <c:v>-8.0168519412056102E-3</c:v>
                </c:pt>
                <c:pt idx="528">
                  <c:v>-3.4043711061626522E-3</c:v>
                </c:pt>
                <c:pt idx="529">
                  <c:v>-1.7051176952804891E-3</c:v>
                </c:pt>
                <c:pt idx="530">
                  <c:v>9.600710515123977E-4</c:v>
                </c:pt>
                <c:pt idx="531">
                  <c:v>-1.030498058447749E-4</c:v>
                </c:pt>
                <c:pt idx="532">
                  <c:v>2.5539200085287388E-3</c:v>
                </c:pt>
                <c:pt idx="533">
                  <c:v>4.4990369249084324E-4</c:v>
                </c:pt>
                <c:pt idx="534">
                  <c:v>-1.6874357065142511E-3</c:v>
                </c:pt>
                <c:pt idx="535">
                  <c:v>1.8755826977104721E-3</c:v>
                </c:pt>
                <c:pt idx="536">
                  <c:v>-1.7869542931567769E-4</c:v>
                </c:pt>
                <c:pt idx="537">
                  <c:v>1.8404879171029561E-3</c:v>
                </c:pt>
                <c:pt idx="538">
                  <c:v>-4.6963886175770039E-4</c:v>
                </c:pt>
                <c:pt idx="539">
                  <c:v>-1.5743210740368102E-3</c:v>
                </c:pt>
                <c:pt idx="540">
                  <c:v>-3.2124347474192555E-3</c:v>
                </c:pt>
                <c:pt idx="541">
                  <c:v>8.7875939849618929E-4</c:v>
                </c:pt>
                <c:pt idx="542">
                  <c:v>3.7772602688411499E-4</c:v>
                </c:pt>
                <c:pt idx="543">
                  <c:v>-2.8779488073953884E-3</c:v>
                </c:pt>
                <c:pt idx="544">
                  <c:v>-4.3279739263683923E-3</c:v>
                </c:pt>
                <c:pt idx="545">
                  <c:v>-4.1400568438852208E-3</c:v>
                </c:pt>
                <c:pt idx="546">
                  <c:v>-2.7380201888128983E-3</c:v>
                </c:pt>
                <c:pt idx="547">
                  <c:v>-2.5521656127139619E-3</c:v>
                </c:pt>
                <c:pt idx="548">
                  <c:v>-3.4340552859646431E-3</c:v>
                </c:pt>
                <c:pt idx="549">
                  <c:v>-7.4227991725606653E-3</c:v>
                </c:pt>
                <c:pt idx="550">
                  <c:v>-4.6495702130031962E-3</c:v>
                </c:pt>
                <c:pt idx="551">
                  <c:v>-8.2694662897548725E-3</c:v>
                </c:pt>
                <c:pt idx="552">
                  <c:v>-7.1530053551334544E-3</c:v>
                </c:pt>
                <c:pt idx="553">
                  <c:v>-1.2386305944815185E-2</c:v>
                </c:pt>
                <c:pt idx="554">
                  <c:v>-1.6057161237802386E-2</c:v>
                </c:pt>
                <c:pt idx="555">
                  <c:v>-1.835698968959908E-2</c:v>
                </c:pt>
                <c:pt idx="556">
                  <c:v>-2.0354215831894576E-2</c:v>
                </c:pt>
                <c:pt idx="557">
                  <c:v>-1.8542614996480609E-2</c:v>
                </c:pt>
                <c:pt idx="558">
                  <c:v>-1.9130843063985374E-2</c:v>
                </c:pt>
                <c:pt idx="559">
                  <c:v>-1.7566535630769931E-2</c:v>
                </c:pt>
                <c:pt idx="560">
                  <c:v>-2.1821700452393854E-2</c:v>
                </c:pt>
                <c:pt idx="561">
                  <c:v>-2.2085533007216614E-2</c:v>
                </c:pt>
                <c:pt idx="562">
                  <c:v>-1.4019449424419723E-2</c:v>
                </c:pt>
                <c:pt idx="563">
                  <c:v>0</c:v>
                </c:pt>
                <c:pt idx="564">
                  <c:v>0</c:v>
                </c:pt>
                <c:pt idx="565">
                  <c:v>0</c:v>
                </c:pt>
                <c:pt idx="566">
                  <c:v>0</c:v>
                </c:pt>
              </c:numCache>
            </c:numRef>
          </c:val>
          <c:smooth val="0"/>
          <c:extLst>
            <c:ext xmlns:c16="http://schemas.microsoft.com/office/drawing/2014/chart" uri="{C3380CC4-5D6E-409C-BE32-E72D297353CC}">
              <c16:uniqueId val="{00000000-8228-4B0C-AB2B-AE5F844F261F}"/>
            </c:ext>
          </c:extLst>
        </c:ser>
        <c:dLbls>
          <c:showLegendKey val="0"/>
          <c:showVal val="0"/>
          <c:showCatName val="0"/>
          <c:showSerName val="0"/>
          <c:showPercent val="0"/>
          <c:showBubbleSize val="0"/>
        </c:dLbls>
        <c:smooth val="0"/>
        <c:axId val="43177215"/>
        <c:axId val="43181055"/>
      </c:lineChart>
      <c:dateAx>
        <c:axId val="4317721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3181055"/>
        <c:crosses val="autoZero"/>
        <c:auto val="1"/>
        <c:lblOffset val="100"/>
        <c:baseTimeUnit val="days"/>
      </c:dateAx>
      <c:valAx>
        <c:axId val="4318105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317721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'Tüketici Kredi Alt Kalemleri'!$AB$1:$AB$2</c:f>
              <c:strCache>
                <c:ptCount val="2"/>
                <c:pt idx="0">
                  <c:v>Bireysel Kredi Kartları</c:v>
                </c:pt>
                <c:pt idx="1">
                  <c:v>MoM</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Kalemleri'!$AB$10:$AB$580</c:f>
              <c:numCache>
                <c:formatCode>0.00%</c:formatCode>
                <c:ptCount val="571"/>
                <c:pt idx="0">
                  <c:v>1.8907779415306671E-2</c:v>
                </c:pt>
                <c:pt idx="1">
                  <c:v>2.4380366951519621E-2</c:v>
                </c:pt>
                <c:pt idx="2">
                  <c:v>5.549654494565022E-2</c:v>
                </c:pt>
                <c:pt idx="3">
                  <c:v>1.2414015900656355E-3</c:v>
                </c:pt>
                <c:pt idx="4">
                  <c:v>2.0452258109639024E-2</c:v>
                </c:pt>
                <c:pt idx="5">
                  <c:v>6.3213025363578383E-3</c:v>
                </c:pt>
                <c:pt idx="6">
                  <c:v>6.9544979115725896E-3</c:v>
                </c:pt>
                <c:pt idx="7">
                  <c:v>1.5509539130720057E-2</c:v>
                </c:pt>
                <c:pt idx="8">
                  <c:v>3.2875229626642688E-2</c:v>
                </c:pt>
                <c:pt idx="9">
                  <c:v>2.2661485379852575E-2</c:v>
                </c:pt>
                <c:pt idx="10">
                  <c:v>3.6869937882583172E-2</c:v>
                </c:pt>
                <c:pt idx="11">
                  <c:v>6.367693081551172E-2</c:v>
                </c:pt>
                <c:pt idx="12">
                  <c:v>4.1332454425796701E-2</c:v>
                </c:pt>
                <c:pt idx="13">
                  <c:v>2.3699220838888802E-2</c:v>
                </c:pt>
                <c:pt idx="14">
                  <c:v>3.8403443666423773E-2</c:v>
                </c:pt>
                <c:pt idx="15">
                  <c:v>5.2469821454804742E-2</c:v>
                </c:pt>
                <c:pt idx="16">
                  <c:v>4.3934571987983478E-2</c:v>
                </c:pt>
                <c:pt idx="17">
                  <c:v>6.3831110963903037E-2</c:v>
                </c:pt>
                <c:pt idx="18">
                  <c:v>3.1027191083911734E-2</c:v>
                </c:pt>
                <c:pt idx="19">
                  <c:v>3.8933143729557758E-2</c:v>
                </c:pt>
                <c:pt idx="20">
                  <c:v>3.0003537085934735E-2</c:v>
                </c:pt>
                <c:pt idx="21">
                  <c:v>2.5256293767265986E-2</c:v>
                </c:pt>
                <c:pt idx="22">
                  <c:v>1.7253338272096519E-2</c:v>
                </c:pt>
                <c:pt idx="23">
                  <c:v>2.4291987820940181E-2</c:v>
                </c:pt>
                <c:pt idx="24">
                  <c:v>6.5217437972829861E-2</c:v>
                </c:pt>
                <c:pt idx="25">
                  <c:v>5.6544203202161851E-2</c:v>
                </c:pt>
                <c:pt idx="26">
                  <c:v>4.8092390137197655E-2</c:v>
                </c:pt>
                <c:pt idx="27">
                  <c:v>4.4291089571924847E-2</c:v>
                </c:pt>
                <c:pt idx="28">
                  <c:v>4.2386736249440435E-2</c:v>
                </c:pt>
                <c:pt idx="29">
                  <c:v>4.6060069990363592E-2</c:v>
                </c:pt>
                <c:pt idx="30">
                  <c:v>5.4958483140150977E-2</c:v>
                </c:pt>
                <c:pt idx="31">
                  <c:v>3.401102311467577E-2</c:v>
                </c:pt>
                <c:pt idx="32">
                  <c:v>5.1224000576090709E-2</c:v>
                </c:pt>
                <c:pt idx="33">
                  <c:v>3.6259899049144693E-2</c:v>
                </c:pt>
                <c:pt idx="34">
                  <c:v>3.9976614127818076E-2</c:v>
                </c:pt>
                <c:pt idx="35">
                  <c:v>1.1692471747705867E-2</c:v>
                </c:pt>
                <c:pt idx="36">
                  <c:v>2.72463095264202E-3</c:v>
                </c:pt>
                <c:pt idx="37">
                  <c:v>-3.6560907791316913E-3</c:v>
                </c:pt>
                <c:pt idx="38">
                  <c:v>8.6017959230721211E-3</c:v>
                </c:pt>
                <c:pt idx="39">
                  <c:v>9.5448156375598329E-3</c:v>
                </c:pt>
                <c:pt idx="40">
                  <c:v>2.2948356622561308E-2</c:v>
                </c:pt>
                <c:pt idx="41">
                  <c:v>6.5459396338799672E-2</c:v>
                </c:pt>
                <c:pt idx="42">
                  <c:v>2.4337647344357786E-2</c:v>
                </c:pt>
                <c:pt idx="43">
                  <c:v>3.636043709881355E-2</c:v>
                </c:pt>
                <c:pt idx="44">
                  <c:v>2.1239253533356654E-2</c:v>
                </c:pt>
                <c:pt idx="45">
                  <c:v>4.0056100591121968E-2</c:v>
                </c:pt>
                <c:pt idx="46">
                  <c:v>4.1347943645937101E-2</c:v>
                </c:pt>
                <c:pt idx="47">
                  <c:v>5.8942942866719007E-2</c:v>
                </c:pt>
                <c:pt idx="48">
                  <c:v>2.937085944159476E-2</c:v>
                </c:pt>
                <c:pt idx="49">
                  <c:v>2.4336821032472276E-2</c:v>
                </c:pt>
                <c:pt idx="50">
                  <c:v>5.1057429287333103E-2</c:v>
                </c:pt>
                <c:pt idx="51">
                  <c:v>4.2361986357382697E-2</c:v>
                </c:pt>
                <c:pt idx="52">
                  <c:v>3.9611947027803407E-2</c:v>
                </c:pt>
                <c:pt idx="53">
                  <c:v>3.3436407372189419E-2</c:v>
                </c:pt>
                <c:pt idx="54">
                  <c:v>4.607673969874658E-2</c:v>
                </c:pt>
                <c:pt idx="55">
                  <c:v>1.9254624885389138E-2</c:v>
                </c:pt>
                <c:pt idx="56">
                  <c:v>2.8961181434079934E-2</c:v>
                </c:pt>
                <c:pt idx="57">
                  <c:v>4.9998240585434391E-3</c:v>
                </c:pt>
                <c:pt idx="58">
                  <c:v>1.2604711826209739E-2</c:v>
                </c:pt>
                <c:pt idx="59">
                  <c:v>7.1579716693456596E-3</c:v>
                </c:pt>
                <c:pt idx="60">
                  <c:v>2.6283502404248399E-2</c:v>
                </c:pt>
                <c:pt idx="61">
                  <c:v>2.410979931998164E-2</c:v>
                </c:pt>
                <c:pt idx="62">
                  <c:v>2.8384657998500994E-2</c:v>
                </c:pt>
                <c:pt idx="63">
                  <c:v>8.0029600592011835E-2</c:v>
                </c:pt>
                <c:pt idx="64">
                  <c:v>3.7832109813975251E-2</c:v>
                </c:pt>
                <c:pt idx="65">
                  <c:v>3.2270317012285651E-2</c:v>
                </c:pt>
                <c:pt idx="66">
                  <c:v>2.8289608601885348E-2</c:v>
                </c:pt>
                <c:pt idx="67">
                  <c:v>2.9256162279889166E-2</c:v>
                </c:pt>
                <c:pt idx="68">
                  <c:v>3.0336995956102543E-2</c:v>
                </c:pt>
                <c:pt idx="69">
                  <c:v>4.7652810549037007E-2</c:v>
                </c:pt>
                <c:pt idx="70">
                  <c:v>1.977859455794773E-2</c:v>
                </c:pt>
                <c:pt idx="71">
                  <c:v>1.8701505683009687E-2</c:v>
                </c:pt>
                <c:pt idx="72">
                  <c:v>5.4181353087814389E-3</c:v>
                </c:pt>
                <c:pt idx="73">
                  <c:v>1.8132570755521462E-2</c:v>
                </c:pt>
                <c:pt idx="74">
                  <c:v>8.4517914310427416E-3</c:v>
                </c:pt>
                <c:pt idx="75">
                  <c:v>1.7544458622646905E-2</c:v>
                </c:pt>
                <c:pt idx="76">
                  <c:v>6.6179882062822146E-2</c:v>
                </c:pt>
                <c:pt idx="77">
                  <c:v>2.0662915672255266E-2</c:v>
                </c:pt>
                <c:pt idx="78">
                  <c:v>7.8648202197240141E-2</c:v>
                </c:pt>
                <c:pt idx="79">
                  <c:v>3.95158487803796E-2</c:v>
                </c:pt>
                <c:pt idx="80">
                  <c:v>1.1527721442806541E-2</c:v>
                </c:pt>
                <c:pt idx="81">
                  <c:v>2.5151041585049841E-3</c:v>
                </c:pt>
                <c:pt idx="82">
                  <c:v>-3.0217958034859445E-2</c:v>
                </c:pt>
                <c:pt idx="83">
                  <c:v>-1.5365731492105279E-2</c:v>
                </c:pt>
                <c:pt idx="84">
                  <c:v>3.53524595569591E-2</c:v>
                </c:pt>
                <c:pt idx="85">
                  <c:v>7.4198225633060305E-2</c:v>
                </c:pt>
                <c:pt idx="86">
                  <c:v>5.3230408958855058E-2</c:v>
                </c:pt>
                <c:pt idx="87">
                  <c:v>4.9413285517064344E-2</c:v>
                </c:pt>
                <c:pt idx="88">
                  <c:v>3.8220199789554377E-2</c:v>
                </c:pt>
                <c:pt idx="89">
                  <c:v>5.235081876661226E-2</c:v>
                </c:pt>
                <c:pt idx="90">
                  <c:v>5.5066458690341998E-2</c:v>
                </c:pt>
                <c:pt idx="91">
                  <c:v>5.1856762859921086E-2</c:v>
                </c:pt>
                <c:pt idx="92">
                  <c:v>5.516493426794563E-2</c:v>
                </c:pt>
                <c:pt idx="93">
                  <c:v>5.9605807517829609E-2</c:v>
                </c:pt>
                <c:pt idx="94">
                  <c:v>4.6762273188886476E-2</c:v>
                </c:pt>
                <c:pt idx="95">
                  <c:v>6.2585071190817354E-2</c:v>
                </c:pt>
                <c:pt idx="96">
                  <c:v>4.498022775611716E-2</c:v>
                </c:pt>
                <c:pt idx="97">
                  <c:v>6.8296911230695187E-2</c:v>
                </c:pt>
                <c:pt idx="98">
                  <c:v>0.10720755435262003</c:v>
                </c:pt>
                <c:pt idx="99">
                  <c:v>9.3728431589555072E-2</c:v>
                </c:pt>
                <c:pt idx="100">
                  <c:v>7.074875189434239E-2</c:v>
                </c:pt>
                <c:pt idx="101">
                  <c:v>5.4186340130406963E-2</c:v>
                </c:pt>
                <c:pt idx="102">
                  <c:v>6.74339937182655E-2</c:v>
                </c:pt>
                <c:pt idx="103">
                  <c:v>5.6309765864313174E-2</c:v>
                </c:pt>
                <c:pt idx="104">
                  <c:v>7.3714213882659044E-2</c:v>
                </c:pt>
                <c:pt idx="105">
                  <c:v>5.1669901951174657E-2</c:v>
                </c:pt>
                <c:pt idx="106">
                  <c:v>4.8723548225149439E-2</c:v>
                </c:pt>
                <c:pt idx="107">
                  <c:v>3.8980620389437205E-2</c:v>
                </c:pt>
                <c:pt idx="108">
                  <c:v>4.4792890341692627E-2</c:v>
                </c:pt>
                <c:pt idx="109">
                  <c:v>2.7212155371691513E-2</c:v>
                </c:pt>
                <c:pt idx="110">
                  <c:v>2.8251008926433872E-2</c:v>
                </c:pt>
                <c:pt idx="111">
                  <c:v>5.2908031500481872E-2</c:v>
                </c:pt>
                <c:pt idx="112">
                  <c:v>3.9335385922072405E-2</c:v>
                </c:pt>
                <c:pt idx="113">
                  <c:v>4.6528149682639172E-2</c:v>
                </c:pt>
                <c:pt idx="114">
                  <c:v>5.3375334088386218E-2</c:v>
                </c:pt>
                <c:pt idx="115">
                  <c:v>7.2971248522128412E-2</c:v>
                </c:pt>
                <c:pt idx="116">
                  <c:v>6.0578763652741806E-2</c:v>
                </c:pt>
                <c:pt idx="117">
                  <c:v>8.0042189835487804E-2</c:v>
                </c:pt>
                <c:pt idx="118">
                  <c:v>6.0105480876071309E-2</c:v>
                </c:pt>
                <c:pt idx="119">
                  <c:v>7.2530996444242421E-2</c:v>
                </c:pt>
                <c:pt idx="120">
                  <c:v>7.8926759331887489E-2</c:v>
                </c:pt>
                <c:pt idx="121">
                  <c:v>8.4291558560379454E-2</c:v>
                </c:pt>
                <c:pt idx="122">
                  <c:v>6.9855310323249431E-2</c:v>
                </c:pt>
                <c:pt idx="123">
                  <c:v>5.6041746997672393E-2</c:v>
                </c:pt>
                <c:pt idx="124">
                  <c:v>9.2526777919182665E-2</c:v>
                </c:pt>
                <c:pt idx="125">
                  <c:v>7.5087834891916366E-2</c:v>
                </c:pt>
                <c:pt idx="126">
                  <c:v>8.7721456115355451E-2</c:v>
                </c:pt>
                <c:pt idx="127">
                  <c:v>9.2415661390532186E-2</c:v>
                </c:pt>
                <c:pt idx="128">
                  <c:v>0.10378517004387655</c:v>
                </c:pt>
                <c:pt idx="129">
                  <c:v>9.3538795206749889E-2</c:v>
                </c:pt>
                <c:pt idx="130">
                  <c:v>0.120284590066477</c:v>
                </c:pt>
                <c:pt idx="131">
                  <c:v>0.10971587029720924</c:v>
                </c:pt>
                <c:pt idx="132">
                  <c:v>0.10884480883967505</c:v>
                </c:pt>
                <c:pt idx="133">
                  <c:v>0.11832990304741678</c:v>
                </c:pt>
                <c:pt idx="134">
                  <c:v>0.11599059048338874</c:v>
                </c:pt>
                <c:pt idx="135">
                  <c:v>9.2363071431150745E-2</c:v>
                </c:pt>
                <c:pt idx="136">
                  <c:v>9.6034382231232299E-2</c:v>
                </c:pt>
                <c:pt idx="137">
                  <c:v>0.13878790890512702</c:v>
                </c:pt>
                <c:pt idx="138">
                  <c:v>0.11038930815570418</c:v>
                </c:pt>
                <c:pt idx="139">
                  <c:v>0.1224099044391813</c:v>
                </c:pt>
                <c:pt idx="140">
                  <c:v>9.6364799859004521E-2</c:v>
                </c:pt>
                <c:pt idx="141">
                  <c:v>7.8120948848831875E-2</c:v>
                </c:pt>
                <c:pt idx="142">
                  <c:v>4.8143221989536786E-2</c:v>
                </c:pt>
                <c:pt idx="143">
                  <c:v>4.5647499354226059E-2</c:v>
                </c:pt>
                <c:pt idx="144">
                  <c:v>4.9481320239114487E-2</c:v>
                </c:pt>
                <c:pt idx="145">
                  <c:v>5.9386251576024215E-2</c:v>
                </c:pt>
                <c:pt idx="146">
                  <c:v>6.9048116517297822E-2</c:v>
                </c:pt>
                <c:pt idx="147">
                  <c:v>8.9854619130558325E-2</c:v>
                </c:pt>
                <c:pt idx="148">
                  <c:v>7.401066395614786E-2</c:v>
                </c:pt>
                <c:pt idx="149">
                  <c:v>9.1911471887020146E-2</c:v>
                </c:pt>
                <c:pt idx="150">
                  <c:v>0.1428622609455876</c:v>
                </c:pt>
                <c:pt idx="151">
                  <c:v>0.11418119632597042</c:v>
                </c:pt>
                <c:pt idx="152">
                  <c:v>0.10734506820543548</c:v>
                </c:pt>
                <c:pt idx="153">
                  <c:v>7.84150487905282E-2</c:v>
                </c:pt>
                <c:pt idx="154">
                  <c:v>7.774262793270291E-2</c:v>
                </c:pt>
                <c:pt idx="155">
                  <c:v>7.4579215332179788E-2</c:v>
                </c:pt>
                <c:pt idx="156">
                  <c:v>9.9232331765650161E-2</c:v>
                </c:pt>
                <c:pt idx="157">
                  <c:v>7.5523790135643726E-2</c:v>
                </c:pt>
                <c:pt idx="158">
                  <c:v>7.3771500545941907E-2</c:v>
                </c:pt>
                <c:pt idx="159">
                  <c:v>6.4925753203330439E-2</c:v>
                </c:pt>
                <c:pt idx="160">
                  <c:v>5.5824200163675876E-2</c:v>
                </c:pt>
                <c:pt idx="161">
                  <c:v>4.4733627425526487E-2</c:v>
                </c:pt>
                <c:pt idx="162">
                  <c:v>3.9385647338616318E-2</c:v>
                </c:pt>
                <c:pt idx="163">
                  <c:v>7.6786903806221718E-2</c:v>
                </c:pt>
                <c:pt idx="164">
                  <c:v>5.7356846927131749E-2</c:v>
                </c:pt>
                <c:pt idx="165">
                  <c:v>7.5673657969244079E-2</c:v>
                </c:pt>
                <c:pt idx="166">
                  <c:v>6.8997106662967808E-2</c:v>
                </c:pt>
                <c:pt idx="167">
                  <c:v>7.8968529843212829E-2</c:v>
                </c:pt>
                <c:pt idx="168">
                  <c:v>7.4118402530457997E-2</c:v>
                </c:pt>
                <c:pt idx="169">
                  <c:v>8.4663721893538157E-2</c:v>
                </c:pt>
                <c:pt idx="170">
                  <c:v>7.1657787924695335E-2</c:v>
                </c:pt>
                <c:pt idx="171">
                  <c:v>6.4881470369064151E-2</c:v>
                </c:pt>
                <c:pt idx="172">
                  <c:v>8.3997122994949783E-2</c:v>
                </c:pt>
                <c:pt idx="173">
                  <c:v>5.4630174604873495E-2</c:v>
                </c:pt>
                <c:pt idx="174">
                  <c:v>3.7371616092998411E-2</c:v>
                </c:pt>
                <c:pt idx="175">
                  <c:v>3.3372627741349907E-2</c:v>
                </c:pt>
                <c:pt idx="176">
                  <c:v>5.0193656466433735E-2</c:v>
                </c:pt>
                <c:pt idx="177">
                  <c:v>5.0621342628768065E-2</c:v>
                </c:pt>
                <c:pt idx="178">
                  <c:v>7.0686592982885724E-2</c:v>
                </c:pt>
                <c:pt idx="179">
                  <c:v>6.9039701295084341E-2</c:v>
                </c:pt>
                <c:pt idx="180">
                  <c:v>7.9431561092806011E-2</c:v>
                </c:pt>
                <c:pt idx="181">
                  <c:v>8.8331702225043482E-2</c:v>
                </c:pt>
                <c:pt idx="182">
                  <c:v>9.7358359775473607E-2</c:v>
                </c:pt>
                <c:pt idx="183">
                  <c:v>7.5496613409468588E-2</c:v>
                </c:pt>
                <c:pt idx="184">
                  <c:v>5.8165655916912001E-2</c:v>
                </c:pt>
                <c:pt idx="185">
                  <c:v>6.6966189635908266E-2</c:v>
                </c:pt>
                <c:pt idx="186">
                  <c:v>4.407190711256162E-2</c:v>
                </c:pt>
                <c:pt idx="187">
                  <c:v>3.3983947458931817E-2</c:v>
                </c:pt>
                <c:pt idx="188">
                  <c:v>4.9342672734701942E-2</c:v>
                </c:pt>
                <c:pt idx="189">
                  <c:v>6.2711245975059005E-2</c:v>
                </c:pt>
                <c:pt idx="190">
                  <c:v>4.734639617612009E-2</c:v>
                </c:pt>
                <c:pt idx="191">
                  <c:v>5.9864529195424072E-2</c:v>
                </c:pt>
                <c:pt idx="192">
                  <c:v>2.5432049086307841E-2</c:v>
                </c:pt>
                <c:pt idx="193">
                  <c:v>2.349287878177617E-2</c:v>
                </c:pt>
                <c:pt idx="194">
                  <c:v>2.6618050846246542E-2</c:v>
                </c:pt>
                <c:pt idx="195">
                  <c:v>3.3008977089553318E-2</c:v>
                </c:pt>
                <c:pt idx="196">
                  <c:v>3.6919772744929288E-2</c:v>
                </c:pt>
                <c:pt idx="197">
                  <c:v>3.5175537371338793E-2</c:v>
                </c:pt>
                <c:pt idx="198">
                  <c:v>2.5788206300301986E-2</c:v>
                </c:pt>
                <c:pt idx="199">
                  <c:v>3.0168697491436882E-2</c:v>
                </c:pt>
                <c:pt idx="200">
                  <c:v>3.5113822078102859E-3</c:v>
                </c:pt>
                <c:pt idx="201">
                  <c:v>1.1305370314125875E-2</c:v>
                </c:pt>
                <c:pt idx="202">
                  <c:v>6.0544200116382146E-2</c:v>
                </c:pt>
                <c:pt idx="203">
                  <c:v>3.728408466980071E-2</c:v>
                </c:pt>
                <c:pt idx="204">
                  <c:v>5.4235397540222836E-2</c:v>
                </c:pt>
                <c:pt idx="205">
                  <c:v>3.6634347472808471E-2</c:v>
                </c:pt>
                <c:pt idx="206">
                  <c:v>3.9572472595230529E-2</c:v>
                </c:pt>
                <c:pt idx="207">
                  <c:v>3.457182716009239E-2</c:v>
                </c:pt>
                <c:pt idx="208">
                  <c:v>5.3940772120597391E-2</c:v>
                </c:pt>
                <c:pt idx="209">
                  <c:v>3.9882419257249245E-2</c:v>
                </c:pt>
                <c:pt idx="210">
                  <c:v>2.7322507522231504E-2</c:v>
                </c:pt>
                <c:pt idx="211">
                  <c:v>4.1309178279986029E-2</c:v>
                </c:pt>
                <c:pt idx="212">
                  <c:v>1.9503100977598182E-2</c:v>
                </c:pt>
                <c:pt idx="213">
                  <c:v>5.3222588063715232E-3</c:v>
                </c:pt>
                <c:pt idx="214">
                  <c:v>1.1514427744746514E-3</c:v>
                </c:pt>
                <c:pt idx="215">
                  <c:v>1.7378989899726045E-2</c:v>
                </c:pt>
                <c:pt idx="216">
                  <c:v>8.6083684597132067E-3</c:v>
                </c:pt>
                <c:pt idx="217">
                  <c:v>3.407867676788346E-2</c:v>
                </c:pt>
                <c:pt idx="218">
                  <c:v>3.2512579564719306E-2</c:v>
                </c:pt>
                <c:pt idx="219">
                  <c:v>4.1414763534297613E-2</c:v>
                </c:pt>
                <c:pt idx="220">
                  <c:v>4.1260585175112663E-2</c:v>
                </c:pt>
                <c:pt idx="221">
                  <c:v>4.6337240630505983E-2</c:v>
                </c:pt>
                <c:pt idx="222">
                  <c:v>3.0300146586203908E-2</c:v>
                </c:pt>
                <c:pt idx="223">
                  <c:v>1.6177079625435974E-2</c:v>
                </c:pt>
                <c:pt idx="224">
                  <c:v>4.5735468559017174E-2</c:v>
                </c:pt>
                <c:pt idx="225">
                  <c:v>3.5224947006579375E-2</c:v>
                </c:pt>
                <c:pt idx="226">
                  <c:v>4.0062512487968951E-2</c:v>
                </c:pt>
                <c:pt idx="227">
                  <c:v>4.9880737336380633E-2</c:v>
                </c:pt>
                <c:pt idx="228">
                  <c:v>5.9158991451627646E-2</c:v>
                </c:pt>
                <c:pt idx="229">
                  <c:v>4.9326976551627578E-2</c:v>
                </c:pt>
                <c:pt idx="230">
                  <c:v>6.7455970890305694E-2</c:v>
                </c:pt>
                <c:pt idx="231">
                  <c:v>5.9404287824971883E-2</c:v>
                </c:pt>
                <c:pt idx="232">
                  <c:v>7.3814539140052884E-2</c:v>
                </c:pt>
                <c:pt idx="233">
                  <c:v>8.2307594947527193E-2</c:v>
                </c:pt>
                <c:pt idx="234">
                  <c:v>3.6921543312022159E-2</c:v>
                </c:pt>
                <c:pt idx="235">
                  <c:v>-9.8434584243619148E-3</c:v>
                </c:pt>
                <c:pt idx="236">
                  <c:v>-2.7969277832998251E-2</c:v>
                </c:pt>
                <c:pt idx="237">
                  <c:v>-2.8671541941575469E-2</c:v>
                </c:pt>
                <c:pt idx="238">
                  <c:v>-2.2327716345075337E-2</c:v>
                </c:pt>
                <c:pt idx="239">
                  <c:v>5.9908811229509038E-3</c:v>
                </c:pt>
                <c:pt idx="240">
                  <c:v>1.1422734562990861E-2</c:v>
                </c:pt>
                <c:pt idx="241">
                  <c:v>2.9974900410518413E-2</c:v>
                </c:pt>
                <c:pt idx="242">
                  <c:v>3.8190088668628275E-2</c:v>
                </c:pt>
                <c:pt idx="243">
                  <c:v>4.735703171149782E-2</c:v>
                </c:pt>
                <c:pt idx="244">
                  <c:v>2.2230057744877154E-2</c:v>
                </c:pt>
                <c:pt idx="245">
                  <c:v>1.5476397859302153E-2</c:v>
                </c:pt>
                <c:pt idx="246">
                  <c:v>5.6804350963497244E-3</c:v>
                </c:pt>
                <c:pt idx="247">
                  <c:v>1.2502015352576716E-2</c:v>
                </c:pt>
                <c:pt idx="248">
                  <c:v>1.3664845310839713E-2</c:v>
                </c:pt>
                <c:pt idx="249">
                  <c:v>2.2393827834137459E-2</c:v>
                </c:pt>
                <c:pt idx="250">
                  <c:v>4.2209060732943768E-2</c:v>
                </c:pt>
                <c:pt idx="251">
                  <c:v>2.2709778048265086E-2</c:v>
                </c:pt>
                <c:pt idx="252">
                  <c:v>2.7164222971577698E-3</c:v>
                </c:pt>
                <c:pt idx="253">
                  <c:v>4.8776126097937545E-3</c:v>
                </c:pt>
                <c:pt idx="254">
                  <c:v>2.129094789945225E-2</c:v>
                </c:pt>
                <c:pt idx="255">
                  <c:v>6.0203502130343183E-3</c:v>
                </c:pt>
                <c:pt idx="256">
                  <c:v>1.7068886866433434E-2</c:v>
                </c:pt>
                <c:pt idx="257">
                  <c:v>-5.3373216130788758E-3</c:v>
                </c:pt>
                <c:pt idx="258">
                  <c:v>-2.7405339485618461E-3</c:v>
                </c:pt>
                <c:pt idx="259">
                  <c:v>7.2248769352552152E-3</c:v>
                </c:pt>
                <c:pt idx="260">
                  <c:v>4.1213827947467224E-2</c:v>
                </c:pt>
                <c:pt idx="261">
                  <c:v>3.1338928919612055E-2</c:v>
                </c:pt>
                <c:pt idx="262">
                  <c:v>3.6324151147738515E-2</c:v>
                </c:pt>
                <c:pt idx="263">
                  <c:v>6.269943949828774E-2</c:v>
                </c:pt>
                <c:pt idx="264">
                  <c:v>2.6287766831547158E-2</c:v>
                </c:pt>
                <c:pt idx="265">
                  <c:v>3.0279204624104383E-2</c:v>
                </c:pt>
                <c:pt idx="266">
                  <c:v>2.1760703853639065E-2</c:v>
                </c:pt>
                <c:pt idx="267">
                  <c:v>2.4446334056560395E-2</c:v>
                </c:pt>
                <c:pt idx="268">
                  <c:v>2.4103272172072986E-2</c:v>
                </c:pt>
                <c:pt idx="269">
                  <c:v>4.1156319789063117E-2</c:v>
                </c:pt>
                <c:pt idx="270">
                  <c:v>3.2841584724063538E-2</c:v>
                </c:pt>
                <c:pt idx="271">
                  <c:v>4.0914010701670021E-2</c:v>
                </c:pt>
                <c:pt idx="272">
                  <c:v>3.5280662328497435E-2</c:v>
                </c:pt>
                <c:pt idx="273">
                  <c:v>4.2135940238241083E-2</c:v>
                </c:pt>
                <c:pt idx="274">
                  <c:v>2.1940703475456572E-2</c:v>
                </c:pt>
                <c:pt idx="275">
                  <c:v>3.286758796716379E-2</c:v>
                </c:pt>
                <c:pt idx="276">
                  <c:v>8.1334507647362025E-2</c:v>
                </c:pt>
                <c:pt idx="277">
                  <c:v>5.8229576803257854E-2</c:v>
                </c:pt>
                <c:pt idx="278">
                  <c:v>8.2939894091232105E-2</c:v>
                </c:pt>
                <c:pt idx="279">
                  <c:v>6.3747638637683859E-2</c:v>
                </c:pt>
                <c:pt idx="280">
                  <c:v>6.191644438474956E-2</c:v>
                </c:pt>
                <c:pt idx="281">
                  <c:v>6.4358388072994738E-2</c:v>
                </c:pt>
                <c:pt idx="282">
                  <c:v>8.4131035709120172E-2</c:v>
                </c:pt>
                <c:pt idx="283">
                  <c:v>7.9981735818407229E-2</c:v>
                </c:pt>
                <c:pt idx="284">
                  <c:v>6.2020055390709948E-2</c:v>
                </c:pt>
                <c:pt idx="285">
                  <c:v>6.4498711409949963E-2</c:v>
                </c:pt>
                <c:pt idx="286">
                  <c:v>2.6318478575993193E-2</c:v>
                </c:pt>
                <c:pt idx="287">
                  <c:v>-1.3250300707778202E-2</c:v>
                </c:pt>
                <c:pt idx="288">
                  <c:v>-2.4774022148702311E-2</c:v>
                </c:pt>
                <c:pt idx="289">
                  <c:v>-2.5369208659957673E-2</c:v>
                </c:pt>
                <c:pt idx="290">
                  <c:v>-5.5876990115407636E-2</c:v>
                </c:pt>
                <c:pt idx="291">
                  <c:v>-5.3500561557321274E-2</c:v>
                </c:pt>
                <c:pt idx="292">
                  <c:v>-7.1889488065899149E-2</c:v>
                </c:pt>
                <c:pt idx="293">
                  <c:v>-7.4249470470955634E-2</c:v>
                </c:pt>
                <c:pt idx="294">
                  <c:v>-5.8158754273607713E-2</c:v>
                </c:pt>
                <c:pt idx="295">
                  <c:v>-2.489442373165849E-2</c:v>
                </c:pt>
                <c:pt idx="296">
                  <c:v>-1.9523035871722955E-2</c:v>
                </c:pt>
                <c:pt idx="297">
                  <c:v>-7.5843646826392209E-3</c:v>
                </c:pt>
                <c:pt idx="298">
                  <c:v>-1.4473933927404608E-2</c:v>
                </c:pt>
                <c:pt idx="299">
                  <c:v>-1.53496713804918E-2</c:v>
                </c:pt>
                <c:pt idx="300">
                  <c:v>-1.974881816469784E-2</c:v>
                </c:pt>
                <c:pt idx="301">
                  <c:v>-4.2288527635567152E-3</c:v>
                </c:pt>
                <c:pt idx="302">
                  <c:v>3.8748868191764478E-2</c:v>
                </c:pt>
                <c:pt idx="303">
                  <c:v>7.2465045159451243E-3</c:v>
                </c:pt>
                <c:pt idx="304">
                  <c:v>1.7870355425851379E-2</c:v>
                </c:pt>
                <c:pt idx="305">
                  <c:v>5.4682799814928778E-4</c:v>
                </c:pt>
                <c:pt idx="306">
                  <c:v>5.0253885480101368E-3</c:v>
                </c:pt>
                <c:pt idx="307">
                  <c:v>-1.4713560862014969E-3</c:v>
                </c:pt>
                <c:pt idx="308">
                  <c:v>9.4400899280560353E-3</c:v>
                </c:pt>
                <c:pt idx="309">
                  <c:v>-5.349113227431276E-3</c:v>
                </c:pt>
                <c:pt idx="310">
                  <c:v>4.4433971282293178E-3</c:v>
                </c:pt>
                <c:pt idx="311">
                  <c:v>3.1425875323947049E-2</c:v>
                </c:pt>
                <c:pt idx="312">
                  <c:v>2.7206599758244316E-2</c:v>
                </c:pt>
                <c:pt idx="313">
                  <c:v>1.3827007842263242E-2</c:v>
                </c:pt>
                <c:pt idx="314">
                  <c:v>5.412001511648324E-3</c:v>
                </c:pt>
                <c:pt idx="315">
                  <c:v>1.5974107046168629E-2</c:v>
                </c:pt>
                <c:pt idx="316">
                  <c:v>-3.1699704412805883E-3</c:v>
                </c:pt>
                <c:pt idx="317">
                  <c:v>8.5664516472053597E-3</c:v>
                </c:pt>
                <c:pt idx="318">
                  <c:v>-1.6081433827054584E-2</c:v>
                </c:pt>
                <c:pt idx="319">
                  <c:v>-1.2877817376679396E-2</c:v>
                </c:pt>
                <c:pt idx="320">
                  <c:v>-1.9135548470441913E-2</c:v>
                </c:pt>
                <c:pt idx="321">
                  <c:v>3.3055575173122917E-3</c:v>
                </c:pt>
                <c:pt idx="322">
                  <c:v>1.7822066615966825E-3</c:v>
                </c:pt>
                <c:pt idx="323">
                  <c:v>1.0505483523012258E-2</c:v>
                </c:pt>
                <c:pt idx="324">
                  <c:v>4.2662432578172559E-2</c:v>
                </c:pt>
                <c:pt idx="325">
                  <c:v>8.0403936571875299E-3</c:v>
                </c:pt>
                <c:pt idx="326">
                  <c:v>4.2913501889197637E-3</c:v>
                </c:pt>
                <c:pt idx="327">
                  <c:v>8.8111196553814827E-3</c:v>
                </c:pt>
                <c:pt idx="328">
                  <c:v>2.0427515321955386E-2</c:v>
                </c:pt>
                <c:pt idx="329">
                  <c:v>2.1631603058172005E-2</c:v>
                </c:pt>
                <c:pt idx="330">
                  <c:v>4.1294428820395086E-2</c:v>
                </c:pt>
                <c:pt idx="331">
                  <c:v>1.9771394382952681E-2</c:v>
                </c:pt>
                <c:pt idx="332">
                  <c:v>2.6197124263164173E-2</c:v>
                </c:pt>
                <c:pt idx="333">
                  <c:v>2.0252964206076942E-2</c:v>
                </c:pt>
                <c:pt idx="334">
                  <c:v>1.6028136411257263E-2</c:v>
                </c:pt>
                <c:pt idx="335">
                  <c:v>1.1781463481658469E-2</c:v>
                </c:pt>
                <c:pt idx="336">
                  <c:v>1.550247550776104E-2</c:v>
                </c:pt>
                <c:pt idx="337">
                  <c:v>5.0359540564943843E-2</c:v>
                </c:pt>
                <c:pt idx="338">
                  <c:v>2.8774065724982468E-2</c:v>
                </c:pt>
                <c:pt idx="339">
                  <c:v>2.0412476735551306E-2</c:v>
                </c:pt>
                <c:pt idx="340">
                  <c:v>8.2033699000497902E-3</c:v>
                </c:pt>
                <c:pt idx="341">
                  <c:v>1.1160681839284673E-2</c:v>
                </c:pt>
                <c:pt idx="342">
                  <c:v>9.5978951559469883E-3</c:v>
                </c:pt>
                <c:pt idx="343">
                  <c:v>2.5244713045517061E-2</c:v>
                </c:pt>
                <c:pt idx="344">
                  <c:v>9.377009473105935E-3</c:v>
                </c:pt>
                <c:pt idx="345">
                  <c:v>1.9819515106813675E-2</c:v>
                </c:pt>
                <c:pt idx="346">
                  <c:v>3.8390351439699953E-2</c:v>
                </c:pt>
                <c:pt idx="347">
                  <c:v>1.5761235542676198E-2</c:v>
                </c:pt>
                <c:pt idx="348">
                  <c:v>3.6036481556387893E-3</c:v>
                </c:pt>
                <c:pt idx="349">
                  <c:v>-1.6444910309235661E-2</c:v>
                </c:pt>
                <c:pt idx="350">
                  <c:v>-2.6543339736267196E-2</c:v>
                </c:pt>
                <c:pt idx="351">
                  <c:v>-2.2243129398649399E-2</c:v>
                </c:pt>
                <c:pt idx="352">
                  <c:v>-2.6453704075781556E-2</c:v>
                </c:pt>
                <c:pt idx="353">
                  <c:v>2.2629755762863485E-3</c:v>
                </c:pt>
                <c:pt idx="354">
                  <c:v>8.2141480540793982E-3</c:v>
                </c:pt>
                <c:pt idx="355">
                  <c:v>-4.6175540824180379E-3</c:v>
                </c:pt>
                <c:pt idx="356">
                  <c:v>1.1926681185243921E-2</c:v>
                </c:pt>
                <c:pt idx="357">
                  <c:v>-1.5858465038803737E-2</c:v>
                </c:pt>
                <c:pt idx="358">
                  <c:v>1.0264512045671985E-2</c:v>
                </c:pt>
                <c:pt idx="359">
                  <c:v>7.9505652978722509E-3</c:v>
                </c:pt>
                <c:pt idx="360">
                  <c:v>1.5280683522454446E-2</c:v>
                </c:pt>
                <c:pt idx="361">
                  <c:v>-5.7863571764632631E-3</c:v>
                </c:pt>
                <c:pt idx="362">
                  <c:v>-1.0926234414938378E-3</c:v>
                </c:pt>
                <c:pt idx="363">
                  <c:v>3.2500163898375296E-2</c:v>
                </c:pt>
                <c:pt idx="364">
                  <c:v>1.685253101067704E-2</c:v>
                </c:pt>
                <c:pt idx="365">
                  <c:v>2.0807443055289233E-2</c:v>
                </c:pt>
                <c:pt idx="366">
                  <c:v>7.7713044346874056E-3</c:v>
                </c:pt>
                <c:pt idx="367">
                  <c:v>7.8884563315194875E-3</c:v>
                </c:pt>
                <c:pt idx="368">
                  <c:v>-3.8997663733050989E-3</c:v>
                </c:pt>
                <c:pt idx="369">
                  <c:v>8.9886147819387748E-3</c:v>
                </c:pt>
                <c:pt idx="370">
                  <c:v>-9.2890105689344242E-3</c:v>
                </c:pt>
                <c:pt idx="371">
                  <c:v>-2.518395672884902E-3</c:v>
                </c:pt>
                <c:pt idx="372">
                  <c:v>9.9931787039696219E-4</c:v>
                </c:pt>
                <c:pt idx="373">
                  <c:v>1.7753954751998761E-2</c:v>
                </c:pt>
                <c:pt idx="374">
                  <c:v>1.0499781782221126E-2</c:v>
                </c:pt>
                <c:pt idx="375">
                  <c:v>1.4815639017114297E-3</c:v>
                </c:pt>
                <c:pt idx="376">
                  <c:v>3.1716286957284401E-2</c:v>
                </c:pt>
                <c:pt idx="377">
                  <c:v>1.4532424450944834E-3</c:v>
                </c:pt>
                <c:pt idx="378">
                  <c:v>1.7375875384756684E-2</c:v>
                </c:pt>
                <c:pt idx="379">
                  <c:v>3.0259014498390621E-2</c:v>
                </c:pt>
                <c:pt idx="380">
                  <c:v>4.0090508904076748E-2</c:v>
                </c:pt>
                <c:pt idx="381">
                  <c:v>3.3353283013150242E-2</c:v>
                </c:pt>
                <c:pt idx="382">
                  <c:v>3.9550539349791879E-2</c:v>
                </c:pt>
                <c:pt idx="383">
                  <c:v>1.6261627466164556E-2</c:v>
                </c:pt>
                <c:pt idx="384">
                  <c:v>1.4227784152846746E-2</c:v>
                </c:pt>
                <c:pt idx="385">
                  <c:v>1.4994584548146405E-2</c:v>
                </c:pt>
                <c:pt idx="386">
                  <c:v>6.7215146271374189E-3</c:v>
                </c:pt>
                <c:pt idx="387">
                  <c:v>1.4611290717334792E-3</c:v>
                </c:pt>
                <c:pt idx="388">
                  <c:v>5.1128348054385857E-3</c:v>
                </c:pt>
                <c:pt idx="389">
                  <c:v>2.8441951644617814E-2</c:v>
                </c:pt>
                <c:pt idx="390">
                  <c:v>1.2814944969134429E-2</c:v>
                </c:pt>
                <c:pt idx="391">
                  <c:v>2.0201346531585614E-2</c:v>
                </c:pt>
                <c:pt idx="392">
                  <c:v>1.8589761977908807E-3</c:v>
                </c:pt>
                <c:pt idx="393">
                  <c:v>1.3886154416895948E-2</c:v>
                </c:pt>
                <c:pt idx="394">
                  <c:v>7.61042567683449E-3</c:v>
                </c:pt>
                <c:pt idx="395">
                  <c:v>1.9059783289594186E-2</c:v>
                </c:pt>
                <c:pt idx="396">
                  <c:v>1.2560890976051628E-2</c:v>
                </c:pt>
                <c:pt idx="397">
                  <c:v>1.7199094510675521E-2</c:v>
                </c:pt>
                <c:pt idx="398">
                  <c:v>4.3779623009119736E-2</c:v>
                </c:pt>
                <c:pt idx="399">
                  <c:v>1.6237999128592296E-2</c:v>
                </c:pt>
                <c:pt idx="400">
                  <c:v>6.5979659851835674E-3</c:v>
                </c:pt>
                <c:pt idx="401">
                  <c:v>-1.5812829051959285E-2</c:v>
                </c:pt>
                <c:pt idx="402">
                  <c:v>-2.2777031186251444E-2</c:v>
                </c:pt>
                <c:pt idx="403">
                  <c:v>-1.904167901804393E-2</c:v>
                </c:pt>
                <c:pt idx="404">
                  <c:v>-1.7760900041980953E-2</c:v>
                </c:pt>
                <c:pt idx="405">
                  <c:v>2.6028382268956933E-3</c:v>
                </c:pt>
                <c:pt idx="406">
                  <c:v>1.6305441216687231E-2</c:v>
                </c:pt>
                <c:pt idx="407">
                  <c:v>1.1305967321475428E-2</c:v>
                </c:pt>
                <c:pt idx="408">
                  <c:v>2.2041066353527365E-2</c:v>
                </c:pt>
                <c:pt idx="409">
                  <c:v>1.3362126536699364E-3</c:v>
                </c:pt>
                <c:pt idx="410">
                  <c:v>8.0190817252012749E-3</c:v>
                </c:pt>
                <c:pt idx="411">
                  <c:v>2.2714591508077919E-2</c:v>
                </c:pt>
                <c:pt idx="412">
                  <c:v>1.6326795502895609E-2</c:v>
                </c:pt>
                <c:pt idx="413">
                  <c:v>-6.6121505416744488E-4</c:v>
                </c:pt>
                <c:pt idx="414">
                  <c:v>-2.2086936560190228E-3</c:v>
                </c:pt>
                <c:pt idx="415">
                  <c:v>1.3230556927150966E-2</c:v>
                </c:pt>
                <c:pt idx="416">
                  <c:v>2.7115384747114796E-3</c:v>
                </c:pt>
                <c:pt idx="417">
                  <c:v>1.713350003753461E-2</c:v>
                </c:pt>
                <c:pt idx="418">
                  <c:v>3.8175411344475822E-3</c:v>
                </c:pt>
                <c:pt idx="419">
                  <c:v>3.9627081913178527E-3</c:v>
                </c:pt>
                <c:pt idx="420">
                  <c:v>-4.6602111645757029E-3</c:v>
                </c:pt>
                <c:pt idx="421">
                  <c:v>-1.2381365190793747E-3</c:v>
                </c:pt>
                <c:pt idx="422">
                  <c:v>-1.2274498357849868E-2</c:v>
                </c:pt>
                <c:pt idx="423">
                  <c:v>-8.4947731479571575E-3</c:v>
                </c:pt>
                <c:pt idx="424">
                  <c:v>1.3188351651767816E-2</c:v>
                </c:pt>
                <c:pt idx="425">
                  <c:v>1.2773553316152422E-2</c:v>
                </c:pt>
                <c:pt idx="426">
                  <c:v>-3.3733101253753963E-3</c:v>
                </c:pt>
                <c:pt idx="427">
                  <c:v>2.6758529989533006E-3</c:v>
                </c:pt>
                <c:pt idx="428">
                  <c:v>2.1331599305526461E-2</c:v>
                </c:pt>
                <c:pt idx="429">
                  <c:v>9.4838126070671182E-3</c:v>
                </c:pt>
                <c:pt idx="430">
                  <c:v>3.7329459071231676E-2</c:v>
                </c:pt>
                <c:pt idx="431">
                  <c:v>2.2670181834131796E-2</c:v>
                </c:pt>
                <c:pt idx="432">
                  <c:v>2.9950274833940679E-2</c:v>
                </c:pt>
                <c:pt idx="433">
                  <c:v>2.1306702245852814E-2</c:v>
                </c:pt>
                <c:pt idx="434">
                  <c:v>2.4076947539586904E-2</c:v>
                </c:pt>
                <c:pt idx="435">
                  <c:v>9.3979881503005024E-3</c:v>
                </c:pt>
                <c:pt idx="436">
                  <c:v>-2.8812277007961933E-3</c:v>
                </c:pt>
                <c:pt idx="437">
                  <c:v>2.3675213092263989E-2</c:v>
                </c:pt>
                <c:pt idx="438">
                  <c:v>4.790054532464753E-3</c:v>
                </c:pt>
                <c:pt idx="439">
                  <c:v>9.6758552649732965E-4</c:v>
                </c:pt>
                <c:pt idx="440">
                  <c:v>3.0084761313791289E-3</c:v>
                </c:pt>
                <c:pt idx="441">
                  <c:v>7.6783589522046881E-3</c:v>
                </c:pt>
                <c:pt idx="442">
                  <c:v>9.6811342308654666E-3</c:v>
                </c:pt>
                <c:pt idx="443">
                  <c:v>2.8376516118824222E-2</c:v>
                </c:pt>
                <c:pt idx="444">
                  <c:v>1.3012462889370314E-2</c:v>
                </c:pt>
                <c:pt idx="445">
                  <c:v>1.713761913625067E-2</c:v>
                </c:pt>
                <c:pt idx="446">
                  <c:v>3.147312931206135E-3</c:v>
                </c:pt>
                <c:pt idx="447">
                  <c:v>3.6863507125365997E-3</c:v>
                </c:pt>
                <c:pt idx="448">
                  <c:v>-7.8783406377415967E-3</c:v>
                </c:pt>
                <c:pt idx="449">
                  <c:v>-5.4946405559817522E-3</c:v>
                </c:pt>
                <c:pt idx="450">
                  <c:v>2.7225962972158471E-2</c:v>
                </c:pt>
                <c:pt idx="451">
                  <c:v>1.5266569345375743E-4</c:v>
                </c:pt>
                <c:pt idx="452">
                  <c:v>2.1100845604500501E-4</c:v>
                </c:pt>
                <c:pt idx="453">
                  <c:v>-1.5785308369406371E-2</c:v>
                </c:pt>
                <c:pt idx="454">
                  <c:v>-3.1154448468477248E-2</c:v>
                </c:pt>
                <c:pt idx="455">
                  <c:v>-2.6614855042324758E-2</c:v>
                </c:pt>
                <c:pt idx="456">
                  <c:v>-7.0511601432574579E-3</c:v>
                </c:pt>
                <c:pt idx="457">
                  <c:v>5.5216817109621985E-3</c:v>
                </c:pt>
                <c:pt idx="458">
                  <c:v>3.2605137700164308E-2</c:v>
                </c:pt>
                <c:pt idx="459">
                  <c:v>2.7426321390441592E-2</c:v>
                </c:pt>
                <c:pt idx="460">
                  <c:v>1.9504820646319219E-2</c:v>
                </c:pt>
                <c:pt idx="461">
                  <c:v>-7.5763385980530291E-3</c:v>
                </c:pt>
                <c:pt idx="462">
                  <c:v>-9.9276196242066295E-3</c:v>
                </c:pt>
                <c:pt idx="463">
                  <c:v>8.4087110635102987E-3</c:v>
                </c:pt>
                <c:pt idx="464">
                  <c:v>-3.1702376584720007E-3</c:v>
                </c:pt>
                <c:pt idx="465">
                  <c:v>-3.8215500586983612E-3</c:v>
                </c:pt>
                <c:pt idx="466">
                  <c:v>-7.4118537010099098E-4</c:v>
                </c:pt>
                <c:pt idx="467">
                  <c:v>9.2188311108033112E-3</c:v>
                </c:pt>
                <c:pt idx="468">
                  <c:v>8.8540374815012507E-3</c:v>
                </c:pt>
                <c:pt idx="469">
                  <c:v>1.8998449245113243E-2</c:v>
                </c:pt>
                <c:pt idx="470">
                  <c:v>-3.5509708903038503E-3</c:v>
                </c:pt>
                <c:pt idx="471">
                  <c:v>1.2915316268157194E-3</c:v>
                </c:pt>
                <c:pt idx="472">
                  <c:v>-8.7861963706903235E-3</c:v>
                </c:pt>
                <c:pt idx="473">
                  <c:v>-2.3358256957373832E-3</c:v>
                </c:pt>
                <c:pt idx="474">
                  <c:v>-1.2336483455139302E-2</c:v>
                </c:pt>
                <c:pt idx="475">
                  <c:v>-1.3238142845503656E-2</c:v>
                </c:pt>
                <c:pt idx="476">
                  <c:v>-4.6164264217275026E-4</c:v>
                </c:pt>
                <c:pt idx="477">
                  <c:v>-1.8020845261458498E-3</c:v>
                </c:pt>
                <c:pt idx="478">
                  <c:v>3.705373214330752E-3</c:v>
                </c:pt>
                <c:pt idx="479">
                  <c:v>7.7822212779783276E-3</c:v>
                </c:pt>
                <c:pt idx="480">
                  <c:v>2.9924970336094602E-2</c:v>
                </c:pt>
                <c:pt idx="481">
                  <c:v>1.8715993679883119E-2</c:v>
                </c:pt>
                <c:pt idx="482">
                  <c:v>3.1447375562502225E-2</c:v>
                </c:pt>
                <c:pt idx="483">
                  <c:v>1.4228246922756422E-2</c:v>
                </c:pt>
                <c:pt idx="484">
                  <c:v>1.2232199774330493E-2</c:v>
                </c:pt>
                <c:pt idx="485">
                  <c:v>-4.172157476099611E-4</c:v>
                </c:pt>
                <c:pt idx="486">
                  <c:v>-1.9156760539872732E-2</c:v>
                </c:pt>
                <c:pt idx="487">
                  <c:v>-1.4241768841609001E-2</c:v>
                </c:pt>
                <c:pt idx="488">
                  <c:v>-9.5879545709595167E-3</c:v>
                </c:pt>
                <c:pt idx="489">
                  <c:v>1.9602691450790244E-2</c:v>
                </c:pt>
                <c:pt idx="490">
                  <c:v>1.369180470404038E-2</c:v>
                </c:pt>
                <c:pt idx="491">
                  <c:v>3.6074256187910289E-3</c:v>
                </c:pt>
                <c:pt idx="492">
                  <c:v>3.873485243101884E-3</c:v>
                </c:pt>
                <c:pt idx="493">
                  <c:v>6.2559986050849097E-3</c:v>
                </c:pt>
                <c:pt idx="494">
                  <c:v>1.097744118033432E-2</c:v>
                </c:pt>
                <c:pt idx="495">
                  <c:v>2.1797039827813221E-2</c:v>
                </c:pt>
                <c:pt idx="496">
                  <c:v>3.8385177410211794E-3</c:v>
                </c:pt>
                <c:pt idx="497">
                  <c:v>9.8911590158312079E-3</c:v>
                </c:pt>
                <c:pt idx="498">
                  <c:v>1.348394979623088E-2</c:v>
                </c:pt>
                <c:pt idx="499">
                  <c:v>1.1986218552206093E-2</c:v>
                </c:pt>
                <c:pt idx="500">
                  <c:v>6.9239493995327424E-3</c:v>
                </c:pt>
                <c:pt idx="501">
                  <c:v>1.0579070515352194E-2</c:v>
                </c:pt>
                <c:pt idx="502">
                  <c:v>2.478724066065317E-2</c:v>
                </c:pt>
                <c:pt idx="503">
                  <c:v>6.9148710463114342E-3</c:v>
                </c:pt>
                <c:pt idx="504">
                  <c:v>4.7288490690582559E-3</c:v>
                </c:pt>
                <c:pt idx="505">
                  <c:v>-1.1963879687258388E-2</c:v>
                </c:pt>
                <c:pt idx="506">
                  <c:v>-1.2883947341384542E-2</c:v>
                </c:pt>
                <c:pt idx="507">
                  <c:v>-1.6539517310965254E-2</c:v>
                </c:pt>
                <c:pt idx="508">
                  <c:v>-1.2230207838644044E-3</c:v>
                </c:pt>
                <c:pt idx="509">
                  <c:v>-1.4929119744663815E-3</c:v>
                </c:pt>
                <c:pt idx="510">
                  <c:v>1.4666224107757246E-2</c:v>
                </c:pt>
                <c:pt idx="511">
                  <c:v>1.4758649409239773E-2</c:v>
                </c:pt>
                <c:pt idx="512">
                  <c:v>1.0626459223177972E-2</c:v>
                </c:pt>
                <c:pt idx="513">
                  <c:v>-2.1868205343092428E-2</c:v>
                </c:pt>
                <c:pt idx="514">
                  <c:v>-1.0458619901499615E-2</c:v>
                </c:pt>
                <c:pt idx="515">
                  <c:v>1.593434108435798E-2</c:v>
                </c:pt>
                <c:pt idx="516">
                  <c:v>4.5805257261629486E-3</c:v>
                </c:pt>
                <c:pt idx="517">
                  <c:v>2.8837135503899707E-2</c:v>
                </c:pt>
                <c:pt idx="518">
                  <c:v>4.2489182480256399E-3</c:v>
                </c:pt>
                <c:pt idx="519">
                  <c:v>4.4661923506302582E-3</c:v>
                </c:pt>
                <c:pt idx="520">
                  <c:v>-4.8128742690737242E-3</c:v>
                </c:pt>
                <c:pt idx="521">
                  <c:v>6.3199398823777361E-3</c:v>
                </c:pt>
                <c:pt idx="522">
                  <c:v>-1.1070113579529015E-2</c:v>
                </c:pt>
                <c:pt idx="523">
                  <c:v>-8.9299876744384707E-4</c:v>
                </c:pt>
                <c:pt idx="524">
                  <c:v>1.6908602221862662E-2</c:v>
                </c:pt>
                <c:pt idx="525">
                  <c:v>4.6412313700456778E-4</c:v>
                </c:pt>
                <c:pt idx="526">
                  <c:v>2.3512630333965565E-3</c:v>
                </c:pt>
                <c:pt idx="527">
                  <c:v>-2.468387027392633E-2</c:v>
                </c:pt>
                <c:pt idx="528">
                  <c:v>-6.7837577727814175E-3</c:v>
                </c:pt>
                <c:pt idx="529">
                  <c:v>-3.3196474579963069E-3</c:v>
                </c:pt>
                <c:pt idx="530">
                  <c:v>9.7706479482324114E-3</c:v>
                </c:pt>
                <c:pt idx="531">
                  <c:v>2.0525805252181787E-2</c:v>
                </c:pt>
                <c:pt idx="532">
                  <c:v>2.0361918859671504E-2</c:v>
                </c:pt>
                <c:pt idx="533">
                  <c:v>5.1807047832682267E-3</c:v>
                </c:pt>
                <c:pt idx="534">
                  <c:v>1.0129210740352704E-2</c:v>
                </c:pt>
                <c:pt idx="535">
                  <c:v>2.2077734829706094E-3</c:v>
                </c:pt>
                <c:pt idx="536">
                  <c:v>1.3555444117093966E-2</c:v>
                </c:pt>
                <c:pt idx="537">
                  <c:v>2.8949607132207435E-2</c:v>
                </c:pt>
                <c:pt idx="538">
                  <c:v>1.9023979931842076E-2</c:v>
                </c:pt>
                <c:pt idx="539">
                  <c:v>1.4965980904651541E-2</c:v>
                </c:pt>
                <c:pt idx="540">
                  <c:v>-5.8734151424544604E-3</c:v>
                </c:pt>
                <c:pt idx="541">
                  <c:v>5.7955277866613792E-3</c:v>
                </c:pt>
                <c:pt idx="542">
                  <c:v>-9.3764424263893306E-3</c:v>
                </c:pt>
                <c:pt idx="543">
                  <c:v>4.5053340231084619E-3</c:v>
                </c:pt>
                <c:pt idx="544">
                  <c:v>-4.5712875566287338E-3</c:v>
                </c:pt>
                <c:pt idx="545">
                  <c:v>1.29455723052223E-2</c:v>
                </c:pt>
                <c:pt idx="546">
                  <c:v>1.8000420711001632E-2</c:v>
                </c:pt>
                <c:pt idx="547">
                  <c:v>1.7701934410126033E-2</c:v>
                </c:pt>
                <c:pt idx="548">
                  <c:v>1.1373051500597822E-2</c:v>
                </c:pt>
                <c:pt idx="549">
                  <c:v>2.3911772336694453E-3</c:v>
                </c:pt>
                <c:pt idx="550">
                  <c:v>2.1455912396008334E-2</c:v>
                </c:pt>
                <c:pt idx="551">
                  <c:v>5.4575879772694883E-3</c:v>
                </c:pt>
                <c:pt idx="552">
                  <c:v>9.2574112283704216E-3</c:v>
                </c:pt>
                <c:pt idx="553">
                  <c:v>6.4443355363785117E-3</c:v>
                </c:pt>
                <c:pt idx="554">
                  <c:v>1.2761466929287982E-2</c:v>
                </c:pt>
                <c:pt idx="555">
                  <c:v>6.1663093798872181E-3</c:v>
                </c:pt>
                <c:pt idx="556">
                  <c:v>5.1697480154270416E-3</c:v>
                </c:pt>
                <c:pt idx="557">
                  <c:v>-8.9514343441700183E-3</c:v>
                </c:pt>
                <c:pt idx="558">
                  <c:v>-2.0139553785114221E-2</c:v>
                </c:pt>
                <c:pt idx="559">
                  <c:v>-2.688890194389305E-2</c:v>
                </c:pt>
                <c:pt idx="560">
                  <c:v>-1.4587264747429869E-2</c:v>
                </c:pt>
                <c:pt idx="561">
                  <c:v>-1.5163245757311221E-2</c:v>
                </c:pt>
                <c:pt idx="562">
                  <c:v>3.6345823808564704E-3</c:v>
                </c:pt>
                <c:pt idx="563">
                  <c:v>2.2501254329599644E-2</c:v>
                </c:pt>
                <c:pt idx="564">
                  <c:v>6.4563394691724884E-3</c:v>
                </c:pt>
                <c:pt idx="565">
                  <c:v>-6.1112162779975703E-3</c:v>
                </c:pt>
                <c:pt idx="566">
                  <c:v>-6.5698106226893043E-3</c:v>
                </c:pt>
                <c:pt idx="567">
                  <c:v>0</c:v>
                </c:pt>
                <c:pt idx="568">
                  <c:v>0</c:v>
                </c:pt>
                <c:pt idx="569">
                  <c:v>0</c:v>
                </c:pt>
                <c:pt idx="570">
                  <c:v>0</c:v>
                </c:pt>
              </c:numCache>
            </c:numRef>
          </c:val>
          <c:extLst>
            <c:ext xmlns:c16="http://schemas.microsoft.com/office/drawing/2014/chart" uri="{C3380CC4-5D6E-409C-BE32-E72D297353CC}">
              <c16:uniqueId val="{00000001-5C7B-4397-BA46-FC36A1F730FE}"/>
            </c:ext>
          </c:extLst>
        </c:ser>
        <c:dLbls>
          <c:showLegendKey val="0"/>
          <c:showVal val="0"/>
          <c:showCatName val="0"/>
          <c:showSerName val="0"/>
          <c:showPercent val="0"/>
          <c:showBubbleSize val="0"/>
        </c:dLbls>
        <c:gapWidth val="315"/>
        <c:axId val="313086207"/>
        <c:axId val="313086687"/>
      </c:barChart>
      <c:lineChart>
        <c:grouping val="standard"/>
        <c:varyColors val="0"/>
        <c:ser>
          <c:idx val="0"/>
          <c:order val="0"/>
          <c:tx>
            <c:strRef>
              <c:f>'Tüketici Kredi Alt Kalemleri'!$AA$1:$AA$3</c:f>
              <c:strCache>
                <c:ptCount val="3"/>
                <c:pt idx="0">
                  <c:v>Bireysel Kredi Kartları</c:v>
                </c:pt>
                <c:pt idx="1">
                  <c:v>YoY</c:v>
                </c:pt>
              </c:strCache>
            </c:strRef>
          </c:tx>
          <c:spPr>
            <a:ln w="22225" cap="rnd">
              <a:solidFill>
                <a:schemeClr val="accent1"/>
              </a:solidFill>
            </a:ln>
            <a:effectLst>
              <a:glow rad="139700">
                <a:schemeClr val="accent1">
                  <a:satMod val="175000"/>
                  <a:alpha val="14000"/>
                </a:schemeClr>
              </a:glo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Kalemleri'!$AA$10:$AA$580</c:f>
              <c:numCache>
                <c:formatCode>0.00%</c:formatCode>
                <c:ptCount val="571"/>
                <c:pt idx="0">
                  <c:v>0.51347065502354206</c:v>
                </c:pt>
                <c:pt idx="1">
                  <c:v>0.52463550344183185</c:v>
                </c:pt>
                <c:pt idx="2">
                  <c:v>0.56063017376924418</c:v>
                </c:pt>
                <c:pt idx="3">
                  <c:v>0.52818660464310796</c:v>
                </c:pt>
                <c:pt idx="4">
                  <c:v>0.54422432159794398</c:v>
                </c:pt>
                <c:pt idx="5">
                  <c:v>0.53811405222254161</c:v>
                </c:pt>
                <c:pt idx="6">
                  <c:v>0.54670229085030519</c:v>
                </c:pt>
                <c:pt idx="7">
                  <c:v>0.55568004079411226</c:v>
                </c:pt>
                <c:pt idx="8">
                  <c:v>0.55710065779475404</c:v>
                </c:pt>
                <c:pt idx="9">
                  <c:v>0.53609423547881074</c:v>
                </c:pt>
                <c:pt idx="10">
                  <c:v>0.55538113266856881</c:v>
                </c:pt>
                <c:pt idx="11">
                  <c:v>0.54288610207825616</c:v>
                </c:pt>
                <c:pt idx="12">
                  <c:v>0.54716336575832492</c:v>
                </c:pt>
                <c:pt idx="13">
                  <c:v>0.53826968329453595</c:v>
                </c:pt>
                <c:pt idx="14">
                  <c:v>0.54265258904422065</c:v>
                </c:pt>
                <c:pt idx="15">
                  <c:v>0.56660599878664242</c:v>
                </c:pt>
                <c:pt idx="16">
                  <c:v>0.54196271640957683</c:v>
                </c:pt>
                <c:pt idx="17">
                  <c:v>0.55114910835196029</c:v>
                </c:pt>
                <c:pt idx="18">
                  <c:v>0.52762747145371269</c:v>
                </c:pt>
                <c:pt idx="19">
                  <c:v>0.53205236411145285</c:v>
                </c:pt>
                <c:pt idx="20">
                  <c:v>0.52187816720763103</c:v>
                </c:pt>
                <c:pt idx="21">
                  <c:v>0.52755987881680233</c:v>
                </c:pt>
                <c:pt idx="22">
                  <c:v>0.51096092258190617</c:v>
                </c:pt>
                <c:pt idx="23">
                  <c:v>0.50221798151798569</c:v>
                </c:pt>
                <c:pt idx="24">
                  <c:v>0.48555209176275071</c:v>
                </c:pt>
                <c:pt idx="25">
                  <c:v>0.51694603179464971</c:v>
                </c:pt>
                <c:pt idx="26">
                  <c:v>0.49788768621612955</c:v>
                </c:pt>
                <c:pt idx="27">
                  <c:v>0.49232211216333277</c:v>
                </c:pt>
                <c:pt idx="28">
                  <c:v>0.48689431615762507</c:v>
                </c:pt>
                <c:pt idx="29">
                  <c:v>0.46542904218909525</c:v>
                </c:pt>
                <c:pt idx="30">
                  <c:v>0.54155671297156727</c:v>
                </c:pt>
                <c:pt idx="31">
                  <c:v>0.48549815522710299</c:v>
                </c:pt>
                <c:pt idx="32">
                  <c:v>0.44287601457859582</c:v>
                </c:pt>
                <c:pt idx="33">
                  <c:v>0.404426754269124</c:v>
                </c:pt>
                <c:pt idx="34">
                  <c:v>0.41709274895894616</c:v>
                </c:pt>
                <c:pt idx="35">
                  <c:v>0.41456169880661864</c:v>
                </c:pt>
                <c:pt idx="36">
                  <c:v>0.42109125144689852</c:v>
                </c:pt>
                <c:pt idx="37">
                  <c:v>0.45584397201106397</c:v>
                </c:pt>
                <c:pt idx="38">
                  <c:v>0.43515263251411973</c:v>
                </c:pt>
                <c:pt idx="39">
                  <c:v>0.46730343594119944</c:v>
                </c:pt>
                <c:pt idx="40">
                  <c:v>0.47139663019414674</c:v>
                </c:pt>
                <c:pt idx="41">
                  <c:v>0.53768049542284624</c:v>
                </c:pt>
                <c:pt idx="42">
                  <c:v>0.50126780637051671</c:v>
                </c:pt>
                <c:pt idx="43">
                  <c:v>0.52880091934071061</c:v>
                </c:pt>
                <c:pt idx="44">
                  <c:v>0.51773656854676975</c:v>
                </c:pt>
                <c:pt idx="45">
                  <c:v>0.52923254387334517</c:v>
                </c:pt>
                <c:pt idx="46">
                  <c:v>0.53413330627435618</c:v>
                </c:pt>
                <c:pt idx="47">
                  <c:v>0.56748653804443427</c:v>
                </c:pt>
                <c:pt idx="48">
                  <c:v>0.55301972538405531</c:v>
                </c:pt>
                <c:pt idx="49">
                  <c:v>0.57075604118359069</c:v>
                </c:pt>
                <c:pt idx="50">
                  <c:v>0.6311589190293363</c:v>
                </c:pt>
                <c:pt idx="51">
                  <c:v>0.61897730594618017</c:v>
                </c:pt>
                <c:pt idx="52">
                  <c:v>0.61544686967760642</c:v>
                </c:pt>
                <c:pt idx="53">
                  <c:v>0.61652839993004993</c:v>
                </c:pt>
                <c:pt idx="54">
                  <c:v>0.65657406609003155</c:v>
                </c:pt>
                <c:pt idx="55">
                  <c:v>0.64064073840592795</c:v>
                </c:pt>
                <c:pt idx="56">
                  <c:v>0.66843818090396112</c:v>
                </c:pt>
                <c:pt idx="57">
                  <c:v>0.6450497115527446</c:v>
                </c:pt>
                <c:pt idx="58">
                  <c:v>0.66076556963498911</c:v>
                </c:pt>
                <c:pt idx="59">
                  <c:v>0.67239263929447435</c:v>
                </c:pt>
                <c:pt idx="60">
                  <c:v>0.69410895263667549</c:v>
                </c:pt>
                <c:pt idx="61">
                  <c:v>0.68140831415632042</c:v>
                </c:pt>
                <c:pt idx="62">
                  <c:v>0.68642694688600836</c:v>
                </c:pt>
                <c:pt idx="63">
                  <c:v>0.74836092377526608</c:v>
                </c:pt>
                <c:pt idx="64">
                  <c:v>0.71565398640611355</c:v>
                </c:pt>
                <c:pt idx="65">
                  <c:v>0.71821530566687053</c:v>
                </c:pt>
                <c:pt idx="66">
                  <c:v>0.72740864498028679</c:v>
                </c:pt>
                <c:pt idx="67">
                  <c:v>0.73693480458513638</c:v>
                </c:pt>
                <c:pt idx="68">
                  <c:v>0.75325678069899282</c:v>
                </c:pt>
                <c:pt idx="69">
                  <c:v>0.79773165105861754</c:v>
                </c:pt>
                <c:pt idx="70">
                  <c:v>0.7808556625853198</c:v>
                </c:pt>
                <c:pt idx="71">
                  <c:v>0.80996382143961609</c:v>
                </c:pt>
                <c:pt idx="72">
                  <c:v>0.83593878905694952</c:v>
                </c:pt>
                <c:pt idx="73">
                  <c:v>0.86060232375851042</c:v>
                </c:pt>
                <c:pt idx="74">
                  <c:v>0.86830543188840115</c:v>
                </c:pt>
                <c:pt idx="75">
                  <c:v>0.87630757914129032</c:v>
                </c:pt>
                <c:pt idx="76">
                  <c:v>0.99500309296610723</c:v>
                </c:pt>
                <c:pt idx="77">
                  <c:v>0.96468611387222669</c:v>
                </c:pt>
                <c:pt idx="78">
                  <c:v>1.01516415768184</c:v>
                </c:pt>
                <c:pt idx="79">
                  <c:v>1.0143668098927052</c:v>
                </c:pt>
                <c:pt idx="80">
                  <c:v>1.0653689543899154</c:v>
                </c:pt>
                <c:pt idx="81">
                  <c:v>1.1049657560137687</c:v>
                </c:pt>
                <c:pt idx="82">
                  <c:v>1.092950553949418</c:v>
                </c:pt>
                <c:pt idx="83">
                  <c:v>1.1503999387412591</c:v>
                </c:pt>
                <c:pt idx="84">
                  <c:v>1.2640740286853083</c:v>
                </c:pt>
                <c:pt idx="85">
                  <c:v>1.3481403323264227</c:v>
                </c:pt>
                <c:pt idx="86">
                  <c:v>1.4084928607478846</c:v>
                </c:pt>
                <c:pt idx="87">
                  <c:v>1.3856751252913824</c:v>
                </c:pt>
                <c:pt idx="88">
                  <c:v>1.3967712216743533</c:v>
                </c:pt>
                <c:pt idx="89">
                  <c:v>1.4893299533146231</c:v>
                </c:pt>
                <c:pt idx="90">
                  <c:v>1.5392019624532809</c:v>
                </c:pt>
                <c:pt idx="91">
                  <c:v>1.5516213929785345</c:v>
                </c:pt>
                <c:pt idx="92">
                  <c:v>1.531000264964467</c:v>
                </c:pt>
                <c:pt idx="93">
                  <c:v>1.5502890513363927</c:v>
                </c:pt>
                <c:pt idx="94">
                  <c:v>1.5225399824685937</c:v>
                </c:pt>
                <c:pt idx="95">
                  <c:v>1.5365588006606465</c:v>
                </c:pt>
                <c:pt idx="96">
                  <c:v>1.5173671085301059</c:v>
                </c:pt>
                <c:pt idx="97">
                  <c:v>1.5497606179222216</c:v>
                </c:pt>
                <c:pt idx="98">
                  <c:v>1.5762455202767989</c:v>
                </c:pt>
                <c:pt idx="99">
                  <c:v>1.6016555290939467</c:v>
                </c:pt>
                <c:pt idx="100">
                  <c:v>1.5873016999176999</c:v>
                </c:pt>
                <c:pt idx="101">
                  <c:v>1.606122736110571</c:v>
                </c:pt>
                <c:pt idx="102">
                  <c:v>1.6592067300118822</c:v>
                </c:pt>
                <c:pt idx="103">
                  <c:v>1.6503065899285079</c:v>
                </c:pt>
                <c:pt idx="104">
                  <c:v>1.675731138882631</c:v>
                </c:pt>
                <c:pt idx="105">
                  <c:v>1.6660201053915371</c:v>
                </c:pt>
                <c:pt idx="106">
                  <c:v>1.6848877460199765</c:v>
                </c:pt>
                <c:pt idx="107">
                  <c:v>1.6961450777317839</c:v>
                </c:pt>
                <c:pt idx="108">
                  <c:v>1.7393231280193782</c:v>
                </c:pt>
                <c:pt idx="109">
                  <c:v>1.7264905489913469</c:v>
                </c:pt>
                <c:pt idx="110">
                  <c:v>1.7490142170645173</c:v>
                </c:pt>
                <c:pt idx="111">
                  <c:v>1.7634724568517677</c:v>
                </c:pt>
                <c:pt idx="112">
                  <c:v>1.7682459149248513</c:v>
                </c:pt>
                <c:pt idx="113">
                  <c:v>1.7729971325723317</c:v>
                </c:pt>
                <c:pt idx="114">
                  <c:v>1.7787825119956555</c:v>
                </c:pt>
                <c:pt idx="115">
                  <c:v>1.8261451727427782</c:v>
                </c:pt>
                <c:pt idx="116">
                  <c:v>1.816245662151752</c:v>
                </c:pt>
                <c:pt idx="117">
                  <c:v>1.8502243059939234</c:v>
                </c:pt>
                <c:pt idx="118">
                  <c:v>1.8199924274283044</c:v>
                </c:pt>
                <c:pt idx="119">
                  <c:v>1.8419416702523881</c:v>
                </c:pt>
                <c:pt idx="120">
                  <c:v>1.8521986253481324</c:v>
                </c:pt>
                <c:pt idx="121">
                  <c:v>1.8624204990007833</c:v>
                </c:pt>
                <c:pt idx="122">
                  <c:v>1.8507227830241686</c:v>
                </c:pt>
                <c:pt idx="123">
                  <c:v>1.8216723195456914</c:v>
                </c:pt>
                <c:pt idx="124">
                  <c:v>1.8656023936250048</c:v>
                </c:pt>
                <c:pt idx="125">
                  <c:v>1.7841174330102116</c:v>
                </c:pt>
                <c:pt idx="126">
                  <c:v>1.7641671466447144</c:v>
                </c:pt>
                <c:pt idx="127">
                  <c:v>1.7611019618908947</c:v>
                </c:pt>
                <c:pt idx="128">
                  <c:v>1.754566310467701</c:v>
                </c:pt>
                <c:pt idx="129">
                  <c:v>1.7207574121601117</c:v>
                </c:pt>
                <c:pt idx="130">
                  <c:v>1.7208773790726677</c:v>
                </c:pt>
                <c:pt idx="131">
                  <c:v>1.7020187653002605</c:v>
                </c:pt>
                <c:pt idx="132">
                  <c:v>1.6937903256333904</c:v>
                </c:pt>
                <c:pt idx="133">
                  <c:v>1.7078020082111314</c:v>
                </c:pt>
                <c:pt idx="134">
                  <c:v>1.6651955800554195</c:v>
                </c:pt>
                <c:pt idx="135">
                  <c:v>1.6186991726728777</c:v>
                </c:pt>
                <c:pt idx="136">
                  <c:v>1.5706720941493189</c:v>
                </c:pt>
                <c:pt idx="137">
                  <c:v>1.583435516761813</c:v>
                </c:pt>
                <c:pt idx="138">
                  <c:v>1.4934402277452277</c:v>
                </c:pt>
                <c:pt idx="139">
                  <c:v>1.4787481182609721</c:v>
                </c:pt>
                <c:pt idx="140">
                  <c:v>1.4611599505735762</c:v>
                </c:pt>
                <c:pt idx="141">
                  <c:v>1.4108492507210937</c:v>
                </c:pt>
                <c:pt idx="142">
                  <c:v>1.3518739035294562</c:v>
                </c:pt>
                <c:pt idx="143">
                  <c:v>1.3406219037842266</c:v>
                </c:pt>
                <c:pt idx="144">
                  <c:v>1.3019275076784476</c:v>
                </c:pt>
                <c:pt idx="145">
                  <c:v>1.2886922312047548</c:v>
                </c:pt>
                <c:pt idx="146">
                  <c:v>1.3035746947774149</c:v>
                </c:pt>
                <c:pt idx="147">
                  <c:v>1.3123312971864709</c:v>
                </c:pt>
                <c:pt idx="148">
                  <c:v>1.2743750670982894</c:v>
                </c:pt>
                <c:pt idx="149">
                  <c:v>1.2363875373976105</c:v>
                </c:pt>
                <c:pt idx="150">
                  <c:v>1.2103586524547754</c:v>
                </c:pt>
                <c:pt idx="151">
                  <c:v>1.1856964027840766</c:v>
                </c:pt>
                <c:pt idx="152">
                  <c:v>1.1250825004247582</c:v>
                </c:pt>
                <c:pt idx="153">
                  <c:v>1.0712949583405433</c:v>
                </c:pt>
                <c:pt idx="154">
                  <c:v>1.0511509821826046</c:v>
                </c:pt>
                <c:pt idx="155">
                  <c:v>1.0348468453821016</c:v>
                </c:pt>
                <c:pt idx="156">
                  <c:v>1.0231608547024629</c:v>
                </c:pt>
                <c:pt idx="157">
                  <c:v>0.99104741719914125</c:v>
                </c:pt>
                <c:pt idx="158">
                  <c:v>0.97850585376201116</c:v>
                </c:pt>
                <c:pt idx="159">
                  <c:v>0.95908797488432862</c:v>
                </c:pt>
                <c:pt idx="160">
                  <c:v>0.93980076068566132</c:v>
                </c:pt>
                <c:pt idx="161">
                  <c:v>0.92506685955483825</c:v>
                </c:pt>
                <c:pt idx="162">
                  <c:v>0.89292004285900528</c:v>
                </c:pt>
                <c:pt idx="163">
                  <c:v>0.91564180241539694</c:v>
                </c:pt>
                <c:pt idx="164">
                  <c:v>0.87307024265134203</c:v>
                </c:pt>
                <c:pt idx="165">
                  <c:v>0.85244593721945272</c:v>
                </c:pt>
                <c:pt idx="166">
                  <c:v>0.82328824418297775</c:v>
                </c:pt>
                <c:pt idx="167">
                  <c:v>0.80995303254709405</c:v>
                </c:pt>
                <c:pt idx="168">
                  <c:v>0.78671403787788963</c:v>
                </c:pt>
                <c:pt idx="169">
                  <c:v>0.78081412457411314</c:v>
                </c:pt>
                <c:pt idx="170">
                  <c:v>0.76106000339711688</c:v>
                </c:pt>
                <c:pt idx="171">
                  <c:v>0.74695716998540951</c:v>
                </c:pt>
                <c:pt idx="172">
                  <c:v>0.73205756482564754</c:v>
                </c:pt>
                <c:pt idx="173">
                  <c:v>0.71788924029819945</c:v>
                </c:pt>
                <c:pt idx="174">
                  <c:v>0.69309680766734494</c:v>
                </c:pt>
                <c:pt idx="175">
                  <c:v>0.66705674257928338</c:v>
                </c:pt>
                <c:pt idx="176">
                  <c:v>0.6709214357689558</c:v>
                </c:pt>
                <c:pt idx="177">
                  <c:v>0.68628002552380063</c:v>
                </c:pt>
                <c:pt idx="178">
                  <c:v>0.69748862639981335</c:v>
                </c:pt>
                <c:pt idx="179">
                  <c:v>0.69368794478925899</c:v>
                </c:pt>
                <c:pt idx="180">
                  <c:v>0.68518582435421349</c:v>
                </c:pt>
                <c:pt idx="181">
                  <c:v>0.68420252759658706</c:v>
                </c:pt>
                <c:pt idx="182">
                  <c:v>0.69236673144540606</c:v>
                </c:pt>
                <c:pt idx="183">
                  <c:v>0.67842248400457583</c:v>
                </c:pt>
                <c:pt idx="184">
                  <c:v>0.67641664795521794</c:v>
                </c:pt>
                <c:pt idx="185">
                  <c:v>0.67488017055914773</c:v>
                </c:pt>
                <c:pt idx="186">
                  <c:v>0.59915993475399099</c:v>
                </c:pt>
                <c:pt idx="187">
                  <c:v>0.54524057197754749</c:v>
                </c:pt>
                <c:pt idx="188">
                  <c:v>0.53995593776164541</c:v>
                </c:pt>
                <c:pt idx="189">
                  <c:v>0.52475194556727012</c:v>
                </c:pt>
                <c:pt idx="190">
                  <c:v>0.49745849370108408</c:v>
                </c:pt>
                <c:pt idx="191">
                  <c:v>0.50340624568774339</c:v>
                </c:pt>
                <c:pt idx="192">
                  <c:v>0.48430678190019827</c:v>
                </c:pt>
                <c:pt idx="193">
                  <c:v>0.47778264249520386</c:v>
                </c:pt>
                <c:pt idx="194">
                  <c:v>0.48436713204834686</c:v>
                </c:pt>
                <c:pt idx="195">
                  <c:v>0.48566449726869493</c:v>
                </c:pt>
                <c:pt idx="196">
                  <c:v>0.47967191850978042</c:v>
                </c:pt>
                <c:pt idx="197">
                  <c:v>0.46620794900517526</c:v>
                </c:pt>
                <c:pt idx="198">
                  <c:v>0.4540938394474755</c:v>
                </c:pt>
                <c:pt idx="199">
                  <c:v>0.4561715638332941</c:v>
                </c:pt>
                <c:pt idx="200">
                  <c:v>0.44648741957779847</c:v>
                </c:pt>
                <c:pt idx="201">
                  <c:v>0.44810411690254592</c:v>
                </c:pt>
                <c:pt idx="202">
                  <c:v>0.4773710258318723</c:v>
                </c:pt>
                <c:pt idx="203">
                  <c:v>0.44562817767089297</c:v>
                </c:pt>
                <c:pt idx="204">
                  <c:v>0.44534154367622408</c:v>
                </c:pt>
                <c:pt idx="205">
                  <c:v>0.43890010922363465</c:v>
                </c:pt>
                <c:pt idx="206">
                  <c:v>0.42269002574851977</c:v>
                </c:pt>
                <c:pt idx="207">
                  <c:v>0.40205695534339614</c:v>
                </c:pt>
                <c:pt idx="208">
                  <c:v>0.39438679292923629</c:v>
                </c:pt>
                <c:pt idx="209">
                  <c:v>0.38064134191651944</c:v>
                </c:pt>
                <c:pt idx="210">
                  <c:v>0.36478324776410104</c:v>
                </c:pt>
                <c:pt idx="211">
                  <c:v>0.36499623054537833</c:v>
                </c:pt>
                <c:pt idx="212">
                  <c:v>0.37754876622147954</c:v>
                </c:pt>
                <c:pt idx="213">
                  <c:v>0.36929823644039134</c:v>
                </c:pt>
                <c:pt idx="214">
                  <c:v>0.37674180248521288</c:v>
                </c:pt>
                <c:pt idx="215">
                  <c:v>0.39303557423155511</c:v>
                </c:pt>
                <c:pt idx="216">
                  <c:v>0.38671618127629431</c:v>
                </c:pt>
                <c:pt idx="217">
                  <c:v>0.40329082100301161</c:v>
                </c:pt>
                <c:pt idx="218">
                  <c:v>0.40508280069362157</c:v>
                </c:pt>
                <c:pt idx="219">
                  <c:v>0.4027124615307297</c:v>
                </c:pt>
                <c:pt idx="220">
                  <c:v>0.40801982536370274</c:v>
                </c:pt>
                <c:pt idx="221">
                  <c:v>0.41289549781251794</c:v>
                </c:pt>
                <c:pt idx="222">
                  <c:v>0.40553052355906977</c:v>
                </c:pt>
                <c:pt idx="223">
                  <c:v>0.40203798267459201</c:v>
                </c:pt>
                <c:pt idx="224">
                  <c:v>0.39993361712528797</c:v>
                </c:pt>
                <c:pt idx="225">
                  <c:v>0.40722237620440987</c:v>
                </c:pt>
                <c:pt idx="226">
                  <c:v>0.39412661131947474</c:v>
                </c:pt>
                <c:pt idx="227">
                  <c:v>0.42506618033269611</c:v>
                </c:pt>
                <c:pt idx="228">
                  <c:v>0.4475903076129919</c:v>
                </c:pt>
                <c:pt idx="229">
                  <c:v>0.43849348293323465</c:v>
                </c:pt>
                <c:pt idx="230">
                  <c:v>0.45160055927844489</c:v>
                </c:pt>
                <c:pt idx="231">
                  <c:v>0.44388855831120283</c:v>
                </c:pt>
                <c:pt idx="232">
                  <c:v>0.45135901672267481</c:v>
                </c:pt>
                <c:pt idx="233">
                  <c:v>0.45909963144171184</c:v>
                </c:pt>
                <c:pt idx="234">
                  <c:v>0.47427646730377254</c:v>
                </c:pt>
                <c:pt idx="235">
                  <c:v>0.47193407602188242</c:v>
                </c:pt>
                <c:pt idx="236">
                  <c:v>0.43541768820340682</c:v>
                </c:pt>
                <c:pt idx="237">
                  <c:v>0.43509080481296852</c:v>
                </c:pt>
                <c:pt idx="238">
                  <c:v>0.4592012198827416</c:v>
                </c:pt>
                <c:pt idx="239">
                  <c:v>0.4668695765836291</c:v>
                </c:pt>
                <c:pt idx="240">
                  <c:v>0.44013618775591673</c:v>
                </c:pt>
                <c:pt idx="241">
                  <c:v>0.43996984247274279</c:v>
                </c:pt>
                <c:pt idx="242">
                  <c:v>0.40912805934592517</c:v>
                </c:pt>
                <c:pt idx="243">
                  <c:v>0.38012307721442207</c:v>
                </c:pt>
                <c:pt idx="244">
                  <c:v>0.32151027339768107</c:v>
                </c:pt>
                <c:pt idx="245">
                  <c:v>0.29425760146551111</c:v>
                </c:pt>
                <c:pt idx="246">
                  <c:v>0.27835445674919207</c:v>
                </c:pt>
                <c:pt idx="247">
                  <c:v>0.28491590525656285</c:v>
                </c:pt>
                <c:pt idx="248">
                  <c:v>0.26753304807308292</c:v>
                </c:pt>
                <c:pt idx="249">
                  <c:v>0.26486591173405361</c:v>
                </c:pt>
                <c:pt idx="250">
                  <c:v>0.25273555578885287</c:v>
                </c:pt>
                <c:pt idx="251">
                  <c:v>0.24957071608271114</c:v>
                </c:pt>
                <c:pt idx="252">
                  <c:v>0.22575106963281369</c:v>
                </c:pt>
                <c:pt idx="253">
                  <c:v>0.23192936590382007</c:v>
                </c:pt>
                <c:pt idx="254">
                  <c:v>0.24857640347524482</c:v>
                </c:pt>
                <c:pt idx="255">
                  <c:v>0.23067732697515927</c:v>
                </c:pt>
                <c:pt idx="256">
                  <c:v>0.24427569865912038</c:v>
                </c:pt>
                <c:pt idx="257">
                  <c:v>0.22662004198860919</c:v>
                </c:pt>
                <c:pt idx="258">
                  <c:v>0.22869098919902217</c:v>
                </c:pt>
                <c:pt idx="259">
                  <c:v>0.22151262858623094</c:v>
                </c:pt>
                <c:pt idx="260">
                  <c:v>0.23494267632110183</c:v>
                </c:pt>
                <c:pt idx="261">
                  <c:v>0.22660550054575992</c:v>
                </c:pt>
                <c:pt idx="262">
                  <c:v>0.23754207728749044</c:v>
                </c:pt>
                <c:pt idx="263">
                  <c:v>0.25086240521817005</c:v>
                </c:pt>
                <c:pt idx="264">
                  <c:v>0.21832925513561977</c:v>
                </c:pt>
                <c:pt idx="265">
                  <c:v>0.20577799358730442</c:v>
                </c:pt>
                <c:pt idx="266">
                  <c:v>0.20062786870545468</c:v>
                </c:pt>
                <c:pt idx="267">
                  <c:v>0.19586382371588773</c:v>
                </c:pt>
                <c:pt idx="268">
                  <c:v>0.18335931369279657</c:v>
                </c:pt>
                <c:pt idx="269">
                  <c:v>0.1803666685773096</c:v>
                </c:pt>
                <c:pt idx="270">
                  <c:v>0.15616117025104065</c:v>
                </c:pt>
                <c:pt idx="271">
                  <c:v>0.15229433552887581</c:v>
                </c:pt>
                <c:pt idx="272">
                  <c:v>0.13339651940166075</c:v>
                </c:pt>
                <c:pt idx="273">
                  <c:v>0.13745497768456269</c:v>
                </c:pt>
                <c:pt idx="274">
                  <c:v>0.12139335356057995</c:v>
                </c:pt>
                <c:pt idx="275">
                  <c:v>0.11863202215860677</c:v>
                </c:pt>
                <c:pt idx="276">
                  <c:v>0.14147787647944784</c:v>
                </c:pt>
                <c:pt idx="277">
                  <c:v>0.10024087952513321</c:v>
                </c:pt>
                <c:pt idx="278">
                  <c:v>0.10202641044650691</c:v>
                </c:pt>
                <c:pt idx="279">
                  <c:v>9.2578018618262356E-2</c:v>
                </c:pt>
                <c:pt idx="280">
                  <c:v>7.7183262952670501E-2</c:v>
                </c:pt>
                <c:pt idx="281">
                  <c:v>6.218998045295842E-2</c:v>
                </c:pt>
                <c:pt idx="282">
                  <c:v>5.9646955359289648E-2</c:v>
                </c:pt>
                <c:pt idx="283">
                  <c:v>4.7409901605433825E-2</c:v>
                </c:pt>
                <c:pt idx="284">
                  <c:v>4.0950418078220321E-2</c:v>
                </c:pt>
                <c:pt idx="285">
                  <c:v>1.8174412163137268E-2</c:v>
                </c:pt>
                <c:pt idx="286">
                  <c:v>-6.9179039751894574E-3</c:v>
                </c:pt>
                <c:pt idx="287">
                  <c:v>-1.8733476720835363E-2</c:v>
                </c:pt>
                <c:pt idx="288">
                  <c:v>-4.6442898384097186E-3</c:v>
                </c:pt>
                <c:pt idx="289">
                  <c:v>4.6505423742107055E-3</c:v>
                </c:pt>
                <c:pt idx="290">
                  <c:v>-4.5418387636642884E-3</c:v>
                </c:pt>
                <c:pt idx="291">
                  <c:v>1.4742243220533373E-2</c:v>
                </c:pt>
                <c:pt idx="292">
                  <c:v>2.9013791701095644E-2</c:v>
                </c:pt>
                <c:pt idx="293">
                  <c:v>4.2305595578999142E-2</c:v>
                </c:pt>
                <c:pt idx="294">
                  <c:v>6.4493136781895055E-2</c:v>
                </c:pt>
                <c:pt idx="295">
                  <c:v>9.9165068367661327E-2</c:v>
                </c:pt>
                <c:pt idx="296">
                  <c:v>0.11911550447731835</c:v>
                </c:pt>
                <c:pt idx="297">
                  <c:v>0.14821817884052776</c:v>
                </c:pt>
                <c:pt idx="298">
                  <c:v>0.17361541281364826</c:v>
                </c:pt>
                <c:pt idx="299">
                  <c:v>0.14499321415349656</c:v>
                </c:pt>
                <c:pt idx="300">
                  <c:v>0.1455122803415827</c:v>
                </c:pt>
                <c:pt idx="301">
                  <c:v>0.13796658747009302</c:v>
                </c:pt>
                <c:pt idx="302">
                  <c:v>0.15924254012319594</c:v>
                </c:pt>
                <c:pt idx="303">
                  <c:v>0.13697720844727954</c:v>
                </c:pt>
                <c:pt idx="304">
                  <c:v>0.13767701394072451</c:v>
                </c:pt>
                <c:pt idx="305">
                  <c:v>0.14538544446633689</c:v>
                </c:pt>
                <c:pt idx="306">
                  <c:v>0.12516582762965581</c:v>
                </c:pt>
                <c:pt idx="307">
                  <c:v>0.12358509026613537</c:v>
                </c:pt>
                <c:pt idx="308">
                  <c:v>0.13103374986898361</c:v>
                </c:pt>
                <c:pt idx="309">
                  <c:v>0.12660533010194883</c:v>
                </c:pt>
                <c:pt idx="310">
                  <c:v>0.13103123440790365</c:v>
                </c:pt>
                <c:pt idx="311">
                  <c:v>0.13418701986858636</c:v>
                </c:pt>
                <c:pt idx="312">
                  <c:v>0.13757788115566949</c:v>
                </c:pt>
                <c:pt idx="313">
                  <c:v>0.12611007958733597</c:v>
                </c:pt>
                <c:pt idx="314">
                  <c:v>0.1247975210930635</c:v>
                </c:pt>
                <c:pt idx="315">
                  <c:v>0.13536834000594181</c:v>
                </c:pt>
                <c:pt idx="316">
                  <c:v>0.12611128856371201</c:v>
                </c:pt>
                <c:pt idx="317">
                  <c:v>0.13386360991597163</c:v>
                </c:pt>
                <c:pt idx="318">
                  <c:v>0.12743697444686478</c:v>
                </c:pt>
                <c:pt idx="319">
                  <c:v>0.12633248784584153</c:v>
                </c:pt>
                <c:pt idx="320">
                  <c:v>0.12528684366033718</c:v>
                </c:pt>
                <c:pt idx="321">
                  <c:v>0.13433821961089107</c:v>
                </c:pt>
                <c:pt idx="322">
                  <c:v>0.1352201684941976</c:v>
                </c:pt>
                <c:pt idx="323">
                  <c:v>0.1381528616817029</c:v>
                </c:pt>
                <c:pt idx="324">
                  <c:v>0.14838636587961354</c:v>
                </c:pt>
                <c:pt idx="325">
                  <c:v>0.15067359129564561</c:v>
                </c:pt>
                <c:pt idx="326">
                  <c:v>0.14509892959764681</c:v>
                </c:pt>
                <c:pt idx="327">
                  <c:v>0.12798903762726835</c:v>
                </c:pt>
                <c:pt idx="328">
                  <c:v>0.13633030248153158</c:v>
                </c:pt>
                <c:pt idx="329">
                  <c:v>0.1431543877108295</c:v>
                </c:pt>
                <c:pt idx="330">
                  <c:v>0.16001798251314567</c:v>
                </c:pt>
                <c:pt idx="331">
                  <c:v>0.15197072239632725</c:v>
                </c:pt>
                <c:pt idx="332">
                  <c:v>0.15822666955255743</c:v>
                </c:pt>
                <c:pt idx="333">
                  <c:v>0.15627035811715265</c:v>
                </c:pt>
                <c:pt idx="334">
                  <c:v>0.15807526286592094</c:v>
                </c:pt>
                <c:pt idx="335">
                  <c:v>0.14800596249734854</c:v>
                </c:pt>
                <c:pt idx="336">
                  <c:v>0.14471736553587647</c:v>
                </c:pt>
                <c:pt idx="337">
                  <c:v>0.1503109453602168</c:v>
                </c:pt>
                <c:pt idx="338">
                  <c:v>0.14746751679787723</c:v>
                </c:pt>
                <c:pt idx="339">
                  <c:v>0.13629611618647547</c:v>
                </c:pt>
                <c:pt idx="340">
                  <c:v>0.13300572285604928</c:v>
                </c:pt>
                <c:pt idx="341">
                  <c:v>0.12630769556120383</c:v>
                </c:pt>
                <c:pt idx="342">
                  <c:v>0.12966713353191159</c:v>
                </c:pt>
                <c:pt idx="343">
                  <c:v>0.13606100887816094</c:v>
                </c:pt>
                <c:pt idx="344">
                  <c:v>0.12587597643055989</c:v>
                </c:pt>
                <c:pt idx="345">
                  <c:v>0.1293435342694701</c:v>
                </c:pt>
                <c:pt idx="346">
                  <c:v>0.12744329871586893</c:v>
                </c:pt>
                <c:pt idx="347">
                  <c:v>0.12920756457462287</c:v>
                </c:pt>
                <c:pt idx="348">
                  <c:v>0.12942733104070639</c:v>
                </c:pt>
                <c:pt idx="349">
                  <c:v>0.12644169231265559</c:v>
                </c:pt>
                <c:pt idx="350">
                  <c:v>0.13329475728102022</c:v>
                </c:pt>
                <c:pt idx="351">
                  <c:v>0.12973757598763233</c:v>
                </c:pt>
                <c:pt idx="352">
                  <c:v>0.13279705214597073</c:v>
                </c:pt>
                <c:pt idx="353">
                  <c:v>0.1271655995839294</c:v>
                </c:pt>
                <c:pt idx="354">
                  <c:v>0.13767948020528387</c:v>
                </c:pt>
                <c:pt idx="355">
                  <c:v>0.13343665384776074</c:v>
                </c:pt>
                <c:pt idx="356">
                  <c:v>0.1429118076800398</c:v>
                </c:pt>
                <c:pt idx="357">
                  <c:v>0.12754781612558105</c:v>
                </c:pt>
                <c:pt idx="358">
                  <c:v>0.14680978076413945</c:v>
                </c:pt>
                <c:pt idx="359">
                  <c:v>0.15156868228720602</c:v>
                </c:pt>
                <c:pt idx="360">
                  <c:v>0.15433541222687838</c:v>
                </c:pt>
                <c:pt idx="361">
                  <c:v>0.14724805292322457</c:v>
                </c:pt>
                <c:pt idx="362">
                  <c:v>0.1442608627106626</c:v>
                </c:pt>
                <c:pt idx="363">
                  <c:v>0.16843636488344119</c:v>
                </c:pt>
                <c:pt idx="364">
                  <c:v>0.15552480164773139</c:v>
                </c:pt>
                <c:pt idx="365">
                  <c:v>0.15316208293397779</c:v>
                </c:pt>
                <c:pt idx="366">
                  <c:v>0.14298239035527957</c:v>
                </c:pt>
                <c:pt idx="367">
                  <c:v>0.14662977316612882</c:v>
                </c:pt>
                <c:pt idx="368">
                  <c:v>0.13945534506784499</c:v>
                </c:pt>
                <c:pt idx="369">
                  <c:v>0.14901178817294597</c:v>
                </c:pt>
                <c:pt idx="370">
                  <c:v>0.13849815687103476</c:v>
                </c:pt>
                <c:pt idx="371">
                  <c:v>0.14216362448545961</c:v>
                </c:pt>
                <c:pt idx="372">
                  <c:v>0.13858545983662937</c:v>
                </c:pt>
                <c:pt idx="373">
                  <c:v>0.13736581157079927</c:v>
                </c:pt>
                <c:pt idx="374">
                  <c:v>0.13506731540333977</c:v>
                </c:pt>
                <c:pt idx="375">
                  <c:v>0.13532038955399789</c:v>
                </c:pt>
                <c:pt idx="376">
                  <c:v>0.15244986152518597</c:v>
                </c:pt>
                <c:pt idx="377">
                  <c:v>0.13180008687419512</c:v>
                </c:pt>
                <c:pt idx="378">
                  <c:v>0.11948404317330867</c:v>
                </c:pt>
                <c:pt idx="379">
                  <c:v>0.13667428443533572</c:v>
                </c:pt>
                <c:pt idx="380">
                  <c:v>0.14084993623802586</c:v>
                </c:pt>
                <c:pt idx="381">
                  <c:v>0.14087589752789947</c:v>
                </c:pt>
                <c:pt idx="382">
                  <c:v>0.14144025334261723</c:v>
                </c:pt>
                <c:pt idx="383">
                  <c:v>0.12830160259809334</c:v>
                </c:pt>
                <c:pt idx="384">
                  <c:v>0.12972736056473866</c:v>
                </c:pt>
                <c:pt idx="385">
                  <c:v>0.12757584432154809</c:v>
                </c:pt>
                <c:pt idx="386">
                  <c:v>0.1244500447020563</c:v>
                </c:pt>
                <c:pt idx="387">
                  <c:v>0.12068126642634064</c:v>
                </c:pt>
                <c:pt idx="388">
                  <c:v>0.1106699859736537</c:v>
                </c:pt>
                <c:pt idx="389">
                  <c:v>0.13721931159603856</c:v>
                </c:pt>
                <c:pt idx="390">
                  <c:v>0.12229271483650822</c:v>
                </c:pt>
                <c:pt idx="391">
                  <c:v>0.12012896839973178</c:v>
                </c:pt>
                <c:pt idx="392">
                  <c:v>0.10834462713028208</c:v>
                </c:pt>
                <c:pt idx="393">
                  <c:v>0.11425957278903386</c:v>
                </c:pt>
                <c:pt idx="394">
                  <c:v>0.11882016244309655</c:v>
                </c:pt>
                <c:pt idx="395">
                  <c:v>0.12910488703322373</c:v>
                </c:pt>
                <c:pt idx="396">
                  <c:v>0.12068359632861826</c:v>
                </c:pt>
                <c:pt idx="397">
                  <c:v>0.11783292831158801</c:v>
                </c:pt>
                <c:pt idx="398">
                  <c:v>0.11386445694440486</c:v>
                </c:pt>
                <c:pt idx="399">
                  <c:v>0.11207132517761013</c:v>
                </c:pt>
                <c:pt idx="400">
                  <c:v>9.806183422494924E-2</c:v>
                </c:pt>
                <c:pt idx="401">
                  <c:v>9.2894050110863616E-2</c:v>
                </c:pt>
                <c:pt idx="402">
                  <c:v>9.6199297421213956E-2</c:v>
                </c:pt>
                <c:pt idx="403">
                  <c:v>9.4469111833416219E-2</c:v>
                </c:pt>
                <c:pt idx="404">
                  <c:v>9.1094529961922382E-2</c:v>
                </c:pt>
                <c:pt idx="405">
                  <c:v>9.2924610548049666E-2</c:v>
                </c:pt>
                <c:pt idx="406">
                  <c:v>8.6801934452834392E-2</c:v>
                </c:pt>
                <c:pt idx="407">
                  <c:v>8.6019611931365619E-2</c:v>
                </c:pt>
                <c:pt idx="408">
                  <c:v>0.10299116350187369</c:v>
                </c:pt>
                <c:pt idx="409">
                  <c:v>9.6106404730595313E-2</c:v>
                </c:pt>
                <c:pt idx="410">
                  <c:v>0.10423226686159301</c:v>
                </c:pt>
                <c:pt idx="411">
                  <c:v>0.10333091161304711</c:v>
                </c:pt>
                <c:pt idx="412">
                  <c:v>0.1002540361049277</c:v>
                </c:pt>
                <c:pt idx="413">
                  <c:v>8.6350336403041433E-2</c:v>
                </c:pt>
                <c:pt idx="414">
                  <c:v>8.4572592681787004E-2</c:v>
                </c:pt>
                <c:pt idx="415">
                  <c:v>8.7897358358412239E-2</c:v>
                </c:pt>
                <c:pt idx="416">
                  <c:v>7.9146957630969253E-2</c:v>
                </c:pt>
                <c:pt idx="417">
                  <c:v>8.2914833801684323E-2</c:v>
                </c:pt>
                <c:pt idx="418">
                  <c:v>8.6167735129231246E-2</c:v>
                </c:pt>
                <c:pt idx="419">
                  <c:v>8.3590001174773096E-2</c:v>
                </c:pt>
                <c:pt idx="420">
                  <c:v>8.5757691487200444E-2</c:v>
                </c:pt>
                <c:pt idx="421">
                  <c:v>8.4900395344096477E-2</c:v>
                </c:pt>
                <c:pt idx="422">
                  <c:v>7.8194732378002355E-2</c:v>
                </c:pt>
                <c:pt idx="423">
                  <c:v>8.0706965586846341E-2</c:v>
                </c:pt>
                <c:pt idx="424">
                  <c:v>8.1256896660397759E-2</c:v>
                </c:pt>
                <c:pt idx="425">
                  <c:v>8.3708035618254822E-2</c:v>
                </c:pt>
                <c:pt idx="426">
                  <c:v>7.8127069849018044E-2</c:v>
                </c:pt>
                <c:pt idx="427">
                  <c:v>7.5536853989182487E-2</c:v>
                </c:pt>
                <c:pt idx="428">
                  <c:v>6.6689861374572612E-2</c:v>
                </c:pt>
                <c:pt idx="429">
                  <c:v>6.811152265418724E-2</c:v>
                </c:pt>
                <c:pt idx="430">
                  <c:v>8.5784621272195882E-2</c:v>
                </c:pt>
                <c:pt idx="431">
                  <c:v>8.1014284464551153E-2</c:v>
                </c:pt>
                <c:pt idx="432">
                  <c:v>7.5664871801714897E-2</c:v>
                </c:pt>
                <c:pt idx="433">
                  <c:v>7.7879880363299889E-2</c:v>
                </c:pt>
                <c:pt idx="434">
                  <c:v>7.9627777119196011E-2</c:v>
                </c:pt>
                <c:pt idx="435">
                  <c:v>7.2090730820550508E-2</c:v>
                </c:pt>
                <c:pt idx="436">
                  <c:v>5.7160375610729751E-2</c:v>
                </c:pt>
                <c:pt idx="437">
                  <c:v>5.4952610742602673E-2</c:v>
                </c:pt>
                <c:pt idx="438">
                  <c:v>3.4048866020191013E-2</c:v>
                </c:pt>
                <c:pt idx="439">
                  <c:v>4.6982731154017854E-2</c:v>
                </c:pt>
                <c:pt idx="440">
                  <c:v>5.0049802533430471E-2</c:v>
                </c:pt>
                <c:pt idx="441">
                  <c:v>5.0755657174683035E-2</c:v>
                </c:pt>
                <c:pt idx="442">
                  <c:v>4.3209829177609897E-2</c:v>
                </c:pt>
                <c:pt idx="443">
                  <c:v>4.9743926451052141E-2</c:v>
                </c:pt>
                <c:pt idx="444">
                  <c:v>5.0955380769875123E-2</c:v>
                </c:pt>
                <c:pt idx="445">
                  <c:v>4.9272492265960463E-2</c:v>
                </c:pt>
                <c:pt idx="446">
                  <c:v>4.45491828660863E-2</c:v>
                </c:pt>
                <c:pt idx="447">
                  <c:v>4.3027743061544006E-2</c:v>
                </c:pt>
                <c:pt idx="448">
                  <c:v>4.1437820651171887E-2</c:v>
                </c:pt>
                <c:pt idx="449">
                  <c:v>4.1797091565399125E-2</c:v>
                </c:pt>
                <c:pt idx="450">
                  <c:v>5.5312433140261644E-2</c:v>
                </c:pt>
                <c:pt idx="451">
                  <c:v>5.1652939981252831E-2</c:v>
                </c:pt>
                <c:pt idx="452">
                  <c:v>5.6975899607108423E-2</c:v>
                </c:pt>
                <c:pt idx="453">
                  <c:v>5.8635156122577498E-2</c:v>
                </c:pt>
                <c:pt idx="454">
                  <c:v>5.2807031145882873E-2</c:v>
                </c:pt>
                <c:pt idx="455">
                  <c:v>5.8763347606031802E-2</c:v>
                </c:pt>
                <c:pt idx="456">
                  <c:v>6.1750140848056592E-2</c:v>
                </c:pt>
                <c:pt idx="457">
                  <c:v>6.2745538525866618E-2</c:v>
                </c:pt>
                <c:pt idx="458">
                  <c:v>7.266087887089473E-2</c:v>
                </c:pt>
                <c:pt idx="459">
                  <c:v>6.9722420034838375E-2</c:v>
                </c:pt>
                <c:pt idx="460">
                  <c:v>6.7982111255122532E-2</c:v>
                </c:pt>
                <c:pt idx="461">
                  <c:v>5.5331746979297262E-2</c:v>
                </c:pt>
                <c:pt idx="462">
                  <c:v>5.4026097658322676E-2</c:v>
                </c:pt>
                <c:pt idx="463">
                  <c:v>5.6533257516985062E-2</c:v>
                </c:pt>
                <c:pt idx="464">
                  <c:v>5.8681585171134705E-2</c:v>
                </c:pt>
                <c:pt idx="465">
                  <c:v>4.0133942567488666E-2</c:v>
                </c:pt>
                <c:pt idx="466">
                  <c:v>5.3460797422477113E-2</c:v>
                </c:pt>
                <c:pt idx="467">
                  <c:v>6.4418035101272558E-2</c:v>
                </c:pt>
                <c:pt idx="468">
                  <c:v>6.6913272041174574E-2</c:v>
                </c:pt>
                <c:pt idx="469">
                  <c:v>7.423366373220433E-2</c:v>
                </c:pt>
                <c:pt idx="470">
                  <c:v>5.8721575170751952E-2</c:v>
                </c:pt>
                <c:pt idx="471">
                  <c:v>5.9405450858188678E-2</c:v>
                </c:pt>
                <c:pt idx="472">
                  <c:v>5.2459833790677118E-2</c:v>
                </c:pt>
                <c:pt idx="473">
                  <c:v>6.086791074849366E-2</c:v>
                </c:pt>
                <c:pt idx="474">
                  <c:v>5.0732527703885748E-2</c:v>
                </c:pt>
                <c:pt idx="475">
                  <c:v>5.7094132591585661E-2</c:v>
                </c:pt>
                <c:pt idx="476">
                  <c:v>7.9742286231297671E-2</c:v>
                </c:pt>
                <c:pt idx="477">
                  <c:v>6.3845241141724504E-2</c:v>
                </c:pt>
                <c:pt idx="478">
                  <c:v>6.6358186377764861E-2</c:v>
                </c:pt>
                <c:pt idx="479">
                  <c:v>4.4832601382101718E-2</c:v>
                </c:pt>
                <c:pt idx="480">
                  <c:v>7.2912878440499776E-2</c:v>
                </c:pt>
                <c:pt idx="481">
                  <c:v>6.2227874406976517E-2</c:v>
                </c:pt>
                <c:pt idx="482">
                  <c:v>7.2802064768505662E-2</c:v>
                </c:pt>
                <c:pt idx="483">
                  <c:v>5.8044693948900022E-2</c:v>
                </c:pt>
                <c:pt idx="484">
                  <c:v>6.2950675967735625E-2</c:v>
                </c:pt>
                <c:pt idx="485">
                  <c:v>4.8114459830849297E-2</c:v>
                </c:pt>
                <c:pt idx="486">
                  <c:v>5.0629172791534928E-2</c:v>
                </c:pt>
                <c:pt idx="487">
                  <c:v>4.5504914880128262E-2</c:v>
                </c:pt>
                <c:pt idx="488">
                  <c:v>6.4340222228884497E-2</c:v>
                </c:pt>
                <c:pt idx="489">
                  <c:v>7.8907098704325815E-2</c:v>
                </c:pt>
                <c:pt idx="490">
                  <c:v>9.152643156292159E-2</c:v>
                </c:pt>
                <c:pt idx="491">
                  <c:v>7.6482942703867102E-2</c:v>
                </c:pt>
                <c:pt idx="492">
                  <c:v>6.8332029213724207E-2</c:v>
                </c:pt>
                <c:pt idx="493">
                  <c:v>6.4296851972822339E-2</c:v>
                </c:pt>
                <c:pt idx="494">
                  <c:v>6.6686927725716327E-2</c:v>
                </c:pt>
                <c:pt idx="495">
                  <c:v>7.7446051442089311E-2</c:v>
                </c:pt>
                <c:pt idx="496">
                  <c:v>5.9345019003767006E-2</c:v>
                </c:pt>
                <c:pt idx="497">
                  <c:v>7.1372280332967303E-2</c:v>
                </c:pt>
                <c:pt idx="498">
                  <c:v>7.4096905588626749E-2</c:v>
                </c:pt>
                <c:pt idx="499">
                  <c:v>7.3127918788984655E-2</c:v>
                </c:pt>
                <c:pt idx="500">
                  <c:v>6.7296169181471605E-2</c:v>
                </c:pt>
                <c:pt idx="501">
                  <c:v>6.3415707475907163E-2</c:v>
                </c:pt>
                <c:pt idx="502">
                  <c:v>8.2545643589471085E-2</c:v>
                </c:pt>
                <c:pt idx="503">
                  <c:v>6.6204844528697751E-2</c:v>
                </c:pt>
                <c:pt idx="504">
                  <c:v>6.9769538567843653E-2</c:v>
                </c:pt>
                <c:pt idx="505">
                  <c:v>5.9064793973761881E-2</c:v>
                </c:pt>
                <c:pt idx="506">
                  <c:v>6.9842080891628133E-2</c:v>
                </c:pt>
                <c:pt idx="507">
                  <c:v>6.541220545053951E-2</c:v>
                </c:pt>
                <c:pt idx="508">
                  <c:v>7.0238978917694275E-2</c:v>
                </c:pt>
                <c:pt idx="509">
                  <c:v>6.2293800222668304E-2</c:v>
                </c:pt>
                <c:pt idx="510">
                  <c:v>6.197841270896208E-2</c:v>
                </c:pt>
                <c:pt idx="511">
                  <c:v>5.4200407009310218E-2</c:v>
                </c:pt>
                <c:pt idx="512">
                  <c:v>5.591852989733484E-2</c:v>
                </c:pt>
                <c:pt idx="513">
                  <c:v>4.7750177048989623E-2</c:v>
                </c:pt>
                <c:pt idx="514">
                  <c:v>5.0432383983102111E-2</c:v>
                </c:pt>
                <c:pt idx="515">
                  <c:v>6.2243952401219389E-2</c:v>
                </c:pt>
                <c:pt idx="516">
                  <c:v>5.1561522736123244E-2</c:v>
                </c:pt>
                <c:pt idx="517">
                  <c:v>6.4628667425128572E-2</c:v>
                </c:pt>
                <c:pt idx="518">
                  <c:v>5.4560489470908698E-2</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numCache>
            </c:numRef>
          </c:val>
          <c:smooth val="0"/>
          <c:extLst>
            <c:ext xmlns:c16="http://schemas.microsoft.com/office/drawing/2014/chart" uri="{C3380CC4-5D6E-409C-BE32-E72D297353CC}">
              <c16:uniqueId val="{00000000-5C7B-4397-BA46-FC36A1F730FE}"/>
            </c:ext>
          </c:extLst>
        </c:ser>
        <c:dLbls>
          <c:showLegendKey val="0"/>
          <c:showVal val="0"/>
          <c:showCatName val="0"/>
          <c:showSerName val="0"/>
          <c:showPercent val="0"/>
          <c:showBubbleSize val="0"/>
        </c:dLbls>
        <c:marker val="1"/>
        <c:smooth val="0"/>
        <c:axId val="713361343"/>
        <c:axId val="713355583"/>
      </c:lineChart>
      <c:dateAx>
        <c:axId val="713361343"/>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713355583"/>
        <c:crosses val="autoZero"/>
        <c:auto val="1"/>
        <c:lblOffset val="100"/>
        <c:baseTimeUnit val="days"/>
      </c:dateAx>
      <c:valAx>
        <c:axId val="713355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713361343"/>
        <c:crosses val="autoZero"/>
        <c:crossBetween val="between"/>
      </c:valAx>
      <c:valAx>
        <c:axId val="31308668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313086207"/>
        <c:crosses val="max"/>
        <c:crossBetween val="between"/>
      </c:valAx>
      <c:dateAx>
        <c:axId val="313086207"/>
        <c:scaling>
          <c:orientation val="minMax"/>
        </c:scaling>
        <c:delete val="1"/>
        <c:axPos val="b"/>
        <c:numFmt formatCode="m/d/yyyy" sourceLinked="1"/>
        <c:majorTickMark val="out"/>
        <c:minorTickMark val="none"/>
        <c:tickLblPos val="nextTo"/>
        <c:crossAx val="313086687"/>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Bireysel Kredi Kartları 13w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Kalemleri'!$AC$1:$AC$2</c:f>
              <c:strCache>
                <c:ptCount val="2"/>
                <c:pt idx="0">
                  <c:v>Bireysel Kredi Kartları</c:v>
                </c:pt>
                <c:pt idx="1">
                  <c:v>13w Credit Card Grıowth</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Kalemleri'!$AC$9:$AC$580</c:f>
              <c:numCache>
                <c:formatCode>0.00%</c:formatCode>
                <c:ptCount val="572"/>
                <c:pt idx="0">
                  <c:v>7.6954157930888958E-2</c:v>
                </c:pt>
                <c:pt idx="1">
                  <c:v>8.1457719836505876E-2</c:v>
                </c:pt>
                <c:pt idx="2">
                  <c:v>8.3677057029475255E-2</c:v>
                </c:pt>
                <c:pt idx="3">
                  <c:v>0.11004646230289268</c:v>
                </c:pt>
                <c:pt idx="4">
                  <c:v>8.0108936934134206E-2</c:v>
                </c:pt>
                <c:pt idx="5">
                  <c:v>8.6543304048701045E-2</c:v>
                </c:pt>
                <c:pt idx="6">
                  <c:v>9.8511865461161141E-2</c:v>
                </c:pt>
                <c:pt idx="7">
                  <c:v>0.10686331242005238</c:v>
                </c:pt>
                <c:pt idx="8">
                  <c:v>0.12616503771024143</c:v>
                </c:pt>
                <c:pt idx="9">
                  <c:v>0.13273165017811928</c:v>
                </c:pt>
                <c:pt idx="10">
                  <c:v>0.12548109650878514</c:v>
                </c:pt>
                <c:pt idx="11">
                  <c:v>0.14201484102458628</c:v>
                </c:pt>
                <c:pt idx="12">
                  <c:v>0.14223838131248737</c:v>
                </c:pt>
                <c:pt idx="13">
                  <c:v>0.12437613003294878</c:v>
                </c:pt>
                <c:pt idx="14">
                  <c:v>0.11952920781058383</c:v>
                </c:pt>
                <c:pt idx="15">
                  <c:v>0.12816141050716201</c:v>
                </c:pt>
                <c:pt idx="16">
                  <c:v>0.14389266782636925</c:v>
                </c:pt>
                <c:pt idx="17">
                  <c:v>0.14080097797417049</c:v>
                </c:pt>
                <c:pt idx="18">
                  <c:v>0.14620585749890383</c:v>
                </c:pt>
                <c:pt idx="19">
                  <c:v>0.13455797530076891</c:v>
                </c:pt>
                <c:pt idx="20">
                  <c:v>0.13293371489454872</c:v>
                </c:pt>
                <c:pt idx="21">
                  <c:v>0.14312370036009536</c:v>
                </c:pt>
                <c:pt idx="22">
                  <c:v>0.13664620289002724</c:v>
                </c:pt>
                <c:pt idx="23">
                  <c:v>0.13784142937136645</c:v>
                </c:pt>
                <c:pt idx="24">
                  <c:v>0.14633662362878427</c:v>
                </c:pt>
                <c:pt idx="25">
                  <c:v>0.15006716742663614</c:v>
                </c:pt>
                <c:pt idx="26">
                  <c:v>0.1529658259392708</c:v>
                </c:pt>
                <c:pt idx="27">
                  <c:v>0.13162136198342972</c:v>
                </c:pt>
                <c:pt idx="28">
                  <c:v>0.12219951102127652</c:v>
                </c:pt>
                <c:pt idx="29">
                  <c:v>7.570752844702551E-2</c:v>
                </c:pt>
                <c:pt idx="30">
                  <c:v>0.10064813110121019</c:v>
                </c:pt>
                <c:pt idx="31">
                  <c:v>9.0001692604160827E-2</c:v>
                </c:pt>
                <c:pt idx="32">
                  <c:v>9.9264522186457149E-2</c:v>
                </c:pt>
                <c:pt idx="33">
                  <c:v>9.9517726040986187E-2</c:v>
                </c:pt>
                <c:pt idx="34">
                  <c:v>7.7792135949290145E-2</c:v>
                </c:pt>
                <c:pt idx="35">
                  <c:v>7.0785863746282651E-2</c:v>
                </c:pt>
                <c:pt idx="36">
                  <c:v>8.5686762498756744E-2</c:v>
                </c:pt>
                <c:pt idx="37">
                  <c:v>8.7836767473262564E-2</c:v>
                </c:pt>
                <c:pt idx="38">
                  <c:v>8.3084104169631426E-2</c:v>
                </c:pt>
                <c:pt idx="39">
                  <c:v>9.03140689240617E-2</c:v>
                </c:pt>
                <c:pt idx="40">
                  <c:v>0.10465813180075394</c:v>
                </c:pt>
                <c:pt idx="41">
                  <c:v>0.11128341899525021</c:v>
                </c:pt>
                <c:pt idx="42">
                  <c:v>0.14256090060380086</c:v>
                </c:pt>
                <c:pt idx="43">
                  <c:v>0.12680935452525038</c:v>
                </c:pt>
                <c:pt idx="44">
                  <c:v>0.13755800972165499</c:v>
                </c:pt>
                <c:pt idx="45">
                  <c:v>0.12267714852244165</c:v>
                </c:pt>
                <c:pt idx="46">
                  <c:v>0.12177562647430108</c:v>
                </c:pt>
                <c:pt idx="47">
                  <c:v>0.12121784154036999</c:v>
                </c:pt>
                <c:pt idx="48">
                  <c:v>0.12943623833200329</c:v>
                </c:pt>
                <c:pt idx="49">
                  <c:v>0.10482468514196006</c:v>
                </c:pt>
                <c:pt idx="50">
                  <c:v>9.2167320910931091E-2</c:v>
                </c:pt>
                <c:pt idx="51">
                  <c:v>8.440554761322755E-2</c:v>
                </c:pt>
                <c:pt idx="52">
                  <c:v>9.4602675456459895E-2</c:v>
                </c:pt>
                <c:pt idx="53">
                  <c:v>9.9177984500436869E-2</c:v>
                </c:pt>
                <c:pt idx="54">
                  <c:v>9.6483201355622897E-2</c:v>
                </c:pt>
                <c:pt idx="55">
                  <c:v>0.11429695260571879</c:v>
                </c:pt>
                <c:pt idx="56">
                  <c:v>8.9845772337583868E-2</c:v>
                </c:pt>
                <c:pt idx="57">
                  <c:v>9.1415705405361314E-2</c:v>
                </c:pt>
                <c:pt idx="58">
                  <c:v>9.1022412136142899E-2</c:v>
                </c:pt>
                <c:pt idx="59">
                  <c:v>9.6379416111886496E-2</c:v>
                </c:pt>
                <c:pt idx="60">
                  <c:v>0.101695682030416</c:v>
                </c:pt>
                <c:pt idx="61">
                  <c:v>0.11124185428616164</c:v>
                </c:pt>
                <c:pt idx="62">
                  <c:v>0.10706616602811103</c:v>
                </c:pt>
                <c:pt idx="63">
                  <c:v>0.1029806092633757</c:v>
                </c:pt>
                <c:pt idx="64">
                  <c:v>9.9792534500643584E-2</c:v>
                </c:pt>
                <c:pt idx="65">
                  <c:v>0.10241616783765892</c:v>
                </c:pt>
                <c:pt idx="66">
                  <c:v>9.013980640070024E-2</c:v>
                </c:pt>
                <c:pt idx="67">
                  <c:v>9.1354094204908698E-2</c:v>
                </c:pt>
                <c:pt idx="68">
                  <c:v>8.5689386739703666E-2</c:v>
                </c:pt>
                <c:pt idx="69">
                  <c:v>8.4178538618450829E-2</c:v>
                </c:pt>
                <c:pt idx="70">
                  <c:v>0.13911765449298288</c:v>
                </c:pt>
                <c:pt idx="71">
                  <c:v>0.10326883405916583</c:v>
                </c:pt>
                <c:pt idx="72">
                  <c:v>6.6988910837156385E-2</c:v>
                </c:pt>
                <c:pt idx="73">
                  <c:v>5.4902779222148305E-2</c:v>
                </c:pt>
                <c:pt idx="74">
                  <c:v>5.4448414483625751E-2</c:v>
                </c:pt>
                <c:pt idx="75">
                  <c:v>6.5247208745639121E-2</c:v>
                </c:pt>
                <c:pt idx="76">
                  <c:v>8.4429135514603154E-2</c:v>
                </c:pt>
                <c:pt idx="77">
                  <c:v>0.12706808626223751</c:v>
                </c:pt>
                <c:pt idx="78">
                  <c:v>9.0798159996476724E-2</c:v>
                </c:pt>
                <c:pt idx="79">
                  <c:v>0.10851563031219369</c:v>
                </c:pt>
                <c:pt idx="80">
                  <c:v>0.10646392321331742</c:v>
                </c:pt>
                <c:pt idx="81">
                  <c:v>0.11244926239744785</c:v>
                </c:pt>
                <c:pt idx="82">
                  <c:v>0.12756575568870526</c:v>
                </c:pt>
                <c:pt idx="83">
                  <c:v>8.0982344479535825E-2</c:v>
                </c:pt>
                <c:pt idx="84">
                  <c:v>0.1231208587892281</c:v>
                </c:pt>
                <c:pt idx="85">
                  <c:v>0.16532416662187402</c:v>
                </c:pt>
                <c:pt idx="86">
                  <c:v>0.17733218053145733</c:v>
                </c:pt>
                <c:pt idx="87">
                  <c:v>0.18442665646523973</c:v>
                </c:pt>
                <c:pt idx="88">
                  <c:v>0.19195434117251967</c:v>
                </c:pt>
                <c:pt idx="89">
                  <c:v>0.20240425981829052</c:v>
                </c:pt>
                <c:pt idx="90">
                  <c:v>0.21351074053268584</c:v>
                </c:pt>
                <c:pt idx="91">
                  <c:v>0.22996933841775774</c:v>
                </c:pt>
                <c:pt idx="92">
                  <c:v>0.21618778868105454</c:v>
                </c:pt>
                <c:pt idx="93">
                  <c:v>0.22089528432599048</c:v>
                </c:pt>
                <c:pt idx="94">
                  <c:v>0.23090379471077557</c:v>
                </c:pt>
                <c:pt idx="95">
                  <c:v>0.23141875393999661</c:v>
                </c:pt>
                <c:pt idx="96">
                  <c:v>0.24146001771846792</c:v>
                </c:pt>
                <c:pt idx="97">
                  <c:v>0.21685130187781235</c:v>
                </c:pt>
                <c:pt idx="98">
                  <c:v>0.21826228768679559</c:v>
                </c:pt>
                <c:pt idx="99">
                  <c:v>0.22226436097099977</c:v>
                </c:pt>
                <c:pt idx="100">
                  <c:v>0.2206727115995793</c:v>
                </c:pt>
                <c:pt idx="101">
                  <c:v>0.19616086062489554</c:v>
                </c:pt>
                <c:pt idx="102">
                  <c:v>0.17259482198433598</c:v>
                </c:pt>
                <c:pt idx="103">
                  <c:v>0.16232223779906732</c:v>
                </c:pt>
                <c:pt idx="104">
                  <c:v>0.15996650279179514</c:v>
                </c:pt>
                <c:pt idx="105">
                  <c:v>0.16910340542343202</c:v>
                </c:pt>
                <c:pt idx="106">
                  <c:v>0.17169272199568134</c:v>
                </c:pt>
                <c:pt idx="107">
                  <c:v>0.16835172012093941</c:v>
                </c:pt>
                <c:pt idx="108">
                  <c:v>0.1646544216155103</c:v>
                </c:pt>
                <c:pt idx="109">
                  <c:v>0.17599356123978985</c:v>
                </c:pt>
                <c:pt idx="110">
                  <c:v>0.18109101932622568</c:v>
                </c:pt>
                <c:pt idx="111">
                  <c:v>0.19487489024097926</c:v>
                </c:pt>
                <c:pt idx="112">
                  <c:v>0.20943239574976705</c:v>
                </c:pt>
                <c:pt idx="113">
                  <c:v>0.22045230510387873</c:v>
                </c:pt>
                <c:pt idx="114">
                  <c:v>0.23012222197082177</c:v>
                </c:pt>
                <c:pt idx="115">
                  <c:v>0.22716900404618409</c:v>
                </c:pt>
                <c:pt idx="116">
                  <c:v>0.25494082950108643</c:v>
                </c:pt>
                <c:pt idx="117">
                  <c:v>0.26243505614784873</c:v>
                </c:pt>
                <c:pt idx="118">
                  <c:v>0.27854213466471778</c:v>
                </c:pt>
                <c:pt idx="119">
                  <c:v>0.27265049390323781</c:v>
                </c:pt>
                <c:pt idx="120">
                  <c:v>0.29098060995927316</c:v>
                </c:pt>
                <c:pt idx="121">
                  <c:v>0.30166825665264702</c:v>
                </c:pt>
                <c:pt idx="122">
                  <c:v>0.32618064802982805</c:v>
                </c:pt>
                <c:pt idx="123">
                  <c:v>0.33220747925847527</c:v>
                </c:pt>
                <c:pt idx="124">
                  <c:v>0.334690701165611</c:v>
                </c:pt>
                <c:pt idx="125">
                  <c:v>0.34920607230436679</c:v>
                </c:pt>
                <c:pt idx="126">
                  <c:v>0.364951255774289</c:v>
                </c:pt>
                <c:pt idx="127">
                  <c:v>0.36023464087554424</c:v>
                </c:pt>
                <c:pt idx="128">
                  <c:v>0.38523586049581143</c:v>
                </c:pt>
                <c:pt idx="129">
                  <c:v>0.40633583799924561</c:v>
                </c:pt>
                <c:pt idx="130">
                  <c:v>0.4097706544301522</c:v>
                </c:pt>
                <c:pt idx="131">
                  <c:v>0.40361378797520858</c:v>
                </c:pt>
                <c:pt idx="132">
                  <c:v>0.39024355895523122</c:v>
                </c:pt>
                <c:pt idx="133">
                  <c:v>0.37363698046748833</c:v>
                </c:pt>
                <c:pt idx="134">
                  <c:v>0.35124749343835332</c:v>
                </c:pt>
                <c:pt idx="135">
                  <c:v>0.31010036241621264</c:v>
                </c:pt>
                <c:pt idx="136">
                  <c:v>0.31478217511253204</c:v>
                </c:pt>
                <c:pt idx="137">
                  <c:v>0.31236771833421295</c:v>
                </c:pt>
                <c:pt idx="138">
                  <c:v>0.29170165607897819</c:v>
                </c:pt>
                <c:pt idx="139">
                  <c:v>0.27941843209042772</c:v>
                </c:pt>
                <c:pt idx="140">
                  <c:v>0.2926929825632793</c:v>
                </c:pt>
                <c:pt idx="141">
                  <c:v>0.30743103520725179</c:v>
                </c:pt>
                <c:pt idx="142">
                  <c:v>0.29632310247558741</c:v>
                </c:pt>
                <c:pt idx="143">
                  <c:v>0.28378754081817853</c:v>
                </c:pt>
                <c:pt idx="144">
                  <c:v>0.27534262953645117</c:v>
                </c:pt>
                <c:pt idx="145">
                  <c:v>0.2860256949188838</c:v>
                </c:pt>
                <c:pt idx="146">
                  <c:v>0.29586821274892788</c:v>
                </c:pt>
                <c:pt idx="147">
                  <c:v>0.31616689334408382</c:v>
                </c:pt>
                <c:pt idx="148">
                  <c:v>0.34069832647357451</c:v>
                </c:pt>
                <c:pt idx="149">
                  <c:v>0.31793792127319132</c:v>
                </c:pt>
                <c:pt idx="150">
                  <c:v>0.31346461523656</c:v>
                </c:pt>
                <c:pt idx="151">
                  <c:v>0.31109161372630967</c:v>
                </c:pt>
                <c:pt idx="152">
                  <c:v>0.29883537984084718</c:v>
                </c:pt>
                <c:pt idx="153">
                  <c:v>0.28201153994278966</c:v>
                </c:pt>
                <c:pt idx="154">
                  <c:v>0.25028109376368479</c:v>
                </c:pt>
                <c:pt idx="155">
                  <c:v>0.2352899623989517</c:v>
                </c:pt>
                <c:pt idx="156">
                  <c:v>0.23259348338897354</c:v>
                </c:pt>
                <c:pt idx="157">
                  <c:v>0.24534445704796898</c:v>
                </c:pt>
                <c:pt idx="158">
                  <c:v>0.23936222259487522</c:v>
                </c:pt>
                <c:pt idx="159">
                  <c:v>0.23669506996887624</c:v>
                </c:pt>
                <c:pt idx="160">
                  <c:v>0.23206490918210235</c:v>
                </c:pt>
                <c:pt idx="161">
                  <c:v>0.22883935887460397</c:v>
                </c:pt>
                <c:pt idx="162">
                  <c:v>0.2349072982718034</c:v>
                </c:pt>
                <c:pt idx="163">
                  <c:v>0.22645615369476257</c:v>
                </c:pt>
                <c:pt idx="164">
                  <c:v>0.25412951361072994</c:v>
                </c:pt>
                <c:pt idx="165">
                  <c:v>0.22744967146079859</c:v>
                </c:pt>
                <c:pt idx="166">
                  <c:v>0.22620517431806217</c:v>
                </c:pt>
                <c:pt idx="167">
                  <c:v>0.21936089996845051</c:v>
                </c:pt>
                <c:pt idx="168">
                  <c:v>0.22315646199421429</c:v>
                </c:pt>
                <c:pt idx="169">
                  <c:v>0.21963065315853278</c:v>
                </c:pt>
                <c:pt idx="170">
                  <c:v>0.22052021136891101</c:v>
                </c:pt>
                <c:pt idx="171">
                  <c:v>0.21940948590813897</c:v>
                </c:pt>
                <c:pt idx="172">
                  <c:v>0.22368137041311645</c:v>
                </c:pt>
                <c:pt idx="173">
                  <c:v>0.23576944749368869</c:v>
                </c:pt>
                <c:pt idx="174">
                  <c:v>0.23480488024661908</c:v>
                </c:pt>
                <c:pt idx="175">
                  <c:v>0.22377757828205203</c:v>
                </c:pt>
                <c:pt idx="176">
                  <c:v>0.21596406359454484</c:v>
                </c:pt>
                <c:pt idx="177">
                  <c:v>0.2163539835031052</c:v>
                </c:pt>
                <c:pt idx="178">
                  <c:v>0.22244282145066199</c:v>
                </c:pt>
                <c:pt idx="179">
                  <c:v>0.21978117732726782</c:v>
                </c:pt>
                <c:pt idx="180">
                  <c:v>0.2347559304241785</c:v>
                </c:pt>
                <c:pt idx="181">
                  <c:v>0.2308520903702739</c:v>
                </c:pt>
                <c:pt idx="182">
                  <c:v>0.21863228132622686</c:v>
                </c:pt>
                <c:pt idx="183">
                  <c:v>0.20745212623585121</c:v>
                </c:pt>
                <c:pt idx="184">
                  <c:v>0.1843884771748448</c:v>
                </c:pt>
                <c:pt idx="185">
                  <c:v>0.16706644009209934</c:v>
                </c:pt>
                <c:pt idx="186">
                  <c:v>0.14952995929062035</c:v>
                </c:pt>
                <c:pt idx="187">
                  <c:v>0.13664681614373456</c:v>
                </c:pt>
                <c:pt idx="188">
                  <c:v>0.14190580916899492</c:v>
                </c:pt>
                <c:pt idx="189">
                  <c:v>0.14171030075961635</c:v>
                </c:pt>
                <c:pt idx="190">
                  <c:v>0.10516554927721397</c:v>
                </c:pt>
                <c:pt idx="191">
                  <c:v>0.12151084816837303</c:v>
                </c:pt>
                <c:pt idx="192">
                  <c:v>0.10825267619139713</c:v>
                </c:pt>
                <c:pt idx="193">
                  <c:v>0.10032479236939397</c:v>
                </c:pt>
                <c:pt idx="194">
                  <c:v>0.10291193199802905</c:v>
                </c:pt>
                <c:pt idx="195">
                  <c:v>0.11073600657519209</c:v>
                </c:pt>
                <c:pt idx="196">
                  <c:v>0.10236654636096841</c:v>
                </c:pt>
                <c:pt idx="197">
                  <c:v>0.11234525404422586</c:v>
                </c:pt>
                <c:pt idx="198">
                  <c:v>0.12023923954085147</c:v>
                </c:pt>
                <c:pt idx="199">
                  <c:v>0.1193414910908317</c:v>
                </c:pt>
                <c:pt idx="200">
                  <c:v>0.12470372939544591</c:v>
                </c:pt>
                <c:pt idx="201">
                  <c:v>0.11552340328393608</c:v>
                </c:pt>
                <c:pt idx="202">
                  <c:v>0.11174090098022937</c:v>
                </c:pt>
                <c:pt idx="203">
                  <c:v>0.13627799690383818</c:v>
                </c:pt>
                <c:pt idx="204">
                  <c:v>0.1130593878380369</c:v>
                </c:pt>
                <c:pt idx="205">
                  <c:v>0.11753641007386399</c:v>
                </c:pt>
                <c:pt idx="206">
                  <c:v>0.10057855884027471</c:v>
                </c:pt>
                <c:pt idx="207">
                  <c:v>9.0030345372169168E-2</c:v>
                </c:pt>
                <c:pt idx="208">
                  <c:v>8.2288863540657287E-2</c:v>
                </c:pt>
                <c:pt idx="209">
                  <c:v>9.6169389555164339E-2</c:v>
                </c:pt>
                <c:pt idx="210">
                  <c:v>9.6202541978381323E-2</c:v>
                </c:pt>
                <c:pt idx="211">
                  <c:v>9.1962055841160392E-2</c:v>
                </c:pt>
                <c:pt idx="212">
                  <c:v>8.9286123779655224E-2</c:v>
                </c:pt>
                <c:pt idx="213">
                  <c:v>8.8261204681372149E-2</c:v>
                </c:pt>
                <c:pt idx="214">
                  <c:v>8.6101292581903799E-2</c:v>
                </c:pt>
                <c:pt idx="215">
                  <c:v>8.011535310633211E-2</c:v>
                </c:pt>
                <c:pt idx="216">
                  <c:v>9.3916349539053076E-2</c:v>
                </c:pt>
                <c:pt idx="217">
                  <c:v>0.105043375410336</c:v>
                </c:pt>
                <c:pt idx="218">
                  <c:v>0.1236329736898155</c:v>
                </c:pt>
                <c:pt idx="219">
                  <c:v>0.13268807782467629</c:v>
                </c:pt>
                <c:pt idx="220">
                  <c:v>0.13883945807100417</c:v>
                </c:pt>
                <c:pt idx="221">
                  <c:v>0.14965516878323318</c:v>
                </c:pt>
                <c:pt idx="222">
                  <c:v>0.15990084101081942</c:v>
                </c:pt>
                <c:pt idx="223">
                  <c:v>0.16218884899355498</c:v>
                </c:pt>
                <c:pt idx="224">
                  <c:v>0.17427024336855224</c:v>
                </c:pt>
                <c:pt idx="225">
                  <c:v>0.19497514691341097</c:v>
                </c:pt>
                <c:pt idx="226">
                  <c:v>0.14946321649137509</c:v>
                </c:pt>
                <c:pt idx="227">
                  <c:v>0.11690646185979961</c:v>
                </c:pt>
                <c:pt idx="228">
                  <c:v>0.12325575489410362</c:v>
                </c:pt>
                <c:pt idx="229">
                  <c:v>0.10994931487688824</c:v>
                </c:pt>
                <c:pt idx="230">
                  <c:v>8.5559550215626154E-2</c:v>
                </c:pt>
                <c:pt idx="231">
                  <c:v>8.0317483042880777E-2</c:v>
                </c:pt>
                <c:pt idx="232">
                  <c:v>8.2109964328843627E-2</c:v>
                </c:pt>
                <c:pt idx="233">
                  <c:v>7.936574610409429E-2</c:v>
                </c:pt>
                <c:pt idx="234">
                  <c:v>7.4038112883670029E-2</c:v>
                </c:pt>
                <c:pt idx="235">
                  <c:v>5.9976376732545682E-2</c:v>
                </c:pt>
                <c:pt idx="236">
                  <c:v>4.4138997769409126E-2</c:v>
                </c:pt>
                <c:pt idx="237">
                  <c:v>2.0726019135738429E-2</c:v>
                </c:pt>
                <c:pt idx="238">
                  <c:v>-2.003569302052866E-3</c:v>
                </c:pt>
                <c:pt idx="239">
                  <c:v>3.5013906876537271E-2</c:v>
                </c:pt>
                <c:pt idx="240">
                  <c:v>6.8928953368018089E-2</c:v>
                </c:pt>
                <c:pt idx="241">
                  <c:v>7.3612138048033376E-2</c:v>
                </c:pt>
                <c:pt idx="242">
                  <c:v>7.0823071251944675E-2</c:v>
                </c:pt>
                <c:pt idx="243">
                  <c:v>8.2692903005708779E-2</c:v>
                </c:pt>
                <c:pt idx="244">
                  <c:v>6.5449633712958574E-2</c:v>
                </c:pt>
                <c:pt idx="245">
                  <c:v>6.6664575833117162E-2</c:v>
                </c:pt>
                <c:pt idx="246">
                  <c:v>6.179471852723304E-2</c:v>
                </c:pt>
                <c:pt idx="247">
                  <c:v>4.9144184040295393E-2</c:v>
                </c:pt>
                <c:pt idx="248">
                  <c:v>3.4638275356691749E-2</c:v>
                </c:pt>
                <c:pt idx="249">
                  <c:v>3.7898891644026739E-2</c:v>
                </c:pt>
                <c:pt idx="250">
                  <c:v>4.2746868648952809E-2</c:v>
                </c:pt>
                <c:pt idx="251">
                  <c:v>5.0755373953442061E-2</c:v>
                </c:pt>
                <c:pt idx="252">
                  <c:v>6.397781228116653E-2</c:v>
                </c:pt>
                <c:pt idx="253">
                  <c:v>5.5995515861810993E-2</c:v>
                </c:pt>
                <c:pt idx="254">
                  <c:v>5.6954506272603955E-2</c:v>
                </c:pt>
                <c:pt idx="255">
                  <c:v>7.1413777735582676E-2</c:v>
                </c:pt>
                <c:pt idx="256">
                  <c:v>6.7700178840786288E-2</c:v>
                </c:pt>
                <c:pt idx="257">
                  <c:v>8.5022839933406882E-2</c:v>
                </c:pt>
                <c:pt idx="258">
                  <c:v>7.4712548790487318E-2</c:v>
                </c:pt>
                <c:pt idx="259">
                  <c:v>7.4724023664771752E-2</c:v>
                </c:pt>
                <c:pt idx="260">
                  <c:v>8.6891777704110579E-2</c:v>
                </c:pt>
                <c:pt idx="261">
                  <c:v>0.11071963905282517</c:v>
                </c:pt>
                <c:pt idx="262">
                  <c:v>0.11596407117209066</c:v>
                </c:pt>
                <c:pt idx="263">
                  <c:v>0.12176954138095122</c:v>
                </c:pt>
                <c:pt idx="264">
                  <c:v>0.1171666479532756</c:v>
                </c:pt>
                <c:pt idx="265">
                  <c:v>0.11170330657940183</c:v>
                </c:pt>
                <c:pt idx="266">
                  <c:v>0.10579468685587974</c:v>
                </c:pt>
                <c:pt idx="267">
                  <c:v>0.11802798301860556</c:v>
                </c:pt>
                <c:pt idx="268">
                  <c:v>0.13675683107063077</c:v>
                </c:pt>
                <c:pt idx="269">
                  <c:v>0.14630355897577499</c:v>
                </c:pt>
                <c:pt idx="270">
                  <c:v>0.16231520125388027</c:v>
                </c:pt>
                <c:pt idx="271">
                  <c:v>0.16397080293005087</c:v>
                </c:pt>
                <c:pt idx="272">
                  <c:v>0.17833480588545164</c:v>
                </c:pt>
                <c:pt idx="273">
                  <c:v>0.19136208371453353</c:v>
                </c:pt>
                <c:pt idx="274">
                  <c:v>0.21029086507501452</c:v>
                </c:pt>
                <c:pt idx="275">
                  <c:v>0.21709585166071976</c:v>
                </c:pt>
                <c:pt idx="276">
                  <c:v>0.20222725695823998</c:v>
                </c:pt>
                <c:pt idx="277">
                  <c:v>0.22498511667784771</c:v>
                </c:pt>
                <c:pt idx="278">
                  <c:v>0.19192116049106508</c:v>
                </c:pt>
                <c:pt idx="279">
                  <c:v>0.17518458903899492</c:v>
                </c:pt>
                <c:pt idx="280">
                  <c:v>0.1351341313499097</c:v>
                </c:pt>
                <c:pt idx="281">
                  <c:v>0.10410627350186683</c:v>
                </c:pt>
                <c:pt idx="282">
                  <c:v>6.3398924255521932E-2</c:v>
                </c:pt>
                <c:pt idx="283">
                  <c:v>2.7122151156241697E-2</c:v>
                </c:pt>
                <c:pt idx="284">
                  <c:v>-9.6053974697738204E-3</c:v>
                </c:pt>
                <c:pt idx="285">
                  <c:v>-3.7469498889914632E-2</c:v>
                </c:pt>
                <c:pt idx="286">
                  <c:v>-5.9007775249253006E-2</c:v>
                </c:pt>
                <c:pt idx="287">
                  <c:v>-7.6170219178275517E-2</c:v>
                </c:pt>
                <c:pt idx="288">
                  <c:v>-0.10085600434529401</c:v>
                </c:pt>
                <c:pt idx="289">
                  <c:v>-0.1005534086453007</c:v>
                </c:pt>
                <c:pt idx="290">
                  <c:v>-0.12881776603075465</c:v>
                </c:pt>
                <c:pt idx="291">
                  <c:v>-0.11367736598026697</c:v>
                </c:pt>
                <c:pt idx="292">
                  <c:v>-0.10677756982054852</c:v>
                </c:pt>
                <c:pt idx="293">
                  <c:v>-8.1604690100098201E-2</c:v>
                </c:pt>
                <c:pt idx="294">
                  <c:v>-7.150526377264943E-2</c:v>
                </c:pt>
                <c:pt idx="295">
                  <c:v>-5.4418369594795964E-2</c:v>
                </c:pt>
                <c:pt idx="296">
                  <c:v>-3.9424012784385357E-2</c:v>
                </c:pt>
                <c:pt idx="297">
                  <c:v>-9.9266171936547958E-3</c:v>
                </c:pt>
                <c:pt idx="298">
                  <c:v>8.004590088002049E-3</c:v>
                </c:pt>
                <c:pt idx="299">
                  <c:v>2.4941542989052067E-3</c:v>
                </c:pt>
                <c:pt idx="300">
                  <c:v>-5.6011015459286554E-3</c:v>
                </c:pt>
                <c:pt idx="301">
                  <c:v>4.3860327241798209E-3</c:v>
                </c:pt>
                <c:pt idx="302">
                  <c:v>2.0221285071816534E-2</c:v>
                </c:pt>
                <c:pt idx="303">
                  <c:v>4.9184233883797036E-2</c:v>
                </c:pt>
                <c:pt idx="304">
                  <c:v>3.7376499651851074E-2</c:v>
                </c:pt>
                <c:pt idx="305">
                  <c:v>3.878853210748074E-2</c:v>
                </c:pt>
                <c:pt idx="306">
                  <c:v>3.0098860622320325E-2</c:v>
                </c:pt>
                <c:pt idx="307">
                  <c:v>2.6180675414439282E-2</c:v>
                </c:pt>
                <c:pt idx="308">
                  <c:v>2.6648434296061188E-2</c:v>
                </c:pt>
                <c:pt idx="309">
                  <c:v>2.9293424506036315E-2</c:v>
                </c:pt>
                <c:pt idx="310">
                  <c:v>1.2979468425012979E-2</c:v>
                </c:pt>
                <c:pt idx="311">
                  <c:v>7.9006158684569085E-3</c:v>
                </c:pt>
                <c:pt idx="312">
                  <c:v>8.4867966055249995E-3</c:v>
                </c:pt>
                <c:pt idx="313">
                  <c:v>2.3038240136206381E-2</c:v>
                </c:pt>
                <c:pt idx="314">
                  <c:v>2.0242198219379549E-2</c:v>
                </c:pt>
                <c:pt idx="315">
                  <c:v>1.3983567509354108E-2</c:v>
                </c:pt>
                <c:pt idx="316">
                  <c:v>1.9473451004348729E-2</c:v>
                </c:pt>
                <c:pt idx="317">
                  <c:v>3.9498096643541831E-3</c:v>
                </c:pt>
                <c:pt idx="318">
                  <c:v>1.0646201811254422E-2</c:v>
                </c:pt>
                <c:pt idx="319">
                  <c:v>1.7411664584569286E-2</c:v>
                </c:pt>
                <c:pt idx="320">
                  <c:v>2.3942198260957046E-2</c:v>
                </c:pt>
                <c:pt idx="321">
                  <c:v>2.8928526452385282E-2</c:v>
                </c:pt>
                <c:pt idx="322">
                  <c:v>4.3441666868642329E-2</c:v>
                </c:pt>
                <c:pt idx="323">
                  <c:v>5.448494166591307E-2</c:v>
                </c:pt>
                <c:pt idx="324">
                  <c:v>6.4474649404229312E-2</c:v>
                </c:pt>
                <c:pt idx="325">
                  <c:v>7.0247145191399032E-2</c:v>
                </c:pt>
                <c:pt idx="326">
                  <c:v>5.6673198208721326E-2</c:v>
                </c:pt>
                <c:pt idx="327">
                  <c:v>6.5010249137427326E-2</c:v>
                </c:pt>
                <c:pt idx="328">
                  <c:v>6.9738521177093449E-2</c:v>
                </c:pt>
                <c:pt idx="329">
                  <c:v>7.814788812763622E-2</c:v>
                </c:pt>
                <c:pt idx="330">
                  <c:v>7.8407164141378563E-2</c:v>
                </c:pt>
                <c:pt idx="331">
                  <c:v>8.2106050068675329E-2</c:v>
                </c:pt>
                <c:pt idx="332">
                  <c:v>6.9094066222298384E-2</c:v>
                </c:pt>
                <c:pt idx="333">
                  <c:v>6.8356877204317851E-2</c:v>
                </c:pt>
                <c:pt idx="334">
                  <c:v>6.5704701948453195E-2</c:v>
                </c:pt>
                <c:pt idx="335">
                  <c:v>6.5427295183227124E-2</c:v>
                </c:pt>
                <c:pt idx="336">
                  <c:v>5.8196942327318174E-2</c:v>
                </c:pt>
                <c:pt idx="337">
                  <c:v>6.1717253645442068E-2</c:v>
                </c:pt>
                <c:pt idx="338">
                  <c:v>8.4650100329111744E-2</c:v>
                </c:pt>
                <c:pt idx="339">
                  <c:v>6.5147417628360585E-2</c:v>
                </c:pt>
                <c:pt idx="340">
                  <c:v>4.9643969689202254E-2</c:v>
                </c:pt>
                <c:pt idx="341">
                  <c:v>2.8315965565062738E-2</c:v>
                </c:pt>
                <c:pt idx="342">
                  <c:v>5.2366103641021738E-3</c:v>
                </c:pt>
                <c:pt idx="343">
                  <c:v>1.2326457758727405E-2</c:v>
                </c:pt>
                <c:pt idx="344">
                  <c:v>1.4352254876864958E-3</c:v>
                </c:pt>
                <c:pt idx="345">
                  <c:v>2.2257066629341456E-2</c:v>
                </c:pt>
                <c:pt idx="346">
                  <c:v>2.3073393908921635E-3</c:v>
                </c:pt>
                <c:pt idx="347">
                  <c:v>-1.9274104812615649E-3</c:v>
                </c:pt>
                <c:pt idx="348">
                  <c:v>-1.1573518736340247E-2</c:v>
                </c:pt>
                <c:pt idx="349">
                  <c:v>-3.3004227006467332E-3</c:v>
                </c:pt>
                <c:pt idx="350">
                  <c:v>-7.083586703595917E-3</c:v>
                </c:pt>
                <c:pt idx="351">
                  <c:v>-3.1185305777426436E-2</c:v>
                </c:pt>
                <c:pt idx="352">
                  <c:v>-1.2041138808648049E-2</c:v>
                </c:pt>
                <c:pt idx="353">
                  <c:v>-1.2625831553578078E-2</c:v>
                </c:pt>
                <c:pt idx="354">
                  <c:v>8.4148208308598878E-3</c:v>
                </c:pt>
                <c:pt idx="355">
                  <c:v>2.7576646607930012E-2</c:v>
                </c:pt>
                <c:pt idx="356">
                  <c:v>2.7462448736348146E-2</c:v>
                </c:pt>
                <c:pt idx="357">
                  <c:v>3.5306594509493722E-2</c:v>
                </c:pt>
                <c:pt idx="358">
                  <c:v>1.39569595650859E-2</c:v>
                </c:pt>
                <c:pt idx="359">
                  <c:v>2.7244700057941586E-2</c:v>
                </c:pt>
                <c:pt idx="360">
                  <c:v>2.8203369897157025E-2</c:v>
                </c:pt>
                <c:pt idx="361">
                  <c:v>3.2300645976853171E-2</c:v>
                </c:pt>
                <c:pt idx="362">
                  <c:v>2.0725441377544503E-2</c:v>
                </c:pt>
                <c:pt idx="363">
                  <c:v>1.4246941501988585E-2</c:v>
                </c:pt>
                <c:pt idx="364">
                  <c:v>2.1112450683468356E-2</c:v>
                </c:pt>
                <c:pt idx="365">
                  <c:v>3.4815378630956795E-2</c:v>
                </c:pt>
                <c:pt idx="366">
                  <c:v>3.7445868115733701E-2</c:v>
                </c:pt>
                <c:pt idx="367">
                  <c:v>1.6860658950641497E-2</c:v>
                </c:pt>
                <c:pt idx="368">
                  <c:v>2.0337219325315885E-2</c:v>
                </c:pt>
                <c:pt idx="369">
                  <c:v>1.9144059396689818E-2</c:v>
                </c:pt>
                <c:pt idx="370">
                  <c:v>3.3958368367203055E-2</c:v>
                </c:pt>
                <c:pt idx="371">
                  <c:v>3.9551191587404229E-2</c:v>
                </c:pt>
                <c:pt idx="372">
                  <c:v>5.2937010077997393E-2</c:v>
                </c:pt>
                <c:pt idx="373">
                  <c:v>5.7258922434505283E-2</c:v>
                </c:pt>
                <c:pt idx="374">
                  <c:v>6.5276618342866286E-2</c:v>
                </c:pt>
                <c:pt idx="375">
                  <c:v>6.6361428375489986E-2</c:v>
                </c:pt>
                <c:pt idx="376">
                  <c:v>7.0614200754440068E-2</c:v>
                </c:pt>
                <c:pt idx="377">
                  <c:v>7.204077123574161E-2</c:v>
                </c:pt>
                <c:pt idx="378">
                  <c:v>5.3729033139774396E-2</c:v>
                </c:pt>
                <c:pt idx="379">
                  <c:v>5.6823108042608567E-2</c:v>
                </c:pt>
                <c:pt idx="380">
                  <c:v>7.4496139610279316E-2</c:v>
                </c:pt>
                <c:pt idx="381">
                  <c:v>6.8638458993266718E-2</c:v>
                </c:pt>
                <c:pt idx="382">
                  <c:v>6.5683815757730454E-2</c:v>
                </c:pt>
                <c:pt idx="383">
                  <c:v>5.9758132620370635E-2</c:v>
                </c:pt>
                <c:pt idx="384">
                  <c:v>4.4876664226571161E-2</c:v>
                </c:pt>
                <c:pt idx="385">
                  <c:v>4.1714858827353866E-2</c:v>
                </c:pt>
                <c:pt idx="386">
                  <c:v>3.9135541430214971E-2</c:v>
                </c:pt>
                <c:pt idx="387">
                  <c:v>3.8869061280061498E-2</c:v>
                </c:pt>
                <c:pt idx="388">
                  <c:v>4.1071725523324207E-2</c:v>
                </c:pt>
                <c:pt idx="389">
                  <c:v>4.4766696095372739E-2</c:v>
                </c:pt>
                <c:pt idx="390">
                  <c:v>6.8605212482252223E-2</c:v>
                </c:pt>
                <c:pt idx="391">
                  <c:v>4.8689434816405683E-2</c:v>
                </c:pt>
                <c:pt idx="392">
                  <c:v>4.6411738743981454E-2</c:v>
                </c:pt>
                <c:pt idx="393">
                  <c:v>2.301546983018643E-2</c:v>
                </c:pt>
                <c:pt idx="394">
                  <c:v>1.5385998754554122E-2</c:v>
                </c:pt>
                <c:pt idx="395">
                  <c:v>1.5704430823113579E-2</c:v>
                </c:pt>
                <c:pt idx="396">
                  <c:v>7.474189231108235E-3</c:v>
                </c:pt>
                <c:pt idx="397">
                  <c:v>2.3775040170197298E-2</c:v>
                </c:pt>
                <c:pt idx="398">
                  <c:v>1.7808864411391664E-2</c:v>
                </c:pt>
                <c:pt idx="399">
                  <c:v>1.9429658279182995E-2</c:v>
                </c:pt>
                <c:pt idx="400">
                  <c:v>1.0421578370544979E-2</c:v>
                </c:pt>
                <c:pt idx="401">
                  <c:v>1.2426048121613771E-2</c:v>
                </c:pt>
                <c:pt idx="402">
                  <c:v>8.6233485778760052E-3</c:v>
                </c:pt>
                <c:pt idx="403">
                  <c:v>-1.1439545710456946E-3</c:v>
                </c:pt>
                <c:pt idx="404">
                  <c:v>1.0509866520322956E-2</c:v>
                </c:pt>
                <c:pt idx="405">
                  <c:v>5.124837290061514E-3</c:v>
                </c:pt>
                <c:pt idx="406">
                  <c:v>2.256525820909237E-2</c:v>
                </c:pt>
                <c:pt idx="407">
                  <c:v>3.5660744270660183E-2</c:v>
                </c:pt>
                <c:pt idx="408">
                  <c:v>3.2918403595565485E-2</c:v>
                </c:pt>
                <c:pt idx="409">
                  <c:v>4.0832261484187386E-2</c:v>
                </c:pt>
                <c:pt idx="410">
                  <c:v>2.3804146575401815E-2</c:v>
                </c:pt>
                <c:pt idx="411">
                  <c:v>2.3082946737583061E-2</c:v>
                </c:pt>
                <c:pt idx="412">
                  <c:v>1.6611014806974096E-2</c:v>
                </c:pt>
                <c:pt idx="413">
                  <c:v>1.7125048370048863E-2</c:v>
                </c:pt>
                <c:pt idx="414">
                  <c:v>9.8880390828896842E-3</c:v>
                </c:pt>
                <c:pt idx="415">
                  <c:v>6.3223083608647847E-3</c:v>
                </c:pt>
                <c:pt idx="416">
                  <c:v>7.1416276993378526E-3</c:v>
                </c:pt>
                <c:pt idx="417">
                  <c:v>1.3569015362699737E-2</c:v>
                </c:pt>
                <c:pt idx="418">
                  <c:v>7.147314501268421E-3</c:v>
                </c:pt>
                <c:pt idx="419">
                  <c:v>1.1248617333368032E-2</c:v>
                </c:pt>
                <c:pt idx="420">
                  <c:v>1.5193987501594605E-2</c:v>
                </c:pt>
                <c:pt idx="421">
                  <c:v>2.0414620465179667E-2</c:v>
                </c:pt>
                <c:pt idx="422">
                  <c:v>2.7144990228019163E-2</c:v>
                </c:pt>
                <c:pt idx="423">
                  <c:v>3.0240820656586297E-2</c:v>
                </c:pt>
                <c:pt idx="424">
                  <c:v>4.1472275719009341E-2</c:v>
                </c:pt>
                <c:pt idx="425">
                  <c:v>4.7035698402149176E-2</c:v>
                </c:pt>
                <c:pt idx="426">
                  <c:v>5.3179486256367946E-2</c:v>
                </c:pt>
                <c:pt idx="427">
                  <c:v>5.2846170269109469E-2</c:v>
                </c:pt>
                <c:pt idx="428">
                  <c:v>4.7368716598366632E-2</c:v>
                </c:pt>
                <c:pt idx="429">
                  <c:v>5.7872891974791368E-2</c:v>
                </c:pt>
                <c:pt idx="430">
                  <c:v>4.4877475288563957E-2</c:v>
                </c:pt>
                <c:pt idx="431">
                  <c:v>5.7431934837773556E-2</c:v>
                </c:pt>
                <c:pt idx="432">
                  <c:v>4.771616593832808E-2</c:v>
                </c:pt>
                <c:pt idx="433">
                  <c:v>4.3731164775499307E-2</c:v>
                </c:pt>
                <c:pt idx="434">
                  <c:v>4.5081715235276709E-2</c:v>
                </c:pt>
                <c:pt idx="435">
                  <c:v>4.8305492215452994E-2</c:v>
                </c:pt>
                <c:pt idx="436">
                  <c:v>3.7821921983382502E-2</c:v>
                </c:pt>
                <c:pt idx="437">
                  <c:v>3.0747073813075353E-2</c:v>
                </c:pt>
                <c:pt idx="438">
                  <c:v>2.649959324308436E-2</c:v>
                </c:pt>
                <c:pt idx="439">
                  <c:v>2.7432476086436453E-2</c:v>
                </c:pt>
                <c:pt idx="440">
                  <c:v>2.0059103988788945E-2</c:v>
                </c:pt>
                <c:pt idx="441">
                  <c:v>2.8045522375089112E-2</c:v>
                </c:pt>
                <c:pt idx="442">
                  <c:v>3.0060139850840415E-2</c:v>
                </c:pt>
                <c:pt idx="443">
                  <c:v>2.2690586100614817E-2</c:v>
                </c:pt>
                <c:pt idx="444">
                  <c:v>1.928809667572183E-2</c:v>
                </c:pt>
                <c:pt idx="445">
                  <c:v>8.7826083875266227E-3</c:v>
                </c:pt>
                <c:pt idx="446">
                  <c:v>-9.6351921836204339E-3</c:v>
                </c:pt>
                <c:pt idx="447">
                  <c:v>-1.4073066585811511E-2</c:v>
                </c:pt>
                <c:pt idx="448">
                  <c:v>-1.5826482606102633E-2</c:v>
                </c:pt>
                <c:pt idx="449">
                  <c:v>1.3231051209414691E-3</c:v>
                </c:pt>
                <c:pt idx="450">
                  <c:v>5.4251946920070848E-3</c:v>
                </c:pt>
                <c:pt idx="451">
                  <c:v>9.7891598768264157E-3</c:v>
                </c:pt>
                <c:pt idx="452">
                  <c:v>-3.1554217788186482E-4</c:v>
                </c:pt>
                <c:pt idx="453">
                  <c:v>1.6279080826348965E-3</c:v>
                </c:pt>
                <c:pt idx="454">
                  <c:v>9.4354077188411303E-4</c:v>
                </c:pt>
                <c:pt idx="455">
                  <c:v>-8.7086757318511031E-3</c:v>
                </c:pt>
                <c:pt idx="456">
                  <c:v>-3.6368899577850456E-3</c:v>
                </c:pt>
                <c:pt idx="457">
                  <c:v>-2.4103629573710757E-3</c:v>
                </c:pt>
                <c:pt idx="458">
                  <c:v>1.6243371053613252E-2</c:v>
                </c:pt>
                <c:pt idx="459">
                  <c:v>3.2599953611523735E-2</c:v>
                </c:pt>
                <c:pt idx="460">
                  <c:v>3.2669289818904476E-2</c:v>
                </c:pt>
                <c:pt idx="461">
                  <c:v>2.376099585966146E-2</c:v>
                </c:pt>
                <c:pt idx="462">
                  <c:v>7.0739784571050811E-3</c:v>
                </c:pt>
                <c:pt idx="463">
                  <c:v>1.2865047449365833E-3</c:v>
                </c:pt>
                <c:pt idx="464">
                  <c:v>-3.7280208401549724E-3</c:v>
                </c:pt>
                <c:pt idx="465">
                  <c:v>1.8291703336305197E-3</c:v>
                </c:pt>
                <c:pt idx="466">
                  <c:v>2.2435635791627157E-3</c:v>
                </c:pt>
                <c:pt idx="467">
                  <c:v>-2.0615153501914963E-3</c:v>
                </c:pt>
                <c:pt idx="468">
                  <c:v>-1.2491615149934927E-2</c:v>
                </c:pt>
                <c:pt idx="469">
                  <c:v>3.2041851749089641E-3</c:v>
                </c:pt>
                <c:pt idx="470">
                  <c:v>9.8163136264982527E-3</c:v>
                </c:pt>
                <c:pt idx="471">
                  <c:v>6.4506292412862707E-3</c:v>
                </c:pt>
                <c:pt idx="472">
                  <c:v>7.7690909254187418E-3</c:v>
                </c:pt>
                <c:pt idx="473">
                  <c:v>1.3010911782185625E-2</c:v>
                </c:pt>
                <c:pt idx="474">
                  <c:v>2.2153063394612704E-2</c:v>
                </c:pt>
                <c:pt idx="475">
                  <c:v>2.4408301367636959E-2</c:v>
                </c:pt>
                <c:pt idx="476">
                  <c:v>1.8780536488354899E-2</c:v>
                </c:pt>
                <c:pt idx="477">
                  <c:v>2.1563928962366665E-2</c:v>
                </c:pt>
                <c:pt idx="478">
                  <c:v>4.9192381025655665E-3</c:v>
                </c:pt>
                <c:pt idx="479">
                  <c:v>2.2432132223309399E-2</c:v>
                </c:pt>
                <c:pt idx="480">
                  <c:v>2.2549166925031113E-2</c:v>
                </c:pt>
                <c:pt idx="481">
                  <c:v>4.2070395589823034E-2</c:v>
                </c:pt>
                <c:pt idx="482">
                  <c:v>2.0517454767897923E-2</c:v>
                </c:pt>
                <c:pt idx="483">
                  <c:v>2.2332357158209252E-2</c:v>
                </c:pt>
                <c:pt idx="484">
                  <c:v>1.8583156519405696E-2</c:v>
                </c:pt>
                <c:pt idx="485">
                  <c:v>1.8122306704388216E-2</c:v>
                </c:pt>
                <c:pt idx="486">
                  <c:v>1.2765217687669146E-2</c:v>
                </c:pt>
                <c:pt idx="487">
                  <c:v>1.2767302543927701E-2</c:v>
                </c:pt>
                <c:pt idx="488">
                  <c:v>8.1488157510207961E-3</c:v>
                </c:pt>
                <c:pt idx="489">
                  <c:v>1.5767643596789331E-2</c:v>
                </c:pt>
                <c:pt idx="490">
                  <c:v>2.6849710908158134E-2</c:v>
                </c:pt>
                <c:pt idx="491">
                  <c:v>4.492390989907151E-2</c:v>
                </c:pt>
                <c:pt idx="492">
                  <c:v>2.9795293665033997E-2</c:v>
                </c:pt>
                <c:pt idx="493">
                  <c:v>3.6450965901705566E-2</c:v>
                </c:pt>
                <c:pt idx="494">
                  <c:v>3.2071110284577702E-2</c:v>
                </c:pt>
                <c:pt idx="495">
                  <c:v>3.7938177172517365E-2</c:v>
                </c:pt>
                <c:pt idx="496">
                  <c:v>3.0945979243689175E-2</c:v>
                </c:pt>
                <c:pt idx="497">
                  <c:v>2.0099650301976715E-2</c:v>
                </c:pt>
                <c:pt idx="498">
                  <c:v>1.2440136366267576E-2</c:v>
                </c:pt>
                <c:pt idx="499">
                  <c:v>9.6873967154916044E-3</c:v>
                </c:pt>
                <c:pt idx="500">
                  <c:v>7.7198022197722651E-3</c:v>
                </c:pt>
                <c:pt idx="501">
                  <c:v>1.4681857009269527E-2</c:v>
                </c:pt>
                <c:pt idx="502">
                  <c:v>1.7227253779532919E-2</c:v>
                </c:pt>
                <c:pt idx="503">
                  <c:v>1.0957321250667484E-2</c:v>
                </c:pt>
                <c:pt idx="504">
                  <c:v>6.3657754781086687E-3</c:v>
                </c:pt>
                <c:pt idx="505">
                  <c:v>-1.4332128663597924E-2</c:v>
                </c:pt>
                <c:pt idx="506">
                  <c:v>-3.9488349333324894E-3</c:v>
                </c:pt>
                <c:pt idx="507">
                  <c:v>2.2238951444029389E-3</c:v>
                </c:pt>
                <c:pt idx="508">
                  <c:v>4.0327031341638384E-3</c:v>
                </c:pt>
                <c:pt idx="509">
                  <c:v>9.3187930689830212E-3</c:v>
                </c:pt>
                <c:pt idx="510">
                  <c:v>1.2395482789908811E-2</c:v>
                </c:pt>
                <c:pt idx="511">
                  <c:v>1.9839579274548786E-2</c:v>
                </c:pt>
                <c:pt idx="512">
                  <c:v>1.6004646409247768E-2</c:v>
                </c:pt>
                <c:pt idx="513">
                  <c:v>1.6941367591869396E-2</c:v>
                </c:pt>
                <c:pt idx="514">
                  <c:v>2.6850703561758092E-3</c:v>
                </c:pt>
                <c:pt idx="515">
                  <c:v>4.2010264836175575E-3</c:v>
                </c:pt>
                <c:pt idx="516">
                  <c:v>1.8157239095653699E-2</c:v>
                </c:pt>
                <c:pt idx="517">
                  <c:v>6.7155320587832705E-3</c:v>
                </c:pt>
                <c:pt idx="518">
                  <c:v>2.7512501062062572E-2</c:v>
                </c:pt>
                <c:pt idx="519">
                  <c:v>-1.0234965091141468E-2</c:v>
                </c:pt>
                <c:pt idx="520">
                  <c:v>-4.6105677147733632E-3</c:v>
                </c:pt>
                <c:pt idx="521">
                  <c:v>-1.2014311380678846E-3</c:v>
                </c:pt>
                <c:pt idx="522">
                  <c:v>8.470561731988558E-3</c:v>
                </c:pt>
                <c:pt idx="523">
                  <c:v>5.8071668356536902E-3</c:v>
                </c:pt>
                <c:pt idx="524">
                  <c:v>1.1141518623312802E-2</c:v>
                </c:pt>
                <c:pt idx="525">
                  <c:v>8.8284136993607015E-3</c:v>
                </c:pt>
                <c:pt idx="526">
                  <c:v>1.2287973441410039E-2</c:v>
                </c:pt>
                <c:pt idx="527">
                  <c:v>1.9311657043990141E-2</c:v>
                </c:pt>
                <c:pt idx="528">
                  <c:v>2.5763996958456822E-2</c:v>
                </c:pt>
                <c:pt idx="529">
                  <c:v>2.0773742764832709E-2</c:v>
                </c:pt>
                <c:pt idx="530">
                  <c:v>3.1067177400566911E-2</c:v>
                </c:pt>
                <c:pt idx="531">
                  <c:v>3.2139823626609526E-2</c:v>
                </c:pt>
                <c:pt idx="532">
                  <c:v>4.5547415946601208E-2</c:v>
                </c:pt>
                <c:pt idx="533">
                  <c:v>3.3702049669103493E-2</c:v>
                </c:pt>
                <c:pt idx="534">
                  <c:v>2.480141478547436E-2</c:v>
                </c:pt>
                <c:pt idx="535">
                  <c:v>2.6757868628156479E-2</c:v>
                </c:pt>
                <c:pt idx="536">
                  <c:v>1.9834983787632276E-2</c:v>
                </c:pt>
                <c:pt idx="537">
                  <c:v>2.6188742387939792E-2</c:v>
                </c:pt>
                <c:pt idx="538">
                  <c:v>3.7871366245318339E-2</c:v>
                </c:pt>
                <c:pt idx="539">
                  <c:v>3.4455253806422607E-2</c:v>
                </c:pt>
                <c:pt idx="540">
                  <c:v>2.9161464190026416E-2</c:v>
                </c:pt>
                <c:pt idx="541">
                  <c:v>1.4885320301578653E-2</c:v>
                </c:pt>
                <c:pt idx="542">
                  <c:v>3.0312695596946153E-2</c:v>
                </c:pt>
                <c:pt idx="543">
                  <c:v>2.068342339911124E-2</c:v>
                </c:pt>
                <c:pt idx="544">
                  <c:v>2.3373053507300116E-2</c:v>
                </c:pt>
                <c:pt idx="545">
                  <c:v>2.7460282618750515E-2</c:v>
                </c:pt>
                <c:pt idx="546">
                  <c:v>3.7448435752003024E-2</c:v>
                </c:pt>
                <c:pt idx="547">
                  <c:v>3.6697810500433768E-2</c:v>
                </c:pt>
                <c:pt idx="548">
                  <c:v>2.4049947250998644E-2</c:v>
                </c:pt>
                <c:pt idx="549">
                  <c:v>2.2939188541413656E-2</c:v>
                </c:pt>
                <c:pt idx="550">
                  <c:v>3.562989931884651E-3</c:v>
                </c:pt>
                <c:pt idx="551">
                  <c:v>-9.015984468996846E-3</c:v>
                </c:pt>
                <c:pt idx="552">
                  <c:v>-8.4406588646686875E-3</c:v>
                </c:pt>
                <c:pt idx="553">
                  <c:v>-3.9005797751570873E-3</c:v>
                </c:pt>
                <c:pt idx="554">
                  <c:v>4.8078486412872984E-3</c:v>
                </c:pt>
                <c:pt idx="555">
                  <c:v>-8.0018269959412271E-3</c:v>
                </c:pt>
                <c:pt idx="556">
                  <c:v>-7.4557129225314876E-3</c:v>
                </c:pt>
                <c:pt idx="557">
                  <c:v>-1.9068841883941094E-2</c:v>
                </c:pt>
                <c:pt idx="558">
                  <c:v>-8.1851364074357856E-3</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numCache>
            </c:numRef>
          </c:val>
          <c:smooth val="0"/>
          <c:extLst>
            <c:ext xmlns:c16="http://schemas.microsoft.com/office/drawing/2014/chart" uri="{C3380CC4-5D6E-409C-BE32-E72D297353CC}">
              <c16:uniqueId val="{00000000-74C0-4ECB-9652-6B6A36C5CBA4}"/>
            </c:ext>
          </c:extLst>
        </c:ser>
        <c:dLbls>
          <c:showLegendKey val="0"/>
          <c:showVal val="0"/>
          <c:showCatName val="0"/>
          <c:showSerName val="0"/>
          <c:showPercent val="0"/>
          <c:showBubbleSize val="0"/>
        </c:dLbls>
        <c:smooth val="0"/>
        <c:axId val="411372432"/>
        <c:axId val="411363696"/>
      </c:lineChart>
      <c:dateAx>
        <c:axId val="41137243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1363696"/>
        <c:crosses val="autoZero"/>
        <c:auto val="1"/>
        <c:lblOffset val="100"/>
        <c:baseTimeUnit val="days"/>
      </c:dateAx>
      <c:valAx>
        <c:axId val="4113636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13724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'Tüketici Kredi Alt Kalemleri'!$AA$1:$AA$2</c:f>
              <c:strCache>
                <c:ptCount val="2"/>
                <c:pt idx="0">
                  <c:v>Bireysel Kredi Kartları</c:v>
                </c:pt>
                <c:pt idx="1">
                  <c:v>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Kalemleri'!$B$9:$B$580</c:f>
              <c:numCache>
                <c:formatCode>m/d/yyyy</c:formatCode>
                <c:ptCount val="572"/>
                <c:pt idx="0">
                  <c:v>45996</c:v>
                </c:pt>
                <c:pt idx="1">
                  <c:v>45989</c:v>
                </c:pt>
                <c:pt idx="2">
                  <c:v>45982</c:v>
                </c:pt>
                <c:pt idx="3">
                  <c:v>45975</c:v>
                </c:pt>
                <c:pt idx="4">
                  <c:v>45968</c:v>
                </c:pt>
                <c:pt idx="5">
                  <c:v>45961</c:v>
                </c:pt>
                <c:pt idx="6">
                  <c:v>45954</c:v>
                </c:pt>
                <c:pt idx="7">
                  <c:v>45947</c:v>
                </c:pt>
                <c:pt idx="8">
                  <c:v>45940</c:v>
                </c:pt>
                <c:pt idx="9">
                  <c:v>45933</c:v>
                </c:pt>
                <c:pt idx="10">
                  <c:v>45926</c:v>
                </c:pt>
                <c:pt idx="11">
                  <c:v>45919</c:v>
                </c:pt>
                <c:pt idx="12">
                  <c:v>45912</c:v>
                </c:pt>
                <c:pt idx="13">
                  <c:v>45905</c:v>
                </c:pt>
                <c:pt idx="14">
                  <c:v>45898</c:v>
                </c:pt>
                <c:pt idx="15">
                  <c:v>45891</c:v>
                </c:pt>
                <c:pt idx="16">
                  <c:v>45884</c:v>
                </c:pt>
                <c:pt idx="17">
                  <c:v>45877</c:v>
                </c:pt>
                <c:pt idx="18">
                  <c:v>45870</c:v>
                </c:pt>
                <c:pt idx="19">
                  <c:v>45863</c:v>
                </c:pt>
                <c:pt idx="20">
                  <c:v>45856</c:v>
                </c:pt>
                <c:pt idx="21">
                  <c:v>45849</c:v>
                </c:pt>
                <c:pt idx="22">
                  <c:v>45842</c:v>
                </c:pt>
                <c:pt idx="23">
                  <c:v>45835</c:v>
                </c:pt>
                <c:pt idx="24">
                  <c:v>45828</c:v>
                </c:pt>
                <c:pt idx="25">
                  <c:v>45821</c:v>
                </c:pt>
                <c:pt idx="26">
                  <c:v>45814</c:v>
                </c:pt>
                <c:pt idx="27">
                  <c:v>45807</c:v>
                </c:pt>
                <c:pt idx="28">
                  <c:v>45800</c:v>
                </c:pt>
                <c:pt idx="29">
                  <c:v>45793</c:v>
                </c:pt>
                <c:pt idx="30">
                  <c:v>45786</c:v>
                </c:pt>
                <c:pt idx="31">
                  <c:v>45779</c:v>
                </c:pt>
                <c:pt idx="32">
                  <c:v>45772</c:v>
                </c:pt>
                <c:pt idx="33">
                  <c:v>45765</c:v>
                </c:pt>
                <c:pt idx="34">
                  <c:v>45758</c:v>
                </c:pt>
                <c:pt idx="35">
                  <c:v>45751</c:v>
                </c:pt>
                <c:pt idx="36">
                  <c:v>45744</c:v>
                </c:pt>
                <c:pt idx="37">
                  <c:v>45737</c:v>
                </c:pt>
                <c:pt idx="38">
                  <c:v>45730</c:v>
                </c:pt>
                <c:pt idx="39">
                  <c:v>45723</c:v>
                </c:pt>
                <c:pt idx="40">
                  <c:v>45716</c:v>
                </c:pt>
                <c:pt idx="41">
                  <c:v>45709</c:v>
                </c:pt>
                <c:pt idx="42">
                  <c:v>45702</c:v>
                </c:pt>
                <c:pt idx="43">
                  <c:v>45695</c:v>
                </c:pt>
                <c:pt idx="44">
                  <c:v>45688</c:v>
                </c:pt>
                <c:pt idx="45">
                  <c:v>45681</c:v>
                </c:pt>
                <c:pt idx="46">
                  <c:v>45674</c:v>
                </c:pt>
                <c:pt idx="47">
                  <c:v>45667</c:v>
                </c:pt>
                <c:pt idx="48">
                  <c:v>45660</c:v>
                </c:pt>
                <c:pt idx="49">
                  <c:v>45653</c:v>
                </c:pt>
                <c:pt idx="50">
                  <c:v>45646</c:v>
                </c:pt>
                <c:pt idx="51">
                  <c:v>45639</c:v>
                </c:pt>
                <c:pt idx="52">
                  <c:v>45632</c:v>
                </c:pt>
                <c:pt idx="53">
                  <c:v>45625</c:v>
                </c:pt>
                <c:pt idx="54">
                  <c:v>45618</c:v>
                </c:pt>
                <c:pt idx="55">
                  <c:v>45611</c:v>
                </c:pt>
                <c:pt idx="56">
                  <c:v>45604</c:v>
                </c:pt>
                <c:pt idx="57">
                  <c:v>45597</c:v>
                </c:pt>
                <c:pt idx="58">
                  <c:v>45590</c:v>
                </c:pt>
                <c:pt idx="59">
                  <c:v>45583</c:v>
                </c:pt>
                <c:pt idx="60">
                  <c:v>45576</c:v>
                </c:pt>
                <c:pt idx="61">
                  <c:v>45569</c:v>
                </c:pt>
                <c:pt idx="62">
                  <c:v>45562</c:v>
                </c:pt>
                <c:pt idx="63">
                  <c:v>45555</c:v>
                </c:pt>
                <c:pt idx="64">
                  <c:v>45548</c:v>
                </c:pt>
                <c:pt idx="65">
                  <c:v>45541</c:v>
                </c:pt>
                <c:pt idx="66">
                  <c:v>45534</c:v>
                </c:pt>
                <c:pt idx="67">
                  <c:v>45527</c:v>
                </c:pt>
                <c:pt idx="68">
                  <c:v>45520</c:v>
                </c:pt>
                <c:pt idx="69">
                  <c:v>45513</c:v>
                </c:pt>
                <c:pt idx="70">
                  <c:v>45506</c:v>
                </c:pt>
                <c:pt idx="71">
                  <c:v>45499</c:v>
                </c:pt>
                <c:pt idx="72">
                  <c:v>45492</c:v>
                </c:pt>
                <c:pt idx="73">
                  <c:v>45485</c:v>
                </c:pt>
                <c:pt idx="74">
                  <c:v>45478</c:v>
                </c:pt>
                <c:pt idx="75">
                  <c:v>45471</c:v>
                </c:pt>
                <c:pt idx="76">
                  <c:v>45464</c:v>
                </c:pt>
                <c:pt idx="77">
                  <c:v>45457</c:v>
                </c:pt>
                <c:pt idx="78">
                  <c:v>45450</c:v>
                </c:pt>
                <c:pt idx="79">
                  <c:v>45443</c:v>
                </c:pt>
                <c:pt idx="80">
                  <c:v>45436</c:v>
                </c:pt>
                <c:pt idx="81">
                  <c:v>45429</c:v>
                </c:pt>
                <c:pt idx="82">
                  <c:v>45422</c:v>
                </c:pt>
                <c:pt idx="83">
                  <c:v>45415</c:v>
                </c:pt>
                <c:pt idx="84">
                  <c:v>45408</c:v>
                </c:pt>
                <c:pt idx="85">
                  <c:v>45401</c:v>
                </c:pt>
                <c:pt idx="86">
                  <c:v>45391</c:v>
                </c:pt>
                <c:pt idx="87">
                  <c:v>45387</c:v>
                </c:pt>
                <c:pt idx="88">
                  <c:v>45380</c:v>
                </c:pt>
                <c:pt idx="89">
                  <c:v>45373</c:v>
                </c:pt>
                <c:pt idx="90">
                  <c:v>45366</c:v>
                </c:pt>
                <c:pt idx="91">
                  <c:v>45359</c:v>
                </c:pt>
                <c:pt idx="92">
                  <c:v>45352</c:v>
                </c:pt>
                <c:pt idx="93">
                  <c:v>45345</c:v>
                </c:pt>
                <c:pt idx="94">
                  <c:v>45338</c:v>
                </c:pt>
                <c:pt idx="95">
                  <c:v>45331</c:v>
                </c:pt>
                <c:pt idx="96">
                  <c:v>45324</c:v>
                </c:pt>
                <c:pt idx="97">
                  <c:v>45317</c:v>
                </c:pt>
                <c:pt idx="98">
                  <c:v>45310</c:v>
                </c:pt>
                <c:pt idx="99">
                  <c:v>45303</c:v>
                </c:pt>
                <c:pt idx="100">
                  <c:v>45296</c:v>
                </c:pt>
                <c:pt idx="101">
                  <c:v>45289</c:v>
                </c:pt>
                <c:pt idx="102">
                  <c:v>45282</c:v>
                </c:pt>
                <c:pt idx="103">
                  <c:v>45275</c:v>
                </c:pt>
                <c:pt idx="104">
                  <c:v>45268</c:v>
                </c:pt>
                <c:pt idx="105">
                  <c:v>45261</c:v>
                </c:pt>
                <c:pt idx="106">
                  <c:v>45254</c:v>
                </c:pt>
                <c:pt idx="107">
                  <c:v>45247</c:v>
                </c:pt>
                <c:pt idx="108">
                  <c:v>45240</c:v>
                </c:pt>
                <c:pt idx="109">
                  <c:v>45233</c:v>
                </c:pt>
                <c:pt idx="110">
                  <c:v>45226</c:v>
                </c:pt>
                <c:pt idx="111">
                  <c:v>45219</c:v>
                </c:pt>
                <c:pt idx="112">
                  <c:v>45212</c:v>
                </c:pt>
                <c:pt idx="113">
                  <c:v>45205</c:v>
                </c:pt>
                <c:pt idx="114">
                  <c:v>45198</c:v>
                </c:pt>
                <c:pt idx="115">
                  <c:v>45191</c:v>
                </c:pt>
                <c:pt idx="116">
                  <c:v>45184</c:v>
                </c:pt>
                <c:pt idx="117">
                  <c:v>45177</c:v>
                </c:pt>
                <c:pt idx="118">
                  <c:v>45170</c:v>
                </c:pt>
                <c:pt idx="119">
                  <c:v>45163</c:v>
                </c:pt>
                <c:pt idx="120">
                  <c:v>45156</c:v>
                </c:pt>
                <c:pt idx="121">
                  <c:v>45149</c:v>
                </c:pt>
                <c:pt idx="122">
                  <c:v>45142</c:v>
                </c:pt>
                <c:pt idx="123">
                  <c:v>45135</c:v>
                </c:pt>
                <c:pt idx="124">
                  <c:v>45128</c:v>
                </c:pt>
                <c:pt idx="125">
                  <c:v>45121</c:v>
                </c:pt>
                <c:pt idx="126">
                  <c:v>45114</c:v>
                </c:pt>
                <c:pt idx="127">
                  <c:v>45104</c:v>
                </c:pt>
                <c:pt idx="128">
                  <c:v>45100</c:v>
                </c:pt>
                <c:pt idx="129">
                  <c:v>45093</c:v>
                </c:pt>
                <c:pt idx="130">
                  <c:v>45086</c:v>
                </c:pt>
                <c:pt idx="131">
                  <c:v>45079</c:v>
                </c:pt>
                <c:pt idx="132">
                  <c:v>45072</c:v>
                </c:pt>
                <c:pt idx="133">
                  <c:v>45064</c:v>
                </c:pt>
                <c:pt idx="134">
                  <c:v>45058</c:v>
                </c:pt>
                <c:pt idx="135">
                  <c:v>45051</c:v>
                </c:pt>
                <c:pt idx="136">
                  <c:v>45044</c:v>
                </c:pt>
                <c:pt idx="137">
                  <c:v>45036</c:v>
                </c:pt>
                <c:pt idx="138">
                  <c:v>45030</c:v>
                </c:pt>
                <c:pt idx="139">
                  <c:v>45023</c:v>
                </c:pt>
                <c:pt idx="140">
                  <c:v>45016</c:v>
                </c:pt>
                <c:pt idx="141">
                  <c:v>45009</c:v>
                </c:pt>
                <c:pt idx="142">
                  <c:v>45002</c:v>
                </c:pt>
                <c:pt idx="143">
                  <c:v>44995</c:v>
                </c:pt>
                <c:pt idx="144">
                  <c:v>44988</c:v>
                </c:pt>
                <c:pt idx="145">
                  <c:v>44981</c:v>
                </c:pt>
                <c:pt idx="146">
                  <c:v>44974</c:v>
                </c:pt>
                <c:pt idx="147">
                  <c:v>44967</c:v>
                </c:pt>
                <c:pt idx="148">
                  <c:v>44960</c:v>
                </c:pt>
                <c:pt idx="149">
                  <c:v>44953</c:v>
                </c:pt>
                <c:pt idx="150">
                  <c:v>44946</c:v>
                </c:pt>
                <c:pt idx="151">
                  <c:v>44939</c:v>
                </c:pt>
                <c:pt idx="152">
                  <c:v>44932</c:v>
                </c:pt>
                <c:pt idx="153">
                  <c:v>44925</c:v>
                </c:pt>
                <c:pt idx="154">
                  <c:v>44918</c:v>
                </c:pt>
                <c:pt idx="155">
                  <c:v>44911</c:v>
                </c:pt>
                <c:pt idx="156">
                  <c:v>44904</c:v>
                </c:pt>
                <c:pt idx="157">
                  <c:v>44897</c:v>
                </c:pt>
                <c:pt idx="158">
                  <c:v>44890</c:v>
                </c:pt>
                <c:pt idx="159">
                  <c:v>44883</c:v>
                </c:pt>
                <c:pt idx="160">
                  <c:v>44876</c:v>
                </c:pt>
                <c:pt idx="161">
                  <c:v>44869</c:v>
                </c:pt>
                <c:pt idx="162">
                  <c:v>44862</c:v>
                </c:pt>
                <c:pt idx="163">
                  <c:v>44855</c:v>
                </c:pt>
                <c:pt idx="164">
                  <c:v>44848</c:v>
                </c:pt>
                <c:pt idx="165">
                  <c:v>44841</c:v>
                </c:pt>
                <c:pt idx="166">
                  <c:v>44834</c:v>
                </c:pt>
                <c:pt idx="167">
                  <c:v>44827</c:v>
                </c:pt>
                <c:pt idx="168">
                  <c:v>44820</c:v>
                </c:pt>
                <c:pt idx="169">
                  <c:v>44813</c:v>
                </c:pt>
                <c:pt idx="170">
                  <c:v>44806</c:v>
                </c:pt>
                <c:pt idx="171">
                  <c:v>44799</c:v>
                </c:pt>
                <c:pt idx="172">
                  <c:v>44792</c:v>
                </c:pt>
                <c:pt idx="173">
                  <c:v>44785</c:v>
                </c:pt>
                <c:pt idx="174">
                  <c:v>44778</c:v>
                </c:pt>
                <c:pt idx="175">
                  <c:v>44771</c:v>
                </c:pt>
                <c:pt idx="176">
                  <c:v>44764</c:v>
                </c:pt>
                <c:pt idx="177">
                  <c:v>44756</c:v>
                </c:pt>
                <c:pt idx="178">
                  <c:v>44750</c:v>
                </c:pt>
                <c:pt idx="179">
                  <c:v>44743</c:v>
                </c:pt>
                <c:pt idx="180">
                  <c:v>44736</c:v>
                </c:pt>
                <c:pt idx="181">
                  <c:v>44729</c:v>
                </c:pt>
                <c:pt idx="182">
                  <c:v>44722</c:v>
                </c:pt>
                <c:pt idx="183">
                  <c:v>44715</c:v>
                </c:pt>
                <c:pt idx="184">
                  <c:v>44708</c:v>
                </c:pt>
                <c:pt idx="185">
                  <c:v>44701</c:v>
                </c:pt>
                <c:pt idx="186">
                  <c:v>44694</c:v>
                </c:pt>
                <c:pt idx="187">
                  <c:v>44687</c:v>
                </c:pt>
                <c:pt idx="188">
                  <c:v>44680</c:v>
                </c:pt>
                <c:pt idx="189">
                  <c:v>44673</c:v>
                </c:pt>
                <c:pt idx="190">
                  <c:v>44666</c:v>
                </c:pt>
                <c:pt idx="191">
                  <c:v>44659</c:v>
                </c:pt>
                <c:pt idx="192">
                  <c:v>44652</c:v>
                </c:pt>
                <c:pt idx="193">
                  <c:v>44645</c:v>
                </c:pt>
                <c:pt idx="194">
                  <c:v>44638</c:v>
                </c:pt>
                <c:pt idx="195">
                  <c:v>44631</c:v>
                </c:pt>
                <c:pt idx="196">
                  <c:v>44624</c:v>
                </c:pt>
                <c:pt idx="197">
                  <c:v>44617</c:v>
                </c:pt>
                <c:pt idx="198">
                  <c:v>44610</c:v>
                </c:pt>
                <c:pt idx="199">
                  <c:v>44603</c:v>
                </c:pt>
                <c:pt idx="200">
                  <c:v>44596</c:v>
                </c:pt>
                <c:pt idx="201">
                  <c:v>44589</c:v>
                </c:pt>
                <c:pt idx="202">
                  <c:v>44582</c:v>
                </c:pt>
                <c:pt idx="203">
                  <c:v>44575</c:v>
                </c:pt>
                <c:pt idx="204">
                  <c:v>44568</c:v>
                </c:pt>
                <c:pt idx="205">
                  <c:v>44561</c:v>
                </c:pt>
                <c:pt idx="206">
                  <c:v>44554</c:v>
                </c:pt>
                <c:pt idx="207">
                  <c:v>44547</c:v>
                </c:pt>
                <c:pt idx="208">
                  <c:v>44540</c:v>
                </c:pt>
                <c:pt idx="209">
                  <c:v>44533</c:v>
                </c:pt>
                <c:pt idx="210">
                  <c:v>44526</c:v>
                </c:pt>
                <c:pt idx="211">
                  <c:v>44519</c:v>
                </c:pt>
                <c:pt idx="212">
                  <c:v>44512</c:v>
                </c:pt>
                <c:pt idx="213">
                  <c:v>44505</c:v>
                </c:pt>
                <c:pt idx="214">
                  <c:v>44497</c:v>
                </c:pt>
                <c:pt idx="215">
                  <c:v>44491</c:v>
                </c:pt>
                <c:pt idx="216">
                  <c:v>44484</c:v>
                </c:pt>
                <c:pt idx="217">
                  <c:v>44477</c:v>
                </c:pt>
                <c:pt idx="218">
                  <c:v>44470</c:v>
                </c:pt>
                <c:pt idx="219">
                  <c:v>44463</c:v>
                </c:pt>
                <c:pt idx="220">
                  <c:v>44456</c:v>
                </c:pt>
                <c:pt idx="221">
                  <c:v>44449</c:v>
                </c:pt>
                <c:pt idx="222">
                  <c:v>44442</c:v>
                </c:pt>
                <c:pt idx="223">
                  <c:v>44435</c:v>
                </c:pt>
                <c:pt idx="224">
                  <c:v>44428</c:v>
                </c:pt>
                <c:pt idx="225">
                  <c:v>44421</c:v>
                </c:pt>
                <c:pt idx="226">
                  <c:v>44414</c:v>
                </c:pt>
                <c:pt idx="227">
                  <c:v>44407</c:v>
                </c:pt>
                <c:pt idx="228">
                  <c:v>44396</c:v>
                </c:pt>
                <c:pt idx="229">
                  <c:v>44393</c:v>
                </c:pt>
                <c:pt idx="230">
                  <c:v>44386</c:v>
                </c:pt>
                <c:pt idx="231">
                  <c:v>44379</c:v>
                </c:pt>
                <c:pt idx="232">
                  <c:v>44372</c:v>
                </c:pt>
                <c:pt idx="233">
                  <c:v>44365</c:v>
                </c:pt>
                <c:pt idx="234">
                  <c:v>44358</c:v>
                </c:pt>
                <c:pt idx="235">
                  <c:v>44351</c:v>
                </c:pt>
                <c:pt idx="236">
                  <c:v>44344</c:v>
                </c:pt>
                <c:pt idx="237">
                  <c:v>44337</c:v>
                </c:pt>
                <c:pt idx="238">
                  <c:v>44328</c:v>
                </c:pt>
                <c:pt idx="239">
                  <c:v>44323</c:v>
                </c:pt>
                <c:pt idx="240">
                  <c:v>44316</c:v>
                </c:pt>
                <c:pt idx="241">
                  <c:v>44308</c:v>
                </c:pt>
                <c:pt idx="242">
                  <c:v>44302</c:v>
                </c:pt>
                <c:pt idx="243">
                  <c:v>44295</c:v>
                </c:pt>
                <c:pt idx="244">
                  <c:v>44288</c:v>
                </c:pt>
                <c:pt idx="245">
                  <c:v>44281</c:v>
                </c:pt>
                <c:pt idx="246">
                  <c:v>44274</c:v>
                </c:pt>
                <c:pt idx="247">
                  <c:v>44267</c:v>
                </c:pt>
                <c:pt idx="248">
                  <c:v>44260</c:v>
                </c:pt>
                <c:pt idx="249">
                  <c:v>44253</c:v>
                </c:pt>
                <c:pt idx="250">
                  <c:v>44246</c:v>
                </c:pt>
                <c:pt idx="251">
                  <c:v>44239</c:v>
                </c:pt>
                <c:pt idx="252">
                  <c:v>44232</c:v>
                </c:pt>
                <c:pt idx="253">
                  <c:v>44225</c:v>
                </c:pt>
                <c:pt idx="254">
                  <c:v>44218</c:v>
                </c:pt>
                <c:pt idx="255">
                  <c:v>44211</c:v>
                </c:pt>
                <c:pt idx="256">
                  <c:v>44204</c:v>
                </c:pt>
                <c:pt idx="257">
                  <c:v>44196</c:v>
                </c:pt>
                <c:pt idx="258">
                  <c:v>44190</c:v>
                </c:pt>
                <c:pt idx="259">
                  <c:v>44183</c:v>
                </c:pt>
                <c:pt idx="260">
                  <c:v>44176</c:v>
                </c:pt>
                <c:pt idx="261">
                  <c:v>44169</c:v>
                </c:pt>
                <c:pt idx="262">
                  <c:v>44162</c:v>
                </c:pt>
                <c:pt idx="263">
                  <c:v>44155</c:v>
                </c:pt>
                <c:pt idx="264">
                  <c:v>44148</c:v>
                </c:pt>
                <c:pt idx="265">
                  <c:v>44141</c:v>
                </c:pt>
                <c:pt idx="266">
                  <c:v>44134</c:v>
                </c:pt>
                <c:pt idx="267">
                  <c:v>44127</c:v>
                </c:pt>
                <c:pt idx="268">
                  <c:v>44120</c:v>
                </c:pt>
                <c:pt idx="269">
                  <c:v>44113</c:v>
                </c:pt>
                <c:pt idx="270">
                  <c:v>44106</c:v>
                </c:pt>
                <c:pt idx="271">
                  <c:v>44099</c:v>
                </c:pt>
                <c:pt idx="272">
                  <c:v>44092</c:v>
                </c:pt>
                <c:pt idx="273">
                  <c:v>44085</c:v>
                </c:pt>
                <c:pt idx="274">
                  <c:v>44078</c:v>
                </c:pt>
                <c:pt idx="275">
                  <c:v>44071</c:v>
                </c:pt>
                <c:pt idx="276">
                  <c:v>44064</c:v>
                </c:pt>
                <c:pt idx="277">
                  <c:v>44057</c:v>
                </c:pt>
                <c:pt idx="278">
                  <c:v>44050</c:v>
                </c:pt>
                <c:pt idx="279">
                  <c:v>44042</c:v>
                </c:pt>
                <c:pt idx="280">
                  <c:v>44036</c:v>
                </c:pt>
                <c:pt idx="281">
                  <c:v>44029</c:v>
                </c:pt>
                <c:pt idx="282">
                  <c:v>44022</c:v>
                </c:pt>
                <c:pt idx="283">
                  <c:v>44015</c:v>
                </c:pt>
                <c:pt idx="284">
                  <c:v>44008</c:v>
                </c:pt>
                <c:pt idx="285">
                  <c:v>44001</c:v>
                </c:pt>
                <c:pt idx="286">
                  <c:v>43994</c:v>
                </c:pt>
                <c:pt idx="287">
                  <c:v>43987</c:v>
                </c:pt>
                <c:pt idx="288">
                  <c:v>43980</c:v>
                </c:pt>
                <c:pt idx="289">
                  <c:v>43973</c:v>
                </c:pt>
                <c:pt idx="290">
                  <c:v>43966</c:v>
                </c:pt>
                <c:pt idx="291">
                  <c:v>43959</c:v>
                </c:pt>
                <c:pt idx="292">
                  <c:v>43951</c:v>
                </c:pt>
                <c:pt idx="293">
                  <c:v>43945</c:v>
                </c:pt>
                <c:pt idx="294">
                  <c:v>43938</c:v>
                </c:pt>
                <c:pt idx="295">
                  <c:v>43931</c:v>
                </c:pt>
                <c:pt idx="296">
                  <c:v>43924</c:v>
                </c:pt>
                <c:pt idx="297">
                  <c:v>43917</c:v>
                </c:pt>
                <c:pt idx="298">
                  <c:v>43910</c:v>
                </c:pt>
                <c:pt idx="299">
                  <c:v>43903</c:v>
                </c:pt>
                <c:pt idx="300">
                  <c:v>43896</c:v>
                </c:pt>
                <c:pt idx="301">
                  <c:v>43889</c:v>
                </c:pt>
                <c:pt idx="302">
                  <c:v>43882</c:v>
                </c:pt>
                <c:pt idx="303">
                  <c:v>43875</c:v>
                </c:pt>
                <c:pt idx="304">
                  <c:v>43868</c:v>
                </c:pt>
                <c:pt idx="305">
                  <c:v>43861</c:v>
                </c:pt>
                <c:pt idx="306">
                  <c:v>43854</c:v>
                </c:pt>
                <c:pt idx="307">
                  <c:v>43847</c:v>
                </c:pt>
                <c:pt idx="308">
                  <c:v>43840</c:v>
                </c:pt>
                <c:pt idx="309">
                  <c:v>43833</c:v>
                </c:pt>
                <c:pt idx="310">
                  <c:v>43826</c:v>
                </c:pt>
                <c:pt idx="311">
                  <c:v>43819</c:v>
                </c:pt>
                <c:pt idx="312">
                  <c:v>43812</c:v>
                </c:pt>
                <c:pt idx="313">
                  <c:v>43805</c:v>
                </c:pt>
                <c:pt idx="314">
                  <c:v>43798</c:v>
                </c:pt>
                <c:pt idx="315">
                  <c:v>43791</c:v>
                </c:pt>
                <c:pt idx="316">
                  <c:v>43784</c:v>
                </c:pt>
                <c:pt idx="317">
                  <c:v>43777</c:v>
                </c:pt>
                <c:pt idx="318">
                  <c:v>43770</c:v>
                </c:pt>
                <c:pt idx="319">
                  <c:v>43763</c:v>
                </c:pt>
                <c:pt idx="320">
                  <c:v>43756</c:v>
                </c:pt>
                <c:pt idx="321">
                  <c:v>43749</c:v>
                </c:pt>
                <c:pt idx="322">
                  <c:v>43742</c:v>
                </c:pt>
                <c:pt idx="323">
                  <c:v>43735</c:v>
                </c:pt>
                <c:pt idx="324">
                  <c:v>43728</c:v>
                </c:pt>
                <c:pt idx="325">
                  <c:v>43721</c:v>
                </c:pt>
                <c:pt idx="326">
                  <c:v>43714</c:v>
                </c:pt>
                <c:pt idx="327">
                  <c:v>43706</c:v>
                </c:pt>
                <c:pt idx="328">
                  <c:v>43700</c:v>
                </c:pt>
                <c:pt idx="329">
                  <c:v>43693</c:v>
                </c:pt>
                <c:pt idx="330">
                  <c:v>43686</c:v>
                </c:pt>
                <c:pt idx="331">
                  <c:v>43679</c:v>
                </c:pt>
                <c:pt idx="332">
                  <c:v>43672</c:v>
                </c:pt>
                <c:pt idx="333">
                  <c:v>43665</c:v>
                </c:pt>
                <c:pt idx="334">
                  <c:v>43658</c:v>
                </c:pt>
                <c:pt idx="335">
                  <c:v>43651</c:v>
                </c:pt>
                <c:pt idx="336">
                  <c:v>43644</c:v>
                </c:pt>
                <c:pt idx="337">
                  <c:v>43637</c:v>
                </c:pt>
                <c:pt idx="338">
                  <c:v>43630</c:v>
                </c:pt>
                <c:pt idx="339">
                  <c:v>43623</c:v>
                </c:pt>
                <c:pt idx="340">
                  <c:v>43616</c:v>
                </c:pt>
                <c:pt idx="341">
                  <c:v>43609</c:v>
                </c:pt>
                <c:pt idx="342">
                  <c:v>43602</c:v>
                </c:pt>
                <c:pt idx="343">
                  <c:v>43595</c:v>
                </c:pt>
                <c:pt idx="344">
                  <c:v>43588</c:v>
                </c:pt>
                <c:pt idx="345">
                  <c:v>43581</c:v>
                </c:pt>
                <c:pt idx="346">
                  <c:v>43574</c:v>
                </c:pt>
                <c:pt idx="347">
                  <c:v>43567</c:v>
                </c:pt>
                <c:pt idx="348">
                  <c:v>43560</c:v>
                </c:pt>
                <c:pt idx="349">
                  <c:v>43553</c:v>
                </c:pt>
                <c:pt idx="350">
                  <c:v>43546</c:v>
                </c:pt>
                <c:pt idx="351">
                  <c:v>43539</c:v>
                </c:pt>
                <c:pt idx="352">
                  <c:v>43532</c:v>
                </c:pt>
                <c:pt idx="353">
                  <c:v>43525</c:v>
                </c:pt>
                <c:pt idx="354">
                  <c:v>43518</c:v>
                </c:pt>
                <c:pt idx="355">
                  <c:v>43511</c:v>
                </c:pt>
                <c:pt idx="356">
                  <c:v>43504</c:v>
                </c:pt>
                <c:pt idx="357">
                  <c:v>43497</c:v>
                </c:pt>
                <c:pt idx="358">
                  <c:v>43490</c:v>
                </c:pt>
                <c:pt idx="359">
                  <c:v>43483</c:v>
                </c:pt>
                <c:pt idx="360">
                  <c:v>43476</c:v>
                </c:pt>
                <c:pt idx="361">
                  <c:v>43469</c:v>
                </c:pt>
                <c:pt idx="362">
                  <c:v>43462</c:v>
                </c:pt>
                <c:pt idx="363">
                  <c:v>43455</c:v>
                </c:pt>
                <c:pt idx="364">
                  <c:v>43448</c:v>
                </c:pt>
                <c:pt idx="365">
                  <c:v>43441</c:v>
                </c:pt>
                <c:pt idx="366">
                  <c:v>43434</c:v>
                </c:pt>
                <c:pt idx="367">
                  <c:v>43427</c:v>
                </c:pt>
                <c:pt idx="368">
                  <c:v>43420</c:v>
                </c:pt>
                <c:pt idx="369">
                  <c:v>43413</c:v>
                </c:pt>
                <c:pt idx="370">
                  <c:v>43406</c:v>
                </c:pt>
                <c:pt idx="371">
                  <c:v>43399</c:v>
                </c:pt>
                <c:pt idx="372">
                  <c:v>43392</c:v>
                </c:pt>
                <c:pt idx="373">
                  <c:v>43385</c:v>
                </c:pt>
                <c:pt idx="374">
                  <c:v>43378</c:v>
                </c:pt>
                <c:pt idx="375">
                  <c:v>43371</c:v>
                </c:pt>
                <c:pt idx="376">
                  <c:v>43364</c:v>
                </c:pt>
                <c:pt idx="377">
                  <c:v>43357</c:v>
                </c:pt>
                <c:pt idx="378">
                  <c:v>43350</c:v>
                </c:pt>
                <c:pt idx="379">
                  <c:v>43343</c:v>
                </c:pt>
                <c:pt idx="380">
                  <c:v>43332</c:v>
                </c:pt>
                <c:pt idx="381">
                  <c:v>43329</c:v>
                </c:pt>
                <c:pt idx="382">
                  <c:v>43322</c:v>
                </c:pt>
                <c:pt idx="383">
                  <c:v>43315</c:v>
                </c:pt>
                <c:pt idx="384">
                  <c:v>43308</c:v>
                </c:pt>
                <c:pt idx="385">
                  <c:v>43301</c:v>
                </c:pt>
                <c:pt idx="386">
                  <c:v>43294</c:v>
                </c:pt>
                <c:pt idx="387">
                  <c:v>43287</c:v>
                </c:pt>
                <c:pt idx="388">
                  <c:v>43280</c:v>
                </c:pt>
                <c:pt idx="389">
                  <c:v>43273</c:v>
                </c:pt>
                <c:pt idx="390">
                  <c:v>43265</c:v>
                </c:pt>
                <c:pt idx="391">
                  <c:v>43259</c:v>
                </c:pt>
                <c:pt idx="392">
                  <c:v>43252</c:v>
                </c:pt>
                <c:pt idx="393">
                  <c:v>43245</c:v>
                </c:pt>
                <c:pt idx="394">
                  <c:v>43238</c:v>
                </c:pt>
                <c:pt idx="395">
                  <c:v>43231</c:v>
                </c:pt>
                <c:pt idx="396">
                  <c:v>43224</c:v>
                </c:pt>
                <c:pt idx="397">
                  <c:v>43217</c:v>
                </c:pt>
                <c:pt idx="398">
                  <c:v>43210</c:v>
                </c:pt>
                <c:pt idx="399">
                  <c:v>43203</c:v>
                </c:pt>
                <c:pt idx="400">
                  <c:v>43196</c:v>
                </c:pt>
                <c:pt idx="401">
                  <c:v>43189</c:v>
                </c:pt>
                <c:pt idx="402">
                  <c:v>43182</c:v>
                </c:pt>
                <c:pt idx="403">
                  <c:v>43175</c:v>
                </c:pt>
                <c:pt idx="404">
                  <c:v>43168</c:v>
                </c:pt>
                <c:pt idx="405">
                  <c:v>43161</c:v>
                </c:pt>
                <c:pt idx="406">
                  <c:v>43154</c:v>
                </c:pt>
                <c:pt idx="407">
                  <c:v>43147</c:v>
                </c:pt>
                <c:pt idx="408">
                  <c:v>43140</c:v>
                </c:pt>
                <c:pt idx="409">
                  <c:v>43133</c:v>
                </c:pt>
                <c:pt idx="410">
                  <c:v>43126</c:v>
                </c:pt>
                <c:pt idx="411">
                  <c:v>43119</c:v>
                </c:pt>
                <c:pt idx="412">
                  <c:v>43112</c:v>
                </c:pt>
                <c:pt idx="413">
                  <c:v>43105</c:v>
                </c:pt>
                <c:pt idx="414">
                  <c:v>43098</c:v>
                </c:pt>
                <c:pt idx="415">
                  <c:v>43091</c:v>
                </c:pt>
                <c:pt idx="416">
                  <c:v>43084</c:v>
                </c:pt>
                <c:pt idx="417">
                  <c:v>43077</c:v>
                </c:pt>
                <c:pt idx="418">
                  <c:v>43070</c:v>
                </c:pt>
                <c:pt idx="419">
                  <c:v>43063</c:v>
                </c:pt>
                <c:pt idx="420">
                  <c:v>43056</c:v>
                </c:pt>
                <c:pt idx="421">
                  <c:v>43049</c:v>
                </c:pt>
                <c:pt idx="422">
                  <c:v>43042</c:v>
                </c:pt>
                <c:pt idx="423">
                  <c:v>43035</c:v>
                </c:pt>
                <c:pt idx="424">
                  <c:v>43028</c:v>
                </c:pt>
                <c:pt idx="425">
                  <c:v>43021</c:v>
                </c:pt>
                <c:pt idx="426">
                  <c:v>43014</c:v>
                </c:pt>
                <c:pt idx="427">
                  <c:v>43007</c:v>
                </c:pt>
                <c:pt idx="428">
                  <c:v>43000</c:v>
                </c:pt>
                <c:pt idx="429">
                  <c:v>42993</c:v>
                </c:pt>
                <c:pt idx="430">
                  <c:v>42986</c:v>
                </c:pt>
                <c:pt idx="431">
                  <c:v>42978</c:v>
                </c:pt>
                <c:pt idx="432">
                  <c:v>42972</c:v>
                </c:pt>
                <c:pt idx="433">
                  <c:v>42965</c:v>
                </c:pt>
                <c:pt idx="434">
                  <c:v>42958</c:v>
                </c:pt>
                <c:pt idx="435">
                  <c:v>42951</c:v>
                </c:pt>
                <c:pt idx="436">
                  <c:v>42944</c:v>
                </c:pt>
                <c:pt idx="437">
                  <c:v>42937</c:v>
                </c:pt>
                <c:pt idx="438">
                  <c:v>42930</c:v>
                </c:pt>
                <c:pt idx="439">
                  <c:v>42923</c:v>
                </c:pt>
                <c:pt idx="440">
                  <c:v>42916</c:v>
                </c:pt>
                <c:pt idx="441">
                  <c:v>42909</c:v>
                </c:pt>
                <c:pt idx="442">
                  <c:v>42902</c:v>
                </c:pt>
                <c:pt idx="443">
                  <c:v>42895</c:v>
                </c:pt>
                <c:pt idx="444">
                  <c:v>42888</c:v>
                </c:pt>
                <c:pt idx="445">
                  <c:v>42881</c:v>
                </c:pt>
                <c:pt idx="446">
                  <c:v>42873</c:v>
                </c:pt>
                <c:pt idx="447">
                  <c:v>42867</c:v>
                </c:pt>
                <c:pt idx="448">
                  <c:v>42860</c:v>
                </c:pt>
                <c:pt idx="449">
                  <c:v>42853</c:v>
                </c:pt>
                <c:pt idx="450">
                  <c:v>42846</c:v>
                </c:pt>
                <c:pt idx="451">
                  <c:v>42839</c:v>
                </c:pt>
                <c:pt idx="452">
                  <c:v>42832</c:v>
                </c:pt>
                <c:pt idx="453">
                  <c:v>42825</c:v>
                </c:pt>
                <c:pt idx="454">
                  <c:v>42818</c:v>
                </c:pt>
                <c:pt idx="455">
                  <c:v>42811</c:v>
                </c:pt>
                <c:pt idx="456">
                  <c:v>42804</c:v>
                </c:pt>
                <c:pt idx="457">
                  <c:v>42797</c:v>
                </c:pt>
                <c:pt idx="458">
                  <c:v>42790</c:v>
                </c:pt>
                <c:pt idx="459">
                  <c:v>42783</c:v>
                </c:pt>
                <c:pt idx="460">
                  <c:v>42776</c:v>
                </c:pt>
                <c:pt idx="461">
                  <c:v>42769</c:v>
                </c:pt>
                <c:pt idx="462">
                  <c:v>42762</c:v>
                </c:pt>
                <c:pt idx="463">
                  <c:v>42755</c:v>
                </c:pt>
                <c:pt idx="464">
                  <c:v>42748</c:v>
                </c:pt>
                <c:pt idx="465">
                  <c:v>42741</c:v>
                </c:pt>
                <c:pt idx="466">
                  <c:v>42734</c:v>
                </c:pt>
                <c:pt idx="467">
                  <c:v>42727</c:v>
                </c:pt>
                <c:pt idx="468">
                  <c:v>42720</c:v>
                </c:pt>
                <c:pt idx="469">
                  <c:v>42713</c:v>
                </c:pt>
                <c:pt idx="470">
                  <c:v>42706</c:v>
                </c:pt>
                <c:pt idx="471">
                  <c:v>42699</c:v>
                </c:pt>
                <c:pt idx="472">
                  <c:v>42692</c:v>
                </c:pt>
                <c:pt idx="473">
                  <c:v>42685</c:v>
                </c:pt>
                <c:pt idx="474">
                  <c:v>42678</c:v>
                </c:pt>
                <c:pt idx="475">
                  <c:v>42671</c:v>
                </c:pt>
                <c:pt idx="476">
                  <c:v>42664</c:v>
                </c:pt>
                <c:pt idx="477">
                  <c:v>42657</c:v>
                </c:pt>
                <c:pt idx="478">
                  <c:v>42650</c:v>
                </c:pt>
                <c:pt idx="479">
                  <c:v>42643</c:v>
                </c:pt>
                <c:pt idx="480">
                  <c:v>42636</c:v>
                </c:pt>
                <c:pt idx="481">
                  <c:v>42629</c:v>
                </c:pt>
                <c:pt idx="482">
                  <c:v>42622</c:v>
                </c:pt>
                <c:pt idx="483">
                  <c:v>42615</c:v>
                </c:pt>
                <c:pt idx="484">
                  <c:v>42608</c:v>
                </c:pt>
                <c:pt idx="485">
                  <c:v>42601</c:v>
                </c:pt>
                <c:pt idx="486">
                  <c:v>42594</c:v>
                </c:pt>
                <c:pt idx="487">
                  <c:v>42587</c:v>
                </c:pt>
                <c:pt idx="488">
                  <c:v>42580</c:v>
                </c:pt>
                <c:pt idx="489">
                  <c:v>42573</c:v>
                </c:pt>
                <c:pt idx="490">
                  <c:v>42566</c:v>
                </c:pt>
                <c:pt idx="491">
                  <c:v>42559</c:v>
                </c:pt>
                <c:pt idx="492">
                  <c:v>42552</c:v>
                </c:pt>
                <c:pt idx="493">
                  <c:v>42545</c:v>
                </c:pt>
                <c:pt idx="494">
                  <c:v>42538</c:v>
                </c:pt>
                <c:pt idx="495">
                  <c:v>42531</c:v>
                </c:pt>
                <c:pt idx="496">
                  <c:v>42524</c:v>
                </c:pt>
                <c:pt idx="497">
                  <c:v>42517</c:v>
                </c:pt>
                <c:pt idx="498">
                  <c:v>42510</c:v>
                </c:pt>
                <c:pt idx="499">
                  <c:v>42503</c:v>
                </c:pt>
                <c:pt idx="500">
                  <c:v>42496</c:v>
                </c:pt>
                <c:pt idx="501">
                  <c:v>42489</c:v>
                </c:pt>
                <c:pt idx="502">
                  <c:v>42482</c:v>
                </c:pt>
                <c:pt idx="503">
                  <c:v>42475</c:v>
                </c:pt>
                <c:pt idx="504">
                  <c:v>42468</c:v>
                </c:pt>
                <c:pt idx="505">
                  <c:v>42461</c:v>
                </c:pt>
                <c:pt idx="506">
                  <c:v>42454</c:v>
                </c:pt>
                <c:pt idx="507">
                  <c:v>42447</c:v>
                </c:pt>
                <c:pt idx="508">
                  <c:v>42440</c:v>
                </c:pt>
                <c:pt idx="509">
                  <c:v>42433</c:v>
                </c:pt>
                <c:pt idx="510">
                  <c:v>42426</c:v>
                </c:pt>
                <c:pt idx="511">
                  <c:v>42419</c:v>
                </c:pt>
                <c:pt idx="512">
                  <c:v>42412</c:v>
                </c:pt>
                <c:pt idx="513">
                  <c:v>42405</c:v>
                </c:pt>
                <c:pt idx="514">
                  <c:v>42398</c:v>
                </c:pt>
                <c:pt idx="515">
                  <c:v>42391</c:v>
                </c:pt>
                <c:pt idx="516">
                  <c:v>42384</c:v>
                </c:pt>
                <c:pt idx="517">
                  <c:v>42377</c:v>
                </c:pt>
                <c:pt idx="518">
                  <c:v>42369</c:v>
                </c:pt>
                <c:pt idx="519">
                  <c:v>42363</c:v>
                </c:pt>
                <c:pt idx="520">
                  <c:v>42356</c:v>
                </c:pt>
                <c:pt idx="521">
                  <c:v>42349</c:v>
                </c:pt>
                <c:pt idx="522">
                  <c:v>42342</c:v>
                </c:pt>
                <c:pt idx="523">
                  <c:v>42335</c:v>
                </c:pt>
                <c:pt idx="524">
                  <c:v>42328</c:v>
                </c:pt>
                <c:pt idx="525">
                  <c:v>42321</c:v>
                </c:pt>
                <c:pt idx="526">
                  <c:v>42314</c:v>
                </c:pt>
                <c:pt idx="527">
                  <c:v>42307</c:v>
                </c:pt>
                <c:pt idx="528">
                  <c:v>42300</c:v>
                </c:pt>
                <c:pt idx="529">
                  <c:v>42293</c:v>
                </c:pt>
                <c:pt idx="530">
                  <c:v>42286</c:v>
                </c:pt>
                <c:pt idx="531">
                  <c:v>42279</c:v>
                </c:pt>
                <c:pt idx="532">
                  <c:v>42270</c:v>
                </c:pt>
                <c:pt idx="533">
                  <c:v>42265</c:v>
                </c:pt>
                <c:pt idx="534">
                  <c:v>42258</c:v>
                </c:pt>
                <c:pt idx="535">
                  <c:v>42251</c:v>
                </c:pt>
                <c:pt idx="536">
                  <c:v>42244</c:v>
                </c:pt>
                <c:pt idx="537">
                  <c:v>42237</c:v>
                </c:pt>
                <c:pt idx="538">
                  <c:v>42230</c:v>
                </c:pt>
                <c:pt idx="539">
                  <c:v>42223</c:v>
                </c:pt>
                <c:pt idx="540">
                  <c:v>42216</c:v>
                </c:pt>
                <c:pt idx="541">
                  <c:v>42209</c:v>
                </c:pt>
                <c:pt idx="542">
                  <c:v>42201</c:v>
                </c:pt>
                <c:pt idx="543">
                  <c:v>42195</c:v>
                </c:pt>
                <c:pt idx="544">
                  <c:v>42188</c:v>
                </c:pt>
                <c:pt idx="545">
                  <c:v>42181</c:v>
                </c:pt>
                <c:pt idx="546">
                  <c:v>42174</c:v>
                </c:pt>
                <c:pt idx="547">
                  <c:v>42167</c:v>
                </c:pt>
                <c:pt idx="548">
                  <c:v>42160</c:v>
                </c:pt>
                <c:pt idx="549">
                  <c:v>42153</c:v>
                </c:pt>
                <c:pt idx="550">
                  <c:v>42146</c:v>
                </c:pt>
                <c:pt idx="551">
                  <c:v>42139</c:v>
                </c:pt>
                <c:pt idx="552">
                  <c:v>42132</c:v>
                </c:pt>
                <c:pt idx="553">
                  <c:v>42124</c:v>
                </c:pt>
                <c:pt idx="554">
                  <c:v>42118</c:v>
                </c:pt>
                <c:pt idx="555">
                  <c:v>42111</c:v>
                </c:pt>
                <c:pt idx="556">
                  <c:v>42104</c:v>
                </c:pt>
                <c:pt idx="557">
                  <c:v>42097</c:v>
                </c:pt>
                <c:pt idx="558">
                  <c:v>42090</c:v>
                </c:pt>
                <c:pt idx="559">
                  <c:v>42083</c:v>
                </c:pt>
                <c:pt idx="560">
                  <c:v>42076</c:v>
                </c:pt>
                <c:pt idx="561">
                  <c:v>42069</c:v>
                </c:pt>
                <c:pt idx="562">
                  <c:v>42062</c:v>
                </c:pt>
                <c:pt idx="563">
                  <c:v>42055</c:v>
                </c:pt>
                <c:pt idx="564">
                  <c:v>42048</c:v>
                </c:pt>
                <c:pt idx="565">
                  <c:v>42041</c:v>
                </c:pt>
                <c:pt idx="566">
                  <c:v>42034</c:v>
                </c:pt>
                <c:pt idx="567">
                  <c:v>42027</c:v>
                </c:pt>
                <c:pt idx="568">
                  <c:v>42020</c:v>
                </c:pt>
                <c:pt idx="569">
                  <c:v>42013</c:v>
                </c:pt>
                <c:pt idx="570">
                  <c:v>42006</c:v>
                </c:pt>
                <c:pt idx="571">
                  <c:v>41999</c:v>
                </c:pt>
              </c:numCache>
            </c:numRef>
          </c:cat>
          <c:val>
            <c:numRef>
              <c:f>'Tüketici Kredi Alt Kalemleri'!$AA$10:$AA$580</c:f>
              <c:numCache>
                <c:formatCode>0.00%</c:formatCode>
                <c:ptCount val="571"/>
                <c:pt idx="0">
                  <c:v>0.51347065502354206</c:v>
                </c:pt>
                <c:pt idx="1">
                  <c:v>0.52463550344183185</c:v>
                </c:pt>
                <c:pt idx="2">
                  <c:v>0.56063017376924418</c:v>
                </c:pt>
                <c:pt idx="3">
                  <c:v>0.52818660464310796</c:v>
                </c:pt>
                <c:pt idx="4">
                  <c:v>0.54422432159794398</c:v>
                </c:pt>
                <c:pt idx="5">
                  <c:v>0.53811405222254161</c:v>
                </c:pt>
                <c:pt idx="6">
                  <c:v>0.54670229085030519</c:v>
                </c:pt>
                <c:pt idx="7">
                  <c:v>0.55568004079411226</c:v>
                </c:pt>
                <c:pt idx="8">
                  <c:v>0.55710065779475404</c:v>
                </c:pt>
                <c:pt idx="9">
                  <c:v>0.53609423547881074</c:v>
                </c:pt>
                <c:pt idx="10">
                  <c:v>0.55538113266856881</c:v>
                </c:pt>
                <c:pt idx="11">
                  <c:v>0.54288610207825616</c:v>
                </c:pt>
                <c:pt idx="12">
                  <c:v>0.54716336575832492</c:v>
                </c:pt>
                <c:pt idx="13">
                  <c:v>0.53826968329453595</c:v>
                </c:pt>
                <c:pt idx="14">
                  <c:v>0.54265258904422065</c:v>
                </c:pt>
                <c:pt idx="15">
                  <c:v>0.56660599878664242</c:v>
                </c:pt>
                <c:pt idx="16">
                  <c:v>0.54196271640957683</c:v>
                </c:pt>
                <c:pt idx="17">
                  <c:v>0.55114910835196029</c:v>
                </c:pt>
                <c:pt idx="18">
                  <c:v>0.52762747145371269</c:v>
                </c:pt>
                <c:pt idx="19">
                  <c:v>0.53205236411145285</c:v>
                </c:pt>
                <c:pt idx="20">
                  <c:v>0.52187816720763103</c:v>
                </c:pt>
                <c:pt idx="21">
                  <c:v>0.52755987881680233</c:v>
                </c:pt>
                <c:pt idx="22">
                  <c:v>0.51096092258190617</c:v>
                </c:pt>
                <c:pt idx="23">
                  <c:v>0.50221798151798569</c:v>
                </c:pt>
                <c:pt idx="24">
                  <c:v>0.48555209176275071</c:v>
                </c:pt>
                <c:pt idx="25">
                  <c:v>0.51694603179464971</c:v>
                </c:pt>
                <c:pt idx="26">
                  <c:v>0.49788768621612955</c:v>
                </c:pt>
                <c:pt idx="27">
                  <c:v>0.49232211216333277</c:v>
                </c:pt>
                <c:pt idx="28">
                  <c:v>0.48689431615762507</c:v>
                </c:pt>
                <c:pt idx="29">
                  <c:v>0.46542904218909525</c:v>
                </c:pt>
                <c:pt idx="30">
                  <c:v>0.54155671297156727</c:v>
                </c:pt>
                <c:pt idx="31">
                  <c:v>0.48549815522710299</c:v>
                </c:pt>
                <c:pt idx="32">
                  <c:v>0.44287601457859582</c:v>
                </c:pt>
                <c:pt idx="33">
                  <c:v>0.404426754269124</c:v>
                </c:pt>
                <c:pt idx="34">
                  <c:v>0.41709274895894616</c:v>
                </c:pt>
                <c:pt idx="35">
                  <c:v>0.41456169880661864</c:v>
                </c:pt>
                <c:pt idx="36">
                  <c:v>0.42109125144689852</c:v>
                </c:pt>
                <c:pt idx="37">
                  <c:v>0.45584397201106397</c:v>
                </c:pt>
                <c:pt idx="38">
                  <c:v>0.43515263251411973</c:v>
                </c:pt>
                <c:pt idx="39">
                  <c:v>0.46730343594119944</c:v>
                </c:pt>
                <c:pt idx="40">
                  <c:v>0.47139663019414674</c:v>
                </c:pt>
                <c:pt idx="41">
                  <c:v>0.53768049542284624</c:v>
                </c:pt>
                <c:pt idx="42">
                  <c:v>0.50126780637051671</c:v>
                </c:pt>
                <c:pt idx="43">
                  <c:v>0.52880091934071061</c:v>
                </c:pt>
                <c:pt idx="44">
                  <c:v>0.51773656854676975</c:v>
                </c:pt>
                <c:pt idx="45">
                  <c:v>0.52923254387334517</c:v>
                </c:pt>
                <c:pt idx="46">
                  <c:v>0.53413330627435618</c:v>
                </c:pt>
                <c:pt idx="47">
                  <c:v>0.56748653804443427</c:v>
                </c:pt>
                <c:pt idx="48">
                  <c:v>0.55301972538405531</c:v>
                </c:pt>
                <c:pt idx="49">
                  <c:v>0.57075604118359069</c:v>
                </c:pt>
                <c:pt idx="50">
                  <c:v>0.6311589190293363</c:v>
                </c:pt>
                <c:pt idx="51">
                  <c:v>0.61897730594618017</c:v>
                </c:pt>
                <c:pt idx="52">
                  <c:v>0.61544686967760642</c:v>
                </c:pt>
                <c:pt idx="53">
                  <c:v>0.61652839993004993</c:v>
                </c:pt>
                <c:pt idx="54">
                  <c:v>0.65657406609003155</c:v>
                </c:pt>
                <c:pt idx="55">
                  <c:v>0.64064073840592795</c:v>
                </c:pt>
                <c:pt idx="56">
                  <c:v>0.66843818090396112</c:v>
                </c:pt>
                <c:pt idx="57">
                  <c:v>0.6450497115527446</c:v>
                </c:pt>
                <c:pt idx="58">
                  <c:v>0.66076556963498911</c:v>
                </c:pt>
                <c:pt idx="59">
                  <c:v>0.67239263929447435</c:v>
                </c:pt>
                <c:pt idx="60">
                  <c:v>0.69410895263667549</c:v>
                </c:pt>
                <c:pt idx="61">
                  <c:v>0.68140831415632042</c:v>
                </c:pt>
                <c:pt idx="62">
                  <c:v>0.68642694688600836</c:v>
                </c:pt>
                <c:pt idx="63">
                  <c:v>0.74836092377526608</c:v>
                </c:pt>
                <c:pt idx="64">
                  <c:v>0.71565398640611355</c:v>
                </c:pt>
                <c:pt idx="65">
                  <c:v>0.71821530566687053</c:v>
                </c:pt>
                <c:pt idx="66">
                  <c:v>0.72740864498028679</c:v>
                </c:pt>
                <c:pt idx="67">
                  <c:v>0.73693480458513638</c:v>
                </c:pt>
                <c:pt idx="68">
                  <c:v>0.75325678069899282</c:v>
                </c:pt>
                <c:pt idx="69">
                  <c:v>0.79773165105861754</c:v>
                </c:pt>
                <c:pt idx="70">
                  <c:v>0.7808556625853198</c:v>
                </c:pt>
                <c:pt idx="71">
                  <c:v>0.80996382143961609</c:v>
                </c:pt>
                <c:pt idx="72">
                  <c:v>0.83593878905694952</c:v>
                </c:pt>
                <c:pt idx="73">
                  <c:v>0.86060232375851042</c:v>
                </c:pt>
                <c:pt idx="74">
                  <c:v>0.86830543188840115</c:v>
                </c:pt>
                <c:pt idx="75">
                  <c:v>0.87630757914129032</c:v>
                </c:pt>
                <c:pt idx="76">
                  <c:v>0.99500309296610723</c:v>
                </c:pt>
                <c:pt idx="77">
                  <c:v>0.96468611387222669</c:v>
                </c:pt>
                <c:pt idx="78">
                  <c:v>1.01516415768184</c:v>
                </c:pt>
                <c:pt idx="79">
                  <c:v>1.0143668098927052</c:v>
                </c:pt>
                <c:pt idx="80">
                  <c:v>1.0653689543899154</c:v>
                </c:pt>
                <c:pt idx="81">
                  <c:v>1.1049657560137687</c:v>
                </c:pt>
                <c:pt idx="82">
                  <c:v>1.092950553949418</c:v>
                </c:pt>
                <c:pt idx="83">
                  <c:v>1.1503999387412591</c:v>
                </c:pt>
                <c:pt idx="84">
                  <c:v>1.2640740286853083</c:v>
                </c:pt>
                <c:pt idx="85">
                  <c:v>1.3481403323264227</c:v>
                </c:pt>
                <c:pt idx="86">
                  <c:v>1.4084928607478846</c:v>
                </c:pt>
                <c:pt idx="87">
                  <c:v>1.3856751252913824</c:v>
                </c:pt>
                <c:pt idx="88">
                  <c:v>1.3967712216743533</c:v>
                </c:pt>
                <c:pt idx="89">
                  <c:v>1.4893299533146231</c:v>
                </c:pt>
                <c:pt idx="90">
                  <c:v>1.5392019624532809</c:v>
                </c:pt>
                <c:pt idx="91">
                  <c:v>1.5516213929785345</c:v>
                </c:pt>
                <c:pt idx="92">
                  <c:v>1.531000264964467</c:v>
                </c:pt>
                <c:pt idx="93">
                  <c:v>1.5502890513363927</c:v>
                </c:pt>
                <c:pt idx="94">
                  <c:v>1.5225399824685937</c:v>
                </c:pt>
                <c:pt idx="95">
                  <c:v>1.5365588006606465</c:v>
                </c:pt>
                <c:pt idx="96">
                  <c:v>1.5173671085301059</c:v>
                </c:pt>
                <c:pt idx="97">
                  <c:v>1.5497606179222216</c:v>
                </c:pt>
                <c:pt idx="98">
                  <c:v>1.5762455202767989</c:v>
                </c:pt>
                <c:pt idx="99">
                  <c:v>1.6016555290939467</c:v>
                </c:pt>
                <c:pt idx="100">
                  <c:v>1.5873016999176999</c:v>
                </c:pt>
                <c:pt idx="101">
                  <c:v>1.606122736110571</c:v>
                </c:pt>
                <c:pt idx="102">
                  <c:v>1.6592067300118822</c:v>
                </c:pt>
                <c:pt idx="103">
                  <c:v>1.6503065899285079</c:v>
                </c:pt>
                <c:pt idx="104">
                  <c:v>1.675731138882631</c:v>
                </c:pt>
                <c:pt idx="105">
                  <c:v>1.6660201053915371</c:v>
                </c:pt>
                <c:pt idx="106">
                  <c:v>1.6848877460199765</c:v>
                </c:pt>
                <c:pt idx="107">
                  <c:v>1.6961450777317839</c:v>
                </c:pt>
                <c:pt idx="108">
                  <c:v>1.7393231280193782</c:v>
                </c:pt>
                <c:pt idx="109">
                  <c:v>1.7264905489913469</c:v>
                </c:pt>
                <c:pt idx="110">
                  <c:v>1.7490142170645173</c:v>
                </c:pt>
                <c:pt idx="111">
                  <c:v>1.7634724568517677</c:v>
                </c:pt>
                <c:pt idx="112">
                  <c:v>1.7682459149248513</c:v>
                </c:pt>
                <c:pt idx="113">
                  <c:v>1.7729971325723317</c:v>
                </c:pt>
                <c:pt idx="114">
                  <c:v>1.7787825119956555</c:v>
                </c:pt>
                <c:pt idx="115">
                  <c:v>1.8261451727427782</c:v>
                </c:pt>
                <c:pt idx="116">
                  <c:v>1.816245662151752</c:v>
                </c:pt>
                <c:pt idx="117">
                  <c:v>1.8502243059939234</c:v>
                </c:pt>
                <c:pt idx="118">
                  <c:v>1.8199924274283044</c:v>
                </c:pt>
                <c:pt idx="119">
                  <c:v>1.8419416702523881</c:v>
                </c:pt>
                <c:pt idx="120">
                  <c:v>1.8521986253481324</c:v>
                </c:pt>
                <c:pt idx="121">
                  <c:v>1.8624204990007833</c:v>
                </c:pt>
                <c:pt idx="122">
                  <c:v>1.8507227830241686</c:v>
                </c:pt>
                <c:pt idx="123">
                  <c:v>1.8216723195456914</c:v>
                </c:pt>
                <c:pt idx="124">
                  <c:v>1.8656023936250048</c:v>
                </c:pt>
                <c:pt idx="125">
                  <c:v>1.7841174330102116</c:v>
                </c:pt>
                <c:pt idx="126">
                  <c:v>1.7641671466447144</c:v>
                </c:pt>
                <c:pt idx="127">
                  <c:v>1.7611019618908947</c:v>
                </c:pt>
                <c:pt idx="128">
                  <c:v>1.754566310467701</c:v>
                </c:pt>
                <c:pt idx="129">
                  <c:v>1.7207574121601117</c:v>
                </c:pt>
                <c:pt idx="130">
                  <c:v>1.7208773790726677</c:v>
                </c:pt>
                <c:pt idx="131">
                  <c:v>1.7020187653002605</c:v>
                </c:pt>
                <c:pt idx="132">
                  <c:v>1.6937903256333904</c:v>
                </c:pt>
                <c:pt idx="133">
                  <c:v>1.7078020082111314</c:v>
                </c:pt>
                <c:pt idx="134">
                  <c:v>1.6651955800554195</c:v>
                </c:pt>
                <c:pt idx="135">
                  <c:v>1.6186991726728777</c:v>
                </c:pt>
                <c:pt idx="136">
                  <c:v>1.5706720941493189</c:v>
                </c:pt>
                <c:pt idx="137">
                  <c:v>1.583435516761813</c:v>
                </c:pt>
                <c:pt idx="138">
                  <c:v>1.4934402277452277</c:v>
                </c:pt>
                <c:pt idx="139">
                  <c:v>1.4787481182609721</c:v>
                </c:pt>
                <c:pt idx="140">
                  <c:v>1.4611599505735762</c:v>
                </c:pt>
                <c:pt idx="141">
                  <c:v>1.4108492507210937</c:v>
                </c:pt>
                <c:pt idx="142">
                  <c:v>1.3518739035294562</c:v>
                </c:pt>
                <c:pt idx="143">
                  <c:v>1.3406219037842266</c:v>
                </c:pt>
                <c:pt idx="144">
                  <c:v>1.3019275076784476</c:v>
                </c:pt>
                <c:pt idx="145">
                  <c:v>1.2886922312047548</c:v>
                </c:pt>
                <c:pt idx="146">
                  <c:v>1.3035746947774149</c:v>
                </c:pt>
                <c:pt idx="147">
                  <c:v>1.3123312971864709</c:v>
                </c:pt>
                <c:pt idx="148">
                  <c:v>1.2743750670982894</c:v>
                </c:pt>
                <c:pt idx="149">
                  <c:v>1.2363875373976105</c:v>
                </c:pt>
                <c:pt idx="150">
                  <c:v>1.2103586524547754</c:v>
                </c:pt>
                <c:pt idx="151">
                  <c:v>1.1856964027840766</c:v>
                </c:pt>
                <c:pt idx="152">
                  <c:v>1.1250825004247582</c:v>
                </c:pt>
                <c:pt idx="153">
                  <c:v>1.0712949583405433</c:v>
                </c:pt>
                <c:pt idx="154">
                  <c:v>1.0511509821826046</c:v>
                </c:pt>
                <c:pt idx="155">
                  <c:v>1.0348468453821016</c:v>
                </c:pt>
                <c:pt idx="156">
                  <c:v>1.0231608547024629</c:v>
                </c:pt>
                <c:pt idx="157">
                  <c:v>0.99104741719914125</c:v>
                </c:pt>
                <c:pt idx="158">
                  <c:v>0.97850585376201116</c:v>
                </c:pt>
                <c:pt idx="159">
                  <c:v>0.95908797488432862</c:v>
                </c:pt>
                <c:pt idx="160">
                  <c:v>0.93980076068566132</c:v>
                </c:pt>
                <c:pt idx="161">
                  <c:v>0.92506685955483825</c:v>
                </c:pt>
                <c:pt idx="162">
                  <c:v>0.89292004285900528</c:v>
                </c:pt>
                <c:pt idx="163">
                  <c:v>0.91564180241539694</c:v>
                </c:pt>
                <c:pt idx="164">
                  <c:v>0.87307024265134203</c:v>
                </c:pt>
                <c:pt idx="165">
                  <c:v>0.85244593721945272</c:v>
                </c:pt>
                <c:pt idx="166">
                  <c:v>0.82328824418297775</c:v>
                </c:pt>
                <c:pt idx="167">
                  <c:v>0.80995303254709405</c:v>
                </c:pt>
                <c:pt idx="168">
                  <c:v>0.78671403787788963</c:v>
                </c:pt>
                <c:pt idx="169">
                  <c:v>0.78081412457411314</c:v>
                </c:pt>
                <c:pt idx="170">
                  <c:v>0.76106000339711688</c:v>
                </c:pt>
                <c:pt idx="171">
                  <c:v>0.74695716998540951</c:v>
                </c:pt>
                <c:pt idx="172">
                  <c:v>0.73205756482564754</c:v>
                </c:pt>
                <c:pt idx="173">
                  <c:v>0.71788924029819945</c:v>
                </c:pt>
                <c:pt idx="174">
                  <c:v>0.69309680766734494</c:v>
                </c:pt>
                <c:pt idx="175">
                  <c:v>0.66705674257928338</c:v>
                </c:pt>
                <c:pt idx="176">
                  <c:v>0.6709214357689558</c:v>
                </c:pt>
                <c:pt idx="177">
                  <c:v>0.68628002552380063</c:v>
                </c:pt>
                <c:pt idx="178">
                  <c:v>0.69748862639981335</c:v>
                </c:pt>
                <c:pt idx="179">
                  <c:v>0.69368794478925899</c:v>
                </c:pt>
                <c:pt idx="180">
                  <c:v>0.68518582435421349</c:v>
                </c:pt>
                <c:pt idx="181">
                  <c:v>0.68420252759658706</c:v>
                </c:pt>
                <c:pt idx="182">
                  <c:v>0.69236673144540606</c:v>
                </c:pt>
                <c:pt idx="183">
                  <c:v>0.67842248400457583</c:v>
                </c:pt>
                <c:pt idx="184">
                  <c:v>0.67641664795521794</c:v>
                </c:pt>
                <c:pt idx="185">
                  <c:v>0.67488017055914773</c:v>
                </c:pt>
                <c:pt idx="186">
                  <c:v>0.59915993475399099</c:v>
                </c:pt>
                <c:pt idx="187">
                  <c:v>0.54524057197754749</c:v>
                </c:pt>
                <c:pt idx="188">
                  <c:v>0.53995593776164541</c:v>
                </c:pt>
                <c:pt idx="189">
                  <c:v>0.52475194556727012</c:v>
                </c:pt>
                <c:pt idx="190">
                  <c:v>0.49745849370108408</c:v>
                </c:pt>
                <c:pt idx="191">
                  <c:v>0.50340624568774339</c:v>
                </c:pt>
                <c:pt idx="192">
                  <c:v>0.48430678190019827</c:v>
                </c:pt>
                <c:pt idx="193">
                  <c:v>0.47778264249520386</c:v>
                </c:pt>
                <c:pt idx="194">
                  <c:v>0.48436713204834686</c:v>
                </c:pt>
                <c:pt idx="195">
                  <c:v>0.48566449726869493</c:v>
                </c:pt>
                <c:pt idx="196">
                  <c:v>0.47967191850978042</c:v>
                </c:pt>
                <c:pt idx="197">
                  <c:v>0.46620794900517526</c:v>
                </c:pt>
                <c:pt idx="198">
                  <c:v>0.4540938394474755</c:v>
                </c:pt>
                <c:pt idx="199">
                  <c:v>0.4561715638332941</c:v>
                </c:pt>
                <c:pt idx="200">
                  <c:v>0.44648741957779847</c:v>
                </c:pt>
                <c:pt idx="201">
                  <c:v>0.44810411690254592</c:v>
                </c:pt>
                <c:pt idx="202">
                  <c:v>0.4773710258318723</c:v>
                </c:pt>
                <c:pt idx="203">
                  <c:v>0.44562817767089297</c:v>
                </c:pt>
                <c:pt idx="204">
                  <c:v>0.44534154367622408</c:v>
                </c:pt>
                <c:pt idx="205">
                  <c:v>0.43890010922363465</c:v>
                </c:pt>
                <c:pt idx="206">
                  <c:v>0.42269002574851977</c:v>
                </c:pt>
                <c:pt idx="207">
                  <c:v>0.40205695534339614</c:v>
                </c:pt>
                <c:pt idx="208">
                  <c:v>0.39438679292923629</c:v>
                </c:pt>
                <c:pt idx="209">
                  <c:v>0.38064134191651944</c:v>
                </c:pt>
                <c:pt idx="210">
                  <c:v>0.36478324776410104</c:v>
                </c:pt>
                <c:pt idx="211">
                  <c:v>0.36499623054537833</c:v>
                </c:pt>
                <c:pt idx="212">
                  <c:v>0.37754876622147954</c:v>
                </c:pt>
                <c:pt idx="213">
                  <c:v>0.36929823644039134</c:v>
                </c:pt>
                <c:pt idx="214">
                  <c:v>0.37674180248521288</c:v>
                </c:pt>
                <c:pt idx="215">
                  <c:v>0.39303557423155511</c:v>
                </c:pt>
                <c:pt idx="216">
                  <c:v>0.38671618127629431</c:v>
                </c:pt>
                <c:pt idx="217">
                  <c:v>0.40329082100301161</c:v>
                </c:pt>
                <c:pt idx="218">
                  <c:v>0.40508280069362157</c:v>
                </c:pt>
                <c:pt idx="219">
                  <c:v>0.4027124615307297</c:v>
                </c:pt>
                <c:pt idx="220">
                  <c:v>0.40801982536370274</c:v>
                </c:pt>
                <c:pt idx="221">
                  <c:v>0.41289549781251794</c:v>
                </c:pt>
                <c:pt idx="222">
                  <c:v>0.40553052355906977</c:v>
                </c:pt>
                <c:pt idx="223">
                  <c:v>0.40203798267459201</c:v>
                </c:pt>
                <c:pt idx="224">
                  <c:v>0.39993361712528797</c:v>
                </c:pt>
                <c:pt idx="225">
                  <c:v>0.40722237620440987</c:v>
                </c:pt>
                <c:pt idx="226">
                  <c:v>0.39412661131947474</c:v>
                </c:pt>
                <c:pt idx="227">
                  <c:v>0.42506618033269611</c:v>
                </c:pt>
                <c:pt idx="228">
                  <c:v>0.4475903076129919</c:v>
                </c:pt>
                <c:pt idx="229">
                  <c:v>0.43849348293323465</c:v>
                </c:pt>
                <c:pt idx="230">
                  <c:v>0.45160055927844489</c:v>
                </c:pt>
                <c:pt idx="231">
                  <c:v>0.44388855831120283</c:v>
                </c:pt>
                <c:pt idx="232">
                  <c:v>0.45135901672267481</c:v>
                </c:pt>
                <c:pt idx="233">
                  <c:v>0.45909963144171184</c:v>
                </c:pt>
                <c:pt idx="234">
                  <c:v>0.47427646730377254</c:v>
                </c:pt>
                <c:pt idx="235">
                  <c:v>0.47193407602188242</c:v>
                </c:pt>
                <c:pt idx="236">
                  <c:v>0.43541768820340682</c:v>
                </c:pt>
                <c:pt idx="237">
                  <c:v>0.43509080481296852</c:v>
                </c:pt>
                <c:pt idx="238">
                  <c:v>0.4592012198827416</c:v>
                </c:pt>
                <c:pt idx="239">
                  <c:v>0.4668695765836291</c:v>
                </c:pt>
                <c:pt idx="240">
                  <c:v>0.44013618775591673</c:v>
                </c:pt>
                <c:pt idx="241">
                  <c:v>0.43996984247274279</c:v>
                </c:pt>
                <c:pt idx="242">
                  <c:v>0.40912805934592517</c:v>
                </c:pt>
                <c:pt idx="243">
                  <c:v>0.38012307721442207</c:v>
                </c:pt>
                <c:pt idx="244">
                  <c:v>0.32151027339768107</c:v>
                </c:pt>
                <c:pt idx="245">
                  <c:v>0.29425760146551111</c:v>
                </c:pt>
                <c:pt idx="246">
                  <c:v>0.27835445674919207</c:v>
                </c:pt>
                <c:pt idx="247">
                  <c:v>0.28491590525656285</c:v>
                </c:pt>
                <c:pt idx="248">
                  <c:v>0.26753304807308292</c:v>
                </c:pt>
                <c:pt idx="249">
                  <c:v>0.26486591173405361</c:v>
                </c:pt>
                <c:pt idx="250">
                  <c:v>0.25273555578885287</c:v>
                </c:pt>
                <c:pt idx="251">
                  <c:v>0.24957071608271114</c:v>
                </c:pt>
                <c:pt idx="252">
                  <c:v>0.22575106963281369</c:v>
                </c:pt>
                <c:pt idx="253">
                  <c:v>0.23192936590382007</c:v>
                </c:pt>
                <c:pt idx="254">
                  <c:v>0.24857640347524482</c:v>
                </c:pt>
                <c:pt idx="255">
                  <c:v>0.23067732697515927</c:v>
                </c:pt>
                <c:pt idx="256">
                  <c:v>0.24427569865912038</c:v>
                </c:pt>
                <c:pt idx="257">
                  <c:v>0.22662004198860919</c:v>
                </c:pt>
                <c:pt idx="258">
                  <c:v>0.22869098919902217</c:v>
                </c:pt>
                <c:pt idx="259">
                  <c:v>0.22151262858623094</c:v>
                </c:pt>
                <c:pt idx="260">
                  <c:v>0.23494267632110183</c:v>
                </c:pt>
                <c:pt idx="261">
                  <c:v>0.22660550054575992</c:v>
                </c:pt>
                <c:pt idx="262">
                  <c:v>0.23754207728749044</c:v>
                </c:pt>
                <c:pt idx="263">
                  <c:v>0.25086240521817005</c:v>
                </c:pt>
                <c:pt idx="264">
                  <c:v>0.21832925513561977</c:v>
                </c:pt>
                <c:pt idx="265">
                  <c:v>0.20577799358730442</c:v>
                </c:pt>
                <c:pt idx="266">
                  <c:v>0.20062786870545468</c:v>
                </c:pt>
                <c:pt idx="267">
                  <c:v>0.19586382371588773</c:v>
                </c:pt>
                <c:pt idx="268">
                  <c:v>0.18335931369279657</c:v>
                </c:pt>
                <c:pt idx="269">
                  <c:v>0.1803666685773096</c:v>
                </c:pt>
                <c:pt idx="270">
                  <c:v>0.15616117025104065</c:v>
                </c:pt>
                <c:pt idx="271">
                  <c:v>0.15229433552887581</c:v>
                </c:pt>
                <c:pt idx="272">
                  <c:v>0.13339651940166075</c:v>
                </c:pt>
                <c:pt idx="273">
                  <c:v>0.13745497768456269</c:v>
                </c:pt>
                <c:pt idx="274">
                  <c:v>0.12139335356057995</c:v>
                </c:pt>
                <c:pt idx="275">
                  <c:v>0.11863202215860677</c:v>
                </c:pt>
                <c:pt idx="276">
                  <c:v>0.14147787647944784</c:v>
                </c:pt>
                <c:pt idx="277">
                  <c:v>0.10024087952513321</c:v>
                </c:pt>
                <c:pt idx="278">
                  <c:v>0.10202641044650691</c:v>
                </c:pt>
                <c:pt idx="279">
                  <c:v>9.2578018618262356E-2</c:v>
                </c:pt>
                <c:pt idx="280">
                  <c:v>7.7183262952670501E-2</c:v>
                </c:pt>
                <c:pt idx="281">
                  <c:v>6.218998045295842E-2</c:v>
                </c:pt>
                <c:pt idx="282">
                  <c:v>5.9646955359289648E-2</c:v>
                </c:pt>
                <c:pt idx="283">
                  <c:v>4.7409901605433825E-2</c:v>
                </c:pt>
                <c:pt idx="284">
                  <c:v>4.0950418078220321E-2</c:v>
                </c:pt>
                <c:pt idx="285">
                  <c:v>1.8174412163137268E-2</c:v>
                </c:pt>
                <c:pt idx="286">
                  <c:v>-6.9179039751894574E-3</c:v>
                </c:pt>
                <c:pt idx="287">
                  <c:v>-1.8733476720835363E-2</c:v>
                </c:pt>
                <c:pt idx="288">
                  <c:v>-4.6442898384097186E-3</c:v>
                </c:pt>
                <c:pt idx="289">
                  <c:v>4.6505423742107055E-3</c:v>
                </c:pt>
                <c:pt idx="290">
                  <c:v>-4.5418387636642884E-3</c:v>
                </c:pt>
                <c:pt idx="291">
                  <c:v>1.4742243220533373E-2</c:v>
                </c:pt>
                <c:pt idx="292">
                  <c:v>2.9013791701095644E-2</c:v>
                </c:pt>
                <c:pt idx="293">
                  <c:v>4.2305595578999142E-2</c:v>
                </c:pt>
                <c:pt idx="294">
                  <c:v>6.4493136781895055E-2</c:v>
                </c:pt>
                <c:pt idx="295">
                  <c:v>9.9165068367661327E-2</c:v>
                </c:pt>
                <c:pt idx="296">
                  <c:v>0.11911550447731835</c:v>
                </c:pt>
                <c:pt idx="297">
                  <c:v>0.14821817884052776</c:v>
                </c:pt>
                <c:pt idx="298">
                  <c:v>0.17361541281364826</c:v>
                </c:pt>
                <c:pt idx="299">
                  <c:v>0.14499321415349656</c:v>
                </c:pt>
                <c:pt idx="300">
                  <c:v>0.1455122803415827</c:v>
                </c:pt>
                <c:pt idx="301">
                  <c:v>0.13796658747009302</c:v>
                </c:pt>
                <c:pt idx="302">
                  <c:v>0.15924254012319594</c:v>
                </c:pt>
                <c:pt idx="303">
                  <c:v>0.13697720844727954</c:v>
                </c:pt>
                <c:pt idx="304">
                  <c:v>0.13767701394072451</c:v>
                </c:pt>
                <c:pt idx="305">
                  <c:v>0.14538544446633689</c:v>
                </c:pt>
                <c:pt idx="306">
                  <c:v>0.12516582762965581</c:v>
                </c:pt>
                <c:pt idx="307">
                  <c:v>0.12358509026613537</c:v>
                </c:pt>
                <c:pt idx="308">
                  <c:v>0.13103374986898361</c:v>
                </c:pt>
                <c:pt idx="309">
                  <c:v>0.12660533010194883</c:v>
                </c:pt>
                <c:pt idx="310">
                  <c:v>0.13103123440790365</c:v>
                </c:pt>
                <c:pt idx="311">
                  <c:v>0.13418701986858636</c:v>
                </c:pt>
                <c:pt idx="312">
                  <c:v>0.13757788115566949</c:v>
                </c:pt>
                <c:pt idx="313">
                  <c:v>0.12611007958733597</c:v>
                </c:pt>
                <c:pt idx="314">
                  <c:v>0.1247975210930635</c:v>
                </c:pt>
                <c:pt idx="315">
                  <c:v>0.13536834000594181</c:v>
                </c:pt>
                <c:pt idx="316">
                  <c:v>0.12611128856371201</c:v>
                </c:pt>
                <c:pt idx="317">
                  <c:v>0.13386360991597163</c:v>
                </c:pt>
                <c:pt idx="318">
                  <c:v>0.12743697444686478</c:v>
                </c:pt>
                <c:pt idx="319">
                  <c:v>0.12633248784584153</c:v>
                </c:pt>
                <c:pt idx="320">
                  <c:v>0.12528684366033718</c:v>
                </c:pt>
                <c:pt idx="321">
                  <c:v>0.13433821961089107</c:v>
                </c:pt>
                <c:pt idx="322">
                  <c:v>0.1352201684941976</c:v>
                </c:pt>
                <c:pt idx="323">
                  <c:v>0.1381528616817029</c:v>
                </c:pt>
                <c:pt idx="324">
                  <c:v>0.14838636587961354</c:v>
                </c:pt>
                <c:pt idx="325">
                  <c:v>0.15067359129564561</c:v>
                </c:pt>
                <c:pt idx="326">
                  <c:v>0.14509892959764681</c:v>
                </c:pt>
                <c:pt idx="327">
                  <c:v>0.12798903762726835</c:v>
                </c:pt>
                <c:pt idx="328">
                  <c:v>0.13633030248153158</c:v>
                </c:pt>
                <c:pt idx="329">
                  <c:v>0.1431543877108295</c:v>
                </c:pt>
                <c:pt idx="330">
                  <c:v>0.16001798251314567</c:v>
                </c:pt>
                <c:pt idx="331">
                  <c:v>0.15197072239632725</c:v>
                </c:pt>
                <c:pt idx="332">
                  <c:v>0.15822666955255743</c:v>
                </c:pt>
                <c:pt idx="333">
                  <c:v>0.15627035811715265</c:v>
                </c:pt>
                <c:pt idx="334">
                  <c:v>0.15807526286592094</c:v>
                </c:pt>
                <c:pt idx="335">
                  <c:v>0.14800596249734854</c:v>
                </c:pt>
                <c:pt idx="336">
                  <c:v>0.14471736553587647</c:v>
                </c:pt>
                <c:pt idx="337">
                  <c:v>0.1503109453602168</c:v>
                </c:pt>
                <c:pt idx="338">
                  <c:v>0.14746751679787723</c:v>
                </c:pt>
                <c:pt idx="339">
                  <c:v>0.13629611618647547</c:v>
                </c:pt>
                <c:pt idx="340">
                  <c:v>0.13300572285604928</c:v>
                </c:pt>
                <c:pt idx="341">
                  <c:v>0.12630769556120383</c:v>
                </c:pt>
                <c:pt idx="342">
                  <c:v>0.12966713353191159</c:v>
                </c:pt>
                <c:pt idx="343">
                  <c:v>0.13606100887816094</c:v>
                </c:pt>
                <c:pt idx="344">
                  <c:v>0.12587597643055989</c:v>
                </c:pt>
                <c:pt idx="345">
                  <c:v>0.1293435342694701</c:v>
                </c:pt>
                <c:pt idx="346">
                  <c:v>0.12744329871586893</c:v>
                </c:pt>
                <c:pt idx="347">
                  <c:v>0.12920756457462287</c:v>
                </c:pt>
                <c:pt idx="348">
                  <c:v>0.12942733104070639</c:v>
                </c:pt>
                <c:pt idx="349">
                  <c:v>0.12644169231265559</c:v>
                </c:pt>
                <c:pt idx="350">
                  <c:v>0.13329475728102022</c:v>
                </c:pt>
                <c:pt idx="351">
                  <c:v>0.12973757598763233</c:v>
                </c:pt>
                <c:pt idx="352">
                  <c:v>0.13279705214597073</c:v>
                </c:pt>
                <c:pt idx="353">
                  <c:v>0.1271655995839294</c:v>
                </c:pt>
                <c:pt idx="354">
                  <c:v>0.13767948020528387</c:v>
                </c:pt>
                <c:pt idx="355">
                  <c:v>0.13343665384776074</c:v>
                </c:pt>
                <c:pt idx="356">
                  <c:v>0.1429118076800398</c:v>
                </c:pt>
                <c:pt idx="357">
                  <c:v>0.12754781612558105</c:v>
                </c:pt>
                <c:pt idx="358">
                  <c:v>0.14680978076413945</c:v>
                </c:pt>
                <c:pt idx="359">
                  <c:v>0.15156868228720602</c:v>
                </c:pt>
                <c:pt idx="360">
                  <c:v>0.15433541222687838</c:v>
                </c:pt>
                <c:pt idx="361">
                  <c:v>0.14724805292322457</c:v>
                </c:pt>
                <c:pt idx="362">
                  <c:v>0.1442608627106626</c:v>
                </c:pt>
                <c:pt idx="363">
                  <c:v>0.16843636488344119</c:v>
                </c:pt>
                <c:pt idx="364">
                  <c:v>0.15552480164773139</c:v>
                </c:pt>
                <c:pt idx="365">
                  <c:v>0.15316208293397779</c:v>
                </c:pt>
                <c:pt idx="366">
                  <c:v>0.14298239035527957</c:v>
                </c:pt>
                <c:pt idx="367">
                  <c:v>0.14662977316612882</c:v>
                </c:pt>
                <c:pt idx="368">
                  <c:v>0.13945534506784499</c:v>
                </c:pt>
                <c:pt idx="369">
                  <c:v>0.14901178817294597</c:v>
                </c:pt>
                <c:pt idx="370">
                  <c:v>0.13849815687103476</c:v>
                </c:pt>
                <c:pt idx="371">
                  <c:v>0.14216362448545961</c:v>
                </c:pt>
                <c:pt idx="372">
                  <c:v>0.13858545983662937</c:v>
                </c:pt>
                <c:pt idx="373">
                  <c:v>0.13736581157079927</c:v>
                </c:pt>
                <c:pt idx="374">
                  <c:v>0.13506731540333977</c:v>
                </c:pt>
                <c:pt idx="375">
                  <c:v>0.13532038955399789</c:v>
                </c:pt>
                <c:pt idx="376">
                  <c:v>0.15244986152518597</c:v>
                </c:pt>
                <c:pt idx="377">
                  <c:v>0.13180008687419512</c:v>
                </c:pt>
                <c:pt idx="378">
                  <c:v>0.11948404317330867</c:v>
                </c:pt>
                <c:pt idx="379">
                  <c:v>0.13667428443533572</c:v>
                </c:pt>
                <c:pt idx="380">
                  <c:v>0.14084993623802586</c:v>
                </c:pt>
                <c:pt idx="381">
                  <c:v>0.14087589752789947</c:v>
                </c:pt>
                <c:pt idx="382">
                  <c:v>0.14144025334261723</c:v>
                </c:pt>
                <c:pt idx="383">
                  <c:v>0.12830160259809334</c:v>
                </c:pt>
                <c:pt idx="384">
                  <c:v>0.12972736056473866</c:v>
                </c:pt>
                <c:pt idx="385">
                  <c:v>0.12757584432154809</c:v>
                </c:pt>
                <c:pt idx="386">
                  <c:v>0.1244500447020563</c:v>
                </c:pt>
                <c:pt idx="387">
                  <c:v>0.12068126642634064</c:v>
                </c:pt>
                <c:pt idx="388">
                  <c:v>0.1106699859736537</c:v>
                </c:pt>
                <c:pt idx="389">
                  <c:v>0.13721931159603856</c:v>
                </c:pt>
                <c:pt idx="390">
                  <c:v>0.12229271483650822</c:v>
                </c:pt>
                <c:pt idx="391">
                  <c:v>0.12012896839973178</c:v>
                </c:pt>
                <c:pt idx="392">
                  <c:v>0.10834462713028208</c:v>
                </c:pt>
                <c:pt idx="393">
                  <c:v>0.11425957278903386</c:v>
                </c:pt>
                <c:pt idx="394">
                  <c:v>0.11882016244309655</c:v>
                </c:pt>
                <c:pt idx="395">
                  <c:v>0.12910488703322373</c:v>
                </c:pt>
                <c:pt idx="396">
                  <c:v>0.12068359632861826</c:v>
                </c:pt>
                <c:pt idx="397">
                  <c:v>0.11783292831158801</c:v>
                </c:pt>
                <c:pt idx="398">
                  <c:v>0.11386445694440486</c:v>
                </c:pt>
                <c:pt idx="399">
                  <c:v>0.11207132517761013</c:v>
                </c:pt>
                <c:pt idx="400">
                  <c:v>9.806183422494924E-2</c:v>
                </c:pt>
                <c:pt idx="401">
                  <c:v>9.2894050110863616E-2</c:v>
                </c:pt>
                <c:pt idx="402">
                  <c:v>9.6199297421213956E-2</c:v>
                </c:pt>
                <c:pt idx="403">
                  <c:v>9.4469111833416219E-2</c:v>
                </c:pt>
                <c:pt idx="404">
                  <c:v>9.1094529961922382E-2</c:v>
                </c:pt>
                <c:pt idx="405">
                  <c:v>9.2924610548049666E-2</c:v>
                </c:pt>
                <c:pt idx="406">
                  <c:v>8.6801934452834392E-2</c:v>
                </c:pt>
                <c:pt idx="407">
                  <c:v>8.6019611931365619E-2</c:v>
                </c:pt>
                <c:pt idx="408">
                  <c:v>0.10299116350187369</c:v>
                </c:pt>
                <c:pt idx="409">
                  <c:v>9.6106404730595313E-2</c:v>
                </c:pt>
                <c:pt idx="410">
                  <c:v>0.10423226686159301</c:v>
                </c:pt>
                <c:pt idx="411">
                  <c:v>0.10333091161304711</c:v>
                </c:pt>
                <c:pt idx="412">
                  <c:v>0.1002540361049277</c:v>
                </c:pt>
                <c:pt idx="413">
                  <c:v>8.6350336403041433E-2</c:v>
                </c:pt>
                <c:pt idx="414">
                  <c:v>8.4572592681787004E-2</c:v>
                </c:pt>
                <c:pt idx="415">
                  <c:v>8.7897358358412239E-2</c:v>
                </c:pt>
                <c:pt idx="416">
                  <c:v>7.9146957630969253E-2</c:v>
                </c:pt>
                <c:pt idx="417">
                  <c:v>8.2914833801684323E-2</c:v>
                </c:pt>
                <c:pt idx="418">
                  <c:v>8.6167735129231246E-2</c:v>
                </c:pt>
                <c:pt idx="419">
                  <c:v>8.3590001174773096E-2</c:v>
                </c:pt>
                <c:pt idx="420">
                  <c:v>8.5757691487200444E-2</c:v>
                </c:pt>
                <c:pt idx="421">
                  <c:v>8.4900395344096477E-2</c:v>
                </c:pt>
                <c:pt idx="422">
                  <c:v>7.8194732378002355E-2</c:v>
                </c:pt>
                <c:pt idx="423">
                  <c:v>8.0706965586846341E-2</c:v>
                </c:pt>
                <c:pt idx="424">
                  <c:v>8.1256896660397759E-2</c:v>
                </c:pt>
                <c:pt idx="425">
                  <c:v>8.3708035618254822E-2</c:v>
                </c:pt>
                <c:pt idx="426">
                  <c:v>7.8127069849018044E-2</c:v>
                </c:pt>
                <c:pt idx="427">
                  <c:v>7.5536853989182487E-2</c:v>
                </c:pt>
                <c:pt idx="428">
                  <c:v>6.6689861374572612E-2</c:v>
                </c:pt>
                <c:pt idx="429">
                  <c:v>6.811152265418724E-2</c:v>
                </c:pt>
                <c:pt idx="430">
                  <c:v>8.5784621272195882E-2</c:v>
                </c:pt>
                <c:pt idx="431">
                  <c:v>8.1014284464551153E-2</c:v>
                </c:pt>
                <c:pt idx="432">
                  <c:v>7.5664871801714897E-2</c:v>
                </c:pt>
                <c:pt idx="433">
                  <c:v>7.7879880363299889E-2</c:v>
                </c:pt>
                <c:pt idx="434">
                  <c:v>7.9627777119196011E-2</c:v>
                </c:pt>
                <c:pt idx="435">
                  <c:v>7.2090730820550508E-2</c:v>
                </c:pt>
                <c:pt idx="436">
                  <c:v>5.7160375610729751E-2</c:v>
                </c:pt>
                <c:pt idx="437">
                  <c:v>5.4952610742602673E-2</c:v>
                </c:pt>
                <c:pt idx="438">
                  <c:v>3.4048866020191013E-2</c:v>
                </c:pt>
                <c:pt idx="439">
                  <c:v>4.6982731154017854E-2</c:v>
                </c:pt>
                <c:pt idx="440">
                  <c:v>5.0049802533430471E-2</c:v>
                </c:pt>
                <c:pt idx="441">
                  <c:v>5.0755657174683035E-2</c:v>
                </c:pt>
                <c:pt idx="442">
                  <c:v>4.3209829177609897E-2</c:v>
                </c:pt>
                <c:pt idx="443">
                  <c:v>4.9743926451052141E-2</c:v>
                </c:pt>
                <c:pt idx="444">
                  <c:v>5.0955380769875123E-2</c:v>
                </c:pt>
                <c:pt idx="445">
                  <c:v>4.9272492265960463E-2</c:v>
                </c:pt>
                <c:pt idx="446">
                  <c:v>4.45491828660863E-2</c:v>
                </c:pt>
                <c:pt idx="447">
                  <c:v>4.3027743061544006E-2</c:v>
                </c:pt>
                <c:pt idx="448">
                  <c:v>4.1437820651171887E-2</c:v>
                </c:pt>
                <c:pt idx="449">
                  <c:v>4.1797091565399125E-2</c:v>
                </c:pt>
                <c:pt idx="450">
                  <c:v>5.5312433140261644E-2</c:v>
                </c:pt>
                <c:pt idx="451">
                  <c:v>5.1652939981252831E-2</c:v>
                </c:pt>
                <c:pt idx="452">
                  <c:v>5.6975899607108423E-2</c:v>
                </c:pt>
                <c:pt idx="453">
                  <c:v>5.8635156122577498E-2</c:v>
                </c:pt>
                <c:pt idx="454">
                  <c:v>5.2807031145882873E-2</c:v>
                </c:pt>
                <c:pt idx="455">
                  <c:v>5.8763347606031802E-2</c:v>
                </c:pt>
                <c:pt idx="456">
                  <c:v>6.1750140848056592E-2</c:v>
                </c:pt>
                <c:pt idx="457">
                  <c:v>6.2745538525866618E-2</c:v>
                </c:pt>
                <c:pt idx="458">
                  <c:v>7.266087887089473E-2</c:v>
                </c:pt>
                <c:pt idx="459">
                  <c:v>6.9722420034838375E-2</c:v>
                </c:pt>
                <c:pt idx="460">
                  <c:v>6.7982111255122532E-2</c:v>
                </c:pt>
                <c:pt idx="461">
                  <c:v>5.5331746979297262E-2</c:v>
                </c:pt>
                <c:pt idx="462">
                  <c:v>5.4026097658322676E-2</c:v>
                </c:pt>
                <c:pt idx="463">
                  <c:v>5.6533257516985062E-2</c:v>
                </c:pt>
                <c:pt idx="464">
                  <c:v>5.8681585171134705E-2</c:v>
                </c:pt>
                <c:pt idx="465">
                  <c:v>4.0133942567488666E-2</c:v>
                </c:pt>
                <c:pt idx="466">
                  <c:v>5.3460797422477113E-2</c:v>
                </c:pt>
                <c:pt idx="467">
                  <c:v>6.4418035101272558E-2</c:v>
                </c:pt>
                <c:pt idx="468">
                  <c:v>6.6913272041174574E-2</c:v>
                </c:pt>
                <c:pt idx="469">
                  <c:v>7.423366373220433E-2</c:v>
                </c:pt>
                <c:pt idx="470">
                  <c:v>5.8721575170751952E-2</c:v>
                </c:pt>
                <c:pt idx="471">
                  <c:v>5.9405450858188678E-2</c:v>
                </c:pt>
                <c:pt idx="472">
                  <c:v>5.2459833790677118E-2</c:v>
                </c:pt>
                <c:pt idx="473">
                  <c:v>6.086791074849366E-2</c:v>
                </c:pt>
                <c:pt idx="474">
                  <c:v>5.0732527703885748E-2</c:v>
                </c:pt>
                <c:pt idx="475">
                  <c:v>5.7094132591585661E-2</c:v>
                </c:pt>
                <c:pt idx="476">
                  <c:v>7.9742286231297671E-2</c:v>
                </c:pt>
                <c:pt idx="477">
                  <c:v>6.3845241141724504E-2</c:v>
                </c:pt>
                <c:pt idx="478">
                  <c:v>6.6358186377764861E-2</c:v>
                </c:pt>
                <c:pt idx="479">
                  <c:v>4.4832601382101718E-2</c:v>
                </c:pt>
                <c:pt idx="480">
                  <c:v>7.2912878440499776E-2</c:v>
                </c:pt>
                <c:pt idx="481">
                  <c:v>6.2227874406976517E-2</c:v>
                </c:pt>
                <c:pt idx="482">
                  <c:v>7.2802064768505662E-2</c:v>
                </c:pt>
                <c:pt idx="483">
                  <c:v>5.8044693948900022E-2</c:v>
                </c:pt>
                <c:pt idx="484">
                  <c:v>6.2950675967735625E-2</c:v>
                </c:pt>
                <c:pt idx="485">
                  <c:v>4.8114459830849297E-2</c:v>
                </c:pt>
                <c:pt idx="486">
                  <c:v>5.0629172791534928E-2</c:v>
                </c:pt>
                <c:pt idx="487">
                  <c:v>4.5504914880128262E-2</c:v>
                </c:pt>
                <c:pt idx="488">
                  <c:v>6.4340222228884497E-2</c:v>
                </c:pt>
                <c:pt idx="489">
                  <c:v>7.8907098704325815E-2</c:v>
                </c:pt>
                <c:pt idx="490">
                  <c:v>9.152643156292159E-2</c:v>
                </c:pt>
                <c:pt idx="491">
                  <c:v>7.6482942703867102E-2</c:v>
                </c:pt>
                <c:pt idx="492">
                  <c:v>6.8332029213724207E-2</c:v>
                </c:pt>
                <c:pt idx="493">
                  <c:v>6.4296851972822339E-2</c:v>
                </c:pt>
                <c:pt idx="494">
                  <c:v>6.6686927725716327E-2</c:v>
                </c:pt>
                <c:pt idx="495">
                  <c:v>7.7446051442089311E-2</c:v>
                </c:pt>
                <c:pt idx="496">
                  <c:v>5.9345019003767006E-2</c:v>
                </c:pt>
                <c:pt idx="497">
                  <c:v>7.1372280332967303E-2</c:v>
                </c:pt>
                <c:pt idx="498">
                  <c:v>7.4096905588626749E-2</c:v>
                </c:pt>
                <c:pt idx="499">
                  <c:v>7.3127918788984655E-2</c:v>
                </c:pt>
                <c:pt idx="500">
                  <c:v>6.7296169181471605E-2</c:v>
                </c:pt>
                <c:pt idx="501">
                  <c:v>6.3415707475907163E-2</c:v>
                </c:pt>
                <c:pt idx="502">
                  <c:v>8.2545643589471085E-2</c:v>
                </c:pt>
                <c:pt idx="503">
                  <c:v>6.6204844528697751E-2</c:v>
                </c:pt>
                <c:pt idx="504">
                  <c:v>6.9769538567843653E-2</c:v>
                </c:pt>
                <c:pt idx="505">
                  <c:v>5.9064793973761881E-2</c:v>
                </c:pt>
                <c:pt idx="506">
                  <c:v>6.9842080891628133E-2</c:v>
                </c:pt>
                <c:pt idx="507">
                  <c:v>6.541220545053951E-2</c:v>
                </c:pt>
                <c:pt idx="508">
                  <c:v>7.0238978917694275E-2</c:v>
                </c:pt>
                <c:pt idx="509">
                  <c:v>6.2293800222668304E-2</c:v>
                </c:pt>
                <c:pt idx="510">
                  <c:v>6.197841270896208E-2</c:v>
                </c:pt>
                <c:pt idx="511">
                  <c:v>5.4200407009310218E-2</c:v>
                </c:pt>
                <c:pt idx="512">
                  <c:v>5.591852989733484E-2</c:v>
                </c:pt>
                <c:pt idx="513">
                  <c:v>4.7750177048989623E-2</c:v>
                </c:pt>
                <c:pt idx="514">
                  <c:v>5.0432383983102111E-2</c:v>
                </c:pt>
                <c:pt idx="515">
                  <c:v>6.2243952401219389E-2</c:v>
                </c:pt>
                <c:pt idx="516">
                  <c:v>5.1561522736123244E-2</c:v>
                </c:pt>
                <c:pt idx="517">
                  <c:v>6.4628667425128572E-2</c:v>
                </c:pt>
                <c:pt idx="518">
                  <c:v>5.4560489470908698E-2</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numCache>
            </c:numRef>
          </c:val>
          <c:smooth val="0"/>
          <c:extLst>
            <c:ext xmlns:c16="http://schemas.microsoft.com/office/drawing/2014/chart" uri="{C3380CC4-5D6E-409C-BE32-E72D297353CC}">
              <c16:uniqueId val="{00000000-E9E9-434F-A1BE-8AF236312414}"/>
            </c:ext>
          </c:extLst>
        </c:ser>
        <c:dLbls>
          <c:showLegendKey val="0"/>
          <c:showVal val="0"/>
          <c:showCatName val="0"/>
          <c:showSerName val="0"/>
          <c:showPercent val="0"/>
          <c:showBubbleSize val="0"/>
        </c:dLbls>
        <c:marker val="1"/>
        <c:smooth val="0"/>
        <c:axId val="791090303"/>
        <c:axId val="791099871"/>
      </c:lineChart>
      <c:lineChart>
        <c:grouping val="standard"/>
        <c:varyColors val="0"/>
        <c:ser>
          <c:idx val="1"/>
          <c:order val="1"/>
          <c:tx>
            <c:strRef>
              <c:f>'Tüketici Kredi Alt Kalemleri'!$AC$1:$AC$2</c:f>
              <c:strCache>
                <c:ptCount val="2"/>
                <c:pt idx="0">
                  <c:v>Bireysel Kredi Kartları</c:v>
                </c:pt>
                <c:pt idx="1">
                  <c:v>13w Credit Card Grıowth</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Kalemleri'!$B$9:$B$580</c:f>
              <c:numCache>
                <c:formatCode>m/d/yyyy</c:formatCode>
                <c:ptCount val="572"/>
                <c:pt idx="0">
                  <c:v>45996</c:v>
                </c:pt>
                <c:pt idx="1">
                  <c:v>45989</c:v>
                </c:pt>
                <c:pt idx="2">
                  <c:v>45982</c:v>
                </c:pt>
                <c:pt idx="3">
                  <c:v>45975</c:v>
                </c:pt>
                <c:pt idx="4">
                  <c:v>45968</c:v>
                </c:pt>
                <c:pt idx="5">
                  <c:v>45961</c:v>
                </c:pt>
                <c:pt idx="6">
                  <c:v>45954</c:v>
                </c:pt>
                <c:pt idx="7">
                  <c:v>45947</c:v>
                </c:pt>
                <c:pt idx="8">
                  <c:v>45940</c:v>
                </c:pt>
                <c:pt idx="9">
                  <c:v>45933</c:v>
                </c:pt>
                <c:pt idx="10">
                  <c:v>45926</c:v>
                </c:pt>
                <c:pt idx="11">
                  <c:v>45919</c:v>
                </c:pt>
                <c:pt idx="12">
                  <c:v>45912</c:v>
                </c:pt>
                <c:pt idx="13">
                  <c:v>45905</c:v>
                </c:pt>
                <c:pt idx="14">
                  <c:v>45898</c:v>
                </c:pt>
                <c:pt idx="15">
                  <c:v>45891</c:v>
                </c:pt>
                <c:pt idx="16">
                  <c:v>45884</c:v>
                </c:pt>
                <c:pt idx="17">
                  <c:v>45877</c:v>
                </c:pt>
                <c:pt idx="18">
                  <c:v>45870</c:v>
                </c:pt>
                <c:pt idx="19">
                  <c:v>45863</c:v>
                </c:pt>
                <c:pt idx="20">
                  <c:v>45856</c:v>
                </c:pt>
                <c:pt idx="21">
                  <c:v>45849</c:v>
                </c:pt>
                <c:pt idx="22">
                  <c:v>45842</c:v>
                </c:pt>
                <c:pt idx="23">
                  <c:v>45835</c:v>
                </c:pt>
                <c:pt idx="24">
                  <c:v>45828</c:v>
                </c:pt>
                <c:pt idx="25">
                  <c:v>45821</c:v>
                </c:pt>
                <c:pt idx="26">
                  <c:v>45814</c:v>
                </c:pt>
                <c:pt idx="27">
                  <c:v>45807</c:v>
                </c:pt>
                <c:pt idx="28">
                  <c:v>45800</c:v>
                </c:pt>
                <c:pt idx="29">
                  <c:v>45793</c:v>
                </c:pt>
                <c:pt idx="30">
                  <c:v>45786</c:v>
                </c:pt>
                <c:pt idx="31">
                  <c:v>45779</c:v>
                </c:pt>
                <c:pt idx="32">
                  <c:v>45772</c:v>
                </c:pt>
                <c:pt idx="33">
                  <c:v>45765</c:v>
                </c:pt>
                <c:pt idx="34">
                  <c:v>45758</c:v>
                </c:pt>
                <c:pt idx="35">
                  <c:v>45751</c:v>
                </c:pt>
                <c:pt idx="36">
                  <c:v>45744</c:v>
                </c:pt>
                <c:pt idx="37">
                  <c:v>45737</c:v>
                </c:pt>
                <c:pt idx="38">
                  <c:v>45730</c:v>
                </c:pt>
                <c:pt idx="39">
                  <c:v>45723</c:v>
                </c:pt>
                <c:pt idx="40">
                  <c:v>45716</c:v>
                </c:pt>
                <c:pt idx="41">
                  <c:v>45709</c:v>
                </c:pt>
                <c:pt idx="42">
                  <c:v>45702</c:v>
                </c:pt>
                <c:pt idx="43">
                  <c:v>45695</c:v>
                </c:pt>
                <c:pt idx="44">
                  <c:v>45688</c:v>
                </c:pt>
                <c:pt idx="45">
                  <c:v>45681</c:v>
                </c:pt>
                <c:pt idx="46">
                  <c:v>45674</c:v>
                </c:pt>
                <c:pt idx="47">
                  <c:v>45667</c:v>
                </c:pt>
                <c:pt idx="48">
                  <c:v>45660</c:v>
                </c:pt>
                <c:pt idx="49">
                  <c:v>45653</c:v>
                </c:pt>
                <c:pt idx="50">
                  <c:v>45646</c:v>
                </c:pt>
                <c:pt idx="51">
                  <c:v>45639</c:v>
                </c:pt>
                <c:pt idx="52">
                  <c:v>45632</c:v>
                </c:pt>
                <c:pt idx="53">
                  <c:v>45625</c:v>
                </c:pt>
                <c:pt idx="54">
                  <c:v>45618</c:v>
                </c:pt>
                <c:pt idx="55">
                  <c:v>45611</c:v>
                </c:pt>
                <c:pt idx="56">
                  <c:v>45604</c:v>
                </c:pt>
                <c:pt idx="57">
                  <c:v>45597</c:v>
                </c:pt>
                <c:pt idx="58">
                  <c:v>45590</c:v>
                </c:pt>
                <c:pt idx="59">
                  <c:v>45583</c:v>
                </c:pt>
                <c:pt idx="60">
                  <c:v>45576</c:v>
                </c:pt>
                <c:pt idx="61">
                  <c:v>45569</c:v>
                </c:pt>
                <c:pt idx="62">
                  <c:v>45562</c:v>
                </c:pt>
                <c:pt idx="63">
                  <c:v>45555</c:v>
                </c:pt>
                <c:pt idx="64">
                  <c:v>45548</c:v>
                </c:pt>
                <c:pt idx="65">
                  <c:v>45541</c:v>
                </c:pt>
                <c:pt idx="66">
                  <c:v>45534</c:v>
                </c:pt>
                <c:pt idx="67">
                  <c:v>45527</c:v>
                </c:pt>
                <c:pt idx="68">
                  <c:v>45520</c:v>
                </c:pt>
                <c:pt idx="69">
                  <c:v>45513</c:v>
                </c:pt>
                <c:pt idx="70">
                  <c:v>45506</c:v>
                </c:pt>
                <c:pt idx="71">
                  <c:v>45499</c:v>
                </c:pt>
                <c:pt idx="72">
                  <c:v>45492</c:v>
                </c:pt>
                <c:pt idx="73">
                  <c:v>45485</c:v>
                </c:pt>
                <c:pt idx="74">
                  <c:v>45478</c:v>
                </c:pt>
                <c:pt idx="75">
                  <c:v>45471</c:v>
                </c:pt>
                <c:pt idx="76">
                  <c:v>45464</c:v>
                </c:pt>
                <c:pt idx="77">
                  <c:v>45457</c:v>
                </c:pt>
                <c:pt idx="78">
                  <c:v>45450</c:v>
                </c:pt>
                <c:pt idx="79">
                  <c:v>45443</c:v>
                </c:pt>
                <c:pt idx="80">
                  <c:v>45436</c:v>
                </c:pt>
                <c:pt idx="81">
                  <c:v>45429</c:v>
                </c:pt>
                <c:pt idx="82">
                  <c:v>45422</c:v>
                </c:pt>
                <c:pt idx="83">
                  <c:v>45415</c:v>
                </c:pt>
                <c:pt idx="84">
                  <c:v>45408</c:v>
                </c:pt>
                <c:pt idx="85">
                  <c:v>45401</c:v>
                </c:pt>
                <c:pt idx="86">
                  <c:v>45391</c:v>
                </c:pt>
                <c:pt idx="87">
                  <c:v>45387</c:v>
                </c:pt>
                <c:pt idx="88">
                  <c:v>45380</c:v>
                </c:pt>
                <c:pt idx="89">
                  <c:v>45373</c:v>
                </c:pt>
                <c:pt idx="90">
                  <c:v>45366</c:v>
                </c:pt>
                <c:pt idx="91">
                  <c:v>45359</c:v>
                </c:pt>
                <c:pt idx="92">
                  <c:v>45352</c:v>
                </c:pt>
                <c:pt idx="93">
                  <c:v>45345</c:v>
                </c:pt>
                <c:pt idx="94">
                  <c:v>45338</c:v>
                </c:pt>
                <c:pt idx="95">
                  <c:v>45331</c:v>
                </c:pt>
                <c:pt idx="96">
                  <c:v>45324</c:v>
                </c:pt>
                <c:pt idx="97">
                  <c:v>45317</c:v>
                </c:pt>
                <c:pt idx="98">
                  <c:v>45310</c:v>
                </c:pt>
                <c:pt idx="99">
                  <c:v>45303</c:v>
                </c:pt>
                <c:pt idx="100">
                  <c:v>45296</c:v>
                </c:pt>
                <c:pt idx="101">
                  <c:v>45289</c:v>
                </c:pt>
                <c:pt idx="102">
                  <c:v>45282</c:v>
                </c:pt>
                <c:pt idx="103">
                  <c:v>45275</c:v>
                </c:pt>
                <c:pt idx="104">
                  <c:v>45268</c:v>
                </c:pt>
                <c:pt idx="105">
                  <c:v>45261</c:v>
                </c:pt>
                <c:pt idx="106">
                  <c:v>45254</c:v>
                </c:pt>
                <c:pt idx="107">
                  <c:v>45247</c:v>
                </c:pt>
                <c:pt idx="108">
                  <c:v>45240</c:v>
                </c:pt>
                <c:pt idx="109">
                  <c:v>45233</c:v>
                </c:pt>
                <c:pt idx="110">
                  <c:v>45226</c:v>
                </c:pt>
                <c:pt idx="111">
                  <c:v>45219</c:v>
                </c:pt>
                <c:pt idx="112">
                  <c:v>45212</c:v>
                </c:pt>
                <c:pt idx="113">
                  <c:v>45205</c:v>
                </c:pt>
                <c:pt idx="114">
                  <c:v>45198</c:v>
                </c:pt>
                <c:pt idx="115">
                  <c:v>45191</c:v>
                </c:pt>
                <c:pt idx="116">
                  <c:v>45184</c:v>
                </c:pt>
                <c:pt idx="117">
                  <c:v>45177</c:v>
                </c:pt>
                <c:pt idx="118">
                  <c:v>45170</c:v>
                </c:pt>
                <c:pt idx="119">
                  <c:v>45163</c:v>
                </c:pt>
                <c:pt idx="120">
                  <c:v>45156</c:v>
                </c:pt>
                <c:pt idx="121">
                  <c:v>45149</c:v>
                </c:pt>
                <c:pt idx="122">
                  <c:v>45142</c:v>
                </c:pt>
                <c:pt idx="123">
                  <c:v>45135</c:v>
                </c:pt>
                <c:pt idx="124">
                  <c:v>45128</c:v>
                </c:pt>
                <c:pt idx="125">
                  <c:v>45121</c:v>
                </c:pt>
                <c:pt idx="126">
                  <c:v>45114</c:v>
                </c:pt>
                <c:pt idx="127">
                  <c:v>45104</c:v>
                </c:pt>
                <c:pt idx="128">
                  <c:v>45100</c:v>
                </c:pt>
                <c:pt idx="129">
                  <c:v>45093</c:v>
                </c:pt>
                <c:pt idx="130">
                  <c:v>45086</c:v>
                </c:pt>
                <c:pt idx="131">
                  <c:v>45079</c:v>
                </c:pt>
                <c:pt idx="132">
                  <c:v>45072</c:v>
                </c:pt>
                <c:pt idx="133">
                  <c:v>45064</c:v>
                </c:pt>
                <c:pt idx="134">
                  <c:v>45058</c:v>
                </c:pt>
                <c:pt idx="135">
                  <c:v>45051</c:v>
                </c:pt>
                <c:pt idx="136">
                  <c:v>45044</c:v>
                </c:pt>
                <c:pt idx="137">
                  <c:v>45036</c:v>
                </c:pt>
                <c:pt idx="138">
                  <c:v>45030</c:v>
                </c:pt>
                <c:pt idx="139">
                  <c:v>45023</c:v>
                </c:pt>
                <c:pt idx="140">
                  <c:v>45016</c:v>
                </c:pt>
                <c:pt idx="141">
                  <c:v>45009</c:v>
                </c:pt>
                <c:pt idx="142">
                  <c:v>45002</c:v>
                </c:pt>
                <c:pt idx="143">
                  <c:v>44995</c:v>
                </c:pt>
                <c:pt idx="144">
                  <c:v>44988</c:v>
                </c:pt>
                <c:pt idx="145">
                  <c:v>44981</c:v>
                </c:pt>
                <c:pt idx="146">
                  <c:v>44974</c:v>
                </c:pt>
                <c:pt idx="147">
                  <c:v>44967</c:v>
                </c:pt>
                <c:pt idx="148">
                  <c:v>44960</c:v>
                </c:pt>
                <c:pt idx="149">
                  <c:v>44953</c:v>
                </c:pt>
                <c:pt idx="150">
                  <c:v>44946</c:v>
                </c:pt>
                <c:pt idx="151">
                  <c:v>44939</c:v>
                </c:pt>
                <c:pt idx="152">
                  <c:v>44932</c:v>
                </c:pt>
                <c:pt idx="153">
                  <c:v>44925</c:v>
                </c:pt>
                <c:pt idx="154">
                  <c:v>44918</c:v>
                </c:pt>
                <c:pt idx="155">
                  <c:v>44911</c:v>
                </c:pt>
                <c:pt idx="156">
                  <c:v>44904</c:v>
                </c:pt>
                <c:pt idx="157">
                  <c:v>44897</c:v>
                </c:pt>
                <c:pt idx="158">
                  <c:v>44890</c:v>
                </c:pt>
                <c:pt idx="159">
                  <c:v>44883</c:v>
                </c:pt>
                <c:pt idx="160">
                  <c:v>44876</c:v>
                </c:pt>
                <c:pt idx="161">
                  <c:v>44869</c:v>
                </c:pt>
                <c:pt idx="162">
                  <c:v>44862</c:v>
                </c:pt>
                <c:pt idx="163">
                  <c:v>44855</c:v>
                </c:pt>
                <c:pt idx="164">
                  <c:v>44848</c:v>
                </c:pt>
                <c:pt idx="165">
                  <c:v>44841</c:v>
                </c:pt>
                <c:pt idx="166">
                  <c:v>44834</c:v>
                </c:pt>
                <c:pt idx="167">
                  <c:v>44827</c:v>
                </c:pt>
                <c:pt idx="168">
                  <c:v>44820</c:v>
                </c:pt>
                <c:pt idx="169">
                  <c:v>44813</c:v>
                </c:pt>
                <c:pt idx="170">
                  <c:v>44806</c:v>
                </c:pt>
                <c:pt idx="171">
                  <c:v>44799</c:v>
                </c:pt>
                <c:pt idx="172">
                  <c:v>44792</c:v>
                </c:pt>
                <c:pt idx="173">
                  <c:v>44785</c:v>
                </c:pt>
                <c:pt idx="174">
                  <c:v>44778</c:v>
                </c:pt>
                <c:pt idx="175">
                  <c:v>44771</c:v>
                </c:pt>
                <c:pt idx="176">
                  <c:v>44764</c:v>
                </c:pt>
                <c:pt idx="177">
                  <c:v>44756</c:v>
                </c:pt>
                <c:pt idx="178">
                  <c:v>44750</c:v>
                </c:pt>
                <c:pt idx="179">
                  <c:v>44743</c:v>
                </c:pt>
                <c:pt idx="180">
                  <c:v>44736</c:v>
                </c:pt>
                <c:pt idx="181">
                  <c:v>44729</c:v>
                </c:pt>
                <c:pt idx="182">
                  <c:v>44722</c:v>
                </c:pt>
                <c:pt idx="183">
                  <c:v>44715</c:v>
                </c:pt>
                <c:pt idx="184">
                  <c:v>44708</c:v>
                </c:pt>
                <c:pt idx="185">
                  <c:v>44701</c:v>
                </c:pt>
                <c:pt idx="186">
                  <c:v>44694</c:v>
                </c:pt>
                <c:pt idx="187">
                  <c:v>44687</c:v>
                </c:pt>
                <c:pt idx="188">
                  <c:v>44680</c:v>
                </c:pt>
                <c:pt idx="189">
                  <c:v>44673</c:v>
                </c:pt>
                <c:pt idx="190">
                  <c:v>44666</c:v>
                </c:pt>
                <c:pt idx="191">
                  <c:v>44659</c:v>
                </c:pt>
                <c:pt idx="192">
                  <c:v>44652</c:v>
                </c:pt>
                <c:pt idx="193">
                  <c:v>44645</c:v>
                </c:pt>
                <c:pt idx="194">
                  <c:v>44638</c:v>
                </c:pt>
                <c:pt idx="195">
                  <c:v>44631</c:v>
                </c:pt>
                <c:pt idx="196">
                  <c:v>44624</c:v>
                </c:pt>
                <c:pt idx="197">
                  <c:v>44617</c:v>
                </c:pt>
                <c:pt idx="198">
                  <c:v>44610</c:v>
                </c:pt>
                <c:pt idx="199">
                  <c:v>44603</c:v>
                </c:pt>
                <c:pt idx="200">
                  <c:v>44596</c:v>
                </c:pt>
                <c:pt idx="201">
                  <c:v>44589</c:v>
                </c:pt>
                <c:pt idx="202">
                  <c:v>44582</c:v>
                </c:pt>
                <c:pt idx="203">
                  <c:v>44575</c:v>
                </c:pt>
                <c:pt idx="204">
                  <c:v>44568</c:v>
                </c:pt>
                <c:pt idx="205">
                  <c:v>44561</c:v>
                </c:pt>
                <c:pt idx="206">
                  <c:v>44554</c:v>
                </c:pt>
                <c:pt idx="207">
                  <c:v>44547</c:v>
                </c:pt>
                <c:pt idx="208">
                  <c:v>44540</c:v>
                </c:pt>
                <c:pt idx="209">
                  <c:v>44533</c:v>
                </c:pt>
                <c:pt idx="210">
                  <c:v>44526</c:v>
                </c:pt>
                <c:pt idx="211">
                  <c:v>44519</c:v>
                </c:pt>
                <c:pt idx="212">
                  <c:v>44512</c:v>
                </c:pt>
                <c:pt idx="213">
                  <c:v>44505</c:v>
                </c:pt>
                <c:pt idx="214">
                  <c:v>44497</c:v>
                </c:pt>
                <c:pt idx="215">
                  <c:v>44491</c:v>
                </c:pt>
                <c:pt idx="216">
                  <c:v>44484</c:v>
                </c:pt>
                <c:pt idx="217">
                  <c:v>44477</c:v>
                </c:pt>
                <c:pt idx="218">
                  <c:v>44470</c:v>
                </c:pt>
                <c:pt idx="219">
                  <c:v>44463</c:v>
                </c:pt>
                <c:pt idx="220">
                  <c:v>44456</c:v>
                </c:pt>
                <c:pt idx="221">
                  <c:v>44449</c:v>
                </c:pt>
                <c:pt idx="222">
                  <c:v>44442</c:v>
                </c:pt>
                <c:pt idx="223">
                  <c:v>44435</c:v>
                </c:pt>
                <c:pt idx="224">
                  <c:v>44428</c:v>
                </c:pt>
                <c:pt idx="225">
                  <c:v>44421</c:v>
                </c:pt>
                <c:pt idx="226">
                  <c:v>44414</c:v>
                </c:pt>
                <c:pt idx="227">
                  <c:v>44407</c:v>
                </c:pt>
                <c:pt idx="228">
                  <c:v>44396</c:v>
                </c:pt>
                <c:pt idx="229">
                  <c:v>44393</c:v>
                </c:pt>
                <c:pt idx="230">
                  <c:v>44386</c:v>
                </c:pt>
                <c:pt idx="231">
                  <c:v>44379</c:v>
                </c:pt>
                <c:pt idx="232">
                  <c:v>44372</c:v>
                </c:pt>
                <c:pt idx="233">
                  <c:v>44365</c:v>
                </c:pt>
                <c:pt idx="234">
                  <c:v>44358</c:v>
                </c:pt>
                <c:pt idx="235">
                  <c:v>44351</c:v>
                </c:pt>
                <c:pt idx="236">
                  <c:v>44344</c:v>
                </c:pt>
                <c:pt idx="237">
                  <c:v>44337</c:v>
                </c:pt>
                <c:pt idx="238">
                  <c:v>44328</c:v>
                </c:pt>
                <c:pt idx="239">
                  <c:v>44323</c:v>
                </c:pt>
                <c:pt idx="240">
                  <c:v>44316</c:v>
                </c:pt>
                <c:pt idx="241">
                  <c:v>44308</c:v>
                </c:pt>
                <c:pt idx="242">
                  <c:v>44302</c:v>
                </c:pt>
                <c:pt idx="243">
                  <c:v>44295</c:v>
                </c:pt>
                <c:pt idx="244">
                  <c:v>44288</c:v>
                </c:pt>
                <c:pt idx="245">
                  <c:v>44281</c:v>
                </c:pt>
                <c:pt idx="246">
                  <c:v>44274</c:v>
                </c:pt>
                <c:pt idx="247">
                  <c:v>44267</c:v>
                </c:pt>
                <c:pt idx="248">
                  <c:v>44260</c:v>
                </c:pt>
                <c:pt idx="249">
                  <c:v>44253</c:v>
                </c:pt>
                <c:pt idx="250">
                  <c:v>44246</c:v>
                </c:pt>
                <c:pt idx="251">
                  <c:v>44239</c:v>
                </c:pt>
                <c:pt idx="252">
                  <c:v>44232</c:v>
                </c:pt>
                <c:pt idx="253">
                  <c:v>44225</c:v>
                </c:pt>
                <c:pt idx="254">
                  <c:v>44218</c:v>
                </c:pt>
                <c:pt idx="255">
                  <c:v>44211</c:v>
                </c:pt>
                <c:pt idx="256">
                  <c:v>44204</c:v>
                </c:pt>
                <c:pt idx="257">
                  <c:v>44196</c:v>
                </c:pt>
                <c:pt idx="258">
                  <c:v>44190</c:v>
                </c:pt>
                <c:pt idx="259">
                  <c:v>44183</c:v>
                </c:pt>
                <c:pt idx="260">
                  <c:v>44176</c:v>
                </c:pt>
                <c:pt idx="261">
                  <c:v>44169</c:v>
                </c:pt>
                <c:pt idx="262">
                  <c:v>44162</c:v>
                </c:pt>
                <c:pt idx="263">
                  <c:v>44155</c:v>
                </c:pt>
                <c:pt idx="264">
                  <c:v>44148</c:v>
                </c:pt>
                <c:pt idx="265">
                  <c:v>44141</c:v>
                </c:pt>
                <c:pt idx="266">
                  <c:v>44134</c:v>
                </c:pt>
                <c:pt idx="267">
                  <c:v>44127</c:v>
                </c:pt>
                <c:pt idx="268">
                  <c:v>44120</c:v>
                </c:pt>
                <c:pt idx="269">
                  <c:v>44113</c:v>
                </c:pt>
                <c:pt idx="270">
                  <c:v>44106</c:v>
                </c:pt>
                <c:pt idx="271">
                  <c:v>44099</c:v>
                </c:pt>
                <c:pt idx="272">
                  <c:v>44092</c:v>
                </c:pt>
                <c:pt idx="273">
                  <c:v>44085</c:v>
                </c:pt>
                <c:pt idx="274">
                  <c:v>44078</c:v>
                </c:pt>
                <c:pt idx="275">
                  <c:v>44071</c:v>
                </c:pt>
                <c:pt idx="276">
                  <c:v>44064</c:v>
                </c:pt>
                <c:pt idx="277">
                  <c:v>44057</c:v>
                </c:pt>
                <c:pt idx="278">
                  <c:v>44050</c:v>
                </c:pt>
                <c:pt idx="279">
                  <c:v>44042</c:v>
                </c:pt>
                <c:pt idx="280">
                  <c:v>44036</c:v>
                </c:pt>
                <c:pt idx="281">
                  <c:v>44029</c:v>
                </c:pt>
                <c:pt idx="282">
                  <c:v>44022</c:v>
                </c:pt>
                <c:pt idx="283">
                  <c:v>44015</c:v>
                </c:pt>
                <c:pt idx="284">
                  <c:v>44008</c:v>
                </c:pt>
                <c:pt idx="285">
                  <c:v>44001</c:v>
                </c:pt>
                <c:pt idx="286">
                  <c:v>43994</c:v>
                </c:pt>
                <c:pt idx="287">
                  <c:v>43987</c:v>
                </c:pt>
                <c:pt idx="288">
                  <c:v>43980</c:v>
                </c:pt>
                <c:pt idx="289">
                  <c:v>43973</c:v>
                </c:pt>
                <c:pt idx="290">
                  <c:v>43966</c:v>
                </c:pt>
                <c:pt idx="291">
                  <c:v>43959</c:v>
                </c:pt>
                <c:pt idx="292">
                  <c:v>43951</c:v>
                </c:pt>
                <c:pt idx="293">
                  <c:v>43945</c:v>
                </c:pt>
                <c:pt idx="294">
                  <c:v>43938</c:v>
                </c:pt>
                <c:pt idx="295">
                  <c:v>43931</c:v>
                </c:pt>
                <c:pt idx="296">
                  <c:v>43924</c:v>
                </c:pt>
                <c:pt idx="297">
                  <c:v>43917</c:v>
                </c:pt>
                <c:pt idx="298">
                  <c:v>43910</c:v>
                </c:pt>
                <c:pt idx="299">
                  <c:v>43903</c:v>
                </c:pt>
                <c:pt idx="300">
                  <c:v>43896</c:v>
                </c:pt>
                <c:pt idx="301">
                  <c:v>43889</c:v>
                </c:pt>
                <c:pt idx="302">
                  <c:v>43882</c:v>
                </c:pt>
                <c:pt idx="303">
                  <c:v>43875</c:v>
                </c:pt>
                <c:pt idx="304">
                  <c:v>43868</c:v>
                </c:pt>
                <c:pt idx="305">
                  <c:v>43861</c:v>
                </c:pt>
                <c:pt idx="306">
                  <c:v>43854</c:v>
                </c:pt>
                <c:pt idx="307">
                  <c:v>43847</c:v>
                </c:pt>
                <c:pt idx="308">
                  <c:v>43840</c:v>
                </c:pt>
                <c:pt idx="309">
                  <c:v>43833</c:v>
                </c:pt>
                <c:pt idx="310">
                  <c:v>43826</c:v>
                </c:pt>
                <c:pt idx="311">
                  <c:v>43819</c:v>
                </c:pt>
                <c:pt idx="312">
                  <c:v>43812</c:v>
                </c:pt>
                <c:pt idx="313">
                  <c:v>43805</c:v>
                </c:pt>
                <c:pt idx="314">
                  <c:v>43798</c:v>
                </c:pt>
                <c:pt idx="315">
                  <c:v>43791</c:v>
                </c:pt>
                <c:pt idx="316">
                  <c:v>43784</c:v>
                </c:pt>
                <c:pt idx="317">
                  <c:v>43777</c:v>
                </c:pt>
                <c:pt idx="318">
                  <c:v>43770</c:v>
                </c:pt>
                <c:pt idx="319">
                  <c:v>43763</c:v>
                </c:pt>
                <c:pt idx="320">
                  <c:v>43756</c:v>
                </c:pt>
                <c:pt idx="321">
                  <c:v>43749</c:v>
                </c:pt>
                <c:pt idx="322">
                  <c:v>43742</c:v>
                </c:pt>
                <c:pt idx="323">
                  <c:v>43735</c:v>
                </c:pt>
                <c:pt idx="324">
                  <c:v>43728</c:v>
                </c:pt>
                <c:pt idx="325">
                  <c:v>43721</c:v>
                </c:pt>
                <c:pt idx="326">
                  <c:v>43714</c:v>
                </c:pt>
                <c:pt idx="327">
                  <c:v>43706</c:v>
                </c:pt>
                <c:pt idx="328">
                  <c:v>43700</c:v>
                </c:pt>
                <c:pt idx="329">
                  <c:v>43693</c:v>
                </c:pt>
                <c:pt idx="330">
                  <c:v>43686</c:v>
                </c:pt>
                <c:pt idx="331">
                  <c:v>43679</c:v>
                </c:pt>
                <c:pt idx="332">
                  <c:v>43672</c:v>
                </c:pt>
                <c:pt idx="333">
                  <c:v>43665</c:v>
                </c:pt>
                <c:pt idx="334">
                  <c:v>43658</c:v>
                </c:pt>
                <c:pt idx="335">
                  <c:v>43651</c:v>
                </c:pt>
                <c:pt idx="336">
                  <c:v>43644</c:v>
                </c:pt>
                <c:pt idx="337">
                  <c:v>43637</c:v>
                </c:pt>
                <c:pt idx="338">
                  <c:v>43630</c:v>
                </c:pt>
                <c:pt idx="339">
                  <c:v>43623</c:v>
                </c:pt>
                <c:pt idx="340">
                  <c:v>43616</c:v>
                </c:pt>
                <c:pt idx="341">
                  <c:v>43609</c:v>
                </c:pt>
                <c:pt idx="342">
                  <c:v>43602</c:v>
                </c:pt>
                <c:pt idx="343">
                  <c:v>43595</c:v>
                </c:pt>
                <c:pt idx="344">
                  <c:v>43588</c:v>
                </c:pt>
                <c:pt idx="345">
                  <c:v>43581</c:v>
                </c:pt>
                <c:pt idx="346">
                  <c:v>43574</c:v>
                </c:pt>
                <c:pt idx="347">
                  <c:v>43567</c:v>
                </c:pt>
                <c:pt idx="348">
                  <c:v>43560</c:v>
                </c:pt>
                <c:pt idx="349">
                  <c:v>43553</c:v>
                </c:pt>
                <c:pt idx="350">
                  <c:v>43546</c:v>
                </c:pt>
                <c:pt idx="351">
                  <c:v>43539</c:v>
                </c:pt>
                <c:pt idx="352">
                  <c:v>43532</c:v>
                </c:pt>
                <c:pt idx="353">
                  <c:v>43525</c:v>
                </c:pt>
                <c:pt idx="354">
                  <c:v>43518</c:v>
                </c:pt>
                <c:pt idx="355">
                  <c:v>43511</c:v>
                </c:pt>
                <c:pt idx="356">
                  <c:v>43504</c:v>
                </c:pt>
                <c:pt idx="357">
                  <c:v>43497</c:v>
                </c:pt>
                <c:pt idx="358">
                  <c:v>43490</c:v>
                </c:pt>
                <c:pt idx="359">
                  <c:v>43483</c:v>
                </c:pt>
                <c:pt idx="360">
                  <c:v>43476</c:v>
                </c:pt>
                <c:pt idx="361">
                  <c:v>43469</c:v>
                </c:pt>
                <c:pt idx="362">
                  <c:v>43462</c:v>
                </c:pt>
                <c:pt idx="363">
                  <c:v>43455</c:v>
                </c:pt>
                <c:pt idx="364">
                  <c:v>43448</c:v>
                </c:pt>
                <c:pt idx="365">
                  <c:v>43441</c:v>
                </c:pt>
                <c:pt idx="366">
                  <c:v>43434</c:v>
                </c:pt>
                <c:pt idx="367">
                  <c:v>43427</c:v>
                </c:pt>
                <c:pt idx="368">
                  <c:v>43420</c:v>
                </c:pt>
                <c:pt idx="369">
                  <c:v>43413</c:v>
                </c:pt>
                <c:pt idx="370">
                  <c:v>43406</c:v>
                </c:pt>
                <c:pt idx="371">
                  <c:v>43399</c:v>
                </c:pt>
                <c:pt idx="372">
                  <c:v>43392</c:v>
                </c:pt>
                <c:pt idx="373">
                  <c:v>43385</c:v>
                </c:pt>
                <c:pt idx="374">
                  <c:v>43378</c:v>
                </c:pt>
                <c:pt idx="375">
                  <c:v>43371</c:v>
                </c:pt>
                <c:pt idx="376">
                  <c:v>43364</c:v>
                </c:pt>
                <c:pt idx="377">
                  <c:v>43357</c:v>
                </c:pt>
                <c:pt idx="378">
                  <c:v>43350</c:v>
                </c:pt>
                <c:pt idx="379">
                  <c:v>43343</c:v>
                </c:pt>
                <c:pt idx="380">
                  <c:v>43332</c:v>
                </c:pt>
                <c:pt idx="381">
                  <c:v>43329</c:v>
                </c:pt>
                <c:pt idx="382">
                  <c:v>43322</c:v>
                </c:pt>
                <c:pt idx="383">
                  <c:v>43315</c:v>
                </c:pt>
                <c:pt idx="384">
                  <c:v>43308</c:v>
                </c:pt>
                <c:pt idx="385">
                  <c:v>43301</c:v>
                </c:pt>
                <c:pt idx="386">
                  <c:v>43294</c:v>
                </c:pt>
                <c:pt idx="387">
                  <c:v>43287</c:v>
                </c:pt>
                <c:pt idx="388">
                  <c:v>43280</c:v>
                </c:pt>
                <c:pt idx="389">
                  <c:v>43273</c:v>
                </c:pt>
                <c:pt idx="390">
                  <c:v>43265</c:v>
                </c:pt>
                <c:pt idx="391">
                  <c:v>43259</c:v>
                </c:pt>
                <c:pt idx="392">
                  <c:v>43252</c:v>
                </c:pt>
                <c:pt idx="393">
                  <c:v>43245</c:v>
                </c:pt>
                <c:pt idx="394">
                  <c:v>43238</c:v>
                </c:pt>
                <c:pt idx="395">
                  <c:v>43231</c:v>
                </c:pt>
                <c:pt idx="396">
                  <c:v>43224</c:v>
                </c:pt>
                <c:pt idx="397">
                  <c:v>43217</c:v>
                </c:pt>
                <c:pt idx="398">
                  <c:v>43210</c:v>
                </c:pt>
                <c:pt idx="399">
                  <c:v>43203</c:v>
                </c:pt>
                <c:pt idx="400">
                  <c:v>43196</c:v>
                </c:pt>
                <c:pt idx="401">
                  <c:v>43189</c:v>
                </c:pt>
                <c:pt idx="402">
                  <c:v>43182</c:v>
                </c:pt>
                <c:pt idx="403">
                  <c:v>43175</c:v>
                </c:pt>
                <c:pt idx="404">
                  <c:v>43168</c:v>
                </c:pt>
                <c:pt idx="405">
                  <c:v>43161</c:v>
                </c:pt>
                <c:pt idx="406">
                  <c:v>43154</c:v>
                </c:pt>
                <c:pt idx="407">
                  <c:v>43147</c:v>
                </c:pt>
                <c:pt idx="408">
                  <c:v>43140</c:v>
                </c:pt>
                <c:pt idx="409">
                  <c:v>43133</c:v>
                </c:pt>
                <c:pt idx="410">
                  <c:v>43126</c:v>
                </c:pt>
                <c:pt idx="411">
                  <c:v>43119</c:v>
                </c:pt>
                <c:pt idx="412">
                  <c:v>43112</c:v>
                </c:pt>
                <c:pt idx="413">
                  <c:v>43105</c:v>
                </c:pt>
                <c:pt idx="414">
                  <c:v>43098</c:v>
                </c:pt>
                <c:pt idx="415">
                  <c:v>43091</c:v>
                </c:pt>
                <c:pt idx="416">
                  <c:v>43084</c:v>
                </c:pt>
                <c:pt idx="417">
                  <c:v>43077</c:v>
                </c:pt>
                <c:pt idx="418">
                  <c:v>43070</c:v>
                </c:pt>
                <c:pt idx="419">
                  <c:v>43063</c:v>
                </c:pt>
                <c:pt idx="420">
                  <c:v>43056</c:v>
                </c:pt>
                <c:pt idx="421">
                  <c:v>43049</c:v>
                </c:pt>
                <c:pt idx="422">
                  <c:v>43042</c:v>
                </c:pt>
                <c:pt idx="423">
                  <c:v>43035</c:v>
                </c:pt>
                <c:pt idx="424">
                  <c:v>43028</c:v>
                </c:pt>
                <c:pt idx="425">
                  <c:v>43021</c:v>
                </c:pt>
                <c:pt idx="426">
                  <c:v>43014</c:v>
                </c:pt>
                <c:pt idx="427">
                  <c:v>43007</c:v>
                </c:pt>
                <c:pt idx="428">
                  <c:v>43000</c:v>
                </c:pt>
                <c:pt idx="429">
                  <c:v>42993</c:v>
                </c:pt>
                <c:pt idx="430">
                  <c:v>42986</c:v>
                </c:pt>
                <c:pt idx="431">
                  <c:v>42978</c:v>
                </c:pt>
                <c:pt idx="432">
                  <c:v>42972</c:v>
                </c:pt>
                <c:pt idx="433">
                  <c:v>42965</c:v>
                </c:pt>
                <c:pt idx="434">
                  <c:v>42958</c:v>
                </c:pt>
                <c:pt idx="435">
                  <c:v>42951</c:v>
                </c:pt>
                <c:pt idx="436">
                  <c:v>42944</c:v>
                </c:pt>
                <c:pt idx="437">
                  <c:v>42937</c:v>
                </c:pt>
                <c:pt idx="438">
                  <c:v>42930</c:v>
                </c:pt>
                <c:pt idx="439">
                  <c:v>42923</c:v>
                </c:pt>
                <c:pt idx="440">
                  <c:v>42916</c:v>
                </c:pt>
                <c:pt idx="441">
                  <c:v>42909</c:v>
                </c:pt>
                <c:pt idx="442">
                  <c:v>42902</c:v>
                </c:pt>
                <c:pt idx="443">
                  <c:v>42895</c:v>
                </c:pt>
                <c:pt idx="444">
                  <c:v>42888</c:v>
                </c:pt>
                <c:pt idx="445">
                  <c:v>42881</c:v>
                </c:pt>
                <c:pt idx="446">
                  <c:v>42873</c:v>
                </c:pt>
                <c:pt idx="447">
                  <c:v>42867</c:v>
                </c:pt>
                <c:pt idx="448">
                  <c:v>42860</c:v>
                </c:pt>
                <c:pt idx="449">
                  <c:v>42853</c:v>
                </c:pt>
                <c:pt idx="450">
                  <c:v>42846</c:v>
                </c:pt>
                <c:pt idx="451">
                  <c:v>42839</c:v>
                </c:pt>
                <c:pt idx="452">
                  <c:v>42832</c:v>
                </c:pt>
                <c:pt idx="453">
                  <c:v>42825</c:v>
                </c:pt>
                <c:pt idx="454">
                  <c:v>42818</c:v>
                </c:pt>
                <c:pt idx="455">
                  <c:v>42811</c:v>
                </c:pt>
                <c:pt idx="456">
                  <c:v>42804</c:v>
                </c:pt>
                <c:pt idx="457">
                  <c:v>42797</c:v>
                </c:pt>
                <c:pt idx="458">
                  <c:v>42790</c:v>
                </c:pt>
                <c:pt idx="459">
                  <c:v>42783</c:v>
                </c:pt>
                <c:pt idx="460">
                  <c:v>42776</c:v>
                </c:pt>
                <c:pt idx="461">
                  <c:v>42769</c:v>
                </c:pt>
                <c:pt idx="462">
                  <c:v>42762</c:v>
                </c:pt>
                <c:pt idx="463">
                  <c:v>42755</c:v>
                </c:pt>
                <c:pt idx="464">
                  <c:v>42748</c:v>
                </c:pt>
                <c:pt idx="465">
                  <c:v>42741</c:v>
                </c:pt>
                <c:pt idx="466">
                  <c:v>42734</c:v>
                </c:pt>
                <c:pt idx="467">
                  <c:v>42727</c:v>
                </c:pt>
                <c:pt idx="468">
                  <c:v>42720</c:v>
                </c:pt>
                <c:pt idx="469">
                  <c:v>42713</c:v>
                </c:pt>
                <c:pt idx="470">
                  <c:v>42706</c:v>
                </c:pt>
                <c:pt idx="471">
                  <c:v>42699</c:v>
                </c:pt>
                <c:pt idx="472">
                  <c:v>42692</c:v>
                </c:pt>
                <c:pt idx="473">
                  <c:v>42685</c:v>
                </c:pt>
                <c:pt idx="474">
                  <c:v>42678</c:v>
                </c:pt>
                <c:pt idx="475">
                  <c:v>42671</c:v>
                </c:pt>
                <c:pt idx="476">
                  <c:v>42664</c:v>
                </c:pt>
                <c:pt idx="477">
                  <c:v>42657</c:v>
                </c:pt>
                <c:pt idx="478">
                  <c:v>42650</c:v>
                </c:pt>
                <c:pt idx="479">
                  <c:v>42643</c:v>
                </c:pt>
                <c:pt idx="480">
                  <c:v>42636</c:v>
                </c:pt>
                <c:pt idx="481">
                  <c:v>42629</c:v>
                </c:pt>
                <c:pt idx="482">
                  <c:v>42622</c:v>
                </c:pt>
                <c:pt idx="483">
                  <c:v>42615</c:v>
                </c:pt>
                <c:pt idx="484">
                  <c:v>42608</c:v>
                </c:pt>
                <c:pt idx="485">
                  <c:v>42601</c:v>
                </c:pt>
                <c:pt idx="486">
                  <c:v>42594</c:v>
                </c:pt>
                <c:pt idx="487">
                  <c:v>42587</c:v>
                </c:pt>
                <c:pt idx="488">
                  <c:v>42580</c:v>
                </c:pt>
                <c:pt idx="489">
                  <c:v>42573</c:v>
                </c:pt>
                <c:pt idx="490">
                  <c:v>42566</c:v>
                </c:pt>
                <c:pt idx="491">
                  <c:v>42559</c:v>
                </c:pt>
                <c:pt idx="492">
                  <c:v>42552</c:v>
                </c:pt>
                <c:pt idx="493">
                  <c:v>42545</c:v>
                </c:pt>
                <c:pt idx="494">
                  <c:v>42538</c:v>
                </c:pt>
                <c:pt idx="495">
                  <c:v>42531</c:v>
                </c:pt>
                <c:pt idx="496">
                  <c:v>42524</c:v>
                </c:pt>
                <c:pt idx="497">
                  <c:v>42517</c:v>
                </c:pt>
                <c:pt idx="498">
                  <c:v>42510</c:v>
                </c:pt>
                <c:pt idx="499">
                  <c:v>42503</c:v>
                </c:pt>
                <c:pt idx="500">
                  <c:v>42496</c:v>
                </c:pt>
                <c:pt idx="501">
                  <c:v>42489</c:v>
                </c:pt>
                <c:pt idx="502">
                  <c:v>42482</c:v>
                </c:pt>
                <c:pt idx="503">
                  <c:v>42475</c:v>
                </c:pt>
                <c:pt idx="504">
                  <c:v>42468</c:v>
                </c:pt>
                <c:pt idx="505">
                  <c:v>42461</c:v>
                </c:pt>
                <c:pt idx="506">
                  <c:v>42454</c:v>
                </c:pt>
                <c:pt idx="507">
                  <c:v>42447</c:v>
                </c:pt>
                <c:pt idx="508">
                  <c:v>42440</c:v>
                </c:pt>
                <c:pt idx="509">
                  <c:v>42433</c:v>
                </c:pt>
                <c:pt idx="510">
                  <c:v>42426</c:v>
                </c:pt>
                <c:pt idx="511">
                  <c:v>42419</c:v>
                </c:pt>
                <c:pt idx="512">
                  <c:v>42412</c:v>
                </c:pt>
                <c:pt idx="513">
                  <c:v>42405</c:v>
                </c:pt>
                <c:pt idx="514">
                  <c:v>42398</c:v>
                </c:pt>
                <c:pt idx="515">
                  <c:v>42391</c:v>
                </c:pt>
                <c:pt idx="516">
                  <c:v>42384</c:v>
                </c:pt>
                <c:pt idx="517">
                  <c:v>42377</c:v>
                </c:pt>
                <c:pt idx="518">
                  <c:v>42369</c:v>
                </c:pt>
                <c:pt idx="519">
                  <c:v>42363</c:v>
                </c:pt>
                <c:pt idx="520">
                  <c:v>42356</c:v>
                </c:pt>
                <c:pt idx="521">
                  <c:v>42349</c:v>
                </c:pt>
                <c:pt idx="522">
                  <c:v>42342</c:v>
                </c:pt>
                <c:pt idx="523">
                  <c:v>42335</c:v>
                </c:pt>
                <c:pt idx="524">
                  <c:v>42328</c:v>
                </c:pt>
                <c:pt idx="525">
                  <c:v>42321</c:v>
                </c:pt>
                <c:pt idx="526">
                  <c:v>42314</c:v>
                </c:pt>
                <c:pt idx="527">
                  <c:v>42307</c:v>
                </c:pt>
                <c:pt idx="528">
                  <c:v>42300</c:v>
                </c:pt>
                <c:pt idx="529">
                  <c:v>42293</c:v>
                </c:pt>
                <c:pt idx="530">
                  <c:v>42286</c:v>
                </c:pt>
                <c:pt idx="531">
                  <c:v>42279</c:v>
                </c:pt>
                <c:pt idx="532">
                  <c:v>42270</c:v>
                </c:pt>
                <c:pt idx="533">
                  <c:v>42265</c:v>
                </c:pt>
                <c:pt idx="534">
                  <c:v>42258</c:v>
                </c:pt>
                <c:pt idx="535">
                  <c:v>42251</c:v>
                </c:pt>
                <c:pt idx="536">
                  <c:v>42244</c:v>
                </c:pt>
                <c:pt idx="537">
                  <c:v>42237</c:v>
                </c:pt>
                <c:pt idx="538">
                  <c:v>42230</c:v>
                </c:pt>
                <c:pt idx="539">
                  <c:v>42223</c:v>
                </c:pt>
                <c:pt idx="540">
                  <c:v>42216</c:v>
                </c:pt>
                <c:pt idx="541">
                  <c:v>42209</c:v>
                </c:pt>
                <c:pt idx="542">
                  <c:v>42201</c:v>
                </c:pt>
                <c:pt idx="543">
                  <c:v>42195</c:v>
                </c:pt>
                <c:pt idx="544">
                  <c:v>42188</c:v>
                </c:pt>
                <c:pt idx="545">
                  <c:v>42181</c:v>
                </c:pt>
                <c:pt idx="546">
                  <c:v>42174</c:v>
                </c:pt>
                <c:pt idx="547">
                  <c:v>42167</c:v>
                </c:pt>
                <c:pt idx="548">
                  <c:v>42160</c:v>
                </c:pt>
                <c:pt idx="549">
                  <c:v>42153</c:v>
                </c:pt>
                <c:pt idx="550">
                  <c:v>42146</c:v>
                </c:pt>
                <c:pt idx="551">
                  <c:v>42139</c:v>
                </c:pt>
                <c:pt idx="552">
                  <c:v>42132</c:v>
                </c:pt>
                <c:pt idx="553">
                  <c:v>42124</c:v>
                </c:pt>
                <c:pt idx="554">
                  <c:v>42118</c:v>
                </c:pt>
                <c:pt idx="555">
                  <c:v>42111</c:v>
                </c:pt>
                <c:pt idx="556">
                  <c:v>42104</c:v>
                </c:pt>
                <c:pt idx="557">
                  <c:v>42097</c:v>
                </c:pt>
                <c:pt idx="558">
                  <c:v>42090</c:v>
                </c:pt>
                <c:pt idx="559">
                  <c:v>42083</c:v>
                </c:pt>
                <c:pt idx="560">
                  <c:v>42076</c:v>
                </c:pt>
                <c:pt idx="561">
                  <c:v>42069</c:v>
                </c:pt>
                <c:pt idx="562">
                  <c:v>42062</c:v>
                </c:pt>
                <c:pt idx="563">
                  <c:v>42055</c:v>
                </c:pt>
                <c:pt idx="564">
                  <c:v>42048</c:v>
                </c:pt>
                <c:pt idx="565">
                  <c:v>42041</c:v>
                </c:pt>
                <c:pt idx="566">
                  <c:v>42034</c:v>
                </c:pt>
                <c:pt idx="567">
                  <c:v>42027</c:v>
                </c:pt>
                <c:pt idx="568">
                  <c:v>42020</c:v>
                </c:pt>
                <c:pt idx="569">
                  <c:v>42013</c:v>
                </c:pt>
                <c:pt idx="570">
                  <c:v>42006</c:v>
                </c:pt>
                <c:pt idx="571">
                  <c:v>41999</c:v>
                </c:pt>
              </c:numCache>
            </c:numRef>
          </c:cat>
          <c:val>
            <c:numRef>
              <c:f>'Tüketici Kredi Alt Kalemleri'!$AC$8:$AC$580</c:f>
              <c:numCache>
                <c:formatCode>0.00%</c:formatCode>
                <c:ptCount val="573"/>
                <c:pt idx="0">
                  <c:v>6.5760109846232873E-2</c:v>
                </c:pt>
                <c:pt idx="1">
                  <c:v>7.6954157930888958E-2</c:v>
                </c:pt>
                <c:pt idx="2">
                  <c:v>8.1457719836505876E-2</c:v>
                </c:pt>
                <c:pt idx="3">
                  <c:v>8.3677057029475255E-2</c:v>
                </c:pt>
                <c:pt idx="4">
                  <c:v>0.11004646230289268</c:v>
                </c:pt>
                <c:pt idx="5">
                  <c:v>8.0108936934134206E-2</c:v>
                </c:pt>
                <c:pt idx="6">
                  <c:v>8.6543304048701045E-2</c:v>
                </c:pt>
                <c:pt idx="7">
                  <c:v>9.8511865461161141E-2</c:v>
                </c:pt>
                <c:pt idx="8">
                  <c:v>0.10686331242005238</c:v>
                </c:pt>
                <c:pt idx="9">
                  <c:v>0.12616503771024143</c:v>
                </c:pt>
                <c:pt idx="10">
                  <c:v>0.13273165017811928</c:v>
                </c:pt>
                <c:pt idx="11">
                  <c:v>0.12548109650878514</c:v>
                </c:pt>
                <c:pt idx="12">
                  <c:v>0.14201484102458628</c:v>
                </c:pt>
                <c:pt idx="13">
                  <c:v>0.14223838131248737</c:v>
                </c:pt>
                <c:pt idx="14">
                  <c:v>0.12437613003294878</c:v>
                </c:pt>
                <c:pt idx="15">
                  <c:v>0.11952920781058383</c:v>
                </c:pt>
                <c:pt idx="16">
                  <c:v>0.12816141050716201</c:v>
                </c:pt>
                <c:pt idx="17">
                  <c:v>0.14389266782636925</c:v>
                </c:pt>
                <c:pt idx="18">
                  <c:v>0.14080097797417049</c:v>
                </c:pt>
                <c:pt idx="19">
                  <c:v>0.14620585749890383</c:v>
                </c:pt>
                <c:pt idx="20">
                  <c:v>0.13455797530076891</c:v>
                </c:pt>
                <c:pt idx="21">
                  <c:v>0.13293371489454872</c:v>
                </c:pt>
                <c:pt idx="22">
                  <c:v>0.14312370036009536</c:v>
                </c:pt>
                <c:pt idx="23">
                  <c:v>0.13664620289002724</c:v>
                </c:pt>
                <c:pt idx="24">
                  <c:v>0.13784142937136645</c:v>
                </c:pt>
                <c:pt idx="25">
                  <c:v>0.14633662362878427</c:v>
                </c:pt>
                <c:pt idx="26">
                  <c:v>0.15006716742663614</c:v>
                </c:pt>
                <c:pt idx="27">
                  <c:v>0.1529658259392708</c:v>
                </c:pt>
                <c:pt idx="28">
                  <c:v>0.13162136198342972</c:v>
                </c:pt>
                <c:pt idx="29">
                  <c:v>0.12219951102127652</c:v>
                </c:pt>
                <c:pt idx="30">
                  <c:v>7.570752844702551E-2</c:v>
                </c:pt>
                <c:pt idx="31">
                  <c:v>0.10064813110121019</c:v>
                </c:pt>
                <c:pt idx="32">
                  <c:v>9.0001692604160827E-2</c:v>
                </c:pt>
                <c:pt idx="33">
                  <c:v>9.9264522186457149E-2</c:v>
                </c:pt>
                <c:pt idx="34">
                  <c:v>9.9517726040986187E-2</c:v>
                </c:pt>
                <c:pt idx="35">
                  <c:v>7.7792135949290145E-2</c:v>
                </c:pt>
                <c:pt idx="36">
                  <c:v>7.0785863746282651E-2</c:v>
                </c:pt>
                <c:pt idx="37">
                  <c:v>8.5686762498756744E-2</c:v>
                </c:pt>
                <c:pt idx="38">
                  <c:v>8.7836767473262564E-2</c:v>
                </c:pt>
                <c:pt idx="39">
                  <c:v>8.3084104169631426E-2</c:v>
                </c:pt>
                <c:pt idx="40">
                  <c:v>9.03140689240617E-2</c:v>
                </c:pt>
                <c:pt idx="41">
                  <c:v>0.10465813180075394</c:v>
                </c:pt>
                <c:pt idx="42">
                  <c:v>0.11128341899525021</c:v>
                </c:pt>
                <c:pt idx="43">
                  <c:v>0.14256090060380086</c:v>
                </c:pt>
                <c:pt idx="44">
                  <c:v>0.12680935452525038</c:v>
                </c:pt>
                <c:pt idx="45">
                  <c:v>0.13755800972165499</c:v>
                </c:pt>
                <c:pt idx="46">
                  <c:v>0.12267714852244165</c:v>
                </c:pt>
                <c:pt idx="47">
                  <c:v>0.12177562647430108</c:v>
                </c:pt>
                <c:pt idx="48">
                  <c:v>0.12121784154036999</c:v>
                </c:pt>
                <c:pt idx="49">
                  <c:v>0.12943623833200329</c:v>
                </c:pt>
                <c:pt idx="50">
                  <c:v>0.10482468514196006</c:v>
                </c:pt>
                <c:pt idx="51">
                  <c:v>9.2167320910931091E-2</c:v>
                </c:pt>
                <c:pt idx="52">
                  <c:v>8.440554761322755E-2</c:v>
                </c:pt>
                <c:pt idx="53">
                  <c:v>9.4602675456459895E-2</c:v>
                </c:pt>
                <c:pt idx="54">
                  <c:v>9.9177984500436869E-2</c:v>
                </c:pt>
                <c:pt idx="55">
                  <c:v>9.6483201355622897E-2</c:v>
                </c:pt>
                <c:pt idx="56">
                  <c:v>0.11429695260571879</c:v>
                </c:pt>
                <c:pt idx="57">
                  <c:v>8.9845772337583868E-2</c:v>
                </c:pt>
                <c:pt idx="58">
                  <c:v>9.1415705405361314E-2</c:v>
                </c:pt>
                <c:pt idx="59">
                  <c:v>9.1022412136142899E-2</c:v>
                </c:pt>
                <c:pt idx="60">
                  <c:v>9.6379416111886496E-2</c:v>
                </c:pt>
                <c:pt idx="61">
                  <c:v>0.101695682030416</c:v>
                </c:pt>
                <c:pt idx="62">
                  <c:v>0.11124185428616164</c:v>
                </c:pt>
                <c:pt idx="63">
                  <c:v>0.10706616602811103</c:v>
                </c:pt>
                <c:pt idx="64">
                  <c:v>0.1029806092633757</c:v>
                </c:pt>
                <c:pt idx="65">
                  <c:v>9.9792534500643584E-2</c:v>
                </c:pt>
                <c:pt idx="66">
                  <c:v>0.10241616783765892</c:v>
                </c:pt>
                <c:pt idx="67">
                  <c:v>9.013980640070024E-2</c:v>
                </c:pt>
                <c:pt idx="68">
                  <c:v>9.1354094204908698E-2</c:v>
                </c:pt>
                <c:pt idx="69">
                  <c:v>8.5689386739703666E-2</c:v>
                </c:pt>
                <c:pt idx="70">
                  <c:v>8.4178538618450829E-2</c:v>
                </c:pt>
                <c:pt idx="71">
                  <c:v>0.13911765449298288</c:v>
                </c:pt>
                <c:pt idx="72">
                  <c:v>0.10326883405916583</c:v>
                </c:pt>
                <c:pt idx="73">
                  <c:v>6.6988910837156385E-2</c:v>
                </c:pt>
                <c:pt idx="74">
                  <c:v>5.4902779222148305E-2</c:v>
                </c:pt>
                <c:pt idx="75">
                  <c:v>5.4448414483625751E-2</c:v>
                </c:pt>
                <c:pt idx="76">
                  <c:v>6.5247208745639121E-2</c:v>
                </c:pt>
                <c:pt idx="77">
                  <c:v>8.4429135514603154E-2</c:v>
                </c:pt>
                <c:pt idx="78">
                  <c:v>0.12706808626223751</c:v>
                </c:pt>
                <c:pt idx="79">
                  <c:v>9.0798159996476724E-2</c:v>
                </c:pt>
                <c:pt idx="80">
                  <c:v>0.10851563031219369</c:v>
                </c:pt>
                <c:pt idx="81">
                  <c:v>0.10646392321331742</c:v>
                </c:pt>
                <c:pt idx="82">
                  <c:v>0.11244926239744785</c:v>
                </c:pt>
                <c:pt idx="83">
                  <c:v>0.12756575568870526</c:v>
                </c:pt>
                <c:pt idx="84">
                  <c:v>8.0982344479535825E-2</c:v>
                </c:pt>
                <c:pt idx="85">
                  <c:v>0.1231208587892281</c:v>
                </c:pt>
                <c:pt idx="86">
                  <c:v>0.16532416662187402</c:v>
                </c:pt>
                <c:pt idx="87">
                  <c:v>0.17733218053145733</c:v>
                </c:pt>
                <c:pt idx="88">
                  <c:v>0.18442665646523973</c:v>
                </c:pt>
                <c:pt idx="89">
                  <c:v>0.19195434117251967</c:v>
                </c:pt>
                <c:pt idx="90">
                  <c:v>0.20240425981829052</c:v>
                </c:pt>
                <c:pt idx="91">
                  <c:v>0.21351074053268584</c:v>
                </c:pt>
                <c:pt idx="92">
                  <c:v>0.22996933841775774</c:v>
                </c:pt>
                <c:pt idx="93">
                  <c:v>0.21618778868105454</c:v>
                </c:pt>
                <c:pt idx="94">
                  <c:v>0.22089528432599048</c:v>
                </c:pt>
                <c:pt idx="95">
                  <c:v>0.23090379471077557</c:v>
                </c:pt>
                <c:pt idx="96">
                  <c:v>0.23141875393999661</c:v>
                </c:pt>
                <c:pt idx="97">
                  <c:v>0.24146001771846792</c:v>
                </c:pt>
                <c:pt idx="98">
                  <c:v>0.21685130187781235</c:v>
                </c:pt>
                <c:pt idx="99">
                  <c:v>0.21826228768679559</c:v>
                </c:pt>
                <c:pt idx="100">
                  <c:v>0.22226436097099977</c:v>
                </c:pt>
                <c:pt idx="101">
                  <c:v>0.2206727115995793</c:v>
                </c:pt>
                <c:pt idx="102">
                  <c:v>0.19616086062489554</c:v>
                </c:pt>
                <c:pt idx="103">
                  <c:v>0.17259482198433598</c:v>
                </c:pt>
                <c:pt idx="104">
                  <c:v>0.16232223779906732</c:v>
                </c:pt>
                <c:pt idx="105">
                  <c:v>0.15996650279179514</c:v>
                </c:pt>
                <c:pt idx="106">
                  <c:v>0.16910340542343202</c:v>
                </c:pt>
                <c:pt idx="107">
                  <c:v>0.17169272199568134</c:v>
                </c:pt>
                <c:pt idx="108">
                  <c:v>0.16835172012093941</c:v>
                </c:pt>
                <c:pt idx="109">
                  <c:v>0.1646544216155103</c:v>
                </c:pt>
                <c:pt idx="110">
                  <c:v>0.17599356123978985</c:v>
                </c:pt>
                <c:pt idx="111">
                  <c:v>0.18109101932622568</c:v>
                </c:pt>
                <c:pt idx="112">
                  <c:v>0.19487489024097926</c:v>
                </c:pt>
                <c:pt idx="113">
                  <c:v>0.20943239574976705</c:v>
                </c:pt>
                <c:pt idx="114">
                  <c:v>0.22045230510387873</c:v>
                </c:pt>
                <c:pt idx="115">
                  <c:v>0.23012222197082177</c:v>
                </c:pt>
                <c:pt idx="116">
                  <c:v>0.22716900404618409</c:v>
                </c:pt>
                <c:pt idx="117">
                  <c:v>0.25494082950108643</c:v>
                </c:pt>
                <c:pt idx="118">
                  <c:v>0.26243505614784873</c:v>
                </c:pt>
                <c:pt idx="119">
                  <c:v>0.27854213466471778</c:v>
                </c:pt>
                <c:pt idx="120">
                  <c:v>0.27265049390323781</c:v>
                </c:pt>
                <c:pt idx="121">
                  <c:v>0.29098060995927316</c:v>
                </c:pt>
                <c:pt idx="122">
                  <c:v>0.30166825665264702</c:v>
                </c:pt>
                <c:pt idx="123">
                  <c:v>0.32618064802982805</c:v>
                </c:pt>
                <c:pt idx="124">
                  <c:v>0.33220747925847527</c:v>
                </c:pt>
                <c:pt idx="125">
                  <c:v>0.334690701165611</c:v>
                </c:pt>
                <c:pt idx="126">
                  <c:v>0.34920607230436679</c:v>
                </c:pt>
                <c:pt idx="127">
                  <c:v>0.364951255774289</c:v>
                </c:pt>
                <c:pt idx="128">
                  <c:v>0.36023464087554424</c:v>
                </c:pt>
                <c:pt idx="129">
                  <c:v>0.38523586049581143</c:v>
                </c:pt>
                <c:pt idx="130">
                  <c:v>0.40633583799924561</c:v>
                </c:pt>
                <c:pt idx="131">
                  <c:v>0.4097706544301522</c:v>
                </c:pt>
                <c:pt idx="132">
                  <c:v>0.40361378797520858</c:v>
                </c:pt>
                <c:pt idx="133">
                  <c:v>0.39024355895523122</c:v>
                </c:pt>
                <c:pt idx="134">
                  <c:v>0.37363698046748833</c:v>
                </c:pt>
                <c:pt idx="135">
                  <c:v>0.35124749343835332</c:v>
                </c:pt>
                <c:pt idx="136">
                  <c:v>0.31010036241621264</c:v>
                </c:pt>
                <c:pt idx="137">
                  <c:v>0.31478217511253204</c:v>
                </c:pt>
                <c:pt idx="138">
                  <c:v>0.31236771833421295</c:v>
                </c:pt>
                <c:pt idx="139">
                  <c:v>0.29170165607897819</c:v>
                </c:pt>
                <c:pt idx="140">
                  <c:v>0.27941843209042772</c:v>
                </c:pt>
                <c:pt idx="141">
                  <c:v>0.2926929825632793</c:v>
                </c:pt>
                <c:pt idx="142">
                  <c:v>0.30743103520725179</c:v>
                </c:pt>
                <c:pt idx="143">
                  <c:v>0.29632310247558741</c:v>
                </c:pt>
                <c:pt idx="144">
                  <c:v>0.28378754081817853</c:v>
                </c:pt>
                <c:pt idx="145">
                  <c:v>0.27534262953645117</c:v>
                </c:pt>
                <c:pt idx="146">
                  <c:v>0.2860256949188838</c:v>
                </c:pt>
                <c:pt idx="147">
                  <c:v>0.29586821274892788</c:v>
                </c:pt>
                <c:pt idx="148">
                  <c:v>0.31616689334408382</c:v>
                </c:pt>
                <c:pt idx="149">
                  <c:v>0.34069832647357451</c:v>
                </c:pt>
                <c:pt idx="150">
                  <c:v>0.31793792127319132</c:v>
                </c:pt>
                <c:pt idx="151">
                  <c:v>0.31346461523656</c:v>
                </c:pt>
                <c:pt idx="152">
                  <c:v>0.31109161372630967</c:v>
                </c:pt>
                <c:pt idx="153">
                  <c:v>0.29883537984084718</c:v>
                </c:pt>
                <c:pt idx="154">
                  <c:v>0.28201153994278966</c:v>
                </c:pt>
                <c:pt idx="155">
                  <c:v>0.25028109376368479</c:v>
                </c:pt>
                <c:pt idx="156">
                  <c:v>0.2352899623989517</c:v>
                </c:pt>
                <c:pt idx="157">
                  <c:v>0.23259348338897354</c:v>
                </c:pt>
                <c:pt idx="158">
                  <c:v>0.24534445704796898</c:v>
                </c:pt>
                <c:pt idx="159">
                  <c:v>0.23936222259487522</c:v>
                </c:pt>
                <c:pt idx="160">
                  <c:v>0.23669506996887624</c:v>
                </c:pt>
                <c:pt idx="161">
                  <c:v>0.23206490918210235</c:v>
                </c:pt>
                <c:pt idx="162">
                  <c:v>0.22883935887460397</c:v>
                </c:pt>
                <c:pt idx="163">
                  <c:v>0.2349072982718034</c:v>
                </c:pt>
                <c:pt idx="164">
                  <c:v>0.22645615369476257</c:v>
                </c:pt>
                <c:pt idx="165">
                  <c:v>0.25412951361072994</c:v>
                </c:pt>
                <c:pt idx="166">
                  <c:v>0.22744967146079859</c:v>
                </c:pt>
                <c:pt idx="167">
                  <c:v>0.22620517431806217</c:v>
                </c:pt>
                <c:pt idx="168">
                  <c:v>0.21936089996845051</c:v>
                </c:pt>
                <c:pt idx="169">
                  <c:v>0.22315646199421429</c:v>
                </c:pt>
                <c:pt idx="170">
                  <c:v>0.21963065315853278</c:v>
                </c:pt>
                <c:pt idx="171">
                  <c:v>0.22052021136891101</c:v>
                </c:pt>
                <c:pt idx="172">
                  <c:v>0.21940948590813897</c:v>
                </c:pt>
                <c:pt idx="173">
                  <c:v>0.22368137041311645</c:v>
                </c:pt>
                <c:pt idx="174">
                  <c:v>0.23576944749368869</c:v>
                </c:pt>
                <c:pt idx="175">
                  <c:v>0.23480488024661908</c:v>
                </c:pt>
                <c:pt idx="176">
                  <c:v>0.22377757828205203</c:v>
                </c:pt>
                <c:pt idx="177">
                  <c:v>0.21596406359454484</c:v>
                </c:pt>
                <c:pt idx="178">
                  <c:v>0.2163539835031052</c:v>
                </c:pt>
                <c:pt idx="179">
                  <c:v>0.22244282145066199</c:v>
                </c:pt>
                <c:pt idx="180">
                  <c:v>0.21978117732726782</c:v>
                </c:pt>
                <c:pt idx="181">
                  <c:v>0.2347559304241785</c:v>
                </c:pt>
                <c:pt idx="182">
                  <c:v>0.2308520903702739</c:v>
                </c:pt>
                <c:pt idx="183">
                  <c:v>0.21863228132622686</c:v>
                </c:pt>
                <c:pt idx="184">
                  <c:v>0.20745212623585121</c:v>
                </c:pt>
                <c:pt idx="185">
                  <c:v>0.1843884771748448</c:v>
                </c:pt>
                <c:pt idx="186">
                  <c:v>0.16706644009209934</c:v>
                </c:pt>
                <c:pt idx="187">
                  <c:v>0.14952995929062035</c:v>
                </c:pt>
                <c:pt idx="188">
                  <c:v>0.13664681614373456</c:v>
                </c:pt>
                <c:pt idx="189">
                  <c:v>0.14190580916899492</c:v>
                </c:pt>
                <c:pt idx="190">
                  <c:v>0.14171030075961635</c:v>
                </c:pt>
                <c:pt idx="191">
                  <c:v>0.10516554927721397</c:v>
                </c:pt>
                <c:pt idx="192">
                  <c:v>0.12151084816837303</c:v>
                </c:pt>
                <c:pt idx="193">
                  <c:v>0.10825267619139713</c:v>
                </c:pt>
                <c:pt idx="194">
                  <c:v>0.10032479236939397</c:v>
                </c:pt>
                <c:pt idx="195">
                  <c:v>0.10291193199802905</c:v>
                </c:pt>
                <c:pt idx="196">
                  <c:v>0.11073600657519209</c:v>
                </c:pt>
                <c:pt idx="197">
                  <c:v>0.10236654636096841</c:v>
                </c:pt>
                <c:pt idx="198">
                  <c:v>0.11234525404422586</c:v>
                </c:pt>
                <c:pt idx="199">
                  <c:v>0.12023923954085147</c:v>
                </c:pt>
                <c:pt idx="200">
                  <c:v>0.1193414910908317</c:v>
                </c:pt>
                <c:pt idx="201">
                  <c:v>0.12470372939544591</c:v>
                </c:pt>
                <c:pt idx="202">
                  <c:v>0.11552340328393608</c:v>
                </c:pt>
                <c:pt idx="203">
                  <c:v>0.11174090098022937</c:v>
                </c:pt>
                <c:pt idx="204">
                  <c:v>0.13627799690383818</c:v>
                </c:pt>
                <c:pt idx="205">
                  <c:v>0.1130593878380369</c:v>
                </c:pt>
                <c:pt idx="206">
                  <c:v>0.11753641007386399</c:v>
                </c:pt>
                <c:pt idx="207">
                  <c:v>0.10057855884027471</c:v>
                </c:pt>
                <c:pt idx="208">
                  <c:v>9.0030345372169168E-2</c:v>
                </c:pt>
                <c:pt idx="209">
                  <c:v>8.2288863540657287E-2</c:v>
                </c:pt>
                <c:pt idx="210">
                  <c:v>9.6169389555164339E-2</c:v>
                </c:pt>
                <c:pt idx="211">
                  <c:v>9.6202541978381323E-2</c:v>
                </c:pt>
                <c:pt idx="212">
                  <c:v>9.1962055841160392E-2</c:v>
                </c:pt>
                <c:pt idx="213">
                  <c:v>8.9286123779655224E-2</c:v>
                </c:pt>
                <c:pt idx="214">
                  <c:v>8.8261204681372149E-2</c:v>
                </c:pt>
                <c:pt idx="215">
                  <c:v>8.6101292581903799E-2</c:v>
                </c:pt>
                <c:pt idx="216">
                  <c:v>8.011535310633211E-2</c:v>
                </c:pt>
                <c:pt idx="217">
                  <c:v>9.3916349539053076E-2</c:v>
                </c:pt>
                <c:pt idx="218">
                  <c:v>0.105043375410336</c:v>
                </c:pt>
                <c:pt idx="219">
                  <c:v>0.1236329736898155</c:v>
                </c:pt>
                <c:pt idx="220">
                  <c:v>0.13268807782467629</c:v>
                </c:pt>
                <c:pt idx="221">
                  <c:v>0.13883945807100417</c:v>
                </c:pt>
                <c:pt idx="222">
                  <c:v>0.14965516878323318</c:v>
                </c:pt>
                <c:pt idx="223">
                  <c:v>0.15990084101081942</c:v>
                </c:pt>
                <c:pt idx="224">
                  <c:v>0.16218884899355498</c:v>
                </c:pt>
                <c:pt idx="225">
                  <c:v>0.17427024336855224</c:v>
                </c:pt>
                <c:pt idx="226">
                  <c:v>0.19497514691341097</c:v>
                </c:pt>
                <c:pt idx="227">
                  <c:v>0.14946321649137509</c:v>
                </c:pt>
                <c:pt idx="228">
                  <c:v>0.11690646185979961</c:v>
                </c:pt>
                <c:pt idx="229">
                  <c:v>0.12325575489410362</c:v>
                </c:pt>
                <c:pt idx="230">
                  <c:v>0.10994931487688824</c:v>
                </c:pt>
                <c:pt idx="231">
                  <c:v>8.5559550215626154E-2</c:v>
                </c:pt>
                <c:pt idx="232">
                  <c:v>8.0317483042880777E-2</c:v>
                </c:pt>
                <c:pt idx="233">
                  <c:v>8.2109964328843627E-2</c:v>
                </c:pt>
                <c:pt idx="234">
                  <c:v>7.936574610409429E-2</c:v>
                </c:pt>
                <c:pt idx="235">
                  <c:v>7.4038112883670029E-2</c:v>
                </c:pt>
                <c:pt idx="236">
                  <c:v>5.9976376732545682E-2</c:v>
                </c:pt>
                <c:pt idx="237">
                  <c:v>4.4138997769409126E-2</c:v>
                </c:pt>
                <c:pt idx="238">
                  <c:v>2.0726019135738429E-2</c:v>
                </c:pt>
                <c:pt idx="239">
                  <c:v>-2.003569302052866E-3</c:v>
                </c:pt>
                <c:pt idx="240">
                  <c:v>3.5013906876537271E-2</c:v>
                </c:pt>
                <c:pt idx="241">
                  <c:v>6.8928953368018089E-2</c:v>
                </c:pt>
                <c:pt idx="242">
                  <c:v>7.3612138048033376E-2</c:v>
                </c:pt>
                <c:pt idx="243">
                  <c:v>7.0823071251944675E-2</c:v>
                </c:pt>
                <c:pt idx="244">
                  <c:v>8.2692903005708779E-2</c:v>
                </c:pt>
                <c:pt idx="245">
                  <c:v>6.5449633712958574E-2</c:v>
                </c:pt>
                <c:pt idx="246">
                  <c:v>6.6664575833117162E-2</c:v>
                </c:pt>
                <c:pt idx="247">
                  <c:v>6.179471852723304E-2</c:v>
                </c:pt>
                <c:pt idx="248">
                  <c:v>4.9144184040295393E-2</c:v>
                </c:pt>
                <c:pt idx="249">
                  <c:v>3.4638275356691749E-2</c:v>
                </c:pt>
                <c:pt idx="250">
                  <c:v>3.7898891644026739E-2</c:v>
                </c:pt>
                <c:pt idx="251">
                  <c:v>4.2746868648952809E-2</c:v>
                </c:pt>
                <c:pt idx="252">
                  <c:v>5.0755373953442061E-2</c:v>
                </c:pt>
                <c:pt idx="253">
                  <c:v>6.397781228116653E-2</c:v>
                </c:pt>
                <c:pt idx="254">
                  <c:v>5.5995515861810993E-2</c:v>
                </c:pt>
                <c:pt idx="255">
                  <c:v>5.6954506272603955E-2</c:v>
                </c:pt>
                <c:pt idx="256">
                  <c:v>7.1413777735582676E-2</c:v>
                </c:pt>
                <c:pt idx="257">
                  <c:v>6.7700178840786288E-2</c:v>
                </c:pt>
                <c:pt idx="258">
                  <c:v>8.5022839933406882E-2</c:v>
                </c:pt>
                <c:pt idx="259">
                  <c:v>7.4712548790487318E-2</c:v>
                </c:pt>
                <c:pt idx="260">
                  <c:v>7.4724023664771752E-2</c:v>
                </c:pt>
                <c:pt idx="261">
                  <c:v>8.6891777704110579E-2</c:v>
                </c:pt>
                <c:pt idx="262">
                  <c:v>0.11071963905282517</c:v>
                </c:pt>
                <c:pt idx="263">
                  <c:v>0.11596407117209066</c:v>
                </c:pt>
                <c:pt idx="264">
                  <c:v>0.12176954138095122</c:v>
                </c:pt>
                <c:pt idx="265">
                  <c:v>0.1171666479532756</c:v>
                </c:pt>
                <c:pt idx="266">
                  <c:v>0.11170330657940183</c:v>
                </c:pt>
                <c:pt idx="267">
                  <c:v>0.10579468685587974</c:v>
                </c:pt>
                <c:pt idx="268">
                  <c:v>0.11802798301860556</c:v>
                </c:pt>
                <c:pt idx="269">
                  <c:v>0.13675683107063077</c:v>
                </c:pt>
                <c:pt idx="270">
                  <c:v>0.14630355897577499</c:v>
                </c:pt>
                <c:pt idx="271">
                  <c:v>0.16231520125388027</c:v>
                </c:pt>
                <c:pt idx="272">
                  <c:v>0.16397080293005087</c:v>
                </c:pt>
                <c:pt idx="273">
                  <c:v>0.17833480588545164</c:v>
                </c:pt>
                <c:pt idx="274">
                  <c:v>0.19136208371453353</c:v>
                </c:pt>
                <c:pt idx="275">
                  <c:v>0.21029086507501452</c:v>
                </c:pt>
                <c:pt idx="276">
                  <c:v>0.21709585166071976</c:v>
                </c:pt>
                <c:pt idx="277">
                  <c:v>0.20222725695823998</c:v>
                </c:pt>
                <c:pt idx="278">
                  <c:v>0.22498511667784771</c:v>
                </c:pt>
                <c:pt idx="279">
                  <c:v>0.19192116049106508</c:v>
                </c:pt>
                <c:pt idx="280">
                  <c:v>0.17518458903899492</c:v>
                </c:pt>
                <c:pt idx="281">
                  <c:v>0.1351341313499097</c:v>
                </c:pt>
                <c:pt idx="282">
                  <c:v>0.10410627350186683</c:v>
                </c:pt>
                <c:pt idx="283">
                  <c:v>6.3398924255521932E-2</c:v>
                </c:pt>
                <c:pt idx="284">
                  <c:v>2.7122151156241697E-2</c:v>
                </c:pt>
                <c:pt idx="285">
                  <c:v>-9.6053974697738204E-3</c:v>
                </c:pt>
                <c:pt idx="286">
                  <c:v>-3.7469498889914632E-2</c:v>
                </c:pt>
                <c:pt idx="287">
                  <c:v>-5.9007775249253006E-2</c:v>
                </c:pt>
                <c:pt idx="288">
                  <c:v>-7.6170219178275517E-2</c:v>
                </c:pt>
                <c:pt idx="289">
                  <c:v>-0.10085600434529401</c:v>
                </c:pt>
                <c:pt idx="290">
                  <c:v>-0.1005534086453007</c:v>
                </c:pt>
                <c:pt idx="291">
                  <c:v>-0.12881776603075465</c:v>
                </c:pt>
                <c:pt idx="292">
                  <c:v>-0.11367736598026697</c:v>
                </c:pt>
                <c:pt idx="293">
                  <c:v>-0.10677756982054852</c:v>
                </c:pt>
                <c:pt idx="294">
                  <c:v>-8.1604690100098201E-2</c:v>
                </c:pt>
                <c:pt idx="295">
                  <c:v>-7.150526377264943E-2</c:v>
                </c:pt>
                <c:pt idx="296">
                  <c:v>-5.4418369594795964E-2</c:v>
                </c:pt>
                <c:pt idx="297">
                  <c:v>-3.9424012784385357E-2</c:v>
                </c:pt>
                <c:pt idx="298">
                  <c:v>-9.9266171936547958E-3</c:v>
                </c:pt>
                <c:pt idx="299">
                  <c:v>8.004590088002049E-3</c:v>
                </c:pt>
                <c:pt idx="300">
                  <c:v>2.4941542989052067E-3</c:v>
                </c:pt>
                <c:pt idx="301">
                  <c:v>-5.6011015459286554E-3</c:v>
                </c:pt>
                <c:pt idx="302">
                  <c:v>4.3860327241798209E-3</c:v>
                </c:pt>
                <c:pt idx="303">
                  <c:v>2.0221285071816534E-2</c:v>
                </c:pt>
                <c:pt idx="304">
                  <c:v>4.9184233883797036E-2</c:v>
                </c:pt>
                <c:pt idx="305">
                  <c:v>3.7376499651851074E-2</c:v>
                </c:pt>
                <c:pt idx="306">
                  <c:v>3.878853210748074E-2</c:v>
                </c:pt>
                <c:pt idx="307">
                  <c:v>3.0098860622320325E-2</c:v>
                </c:pt>
                <c:pt idx="308">
                  <c:v>2.6180675414439282E-2</c:v>
                </c:pt>
                <c:pt idx="309">
                  <c:v>2.6648434296061188E-2</c:v>
                </c:pt>
                <c:pt idx="310">
                  <c:v>2.9293424506036315E-2</c:v>
                </c:pt>
                <c:pt idx="311">
                  <c:v>1.2979468425012979E-2</c:v>
                </c:pt>
                <c:pt idx="312">
                  <c:v>7.9006158684569085E-3</c:v>
                </c:pt>
                <c:pt idx="313">
                  <c:v>8.4867966055249995E-3</c:v>
                </c:pt>
                <c:pt idx="314">
                  <c:v>2.3038240136206381E-2</c:v>
                </c:pt>
                <c:pt idx="315">
                  <c:v>2.0242198219379549E-2</c:v>
                </c:pt>
                <c:pt idx="316">
                  <c:v>1.3983567509354108E-2</c:v>
                </c:pt>
                <c:pt idx="317">
                  <c:v>1.9473451004348729E-2</c:v>
                </c:pt>
                <c:pt idx="318">
                  <c:v>3.9498096643541831E-3</c:v>
                </c:pt>
                <c:pt idx="319">
                  <c:v>1.0646201811254422E-2</c:v>
                </c:pt>
                <c:pt idx="320">
                  <c:v>1.7411664584569286E-2</c:v>
                </c:pt>
                <c:pt idx="321">
                  <c:v>2.3942198260957046E-2</c:v>
                </c:pt>
                <c:pt idx="322">
                  <c:v>2.8928526452385282E-2</c:v>
                </c:pt>
                <c:pt idx="323">
                  <c:v>4.3441666868642329E-2</c:v>
                </c:pt>
                <c:pt idx="324">
                  <c:v>5.448494166591307E-2</c:v>
                </c:pt>
                <c:pt idx="325">
                  <c:v>6.4474649404229312E-2</c:v>
                </c:pt>
                <c:pt idx="326">
                  <c:v>7.0247145191399032E-2</c:v>
                </c:pt>
                <c:pt idx="327">
                  <c:v>5.6673198208721326E-2</c:v>
                </c:pt>
                <c:pt idx="328">
                  <c:v>6.5010249137427326E-2</c:v>
                </c:pt>
                <c:pt idx="329">
                  <c:v>6.9738521177093449E-2</c:v>
                </c:pt>
                <c:pt idx="330">
                  <c:v>7.814788812763622E-2</c:v>
                </c:pt>
                <c:pt idx="331">
                  <c:v>7.8407164141378563E-2</c:v>
                </c:pt>
                <c:pt idx="332">
                  <c:v>8.2106050068675329E-2</c:v>
                </c:pt>
                <c:pt idx="333">
                  <c:v>6.9094066222298384E-2</c:v>
                </c:pt>
                <c:pt idx="334">
                  <c:v>6.8356877204317851E-2</c:v>
                </c:pt>
                <c:pt idx="335">
                  <c:v>6.5704701948453195E-2</c:v>
                </c:pt>
                <c:pt idx="336">
                  <c:v>6.5427295183227124E-2</c:v>
                </c:pt>
                <c:pt idx="337">
                  <c:v>5.8196942327318174E-2</c:v>
                </c:pt>
                <c:pt idx="338">
                  <c:v>6.1717253645442068E-2</c:v>
                </c:pt>
                <c:pt idx="339">
                  <c:v>8.4650100329111744E-2</c:v>
                </c:pt>
                <c:pt idx="340">
                  <c:v>6.5147417628360585E-2</c:v>
                </c:pt>
                <c:pt idx="341">
                  <c:v>4.9643969689202254E-2</c:v>
                </c:pt>
                <c:pt idx="342">
                  <c:v>2.8315965565062738E-2</c:v>
                </c:pt>
                <c:pt idx="343">
                  <c:v>5.2366103641021738E-3</c:v>
                </c:pt>
                <c:pt idx="344">
                  <c:v>1.2326457758727405E-2</c:v>
                </c:pt>
                <c:pt idx="345">
                  <c:v>1.4352254876864958E-3</c:v>
                </c:pt>
                <c:pt idx="346">
                  <c:v>2.2257066629341456E-2</c:v>
                </c:pt>
                <c:pt idx="347">
                  <c:v>2.3073393908921635E-3</c:v>
                </c:pt>
                <c:pt idx="348">
                  <c:v>-1.9274104812615649E-3</c:v>
                </c:pt>
                <c:pt idx="349">
                  <c:v>-1.1573518736340247E-2</c:v>
                </c:pt>
                <c:pt idx="350">
                  <c:v>-3.3004227006467332E-3</c:v>
                </c:pt>
                <c:pt idx="351">
                  <c:v>-7.083586703595917E-3</c:v>
                </c:pt>
                <c:pt idx="352">
                  <c:v>-3.1185305777426436E-2</c:v>
                </c:pt>
                <c:pt idx="353">
                  <c:v>-1.2041138808648049E-2</c:v>
                </c:pt>
                <c:pt idx="354">
                  <c:v>-1.2625831553578078E-2</c:v>
                </c:pt>
                <c:pt idx="355">
                  <c:v>8.4148208308598878E-3</c:v>
                </c:pt>
                <c:pt idx="356">
                  <c:v>2.7576646607930012E-2</c:v>
                </c:pt>
                <c:pt idx="357">
                  <c:v>2.7462448736348146E-2</c:v>
                </c:pt>
                <c:pt idx="358">
                  <c:v>3.5306594509493722E-2</c:v>
                </c:pt>
                <c:pt idx="359">
                  <c:v>1.39569595650859E-2</c:v>
                </c:pt>
                <c:pt idx="360">
                  <c:v>2.7244700057941586E-2</c:v>
                </c:pt>
                <c:pt idx="361">
                  <c:v>2.8203369897157025E-2</c:v>
                </c:pt>
                <c:pt idx="362">
                  <c:v>3.2300645976853171E-2</c:v>
                </c:pt>
                <c:pt idx="363">
                  <c:v>2.0725441377544503E-2</c:v>
                </c:pt>
                <c:pt idx="364">
                  <c:v>1.4246941501988585E-2</c:v>
                </c:pt>
                <c:pt idx="365">
                  <c:v>2.1112450683468356E-2</c:v>
                </c:pt>
                <c:pt idx="366">
                  <c:v>3.4815378630956795E-2</c:v>
                </c:pt>
                <c:pt idx="367">
                  <c:v>3.7445868115733701E-2</c:v>
                </c:pt>
                <c:pt idx="368">
                  <c:v>1.6860658950641497E-2</c:v>
                </c:pt>
                <c:pt idx="369">
                  <c:v>2.0337219325315885E-2</c:v>
                </c:pt>
                <c:pt idx="370">
                  <c:v>1.9144059396689818E-2</c:v>
                </c:pt>
                <c:pt idx="371">
                  <c:v>3.3958368367203055E-2</c:v>
                </c:pt>
                <c:pt idx="372">
                  <c:v>3.9551191587404229E-2</c:v>
                </c:pt>
                <c:pt idx="373">
                  <c:v>5.2937010077997393E-2</c:v>
                </c:pt>
                <c:pt idx="374">
                  <c:v>5.7258922434505283E-2</c:v>
                </c:pt>
                <c:pt idx="375">
                  <c:v>6.5276618342866286E-2</c:v>
                </c:pt>
                <c:pt idx="376">
                  <c:v>6.6361428375489986E-2</c:v>
                </c:pt>
                <c:pt idx="377">
                  <c:v>7.0614200754440068E-2</c:v>
                </c:pt>
                <c:pt idx="378">
                  <c:v>7.204077123574161E-2</c:v>
                </c:pt>
                <c:pt idx="379">
                  <c:v>5.3729033139774396E-2</c:v>
                </c:pt>
                <c:pt idx="380">
                  <c:v>5.6823108042608567E-2</c:v>
                </c:pt>
                <c:pt idx="381">
                  <c:v>7.4496139610279316E-2</c:v>
                </c:pt>
                <c:pt idx="382">
                  <c:v>6.8638458993266718E-2</c:v>
                </c:pt>
                <c:pt idx="383">
                  <c:v>6.5683815757730454E-2</c:v>
                </c:pt>
                <c:pt idx="384">
                  <c:v>5.9758132620370635E-2</c:v>
                </c:pt>
                <c:pt idx="385">
                  <c:v>4.4876664226571161E-2</c:v>
                </c:pt>
                <c:pt idx="386">
                  <c:v>4.1714858827353866E-2</c:v>
                </c:pt>
                <c:pt idx="387">
                  <c:v>3.9135541430214971E-2</c:v>
                </c:pt>
                <c:pt idx="388">
                  <c:v>3.8869061280061498E-2</c:v>
                </c:pt>
                <c:pt idx="389">
                  <c:v>4.1071725523324207E-2</c:v>
                </c:pt>
                <c:pt idx="390">
                  <c:v>4.4766696095372739E-2</c:v>
                </c:pt>
                <c:pt idx="391">
                  <c:v>6.8605212482252223E-2</c:v>
                </c:pt>
                <c:pt idx="392">
                  <c:v>4.8689434816405683E-2</c:v>
                </c:pt>
                <c:pt idx="393">
                  <c:v>4.6411738743981454E-2</c:v>
                </c:pt>
                <c:pt idx="394">
                  <c:v>2.301546983018643E-2</c:v>
                </c:pt>
                <c:pt idx="395">
                  <c:v>1.5385998754554122E-2</c:v>
                </c:pt>
                <c:pt idx="396">
                  <c:v>1.5704430823113579E-2</c:v>
                </c:pt>
                <c:pt idx="397">
                  <c:v>7.474189231108235E-3</c:v>
                </c:pt>
                <c:pt idx="398">
                  <c:v>2.3775040170197298E-2</c:v>
                </c:pt>
                <c:pt idx="399">
                  <c:v>1.7808864411391664E-2</c:v>
                </c:pt>
                <c:pt idx="400">
                  <c:v>1.9429658279182995E-2</c:v>
                </c:pt>
                <c:pt idx="401">
                  <c:v>1.0421578370544979E-2</c:v>
                </c:pt>
                <c:pt idx="402">
                  <c:v>1.2426048121613771E-2</c:v>
                </c:pt>
                <c:pt idx="403">
                  <c:v>8.6233485778760052E-3</c:v>
                </c:pt>
                <c:pt idx="404">
                  <c:v>-1.1439545710456946E-3</c:v>
                </c:pt>
                <c:pt idx="405">
                  <c:v>1.0509866520322956E-2</c:v>
                </c:pt>
                <c:pt idx="406">
                  <c:v>5.124837290061514E-3</c:v>
                </c:pt>
                <c:pt idx="407">
                  <c:v>2.256525820909237E-2</c:v>
                </c:pt>
                <c:pt idx="408">
                  <c:v>3.5660744270660183E-2</c:v>
                </c:pt>
                <c:pt idx="409">
                  <c:v>3.2918403595565485E-2</c:v>
                </c:pt>
                <c:pt idx="410">
                  <c:v>4.0832261484187386E-2</c:v>
                </c:pt>
                <c:pt idx="411">
                  <c:v>2.3804146575401815E-2</c:v>
                </c:pt>
                <c:pt idx="412">
                  <c:v>2.3082946737583061E-2</c:v>
                </c:pt>
                <c:pt idx="413">
                  <c:v>1.6611014806974096E-2</c:v>
                </c:pt>
                <c:pt idx="414">
                  <c:v>1.7125048370048863E-2</c:v>
                </c:pt>
                <c:pt idx="415">
                  <c:v>9.8880390828896842E-3</c:v>
                </c:pt>
                <c:pt idx="416">
                  <c:v>6.3223083608647847E-3</c:v>
                </c:pt>
                <c:pt idx="417">
                  <c:v>7.1416276993378526E-3</c:v>
                </c:pt>
                <c:pt idx="418">
                  <c:v>1.3569015362699737E-2</c:v>
                </c:pt>
                <c:pt idx="419">
                  <c:v>7.147314501268421E-3</c:v>
                </c:pt>
                <c:pt idx="420">
                  <c:v>1.1248617333368032E-2</c:v>
                </c:pt>
                <c:pt idx="421">
                  <c:v>1.5193987501594605E-2</c:v>
                </c:pt>
                <c:pt idx="422">
                  <c:v>2.0414620465179667E-2</c:v>
                </c:pt>
                <c:pt idx="423">
                  <c:v>2.7144990228019163E-2</c:v>
                </c:pt>
                <c:pt idx="424">
                  <c:v>3.0240820656586297E-2</c:v>
                </c:pt>
                <c:pt idx="425">
                  <c:v>4.1472275719009341E-2</c:v>
                </c:pt>
                <c:pt idx="426">
                  <c:v>4.7035698402149176E-2</c:v>
                </c:pt>
                <c:pt idx="427">
                  <c:v>5.3179486256367946E-2</c:v>
                </c:pt>
                <c:pt idx="428">
                  <c:v>5.2846170269109469E-2</c:v>
                </c:pt>
                <c:pt idx="429">
                  <c:v>4.7368716598366632E-2</c:v>
                </c:pt>
                <c:pt idx="430">
                  <c:v>5.7872891974791368E-2</c:v>
                </c:pt>
                <c:pt idx="431">
                  <c:v>4.4877475288563957E-2</c:v>
                </c:pt>
                <c:pt idx="432">
                  <c:v>5.7431934837773556E-2</c:v>
                </c:pt>
                <c:pt idx="433">
                  <c:v>4.771616593832808E-2</c:v>
                </c:pt>
                <c:pt idx="434">
                  <c:v>4.3731164775499307E-2</c:v>
                </c:pt>
                <c:pt idx="435">
                  <c:v>4.5081715235276709E-2</c:v>
                </c:pt>
                <c:pt idx="436">
                  <c:v>4.8305492215452994E-2</c:v>
                </c:pt>
                <c:pt idx="437">
                  <c:v>3.7821921983382502E-2</c:v>
                </c:pt>
                <c:pt idx="438">
                  <c:v>3.0747073813075353E-2</c:v>
                </c:pt>
                <c:pt idx="439">
                  <c:v>2.649959324308436E-2</c:v>
                </c:pt>
                <c:pt idx="440">
                  <c:v>2.7432476086436453E-2</c:v>
                </c:pt>
                <c:pt idx="441">
                  <c:v>2.0059103988788945E-2</c:v>
                </c:pt>
                <c:pt idx="442">
                  <c:v>2.8045522375089112E-2</c:v>
                </c:pt>
                <c:pt idx="443">
                  <c:v>3.0060139850840415E-2</c:v>
                </c:pt>
                <c:pt idx="444">
                  <c:v>2.2690586100614817E-2</c:v>
                </c:pt>
                <c:pt idx="445">
                  <c:v>1.928809667572183E-2</c:v>
                </c:pt>
                <c:pt idx="446">
                  <c:v>8.7826083875266227E-3</c:v>
                </c:pt>
                <c:pt idx="447">
                  <c:v>-9.6351921836204339E-3</c:v>
                </c:pt>
                <c:pt idx="448">
                  <c:v>-1.4073066585811511E-2</c:v>
                </c:pt>
                <c:pt idx="449">
                  <c:v>-1.5826482606102633E-2</c:v>
                </c:pt>
                <c:pt idx="450">
                  <c:v>1.3231051209414691E-3</c:v>
                </c:pt>
                <c:pt idx="451">
                  <c:v>5.4251946920070848E-3</c:v>
                </c:pt>
                <c:pt idx="452">
                  <c:v>9.7891598768264157E-3</c:v>
                </c:pt>
                <c:pt idx="453">
                  <c:v>-3.1554217788186482E-4</c:v>
                </c:pt>
                <c:pt idx="454">
                  <c:v>1.6279080826348965E-3</c:v>
                </c:pt>
                <c:pt idx="455">
                  <c:v>9.4354077188411303E-4</c:v>
                </c:pt>
                <c:pt idx="456">
                  <c:v>-8.7086757318511031E-3</c:v>
                </c:pt>
                <c:pt idx="457">
                  <c:v>-3.6368899577850456E-3</c:v>
                </c:pt>
                <c:pt idx="458">
                  <c:v>-2.4103629573710757E-3</c:v>
                </c:pt>
                <c:pt idx="459">
                  <c:v>1.6243371053613252E-2</c:v>
                </c:pt>
                <c:pt idx="460">
                  <c:v>3.2599953611523735E-2</c:v>
                </c:pt>
                <c:pt idx="461">
                  <c:v>3.2669289818904476E-2</c:v>
                </c:pt>
                <c:pt idx="462">
                  <c:v>2.376099585966146E-2</c:v>
                </c:pt>
                <c:pt idx="463">
                  <c:v>7.0739784571050811E-3</c:v>
                </c:pt>
                <c:pt idx="464">
                  <c:v>1.2865047449365833E-3</c:v>
                </c:pt>
                <c:pt idx="465">
                  <c:v>-3.7280208401549724E-3</c:v>
                </c:pt>
                <c:pt idx="466">
                  <c:v>1.8291703336305197E-3</c:v>
                </c:pt>
                <c:pt idx="467">
                  <c:v>2.2435635791627157E-3</c:v>
                </c:pt>
                <c:pt idx="468">
                  <c:v>-2.0615153501914963E-3</c:v>
                </c:pt>
                <c:pt idx="469">
                  <c:v>-1.2491615149934927E-2</c:v>
                </c:pt>
                <c:pt idx="470">
                  <c:v>3.2041851749089641E-3</c:v>
                </c:pt>
                <c:pt idx="471">
                  <c:v>9.8163136264982527E-3</c:v>
                </c:pt>
                <c:pt idx="472">
                  <c:v>6.4506292412862707E-3</c:v>
                </c:pt>
                <c:pt idx="473">
                  <c:v>7.7690909254187418E-3</c:v>
                </c:pt>
                <c:pt idx="474">
                  <c:v>1.3010911782185625E-2</c:v>
                </c:pt>
                <c:pt idx="475">
                  <c:v>2.2153063394612704E-2</c:v>
                </c:pt>
                <c:pt idx="476">
                  <c:v>2.4408301367636959E-2</c:v>
                </c:pt>
                <c:pt idx="477">
                  <c:v>1.8780536488354899E-2</c:v>
                </c:pt>
                <c:pt idx="478">
                  <c:v>2.1563928962366665E-2</c:v>
                </c:pt>
                <c:pt idx="479">
                  <c:v>4.9192381025655665E-3</c:v>
                </c:pt>
                <c:pt idx="480">
                  <c:v>2.2432132223309399E-2</c:v>
                </c:pt>
                <c:pt idx="481">
                  <c:v>2.2549166925031113E-2</c:v>
                </c:pt>
                <c:pt idx="482">
                  <c:v>4.2070395589823034E-2</c:v>
                </c:pt>
                <c:pt idx="483">
                  <c:v>2.0517454767897923E-2</c:v>
                </c:pt>
                <c:pt idx="484">
                  <c:v>2.2332357158209252E-2</c:v>
                </c:pt>
                <c:pt idx="485">
                  <c:v>1.8583156519405696E-2</c:v>
                </c:pt>
                <c:pt idx="486">
                  <c:v>1.8122306704388216E-2</c:v>
                </c:pt>
                <c:pt idx="487">
                  <c:v>1.2765217687669146E-2</c:v>
                </c:pt>
                <c:pt idx="488">
                  <c:v>1.2767302543927701E-2</c:v>
                </c:pt>
                <c:pt idx="489">
                  <c:v>8.1488157510207961E-3</c:v>
                </c:pt>
                <c:pt idx="490">
                  <c:v>1.5767643596789331E-2</c:v>
                </c:pt>
                <c:pt idx="491">
                  <c:v>2.6849710908158134E-2</c:v>
                </c:pt>
                <c:pt idx="492">
                  <c:v>4.492390989907151E-2</c:v>
                </c:pt>
                <c:pt idx="493">
                  <c:v>2.9795293665033997E-2</c:v>
                </c:pt>
                <c:pt idx="494">
                  <c:v>3.6450965901705566E-2</c:v>
                </c:pt>
                <c:pt idx="495">
                  <c:v>3.2071110284577702E-2</c:v>
                </c:pt>
                <c:pt idx="496">
                  <c:v>3.7938177172517365E-2</c:v>
                </c:pt>
                <c:pt idx="497">
                  <c:v>3.0945979243689175E-2</c:v>
                </c:pt>
                <c:pt idx="498">
                  <c:v>2.0099650301976715E-2</c:v>
                </c:pt>
                <c:pt idx="499">
                  <c:v>1.2440136366267576E-2</c:v>
                </c:pt>
                <c:pt idx="500">
                  <c:v>9.6873967154916044E-3</c:v>
                </c:pt>
                <c:pt idx="501">
                  <c:v>7.7198022197722651E-3</c:v>
                </c:pt>
                <c:pt idx="502">
                  <c:v>1.4681857009269527E-2</c:v>
                </c:pt>
                <c:pt idx="503">
                  <c:v>1.7227253779532919E-2</c:v>
                </c:pt>
                <c:pt idx="504">
                  <c:v>1.0957321250667484E-2</c:v>
                </c:pt>
                <c:pt idx="505">
                  <c:v>6.3657754781086687E-3</c:v>
                </c:pt>
                <c:pt idx="506">
                  <c:v>-1.4332128663597924E-2</c:v>
                </c:pt>
                <c:pt idx="507">
                  <c:v>-3.9488349333324894E-3</c:v>
                </c:pt>
                <c:pt idx="508">
                  <c:v>2.2238951444029389E-3</c:v>
                </c:pt>
                <c:pt idx="509">
                  <c:v>4.0327031341638384E-3</c:v>
                </c:pt>
                <c:pt idx="510">
                  <c:v>9.3187930689830212E-3</c:v>
                </c:pt>
                <c:pt idx="511">
                  <c:v>1.2395482789908811E-2</c:v>
                </c:pt>
                <c:pt idx="512">
                  <c:v>1.9839579274548786E-2</c:v>
                </c:pt>
                <c:pt idx="513">
                  <c:v>1.6004646409247768E-2</c:v>
                </c:pt>
                <c:pt idx="514">
                  <c:v>1.6941367591869396E-2</c:v>
                </c:pt>
                <c:pt idx="515">
                  <c:v>2.6850703561758092E-3</c:v>
                </c:pt>
                <c:pt idx="516">
                  <c:v>4.2010264836175575E-3</c:v>
                </c:pt>
                <c:pt idx="517">
                  <c:v>1.8157239095653699E-2</c:v>
                </c:pt>
                <c:pt idx="518">
                  <c:v>6.7155320587832705E-3</c:v>
                </c:pt>
                <c:pt idx="519">
                  <c:v>2.7512501062062572E-2</c:v>
                </c:pt>
                <c:pt idx="520">
                  <c:v>-1.0234965091141468E-2</c:v>
                </c:pt>
                <c:pt idx="521">
                  <c:v>-4.6105677147733632E-3</c:v>
                </c:pt>
                <c:pt idx="522">
                  <c:v>-1.2014311380678846E-3</c:v>
                </c:pt>
                <c:pt idx="523">
                  <c:v>8.470561731988558E-3</c:v>
                </c:pt>
                <c:pt idx="524">
                  <c:v>5.8071668356536902E-3</c:v>
                </c:pt>
                <c:pt idx="525">
                  <c:v>1.1141518623312802E-2</c:v>
                </c:pt>
                <c:pt idx="526">
                  <c:v>8.8284136993607015E-3</c:v>
                </c:pt>
                <c:pt idx="527">
                  <c:v>1.2287973441410039E-2</c:v>
                </c:pt>
                <c:pt idx="528">
                  <c:v>1.9311657043990141E-2</c:v>
                </c:pt>
                <c:pt idx="529">
                  <c:v>2.5763996958456822E-2</c:v>
                </c:pt>
                <c:pt idx="530">
                  <c:v>2.0773742764832709E-2</c:v>
                </c:pt>
                <c:pt idx="531">
                  <c:v>3.1067177400566911E-2</c:v>
                </c:pt>
                <c:pt idx="532">
                  <c:v>3.2139823626609526E-2</c:v>
                </c:pt>
                <c:pt idx="533">
                  <c:v>4.5547415946601208E-2</c:v>
                </c:pt>
                <c:pt idx="534">
                  <c:v>3.3702049669103493E-2</c:v>
                </c:pt>
                <c:pt idx="535">
                  <c:v>2.480141478547436E-2</c:v>
                </c:pt>
                <c:pt idx="536">
                  <c:v>2.6757868628156479E-2</c:v>
                </c:pt>
                <c:pt idx="537">
                  <c:v>1.9834983787632276E-2</c:v>
                </c:pt>
                <c:pt idx="538">
                  <c:v>2.6188742387939792E-2</c:v>
                </c:pt>
                <c:pt idx="539">
                  <c:v>3.7871366245318339E-2</c:v>
                </c:pt>
                <c:pt idx="540">
                  <c:v>3.4455253806422607E-2</c:v>
                </c:pt>
                <c:pt idx="541">
                  <c:v>2.9161464190026416E-2</c:v>
                </c:pt>
                <c:pt idx="542">
                  <c:v>1.4885320301578653E-2</c:v>
                </c:pt>
                <c:pt idx="543">
                  <c:v>3.0312695596946153E-2</c:v>
                </c:pt>
                <c:pt idx="544">
                  <c:v>2.068342339911124E-2</c:v>
                </c:pt>
                <c:pt idx="545">
                  <c:v>2.3373053507300116E-2</c:v>
                </c:pt>
                <c:pt idx="546">
                  <c:v>2.7460282618750515E-2</c:v>
                </c:pt>
                <c:pt idx="547">
                  <c:v>3.7448435752003024E-2</c:v>
                </c:pt>
                <c:pt idx="548">
                  <c:v>3.6697810500433768E-2</c:v>
                </c:pt>
                <c:pt idx="549">
                  <c:v>2.4049947250998644E-2</c:v>
                </c:pt>
                <c:pt idx="550">
                  <c:v>2.2939188541413656E-2</c:v>
                </c:pt>
                <c:pt idx="551">
                  <c:v>3.562989931884651E-3</c:v>
                </c:pt>
                <c:pt idx="552">
                  <c:v>-9.015984468996846E-3</c:v>
                </c:pt>
                <c:pt idx="553">
                  <c:v>-8.4406588646686875E-3</c:v>
                </c:pt>
                <c:pt idx="554">
                  <c:v>-3.9005797751570873E-3</c:v>
                </c:pt>
                <c:pt idx="555">
                  <c:v>4.8078486412872984E-3</c:v>
                </c:pt>
                <c:pt idx="556">
                  <c:v>-8.0018269959412271E-3</c:v>
                </c:pt>
                <c:pt idx="557">
                  <c:v>-7.4557129225314876E-3</c:v>
                </c:pt>
                <c:pt idx="558">
                  <c:v>-1.9068841883941094E-2</c:v>
                </c:pt>
                <c:pt idx="559">
                  <c:v>-8.1851364074357856E-3</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numCache>
            </c:numRef>
          </c:val>
          <c:smooth val="0"/>
          <c:extLst>
            <c:ext xmlns:c16="http://schemas.microsoft.com/office/drawing/2014/chart" uri="{C3380CC4-5D6E-409C-BE32-E72D297353CC}">
              <c16:uniqueId val="{00000001-E9E9-434F-A1BE-8AF236312414}"/>
            </c:ext>
          </c:extLst>
        </c:ser>
        <c:dLbls>
          <c:showLegendKey val="0"/>
          <c:showVal val="0"/>
          <c:showCatName val="0"/>
          <c:showSerName val="0"/>
          <c:showPercent val="0"/>
          <c:showBubbleSize val="0"/>
        </c:dLbls>
        <c:marker val="1"/>
        <c:smooth val="0"/>
        <c:axId val="791129823"/>
        <c:axId val="791138975"/>
      </c:lineChart>
      <c:dateAx>
        <c:axId val="791090303"/>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1099871"/>
        <c:crosses val="autoZero"/>
        <c:auto val="1"/>
        <c:lblOffset val="100"/>
        <c:baseTimeUnit val="days"/>
      </c:dateAx>
      <c:valAx>
        <c:axId val="7910998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1090303"/>
        <c:crosses val="autoZero"/>
        <c:crossBetween val="between"/>
      </c:valAx>
      <c:valAx>
        <c:axId val="79113897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1129823"/>
        <c:crosses val="max"/>
        <c:crossBetween val="between"/>
      </c:valAx>
      <c:dateAx>
        <c:axId val="791129823"/>
        <c:scaling>
          <c:orientation val="minMax"/>
        </c:scaling>
        <c:delete val="1"/>
        <c:axPos val="b"/>
        <c:numFmt formatCode="m/d/yyyy" sourceLinked="1"/>
        <c:majorTickMark val="out"/>
        <c:minorTickMark val="none"/>
        <c:tickLblPos val="nextTo"/>
        <c:crossAx val="791138975"/>
        <c:crosses val="autoZero"/>
        <c:auto val="1"/>
        <c:lblOffset val="100"/>
        <c:baseTimeUnit val="days"/>
      </c:dateAx>
      <c:spPr>
        <a:noFill/>
        <a:ln>
          <a:noFill/>
        </a:ln>
        <a:effectLst/>
      </c:spPr>
    </c:plotArea>
    <c:legend>
      <c:legendPos val="b"/>
      <c:layout>
        <c:manualLayout>
          <c:xMode val="edge"/>
          <c:yMode val="edge"/>
          <c:x val="0.28712913889702829"/>
          <c:y val="0.9317355663242759"/>
          <c:w val="0.46070729735948351"/>
          <c:h val="5.745029968775251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Kalemleri'!$X$1:$X$2</c:f>
              <c:strCache>
                <c:ptCount val="2"/>
                <c:pt idx="0">
                  <c:v>Bireysel Kredi Kartları</c:v>
                </c:pt>
                <c:pt idx="1">
                  <c:v>Taksitli 13w</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Kalemleri'!$X$8:$X$580</c:f>
              <c:numCache>
                <c:formatCode>0.00%</c:formatCode>
                <c:ptCount val="573"/>
                <c:pt idx="0">
                  <c:v>8.9965938913395493E-2</c:v>
                </c:pt>
                <c:pt idx="1">
                  <c:v>0.10284411403612992</c:v>
                </c:pt>
                <c:pt idx="2">
                  <c:v>0.12499053525602569</c:v>
                </c:pt>
                <c:pt idx="3">
                  <c:v>0.12801772810391948</c:v>
                </c:pt>
                <c:pt idx="4">
                  <c:v>0.1357106494097636</c:v>
                </c:pt>
                <c:pt idx="5">
                  <c:v>0.13269441864392467</c:v>
                </c:pt>
                <c:pt idx="6">
                  <c:v>0.14998769321650093</c:v>
                </c:pt>
                <c:pt idx="7">
                  <c:v>0.19194765412653322</c:v>
                </c:pt>
                <c:pt idx="8">
                  <c:v>0.20431661945121263</c:v>
                </c:pt>
                <c:pt idx="9">
                  <c:v>0.21532834711450544</c:v>
                </c:pt>
                <c:pt idx="10">
                  <c:v>0.22444577783538977</c:v>
                </c:pt>
                <c:pt idx="11">
                  <c:v>0.2307362126639235</c:v>
                </c:pt>
                <c:pt idx="12">
                  <c:v>0.23280467004718547</c:v>
                </c:pt>
                <c:pt idx="13">
                  <c:v>0.23458236937237525</c:v>
                </c:pt>
                <c:pt idx="14">
                  <c:v>0.19849549829329782</c:v>
                </c:pt>
                <c:pt idx="15">
                  <c:v>0.1756407393289954</c:v>
                </c:pt>
                <c:pt idx="16">
                  <c:v>0.18157150639532516</c:v>
                </c:pt>
                <c:pt idx="17">
                  <c:v>0.16655862571405228</c:v>
                </c:pt>
                <c:pt idx="18">
                  <c:v>0.17060649605341638</c:v>
                </c:pt>
                <c:pt idx="19">
                  <c:v>0.1686272986999352</c:v>
                </c:pt>
                <c:pt idx="20">
                  <c:v>0.12869185571788444</c:v>
                </c:pt>
                <c:pt idx="21">
                  <c:v>0.11791112300085045</c:v>
                </c:pt>
                <c:pt idx="22">
                  <c:v>0.11293730407064512</c:v>
                </c:pt>
                <c:pt idx="23">
                  <c:v>0.10556400975105266</c:v>
                </c:pt>
                <c:pt idx="24">
                  <c:v>9.5167852685156665E-2</c:v>
                </c:pt>
                <c:pt idx="25">
                  <c:v>9.6069064953307803E-2</c:v>
                </c:pt>
                <c:pt idx="26">
                  <c:v>9.1130370421630469E-2</c:v>
                </c:pt>
                <c:pt idx="27">
                  <c:v>0.11488980176867519</c:v>
                </c:pt>
                <c:pt idx="28">
                  <c:v>0.10385824533821111</c:v>
                </c:pt>
                <c:pt idx="29">
                  <c:v>6.6555534616486126E-2</c:v>
                </c:pt>
                <c:pt idx="30">
                  <c:v>7.0412301589675791E-2</c:v>
                </c:pt>
                <c:pt idx="31">
                  <c:v>6.8812047800010198E-2</c:v>
                </c:pt>
                <c:pt idx="32">
                  <c:v>5.7738032758455453E-2</c:v>
                </c:pt>
                <c:pt idx="33">
                  <c:v>7.5719142092983846E-2</c:v>
                </c:pt>
                <c:pt idx="34">
                  <c:v>7.3154517609360231E-2</c:v>
                </c:pt>
                <c:pt idx="35">
                  <c:v>7.1117928160635613E-2</c:v>
                </c:pt>
                <c:pt idx="36">
                  <c:v>5.0009850871763371E-2</c:v>
                </c:pt>
                <c:pt idx="37">
                  <c:v>7.7101702313400258E-2</c:v>
                </c:pt>
                <c:pt idx="38">
                  <c:v>8.7437005795224634E-2</c:v>
                </c:pt>
                <c:pt idx="39">
                  <c:v>9.7916246865946757E-2</c:v>
                </c:pt>
                <c:pt idx="40">
                  <c:v>9.5742601158367677E-2</c:v>
                </c:pt>
                <c:pt idx="41">
                  <c:v>0.10294019567957637</c:v>
                </c:pt>
                <c:pt idx="42">
                  <c:v>0.1404606092605849</c:v>
                </c:pt>
                <c:pt idx="43">
                  <c:v>0.14825005238335687</c:v>
                </c:pt>
                <c:pt idx="44">
                  <c:v>0.15549440296880696</c:v>
                </c:pt>
                <c:pt idx="45">
                  <c:v>0.15137932846408492</c:v>
                </c:pt>
                <c:pt idx="46">
                  <c:v>0.14993109898897583</c:v>
                </c:pt>
                <c:pt idx="47">
                  <c:v>0.13937738147513351</c:v>
                </c:pt>
                <c:pt idx="48">
                  <c:v>0.14399285202947462</c:v>
                </c:pt>
                <c:pt idx="49">
                  <c:v>0.15355418517338754</c:v>
                </c:pt>
                <c:pt idx="50">
                  <c:v>0.12361203750931847</c:v>
                </c:pt>
                <c:pt idx="51">
                  <c:v>0.10222740337981544</c:v>
                </c:pt>
                <c:pt idx="52">
                  <c:v>9.1365635590165112E-2</c:v>
                </c:pt>
                <c:pt idx="53">
                  <c:v>9.6133800642853248E-2</c:v>
                </c:pt>
                <c:pt idx="54">
                  <c:v>0.10165425576858787</c:v>
                </c:pt>
                <c:pt idx="55">
                  <c:v>8.6057453730081418E-2</c:v>
                </c:pt>
                <c:pt idx="56">
                  <c:v>9.7299935735191301E-2</c:v>
                </c:pt>
                <c:pt idx="57">
                  <c:v>8.4712643243304589E-2</c:v>
                </c:pt>
                <c:pt idx="58">
                  <c:v>7.4406604552956293E-2</c:v>
                </c:pt>
                <c:pt idx="59">
                  <c:v>7.754656121190906E-2</c:v>
                </c:pt>
                <c:pt idx="60">
                  <c:v>8.9451470281865106E-2</c:v>
                </c:pt>
                <c:pt idx="61">
                  <c:v>8.851491490865912E-2</c:v>
                </c:pt>
                <c:pt idx="62">
                  <c:v>8.8365443794358012E-2</c:v>
                </c:pt>
                <c:pt idx="63">
                  <c:v>8.7065848528028997E-2</c:v>
                </c:pt>
                <c:pt idx="64">
                  <c:v>8.0750705926706731E-2</c:v>
                </c:pt>
                <c:pt idx="65">
                  <c:v>3.4469255512563517E-2</c:v>
                </c:pt>
                <c:pt idx="66">
                  <c:v>3.041258043812229E-2</c:v>
                </c:pt>
                <c:pt idx="67">
                  <c:v>1.8694928923343495E-2</c:v>
                </c:pt>
                <c:pt idx="68">
                  <c:v>3.8634971475804249E-3</c:v>
                </c:pt>
                <c:pt idx="69">
                  <c:v>-2.9254968825922781E-2</c:v>
                </c:pt>
                <c:pt idx="70">
                  <c:v>-3.209942546202886E-2</c:v>
                </c:pt>
                <c:pt idx="71">
                  <c:v>-4.7800712100876774E-2</c:v>
                </c:pt>
                <c:pt idx="72">
                  <c:v>-8.0451861887462547E-2</c:v>
                </c:pt>
                <c:pt idx="73">
                  <c:v>-0.10428657079519871</c:v>
                </c:pt>
                <c:pt idx="74">
                  <c:v>-0.1385502135799499</c:v>
                </c:pt>
                <c:pt idx="75">
                  <c:v>-0.1500009105312039</c:v>
                </c:pt>
                <c:pt idx="76">
                  <c:v>-0.1310079569787404</c:v>
                </c:pt>
                <c:pt idx="77">
                  <c:v>-0.11718127802938065</c:v>
                </c:pt>
                <c:pt idx="78">
                  <c:v>-7.7972786636085728E-2</c:v>
                </c:pt>
                <c:pt idx="79">
                  <c:v>-7.9227982033111585E-2</c:v>
                </c:pt>
                <c:pt idx="80">
                  <c:v>-6.5028787966262713E-2</c:v>
                </c:pt>
                <c:pt idx="81">
                  <c:v>-3.5474169380527824E-2</c:v>
                </c:pt>
                <c:pt idx="82">
                  <c:v>-1.5782186026328252E-2</c:v>
                </c:pt>
                <c:pt idx="83">
                  <c:v>5.7156884656673983E-4</c:v>
                </c:pt>
                <c:pt idx="84">
                  <c:v>3.2438352515017588E-2</c:v>
                </c:pt>
                <c:pt idx="85">
                  <c:v>8.2064786780832663E-2</c:v>
                </c:pt>
                <c:pt idx="86">
                  <c:v>0.11846303392912702</c:v>
                </c:pt>
                <c:pt idx="87">
                  <c:v>0.16474857784475139</c:v>
                </c:pt>
                <c:pt idx="88">
                  <c:v>0.18334231225083503</c:v>
                </c:pt>
                <c:pt idx="89">
                  <c:v>0.18809635805002051</c:v>
                </c:pt>
                <c:pt idx="90">
                  <c:v>0.21094244799592027</c:v>
                </c:pt>
                <c:pt idx="91">
                  <c:v>0.2279761678553181</c:v>
                </c:pt>
                <c:pt idx="92">
                  <c:v>0.23546879190773592</c:v>
                </c:pt>
                <c:pt idx="93">
                  <c:v>0.22257775420239514</c:v>
                </c:pt>
                <c:pt idx="94">
                  <c:v>0.22741718816552536</c:v>
                </c:pt>
                <c:pt idx="95">
                  <c:v>0.23701836016936884</c:v>
                </c:pt>
                <c:pt idx="96">
                  <c:v>0.24030292633382336</c:v>
                </c:pt>
                <c:pt idx="97">
                  <c:v>0.22439073008193064</c:v>
                </c:pt>
                <c:pt idx="98">
                  <c:v>0.20584420679500967</c:v>
                </c:pt>
                <c:pt idx="99">
                  <c:v>0.19466550307865993</c:v>
                </c:pt>
                <c:pt idx="100">
                  <c:v>0.19202864697693106</c:v>
                </c:pt>
                <c:pt idx="101">
                  <c:v>0.19007430168769976</c:v>
                </c:pt>
                <c:pt idx="102">
                  <c:v>0.16371619575598054</c:v>
                </c:pt>
                <c:pt idx="103">
                  <c:v>0.13381765956653113</c:v>
                </c:pt>
                <c:pt idx="104">
                  <c:v>0.11641556041635238</c:v>
                </c:pt>
                <c:pt idx="105">
                  <c:v>0.11311142914008966</c:v>
                </c:pt>
                <c:pt idx="106">
                  <c:v>0.11437894475907176</c:v>
                </c:pt>
                <c:pt idx="107">
                  <c:v>0.11602583010538274</c:v>
                </c:pt>
                <c:pt idx="108">
                  <c:v>9.3717036427108019E-2</c:v>
                </c:pt>
                <c:pt idx="109">
                  <c:v>8.031144679900537E-2</c:v>
                </c:pt>
                <c:pt idx="110">
                  <c:v>8.3941632722210349E-2</c:v>
                </c:pt>
                <c:pt idx="111">
                  <c:v>8.456122523045656E-2</c:v>
                </c:pt>
                <c:pt idx="112">
                  <c:v>8.5742861654847763E-2</c:v>
                </c:pt>
                <c:pt idx="113">
                  <c:v>8.8130768863001821E-2</c:v>
                </c:pt>
                <c:pt idx="114">
                  <c:v>9.8987452756634758E-2</c:v>
                </c:pt>
                <c:pt idx="115">
                  <c:v>9.1375101359133265E-2</c:v>
                </c:pt>
                <c:pt idx="116">
                  <c:v>8.7079968702908142E-2</c:v>
                </c:pt>
                <c:pt idx="117">
                  <c:v>0.10351098806989482</c:v>
                </c:pt>
                <c:pt idx="118">
                  <c:v>0.10744863141754014</c:v>
                </c:pt>
                <c:pt idx="119">
                  <c:v>0.11406908139647709</c:v>
                </c:pt>
                <c:pt idx="120">
                  <c:v>0.11299033710297264</c:v>
                </c:pt>
                <c:pt idx="121">
                  <c:v>0.13913809950468739</c:v>
                </c:pt>
                <c:pt idx="122">
                  <c:v>0.15257288572349989</c:v>
                </c:pt>
                <c:pt idx="123">
                  <c:v>0.19530706322425784</c:v>
                </c:pt>
                <c:pt idx="124">
                  <c:v>0.21494625986955876</c:v>
                </c:pt>
                <c:pt idx="125">
                  <c:v>0.2366393188792108</c:v>
                </c:pt>
                <c:pt idx="126">
                  <c:v>0.26768945091829383</c:v>
                </c:pt>
                <c:pt idx="127">
                  <c:v>0.30831703857336079</c:v>
                </c:pt>
                <c:pt idx="128">
                  <c:v>0.36115965701359665</c:v>
                </c:pt>
                <c:pt idx="129">
                  <c:v>0.41635232394162941</c:v>
                </c:pt>
                <c:pt idx="130">
                  <c:v>0.40947337606429474</c:v>
                </c:pt>
                <c:pt idx="131">
                  <c:v>0.4398169678055856</c:v>
                </c:pt>
                <c:pt idx="132">
                  <c:v>0.44777825487670264</c:v>
                </c:pt>
                <c:pt idx="133">
                  <c:v>0.4268436920303435</c:v>
                </c:pt>
                <c:pt idx="134">
                  <c:v>0.44500367113230876</c:v>
                </c:pt>
                <c:pt idx="135">
                  <c:v>0.42696843726067357</c:v>
                </c:pt>
                <c:pt idx="136">
                  <c:v>0.37064990121635377</c:v>
                </c:pt>
                <c:pt idx="137">
                  <c:v>0.37963295405431269</c:v>
                </c:pt>
                <c:pt idx="138">
                  <c:v>0.37980845932123725</c:v>
                </c:pt>
                <c:pt idx="139">
                  <c:v>0.3628420301269088</c:v>
                </c:pt>
                <c:pt idx="140">
                  <c:v>0.32870751147465782</c:v>
                </c:pt>
                <c:pt idx="141">
                  <c:v>0.32742805703349498</c:v>
                </c:pt>
                <c:pt idx="142">
                  <c:v>0.33707780120763403</c:v>
                </c:pt>
                <c:pt idx="143">
                  <c:v>0.36040095943230055</c:v>
                </c:pt>
                <c:pt idx="144">
                  <c:v>0.35514484647534639</c:v>
                </c:pt>
                <c:pt idx="145">
                  <c:v>0.35670595046538128</c:v>
                </c:pt>
                <c:pt idx="146">
                  <c:v>0.39636347871428873</c:v>
                </c:pt>
                <c:pt idx="147">
                  <c:v>0.38997671891093405</c:v>
                </c:pt>
                <c:pt idx="148">
                  <c:v>0.41687193266474437</c:v>
                </c:pt>
                <c:pt idx="149">
                  <c:v>0.46509097670559046</c:v>
                </c:pt>
                <c:pt idx="150">
                  <c:v>0.44471356294830383</c:v>
                </c:pt>
                <c:pt idx="151">
                  <c:v>0.42915895311474667</c:v>
                </c:pt>
                <c:pt idx="152">
                  <c:v>0.42489590623442575</c:v>
                </c:pt>
                <c:pt idx="153">
                  <c:v>0.42483340828231292</c:v>
                </c:pt>
                <c:pt idx="154">
                  <c:v>0.41058121573193146</c:v>
                </c:pt>
                <c:pt idx="155">
                  <c:v>0.36213448474390142</c:v>
                </c:pt>
                <c:pt idx="156">
                  <c:v>0.34112686160999772</c:v>
                </c:pt>
                <c:pt idx="157">
                  <c:v>0.34355432329859886</c:v>
                </c:pt>
                <c:pt idx="158">
                  <c:v>0.34852183053110614</c:v>
                </c:pt>
                <c:pt idx="159">
                  <c:v>0.33530359645261693</c:v>
                </c:pt>
                <c:pt idx="160">
                  <c:v>0.33352195169085708</c:v>
                </c:pt>
                <c:pt idx="161">
                  <c:v>0.33372836644424891</c:v>
                </c:pt>
                <c:pt idx="162">
                  <c:v>0.3123569088751475</c:v>
                </c:pt>
                <c:pt idx="163">
                  <c:v>0.31718669902353763</c:v>
                </c:pt>
                <c:pt idx="164">
                  <c:v>0.33155168485797404</c:v>
                </c:pt>
                <c:pt idx="165">
                  <c:v>0.33886166493326009</c:v>
                </c:pt>
                <c:pt idx="166">
                  <c:v>0.30229161179288438</c:v>
                </c:pt>
                <c:pt idx="167">
                  <c:v>0.31403285454405666</c:v>
                </c:pt>
                <c:pt idx="168">
                  <c:v>0.3268425411958697</c:v>
                </c:pt>
                <c:pt idx="169">
                  <c:v>0.33204051601738027</c:v>
                </c:pt>
                <c:pt idx="170">
                  <c:v>0.33060707886452895</c:v>
                </c:pt>
                <c:pt idx="171">
                  <c:v>0.31569721472430806</c:v>
                </c:pt>
                <c:pt idx="172">
                  <c:v>0.32990469275140583</c:v>
                </c:pt>
                <c:pt idx="173">
                  <c:v>0.31910199322623101</c:v>
                </c:pt>
                <c:pt idx="174">
                  <c:v>0.31948134623364183</c:v>
                </c:pt>
                <c:pt idx="175">
                  <c:v>0.32206886051294503</c:v>
                </c:pt>
                <c:pt idx="176">
                  <c:v>0.28935264460473009</c:v>
                </c:pt>
                <c:pt idx="177">
                  <c:v>0.27301262307694307</c:v>
                </c:pt>
                <c:pt idx="178">
                  <c:v>0.26299231010140328</c:v>
                </c:pt>
                <c:pt idx="179">
                  <c:v>0.29259411865438667</c:v>
                </c:pt>
                <c:pt idx="180">
                  <c:v>0.25904407431252002</c:v>
                </c:pt>
                <c:pt idx="181">
                  <c:v>0.28420382809894218</c:v>
                </c:pt>
                <c:pt idx="182">
                  <c:v>0.2540702112558974</c:v>
                </c:pt>
                <c:pt idx="183">
                  <c:v>0.23597028657819927</c:v>
                </c:pt>
                <c:pt idx="184">
                  <c:v>0.23303296655647754</c:v>
                </c:pt>
                <c:pt idx="185">
                  <c:v>0.17852833280424588</c:v>
                </c:pt>
                <c:pt idx="186">
                  <c:v>0.15583243929987858</c:v>
                </c:pt>
                <c:pt idx="187">
                  <c:v>0.13110424930410616</c:v>
                </c:pt>
                <c:pt idx="188">
                  <c:v>0.11602023258526231</c:v>
                </c:pt>
                <c:pt idx="189">
                  <c:v>0.13035459406854613</c:v>
                </c:pt>
                <c:pt idx="190">
                  <c:v>0.12114026917194326</c:v>
                </c:pt>
                <c:pt idx="191">
                  <c:v>9.9879344887425808E-2</c:v>
                </c:pt>
                <c:pt idx="192">
                  <c:v>8.3813625798533603E-2</c:v>
                </c:pt>
                <c:pt idx="193">
                  <c:v>7.8759803765686684E-2</c:v>
                </c:pt>
                <c:pt idx="194">
                  <c:v>4.2738198015183033E-2</c:v>
                </c:pt>
                <c:pt idx="195">
                  <c:v>6.1008651877430493E-2</c:v>
                </c:pt>
                <c:pt idx="196">
                  <c:v>7.0979359840904768E-2</c:v>
                </c:pt>
                <c:pt idx="197">
                  <c:v>5.9180961034500199E-2</c:v>
                </c:pt>
                <c:pt idx="198">
                  <c:v>9.0776869816981534E-2</c:v>
                </c:pt>
                <c:pt idx="199">
                  <c:v>0.1081244501283526</c:v>
                </c:pt>
                <c:pt idx="200">
                  <c:v>0.11874282760482226</c:v>
                </c:pt>
                <c:pt idx="201">
                  <c:v>0.11927406094733661</c:v>
                </c:pt>
                <c:pt idx="202">
                  <c:v>0.11055419560720608</c:v>
                </c:pt>
                <c:pt idx="203">
                  <c:v>0.11208637714606393</c:v>
                </c:pt>
                <c:pt idx="204">
                  <c:v>0.12087786808682209</c:v>
                </c:pt>
                <c:pt idx="205">
                  <c:v>0.12834798726550853</c:v>
                </c:pt>
                <c:pt idx="206">
                  <c:v>0.12881003940733654</c:v>
                </c:pt>
                <c:pt idx="207">
                  <c:v>0.12795891704543516</c:v>
                </c:pt>
                <c:pt idx="208">
                  <c:v>0.11806464970145272</c:v>
                </c:pt>
                <c:pt idx="209">
                  <c:v>0.11552019613620336</c:v>
                </c:pt>
                <c:pt idx="210">
                  <c:v>0.12786026743743342</c:v>
                </c:pt>
                <c:pt idx="211">
                  <c:v>0.12342933526756826</c:v>
                </c:pt>
                <c:pt idx="212">
                  <c:v>0.11055246457536809</c:v>
                </c:pt>
                <c:pt idx="213">
                  <c:v>0.10967667976110833</c:v>
                </c:pt>
                <c:pt idx="214">
                  <c:v>0.10855647699031028</c:v>
                </c:pt>
                <c:pt idx="215">
                  <c:v>0.10879773370650217</c:v>
                </c:pt>
                <c:pt idx="216">
                  <c:v>0.11326499191503685</c:v>
                </c:pt>
                <c:pt idx="217">
                  <c:v>0.10035039765461924</c:v>
                </c:pt>
                <c:pt idx="218">
                  <c:v>0.14122107358603589</c:v>
                </c:pt>
                <c:pt idx="219">
                  <c:v>0.15040544193170566</c:v>
                </c:pt>
                <c:pt idx="220">
                  <c:v>0.17683885962800835</c:v>
                </c:pt>
                <c:pt idx="221">
                  <c:v>0.18042418715090666</c:v>
                </c:pt>
                <c:pt idx="222">
                  <c:v>0.18893903323801708</c:v>
                </c:pt>
                <c:pt idx="223">
                  <c:v>0.19602566604501986</c:v>
                </c:pt>
                <c:pt idx="224">
                  <c:v>0.2104004805901325</c:v>
                </c:pt>
                <c:pt idx="225">
                  <c:v>0.21465056777950409</c:v>
                </c:pt>
                <c:pt idx="226">
                  <c:v>0.20828299890435611</c:v>
                </c:pt>
                <c:pt idx="227">
                  <c:v>0.17381044426989203</c:v>
                </c:pt>
                <c:pt idx="228">
                  <c:v>0.13968283204938423</c:v>
                </c:pt>
                <c:pt idx="229">
                  <c:v>0.12228946029141949</c:v>
                </c:pt>
                <c:pt idx="230">
                  <c:v>0.11987351483362134</c:v>
                </c:pt>
                <c:pt idx="231">
                  <c:v>6.9922358472462393E-2</c:v>
                </c:pt>
                <c:pt idx="232">
                  <c:v>5.3950676994836716E-2</c:v>
                </c:pt>
                <c:pt idx="233">
                  <c:v>5.7411495767188861E-2</c:v>
                </c:pt>
                <c:pt idx="234">
                  <c:v>4.164390428980079E-2</c:v>
                </c:pt>
                <c:pt idx="235">
                  <c:v>2.2627929860171168E-2</c:v>
                </c:pt>
                <c:pt idx="236">
                  <c:v>6.3651452227693698E-3</c:v>
                </c:pt>
                <c:pt idx="237">
                  <c:v>-4.4899196857177963E-2</c:v>
                </c:pt>
                <c:pt idx="238">
                  <c:v>-5.4963072413608108E-2</c:v>
                </c:pt>
                <c:pt idx="239">
                  <c:v>-6.3648349159874995E-2</c:v>
                </c:pt>
                <c:pt idx="240">
                  <c:v>-4.416169947765082E-2</c:v>
                </c:pt>
                <c:pt idx="241">
                  <c:v>-2.3526134630903257E-2</c:v>
                </c:pt>
                <c:pt idx="242">
                  <c:v>-1.3727644938074201E-2</c:v>
                </c:pt>
                <c:pt idx="243">
                  <c:v>-4.3229900264912828E-3</c:v>
                </c:pt>
                <c:pt idx="244">
                  <c:v>-2.9392028748203816E-3</c:v>
                </c:pt>
                <c:pt idx="245">
                  <c:v>-6.0772554224804102E-3</c:v>
                </c:pt>
                <c:pt idx="246">
                  <c:v>-3.1399324305543215E-2</c:v>
                </c:pt>
                <c:pt idx="247">
                  <c:v>-2.7440115074160262E-2</c:v>
                </c:pt>
                <c:pt idx="248">
                  <c:v>-3.4581358547139021E-2</c:v>
                </c:pt>
                <c:pt idx="249">
                  <c:v>-4.314752648886902E-2</c:v>
                </c:pt>
                <c:pt idx="250">
                  <c:v>-1.7200249437403437E-2</c:v>
                </c:pt>
                <c:pt idx="251">
                  <c:v>-6.8765383696945638E-3</c:v>
                </c:pt>
                <c:pt idx="252">
                  <c:v>1.6926095470483858E-3</c:v>
                </c:pt>
                <c:pt idx="253">
                  <c:v>1.8463312270943961E-2</c:v>
                </c:pt>
                <c:pt idx="254">
                  <c:v>2.0070182857654023E-2</c:v>
                </c:pt>
                <c:pt idx="255">
                  <c:v>2.1372192199653091E-2</c:v>
                </c:pt>
                <c:pt idx="256">
                  <c:v>2.4683773993581057E-2</c:v>
                </c:pt>
                <c:pt idx="257">
                  <c:v>3.7343699369550891E-2</c:v>
                </c:pt>
                <c:pt idx="258">
                  <c:v>5.2796263346374384E-2</c:v>
                </c:pt>
                <c:pt idx="259">
                  <c:v>5.9371316082967376E-2</c:v>
                </c:pt>
                <c:pt idx="260">
                  <c:v>6.223753334974369E-2</c:v>
                </c:pt>
                <c:pt idx="261">
                  <c:v>7.5623906829913407E-2</c:v>
                </c:pt>
                <c:pt idx="262">
                  <c:v>9.2905581620075395E-2</c:v>
                </c:pt>
                <c:pt idx="263">
                  <c:v>0.1112749292137758</c:v>
                </c:pt>
                <c:pt idx="264">
                  <c:v>0.10426196652561</c:v>
                </c:pt>
                <c:pt idx="265">
                  <c:v>0.11205721870613745</c:v>
                </c:pt>
                <c:pt idx="266">
                  <c:v>0.1158546537281894</c:v>
                </c:pt>
                <c:pt idx="267">
                  <c:v>0.11445049341813092</c:v>
                </c:pt>
                <c:pt idx="268">
                  <c:v>0.14261774455266674</c:v>
                </c:pt>
                <c:pt idx="269">
                  <c:v>0.17785382553664608</c:v>
                </c:pt>
                <c:pt idx="270">
                  <c:v>0.19954488717472832</c:v>
                </c:pt>
                <c:pt idx="271">
                  <c:v>0.21903434481040535</c:v>
                </c:pt>
                <c:pt idx="272">
                  <c:v>0.23021081351656636</c:v>
                </c:pt>
                <c:pt idx="273">
                  <c:v>0.25357986209900951</c:v>
                </c:pt>
                <c:pt idx="274">
                  <c:v>0.28108465203640043</c:v>
                </c:pt>
                <c:pt idx="275">
                  <c:v>0.29518508304420077</c:v>
                </c:pt>
                <c:pt idx="276">
                  <c:v>0.30647557694528582</c:v>
                </c:pt>
                <c:pt idx="277">
                  <c:v>0.27695449347484008</c:v>
                </c:pt>
                <c:pt idx="278">
                  <c:v>0.26360937348405489</c:v>
                </c:pt>
                <c:pt idx="279">
                  <c:v>0.24256111486251533</c:v>
                </c:pt>
                <c:pt idx="280">
                  <c:v>0.22497910007649422</c:v>
                </c:pt>
                <c:pt idx="281">
                  <c:v>0.17272075628732461</c:v>
                </c:pt>
                <c:pt idx="282">
                  <c:v>0.11227469972495811</c:v>
                </c:pt>
                <c:pt idx="283">
                  <c:v>7.1004753249643587E-2</c:v>
                </c:pt>
                <c:pt idx="284">
                  <c:v>3.0037205735322765E-2</c:v>
                </c:pt>
                <c:pt idx="285">
                  <c:v>4.2973998362998747E-4</c:v>
                </c:pt>
                <c:pt idx="286">
                  <c:v>-5.1824818540789588E-2</c:v>
                </c:pt>
                <c:pt idx="287">
                  <c:v>-8.8391168575465459E-2</c:v>
                </c:pt>
                <c:pt idx="288">
                  <c:v>-0.10663974116899194</c:v>
                </c:pt>
                <c:pt idx="289">
                  <c:v>-0.14001511969694527</c:v>
                </c:pt>
                <c:pt idx="290">
                  <c:v>-0.13778271149433111</c:v>
                </c:pt>
                <c:pt idx="291">
                  <c:v>-0.14436781874860966</c:v>
                </c:pt>
                <c:pt idx="292">
                  <c:v>-0.14333852732920735</c:v>
                </c:pt>
                <c:pt idx="293">
                  <c:v>-0.1413658132955074</c:v>
                </c:pt>
                <c:pt idx="294">
                  <c:v>-0.11976567435363102</c:v>
                </c:pt>
                <c:pt idx="295">
                  <c:v>-9.9797043809836103E-2</c:v>
                </c:pt>
                <c:pt idx="296">
                  <c:v>-8.3398483490846401E-2</c:v>
                </c:pt>
                <c:pt idx="297">
                  <c:v>-7.5483570438073619E-2</c:v>
                </c:pt>
                <c:pt idx="298">
                  <c:v>-6.3553073151392678E-2</c:v>
                </c:pt>
                <c:pt idx="299">
                  <c:v>-3.8163159044602525E-2</c:v>
                </c:pt>
                <c:pt idx="300">
                  <c:v>-2.8967704307111521E-2</c:v>
                </c:pt>
                <c:pt idx="301">
                  <c:v>-3.2270961341243104E-2</c:v>
                </c:pt>
                <c:pt idx="302">
                  <c:v>-1.9947947796686034E-2</c:v>
                </c:pt>
                <c:pt idx="303">
                  <c:v>5.1133121552827815E-3</c:v>
                </c:pt>
                <c:pt idx="304">
                  <c:v>1.590670549828475E-2</c:v>
                </c:pt>
                <c:pt idx="305">
                  <c:v>2.2190825937504596E-2</c:v>
                </c:pt>
                <c:pt idx="306">
                  <c:v>2.9895778885828828E-2</c:v>
                </c:pt>
                <c:pt idx="307">
                  <c:v>2.4178055137240039E-2</c:v>
                </c:pt>
                <c:pt idx="308">
                  <c:v>1.6090772227760598E-2</c:v>
                </c:pt>
                <c:pt idx="309">
                  <c:v>2.3595815317452713E-2</c:v>
                </c:pt>
                <c:pt idx="310">
                  <c:v>3.2525870370146238E-2</c:v>
                </c:pt>
                <c:pt idx="311">
                  <c:v>2.8592463921498779E-2</c:v>
                </c:pt>
                <c:pt idx="312">
                  <c:v>2.5417554799410422E-2</c:v>
                </c:pt>
                <c:pt idx="313">
                  <c:v>2.8731173702695831E-2</c:v>
                </c:pt>
                <c:pt idx="314">
                  <c:v>4.3310640097574502E-2</c:v>
                </c:pt>
                <c:pt idx="315">
                  <c:v>6.0822788666515887E-2</c:v>
                </c:pt>
                <c:pt idx="316">
                  <c:v>5.3408494841276084E-2</c:v>
                </c:pt>
                <c:pt idx="317">
                  <c:v>6.0499325387388662E-2</c:v>
                </c:pt>
                <c:pt idx="318">
                  <c:v>3.5119983244438081E-2</c:v>
                </c:pt>
                <c:pt idx="319">
                  <c:v>3.8139316818615029E-2</c:v>
                </c:pt>
                <c:pt idx="320">
                  <c:v>6.9589234835857453E-2</c:v>
                </c:pt>
                <c:pt idx="321">
                  <c:v>7.7301523958120469E-2</c:v>
                </c:pt>
                <c:pt idx="322">
                  <c:v>8.0470716248571814E-2</c:v>
                </c:pt>
                <c:pt idx="323">
                  <c:v>8.4296244544041207E-2</c:v>
                </c:pt>
                <c:pt idx="324">
                  <c:v>9.7773970850442496E-2</c:v>
                </c:pt>
                <c:pt idx="325">
                  <c:v>0.11376769108370934</c:v>
                </c:pt>
                <c:pt idx="326">
                  <c:v>0.11940623787610125</c:v>
                </c:pt>
                <c:pt idx="327">
                  <c:v>0.11377406058755152</c:v>
                </c:pt>
                <c:pt idx="328">
                  <c:v>7.5396788749761953E-2</c:v>
                </c:pt>
                <c:pt idx="329">
                  <c:v>0.10402989215902471</c:v>
                </c:pt>
                <c:pt idx="330">
                  <c:v>9.4631355435561962E-2</c:v>
                </c:pt>
                <c:pt idx="331">
                  <c:v>0.1275593389230914</c:v>
                </c:pt>
                <c:pt idx="332">
                  <c:v>0.12782261707678022</c:v>
                </c:pt>
                <c:pt idx="333">
                  <c:v>8.7814104172637047E-2</c:v>
                </c:pt>
                <c:pt idx="334">
                  <c:v>8.1692912709646515E-2</c:v>
                </c:pt>
                <c:pt idx="335">
                  <c:v>7.8148669564167869E-2</c:v>
                </c:pt>
                <c:pt idx="336">
                  <c:v>7.1030719650340871E-2</c:v>
                </c:pt>
                <c:pt idx="337">
                  <c:v>7.336429159032265E-2</c:v>
                </c:pt>
                <c:pt idx="338">
                  <c:v>7.2735033564010856E-2</c:v>
                </c:pt>
                <c:pt idx="339">
                  <c:v>7.3238915855592862E-2</c:v>
                </c:pt>
                <c:pt idx="340">
                  <c:v>7.0663976881873328E-2</c:v>
                </c:pt>
                <c:pt idx="341">
                  <c:v>8.8573000127817242E-2</c:v>
                </c:pt>
                <c:pt idx="342">
                  <c:v>3.4614105173636306E-2</c:v>
                </c:pt>
                <c:pt idx="343">
                  <c:v>2.6039189181315436E-2</c:v>
                </c:pt>
                <c:pt idx="344">
                  <c:v>7.7024702802066742E-3</c:v>
                </c:pt>
                <c:pt idx="345">
                  <c:v>1.1337677985547052E-3</c:v>
                </c:pt>
                <c:pt idx="346">
                  <c:v>2.1375913518782597E-2</c:v>
                </c:pt>
                <c:pt idx="347">
                  <c:v>2.1549587468029919E-2</c:v>
                </c:pt>
                <c:pt idx="348">
                  <c:v>1.1084801637001509E-2</c:v>
                </c:pt>
                <c:pt idx="349">
                  <c:v>3.4717178063407368E-3</c:v>
                </c:pt>
                <c:pt idx="350">
                  <c:v>-2.7764098617667501E-3</c:v>
                </c:pt>
                <c:pt idx="351">
                  <c:v>-1.245699125316087E-2</c:v>
                </c:pt>
                <c:pt idx="352">
                  <c:v>-1.8509942037157036E-2</c:v>
                </c:pt>
                <c:pt idx="353">
                  <c:v>-2.3371271956597797E-2</c:v>
                </c:pt>
                <c:pt idx="354">
                  <c:v>-2.880025329326584E-2</c:v>
                </c:pt>
                <c:pt idx="355">
                  <c:v>-7.0622255771178788E-3</c:v>
                </c:pt>
                <c:pt idx="356">
                  <c:v>9.8446749461507388E-3</c:v>
                </c:pt>
                <c:pt idx="357">
                  <c:v>1.5671944935230039E-2</c:v>
                </c:pt>
                <c:pt idx="358">
                  <c:v>9.0062201232507053E-3</c:v>
                </c:pt>
                <c:pt idx="359">
                  <c:v>-9.5259915788967215E-3</c:v>
                </c:pt>
                <c:pt idx="360">
                  <c:v>-1.9523746283962806E-2</c:v>
                </c:pt>
                <c:pt idx="361">
                  <c:v>-2.211990771079389E-2</c:v>
                </c:pt>
                <c:pt idx="362">
                  <c:v>-2.5620080971952008E-2</c:v>
                </c:pt>
                <c:pt idx="363">
                  <c:v>-3.2608156514461702E-2</c:v>
                </c:pt>
                <c:pt idx="364">
                  <c:v>-3.9419879398806076E-2</c:v>
                </c:pt>
                <c:pt idx="365">
                  <c:v>-4.0132168913042464E-2</c:v>
                </c:pt>
                <c:pt idx="366">
                  <c:v>-3.3031577688064959E-2</c:v>
                </c:pt>
                <c:pt idx="367">
                  <c:v>-1.9144961450825247E-2</c:v>
                </c:pt>
                <c:pt idx="368">
                  <c:v>-3.705352772275497E-2</c:v>
                </c:pt>
                <c:pt idx="369">
                  <c:v>-6.5063821023002275E-2</c:v>
                </c:pt>
                <c:pt idx="370">
                  <c:v>-4.7575953718364081E-2</c:v>
                </c:pt>
                <c:pt idx="371">
                  <c:v>-3.8196089415547738E-2</c:v>
                </c:pt>
                <c:pt idx="372">
                  <c:v>-1.3891798861763041E-2</c:v>
                </c:pt>
                <c:pt idx="373">
                  <c:v>1.0127639017975028E-3</c:v>
                </c:pt>
                <c:pt idx="374">
                  <c:v>1.4595508845382722E-2</c:v>
                </c:pt>
                <c:pt idx="375">
                  <c:v>3.5584188228703552E-2</c:v>
                </c:pt>
                <c:pt idx="376">
                  <c:v>4.2154221730891374E-2</c:v>
                </c:pt>
                <c:pt idx="377">
                  <c:v>4.5641042435187018E-2</c:v>
                </c:pt>
                <c:pt idx="378">
                  <c:v>3.2905587766347916E-2</c:v>
                </c:pt>
                <c:pt idx="379">
                  <c:v>3.297356420921705E-2</c:v>
                </c:pt>
                <c:pt idx="380">
                  <c:v>3.4310296602954517E-2</c:v>
                </c:pt>
                <c:pt idx="381">
                  <c:v>6.3953915606277417E-2</c:v>
                </c:pt>
                <c:pt idx="382">
                  <c:v>8.5988014565280602E-2</c:v>
                </c:pt>
                <c:pt idx="383">
                  <c:v>7.5578738399930276E-2</c:v>
                </c:pt>
                <c:pt idx="384">
                  <c:v>7.554417690412972E-2</c:v>
                </c:pt>
                <c:pt idx="385">
                  <c:v>6.080504242246014E-2</c:v>
                </c:pt>
                <c:pt idx="386">
                  <c:v>4.9506525126278386E-2</c:v>
                </c:pt>
                <c:pt idx="387">
                  <c:v>4.1199505996949264E-2</c:v>
                </c:pt>
                <c:pt idx="388">
                  <c:v>3.8613794897442821E-2</c:v>
                </c:pt>
                <c:pt idx="389">
                  <c:v>3.9380564579959636E-2</c:v>
                </c:pt>
                <c:pt idx="390">
                  <c:v>5.0607707325321057E-2</c:v>
                </c:pt>
                <c:pt idx="391">
                  <c:v>5.5207165313298265E-2</c:v>
                </c:pt>
                <c:pt idx="392">
                  <c:v>5.2797095508003822E-2</c:v>
                </c:pt>
                <c:pt idx="393">
                  <c:v>3.6507673436382317E-2</c:v>
                </c:pt>
                <c:pt idx="394">
                  <c:v>5.1320529574320969E-3</c:v>
                </c:pt>
                <c:pt idx="395">
                  <c:v>-7.1369477323742518E-3</c:v>
                </c:pt>
                <c:pt idx="396">
                  <c:v>-1.8206849217427261E-2</c:v>
                </c:pt>
                <c:pt idx="397">
                  <c:v>-2.487264409735318E-2</c:v>
                </c:pt>
                <c:pt idx="398">
                  <c:v>-1.9850755467479709E-2</c:v>
                </c:pt>
                <c:pt idx="399">
                  <c:v>-1.4080966866133103E-2</c:v>
                </c:pt>
                <c:pt idx="400">
                  <c:v>-1.3744397262098175E-2</c:v>
                </c:pt>
                <c:pt idx="401">
                  <c:v>-2.1512908599138132E-2</c:v>
                </c:pt>
                <c:pt idx="402">
                  <c:v>-2.5753491015828404E-2</c:v>
                </c:pt>
                <c:pt idx="403">
                  <c:v>-3.194046610774335E-2</c:v>
                </c:pt>
                <c:pt idx="404">
                  <c:v>-2.3152984819519808E-2</c:v>
                </c:pt>
                <c:pt idx="405">
                  <c:v>-2.6046278993705357E-2</c:v>
                </c:pt>
                <c:pt idx="406">
                  <c:v>-2.5114083976387459E-2</c:v>
                </c:pt>
                <c:pt idx="407">
                  <c:v>-2.979019835743996E-3</c:v>
                </c:pt>
                <c:pt idx="408">
                  <c:v>1.4234273429532703E-2</c:v>
                </c:pt>
                <c:pt idx="409">
                  <c:v>2.4985230941624914E-2</c:v>
                </c:pt>
                <c:pt idx="410">
                  <c:v>2.4678481695714467E-2</c:v>
                </c:pt>
                <c:pt idx="411">
                  <c:v>1.8768063863000655E-2</c:v>
                </c:pt>
                <c:pt idx="412">
                  <c:v>9.9303236208683008E-3</c:v>
                </c:pt>
                <c:pt idx="413">
                  <c:v>7.6260361540577467E-3</c:v>
                </c:pt>
                <c:pt idx="414">
                  <c:v>1.1939777566161582E-2</c:v>
                </c:pt>
                <c:pt idx="415">
                  <c:v>1.144279576739287E-2</c:v>
                </c:pt>
                <c:pt idx="416">
                  <c:v>7.8289616915083338E-3</c:v>
                </c:pt>
                <c:pt idx="417">
                  <c:v>1.038212995816745E-2</c:v>
                </c:pt>
                <c:pt idx="418">
                  <c:v>2.354657913753656E-2</c:v>
                </c:pt>
                <c:pt idx="419">
                  <c:v>1.797086584451112E-2</c:v>
                </c:pt>
                <c:pt idx="420">
                  <c:v>1.6409791324059279E-2</c:v>
                </c:pt>
                <c:pt idx="421">
                  <c:v>1.7988154548407461E-2</c:v>
                </c:pt>
                <c:pt idx="422">
                  <c:v>2.6131635245386857E-2</c:v>
                </c:pt>
                <c:pt idx="423">
                  <c:v>3.1579539055756278E-2</c:v>
                </c:pt>
                <c:pt idx="424">
                  <c:v>4.3416996740128194E-2</c:v>
                </c:pt>
                <c:pt idx="425">
                  <c:v>5.776512652046889E-2</c:v>
                </c:pt>
                <c:pt idx="426">
                  <c:v>6.6711948262015375E-2</c:v>
                </c:pt>
                <c:pt idx="427">
                  <c:v>7.6406396595868814E-2</c:v>
                </c:pt>
                <c:pt idx="428">
                  <c:v>8.0435434314996584E-2</c:v>
                </c:pt>
                <c:pt idx="429">
                  <c:v>5.9959443348650728E-2</c:v>
                </c:pt>
                <c:pt idx="430">
                  <c:v>6.5694360172887864E-2</c:v>
                </c:pt>
                <c:pt idx="431">
                  <c:v>6.5736496943161735E-2</c:v>
                </c:pt>
                <c:pt idx="432">
                  <c:v>7.2171115739710037E-2</c:v>
                </c:pt>
                <c:pt idx="433">
                  <c:v>8.1429689612030606E-2</c:v>
                </c:pt>
                <c:pt idx="434">
                  <c:v>7.3793264174835421E-2</c:v>
                </c:pt>
                <c:pt idx="435">
                  <c:v>6.7018598251025269E-2</c:v>
                </c:pt>
                <c:pt idx="436">
                  <c:v>6.6112667645730164E-2</c:v>
                </c:pt>
                <c:pt idx="437">
                  <c:v>5.4381720965760036E-2</c:v>
                </c:pt>
                <c:pt idx="438">
                  <c:v>3.1535643610235385E-2</c:v>
                </c:pt>
                <c:pt idx="439">
                  <c:v>2.5802900300302339E-2</c:v>
                </c:pt>
                <c:pt idx="440">
                  <c:v>1.9005302874716232E-2</c:v>
                </c:pt>
                <c:pt idx="441">
                  <c:v>1.1905526146851801E-2</c:v>
                </c:pt>
                <c:pt idx="442">
                  <c:v>2.5997903542075148E-2</c:v>
                </c:pt>
                <c:pt idx="443">
                  <c:v>1.9543869286877236E-2</c:v>
                </c:pt>
                <c:pt idx="444">
                  <c:v>1.3355554269377011E-2</c:v>
                </c:pt>
                <c:pt idx="445">
                  <c:v>1.4877244257109151E-2</c:v>
                </c:pt>
                <c:pt idx="446">
                  <c:v>-2.0662111116697936E-2</c:v>
                </c:pt>
                <c:pt idx="447">
                  <c:v>-2.2601728603403901E-2</c:v>
                </c:pt>
                <c:pt idx="448">
                  <c:v>-2.6247324366365832E-2</c:v>
                </c:pt>
                <c:pt idx="449">
                  <c:v>-3.2132509873570629E-2</c:v>
                </c:pt>
                <c:pt idx="450">
                  <c:v>-2.5875207985396931E-2</c:v>
                </c:pt>
                <c:pt idx="451">
                  <c:v>-1.1378109523556749E-2</c:v>
                </c:pt>
                <c:pt idx="452">
                  <c:v>-9.9162004987798681E-3</c:v>
                </c:pt>
                <c:pt idx="453">
                  <c:v>-2.1593549937773064E-2</c:v>
                </c:pt>
                <c:pt idx="454">
                  <c:v>-1.9292446866428694E-2</c:v>
                </c:pt>
                <c:pt idx="455">
                  <c:v>-1.3994448088184683E-2</c:v>
                </c:pt>
                <c:pt idx="456">
                  <c:v>-1.7955438175071323E-2</c:v>
                </c:pt>
                <c:pt idx="457">
                  <c:v>-2.2897922809891644E-2</c:v>
                </c:pt>
                <c:pt idx="458">
                  <c:v>-2.2425197516849897E-2</c:v>
                </c:pt>
                <c:pt idx="459">
                  <c:v>1.6241272688403016E-2</c:v>
                </c:pt>
                <c:pt idx="460">
                  <c:v>1.7099957638420447E-2</c:v>
                </c:pt>
                <c:pt idx="461">
                  <c:v>2.682535314742648E-2</c:v>
                </c:pt>
                <c:pt idx="462">
                  <c:v>3.0984884785974304E-2</c:v>
                </c:pt>
                <c:pt idx="463">
                  <c:v>2.5906178585092969E-2</c:v>
                </c:pt>
                <c:pt idx="464">
                  <c:v>1.8436439962032567E-2</c:v>
                </c:pt>
                <c:pt idx="465">
                  <c:v>2.2576202375180515E-2</c:v>
                </c:pt>
                <c:pt idx="466">
                  <c:v>3.5378130998067886E-2</c:v>
                </c:pt>
                <c:pt idx="467">
                  <c:v>3.5749791546404897E-2</c:v>
                </c:pt>
                <c:pt idx="468">
                  <c:v>3.1561043699845456E-2</c:v>
                </c:pt>
                <c:pt idx="469">
                  <c:v>4.0213626145636262E-2</c:v>
                </c:pt>
                <c:pt idx="470">
                  <c:v>2.0259811839678364E-2</c:v>
                </c:pt>
                <c:pt idx="471">
                  <c:v>3.1761106256586229E-2</c:v>
                </c:pt>
                <c:pt idx="472">
                  <c:v>3.3234804566354366E-2</c:v>
                </c:pt>
                <c:pt idx="473">
                  <c:v>3.8532668174769615E-2</c:v>
                </c:pt>
                <c:pt idx="474">
                  <c:v>4.1780697003449552E-2</c:v>
                </c:pt>
                <c:pt idx="475">
                  <c:v>4.0201139968526284E-2</c:v>
                </c:pt>
                <c:pt idx="476">
                  <c:v>4.535605077173184E-2</c:v>
                </c:pt>
                <c:pt idx="477">
                  <c:v>5.3695023752494235E-2</c:v>
                </c:pt>
                <c:pt idx="478">
                  <c:v>4.4243671507582932E-2</c:v>
                </c:pt>
                <c:pt idx="479">
                  <c:v>4.2433045563855895E-2</c:v>
                </c:pt>
                <c:pt idx="480">
                  <c:v>2.1806479272853466E-2</c:v>
                </c:pt>
                <c:pt idx="481">
                  <c:v>3.7088472399976827E-2</c:v>
                </c:pt>
                <c:pt idx="482">
                  <c:v>3.7644593101515418E-2</c:v>
                </c:pt>
                <c:pt idx="483">
                  <c:v>6.9926458628785729E-2</c:v>
                </c:pt>
                <c:pt idx="484">
                  <c:v>5.0242641414995744E-2</c:v>
                </c:pt>
                <c:pt idx="485">
                  <c:v>5.31633912907305E-2</c:v>
                </c:pt>
                <c:pt idx="486">
                  <c:v>4.4544319373851504E-2</c:v>
                </c:pt>
                <c:pt idx="487">
                  <c:v>3.3112965986010628E-2</c:v>
                </c:pt>
                <c:pt idx="488">
                  <c:v>4.077575374555592E-2</c:v>
                </c:pt>
                <c:pt idx="489">
                  <c:v>3.0710729530733758E-2</c:v>
                </c:pt>
                <c:pt idx="490">
                  <c:v>2.7471621181223097E-2</c:v>
                </c:pt>
                <c:pt idx="491">
                  <c:v>3.5261883004884503E-2</c:v>
                </c:pt>
                <c:pt idx="492">
                  <c:v>3.145754907184916E-2</c:v>
                </c:pt>
                <c:pt idx="493">
                  <c:v>5.0949747349153501E-2</c:v>
                </c:pt>
                <c:pt idx="494">
                  <c:v>5.036454469182703E-2</c:v>
                </c:pt>
                <c:pt idx="495">
                  <c:v>3.5521963433638691E-2</c:v>
                </c:pt>
                <c:pt idx="496">
                  <c:v>2.5428111171459152E-2</c:v>
                </c:pt>
                <c:pt idx="497">
                  <c:v>2.8022459591448955E-2</c:v>
                </c:pt>
                <c:pt idx="498">
                  <c:v>-2.1556952676332181E-3</c:v>
                </c:pt>
                <c:pt idx="499">
                  <c:v>-6.8466850217812885E-3</c:v>
                </c:pt>
                <c:pt idx="500">
                  <c:v>-8.7631609878709108E-3</c:v>
                </c:pt>
                <c:pt idx="501">
                  <c:v>-2.0714998684575832E-2</c:v>
                </c:pt>
                <c:pt idx="502">
                  <c:v>-1.136995499080533E-2</c:v>
                </c:pt>
                <c:pt idx="503">
                  <c:v>-4.3274077492136687E-3</c:v>
                </c:pt>
                <c:pt idx="504">
                  <c:v>-9.89637985309548E-3</c:v>
                </c:pt>
                <c:pt idx="505">
                  <c:v>-1.1998848455105024E-2</c:v>
                </c:pt>
                <c:pt idx="506">
                  <c:v>-1.6242869464438717E-2</c:v>
                </c:pt>
                <c:pt idx="507">
                  <c:v>-1.6959020646591522E-2</c:v>
                </c:pt>
                <c:pt idx="508">
                  <c:v>-1.1529930186661434E-2</c:v>
                </c:pt>
                <c:pt idx="509">
                  <c:v>-6.2042626656958156E-3</c:v>
                </c:pt>
                <c:pt idx="510">
                  <c:v>-1.6343920865003623E-3</c:v>
                </c:pt>
                <c:pt idx="511">
                  <c:v>1.8227774981797167E-2</c:v>
                </c:pt>
                <c:pt idx="512">
                  <c:v>2.2472437669699134E-2</c:v>
                </c:pt>
                <c:pt idx="513">
                  <c:v>2.0220512461297642E-2</c:v>
                </c:pt>
                <c:pt idx="514">
                  <c:v>2.7090319902769715E-2</c:v>
                </c:pt>
                <c:pt idx="515">
                  <c:v>1.8715764021984837E-2</c:v>
                </c:pt>
                <c:pt idx="516">
                  <c:v>8.311325463024731E-3</c:v>
                </c:pt>
                <c:pt idx="517">
                  <c:v>1.1426363117245802E-2</c:v>
                </c:pt>
                <c:pt idx="518">
                  <c:v>1.7751970734928752E-2</c:v>
                </c:pt>
                <c:pt idx="519">
                  <c:v>1.8351390794432477E-2</c:v>
                </c:pt>
                <c:pt idx="520">
                  <c:v>-2.8252675663758618E-3</c:v>
                </c:pt>
                <c:pt idx="521">
                  <c:v>-8.8644719350722823E-3</c:v>
                </c:pt>
                <c:pt idx="522">
                  <c:v>-1.5903289643501618E-3</c:v>
                </c:pt>
                <c:pt idx="523">
                  <c:v>5.7459134667160673E-4</c:v>
                </c:pt>
                <c:pt idx="524">
                  <c:v>8.8289757434346118E-3</c:v>
                </c:pt>
                <c:pt idx="525">
                  <c:v>5.5907898681598431E-3</c:v>
                </c:pt>
                <c:pt idx="526">
                  <c:v>1.0703118899976886E-2</c:v>
                </c:pt>
                <c:pt idx="527">
                  <c:v>1.5873862328032371E-2</c:v>
                </c:pt>
                <c:pt idx="528">
                  <c:v>1.9564574316799817E-2</c:v>
                </c:pt>
                <c:pt idx="529">
                  <c:v>4.2410576960408126E-2</c:v>
                </c:pt>
                <c:pt idx="530">
                  <c:v>3.2783247526698665E-2</c:v>
                </c:pt>
                <c:pt idx="531">
                  <c:v>3.8370057125677405E-2</c:v>
                </c:pt>
                <c:pt idx="532">
                  <c:v>4.9065911743069304E-2</c:v>
                </c:pt>
                <c:pt idx="533">
                  <c:v>7.0369264487223512E-2</c:v>
                </c:pt>
                <c:pt idx="534">
                  <c:v>6.6681690372302066E-2</c:v>
                </c:pt>
                <c:pt idx="535">
                  <c:v>6.215690933572169E-2</c:v>
                </c:pt>
                <c:pt idx="536">
                  <c:v>5.8233495541257355E-2</c:v>
                </c:pt>
                <c:pt idx="537">
                  <c:v>5.8718819029147162E-2</c:v>
                </c:pt>
                <c:pt idx="538">
                  <c:v>6.5960922109761441E-2</c:v>
                </c:pt>
                <c:pt idx="539">
                  <c:v>6.5129220111429464E-2</c:v>
                </c:pt>
                <c:pt idx="540">
                  <c:v>6.4194085975822643E-2</c:v>
                </c:pt>
                <c:pt idx="541">
                  <c:v>5.9352979178673444E-2</c:v>
                </c:pt>
                <c:pt idx="542">
                  <c:v>3.7191203911355171E-2</c:v>
                </c:pt>
                <c:pt idx="543">
                  <c:v>4.260502583722562E-2</c:v>
                </c:pt>
                <c:pt idx="544">
                  <c:v>3.4777351820934589E-2</c:v>
                </c:pt>
                <c:pt idx="545">
                  <c:v>2.6305533603322558E-2</c:v>
                </c:pt>
                <c:pt idx="546">
                  <c:v>2.8305036297739797E-2</c:v>
                </c:pt>
                <c:pt idx="547">
                  <c:v>2.4697117106464234E-2</c:v>
                </c:pt>
                <c:pt idx="548">
                  <c:v>1.2996270689035264E-2</c:v>
                </c:pt>
                <c:pt idx="549">
                  <c:v>1.318747969907676E-2</c:v>
                </c:pt>
                <c:pt idx="550">
                  <c:v>-1.2147377967389794E-2</c:v>
                </c:pt>
                <c:pt idx="551">
                  <c:v>-3.2669571650748422E-2</c:v>
                </c:pt>
                <c:pt idx="552">
                  <c:v>-4.2966463439081171E-2</c:v>
                </c:pt>
                <c:pt idx="553">
                  <c:v>-4.9083459692691664E-2</c:v>
                </c:pt>
                <c:pt idx="554">
                  <c:v>-4.3792696912402028E-2</c:v>
                </c:pt>
                <c:pt idx="555">
                  <c:v>-3.4452437643130725E-2</c:v>
                </c:pt>
                <c:pt idx="556">
                  <c:v>-3.1353120422092561E-2</c:v>
                </c:pt>
                <c:pt idx="557">
                  <c:v>-2.9638440611266671E-2</c:v>
                </c:pt>
                <c:pt idx="558">
                  <c:v>-3.1630805570709873E-2</c:v>
                </c:pt>
                <c:pt idx="559">
                  <c:v>-2.8416252811278929E-2</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numCache>
            </c:numRef>
          </c:val>
          <c:smooth val="0"/>
          <c:extLst>
            <c:ext xmlns:c16="http://schemas.microsoft.com/office/drawing/2014/chart" uri="{C3380CC4-5D6E-409C-BE32-E72D297353CC}">
              <c16:uniqueId val="{00000000-97F2-4CF0-AD49-40B9CE625D62}"/>
            </c:ext>
          </c:extLst>
        </c:ser>
        <c:dLbls>
          <c:showLegendKey val="0"/>
          <c:showVal val="0"/>
          <c:showCatName val="0"/>
          <c:showSerName val="0"/>
          <c:showPercent val="0"/>
          <c:showBubbleSize val="0"/>
        </c:dLbls>
        <c:marker val="1"/>
        <c:smooth val="0"/>
        <c:axId val="896927695"/>
        <c:axId val="896924367"/>
      </c:lineChart>
      <c:lineChart>
        <c:grouping val="standard"/>
        <c:varyColors val="0"/>
        <c:ser>
          <c:idx val="1"/>
          <c:order val="1"/>
          <c:tx>
            <c:strRef>
              <c:f>'Tüketici Kredi Alt Kalemleri'!$Y$1:$Y$2</c:f>
              <c:strCache>
                <c:ptCount val="2"/>
                <c:pt idx="0">
                  <c:v>Bireysel Kredi Kartları</c:v>
                </c:pt>
                <c:pt idx="1">
                  <c:v>Taksitsiz 13w</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Kalemleri'!$Y$9:$Y$580</c:f>
              <c:numCache>
                <c:formatCode>0.00%</c:formatCode>
                <c:ptCount val="572"/>
                <c:pt idx="0">
                  <c:v>6.2347342791004699E-2</c:v>
                </c:pt>
                <c:pt idx="1">
                  <c:v>5.7725257292657615E-2</c:v>
                </c:pt>
                <c:pt idx="2">
                  <c:v>5.886488466728515E-2</c:v>
                </c:pt>
                <c:pt idx="3">
                  <c:v>9.5904561436858882E-2</c:v>
                </c:pt>
                <c:pt idx="4">
                  <c:v>5.150235151527878E-2</c:v>
                </c:pt>
                <c:pt idx="5">
                  <c:v>5.3586212231344937E-2</c:v>
                </c:pt>
                <c:pt idx="6">
                  <c:v>4.9699816129448071E-2</c:v>
                </c:pt>
                <c:pt idx="7">
                  <c:v>5.535903893904303E-2</c:v>
                </c:pt>
                <c:pt idx="8">
                  <c:v>8.079584844577796E-2</c:v>
                </c:pt>
                <c:pt idx="9">
                  <c:v>8.654356083549368E-2</c:v>
                </c:pt>
                <c:pt idx="10">
                  <c:v>7.2182593569460898E-2</c:v>
                </c:pt>
                <c:pt idx="11">
                  <c:v>9.4515384593576265E-2</c:v>
                </c:pt>
                <c:pt idx="12">
                  <c:v>9.6455347328933044E-2</c:v>
                </c:pt>
                <c:pt idx="13">
                  <c:v>8.6467654306944391E-2</c:v>
                </c:pt>
                <c:pt idx="14">
                  <c:v>9.1138041012986032E-2</c:v>
                </c:pt>
                <c:pt idx="15">
                  <c:v>0.1003291491401312</c:v>
                </c:pt>
                <c:pt idx="16">
                  <c:v>0.1317753081627305</c:v>
                </c:pt>
                <c:pt idx="17">
                  <c:v>0.12521544722479716</c:v>
                </c:pt>
                <c:pt idx="18">
                  <c:v>0.13489491462236147</c:v>
                </c:pt>
                <c:pt idx="19">
                  <c:v>0.13764682492265859</c:v>
                </c:pt>
                <c:pt idx="20">
                  <c:v>0.14103743004811709</c:v>
                </c:pt>
                <c:pt idx="21">
                  <c:v>0.1591209067482349</c:v>
                </c:pt>
                <c:pt idx="22">
                  <c:v>0.15297069921946838</c:v>
                </c:pt>
                <c:pt idx="23">
                  <c:v>0.16074412748426734</c:v>
                </c:pt>
                <c:pt idx="24">
                  <c:v>0.17451791963717855</c:v>
                </c:pt>
                <c:pt idx="25">
                  <c:v>0.18171309852590392</c:v>
                </c:pt>
                <c:pt idx="26">
                  <c:v>0.17346298441110472</c:v>
                </c:pt>
                <c:pt idx="27">
                  <c:v>0.14620780473004794</c:v>
                </c:pt>
                <c:pt idx="28">
                  <c:v>0.15356127550602236</c:v>
                </c:pt>
                <c:pt idx="29">
                  <c:v>7.8559936702639402E-2</c:v>
                </c:pt>
                <c:pt idx="30">
                  <c:v>0.11806256330919151</c:v>
                </c:pt>
                <c:pt idx="31">
                  <c:v>0.10703632100893382</c:v>
                </c:pt>
                <c:pt idx="32">
                  <c:v>0.11208160885546493</c:v>
                </c:pt>
                <c:pt idx="33">
                  <c:v>0.11428400950499183</c:v>
                </c:pt>
                <c:pt idx="34">
                  <c:v>8.1362946404972103E-2</c:v>
                </c:pt>
                <c:pt idx="35">
                  <c:v>8.2030266087674927E-2</c:v>
                </c:pt>
                <c:pt idx="36">
                  <c:v>9.0350998979849662E-2</c:v>
                </c:pt>
                <c:pt idx="37">
                  <c:v>8.8061012834796157E-2</c:v>
                </c:pt>
                <c:pt idx="38">
                  <c:v>7.5284199481631259E-2</c:v>
                </c:pt>
                <c:pt idx="39">
                  <c:v>8.7413983086474939E-2</c:v>
                </c:pt>
                <c:pt idx="40">
                  <c:v>0.10556286319915563</c:v>
                </c:pt>
                <c:pt idx="41">
                  <c:v>9.5487211812261566E-2</c:v>
                </c:pt>
                <c:pt idx="42">
                  <c:v>0.13951959572737305</c:v>
                </c:pt>
                <c:pt idx="43">
                  <c:v>0.11171306769946632</c:v>
                </c:pt>
                <c:pt idx="44">
                  <c:v>0.13039361042437075</c:v>
                </c:pt>
                <c:pt idx="45">
                  <c:v>0.10837738308864021</c:v>
                </c:pt>
                <c:pt idx="46">
                  <c:v>0.11215229207707536</c:v>
                </c:pt>
                <c:pt idx="47">
                  <c:v>0.10940128294516996</c:v>
                </c:pt>
                <c:pt idx="48">
                  <c:v>0.11679901882185484</c:v>
                </c:pt>
                <c:pt idx="49">
                  <c:v>9.4878595241624591E-2</c:v>
                </c:pt>
                <c:pt idx="50">
                  <c:v>8.6604129574021416E-2</c:v>
                </c:pt>
                <c:pt idx="51">
                  <c:v>8.0780885649592779E-2</c:v>
                </c:pt>
                <c:pt idx="52">
                  <c:v>9.3786453820723439E-2</c:v>
                </c:pt>
                <c:pt idx="53">
                  <c:v>9.7878354355697639E-2</c:v>
                </c:pt>
                <c:pt idx="54">
                  <c:v>0.10221154040353038</c:v>
                </c:pt>
                <c:pt idx="55">
                  <c:v>0.12360099984216276</c:v>
                </c:pt>
                <c:pt idx="56">
                  <c:v>9.2566781646077331E-2</c:v>
                </c:pt>
                <c:pt idx="57">
                  <c:v>0.10044620555429001</c:v>
                </c:pt>
                <c:pt idx="58">
                  <c:v>9.8228713135047122E-2</c:v>
                </c:pt>
                <c:pt idx="59">
                  <c:v>0.10020448808750386</c:v>
                </c:pt>
                <c:pt idx="60">
                  <c:v>0.10866094437432337</c:v>
                </c:pt>
                <c:pt idx="61">
                  <c:v>0.12361677850439817</c:v>
                </c:pt>
                <c:pt idx="62">
                  <c:v>0.11795527304930478</c:v>
                </c:pt>
                <c:pt idx="63">
                  <c:v>0.11567087150926325</c:v>
                </c:pt>
                <c:pt idx="64">
                  <c:v>0.13718946859377351</c:v>
                </c:pt>
                <c:pt idx="65">
                  <c:v>0.14507146546888752</c:v>
                </c:pt>
                <c:pt idx="66">
                  <c:v>0.13179969274815823</c:v>
                </c:pt>
                <c:pt idx="67">
                  <c:v>0.14624304621503428</c:v>
                </c:pt>
                <c:pt idx="68">
                  <c:v>0.16093655498667625</c:v>
                </c:pt>
                <c:pt idx="69">
                  <c:v>0.15791661393452236</c:v>
                </c:pt>
                <c:pt idx="70">
                  <c:v>0.27165009687767999</c:v>
                </c:pt>
                <c:pt idx="71">
                  <c:v>0.23524411873821588</c:v>
                </c:pt>
                <c:pt idx="72">
                  <c:v>0.1929328388455005</c:v>
                </c:pt>
                <c:pt idx="73">
                  <c:v>0.19694463557114217</c:v>
                </c:pt>
                <c:pt idx="74">
                  <c:v>0.21216761407537296</c:v>
                </c:pt>
                <c:pt idx="75">
                  <c:v>0.21459239572876723</c:v>
                </c:pt>
                <c:pt idx="76">
                  <c:v>0.24699921950952336</c:v>
                </c:pt>
                <c:pt idx="77">
                  <c:v>0.29148829687351357</c:v>
                </c:pt>
                <c:pt idx="78">
                  <c:v>0.2247781218731035</c:v>
                </c:pt>
                <c:pt idx="79">
                  <c:v>0.243055122296577</c:v>
                </c:pt>
                <c:pt idx="80">
                  <c:v>0.21900587972180321</c:v>
                </c:pt>
                <c:pt idx="81">
                  <c:v>0.21617901525876987</c:v>
                </c:pt>
                <c:pt idx="82">
                  <c:v>0.22626514017879898</c:v>
                </c:pt>
                <c:pt idx="83">
                  <c:v>0.11826317741181552</c:v>
                </c:pt>
                <c:pt idx="84">
                  <c:v>0.15459011607864537</c:v>
                </c:pt>
                <c:pt idx="85">
                  <c:v>0.2023675310033822</c:v>
                </c:pt>
                <c:pt idx="86">
                  <c:v>0.18674612249684816</c:v>
                </c:pt>
                <c:pt idx="87">
                  <c:v>0.18526451546494749</c:v>
                </c:pt>
                <c:pt idx="88">
                  <c:v>0.19490699747846893</c:v>
                </c:pt>
                <c:pt idx="89">
                  <c:v>0.19560661921195491</c:v>
                </c:pt>
                <c:pt idx="90">
                  <c:v>0.20215497166648158</c:v>
                </c:pt>
                <c:pt idx="91">
                  <c:v>0.22567015953366315</c:v>
                </c:pt>
                <c:pt idx="92">
                  <c:v>0.21127977657302449</c:v>
                </c:pt>
                <c:pt idx="93">
                  <c:v>0.21577315856016277</c:v>
                </c:pt>
                <c:pt idx="94">
                  <c:v>0.22600161429724497</c:v>
                </c:pt>
                <c:pt idx="95">
                  <c:v>0.22460141996317581</c:v>
                </c:pt>
                <c:pt idx="96">
                  <c:v>0.25489549327566136</c:v>
                </c:pt>
                <c:pt idx="97">
                  <c:v>0.22542518214387794</c:v>
                </c:pt>
                <c:pt idx="98">
                  <c:v>0.23758550151435517</c:v>
                </c:pt>
                <c:pt idx="99">
                  <c:v>0.24590643007826413</c:v>
                </c:pt>
                <c:pt idx="100">
                  <c:v>0.24541516163817481</c:v>
                </c:pt>
                <c:pt idx="101">
                  <c:v>0.22224073786284154</c:v>
                </c:pt>
                <c:pt idx="102">
                  <c:v>0.20541662719838338</c:v>
                </c:pt>
                <c:pt idx="103">
                  <c:v>0.20109369681068137</c:v>
                </c:pt>
                <c:pt idx="104">
                  <c:v>0.19943594840903919</c:v>
                </c:pt>
                <c:pt idx="105">
                  <c:v>0.21492883475011826</c:v>
                </c:pt>
                <c:pt idx="106">
                  <c:v>0.21946407987967007</c:v>
                </c:pt>
                <c:pt idx="107">
                  <c:v>0.23597053072070839</c:v>
                </c:pt>
                <c:pt idx="108">
                  <c:v>0.23887512447375414</c:v>
                </c:pt>
                <c:pt idx="109">
                  <c:v>0.26023300490950557</c:v>
                </c:pt>
                <c:pt idx="110">
                  <c:v>0.26907406055518041</c:v>
                </c:pt>
                <c:pt idx="111">
                  <c:v>0.30204610128102877</c:v>
                </c:pt>
                <c:pt idx="112">
                  <c:v>0.32492147764251117</c:v>
                </c:pt>
                <c:pt idx="113">
                  <c:v>0.34023155076941447</c:v>
                </c:pt>
                <c:pt idx="114">
                  <c:v>0.37013782804153661</c:v>
                </c:pt>
                <c:pt idx="115">
                  <c:v>0.37741150168612875</c:v>
                </c:pt>
                <c:pt idx="116">
                  <c:v>0.41945046094353083</c:v>
                </c:pt>
                <c:pt idx="117">
                  <c:v>0.43115267493820347</c:v>
                </c:pt>
                <c:pt idx="118">
                  <c:v>0.45889911073652734</c:v>
                </c:pt>
                <c:pt idx="119">
                  <c:v>0.45131461106648391</c:v>
                </c:pt>
                <c:pt idx="120">
                  <c:v>0.46830111395366986</c:v>
                </c:pt>
                <c:pt idx="121">
                  <c:v>0.46887628611430299</c:v>
                </c:pt>
                <c:pt idx="122">
                  <c:v>0.47385681260262741</c:v>
                </c:pt>
                <c:pt idx="123">
                  <c:v>0.46070587432399135</c:v>
                </c:pt>
                <c:pt idx="124">
                  <c:v>0.44739026274859867</c:v>
                </c:pt>
                <c:pt idx="125">
                  <c:v>0.43719397933291054</c:v>
                </c:pt>
                <c:pt idx="126">
                  <c:v>0.42581519986829292</c:v>
                </c:pt>
                <c:pt idx="127">
                  <c:v>0.35930244150911783</c:v>
                </c:pt>
                <c:pt idx="128">
                  <c:v>0.35334859640825772</c:v>
                </c:pt>
                <c:pt idx="129">
                  <c:v>0.4029430865727171</c:v>
                </c:pt>
                <c:pt idx="130">
                  <c:v>0.37845628432137313</c:v>
                </c:pt>
                <c:pt idx="131">
                  <c:v>0.35818126356737628</c:v>
                </c:pt>
                <c:pt idx="132">
                  <c:v>0.35145109323343976</c:v>
                </c:pt>
                <c:pt idx="133">
                  <c:v>0.29873183105154894</c:v>
                </c:pt>
                <c:pt idx="134">
                  <c:v>0.27535056516727585</c:v>
                </c:pt>
                <c:pt idx="135">
                  <c:v>0.24789596508476106</c:v>
                </c:pt>
                <c:pt idx="136">
                  <c:v>0.25037486388046359</c:v>
                </c:pt>
                <c:pt idx="137">
                  <c:v>0.24256213642767113</c:v>
                </c:pt>
                <c:pt idx="138">
                  <c:v>0.22280402327877105</c:v>
                </c:pt>
                <c:pt idx="139">
                  <c:v>0.23036857606992547</c:v>
                </c:pt>
                <c:pt idx="140">
                  <c:v>0.25947999006704031</c:v>
                </c:pt>
                <c:pt idx="141">
                  <c:v>0.27838352980679654</c:v>
                </c:pt>
                <c:pt idx="142">
                  <c:v>0.23349671552647555</c:v>
                </c:pt>
                <c:pt idx="143">
                  <c:v>0.21699995059454988</c:v>
                </c:pt>
                <c:pt idx="144">
                  <c:v>0.20123469968941293</c:v>
                </c:pt>
                <c:pt idx="145">
                  <c:v>0.18664304049076852</c:v>
                </c:pt>
                <c:pt idx="146">
                  <c:v>0.20989093459996969</c:v>
                </c:pt>
                <c:pt idx="147">
                  <c:v>0.22863775682159182</c:v>
                </c:pt>
                <c:pt idx="148">
                  <c:v>0.23313801283097918</c:v>
                </c:pt>
                <c:pt idx="149">
                  <c:v>0.21228561274255275</c:v>
                </c:pt>
                <c:pt idx="150">
                  <c:v>0.2119164524908474</c:v>
                </c:pt>
                <c:pt idx="151">
                  <c:v>0.21695910261389983</c:v>
                </c:pt>
                <c:pt idx="152">
                  <c:v>0.19378162486986</c:v>
                </c:pt>
                <c:pt idx="153">
                  <c:v>0.17923791826663546</c:v>
                </c:pt>
                <c:pt idx="154">
                  <c:v>0.15717864718222413</c:v>
                </c:pt>
                <c:pt idx="155">
                  <c:v>0.1465736826474329</c:v>
                </c:pt>
                <c:pt idx="156">
                  <c:v>0.14415208675012645</c:v>
                </c:pt>
                <c:pt idx="157">
                  <c:v>0.1642120096267452</c:v>
                </c:pt>
                <c:pt idx="158">
                  <c:v>0.16403070992471805</c:v>
                </c:pt>
                <c:pt idx="159">
                  <c:v>0.15976093664643967</c:v>
                </c:pt>
                <c:pt idx="160">
                  <c:v>0.15551006777610202</c:v>
                </c:pt>
                <c:pt idx="161">
                  <c:v>0.1647458155083055</c:v>
                </c:pt>
                <c:pt idx="162">
                  <c:v>0.17380160763552163</c:v>
                </c:pt>
                <c:pt idx="163">
                  <c:v>0.1469962243143621</c:v>
                </c:pt>
                <c:pt idx="164">
                  <c:v>0.19174499010430582</c:v>
                </c:pt>
                <c:pt idx="165">
                  <c:v>0.17132398545465008</c:v>
                </c:pt>
                <c:pt idx="166">
                  <c:v>0.16401430631172012</c:v>
                </c:pt>
                <c:pt idx="167">
                  <c:v>0.14233773438477168</c:v>
                </c:pt>
                <c:pt idx="168">
                  <c:v>0.14472095724540235</c:v>
                </c:pt>
                <c:pt idx="169">
                  <c:v>0.14360784853203218</c:v>
                </c:pt>
                <c:pt idx="170">
                  <c:v>0.15482948784301562</c:v>
                </c:pt>
                <c:pt idx="171">
                  <c:v>0.14473073920423607</c:v>
                </c:pt>
                <c:pt idx="172">
                  <c:v>0.15717170021805685</c:v>
                </c:pt>
                <c:pt idx="173">
                  <c:v>0.17942364675275693</c:v>
                </c:pt>
                <c:pt idx="174">
                  <c:v>0.17527213399005548</c:v>
                </c:pt>
                <c:pt idx="175">
                  <c:v>0.17923672268911078</c:v>
                </c:pt>
                <c:pt idx="176">
                  <c:v>0.17611432849618186</c:v>
                </c:pt>
                <c:pt idx="177">
                  <c:v>0.18415952716332029</c:v>
                </c:pt>
                <c:pt idx="178">
                  <c:v>0.1746356200688868</c:v>
                </c:pt>
                <c:pt idx="179">
                  <c:v>0.19342800877449282</c:v>
                </c:pt>
                <c:pt idx="180">
                  <c:v>0.20160002629361612</c:v>
                </c:pt>
                <c:pt idx="181">
                  <c:v>0.21465243945125731</c:v>
                </c:pt>
                <c:pt idx="182">
                  <c:v>0.20703320326261826</c:v>
                </c:pt>
                <c:pt idx="183">
                  <c:v>0.19040671416414809</c:v>
                </c:pt>
                <c:pt idx="184">
                  <c:v>0.18838220080249948</c:v>
                </c:pt>
                <c:pt idx="185">
                  <c:v>0.17502674808491431</c:v>
                </c:pt>
                <c:pt idx="186">
                  <c:v>0.1622739208556041</c:v>
                </c:pt>
                <c:pt idx="187">
                  <c:v>0.1511616627055343</c:v>
                </c:pt>
                <c:pt idx="188">
                  <c:v>0.14988737481165831</c:v>
                </c:pt>
                <c:pt idx="189">
                  <c:v>0.15653253310633919</c:v>
                </c:pt>
                <c:pt idx="190">
                  <c:v>0.10884436160751088</c:v>
                </c:pt>
                <c:pt idx="191">
                  <c:v>0.14873999933931764</c:v>
                </c:pt>
                <c:pt idx="192">
                  <c:v>0.12896959002556874</c:v>
                </c:pt>
                <c:pt idx="193">
                  <c:v>0.1426371773944029</c:v>
                </c:pt>
                <c:pt idx="194">
                  <c:v>0.13416435374933985</c:v>
                </c:pt>
                <c:pt idx="195">
                  <c:v>0.13902291257663352</c:v>
                </c:pt>
                <c:pt idx="196">
                  <c:v>0.13315228816509098</c:v>
                </c:pt>
                <c:pt idx="197">
                  <c:v>0.12753964173562457</c:v>
                </c:pt>
                <c:pt idx="198">
                  <c:v>0.12898527087852446</c:v>
                </c:pt>
                <c:pt idx="199">
                  <c:v>0.11975592577774712</c:v>
                </c:pt>
                <c:pt idx="200">
                  <c:v>0.12855625232120105</c:v>
                </c:pt>
                <c:pt idx="201">
                  <c:v>0.1189830465170006</c:v>
                </c:pt>
                <c:pt idx="202">
                  <c:v>0.11149209282799984</c:v>
                </c:pt>
                <c:pt idx="203">
                  <c:v>0.14724749762586764</c:v>
                </c:pt>
                <c:pt idx="204">
                  <c:v>0.10227146184184532</c:v>
                </c:pt>
                <c:pt idx="205">
                  <c:v>0.10975109028873435</c:v>
                </c:pt>
                <c:pt idx="206">
                  <c:v>8.1292863977005581E-2</c:v>
                </c:pt>
                <c:pt idx="207">
                  <c:v>7.0020188415752901E-2</c:v>
                </c:pt>
                <c:pt idx="208">
                  <c:v>5.9825216401025512E-2</c:v>
                </c:pt>
                <c:pt idx="209">
                  <c:v>7.4643835603755093E-2</c:v>
                </c:pt>
                <c:pt idx="210">
                  <c:v>7.7800971200365499E-2</c:v>
                </c:pt>
                <c:pt idx="211">
                  <c:v>7.8923316700545781E-2</c:v>
                </c:pt>
                <c:pt idx="212">
                  <c:v>7.5603849773799151E-2</c:v>
                </c:pt>
                <c:pt idx="213">
                  <c:v>7.4305975563734833E-2</c:v>
                </c:pt>
                <c:pt idx="214">
                  <c:v>7.0840593515627534E-2</c:v>
                </c:pt>
                <c:pt idx="215">
                  <c:v>5.7438546263091347E-2</c:v>
                </c:pt>
                <c:pt idx="216">
                  <c:v>8.9379077309941296E-2</c:v>
                </c:pt>
                <c:pt idx="217">
                  <c:v>8.0865776366014872E-2</c:v>
                </c:pt>
                <c:pt idx="218">
                  <c:v>0.10586039306535867</c:v>
                </c:pt>
                <c:pt idx="219">
                  <c:v>0.10352719919843403</c:v>
                </c:pt>
                <c:pt idx="220">
                  <c:v>0.11090542920359375</c:v>
                </c:pt>
                <c:pt idx="221">
                  <c:v>0.12453853280014283</c:v>
                </c:pt>
                <c:pt idx="222">
                  <c:v>0.13658309792397769</c:v>
                </c:pt>
                <c:pt idx="223">
                  <c:v>0.13172245342549507</c:v>
                </c:pt>
                <c:pt idx="224">
                  <c:v>0.14751412283527499</c:v>
                </c:pt>
                <c:pt idx="225">
                  <c:v>0.18620857955860423</c:v>
                </c:pt>
                <c:pt idx="226">
                  <c:v>0.13329960603052993</c:v>
                </c:pt>
                <c:pt idx="227">
                  <c:v>0.10209707692219497</c:v>
                </c:pt>
                <c:pt idx="228">
                  <c:v>0.12391773096699286</c:v>
                </c:pt>
                <c:pt idx="229">
                  <c:v>0.10305589732024222</c:v>
                </c:pt>
                <c:pt idx="230">
                  <c:v>9.6267224905338455E-2</c:v>
                </c:pt>
                <c:pt idx="231">
                  <c:v>9.8561637805098593E-2</c:v>
                </c:pt>
                <c:pt idx="232">
                  <c:v>9.906551052720837E-2</c:v>
                </c:pt>
                <c:pt idx="233">
                  <c:v>0.106277207277598</c:v>
                </c:pt>
                <c:pt idx="234">
                  <c:v>0.10970679071638277</c:v>
                </c:pt>
                <c:pt idx="235">
                  <c:v>9.7722605267675261E-2</c:v>
                </c:pt>
                <c:pt idx="236">
                  <c:v>0.10950079738530566</c:v>
                </c:pt>
                <c:pt idx="237">
                  <c:v>7.7930300455438639E-2</c:v>
                </c:pt>
                <c:pt idx="238">
                  <c:v>4.3240686986935326E-2</c:v>
                </c:pt>
                <c:pt idx="239">
                  <c:v>9.5242998265450476E-2</c:v>
                </c:pt>
                <c:pt idx="240">
                  <c:v>0.13905294207922311</c:v>
                </c:pt>
                <c:pt idx="241">
                  <c:v>0.14295081121892764</c:v>
                </c:pt>
                <c:pt idx="242">
                  <c:v>0.13006515224712106</c:v>
                </c:pt>
                <c:pt idx="243">
                  <c:v>0.15034470817321566</c:v>
                </c:pt>
                <c:pt idx="244">
                  <c:v>0.12128358935072114</c:v>
                </c:pt>
                <c:pt idx="245">
                  <c:v>0.1463390567169818</c:v>
                </c:pt>
                <c:pt idx="246">
                  <c:v>0.13616581291040106</c:v>
                </c:pt>
                <c:pt idx="247">
                  <c:v>0.11631274346259929</c:v>
                </c:pt>
                <c:pt idx="248">
                  <c:v>9.7452631832498957E-2</c:v>
                </c:pt>
                <c:pt idx="249">
                  <c:v>8.2447515720322995E-2</c:v>
                </c:pt>
                <c:pt idx="250">
                  <c:v>8.3670663052516456E-2</c:v>
                </c:pt>
                <c:pt idx="251">
                  <c:v>8.9937340012596317E-2</c:v>
                </c:pt>
                <c:pt idx="252">
                  <c:v>0.10142098553218551</c:v>
                </c:pt>
                <c:pt idx="253">
                  <c:v>8.4977442525775645E-2</c:v>
                </c:pt>
                <c:pt idx="254">
                  <c:v>8.701877344757615E-2</c:v>
                </c:pt>
                <c:pt idx="255">
                  <c:v>0.11137040931521683</c:v>
                </c:pt>
                <c:pt idx="256">
                  <c:v>9.2968663951665212E-2</c:v>
                </c:pt>
                <c:pt idx="257">
                  <c:v>0.11158363323026334</c:v>
                </c:pt>
                <c:pt idx="258">
                  <c:v>8.7507969712788999E-2</c:v>
                </c:pt>
                <c:pt idx="259">
                  <c:v>8.5357154788271009E-2</c:v>
                </c:pt>
                <c:pt idx="260">
                  <c:v>9.6103504408917406E-2</c:v>
                </c:pt>
                <c:pt idx="261">
                  <c:v>0.12553450062691043</c:v>
                </c:pt>
                <c:pt idx="262">
                  <c:v>0.11978435584480006</c:v>
                </c:pt>
                <c:pt idx="263">
                  <c:v>0.13663104345721569</c:v>
                </c:pt>
                <c:pt idx="264">
                  <c:v>0.12128092848796231</c:v>
                </c:pt>
                <c:pt idx="265">
                  <c:v>0.10831122704434859</c:v>
                </c:pt>
                <c:pt idx="266">
                  <c:v>9.8909194202363743E-2</c:v>
                </c:pt>
                <c:pt idx="267">
                  <c:v>9.8061731279897965E-2</c:v>
                </c:pt>
                <c:pt idx="268">
                  <c:v>0.10382528969899274</c:v>
                </c:pt>
                <c:pt idx="269">
                  <c:v>0.10546184704812123</c:v>
                </c:pt>
                <c:pt idx="270">
                  <c:v>0.11938907905938631</c:v>
                </c:pt>
                <c:pt idx="271">
                  <c:v>0.11394446500628214</c:v>
                </c:pt>
                <c:pt idx="272">
                  <c:v>0.12103339704211449</c:v>
                </c:pt>
                <c:pt idx="273">
                  <c:v>0.12684324279629164</c:v>
                </c:pt>
                <c:pt idx="274">
                  <c:v>0.14772753885314982</c:v>
                </c:pt>
                <c:pt idx="275">
                  <c:v>0.15284050200719349</c:v>
                </c:pt>
                <c:pt idx="276">
                  <c:v>0.14533255569477738</c:v>
                </c:pt>
                <c:pt idx="277">
                  <c:v>0.19555854576399481</c:v>
                </c:pt>
                <c:pt idx="278">
                  <c:v>0.15350859131206607</c:v>
                </c:pt>
                <c:pt idx="279">
                  <c:v>0.13837461816116581</c:v>
                </c:pt>
                <c:pt idx="280">
                  <c:v>0.10634222429469196</c:v>
                </c:pt>
                <c:pt idx="281">
                  <c:v>9.7646891329824292E-2</c:v>
                </c:pt>
                <c:pt idx="282">
                  <c:v>5.7637273063443351E-2</c:v>
                </c:pt>
                <c:pt idx="283">
                  <c:v>2.492692800068904E-2</c:v>
                </c:pt>
                <c:pt idx="284">
                  <c:v>-1.705178593774662E-2</c:v>
                </c:pt>
                <c:pt idx="285">
                  <c:v>-2.6242532720800484E-2</c:v>
                </c:pt>
                <c:pt idx="286">
                  <c:v>-3.6679820541153756E-2</c:v>
                </c:pt>
                <c:pt idx="287">
                  <c:v>-5.2350959594031389E-2</c:v>
                </c:pt>
                <c:pt idx="288">
                  <c:v>-7.0426413939793875E-2</c:v>
                </c:pt>
                <c:pt idx="289">
                  <c:v>-6.9979308226468251E-2</c:v>
                </c:pt>
                <c:pt idx="290">
                  <c:v>-0.11658601747743354</c:v>
                </c:pt>
                <c:pt idx="291">
                  <c:v>-8.9771222174911139E-2</c:v>
                </c:pt>
                <c:pt idx="292">
                  <c:v>-7.9362263317235393E-2</c:v>
                </c:pt>
                <c:pt idx="293">
                  <c:v>-5.0057875370648958E-2</c:v>
                </c:pt>
                <c:pt idx="294">
                  <c:v>-4.7841619842651867E-2</c:v>
                </c:pt>
                <c:pt idx="295">
                  <c:v>-3.1215204137283528E-2</c:v>
                </c:pt>
                <c:pt idx="296">
                  <c:v>-1.0355903498842694E-2</c:v>
                </c:pt>
                <c:pt idx="297">
                  <c:v>3.4011734275041408E-2</c:v>
                </c:pt>
                <c:pt idx="298">
                  <c:v>4.7320322549077316E-2</c:v>
                </c:pt>
                <c:pt idx="299">
                  <c:v>2.7799130928910561E-2</c:v>
                </c:pt>
                <c:pt idx="300">
                  <c:v>1.629410169827292E-2</c:v>
                </c:pt>
                <c:pt idx="301">
                  <c:v>2.4146134558738333E-2</c:v>
                </c:pt>
                <c:pt idx="302">
                  <c:v>3.2972415283572018E-2</c:v>
                </c:pt>
                <c:pt idx="303">
                  <c:v>7.69329293881236E-2</c:v>
                </c:pt>
                <c:pt idx="304">
                  <c:v>4.994812130831882E-2</c:v>
                </c:pt>
                <c:pt idx="305">
                  <c:v>4.5946952831243032E-2</c:v>
                </c:pt>
                <c:pt idx="306">
                  <c:v>3.5045390890709079E-2</c:v>
                </c:pt>
                <c:pt idx="307">
                  <c:v>3.4775199884166365E-2</c:v>
                </c:pt>
                <c:pt idx="308">
                  <c:v>2.9105694961379974E-2</c:v>
                </c:pt>
                <c:pt idx="309">
                  <c:v>2.6702401402234149E-2</c:v>
                </c:pt>
                <c:pt idx="310">
                  <c:v>5.3603317430430232E-4</c:v>
                </c:pt>
                <c:pt idx="311">
                  <c:v>-6.5514691992521719E-3</c:v>
                </c:pt>
                <c:pt idx="312">
                  <c:v>-7.2267475881097575E-3</c:v>
                </c:pt>
                <c:pt idx="313">
                  <c:v>6.9748065192007137E-3</c:v>
                </c:pt>
                <c:pt idx="314">
                  <c:v>-1.0495360966202613E-2</c:v>
                </c:pt>
                <c:pt idx="315">
                  <c:v>-1.706498613886917E-2</c:v>
                </c:pt>
                <c:pt idx="316">
                  <c:v>-1.2385140667281963E-2</c:v>
                </c:pt>
                <c:pt idx="317">
                  <c:v>-2.0468970456648587E-2</c:v>
                </c:pt>
                <c:pt idx="318">
                  <c:v>-1.0449180075564165E-2</c:v>
                </c:pt>
                <c:pt idx="319">
                  <c:v>-2.2429744026734377E-2</c:v>
                </c:pt>
                <c:pt idx="320">
                  <c:v>-1.7508945327140681E-2</c:v>
                </c:pt>
                <c:pt idx="321">
                  <c:v>-9.1209883616626634E-3</c:v>
                </c:pt>
                <c:pt idx="322">
                  <c:v>1.2851723796720158E-2</c:v>
                </c:pt>
                <c:pt idx="323">
                  <c:v>2.2354227963575991E-2</c:v>
                </c:pt>
                <c:pt idx="324">
                  <c:v>2.6975336577103357E-2</c:v>
                </c:pt>
                <c:pt idx="325">
                  <c:v>3.4968413413508703E-2</c:v>
                </c:pt>
                <c:pt idx="326">
                  <c:v>1.5423023578363379E-2</c:v>
                </c:pt>
                <c:pt idx="327">
                  <c:v>5.7275586660044987E-2</c:v>
                </c:pt>
                <c:pt idx="328">
                  <c:v>4.4196416099245406E-2</c:v>
                </c:pt>
                <c:pt idx="329">
                  <c:v>6.5686146725609781E-2</c:v>
                </c:pt>
                <c:pt idx="330">
                  <c:v>4.2795900016429002E-2</c:v>
                </c:pt>
                <c:pt idx="331">
                  <c:v>4.9464993326676789E-2</c:v>
                </c:pt>
                <c:pt idx="332">
                  <c:v>5.5228128917150454E-2</c:v>
                </c:pt>
                <c:pt idx="333">
                  <c:v>5.8221832695615011E-2</c:v>
                </c:pt>
                <c:pt idx="334">
                  <c:v>5.6701051663986535E-2</c:v>
                </c:pt>
                <c:pt idx="335">
                  <c:v>6.1269956485941322E-2</c:v>
                </c:pt>
                <c:pt idx="336">
                  <c:v>4.7213454230916142E-2</c:v>
                </c:pt>
                <c:pt idx="337">
                  <c:v>5.3485960419896027E-2</c:v>
                </c:pt>
                <c:pt idx="338">
                  <c:v>9.2989976441683983E-2</c:v>
                </c:pt>
                <c:pt idx="339">
                  <c:v>6.1197442008604427E-2</c:v>
                </c:pt>
                <c:pt idx="340">
                  <c:v>2.2416067607972885E-2</c:v>
                </c:pt>
                <c:pt idx="341">
                  <c:v>2.3674367232050172E-2</c:v>
                </c:pt>
                <c:pt idx="342">
                  <c:v>-9.9389716739816409E-3</c:v>
                </c:pt>
                <c:pt idx="343">
                  <c:v>1.5703183526918626E-2</c:v>
                </c:pt>
                <c:pt idx="344">
                  <c:v>1.6505736150242056E-3</c:v>
                </c:pt>
                <c:pt idx="345">
                  <c:v>2.2910717739521091E-2</c:v>
                </c:pt>
                <c:pt idx="346">
                  <c:v>-1.1838322747781448E-2</c:v>
                </c:pt>
                <c:pt idx="347">
                  <c:v>-1.1135301513055855E-2</c:v>
                </c:pt>
                <c:pt idx="348">
                  <c:v>-2.2447680262586842E-2</c:v>
                </c:pt>
                <c:pt idx="349">
                  <c:v>-3.6795447360101368E-3</c:v>
                </c:pt>
                <c:pt idx="350">
                  <c:v>-3.0308422228378291E-3</c:v>
                </c:pt>
                <c:pt idx="351">
                  <c:v>-4.0243971792061607E-2</c:v>
                </c:pt>
                <c:pt idx="352">
                  <c:v>-3.7656595581871738E-3</c:v>
                </c:pt>
                <c:pt idx="353">
                  <c:v>-9.8909983218416816E-4</c:v>
                </c:pt>
                <c:pt idx="354">
                  <c:v>2.0133490971511726E-2</c:v>
                </c:pt>
                <c:pt idx="355">
                  <c:v>4.0910137472035805E-2</c:v>
                </c:pt>
                <c:pt idx="356">
                  <c:v>3.6247035771115585E-2</c:v>
                </c:pt>
                <c:pt idx="357">
                  <c:v>5.4949903942952745E-2</c:v>
                </c:pt>
                <c:pt idx="358">
                  <c:v>3.2109184236783168E-2</c:v>
                </c:pt>
                <c:pt idx="359">
                  <c:v>6.4574832373023916E-2</c:v>
                </c:pt>
                <c:pt idx="360">
                  <c:v>6.7061491088594091E-2</c:v>
                </c:pt>
                <c:pt idx="361">
                  <c:v>7.8643231622413531E-2</c:v>
                </c:pt>
                <c:pt idx="362">
                  <c:v>6.3130954608913076E-2</c:v>
                </c:pt>
                <c:pt idx="363">
                  <c:v>5.8865202059278678E-2</c:v>
                </c:pt>
                <c:pt idx="364">
                  <c:v>6.9899353287979221E-2</c:v>
                </c:pt>
                <c:pt idx="365">
                  <c:v>9.0712101939256079E-2</c:v>
                </c:pt>
                <c:pt idx="366">
                  <c:v>8.2374267938758822E-2</c:v>
                </c:pt>
                <c:pt idx="367">
                  <c:v>6.1876478088458406E-2</c:v>
                </c:pt>
                <c:pt idx="368">
                  <c:v>9.5588798434288913E-2</c:v>
                </c:pt>
                <c:pt idx="369">
                  <c:v>7.5265726294725346E-2</c:v>
                </c:pt>
                <c:pt idx="370">
                  <c:v>9.5330998405067327E-2</c:v>
                </c:pt>
                <c:pt idx="371">
                  <c:v>8.5005527280878374E-2</c:v>
                </c:pt>
                <c:pt idx="372">
                  <c:v>9.8415258404077444E-2</c:v>
                </c:pt>
                <c:pt idx="373">
                  <c:v>9.2739627169103653E-2</c:v>
                </c:pt>
                <c:pt idx="374">
                  <c:v>9.0288597587495939E-2</c:v>
                </c:pt>
                <c:pt idx="375">
                  <c:v>8.6426206418665524E-2</c:v>
                </c:pt>
                <c:pt idx="376">
                  <c:v>9.2303266605665374E-2</c:v>
                </c:pt>
                <c:pt idx="377">
                  <c:v>0.10540360478399913</c:v>
                </c:pt>
                <c:pt idx="378">
                  <c:v>7.146593202125584E-2</c:v>
                </c:pt>
                <c:pt idx="379">
                  <c:v>7.5406562981758449E-2</c:v>
                </c:pt>
                <c:pt idx="380">
                  <c:v>8.3459777738235902E-2</c:v>
                </c:pt>
                <c:pt idx="381">
                  <c:v>5.3803868332365605E-2</c:v>
                </c:pt>
                <c:pt idx="382">
                  <c:v>5.7500576554510227E-2</c:v>
                </c:pt>
                <c:pt idx="383">
                  <c:v>4.6691153879882916E-2</c:v>
                </c:pt>
                <c:pt idx="384">
                  <c:v>3.1700943688378877E-2</c:v>
                </c:pt>
                <c:pt idx="385">
                  <c:v>3.4984894825736378E-2</c:v>
                </c:pt>
                <c:pt idx="386">
                  <c:v>3.7425282968326354E-2</c:v>
                </c:pt>
                <c:pt idx="387">
                  <c:v>3.9084187125360333E-2</c:v>
                </c:pt>
                <c:pt idx="388">
                  <c:v>4.2477665533303621E-2</c:v>
                </c:pt>
                <c:pt idx="389">
                  <c:v>3.974625126633561E-2</c:v>
                </c:pt>
                <c:pt idx="390">
                  <c:v>8.0298676113283951E-2</c:v>
                </c:pt>
                <c:pt idx="391">
                  <c:v>4.5204486918222951E-2</c:v>
                </c:pt>
                <c:pt idx="392">
                  <c:v>5.4730896637509178E-2</c:v>
                </c:pt>
                <c:pt idx="393">
                  <c:v>3.8729291921552091E-2</c:v>
                </c:pt>
                <c:pt idx="394">
                  <c:v>3.5470488087608928E-2</c:v>
                </c:pt>
                <c:pt idx="395">
                  <c:v>4.5571369535771997E-2</c:v>
                </c:pt>
                <c:pt idx="396">
                  <c:v>3.5918666508459256E-2</c:v>
                </c:pt>
                <c:pt idx="397">
                  <c:v>6.290864978252475E-2</c:v>
                </c:pt>
                <c:pt idx="398">
                  <c:v>4.7061538642585332E-2</c:v>
                </c:pt>
                <c:pt idx="399">
                  <c:v>4.8657881811514668E-2</c:v>
                </c:pt>
                <c:pt idx="400">
                  <c:v>3.8998722303394746E-2</c:v>
                </c:pt>
                <c:pt idx="401">
                  <c:v>4.6521124902183228E-2</c:v>
                </c:pt>
                <c:pt idx="402">
                  <c:v>4.6306733041418732E-2</c:v>
                </c:pt>
                <c:pt idx="403">
                  <c:v>1.8891723962623494E-2</c:v>
                </c:pt>
                <c:pt idx="404">
                  <c:v>4.3746642920662826E-2</c:v>
                </c:pt>
                <c:pt idx="405">
                  <c:v>3.201315320500242E-2</c:v>
                </c:pt>
                <c:pt idx="406">
                  <c:v>4.611577369776719E-2</c:v>
                </c:pt>
                <c:pt idx="407">
                  <c:v>5.5545716949635102E-2</c:v>
                </c:pt>
                <c:pt idx="408">
                  <c:v>4.0007851967921046E-2</c:v>
                </c:pt>
                <c:pt idx="409">
                  <c:v>5.5464007588999019E-2</c:v>
                </c:pt>
                <c:pt idx="410">
                  <c:v>2.8364211582371898E-2</c:v>
                </c:pt>
                <c:pt idx="411">
                  <c:v>3.5452802182155324E-2</c:v>
                </c:pt>
                <c:pt idx="412">
                  <c:v>2.4661124177734479E-2</c:v>
                </c:pt>
                <c:pt idx="413">
                  <c:v>2.1810440995959166E-2</c:v>
                </c:pt>
                <c:pt idx="414">
                  <c:v>8.5036455215133245E-3</c:v>
                </c:pt>
                <c:pt idx="415">
                  <c:v>4.9266729299511525E-3</c:v>
                </c:pt>
                <c:pt idx="416">
                  <c:v>4.2096934353696358E-3</c:v>
                </c:pt>
                <c:pt idx="417">
                  <c:v>4.6647810992503933E-3</c:v>
                </c:pt>
                <c:pt idx="418">
                  <c:v>-2.2854296565470379E-3</c:v>
                </c:pt>
                <c:pt idx="419">
                  <c:v>6.5365013263861804E-3</c:v>
                </c:pt>
                <c:pt idx="420">
                  <c:v>1.2614531337664507E-2</c:v>
                </c:pt>
                <c:pt idx="421">
                  <c:v>1.5359267155893766E-2</c:v>
                </c:pt>
                <c:pt idx="422">
                  <c:v>2.3161050868753467E-2</c:v>
                </c:pt>
                <c:pt idx="423">
                  <c:v>1.8593910160320196E-2</c:v>
                </c:pt>
                <c:pt idx="424">
                  <c:v>2.6600542907934961E-2</c:v>
                </c:pt>
                <c:pt idx="425">
                  <c:v>3.0013223571109814E-2</c:v>
                </c:pt>
                <c:pt idx="426">
                  <c:v>3.3037340216261958E-2</c:v>
                </c:pt>
                <c:pt idx="427">
                  <c:v>2.9439519720684086E-2</c:v>
                </c:pt>
                <c:pt idx="428">
                  <c:v>3.5969703426196764E-2</c:v>
                </c:pt>
                <c:pt idx="429">
                  <c:v>5.0894479634671939E-2</c:v>
                </c:pt>
                <c:pt idx="430">
                  <c:v>2.6940003422391032E-2</c:v>
                </c:pt>
                <c:pt idx="431">
                  <c:v>4.491327706075366E-2</c:v>
                </c:pt>
                <c:pt idx="432">
                  <c:v>1.8720805769218092E-2</c:v>
                </c:pt>
                <c:pt idx="433">
                  <c:v>1.7435668297109561E-2</c:v>
                </c:pt>
                <c:pt idx="434">
                  <c:v>2.6421743926574603E-2</c:v>
                </c:pt>
                <c:pt idx="435">
                  <c:v>3.2807529664770088E-2</c:v>
                </c:pt>
                <c:pt idx="436">
                  <c:v>2.3611283056560073E-2</c:v>
                </c:pt>
                <c:pt idx="437">
                  <c:v>3.0028337534491311E-2</c:v>
                </c:pt>
                <c:pt idx="438">
                  <c:v>2.7103085767216206E-2</c:v>
                </c:pt>
                <c:pt idx="439">
                  <c:v>3.4854099227365994E-2</c:v>
                </c:pt>
                <c:pt idx="440">
                  <c:v>2.7080311583988121E-2</c:v>
                </c:pt>
                <c:pt idx="441">
                  <c:v>2.9906395886158364E-2</c:v>
                </c:pt>
                <c:pt idx="442">
                  <c:v>3.9627718198633463E-2</c:v>
                </c:pt>
                <c:pt idx="443">
                  <c:v>3.0856777969590354E-2</c:v>
                </c:pt>
                <c:pt idx="444">
                  <c:v>2.3064657749109735E-2</c:v>
                </c:pt>
                <c:pt idx="445">
                  <c:v>3.5560393852511321E-2</c:v>
                </c:pt>
                <c:pt idx="446">
                  <c:v>1.992105351734112E-3</c:v>
                </c:pt>
                <c:pt idx="447">
                  <c:v>-3.4752112227005995E-3</c:v>
                </c:pt>
                <c:pt idx="448">
                  <c:v>-1.1811731962037494E-3</c:v>
                </c:pt>
                <c:pt idx="449">
                  <c:v>2.5903707172351943E-2</c:v>
                </c:pt>
                <c:pt idx="450">
                  <c:v>2.1245840055890804E-2</c:v>
                </c:pt>
                <c:pt idx="451">
                  <c:v>2.7503551527238542E-2</c:v>
                </c:pt>
                <c:pt idx="452">
                  <c:v>1.9204922222912865E-2</c:v>
                </c:pt>
                <c:pt idx="453">
                  <c:v>2.0371439344219072E-2</c:v>
                </c:pt>
                <c:pt idx="454">
                  <c:v>1.4917231778917839E-2</c:v>
                </c:pt>
                <c:pt idx="455">
                  <c:v>-1.4349646014128863E-4</c:v>
                </c:pt>
                <c:pt idx="456">
                  <c:v>1.3846089297806504E-2</c:v>
                </c:pt>
                <c:pt idx="457">
                  <c:v>1.5389166287630787E-2</c:v>
                </c:pt>
                <c:pt idx="458">
                  <c:v>1.6245279368445543E-2</c:v>
                </c:pt>
                <c:pt idx="459">
                  <c:v>4.6906361053427263E-2</c:v>
                </c:pt>
                <c:pt idx="460">
                  <c:v>3.7810941563934067E-2</c:v>
                </c:pt>
                <c:pt idx="461">
                  <c:v>1.7358589945512471E-2</c:v>
                </c:pt>
                <c:pt idx="462">
                  <c:v>-9.3606368514079011E-3</c:v>
                </c:pt>
                <c:pt idx="463">
                  <c:v>-1.4340826837884544E-2</c:v>
                </c:pt>
                <c:pt idx="464">
                  <c:v>-2.624556935410343E-2</c:v>
                </c:pt>
                <c:pt idx="465">
                  <c:v>-2.7091688063897727E-2</c:v>
                </c:pt>
                <c:pt idx="466">
                  <c:v>-2.5986889805373607E-2</c:v>
                </c:pt>
                <c:pt idx="467">
                  <c:v>-3.1588214743216443E-2</c:v>
                </c:pt>
                <c:pt idx="468">
                  <c:v>-5.6760638425276635E-2</c:v>
                </c:pt>
                <c:pt idx="469">
                  <c:v>-1.1790651143764708E-2</c:v>
                </c:pt>
                <c:pt idx="470">
                  <c:v>-8.92988528726168E-3</c:v>
                </c:pt>
                <c:pt idx="471">
                  <c:v>-1.6729779361624217E-2</c:v>
                </c:pt>
                <c:pt idx="472">
                  <c:v>-1.9051111774556317E-2</c:v>
                </c:pt>
                <c:pt idx="473">
                  <c:v>-1.101863493737347E-2</c:v>
                </c:pt>
                <c:pt idx="474">
                  <c:v>6.6729497813052645E-3</c:v>
                </c:pt>
                <c:pt idx="475">
                  <c:v>6.8016990717065942E-3</c:v>
                </c:pt>
                <c:pt idx="476">
                  <c:v>-1.1078440757146818E-2</c:v>
                </c:pt>
                <c:pt idx="477">
                  <c:v>2.9174396151066687E-3</c:v>
                </c:pt>
                <c:pt idx="478">
                  <c:v>-2.5317723773725521E-2</c:v>
                </c:pt>
                <c:pt idx="479">
                  <c:v>2.2959867048874302E-2</c:v>
                </c:pt>
                <c:pt idx="480">
                  <c:v>1.0113129847354945E-2</c:v>
                </c:pt>
                <c:pt idx="481">
                  <c:v>4.5817064003423683E-2</c:v>
                </c:pt>
                <c:pt idx="482">
                  <c:v>-1.9299021941796311E-2</c:v>
                </c:pt>
                <c:pt idx="483">
                  <c:v>-3.6104062457310371E-4</c:v>
                </c:pt>
                <c:pt idx="484">
                  <c:v>-9.5619128720882147E-3</c:v>
                </c:pt>
                <c:pt idx="485">
                  <c:v>-3.8457102736312171E-3</c:v>
                </c:pt>
                <c:pt idx="486">
                  <c:v>-3.6255793694201653E-3</c:v>
                </c:pt>
                <c:pt idx="487">
                  <c:v>-1.0082073016041337E-2</c:v>
                </c:pt>
                <c:pt idx="488">
                  <c:v>-1.0064302533211174E-2</c:v>
                </c:pt>
                <c:pt idx="489">
                  <c:v>5.9678482652596263E-3</c:v>
                </c:pt>
                <c:pt idx="490">
                  <c:v>2.0035241308244231E-2</c:v>
                </c:pt>
                <c:pt idx="491">
                  <c:v>5.6036746431775759E-2</c:v>
                </c:pt>
                <c:pt idx="492">
                  <c:v>1.2602707647410475E-2</c:v>
                </c:pt>
                <c:pt idx="493">
                  <c:v>2.4839342706545836E-2</c:v>
                </c:pt>
                <c:pt idx="494">
                  <c:v>2.9167712461792016E-2</c:v>
                </c:pt>
                <c:pt idx="495">
                  <c:v>4.8243780104143576E-2</c:v>
                </c:pt>
                <c:pt idx="496">
                  <c:v>3.3335330276835058E-2</c:v>
                </c:pt>
                <c:pt idx="497">
                  <c:v>3.8959780272030724E-2</c:v>
                </c:pt>
                <c:pt idx="498">
                  <c:v>2.9055432682471391E-2</c:v>
                </c:pt>
                <c:pt idx="499">
                  <c:v>2.5057040896687272E-2</c:v>
                </c:pt>
                <c:pt idx="500">
                  <c:v>3.216972242207556E-2</c:v>
                </c:pt>
                <c:pt idx="501">
                  <c:v>3.6735506935821838E-2</c:v>
                </c:pt>
                <c:pt idx="502">
                  <c:v>3.6006169855192498E-2</c:v>
                </c:pt>
                <c:pt idx="503">
                  <c:v>2.8505540057864848E-2</c:v>
                </c:pt>
                <c:pt idx="504">
                  <c:v>2.2042972778939934E-2</c:v>
                </c:pt>
                <c:pt idx="505">
                  <c:v>-1.2773760864604581E-2</c:v>
                </c:pt>
                <c:pt idx="506">
                  <c:v>7.1754236639878198E-3</c:v>
                </c:pt>
                <c:pt idx="507">
                  <c:v>1.4095761997873109E-2</c:v>
                </c:pt>
                <c:pt idx="508">
                  <c:v>1.2625544731455515E-2</c:v>
                </c:pt>
                <c:pt idx="509">
                  <c:v>1.8450769872747155E-2</c:v>
                </c:pt>
                <c:pt idx="510">
                  <c:v>7.5049983371101572E-3</c:v>
                </c:pt>
                <c:pt idx="511">
                  <c:v>1.758226071820719E-2</c:v>
                </c:pt>
                <c:pt idx="512">
                  <c:v>1.2519264577508946E-2</c:v>
                </c:pt>
                <c:pt idx="513">
                  <c:v>8.3737248110221981E-3</c:v>
                </c:pt>
                <c:pt idx="514">
                  <c:v>-1.0496260744126859E-2</c:v>
                </c:pt>
                <c:pt idx="515">
                  <c:v>6.472583296426148E-4</c:v>
                </c:pt>
                <c:pt idx="516">
                  <c:v>2.3891018081760983E-2</c:v>
                </c:pt>
                <c:pt idx="517">
                  <c:v>-2.518223157953723E-3</c:v>
                </c:pt>
                <c:pt idx="518">
                  <c:v>3.5107083815585603E-2</c:v>
                </c:pt>
                <c:pt idx="519">
                  <c:v>-1.6483789439694113E-2</c:v>
                </c:pt>
                <c:pt idx="520">
                  <c:v>-9.0926070944023188E-4</c:v>
                </c:pt>
                <c:pt idx="521">
                  <c:v>-8.7475890526741572E-4</c:v>
                </c:pt>
                <c:pt idx="522">
                  <c:v>1.5149546237437195E-2</c:v>
                </c:pt>
                <c:pt idx="523">
                  <c:v>3.2872433811370273E-3</c:v>
                </c:pt>
                <c:pt idx="524">
                  <c:v>1.5949537958184157E-2</c:v>
                </c:pt>
                <c:pt idx="525">
                  <c:v>7.2837825835427817E-3</c:v>
                </c:pt>
                <c:pt idx="526">
                  <c:v>9.280449856926656E-3</c:v>
                </c:pt>
                <c:pt idx="527">
                  <c:v>1.9103788332941678E-2</c:v>
                </c:pt>
                <c:pt idx="528">
                  <c:v>1.1794073639651471E-2</c:v>
                </c:pt>
                <c:pt idx="529">
                  <c:v>1.0761440782029053E-2</c:v>
                </c:pt>
                <c:pt idx="530">
                  <c:v>2.5035607753054918E-2</c:v>
                </c:pt>
                <c:pt idx="531">
                  <c:v>1.8516666359172124E-2</c:v>
                </c:pt>
                <c:pt idx="532">
                  <c:v>2.5492048384461976E-2</c:v>
                </c:pt>
                <c:pt idx="533">
                  <c:v>6.622276725740707E-3</c:v>
                </c:pt>
                <c:pt idx="534">
                  <c:v>-4.6047299079628786E-3</c:v>
                </c:pt>
                <c:pt idx="535">
                  <c:v>1.5593788855233089E-3</c:v>
                </c:pt>
                <c:pt idx="536">
                  <c:v>-1.047160620617838E-2</c:v>
                </c:pt>
                <c:pt idx="537">
                  <c:v>-5.9380781757170749E-3</c:v>
                </c:pt>
                <c:pt idx="538">
                  <c:v>1.6439369576918564E-2</c:v>
                </c:pt>
                <c:pt idx="539">
                  <c:v>1.0765225786147204E-2</c:v>
                </c:pt>
                <c:pt idx="540">
                  <c:v>5.606475075683421E-3</c:v>
                </c:pt>
                <c:pt idx="541">
                  <c:v>-3.1066329136190097E-3</c:v>
                </c:pt>
                <c:pt idx="542">
                  <c:v>2.0284002896375546E-2</c:v>
                </c:pt>
                <c:pt idx="543">
                  <c:v>9.3292840617596271E-3</c:v>
                </c:pt>
                <c:pt idx="544">
                  <c:v>2.1024957051583457E-2</c:v>
                </c:pt>
                <c:pt idx="545">
                  <c:v>2.6778758061944363E-2</c:v>
                </c:pt>
                <c:pt idx="546">
                  <c:v>4.8158339729070326E-2</c:v>
                </c:pt>
                <c:pt idx="547">
                  <c:v>5.615043012816965E-2</c:v>
                </c:pt>
                <c:pt idx="548">
                  <c:v>3.2915454239349579E-2</c:v>
                </c:pt>
                <c:pt idx="549">
                  <c:v>5.2063705561715287E-2</c:v>
                </c:pt>
                <c:pt idx="550">
                  <c:v>3.4874218755242804E-2</c:v>
                </c:pt>
                <c:pt idx="551">
                  <c:v>1.941828954192204E-2</c:v>
                </c:pt>
                <c:pt idx="552">
                  <c:v>2.6509225953120254E-2</c:v>
                </c:pt>
                <c:pt idx="553">
                  <c:v>2.9611901555638354E-2</c:v>
                </c:pt>
                <c:pt idx="554">
                  <c:v>3.88803650924711E-2</c:v>
                </c:pt>
                <c:pt idx="555">
                  <c:v>1.190000987031428E-2</c:v>
                </c:pt>
                <c:pt idx="556">
                  <c:v>1.1166277528869752E-2</c:v>
                </c:pt>
                <c:pt idx="557">
                  <c:v>-8.7727918887484015E-3</c:v>
                </c:pt>
                <c:pt idx="558">
                  <c:v>8.761341721247486E-3</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numCache>
            </c:numRef>
          </c:val>
          <c:smooth val="0"/>
          <c:extLst>
            <c:ext xmlns:c16="http://schemas.microsoft.com/office/drawing/2014/chart" uri="{C3380CC4-5D6E-409C-BE32-E72D297353CC}">
              <c16:uniqueId val="{00000001-97F2-4CF0-AD49-40B9CE625D62}"/>
            </c:ext>
          </c:extLst>
        </c:ser>
        <c:dLbls>
          <c:showLegendKey val="0"/>
          <c:showVal val="0"/>
          <c:showCatName val="0"/>
          <c:showSerName val="0"/>
          <c:showPercent val="0"/>
          <c:showBubbleSize val="0"/>
        </c:dLbls>
        <c:marker val="1"/>
        <c:smooth val="0"/>
        <c:axId val="790961343"/>
        <c:axId val="790972159"/>
      </c:lineChart>
      <c:dateAx>
        <c:axId val="89692769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924367"/>
        <c:crosses val="autoZero"/>
        <c:auto val="1"/>
        <c:lblOffset val="100"/>
        <c:baseTimeUnit val="days"/>
      </c:dateAx>
      <c:valAx>
        <c:axId val="8969243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927695"/>
        <c:crosses val="autoZero"/>
        <c:crossBetween val="between"/>
      </c:valAx>
      <c:valAx>
        <c:axId val="7909721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0961343"/>
        <c:crosses val="max"/>
        <c:crossBetween val="between"/>
      </c:valAx>
      <c:dateAx>
        <c:axId val="790961343"/>
        <c:scaling>
          <c:orientation val="minMax"/>
        </c:scaling>
        <c:delete val="1"/>
        <c:axPos val="b"/>
        <c:numFmt formatCode="m/d/yyyy" sourceLinked="1"/>
        <c:majorTickMark val="out"/>
        <c:minorTickMark val="none"/>
        <c:tickLblPos val="nextTo"/>
        <c:crossAx val="790972159"/>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İhtiyaç Kredileri YoY 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Kalemleri'!$R$1:$R$8</c:f>
              <c:strCache>
                <c:ptCount val="8"/>
                <c:pt idx="0">
                  <c:v>Tüketici Kredi Tipleri</c:v>
                </c:pt>
                <c:pt idx="1">
                  <c:v>YoY</c:v>
                </c:pt>
                <c:pt idx="5">
                  <c:v>51.32%</c:v>
                </c:pt>
                <c:pt idx="6">
                  <c:v>50.99%</c:v>
                </c:pt>
                <c:pt idx="7">
                  <c:v>51.00%</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Kalemleri'!$B$13:$B$581</c:f>
              <c:numCache>
                <c:formatCode>m/d/yyyy</c:formatCode>
                <c:ptCount val="569"/>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pt idx="503">
                  <c:v>42447</c:v>
                </c:pt>
                <c:pt idx="504">
                  <c:v>42440</c:v>
                </c:pt>
                <c:pt idx="505">
                  <c:v>42433</c:v>
                </c:pt>
                <c:pt idx="506">
                  <c:v>42426</c:v>
                </c:pt>
                <c:pt idx="507">
                  <c:v>42419</c:v>
                </c:pt>
                <c:pt idx="508">
                  <c:v>42412</c:v>
                </c:pt>
                <c:pt idx="509">
                  <c:v>42405</c:v>
                </c:pt>
                <c:pt idx="510">
                  <c:v>42398</c:v>
                </c:pt>
                <c:pt idx="511">
                  <c:v>42391</c:v>
                </c:pt>
                <c:pt idx="512">
                  <c:v>42384</c:v>
                </c:pt>
                <c:pt idx="513">
                  <c:v>42377</c:v>
                </c:pt>
                <c:pt idx="514">
                  <c:v>42369</c:v>
                </c:pt>
                <c:pt idx="515">
                  <c:v>42363</c:v>
                </c:pt>
                <c:pt idx="516">
                  <c:v>42356</c:v>
                </c:pt>
                <c:pt idx="517">
                  <c:v>42349</c:v>
                </c:pt>
                <c:pt idx="518">
                  <c:v>42342</c:v>
                </c:pt>
                <c:pt idx="519">
                  <c:v>42335</c:v>
                </c:pt>
                <c:pt idx="520">
                  <c:v>42328</c:v>
                </c:pt>
                <c:pt idx="521">
                  <c:v>42321</c:v>
                </c:pt>
                <c:pt idx="522">
                  <c:v>42314</c:v>
                </c:pt>
                <c:pt idx="523">
                  <c:v>42307</c:v>
                </c:pt>
                <c:pt idx="524">
                  <c:v>42300</c:v>
                </c:pt>
                <c:pt idx="525">
                  <c:v>42293</c:v>
                </c:pt>
                <c:pt idx="526">
                  <c:v>42286</c:v>
                </c:pt>
                <c:pt idx="527">
                  <c:v>42279</c:v>
                </c:pt>
                <c:pt idx="528">
                  <c:v>42270</c:v>
                </c:pt>
                <c:pt idx="529">
                  <c:v>42265</c:v>
                </c:pt>
                <c:pt idx="530">
                  <c:v>42258</c:v>
                </c:pt>
                <c:pt idx="531">
                  <c:v>42251</c:v>
                </c:pt>
                <c:pt idx="532">
                  <c:v>42244</c:v>
                </c:pt>
                <c:pt idx="533">
                  <c:v>42237</c:v>
                </c:pt>
                <c:pt idx="534">
                  <c:v>42230</c:v>
                </c:pt>
                <c:pt idx="535">
                  <c:v>42223</c:v>
                </c:pt>
                <c:pt idx="536">
                  <c:v>42216</c:v>
                </c:pt>
                <c:pt idx="537">
                  <c:v>42209</c:v>
                </c:pt>
                <c:pt idx="538">
                  <c:v>42201</c:v>
                </c:pt>
                <c:pt idx="539">
                  <c:v>42195</c:v>
                </c:pt>
                <c:pt idx="540">
                  <c:v>42188</c:v>
                </c:pt>
                <c:pt idx="541">
                  <c:v>42181</c:v>
                </c:pt>
                <c:pt idx="542">
                  <c:v>42174</c:v>
                </c:pt>
                <c:pt idx="543">
                  <c:v>42167</c:v>
                </c:pt>
                <c:pt idx="544">
                  <c:v>42160</c:v>
                </c:pt>
                <c:pt idx="545">
                  <c:v>42153</c:v>
                </c:pt>
                <c:pt idx="546">
                  <c:v>42146</c:v>
                </c:pt>
                <c:pt idx="547">
                  <c:v>42139</c:v>
                </c:pt>
                <c:pt idx="548">
                  <c:v>42132</c:v>
                </c:pt>
                <c:pt idx="549">
                  <c:v>42124</c:v>
                </c:pt>
                <c:pt idx="550">
                  <c:v>42118</c:v>
                </c:pt>
                <c:pt idx="551">
                  <c:v>42111</c:v>
                </c:pt>
                <c:pt idx="552">
                  <c:v>42104</c:v>
                </c:pt>
                <c:pt idx="553">
                  <c:v>42097</c:v>
                </c:pt>
                <c:pt idx="554">
                  <c:v>42090</c:v>
                </c:pt>
                <c:pt idx="555">
                  <c:v>42083</c:v>
                </c:pt>
                <c:pt idx="556">
                  <c:v>42076</c:v>
                </c:pt>
                <c:pt idx="557">
                  <c:v>42069</c:v>
                </c:pt>
                <c:pt idx="558">
                  <c:v>42062</c:v>
                </c:pt>
                <c:pt idx="559">
                  <c:v>42055</c:v>
                </c:pt>
                <c:pt idx="560">
                  <c:v>42048</c:v>
                </c:pt>
                <c:pt idx="561">
                  <c:v>42041</c:v>
                </c:pt>
                <c:pt idx="562">
                  <c:v>42034</c:v>
                </c:pt>
                <c:pt idx="563">
                  <c:v>42027</c:v>
                </c:pt>
                <c:pt idx="564">
                  <c:v>42020</c:v>
                </c:pt>
                <c:pt idx="565">
                  <c:v>42013</c:v>
                </c:pt>
                <c:pt idx="566">
                  <c:v>42006</c:v>
                </c:pt>
                <c:pt idx="567">
                  <c:v>41999</c:v>
                </c:pt>
              </c:numCache>
            </c:numRef>
          </c:cat>
          <c:val>
            <c:numRef>
              <c:f>'Tüketici Kredi Alt Kalemleri'!$R$12:$R$581</c:f>
              <c:numCache>
                <c:formatCode>0.00%</c:formatCode>
                <c:ptCount val="570"/>
                <c:pt idx="0">
                  <c:v>0.53808339776811442</c:v>
                </c:pt>
                <c:pt idx="1">
                  <c:v>0.50063253212597381</c:v>
                </c:pt>
                <c:pt idx="2">
                  <c:v>0.50715757665227568</c:v>
                </c:pt>
                <c:pt idx="3">
                  <c:v>0.49337224191715967</c:v>
                </c:pt>
                <c:pt idx="4">
                  <c:v>0.49556894882045366</c:v>
                </c:pt>
                <c:pt idx="5">
                  <c:v>0.48592431255104818</c:v>
                </c:pt>
                <c:pt idx="6">
                  <c:v>0.48920387165093215</c:v>
                </c:pt>
                <c:pt idx="7">
                  <c:v>0.48816170622103855</c:v>
                </c:pt>
                <c:pt idx="8">
                  <c:v>0.48076007550858157</c:v>
                </c:pt>
                <c:pt idx="9">
                  <c:v>0.47436423249536736</c:v>
                </c:pt>
                <c:pt idx="10">
                  <c:v>0.46947789253248301</c:v>
                </c:pt>
                <c:pt idx="11">
                  <c:v>0.46549036410740308</c:v>
                </c:pt>
                <c:pt idx="12">
                  <c:v>0.46076180996799326</c:v>
                </c:pt>
                <c:pt idx="13">
                  <c:v>0.46139326964977306</c:v>
                </c:pt>
                <c:pt idx="14">
                  <c:v>0.46216115880054948</c:v>
                </c:pt>
                <c:pt idx="15">
                  <c:v>0.46507962540796743</c:v>
                </c:pt>
                <c:pt idx="16">
                  <c:v>0.46257489117456996</c:v>
                </c:pt>
                <c:pt idx="17">
                  <c:v>0.4618176211667841</c:v>
                </c:pt>
                <c:pt idx="18">
                  <c:v>0.45575478404749331</c:v>
                </c:pt>
                <c:pt idx="19">
                  <c:v>0.45907441016333939</c:v>
                </c:pt>
                <c:pt idx="20">
                  <c:v>0.45271177599030726</c:v>
                </c:pt>
                <c:pt idx="21">
                  <c:v>0.45543039636853599</c:v>
                </c:pt>
                <c:pt idx="22">
                  <c:v>0.45741072609840877</c:v>
                </c:pt>
                <c:pt idx="23">
                  <c:v>0.44398233518312213</c:v>
                </c:pt>
                <c:pt idx="24">
                  <c:v>0.45993811454125294</c:v>
                </c:pt>
                <c:pt idx="25">
                  <c:v>0.46343497611772244</c:v>
                </c:pt>
                <c:pt idx="26">
                  <c:v>0.46129731609292995</c:v>
                </c:pt>
                <c:pt idx="27">
                  <c:v>0.45783742534362504</c:v>
                </c:pt>
                <c:pt idx="28">
                  <c:v>0.45820552465912745</c:v>
                </c:pt>
                <c:pt idx="29">
                  <c:v>0.4543519213717912</c:v>
                </c:pt>
                <c:pt idx="30">
                  <c:v>0.45702790017113615</c:v>
                </c:pt>
                <c:pt idx="31">
                  <c:v>0.47215393916836335</c:v>
                </c:pt>
                <c:pt idx="32">
                  <c:v>0.46019756711799198</c:v>
                </c:pt>
                <c:pt idx="33">
                  <c:v>0.42687705548946892</c:v>
                </c:pt>
                <c:pt idx="34">
                  <c:v>0.44063291445007868</c:v>
                </c:pt>
                <c:pt idx="35">
                  <c:v>0.46052874838232577</c:v>
                </c:pt>
                <c:pt idx="36">
                  <c:v>0.42794945631556008</c:v>
                </c:pt>
                <c:pt idx="37">
                  <c:v>0.44740855772163834</c:v>
                </c:pt>
                <c:pt idx="38">
                  <c:v>0.44774008970784335</c:v>
                </c:pt>
                <c:pt idx="39">
                  <c:v>0.47802797439859801</c:v>
                </c:pt>
                <c:pt idx="40">
                  <c:v>0.45933475819942965</c:v>
                </c:pt>
                <c:pt idx="41">
                  <c:v>0.46449911653109499</c:v>
                </c:pt>
                <c:pt idx="42">
                  <c:v>0.45144793313756493</c:v>
                </c:pt>
                <c:pt idx="43">
                  <c:v>0.45596075184941859</c:v>
                </c:pt>
                <c:pt idx="44">
                  <c:v>0.45125647075892</c:v>
                </c:pt>
                <c:pt idx="45">
                  <c:v>0.45609128845140456</c:v>
                </c:pt>
                <c:pt idx="46">
                  <c:v>0.45454851721064704</c:v>
                </c:pt>
                <c:pt idx="47">
                  <c:v>0.45015946405177354</c:v>
                </c:pt>
                <c:pt idx="48">
                  <c:v>0.47225302647388701</c:v>
                </c:pt>
                <c:pt idx="49">
                  <c:v>0.44597490019870939</c:v>
                </c:pt>
                <c:pt idx="50">
                  <c:v>0.44953832621846146</c:v>
                </c:pt>
                <c:pt idx="51">
                  <c:v>0.44066511712590356</c:v>
                </c:pt>
                <c:pt idx="52">
                  <c:v>0.43789295349764401</c:v>
                </c:pt>
                <c:pt idx="53">
                  <c:v>0.43611773945573917</c:v>
                </c:pt>
                <c:pt idx="54">
                  <c:v>0.43222187462918416</c:v>
                </c:pt>
                <c:pt idx="55">
                  <c:v>0.42122333393815287</c:v>
                </c:pt>
                <c:pt idx="56">
                  <c:v>0.41880918313473997</c:v>
                </c:pt>
                <c:pt idx="57">
                  <c:v>0.41727426479539487</c:v>
                </c:pt>
                <c:pt idx="58">
                  <c:v>0.41816201832404981</c:v>
                </c:pt>
                <c:pt idx="59">
                  <c:v>0.40490498370836886</c:v>
                </c:pt>
                <c:pt idx="60">
                  <c:v>0.39617922438100611</c:v>
                </c:pt>
                <c:pt idx="61">
                  <c:v>0.42340122963445836</c:v>
                </c:pt>
                <c:pt idx="62">
                  <c:v>0.39614157880747763</c:v>
                </c:pt>
                <c:pt idx="63">
                  <c:v>0.39254528708758973</c:v>
                </c:pt>
                <c:pt idx="64">
                  <c:v>0.38210707265334787</c:v>
                </c:pt>
                <c:pt idx="65">
                  <c:v>0.38168456207091339</c:v>
                </c:pt>
                <c:pt idx="66">
                  <c:v>0.3833214404108396</c:v>
                </c:pt>
                <c:pt idx="67">
                  <c:v>0.37800654277949475</c:v>
                </c:pt>
                <c:pt idx="68">
                  <c:v>0.36542674281324317</c:v>
                </c:pt>
                <c:pt idx="69">
                  <c:v>0.36055739420602789</c:v>
                </c:pt>
                <c:pt idx="70">
                  <c:v>0.36668008731561863</c:v>
                </c:pt>
                <c:pt idx="71">
                  <c:v>0.36724471516079743</c:v>
                </c:pt>
                <c:pt idx="72">
                  <c:v>0.37854200752192235</c:v>
                </c:pt>
                <c:pt idx="73">
                  <c:v>0.35727438913275866</c:v>
                </c:pt>
                <c:pt idx="74">
                  <c:v>0.3605294442143912</c:v>
                </c:pt>
                <c:pt idx="75">
                  <c:v>0.34314719092813006</c:v>
                </c:pt>
                <c:pt idx="76">
                  <c:v>0.34702667961557471</c:v>
                </c:pt>
                <c:pt idx="77">
                  <c:v>0.3168293752071773</c:v>
                </c:pt>
                <c:pt idx="78">
                  <c:v>0.30617502517894241</c:v>
                </c:pt>
                <c:pt idx="79">
                  <c:v>0.31190425404485267</c:v>
                </c:pt>
                <c:pt idx="80">
                  <c:v>0.32608680042560589</c:v>
                </c:pt>
                <c:pt idx="81">
                  <c:v>0.32078175598075187</c:v>
                </c:pt>
                <c:pt idx="82">
                  <c:v>0.32261249536958236</c:v>
                </c:pt>
                <c:pt idx="83">
                  <c:v>0.30660624529823083</c:v>
                </c:pt>
                <c:pt idx="84">
                  <c:v>0.31768245262302247</c:v>
                </c:pt>
                <c:pt idx="85">
                  <c:v>0.3314177185735282</c:v>
                </c:pt>
                <c:pt idx="86">
                  <c:v>0.33541841536329797</c:v>
                </c:pt>
                <c:pt idx="87">
                  <c:v>0.33350288841099845</c:v>
                </c:pt>
                <c:pt idx="88">
                  <c:v>0.3396777942543584</c:v>
                </c:pt>
                <c:pt idx="89">
                  <c:v>0.34891647632553041</c:v>
                </c:pt>
                <c:pt idx="90">
                  <c:v>0.35443080174448449</c:v>
                </c:pt>
                <c:pt idx="91">
                  <c:v>0.40219045045106394</c:v>
                </c:pt>
                <c:pt idx="92">
                  <c:v>0.40046440355337259</c:v>
                </c:pt>
                <c:pt idx="93">
                  <c:v>0.40252708962856698</c:v>
                </c:pt>
                <c:pt idx="94">
                  <c:v>0.41374930616535061</c:v>
                </c:pt>
                <c:pt idx="95">
                  <c:v>0.41883475936075792</c:v>
                </c:pt>
                <c:pt idx="96">
                  <c:v>0.42868711700030604</c:v>
                </c:pt>
                <c:pt idx="97">
                  <c:v>0.44042160093448901</c:v>
                </c:pt>
                <c:pt idx="98">
                  <c:v>0.45423691944816214</c:v>
                </c:pt>
                <c:pt idx="99">
                  <c:v>0.46141243837618545</c:v>
                </c:pt>
                <c:pt idx="100">
                  <c:v>0.46692923799600555</c:v>
                </c:pt>
                <c:pt idx="101">
                  <c:v>0.48429073993930605</c:v>
                </c:pt>
                <c:pt idx="102">
                  <c:v>0.49623237032564993</c:v>
                </c:pt>
                <c:pt idx="103">
                  <c:v>0.50334834078461055</c:v>
                </c:pt>
                <c:pt idx="104">
                  <c:v>0.50731195061025491</c:v>
                </c:pt>
                <c:pt idx="105">
                  <c:v>0.51957044458692681</c:v>
                </c:pt>
                <c:pt idx="106">
                  <c:v>0.53770638488448597</c:v>
                </c:pt>
                <c:pt idx="107">
                  <c:v>0.54813200655445027</c:v>
                </c:pt>
                <c:pt idx="108">
                  <c:v>0.55200847931615271</c:v>
                </c:pt>
                <c:pt idx="109">
                  <c:v>0.56443412026571982</c:v>
                </c:pt>
                <c:pt idx="110">
                  <c:v>0.56908701491760394</c:v>
                </c:pt>
                <c:pt idx="111">
                  <c:v>0.58129192196663748</c:v>
                </c:pt>
                <c:pt idx="112">
                  <c:v>0.58400699758284758</c:v>
                </c:pt>
                <c:pt idx="113">
                  <c:v>0.58445135297182416</c:v>
                </c:pt>
                <c:pt idx="114">
                  <c:v>0.59596629311270621</c:v>
                </c:pt>
                <c:pt idx="115">
                  <c:v>0.60593147262704339</c:v>
                </c:pt>
                <c:pt idx="116">
                  <c:v>0.60985387684950854</c:v>
                </c:pt>
                <c:pt idx="117">
                  <c:v>0.59813485314348813</c:v>
                </c:pt>
                <c:pt idx="118">
                  <c:v>0.59778262313610286</c:v>
                </c:pt>
                <c:pt idx="119">
                  <c:v>0.60248992795119671</c:v>
                </c:pt>
                <c:pt idx="120">
                  <c:v>0.60658591775581883</c:v>
                </c:pt>
                <c:pt idx="121">
                  <c:v>0.60160673207519877</c:v>
                </c:pt>
                <c:pt idx="122">
                  <c:v>0.62623048979874074</c:v>
                </c:pt>
                <c:pt idx="123">
                  <c:v>0.62166518453163344</c:v>
                </c:pt>
                <c:pt idx="124">
                  <c:v>0.59283574141440765</c:v>
                </c:pt>
                <c:pt idx="125">
                  <c:v>0.59967190129481407</c:v>
                </c:pt>
                <c:pt idx="126">
                  <c:v>0.6098921409916902</c:v>
                </c:pt>
                <c:pt idx="127">
                  <c:v>0.61876163508335325</c:v>
                </c:pt>
                <c:pt idx="128">
                  <c:v>0.63302526761706024</c:v>
                </c:pt>
                <c:pt idx="129">
                  <c:v>0.66083350643764116</c:v>
                </c:pt>
                <c:pt idx="130">
                  <c:v>0.67672892334313384</c:v>
                </c:pt>
                <c:pt idx="131">
                  <c:v>0.69359567465349992</c:v>
                </c:pt>
                <c:pt idx="132">
                  <c:v>0.69827335726715001</c:v>
                </c:pt>
                <c:pt idx="133">
                  <c:v>0.71108042015116812</c:v>
                </c:pt>
                <c:pt idx="134">
                  <c:v>0.69442360766816258</c:v>
                </c:pt>
                <c:pt idx="135">
                  <c:v>0.72540737278122691</c:v>
                </c:pt>
                <c:pt idx="136">
                  <c:v>0.70732088270775817</c:v>
                </c:pt>
                <c:pt idx="137">
                  <c:v>0.71191398599706557</c:v>
                </c:pt>
                <c:pt idx="138">
                  <c:v>0.70231316929290488</c:v>
                </c:pt>
                <c:pt idx="139">
                  <c:v>0.68978156869770779</c:v>
                </c:pt>
                <c:pt idx="140">
                  <c:v>0.68358031385738349</c:v>
                </c:pt>
                <c:pt idx="141">
                  <c:v>0.65809874810718083</c:v>
                </c:pt>
                <c:pt idx="142">
                  <c:v>0.62887839748854557</c:v>
                </c:pt>
                <c:pt idx="143">
                  <c:v>0.55604929115492396</c:v>
                </c:pt>
                <c:pt idx="144">
                  <c:v>0.55201573883652311</c:v>
                </c:pt>
                <c:pt idx="145">
                  <c:v>0.54517122404586205</c:v>
                </c:pt>
                <c:pt idx="146">
                  <c:v>0.52117009437086947</c:v>
                </c:pt>
                <c:pt idx="147">
                  <c:v>0.50176577868021643</c:v>
                </c:pt>
                <c:pt idx="148">
                  <c:v>0.49532359418704192</c:v>
                </c:pt>
                <c:pt idx="149">
                  <c:v>0.47220583525435877</c:v>
                </c:pt>
                <c:pt idx="150">
                  <c:v>0.44943999070741497</c:v>
                </c:pt>
                <c:pt idx="151">
                  <c:v>0.4256661095464826</c:v>
                </c:pt>
                <c:pt idx="152">
                  <c:v>0.41135454081931949</c:v>
                </c:pt>
                <c:pt idx="153">
                  <c:v>0.40461666067481611</c:v>
                </c:pt>
                <c:pt idx="154">
                  <c:v>0.39274904244524228</c:v>
                </c:pt>
                <c:pt idx="155">
                  <c:v>0.37950639063706848</c:v>
                </c:pt>
                <c:pt idx="156">
                  <c:v>0.37014908334315527</c:v>
                </c:pt>
                <c:pt idx="157">
                  <c:v>0.36593664007313076</c:v>
                </c:pt>
                <c:pt idx="158">
                  <c:v>0.35588497157364846</c:v>
                </c:pt>
                <c:pt idx="159">
                  <c:v>0.34874361381354357</c:v>
                </c:pt>
                <c:pt idx="160">
                  <c:v>0.33588825600459782</c:v>
                </c:pt>
                <c:pt idx="161">
                  <c:v>0.34055199352193688</c:v>
                </c:pt>
                <c:pt idx="162">
                  <c:v>0.3216471910022321</c:v>
                </c:pt>
                <c:pt idx="163">
                  <c:v>0.31960693099895865</c:v>
                </c:pt>
                <c:pt idx="164">
                  <c:v>0.31105604611504933</c:v>
                </c:pt>
                <c:pt idx="165">
                  <c:v>0.30277242012696925</c:v>
                </c:pt>
                <c:pt idx="166">
                  <c:v>0.30246495922444433</c:v>
                </c:pt>
                <c:pt idx="167">
                  <c:v>0.30432260900142677</c:v>
                </c:pt>
                <c:pt idx="168">
                  <c:v>0.3027735302760316</c:v>
                </c:pt>
                <c:pt idx="169">
                  <c:v>0.30427149441094054</c:v>
                </c:pt>
                <c:pt idx="170">
                  <c:v>0.30713071455472446</c:v>
                </c:pt>
                <c:pt idx="171">
                  <c:v>0.30752668232310915</c:v>
                </c:pt>
                <c:pt idx="172">
                  <c:v>0.30857037970401646</c:v>
                </c:pt>
                <c:pt idx="173">
                  <c:v>0.31600853142181412</c:v>
                </c:pt>
                <c:pt idx="174">
                  <c:v>0.30619214659464705</c:v>
                </c:pt>
                <c:pt idx="175">
                  <c:v>0.28759873351482967</c:v>
                </c:pt>
                <c:pt idx="176">
                  <c:v>0.30532863853671366</c:v>
                </c:pt>
                <c:pt idx="177">
                  <c:v>0.30208941118884758</c:v>
                </c:pt>
                <c:pt idx="178">
                  <c:v>0.29873685906291675</c:v>
                </c:pt>
                <c:pt idx="179">
                  <c:v>0.29214698205764345</c:v>
                </c:pt>
                <c:pt idx="180">
                  <c:v>0.28145745978639286</c:v>
                </c:pt>
                <c:pt idx="181">
                  <c:v>0.27359743018035548</c:v>
                </c:pt>
                <c:pt idx="182">
                  <c:v>0.26320526903510216</c:v>
                </c:pt>
                <c:pt idx="183">
                  <c:v>0.26097114584482117</c:v>
                </c:pt>
                <c:pt idx="184">
                  <c:v>0.2304426538017551</c:v>
                </c:pt>
                <c:pt idx="185">
                  <c:v>0.21141373310265268</c:v>
                </c:pt>
                <c:pt idx="186">
                  <c:v>0.20724885783434324</c:v>
                </c:pt>
                <c:pt idx="187">
                  <c:v>0.19683484703534371</c:v>
                </c:pt>
                <c:pt idx="188">
                  <c:v>0.1893032057994837</c:v>
                </c:pt>
                <c:pt idx="189">
                  <c:v>0.18789050836179802</c:v>
                </c:pt>
                <c:pt idx="190">
                  <c:v>0.18411042572107239</c:v>
                </c:pt>
                <c:pt idx="191">
                  <c:v>0.18532953809915334</c:v>
                </c:pt>
                <c:pt idx="192">
                  <c:v>0.18679850737298884</c:v>
                </c:pt>
                <c:pt idx="193">
                  <c:v>0.1876701647356574</c:v>
                </c:pt>
                <c:pt idx="194">
                  <c:v>0.18794872589981571</c:v>
                </c:pt>
                <c:pt idx="195">
                  <c:v>0.18496257434791402</c:v>
                </c:pt>
                <c:pt idx="196">
                  <c:v>0.18626998341224682</c:v>
                </c:pt>
                <c:pt idx="197">
                  <c:v>0.19121589379438633</c:v>
                </c:pt>
                <c:pt idx="198">
                  <c:v>0.19437259660288414</c:v>
                </c:pt>
                <c:pt idx="199">
                  <c:v>0.19479165585179795</c:v>
                </c:pt>
                <c:pt idx="200">
                  <c:v>0.20788669507098126</c:v>
                </c:pt>
                <c:pt idx="201">
                  <c:v>0.20046878653573466</c:v>
                </c:pt>
                <c:pt idx="202">
                  <c:v>0.2045240625860047</c:v>
                </c:pt>
                <c:pt idx="203">
                  <c:v>0.20513002391891663</c:v>
                </c:pt>
                <c:pt idx="204">
                  <c:v>0.19637056297327091</c:v>
                </c:pt>
                <c:pt idx="205">
                  <c:v>0.18580227341422986</c:v>
                </c:pt>
                <c:pt idx="206">
                  <c:v>0.18268362283052977</c:v>
                </c:pt>
                <c:pt idx="207">
                  <c:v>0.17944408398637909</c:v>
                </c:pt>
                <c:pt idx="208">
                  <c:v>0.17238156828335818</c:v>
                </c:pt>
                <c:pt idx="209">
                  <c:v>0.17074036493283165</c:v>
                </c:pt>
                <c:pt idx="210">
                  <c:v>0.1693168067537841</c:v>
                </c:pt>
                <c:pt idx="211">
                  <c:v>0.16703740998867012</c:v>
                </c:pt>
                <c:pt idx="212">
                  <c:v>0.16665401528736096</c:v>
                </c:pt>
                <c:pt idx="213">
                  <c:v>0.16549656059138981</c:v>
                </c:pt>
                <c:pt idx="214">
                  <c:v>0.16443495286236057</c:v>
                </c:pt>
                <c:pt idx="215">
                  <c:v>0.16491767408194802</c:v>
                </c:pt>
                <c:pt idx="216">
                  <c:v>0.16402896143349194</c:v>
                </c:pt>
                <c:pt idx="217">
                  <c:v>0.16194199412655477</c:v>
                </c:pt>
                <c:pt idx="218">
                  <c:v>0.15916248162944815</c:v>
                </c:pt>
                <c:pt idx="219">
                  <c:v>0.15530834343453381</c:v>
                </c:pt>
                <c:pt idx="220">
                  <c:v>0.15332660234165188</c:v>
                </c:pt>
                <c:pt idx="221">
                  <c:v>0.15020382259062864</c:v>
                </c:pt>
                <c:pt idx="222">
                  <c:v>0.1505925072266808</c:v>
                </c:pt>
                <c:pt idx="223">
                  <c:v>0.15246272385266849</c:v>
                </c:pt>
                <c:pt idx="224">
                  <c:v>0.16838444362566918</c:v>
                </c:pt>
                <c:pt idx="225">
                  <c:v>0.17236167400889735</c:v>
                </c:pt>
                <c:pt idx="226">
                  <c:v>0.18322528937500121</c:v>
                </c:pt>
                <c:pt idx="227">
                  <c:v>0.19805820711558886</c:v>
                </c:pt>
                <c:pt idx="228">
                  <c:v>0.20691958762718565</c:v>
                </c:pt>
                <c:pt idx="229">
                  <c:v>0.21820555908620903</c:v>
                </c:pt>
                <c:pt idx="230">
                  <c:v>0.22476920453554644</c:v>
                </c:pt>
                <c:pt idx="231">
                  <c:v>0.23659748546742576</c:v>
                </c:pt>
                <c:pt idx="232">
                  <c:v>0.2495374658777498</c:v>
                </c:pt>
                <c:pt idx="233">
                  <c:v>0.25644614343535005</c:v>
                </c:pt>
                <c:pt idx="234">
                  <c:v>0.25776725611825485</c:v>
                </c:pt>
                <c:pt idx="235">
                  <c:v>0.26132139105882318</c:v>
                </c:pt>
                <c:pt idx="236">
                  <c:v>0.27728053183773704</c:v>
                </c:pt>
                <c:pt idx="237">
                  <c:v>0.30277634980705115</c:v>
                </c:pt>
                <c:pt idx="238">
                  <c:v>0.32332021788032739</c:v>
                </c:pt>
                <c:pt idx="239">
                  <c:v>0.35002511735343522</c:v>
                </c:pt>
                <c:pt idx="240">
                  <c:v>0.37845581409759793</c:v>
                </c:pt>
                <c:pt idx="241">
                  <c:v>0.37453996338415879</c:v>
                </c:pt>
                <c:pt idx="242">
                  <c:v>0.37010714677067458</c:v>
                </c:pt>
                <c:pt idx="243">
                  <c:v>0.36559106231619343</c:v>
                </c:pt>
                <c:pt idx="244">
                  <c:v>0.36683007472961204</c:v>
                </c:pt>
                <c:pt idx="245">
                  <c:v>0.37898336386660242</c:v>
                </c:pt>
                <c:pt idx="246">
                  <c:v>0.39006220980865935</c:v>
                </c:pt>
                <c:pt idx="247">
                  <c:v>0.39937235504677265</c:v>
                </c:pt>
                <c:pt idx="248">
                  <c:v>0.41170753846382224</c:v>
                </c:pt>
                <c:pt idx="249">
                  <c:v>0.4216797575514793</c:v>
                </c:pt>
                <c:pt idx="250">
                  <c:v>0.43199266313707901</c:v>
                </c:pt>
                <c:pt idx="251">
                  <c:v>0.44403353187170225</c:v>
                </c:pt>
                <c:pt idx="252">
                  <c:v>0.45314216789124939</c:v>
                </c:pt>
                <c:pt idx="253">
                  <c:v>0.46300979924681807</c:v>
                </c:pt>
                <c:pt idx="254">
                  <c:v>0.47805673341849036</c:v>
                </c:pt>
                <c:pt idx="255">
                  <c:v>0.48665146349399896</c:v>
                </c:pt>
                <c:pt idx="256">
                  <c:v>0.50616162572071954</c:v>
                </c:pt>
                <c:pt idx="257">
                  <c:v>0.51774888910741312</c:v>
                </c:pt>
                <c:pt idx="258">
                  <c:v>0.53185509772324857</c:v>
                </c:pt>
                <c:pt idx="259">
                  <c:v>0.54237741501528225</c:v>
                </c:pt>
                <c:pt idx="260">
                  <c:v>0.5547606511328812</c:v>
                </c:pt>
                <c:pt idx="261">
                  <c:v>0.57793292809781693</c:v>
                </c:pt>
                <c:pt idx="262">
                  <c:v>0.57284648404820238</c:v>
                </c:pt>
                <c:pt idx="263">
                  <c:v>0.5883106751327658</c:v>
                </c:pt>
                <c:pt idx="264">
                  <c:v>0.59367799431159807</c:v>
                </c:pt>
                <c:pt idx="265">
                  <c:v>0.60128687606782338</c:v>
                </c:pt>
                <c:pt idx="266">
                  <c:v>0.6103008625423153</c:v>
                </c:pt>
                <c:pt idx="267">
                  <c:v>0.62609186996441313</c:v>
                </c:pt>
                <c:pt idx="268">
                  <c:v>0.63626216180121931</c:v>
                </c:pt>
                <c:pt idx="269">
                  <c:v>0.6493787725126493</c:v>
                </c:pt>
                <c:pt idx="270">
                  <c:v>0.6630366083590512</c:v>
                </c:pt>
                <c:pt idx="271">
                  <c:v>0.6714110982024033</c:v>
                </c:pt>
                <c:pt idx="272">
                  <c:v>0.67553973474919571</c:v>
                </c:pt>
                <c:pt idx="273">
                  <c:v>0.67886385224106771</c:v>
                </c:pt>
                <c:pt idx="274">
                  <c:v>0.69723945080048333</c:v>
                </c:pt>
                <c:pt idx="275">
                  <c:v>0.6900882126504202</c:v>
                </c:pt>
                <c:pt idx="276">
                  <c:v>0.65489250226076212</c:v>
                </c:pt>
                <c:pt idx="277">
                  <c:v>0.64002591137979159</c:v>
                </c:pt>
                <c:pt idx="278">
                  <c:v>0.62408265853435207</c:v>
                </c:pt>
                <c:pt idx="279">
                  <c:v>0.60344169752576393</c:v>
                </c:pt>
                <c:pt idx="280">
                  <c:v>0.59347721450169155</c:v>
                </c:pt>
                <c:pt idx="281">
                  <c:v>0.57253100109286048</c:v>
                </c:pt>
                <c:pt idx="282">
                  <c:v>0.56018312310492058</c:v>
                </c:pt>
                <c:pt idx="283">
                  <c:v>0.5395635358941403</c:v>
                </c:pt>
                <c:pt idx="284">
                  <c:v>0.52560205817382777</c:v>
                </c:pt>
                <c:pt idx="285">
                  <c:v>0.50942438788262401</c:v>
                </c:pt>
                <c:pt idx="286">
                  <c:v>0.49452519802281381</c:v>
                </c:pt>
                <c:pt idx="287">
                  <c:v>0.48359144894715905</c:v>
                </c:pt>
                <c:pt idx="288">
                  <c:v>0.46644287923335626</c:v>
                </c:pt>
                <c:pt idx="289">
                  <c:v>0.44729918247942174</c:v>
                </c:pt>
                <c:pt idx="290">
                  <c:v>0.42312433636437119</c:v>
                </c:pt>
                <c:pt idx="291">
                  <c:v>0.39328260764962081</c:v>
                </c:pt>
                <c:pt idx="292">
                  <c:v>0.36426929428379445</c:v>
                </c:pt>
                <c:pt idx="293">
                  <c:v>0.37344210524532429</c:v>
                </c:pt>
                <c:pt idx="294">
                  <c:v>0.3733555659375471</c:v>
                </c:pt>
                <c:pt idx="295">
                  <c:v>0.38534225653219684</c:v>
                </c:pt>
                <c:pt idx="296">
                  <c:v>0.39972642478294113</c:v>
                </c:pt>
                <c:pt idx="297">
                  <c:v>0.37970708511622431</c:v>
                </c:pt>
                <c:pt idx="298">
                  <c:v>0.37888574919464585</c:v>
                </c:pt>
                <c:pt idx="299">
                  <c:v>0.36145944248404976</c:v>
                </c:pt>
                <c:pt idx="300">
                  <c:v>0.36003259852551145</c:v>
                </c:pt>
                <c:pt idx="301">
                  <c:v>0.33570748727861083</c:v>
                </c:pt>
                <c:pt idx="302">
                  <c:v>0.32801964313692916</c:v>
                </c:pt>
                <c:pt idx="303">
                  <c:v>0.31698739803147441</c:v>
                </c:pt>
                <c:pt idx="304">
                  <c:v>0.30634473690561509</c:v>
                </c:pt>
                <c:pt idx="305">
                  <c:v>0.29216555672380184</c:v>
                </c:pt>
                <c:pt idx="306">
                  <c:v>0.27789415409874196</c:v>
                </c:pt>
                <c:pt idx="307">
                  <c:v>0.26561530733969158</c:v>
                </c:pt>
                <c:pt idx="308">
                  <c:v>0.2483960774465426</c:v>
                </c:pt>
                <c:pt idx="309">
                  <c:v>0.23302810723273806</c:v>
                </c:pt>
                <c:pt idx="310">
                  <c:v>0.22168721403353428</c:v>
                </c:pt>
                <c:pt idx="311">
                  <c:v>0.20826144932336252</c:v>
                </c:pt>
                <c:pt idx="312">
                  <c:v>0.1937100792023963</c:v>
                </c:pt>
                <c:pt idx="313">
                  <c:v>0.17935887424196503</c:v>
                </c:pt>
                <c:pt idx="314">
                  <c:v>0.16383926781151031</c:v>
                </c:pt>
                <c:pt idx="315">
                  <c:v>0.14804405706629192</c:v>
                </c:pt>
                <c:pt idx="316">
                  <c:v>0.13838813641509023</c:v>
                </c:pt>
                <c:pt idx="317">
                  <c:v>0.12761805930469972</c:v>
                </c:pt>
                <c:pt idx="318">
                  <c:v>0.11237586433183501</c:v>
                </c:pt>
                <c:pt idx="319">
                  <c:v>9.8913892537089182E-2</c:v>
                </c:pt>
                <c:pt idx="320">
                  <c:v>8.3652906782450728E-2</c:v>
                </c:pt>
                <c:pt idx="321">
                  <c:v>6.8731997231120168E-2</c:v>
                </c:pt>
                <c:pt idx="322">
                  <c:v>5.1442497700785302E-2</c:v>
                </c:pt>
                <c:pt idx="323">
                  <c:v>4.4583334989823573E-2</c:v>
                </c:pt>
                <c:pt idx="324">
                  <c:v>3.5997233831646151E-2</c:v>
                </c:pt>
                <c:pt idx="325">
                  <c:v>3.2588270070999265E-2</c:v>
                </c:pt>
                <c:pt idx="326">
                  <c:v>2.2208355748967804E-2</c:v>
                </c:pt>
                <c:pt idx="327">
                  <c:v>7.2390725038806066E-3</c:v>
                </c:pt>
                <c:pt idx="328">
                  <c:v>1.7405578365495621E-2</c:v>
                </c:pt>
                <c:pt idx="329">
                  <c:v>1.570035058707258E-2</c:v>
                </c:pt>
                <c:pt idx="330">
                  <c:v>1.5646946190338077E-2</c:v>
                </c:pt>
                <c:pt idx="331">
                  <c:v>1.6383427592843013E-2</c:v>
                </c:pt>
                <c:pt idx="332">
                  <c:v>1.6079657616002909E-2</c:v>
                </c:pt>
                <c:pt idx="333">
                  <c:v>1.6049227188771786E-2</c:v>
                </c:pt>
                <c:pt idx="334">
                  <c:v>1.7859978676000227E-2</c:v>
                </c:pt>
                <c:pt idx="335">
                  <c:v>2.7960935264846668E-2</c:v>
                </c:pt>
                <c:pt idx="336">
                  <c:v>1.1906542673367465E-2</c:v>
                </c:pt>
                <c:pt idx="337">
                  <c:v>1.1770365347382754E-2</c:v>
                </c:pt>
                <c:pt idx="338">
                  <c:v>1.8192258981661335E-2</c:v>
                </c:pt>
                <c:pt idx="339">
                  <c:v>2.0601013480846232E-2</c:v>
                </c:pt>
                <c:pt idx="340">
                  <c:v>2.1177476887273509E-2</c:v>
                </c:pt>
                <c:pt idx="341">
                  <c:v>2.4204379363518751E-2</c:v>
                </c:pt>
                <c:pt idx="342">
                  <c:v>2.5172804384064166E-2</c:v>
                </c:pt>
                <c:pt idx="343">
                  <c:v>2.6394323064662308E-2</c:v>
                </c:pt>
                <c:pt idx="344">
                  <c:v>2.8732033640191949E-2</c:v>
                </c:pt>
                <c:pt idx="345">
                  <c:v>2.8960958947790855E-2</c:v>
                </c:pt>
                <c:pt idx="346">
                  <c:v>2.9792220652288308E-2</c:v>
                </c:pt>
                <c:pt idx="347">
                  <c:v>2.5240755798271279E-2</c:v>
                </c:pt>
                <c:pt idx="348">
                  <c:v>1.9472948523393787E-2</c:v>
                </c:pt>
                <c:pt idx="349">
                  <c:v>1.63681848144616E-2</c:v>
                </c:pt>
                <c:pt idx="350">
                  <c:v>1.2034227619656317E-2</c:v>
                </c:pt>
                <c:pt idx="351">
                  <c:v>1.27333273930851E-2</c:v>
                </c:pt>
                <c:pt idx="352">
                  <c:v>1.2587071996428311E-2</c:v>
                </c:pt>
                <c:pt idx="353">
                  <c:v>1.5825073557822669E-2</c:v>
                </c:pt>
                <c:pt idx="354">
                  <c:v>1.5497401305146447E-2</c:v>
                </c:pt>
                <c:pt idx="355">
                  <c:v>1.6927928693898076E-2</c:v>
                </c:pt>
                <c:pt idx="356">
                  <c:v>1.8485761200711395E-2</c:v>
                </c:pt>
                <c:pt idx="357">
                  <c:v>2.3596462667928808E-2</c:v>
                </c:pt>
                <c:pt idx="358">
                  <c:v>2.8987979330844755E-2</c:v>
                </c:pt>
                <c:pt idx="359">
                  <c:v>3.0556677654107835E-2</c:v>
                </c:pt>
                <c:pt idx="360">
                  <c:v>3.2620748842922875E-2</c:v>
                </c:pt>
                <c:pt idx="361">
                  <c:v>4.5966389892040042E-2</c:v>
                </c:pt>
                <c:pt idx="362">
                  <c:v>4.2049009415241249E-2</c:v>
                </c:pt>
                <c:pt idx="363">
                  <c:v>5.059621829510965E-2</c:v>
                </c:pt>
                <c:pt idx="364">
                  <c:v>5.3404758855494984E-2</c:v>
                </c:pt>
                <c:pt idx="365">
                  <c:v>5.8128432809295062E-2</c:v>
                </c:pt>
                <c:pt idx="366">
                  <c:v>6.6782531383337132E-2</c:v>
                </c:pt>
                <c:pt idx="367">
                  <c:v>7.4371106165757789E-2</c:v>
                </c:pt>
                <c:pt idx="368">
                  <c:v>7.834564409314991E-2</c:v>
                </c:pt>
                <c:pt idx="369">
                  <c:v>8.4138417114592357E-2</c:v>
                </c:pt>
                <c:pt idx="370">
                  <c:v>9.2309154172312571E-2</c:v>
                </c:pt>
                <c:pt idx="371">
                  <c:v>9.9308543958645829E-2</c:v>
                </c:pt>
                <c:pt idx="372">
                  <c:v>0.10640255525718571</c:v>
                </c:pt>
                <c:pt idx="373">
                  <c:v>0.11401047526909729</c:v>
                </c:pt>
                <c:pt idx="374">
                  <c:v>0.13263930082483963</c:v>
                </c:pt>
                <c:pt idx="375">
                  <c:v>0.13025013045386644</c:v>
                </c:pt>
                <c:pt idx="376">
                  <c:v>0.14006103266382075</c:v>
                </c:pt>
                <c:pt idx="377">
                  <c:v>0.13577728937853706</c:v>
                </c:pt>
                <c:pt idx="378">
                  <c:v>0.14438792907478964</c:v>
                </c:pt>
                <c:pt idx="379">
                  <c:v>0.15564438490358681</c:v>
                </c:pt>
                <c:pt idx="380">
                  <c:v>0.15726479301491167</c:v>
                </c:pt>
                <c:pt idx="381">
                  <c:v>0.15762143498542244</c:v>
                </c:pt>
                <c:pt idx="382">
                  <c:v>0.16196527094314694</c:v>
                </c:pt>
                <c:pt idx="383">
                  <c:v>0.16610089754452412</c:v>
                </c:pt>
                <c:pt idx="384">
                  <c:v>0.17011640056891494</c:v>
                </c:pt>
                <c:pt idx="385">
                  <c:v>0.17555066164782399</c:v>
                </c:pt>
                <c:pt idx="386">
                  <c:v>0.17157953848215163</c:v>
                </c:pt>
                <c:pt idx="387">
                  <c:v>0.16942498640870876</c:v>
                </c:pt>
                <c:pt idx="388">
                  <c:v>0.18007950912100415</c:v>
                </c:pt>
                <c:pt idx="389">
                  <c:v>0.18707158901569568</c:v>
                </c:pt>
                <c:pt idx="390">
                  <c:v>0.18523100623687366</c:v>
                </c:pt>
                <c:pt idx="391">
                  <c:v>0.1849263770817513</c:v>
                </c:pt>
                <c:pt idx="392">
                  <c:v>0.1869463272214997</c:v>
                </c:pt>
                <c:pt idx="393">
                  <c:v>0.19065105125787213</c:v>
                </c:pt>
                <c:pt idx="394">
                  <c:v>0.19040403777746909</c:v>
                </c:pt>
                <c:pt idx="395">
                  <c:v>0.19278061245769201</c:v>
                </c:pt>
                <c:pt idx="396">
                  <c:v>0.19297106882927631</c:v>
                </c:pt>
                <c:pt idx="397">
                  <c:v>0.19435385764802734</c:v>
                </c:pt>
                <c:pt idx="398">
                  <c:v>0.19466024672803703</c:v>
                </c:pt>
                <c:pt idx="399">
                  <c:v>0.19241042087157581</c:v>
                </c:pt>
                <c:pt idx="400">
                  <c:v>0.19318742517982926</c:v>
                </c:pt>
                <c:pt idx="401">
                  <c:v>0.19366459953629106</c:v>
                </c:pt>
                <c:pt idx="402">
                  <c:v>0.19589660067197157</c:v>
                </c:pt>
                <c:pt idx="403">
                  <c:v>0.19233134554666484</c:v>
                </c:pt>
                <c:pt idx="404">
                  <c:v>0.19152185164413832</c:v>
                </c:pt>
                <c:pt idx="405">
                  <c:v>0.19118270822373518</c:v>
                </c:pt>
                <c:pt idx="406">
                  <c:v>0.1931058208052904</c:v>
                </c:pt>
                <c:pt idx="407">
                  <c:v>0.18909002702658939</c:v>
                </c:pt>
                <c:pt idx="408">
                  <c:v>0.1901732039228983</c:v>
                </c:pt>
                <c:pt idx="409">
                  <c:v>0.18919660628534582</c:v>
                </c:pt>
                <c:pt idx="410">
                  <c:v>0.18959920013577175</c:v>
                </c:pt>
                <c:pt idx="411">
                  <c:v>0.18880612761508525</c:v>
                </c:pt>
                <c:pt idx="412">
                  <c:v>0.18902637933895391</c:v>
                </c:pt>
                <c:pt idx="413">
                  <c:v>0.18691597584736322</c:v>
                </c:pt>
                <c:pt idx="414">
                  <c:v>0.18723210626384676</c:v>
                </c:pt>
                <c:pt idx="415">
                  <c:v>0.18738096841097801</c:v>
                </c:pt>
                <c:pt idx="416">
                  <c:v>0.18896530083936933</c:v>
                </c:pt>
                <c:pt idx="417">
                  <c:v>0.19032222650987807</c:v>
                </c:pt>
                <c:pt idx="418">
                  <c:v>0.19062072661305496</c:v>
                </c:pt>
                <c:pt idx="419">
                  <c:v>0.19121095960814691</c:v>
                </c:pt>
                <c:pt idx="420">
                  <c:v>0.19043713957655076</c:v>
                </c:pt>
                <c:pt idx="421">
                  <c:v>0.18940960334742094</c:v>
                </c:pt>
                <c:pt idx="422">
                  <c:v>0.18905027486434392</c:v>
                </c:pt>
                <c:pt idx="423">
                  <c:v>0.19067512412186874</c:v>
                </c:pt>
                <c:pt idx="424">
                  <c:v>0.19231960430664802</c:v>
                </c:pt>
                <c:pt idx="425">
                  <c:v>0.19338461807759949</c:v>
                </c:pt>
                <c:pt idx="426">
                  <c:v>0.19882043368525515</c:v>
                </c:pt>
                <c:pt idx="427">
                  <c:v>0.19750008593521862</c:v>
                </c:pt>
                <c:pt idx="428">
                  <c:v>0.17932889255566287</c:v>
                </c:pt>
                <c:pt idx="429">
                  <c:v>0.18072876479480229</c:v>
                </c:pt>
                <c:pt idx="430">
                  <c:v>0.17666556118906829</c:v>
                </c:pt>
                <c:pt idx="431">
                  <c:v>0.16993115432024677</c:v>
                </c:pt>
                <c:pt idx="432">
                  <c:v>0.1663506582947151</c:v>
                </c:pt>
                <c:pt idx="433">
                  <c:v>0.1601263960059468</c:v>
                </c:pt>
                <c:pt idx="434">
                  <c:v>0.15318191539620923</c:v>
                </c:pt>
                <c:pt idx="435">
                  <c:v>0.15716842438483455</c:v>
                </c:pt>
                <c:pt idx="436">
                  <c:v>0.14347538670664109</c:v>
                </c:pt>
                <c:pt idx="437">
                  <c:v>0.13531059341974161</c:v>
                </c:pt>
                <c:pt idx="438">
                  <c:v>0.13170115073499025</c:v>
                </c:pt>
                <c:pt idx="439">
                  <c:v>0.1336963697498538</c:v>
                </c:pt>
                <c:pt idx="440">
                  <c:v>0.12946851446300972</c:v>
                </c:pt>
                <c:pt idx="441">
                  <c:v>0.12597468789878205</c:v>
                </c:pt>
                <c:pt idx="442">
                  <c:v>0.12288499537809967</c:v>
                </c:pt>
                <c:pt idx="443">
                  <c:v>0.1212009534029066</c:v>
                </c:pt>
                <c:pt idx="444">
                  <c:v>0.11735534399766527</c:v>
                </c:pt>
                <c:pt idx="445">
                  <c:v>0.11521004836938117</c:v>
                </c:pt>
                <c:pt idx="446">
                  <c:v>0.11238649383700403</c:v>
                </c:pt>
                <c:pt idx="447">
                  <c:v>0.10869760719652424</c:v>
                </c:pt>
                <c:pt idx="448">
                  <c:v>0.11486678760715686</c:v>
                </c:pt>
                <c:pt idx="449">
                  <c:v>0.10245935218672379</c:v>
                </c:pt>
                <c:pt idx="450">
                  <c:v>0.10266553880293625</c:v>
                </c:pt>
                <c:pt idx="451">
                  <c:v>9.7883961734165331E-2</c:v>
                </c:pt>
                <c:pt idx="452">
                  <c:v>9.4311127470911818E-2</c:v>
                </c:pt>
                <c:pt idx="453">
                  <c:v>9.1229321508625394E-2</c:v>
                </c:pt>
                <c:pt idx="454">
                  <c:v>8.8924622114080865E-2</c:v>
                </c:pt>
                <c:pt idx="455">
                  <c:v>8.8547094709902172E-2</c:v>
                </c:pt>
                <c:pt idx="456">
                  <c:v>8.6032020916726168E-2</c:v>
                </c:pt>
                <c:pt idx="457">
                  <c:v>8.2680420337630331E-2</c:v>
                </c:pt>
                <c:pt idx="458">
                  <c:v>8.2598407277488628E-2</c:v>
                </c:pt>
                <c:pt idx="459">
                  <c:v>8.0085275955536175E-2</c:v>
                </c:pt>
                <c:pt idx="460">
                  <c:v>7.6705245037335668E-2</c:v>
                </c:pt>
                <c:pt idx="461">
                  <c:v>8.3368493145466835E-2</c:v>
                </c:pt>
                <c:pt idx="462">
                  <c:v>7.1506076124123144E-2</c:v>
                </c:pt>
                <c:pt idx="463">
                  <c:v>7.0519923526363604E-2</c:v>
                </c:pt>
                <c:pt idx="464">
                  <c:v>6.7245303440139473E-2</c:v>
                </c:pt>
                <c:pt idx="465">
                  <c:v>6.7662589801401357E-2</c:v>
                </c:pt>
                <c:pt idx="466">
                  <c:v>6.5004659113745436E-2</c:v>
                </c:pt>
                <c:pt idx="467">
                  <c:v>6.9871305485169746E-2</c:v>
                </c:pt>
                <c:pt idx="468">
                  <c:v>6.4725467449695137E-2</c:v>
                </c:pt>
                <c:pt idx="469">
                  <c:v>6.05978553987504E-2</c:v>
                </c:pt>
                <c:pt idx="470">
                  <c:v>5.4678003842574083E-2</c:v>
                </c:pt>
                <c:pt idx="471">
                  <c:v>5.3183498746994275E-2</c:v>
                </c:pt>
                <c:pt idx="472">
                  <c:v>4.7591656938014031E-2</c:v>
                </c:pt>
                <c:pt idx="473">
                  <c:v>4.2013507444873963E-2</c:v>
                </c:pt>
                <c:pt idx="474">
                  <c:v>4.5846922791880219E-2</c:v>
                </c:pt>
                <c:pt idx="475">
                  <c:v>3.1895014369290701E-2</c:v>
                </c:pt>
                <c:pt idx="476">
                  <c:v>3.0507545522606386E-2</c:v>
                </c:pt>
                <c:pt idx="477">
                  <c:v>2.3057419795737149E-2</c:v>
                </c:pt>
                <c:pt idx="478">
                  <c:v>1.0524717200965244E-2</c:v>
                </c:pt>
                <c:pt idx="479">
                  <c:v>6.8444950433721964E-3</c:v>
                </c:pt>
                <c:pt idx="480">
                  <c:v>1.791519276235563E-2</c:v>
                </c:pt>
                <c:pt idx="481">
                  <c:v>1.6098562974492903E-2</c:v>
                </c:pt>
                <c:pt idx="482">
                  <c:v>1.4924699411349763E-2</c:v>
                </c:pt>
                <c:pt idx="483">
                  <c:v>1.4229534414836735E-2</c:v>
                </c:pt>
                <c:pt idx="484">
                  <c:v>1.4814541741996369E-2</c:v>
                </c:pt>
                <c:pt idx="485">
                  <c:v>1.6177479329302882E-2</c:v>
                </c:pt>
                <c:pt idx="486">
                  <c:v>1.905937845730182E-2</c:v>
                </c:pt>
                <c:pt idx="487">
                  <c:v>2.2857180903946957E-2</c:v>
                </c:pt>
                <c:pt idx="488">
                  <c:v>1.7822602636382356E-2</c:v>
                </c:pt>
                <c:pt idx="489">
                  <c:v>2.2255562925515344E-2</c:v>
                </c:pt>
                <c:pt idx="490">
                  <c:v>2.3349572857937068E-2</c:v>
                </c:pt>
                <c:pt idx="491">
                  <c:v>2.0899775402445149E-2</c:v>
                </c:pt>
                <c:pt idx="492">
                  <c:v>1.9065416061732381E-2</c:v>
                </c:pt>
                <c:pt idx="493">
                  <c:v>2.3095535252225848E-2</c:v>
                </c:pt>
                <c:pt idx="494">
                  <c:v>2.2568683666651022E-2</c:v>
                </c:pt>
                <c:pt idx="495">
                  <c:v>2.068005148219014E-2</c:v>
                </c:pt>
                <c:pt idx="496">
                  <c:v>2.9053119210393163E-2</c:v>
                </c:pt>
                <c:pt idx="497">
                  <c:v>2.2218474243260223E-2</c:v>
                </c:pt>
                <c:pt idx="498">
                  <c:v>1.6681032398905692E-2</c:v>
                </c:pt>
                <c:pt idx="499">
                  <c:v>1.5677077671763247E-2</c:v>
                </c:pt>
                <c:pt idx="500">
                  <c:v>1.507056412334495E-2</c:v>
                </c:pt>
                <c:pt idx="501">
                  <c:v>1.7534609189865255E-2</c:v>
                </c:pt>
                <c:pt idx="502">
                  <c:v>1.8681557288060716E-2</c:v>
                </c:pt>
                <c:pt idx="503">
                  <c:v>1.8101535534988465E-2</c:v>
                </c:pt>
                <c:pt idx="504">
                  <c:v>1.9020071597959081E-2</c:v>
                </c:pt>
                <c:pt idx="505">
                  <c:v>1.9687925368896547E-2</c:v>
                </c:pt>
                <c:pt idx="506">
                  <c:v>2.1459225215978324E-2</c:v>
                </c:pt>
                <c:pt idx="507">
                  <c:v>2.3158287477348338E-2</c:v>
                </c:pt>
                <c:pt idx="508">
                  <c:v>2.2291069543910195E-2</c:v>
                </c:pt>
                <c:pt idx="509">
                  <c:v>2.3603165689473214E-2</c:v>
                </c:pt>
                <c:pt idx="510">
                  <c:v>2.5589092584471056E-2</c:v>
                </c:pt>
                <c:pt idx="511">
                  <c:v>2.7758695011063348E-2</c:v>
                </c:pt>
                <c:pt idx="512">
                  <c:v>3.0543150425409168E-2</c:v>
                </c:pt>
                <c:pt idx="513">
                  <c:v>3.3352033849602385E-2</c:v>
                </c:pt>
                <c:pt idx="514">
                  <c:v>3.7617408026284521E-2</c:v>
                </c:pt>
                <c:pt idx="515">
                  <c:v>4.1093057575538147E-2</c:v>
                </c:pt>
                <c:pt idx="516">
                  <c:v>0.62326683230947877</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numCache>
            </c:numRef>
          </c:val>
          <c:smooth val="0"/>
          <c:extLst>
            <c:ext xmlns:c16="http://schemas.microsoft.com/office/drawing/2014/chart" uri="{C3380CC4-5D6E-409C-BE32-E72D297353CC}">
              <c16:uniqueId val="{00000000-5FDE-4D5F-AB40-A531E5754427}"/>
            </c:ext>
          </c:extLst>
        </c:ser>
        <c:dLbls>
          <c:showLegendKey val="0"/>
          <c:showVal val="0"/>
          <c:showCatName val="0"/>
          <c:showSerName val="0"/>
          <c:showPercent val="0"/>
          <c:showBubbleSize val="0"/>
        </c:dLbls>
        <c:marker val="1"/>
        <c:smooth val="0"/>
        <c:axId val="172578688"/>
        <c:axId val="172599072"/>
      </c:lineChart>
      <c:lineChart>
        <c:grouping val="standard"/>
        <c:varyColors val="0"/>
        <c:ser>
          <c:idx val="1"/>
          <c:order val="1"/>
          <c:tx>
            <c:strRef>
              <c:f>'Tüketici Kredi Alt Kalemleri'!$S$1:$S$8</c:f>
              <c:strCache>
                <c:ptCount val="8"/>
                <c:pt idx="0">
                  <c:v>Tüketici Kredi Tipleri</c:v>
                </c:pt>
                <c:pt idx="1">
                  <c:v>MoM</c:v>
                </c:pt>
                <c:pt idx="5">
                  <c:v>4.13%</c:v>
                </c:pt>
                <c:pt idx="6">
                  <c:v>3.02%</c:v>
                </c:pt>
                <c:pt idx="7">
                  <c:v>3.23%</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Kalemleri'!$B$13:$B$581</c:f>
              <c:numCache>
                <c:formatCode>m/d/yyyy</c:formatCode>
                <c:ptCount val="569"/>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pt idx="503">
                  <c:v>42447</c:v>
                </c:pt>
                <c:pt idx="504">
                  <c:v>42440</c:v>
                </c:pt>
                <c:pt idx="505">
                  <c:v>42433</c:v>
                </c:pt>
                <c:pt idx="506">
                  <c:v>42426</c:v>
                </c:pt>
                <c:pt idx="507">
                  <c:v>42419</c:v>
                </c:pt>
                <c:pt idx="508">
                  <c:v>42412</c:v>
                </c:pt>
                <c:pt idx="509">
                  <c:v>42405</c:v>
                </c:pt>
                <c:pt idx="510">
                  <c:v>42398</c:v>
                </c:pt>
                <c:pt idx="511">
                  <c:v>42391</c:v>
                </c:pt>
                <c:pt idx="512">
                  <c:v>42384</c:v>
                </c:pt>
                <c:pt idx="513">
                  <c:v>42377</c:v>
                </c:pt>
                <c:pt idx="514">
                  <c:v>42369</c:v>
                </c:pt>
                <c:pt idx="515">
                  <c:v>42363</c:v>
                </c:pt>
                <c:pt idx="516">
                  <c:v>42356</c:v>
                </c:pt>
                <c:pt idx="517">
                  <c:v>42349</c:v>
                </c:pt>
                <c:pt idx="518">
                  <c:v>42342</c:v>
                </c:pt>
                <c:pt idx="519">
                  <c:v>42335</c:v>
                </c:pt>
                <c:pt idx="520">
                  <c:v>42328</c:v>
                </c:pt>
                <c:pt idx="521">
                  <c:v>42321</c:v>
                </c:pt>
                <c:pt idx="522">
                  <c:v>42314</c:v>
                </c:pt>
                <c:pt idx="523">
                  <c:v>42307</c:v>
                </c:pt>
                <c:pt idx="524">
                  <c:v>42300</c:v>
                </c:pt>
                <c:pt idx="525">
                  <c:v>42293</c:v>
                </c:pt>
                <c:pt idx="526">
                  <c:v>42286</c:v>
                </c:pt>
                <c:pt idx="527">
                  <c:v>42279</c:v>
                </c:pt>
                <c:pt idx="528">
                  <c:v>42270</c:v>
                </c:pt>
                <c:pt idx="529">
                  <c:v>42265</c:v>
                </c:pt>
                <c:pt idx="530">
                  <c:v>42258</c:v>
                </c:pt>
                <c:pt idx="531">
                  <c:v>42251</c:v>
                </c:pt>
                <c:pt idx="532">
                  <c:v>42244</c:v>
                </c:pt>
                <c:pt idx="533">
                  <c:v>42237</c:v>
                </c:pt>
                <c:pt idx="534">
                  <c:v>42230</c:v>
                </c:pt>
                <c:pt idx="535">
                  <c:v>42223</c:v>
                </c:pt>
                <c:pt idx="536">
                  <c:v>42216</c:v>
                </c:pt>
                <c:pt idx="537">
                  <c:v>42209</c:v>
                </c:pt>
                <c:pt idx="538">
                  <c:v>42201</c:v>
                </c:pt>
                <c:pt idx="539">
                  <c:v>42195</c:v>
                </c:pt>
                <c:pt idx="540">
                  <c:v>42188</c:v>
                </c:pt>
                <c:pt idx="541">
                  <c:v>42181</c:v>
                </c:pt>
                <c:pt idx="542">
                  <c:v>42174</c:v>
                </c:pt>
                <c:pt idx="543">
                  <c:v>42167</c:v>
                </c:pt>
                <c:pt idx="544">
                  <c:v>42160</c:v>
                </c:pt>
                <c:pt idx="545">
                  <c:v>42153</c:v>
                </c:pt>
                <c:pt idx="546">
                  <c:v>42146</c:v>
                </c:pt>
                <c:pt idx="547">
                  <c:v>42139</c:v>
                </c:pt>
                <c:pt idx="548">
                  <c:v>42132</c:v>
                </c:pt>
                <c:pt idx="549">
                  <c:v>42124</c:v>
                </c:pt>
                <c:pt idx="550">
                  <c:v>42118</c:v>
                </c:pt>
                <c:pt idx="551">
                  <c:v>42111</c:v>
                </c:pt>
                <c:pt idx="552">
                  <c:v>42104</c:v>
                </c:pt>
                <c:pt idx="553">
                  <c:v>42097</c:v>
                </c:pt>
                <c:pt idx="554">
                  <c:v>42090</c:v>
                </c:pt>
                <c:pt idx="555">
                  <c:v>42083</c:v>
                </c:pt>
                <c:pt idx="556">
                  <c:v>42076</c:v>
                </c:pt>
                <c:pt idx="557">
                  <c:v>42069</c:v>
                </c:pt>
                <c:pt idx="558">
                  <c:v>42062</c:v>
                </c:pt>
                <c:pt idx="559">
                  <c:v>42055</c:v>
                </c:pt>
                <c:pt idx="560">
                  <c:v>42048</c:v>
                </c:pt>
                <c:pt idx="561">
                  <c:v>42041</c:v>
                </c:pt>
                <c:pt idx="562">
                  <c:v>42034</c:v>
                </c:pt>
                <c:pt idx="563">
                  <c:v>42027</c:v>
                </c:pt>
                <c:pt idx="564">
                  <c:v>42020</c:v>
                </c:pt>
                <c:pt idx="565">
                  <c:v>42013</c:v>
                </c:pt>
                <c:pt idx="566">
                  <c:v>42006</c:v>
                </c:pt>
                <c:pt idx="567">
                  <c:v>41999</c:v>
                </c:pt>
              </c:numCache>
            </c:numRef>
          </c:cat>
          <c:val>
            <c:numRef>
              <c:f>'Tüketici Kredi Alt Kalemleri'!$S$12:$S$581</c:f>
              <c:numCache>
                <c:formatCode>0.00%</c:formatCode>
                <c:ptCount val="570"/>
                <c:pt idx="0">
                  <c:v>5.4418113717625838E-2</c:v>
                </c:pt>
                <c:pt idx="1">
                  <c:v>3.5283783023547122E-2</c:v>
                </c:pt>
                <c:pt idx="2">
                  <c:v>4.0127225312410496E-2</c:v>
                </c:pt>
                <c:pt idx="3">
                  <c:v>2.7717693720530338E-2</c:v>
                </c:pt>
                <c:pt idx="4">
                  <c:v>3.5029780645326407E-2</c:v>
                </c:pt>
                <c:pt idx="5">
                  <c:v>3.0542589314588191E-2</c:v>
                </c:pt>
                <c:pt idx="6">
                  <c:v>3.8498536041871791E-2</c:v>
                </c:pt>
                <c:pt idx="7">
                  <c:v>3.7221225938667266E-2</c:v>
                </c:pt>
                <c:pt idx="8">
                  <c:v>3.2280310881684544E-2</c:v>
                </c:pt>
                <c:pt idx="9">
                  <c:v>4.9839712179919934E-2</c:v>
                </c:pt>
                <c:pt idx="10">
                  <c:v>2.9221363663637638E-2</c:v>
                </c:pt>
                <c:pt idx="11">
                  <c:v>3.1854812980590015E-2</c:v>
                </c:pt>
                <c:pt idx="12">
                  <c:v>2.7860734795199727E-2</c:v>
                </c:pt>
                <c:pt idx="13">
                  <c:v>2.6529929070859208E-2</c:v>
                </c:pt>
                <c:pt idx="14">
                  <c:v>2.8036433026868986E-2</c:v>
                </c:pt>
                <c:pt idx="15">
                  <c:v>2.8835633319743027E-2</c:v>
                </c:pt>
                <c:pt idx="16">
                  <c:v>2.3788107915256602E-2</c:v>
                </c:pt>
                <c:pt idx="17">
                  <c:v>2.7395719415160665E-2</c:v>
                </c:pt>
                <c:pt idx="18">
                  <c:v>3.206736031982476E-2</c:v>
                </c:pt>
                <c:pt idx="19">
                  <c:v>4.5045977564874107E-2</c:v>
                </c:pt>
                <c:pt idx="20">
                  <c:v>3.0527181062599728E-2</c:v>
                </c:pt>
                <c:pt idx="21">
                  <c:v>2.7088877197469118E-2</c:v>
                </c:pt>
                <c:pt idx="22">
                  <c:v>4.3073264332916868E-2</c:v>
                </c:pt>
                <c:pt idx="23">
                  <c:v>1.9715109880611609E-2</c:v>
                </c:pt>
                <c:pt idx="24">
                  <c:v>3.3449582861430488E-2</c:v>
                </c:pt>
                <c:pt idx="25">
                  <c:v>2.9553064256932202E-2</c:v>
                </c:pt>
                <c:pt idx="26">
                  <c:v>2.5924329594572623E-2</c:v>
                </c:pt>
                <c:pt idx="27">
                  <c:v>2.4863967034356151E-2</c:v>
                </c:pt>
                <c:pt idx="28">
                  <c:v>3.1755968291304566E-2</c:v>
                </c:pt>
                <c:pt idx="29">
                  <c:v>3.6163126534920993E-2</c:v>
                </c:pt>
                <c:pt idx="30">
                  <c:v>2.2344071542488134E-2</c:v>
                </c:pt>
                <c:pt idx="31">
                  <c:v>2.6878713510720745E-2</c:v>
                </c:pt>
                <c:pt idx="32">
                  <c:v>3.5868665926118815E-2</c:v>
                </c:pt>
                <c:pt idx="33">
                  <c:v>2.3848895554138824E-2</c:v>
                </c:pt>
                <c:pt idx="34">
                  <c:v>3.8739255935653846E-2</c:v>
                </c:pt>
                <c:pt idx="35">
                  <c:v>3.8421042042505245E-2</c:v>
                </c:pt>
                <c:pt idx="36">
                  <c:v>3.1383563897852643E-2</c:v>
                </c:pt>
                <c:pt idx="37">
                  <c:v>3.1194264326580221E-2</c:v>
                </c:pt>
                <c:pt idx="38">
                  <c:v>3.2543639949064535E-2</c:v>
                </c:pt>
                <c:pt idx="39">
                  <c:v>4.1554323074558891E-2</c:v>
                </c:pt>
                <c:pt idx="40">
                  <c:v>2.1038812634811895E-2</c:v>
                </c:pt>
                <c:pt idx="41">
                  <c:v>2.5526625953921148E-2</c:v>
                </c:pt>
                <c:pt idx="42">
                  <c:v>1.4713778270015097E-2</c:v>
                </c:pt>
                <c:pt idx="43">
                  <c:v>2.1579458519072999E-2</c:v>
                </c:pt>
                <c:pt idx="44">
                  <c:v>2.9397618947228501E-2</c:v>
                </c:pt>
                <c:pt idx="45">
                  <c:v>4.0172988025862451E-2</c:v>
                </c:pt>
                <c:pt idx="46">
                  <c:v>3.9135689108302875E-2</c:v>
                </c:pt>
                <c:pt idx="47">
                  <c:v>3.569789450267797E-2</c:v>
                </c:pt>
                <c:pt idx="48">
                  <c:v>5.1468173726689825E-2</c:v>
                </c:pt>
                <c:pt idx="49">
                  <c:v>2.9444351761177413E-2</c:v>
                </c:pt>
                <c:pt idx="50">
                  <c:v>3.2720888404168459E-2</c:v>
                </c:pt>
                <c:pt idx="51">
                  <c:v>2.8248239804545161E-2</c:v>
                </c:pt>
                <c:pt idx="52">
                  <c:v>2.5272746743256351E-2</c:v>
                </c:pt>
                <c:pt idx="53">
                  <c:v>2.5136607831031929E-2</c:v>
                </c:pt>
                <c:pt idx="54">
                  <c:v>2.7736923424664744E-2</c:v>
                </c:pt>
                <c:pt idx="55">
                  <c:v>2.4131876615887018E-2</c:v>
                </c:pt>
                <c:pt idx="56">
                  <c:v>2.4781089063650955E-2</c:v>
                </c:pt>
                <c:pt idx="57">
                  <c:v>2.2525253079734721E-2</c:v>
                </c:pt>
                <c:pt idx="58">
                  <c:v>2.4742595148572969E-2</c:v>
                </c:pt>
                <c:pt idx="59">
                  <c:v>2.1419719178697456E-2</c:v>
                </c:pt>
                <c:pt idx="60">
                  <c:v>1.8338946503500157E-2</c:v>
                </c:pt>
                <c:pt idx="61">
                  <c:v>4.0603573917485564E-2</c:v>
                </c:pt>
                <c:pt idx="62">
                  <c:v>2.4096728099256132E-2</c:v>
                </c:pt>
                <c:pt idx="63">
                  <c:v>3.1565611008151147E-2</c:v>
                </c:pt>
                <c:pt idx="64">
                  <c:v>2.9136504033222266E-2</c:v>
                </c:pt>
                <c:pt idx="65">
                  <c:v>2.6828007310102001E-2</c:v>
                </c:pt>
                <c:pt idx="66">
                  <c:v>2.353215071152703E-2</c:v>
                </c:pt>
                <c:pt idx="67">
                  <c:v>2.4618538683874439E-2</c:v>
                </c:pt>
                <c:pt idx="68">
                  <c:v>1.6884023827954096E-2</c:v>
                </c:pt>
                <c:pt idx="69">
                  <c:v>2.2906645455698676E-2</c:v>
                </c:pt>
                <c:pt idx="70">
                  <c:v>3.3241351818983127E-2</c:v>
                </c:pt>
                <c:pt idx="71">
                  <c:v>3.4236445068571958E-2</c:v>
                </c:pt>
                <c:pt idx="72">
                  <c:v>3.5653413546833226E-2</c:v>
                </c:pt>
                <c:pt idx="73">
                  <c:v>3.2737663183760757E-2</c:v>
                </c:pt>
                <c:pt idx="74">
                  <c:v>4.5854908546255187E-2</c:v>
                </c:pt>
                <c:pt idx="75">
                  <c:v>2.949933261047712E-2</c:v>
                </c:pt>
                <c:pt idx="76">
                  <c:v>3.2223130676150569E-2</c:v>
                </c:pt>
                <c:pt idx="77">
                  <c:v>2.31629704030221E-2</c:v>
                </c:pt>
                <c:pt idx="78">
                  <c:v>2.2926926109949983E-2</c:v>
                </c:pt>
                <c:pt idx="79">
                  <c:v>3.4928518058668798E-2</c:v>
                </c:pt>
                <c:pt idx="80">
                  <c:v>3.3165441552286519E-2</c:v>
                </c:pt>
                <c:pt idx="81">
                  <c:v>1.6588467530171732E-2</c:v>
                </c:pt>
                <c:pt idx="82">
                  <c:v>1.0840299752683597E-2</c:v>
                </c:pt>
                <c:pt idx="83">
                  <c:v>1.8769737512309415E-2</c:v>
                </c:pt>
                <c:pt idx="84">
                  <c:v>1.2991756480581085E-2</c:v>
                </c:pt>
                <c:pt idx="85">
                  <c:v>3.8581178061311817E-2</c:v>
                </c:pt>
                <c:pt idx="86">
                  <c:v>4.3863741059522364E-2</c:v>
                </c:pt>
                <c:pt idx="87">
                  <c:v>5.0862813240012648E-2</c:v>
                </c:pt>
                <c:pt idx="88">
                  <c:v>5.4052632727864466E-2</c:v>
                </c:pt>
                <c:pt idx="89">
                  <c:v>4.3370291699383119E-2</c:v>
                </c:pt>
                <c:pt idx="90">
                  <c:v>3.5188113344878647E-2</c:v>
                </c:pt>
                <c:pt idx="91">
                  <c:v>2.6003730364229184E-2</c:v>
                </c:pt>
                <c:pt idx="92">
                  <c:v>1.5386754414422764E-2</c:v>
                </c:pt>
                <c:pt idx="93">
                  <c:v>1.9638980502424228E-2</c:v>
                </c:pt>
                <c:pt idx="94">
                  <c:v>1.6881410541081058E-2</c:v>
                </c:pt>
                <c:pt idx="95">
                  <c:v>1.7508966619134446E-2</c:v>
                </c:pt>
                <c:pt idx="96">
                  <c:v>4.4290785589081338E-2</c:v>
                </c:pt>
                <c:pt idx="97">
                  <c:v>3.2946247587062771E-2</c:v>
                </c:pt>
                <c:pt idx="98">
                  <c:v>3.5556387209722741E-2</c:v>
                </c:pt>
                <c:pt idx="99">
                  <c:v>2.8917071176305868E-2</c:v>
                </c:pt>
                <c:pt idx="100">
                  <c:v>2.6928558231399977E-2</c:v>
                </c:pt>
                <c:pt idx="101">
                  <c:v>2.2426665320106967E-2</c:v>
                </c:pt>
                <c:pt idx="102">
                  <c:v>2.0383814629831392E-2</c:v>
                </c:pt>
                <c:pt idx="103">
                  <c:v>1.4372024503831965E-2</c:v>
                </c:pt>
                <c:pt idx="104">
                  <c:v>1.1665287571418733E-2</c:v>
                </c:pt>
                <c:pt idx="105">
                  <c:v>1.1685666336237631E-2</c:v>
                </c:pt>
                <c:pt idx="106">
                  <c:v>1.764782080809367E-2</c:v>
                </c:pt>
                <c:pt idx="107">
                  <c:v>1.2372892475234534E-2</c:v>
                </c:pt>
                <c:pt idx="108">
                  <c:v>8.4358651584328891E-3</c:v>
                </c:pt>
                <c:pt idx="109">
                  <c:v>2.6945693377208452E-2</c:v>
                </c:pt>
                <c:pt idx="110">
                  <c:v>8.8309559670417294E-3</c:v>
                </c:pt>
                <c:pt idx="111">
                  <c:v>1.2433746463157055E-2</c:v>
                </c:pt>
                <c:pt idx="112">
                  <c:v>8.0750635326486148E-3</c:v>
                </c:pt>
                <c:pt idx="113">
                  <c:v>1.0105839016904702E-2</c:v>
                </c:pt>
                <c:pt idx="114">
                  <c:v>1.4692909758002439E-2</c:v>
                </c:pt>
                <c:pt idx="115">
                  <c:v>2.0795642667058405E-2</c:v>
                </c:pt>
                <c:pt idx="116">
                  <c:v>1.6716094155128879E-2</c:v>
                </c:pt>
                <c:pt idx="117">
                  <c:v>1.1126907164428554E-2</c:v>
                </c:pt>
                <c:pt idx="118">
                  <c:v>1.1219061774480886E-2</c:v>
                </c:pt>
                <c:pt idx="119">
                  <c:v>1.6616567905131975E-2</c:v>
                </c:pt>
                <c:pt idx="120">
                  <c:v>2.6651448715980179E-2</c:v>
                </c:pt>
                <c:pt idx="121">
                  <c:v>2.0438386695860331E-2</c:v>
                </c:pt>
                <c:pt idx="122">
                  <c:v>2.8591325195012344E-2</c:v>
                </c:pt>
                <c:pt idx="123">
                  <c:v>1.6008151683348244E-2</c:v>
                </c:pt>
                <c:pt idx="124">
                  <c:v>1.1976980948360003E-2</c:v>
                </c:pt>
                <c:pt idx="125">
                  <c:v>1.9634221729742337E-3</c:v>
                </c:pt>
                <c:pt idx="126">
                  <c:v>4.0720304239598437E-3</c:v>
                </c:pt>
                <c:pt idx="127">
                  <c:v>5.5521562418922085E-3</c:v>
                </c:pt>
                <c:pt idx="128">
                  <c:v>1.6176954323044834E-2</c:v>
                </c:pt>
                <c:pt idx="129">
                  <c:v>2.6233929882353346E-2</c:v>
                </c:pt>
                <c:pt idx="130">
                  <c:v>3.5799879987499235E-2</c:v>
                </c:pt>
                <c:pt idx="131">
                  <c:v>3.0749051208174259E-2</c:v>
                </c:pt>
                <c:pt idx="132">
                  <c:v>2.66175430997657E-2</c:v>
                </c:pt>
                <c:pt idx="133">
                  <c:v>2.4774829027018698E-2</c:v>
                </c:pt>
                <c:pt idx="134">
                  <c:v>2.0627550402723172E-2</c:v>
                </c:pt>
                <c:pt idx="135">
                  <c:v>3.9741232285550904E-2</c:v>
                </c:pt>
                <c:pt idx="136">
                  <c:v>2.9901065479243052E-2</c:v>
                </c:pt>
                <c:pt idx="137">
                  <c:v>5.2231199528770825E-2</c:v>
                </c:pt>
                <c:pt idx="138">
                  <c:v>5.8725256031917951E-2</c:v>
                </c:pt>
                <c:pt idx="139">
                  <c:v>0.10499183336237042</c:v>
                </c:pt>
                <c:pt idx="140">
                  <c:v>0.10187927122334503</c:v>
                </c:pt>
                <c:pt idx="141">
                  <c:v>8.4837441238946806E-2</c:v>
                </c:pt>
                <c:pt idx="142">
                  <c:v>8.0525099626338401E-2</c:v>
                </c:pt>
                <c:pt idx="143">
                  <c:v>3.8182620204184309E-2</c:v>
                </c:pt>
                <c:pt idx="144">
                  <c:v>3.5849230529445206E-2</c:v>
                </c:pt>
                <c:pt idx="145">
                  <c:v>4.7188338486547507E-2</c:v>
                </c:pt>
                <c:pt idx="146">
                  <c:v>4.6003335570448244E-2</c:v>
                </c:pt>
                <c:pt idx="147">
                  <c:v>4.8043297618713086E-2</c:v>
                </c:pt>
                <c:pt idx="148">
                  <c:v>7.2243648117191625E-2</c:v>
                </c:pt>
                <c:pt idx="149">
                  <c:v>6.4405413771812248E-2</c:v>
                </c:pt>
                <c:pt idx="150">
                  <c:v>6.5461182507064841E-2</c:v>
                </c:pt>
                <c:pt idx="151">
                  <c:v>5.8442320004183382E-2</c:v>
                </c:pt>
                <c:pt idx="152">
                  <c:v>5.5198606825616475E-2</c:v>
                </c:pt>
                <c:pt idx="153">
                  <c:v>4.6728447852160036E-2</c:v>
                </c:pt>
                <c:pt idx="154">
                  <c:v>4.8667799138432569E-2</c:v>
                </c:pt>
                <c:pt idx="155">
                  <c:v>4.4589437514010608E-2</c:v>
                </c:pt>
                <c:pt idx="156">
                  <c:v>4.1664337567930212E-2</c:v>
                </c:pt>
                <c:pt idx="157">
                  <c:v>4.1554592640427955E-2</c:v>
                </c:pt>
                <c:pt idx="158">
                  <c:v>3.8415393917433698E-2</c:v>
                </c:pt>
                <c:pt idx="159">
                  <c:v>3.4057218707068265E-2</c:v>
                </c:pt>
                <c:pt idx="160">
                  <c:v>2.922728085113609E-2</c:v>
                </c:pt>
                <c:pt idx="161">
                  <c:v>4.0085659231041737E-2</c:v>
                </c:pt>
                <c:pt idx="162">
                  <c:v>2.6112755930629519E-2</c:v>
                </c:pt>
                <c:pt idx="163">
                  <c:v>2.8209399421188035E-2</c:v>
                </c:pt>
                <c:pt idx="164">
                  <c:v>2.4524229791775043E-2</c:v>
                </c:pt>
                <c:pt idx="165">
                  <c:v>1.8829226702908517E-2</c:v>
                </c:pt>
                <c:pt idx="166">
                  <c:v>1.5847706826383232E-2</c:v>
                </c:pt>
                <c:pt idx="167">
                  <c:v>1.8608056291780875E-2</c:v>
                </c:pt>
                <c:pt idx="168">
                  <c:v>1.4652188447054796E-2</c:v>
                </c:pt>
                <c:pt idx="169">
                  <c:v>1.3323536691257843E-2</c:v>
                </c:pt>
                <c:pt idx="170">
                  <c:v>2.9223403929369729E-2</c:v>
                </c:pt>
                <c:pt idx="171">
                  <c:v>2.8781314274818739E-2</c:v>
                </c:pt>
                <c:pt idx="172">
                  <c:v>1.7864717608110772E-2</c:v>
                </c:pt>
                <c:pt idx="173">
                  <c:v>1.9205639879476117E-2</c:v>
                </c:pt>
                <c:pt idx="174">
                  <c:v>1.8257314145310323E-2</c:v>
                </c:pt>
                <c:pt idx="175">
                  <c:v>1.4189015442151546E-2</c:v>
                </c:pt>
                <c:pt idx="176">
                  <c:v>3.7510609014861349E-2</c:v>
                </c:pt>
                <c:pt idx="177">
                  <c:v>4.0272334859942256E-2</c:v>
                </c:pt>
                <c:pt idx="178">
                  <c:v>4.5757396824518418E-2</c:v>
                </c:pt>
                <c:pt idx="179">
                  <c:v>5.2038018161999627E-2</c:v>
                </c:pt>
                <c:pt idx="180">
                  <c:v>5.6778656164913219E-2</c:v>
                </c:pt>
                <c:pt idx="181">
                  <c:v>5.7281646299934194E-2</c:v>
                </c:pt>
                <c:pt idx="182">
                  <c:v>4.6730777430204533E-2</c:v>
                </c:pt>
                <c:pt idx="183">
                  <c:v>5.0110152652404212E-2</c:v>
                </c:pt>
                <c:pt idx="184">
                  <c:v>3.2086832421901947E-2</c:v>
                </c:pt>
                <c:pt idx="185">
                  <c:v>2.5274055882257205E-2</c:v>
                </c:pt>
                <c:pt idx="186">
                  <c:v>2.5379788224700595E-2</c:v>
                </c:pt>
                <c:pt idx="187">
                  <c:v>1.8272900792766396E-2</c:v>
                </c:pt>
                <c:pt idx="188">
                  <c:v>1.5580127100450132E-2</c:v>
                </c:pt>
                <c:pt idx="189">
                  <c:v>1.9153560826719485E-2</c:v>
                </c:pt>
                <c:pt idx="190">
                  <c:v>1.3053725679773698E-2</c:v>
                </c:pt>
                <c:pt idx="191">
                  <c:v>1.7540841305679487E-2</c:v>
                </c:pt>
                <c:pt idx="192">
                  <c:v>1.5772135822927726E-2</c:v>
                </c:pt>
                <c:pt idx="193">
                  <c:v>1.09528150138918E-2</c:v>
                </c:pt>
                <c:pt idx="194">
                  <c:v>9.0762271161182479E-3</c:v>
                </c:pt>
                <c:pt idx="195">
                  <c:v>1.9651304786178414E-3</c:v>
                </c:pt>
                <c:pt idx="196">
                  <c:v>-1.9883460767380619E-3</c:v>
                </c:pt>
                <c:pt idx="197">
                  <c:v>-2.26152381125787E-3</c:v>
                </c:pt>
                <c:pt idx="198">
                  <c:v>-3.3204895365780691E-3</c:v>
                </c:pt>
                <c:pt idx="199">
                  <c:v>-5.0646832121608474E-3</c:v>
                </c:pt>
                <c:pt idx="200">
                  <c:v>1.2032410588432463E-2</c:v>
                </c:pt>
                <c:pt idx="201">
                  <c:v>1.5538413239645759E-2</c:v>
                </c:pt>
                <c:pt idx="202">
                  <c:v>2.3788532959578938E-2</c:v>
                </c:pt>
                <c:pt idx="203">
                  <c:v>2.4172444578188141E-2</c:v>
                </c:pt>
                <c:pt idx="204">
                  <c:v>2.4391364516947747E-2</c:v>
                </c:pt>
                <c:pt idx="205">
                  <c:v>1.7903873104598369E-2</c:v>
                </c:pt>
                <c:pt idx="206">
                  <c:v>2.0911065592002995E-2</c:v>
                </c:pt>
                <c:pt idx="207">
                  <c:v>2.1295256380413304E-2</c:v>
                </c:pt>
                <c:pt idx="208">
                  <c:v>1.5617331115852387E-2</c:v>
                </c:pt>
                <c:pt idx="209">
                  <c:v>2.219828106470622E-2</c:v>
                </c:pt>
                <c:pt idx="210">
                  <c:v>1.2194114720229484E-2</c:v>
                </c:pt>
                <c:pt idx="211">
                  <c:v>1.171865347864013E-2</c:v>
                </c:pt>
                <c:pt idx="212">
                  <c:v>1.0095450215403116E-2</c:v>
                </c:pt>
                <c:pt idx="213">
                  <c:v>1.0773858801176957E-2</c:v>
                </c:pt>
                <c:pt idx="214">
                  <c:v>1.1219876160287922E-2</c:v>
                </c:pt>
                <c:pt idx="215">
                  <c:v>1.6300183750620534E-2</c:v>
                </c:pt>
                <c:pt idx="216">
                  <c:v>1.8051861058300468E-2</c:v>
                </c:pt>
                <c:pt idx="217">
                  <c:v>2.0001573207879639E-2</c:v>
                </c:pt>
                <c:pt idx="218">
                  <c:v>1.9486727453625535E-2</c:v>
                </c:pt>
                <c:pt idx="219">
                  <c:v>2.1110270756125583E-2</c:v>
                </c:pt>
                <c:pt idx="220">
                  <c:v>1.916700688749139E-2</c:v>
                </c:pt>
                <c:pt idx="221">
                  <c:v>2.2442355821400826E-2</c:v>
                </c:pt>
                <c:pt idx="222">
                  <c:v>2.8484383646291956E-2</c:v>
                </c:pt>
                <c:pt idx="223">
                  <c:v>1.3101709687815133E-2</c:v>
                </c:pt>
                <c:pt idx="224">
                  <c:v>1.534314596856199E-2</c:v>
                </c:pt>
                <c:pt idx="225">
                  <c:v>8.4257357186170619E-3</c:v>
                </c:pt>
                <c:pt idx="226">
                  <c:v>1.2445457843745355E-2</c:v>
                </c:pt>
                <c:pt idx="227">
                  <c:v>1.7771485346444398E-2</c:v>
                </c:pt>
                <c:pt idx="228">
                  <c:v>1.8537148637165518E-2</c:v>
                </c:pt>
                <c:pt idx="229">
                  <c:v>1.7509366853446055E-2</c:v>
                </c:pt>
                <c:pt idx="230">
                  <c:v>1.7146964439213097E-2</c:v>
                </c:pt>
                <c:pt idx="231">
                  <c:v>2.6655329196033761E-2</c:v>
                </c:pt>
                <c:pt idx="232">
                  <c:v>1.4708310636669339E-2</c:v>
                </c:pt>
                <c:pt idx="233">
                  <c:v>5.6596187570396393E-3</c:v>
                </c:pt>
                <c:pt idx="234">
                  <c:v>3.6357232575289872E-4</c:v>
                </c:pt>
                <c:pt idx="235">
                  <c:v>-3.3012031548355627E-3</c:v>
                </c:pt>
                <c:pt idx="236">
                  <c:v>-2.4206535182683124E-3</c:v>
                </c:pt>
                <c:pt idx="237">
                  <c:v>5.3652902983340883E-3</c:v>
                </c:pt>
                <c:pt idx="238">
                  <c:v>5.7271039697589562E-3</c:v>
                </c:pt>
                <c:pt idx="239">
                  <c:v>8.4841280694521789E-3</c:v>
                </c:pt>
                <c:pt idx="240">
                  <c:v>1.3441293257302455E-2</c:v>
                </c:pt>
                <c:pt idx="241">
                  <c:v>1.8964516474899239E-2</c:v>
                </c:pt>
                <c:pt idx="242">
                  <c:v>1.6337544664802389E-2</c:v>
                </c:pt>
                <c:pt idx="243">
                  <c:v>1.7225822914453418E-2</c:v>
                </c:pt>
                <c:pt idx="244">
                  <c:v>1.531977604230678E-2</c:v>
                </c:pt>
                <c:pt idx="245">
                  <c:v>1.397096338507395E-2</c:v>
                </c:pt>
                <c:pt idx="246">
                  <c:v>1.4532839065109661E-2</c:v>
                </c:pt>
                <c:pt idx="247">
                  <c:v>1.0276276454636201E-2</c:v>
                </c:pt>
                <c:pt idx="248">
                  <c:v>1.6197842949861142E-2</c:v>
                </c:pt>
                <c:pt idx="249">
                  <c:v>5.4885130646640263E-3</c:v>
                </c:pt>
                <c:pt idx="250">
                  <c:v>5.1507012587568932E-3</c:v>
                </c:pt>
                <c:pt idx="251">
                  <c:v>3.5443554077103771E-3</c:v>
                </c:pt>
                <c:pt idx="252">
                  <c:v>2.3835759957012725E-3</c:v>
                </c:pt>
                <c:pt idx="253">
                  <c:v>3.1312539446897367E-3</c:v>
                </c:pt>
                <c:pt idx="254">
                  <c:v>5.2251912456368864E-3</c:v>
                </c:pt>
                <c:pt idx="255">
                  <c:v>2.3434042506977628E-3</c:v>
                </c:pt>
                <c:pt idx="256">
                  <c:v>3.8508064621617338E-3</c:v>
                </c:pt>
                <c:pt idx="257">
                  <c:v>4.9745885828047865E-3</c:v>
                </c:pt>
                <c:pt idx="258">
                  <c:v>9.3726201607364206E-3</c:v>
                </c:pt>
                <c:pt idx="259">
                  <c:v>1.0552163534084915E-2</c:v>
                </c:pt>
                <c:pt idx="260">
                  <c:v>1.065563413511875E-2</c:v>
                </c:pt>
                <c:pt idx="261">
                  <c:v>1.7619804107205029E-2</c:v>
                </c:pt>
                <c:pt idx="262">
                  <c:v>7.9682421857013453E-3</c:v>
                </c:pt>
                <c:pt idx="263">
                  <c:v>9.8810291326476302E-3</c:v>
                </c:pt>
                <c:pt idx="264">
                  <c:v>7.8226641797673399E-3</c:v>
                </c:pt>
                <c:pt idx="265">
                  <c:v>7.6911702858170478E-3</c:v>
                </c:pt>
                <c:pt idx="266">
                  <c:v>6.641150921837799E-3</c:v>
                </c:pt>
                <c:pt idx="267">
                  <c:v>7.9167891812283973E-3</c:v>
                </c:pt>
                <c:pt idx="268">
                  <c:v>8.6916501424619159E-3</c:v>
                </c:pt>
                <c:pt idx="269">
                  <c:v>9.6973123293244839E-3</c:v>
                </c:pt>
                <c:pt idx="270">
                  <c:v>1.1949410384876943E-2</c:v>
                </c:pt>
                <c:pt idx="271">
                  <c:v>1.8595192077589161E-2</c:v>
                </c:pt>
                <c:pt idx="272">
                  <c:v>3.2473259427283858E-2</c:v>
                </c:pt>
                <c:pt idx="273">
                  <c:v>4.2138974245958499E-2</c:v>
                </c:pt>
                <c:pt idx="274">
                  <c:v>5.765396942377593E-2</c:v>
                </c:pt>
                <c:pt idx="275">
                  <c:v>5.3183580529836495E-2</c:v>
                </c:pt>
                <c:pt idx="276">
                  <c:v>4.8830748918355066E-2</c:v>
                </c:pt>
                <c:pt idx="277">
                  <c:v>4.7859090256047045E-2</c:v>
                </c:pt>
                <c:pt idx="278">
                  <c:v>4.7993166790667216E-2</c:v>
                </c:pt>
                <c:pt idx="279">
                  <c:v>5.0511279072130016E-2</c:v>
                </c:pt>
                <c:pt idx="280">
                  <c:v>5.4503001407552466E-2</c:v>
                </c:pt>
                <c:pt idx="281">
                  <c:v>4.9449914554104434E-2</c:v>
                </c:pt>
                <c:pt idx="282">
                  <c:v>4.455120343825654E-2</c:v>
                </c:pt>
                <c:pt idx="283">
                  <c:v>4.7181757344440668E-2</c:v>
                </c:pt>
                <c:pt idx="284">
                  <c:v>3.7237542741258789E-2</c:v>
                </c:pt>
                <c:pt idx="285">
                  <c:v>4.2742320566532106E-2</c:v>
                </c:pt>
                <c:pt idx="286">
                  <c:v>5.2501036300784884E-2</c:v>
                </c:pt>
                <c:pt idx="287">
                  <c:v>6.6792666575943863E-2</c:v>
                </c:pt>
                <c:pt idx="288">
                  <c:v>7.6599083682046862E-2</c:v>
                </c:pt>
                <c:pt idx="289">
                  <c:v>6.0745974947308524E-2</c:v>
                </c:pt>
                <c:pt idx="290">
                  <c:v>4.1285302099535647E-2</c:v>
                </c:pt>
                <c:pt idx="291">
                  <c:v>2.0112066121536997E-2</c:v>
                </c:pt>
                <c:pt idx="292">
                  <c:v>4.8940447929931097E-3</c:v>
                </c:pt>
                <c:pt idx="293">
                  <c:v>2.2258467574691382E-2</c:v>
                </c:pt>
                <c:pt idx="294">
                  <c:v>3.1140094829918363E-2</c:v>
                </c:pt>
                <c:pt idx="295">
                  <c:v>4.2389434661218729E-2</c:v>
                </c:pt>
                <c:pt idx="296">
                  <c:v>4.865601678677442E-2</c:v>
                </c:pt>
                <c:pt idx="297">
                  <c:v>4.5365760865684425E-2</c:v>
                </c:pt>
                <c:pt idx="298">
                  <c:v>4.5135657815519543E-2</c:v>
                </c:pt>
                <c:pt idx="299">
                  <c:v>4.2519394065219436E-2</c:v>
                </c:pt>
                <c:pt idx="300">
                  <c:v>4.6023978959162715E-2</c:v>
                </c:pt>
                <c:pt idx="301">
                  <c:v>3.4719345077577422E-2</c:v>
                </c:pt>
                <c:pt idx="302">
                  <c:v>3.7484199703337294E-2</c:v>
                </c:pt>
                <c:pt idx="303">
                  <c:v>3.3162078109254658E-2</c:v>
                </c:pt>
                <c:pt idx="304">
                  <c:v>3.8956620884750957E-2</c:v>
                </c:pt>
                <c:pt idx="305">
                  <c:v>4.0663806276135944E-2</c:v>
                </c:pt>
                <c:pt idx="306">
                  <c:v>4.1813415380901629E-2</c:v>
                </c:pt>
                <c:pt idx="307">
                  <c:v>3.9915452121067944E-2</c:v>
                </c:pt>
                <c:pt idx="308">
                  <c:v>3.6241865974070753E-2</c:v>
                </c:pt>
                <c:pt idx="309">
                  <c:v>4.482533745022959E-2</c:v>
                </c:pt>
                <c:pt idx="310">
                  <c:v>3.6382735595502397E-2</c:v>
                </c:pt>
                <c:pt idx="311">
                  <c:v>4.0647232962624881E-2</c:v>
                </c:pt>
                <c:pt idx="312">
                  <c:v>3.5953439376382575E-2</c:v>
                </c:pt>
                <c:pt idx="313">
                  <c:v>3.2680925866681164E-2</c:v>
                </c:pt>
                <c:pt idx="314">
                  <c:v>3.1971108603853278E-2</c:v>
                </c:pt>
                <c:pt idx="315">
                  <c:v>3.3903100202122595E-2</c:v>
                </c:pt>
                <c:pt idx="316">
                  <c:v>3.4752376006406439E-2</c:v>
                </c:pt>
                <c:pt idx="317">
                  <c:v>3.7955440938403258E-2</c:v>
                </c:pt>
                <c:pt idx="318">
                  <c:v>3.9607643767075006E-2</c:v>
                </c:pt>
                <c:pt idx="319">
                  <c:v>3.6007459737748639E-2</c:v>
                </c:pt>
                <c:pt idx="320">
                  <c:v>3.2904738237631286E-2</c:v>
                </c:pt>
                <c:pt idx="321">
                  <c:v>2.7747141908643635E-2</c:v>
                </c:pt>
                <c:pt idx="322">
                  <c:v>3.2761667955229473E-2</c:v>
                </c:pt>
                <c:pt idx="323">
                  <c:v>2.9977442081249927E-2</c:v>
                </c:pt>
                <c:pt idx="324">
                  <c:v>1.9750364837931206E-2</c:v>
                </c:pt>
                <c:pt idx="325">
                  <c:v>1.8030687086778099E-2</c:v>
                </c:pt>
                <c:pt idx="326">
                  <c:v>1.2065486493985712E-2</c:v>
                </c:pt>
                <c:pt idx="327">
                  <c:v>-8.1045738864069709E-4</c:v>
                </c:pt>
                <c:pt idx="328">
                  <c:v>9.9072284072732834E-3</c:v>
                </c:pt>
                <c:pt idx="329">
                  <c:v>4.7346769163367783E-3</c:v>
                </c:pt>
                <c:pt idx="330">
                  <c:v>6.7598735594127284E-3</c:v>
                </c:pt>
                <c:pt idx="331">
                  <c:v>8.660846104120554E-3</c:v>
                </c:pt>
                <c:pt idx="332">
                  <c:v>9.5857880220307744E-3</c:v>
                </c:pt>
                <c:pt idx="333">
                  <c:v>7.3348594008161121E-3</c:v>
                </c:pt>
                <c:pt idx="334">
                  <c:v>5.9286057188431937E-4</c:v>
                </c:pt>
                <c:pt idx="335">
                  <c:v>9.1106112014952365E-3</c:v>
                </c:pt>
                <c:pt idx="336">
                  <c:v>-2.984034744194159E-3</c:v>
                </c:pt>
                <c:pt idx="337">
                  <c:v>-1.7508647144475999E-4</c:v>
                </c:pt>
                <c:pt idx="338">
                  <c:v>2.2178554031331791E-3</c:v>
                </c:pt>
                <c:pt idx="339">
                  <c:v>1.8551059749081587E-3</c:v>
                </c:pt>
                <c:pt idx="340">
                  <c:v>1.5876464887242872E-3</c:v>
                </c:pt>
                <c:pt idx="341">
                  <c:v>6.6150818010634951E-3</c:v>
                </c:pt>
                <c:pt idx="342">
                  <c:v>4.8700094755542095E-3</c:v>
                </c:pt>
                <c:pt idx="343">
                  <c:v>1.4298422902527658E-2</c:v>
                </c:pt>
                <c:pt idx="344">
                  <c:v>3.1011072738524673E-2</c:v>
                </c:pt>
                <c:pt idx="345">
                  <c:v>2.6921517220361447E-2</c:v>
                </c:pt>
                <c:pt idx="346">
                  <c:v>3.5292256025157558E-2</c:v>
                </c:pt>
                <c:pt idx="347">
                  <c:v>2.4419006836339588E-2</c:v>
                </c:pt>
                <c:pt idx="348">
                  <c:v>1.8917941547823797E-2</c:v>
                </c:pt>
                <c:pt idx="349">
                  <c:v>1.2028486912766858E-2</c:v>
                </c:pt>
                <c:pt idx="350">
                  <c:v>6.5813531922426756E-3</c:v>
                </c:pt>
                <c:pt idx="351">
                  <c:v>8.4655196795463371E-3</c:v>
                </c:pt>
                <c:pt idx="352">
                  <c:v>4.7317403066937623E-3</c:v>
                </c:pt>
                <c:pt idx="353">
                  <c:v>9.8914718905743454E-4</c:v>
                </c:pt>
                <c:pt idx="354">
                  <c:v>-1.6751629975651353E-3</c:v>
                </c:pt>
                <c:pt idx="355">
                  <c:v>-7.1387600424791062E-3</c:v>
                </c:pt>
                <c:pt idx="356">
                  <c:v>-7.1308640765399729E-3</c:v>
                </c:pt>
                <c:pt idx="357">
                  <c:v>-6.9633750556968351E-3</c:v>
                </c:pt>
                <c:pt idx="358">
                  <c:v>-4.009741419390765E-3</c:v>
                </c:pt>
                <c:pt idx="359">
                  <c:v>-7.2103710607862564E-3</c:v>
                </c:pt>
                <c:pt idx="360">
                  <c:v>-9.150715664824614E-3</c:v>
                </c:pt>
                <c:pt idx="361">
                  <c:v>-6.5211285390617477E-4</c:v>
                </c:pt>
                <c:pt idx="362">
                  <c:v>-1.2690883302597194E-2</c:v>
                </c:pt>
                <c:pt idx="363">
                  <c:v>-1.1216593913287229E-2</c:v>
                </c:pt>
                <c:pt idx="364">
                  <c:v>-1.2057344734434993E-2</c:v>
                </c:pt>
                <c:pt idx="365">
                  <c:v>-1.2624836307580758E-2</c:v>
                </c:pt>
                <c:pt idx="366">
                  <c:v>-1.3661262643865413E-2</c:v>
                </c:pt>
                <c:pt idx="367">
                  <c:v>-1.0342439947256827E-2</c:v>
                </c:pt>
                <c:pt idx="368">
                  <c:v>-1.4999907157741271E-2</c:v>
                </c:pt>
                <c:pt idx="369">
                  <c:v>-1.6248292338444322E-2</c:v>
                </c:pt>
                <c:pt idx="370">
                  <c:v>-1.7339648727581092E-2</c:v>
                </c:pt>
                <c:pt idx="371">
                  <c:v>-1.5212989191809771E-2</c:v>
                </c:pt>
                <c:pt idx="372">
                  <c:v>-1.2519188636650526E-2</c:v>
                </c:pt>
                <c:pt idx="373">
                  <c:v>-7.0105077013426246E-3</c:v>
                </c:pt>
                <c:pt idx="374">
                  <c:v>4.0469248576084924E-3</c:v>
                </c:pt>
                <c:pt idx="375">
                  <c:v>-6.8446540247127739E-3</c:v>
                </c:pt>
                <c:pt idx="376">
                  <c:v>1.4502701799284684E-3</c:v>
                </c:pt>
                <c:pt idx="377">
                  <c:v>1.3808560030820324E-3</c:v>
                </c:pt>
                <c:pt idx="378">
                  <c:v>5.5691825656389712E-3</c:v>
                </c:pt>
                <c:pt idx="379">
                  <c:v>8.2608189629635072E-3</c:v>
                </c:pt>
                <c:pt idx="380">
                  <c:v>8.5910797860330439E-3</c:v>
                </c:pt>
                <c:pt idx="381">
                  <c:v>5.0797869869292694E-3</c:v>
                </c:pt>
                <c:pt idx="382">
                  <c:v>8.953541658160263E-3</c:v>
                </c:pt>
                <c:pt idx="383">
                  <c:v>2.0150386731398667E-2</c:v>
                </c:pt>
                <c:pt idx="384">
                  <c:v>5.439343886191831E-3</c:v>
                </c:pt>
                <c:pt idx="385">
                  <c:v>3.0926961511900807E-3</c:v>
                </c:pt>
                <c:pt idx="386">
                  <c:v>9.1950402827173318E-4</c:v>
                </c:pt>
                <c:pt idx="387">
                  <c:v>1.885652630541009E-3</c:v>
                </c:pt>
                <c:pt idx="388">
                  <c:v>6.1504742586636655E-3</c:v>
                </c:pt>
                <c:pt idx="389">
                  <c:v>1.2112125542545838E-2</c:v>
                </c:pt>
                <c:pt idx="390">
                  <c:v>9.0888831299962766E-3</c:v>
                </c:pt>
                <c:pt idx="391">
                  <c:v>7.5420068405503355E-3</c:v>
                </c:pt>
                <c:pt idx="392">
                  <c:v>8.997279867522693E-3</c:v>
                </c:pt>
                <c:pt idx="393">
                  <c:v>1.1289973691577393E-2</c:v>
                </c:pt>
                <c:pt idx="394">
                  <c:v>9.3979415952623966E-3</c:v>
                </c:pt>
                <c:pt idx="395">
                  <c:v>1.3158450249991186E-2</c:v>
                </c:pt>
                <c:pt idx="396">
                  <c:v>2.1731475169206389E-2</c:v>
                </c:pt>
                <c:pt idx="397">
                  <c:v>1.4353702468443384E-2</c:v>
                </c:pt>
                <c:pt idx="398">
                  <c:v>1.7439419015389309E-2</c:v>
                </c:pt>
                <c:pt idx="399">
                  <c:v>1.192160336066413E-2</c:v>
                </c:pt>
                <c:pt idx="400">
                  <c:v>1.2035813731906432E-2</c:v>
                </c:pt>
                <c:pt idx="401">
                  <c:v>1.1487694637394793E-2</c:v>
                </c:pt>
                <c:pt idx="402">
                  <c:v>1.002586718153684E-2</c:v>
                </c:pt>
                <c:pt idx="403">
                  <c:v>1.2642444311385743E-2</c:v>
                </c:pt>
                <c:pt idx="404">
                  <c:v>1.0584669337342647E-2</c:v>
                </c:pt>
                <c:pt idx="405">
                  <c:v>8.6470366823282185E-3</c:v>
                </c:pt>
                <c:pt idx="406">
                  <c:v>1.1587282668238106E-2</c:v>
                </c:pt>
                <c:pt idx="407">
                  <c:v>6.1674499748648982E-3</c:v>
                </c:pt>
                <c:pt idx="408">
                  <c:v>6.6486049167880567E-3</c:v>
                </c:pt>
                <c:pt idx="409">
                  <c:v>1.4738690007112722E-2</c:v>
                </c:pt>
                <c:pt idx="410">
                  <c:v>8.6324458484787446E-3</c:v>
                </c:pt>
                <c:pt idx="411">
                  <c:v>1.2094775903454735E-2</c:v>
                </c:pt>
                <c:pt idx="412">
                  <c:v>1.0792541789229145E-2</c:v>
                </c:pt>
                <c:pt idx="413">
                  <c:v>1.0967870359888497E-2</c:v>
                </c:pt>
                <c:pt idx="414">
                  <c:v>1.0743361638377257E-2</c:v>
                </c:pt>
                <c:pt idx="415">
                  <c:v>1.1159476168344982E-2</c:v>
                </c:pt>
                <c:pt idx="416">
                  <c:v>1.1333630272298062E-2</c:v>
                </c:pt>
                <c:pt idx="417">
                  <c:v>1.1645953243831598E-2</c:v>
                </c:pt>
                <c:pt idx="418">
                  <c:v>9.9404519980075077E-3</c:v>
                </c:pt>
                <c:pt idx="419">
                  <c:v>1.2628695164663233E-2</c:v>
                </c:pt>
                <c:pt idx="420">
                  <c:v>1.0628294943156725E-2</c:v>
                </c:pt>
                <c:pt idx="421">
                  <c:v>1.0857737442394429E-2</c:v>
                </c:pt>
                <c:pt idx="422">
                  <c:v>1.8942054053231284E-2</c:v>
                </c:pt>
                <c:pt idx="423">
                  <c:v>1.2505227537921791E-2</c:v>
                </c:pt>
                <c:pt idx="424">
                  <c:v>1.7521505341169238E-2</c:v>
                </c:pt>
                <c:pt idx="425">
                  <c:v>1.2391659667209976E-2</c:v>
                </c:pt>
                <c:pt idx="426">
                  <c:v>1.4461691550824083E-2</c:v>
                </c:pt>
                <c:pt idx="427">
                  <c:v>1.5469379731398303E-2</c:v>
                </c:pt>
                <c:pt idx="428">
                  <c:v>1.6562365022302666E-2</c:v>
                </c:pt>
                <c:pt idx="429">
                  <c:v>2.0640185654274317E-2</c:v>
                </c:pt>
                <c:pt idx="430">
                  <c:v>2.1014323889814623E-2</c:v>
                </c:pt>
                <c:pt idx="431">
                  <c:v>1.7383774204707349E-2</c:v>
                </c:pt>
                <c:pt idx="432">
                  <c:v>1.9791642369562268E-2</c:v>
                </c:pt>
                <c:pt idx="433">
                  <c:v>2.0646450466094909E-2</c:v>
                </c:pt>
                <c:pt idx="434">
                  <c:v>1.7301768172756745E-2</c:v>
                </c:pt>
                <c:pt idx="435">
                  <c:v>2.3058428863488706E-2</c:v>
                </c:pt>
                <c:pt idx="436">
                  <c:v>1.4000288182681514E-2</c:v>
                </c:pt>
                <c:pt idx="437">
                  <c:v>1.2923457574437535E-2</c:v>
                </c:pt>
                <c:pt idx="438">
                  <c:v>1.2582408581911207E-2</c:v>
                </c:pt>
                <c:pt idx="439">
                  <c:v>1.5166214523473181E-2</c:v>
                </c:pt>
                <c:pt idx="440">
                  <c:v>1.2005208821089771E-2</c:v>
                </c:pt>
                <c:pt idx="441">
                  <c:v>1.5164019945336241E-2</c:v>
                </c:pt>
                <c:pt idx="442">
                  <c:v>1.3493128878063088E-2</c:v>
                </c:pt>
                <c:pt idx="443">
                  <c:v>1.4220457270831694E-2</c:v>
                </c:pt>
                <c:pt idx="444">
                  <c:v>1.4118781787817067E-2</c:v>
                </c:pt>
                <c:pt idx="445">
                  <c:v>1.4434984963292168E-2</c:v>
                </c:pt>
                <c:pt idx="446">
                  <c:v>1.300697551766389E-2</c:v>
                </c:pt>
                <c:pt idx="447">
                  <c:v>1.2844006227538247E-2</c:v>
                </c:pt>
                <c:pt idx="448">
                  <c:v>2.1916775633726158E-2</c:v>
                </c:pt>
                <c:pt idx="449">
                  <c:v>1.3768321918852406E-2</c:v>
                </c:pt>
                <c:pt idx="450">
                  <c:v>1.8492367116625077E-2</c:v>
                </c:pt>
                <c:pt idx="451">
                  <c:v>1.1854497246720821E-2</c:v>
                </c:pt>
                <c:pt idx="452">
                  <c:v>1.0623110217813266E-2</c:v>
                </c:pt>
                <c:pt idx="453">
                  <c:v>9.3845891896392458E-3</c:v>
                </c:pt>
                <c:pt idx="454">
                  <c:v>7.6688407852969487E-3</c:v>
                </c:pt>
                <c:pt idx="455">
                  <c:v>9.8896049087983055E-3</c:v>
                </c:pt>
                <c:pt idx="456">
                  <c:v>9.4408189668762892E-3</c:v>
                </c:pt>
                <c:pt idx="457">
                  <c:v>6.965283059751976E-3</c:v>
                </c:pt>
                <c:pt idx="458">
                  <c:v>8.614157558486794E-3</c:v>
                </c:pt>
                <c:pt idx="459">
                  <c:v>5.9272239697433539E-3</c:v>
                </c:pt>
                <c:pt idx="460">
                  <c:v>5.6786205786205227E-3</c:v>
                </c:pt>
                <c:pt idx="461">
                  <c:v>1.2792633374595285E-2</c:v>
                </c:pt>
                <c:pt idx="462">
                  <c:v>6.6254440941734671E-3</c:v>
                </c:pt>
                <c:pt idx="463">
                  <c:v>1.088146100559049E-2</c:v>
                </c:pt>
                <c:pt idx="464">
                  <c:v>1.0740618894231562E-2</c:v>
                </c:pt>
                <c:pt idx="465">
                  <c:v>1.3869179339014961E-2</c:v>
                </c:pt>
                <c:pt idx="466">
                  <c:v>1.362824447215882E-2</c:v>
                </c:pt>
                <c:pt idx="467">
                  <c:v>1.4421051008845755E-2</c:v>
                </c:pt>
                <c:pt idx="468">
                  <c:v>1.2585575986944438E-2</c:v>
                </c:pt>
                <c:pt idx="469">
                  <c:v>1.0870321647130763E-2</c:v>
                </c:pt>
                <c:pt idx="470">
                  <c:v>8.6083210233971943E-3</c:v>
                </c:pt>
                <c:pt idx="471">
                  <c:v>1.2173190298026279E-2</c:v>
                </c:pt>
                <c:pt idx="472">
                  <c:v>1.2226423947385842E-2</c:v>
                </c:pt>
                <c:pt idx="473">
                  <c:v>1.4236030660424547E-2</c:v>
                </c:pt>
                <c:pt idx="474">
                  <c:v>2.7314471862513033E-2</c:v>
                </c:pt>
                <c:pt idx="475">
                  <c:v>1.8308917708118176E-2</c:v>
                </c:pt>
                <c:pt idx="476">
                  <c:v>6.4352760041935242E-3</c:v>
                </c:pt>
                <c:pt idx="477">
                  <c:v>1.6552381352185131E-3</c:v>
                </c:pt>
                <c:pt idx="478">
                  <c:v>-4.2861282202187297E-3</c:v>
                </c:pt>
                <c:pt idx="479">
                  <c:v>-7.9088280998346038E-3</c:v>
                </c:pt>
                <c:pt idx="480">
                  <c:v>5.3753377244873139E-3</c:v>
                </c:pt>
                <c:pt idx="481">
                  <c:v>2.831179782185069E-3</c:v>
                </c:pt>
                <c:pt idx="482">
                  <c:v>6.3713301883000463E-4</c:v>
                </c:pt>
                <c:pt idx="483">
                  <c:v>6.2851772463338547E-3</c:v>
                </c:pt>
                <c:pt idx="484">
                  <c:v>-2.0921296202294819E-4</c:v>
                </c:pt>
                <c:pt idx="485">
                  <c:v>-1.1857920484076385E-3</c:v>
                </c:pt>
                <c:pt idx="486">
                  <c:v>-1.6479045369934111E-3</c:v>
                </c:pt>
                <c:pt idx="487">
                  <c:v>2.3066672088901999E-3</c:v>
                </c:pt>
                <c:pt idx="488">
                  <c:v>1.5794064945442395E-3</c:v>
                </c:pt>
                <c:pt idx="489">
                  <c:v>4.5939680455906844E-3</c:v>
                </c:pt>
                <c:pt idx="490">
                  <c:v>4.6942096347644124E-3</c:v>
                </c:pt>
                <c:pt idx="491">
                  <c:v>3.9772182010945527E-3</c:v>
                </c:pt>
                <c:pt idx="492">
                  <c:v>1.1517928565955794E-3</c:v>
                </c:pt>
                <c:pt idx="493">
                  <c:v>5.458762042672434E-3</c:v>
                </c:pt>
                <c:pt idx="494">
                  <c:v>4.0173951927684236E-3</c:v>
                </c:pt>
                <c:pt idx="495">
                  <c:v>2.9101301895313805E-3</c:v>
                </c:pt>
                <c:pt idx="496">
                  <c:v>1.1860152258088929E-2</c:v>
                </c:pt>
                <c:pt idx="497">
                  <c:v>2.8364952355155394E-3</c:v>
                </c:pt>
                <c:pt idx="498">
                  <c:v>4.1544810719275392E-3</c:v>
                </c:pt>
                <c:pt idx="499">
                  <c:v>2.9652656936656708E-3</c:v>
                </c:pt>
                <c:pt idx="500">
                  <c:v>3.0749066669952542E-3</c:v>
                </c:pt>
                <c:pt idx="501">
                  <c:v>3.4417286226445703E-3</c:v>
                </c:pt>
                <c:pt idx="502">
                  <c:v>5.8003782294256305E-3</c:v>
                </c:pt>
                <c:pt idx="503">
                  <c:v>3.2492609758745031E-3</c:v>
                </c:pt>
                <c:pt idx="504">
                  <c:v>2.9771526783399309E-3</c:v>
                </c:pt>
                <c:pt idx="505">
                  <c:v>1.4768754520924111E-3</c:v>
                </c:pt>
                <c:pt idx="506">
                  <c:v>1.814689412935209E-3</c:v>
                </c:pt>
                <c:pt idx="507">
                  <c:v>2.0392300006424817E-3</c:v>
                </c:pt>
                <c:pt idx="508">
                  <c:v>7.7180359653266164E-4</c:v>
                </c:pt>
                <c:pt idx="509">
                  <c:v>7.6052368417671053E-3</c:v>
                </c:pt>
                <c:pt idx="510">
                  <c:v>-1.7201290674714953E-3</c:v>
                </c:pt>
                <c:pt idx="511">
                  <c:v>-2.9813767024186779E-3</c:v>
                </c:pt>
                <c:pt idx="512">
                  <c:v>-3.1572804816484756E-3</c:v>
                </c:pt>
                <c:pt idx="513">
                  <c:v>-1.8901115159994622E-3</c:v>
                </c:pt>
                <c:pt idx="514">
                  <c:v>5.1769358193581676E-4</c:v>
                </c:pt>
                <c:pt idx="515">
                  <c:v>1.0268977352827828E-2</c:v>
                </c:pt>
                <c:pt idx="516">
                  <c:v>8.3541941610572584E-3</c:v>
                </c:pt>
                <c:pt idx="517">
                  <c:v>7.1603964899350971E-3</c:v>
                </c:pt>
                <c:pt idx="518">
                  <c:v>3.7997527710078322E-3</c:v>
                </c:pt>
                <c:pt idx="519">
                  <c:v>-1.4018450381658725E-3</c:v>
                </c:pt>
                <c:pt idx="520">
                  <c:v>-3.7091872325156808E-3</c:v>
                </c:pt>
                <c:pt idx="521">
                  <c:v>-6.842674563552891E-3</c:v>
                </c:pt>
                <c:pt idx="522">
                  <c:v>1.6299287688225988E-4</c:v>
                </c:pt>
                <c:pt idx="523">
                  <c:v>-8.2863337780970363E-3</c:v>
                </c:pt>
                <c:pt idx="524">
                  <c:v>-4.2809516982756984E-3</c:v>
                </c:pt>
                <c:pt idx="525">
                  <c:v>-4.2147350511022178E-3</c:v>
                </c:pt>
                <c:pt idx="526">
                  <c:v>-7.381822777606982E-3</c:v>
                </c:pt>
                <c:pt idx="527">
                  <c:v>-6.4117824286044978E-3</c:v>
                </c:pt>
                <c:pt idx="528">
                  <c:v>-5.8629241214329412E-3</c:v>
                </c:pt>
                <c:pt idx="529">
                  <c:v>-5.1580406227069147E-3</c:v>
                </c:pt>
                <c:pt idx="530">
                  <c:v>4.9365259445305787E-5</c:v>
                </c:pt>
                <c:pt idx="531">
                  <c:v>-6.3200193588015612E-4</c:v>
                </c:pt>
                <c:pt idx="532">
                  <c:v>2.3128841046529528E-3</c:v>
                </c:pt>
                <c:pt idx="533">
                  <c:v>2.9090657118398941E-3</c:v>
                </c:pt>
                <c:pt idx="534">
                  <c:v>4.7136062674307281E-3</c:v>
                </c:pt>
                <c:pt idx="535">
                  <c:v>1.4845244254757176E-2</c:v>
                </c:pt>
                <c:pt idx="536">
                  <c:v>2.7543152939812194E-3</c:v>
                </c:pt>
                <c:pt idx="537">
                  <c:v>4.788436249804023E-3</c:v>
                </c:pt>
                <c:pt idx="538">
                  <c:v>2.5551131284755496E-3</c:v>
                </c:pt>
                <c:pt idx="539">
                  <c:v>3.8858849642246063E-4</c:v>
                </c:pt>
                <c:pt idx="540">
                  <c:v>2.8023861471097133E-3</c:v>
                </c:pt>
                <c:pt idx="541">
                  <c:v>5.4194281001426932E-3</c:v>
                </c:pt>
                <c:pt idx="542">
                  <c:v>3.9275558249031173E-3</c:v>
                </c:pt>
                <c:pt idx="543">
                  <c:v>3.7611364509120707E-3</c:v>
                </c:pt>
                <c:pt idx="544">
                  <c:v>1.0963927343941856E-2</c:v>
                </c:pt>
                <c:pt idx="545">
                  <c:v>4.5968203706338879E-3</c:v>
                </c:pt>
                <c:pt idx="546">
                  <c:v>-1.7634431842183888E-3</c:v>
                </c:pt>
                <c:pt idx="547">
                  <c:v>-2.0057424272242729E-3</c:v>
                </c:pt>
                <c:pt idx="548">
                  <c:v>-1.8887884479010376E-3</c:v>
                </c:pt>
                <c:pt idx="549">
                  <c:v>-1.7585604523402112E-3</c:v>
                </c:pt>
                <c:pt idx="550">
                  <c:v>6.1303574460554169E-3</c:v>
                </c:pt>
                <c:pt idx="551">
                  <c:v>5.3593800026415523E-3</c:v>
                </c:pt>
                <c:pt idx="552">
                  <c:v>6.9777405994328572E-3</c:v>
                </c:pt>
                <c:pt idx="553">
                  <c:v>5.5652213170882354E-3</c:v>
                </c:pt>
                <c:pt idx="554">
                  <c:v>8.5429226806404811E-3</c:v>
                </c:pt>
                <c:pt idx="555">
                  <c:v>8.2322439810469886E-3</c:v>
                </c:pt>
                <c:pt idx="556">
                  <c:v>6.1966537438116987E-3</c:v>
                </c:pt>
                <c:pt idx="557">
                  <c:v>5.3221917938316189E-3</c:v>
                </c:pt>
                <c:pt idx="558">
                  <c:v>5.865131851504753E-3</c:v>
                </c:pt>
                <c:pt idx="559">
                  <c:v>6.5446803099378581E-3</c:v>
                </c:pt>
                <c:pt idx="560">
                  <c:v>8.850177861199432E-3</c:v>
                </c:pt>
                <c:pt idx="561">
                  <c:v>1.7201739608353986E-2</c:v>
                </c:pt>
                <c:pt idx="562">
                  <c:v>9.9878983224554272E-3</c:v>
                </c:pt>
                <c:pt idx="563">
                  <c:v>9.954157553937441E-3</c:v>
                </c:pt>
              </c:numCache>
            </c:numRef>
          </c:val>
          <c:smooth val="0"/>
          <c:extLst>
            <c:ext xmlns:c16="http://schemas.microsoft.com/office/drawing/2014/chart" uri="{C3380CC4-5D6E-409C-BE32-E72D297353CC}">
              <c16:uniqueId val="{00000001-5FDE-4D5F-AB40-A531E5754427}"/>
            </c:ext>
          </c:extLst>
        </c:ser>
        <c:dLbls>
          <c:showLegendKey val="0"/>
          <c:showVal val="0"/>
          <c:showCatName val="0"/>
          <c:showSerName val="0"/>
          <c:showPercent val="0"/>
          <c:showBubbleSize val="0"/>
        </c:dLbls>
        <c:marker val="1"/>
        <c:smooth val="0"/>
        <c:axId val="172550400"/>
        <c:axId val="172549984"/>
      </c:lineChart>
      <c:dateAx>
        <c:axId val="17257868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2599072"/>
        <c:crosses val="autoZero"/>
        <c:auto val="1"/>
        <c:lblOffset val="100"/>
        <c:baseTimeUnit val="days"/>
      </c:dateAx>
      <c:valAx>
        <c:axId val="1725990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2578688"/>
        <c:crosses val="autoZero"/>
        <c:crossBetween val="between"/>
      </c:valAx>
      <c:valAx>
        <c:axId val="1725499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2550400"/>
        <c:crosses val="max"/>
        <c:crossBetween val="between"/>
      </c:valAx>
      <c:dateAx>
        <c:axId val="172550400"/>
        <c:scaling>
          <c:orientation val="minMax"/>
        </c:scaling>
        <c:delete val="1"/>
        <c:axPos val="b"/>
        <c:numFmt formatCode="m/d/yyyy" sourceLinked="1"/>
        <c:majorTickMark val="out"/>
        <c:minorTickMark val="none"/>
        <c:tickLblPos val="nextTo"/>
        <c:crossAx val="172549984"/>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Kobi Kredileri MoM- Gerçek</a:t>
            </a:r>
            <a:r>
              <a:rPr lang="tr-TR" baseline="0"/>
              <a:t> Credit Cycle</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
          <c:order val="0"/>
          <c:tx>
            <c:strRef>
              <c:f>'Tüketici Kredi Alt Kalemleri'!$AH$1:$AH$2</c:f>
              <c:strCache>
                <c:ptCount val="2"/>
                <c:pt idx="0">
                  <c:v>Bireysel Kredi Kartları</c:v>
                </c:pt>
                <c:pt idx="1">
                  <c:v>MoM</c:v>
                </c:pt>
              </c:strCache>
            </c:strRef>
          </c:tx>
          <c:spPr>
            <a:ln w="28575" cap="rnd">
              <a:solidFill>
                <a:schemeClr val="accent2"/>
              </a:solidFill>
              <a:round/>
            </a:ln>
            <a:effectLst/>
          </c:spPr>
          <c:marker>
            <c:symbol val="none"/>
          </c:marker>
          <c:cat>
            <c:numRef>
              <c:f>'Tüketici Kredi Alt Kalemleri'!$B$11:$B$583</c:f>
              <c:numCache>
                <c:formatCode>m/d/yyyy</c:formatCode>
                <c:ptCount val="573"/>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Kalemleri'!$AH$12:$AH$583</c:f>
              <c:numCache>
                <c:formatCode>0.00%</c:formatCode>
                <c:ptCount val="572"/>
                <c:pt idx="0">
                  <c:v>2.7374848253814515E-2</c:v>
                </c:pt>
                <c:pt idx="1">
                  <c:v>3.3261004072690357E-2</c:v>
                </c:pt>
                <c:pt idx="2">
                  <c:v>3.6853146961624214E-2</c:v>
                </c:pt>
                <c:pt idx="3">
                  <c:v>3.6944917657870772E-2</c:v>
                </c:pt>
                <c:pt idx="4">
                  <c:v>4.3200756980978534E-2</c:v>
                </c:pt>
                <c:pt idx="5">
                  <c:v>3.6890014576524924E-2</c:v>
                </c:pt>
                <c:pt idx="6">
                  <c:v>4.159180383568524E-2</c:v>
                </c:pt>
                <c:pt idx="7">
                  <c:v>3.7008835404937629E-2</c:v>
                </c:pt>
                <c:pt idx="8">
                  <c:v>3.6642374613467601E-2</c:v>
                </c:pt>
                <c:pt idx="9">
                  <c:v>4.4714861578853418E-2</c:v>
                </c:pt>
                <c:pt idx="10">
                  <c:v>5.5009493548356464E-2</c:v>
                </c:pt>
                <c:pt idx="11">
                  <c:v>5.8962460662850991E-2</c:v>
                </c:pt>
                <c:pt idx="12">
                  <c:v>5.7442797554619313E-2</c:v>
                </c:pt>
                <c:pt idx="13">
                  <c:v>4.5418670733211305E-2</c:v>
                </c:pt>
                <c:pt idx="14">
                  <c:v>3.3055996707481848E-2</c:v>
                </c:pt>
                <c:pt idx="15">
                  <c:v>2.4687385068039719E-2</c:v>
                </c:pt>
                <c:pt idx="16">
                  <c:v>2.1655148720656762E-2</c:v>
                </c:pt>
                <c:pt idx="17">
                  <c:v>3.6507654993987088E-2</c:v>
                </c:pt>
                <c:pt idx="18">
                  <c:v>4.1677880330574006E-2</c:v>
                </c:pt>
                <c:pt idx="19">
                  <c:v>3.4089828636626268E-2</c:v>
                </c:pt>
                <c:pt idx="20">
                  <c:v>9.2362328537596988E-3</c:v>
                </c:pt>
                <c:pt idx="21">
                  <c:v>2.4930682326503831E-3</c:v>
                </c:pt>
                <c:pt idx="22">
                  <c:v>-2.1546236160811848E-3</c:v>
                </c:pt>
                <c:pt idx="23">
                  <c:v>-2.2841112770813853E-3</c:v>
                </c:pt>
                <c:pt idx="24">
                  <c:v>7.2187892424026333E-3</c:v>
                </c:pt>
                <c:pt idx="25">
                  <c:v>5.8969915740805312E-3</c:v>
                </c:pt>
                <c:pt idx="26">
                  <c:v>6.6296882083989013E-3</c:v>
                </c:pt>
                <c:pt idx="27">
                  <c:v>1.4954948735406388E-2</c:v>
                </c:pt>
                <c:pt idx="28">
                  <c:v>3.0675727274960554E-2</c:v>
                </c:pt>
                <c:pt idx="29">
                  <c:v>2.3382549732163582E-2</c:v>
                </c:pt>
                <c:pt idx="30">
                  <c:v>2.3091400832028097E-2</c:v>
                </c:pt>
                <c:pt idx="31">
                  <c:v>2.4139976757226796E-2</c:v>
                </c:pt>
                <c:pt idx="32">
                  <c:v>2.5744430211216897E-2</c:v>
                </c:pt>
                <c:pt idx="33">
                  <c:v>2.4972600981427909E-2</c:v>
                </c:pt>
                <c:pt idx="34">
                  <c:v>2.9732249471592444E-2</c:v>
                </c:pt>
                <c:pt idx="35">
                  <c:v>2.8351704434024495E-2</c:v>
                </c:pt>
                <c:pt idx="36">
                  <c:v>2.558051737998783E-2</c:v>
                </c:pt>
                <c:pt idx="37">
                  <c:v>3.500599097819148E-2</c:v>
                </c:pt>
                <c:pt idx="38">
                  <c:v>3.7575042619460368E-2</c:v>
                </c:pt>
                <c:pt idx="39">
                  <c:v>3.4356510932402967E-2</c:v>
                </c:pt>
                <c:pt idx="40">
                  <c:v>3.1837570855224775E-2</c:v>
                </c:pt>
                <c:pt idx="41">
                  <c:v>3.1371847517977586E-2</c:v>
                </c:pt>
                <c:pt idx="42">
                  <c:v>2.0157318251570657E-2</c:v>
                </c:pt>
                <c:pt idx="43">
                  <c:v>3.1207852773861327E-2</c:v>
                </c:pt>
                <c:pt idx="44">
                  <c:v>2.9942391725519768E-2</c:v>
                </c:pt>
                <c:pt idx="45">
                  <c:v>2.9286511558387393E-2</c:v>
                </c:pt>
                <c:pt idx="46">
                  <c:v>2.7686293200445241E-2</c:v>
                </c:pt>
                <c:pt idx="47">
                  <c:v>2.3277546395085266E-2</c:v>
                </c:pt>
                <c:pt idx="48">
                  <c:v>2.3533232185668426E-2</c:v>
                </c:pt>
                <c:pt idx="49">
                  <c:v>2.0149578567808506E-2</c:v>
                </c:pt>
                <c:pt idx="50">
                  <c:v>1.9640497239042608E-2</c:v>
                </c:pt>
                <c:pt idx="51">
                  <c:v>1.3270899851151314E-2</c:v>
                </c:pt>
                <c:pt idx="52">
                  <c:v>1.6044422281853248E-2</c:v>
                </c:pt>
                <c:pt idx="53">
                  <c:v>1.6886745294112444E-2</c:v>
                </c:pt>
                <c:pt idx="54">
                  <c:v>1.3674274525399939E-2</c:v>
                </c:pt>
                <c:pt idx="55">
                  <c:v>1.8151708881452216E-2</c:v>
                </c:pt>
                <c:pt idx="56">
                  <c:v>2.1413976963056264E-2</c:v>
                </c:pt>
                <c:pt idx="57">
                  <c:v>2.5858593412659853E-2</c:v>
                </c:pt>
                <c:pt idx="58">
                  <c:v>3.0975836533514173E-2</c:v>
                </c:pt>
                <c:pt idx="59">
                  <c:v>2.6740634383254538E-2</c:v>
                </c:pt>
                <c:pt idx="60">
                  <c:v>2.2502266935565687E-2</c:v>
                </c:pt>
                <c:pt idx="61">
                  <c:v>2.1171217642531052E-2</c:v>
                </c:pt>
                <c:pt idx="62">
                  <c:v>2.2125313837515759E-2</c:v>
                </c:pt>
                <c:pt idx="63">
                  <c:v>2.0506695322146586E-2</c:v>
                </c:pt>
                <c:pt idx="64">
                  <c:v>1.3016482836699459E-2</c:v>
                </c:pt>
                <c:pt idx="65">
                  <c:v>7.7220510692776866E-3</c:v>
                </c:pt>
                <c:pt idx="66">
                  <c:v>-1.775185472797773E-3</c:v>
                </c:pt>
                <c:pt idx="67">
                  <c:v>-2.9299990761794186E-3</c:v>
                </c:pt>
                <c:pt idx="68">
                  <c:v>-3.2933977040121654E-3</c:v>
                </c:pt>
                <c:pt idx="69">
                  <c:v>8.4040446133819263E-3</c:v>
                </c:pt>
                <c:pt idx="70">
                  <c:v>4.1353170671950398E-3</c:v>
                </c:pt>
                <c:pt idx="71">
                  <c:v>1.1206712773175264E-2</c:v>
                </c:pt>
                <c:pt idx="72">
                  <c:v>9.4169390242376527E-3</c:v>
                </c:pt>
                <c:pt idx="73">
                  <c:v>6.7119947091413886E-3</c:v>
                </c:pt>
                <c:pt idx="74">
                  <c:v>1.6313130547212958E-2</c:v>
                </c:pt>
                <c:pt idx="75">
                  <c:v>8.4225243067806727E-3</c:v>
                </c:pt>
                <c:pt idx="76">
                  <c:v>7.5816676106105537E-3</c:v>
                </c:pt>
                <c:pt idx="77">
                  <c:v>-1.0392178447011778E-2</c:v>
                </c:pt>
                <c:pt idx="78">
                  <c:v>-6.4184299590322761E-3</c:v>
                </c:pt>
                <c:pt idx="79">
                  <c:v>-3.2437118692879119E-3</c:v>
                </c:pt>
                <c:pt idx="80">
                  <c:v>-1.3021658454997498E-2</c:v>
                </c:pt>
                <c:pt idx="81">
                  <c:v>-4.3135248248905448E-3</c:v>
                </c:pt>
                <c:pt idx="82">
                  <c:v>2.0039871229286799E-5</c:v>
                </c:pt>
                <c:pt idx="83">
                  <c:v>4.2038570214570073E-3</c:v>
                </c:pt>
                <c:pt idx="84">
                  <c:v>2.6201311174375911E-2</c:v>
                </c:pt>
                <c:pt idx="85">
                  <c:v>3.8594093522202597E-2</c:v>
                </c:pt>
                <c:pt idx="86">
                  <c:v>4.7647987418491286E-2</c:v>
                </c:pt>
                <c:pt idx="87">
                  <c:v>4.8850984753058727E-2</c:v>
                </c:pt>
                <c:pt idx="88">
                  <c:v>4.853073559778779E-2</c:v>
                </c:pt>
                <c:pt idx="89">
                  <c:v>4.0698641924646638E-2</c:v>
                </c:pt>
                <c:pt idx="90">
                  <c:v>3.259289465596759E-2</c:v>
                </c:pt>
                <c:pt idx="91">
                  <c:v>3.6402243650256842E-2</c:v>
                </c:pt>
                <c:pt idx="92">
                  <c:v>3.4060729630561296E-2</c:v>
                </c:pt>
                <c:pt idx="93">
                  <c:v>2.9291466739672214E-2</c:v>
                </c:pt>
                <c:pt idx="94">
                  <c:v>1.8201660715236916E-2</c:v>
                </c:pt>
                <c:pt idx="95">
                  <c:v>2.0248768177668498E-2</c:v>
                </c:pt>
                <c:pt idx="96">
                  <c:v>2.342690098876412E-2</c:v>
                </c:pt>
                <c:pt idx="97">
                  <c:v>2.3545291296399623E-2</c:v>
                </c:pt>
                <c:pt idx="98">
                  <c:v>2.6193894258748265E-2</c:v>
                </c:pt>
                <c:pt idx="99">
                  <c:v>2.2133834397932602E-2</c:v>
                </c:pt>
                <c:pt idx="100">
                  <c:v>2.4402174151588393E-2</c:v>
                </c:pt>
                <c:pt idx="101">
                  <c:v>2.6620245291146084E-2</c:v>
                </c:pt>
                <c:pt idx="102">
                  <c:v>2.5018204717933833E-2</c:v>
                </c:pt>
                <c:pt idx="103">
                  <c:v>1.9400295271831371E-2</c:v>
                </c:pt>
                <c:pt idx="104">
                  <c:v>1.7920632899293586E-2</c:v>
                </c:pt>
                <c:pt idx="105">
                  <c:v>1.328539028286942E-2</c:v>
                </c:pt>
                <c:pt idx="106">
                  <c:v>1.529918578937762E-2</c:v>
                </c:pt>
                <c:pt idx="107">
                  <c:v>8.3431236633543897E-3</c:v>
                </c:pt>
                <c:pt idx="108">
                  <c:v>5.3356005102913094E-3</c:v>
                </c:pt>
                <c:pt idx="109">
                  <c:v>1.2980421316184753E-2</c:v>
                </c:pt>
                <c:pt idx="110">
                  <c:v>1.6793066485317636E-2</c:v>
                </c:pt>
                <c:pt idx="111">
                  <c:v>2.1919139505179566E-2</c:v>
                </c:pt>
                <c:pt idx="112">
                  <c:v>2.0287451443996643E-2</c:v>
                </c:pt>
                <c:pt idx="113">
                  <c:v>1.5592192486981959E-2</c:v>
                </c:pt>
                <c:pt idx="114">
                  <c:v>1.6224350587191981E-2</c:v>
                </c:pt>
                <c:pt idx="115">
                  <c:v>1.5703658371866897E-2</c:v>
                </c:pt>
                <c:pt idx="116">
                  <c:v>1.7614930094402254E-2</c:v>
                </c:pt>
                <c:pt idx="117">
                  <c:v>1.9169434375118626E-2</c:v>
                </c:pt>
                <c:pt idx="118">
                  <c:v>2.2440869844546924E-2</c:v>
                </c:pt>
                <c:pt idx="119">
                  <c:v>2.8480512587946621E-2</c:v>
                </c:pt>
                <c:pt idx="120">
                  <c:v>1.4074330869705958E-2</c:v>
                </c:pt>
                <c:pt idx="121">
                  <c:v>2.1213013632876139E-3</c:v>
                </c:pt>
                <c:pt idx="122">
                  <c:v>-3.2323499738393228E-3</c:v>
                </c:pt>
                <c:pt idx="123">
                  <c:v>-6.3375493752878577E-3</c:v>
                </c:pt>
                <c:pt idx="124">
                  <c:v>9.1680518482851123E-3</c:v>
                </c:pt>
                <c:pt idx="125">
                  <c:v>3.2714988771997286E-2</c:v>
                </c:pt>
                <c:pt idx="126">
                  <c:v>4.0807537980682075E-2</c:v>
                </c:pt>
                <c:pt idx="127">
                  <c:v>3.7996361604579504E-2</c:v>
                </c:pt>
                <c:pt idx="128">
                  <c:v>4.6882183574004997E-2</c:v>
                </c:pt>
                <c:pt idx="129">
                  <c:v>4.2549870124893772E-2</c:v>
                </c:pt>
                <c:pt idx="130">
                  <c:v>4.8458000894580203E-2</c:v>
                </c:pt>
                <c:pt idx="131">
                  <c:v>5.9748552168497782E-2</c:v>
                </c:pt>
                <c:pt idx="132">
                  <c:v>6.712837984990154E-2</c:v>
                </c:pt>
                <c:pt idx="133">
                  <c:v>7.8023217767214201E-2</c:v>
                </c:pt>
                <c:pt idx="134">
                  <c:v>8.8073206549032779E-2</c:v>
                </c:pt>
                <c:pt idx="135">
                  <c:v>9.4098874168418292E-2</c:v>
                </c:pt>
                <c:pt idx="136">
                  <c:v>8.7619855174180736E-2</c:v>
                </c:pt>
                <c:pt idx="137">
                  <c:v>7.8533239839538249E-2</c:v>
                </c:pt>
                <c:pt idx="138">
                  <c:v>6.7629519814082162E-2</c:v>
                </c:pt>
                <c:pt idx="139">
                  <c:v>6.892850926456455E-2</c:v>
                </c:pt>
                <c:pt idx="140">
                  <c:v>6.0399718686703692E-2</c:v>
                </c:pt>
                <c:pt idx="141">
                  <c:v>5.4579367765642532E-2</c:v>
                </c:pt>
                <c:pt idx="142">
                  <c:v>5.6646408726065037E-2</c:v>
                </c:pt>
                <c:pt idx="143">
                  <c:v>5.4575428173164811E-2</c:v>
                </c:pt>
                <c:pt idx="144">
                  <c:v>5.3716930956517035E-2</c:v>
                </c:pt>
                <c:pt idx="145">
                  <c:v>5.6800216382038769E-2</c:v>
                </c:pt>
                <c:pt idx="146">
                  <c:v>4.0149087698608539E-2</c:v>
                </c:pt>
                <c:pt idx="147">
                  <c:v>6.0810779692773764E-2</c:v>
                </c:pt>
                <c:pt idx="148">
                  <c:v>5.0004246654991202E-2</c:v>
                </c:pt>
                <c:pt idx="149">
                  <c:v>6.0229422382844809E-2</c:v>
                </c:pt>
                <c:pt idx="150">
                  <c:v>8.5639118411450971E-2</c:v>
                </c:pt>
                <c:pt idx="151">
                  <c:v>7.5604601751769196E-2</c:v>
                </c:pt>
                <c:pt idx="152">
                  <c:v>8.9094680270488558E-2</c:v>
                </c:pt>
                <c:pt idx="153">
                  <c:v>7.5606661007972351E-2</c:v>
                </c:pt>
                <c:pt idx="154">
                  <c:v>5.8917010947655502E-2</c:v>
                </c:pt>
                <c:pt idx="155">
                  <c:v>4.5968224593313671E-2</c:v>
                </c:pt>
                <c:pt idx="156">
                  <c:v>5.6307939978815676E-2</c:v>
                </c:pt>
                <c:pt idx="157">
                  <c:v>5.636297008855197E-2</c:v>
                </c:pt>
                <c:pt idx="158">
                  <c:v>5.9287842669803428E-2</c:v>
                </c:pt>
                <c:pt idx="159">
                  <c:v>5.7246864995673982E-2</c:v>
                </c:pt>
                <c:pt idx="160">
                  <c:v>6.1364648303069175E-2</c:v>
                </c:pt>
                <c:pt idx="161">
                  <c:v>6.7614619949518923E-2</c:v>
                </c:pt>
                <c:pt idx="162">
                  <c:v>6.6766382075670289E-2</c:v>
                </c:pt>
                <c:pt idx="163">
                  <c:v>6.125490859760032E-2</c:v>
                </c:pt>
                <c:pt idx="164">
                  <c:v>4.3720532887185214E-2</c:v>
                </c:pt>
                <c:pt idx="165">
                  <c:v>3.819576249492207E-2</c:v>
                </c:pt>
                <c:pt idx="166">
                  <c:v>4.1035719164149359E-2</c:v>
                </c:pt>
                <c:pt idx="167">
                  <c:v>4.429260263462427E-2</c:v>
                </c:pt>
                <c:pt idx="168">
                  <c:v>4.8567294696850262E-2</c:v>
                </c:pt>
                <c:pt idx="169">
                  <c:v>5.4329636602437253E-2</c:v>
                </c:pt>
                <c:pt idx="170">
                  <c:v>4.6393488411827319E-2</c:v>
                </c:pt>
                <c:pt idx="171">
                  <c:v>2.9533334523644011E-2</c:v>
                </c:pt>
                <c:pt idx="172">
                  <c:v>2.4205339582318068E-2</c:v>
                </c:pt>
                <c:pt idx="173">
                  <c:v>2.1550396989240488E-2</c:v>
                </c:pt>
                <c:pt idx="174">
                  <c:v>2.1079345929371707E-2</c:v>
                </c:pt>
                <c:pt idx="175">
                  <c:v>4.9813956834872657E-2</c:v>
                </c:pt>
                <c:pt idx="176">
                  <c:v>6.0055193715718172E-2</c:v>
                </c:pt>
                <c:pt idx="177">
                  <c:v>6.4544000399036822E-2</c:v>
                </c:pt>
                <c:pt idx="178">
                  <c:v>7.5985472438960547E-2</c:v>
                </c:pt>
                <c:pt idx="179">
                  <c:v>7.0959226162879141E-2</c:v>
                </c:pt>
                <c:pt idx="180">
                  <c:v>7.2389673211526756E-2</c:v>
                </c:pt>
                <c:pt idx="181">
                  <c:v>4.7807601940904658E-2</c:v>
                </c:pt>
                <c:pt idx="182">
                  <c:v>5.8416085334718787E-2</c:v>
                </c:pt>
                <c:pt idx="183">
                  <c:v>6.0394618682975784E-2</c:v>
                </c:pt>
                <c:pt idx="184">
                  <c:v>5.5413444640409031E-2</c:v>
                </c:pt>
                <c:pt idx="185">
                  <c:v>8.4567295665774339E-2</c:v>
                </c:pt>
                <c:pt idx="186">
                  <c:v>8.0646765190651615E-2</c:v>
                </c:pt>
                <c:pt idx="187">
                  <c:v>0.12199075358063947</c:v>
                </c:pt>
                <c:pt idx="188">
                  <c:v>0.12665279890350636</c:v>
                </c:pt>
                <c:pt idx="189">
                  <c:v>0.1200631752012716</c:v>
                </c:pt>
                <c:pt idx="190">
                  <c:v>0.10293773162583054</c:v>
                </c:pt>
                <c:pt idx="191">
                  <c:v>5.6038909745139365E-2</c:v>
                </c:pt>
                <c:pt idx="192">
                  <c:v>4.4908450010188394E-2</c:v>
                </c:pt>
                <c:pt idx="193">
                  <c:v>3.3905176907302839E-2</c:v>
                </c:pt>
                <c:pt idx="194">
                  <c:v>3.2294813192586841E-2</c:v>
                </c:pt>
                <c:pt idx="195">
                  <c:v>2.5687776462446861E-2</c:v>
                </c:pt>
                <c:pt idx="196">
                  <c:v>2.0623539095885334E-2</c:v>
                </c:pt>
                <c:pt idx="197">
                  <c:v>1.7928542620453555E-2</c:v>
                </c:pt>
                <c:pt idx="198">
                  <c:v>5.7738372766835844E-3</c:v>
                </c:pt>
                <c:pt idx="199">
                  <c:v>6.0912761341983144E-3</c:v>
                </c:pt>
                <c:pt idx="200">
                  <c:v>6.3909697481630712E-3</c:v>
                </c:pt>
                <c:pt idx="201">
                  <c:v>1.5066217780669007E-2</c:v>
                </c:pt>
                <c:pt idx="202">
                  <c:v>2.8240438258594111E-2</c:v>
                </c:pt>
                <c:pt idx="203">
                  <c:v>3.2893301776715712E-2</c:v>
                </c:pt>
                <c:pt idx="204">
                  <c:v>4.6213383123150063E-2</c:v>
                </c:pt>
                <c:pt idx="205">
                  <c:v>4.4141572084068652E-2</c:v>
                </c:pt>
                <c:pt idx="206">
                  <c:v>4.1535401960707437E-2</c:v>
                </c:pt>
                <c:pt idx="207">
                  <c:v>4.0874974009624844E-2</c:v>
                </c:pt>
                <c:pt idx="208">
                  <c:v>3.2785476682505282E-2</c:v>
                </c:pt>
                <c:pt idx="209">
                  <c:v>2.5395937570367413E-2</c:v>
                </c:pt>
                <c:pt idx="210">
                  <c:v>2.4626382322594745E-2</c:v>
                </c:pt>
                <c:pt idx="211">
                  <c:v>1.4628766341623051E-2</c:v>
                </c:pt>
                <c:pt idx="212">
                  <c:v>1.7158665457359498E-2</c:v>
                </c:pt>
                <c:pt idx="213">
                  <c:v>1.8002998962957928E-2</c:v>
                </c:pt>
                <c:pt idx="214">
                  <c:v>1.8261025631294676E-2</c:v>
                </c:pt>
                <c:pt idx="215">
                  <c:v>1.9115554573199026E-2</c:v>
                </c:pt>
                <c:pt idx="216">
                  <c:v>1.3401443554631727E-2</c:v>
                </c:pt>
                <c:pt idx="217">
                  <c:v>1.6410686331678428E-2</c:v>
                </c:pt>
                <c:pt idx="218">
                  <c:v>1.576015814320229E-2</c:v>
                </c:pt>
                <c:pt idx="219">
                  <c:v>1.5656443369505745E-2</c:v>
                </c:pt>
                <c:pt idx="220">
                  <c:v>9.0366445611002877E-3</c:v>
                </c:pt>
                <c:pt idx="221">
                  <c:v>4.4640633604607254E-3</c:v>
                </c:pt>
                <c:pt idx="222">
                  <c:v>-2.5977762216290463E-3</c:v>
                </c:pt>
                <c:pt idx="223">
                  <c:v>-2.5657531584412445E-3</c:v>
                </c:pt>
                <c:pt idx="224">
                  <c:v>2.380675834155882E-3</c:v>
                </c:pt>
                <c:pt idx="225">
                  <c:v>5.6984312397834009E-3</c:v>
                </c:pt>
                <c:pt idx="226">
                  <c:v>1.2478040601930808E-2</c:v>
                </c:pt>
                <c:pt idx="227">
                  <c:v>1.3912230361964414E-2</c:v>
                </c:pt>
                <c:pt idx="228">
                  <c:v>1.3088692863648291E-2</c:v>
                </c:pt>
                <c:pt idx="229">
                  <c:v>1.2009344798492503E-2</c:v>
                </c:pt>
                <c:pt idx="230">
                  <c:v>1.5320257978065542E-2</c:v>
                </c:pt>
                <c:pt idx="231">
                  <c:v>9.6526628419403657E-3</c:v>
                </c:pt>
                <c:pt idx="232">
                  <c:v>3.7264081570175921E-3</c:v>
                </c:pt>
                <c:pt idx="233">
                  <c:v>-5.3421201479603338E-3</c:v>
                </c:pt>
                <c:pt idx="234">
                  <c:v>-4.9688420513853918E-3</c:v>
                </c:pt>
                <c:pt idx="235">
                  <c:v>-3.1213580604582268E-3</c:v>
                </c:pt>
                <c:pt idx="236">
                  <c:v>-6.8587967106635539E-4</c:v>
                </c:pt>
                <c:pt idx="237">
                  <c:v>2.6442871491304614E-3</c:v>
                </c:pt>
                <c:pt idx="238">
                  <c:v>-1.9274069221992219E-3</c:v>
                </c:pt>
                <c:pt idx="239">
                  <c:v>-2.2253840378991577E-3</c:v>
                </c:pt>
                <c:pt idx="240">
                  <c:v>5.4927321844921067E-3</c:v>
                </c:pt>
                <c:pt idx="241">
                  <c:v>9.5822454592312568E-3</c:v>
                </c:pt>
                <c:pt idx="242">
                  <c:v>1.0180916352743293E-2</c:v>
                </c:pt>
                <c:pt idx="243">
                  <c:v>1.2853872597456385E-2</c:v>
                </c:pt>
                <c:pt idx="244">
                  <c:v>1.0995916993180969E-2</c:v>
                </c:pt>
                <c:pt idx="245">
                  <c:v>1.1896941547677746E-2</c:v>
                </c:pt>
                <c:pt idx="246">
                  <c:v>1.1347716858974876E-2</c:v>
                </c:pt>
                <c:pt idx="247">
                  <c:v>1.11783967300162E-2</c:v>
                </c:pt>
                <c:pt idx="248">
                  <c:v>6.0553438457436621E-3</c:v>
                </c:pt>
                <c:pt idx="249">
                  <c:v>5.2078545379333693E-3</c:v>
                </c:pt>
                <c:pt idx="250">
                  <c:v>-5.610047752179095E-3</c:v>
                </c:pt>
                <c:pt idx="251">
                  <c:v>-5.9357481100944685E-3</c:v>
                </c:pt>
                <c:pt idx="252">
                  <c:v>-2.4800641348148179E-3</c:v>
                </c:pt>
                <c:pt idx="253">
                  <c:v>-4.3462575820763854E-3</c:v>
                </c:pt>
                <c:pt idx="254">
                  <c:v>1.7358180254136721E-3</c:v>
                </c:pt>
                <c:pt idx="255">
                  <c:v>-1.4996916592999951E-3</c:v>
                </c:pt>
                <c:pt idx="256">
                  <c:v>-2.059464020985685E-3</c:v>
                </c:pt>
                <c:pt idx="257">
                  <c:v>4.1515347044246888E-3</c:v>
                </c:pt>
                <c:pt idx="258">
                  <c:v>1.3150069602900537E-2</c:v>
                </c:pt>
                <c:pt idx="259">
                  <c:v>1.6968601996829154E-2</c:v>
                </c:pt>
                <c:pt idx="260">
                  <c:v>1.8450214782524128E-2</c:v>
                </c:pt>
                <c:pt idx="261">
                  <c:v>1.573008926425996E-2</c:v>
                </c:pt>
                <c:pt idx="262">
                  <c:v>1.1074357721455442E-2</c:v>
                </c:pt>
                <c:pt idx="263">
                  <c:v>9.8707345688630599E-3</c:v>
                </c:pt>
                <c:pt idx="264">
                  <c:v>8.0141599028352023E-3</c:v>
                </c:pt>
                <c:pt idx="265">
                  <c:v>6.7482615414974079E-3</c:v>
                </c:pt>
                <c:pt idx="266">
                  <c:v>5.6659445027485572E-3</c:v>
                </c:pt>
                <c:pt idx="267">
                  <c:v>7.6833351714836315E-3</c:v>
                </c:pt>
                <c:pt idx="268">
                  <c:v>7.4799236723965988E-3</c:v>
                </c:pt>
                <c:pt idx="269">
                  <c:v>7.7722202185247771E-3</c:v>
                </c:pt>
                <c:pt idx="270">
                  <c:v>1.0172337406587482E-2</c:v>
                </c:pt>
                <c:pt idx="271">
                  <c:v>1.2118632186412901E-2</c:v>
                </c:pt>
                <c:pt idx="272">
                  <c:v>1.4851840817902659E-2</c:v>
                </c:pt>
                <c:pt idx="273">
                  <c:v>2.0398925487644642E-2</c:v>
                </c:pt>
                <c:pt idx="274">
                  <c:v>2.4830423016480533E-2</c:v>
                </c:pt>
                <c:pt idx="275">
                  <c:v>2.4447574526438795E-2</c:v>
                </c:pt>
                <c:pt idx="276">
                  <c:v>2.5206164372403632E-2</c:v>
                </c:pt>
                <c:pt idx="277">
                  <c:v>1.8481228146705712E-2</c:v>
                </c:pt>
                <c:pt idx="278">
                  <c:v>1.5778739210868704E-2</c:v>
                </c:pt>
                <c:pt idx="279">
                  <c:v>1.9366209656356721E-2</c:v>
                </c:pt>
                <c:pt idx="280">
                  <c:v>2.4178593377647481E-2</c:v>
                </c:pt>
                <c:pt idx="281">
                  <c:v>3.3499611034028355E-2</c:v>
                </c:pt>
                <c:pt idx="282">
                  <c:v>3.5044349936428014E-2</c:v>
                </c:pt>
                <c:pt idx="283">
                  <c:v>3.3403291601077301E-2</c:v>
                </c:pt>
                <c:pt idx="284">
                  <c:v>4.2176139854747996E-2</c:v>
                </c:pt>
                <c:pt idx="285">
                  <c:v>6.4126032076674139E-2</c:v>
                </c:pt>
                <c:pt idx="286">
                  <c:v>8.5525040439620101E-2</c:v>
                </c:pt>
                <c:pt idx="287">
                  <c:v>0.13919679964443629</c:v>
                </c:pt>
                <c:pt idx="288">
                  <c:v>0.1573723301725711</c:v>
                </c:pt>
                <c:pt idx="289">
                  <c:v>0.14813252777010288</c:v>
                </c:pt>
                <c:pt idx="290">
                  <c:v>0.1272009784999667</c:v>
                </c:pt>
                <c:pt idx="291">
                  <c:v>7.235419449410381E-2</c:v>
                </c:pt>
                <c:pt idx="292">
                  <c:v>4.6711249397183831E-2</c:v>
                </c:pt>
                <c:pt idx="293">
                  <c:v>3.0420766276023452E-2</c:v>
                </c:pt>
                <c:pt idx="294">
                  <c:v>3.2845544501263063E-2</c:v>
                </c:pt>
                <c:pt idx="295">
                  <c:v>4.1066308657721609E-2</c:v>
                </c:pt>
                <c:pt idx="296">
                  <c:v>3.7750776444146386E-2</c:v>
                </c:pt>
                <c:pt idx="297">
                  <c:v>3.5963935387742008E-2</c:v>
                </c:pt>
                <c:pt idx="298">
                  <c:v>2.9214318200021325E-2</c:v>
                </c:pt>
                <c:pt idx="299">
                  <c:v>2.534082739066245E-2</c:v>
                </c:pt>
                <c:pt idx="300">
                  <c:v>2.2062532034687471E-2</c:v>
                </c:pt>
                <c:pt idx="301">
                  <c:v>1.8790741916383514E-2</c:v>
                </c:pt>
                <c:pt idx="302">
                  <c:v>1.992140523351256E-2</c:v>
                </c:pt>
                <c:pt idx="303">
                  <c:v>7.1167268279802272E-3</c:v>
                </c:pt>
                <c:pt idx="304">
                  <c:v>6.5492700627426152E-3</c:v>
                </c:pt>
                <c:pt idx="305">
                  <c:v>5.8996570679497439E-3</c:v>
                </c:pt>
                <c:pt idx="306">
                  <c:v>1.6183873743378645E-3</c:v>
                </c:pt>
                <c:pt idx="307">
                  <c:v>4.5077902255225314E-3</c:v>
                </c:pt>
                <c:pt idx="308">
                  <c:v>9.9156114183191028E-3</c:v>
                </c:pt>
                <c:pt idx="309">
                  <c:v>8.382521178262322E-3</c:v>
                </c:pt>
                <c:pt idx="310">
                  <c:v>1.2209533320141453E-2</c:v>
                </c:pt>
                <c:pt idx="311">
                  <c:v>1.4731628042806387E-2</c:v>
                </c:pt>
                <c:pt idx="312">
                  <c:v>4.9582366575378753E-3</c:v>
                </c:pt>
                <c:pt idx="313">
                  <c:v>5.8704781416377225E-3</c:v>
                </c:pt>
                <c:pt idx="314">
                  <c:v>2.4628880838592194E-3</c:v>
                </c:pt>
                <c:pt idx="315">
                  <c:v>9.9994338060681916E-4</c:v>
                </c:pt>
                <c:pt idx="316">
                  <c:v>3.0953061333895372E-3</c:v>
                </c:pt>
                <c:pt idx="317">
                  <c:v>5.9311758771416851E-3</c:v>
                </c:pt>
                <c:pt idx="318">
                  <c:v>6.5818800051468951E-3</c:v>
                </c:pt>
                <c:pt idx="319">
                  <c:v>9.2181915564635095E-3</c:v>
                </c:pt>
                <c:pt idx="320">
                  <c:v>5.2836205713643527E-3</c:v>
                </c:pt>
                <c:pt idx="321">
                  <c:v>-1.4895220300663039E-3</c:v>
                </c:pt>
                <c:pt idx="322">
                  <c:v>-3.4766408140112638E-3</c:v>
                </c:pt>
                <c:pt idx="323">
                  <c:v>-1.3575868927433987E-2</c:v>
                </c:pt>
                <c:pt idx="324">
                  <c:v>-1.1191628978693323E-2</c:v>
                </c:pt>
                <c:pt idx="325">
                  <c:v>-7.8144009925939402E-3</c:v>
                </c:pt>
                <c:pt idx="326">
                  <c:v>-9.073329962106743E-3</c:v>
                </c:pt>
                <c:pt idx="327">
                  <c:v>-3.8093741759799506E-3</c:v>
                </c:pt>
                <c:pt idx="328">
                  <c:v>-2.3671793310894394E-3</c:v>
                </c:pt>
                <c:pt idx="329">
                  <c:v>-8.079917807131038E-3</c:v>
                </c:pt>
                <c:pt idx="330">
                  <c:v>3.5345420089791479E-5</c:v>
                </c:pt>
                <c:pt idx="331">
                  <c:v>1.6886092260916604E-3</c:v>
                </c:pt>
                <c:pt idx="332">
                  <c:v>-3.1856381972685472E-3</c:v>
                </c:pt>
                <c:pt idx="333">
                  <c:v>-3.9094661564314428E-3</c:v>
                </c:pt>
                <c:pt idx="334">
                  <c:v>-5.0462161138096779E-3</c:v>
                </c:pt>
                <c:pt idx="335">
                  <c:v>-7.0890567144834332E-3</c:v>
                </c:pt>
                <c:pt idx="336">
                  <c:v>-1.2159049557873638E-3</c:v>
                </c:pt>
                <c:pt idx="337">
                  <c:v>2.8045485973351527E-3</c:v>
                </c:pt>
                <c:pt idx="338">
                  <c:v>-1.0009662346114405E-2</c:v>
                </c:pt>
                <c:pt idx="339">
                  <c:v>-6.3230974256406787E-3</c:v>
                </c:pt>
                <c:pt idx="340">
                  <c:v>-9.6342971886929033E-3</c:v>
                </c:pt>
                <c:pt idx="341">
                  <c:v>-1.0854985532932269E-2</c:v>
                </c:pt>
                <c:pt idx="342">
                  <c:v>-6.7240044864288447E-3</c:v>
                </c:pt>
                <c:pt idx="343">
                  <c:v>8.1226022542214057E-3</c:v>
                </c:pt>
                <c:pt idx="344">
                  <c:v>1.644770284170893E-2</c:v>
                </c:pt>
                <c:pt idx="345">
                  <c:v>3.468352648635941E-2</c:v>
                </c:pt>
                <c:pt idx="346">
                  <c:v>3.9531790227812641E-2</c:v>
                </c:pt>
                <c:pt idx="347">
                  <c:v>2.5223946821898262E-2</c:v>
                </c:pt>
                <c:pt idx="348">
                  <c:v>2.0430659241720169E-2</c:v>
                </c:pt>
                <c:pt idx="349">
                  <c:v>9.4555285139379889E-3</c:v>
                </c:pt>
                <c:pt idx="350">
                  <c:v>1.2808988850117447E-2</c:v>
                </c:pt>
                <c:pt idx="351">
                  <c:v>1.7898854084037387E-2</c:v>
                </c:pt>
                <c:pt idx="352">
                  <c:v>2.2649230684686095E-2</c:v>
                </c:pt>
                <c:pt idx="353">
                  <c:v>1.7993952794310219E-2</c:v>
                </c:pt>
                <c:pt idx="354">
                  <c:v>1.3262877993100866E-2</c:v>
                </c:pt>
                <c:pt idx="355">
                  <c:v>-1.1488862047215104E-2</c:v>
                </c:pt>
                <c:pt idx="356">
                  <c:v>-1.2661689945206131E-2</c:v>
                </c:pt>
                <c:pt idx="357">
                  <c:v>-8.3754488859866128E-3</c:v>
                </c:pt>
                <c:pt idx="358">
                  <c:v>-1.9761300808636778E-2</c:v>
                </c:pt>
                <c:pt idx="359">
                  <c:v>-9.75709567907781E-3</c:v>
                </c:pt>
                <c:pt idx="360">
                  <c:v>-2.026190323443771E-2</c:v>
                </c:pt>
                <c:pt idx="361">
                  <c:v>-2.8610615867046496E-2</c:v>
                </c:pt>
                <c:pt idx="362">
                  <c:v>-2.2806252832712634E-2</c:v>
                </c:pt>
                <c:pt idx="363">
                  <c:v>-1.7989940195122546E-2</c:v>
                </c:pt>
                <c:pt idx="364">
                  <c:v>-1.752522325443396E-2</c:v>
                </c:pt>
                <c:pt idx="365">
                  <c:v>-1.2832076677269147E-2</c:v>
                </c:pt>
                <c:pt idx="366">
                  <c:v>-1.6990184823007553E-2</c:v>
                </c:pt>
                <c:pt idx="367">
                  <c:v>-2.0126320359084904E-2</c:v>
                </c:pt>
                <c:pt idx="368">
                  <c:v>-2.1956353721046779E-2</c:v>
                </c:pt>
                <c:pt idx="369">
                  <c:v>-2.4274246217111002E-2</c:v>
                </c:pt>
                <c:pt idx="370">
                  <c:v>-2.1382029804605868E-2</c:v>
                </c:pt>
                <c:pt idx="371">
                  <c:v>-1.7146075193117945E-2</c:v>
                </c:pt>
                <c:pt idx="372">
                  <c:v>-2.4549178111886037E-2</c:v>
                </c:pt>
                <c:pt idx="373">
                  <c:v>-2.4954300361890742E-2</c:v>
                </c:pt>
                <c:pt idx="374">
                  <c:v>-2.1230622479557149E-2</c:v>
                </c:pt>
                <c:pt idx="375">
                  <c:v>-2.5602440589501521E-2</c:v>
                </c:pt>
                <c:pt idx="376">
                  <c:v>-1.0443518085738809E-2</c:v>
                </c:pt>
                <c:pt idx="377">
                  <c:v>-9.1988763277043983E-3</c:v>
                </c:pt>
                <c:pt idx="378">
                  <c:v>2.7578060037642526E-2</c:v>
                </c:pt>
                <c:pt idx="379">
                  <c:v>5.1834257076011206E-2</c:v>
                </c:pt>
                <c:pt idx="380">
                  <c:v>5.2818253558934429E-2</c:v>
                </c:pt>
                <c:pt idx="381">
                  <c:v>7.1293092254678364E-2</c:v>
                </c:pt>
                <c:pt idx="382">
                  <c:v>0.10011703006896315</c:v>
                </c:pt>
                <c:pt idx="383">
                  <c:v>7.7398196064411048E-2</c:v>
                </c:pt>
                <c:pt idx="384">
                  <c:v>7.2816013231740653E-2</c:v>
                </c:pt>
                <c:pt idx="385">
                  <c:v>4.8450648332443016E-2</c:v>
                </c:pt>
                <c:pt idx="386">
                  <c:v>-7.0441568964549964E-3</c:v>
                </c:pt>
                <c:pt idx="387">
                  <c:v>5.1867779633543998E-3</c:v>
                </c:pt>
                <c:pt idx="388">
                  <c:v>8.9174268147520098E-3</c:v>
                </c:pt>
                <c:pt idx="389">
                  <c:v>2.5836529110562584E-2</c:v>
                </c:pt>
                <c:pt idx="390">
                  <c:v>3.0877840246739931E-2</c:v>
                </c:pt>
                <c:pt idx="391">
                  <c:v>2.7873217204228355E-2</c:v>
                </c:pt>
                <c:pt idx="392">
                  <c:v>2.9225608647737298E-2</c:v>
                </c:pt>
                <c:pt idx="393">
                  <c:v>4.7239298478126005E-3</c:v>
                </c:pt>
                <c:pt idx="394">
                  <c:v>2.413049945173685E-3</c:v>
                </c:pt>
                <c:pt idx="395">
                  <c:v>5.0148262787116961E-3</c:v>
                </c:pt>
                <c:pt idx="396">
                  <c:v>4.6966199454415245E-3</c:v>
                </c:pt>
                <c:pt idx="397">
                  <c:v>2.2555512602697878E-2</c:v>
                </c:pt>
                <c:pt idx="398">
                  <c:v>1.5948273521034246E-2</c:v>
                </c:pt>
                <c:pt idx="399">
                  <c:v>1.0722775103496928E-2</c:v>
                </c:pt>
                <c:pt idx="400">
                  <c:v>1.4322586596038541E-2</c:v>
                </c:pt>
                <c:pt idx="401">
                  <c:v>1.2922969446304732E-2</c:v>
                </c:pt>
                <c:pt idx="402">
                  <c:v>1.364889887467559E-2</c:v>
                </c:pt>
                <c:pt idx="403">
                  <c:v>1.5534958496251125E-2</c:v>
                </c:pt>
                <c:pt idx="404">
                  <c:v>9.1967658326092844E-3</c:v>
                </c:pt>
                <c:pt idx="405">
                  <c:v>7.6029283925036079E-3</c:v>
                </c:pt>
                <c:pt idx="406">
                  <c:v>7.4281266607958991E-3</c:v>
                </c:pt>
                <c:pt idx="407">
                  <c:v>-2.2230769092762841E-3</c:v>
                </c:pt>
                <c:pt idx="408">
                  <c:v>4.1125269460796556E-3</c:v>
                </c:pt>
                <c:pt idx="409">
                  <c:v>4.1038855994496044E-3</c:v>
                </c:pt>
                <c:pt idx="410">
                  <c:v>3.7502247656711167E-3</c:v>
                </c:pt>
                <c:pt idx="411">
                  <c:v>8.6047816055823227E-3</c:v>
                </c:pt>
                <c:pt idx="412">
                  <c:v>5.1665230284542851E-3</c:v>
                </c:pt>
                <c:pt idx="413">
                  <c:v>1.006048387765251E-2</c:v>
                </c:pt>
                <c:pt idx="414">
                  <c:v>9.7317700290163699E-3</c:v>
                </c:pt>
                <c:pt idx="415">
                  <c:v>1.0768613621519879E-2</c:v>
                </c:pt>
                <c:pt idx="416">
                  <c:v>1.0515407370798107E-2</c:v>
                </c:pt>
                <c:pt idx="417">
                  <c:v>9.2096281565756111E-3</c:v>
                </c:pt>
                <c:pt idx="418">
                  <c:v>8.1489425565986987E-3</c:v>
                </c:pt>
                <c:pt idx="419">
                  <c:v>8.6858708092173113E-3</c:v>
                </c:pt>
                <c:pt idx="420">
                  <c:v>6.9061582997769341E-3</c:v>
                </c:pt>
                <c:pt idx="421">
                  <c:v>1.1363688843390757E-3</c:v>
                </c:pt>
                <c:pt idx="422">
                  <c:v>1.1251949762544105E-2</c:v>
                </c:pt>
                <c:pt idx="423">
                  <c:v>1.1338161289254092E-2</c:v>
                </c:pt>
                <c:pt idx="424">
                  <c:v>8.5874394328195186E-3</c:v>
                </c:pt>
                <c:pt idx="425">
                  <c:v>1.3891015431660875E-2</c:v>
                </c:pt>
                <c:pt idx="426">
                  <c:v>8.9942847283291452E-3</c:v>
                </c:pt>
                <c:pt idx="427">
                  <c:v>2.4617658098343826E-3</c:v>
                </c:pt>
                <c:pt idx="428">
                  <c:v>1.3806838868234325E-2</c:v>
                </c:pt>
                <c:pt idx="429">
                  <c:v>9.2529123079570959E-3</c:v>
                </c:pt>
                <c:pt idx="430">
                  <c:v>1.134822889079439E-2</c:v>
                </c:pt>
                <c:pt idx="431">
                  <c:v>1.6551292368203709E-2</c:v>
                </c:pt>
                <c:pt idx="432">
                  <c:v>1.347127673226344E-2</c:v>
                </c:pt>
                <c:pt idx="433">
                  <c:v>4.6712652147294078E-3</c:v>
                </c:pt>
                <c:pt idx="434">
                  <c:v>4.4041782914749309E-3</c:v>
                </c:pt>
                <c:pt idx="435">
                  <c:v>9.6735870864926386E-3</c:v>
                </c:pt>
                <c:pt idx="436">
                  <c:v>1.0367605906738603E-2</c:v>
                </c:pt>
                <c:pt idx="437">
                  <c:v>2.1040016812602785E-2</c:v>
                </c:pt>
                <c:pt idx="438">
                  <c:v>2.0715024474118576E-2</c:v>
                </c:pt>
                <c:pt idx="439">
                  <c:v>2.081611954771305E-2</c:v>
                </c:pt>
              </c:numCache>
            </c:numRef>
          </c:val>
          <c:smooth val="0"/>
          <c:extLst>
            <c:ext xmlns:c16="http://schemas.microsoft.com/office/drawing/2014/chart" uri="{C3380CC4-5D6E-409C-BE32-E72D297353CC}">
              <c16:uniqueId val="{00000000-DE67-4E3E-AE0A-F1243528EA75}"/>
            </c:ext>
          </c:extLst>
        </c:ser>
        <c:dLbls>
          <c:showLegendKey val="0"/>
          <c:showVal val="0"/>
          <c:showCatName val="0"/>
          <c:showSerName val="0"/>
          <c:showPercent val="0"/>
          <c:showBubbleSize val="0"/>
        </c:dLbls>
        <c:smooth val="0"/>
        <c:axId val="1994176960"/>
        <c:axId val="1994182784"/>
      </c:lineChart>
      <c:dateAx>
        <c:axId val="199417696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94182784"/>
        <c:crosses val="autoZero"/>
        <c:auto val="1"/>
        <c:lblOffset val="100"/>
        <c:baseTimeUnit val="days"/>
      </c:dateAx>
      <c:valAx>
        <c:axId val="1994182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94176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Konut Kredisi Aylık Büyüme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Kalemleri'!$E$1:$E$2</c:f>
              <c:strCache>
                <c:ptCount val="2"/>
                <c:pt idx="0">
                  <c:v>Tüketici Kredi Tipleri</c:v>
                </c:pt>
                <c:pt idx="1">
                  <c:v>Konut Kredileri Aylık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Kalemleri'!$E$10:$E$580</c:f>
              <c:numCache>
                <c:formatCode>0.00%</c:formatCode>
                <c:ptCount val="571"/>
                <c:pt idx="0">
                  <c:v>2.6050937064461627E-2</c:v>
                </c:pt>
                <c:pt idx="1">
                  <c:v>2.4317351376569051E-2</c:v>
                </c:pt>
                <c:pt idx="2">
                  <c:v>2.8208299676898224E-2</c:v>
                </c:pt>
                <c:pt idx="3">
                  <c:v>2.6351721020956731E-2</c:v>
                </c:pt>
                <c:pt idx="4">
                  <c:v>2.4807698445628929E-2</c:v>
                </c:pt>
                <c:pt idx="5">
                  <c:v>2.6397400752650506E-2</c:v>
                </c:pt>
                <c:pt idx="6">
                  <c:v>2.5361627233579973E-2</c:v>
                </c:pt>
                <c:pt idx="7">
                  <c:v>2.515143534369239E-2</c:v>
                </c:pt>
                <c:pt idx="8">
                  <c:v>2.3352130663491861E-2</c:v>
                </c:pt>
                <c:pt idx="9">
                  <c:v>2.2161779512220762E-2</c:v>
                </c:pt>
                <c:pt idx="10">
                  <c:v>2.2452749986354683E-2</c:v>
                </c:pt>
                <c:pt idx="11">
                  <c:v>2.3142010741831767E-2</c:v>
                </c:pt>
                <c:pt idx="12">
                  <c:v>2.2843216191204819E-2</c:v>
                </c:pt>
                <c:pt idx="13">
                  <c:v>2.2799776235617845E-2</c:v>
                </c:pt>
                <c:pt idx="14">
                  <c:v>2.1639176947500578E-2</c:v>
                </c:pt>
                <c:pt idx="15">
                  <c:v>2.0950508096945986E-2</c:v>
                </c:pt>
                <c:pt idx="16">
                  <c:v>1.7437532504172432E-2</c:v>
                </c:pt>
                <c:pt idx="17">
                  <c:v>1.6332509821530707E-2</c:v>
                </c:pt>
                <c:pt idx="18">
                  <c:v>1.4861154697657988E-2</c:v>
                </c:pt>
                <c:pt idx="19">
                  <c:v>1.5456086469931936E-2</c:v>
                </c:pt>
                <c:pt idx="20">
                  <c:v>1.5833498787151574E-2</c:v>
                </c:pt>
                <c:pt idx="21">
                  <c:v>1.423242895041248E-2</c:v>
                </c:pt>
                <c:pt idx="22">
                  <c:v>1.3118078411587594E-2</c:v>
                </c:pt>
                <c:pt idx="23">
                  <c:v>1.3893268606526565E-2</c:v>
                </c:pt>
                <c:pt idx="24">
                  <c:v>1.7200195602250997E-2</c:v>
                </c:pt>
                <c:pt idx="25">
                  <c:v>1.9104980091960565E-2</c:v>
                </c:pt>
                <c:pt idx="26">
                  <c:v>2.3047648850702346E-2</c:v>
                </c:pt>
                <c:pt idx="27">
                  <c:v>2.2700035817006515E-2</c:v>
                </c:pt>
                <c:pt idx="28">
                  <c:v>2.6180521683937745E-2</c:v>
                </c:pt>
                <c:pt idx="29">
                  <c:v>2.7185191630367218E-2</c:v>
                </c:pt>
                <c:pt idx="30">
                  <c:v>2.3832875052091106E-2</c:v>
                </c:pt>
                <c:pt idx="31">
                  <c:v>2.031746524046605E-2</c:v>
                </c:pt>
                <c:pt idx="32">
                  <c:v>2.0591302524563183E-2</c:v>
                </c:pt>
                <c:pt idx="33">
                  <c:v>1.9204975003048408E-2</c:v>
                </c:pt>
                <c:pt idx="34">
                  <c:v>2.1198268012116481E-2</c:v>
                </c:pt>
                <c:pt idx="35">
                  <c:v>2.4486843531667857E-2</c:v>
                </c:pt>
                <c:pt idx="36">
                  <c:v>2.2853917787602294E-2</c:v>
                </c:pt>
                <c:pt idx="37">
                  <c:v>2.1998999273056843E-2</c:v>
                </c:pt>
                <c:pt idx="38">
                  <c:v>2.2867244525547444E-2</c:v>
                </c:pt>
                <c:pt idx="39">
                  <c:v>2.2040788257138708E-2</c:v>
                </c:pt>
                <c:pt idx="40">
                  <c:v>2.129237532374709E-2</c:v>
                </c:pt>
                <c:pt idx="41">
                  <c:v>2.2900660153971547E-2</c:v>
                </c:pt>
                <c:pt idx="42">
                  <c:v>1.9370915143494361E-2</c:v>
                </c:pt>
                <c:pt idx="43">
                  <c:v>1.9504585476435774E-2</c:v>
                </c:pt>
                <c:pt idx="44">
                  <c:v>1.8076118827839688E-2</c:v>
                </c:pt>
                <c:pt idx="45">
                  <c:v>2.1886083419352675E-2</c:v>
                </c:pt>
                <c:pt idx="46">
                  <c:v>2.4254657029107177E-2</c:v>
                </c:pt>
                <c:pt idx="47">
                  <c:v>2.7242063650840649E-2</c:v>
                </c:pt>
                <c:pt idx="48">
                  <c:v>3.0234329657573999E-2</c:v>
                </c:pt>
                <c:pt idx="49">
                  <c:v>2.9938549541510061E-2</c:v>
                </c:pt>
                <c:pt idx="50">
                  <c:v>3.1455733516753466E-2</c:v>
                </c:pt>
                <c:pt idx="51">
                  <c:v>3.0034392728276838E-2</c:v>
                </c:pt>
                <c:pt idx="52">
                  <c:v>3.0750695858086496E-2</c:v>
                </c:pt>
                <c:pt idx="53">
                  <c:v>2.7784857994074902E-2</c:v>
                </c:pt>
                <c:pt idx="54">
                  <c:v>2.9767588932806323E-2</c:v>
                </c:pt>
                <c:pt idx="55">
                  <c:v>2.9274086642982131E-2</c:v>
                </c:pt>
                <c:pt idx="56">
                  <c:v>2.918760836057268E-2</c:v>
                </c:pt>
                <c:pt idx="57">
                  <c:v>2.884865472538858E-2</c:v>
                </c:pt>
                <c:pt idx="58">
                  <c:v>2.5374160246932793E-2</c:v>
                </c:pt>
                <c:pt idx="59">
                  <c:v>2.2103759330036703E-2</c:v>
                </c:pt>
                <c:pt idx="60">
                  <c:v>1.985121941647662E-2</c:v>
                </c:pt>
                <c:pt idx="61">
                  <c:v>1.8459288643115312E-2</c:v>
                </c:pt>
                <c:pt idx="62">
                  <c:v>1.5947331204680108E-2</c:v>
                </c:pt>
                <c:pt idx="63">
                  <c:v>1.6673499164672017E-2</c:v>
                </c:pt>
                <c:pt idx="64">
                  <c:v>1.2787305877391134E-2</c:v>
                </c:pt>
                <c:pt idx="65">
                  <c:v>1.2070695992608692E-2</c:v>
                </c:pt>
                <c:pt idx="66">
                  <c:v>1.2619552189353324E-2</c:v>
                </c:pt>
                <c:pt idx="67">
                  <c:v>1.2088022395966942E-2</c:v>
                </c:pt>
                <c:pt idx="68">
                  <c:v>9.6782823891378503E-3</c:v>
                </c:pt>
                <c:pt idx="69">
                  <c:v>8.9597682263548636E-3</c:v>
                </c:pt>
                <c:pt idx="70">
                  <c:v>5.9727668674739226E-3</c:v>
                </c:pt>
                <c:pt idx="71">
                  <c:v>4.2023300979573E-3</c:v>
                </c:pt>
                <c:pt idx="72">
                  <c:v>4.8850017064047061E-4</c:v>
                </c:pt>
                <c:pt idx="73">
                  <c:v>1.3638233558103347E-4</c:v>
                </c:pt>
                <c:pt idx="74">
                  <c:v>2.6179650579979952E-4</c:v>
                </c:pt>
                <c:pt idx="75">
                  <c:v>8.8560256847165179E-4</c:v>
                </c:pt>
                <c:pt idx="76">
                  <c:v>6.4566098308395164E-3</c:v>
                </c:pt>
                <c:pt idx="77">
                  <c:v>4.2660966562783472E-3</c:v>
                </c:pt>
                <c:pt idx="78">
                  <c:v>5.0713246389914026E-3</c:v>
                </c:pt>
                <c:pt idx="79">
                  <c:v>3.9390106105691531E-3</c:v>
                </c:pt>
                <c:pt idx="80">
                  <c:v>2.7870516910289806E-3</c:v>
                </c:pt>
                <c:pt idx="81">
                  <c:v>1.7067299055010599E-4</c:v>
                </c:pt>
                <c:pt idx="82">
                  <c:v>-1.988584715728897E-3</c:v>
                </c:pt>
                <c:pt idx="83">
                  <c:v>-3.8250038250038252E-4</c:v>
                </c:pt>
                <c:pt idx="84">
                  <c:v>3.9235096426577711E-3</c:v>
                </c:pt>
                <c:pt idx="85">
                  <c:v>9.3501159414376735E-3</c:v>
                </c:pt>
                <c:pt idx="86">
                  <c:v>1.2025013117576644E-2</c:v>
                </c:pt>
                <c:pt idx="87">
                  <c:v>1.302626450496776E-2</c:v>
                </c:pt>
                <c:pt idx="88">
                  <c:v>1.0918886314721647E-2</c:v>
                </c:pt>
                <c:pt idx="89">
                  <c:v>9.9536883360079476E-3</c:v>
                </c:pt>
                <c:pt idx="90">
                  <c:v>6.8058169610289224E-3</c:v>
                </c:pt>
                <c:pt idx="91">
                  <c:v>4.5794989570191128E-3</c:v>
                </c:pt>
                <c:pt idx="92">
                  <c:v>2.3450847116049632E-3</c:v>
                </c:pt>
                <c:pt idx="93">
                  <c:v>5.9785322588773188E-4</c:v>
                </c:pt>
                <c:pt idx="94">
                  <c:v>-8.2032392512430537E-4</c:v>
                </c:pt>
                <c:pt idx="95">
                  <c:v>-2.4599936958378827E-3</c:v>
                </c:pt>
                <c:pt idx="96">
                  <c:v>-3.6894643773886259E-3</c:v>
                </c:pt>
                <c:pt idx="97">
                  <c:v>-3.8244059164198449E-3</c:v>
                </c:pt>
                <c:pt idx="98">
                  <c:v>-2.5913407738468305E-3</c:v>
                </c:pt>
                <c:pt idx="99">
                  <c:v>-4.6719304507560344E-3</c:v>
                </c:pt>
                <c:pt idx="100">
                  <c:v>-4.5878331573149817E-3</c:v>
                </c:pt>
                <c:pt idx="101">
                  <c:v>-5.521125737795317E-3</c:v>
                </c:pt>
                <c:pt idx="102">
                  <c:v>-5.0860294050955532E-3</c:v>
                </c:pt>
                <c:pt idx="103">
                  <c:v>-5.8088153859019824E-3</c:v>
                </c:pt>
                <c:pt idx="104">
                  <c:v>-5.9176006285616232E-3</c:v>
                </c:pt>
                <c:pt idx="105">
                  <c:v>-5.8004430988038138E-3</c:v>
                </c:pt>
                <c:pt idx="106">
                  <c:v>-5.522469845149855E-3</c:v>
                </c:pt>
                <c:pt idx="107">
                  <c:v>-5.8378218048711428E-3</c:v>
                </c:pt>
                <c:pt idx="108">
                  <c:v>-5.4943944602492802E-3</c:v>
                </c:pt>
                <c:pt idx="109">
                  <c:v>-6.1259176543924081E-3</c:v>
                </c:pt>
                <c:pt idx="110">
                  <c:v>-5.7485566952525085E-3</c:v>
                </c:pt>
                <c:pt idx="111">
                  <c:v>-3.4440520683346508E-3</c:v>
                </c:pt>
                <c:pt idx="112">
                  <c:v>-4.5952451728692792E-3</c:v>
                </c:pt>
                <c:pt idx="113">
                  <c:v>-3.628255711598354E-3</c:v>
                </c:pt>
                <c:pt idx="114">
                  <c:v>-2.2437073292948095E-3</c:v>
                </c:pt>
                <c:pt idx="115">
                  <c:v>3.0479998203095169E-3</c:v>
                </c:pt>
                <c:pt idx="116">
                  <c:v>5.7116782578594582E-3</c:v>
                </c:pt>
                <c:pt idx="117">
                  <c:v>9.2606163371973735E-3</c:v>
                </c:pt>
                <c:pt idx="118">
                  <c:v>1.1977715246855029E-2</c:v>
                </c:pt>
                <c:pt idx="119">
                  <c:v>1.2036416125842492E-2</c:v>
                </c:pt>
                <c:pt idx="120">
                  <c:v>1.1884165308607234E-2</c:v>
                </c:pt>
                <c:pt idx="121">
                  <c:v>1.0492612271880931E-2</c:v>
                </c:pt>
                <c:pt idx="122">
                  <c:v>7.3150670743355071E-3</c:v>
                </c:pt>
                <c:pt idx="123">
                  <c:v>2.4356144502034036E-3</c:v>
                </c:pt>
                <c:pt idx="124">
                  <c:v>6.2296080586421703E-3</c:v>
                </c:pt>
                <c:pt idx="125">
                  <c:v>6.5403828154637174E-3</c:v>
                </c:pt>
                <c:pt idx="126">
                  <c:v>1.0266086641206998E-2</c:v>
                </c:pt>
                <c:pt idx="127">
                  <c:v>1.7091175696357212E-2</c:v>
                </c:pt>
                <c:pt idx="128">
                  <c:v>2.3214564140062011E-2</c:v>
                </c:pt>
                <c:pt idx="129">
                  <c:v>3.007683559447823E-2</c:v>
                </c:pt>
                <c:pt idx="130">
                  <c:v>4.6116771417023403E-2</c:v>
                </c:pt>
                <c:pt idx="131">
                  <c:v>5.0788553317295905E-2</c:v>
                </c:pt>
                <c:pt idx="132">
                  <c:v>5.3312569239409385E-2</c:v>
                </c:pt>
                <c:pt idx="133">
                  <c:v>5.1417853282252318E-2</c:v>
                </c:pt>
                <c:pt idx="134">
                  <c:v>4.5278056861587708E-2</c:v>
                </c:pt>
                <c:pt idx="135">
                  <c:v>4.8074440095460212E-2</c:v>
                </c:pt>
                <c:pt idx="136">
                  <c:v>5.0958497938925554E-2</c:v>
                </c:pt>
                <c:pt idx="137">
                  <c:v>6.1365533337883513E-2</c:v>
                </c:pt>
                <c:pt idx="138">
                  <c:v>6.0705409746398681E-2</c:v>
                </c:pt>
                <c:pt idx="139">
                  <c:v>5.9464850499769101E-2</c:v>
                </c:pt>
                <c:pt idx="140">
                  <c:v>4.9409154158405542E-2</c:v>
                </c:pt>
                <c:pt idx="141">
                  <c:v>3.6049776711767852E-2</c:v>
                </c:pt>
                <c:pt idx="142">
                  <c:v>2.5195610946975682E-2</c:v>
                </c:pt>
                <c:pt idx="143">
                  <c:v>1.6382717988276896E-2</c:v>
                </c:pt>
                <c:pt idx="144">
                  <c:v>1.5139392389528109E-2</c:v>
                </c:pt>
                <c:pt idx="145">
                  <c:v>1.4187107100775016E-2</c:v>
                </c:pt>
                <c:pt idx="146">
                  <c:v>1.0136331361470663E-2</c:v>
                </c:pt>
                <c:pt idx="147">
                  <c:v>8.6168401160466243E-3</c:v>
                </c:pt>
                <c:pt idx="148">
                  <c:v>5.6277642851491096E-3</c:v>
                </c:pt>
                <c:pt idx="149">
                  <c:v>6.6828531744096871E-3</c:v>
                </c:pt>
                <c:pt idx="150">
                  <c:v>1.0974843921487227E-2</c:v>
                </c:pt>
                <c:pt idx="151">
                  <c:v>9.6509749806186085E-3</c:v>
                </c:pt>
                <c:pt idx="152">
                  <c:v>9.9115288580032355E-3</c:v>
                </c:pt>
                <c:pt idx="153">
                  <c:v>8.0784342123040153E-3</c:v>
                </c:pt>
                <c:pt idx="154">
                  <c:v>6.69778898079707E-3</c:v>
                </c:pt>
                <c:pt idx="155">
                  <c:v>5.0435898592144212E-3</c:v>
                </c:pt>
                <c:pt idx="156">
                  <c:v>3.4715045389107657E-3</c:v>
                </c:pt>
                <c:pt idx="157">
                  <c:v>2.3310099498106305E-3</c:v>
                </c:pt>
                <c:pt idx="158">
                  <c:v>1.3746653227874738E-3</c:v>
                </c:pt>
                <c:pt idx="159">
                  <c:v>8.453678691792831E-4</c:v>
                </c:pt>
                <c:pt idx="160">
                  <c:v>2.1945558182242426E-3</c:v>
                </c:pt>
                <c:pt idx="161">
                  <c:v>1.3724118830367239E-3</c:v>
                </c:pt>
                <c:pt idx="162">
                  <c:v>1.7072182557379433E-3</c:v>
                </c:pt>
                <c:pt idx="163">
                  <c:v>3.8146821229649093E-3</c:v>
                </c:pt>
                <c:pt idx="164">
                  <c:v>7.0859039399358715E-4</c:v>
                </c:pt>
                <c:pt idx="165">
                  <c:v>1.5271869456091602E-3</c:v>
                </c:pt>
                <c:pt idx="166">
                  <c:v>1.9406722359559209E-3</c:v>
                </c:pt>
                <c:pt idx="167">
                  <c:v>3.8449817040866838E-3</c:v>
                </c:pt>
                <c:pt idx="168">
                  <c:v>5.3430787551403576E-3</c:v>
                </c:pt>
                <c:pt idx="169">
                  <c:v>7.7070010895773514E-3</c:v>
                </c:pt>
                <c:pt idx="170">
                  <c:v>9.1426985616379665E-3</c:v>
                </c:pt>
                <c:pt idx="171">
                  <c:v>1.1376629237521155E-2</c:v>
                </c:pt>
                <c:pt idx="172">
                  <c:v>1.1629500883961015E-2</c:v>
                </c:pt>
                <c:pt idx="173">
                  <c:v>7.6847051073898514E-3</c:v>
                </c:pt>
                <c:pt idx="174">
                  <c:v>7.5519956035497819E-3</c:v>
                </c:pt>
                <c:pt idx="175">
                  <c:v>9.7703668971745768E-3</c:v>
                </c:pt>
                <c:pt idx="176">
                  <c:v>1.8984256426554921E-2</c:v>
                </c:pt>
                <c:pt idx="177">
                  <c:v>2.8594100563757635E-2</c:v>
                </c:pt>
                <c:pt idx="178">
                  <c:v>3.7839375129793407E-2</c:v>
                </c:pt>
                <c:pt idx="179">
                  <c:v>4.561233143111413E-2</c:v>
                </c:pt>
                <c:pt idx="180">
                  <c:v>4.9025196621866877E-2</c:v>
                </c:pt>
                <c:pt idx="181">
                  <c:v>4.5041893044068769E-2</c:v>
                </c:pt>
                <c:pt idx="182">
                  <c:v>4.1930727137938245E-2</c:v>
                </c:pt>
                <c:pt idx="183">
                  <c:v>2.7890223315727783E-2</c:v>
                </c:pt>
                <c:pt idx="184">
                  <c:v>2.5562027460830774E-2</c:v>
                </c:pt>
                <c:pt idx="185">
                  <c:v>2.828280444692011E-2</c:v>
                </c:pt>
                <c:pt idx="186">
                  <c:v>2.4845089545828244E-2</c:v>
                </c:pt>
                <c:pt idx="187">
                  <c:v>3.1141982063628018E-2</c:v>
                </c:pt>
                <c:pt idx="188">
                  <c:v>2.6814214380838454E-2</c:v>
                </c:pt>
                <c:pt idx="189">
                  <c:v>2.487520011977841E-2</c:v>
                </c:pt>
                <c:pt idx="190">
                  <c:v>2.2741827217003491E-2</c:v>
                </c:pt>
                <c:pt idx="191">
                  <c:v>2.0203905317221122E-2</c:v>
                </c:pt>
                <c:pt idx="192">
                  <c:v>1.7998593697957557E-2</c:v>
                </c:pt>
                <c:pt idx="193">
                  <c:v>1.6436639421555228E-2</c:v>
                </c:pt>
                <c:pt idx="194">
                  <c:v>1.453725167017572E-2</c:v>
                </c:pt>
                <c:pt idx="195">
                  <c:v>1.3065648727889621E-2</c:v>
                </c:pt>
                <c:pt idx="196">
                  <c:v>1.11000610341209E-2</c:v>
                </c:pt>
                <c:pt idx="197">
                  <c:v>8.9541825955587184E-3</c:v>
                </c:pt>
                <c:pt idx="198">
                  <c:v>6.5535740891662919E-3</c:v>
                </c:pt>
                <c:pt idx="199">
                  <c:v>5.68019834502874E-3</c:v>
                </c:pt>
                <c:pt idx="200">
                  <c:v>5.7261375060451772E-3</c:v>
                </c:pt>
                <c:pt idx="201">
                  <c:v>7.9504335355336919E-3</c:v>
                </c:pt>
                <c:pt idx="202">
                  <c:v>1.520878165704943E-2</c:v>
                </c:pt>
                <c:pt idx="203">
                  <c:v>1.7432808144370305E-2</c:v>
                </c:pt>
                <c:pt idx="204">
                  <c:v>2.0916338641130901E-2</c:v>
                </c:pt>
                <c:pt idx="205">
                  <c:v>2.3349158731358847E-2</c:v>
                </c:pt>
                <c:pt idx="206">
                  <c:v>2.334824235952785E-2</c:v>
                </c:pt>
                <c:pt idx="207">
                  <c:v>2.1706747208924255E-2</c:v>
                </c:pt>
                <c:pt idx="208">
                  <c:v>2.178092109634212E-2</c:v>
                </c:pt>
                <c:pt idx="209">
                  <c:v>1.8861049192676116E-2</c:v>
                </c:pt>
                <c:pt idx="210">
                  <c:v>1.4095904990593535E-2</c:v>
                </c:pt>
                <c:pt idx="211">
                  <c:v>1.3664227902492762E-2</c:v>
                </c:pt>
                <c:pt idx="212">
                  <c:v>9.729577592427513E-3</c:v>
                </c:pt>
                <c:pt idx="213">
                  <c:v>8.4617745259889486E-3</c:v>
                </c:pt>
                <c:pt idx="214">
                  <c:v>9.7579379786654225E-3</c:v>
                </c:pt>
                <c:pt idx="215">
                  <c:v>9.9395810513895864E-3</c:v>
                </c:pt>
                <c:pt idx="216">
                  <c:v>8.7680945515124092E-3</c:v>
                </c:pt>
                <c:pt idx="217">
                  <c:v>9.0341471024612558E-3</c:v>
                </c:pt>
                <c:pt idx="218">
                  <c:v>7.580957990299373E-3</c:v>
                </c:pt>
                <c:pt idx="219">
                  <c:v>8.5346919682231029E-3</c:v>
                </c:pt>
                <c:pt idx="220">
                  <c:v>7.6223215389246484E-3</c:v>
                </c:pt>
                <c:pt idx="221">
                  <c:v>7.5545229778453448E-3</c:v>
                </c:pt>
                <c:pt idx="222">
                  <c:v>7.8240049934072096E-3</c:v>
                </c:pt>
                <c:pt idx="223">
                  <c:v>4.9334403663119364E-3</c:v>
                </c:pt>
                <c:pt idx="224">
                  <c:v>4.0751423115515566E-3</c:v>
                </c:pt>
                <c:pt idx="225">
                  <c:v>6.9329162759076371E-5</c:v>
                </c:pt>
                <c:pt idx="226">
                  <c:v>6.2215181642110307E-4</c:v>
                </c:pt>
                <c:pt idx="227">
                  <c:v>2.6764411100662177E-3</c:v>
                </c:pt>
                <c:pt idx="228">
                  <c:v>5.9512356442242521E-3</c:v>
                </c:pt>
                <c:pt idx="229">
                  <c:v>7.160852357347358E-3</c:v>
                </c:pt>
                <c:pt idx="230">
                  <c:v>6.7271704209379045E-3</c:v>
                </c:pt>
                <c:pt idx="231">
                  <c:v>6.9786984106675063E-3</c:v>
                </c:pt>
                <c:pt idx="232">
                  <c:v>7.1583199871813495E-3</c:v>
                </c:pt>
                <c:pt idx="233">
                  <c:v>3.9085198883522694E-3</c:v>
                </c:pt>
                <c:pt idx="234">
                  <c:v>-4.415286980068136E-4</c:v>
                </c:pt>
                <c:pt idx="235">
                  <c:v>-4.776727636817457E-3</c:v>
                </c:pt>
                <c:pt idx="236">
                  <c:v>-6.7609710809028983E-3</c:v>
                </c:pt>
                <c:pt idx="237">
                  <c:v>-4.3637757253680602E-3</c:v>
                </c:pt>
                <c:pt idx="238">
                  <c:v>-3.6469982641885003E-3</c:v>
                </c:pt>
                <c:pt idx="239">
                  <c:v>-1.6933173727493541E-3</c:v>
                </c:pt>
                <c:pt idx="240">
                  <c:v>-1.4851511264664988E-3</c:v>
                </c:pt>
                <c:pt idx="241">
                  <c:v>2.7165031290800877E-4</c:v>
                </c:pt>
                <c:pt idx="242">
                  <c:v>1.3195448177665636E-3</c:v>
                </c:pt>
                <c:pt idx="243">
                  <c:v>2.1863439796230436E-3</c:v>
                </c:pt>
                <c:pt idx="244">
                  <c:v>1.5464724320741056E-3</c:v>
                </c:pt>
                <c:pt idx="245">
                  <c:v>3.6745973439188405E-4</c:v>
                </c:pt>
                <c:pt idx="246">
                  <c:v>-6.9684419992717861E-4</c:v>
                </c:pt>
                <c:pt idx="247">
                  <c:v>-1.5265110101210504E-3</c:v>
                </c:pt>
                <c:pt idx="248">
                  <c:v>-1.8065515942789886E-3</c:v>
                </c:pt>
                <c:pt idx="249">
                  <c:v>-1.6262235602747244E-3</c:v>
                </c:pt>
                <c:pt idx="250">
                  <c:v>-1.242161807467692E-3</c:v>
                </c:pt>
                <c:pt idx="251">
                  <c:v>-3.897704408029141E-3</c:v>
                </c:pt>
                <c:pt idx="252">
                  <c:v>-5.2155920969862114E-3</c:v>
                </c:pt>
                <c:pt idx="253">
                  <c:v>-5.5741412955239208E-3</c:v>
                </c:pt>
                <c:pt idx="254">
                  <c:v>-5.0768428991412127E-3</c:v>
                </c:pt>
                <c:pt idx="255">
                  <c:v>-6.1363218957744175E-3</c:v>
                </c:pt>
                <c:pt idx="256">
                  <c:v>-4.9802631644815061E-3</c:v>
                </c:pt>
                <c:pt idx="257">
                  <c:v>-4.8033963564591831E-3</c:v>
                </c:pt>
                <c:pt idx="258">
                  <c:v>-2.4749033804810244E-3</c:v>
                </c:pt>
                <c:pt idx="259">
                  <c:v>4.8961427199829539E-4</c:v>
                </c:pt>
                <c:pt idx="260">
                  <c:v>2.886090491127436E-3</c:v>
                </c:pt>
                <c:pt idx="261">
                  <c:v>4.8579868206873253E-3</c:v>
                </c:pt>
                <c:pt idx="262">
                  <c:v>4.1810610418589189E-3</c:v>
                </c:pt>
                <c:pt idx="263">
                  <c:v>5.8533498496585274E-3</c:v>
                </c:pt>
                <c:pt idx="264">
                  <c:v>3.4241588327245959E-3</c:v>
                </c:pt>
                <c:pt idx="265">
                  <c:v>2.9565522693923807E-3</c:v>
                </c:pt>
                <c:pt idx="266">
                  <c:v>3.7547220494785071E-3</c:v>
                </c:pt>
                <c:pt idx="267">
                  <c:v>4.6972827844893811E-3</c:v>
                </c:pt>
                <c:pt idx="268">
                  <c:v>6.3024275186979667E-3</c:v>
                </c:pt>
                <c:pt idx="269">
                  <c:v>7.9308691357019984E-3</c:v>
                </c:pt>
                <c:pt idx="270">
                  <c:v>1.0404768076218341E-2</c:v>
                </c:pt>
                <c:pt idx="271">
                  <c:v>1.3760841694440272E-2</c:v>
                </c:pt>
                <c:pt idx="272">
                  <c:v>2.1149666840399862E-2</c:v>
                </c:pt>
                <c:pt idx="273">
                  <c:v>3.641197074723395E-2</c:v>
                </c:pt>
                <c:pt idx="274">
                  <c:v>4.780978244090571E-2</c:v>
                </c:pt>
                <c:pt idx="275">
                  <c:v>5.8711986960957634E-2</c:v>
                </c:pt>
                <c:pt idx="276">
                  <c:v>7.6685096245716511E-2</c:v>
                </c:pt>
                <c:pt idx="277">
                  <c:v>7.8908579998790487E-2</c:v>
                </c:pt>
                <c:pt idx="278">
                  <c:v>9.5048765228987586E-2</c:v>
                </c:pt>
                <c:pt idx="279">
                  <c:v>0.11595993003117125</c:v>
                </c:pt>
                <c:pt idx="280">
                  <c:v>0.12800767326009049</c:v>
                </c:pt>
                <c:pt idx="281">
                  <c:v>0.13950941679470105</c:v>
                </c:pt>
                <c:pt idx="282">
                  <c:v>0.12787448576314131</c:v>
                </c:pt>
                <c:pt idx="283">
                  <c:v>9.2879261656447692E-2</c:v>
                </c:pt>
                <c:pt idx="284">
                  <c:v>5.5218161019977029E-2</c:v>
                </c:pt>
                <c:pt idx="285">
                  <c:v>2.4309052863295193E-2</c:v>
                </c:pt>
                <c:pt idx="286">
                  <c:v>5.141080521996467E-3</c:v>
                </c:pt>
                <c:pt idx="287">
                  <c:v>1.6963002273083709E-3</c:v>
                </c:pt>
                <c:pt idx="288">
                  <c:v>9.0717679911589573E-4</c:v>
                </c:pt>
                <c:pt idx="289">
                  <c:v>-3.7167553786933693E-4</c:v>
                </c:pt>
                <c:pt idx="290">
                  <c:v>-3.0177955021118597E-3</c:v>
                </c:pt>
                <c:pt idx="291">
                  <c:v>-2.4562620252524345E-3</c:v>
                </c:pt>
                <c:pt idx="292">
                  <c:v>-5.82327449764153E-4</c:v>
                </c:pt>
                <c:pt idx="293">
                  <c:v>3.9741421021727199E-3</c:v>
                </c:pt>
                <c:pt idx="294">
                  <c:v>7.8002453924104539E-3</c:v>
                </c:pt>
                <c:pt idx="295">
                  <c:v>1.4379965829993317E-2</c:v>
                </c:pt>
                <c:pt idx="296">
                  <c:v>1.8824197684283485E-2</c:v>
                </c:pt>
                <c:pt idx="297">
                  <c:v>2.1849345623590252E-2</c:v>
                </c:pt>
                <c:pt idx="298">
                  <c:v>2.3323513635548371E-2</c:v>
                </c:pt>
                <c:pt idx="299">
                  <c:v>2.2365385653238284E-2</c:v>
                </c:pt>
                <c:pt idx="300">
                  <c:v>2.1532071690691684E-2</c:v>
                </c:pt>
                <c:pt idx="301">
                  <c:v>2.1047820709404228E-2</c:v>
                </c:pt>
                <c:pt idx="302">
                  <c:v>2.2939663496389873E-2</c:v>
                </c:pt>
                <c:pt idx="303">
                  <c:v>1.9798877127001343E-2</c:v>
                </c:pt>
                <c:pt idx="304">
                  <c:v>1.7507589843263713E-2</c:v>
                </c:pt>
                <c:pt idx="305">
                  <c:v>1.4217722946348887E-2</c:v>
                </c:pt>
                <c:pt idx="306">
                  <c:v>1.7365612085381375E-2</c:v>
                </c:pt>
                <c:pt idx="307">
                  <c:v>1.5886883159519569E-2</c:v>
                </c:pt>
                <c:pt idx="308">
                  <c:v>1.8020492089365899E-2</c:v>
                </c:pt>
                <c:pt idx="309">
                  <c:v>1.9328888567099294E-2</c:v>
                </c:pt>
                <c:pt idx="310">
                  <c:v>1.5751512162181243E-2</c:v>
                </c:pt>
                <c:pt idx="311">
                  <c:v>1.809546361879474E-2</c:v>
                </c:pt>
                <c:pt idx="312">
                  <c:v>1.6308215879832458E-2</c:v>
                </c:pt>
                <c:pt idx="313">
                  <c:v>1.7454232088864166E-2</c:v>
                </c:pt>
                <c:pt idx="314">
                  <c:v>1.5969267351227712E-2</c:v>
                </c:pt>
                <c:pt idx="315">
                  <c:v>1.8053263504545031E-2</c:v>
                </c:pt>
                <c:pt idx="316">
                  <c:v>1.8974483026107793E-2</c:v>
                </c:pt>
                <c:pt idx="317">
                  <c:v>1.9828813523856174E-2</c:v>
                </c:pt>
                <c:pt idx="318">
                  <c:v>2.3344093494728137E-2</c:v>
                </c:pt>
                <c:pt idx="319">
                  <c:v>2.5843641851354574E-2</c:v>
                </c:pt>
                <c:pt idx="320">
                  <c:v>2.5902339260342681E-2</c:v>
                </c:pt>
                <c:pt idx="321">
                  <c:v>2.7864438733085355E-2</c:v>
                </c:pt>
                <c:pt idx="322">
                  <c:v>3.0506114148447134E-2</c:v>
                </c:pt>
                <c:pt idx="323">
                  <c:v>3.0418489794309143E-2</c:v>
                </c:pt>
                <c:pt idx="324">
                  <c:v>3.2656176809531187E-2</c:v>
                </c:pt>
                <c:pt idx="325">
                  <c:v>2.2664915618644886E-2</c:v>
                </c:pt>
                <c:pt idx="326">
                  <c:v>1.464805688526607E-2</c:v>
                </c:pt>
                <c:pt idx="327">
                  <c:v>4.9714568799763973E-3</c:v>
                </c:pt>
                <c:pt idx="328">
                  <c:v>-3.9132906293179968E-3</c:v>
                </c:pt>
                <c:pt idx="329">
                  <c:v>-6.5899874357288413E-3</c:v>
                </c:pt>
                <c:pt idx="330">
                  <c:v>-9.3011882124686973E-3</c:v>
                </c:pt>
                <c:pt idx="331">
                  <c:v>-9.8692766634656658E-3</c:v>
                </c:pt>
                <c:pt idx="332">
                  <c:v>-9.3347870218521232E-3</c:v>
                </c:pt>
                <c:pt idx="333">
                  <c:v>-1.0061083557954752E-2</c:v>
                </c:pt>
                <c:pt idx="334">
                  <c:v>-1.136740660554366E-2</c:v>
                </c:pt>
                <c:pt idx="335">
                  <c:v>-1.1749044140920626E-2</c:v>
                </c:pt>
                <c:pt idx="336">
                  <c:v>-1.1498736633037195E-2</c:v>
                </c:pt>
                <c:pt idx="337">
                  <c:v>-8.2963469655167998E-3</c:v>
                </c:pt>
                <c:pt idx="338">
                  <c:v>-8.7724801571614289E-3</c:v>
                </c:pt>
                <c:pt idx="339">
                  <c:v>-7.4744359333402989E-3</c:v>
                </c:pt>
                <c:pt idx="340">
                  <c:v>-7.4543266370632232E-3</c:v>
                </c:pt>
                <c:pt idx="341">
                  <c:v>-7.3659031773022467E-3</c:v>
                </c:pt>
                <c:pt idx="342">
                  <c:v>-5.3653756001051421E-3</c:v>
                </c:pt>
                <c:pt idx="343">
                  <c:v>-3.5455396445112143E-3</c:v>
                </c:pt>
                <c:pt idx="344">
                  <c:v>-5.601382195321653E-5</c:v>
                </c:pt>
                <c:pt idx="345">
                  <c:v>6.5094101372291709E-3</c:v>
                </c:pt>
                <c:pt idx="346">
                  <c:v>8.6741758861447367E-3</c:v>
                </c:pt>
                <c:pt idx="347">
                  <c:v>7.4551723347706872E-3</c:v>
                </c:pt>
                <c:pt idx="348">
                  <c:v>3.5829673715578048E-3</c:v>
                </c:pt>
                <c:pt idx="349">
                  <c:v>-3.3977511841559189E-3</c:v>
                </c:pt>
                <c:pt idx="350">
                  <c:v>-7.6014457005771693E-3</c:v>
                </c:pt>
                <c:pt idx="351">
                  <c:v>-1.0629382618906384E-2</c:v>
                </c:pt>
                <c:pt idx="352">
                  <c:v>-1.1524112607415527E-2</c:v>
                </c:pt>
                <c:pt idx="353">
                  <c:v>-1.1204348422594471E-2</c:v>
                </c:pt>
                <c:pt idx="354">
                  <c:v>-1.0907583921319242E-2</c:v>
                </c:pt>
                <c:pt idx="355">
                  <c:v>-1.2247255878306933E-2</c:v>
                </c:pt>
                <c:pt idx="356">
                  <c:v>-1.2346968436307689E-2</c:v>
                </c:pt>
                <c:pt idx="357">
                  <c:v>-1.2701807662479546E-2</c:v>
                </c:pt>
                <c:pt idx="358">
                  <c:v>-1.203693581495565E-2</c:v>
                </c:pt>
                <c:pt idx="359">
                  <c:v>-1.2938486910353852E-2</c:v>
                </c:pt>
                <c:pt idx="360">
                  <c:v>-1.2635897117086087E-2</c:v>
                </c:pt>
                <c:pt idx="361">
                  <c:v>-1.3505622863404579E-2</c:v>
                </c:pt>
                <c:pt idx="362">
                  <c:v>-1.372074771767726E-2</c:v>
                </c:pt>
                <c:pt idx="363">
                  <c:v>-1.1505762089733361E-2</c:v>
                </c:pt>
                <c:pt idx="364">
                  <c:v>-1.3754334899717823E-2</c:v>
                </c:pt>
                <c:pt idx="365">
                  <c:v>-1.2761108161193749E-2</c:v>
                </c:pt>
                <c:pt idx="366">
                  <c:v>-1.2625222306535649E-2</c:v>
                </c:pt>
                <c:pt idx="367">
                  <c:v>-1.2754693889144362E-2</c:v>
                </c:pt>
                <c:pt idx="368">
                  <c:v>-1.3240082253192124E-2</c:v>
                </c:pt>
                <c:pt idx="369">
                  <c:v>-1.3699755543888123E-2</c:v>
                </c:pt>
                <c:pt idx="370">
                  <c:v>-1.4235425783127529E-2</c:v>
                </c:pt>
                <c:pt idx="371">
                  <c:v>-1.2822860819062924E-2</c:v>
                </c:pt>
                <c:pt idx="372">
                  <c:v>-1.2276054098502024E-2</c:v>
                </c:pt>
                <c:pt idx="373">
                  <c:v>-1.1309900940110059E-2</c:v>
                </c:pt>
                <c:pt idx="374">
                  <c:v>-1.0805357922862531E-2</c:v>
                </c:pt>
                <c:pt idx="375">
                  <c:v>-1.2345754438928326E-2</c:v>
                </c:pt>
                <c:pt idx="376">
                  <c:v>-9.3546849849394115E-3</c:v>
                </c:pt>
                <c:pt idx="377">
                  <c:v>-1.0765256770205648E-2</c:v>
                </c:pt>
                <c:pt idx="378">
                  <c:v>-9.6936930980857979E-3</c:v>
                </c:pt>
                <c:pt idx="379">
                  <c:v>-6.6433283440137389E-3</c:v>
                </c:pt>
                <c:pt idx="380">
                  <c:v>-5.6749217943901772E-3</c:v>
                </c:pt>
                <c:pt idx="381">
                  <c:v>-6.0700636781740184E-3</c:v>
                </c:pt>
                <c:pt idx="382">
                  <c:v>-2.9025906194608624E-3</c:v>
                </c:pt>
                <c:pt idx="383">
                  <c:v>3.9023414348247579E-3</c:v>
                </c:pt>
                <c:pt idx="384">
                  <c:v>1.1110597257563517E-2</c:v>
                </c:pt>
                <c:pt idx="385">
                  <c:v>1.7630709633781459E-2</c:v>
                </c:pt>
                <c:pt idx="386">
                  <c:v>1.9797084928992577E-2</c:v>
                </c:pt>
                <c:pt idx="387">
                  <c:v>1.9597695390373381E-2</c:v>
                </c:pt>
                <c:pt idx="388">
                  <c:v>1.9381732793065886E-2</c:v>
                </c:pt>
                <c:pt idx="389">
                  <c:v>2.0698633359233137E-2</c:v>
                </c:pt>
                <c:pt idx="390">
                  <c:v>1.6997394797791616E-2</c:v>
                </c:pt>
                <c:pt idx="391">
                  <c:v>1.1430529623637645E-2</c:v>
                </c:pt>
                <c:pt idx="392">
                  <c:v>5.8935544856507345E-3</c:v>
                </c:pt>
                <c:pt idx="393">
                  <c:v>2.5690894214509315E-3</c:v>
                </c:pt>
                <c:pt idx="394">
                  <c:v>7.3225145452096455E-4</c:v>
                </c:pt>
                <c:pt idx="395">
                  <c:v>2.0704252151461382E-3</c:v>
                </c:pt>
                <c:pt idx="396">
                  <c:v>2.4250076974733901E-3</c:v>
                </c:pt>
                <c:pt idx="397">
                  <c:v>4.0844602517304766E-3</c:v>
                </c:pt>
                <c:pt idx="398">
                  <c:v>6.4417460235567346E-3</c:v>
                </c:pt>
                <c:pt idx="399">
                  <c:v>4.0982812288678002E-3</c:v>
                </c:pt>
                <c:pt idx="400">
                  <c:v>4.8626961743754339E-3</c:v>
                </c:pt>
                <c:pt idx="401">
                  <c:v>2.4678580470104115E-3</c:v>
                </c:pt>
                <c:pt idx="402">
                  <c:v>2.4592935024086381E-3</c:v>
                </c:pt>
                <c:pt idx="403">
                  <c:v>2.7580133491213145E-3</c:v>
                </c:pt>
                <c:pt idx="404">
                  <c:v>1.9675609693669566E-3</c:v>
                </c:pt>
                <c:pt idx="405">
                  <c:v>3.3342916996962286E-3</c:v>
                </c:pt>
                <c:pt idx="406">
                  <c:v>3.7373965777730894E-3</c:v>
                </c:pt>
                <c:pt idx="407">
                  <c:v>3.5888774783271182E-3</c:v>
                </c:pt>
                <c:pt idx="408">
                  <c:v>3.9288558811932349E-3</c:v>
                </c:pt>
                <c:pt idx="409">
                  <c:v>2.2023783973917008E-3</c:v>
                </c:pt>
                <c:pt idx="410">
                  <c:v>3.2562824633722183E-3</c:v>
                </c:pt>
                <c:pt idx="411">
                  <c:v>4.0941457694969969E-3</c:v>
                </c:pt>
                <c:pt idx="412">
                  <c:v>3.5633297543669245E-3</c:v>
                </c:pt>
                <c:pt idx="413">
                  <c:v>6.4971715631395284E-3</c:v>
                </c:pt>
                <c:pt idx="414">
                  <c:v>6.3526093802098787E-3</c:v>
                </c:pt>
                <c:pt idx="415">
                  <c:v>8.0850017566796179E-3</c:v>
                </c:pt>
                <c:pt idx="416">
                  <c:v>7.9865717774442666E-3</c:v>
                </c:pt>
                <c:pt idx="417">
                  <c:v>7.8466700716064309E-3</c:v>
                </c:pt>
                <c:pt idx="418">
                  <c:v>8.7593143734788735E-3</c:v>
                </c:pt>
                <c:pt idx="419">
                  <c:v>9.6688171639572364E-3</c:v>
                </c:pt>
                <c:pt idx="420">
                  <c:v>8.3742188493069695E-3</c:v>
                </c:pt>
                <c:pt idx="421">
                  <c:v>8.6589886542751057E-3</c:v>
                </c:pt>
                <c:pt idx="422">
                  <c:v>7.2994978480732421E-3</c:v>
                </c:pt>
                <c:pt idx="423">
                  <c:v>9.7740842218015482E-3</c:v>
                </c:pt>
                <c:pt idx="424">
                  <c:v>1.2550678898595565E-2</c:v>
                </c:pt>
                <c:pt idx="425">
                  <c:v>1.2050975249498275E-2</c:v>
                </c:pt>
                <c:pt idx="426">
                  <c:v>1.150282580209318E-2</c:v>
                </c:pt>
                <c:pt idx="427">
                  <c:v>4.6036469326321897E-3</c:v>
                </c:pt>
                <c:pt idx="428">
                  <c:v>6.2167317004303063E-3</c:v>
                </c:pt>
                <c:pt idx="429">
                  <c:v>5.1129248489995543E-3</c:v>
                </c:pt>
                <c:pt idx="430">
                  <c:v>7.3352544168569303E-3</c:v>
                </c:pt>
                <c:pt idx="431">
                  <c:v>1.3134470214625256E-2</c:v>
                </c:pt>
                <c:pt idx="432">
                  <c:v>1.3264194424334986E-2</c:v>
                </c:pt>
                <c:pt idx="433">
                  <c:v>1.2990784645969143E-2</c:v>
                </c:pt>
                <c:pt idx="434">
                  <c:v>1.3295927547797062E-2</c:v>
                </c:pt>
                <c:pt idx="435">
                  <c:v>1.1600395578597903E-2</c:v>
                </c:pt>
                <c:pt idx="436">
                  <c:v>7.0159736658681115E-3</c:v>
                </c:pt>
                <c:pt idx="437">
                  <c:v>9.4249723197846833E-3</c:v>
                </c:pt>
                <c:pt idx="438">
                  <c:v>8.0573885949805357E-3</c:v>
                </c:pt>
                <c:pt idx="439">
                  <c:v>8.9820285631415798E-3</c:v>
                </c:pt>
                <c:pt idx="440">
                  <c:v>1.3764860899999622E-2</c:v>
                </c:pt>
                <c:pt idx="441">
                  <c:v>1.3358224593633589E-2</c:v>
                </c:pt>
                <c:pt idx="442">
                  <c:v>1.2288200636315881E-2</c:v>
                </c:pt>
                <c:pt idx="443">
                  <c:v>1.2679420839406976E-2</c:v>
                </c:pt>
                <c:pt idx="444">
                  <c:v>1.0974414828997985E-2</c:v>
                </c:pt>
                <c:pt idx="445">
                  <c:v>1.2532993980524982E-2</c:v>
                </c:pt>
                <c:pt idx="446">
                  <c:v>1.3691843933764302E-2</c:v>
                </c:pt>
                <c:pt idx="447">
                  <c:v>1.6360980319236298E-2</c:v>
                </c:pt>
                <c:pt idx="448">
                  <c:v>2.0364537411573139E-2</c:v>
                </c:pt>
                <c:pt idx="449">
                  <c:v>2.2356413781459961E-2</c:v>
                </c:pt>
                <c:pt idx="450">
                  <c:v>2.6038263842027211E-2</c:v>
                </c:pt>
                <c:pt idx="451">
                  <c:v>2.4208411471624485E-2</c:v>
                </c:pt>
                <c:pt idx="452">
                  <c:v>2.349517535144514E-2</c:v>
                </c:pt>
                <c:pt idx="453">
                  <c:v>2.1679161325263881E-2</c:v>
                </c:pt>
                <c:pt idx="454">
                  <c:v>2.063154650754246E-2</c:v>
                </c:pt>
                <c:pt idx="455">
                  <c:v>1.8528111752374857E-2</c:v>
                </c:pt>
                <c:pt idx="456">
                  <c:v>1.6034401998338811E-2</c:v>
                </c:pt>
                <c:pt idx="457">
                  <c:v>1.4769712437084774E-2</c:v>
                </c:pt>
                <c:pt idx="458">
                  <c:v>1.3244359864937251E-2</c:v>
                </c:pt>
                <c:pt idx="459">
                  <c:v>1.1330475677701681E-2</c:v>
                </c:pt>
                <c:pt idx="460">
                  <c:v>1.0680913159910701E-2</c:v>
                </c:pt>
                <c:pt idx="461">
                  <c:v>9.3335939470273448E-3</c:v>
                </c:pt>
                <c:pt idx="462">
                  <c:v>1.1750938214339068E-2</c:v>
                </c:pt>
                <c:pt idx="463">
                  <c:v>1.4793551368400708E-2</c:v>
                </c:pt>
                <c:pt idx="464">
                  <c:v>1.5273732844437128E-2</c:v>
                </c:pt>
                <c:pt idx="465">
                  <c:v>1.808103816941057E-2</c:v>
                </c:pt>
                <c:pt idx="466">
                  <c:v>1.7560091482331501E-2</c:v>
                </c:pt>
                <c:pt idx="467">
                  <c:v>1.9126487926506935E-2</c:v>
                </c:pt>
                <c:pt idx="468">
                  <c:v>1.9230099338505422E-2</c:v>
                </c:pt>
                <c:pt idx="469">
                  <c:v>1.9094674856578897E-2</c:v>
                </c:pt>
                <c:pt idx="470">
                  <c:v>1.885205208203632E-2</c:v>
                </c:pt>
                <c:pt idx="471">
                  <c:v>1.8251840869217658E-2</c:v>
                </c:pt>
                <c:pt idx="472">
                  <c:v>1.7983781886391697E-2</c:v>
                </c:pt>
                <c:pt idx="473">
                  <c:v>1.8965036090755633E-2</c:v>
                </c:pt>
                <c:pt idx="474">
                  <c:v>1.8855853824122182E-2</c:v>
                </c:pt>
                <c:pt idx="475">
                  <c:v>2.1039258521800833E-2</c:v>
                </c:pt>
                <c:pt idx="476">
                  <c:v>1.8624411159296767E-2</c:v>
                </c:pt>
                <c:pt idx="477">
                  <c:v>9.8181870757585461E-3</c:v>
                </c:pt>
                <c:pt idx="478">
                  <c:v>1.2379371284602073E-2</c:v>
                </c:pt>
                <c:pt idx="479">
                  <c:v>1.027687533240626E-2</c:v>
                </c:pt>
                <c:pt idx="480">
                  <c:v>1.4294705696456127E-2</c:v>
                </c:pt>
                <c:pt idx="481">
                  <c:v>1.7932884357660734E-2</c:v>
                </c:pt>
                <c:pt idx="482">
                  <c:v>1.1467029113407029E-2</c:v>
                </c:pt>
                <c:pt idx="483">
                  <c:v>7.7553200736767769E-3</c:v>
                </c:pt>
                <c:pt idx="484">
                  <c:v>-1.8606120154429345E-3</c:v>
                </c:pt>
                <c:pt idx="485">
                  <c:v>-1.291954078391776E-3</c:v>
                </c:pt>
                <c:pt idx="486">
                  <c:v>-2.979278340520143E-3</c:v>
                </c:pt>
                <c:pt idx="487">
                  <c:v>-6.1484350716933958E-3</c:v>
                </c:pt>
                <c:pt idx="488">
                  <c:v>1.9080895669790897E-3</c:v>
                </c:pt>
                <c:pt idx="489">
                  <c:v>2.7526857790692045E-3</c:v>
                </c:pt>
                <c:pt idx="490">
                  <c:v>4.5871163164250056E-3</c:v>
                </c:pt>
                <c:pt idx="491">
                  <c:v>1.1018851817637744E-2</c:v>
                </c:pt>
                <c:pt idx="492">
                  <c:v>9.9376409916283031E-3</c:v>
                </c:pt>
                <c:pt idx="493">
                  <c:v>1.1238688114320069E-2</c:v>
                </c:pt>
                <c:pt idx="494">
                  <c:v>9.3134264499271455E-3</c:v>
                </c:pt>
                <c:pt idx="495">
                  <c:v>8.3487555242978441E-3</c:v>
                </c:pt>
                <c:pt idx="496">
                  <c:v>8.8411181490768397E-3</c:v>
                </c:pt>
                <c:pt idx="497">
                  <c:v>8.3253439258816255E-3</c:v>
                </c:pt>
                <c:pt idx="498">
                  <c:v>1.0028270423603446E-2</c:v>
                </c:pt>
                <c:pt idx="499">
                  <c:v>8.3839875675892038E-3</c:v>
                </c:pt>
                <c:pt idx="500">
                  <c:v>8.2280823081835024E-3</c:v>
                </c:pt>
                <c:pt idx="501">
                  <c:v>8.7765412931637924E-3</c:v>
                </c:pt>
                <c:pt idx="502">
                  <c:v>1.0340067204034296E-2</c:v>
                </c:pt>
                <c:pt idx="503">
                  <c:v>1.0284865101392603E-2</c:v>
                </c:pt>
                <c:pt idx="504">
                  <c:v>1.0736720380307639E-2</c:v>
                </c:pt>
                <c:pt idx="505">
                  <c:v>9.852720561750055E-3</c:v>
                </c:pt>
                <c:pt idx="506">
                  <c:v>9.4284258745314306E-3</c:v>
                </c:pt>
                <c:pt idx="507">
                  <c:v>8.3733313412146446E-3</c:v>
                </c:pt>
                <c:pt idx="508">
                  <c:v>7.5047962788318389E-3</c:v>
                </c:pt>
                <c:pt idx="509">
                  <c:v>6.5162083698449245E-3</c:v>
                </c:pt>
                <c:pt idx="510">
                  <c:v>6.2477981423885894E-3</c:v>
                </c:pt>
                <c:pt idx="511">
                  <c:v>6.2022471409619723E-3</c:v>
                </c:pt>
                <c:pt idx="512">
                  <c:v>4.9442144312193794E-3</c:v>
                </c:pt>
                <c:pt idx="513">
                  <c:v>3.3439030096102454E-3</c:v>
                </c:pt>
                <c:pt idx="514">
                  <c:v>4.6618699526049722E-3</c:v>
                </c:pt>
                <c:pt idx="515">
                  <c:v>6.0909441600663803E-3</c:v>
                </c:pt>
                <c:pt idx="516">
                  <c:v>6.3798289263490545E-3</c:v>
                </c:pt>
                <c:pt idx="517">
                  <c:v>8.7227180152603199E-3</c:v>
                </c:pt>
                <c:pt idx="518">
                  <c:v>7.5894048137648456E-3</c:v>
                </c:pt>
                <c:pt idx="519">
                  <c:v>7.6448616146479543E-3</c:v>
                </c:pt>
                <c:pt idx="520">
                  <c:v>6.160155581924791E-3</c:v>
                </c:pt>
                <c:pt idx="521">
                  <c:v>5.2672287718293657E-3</c:v>
                </c:pt>
                <c:pt idx="522">
                  <c:v>3.3288257618518152E-3</c:v>
                </c:pt>
                <c:pt idx="523">
                  <c:v>1.9724097355131374E-3</c:v>
                </c:pt>
                <c:pt idx="524">
                  <c:v>3.0202322667906853E-3</c:v>
                </c:pt>
                <c:pt idx="525">
                  <c:v>1.7634613025446829E-3</c:v>
                </c:pt>
                <c:pt idx="526">
                  <c:v>2.6049206922127959E-3</c:v>
                </c:pt>
                <c:pt idx="527">
                  <c:v>2.5699639696125554E-3</c:v>
                </c:pt>
                <c:pt idx="528">
                  <c:v>3.9644100431336253E-4</c:v>
                </c:pt>
                <c:pt idx="529">
                  <c:v>1.3455222121679686E-3</c:v>
                </c:pt>
                <c:pt idx="530">
                  <c:v>3.4190546556938923E-3</c:v>
                </c:pt>
                <c:pt idx="531">
                  <c:v>5.257942954600075E-3</c:v>
                </c:pt>
                <c:pt idx="532">
                  <c:v>1.0190531563753723E-2</c:v>
                </c:pt>
                <c:pt idx="533">
                  <c:v>1.051664838306836E-2</c:v>
                </c:pt>
                <c:pt idx="534">
                  <c:v>1.0837662509800011E-2</c:v>
                </c:pt>
                <c:pt idx="535">
                  <c:v>1.0434754937150684E-2</c:v>
                </c:pt>
                <c:pt idx="536">
                  <c:v>9.8393814503395984E-3</c:v>
                </c:pt>
                <c:pt idx="537">
                  <c:v>8.1710708942073409E-3</c:v>
                </c:pt>
                <c:pt idx="538">
                  <c:v>4.727373385914258E-3</c:v>
                </c:pt>
                <c:pt idx="539">
                  <c:v>4.8090289018470761E-3</c:v>
                </c:pt>
                <c:pt idx="540">
                  <c:v>2.4199535591806673E-3</c:v>
                </c:pt>
                <c:pt idx="541">
                  <c:v>4.6828339161287327E-3</c:v>
                </c:pt>
                <c:pt idx="542">
                  <c:v>6.5656110283781556E-3</c:v>
                </c:pt>
                <c:pt idx="543">
                  <c:v>9.9015637177961788E-3</c:v>
                </c:pt>
                <c:pt idx="544">
                  <c:v>1.4643047449145144E-2</c:v>
                </c:pt>
                <c:pt idx="545">
                  <c:v>1.7788671445225022E-2</c:v>
                </c:pt>
                <c:pt idx="546">
                  <c:v>1.7140844120137114E-2</c:v>
                </c:pt>
                <c:pt idx="547">
                  <c:v>1.6099608915961777E-2</c:v>
                </c:pt>
                <c:pt idx="548">
                  <c:v>1.4975843034426105E-2</c:v>
                </c:pt>
                <c:pt idx="549">
                  <c:v>1.5942076036561094E-2</c:v>
                </c:pt>
                <c:pt idx="550">
                  <c:v>1.8387953602912042E-2</c:v>
                </c:pt>
                <c:pt idx="551">
                  <c:v>1.8154089017913166E-2</c:v>
                </c:pt>
                <c:pt idx="552">
                  <c:v>1.8447626828573045E-2</c:v>
                </c:pt>
                <c:pt idx="553">
                  <c:v>1.6547177018963969E-2</c:v>
                </c:pt>
                <c:pt idx="554">
                  <c:v>1.7730608898576215E-2</c:v>
                </c:pt>
                <c:pt idx="555">
                  <c:v>1.9118858543878688E-2</c:v>
                </c:pt>
                <c:pt idx="556">
                  <c:v>2.2449688015758789E-2</c:v>
                </c:pt>
                <c:pt idx="557">
                  <c:v>2.2198035499685458E-2</c:v>
                </c:pt>
                <c:pt idx="558">
                  <c:v>2.2092220654002619E-2</c:v>
                </c:pt>
                <c:pt idx="559">
                  <c:v>1.8366798002638858E-2</c:v>
                </c:pt>
                <c:pt idx="560">
                  <c:v>1.5603366232456055E-2</c:v>
                </c:pt>
                <c:pt idx="561">
                  <c:v>1.5337898427962852E-2</c:v>
                </c:pt>
                <c:pt idx="562">
                  <c:v>1.4156583676794546E-2</c:v>
                </c:pt>
                <c:pt idx="563">
                  <c:v>1.4448236225153021E-2</c:v>
                </c:pt>
                <c:pt idx="564">
                  <c:v>1.1870145919877088E-2</c:v>
                </c:pt>
                <c:pt idx="565">
                  <c:v>1.0697710973039043E-2</c:v>
                </c:pt>
                <c:pt idx="566">
                  <c:v>5.160127467382215E-3</c:v>
                </c:pt>
                <c:pt idx="567">
                  <c:v>0</c:v>
                </c:pt>
                <c:pt idx="568">
                  <c:v>0</c:v>
                </c:pt>
                <c:pt idx="569">
                  <c:v>0</c:v>
                </c:pt>
                <c:pt idx="570">
                  <c:v>0</c:v>
                </c:pt>
              </c:numCache>
            </c:numRef>
          </c:val>
          <c:smooth val="0"/>
          <c:extLst>
            <c:ext xmlns:c16="http://schemas.microsoft.com/office/drawing/2014/chart" uri="{C3380CC4-5D6E-409C-BE32-E72D297353CC}">
              <c16:uniqueId val="{00000000-AC50-47A1-9A9F-70D5818A05B1}"/>
            </c:ext>
          </c:extLst>
        </c:ser>
        <c:dLbls>
          <c:showLegendKey val="0"/>
          <c:showVal val="0"/>
          <c:showCatName val="0"/>
          <c:showSerName val="0"/>
          <c:showPercent val="0"/>
          <c:showBubbleSize val="0"/>
        </c:dLbls>
        <c:smooth val="0"/>
        <c:axId val="2076598384"/>
        <c:axId val="2076598800"/>
      </c:lineChart>
      <c:dateAx>
        <c:axId val="2076598384"/>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76598800"/>
        <c:crosses val="autoZero"/>
        <c:auto val="1"/>
        <c:lblOffset val="100"/>
        <c:baseTimeUnit val="days"/>
      </c:dateAx>
      <c:valAx>
        <c:axId val="207659880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765983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lineChart>
        <c:grouping val="standard"/>
        <c:varyColors val="0"/>
        <c:ser>
          <c:idx val="0"/>
          <c:order val="0"/>
          <c:tx>
            <c:strRef>
              <c:f>'Tüketici Kredi Alt Kalemleri'!$AG$1:$AG$3</c:f>
              <c:strCache>
                <c:ptCount val="3"/>
                <c:pt idx="0">
                  <c:v>Bireysel Kredi Kartları</c:v>
                </c:pt>
                <c:pt idx="1">
                  <c:v>Kobi Kredileri YoY</c:v>
                </c:pt>
              </c:strCache>
            </c:strRef>
          </c:tx>
          <c:spPr>
            <a:ln w="22225" cap="rnd">
              <a:solidFill>
                <a:schemeClr val="accent1"/>
              </a:solidFill>
            </a:ln>
            <a:effectLst>
              <a:glow rad="139700">
                <a:schemeClr val="accent1">
                  <a:satMod val="175000"/>
                  <a:alpha val="14000"/>
                </a:schemeClr>
              </a:glow>
            </a:effectLst>
          </c:spPr>
          <c:marker>
            <c:symbol val="none"/>
          </c:marker>
          <c:cat>
            <c:numRef>
              <c:f>'Tüketici Kredi Alt Kalemleri'!$B$12:$B$580</c:f>
              <c:numCache>
                <c:formatCode>m/d/yyyy</c:formatCode>
                <c:ptCount val="569"/>
                <c:pt idx="0">
                  <c:v>45975</c:v>
                </c:pt>
                <c:pt idx="1">
                  <c:v>45968</c:v>
                </c:pt>
                <c:pt idx="2">
                  <c:v>45961</c:v>
                </c:pt>
                <c:pt idx="3">
                  <c:v>45954</c:v>
                </c:pt>
                <c:pt idx="4">
                  <c:v>45947</c:v>
                </c:pt>
                <c:pt idx="5">
                  <c:v>45940</c:v>
                </c:pt>
                <c:pt idx="6">
                  <c:v>45933</c:v>
                </c:pt>
                <c:pt idx="7">
                  <c:v>45926</c:v>
                </c:pt>
                <c:pt idx="8">
                  <c:v>45919</c:v>
                </c:pt>
                <c:pt idx="9">
                  <c:v>45912</c:v>
                </c:pt>
                <c:pt idx="10">
                  <c:v>45905</c:v>
                </c:pt>
                <c:pt idx="11">
                  <c:v>45898</c:v>
                </c:pt>
                <c:pt idx="12">
                  <c:v>45891</c:v>
                </c:pt>
                <c:pt idx="13">
                  <c:v>45884</c:v>
                </c:pt>
                <c:pt idx="14">
                  <c:v>45877</c:v>
                </c:pt>
                <c:pt idx="15">
                  <c:v>45870</c:v>
                </c:pt>
                <c:pt idx="16">
                  <c:v>45863</c:v>
                </c:pt>
                <c:pt idx="17">
                  <c:v>45856</c:v>
                </c:pt>
                <c:pt idx="18">
                  <c:v>45849</c:v>
                </c:pt>
                <c:pt idx="19">
                  <c:v>45842</c:v>
                </c:pt>
                <c:pt idx="20">
                  <c:v>45835</c:v>
                </c:pt>
                <c:pt idx="21">
                  <c:v>45828</c:v>
                </c:pt>
                <c:pt idx="22">
                  <c:v>45821</c:v>
                </c:pt>
                <c:pt idx="23">
                  <c:v>45814</c:v>
                </c:pt>
                <c:pt idx="24">
                  <c:v>45807</c:v>
                </c:pt>
                <c:pt idx="25">
                  <c:v>45800</c:v>
                </c:pt>
                <c:pt idx="26">
                  <c:v>45793</c:v>
                </c:pt>
                <c:pt idx="27">
                  <c:v>45786</c:v>
                </c:pt>
                <c:pt idx="28">
                  <c:v>45779</c:v>
                </c:pt>
                <c:pt idx="29">
                  <c:v>45772</c:v>
                </c:pt>
                <c:pt idx="30">
                  <c:v>45765</c:v>
                </c:pt>
                <c:pt idx="31">
                  <c:v>45758</c:v>
                </c:pt>
                <c:pt idx="32">
                  <c:v>45751</c:v>
                </c:pt>
                <c:pt idx="33">
                  <c:v>45744</c:v>
                </c:pt>
                <c:pt idx="34">
                  <c:v>45737</c:v>
                </c:pt>
                <c:pt idx="35">
                  <c:v>45730</c:v>
                </c:pt>
                <c:pt idx="36">
                  <c:v>45723</c:v>
                </c:pt>
                <c:pt idx="37">
                  <c:v>45716</c:v>
                </c:pt>
                <c:pt idx="38">
                  <c:v>45709</c:v>
                </c:pt>
                <c:pt idx="39">
                  <c:v>45702</c:v>
                </c:pt>
                <c:pt idx="40">
                  <c:v>45695</c:v>
                </c:pt>
                <c:pt idx="41">
                  <c:v>45688</c:v>
                </c:pt>
                <c:pt idx="42">
                  <c:v>45681</c:v>
                </c:pt>
                <c:pt idx="43">
                  <c:v>45674</c:v>
                </c:pt>
                <c:pt idx="44">
                  <c:v>45667</c:v>
                </c:pt>
                <c:pt idx="45">
                  <c:v>45660</c:v>
                </c:pt>
                <c:pt idx="46">
                  <c:v>45653</c:v>
                </c:pt>
                <c:pt idx="47">
                  <c:v>45646</c:v>
                </c:pt>
                <c:pt idx="48">
                  <c:v>45639</c:v>
                </c:pt>
                <c:pt idx="49">
                  <c:v>45632</c:v>
                </c:pt>
                <c:pt idx="50">
                  <c:v>45625</c:v>
                </c:pt>
                <c:pt idx="51">
                  <c:v>45618</c:v>
                </c:pt>
                <c:pt idx="52">
                  <c:v>45611</c:v>
                </c:pt>
                <c:pt idx="53">
                  <c:v>45604</c:v>
                </c:pt>
                <c:pt idx="54">
                  <c:v>45597</c:v>
                </c:pt>
                <c:pt idx="55">
                  <c:v>45590</c:v>
                </c:pt>
                <c:pt idx="56">
                  <c:v>45583</c:v>
                </c:pt>
                <c:pt idx="57">
                  <c:v>45576</c:v>
                </c:pt>
                <c:pt idx="58">
                  <c:v>45569</c:v>
                </c:pt>
                <c:pt idx="59">
                  <c:v>45562</c:v>
                </c:pt>
                <c:pt idx="60">
                  <c:v>45555</c:v>
                </c:pt>
                <c:pt idx="61">
                  <c:v>45548</c:v>
                </c:pt>
                <c:pt idx="62">
                  <c:v>45541</c:v>
                </c:pt>
                <c:pt idx="63">
                  <c:v>45534</c:v>
                </c:pt>
                <c:pt idx="64">
                  <c:v>45527</c:v>
                </c:pt>
                <c:pt idx="65">
                  <c:v>45520</c:v>
                </c:pt>
                <c:pt idx="66">
                  <c:v>45513</c:v>
                </c:pt>
                <c:pt idx="67">
                  <c:v>45506</c:v>
                </c:pt>
                <c:pt idx="68">
                  <c:v>45499</c:v>
                </c:pt>
                <c:pt idx="69">
                  <c:v>45492</c:v>
                </c:pt>
                <c:pt idx="70">
                  <c:v>45485</c:v>
                </c:pt>
                <c:pt idx="71">
                  <c:v>45478</c:v>
                </c:pt>
                <c:pt idx="72">
                  <c:v>45471</c:v>
                </c:pt>
                <c:pt idx="73">
                  <c:v>45464</c:v>
                </c:pt>
                <c:pt idx="74">
                  <c:v>45457</c:v>
                </c:pt>
                <c:pt idx="75">
                  <c:v>45450</c:v>
                </c:pt>
                <c:pt idx="76">
                  <c:v>45443</c:v>
                </c:pt>
                <c:pt idx="77">
                  <c:v>45436</c:v>
                </c:pt>
                <c:pt idx="78">
                  <c:v>45429</c:v>
                </c:pt>
                <c:pt idx="79">
                  <c:v>45422</c:v>
                </c:pt>
                <c:pt idx="80">
                  <c:v>45415</c:v>
                </c:pt>
                <c:pt idx="81">
                  <c:v>45408</c:v>
                </c:pt>
                <c:pt idx="82">
                  <c:v>45401</c:v>
                </c:pt>
                <c:pt idx="83">
                  <c:v>45391</c:v>
                </c:pt>
                <c:pt idx="84">
                  <c:v>45387</c:v>
                </c:pt>
                <c:pt idx="85">
                  <c:v>45380</c:v>
                </c:pt>
                <c:pt idx="86">
                  <c:v>45373</c:v>
                </c:pt>
                <c:pt idx="87">
                  <c:v>45366</c:v>
                </c:pt>
                <c:pt idx="88">
                  <c:v>45359</c:v>
                </c:pt>
                <c:pt idx="89">
                  <c:v>45352</c:v>
                </c:pt>
                <c:pt idx="90">
                  <c:v>45345</c:v>
                </c:pt>
                <c:pt idx="91">
                  <c:v>45338</c:v>
                </c:pt>
                <c:pt idx="92">
                  <c:v>45331</c:v>
                </c:pt>
                <c:pt idx="93">
                  <c:v>45324</c:v>
                </c:pt>
                <c:pt idx="94">
                  <c:v>45317</c:v>
                </c:pt>
                <c:pt idx="95">
                  <c:v>45310</c:v>
                </c:pt>
                <c:pt idx="96">
                  <c:v>45303</c:v>
                </c:pt>
                <c:pt idx="97">
                  <c:v>45296</c:v>
                </c:pt>
                <c:pt idx="98">
                  <c:v>45289</c:v>
                </c:pt>
                <c:pt idx="99">
                  <c:v>45282</c:v>
                </c:pt>
                <c:pt idx="100">
                  <c:v>45275</c:v>
                </c:pt>
                <c:pt idx="101">
                  <c:v>45268</c:v>
                </c:pt>
                <c:pt idx="102">
                  <c:v>45261</c:v>
                </c:pt>
                <c:pt idx="103">
                  <c:v>45254</c:v>
                </c:pt>
                <c:pt idx="104">
                  <c:v>45247</c:v>
                </c:pt>
                <c:pt idx="105">
                  <c:v>45240</c:v>
                </c:pt>
                <c:pt idx="106">
                  <c:v>45233</c:v>
                </c:pt>
                <c:pt idx="107">
                  <c:v>45226</c:v>
                </c:pt>
                <c:pt idx="108">
                  <c:v>45219</c:v>
                </c:pt>
                <c:pt idx="109">
                  <c:v>45212</c:v>
                </c:pt>
                <c:pt idx="110">
                  <c:v>45205</c:v>
                </c:pt>
                <c:pt idx="111">
                  <c:v>45198</c:v>
                </c:pt>
                <c:pt idx="112">
                  <c:v>45191</c:v>
                </c:pt>
                <c:pt idx="113">
                  <c:v>45184</c:v>
                </c:pt>
                <c:pt idx="114">
                  <c:v>45177</c:v>
                </c:pt>
                <c:pt idx="115">
                  <c:v>45170</c:v>
                </c:pt>
                <c:pt idx="116">
                  <c:v>45163</c:v>
                </c:pt>
                <c:pt idx="117">
                  <c:v>45156</c:v>
                </c:pt>
                <c:pt idx="118">
                  <c:v>45149</c:v>
                </c:pt>
                <c:pt idx="119">
                  <c:v>45142</c:v>
                </c:pt>
                <c:pt idx="120">
                  <c:v>45135</c:v>
                </c:pt>
                <c:pt idx="121">
                  <c:v>45128</c:v>
                </c:pt>
                <c:pt idx="122">
                  <c:v>45121</c:v>
                </c:pt>
                <c:pt idx="123">
                  <c:v>45114</c:v>
                </c:pt>
                <c:pt idx="124">
                  <c:v>45104</c:v>
                </c:pt>
                <c:pt idx="125">
                  <c:v>45100</c:v>
                </c:pt>
                <c:pt idx="126">
                  <c:v>45093</c:v>
                </c:pt>
                <c:pt idx="127">
                  <c:v>45086</c:v>
                </c:pt>
                <c:pt idx="128">
                  <c:v>45079</c:v>
                </c:pt>
                <c:pt idx="129">
                  <c:v>45072</c:v>
                </c:pt>
                <c:pt idx="130">
                  <c:v>45064</c:v>
                </c:pt>
                <c:pt idx="131">
                  <c:v>45058</c:v>
                </c:pt>
                <c:pt idx="132">
                  <c:v>45051</c:v>
                </c:pt>
                <c:pt idx="133">
                  <c:v>45044</c:v>
                </c:pt>
                <c:pt idx="134">
                  <c:v>45036</c:v>
                </c:pt>
                <c:pt idx="135">
                  <c:v>45030</c:v>
                </c:pt>
                <c:pt idx="136">
                  <c:v>45023</c:v>
                </c:pt>
                <c:pt idx="137">
                  <c:v>45016</c:v>
                </c:pt>
                <c:pt idx="138">
                  <c:v>45009</c:v>
                </c:pt>
                <c:pt idx="139">
                  <c:v>45002</c:v>
                </c:pt>
                <c:pt idx="140">
                  <c:v>44995</c:v>
                </c:pt>
                <c:pt idx="141">
                  <c:v>44988</c:v>
                </c:pt>
                <c:pt idx="142">
                  <c:v>44981</c:v>
                </c:pt>
                <c:pt idx="143">
                  <c:v>44974</c:v>
                </c:pt>
                <c:pt idx="144">
                  <c:v>44967</c:v>
                </c:pt>
                <c:pt idx="145">
                  <c:v>44960</c:v>
                </c:pt>
                <c:pt idx="146">
                  <c:v>44953</c:v>
                </c:pt>
                <c:pt idx="147">
                  <c:v>44946</c:v>
                </c:pt>
                <c:pt idx="148">
                  <c:v>44939</c:v>
                </c:pt>
                <c:pt idx="149">
                  <c:v>44932</c:v>
                </c:pt>
                <c:pt idx="150">
                  <c:v>44925</c:v>
                </c:pt>
                <c:pt idx="151">
                  <c:v>44918</c:v>
                </c:pt>
                <c:pt idx="152">
                  <c:v>44911</c:v>
                </c:pt>
                <c:pt idx="153">
                  <c:v>44904</c:v>
                </c:pt>
                <c:pt idx="154">
                  <c:v>44897</c:v>
                </c:pt>
                <c:pt idx="155">
                  <c:v>44890</c:v>
                </c:pt>
                <c:pt idx="156">
                  <c:v>44883</c:v>
                </c:pt>
                <c:pt idx="157">
                  <c:v>44876</c:v>
                </c:pt>
                <c:pt idx="158">
                  <c:v>44869</c:v>
                </c:pt>
                <c:pt idx="159">
                  <c:v>44862</c:v>
                </c:pt>
                <c:pt idx="160">
                  <c:v>44855</c:v>
                </c:pt>
                <c:pt idx="161">
                  <c:v>44848</c:v>
                </c:pt>
                <c:pt idx="162">
                  <c:v>44841</c:v>
                </c:pt>
                <c:pt idx="163">
                  <c:v>44834</c:v>
                </c:pt>
                <c:pt idx="164">
                  <c:v>44827</c:v>
                </c:pt>
                <c:pt idx="165">
                  <c:v>44820</c:v>
                </c:pt>
                <c:pt idx="166">
                  <c:v>44813</c:v>
                </c:pt>
                <c:pt idx="167">
                  <c:v>44806</c:v>
                </c:pt>
                <c:pt idx="168">
                  <c:v>44799</c:v>
                </c:pt>
                <c:pt idx="169">
                  <c:v>44792</c:v>
                </c:pt>
                <c:pt idx="170">
                  <c:v>44785</c:v>
                </c:pt>
                <c:pt idx="171">
                  <c:v>44778</c:v>
                </c:pt>
                <c:pt idx="172">
                  <c:v>44771</c:v>
                </c:pt>
                <c:pt idx="173">
                  <c:v>44764</c:v>
                </c:pt>
                <c:pt idx="174">
                  <c:v>44756</c:v>
                </c:pt>
                <c:pt idx="175">
                  <c:v>44750</c:v>
                </c:pt>
                <c:pt idx="176">
                  <c:v>44743</c:v>
                </c:pt>
                <c:pt idx="177">
                  <c:v>44736</c:v>
                </c:pt>
                <c:pt idx="178">
                  <c:v>44729</c:v>
                </c:pt>
                <c:pt idx="179">
                  <c:v>44722</c:v>
                </c:pt>
                <c:pt idx="180">
                  <c:v>44715</c:v>
                </c:pt>
                <c:pt idx="181">
                  <c:v>44708</c:v>
                </c:pt>
                <c:pt idx="182">
                  <c:v>44701</c:v>
                </c:pt>
                <c:pt idx="183">
                  <c:v>44694</c:v>
                </c:pt>
                <c:pt idx="184">
                  <c:v>44687</c:v>
                </c:pt>
                <c:pt idx="185">
                  <c:v>44680</c:v>
                </c:pt>
                <c:pt idx="186">
                  <c:v>44673</c:v>
                </c:pt>
                <c:pt idx="187">
                  <c:v>44666</c:v>
                </c:pt>
                <c:pt idx="188">
                  <c:v>44659</c:v>
                </c:pt>
                <c:pt idx="189">
                  <c:v>44652</c:v>
                </c:pt>
                <c:pt idx="190">
                  <c:v>44645</c:v>
                </c:pt>
                <c:pt idx="191">
                  <c:v>44638</c:v>
                </c:pt>
                <c:pt idx="192">
                  <c:v>44631</c:v>
                </c:pt>
                <c:pt idx="193">
                  <c:v>44624</c:v>
                </c:pt>
                <c:pt idx="194">
                  <c:v>44617</c:v>
                </c:pt>
                <c:pt idx="195">
                  <c:v>44610</c:v>
                </c:pt>
                <c:pt idx="196">
                  <c:v>44603</c:v>
                </c:pt>
                <c:pt idx="197">
                  <c:v>44596</c:v>
                </c:pt>
                <c:pt idx="198">
                  <c:v>44589</c:v>
                </c:pt>
                <c:pt idx="199">
                  <c:v>44582</c:v>
                </c:pt>
                <c:pt idx="200">
                  <c:v>44575</c:v>
                </c:pt>
                <c:pt idx="201">
                  <c:v>44568</c:v>
                </c:pt>
                <c:pt idx="202">
                  <c:v>44561</c:v>
                </c:pt>
                <c:pt idx="203">
                  <c:v>44554</c:v>
                </c:pt>
                <c:pt idx="204">
                  <c:v>44547</c:v>
                </c:pt>
                <c:pt idx="205">
                  <c:v>44540</c:v>
                </c:pt>
                <c:pt idx="206">
                  <c:v>44533</c:v>
                </c:pt>
                <c:pt idx="207">
                  <c:v>44526</c:v>
                </c:pt>
                <c:pt idx="208">
                  <c:v>44519</c:v>
                </c:pt>
                <c:pt idx="209">
                  <c:v>44512</c:v>
                </c:pt>
                <c:pt idx="210">
                  <c:v>44505</c:v>
                </c:pt>
                <c:pt idx="211">
                  <c:v>44497</c:v>
                </c:pt>
                <c:pt idx="212">
                  <c:v>44491</c:v>
                </c:pt>
                <c:pt idx="213">
                  <c:v>44484</c:v>
                </c:pt>
                <c:pt idx="214">
                  <c:v>44477</c:v>
                </c:pt>
                <c:pt idx="215">
                  <c:v>44470</c:v>
                </c:pt>
                <c:pt idx="216">
                  <c:v>44463</c:v>
                </c:pt>
                <c:pt idx="217">
                  <c:v>44456</c:v>
                </c:pt>
                <c:pt idx="218">
                  <c:v>44449</c:v>
                </c:pt>
                <c:pt idx="219">
                  <c:v>44442</c:v>
                </c:pt>
                <c:pt idx="220">
                  <c:v>44435</c:v>
                </c:pt>
                <c:pt idx="221">
                  <c:v>44428</c:v>
                </c:pt>
                <c:pt idx="222">
                  <c:v>44421</c:v>
                </c:pt>
                <c:pt idx="223">
                  <c:v>44414</c:v>
                </c:pt>
                <c:pt idx="224">
                  <c:v>44407</c:v>
                </c:pt>
                <c:pt idx="225">
                  <c:v>44396</c:v>
                </c:pt>
                <c:pt idx="226">
                  <c:v>44393</c:v>
                </c:pt>
                <c:pt idx="227">
                  <c:v>44386</c:v>
                </c:pt>
                <c:pt idx="228">
                  <c:v>44379</c:v>
                </c:pt>
                <c:pt idx="229">
                  <c:v>44372</c:v>
                </c:pt>
                <c:pt idx="230">
                  <c:v>44365</c:v>
                </c:pt>
                <c:pt idx="231">
                  <c:v>44358</c:v>
                </c:pt>
                <c:pt idx="232">
                  <c:v>44351</c:v>
                </c:pt>
                <c:pt idx="233">
                  <c:v>44344</c:v>
                </c:pt>
                <c:pt idx="234">
                  <c:v>44337</c:v>
                </c:pt>
                <c:pt idx="235">
                  <c:v>44328</c:v>
                </c:pt>
                <c:pt idx="236">
                  <c:v>44323</c:v>
                </c:pt>
                <c:pt idx="237">
                  <c:v>44316</c:v>
                </c:pt>
                <c:pt idx="238">
                  <c:v>44308</c:v>
                </c:pt>
                <c:pt idx="239">
                  <c:v>44302</c:v>
                </c:pt>
                <c:pt idx="240">
                  <c:v>44295</c:v>
                </c:pt>
                <c:pt idx="241">
                  <c:v>44288</c:v>
                </c:pt>
                <c:pt idx="242">
                  <c:v>44281</c:v>
                </c:pt>
                <c:pt idx="243">
                  <c:v>44274</c:v>
                </c:pt>
                <c:pt idx="244">
                  <c:v>44267</c:v>
                </c:pt>
                <c:pt idx="245">
                  <c:v>44260</c:v>
                </c:pt>
                <c:pt idx="246">
                  <c:v>44253</c:v>
                </c:pt>
                <c:pt idx="247">
                  <c:v>44246</c:v>
                </c:pt>
                <c:pt idx="248">
                  <c:v>44239</c:v>
                </c:pt>
                <c:pt idx="249">
                  <c:v>44232</c:v>
                </c:pt>
                <c:pt idx="250">
                  <c:v>44225</c:v>
                </c:pt>
                <c:pt idx="251">
                  <c:v>44218</c:v>
                </c:pt>
                <c:pt idx="252">
                  <c:v>44211</c:v>
                </c:pt>
                <c:pt idx="253">
                  <c:v>44204</c:v>
                </c:pt>
                <c:pt idx="254">
                  <c:v>44196</c:v>
                </c:pt>
                <c:pt idx="255">
                  <c:v>44190</c:v>
                </c:pt>
                <c:pt idx="256">
                  <c:v>44183</c:v>
                </c:pt>
                <c:pt idx="257">
                  <c:v>44176</c:v>
                </c:pt>
                <c:pt idx="258">
                  <c:v>44169</c:v>
                </c:pt>
                <c:pt idx="259">
                  <c:v>44162</c:v>
                </c:pt>
                <c:pt idx="260">
                  <c:v>44155</c:v>
                </c:pt>
                <c:pt idx="261">
                  <c:v>44148</c:v>
                </c:pt>
                <c:pt idx="262">
                  <c:v>44141</c:v>
                </c:pt>
                <c:pt idx="263">
                  <c:v>44134</c:v>
                </c:pt>
                <c:pt idx="264">
                  <c:v>44127</c:v>
                </c:pt>
                <c:pt idx="265">
                  <c:v>44120</c:v>
                </c:pt>
                <c:pt idx="266">
                  <c:v>44113</c:v>
                </c:pt>
                <c:pt idx="267">
                  <c:v>44106</c:v>
                </c:pt>
                <c:pt idx="268">
                  <c:v>44099</c:v>
                </c:pt>
                <c:pt idx="269">
                  <c:v>44092</c:v>
                </c:pt>
                <c:pt idx="270">
                  <c:v>44085</c:v>
                </c:pt>
                <c:pt idx="271">
                  <c:v>44078</c:v>
                </c:pt>
                <c:pt idx="272">
                  <c:v>44071</c:v>
                </c:pt>
                <c:pt idx="273">
                  <c:v>44064</c:v>
                </c:pt>
                <c:pt idx="274">
                  <c:v>44057</c:v>
                </c:pt>
                <c:pt idx="275">
                  <c:v>44050</c:v>
                </c:pt>
                <c:pt idx="276">
                  <c:v>44042</c:v>
                </c:pt>
                <c:pt idx="277">
                  <c:v>44036</c:v>
                </c:pt>
                <c:pt idx="278">
                  <c:v>44029</c:v>
                </c:pt>
                <c:pt idx="279">
                  <c:v>44022</c:v>
                </c:pt>
                <c:pt idx="280">
                  <c:v>44015</c:v>
                </c:pt>
                <c:pt idx="281">
                  <c:v>44008</c:v>
                </c:pt>
                <c:pt idx="282">
                  <c:v>44001</c:v>
                </c:pt>
                <c:pt idx="283">
                  <c:v>43994</c:v>
                </c:pt>
                <c:pt idx="284">
                  <c:v>43987</c:v>
                </c:pt>
                <c:pt idx="285">
                  <c:v>43980</c:v>
                </c:pt>
                <c:pt idx="286">
                  <c:v>43973</c:v>
                </c:pt>
                <c:pt idx="287">
                  <c:v>43966</c:v>
                </c:pt>
                <c:pt idx="288">
                  <c:v>43959</c:v>
                </c:pt>
                <c:pt idx="289">
                  <c:v>43951</c:v>
                </c:pt>
                <c:pt idx="290">
                  <c:v>43945</c:v>
                </c:pt>
                <c:pt idx="291">
                  <c:v>43938</c:v>
                </c:pt>
                <c:pt idx="292">
                  <c:v>43931</c:v>
                </c:pt>
                <c:pt idx="293">
                  <c:v>43924</c:v>
                </c:pt>
                <c:pt idx="294">
                  <c:v>43917</c:v>
                </c:pt>
                <c:pt idx="295">
                  <c:v>43910</c:v>
                </c:pt>
                <c:pt idx="296">
                  <c:v>43903</c:v>
                </c:pt>
                <c:pt idx="297">
                  <c:v>43896</c:v>
                </c:pt>
                <c:pt idx="298">
                  <c:v>43889</c:v>
                </c:pt>
                <c:pt idx="299">
                  <c:v>43882</c:v>
                </c:pt>
                <c:pt idx="300">
                  <c:v>43875</c:v>
                </c:pt>
                <c:pt idx="301">
                  <c:v>43868</c:v>
                </c:pt>
                <c:pt idx="302">
                  <c:v>43861</c:v>
                </c:pt>
                <c:pt idx="303">
                  <c:v>43854</c:v>
                </c:pt>
                <c:pt idx="304">
                  <c:v>43847</c:v>
                </c:pt>
                <c:pt idx="305">
                  <c:v>43840</c:v>
                </c:pt>
                <c:pt idx="306">
                  <c:v>43833</c:v>
                </c:pt>
                <c:pt idx="307">
                  <c:v>43826</c:v>
                </c:pt>
                <c:pt idx="308">
                  <c:v>43819</c:v>
                </c:pt>
                <c:pt idx="309">
                  <c:v>43812</c:v>
                </c:pt>
                <c:pt idx="310">
                  <c:v>43805</c:v>
                </c:pt>
                <c:pt idx="311">
                  <c:v>43798</c:v>
                </c:pt>
                <c:pt idx="312">
                  <c:v>43791</c:v>
                </c:pt>
                <c:pt idx="313">
                  <c:v>43784</c:v>
                </c:pt>
                <c:pt idx="314">
                  <c:v>43777</c:v>
                </c:pt>
                <c:pt idx="315">
                  <c:v>43770</c:v>
                </c:pt>
                <c:pt idx="316">
                  <c:v>43763</c:v>
                </c:pt>
                <c:pt idx="317">
                  <c:v>43756</c:v>
                </c:pt>
                <c:pt idx="318">
                  <c:v>43749</c:v>
                </c:pt>
                <c:pt idx="319">
                  <c:v>43742</c:v>
                </c:pt>
                <c:pt idx="320">
                  <c:v>43735</c:v>
                </c:pt>
                <c:pt idx="321">
                  <c:v>43728</c:v>
                </c:pt>
                <c:pt idx="322">
                  <c:v>43721</c:v>
                </c:pt>
                <c:pt idx="323">
                  <c:v>43714</c:v>
                </c:pt>
                <c:pt idx="324">
                  <c:v>43706</c:v>
                </c:pt>
                <c:pt idx="325">
                  <c:v>43700</c:v>
                </c:pt>
                <c:pt idx="326">
                  <c:v>43693</c:v>
                </c:pt>
                <c:pt idx="327">
                  <c:v>43686</c:v>
                </c:pt>
                <c:pt idx="328">
                  <c:v>43679</c:v>
                </c:pt>
                <c:pt idx="329">
                  <c:v>43672</c:v>
                </c:pt>
                <c:pt idx="330">
                  <c:v>43665</c:v>
                </c:pt>
                <c:pt idx="331">
                  <c:v>43658</c:v>
                </c:pt>
                <c:pt idx="332">
                  <c:v>43651</c:v>
                </c:pt>
                <c:pt idx="333">
                  <c:v>43644</c:v>
                </c:pt>
                <c:pt idx="334">
                  <c:v>43637</c:v>
                </c:pt>
                <c:pt idx="335">
                  <c:v>43630</c:v>
                </c:pt>
                <c:pt idx="336">
                  <c:v>43623</c:v>
                </c:pt>
                <c:pt idx="337">
                  <c:v>43616</c:v>
                </c:pt>
                <c:pt idx="338">
                  <c:v>43609</c:v>
                </c:pt>
                <c:pt idx="339">
                  <c:v>43602</c:v>
                </c:pt>
                <c:pt idx="340">
                  <c:v>43595</c:v>
                </c:pt>
                <c:pt idx="341">
                  <c:v>43588</c:v>
                </c:pt>
                <c:pt idx="342">
                  <c:v>43581</c:v>
                </c:pt>
                <c:pt idx="343">
                  <c:v>43574</c:v>
                </c:pt>
                <c:pt idx="344">
                  <c:v>43567</c:v>
                </c:pt>
                <c:pt idx="345">
                  <c:v>43560</c:v>
                </c:pt>
                <c:pt idx="346">
                  <c:v>43553</c:v>
                </c:pt>
                <c:pt idx="347">
                  <c:v>43546</c:v>
                </c:pt>
                <c:pt idx="348">
                  <c:v>43539</c:v>
                </c:pt>
                <c:pt idx="349">
                  <c:v>43532</c:v>
                </c:pt>
                <c:pt idx="350">
                  <c:v>43525</c:v>
                </c:pt>
                <c:pt idx="351">
                  <c:v>43518</c:v>
                </c:pt>
                <c:pt idx="352">
                  <c:v>43511</c:v>
                </c:pt>
                <c:pt idx="353">
                  <c:v>43504</c:v>
                </c:pt>
                <c:pt idx="354">
                  <c:v>43497</c:v>
                </c:pt>
                <c:pt idx="355">
                  <c:v>43490</c:v>
                </c:pt>
                <c:pt idx="356">
                  <c:v>43483</c:v>
                </c:pt>
                <c:pt idx="357">
                  <c:v>43476</c:v>
                </c:pt>
                <c:pt idx="358">
                  <c:v>43469</c:v>
                </c:pt>
                <c:pt idx="359">
                  <c:v>43462</c:v>
                </c:pt>
                <c:pt idx="360">
                  <c:v>43455</c:v>
                </c:pt>
                <c:pt idx="361">
                  <c:v>43448</c:v>
                </c:pt>
                <c:pt idx="362">
                  <c:v>43441</c:v>
                </c:pt>
                <c:pt idx="363">
                  <c:v>43434</c:v>
                </c:pt>
                <c:pt idx="364">
                  <c:v>43427</c:v>
                </c:pt>
                <c:pt idx="365">
                  <c:v>43420</c:v>
                </c:pt>
                <c:pt idx="366">
                  <c:v>43413</c:v>
                </c:pt>
                <c:pt idx="367">
                  <c:v>43406</c:v>
                </c:pt>
                <c:pt idx="368">
                  <c:v>43399</c:v>
                </c:pt>
                <c:pt idx="369">
                  <c:v>43392</c:v>
                </c:pt>
                <c:pt idx="370">
                  <c:v>43385</c:v>
                </c:pt>
                <c:pt idx="371">
                  <c:v>43378</c:v>
                </c:pt>
                <c:pt idx="372">
                  <c:v>43371</c:v>
                </c:pt>
                <c:pt idx="373">
                  <c:v>43364</c:v>
                </c:pt>
                <c:pt idx="374">
                  <c:v>43357</c:v>
                </c:pt>
                <c:pt idx="375">
                  <c:v>43350</c:v>
                </c:pt>
                <c:pt idx="376">
                  <c:v>43343</c:v>
                </c:pt>
                <c:pt idx="377">
                  <c:v>43332</c:v>
                </c:pt>
                <c:pt idx="378">
                  <c:v>43329</c:v>
                </c:pt>
                <c:pt idx="379">
                  <c:v>43322</c:v>
                </c:pt>
                <c:pt idx="380">
                  <c:v>43315</c:v>
                </c:pt>
                <c:pt idx="381">
                  <c:v>43308</c:v>
                </c:pt>
                <c:pt idx="382">
                  <c:v>43301</c:v>
                </c:pt>
                <c:pt idx="383">
                  <c:v>43294</c:v>
                </c:pt>
                <c:pt idx="384">
                  <c:v>43287</c:v>
                </c:pt>
                <c:pt idx="385">
                  <c:v>43280</c:v>
                </c:pt>
                <c:pt idx="386">
                  <c:v>43273</c:v>
                </c:pt>
                <c:pt idx="387">
                  <c:v>43265</c:v>
                </c:pt>
                <c:pt idx="388">
                  <c:v>43259</c:v>
                </c:pt>
                <c:pt idx="389">
                  <c:v>43252</c:v>
                </c:pt>
                <c:pt idx="390">
                  <c:v>43245</c:v>
                </c:pt>
                <c:pt idx="391">
                  <c:v>43238</c:v>
                </c:pt>
                <c:pt idx="392">
                  <c:v>43231</c:v>
                </c:pt>
                <c:pt idx="393">
                  <c:v>43224</c:v>
                </c:pt>
                <c:pt idx="394">
                  <c:v>43217</c:v>
                </c:pt>
                <c:pt idx="395">
                  <c:v>43210</c:v>
                </c:pt>
                <c:pt idx="396">
                  <c:v>43203</c:v>
                </c:pt>
                <c:pt idx="397">
                  <c:v>43196</c:v>
                </c:pt>
                <c:pt idx="398">
                  <c:v>43189</c:v>
                </c:pt>
                <c:pt idx="399">
                  <c:v>43182</c:v>
                </c:pt>
                <c:pt idx="400">
                  <c:v>43175</c:v>
                </c:pt>
                <c:pt idx="401">
                  <c:v>43168</c:v>
                </c:pt>
                <c:pt idx="402">
                  <c:v>43161</c:v>
                </c:pt>
                <c:pt idx="403">
                  <c:v>43154</c:v>
                </c:pt>
                <c:pt idx="404">
                  <c:v>43147</c:v>
                </c:pt>
                <c:pt idx="405">
                  <c:v>43140</c:v>
                </c:pt>
                <c:pt idx="406">
                  <c:v>43133</c:v>
                </c:pt>
                <c:pt idx="407">
                  <c:v>43126</c:v>
                </c:pt>
                <c:pt idx="408">
                  <c:v>43119</c:v>
                </c:pt>
                <c:pt idx="409">
                  <c:v>43112</c:v>
                </c:pt>
                <c:pt idx="410">
                  <c:v>43105</c:v>
                </c:pt>
                <c:pt idx="411">
                  <c:v>43098</c:v>
                </c:pt>
                <c:pt idx="412">
                  <c:v>43091</c:v>
                </c:pt>
                <c:pt idx="413">
                  <c:v>43084</c:v>
                </c:pt>
                <c:pt idx="414">
                  <c:v>43077</c:v>
                </c:pt>
                <c:pt idx="415">
                  <c:v>43070</c:v>
                </c:pt>
                <c:pt idx="416">
                  <c:v>43063</c:v>
                </c:pt>
                <c:pt idx="417">
                  <c:v>43056</c:v>
                </c:pt>
                <c:pt idx="418">
                  <c:v>43049</c:v>
                </c:pt>
                <c:pt idx="419">
                  <c:v>43042</c:v>
                </c:pt>
                <c:pt idx="420">
                  <c:v>43035</c:v>
                </c:pt>
                <c:pt idx="421">
                  <c:v>43028</c:v>
                </c:pt>
                <c:pt idx="422">
                  <c:v>43021</c:v>
                </c:pt>
                <c:pt idx="423">
                  <c:v>43014</c:v>
                </c:pt>
                <c:pt idx="424">
                  <c:v>43007</c:v>
                </c:pt>
                <c:pt idx="425">
                  <c:v>43000</c:v>
                </c:pt>
                <c:pt idx="426">
                  <c:v>42993</c:v>
                </c:pt>
                <c:pt idx="427">
                  <c:v>42986</c:v>
                </c:pt>
                <c:pt idx="428">
                  <c:v>42978</c:v>
                </c:pt>
                <c:pt idx="429">
                  <c:v>42972</c:v>
                </c:pt>
                <c:pt idx="430">
                  <c:v>42965</c:v>
                </c:pt>
                <c:pt idx="431">
                  <c:v>42958</c:v>
                </c:pt>
                <c:pt idx="432">
                  <c:v>42951</c:v>
                </c:pt>
                <c:pt idx="433">
                  <c:v>42944</c:v>
                </c:pt>
                <c:pt idx="434">
                  <c:v>42937</c:v>
                </c:pt>
                <c:pt idx="435">
                  <c:v>42930</c:v>
                </c:pt>
                <c:pt idx="436">
                  <c:v>42923</c:v>
                </c:pt>
                <c:pt idx="437">
                  <c:v>42916</c:v>
                </c:pt>
                <c:pt idx="438">
                  <c:v>42909</c:v>
                </c:pt>
                <c:pt idx="439">
                  <c:v>42902</c:v>
                </c:pt>
                <c:pt idx="440">
                  <c:v>42895</c:v>
                </c:pt>
                <c:pt idx="441">
                  <c:v>42888</c:v>
                </c:pt>
                <c:pt idx="442">
                  <c:v>42881</c:v>
                </c:pt>
                <c:pt idx="443">
                  <c:v>42873</c:v>
                </c:pt>
                <c:pt idx="444">
                  <c:v>42867</c:v>
                </c:pt>
                <c:pt idx="445">
                  <c:v>42860</c:v>
                </c:pt>
                <c:pt idx="446">
                  <c:v>42853</c:v>
                </c:pt>
                <c:pt idx="447">
                  <c:v>42846</c:v>
                </c:pt>
                <c:pt idx="448">
                  <c:v>42839</c:v>
                </c:pt>
                <c:pt idx="449">
                  <c:v>42832</c:v>
                </c:pt>
                <c:pt idx="450">
                  <c:v>42825</c:v>
                </c:pt>
                <c:pt idx="451">
                  <c:v>42818</c:v>
                </c:pt>
                <c:pt idx="452">
                  <c:v>42811</c:v>
                </c:pt>
                <c:pt idx="453">
                  <c:v>42804</c:v>
                </c:pt>
                <c:pt idx="454">
                  <c:v>42797</c:v>
                </c:pt>
                <c:pt idx="455">
                  <c:v>42790</c:v>
                </c:pt>
                <c:pt idx="456">
                  <c:v>42783</c:v>
                </c:pt>
                <c:pt idx="457">
                  <c:v>42776</c:v>
                </c:pt>
                <c:pt idx="458">
                  <c:v>42769</c:v>
                </c:pt>
                <c:pt idx="459">
                  <c:v>42762</c:v>
                </c:pt>
                <c:pt idx="460">
                  <c:v>42755</c:v>
                </c:pt>
                <c:pt idx="461">
                  <c:v>42748</c:v>
                </c:pt>
                <c:pt idx="462">
                  <c:v>42741</c:v>
                </c:pt>
                <c:pt idx="463">
                  <c:v>42734</c:v>
                </c:pt>
                <c:pt idx="464">
                  <c:v>42727</c:v>
                </c:pt>
                <c:pt idx="465">
                  <c:v>42720</c:v>
                </c:pt>
                <c:pt idx="466">
                  <c:v>42713</c:v>
                </c:pt>
                <c:pt idx="467">
                  <c:v>42706</c:v>
                </c:pt>
                <c:pt idx="468">
                  <c:v>42699</c:v>
                </c:pt>
                <c:pt idx="469">
                  <c:v>42692</c:v>
                </c:pt>
                <c:pt idx="470">
                  <c:v>42685</c:v>
                </c:pt>
                <c:pt idx="471">
                  <c:v>42678</c:v>
                </c:pt>
                <c:pt idx="472">
                  <c:v>42671</c:v>
                </c:pt>
                <c:pt idx="473">
                  <c:v>42664</c:v>
                </c:pt>
                <c:pt idx="474">
                  <c:v>42657</c:v>
                </c:pt>
                <c:pt idx="475">
                  <c:v>42650</c:v>
                </c:pt>
                <c:pt idx="476">
                  <c:v>42643</c:v>
                </c:pt>
                <c:pt idx="477">
                  <c:v>42636</c:v>
                </c:pt>
                <c:pt idx="478">
                  <c:v>42629</c:v>
                </c:pt>
                <c:pt idx="479">
                  <c:v>42622</c:v>
                </c:pt>
                <c:pt idx="480">
                  <c:v>42615</c:v>
                </c:pt>
                <c:pt idx="481">
                  <c:v>42608</c:v>
                </c:pt>
                <c:pt idx="482">
                  <c:v>42601</c:v>
                </c:pt>
                <c:pt idx="483">
                  <c:v>42594</c:v>
                </c:pt>
                <c:pt idx="484">
                  <c:v>42587</c:v>
                </c:pt>
                <c:pt idx="485">
                  <c:v>42580</c:v>
                </c:pt>
                <c:pt idx="486">
                  <c:v>42573</c:v>
                </c:pt>
                <c:pt idx="487">
                  <c:v>42566</c:v>
                </c:pt>
                <c:pt idx="488">
                  <c:v>42559</c:v>
                </c:pt>
                <c:pt idx="489">
                  <c:v>42552</c:v>
                </c:pt>
                <c:pt idx="490">
                  <c:v>42545</c:v>
                </c:pt>
                <c:pt idx="491">
                  <c:v>42538</c:v>
                </c:pt>
                <c:pt idx="492">
                  <c:v>42531</c:v>
                </c:pt>
                <c:pt idx="493">
                  <c:v>42524</c:v>
                </c:pt>
                <c:pt idx="494">
                  <c:v>42517</c:v>
                </c:pt>
                <c:pt idx="495">
                  <c:v>42510</c:v>
                </c:pt>
                <c:pt idx="496">
                  <c:v>42503</c:v>
                </c:pt>
                <c:pt idx="497">
                  <c:v>42496</c:v>
                </c:pt>
                <c:pt idx="498">
                  <c:v>42489</c:v>
                </c:pt>
                <c:pt idx="499">
                  <c:v>42482</c:v>
                </c:pt>
                <c:pt idx="500">
                  <c:v>42475</c:v>
                </c:pt>
                <c:pt idx="501">
                  <c:v>42468</c:v>
                </c:pt>
                <c:pt idx="502">
                  <c:v>42461</c:v>
                </c:pt>
                <c:pt idx="503">
                  <c:v>42454</c:v>
                </c:pt>
                <c:pt idx="504">
                  <c:v>42447</c:v>
                </c:pt>
                <c:pt idx="505">
                  <c:v>42440</c:v>
                </c:pt>
                <c:pt idx="506">
                  <c:v>42433</c:v>
                </c:pt>
                <c:pt idx="507">
                  <c:v>42426</c:v>
                </c:pt>
                <c:pt idx="508">
                  <c:v>42419</c:v>
                </c:pt>
                <c:pt idx="509">
                  <c:v>42412</c:v>
                </c:pt>
                <c:pt idx="510">
                  <c:v>42405</c:v>
                </c:pt>
                <c:pt idx="511">
                  <c:v>42398</c:v>
                </c:pt>
                <c:pt idx="512">
                  <c:v>42391</c:v>
                </c:pt>
                <c:pt idx="513">
                  <c:v>42384</c:v>
                </c:pt>
                <c:pt idx="514">
                  <c:v>42377</c:v>
                </c:pt>
                <c:pt idx="515">
                  <c:v>42369</c:v>
                </c:pt>
                <c:pt idx="516">
                  <c:v>42363</c:v>
                </c:pt>
                <c:pt idx="517">
                  <c:v>42356</c:v>
                </c:pt>
                <c:pt idx="518">
                  <c:v>42349</c:v>
                </c:pt>
                <c:pt idx="519">
                  <c:v>42342</c:v>
                </c:pt>
                <c:pt idx="520">
                  <c:v>42335</c:v>
                </c:pt>
                <c:pt idx="521">
                  <c:v>42328</c:v>
                </c:pt>
                <c:pt idx="522">
                  <c:v>42321</c:v>
                </c:pt>
                <c:pt idx="523">
                  <c:v>42314</c:v>
                </c:pt>
                <c:pt idx="524">
                  <c:v>42307</c:v>
                </c:pt>
                <c:pt idx="525">
                  <c:v>42300</c:v>
                </c:pt>
                <c:pt idx="526">
                  <c:v>42293</c:v>
                </c:pt>
                <c:pt idx="527">
                  <c:v>42286</c:v>
                </c:pt>
                <c:pt idx="528">
                  <c:v>42279</c:v>
                </c:pt>
                <c:pt idx="529">
                  <c:v>42270</c:v>
                </c:pt>
                <c:pt idx="530">
                  <c:v>42265</c:v>
                </c:pt>
                <c:pt idx="531">
                  <c:v>42258</c:v>
                </c:pt>
                <c:pt idx="532">
                  <c:v>42251</c:v>
                </c:pt>
                <c:pt idx="533">
                  <c:v>42244</c:v>
                </c:pt>
                <c:pt idx="534">
                  <c:v>42237</c:v>
                </c:pt>
                <c:pt idx="535">
                  <c:v>42230</c:v>
                </c:pt>
                <c:pt idx="536">
                  <c:v>42223</c:v>
                </c:pt>
                <c:pt idx="537">
                  <c:v>42216</c:v>
                </c:pt>
                <c:pt idx="538">
                  <c:v>42209</c:v>
                </c:pt>
                <c:pt idx="539">
                  <c:v>42201</c:v>
                </c:pt>
                <c:pt idx="540">
                  <c:v>42195</c:v>
                </c:pt>
                <c:pt idx="541">
                  <c:v>42188</c:v>
                </c:pt>
                <c:pt idx="542">
                  <c:v>42181</c:v>
                </c:pt>
                <c:pt idx="543">
                  <c:v>42174</c:v>
                </c:pt>
                <c:pt idx="544">
                  <c:v>42167</c:v>
                </c:pt>
                <c:pt idx="545">
                  <c:v>42160</c:v>
                </c:pt>
                <c:pt idx="546">
                  <c:v>42153</c:v>
                </c:pt>
                <c:pt idx="547">
                  <c:v>42146</c:v>
                </c:pt>
                <c:pt idx="548">
                  <c:v>42139</c:v>
                </c:pt>
                <c:pt idx="549">
                  <c:v>42132</c:v>
                </c:pt>
                <c:pt idx="550">
                  <c:v>42124</c:v>
                </c:pt>
                <c:pt idx="551">
                  <c:v>42118</c:v>
                </c:pt>
                <c:pt idx="552">
                  <c:v>42111</c:v>
                </c:pt>
                <c:pt idx="553">
                  <c:v>42104</c:v>
                </c:pt>
                <c:pt idx="554">
                  <c:v>42097</c:v>
                </c:pt>
                <c:pt idx="555">
                  <c:v>42090</c:v>
                </c:pt>
                <c:pt idx="556">
                  <c:v>42083</c:v>
                </c:pt>
                <c:pt idx="557">
                  <c:v>42076</c:v>
                </c:pt>
                <c:pt idx="558">
                  <c:v>42069</c:v>
                </c:pt>
                <c:pt idx="559">
                  <c:v>42062</c:v>
                </c:pt>
                <c:pt idx="560">
                  <c:v>42055</c:v>
                </c:pt>
                <c:pt idx="561">
                  <c:v>42048</c:v>
                </c:pt>
                <c:pt idx="562">
                  <c:v>42041</c:v>
                </c:pt>
                <c:pt idx="563">
                  <c:v>42034</c:v>
                </c:pt>
                <c:pt idx="564">
                  <c:v>42027</c:v>
                </c:pt>
                <c:pt idx="565">
                  <c:v>42020</c:v>
                </c:pt>
                <c:pt idx="566">
                  <c:v>42013</c:v>
                </c:pt>
                <c:pt idx="567">
                  <c:v>42006</c:v>
                </c:pt>
                <c:pt idx="568">
                  <c:v>41999</c:v>
                </c:pt>
              </c:numCache>
            </c:numRef>
          </c:cat>
          <c:val>
            <c:numRef>
              <c:f>'Tüketici Kredi Alt Kalemleri'!$AG$11:$AG$580</c:f>
              <c:numCache>
                <c:formatCode>0.00%</c:formatCode>
                <c:ptCount val="570"/>
                <c:pt idx="0">
                  <c:v>0.44387995372245465</c:v>
                </c:pt>
                <c:pt idx="1">
                  <c:v>0.43900015661295966</c:v>
                </c:pt>
                <c:pt idx="2">
                  <c:v>0.43795963001400218</c:v>
                </c:pt>
                <c:pt idx="3">
                  <c:v>0.43911174019021143</c:v>
                </c:pt>
                <c:pt idx="4">
                  <c:v>0.42317559937382043</c:v>
                </c:pt>
                <c:pt idx="5">
                  <c:v>0.4231301119297986</c:v>
                </c:pt>
                <c:pt idx="6">
                  <c:v>0.41517204488092285</c:v>
                </c:pt>
                <c:pt idx="7">
                  <c:v>0.40694036901282687</c:v>
                </c:pt>
                <c:pt idx="8">
                  <c:v>0.39738248759991096</c:v>
                </c:pt>
                <c:pt idx="9">
                  <c:v>0.39340867770152482</c:v>
                </c:pt>
                <c:pt idx="10">
                  <c:v>0.40011610005847664</c:v>
                </c:pt>
                <c:pt idx="11">
                  <c:v>0.39260074681289941</c:v>
                </c:pt>
                <c:pt idx="12">
                  <c:v>0.38354595718958662</c:v>
                </c:pt>
                <c:pt idx="13">
                  <c:v>0.37440217244519752</c:v>
                </c:pt>
                <c:pt idx="14">
                  <c:v>0.36856315088393193</c:v>
                </c:pt>
                <c:pt idx="15">
                  <c:v>0.34919399691757502</c:v>
                </c:pt>
                <c:pt idx="16">
                  <c:v>0.33330308206967019</c:v>
                </c:pt>
                <c:pt idx="17">
                  <c:v>0.31665945236308429</c:v>
                </c:pt>
                <c:pt idx="18">
                  <c:v>0.31921430526903294</c:v>
                </c:pt>
                <c:pt idx="19">
                  <c:v>0.30370370205170782</c:v>
                </c:pt>
                <c:pt idx="20">
                  <c:v>0.29736788472580478</c:v>
                </c:pt>
                <c:pt idx="21">
                  <c:v>0.28450697947250703</c:v>
                </c:pt>
                <c:pt idx="22">
                  <c:v>0.28344545719041775</c:v>
                </c:pt>
                <c:pt idx="23">
                  <c:v>0.25671760430002549</c:v>
                </c:pt>
                <c:pt idx="24">
                  <c:v>0.26865875443405612</c:v>
                </c:pt>
                <c:pt idx="25">
                  <c:v>0.28473697353104011</c:v>
                </c:pt>
                <c:pt idx="26">
                  <c:v>0.28884675341086813</c:v>
                </c:pt>
                <c:pt idx="27">
                  <c:v>0.27997647017061039</c:v>
                </c:pt>
                <c:pt idx="28">
                  <c:v>0.28227291766181445</c:v>
                </c:pt>
                <c:pt idx="29">
                  <c:v>0.28519983548467981</c:v>
                </c:pt>
                <c:pt idx="30">
                  <c:v>0.26797558660820225</c:v>
                </c:pt>
                <c:pt idx="31">
                  <c:v>0.26338518101040037</c:v>
                </c:pt>
                <c:pt idx="32">
                  <c:v>0.25928110934540222</c:v>
                </c:pt>
                <c:pt idx="33">
                  <c:v>0.23071143388067994</c:v>
                </c:pt>
                <c:pt idx="34">
                  <c:v>0.23366002553828152</c:v>
                </c:pt>
                <c:pt idx="35">
                  <c:v>0.23489504267094166</c:v>
                </c:pt>
                <c:pt idx="36">
                  <c:v>0.23476768388925079</c:v>
                </c:pt>
                <c:pt idx="37">
                  <c:v>0.23125961002350962</c:v>
                </c:pt>
                <c:pt idx="38">
                  <c:v>0.25005489386903618</c:v>
                </c:pt>
                <c:pt idx="39">
                  <c:v>0.25638029380080579</c:v>
                </c:pt>
                <c:pt idx="40">
                  <c:v>0.25938168391647037</c:v>
                </c:pt>
                <c:pt idx="41">
                  <c:v>0.2588124703342648</c:v>
                </c:pt>
                <c:pt idx="42">
                  <c:v>0.25693033829808626</c:v>
                </c:pt>
                <c:pt idx="43">
                  <c:v>0.25034750362658426</c:v>
                </c:pt>
                <c:pt idx="44">
                  <c:v>0.26187246759484778</c:v>
                </c:pt>
                <c:pt idx="45">
                  <c:v>0.26152466076905112</c:v>
                </c:pt>
                <c:pt idx="46">
                  <c:v>0.25439498335141303</c:v>
                </c:pt>
                <c:pt idx="47">
                  <c:v>0.24795056790426423</c:v>
                </c:pt>
                <c:pt idx="48">
                  <c:v>0.24846201199680343</c:v>
                </c:pt>
                <c:pt idx="49">
                  <c:v>0.25354416369711386</c:v>
                </c:pt>
                <c:pt idx="50">
                  <c:v>0.24739813863025842</c:v>
                </c:pt>
                <c:pt idx="51">
                  <c:v>0.24613830270314882</c:v>
                </c:pt>
                <c:pt idx="52">
                  <c:v>0.24706661249239684</c:v>
                </c:pt>
                <c:pt idx="53">
                  <c:v>0.25460837646101647</c:v>
                </c:pt>
                <c:pt idx="54">
                  <c:v>0.25531021132622489</c:v>
                </c:pt>
                <c:pt idx="55">
                  <c:v>0.2527105870409378</c:v>
                </c:pt>
                <c:pt idx="56">
                  <c:v>0.25461026580861934</c:v>
                </c:pt>
                <c:pt idx="57">
                  <c:v>0.25692511528170625</c:v>
                </c:pt>
                <c:pt idx="58">
                  <c:v>0.25086446774549143</c:v>
                </c:pt>
                <c:pt idx="59">
                  <c:v>0.25471867148634797</c:v>
                </c:pt>
                <c:pt idx="60">
                  <c:v>0.24252370581924054</c:v>
                </c:pt>
                <c:pt idx="61">
                  <c:v>0.23713948904960586</c:v>
                </c:pt>
                <c:pt idx="62">
                  <c:v>0.23516167206933117</c:v>
                </c:pt>
                <c:pt idx="63">
                  <c:v>0.23745795036925219</c:v>
                </c:pt>
                <c:pt idx="64">
                  <c:v>0.23668891027022362</c:v>
                </c:pt>
                <c:pt idx="65">
                  <c:v>0.23445975346937017</c:v>
                </c:pt>
                <c:pt idx="66">
                  <c:v>0.22841354019821028</c:v>
                </c:pt>
                <c:pt idx="67">
                  <c:v>0.2303138225503899</c:v>
                </c:pt>
                <c:pt idx="68">
                  <c:v>0.23086840702486869</c:v>
                </c:pt>
                <c:pt idx="69">
                  <c:v>0.24006341161734995</c:v>
                </c:pt>
                <c:pt idx="70">
                  <c:v>0.2423679045368817</c:v>
                </c:pt>
                <c:pt idx="71">
                  <c:v>0.26016015290702937</c:v>
                </c:pt>
                <c:pt idx="72">
                  <c:v>0.26964422659624981</c:v>
                </c:pt>
                <c:pt idx="73">
                  <c:v>0.26167166092317051</c:v>
                </c:pt>
                <c:pt idx="74">
                  <c:v>0.23462747686995827</c:v>
                </c:pt>
                <c:pt idx="75">
                  <c:v>0.25091394846905057</c:v>
                </c:pt>
                <c:pt idx="76">
                  <c:v>0.24761611813403486</c:v>
                </c:pt>
                <c:pt idx="77">
                  <c:v>0.26136057648964589</c:v>
                </c:pt>
                <c:pt idx="78">
                  <c:v>0.2665174425399946</c:v>
                </c:pt>
                <c:pt idx="79">
                  <c:v>0.28106252669465398</c:v>
                </c:pt>
                <c:pt idx="80">
                  <c:v>0.28420474561751086</c:v>
                </c:pt>
                <c:pt idx="81">
                  <c:v>0.31055968666151273</c:v>
                </c:pt>
                <c:pt idx="82">
                  <c:v>0.33427360462740963</c:v>
                </c:pt>
                <c:pt idx="83">
                  <c:v>0.35181679718944048</c:v>
                </c:pt>
                <c:pt idx="84">
                  <c:v>0.36536296390798562</c:v>
                </c:pt>
                <c:pt idx="85">
                  <c:v>0.4169869552906767</c:v>
                </c:pt>
                <c:pt idx="86">
                  <c:v>0.44460928264525751</c:v>
                </c:pt>
                <c:pt idx="87">
                  <c:v>0.47084616161708109</c:v>
                </c:pt>
                <c:pt idx="88">
                  <c:v>0.48758847239825187</c:v>
                </c:pt>
                <c:pt idx="89">
                  <c:v>0.50179417071030463</c:v>
                </c:pt>
                <c:pt idx="90">
                  <c:v>0.5001617471458818</c:v>
                </c:pt>
                <c:pt idx="91">
                  <c:v>0.4988992487038052</c:v>
                </c:pt>
                <c:pt idx="92">
                  <c:v>0.51606448515104664</c:v>
                </c:pt>
                <c:pt idx="93">
                  <c:v>0.51879392952522463</c:v>
                </c:pt>
                <c:pt idx="94">
                  <c:v>0.52017074215213177</c:v>
                </c:pt>
                <c:pt idx="95">
                  <c:v>0.53381503628567473</c:v>
                </c:pt>
                <c:pt idx="96">
                  <c:v>0.54264848745910699</c:v>
                </c:pt>
                <c:pt idx="97">
                  <c:v>0.54766430279822675</c:v>
                </c:pt>
                <c:pt idx="98">
                  <c:v>0.56079868643303987</c:v>
                </c:pt>
                <c:pt idx="99">
                  <c:v>0.56687655524963954</c:v>
                </c:pt>
                <c:pt idx="100">
                  <c:v>0.60397953500728641</c:v>
                </c:pt>
                <c:pt idx="101">
                  <c:v>0.58785555545243107</c:v>
                </c:pt>
                <c:pt idx="102">
                  <c:v>0.61673811979230164</c:v>
                </c:pt>
                <c:pt idx="103">
                  <c:v>0.6576423730619837</c:v>
                </c:pt>
                <c:pt idx="104">
                  <c:v>0.68788832823024859</c:v>
                </c:pt>
                <c:pt idx="105">
                  <c:v>0.6881309724995599</c:v>
                </c:pt>
                <c:pt idx="106">
                  <c:v>0.69388271732449369</c:v>
                </c:pt>
                <c:pt idx="107">
                  <c:v>0.7124629580466838</c:v>
                </c:pt>
                <c:pt idx="108">
                  <c:v>0.73187860174200803</c:v>
                </c:pt>
                <c:pt idx="109">
                  <c:v>0.7517929122789101</c:v>
                </c:pt>
                <c:pt idx="110">
                  <c:v>0.76589438218886363</c:v>
                </c:pt>
                <c:pt idx="111">
                  <c:v>0.78665679818395096</c:v>
                </c:pt>
                <c:pt idx="112">
                  <c:v>0.81587316784850228</c:v>
                </c:pt>
                <c:pt idx="113">
                  <c:v>0.84942328442061554</c:v>
                </c:pt>
                <c:pt idx="114">
                  <c:v>0.86113632607227975</c:v>
                </c:pt>
                <c:pt idx="115">
                  <c:v>0.87446735371411577</c:v>
                </c:pt>
                <c:pt idx="116">
                  <c:v>0.88576986013102232</c:v>
                </c:pt>
                <c:pt idx="117">
                  <c:v>0.89189924194162828</c:v>
                </c:pt>
                <c:pt idx="118">
                  <c:v>0.90255878436991432</c:v>
                </c:pt>
                <c:pt idx="119">
                  <c:v>0.92023293724062905</c:v>
                </c:pt>
                <c:pt idx="120">
                  <c:v>0.93884850071610471</c:v>
                </c:pt>
                <c:pt idx="121">
                  <c:v>0.94944434411720258</c:v>
                </c:pt>
                <c:pt idx="122">
                  <c:v>0.9681949282254475</c:v>
                </c:pt>
                <c:pt idx="123">
                  <c:v>0.96521803952145468</c:v>
                </c:pt>
                <c:pt idx="124">
                  <c:v>0.94083323665087848</c:v>
                </c:pt>
                <c:pt idx="125">
                  <c:v>0.96892007388749035</c:v>
                </c:pt>
                <c:pt idx="126">
                  <c:v>1.00635422832114</c:v>
                </c:pt>
                <c:pt idx="127">
                  <c:v>1.0131507582037838</c:v>
                </c:pt>
                <c:pt idx="128">
                  <c:v>1.0505090218958295</c:v>
                </c:pt>
                <c:pt idx="129">
                  <c:v>1.0682025620142668</c:v>
                </c:pt>
                <c:pt idx="130">
                  <c:v>1.0681914949004989</c:v>
                </c:pt>
                <c:pt idx="131">
                  <c:v>1.0811926226623412</c:v>
                </c:pt>
                <c:pt idx="132">
                  <c:v>1.1156254844042715</c:v>
                </c:pt>
                <c:pt idx="133">
                  <c:v>1.1185947228959938</c:v>
                </c:pt>
                <c:pt idx="134">
                  <c:v>1.0786216877727486</c:v>
                </c:pt>
                <c:pt idx="135">
                  <c:v>1.1009594534318923</c:v>
                </c:pt>
                <c:pt idx="136">
                  <c:v>1.1169152571337111</c:v>
                </c:pt>
                <c:pt idx="137">
                  <c:v>1.0953367903149203</c:v>
                </c:pt>
                <c:pt idx="138">
                  <c:v>1.0912398410947104</c:v>
                </c:pt>
                <c:pt idx="139">
                  <c:v>1.086619745328304</c:v>
                </c:pt>
                <c:pt idx="140">
                  <c:v>1.1708818103145122</c:v>
                </c:pt>
                <c:pt idx="141">
                  <c:v>1.1705350892805546</c:v>
                </c:pt>
                <c:pt idx="142">
                  <c:v>1.1717649952749061</c:v>
                </c:pt>
                <c:pt idx="143">
                  <c:v>1.1556275898767181</c:v>
                </c:pt>
                <c:pt idx="144">
                  <c:v>1.1447043841382654</c:v>
                </c:pt>
                <c:pt idx="145">
                  <c:v>1.1388259689862823</c:v>
                </c:pt>
                <c:pt idx="146">
                  <c:v>1.1291892675637676</c:v>
                </c:pt>
                <c:pt idx="147">
                  <c:v>1.1059487467405626</c:v>
                </c:pt>
                <c:pt idx="148">
                  <c:v>1.0859551741564235</c:v>
                </c:pt>
                <c:pt idx="149">
                  <c:v>1.0716532740869922</c:v>
                </c:pt>
                <c:pt idx="150">
                  <c:v>1.0508725249075688</c:v>
                </c:pt>
                <c:pt idx="151">
                  <c:v>1.0363505358676206</c:v>
                </c:pt>
                <c:pt idx="152">
                  <c:v>0.97835593613931104</c:v>
                </c:pt>
                <c:pt idx="153">
                  <c:v>0.9856044907744228</c:v>
                </c:pt>
                <c:pt idx="154">
                  <c:v>0.96351032433100792</c:v>
                </c:pt>
                <c:pt idx="155">
                  <c:v>0.92868691993381647</c:v>
                </c:pt>
                <c:pt idx="156">
                  <c:v>0.89979718536020781</c:v>
                </c:pt>
                <c:pt idx="157">
                  <c:v>0.90742460639114675</c:v>
                </c:pt>
                <c:pt idx="158">
                  <c:v>0.90607108636628475</c:v>
                </c:pt>
                <c:pt idx="159">
                  <c:v>0.8970284598713707</c:v>
                </c:pt>
                <c:pt idx="160">
                  <c:v>0.89054628949576753</c:v>
                </c:pt>
                <c:pt idx="161">
                  <c:v>0.8649489952590228</c:v>
                </c:pt>
                <c:pt idx="162">
                  <c:v>0.85019505986326549</c:v>
                </c:pt>
                <c:pt idx="163">
                  <c:v>0.83495489111065158</c:v>
                </c:pt>
                <c:pt idx="164">
                  <c:v>0.81433751466425242</c:v>
                </c:pt>
                <c:pt idx="165">
                  <c:v>0.78727361439500632</c:v>
                </c:pt>
                <c:pt idx="166">
                  <c:v>0.7642172413265691</c:v>
                </c:pt>
                <c:pt idx="167">
                  <c:v>0.75152037109935343</c:v>
                </c:pt>
                <c:pt idx="168">
                  <c:v>0.74229543482952065</c:v>
                </c:pt>
                <c:pt idx="169">
                  <c:v>0.73535501485700605</c:v>
                </c:pt>
                <c:pt idx="170">
                  <c:v>0.72719762676134891</c:v>
                </c:pt>
                <c:pt idx="171">
                  <c:v>0.70899477932167787</c:v>
                </c:pt>
                <c:pt idx="172">
                  <c:v>0.69451893097150807</c:v>
                </c:pt>
                <c:pt idx="173">
                  <c:v>0.66993268831623387</c:v>
                </c:pt>
                <c:pt idx="174">
                  <c:v>0.64550808985505326</c:v>
                </c:pt>
                <c:pt idx="175">
                  <c:v>0.62898107853114704</c:v>
                </c:pt>
                <c:pt idx="176">
                  <c:v>0.64168673028382972</c:v>
                </c:pt>
                <c:pt idx="177">
                  <c:v>0.63434830108834717</c:v>
                </c:pt>
                <c:pt idx="178">
                  <c:v>0.61997382550772939</c:v>
                </c:pt>
                <c:pt idx="179">
                  <c:v>0.61525896801649615</c:v>
                </c:pt>
                <c:pt idx="180">
                  <c:v>0.58554403227422058</c:v>
                </c:pt>
                <c:pt idx="181">
                  <c:v>0.56193733481914188</c:v>
                </c:pt>
                <c:pt idx="182">
                  <c:v>0.54002901630017774</c:v>
                </c:pt>
                <c:pt idx="183">
                  <c:v>0.52418893573949099</c:v>
                </c:pt>
                <c:pt idx="184">
                  <c:v>0.49478030080983276</c:v>
                </c:pt>
                <c:pt idx="185">
                  <c:v>0.46192917556669261</c:v>
                </c:pt>
                <c:pt idx="186">
                  <c:v>0.46191151259670776</c:v>
                </c:pt>
                <c:pt idx="187">
                  <c:v>0.43291046184517334</c:v>
                </c:pt>
                <c:pt idx="188">
                  <c:v>0.40524530209331688</c:v>
                </c:pt>
                <c:pt idx="189">
                  <c:v>0.38422196105563761</c:v>
                </c:pt>
                <c:pt idx="190">
                  <c:v>0.35148573286349061</c:v>
                </c:pt>
                <c:pt idx="191">
                  <c:v>0.32341918411221937</c:v>
                </c:pt>
                <c:pt idx="192">
                  <c:v>0.24966991675652245</c:v>
                </c:pt>
                <c:pt idx="193">
                  <c:v>0.23536294670920474</c:v>
                </c:pt>
                <c:pt idx="194">
                  <c:v>0.21817771631073668</c:v>
                </c:pt>
                <c:pt idx="195">
                  <c:v>0.21211992825250439</c:v>
                </c:pt>
                <c:pt idx="196">
                  <c:v>0.19856664652711722</c:v>
                </c:pt>
                <c:pt idx="197">
                  <c:v>0.19526920766646372</c:v>
                </c:pt>
                <c:pt idx="198">
                  <c:v>0.19224696125773147</c:v>
                </c:pt>
                <c:pt idx="199">
                  <c:v>0.1875238607526872</c:v>
                </c:pt>
                <c:pt idx="200">
                  <c:v>0.18161172222347885</c:v>
                </c:pt>
                <c:pt idx="201">
                  <c:v>0.17820815182486288</c:v>
                </c:pt>
                <c:pt idx="202">
                  <c:v>0.17734787838846661</c:v>
                </c:pt>
                <c:pt idx="203">
                  <c:v>0.17408283196589366</c:v>
                </c:pt>
                <c:pt idx="204">
                  <c:v>0.16748649008238756</c:v>
                </c:pt>
                <c:pt idx="205">
                  <c:v>0.16782260112913816</c:v>
                </c:pt>
                <c:pt idx="206">
                  <c:v>0.15483187275036436</c:v>
                </c:pt>
                <c:pt idx="207">
                  <c:v>0.14381887965892659</c:v>
                </c:pt>
                <c:pt idx="208">
                  <c:v>0.12861185015494164</c:v>
                </c:pt>
                <c:pt idx="209">
                  <c:v>0.11393863938178773</c:v>
                </c:pt>
                <c:pt idx="210">
                  <c:v>0.11060245885363179</c:v>
                </c:pt>
                <c:pt idx="211">
                  <c:v>0.11264597953941838</c:v>
                </c:pt>
                <c:pt idx="212">
                  <c:v>0.10269037502914601</c:v>
                </c:pt>
                <c:pt idx="213">
                  <c:v>9.8476955908719702E-2</c:v>
                </c:pt>
                <c:pt idx="214">
                  <c:v>0.10013341513857175</c:v>
                </c:pt>
                <c:pt idx="215">
                  <c:v>9.792978059390893E-2</c:v>
                </c:pt>
                <c:pt idx="216">
                  <c:v>9.7519384402867254E-2</c:v>
                </c:pt>
                <c:pt idx="217">
                  <c:v>8.860137900419858E-2</c:v>
                </c:pt>
                <c:pt idx="218">
                  <c:v>8.7970668340603062E-2</c:v>
                </c:pt>
                <c:pt idx="219">
                  <c:v>8.43492601655111E-2</c:v>
                </c:pt>
                <c:pt idx="220">
                  <c:v>8.5207647677993242E-2</c:v>
                </c:pt>
                <c:pt idx="221">
                  <c:v>8.2240449926585288E-2</c:v>
                </c:pt>
                <c:pt idx="222">
                  <c:v>7.8724014525416275E-2</c:v>
                </c:pt>
                <c:pt idx="223">
                  <c:v>7.8384122398381273E-2</c:v>
                </c:pt>
                <c:pt idx="224">
                  <c:v>8.1427570490478843E-2</c:v>
                </c:pt>
                <c:pt idx="225">
                  <c:v>8.847752827978092E-2</c:v>
                </c:pt>
                <c:pt idx="226">
                  <c:v>9.5836939787508318E-2</c:v>
                </c:pt>
                <c:pt idx="227">
                  <c:v>0.10803929446357731</c:v>
                </c:pt>
                <c:pt idx="228">
                  <c:v>0.11071567386333551</c:v>
                </c:pt>
                <c:pt idx="229">
                  <c:v>0.11326355213764806</c:v>
                </c:pt>
                <c:pt idx="230">
                  <c:v>0.10976543028653263</c:v>
                </c:pt>
                <c:pt idx="231">
                  <c:v>0.11165152466632833</c:v>
                </c:pt>
                <c:pt idx="232">
                  <c:v>0.11669037276310616</c:v>
                </c:pt>
                <c:pt idx="233">
                  <c:v>0.12545002912237296</c:v>
                </c:pt>
                <c:pt idx="234">
                  <c:v>0.13333157093378162</c:v>
                </c:pt>
                <c:pt idx="235">
                  <c:v>0.13324699341215748</c:v>
                </c:pt>
                <c:pt idx="236">
                  <c:v>0.14295890991304558</c:v>
                </c:pt>
                <c:pt idx="237">
                  <c:v>0.16856262564996044</c:v>
                </c:pt>
                <c:pt idx="238">
                  <c:v>0.21248486744446088</c:v>
                </c:pt>
                <c:pt idx="239">
                  <c:v>0.2363110225492441</c:v>
                </c:pt>
                <c:pt idx="240">
                  <c:v>0.30613203806306599</c:v>
                </c:pt>
                <c:pt idx="241">
                  <c:v>0.35339031190302506</c:v>
                </c:pt>
                <c:pt idx="242">
                  <c:v>0.38842192947632181</c:v>
                </c:pt>
                <c:pt idx="243">
                  <c:v>0.3962621596996122</c:v>
                </c:pt>
                <c:pt idx="244">
                  <c:v>0.40376007484365845</c:v>
                </c:pt>
                <c:pt idx="245">
                  <c:v>0.40887031696031617</c:v>
                </c:pt>
                <c:pt idx="246">
                  <c:v>0.41707998027903026</c:v>
                </c:pt>
                <c:pt idx="247">
                  <c:v>0.42758898654335997</c:v>
                </c:pt>
                <c:pt idx="248">
                  <c:v>0.44286096829625193</c:v>
                </c:pt>
                <c:pt idx="249">
                  <c:v>0.44615447081428727</c:v>
                </c:pt>
                <c:pt idx="250">
                  <c:v>0.45078386232070444</c:v>
                </c:pt>
                <c:pt idx="251">
                  <c:v>0.45280896071866666</c:v>
                </c:pt>
                <c:pt idx="252">
                  <c:v>0.46306948786364982</c:v>
                </c:pt>
                <c:pt idx="253">
                  <c:v>0.46916400692600652</c:v>
                </c:pt>
                <c:pt idx="254">
                  <c:v>0.47038760270475993</c:v>
                </c:pt>
                <c:pt idx="255">
                  <c:v>0.4901105480827917</c:v>
                </c:pt>
                <c:pt idx="256">
                  <c:v>0.48228019560884405</c:v>
                </c:pt>
                <c:pt idx="257">
                  <c:v>0.48246256100257418</c:v>
                </c:pt>
                <c:pt idx="258">
                  <c:v>0.48551883280809216</c:v>
                </c:pt>
                <c:pt idx="259">
                  <c:v>0.48993586664614186</c:v>
                </c:pt>
                <c:pt idx="260">
                  <c:v>0.49119834150120656</c:v>
                </c:pt>
                <c:pt idx="261">
                  <c:v>0.50025179830070121</c:v>
                </c:pt>
                <c:pt idx="262">
                  <c:v>0.49177805750777076</c:v>
                </c:pt>
                <c:pt idx="263">
                  <c:v>0.48855271642624004</c:v>
                </c:pt>
                <c:pt idx="264">
                  <c:v>0.48791822858162348</c:v>
                </c:pt>
                <c:pt idx="265">
                  <c:v>0.48037712583183972</c:v>
                </c:pt>
                <c:pt idx="266">
                  <c:v>0.47729748665164762</c:v>
                </c:pt>
                <c:pt idx="267">
                  <c:v>0.47587449308532387</c:v>
                </c:pt>
                <c:pt idx="268">
                  <c:v>0.47484822718527381</c:v>
                </c:pt>
                <c:pt idx="269">
                  <c:v>0.47315326043861849</c:v>
                </c:pt>
                <c:pt idx="270">
                  <c:v>0.4760984991346654</c:v>
                </c:pt>
                <c:pt idx="271">
                  <c:v>0.47721868282615221</c:v>
                </c:pt>
                <c:pt idx="272">
                  <c:v>0.47709464740416763</c:v>
                </c:pt>
                <c:pt idx="273">
                  <c:v>0.46994179091136146</c:v>
                </c:pt>
                <c:pt idx="274">
                  <c:v>0.46253269174462547</c:v>
                </c:pt>
                <c:pt idx="275">
                  <c:v>0.45725919187362923</c:v>
                </c:pt>
                <c:pt idx="276">
                  <c:v>0.43959587121723404</c:v>
                </c:pt>
                <c:pt idx="277">
                  <c:v>0.43221964951631686</c:v>
                </c:pt>
                <c:pt idx="278">
                  <c:v>0.42209467158452596</c:v>
                </c:pt>
                <c:pt idx="279">
                  <c:v>0.40904969832479776</c:v>
                </c:pt>
                <c:pt idx="280">
                  <c:v>0.39988804458295918</c:v>
                </c:pt>
                <c:pt idx="281">
                  <c:v>0.3936995098337927</c:v>
                </c:pt>
                <c:pt idx="282">
                  <c:v>0.38500762168291575</c:v>
                </c:pt>
                <c:pt idx="283">
                  <c:v>0.38721106022853374</c:v>
                </c:pt>
                <c:pt idx="284">
                  <c:v>0.37561152720890856</c:v>
                </c:pt>
                <c:pt idx="285">
                  <c:v>0.35646233618113432</c:v>
                </c:pt>
                <c:pt idx="286">
                  <c:v>0.33487518188734294</c:v>
                </c:pt>
                <c:pt idx="287">
                  <c:v>0.333479955238561</c:v>
                </c:pt>
                <c:pt idx="288">
                  <c:v>0.32171026565946692</c:v>
                </c:pt>
                <c:pt idx="289">
                  <c:v>0.29998467158637709</c:v>
                </c:pt>
                <c:pt idx="290">
                  <c:v>0.25795146801734314</c:v>
                </c:pt>
                <c:pt idx="291">
                  <c:v>0.2161232785626751</c:v>
                </c:pt>
                <c:pt idx="292">
                  <c:v>0.15287627501337228</c:v>
                </c:pt>
                <c:pt idx="293">
                  <c:v>0.11239935443039373</c:v>
                </c:pt>
                <c:pt idx="294">
                  <c:v>8.375679020918439E-2</c:v>
                </c:pt>
                <c:pt idx="295">
                  <c:v>7.1633260813040375E-2</c:v>
                </c:pt>
                <c:pt idx="296">
                  <c:v>8.3821592167068928E-2</c:v>
                </c:pt>
                <c:pt idx="297">
                  <c:v>8.0236568685545087E-2</c:v>
                </c:pt>
                <c:pt idx="298">
                  <c:v>8.824019686613796E-2</c:v>
                </c:pt>
                <c:pt idx="299">
                  <c:v>7.8570603331179892E-2</c:v>
                </c:pt>
                <c:pt idx="300">
                  <c:v>6.7328604462253985E-2</c:v>
                </c:pt>
                <c:pt idx="301">
                  <c:v>6.2207361287512974E-2</c:v>
                </c:pt>
                <c:pt idx="302">
                  <c:v>6.0394136854252427E-2</c:v>
                </c:pt>
                <c:pt idx="303">
                  <c:v>6.137855143112679E-2</c:v>
                </c:pt>
                <c:pt idx="304">
                  <c:v>5.9581881839280627E-2</c:v>
                </c:pt>
                <c:pt idx="305">
                  <c:v>6.2817104434681623E-2</c:v>
                </c:pt>
                <c:pt idx="306">
                  <c:v>5.9564810007635763E-2</c:v>
                </c:pt>
                <c:pt idx="307">
                  <c:v>5.4449372417107754E-2</c:v>
                </c:pt>
                <c:pt idx="308">
                  <c:v>4.0007045727483315E-2</c:v>
                </c:pt>
                <c:pt idx="309">
                  <c:v>4.2532218740227903E-2</c:v>
                </c:pt>
                <c:pt idx="310">
                  <c:v>4.4528121386019394E-2</c:v>
                </c:pt>
                <c:pt idx="311">
                  <c:v>3.1941999278613541E-2</c:v>
                </c:pt>
                <c:pt idx="312">
                  <c:v>2.5238039462283247E-2</c:v>
                </c:pt>
                <c:pt idx="313">
                  <c:v>1.1380079936451393E-2</c:v>
                </c:pt>
                <c:pt idx="314">
                  <c:v>6.2089606205571416E-3</c:v>
                </c:pt>
                <c:pt idx="315">
                  <c:v>-3.7564002912511135E-3</c:v>
                </c:pt>
                <c:pt idx="316">
                  <c:v>-7.8223240282005481E-3</c:v>
                </c:pt>
                <c:pt idx="317">
                  <c:v>-1.1247052867244417E-2</c:v>
                </c:pt>
                <c:pt idx="318">
                  <c:v>-1.2499887739371954E-2</c:v>
                </c:pt>
                <c:pt idx="319">
                  <c:v>-2.3088786166579885E-2</c:v>
                </c:pt>
                <c:pt idx="320">
                  <c:v>-2.8762392404652691E-2</c:v>
                </c:pt>
                <c:pt idx="321">
                  <c:v>-3.5940521533867203E-2</c:v>
                </c:pt>
                <c:pt idx="322">
                  <c:v>-4.2151874300922938E-2</c:v>
                </c:pt>
                <c:pt idx="323">
                  <c:v>-5.0228413472044764E-2</c:v>
                </c:pt>
                <c:pt idx="324">
                  <c:v>-5.4134475050505851E-2</c:v>
                </c:pt>
                <c:pt idx="325">
                  <c:v>-6.454995249566195E-2</c:v>
                </c:pt>
                <c:pt idx="326">
                  <c:v>-6.4661096227945233E-2</c:v>
                </c:pt>
                <c:pt idx="327">
                  <c:v>-6.7149469238813417E-2</c:v>
                </c:pt>
                <c:pt idx="328">
                  <c:v>-6.5666552541468387E-2</c:v>
                </c:pt>
                <c:pt idx="329">
                  <c:v>-6.3842211348982533E-2</c:v>
                </c:pt>
                <c:pt idx="330">
                  <c:v>-6.5966248856180465E-2</c:v>
                </c:pt>
                <c:pt idx="331">
                  <c:v>-3.2646140538321475E-2</c:v>
                </c:pt>
                <c:pt idx="332">
                  <c:v>-1.347804115713388E-2</c:v>
                </c:pt>
                <c:pt idx="333">
                  <c:v>-1.2057354486079374E-2</c:v>
                </c:pt>
                <c:pt idx="334">
                  <c:v>8.7747223758071063E-3</c:v>
                </c:pt>
                <c:pt idx="335">
                  <c:v>6.4164841543361814E-2</c:v>
                </c:pt>
                <c:pt idx="336">
                  <c:v>6.1085220542156135E-2</c:v>
                </c:pt>
                <c:pt idx="337">
                  <c:v>6.3267877024842101E-2</c:v>
                </c:pt>
                <c:pt idx="338">
                  <c:v>6.1801589073623632E-2</c:v>
                </c:pt>
                <c:pt idx="339">
                  <c:v>6.2027919838242719E-2</c:v>
                </c:pt>
                <c:pt idx="340">
                  <c:v>7.4203926539464296E-2</c:v>
                </c:pt>
                <c:pt idx="341">
                  <c:v>7.4055439834773348E-2</c:v>
                </c:pt>
                <c:pt idx="342">
                  <c:v>8.6188588058285609E-2</c:v>
                </c:pt>
                <c:pt idx="343">
                  <c:v>0.10589064018456125</c:v>
                </c:pt>
                <c:pt idx="344">
                  <c:v>0.11117149150290105</c:v>
                </c:pt>
                <c:pt idx="345">
                  <c:v>0.11619915819719843</c:v>
                </c:pt>
                <c:pt idx="346">
                  <c:v>0.10329592808770266</c:v>
                </c:pt>
                <c:pt idx="347">
                  <c:v>0.11606362636403854</c:v>
                </c:pt>
                <c:pt idx="348">
                  <c:v>0.1077460429927275</c:v>
                </c:pt>
                <c:pt idx="349">
                  <c:v>0.10329485549667691</c:v>
                </c:pt>
                <c:pt idx="350">
                  <c:v>9.0363675866509785E-2</c:v>
                </c:pt>
                <c:pt idx="351">
                  <c:v>9.0743856997085537E-2</c:v>
                </c:pt>
                <c:pt idx="352">
                  <c:v>9.207764621013878E-2</c:v>
                </c:pt>
                <c:pt idx="353">
                  <c:v>9.6690776066146802E-2</c:v>
                </c:pt>
                <c:pt idx="354">
                  <c:v>9.4109033174554088E-2</c:v>
                </c:pt>
                <c:pt idx="355">
                  <c:v>9.1648397448249166E-2</c:v>
                </c:pt>
                <c:pt idx="356">
                  <c:v>8.9541483094286584E-2</c:v>
                </c:pt>
                <c:pt idx="357">
                  <c:v>8.226432985570073E-2</c:v>
                </c:pt>
                <c:pt idx="358">
                  <c:v>8.2941075220828442E-2</c:v>
                </c:pt>
                <c:pt idx="359">
                  <c:v>8.5362272613561288E-2</c:v>
                </c:pt>
                <c:pt idx="360">
                  <c:v>9.9754273718103567E-2</c:v>
                </c:pt>
                <c:pt idx="361">
                  <c:v>0.10065127627297699</c:v>
                </c:pt>
                <c:pt idx="362">
                  <c:v>9.6569604174166976E-2</c:v>
                </c:pt>
                <c:pt idx="363">
                  <c:v>0.11139524075794682</c:v>
                </c:pt>
                <c:pt idx="364">
                  <c:v>0.1201467985513317</c:v>
                </c:pt>
                <c:pt idx="365">
                  <c:v>0.12921792067749938</c:v>
                </c:pt>
                <c:pt idx="366">
                  <c:v>0.1402241398657165</c:v>
                </c:pt>
                <c:pt idx="367">
                  <c:v>0.14840182605081009</c:v>
                </c:pt>
                <c:pt idx="368">
                  <c:v>0.15295074151203719</c:v>
                </c:pt>
                <c:pt idx="369">
                  <c:v>0.16144672019334735</c:v>
                </c:pt>
                <c:pt idx="370">
                  <c:v>0.16568331792607185</c:v>
                </c:pt>
                <c:pt idx="371">
                  <c:v>0.17777062719840156</c:v>
                </c:pt>
                <c:pt idx="372">
                  <c:v>0.18685208804504549</c:v>
                </c:pt>
                <c:pt idx="373">
                  <c:v>0.19572154018800197</c:v>
                </c:pt>
                <c:pt idx="374">
                  <c:v>0.19604095684987918</c:v>
                </c:pt>
                <c:pt idx="375">
                  <c:v>0.21704575166306669</c:v>
                </c:pt>
                <c:pt idx="376">
                  <c:v>0.22124842578375337</c:v>
                </c:pt>
                <c:pt idx="377">
                  <c:v>0.23634087893691211</c:v>
                </c:pt>
                <c:pt idx="378">
                  <c:v>0.24369060925909361</c:v>
                </c:pt>
                <c:pt idx="379">
                  <c:v>0.25462875717653877</c:v>
                </c:pt>
                <c:pt idx="380">
                  <c:v>0.25642233150124549</c:v>
                </c:pt>
                <c:pt idx="381">
                  <c:v>0.26663900560170889</c:v>
                </c:pt>
                <c:pt idx="382">
                  <c:v>0.26685198413233807</c:v>
                </c:pt>
                <c:pt idx="383">
                  <c:v>0.23481282914844398</c:v>
                </c:pt>
                <c:pt idx="384">
                  <c:v>0.21427661844594603</c:v>
                </c:pt>
                <c:pt idx="385">
                  <c:v>0.21930090576092934</c:v>
                </c:pt>
                <c:pt idx="386">
                  <c:v>0.18806869468308957</c:v>
                </c:pt>
                <c:pt idx="387">
                  <c:v>0.1273811159226092</c:v>
                </c:pt>
                <c:pt idx="388">
                  <c:v>0.13794791335280671</c:v>
                </c:pt>
                <c:pt idx="389">
                  <c:v>0.1483256418987422</c:v>
                </c:pt>
                <c:pt idx="390">
                  <c:v>0.15700789724640393</c:v>
                </c:pt>
                <c:pt idx="391">
                  <c:v>0.15889830481677023</c:v>
                </c:pt>
                <c:pt idx="392">
                  <c:v>0.15564151720127234</c:v>
                </c:pt>
                <c:pt idx="393">
                  <c:v>0.16280886143214623</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numCache>
            </c:numRef>
          </c:val>
          <c:smooth val="0"/>
          <c:extLst>
            <c:ext xmlns:c16="http://schemas.microsoft.com/office/drawing/2014/chart" uri="{C3380CC4-5D6E-409C-BE32-E72D297353CC}">
              <c16:uniqueId val="{00000000-7336-41EF-A4E1-AD6CAC8CE760}"/>
            </c:ext>
          </c:extLst>
        </c:ser>
        <c:dLbls>
          <c:showLegendKey val="0"/>
          <c:showVal val="0"/>
          <c:showCatName val="0"/>
          <c:showSerName val="0"/>
          <c:showPercent val="0"/>
          <c:showBubbleSize val="0"/>
        </c:dLbls>
        <c:marker val="1"/>
        <c:smooth val="0"/>
        <c:axId val="1327673999"/>
        <c:axId val="1327668591"/>
      </c:lineChart>
      <c:lineChart>
        <c:grouping val="standard"/>
        <c:varyColors val="0"/>
        <c:ser>
          <c:idx val="1"/>
          <c:order val="1"/>
          <c:tx>
            <c:strRef>
              <c:f>'Tüketici Kredi Alt Kalemleri'!$AH$1:$AH$2</c:f>
              <c:strCache>
                <c:ptCount val="2"/>
                <c:pt idx="0">
                  <c:v>Bireysel Kredi Kartları</c:v>
                </c:pt>
                <c:pt idx="1">
                  <c:v>MoM</c:v>
                </c:pt>
              </c:strCache>
            </c:strRef>
          </c:tx>
          <c:spPr>
            <a:ln w="22225" cap="rnd">
              <a:solidFill>
                <a:schemeClr val="accent2"/>
              </a:solidFill>
            </a:ln>
            <a:effectLst>
              <a:glow rad="139700">
                <a:schemeClr val="accent2">
                  <a:satMod val="175000"/>
                  <a:alpha val="14000"/>
                </a:schemeClr>
              </a:glow>
            </a:effectLst>
          </c:spPr>
          <c:marker>
            <c:symbol val="none"/>
          </c:marker>
          <c:cat>
            <c:numRef>
              <c:f>'Tüketici Kredi Alt Kalemleri'!$B$13:$B$580</c:f>
              <c:numCache>
                <c:formatCode>m/d/yyyy</c:formatCode>
                <c:ptCount val="568"/>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pt idx="503">
                  <c:v>42447</c:v>
                </c:pt>
                <c:pt idx="504">
                  <c:v>42440</c:v>
                </c:pt>
                <c:pt idx="505">
                  <c:v>42433</c:v>
                </c:pt>
                <c:pt idx="506">
                  <c:v>42426</c:v>
                </c:pt>
                <c:pt idx="507">
                  <c:v>42419</c:v>
                </c:pt>
                <c:pt idx="508">
                  <c:v>42412</c:v>
                </c:pt>
                <c:pt idx="509">
                  <c:v>42405</c:v>
                </c:pt>
                <c:pt idx="510">
                  <c:v>42398</c:v>
                </c:pt>
                <c:pt idx="511">
                  <c:v>42391</c:v>
                </c:pt>
                <c:pt idx="512">
                  <c:v>42384</c:v>
                </c:pt>
                <c:pt idx="513">
                  <c:v>42377</c:v>
                </c:pt>
                <c:pt idx="514">
                  <c:v>42369</c:v>
                </c:pt>
                <c:pt idx="515">
                  <c:v>42363</c:v>
                </c:pt>
                <c:pt idx="516">
                  <c:v>42356</c:v>
                </c:pt>
                <c:pt idx="517">
                  <c:v>42349</c:v>
                </c:pt>
                <c:pt idx="518">
                  <c:v>42342</c:v>
                </c:pt>
                <c:pt idx="519">
                  <c:v>42335</c:v>
                </c:pt>
                <c:pt idx="520">
                  <c:v>42328</c:v>
                </c:pt>
                <c:pt idx="521">
                  <c:v>42321</c:v>
                </c:pt>
                <c:pt idx="522">
                  <c:v>42314</c:v>
                </c:pt>
                <c:pt idx="523">
                  <c:v>42307</c:v>
                </c:pt>
                <c:pt idx="524">
                  <c:v>42300</c:v>
                </c:pt>
                <c:pt idx="525">
                  <c:v>42293</c:v>
                </c:pt>
                <c:pt idx="526">
                  <c:v>42286</c:v>
                </c:pt>
                <c:pt idx="527">
                  <c:v>42279</c:v>
                </c:pt>
                <c:pt idx="528">
                  <c:v>42270</c:v>
                </c:pt>
                <c:pt idx="529">
                  <c:v>42265</c:v>
                </c:pt>
                <c:pt idx="530">
                  <c:v>42258</c:v>
                </c:pt>
                <c:pt idx="531">
                  <c:v>42251</c:v>
                </c:pt>
                <c:pt idx="532">
                  <c:v>42244</c:v>
                </c:pt>
                <c:pt idx="533">
                  <c:v>42237</c:v>
                </c:pt>
                <c:pt idx="534">
                  <c:v>42230</c:v>
                </c:pt>
                <c:pt idx="535">
                  <c:v>42223</c:v>
                </c:pt>
                <c:pt idx="536">
                  <c:v>42216</c:v>
                </c:pt>
                <c:pt idx="537">
                  <c:v>42209</c:v>
                </c:pt>
                <c:pt idx="538">
                  <c:v>42201</c:v>
                </c:pt>
                <c:pt idx="539">
                  <c:v>42195</c:v>
                </c:pt>
                <c:pt idx="540">
                  <c:v>42188</c:v>
                </c:pt>
                <c:pt idx="541">
                  <c:v>42181</c:v>
                </c:pt>
                <c:pt idx="542">
                  <c:v>42174</c:v>
                </c:pt>
                <c:pt idx="543">
                  <c:v>42167</c:v>
                </c:pt>
                <c:pt idx="544">
                  <c:v>42160</c:v>
                </c:pt>
                <c:pt idx="545">
                  <c:v>42153</c:v>
                </c:pt>
                <c:pt idx="546">
                  <c:v>42146</c:v>
                </c:pt>
                <c:pt idx="547">
                  <c:v>42139</c:v>
                </c:pt>
                <c:pt idx="548">
                  <c:v>42132</c:v>
                </c:pt>
                <c:pt idx="549">
                  <c:v>42124</c:v>
                </c:pt>
                <c:pt idx="550">
                  <c:v>42118</c:v>
                </c:pt>
                <c:pt idx="551">
                  <c:v>42111</c:v>
                </c:pt>
                <c:pt idx="552">
                  <c:v>42104</c:v>
                </c:pt>
                <c:pt idx="553">
                  <c:v>42097</c:v>
                </c:pt>
                <c:pt idx="554">
                  <c:v>42090</c:v>
                </c:pt>
                <c:pt idx="555">
                  <c:v>42083</c:v>
                </c:pt>
                <c:pt idx="556">
                  <c:v>42076</c:v>
                </c:pt>
                <c:pt idx="557">
                  <c:v>42069</c:v>
                </c:pt>
                <c:pt idx="558">
                  <c:v>42062</c:v>
                </c:pt>
                <c:pt idx="559">
                  <c:v>42055</c:v>
                </c:pt>
                <c:pt idx="560">
                  <c:v>42048</c:v>
                </c:pt>
                <c:pt idx="561">
                  <c:v>42041</c:v>
                </c:pt>
                <c:pt idx="562">
                  <c:v>42034</c:v>
                </c:pt>
                <c:pt idx="563">
                  <c:v>42027</c:v>
                </c:pt>
                <c:pt idx="564">
                  <c:v>42020</c:v>
                </c:pt>
                <c:pt idx="565">
                  <c:v>42013</c:v>
                </c:pt>
                <c:pt idx="566">
                  <c:v>42006</c:v>
                </c:pt>
                <c:pt idx="567">
                  <c:v>41999</c:v>
                </c:pt>
              </c:numCache>
            </c:numRef>
          </c:cat>
          <c:val>
            <c:numRef>
              <c:f>'Tüketici Kredi Alt Kalemleri'!$AH$10:$AH$580</c:f>
              <c:numCache>
                <c:formatCode>0.00%</c:formatCode>
                <c:ptCount val="571"/>
                <c:pt idx="0">
                  <c:v>2.8545195080597607E-2</c:v>
                </c:pt>
                <c:pt idx="1">
                  <c:v>2.801196186128432E-2</c:v>
                </c:pt>
                <c:pt idx="2">
                  <c:v>2.7374848253814515E-2</c:v>
                </c:pt>
                <c:pt idx="3">
                  <c:v>3.3261004072690357E-2</c:v>
                </c:pt>
                <c:pt idx="4">
                  <c:v>3.6853146961624214E-2</c:v>
                </c:pt>
                <c:pt idx="5">
                  <c:v>3.6944917657870772E-2</c:v>
                </c:pt>
                <c:pt idx="6">
                  <c:v>4.3200756980978534E-2</c:v>
                </c:pt>
                <c:pt idx="7">
                  <c:v>3.6890014576524924E-2</c:v>
                </c:pt>
                <c:pt idx="8">
                  <c:v>4.159180383568524E-2</c:v>
                </c:pt>
                <c:pt idx="9">
                  <c:v>3.7008835404937629E-2</c:v>
                </c:pt>
                <c:pt idx="10">
                  <c:v>3.6642374613467601E-2</c:v>
                </c:pt>
                <c:pt idx="11">
                  <c:v>4.4714861578853418E-2</c:v>
                </c:pt>
                <c:pt idx="12">
                  <c:v>5.5009493548356464E-2</c:v>
                </c:pt>
                <c:pt idx="13">
                  <c:v>5.8962460662850991E-2</c:v>
                </c:pt>
                <c:pt idx="14">
                  <c:v>5.7442797554619313E-2</c:v>
                </c:pt>
                <c:pt idx="15">
                  <c:v>4.5418670733211305E-2</c:v>
                </c:pt>
                <c:pt idx="16">
                  <c:v>3.3055996707481848E-2</c:v>
                </c:pt>
                <c:pt idx="17">
                  <c:v>2.4687385068039719E-2</c:v>
                </c:pt>
                <c:pt idx="18">
                  <c:v>2.1655148720656762E-2</c:v>
                </c:pt>
                <c:pt idx="19">
                  <c:v>3.6507654993987088E-2</c:v>
                </c:pt>
                <c:pt idx="20">
                  <c:v>4.1677880330574006E-2</c:v>
                </c:pt>
                <c:pt idx="21">
                  <c:v>3.4089828636626268E-2</c:v>
                </c:pt>
                <c:pt idx="22">
                  <c:v>9.2362328537596988E-3</c:v>
                </c:pt>
                <c:pt idx="23">
                  <c:v>2.4930682326503831E-3</c:v>
                </c:pt>
                <c:pt idx="24">
                  <c:v>-2.1546236160811848E-3</c:v>
                </c:pt>
                <c:pt idx="25">
                  <c:v>-2.2841112770813853E-3</c:v>
                </c:pt>
                <c:pt idx="26">
                  <c:v>7.2187892424026333E-3</c:v>
                </c:pt>
                <c:pt idx="27">
                  <c:v>5.8969915740805312E-3</c:v>
                </c:pt>
                <c:pt idx="28">
                  <c:v>6.6296882083989013E-3</c:v>
                </c:pt>
                <c:pt idx="29">
                  <c:v>1.4954948735406388E-2</c:v>
                </c:pt>
                <c:pt idx="30">
                  <c:v>3.0675727274960554E-2</c:v>
                </c:pt>
                <c:pt idx="31">
                  <c:v>2.3382549732163582E-2</c:v>
                </c:pt>
                <c:pt idx="32">
                  <c:v>2.3091400832028097E-2</c:v>
                </c:pt>
                <c:pt idx="33">
                  <c:v>2.4139976757226796E-2</c:v>
                </c:pt>
                <c:pt idx="34">
                  <c:v>2.5744430211216897E-2</c:v>
                </c:pt>
                <c:pt idx="35">
                  <c:v>2.4972600981427909E-2</c:v>
                </c:pt>
                <c:pt idx="36">
                  <c:v>2.9732249471592444E-2</c:v>
                </c:pt>
                <c:pt idx="37">
                  <c:v>2.8351704434024495E-2</c:v>
                </c:pt>
                <c:pt idx="38">
                  <c:v>2.558051737998783E-2</c:v>
                </c:pt>
                <c:pt idx="39">
                  <c:v>3.500599097819148E-2</c:v>
                </c:pt>
                <c:pt idx="40">
                  <c:v>3.7575042619460368E-2</c:v>
                </c:pt>
                <c:pt idx="41">
                  <c:v>3.4356510932402967E-2</c:v>
                </c:pt>
                <c:pt idx="42">
                  <c:v>3.1837570855224775E-2</c:v>
                </c:pt>
                <c:pt idx="43">
                  <c:v>3.1371847517977586E-2</c:v>
                </c:pt>
                <c:pt idx="44">
                  <c:v>2.0157318251570657E-2</c:v>
                </c:pt>
                <c:pt idx="45">
                  <c:v>3.1207852773861327E-2</c:v>
                </c:pt>
                <c:pt idx="46">
                  <c:v>2.9942391725519768E-2</c:v>
                </c:pt>
                <c:pt idx="47">
                  <c:v>2.9286511558387393E-2</c:v>
                </c:pt>
                <c:pt idx="48">
                  <c:v>2.7686293200445241E-2</c:v>
                </c:pt>
                <c:pt idx="49">
                  <c:v>2.3277546395085266E-2</c:v>
                </c:pt>
                <c:pt idx="50">
                  <c:v>2.3533232185668426E-2</c:v>
                </c:pt>
                <c:pt idx="51">
                  <c:v>2.0149578567808506E-2</c:v>
                </c:pt>
                <c:pt idx="52">
                  <c:v>1.9640497239042608E-2</c:v>
                </c:pt>
                <c:pt idx="53">
                  <c:v>1.3270899851151314E-2</c:v>
                </c:pt>
                <c:pt idx="54">
                  <c:v>1.6044422281853248E-2</c:v>
                </c:pt>
                <c:pt idx="55">
                  <c:v>1.6886745294112444E-2</c:v>
                </c:pt>
                <c:pt idx="56">
                  <c:v>1.3674274525399939E-2</c:v>
                </c:pt>
                <c:pt idx="57">
                  <c:v>1.8151708881452216E-2</c:v>
                </c:pt>
                <c:pt idx="58">
                  <c:v>2.1413976963056264E-2</c:v>
                </c:pt>
                <c:pt idx="59">
                  <c:v>2.5858593412659853E-2</c:v>
                </c:pt>
                <c:pt idx="60">
                  <c:v>3.0975836533514173E-2</c:v>
                </c:pt>
                <c:pt idx="61">
                  <c:v>2.6740634383254538E-2</c:v>
                </c:pt>
                <c:pt idx="62">
                  <c:v>2.2502266935565687E-2</c:v>
                </c:pt>
                <c:pt idx="63">
                  <c:v>2.1171217642531052E-2</c:v>
                </c:pt>
                <c:pt idx="64">
                  <c:v>2.2125313837515759E-2</c:v>
                </c:pt>
                <c:pt idx="65">
                  <c:v>2.0506695322146586E-2</c:v>
                </c:pt>
                <c:pt idx="66">
                  <c:v>1.3016482836699459E-2</c:v>
                </c:pt>
                <c:pt idx="67">
                  <c:v>7.7220510692776866E-3</c:v>
                </c:pt>
                <c:pt idx="68">
                  <c:v>-1.775185472797773E-3</c:v>
                </c:pt>
                <c:pt idx="69">
                  <c:v>-2.9299990761794186E-3</c:v>
                </c:pt>
                <c:pt idx="70">
                  <c:v>-3.2933977040121654E-3</c:v>
                </c:pt>
                <c:pt idx="71">
                  <c:v>8.4040446133819263E-3</c:v>
                </c:pt>
                <c:pt idx="72">
                  <c:v>4.1353170671950398E-3</c:v>
                </c:pt>
                <c:pt idx="73">
                  <c:v>1.1206712773175264E-2</c:v>
                </c:pt>
                <c:pt idx="74">
                  <c:v>9.4169390242376527E-3</c:v>
                </c:pt>
                <c:pt idx="75">
                  <c:v>6.7119947091413886E-3</c:v>
                </c:pt>
                <c:pt idx="76">
                  <c:v>1.6313130547212958E-2</c:v>
                </c:pt>
                <c:pt idx="77">
                  <c:v>8.4225243067806727E-3</c:v>
                </c:pt>
                <c:pt idx="78">
                  <c:v>7.5816676106105537E-3</c:v>
                </c:pt>
                <c:pt idx="79">
                  <c:v>-1.0392178447011778E-2</c:v>
                </c:pt>
                <c:pt idx="80">
                  <c:v>-6.4184299590322761E-3</c:v>
                </c:pt>
                <c:pt idx="81">
                  <c:v>-3.2437118692879119E-3</c:v>
                </c:pt>
                <c:pt idx="82">
                  <c:v>-1.3021658454997498E-2</c:v>
                </c:pt>
                <c:pt idx="83">
                  <c:v>-4.3135248248905448E-3</c:v>
                </c:pt>
                <c:pt idx="84">
                  <c:v>2.0039871229286799E-5</c:v>
                </c:pt>
                <c:pt idx="85">
                  <c:v>4.2038570214570073E-3</c:v>
                </c:pt>
                <c:pt idx="86">
                  <c:v>2.6201311174375911E-2</c:v>
                </c:pt>
                <c:pt idx="87">
                  <c:v>3.8594093522202597E-2</c:v>
                </c:pt>
                <c:pt idx="88">
                  <c:v>4.7647987418491286E-2</c:v>
                </c:pt>
                <c:pt idx="89">
                  <c:v>4.8850984753058727E-2</c:v>
                </c:pt>
                <c:pt idx="90">
                  <c:v>4.853073559778779E-2</c:v>
                </c:pt>
                <c:pt idx="91">
                  <c:v>4.0698641924646638E-2</c:v>
                </c:pt>
                <c:pt idx="92">
                  <c:v>3.259289465596759E-2</c:v>
                </c:pt>
                <c:pt idx="93">
                  <c:v>3.6402243650256842E-2</c:v>
                </c:pt>
                <c:pt idx="94">
                  <c:v>3.4060729630561296E-2</c:v>
                </c:pt>
                <c:pt idx="95">
                  <c:v>2.9291466739672214E-2</c:v>
                </c:pt>
                <c:pt idx="96">
                  <c:v>1.8201660715236916E-2</c:v>
                </c:pt>
                <c:pt idx="97">
                  <c:v>2.0248768177668498E-2</c:v>
                </c:pt>
                <c:pt idx="98">
                  <c:v>2.342690098876412E-2</c:v>
                </c:pt>
                <c:pt idx="99">
                  <c:v>2.3545291296399623E-2</c:v>
                </c:pt>
                <c:pt idx="100">
                  <c:v>2.6193894258748265E-2</c:v>
                </c:pt>
                <c:pt idx="101">
                  <c:v>2.2133834397932602E-2</c:v>
                </c:pt>
                <c:pt idx="102">
                  <c:v>2.4402174151588393E-2</c:v>
                </c:pt>
                <c:pt idx="103">
                  <c:v>2.6620245291146084E-2</c:v>
                </c:pt>
                <c:pt idx="104">
                  <c:v>2.5018204717933833E-2</c:v>
                </c:pt>
                <c:pt idx="105">
                  <c:v>1.9400295271831371E-2</c:v>
                </c:pt>
                <c:pt idx="106">
                  <c:v>1.7920632899293586E-2</c:v>
                </c:pt>
                <c:pt idx="107">
                  <c:v>1.328539028286942E-2</c:v>
                </c:pt>
                <c:pt idx="108">
                  <c:v>1.529918578937762E-2</c:v>
                </c:pt>
                <c:pt idx="109">
                  <c:v>8.3431236633543897E-3</c:v>
                </c:pt>
                <c:pt idx="110">
                  <c:v>5.3356005102913094E-3</c:v>
                </c:pt>
                <c:pt idx="111">
                  <c:v>1.2980421316184753E-2</c:v>
                </c:pt>
                <c:pt idx="112">
                  <c:v>1.6793066485317636E-2</c:v>
                </c:pt>
                <c:pt idx="113">
                  <c:v>2.1919139505179566E-2</c:v>
                </c:pt>
                <c:pt idx="114">
                  <c:v>2.0287451443996643E-2</c:v>
                </c:pt>
                <c:pt idx="115">
                  <c:v>1.5592192486981959E-2</c:v>
                </c:pt>
                <c:pt idx="116">
                  <c:v>1.6224350587191981E-2</c:v>
                </c:pt>
                <c:pt idx="117">
                  <c:v>1.5703658371866897E-2</c:v>
                </c:pt>
                <c:pt idx="118">
                  <c:v>1.7614930094402254E-2</c:v>
                </c:pt>
                <c:pt idx="119">
                  <c:v>1.9169434375118626E-2</c:v>
                </c:pt>
                <c:pt idx="120">
                  <c:v>2.2440869844546924E-2</c:v>
                </c:pt>
                <c:pt idx="121">
                  <c:v>2.8480512587946621E-2</c:v>
                </c:pt>
                <c:pt idx="122">
                  <c:v>1.4074330869705958E-2</c:v>
                </c:pt>
                <c:pt idx="123">
                  <c:v>2.1213013632876139E-3</c:v>
                </c:pt>
                <c:pt idx="124">
                  <c:v>-3.2323499738393228E-3</c:v>
                </c:pt>
                <c:pt idx="125">
                  <c:v>-6.3375493752878577E-3</c:v>
                </c:pt>
                <c:pt idx="126">
                  <c:v>9.1680518482851123E-3</c:v>
                </c:pt>
                <c:pt idx="127">
                  <c:v>3.2714988771997286E-2</c:v>
                </c:pt>
                <c:pt idx="128">
                  <c:v>4.0807537980682075E-2</c:v>
                </c:pt>
                <c:pt idx="129">
                  <c:v>3.7996361604579504E-2</c:v>
                </c:pt>
                <c:pt idx="130">
                  <c:v>4.6882183574004997E-2</c:v>
                </c:pt>
                <c:pt idx="131">
                  <c:v>4.2549870124893772E-2</c:v>
                </c:pt>
                <c:pt idx="132">
                  <c:v>4.8458000894580203E-2</c:v>
                </c:pt>
                <c:pt idx="133">
                  <c:v>5.9748552168497782E-2</c:v>
                </c:pt>
                <c:pt idx="134">
                  <c:v>6.712837984990154E-2</c:v>
                </c:pt>
                <c:pt idx="135">
                  <c:v>7.8023217767214201E-2</c:v>
                </c:pt>
                <c:pt idx="136">
                  <c:v>8.8073206549032779E-2</c:v>
                </c:pt>
                <c:pt idx="137">
                  <c:v>9.4098874168418292E-2</c:v>
                </c:pt>
                <c:pt idx="138">
                  <c:v>8.7619855174180736E-2</c:v>
                </c:pt>
                <c:pt idx="139">
                  <c:v>7.8533239839538249E-2</c:v>
                </c:pt>
                <c:pt idx="140">
                  <c:v>6.7629519814082162E-2</c:v>
                </c:pt>
                <c:pt idx="141">
                  <c:v>6.892850926456455E-2</c:v>
                </c:pt>
                <c:pt idx="142">
                  <c:v>6.0399718686703692E-2</c:v>
                </c:pt>
                <c:pt idx="143">
                  <c:v>5.4579367765642532E-2</c:v>
                </c:pt>
                <c:pt idx="144">
                  <c:v>5.6646408726065037E-2</c:v>
                </c:pt>
                <c:pt idx="145">
                  <c:v>5.4575428173164811E-2</c:v>
                </c:pt>
                <c:pt idx="146">
                  <c:v>5.3716930956517035E-2</c:v>
                </c:pt>
                <c:pt idx="147">
                  <c:v>5.6800216382038769E-2</c:v>
                </c:pt>
                <c:pt idx="148">
                  <c:v>4.0149087698608539E-2</c:v>
                </c:pt>
                <c:pt idx="149">
                  <c:v>6.0810779692773764E-2</c:v>
                </c:pt>
                <c:pt idx="150">
                  <c:v>5.0004246654991202E-2</c:v>
                </c:pt>
                <c:pt idx="151">
                  <c:v>6.0229422382844809E-2</c:v>
                </c:pt>
                <c:pt idx="152">
                  <c:v>8.5639118411450971E-2</c:v>
                </c:pt>
                <c:pt idx="153">
                  <c:v>7.5604601751769196E-2</c:v>
                </c:pt>
                <c:pt idx="154">
                  <c:v>8.9094680270488558E-2</c:v>
                </c:pt>
                <c:pt idx="155">
                  <c:v>7.5606661007972351E-2</c:v>
                </c:pt>
                <c:pt idx="156">
                  <c:v>5.8917010947655502E-2</c:v>
                </c:pt>
                <c:pt idx="157">
                  <c:v>4.5968224593313671E-2</c:v>
                </c:pt>
                <c:pt idx="158">
                  <c:v>5.6307939978815676E-2</c:v>
                </c:pt>
                <c:pt idx="159">
                  <c:v>5.636297008855197E-2</c:v>
                </c:pt>
                <c:pt idx="160">
                  <c:v>5.9287842669803428E-2</c:v>
                </c:pt>
                <c:pt idx="161">
                  <c:v>5.7246864995673982E-2</c:v>
                </c:pt>
                <c:pt idx="162">
                  <c:v>6.1364648303069175E-2</c:v>
                </c:pt>
                <c:pt idx="163">
                  <c:v>6.7614619949518923E-2</c:v>
                </c:pt>
                <c:pt idx="164">
                  <c:v>6.6766382075670289E-2</c:v>
                </c:pt>
                <c:pt idx="165">
                  <c:v>6.125490859760032E-2</c:v>
                </c:pt>
                <c:pt idx="166">
                  <c:v>4.3720532887185214E-2</c:v>
                </c:pt>
                <c:pt idx="167">
                  <c:v>3.819576249492207E-2</c:v>
                </c:pt>
                <c:pt idx="168">
                  <c:v>4.1035719164149359E-2</c:v>
                </c:pt>
                <c:pt idx="169">
                  <c:v>4.429260263462427E-2</c:v>
                </c:pt>
                <c:pt idx="170">
                  <c:v>4.8567294696850262E-2</c:v>
                </c:pt>
                <c:pt idx="171">
                  <c:v>5.4329636602437253E-2</c:v>
                </c:pt>
                <c:pt idx="172">
                  <c:v>4.6393488411827319E-2</c:v>
                </c:pt>
                <c:pt idx="173">
                  <c:v>2.9533334523644011E-2</c:v>
                </c:pt>
                <c:pt idx="174">
                  <c:v>2.4205339582318068E-2</c:v>
                </c:pt>
                <c:pt idx="175">
                  <c:v>2.1550396989240488E-2</c:v>
                </c:pt>
                <c:pt idx="176">
                  <c:v>2.1079345929371707E-2</c:v>
                </c:pt>
                <c:pt idx="177">
                  <c:v>4.9813956834872657E-2</c:v>
                </c:pt>
                <c:pt idx="178">
                  <c:v>6.0055193715718172E-2</c:v>
                </c:pt>
                <c:pt idx="179">
                  <c:v>6.4544000399036822E-2</c:v>
                </c:pt>
                <c:pt idx="180">
                  <c:v>7.5985472438960547E-2</c:v>
                </c:pt>
                <c:pt idx="181">
                  <c:v>7.0959226162879141E-2</c:v>
                </c:pt>
                <c:pt idx="182">
                  <c:v>7.2389673211526756E-2</c:v>
                </c:pt>
                <c:pt idx="183">
                  <c:v>4.7807601940904658E-2</c:v>
                </c:pt>
                <c:pt idx="184">
                  <c:v>5.8416085334718787E-2</c:v>
                </c:pt>
                <c:pt idx="185">
                  <c:v>6.0394618682975784E-2</c:v>
                </c:pt>
                <c:pt idx="186">
                  <c:v>5.5413444640409031E-2</c:v>
                </c:pt>
                <c:pt idx="187">
                  <c:v>8.4567295665774339E-2</c:v>
                </c:pt>
                <c:pt idx="188">
                  <c:v>8.0646765190651615E-2</c:v>
                </c:pt>
                <c:pt idx="189">
                  <c:v>0.12199075358063947</c:v>
                </c:pt>
                <c:pt idx="190">
                  <c:v>0.12665279890350636</c:v>
                </c:pt>
                <c:pt idx="191">
                  <c:v>0.1200631752012716</c:v>
                </c:pt>
                <c:pt idx="192">
                  <c:v>0.10293773162583054</c:v>
                </c:pt>
                <c:pt idx="193">
                  <c:v>5.6038909745139365E-2</c:v>
                </c:pt>
                <c:pt idx="194">
                  <c:v>4.4908450010188394E-2</c:v>
                </c:pt>
                <c:pt idx="195">
                  <c:v>3.3905176907302839E-2</c:v>
                </c:pt>
                <c:pt idx="196">
                  <c:v>3.2294813192586841E-2</c:v>
                </c:pt>
                <c:pt idx="197">
                  <c:v>2.5687776462446861E-2</c:v>
                </c:pt>
                <c:pt idx="198">
                  <c:v>2.0623539095885334E-2</c:v>
                </c:pt>
                <c:pt idx="199">
                  <c:v>1.7928542620453555E-2</c:v>
                </c:pt>
                <c:pt idx="200">
                  <c:v>5.7738372766835844E-3</c:v>
                </c:pt>
                <c:pt idx="201">
                  <c:v>6.0912761341983144E-3</c:v>
                </c:pt>
                <c:pt idx="202">
                  <c:v>6.3909697481630712E-3</c:v>
                </c:pt>
                <c:pt idx="203">
                  <c:v>1.5066217780669007E-2</c:v>
                </c:pt>
                <c:pt idx="204">
                  <c:v>2.8240438258594111E-2</c:v>
                </c:pt>
                <c:pt idx="205">
                  <c:v>3.2893301776715712E-2</c:v>
                </c:pt>
                <c:pt idx="206">
                  <c:v>4.6213383123150063E-2</c:v>
                </c:pt>
                <c:pt idx="207">
                  <c:v>4.4141572084068652E-2</c:v>
                </c:pt>
                <c:pt idx="208">
                  <c:v>4.1535401960707437E-2</c:v>
                </c:pt>
                <c:pt idx="209">
                  <c:v>4.0874974009624844E-2</c:v>
                </c:pt>
                <c:pt idx="210">
                  <c:v>3.2785476682505282E-2</c:v>
                </c:pt>
                <c:pt idx="211">
                  <c:v>2.5395937570367413E-2</c:v>
                </c:pt>
                <c:pt idx="212">
                  <c:v>2.4626382322594745E-2</c:v>
                </c:pt>
                <c:pt idx="213">
                  <c:v>1.4628766341623051E-2</c:v>
                </c:pt>
                <c:pt idx="214">
                  <c:v>1.7158665457359498E-2</c:v>
                </c:pt>
                <c:pt idx="215">
                  <c:v>1.8002998962957928E-2</c:v>
                </c:pt>
                <c:pt idx="216">
                  <c:v>1.8261025631294676E-2</c:v>
                </c:pt>
                <c:pt idx="217">
                  <c:v>1.9115554573199026E-2</c:v>
                </c:pt>
                <c:pt idx="218">
                  <c:v>1.3401443554631727E-2</c:v>
                </c:pt>
                <c:pt idx="219">
                  <c:v>1.6410686331678428E-2</c:v>
                </c:pt>
                <c:pt idx="220">
                  <c:v>1.576015814320229E-2</c:v>
                </c:pt>
                <c:pt idx="221">
                  <c:v>1.5656443369505745E-2</c:v>
                </c:pt>
                <c:pt idx="222">
                  <c:v>9.0366445611002877E-3</c:v>
                </c:pt>
                <c:pt idx="223">
                  <c:v>4.4640633604607254E-3</c:v>
                </c:pt>
                <c:pt idx="224">
                  <c:v>-2.5977762216290463E-3</c:v>
                </c:pt>
                <c:pt idx="225">
                  <c:v>-2.5657531584412445E-3</c:v>
                </c:pt>
                <c:pt idx="226">
                  <c:v>2.380675834155882E-3</c:v>
                </c:pt>
                <c:pt idx="227">
                  <c:v>5.6984312397834009E-3</c:v>
                </c:pt>
                <c:pt idx="228">
                  <c:v>1.2478040601930808E-2</c:v>
                </c:pt>
                <c:pt idx="229">
                  <c:v>1.3912230361964414E-2</c:v>
                </c:pt>
                <c:pt idx="230">
                  <c:v>1.3088692863648291E-2</c:v>
                </c:pt>
                <c:pt idx="231">
                  <c:v>1.2009344798492503E-2</c:v>
                </c:pt>
                <c:pt idx="232">
                  <c:v>1.5320257978065542E-2</c:v>
                </c:pt>
                <c:pt idx="233">
                  <c:v>9.6526628419403657E-3</c:v>
                </c:pt>
                <c:pt idx="234">
                  <c:v>3.7264081570175921E-3</c:v>
                </c:pt>
                <c:pt idx="235">
                  <c:v>-5.3421201479603338E-3</c:v>
                </c:pt>
                <c:pt idx="236">
                  <c:v>-4.9688420513853918E-3</c:v>
                </c:pt>
                <c:pt idx="237">
                  <c:v>-3.1213580604582268E-3</c:v>
                </c:pt>
                <c:pt idx="238">
                  <c:v>-6.8587967106635539E-4</c:v>
                </c:pt>
                <c:pt idx="239">
                  <c:v>2.6442871491304614E-3</c:v>
                </c:pt>
                <c:pt idx="240">
                  <c:v>-1.9274069221992219E-3</c:v>
                </c:pt>
                <c:pt idx="241">
                  <c:v>-2.2253840378991577E-3</c:v>
                </c:pt>
                <c:pt idx="242">
                  <c:v>5.4927321844921067E-3</c:v>
                </c:pt>
                <c:pt idx="243">
                  <c:v>9.5822454592312568E-3</c:v>
                </c:pt>
                <c:pt idx="244">
                  <c:v>1.0180916352743293E-2</c:v>
                </c:pt>
                <c:pt idx="245">
                  <c:v>1.2853872597456385E-2</c:v>
                </c:pt>
                <c:pt idx="246">
                  <c:v>1.0995916993180969E-2</c:v>
                </c:pt>
                <c:pt idx="247">
                  <c:v>1.1896941547677746E-2</c:v>
                </c:pt>
                <c:pt idx="248">
                  <c:v>1.1347716858974876E-2</c:v>
                </c:pt>
                <c:pt idx="249">
                  <c:v>1.11783967300162E-2</c:v>
                </c:pt>
                <c:pt idx="250">
                  <c:v>6.0553438457436621E-3</c:v>
                </c:pt>
                <c:pt idx="251">
                  <c:v>5.2078545379333693E-3</c:v>
                </c:pt>
                <c:pt idx="252">
                  <c:v>-5.610047752179095E-3</c:v>
                </c:pt>
                <c:pt idx="253">
                  <c:v>-5.9357481100944685E-3</c:v>
                </c:pt>
                <c:pt idx="254">
                  <c:v>-2.4800641348148179E-3</c:v>
                </c:pt>
                <c:pt idx="255">
                  <c:v>-4.3462575820763854E-3</c:v>
                </c:pt>
                <c:pt idx="256">
                  <c:v>1.7358180254136721E-3</c:v>
                </c:pt>
                <c:pt idx="257">
                  <c:v>-1.4996916592999951E-3</c:v>
                </c:pt>
                <c:pt idx="258">
                  <c:v>-2.059464020985685E-3</c:v>
                </c:pt>
                <c:pt idx="259">
                  <c:v>4.1515347044246888E-3</c:v>
                </c:pt>
                <c:pt idx="260">
                  <c:v>1.3150069602900537E-2</c:v>
                </c:pt>
                <c:pt idx="261">
                  <c:v>1.6968601996829154E-2</c:v>
                </c:pt>
                <c:pt idx="262">
                  <c:v>1.8450214782524128E-2</c:v>
                </c:pt>
                <c:pt idx="263">
                  <c:v>1.573008926425996E-2</c:v>
                </c:pt>
                <c:pt idx="264">
                  <c:v>1.1074357721455442E-2</c:v>
                </c:pt>
                <c:pt idx="265">
                  <c:v>9.8707345688630599E-3</c:v>
                </c:pt>
                <c:pt idx="266">
                  <c:v>8.0141599028352023E-3</c:v>
                </c:pt>
                <c:pt idx="267">
                  <c:v>6.7482615414974079E-3</c:v>
                </c:pt>
                <c:pt idx="268">
                  <c:v>5.6659445027485572E-3</c:v>
                </c:pt>
                <c:pt idx="269">
                  <c:v>7.6833351714836315E-3</c:v>
                </c:pt>
                <c:pt idx="270">
                  <c:v>7.4799236723965988E-3</c:v>
                </c:pt>
                <c:pt idx="271">
                  <c:v>7.7722202185247771E-3</c:v>
                </c:pt>
                <c:pt idx="272">
                  <c:v>1.0172337406587482E-2</c:v>
                </c:pt>
                <c:pt idx="273">
                  <c:v>1.2118632186412901E-2</c:v>
                </c:pt>
                <c:pt idx="274">
                  <c:v>1.4851840817902659E-2</c:v>
                </c:pt>
                <c:pt idx="275">
                  <c:v>2.0398925487644642E-2</c:v>
                </c:pt>
                <c:pt idx="276">
                  <c:v>2.4830423016480533E-2</c:v>
                </c:pt>
                <c:pt idx="277">
                  <c:v>2.4447574526438795E-2</c:v>
                </c:pt>
                <c:pt idx="278">
                  <c:v>2.5206164372403632E-2</c:v>
                </c:pt>
                <c:pt idx="279">
                  <c:v>1.8481228146705712E-2</c:v>
                </c:pt>
                <c:pt idx="280">
                  <c:v>1.5778739210868704E-2</c:v>
                </c:pt>
                <c:pt idx="281">
                  <c:v>1.9366209656356721E-2</c:v>
                </c:pt>
                <c:pt idx="282">
                  <c:v>2.4178593377647481E-2</c:v>
                </c:pt>
                <c:pt idx="283">
                  <c:v>3.3499611034028355E-2</c:v>
                </c:pt>
                <c:pt idx="284">
                  <c:v>3.5044349936428014E-2</c:v>
                </c:pt>
                <c:pt idx="285">
                  <c:v>3.3403291601077301E-2</c:v>
                </c:pt>
                <c:pt idx="286">
                  <c:v>4.2176139854747996E-2</c:v>
                </c:pt>
                <c:pt idx="287">
                  <c:v>6.4126032076674139E-2</c:v>
                </c:pt>
                <c:pt idx="288">
                  <c:v>8.5525040439620101E-2</c:v>
                </c:pt>
                <c:pt idx="289">
                  <c:v>0.13919679964443629</c:v>
                </c:pt>
                <c:pt idx="290">
                  <c:v>0.1573723301725711</c:v>
                </c:pt>
                <c:pt idx="291">
                  <c:v>0.14813252777010288</c:v>
                </c:pt>
                <c:pt idx="292">
                  <c:v>0.1272009784999667</c:v>
                </c:pt>
                <c:pt idx="293">
                  <c:v>7.235419449410381E-2</c:v>
                </c:pt>
                <c:pt idx="294">
                  <c:v>4.6711249397183831E-2</c:v>
                </c:pt>
                <c:pt idx="295">
                  <c:v>3.0420766276023452E-2</c:v>
                </c:pt>
                <c:pt idx="296">
                  <c:v>3.2845544501263063E-2</c:v>
                </c:pt>
                <c:pt idx="297">
                  <c:v>4.1066308657721609E-2</c:v>
                </c:pt>
                <c:pt idx="298">
                  <c:v>3.7750776444146386E-2</c:v>
                </c:pt>
                <c:pt idx="299">
                  <c:v>3.5963935387742008E-2</c:v>
                </c:pt>
                <c:pt idx="300">
                  <c:v>2.9214318200021325E-2</c:v>
                </c:pt>
                <c:pt idx="301">
                  <c:v>2.534082739066245E-2</c:v>
                </c:pt>
                <c:pt idx="302">
                  <c:v>2.2062532034687471E-2</c:v>
                </c:pt>
                <c:pt idx="303">
                  <c:v>1.8790741916383514E-2</c:v>
                </c:pt>
                <c:pt idx="304">
                  <c:v>1.992140523351256E-2</c:v>
                </c:pt>
                <c:pt idx="305">
                  <c:v>7.1167268279802272E-3</c:v>
                </c:pt>
                <c:pt idx="306">
                  <c:v>6.5492700627426152E-3</c:v>
                </c:pt>
                <c:pt idx="307">
                  <c:v>5.8996570679497439E-3</c:v>
                </c:pt>
                <c:pt idx="308">
                  <c:v>1.6183873743378645E-3</c:v>
                </c:pt>
                <c:pt idx="309">
                  <c:v>4.5077902255225314E-3</c:v>
                </c:pt>
                <c:pt idx="310">
                  <c:v>9.9156114183191028E-3</c:v>
                </c:pt>
                <c:pt idx="311">
                  <c:v>8.382521178262322E-3</c:v>
                </c:pt>
                <c:pt idx="312">
                  <c:v>1.2209533320141453E-2</c:v>
                </c:pt>
                <c:pt idx="313">
                  <c:v>1.4731628042806387E-2</c:v>
                </c:pt>
                <c:pt idx="314">
                  <c:v>4.9582366575378753E-3</c:v>
                </c:pt>
                <c:pt idx="315">
                  <c:v>5.8704781416377225E-3</c:v>
                </c:pt>
                <c:pt idx="316">
                  <c:v>2.4628880838592194E-3</c:v>
                </c:pt>
                <c:pt idx="317">
                  <c:v>9.9994338060681916E-4</c:v>
                </c:pt>
                <c:pt idx="318">
                  <c:v>3.0953061333895372E-3</c:v>
                </c:pt>
                <c:pt idx="319">
                  <c:v>5.9311758771416851E-3</c:v>
                </c:pt>
                <c:pt idx="320">
                  <c:v>6.5818800051468951E-3</c:v>
                </c:pt>
                <c:pt idx="321">
                  <c:v>9.2181915564635095E-3</c:v>
                </c:pt>
                <c:pt idx="322">
                  <c:v>5.2836205713643527E-3</c:v>
                </c:pt>
                <c:pt idx="323">
                  <c:v>-1.4895220300663039E-3</c:v>
                </c:pt>
                <c:pt idx="324">
                  <c:v>-3.4766408140112638E-3</c:v>
                </c:pt>
                <c:pt idx="325">
                  <c:v>-1.3575868927433987E-2</c:v>
                </c:pt>
                <c:pt idx="326">
                  <c:v>-1.1191628978693323E-2</c:v>
                </c:pt>
                <c:pt idx="327">
                  <c:v>-7.8144009925939402E-3</c:v>
                </c:pt>
                <c:pt idx="328">
                  <c:v>-9.073329962106743E-3</c:v>
                </c:pt>
                <c:pt idx="329">
                  <c:v>-3.8093741759799506E-3</c:v>
                </c:pt>
                <c:pt idx="330">
                  <c:v>-2.3671793310894394E-3</c:v>
                </c:pt>
                <c:pt idx="331">
                  <c:v>-8.079917807131038E-3</c:v>
                </c:pt>
                <c:pt idx="332">
                  <c:v>3.5345420089791479E-5</c:v>
                </c:pt>
                <c:pt idx="333">
                  <c:v>1.6886092260916604E-3</c:v>
                </c:pt>
                <c:pt idx="334">
                  <c:v>-3.1856381972685472E-3</c:v>
                </c:pt>
                <c:pt idx="335">
                  <c:v>-3.9094661564314428E-3</c:v>
                </c:pt>
                <c:pt idx="336">
                  <c:v>-5.0462161138096779E-3</c:v>
                </c:pt>
                <c:pt idx="337">
                  <c:v>-7.0890567144834332E-3</c:v>
                </c:pt>
                <c:pt idx="338">
                  <c:v>-1.2159049557873638E-3</c:v>
                </c:pt>
                <c:pt idx="339">
                  <c:v>2.8045485973351527E-3</c:v>
                </c:pt>
                <c:pt idx="340">
                  <c:v>-1.0009662346114405E-2</c:v>
                </c:pt>
                <c:pt idx="341">
                  <c:v>-6.3230974256406787E-3</c:v>
                </c:pt>
                <c:pt idx="342">
                  <c:v>-9.6342971886929033E-3</c:v>
                </c:pt>
                <c:pt idx="343">
                  <c:v>-1.0854985532932269E-2</c:v>
                </c:pt>
                <c:pt idx="344">
                  <c:v>-6.7240044864288447E-3</c:v>
                </c:pt>
                <c:pt idx="345">
                  <c:v>8.1226022542214057E-3</c:v>
                </c:pt>
                <c:pt idx="346">
                  <c:v>1.644770284170893E-2</c:v>
                </c:pt>
                <c:pt idx="347">
                  <c:v>3.468352648635941E-2</c:v>
                </c:pt>
                <c:pt idx="348">
                  <c:v>3.9531790227812641E-2</c:v>
                </c:pt>
                <c:pt idx="349">
                  <c:v>2.5223946821898262E-2</c:v>
                </c:pt>
                <c:pt idx="350">
                  <c:v>2.0430659241720169E-2</c:v>
                </c:pt>
                <c:pt idx="351">
                  <c:v>9.4555285139379889E-3</c:v>
                </c:pt>
                <c:pt idx="352">
                  <c:v>1.2808988850117447E-2</c:v>
                </c:pt>
                <c:pt idx="353">
                  <c:v>1.7898854084037387E-2</c:v>
                </c:pt>
                <c:pt idx="354">
                  <c:v>2.2649230684686095E-2</c:v>
                </c:pt>
                <c:pt idx="355">
                  <c:v>1.7993952794310219E-2</c:v>
                </c:pt>
                <c:pt idx="356">
                  <c:v>1.3262877993100866E-2</c:v>
                </c:pt>
                <c:pt idx="357">
                  <c:v>-1.1488862047215104E-2</c:v>
                </c:pt>
                <c:pt idx="358">
                  <c:v>-1.2661689945206131E-2</c:v>
                </c:pt>
                <c:pt idx="359">
                  <c:v>-8.3754488859866128E-3</c:v>
                </c:pt>
                <c:pt idx="360">
                  <c:v>-1.9761300808636778E-2</c:v>
                </c:pt>
                <c:pt idx="361">
                  <c:v>-9.75709567907781E-3</c:v>
                </c:pt>
                <c:pt idx="362">
                  <c:v>-2.026190323443771E-2</c:v>
                </c:pt>
                <c:pt idx="363">
                  <c:v>-2.8610615867046496E-2</c:v>
                </c:pt>
                <c:pt idx="364">
                  <c:v>-2.2806252832712634E-2</c:v>
                </c:pt>
                <c:pt idx="365">
                  <c:v>-1.7989940195122546E-2</c:v>
                </c:pt>
                <c:pt idx="366">
                  <c:v>-1.752522325443396E-2</c:v>
                </c:pt>
                <c:pt idx="367">
                  <c:v>-1.2832076677269147E-2</c:v>
                </c:pt>
                <c:pt idx="368">
                  <c:v>-1.6990184823007553E-2</c:v>
                </c:pt>
                <c:pt idx="369">
                  <c:v>-2.0126320359084904E-2</c:v>
                </c:pt>
                <c:pt idx="370">
                  <c:v>-2.1956353721046779E-2</c:v>
                </c:pt>
                <c:pt idx="371">
                  <c:v>-2.4274246217111002E-2</c:v>
                </c:pt>
                <c:pt idx="372">
                  <c:v>-2.1382029804605868E-2</c:v>
                </c:pt>
                <c:pt idx="373">
                  <c:v>-1.7146075193117945E-2</c:v>
                </c:pt>
                <c:pt idx="374">
                  <c:v>-2.4549178111886037E-2</c:v>
                </c:pt>
                <c:pt idx="375">
                  <c:v>-2.4954300361890742E-2</c:v>
                </c:pt>
                <c:pt idx="376">
                  <c:v>-2.1230622479557149E-2</c:v>
                </c:pt>
                <c:pt idx="377">
                  <c:v>-2.5602440589501521E-2</c:v>
                </c:pt>
                <c:pt idx="378">
                  <c:v>-1.0443518085738809E-2</c:v>
                </c:pt>
                <c:pt idx="379">
                  <c:v>-9.1988763277043983E-3</c:v>
                </c:pt>
                <c:pt idx="380">
                  <c:v>2.7578060037642526E-2</c:v>
                </c:pt>
                <c:pt idx="381">
                  <c:v>5.1834257076011206E-2</c:v>
                </c:pt>
                <c:pt idx="382">
                  <c:v>5.2818253558934429E-2</c:v>
                </c:pt>
                <c:pt idx="383">
                  <c:v>7.1293092254678364E-2</c:v>
                </c:pt>
                <c:pt idx="384">
                  <c:v>0.10011703006896315</c:v>
                </c:pt>
                <c:pt idx="385">
                  <c:v>7.7398196064411048E-2</c:v>
                </c:pt>
                <c:pt idx="386">
                  <c:v>7.2816013231740653E-2</c:v>
                </c:pt>
                <c:pt idx="387">
                  <c:v>4.8450648332443016E-2</c:v>
                </c:pt>
                <c:pt idx="388">
                  <c:v>-7.0441568964549964E-3</c:v>
                </c:pt>
                <c:pt idx="389">
                  <c:v>5.1867779633543998E-3</c:v>
                </c:pt>
                <c:pt idx="390">
                  <c:v>8.9174268147520098E-3</c:v>
                </c:pt>
                <c:pt idx="391">
                  <c:v>2.5836529110562584E-2</c:v>
                </c:pt>
                <c:pt idx="392">
                  <c:v>3.0877840246739931E-2</c:v>
                </c:pt>
                <c:pt idx="393">
                  <c:v>2.7873217204228355E-2</c:v>
                </c:pt>
                <c:pt idx="394">
                  <c:v>2.9225608647737298E-2</c:v>
                </c:pt>
                <c:pt idx="395">
                  <c:v>4.7239298478126005E-3</c:v>
                </c:pt>
                <c:pt idx="396">
                  <c:v>2.413049945173685E-3</c:v>
                </c:pt>
                <c:pt idx="397">
                  <c:v>5.0148262787116961E-3</c:v>
                </c:pt>
                <c:pt idx="398">
                  <c:v>4.6966199454415245E-3</c:v>
                </c:pt>
                <c:pt idx="399">
                  <c:v>2.2555512602697878E-2</c:v>
                </c:pt>
                <c:pt idx="400">
                  <c:v>1.5948273521034246E-2</c:v>
                </c:pt>
                <c:pt idx="401">
                  <c:v>1.0722775103496928E-2</c:v>
                </c:pt>
                <c:pt idx="402">
                  <c:v>1.4322586596038541E-2</c:v>
                </c:pt>
                <c:pt idx="403">
                  <c:v>1.2922969446304732E-2</c:v>
                </c:pt>
                <c:pt idx="404">
                  <c:v>1.364889887467559E-2</c:v>
                </c:pt>
                <c:pt idx="405">
                  <c:v>1.5534958496251125E-2</c:v>
                </c:pt>
                <c:pt idx="406">
                  <c:v>9.1967658326092844E-3</c:v>
                </c:pt>
                <c:pt idx="407">
                  <c:v>7.6029283925036079E-3</c:v>
                </c:pt>
                <c:pt idx="408">
                  <c:v>7.4281266607958991E-3</c:v>
                </c:pt>
                <c:pt idx="409">
                  <c:v>-2.2230769092762841E-3</c:v>
                </c:pt>
                <c:pt idx="410">
                  <c:v>4.1125269460796556E-3</c:v>
                </c:pt>
                <c:pt idx="411">
                  <c:v>4.1038855994496044E-3</c:v>
                </c:pt>
                <c:pt idx="412">
                  <c:v>3.7502247656711167E-3</c:v>
                </c:pt>
                <c:pt idx="413">
                  <c:v>8.6047816055823227E-3</c:v>
                </c:pt>
                <c:pt idx="414">
                  <c:v>5.1665230284542851E-3</c:v>
                </c:pt>
                <c:pt idx="415">
                  <c:v>1.006048387765251E-2</c:v>
                </c:pt>
                <c:pt idx="416">
                  <c:v>9.7317700290163699E-3</c:v>
                </c:pt>
                <c:pt idx="417">
                  <c:v>1.0768613621519879E-2</c:v>
                </c:pt>
                <c:pt idx="418">
                  <c:v>1.0515407370798107E-2</c:v>
                </c:pt>
                <c:pt idx="419">
                  <c:v>9.2096281565756111E-3</c:v>
                </c:pt>
                <c:pt idx="420">
                  <c:v>8.1489425565986987E-3</c:v>
                </c:pt>
                <c:pt idx="421">
                  <c:v>8.6858708092173113E-3</c:v>
                </c:pt>
                <c:pt idx="422">
                  <c:v>6.9061582997769341E-3</c:v>
                </c:pt>
                <c:pt idx="423">
                  <c:v>1.1363688843390757E-3</c:v>
                </c:pt>
                <c:pt idx="424">
                  <c:v>1.1251949762544105E-2</c:v>
                </c:pt>
                <c:pt idx="425">
                  <c:v>1.1338161289254092E-2</c:v>
                </c:pt>
                <c:pt idx="426">
                  <c:v>8.5874394328195186E-3</c:v>
                </c:pt>
                <c:pt idx="427">
                  <c:v>1.3891015431660875E-2</c:v>
                </c:pt>
                <c:pt idx="428">
                  <c:v>8.9942847283291452E-3</c:v>
                </c:pt>
                <c:pt idx="429">
                  <c:v>2.4617658098343826E-3</c:v>
                </c:pt>
                <c:pt idx="430">
                  <c:v>1.3806838868234325E-2</c:v>
                </c:pt>
                <c:pt idx="431">
                  <c:v>9.2529123079570959E-3</c:v>
                </c:pt>
                <c:pt idx="432">
                  <c:v>1.134822889079439E-2</c:v>
                </c:pt>
                <c:pt idx="433">
                  <c:v>1.6551292368203709E-2</c:v>
                </c:pt>
                <c:pt idx="434">
                  <c:v>1.347127673226344E-2</c:v>
                </c:pt>
                <c:pt idx="435">
                  <c:v>4.6712652147294078E-3</c:v>
                </c:pt>
                <c:pt idx="436">
                  <c:v>4.4041782914749309E-3</c:v>
                </c:pt>
                <c:pt idx="437">
                  <c:v>9.6735870864926386E-3</c:v>
                </c:pt>
                <c:pt idx="438">
                  <c:v>1.0367605906738603E-2</c:v>
                </c:pt>
                <c:pt idx="439">
                  <c:v>2.1040016812602785E-2</c:v>
                </c:pt>
                <c:pt idx="440">
                  <c:v>2.0715024474118576E-2</c:v>
                </c:pt>
                <c:pt idx="441">
                  <c:v>2.081611954771305E-2</c:v>
                </c:pt>
              </c:numCache>
            </c:numRef>
          </c:val>
          <c:smooth val="0"/>
          <c:extLst>
            <c:ext xmlns:c16="http://schemas.microsoft.com/office/drawing/2014/chart" uri="{C3380CC4-5D6E-409C-BE32-E72D297353CC}">
              <c16:uniqueId val="{00000001-7336-41EF-A4E1-AD6CAC8CE760}"/>
            </c:ext>
          </c:extLst>
        </c:ser>
        <c:dLbls>
          <c:showLegendKey val="0"/>
          <c:showVal val="0"/>
          <c:showCatName val="0"/>
          <c:showSerName val="0"/>
          <c:showPercent val="0"/>
          <c:showBubbleSize val="0"/>
        </c:dLbls>
        <c:marker val="1"/>
        <c:smooth val="0"/>
        <c:axId val="1327667759"/>
        <c:axId val="1327663183"/>
      </c:lineChart>
      <c:dateAx>
        <c:axId val="1327673999"/>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27668591"/>
        <c:crosses val="autoZero"/>
        <c:auto val="1"/>
        <c:lblOffset val="100"/>
        <c:baseTimeUnit val="days"/>
      </c:dateAx>
      <c:valAx>
        <c:axId val="1327668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27673999"/>
        <c:crosses val="autoZero"/>
        <c:crossBetween val="between"/>
      </c:valAx>
      <c:valAx>
        <c:axId val="13276631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27667759"/>
        <c:crosses val="max"/>
        <c:crossBetween val="between"/>
      </c:valAx>
      <c:dateAx>
        <c:axId val="1327667759"/>
        <c:scaling>
          <c:orientation val="minMax"/>
        </c:scaling>
        <c:delete val="1"/>
        <c:axPos val="b"/>
        <c:numFmt formatCode="m/d/yyyy" sourceLinked="1"/>
        <c:majorTickMark val="out"/>
        <c:minorTickMark val="none"/>
        <c:tickLblPos val="nextTo"/>
        <c:crossAx val="1327663183"/>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Ocak-Kasım</a:t>
            </a:r>
            <a:r>
              <a:rPr lang="tr-TR"/>
              <a:t> Ayı Bütçe Açıkları</a:t>
            </a:r>
            <a:r>
              <a:rPr lang="en-US"/>
              <a:t>  (USD)</a:t>
            </a:r>
            <a:r>
              <a:rPr lang="tr-TR"/>
              <a:t> 2013-2023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'Bütçe Dengesi'!$X$21</c:f>
              <c:strCache>
                <c:ptCount val="1"/>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'Bütçe Dengesi'!$S$21:$S$33</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'Bütçe Dengesi'!$T$21:$T$33</c:f>
              <c:numCache>
                <c:formatCode>0</c:formatCode>
                <c:ptCount val="13"/>
                <c:pt idx="0">
                  <c:v>1769921.264092121</c:v>
                </c:pt>
                <c:pt idx="1">
                  <c:v>-1544848.0434671459</c:v>
                </c:pt>
                <c:pt idx="2">
                  <c:v>341298.25169409602</c:v>
                </c:pt>
                <c:pt idx="3">
                  <c:v>373666.72919101594</c:v>
                </c:pt>
                <c:pt idx="4">
                  <c:v>-7047358.1208474273</c:v>
                </c:pt>
                <c:pt idx="5">
                  <c:v>-10864896.151366081</c:v>
                </c:pt>
                <c:pt idx="6">
                  <c:v>-13997144.598696701</c:v>
                </c:pt>
                <c:pt idx="7">
                  <c:v>-16177273.125482034</c:v>
                </c:pt>
                <c:pt idx="8">
                  <c:v>-3464315.5560639482</c:v>
                </c:pt>
                <c:pt idx="9">
                  <c:v>6574613.7832379546</c:v>
                </c:pt>
                <c:pt idx="10">
                  <c:v>-22539270.648565672</c:v>
                </c:pt>
                <c:pt idx="11">
                  <c:v>-25362708.202028114</c:v>
                </c:pt>
                <c:pt idx="12">
                  <c:v>-25886793.733389635</c:v>
                </c:pt>
              </c:numCache>
            </c:numRef>
          </c:val>
          <c:smooth val="0"/>
          <c:extLst>
            <c:ext xmlns:c16="http://schemas.microsoft.com/office/drawing/2014/chart" uri="{C3380CC4-5D6E-409C-BE32-E72D297353CC}">
              <c16:uniqueId val="{00000000-58CE-4C3D-9575-F53A6E9AE42D}"/>
            </c:ext>
          </c:extLst>
        </c:ser>
        <c:dLbls>
          <c:showLegendKey val="0"/>
          <c:showVal val="0"/>
          <c:showCatName val="0"/>
          <c:showSerName val="0"/>
          <c:showPercent val="0"/>
          <c:showBubbleSize val="0"/>
        </c:dLbls>
        <c:smooth val="0"/>
        <c:axId val="1774321616"/>
        <c:axId val="1774315376"/>
      </c:lineChart>
      <c:catAx>
        <c:axId val="17743216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74315376"/>
        <c:crosses val="autoZero"/>
        <c:auto val="1"/>
        <c:lblAlgn val="ctr"/>
        <c:lblOffset val="100"/>
        <c:noMultiLvlLbl val="0"/>
      </c:catAx>
      <c:valAx>
        <c:axId val="177431537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743216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Bütçe Dengesi / GSYH</a:t>
            </a:r>
            <a:r>
              <a:rPr lang="tr-TR"/>
              <a:t>( q3)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'Bütçe Dengesi'!$R$1</c:f>
              <c:strCache>
                <c:ptCount val="1"/>
                <c:pt idx="0">
                  <c:v>Bütçe Dengesi / GSYH</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'Bütçe Dengesi'!$B$2:$B$13</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'Bütçe Dengesi'!$R$2:$R$13</c:f>
              <c:numCache>
                <c:formatCode>0.00%</c:formatCode>
                <c:ptCount val="12"/>
                <c:pt idx="0">
                  <c:v>-1.0169078222297475E-2</c:v>
                </c:pt>
                <c:pt idx="1">
                  <c:v>-1.1372609229285168E-2</c:v>
                </c:pt>
                <c:pt idx="2">
                  <c:v>-1.0006712020781834E-2</c:v>
                </c:pt>
                <c:pt idx="3">
                  <c:v>-1.1395868477773486E-2</c:v>
                </c:pt>
                <c:pt idx="4">
                  <c:v>-1.5246919276200761E-2</c:v>
                </c:pt>
                <c:pt idx="5">
                  <c:v>-1.9371468275500434E-2</c:v>
                </c:pt>
                <c:pt idx="6">
                  <c:v>-2.8932050469174173E-2</c:v>
                </c:pt>
                <c:pt idx="7">
                  <c:v>-3.4723448201272204E-2</c:v>
                </c:pt>
                <c:pt idx="8">
                  <c:v>-2.7798715823115105E-2</c:v>
                </c:pt>
                <c:pt idx="9">
                  <c:v>-9.2669508407804708E-3</c:v>
                </c:pt>
                <c:pt idx="10">
                  <c:v>-5.18212568480887E-2</c:v>
                </c:pt>
              </c:numCache>
            </c:numRef>
          </c:val>
          <c:smooth val="0"/>
          <c:extLst>
            <c:ext xmlns:c16="http://schemas.microsoft.com/office/drawing/2014/chart" uri="{C3380CC4-5D6E-409C-BE32-E72D297353CC}">
              <c16:uniqueId val="{00000000-B015-4F27-B124-BFC4EF2A3A27}"/>
            </c:ext>
          </c:extLst>
        </c:ser>
        <c:dLbls>
          <c:showLegendKey val="0"/>
          <c:showVal val="0"/>
          <c:showCatName val="0"/>
          <c:showSerName val="0"/>
          <c:showPercent val="0"/>
          <c:showBubbleSize val="0"/>
        </c:dLbls>
        <c:smooth val="0"/>
        <c:axId val="1281625023"/>
        <c:axId val="1281613375"/>
      </c:lineChart>
      <c:catAx>
        <c:axId val="1281625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81613375"/>
        <c:crosses val="autoZero"/>
        <c:auto val="1"/>
        <c:lblAlgn val="ctr"/>
        <c:lblOffset val="100"/>
        <c:noMultiLvlLbl val="0"/>
      </c:catAx>
      <c:valAx>
        <c:axId val="12816133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816250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3361687045264408E-2"/>
          <c:y val="7.156167658411848E-2"/>
          <c:w val="0.92933667713480428"/>
          <c:h val="0.90721485503018984"/>
        </c:manualLayout>
      </c:layout>
      <c:lineChart>
        <c:grouping val="stacked"/>
        <c:varyColors val="0"/>
        <c:ser>
          <c:idx val="0"/>
          <c:order val="0"/>
          <c:tx>
            <c:strRef>
              <c:f>Krediler!$K$675</c:f>
              <c:strCache>
                <c:ptCount val="1"/>
                <c:pt idx="0">
                  <c:v> TL Kredi miktar değ</c:v>
                </c:pt>
              </c:strCache>
            </c:strRef>
          </c:tx>
          <c:spPr>
            <a:ln w="28575" cap="rnd">
              <a:solidFill>
                <a:schemeClr val="accent1"/>
              </a:solidFill>
              <a:round/>
            </a:ln>
            <a:effectLst/>
          </c:spPr>
          <c:marker>
            <c:symbol val="none"/>
          </c:marker>
          <c:cat>
            <c:strRef>
              <c:f>Krediler!$J$676:$J$851</c:f>
              <c:strCache>
                <c:ptCount val="176"/>
                <c:pt idx="1">
                  <c:v>2017-2</c:v>
                </c:pt>
                <c:pt idx="2">
                  <c:v>2017-3</c:v>
                </c:pt>
                <c:pt idx="3">
                  <c:v>2017-4</c:v>
                </c:pt>
                <c:pt idx="4">
                  <c:v>2017-5</c:v>
                </c:pt>
                <c:pt idx="5">
                  <c:v>2017-6</c:v>
                </c:pt>
                <c:pt idx="6">
                  <c:v>2017-7</c:v>
                </c:pt>
                <c:pt idx="7">
                  <c:v>2017-8</c:v>
                </c:pt>
                <c:pt idx="8">
                  <c:v>2017-9</c:v>
                </c:pt>
                <c:pt idx="9">
                  <c:v>2017-10</c:v>
                </c:pt>
                <c:pt idx="10">
                  <c:v>2017-11</c:v>
                </c:pt>
                <c:pt idx="11">
                  <c:v>2017-12</c:v>
                </c:pt>
                <c:pt idx="12">
                  <c:v>2018-1</c:v>
                </c:pt>
                <c:pt idx="13">
                  <c:v>2018-2</c:v>
                </c:pt>
                <c:pt idx="14">
                  <c:v>2018-3</c:v>
                </c:pt>
                <c:pt idx="15">
                  <c:v>2018-4</c:v>
                </c:pt>
                <c:pt idx="16">
                  <c:v>2018-5</c:v>
                </c:pt>
                <c:pt idx="17">
                  <c:v>2018-6</c:v>
                </c:pt>
                <c:pt idx="18">
                  <c:v>2018-7</c:v>
                </c:pt>
                <c:pt idx="19">
                  <c:v>2018-8</c:v>
                </c:pt>
                <c:pt idx="20">
                  <c:v>2018-9</c:v>
                </c:pt>
                <c:pt idx="21">
                  <c:v>2018-10</c:v>
                </c:pt>
                <c:pt idx="22">
                  <c:v>2018-11</c:v>
                </c:pt>
                <c:pt idx="23">
                  <c:v>2018-12</c:v>
                </c:pt>
                <c:pt idx="24">
                  <c:v>2019-1</c:v>
                </c:pt>
                <c:pt idx="25">
                  <c:v>2019-2</c:v>
                </c:pt>
                <c:pt idx="26">
                  <c:v>2019-3</c:v>
                </c:pt>
                <c:pt idx="27">
                  <c:v>2019-4</c:v>
                </c:pt>
                <c:pt idx="28">
                  <c:v>2019-5</c:v>
                </c:pt>
                <c:pt idx="29">
                  <c:v>2019-6</c:v>
                </c:pt>
                <c:pt idx="30">
                  <c:v>2019-7</c:v>
                </c:pt>
                <c:pt idx="31">
                  <c:v>2019-8</c:v>
                </c:pt>
                <c:pt idx="32">
                  <c:v>2019-9</c:v>
                </c:pt>
                <c:pt idx="33">
                  <c:v>2019-10</c:v>
                </c:pt>
                <c:pt idx="34">
                  <c:v>2019-11</c:v>
                </c:pt>
                <c:pt idx="35">
                  <c:v>2019-12</c:v>
                </c:pt>
                <c:pt idx="36">
                  <c:v>2020-1</c:v>
                </c:pt>
                <c:pt idx="37">
                  <c:v>2020-2</c:v>
                </c:pt>
                <c:pt idx="38">
                  <c:v>2020-3</c:v>
                </c:pt>
                <c:pt idx="39">
                  <c:v>2020-4</c:v>
                </c:pt>
                <c:pt idx="40">
                  <c:v>2020-5</c:v>
                </c:pt>
                <c:pt idx="41">
                  <c:v>2020-6</c:v>
                </c:pt>
                <c:pt idx="42">
                  <c:v>2020-7</c:v>
                </c:pt>
                <c:pt idx="43">
                  <c:v>2020-8</c:v>
                </c:pt>
                <c:pt idx="44">
                  <c:v>2020-9</c:v>
                </c:pt>
                <c:pt idx="45">
                  <c:v>2020-10</c:v>
                </c:pt>
                <c:pt idx="46">
                  <c:v>2020-11</c:v>
                </c:pt>
                <c:pt idx="47">
                  <c:v>4.12.2020</c:v>
                </c:pt>
                <c:pt idx="48">
                  <c:v>11.12.2020</c:v>
                </c:pt>
                <c:pt idx="49">
                  <c:v>18.12.2020</c:v>
                </c:pt>
                <c:pt idx="50">
                  <c:v>31.12.2020</c:v>
                </c:pt>
                <c:pt idx="51">
                  <c:v>8.01.2021</c:v>
                </c:pt>
                <c:pt idx="52">
                  <c:v>15.01.2021</c:v>
                </c:pt>
                <c:pt idx="53">
                  <c:v>22.01.2021</c:v>
                </c:pt>
                <c:pt idx="54">
                  <c:v>29.01.2021</c:v>
                </c:pt>
                <c:pt idx="55">
                  <c:v>5.02.2021</c:v>
                </c:pt>
                <c:pt idx="56">
                  <c:v>12.02.2021</c:v>
                </c:pt>
                <c:pt idx="57">
                  <c:v>19.02.2021</c:v>
                </c:pt>
                <c:pt idx="58">
                  <c:v>26.02.2021</c:v>
                </c:pt>
                <c:pt idx="59">
                  <c:v>5.03.2021</c:v>
                </c:pt>
                <c:pt idx="60">
                  <c:v>12.03.2021</c:v>
                </c:pt>
                <c:pt idx="61">
                  <c:v>19.03.2021</c:v>
                </c:pt>
                <c:pt idx="62">
                  <c:v>26.03.2021</c:v>
                </c:pt>
                <c:pt idx="63">
                  <c:v>2.04.2021</c:v>
                </c:pt>
                <c:pt idx="64">
                  <c:v>9.04.2021</c:v>
                </c:pt>
                <c:pt idx="65">
                  <c:v>16.04.2021</c:v>
                </c:pt>
                <c:pt idx="66">
                  <c:v>22.04.2021</c:v>
                </c:pt>
                <c:pt idx="67">
                  <c:v>30.04.2021</c:v>
                </c:pt>
                <c:pt idx="68">
                  <c:v>7.05.2021</c:v>
                </c:pt>
                <c:pt idx="69">
                  <c:v>14.05.2021</c:v>
                </c:pt>
                <c:pt idx="70">
                  <c:v>21.05.2021</c:v>
                </c:pt>
                <c:pt idx="71">
                  <c:v>28.05.2021</c:v>
                </c:pt>
                <c:pt idx="72">
                  <c:v>4.06.2021</c:v>
                </c:pt>
                <c:pt idx="73">
                  <c:v>11.06.2021</c:v>
                </c:pt>
                <c:pt idx="74">
                  <c:v>18.06.2021</c:v>
                </c:pt>
                <c:pt idx="75">
                  <c:v>25.06.2021</c:v>
                </c:pt>
                <c:pt idx="76">
                  <c:v>2.07.2021</c:v>
                </c:pt>
                <c:pt idx="77">
                  <c:v>9.07.2021</c:v>
                </c:pt>
                <c:pt idx="78">
                  <c:v>16.07.2021</c:v>
                </c:pt>
                <c:pt idx="79">
                  <c:v>19.07.2021</c:v>
                </c:pt>
                <c:pt idx="80">
                  <c:v>30.07.2021</c:v>
                </c:pt>
                <c:pt idx="81">
                  <c:v>6.08.2021</c:v>
                </c:pt>
                <c:pt idx="82">
                  <c:v>13.08.2021</c:v>
                </c:pt>
                <c:pt idx="83">
                  <c:v>20.08.2021</c:v>
                </c:pt>
                <c:pt idx="84">
                  <c:v>27.08.2021</c:v>
                </c:pt>
                <c:pt idx="85">
                  <c:v>3.09.2021</c:v>
                </c:pt>
                <c:pt idx="86">
                  <c:v>10.09.2021</c:v>
                </c:pt>
                <c:pt idx="87">
                  <c:v>17.09.2021</c:v>
                </c:pt>
                <c:pt idx="88">
                  <c:v>24.09.2021</c:v>
                </c:pt>
                <c:pt idx="89">
                  <c:v>1.10.2021</c:v>
                </c:pt>
                <c:pt idx="90">
                  <c:v>8.10.2021</c:v>
                </c:pt>
                <c:pt idx="91">
                  <c:v>15.10.2021</c:v>
                </c:pt>
                <c:pt idx="92">
                  <c:v>22.10.2021</c:v>
                </c:pt>
                <c:pt idx="93">
                  <c:v>28.10.2021</c:v>
                </c:pt>
                <c:pt idx="94">
                  <c:v>5.11.2021</c:v>
                </c:pt>
                <c:pt idx="95">
                  <c:v>12.11.2021</c:v>
                </c:pt>
                <c:pt idx="96">
                  <c:v>19.11.2021</c:v>
                </c:pt>
                <c:pt idx="97">
                  <c:v>26.11.2021</c:v>
                </c:pt>
                <c:pt idx="98">
                  <c:v>3.12.2021</c:v>
                </c:pt>
                <c:pt idx="99">
                  <c:v>10.12.2021</c:v>
                </c:pt>
                <c:pt idx="100">
                  <c:v>17.12.2021</c:v>
                </c:pt>
                <c:pt idx="101">
                  <c:v>24.12.2021</c:v>
                </c:pt>
                <c:pt idx="102">
                  <c:v>31.12.2021</c:v>
                </c:pt>
                <c:pt idx="103">
                  <c:v>7.01.2022</c:v>
                </c:pt>
                <c:pt idx="104">
                  <c:v>14.01.2022</c:v>
                </c:pt>
                <c:pt idx="105">
                  <c:v>21.01.2022</c:v>
                </c:pt>
                <c:pt idx="106">
                  <c:v>28.01.2022</c:v>
                </c:pt>
                <c:pt idx="107">
                  <c:v>4.02.2022</c:v>
                </c:pt>
                <c:pt idx="108">
                  <c:v>11.02.2022</c:v>
                </c:pt>
                <c:pt idx="109">
                  <c:v>18.02.2022</c:v>
                </c:pt>
                <c:pt idx="110">
                  <c:v>25.02.2022</c:v>
                </c:pt>
                <c:pt idx="111">
                  <c:v>4.03.2022</c:v>
                </c:pt>
                <c:pt idx="112">
                  <c:v>11.03.2022</c:v>
                </c:pt>
                <c:pt idx="113">
                  <c:v>18.03.2022</c:v>
                </c:pt>
                <c:pt idx="114">
                  <c:v>25.03.2022</c:v>
                </c:pt>
                <c:pt idx="115">
                  <c:v>1.04.2022</c:v>
                </c:pt>
                <c:pt idx="116">
                  <c:v>8.04.2022</c:v>
                </c:pt>
                <c:pt idx="117">
                  <c:v>15.04.2022</c:v>
                </c:pt>
                <c:pt idx="118">
                  <c:v>22.04.2022</c:v>
                </c:pt>
                <c:pt idx="119">
                  <c:v>29.04.2022</c:v>
                </c:pt>
                <c:pt idx="120">
                  <c:v>6.05.2022</c:v>
                </c:pt>
                <c:pt idx="121">
                  <c:v>13.05.2022</c:v>
                </c:pt>
                <c:pt idx="122">
                  <c:v>20.05.2022</c:v>
                </c:pt>
                <c:pt idx="123">
                  <c:v>27.05.2022</c:v>
                </c:pt>
                <c:pt idx="124">
                  <c:v>3.06.2022</c:v>
                </c:pt>
                <c:pt idx="125">
                  <c:v>10.06.2022</c:v>
                </c:pt>
                <c:pt idx="126">
                  <c:v>17.06.2022</c:v>
                </c:pt>
                <c:pt idx="127">
                  <c:v>24.06.2022</c:v>
                </c:pt>
                <c:pt idx="128">
                  <c:v>1.07.2022</c:v>
                </c:pt>
                <c:pt idx="129">
                  <c:v>8.07.2022</c:v>
                </c:pt>
                <c:pt idx="130">
                  <c:v>14.07.2022</c:v>
                </c:pt>
                <c:pt idx="131">
                  <c:v>22.07.2022</c:v>
                </c:pt>
                <c:pt idx="132">
                  <c:v>29.07.2022</c:v>
                </c:pt>
                <c:pt idx="133">
                  <c:v>5.08.2022</c:v>
                </c:pt>
                <c:pt idx="134">
                  <c:v>12.08.2022</c:v>
                </c:pt>
                <c:pt idx="135">
                  <c:v>19.08.2022</c:v>
                </c:pt>
                <c:pt idx="136">
                  <c:v>26.08.2022</c:v>
                </c:pt>
                <c:pt idx="137">
                  <c:v>2.09.2022</c:v>
                </c:pt>
                <c:pt idx="138">
                  <c:v>9.09.2022</c:v>
                </c:pt>
                <c:pt idx="139">
                  <c:v>16.09.2022</c:v>
                </c:pt>
                <c:pt idx="140">
                  <c:v>23.09.2022</c:v>
                </c:pt>
                <c:pt idx="141">
                  <c:v>30.09.2022</c:v>
                </c:pt>
                <c:pt idx="142">
                  <c:v>7.10.2022</c:v>
                </c:pt>
                <c:pt idx="143">
                  <c:v>14.10.2022</c:v>
                </c:pt>
                <c:pt idx="144">
                  <c:v>21.10.2022</c:v>
                </c:pt>
                <c:pt idx="145">
                  <c:v>28.10.2022</c:v>
                </c:pt>
                <c:pt idx="146">
                  <c:v>4.11.2022</c:v>
                </c:pt>
                <c:pt idx="147">
                  <c:v>11.11.2022</c:v>
                </c:pt>
                <c:pt idx="148">
                  <c:v>18.11.2022</c:v>
                </c:pt>
                <c:pt idx="149">
                  <c:v>25.11.2022</c:v>
                </c:pt>
                <c:pt idx="150">
                  <c:v>2.12.2022</c:v>
                </c:pt>
                <c:pt idx="151">
                  <c:v>9.12.2022</c:v>
                </c:pt>
                <c:pt idx="152">
                  <c:v>16.12.2022</c:v>
                </c:pt>
                <c:pt idx="153">
                  <c:v>23.12.2022</c:v>
                </c:pt>
                <c:pt idx="154">
                  <c:v>30.12.2022</c:v>
                </c:pt>
                <c:pt idx="155">
                  <c:v>6.01.2023</c:v>
                </c:pt>
                <c:pt idx="156">
                  <c:v>13.01.2023</c:v>
                </c:pt>
                <c:pt idx="157">
                  <c:v>20.01.2023</c:v>
                </c:pt>
                <c:pt idx="158">
                  <c:v>27.01.2023</c:v>
                </c:pt>
                <c:pt idx="159">
                  <c:v>3.02.2023</c:v>
                </c:pt>
                <c:pt idx="160">
                  <c:v>10.02.2023</c:v>
                </c:pt>
                <c:pt idx="161">
                  <c:v>17.02.2023</c:v>
                </c:pt>
                <c:pt idx="162">
                  <c:v>24.02.2023</c:v>
                </c:pt>
                <c:pt idx="163">
                  <c:v>3.03.2023</c:v>
                </c:pt>
                <c:pt idx="164">
                  <c:v>10.03.2023</c:v>
                </c:pt>
                <c:pt idx="165">
                  <c:v>17.03.2023</c:v>
                </c:pt>
                <c:pt idx="166">
                  <c:v>24.03.2023</c:v>
                </c:pt>
                <c:pt idx="167">
                  <c:v>31.03.2023</c:v>
                </c:pt>
                <c:pt idx="168">
                  <c:v>7.04.2023</c:v>
                </c:pt>
                <c:pt idx="169">
                  <c:v>14.04.2023</c:v>
                </c:pt>
                <c:pt idx="170">
                  <c:v>20.04.2023</c:v>
                </c:pt>
                <c:pt idx="171">
                  <c:v>28.04.2023</c:v>
                </c:pt>
                <c:pt idx="172">
                  <c:v>5.05.2023</c:v>
                </c:pt>
                <c:pt idx="173">
                  <c:v>12.05.2023</c:v>
                </c:pt>
                <c:pt idx="174">
                  <c:v>18.05.2023</c:v>
                </c:pt>
                <c:pt idx="175">
                  <c:v>26.05.2023</c:v>
                </c:pt>
              </c:strCache>
            </c:strRef>
          </c:cat>
          <c:val>
            <c:numRef>
              <c:f>Krediler!$K$676:$K$851</c:f>
              <c:numCache>
                <c:formatCode>"₺"#,##0</c:formatCode>
                <c:ptCount val="176"/>
                <c:pt idx="1">
                  <c:v>21987</c:v>
                </c:pt>
                <c:pt idx="2">
                  <c:v>38057</c:v>
                </c:pt>
                <c:pt idx="3">
                  <c:v>37154</c:v>
                </c:pt>
                <c:pt idx="4">
                  <c:v>26075</c:v>
                </c:pt>
                <c:pt idx="5">
                  <c:v>26898</c:v>
                </c:pt>
                <c:pt idx="6">
                  <c:v>14651</c:v>
                </c:pt>
                <c:pt idx="7">
                  <c:v>16234</c:v>
                </c:pt>
                <c:pt idx="8">
                  <c:v>21212</c:v>
                </c:pt>
                <c:pt idx="9">
                  <c:v>11696</c:v>
                </c:pt>
                <c:pt idx="10">
                  <c:v>28688</c:v>
                </c:pt>
                <c:pt idx="11">
                  <c:v>17772</c:v>
                </c:pt>
                <c:pt idx="12">
                  <c:v>8000</c:v>
                </c:pt>
                <c:pt idx="13">
                  <c:v>24941</c:v>
                </c:pt>
                <c:pt idx="14">
                  <c:v>16818</c:v>
                </c:pt>
                <c:pt idx="15">
                  <c:v>24637</c:v>
                </c:pt>
                <c:pt idx="16">
                  <c:v>17845</c:v>
                </c:pt>
                <c:pt idx="17">
                  <c:v>6090</c:v>
                </c:pt>
                <c:pt idx="18">
                  <c:v>808</c:v>
                </c:pt>
                <c:pt idx="19">
                  <c:v>-5601</c:v>
                </c:pt>
                <c:pt idx="20">
                  <c:v>-15886</c:v>
                </c:pt>
                <c:pt idx="21">
                  <c:v>-26955</c:v>
                </c:pt>
                <c:pt idx="22">
                  <c:v>-15898</c:v>
                </c:pt>
                <c:pt idx="23">
                  <c:v>-10658</c:v>
                </c:pt>
                <c:pt idx="24">
                  <c:v>2060</c:v>
                </c:pt>
                <c:pt idx="25">
                  <c:v>21855</c:v>
                </c:pt>
                <c:pt idx="26">
                  <c:v>45888</c:v>
                </c:pt>
                <c:pt idx="27">
                  <c:v>-4524</c:v>
                </c:pt>
                <c:pt idx="28">
                  <c:v>981</c:v>
                </c:pt>
                <c:pt idx="29">
                  <c:v>2953</c:v>
                </c:pt>
                <c:pt idx="30">
                  <c:v>4286</c:v>
                </c:pt>
                <c:pt idx="31">
                  <c:v>4883</c:v>
                </c:pt>
                <c:pt idx="32">
                  <c:v>40054</c:v>
                </c:pt>
                <c:pt idx="33">
                  <c:v>17260</c:v>
                </c:pt>
                <c:pt idx="34">
                  <c:v>40430</c:v>
                </c:pt>
                <c:pt idx="35">
                  <c:v>27212</c:v>
                </c:pt>
                <c:pt idx="36">
                  <c:v>35829</c:v>
                </c:pt>
                <c:pt idx="37">
                  <c:v>60267</c:v>
                </c:pt>
                <c:pt idx="38">
                  <c:v>60730</c:v>
                </c:pt>
                <c:pt idx="39">
                  <c:v>141462</c:v>
                </c:pt>
                <c:pt idx="40">
                  <c:v>73410</c:v>
                </c:pt>
                <c:pt idx="41">
                  <c:v>98822</c:v>
                </c:pt>
                <c:pt idx="42">
                  <c:v>95624</c:v>
                </c:pt>
                <c:pt idx="43">
                  <c:v>47540</c:v>
                </c:pt>
                <c:pt idx="44">
                  <c:v>24897</c:v>
                </c:pt>
                <c:pt idx="45">
                  <c:v>21769</c:v>
                </c:pt>
                <c:pt idx="46">
                  <c:v>39044</c:v>
                </c:pt>
                <c:pt idx="47">
                  <c:v>-4990</c:v>
                </c:pt>
                <c:pt idx="48">
                  <c:v>1408</c:v>
                </c:pt>
                <c:pt idx="49">
                  <c:v>-2862</c:v>
                </c:pt>
                <c:pt idx="50">
                  <c:v>18722</c:v>
                </c:pt>
                <c:pt idx="51">
                  <c:v>-16798</c:v>
                </c:pt>
                <c:pt idx="52">
                  <c:v>-731</c:v>
                </c:pt>
                <c:pt idx="53">
                  <c:v>-3169</c:v>
                </c:pt>
                <c:pt idx="54">
                  <c:v>12133</c:v>
                </c:pt>
                <c:pt idx="55">
                  <c:v>-1259</c:v>
                </c:pt>
                <c:pt idx="56">
                  <c:v>9664</c:v>
                </c:pt>
                <c:pt idx="57">
                  <c:v>3976</c:v>
                </c:pt>
                <c:pt idx="58">
                  <c:v>13025</c:v>
                </c:pt>
                <c:pt idx="59">
                  <c:v>1421</c:v>
                </c:pt>
                <c:pt idx="60">
                  <c:v>12374</c:v>
                </c:pt>
                <c:pt idx="61">
                  <c:v>8825</c:v>
                </c:pt>
                <c:pt idx="62">
                  <c:v>9091</c:v>
                </c:pt>
                <c:pt idx="63">
                  <c:v>10189</c:v>
                </c:pt>
                <c:pt idx="64">
                  <c:v>1224.7900000000373</c:v>
                </c:pt>
                <c:pt idx="65">
                  <c:v>379.20999999996275</c:v>
                </c:pt>
                <c:pt idx="66">
                  <c:v>-4182</c:v>
                </c:pt>
                <c:pt idx="67">
                  <c:v>15390</c:v>
                </c:pt>
                <c:pt idx="68">
                  <c:v>-14946</c:v>
                </c:pt>
                <c:pt idx="69">
                  <c:v>-12981</c:v>
                </c:pt>
                <c:pt idx="70">
                  <c:v>1547</c:v>
                </c:pt>
                <c:pt idx="71">
                  <c:v>20609</c:v>
                </c:pt>
                <c:pt idx="72">
                  <c:v>10475</c:v>
                </c:pt>
                <c:pt idx="73">
                  <c:v>14198</c:v>
                </c:pt>
                <c:pt idx="74">
                  <c:v>2388</c:v>
                </c:pt>
                <c:pt idx="75">
                  <c:v>9810</c:v>
                </c:pt>
                <c:pt idx="76">
                  <c:v>17368</c:v>
                </c:pt>
                <c:pt idx="77">
                  <c:v>6384</c:v>
                </c:pt>
                <c:pt idx="78">
                  <c:v>6794</c:v>
                </c:pt>
                <c:pt idx="79">
                  <c:v>-4467</c:v>
                </c:pt>
                <c:pt idx="80">
                  <c:v>8138</c:v>
                </c:pt>
                <c:pt idx="81">
                  <c:v>2848</c:v>
                </c:pt>
                <c:pt idx="82">
                  <c:v>11614</c:v>
                </c:pt>
                <c:pt idx="83">
                  <c:v>6786</c:v>
                </c:pt>
                <c:pt idx="84">
                  <c:v>20685</c:v>
                </c:pt>
                <c:pt idx="85">
                  <c:v>2566</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numCache>
            </c:numRef>
          </c:val>
          <c:smooth val="0"/>
          <c:extLst>
            <c:ext xmlns:c16="http://schemas.microsoft.com/office/drawing/2014/chart" uri="{C3380CC4-5D6E-409C-BE32-E72D297353CC}">
              <c16:uniqueId val="{00000000-0B73-492D-9FDF-C21DCE23387C}"/>
            </c:ext>
          </c:extLst>
        </c:ser>
        <c:dLbls>
          <c:showLegendKey val="0"/>
          <c:showVal val="0"/>
          <c:showCatName val="0"/>
          <c:showSerName val="0"/>
          <c:showPercent val="0"/>
          <c:showBubbleSize val="0"/>
        </c:dLbls>
        <c:smooth val="0"/>
        <c:axId val="1336399280"/>
        <c:axId val="1336399824"/>
      </c:lineChart>
      <c:catAx>
        <c:axId val="13363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824"/>
        <c:crosses val="autoZero"/>
        <c:auto val="1"/>
        <c:lblAlgn val="ctr"/>
        <c:lblOffset val="100"/>
        <c:noMultiLvlLbl val="0"/>
      </c:catAx>
      <c:valAx>
        <c:axId val="133639982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a:schemeClr val="accent1">
                  <a:alpha val="59000"/>
                </a:schemeClr>
              </a:glow>
              <a:softEdge rad="0"/>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280"/>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3361687045264408E-2"/>
          <c:y val="7.156167658411848E-2"/>
          <c:w val="0.92933667713480428"/>
          <c:h val="0.90721485503018984"/>
        </c:manualLayout>
      </c:layout>
      <c:lineChart>
        <c:grouping val="stacked"/>
        <c:varyColors val="0"/>
        <c:ser>
          <c:idx val="0"/>
          <c:order val="0"/>
          <c:tx>
            <c:strRef>
              <c:f>Krediler!$K$675</c:f>
              <c:strCache>
                <c:ptCount val="1"/>
                <c:pt idx="0">
                  <c:v> TL Kredi miktar değ</c:v>
                </c:pt>
              </c:strCache>
            </c:strRef>
          </c:tx>
          <c:spPr>
            <a:ln w="28575" cap="rnd">
              <a:solidFill>
                <a:schemeClr val="accent1"/>
              </a:solidFill>
              <a:round/>
            </a:ln>
            <a:effectLst/>
          </c:spPr>
          <c:marker>
            <c:symbol val="none"/>
          </c:marker>
          <c:cat>
            <c:strRef>
              <c:f>Krediler!$J$676:$J$851</c:f>
              <c:strCache>
                <c:ptCount val="176"/>
                <c:pt idx="1">
                  <c:v>2017-2</c:v>
                </c:pt>
                <c:pt idx="2">
                  <c:v>2017-3</c:v>
                </c:pt>
                <c:pt idx="3">
                  <c:v>2017-4</c:v>
                </c:pt>
                <c:pt idx="4">
                  <c:v>2017-5</c:v>
                </c:pt>
                <c:pt idx="5">
                  <c:v>2017-6</c:v>
                </c:pt>
                <c:pt idx="6">
                  <c:v>2017-7</c:v>
                </c:pt>
                <c:pt idx="7">
                  <c:v>2017-8</c:v>
                </c:pt>
                <c:pt idx="8">
                  <c:v>2017-9</c:v>
                </c:pt>
                <c:pt idx="9">
                  <c:v>2017-10</c:v>
                </c:pt>
                <c:pt idx="10">
                  <c:v>2017-11</c:v>
                </c:pt>
                <c:pt idx="11">
                  <c:v>2017-12</c:v>
                </c:pt>
                <c:pt idx="12">
                  <c:v>2018-1</c:v>
                </c:pt>
                <c:pt idx="13">
                  <c:v>2018-2</c:v>
                </c:pt>
                <c:pt idx="14">
                  <c:v>2018-3</c:v>
                </c:pt>
                <c:pt idx="15">
                  <c:v>2018-4</c:v>
                </c:pt>
                <c:pt idx="16">
                  <c:v>2018-5</c:v>
                </c:pt>
                <c:pt idx="17">
                  <c:v>2018-6</c:v>
                </c:pt>
                <c:pt idx="18">
                  <c:v>2018-7</c:v>
                </c:pt>
                <c:pt idx="19">
                  <c:v>2018-8</c:v>
                </c:pt>
                <c:pt idx="20">
                  <c:v>2018-9</c:v>
                </c:pt>
                <c:pt idx="21">
                  <c:v>2018-10</c:v>
                </c:pt>
                <c:pt idx="22">
                  <c:v>2018-11</c:v>
                </c:pt>
                <c:pt idx="23">
                  <c:v>2018-12</c:v>
                </c:pt>
                <c:pt idx="24">
                  <c:v>2019-1</c:v>
                </c:pt>
                <c:pt idx="25">
                  <c:v>2019-2</c:v>
                </c:pt>
                <c:pt idx="26">
                  <c:v>2019-3</c:v>
                </c:pt>
                <c:pt idx="27">
                  <c:v>2019-4</c:v>
                </c:pt>
                <c:pt idx="28">
                  <c:v>2019-5</c:v>
                </c:pt>
                <c:pt idx="29">
                  <c:v>2019-6</c:v>
                </c:pt>
                <c:pt idx="30">
                  <c:v>2019-7</c:v>
                </c:pt>
                <c:pt idx="31">
                  <c:v>2019-8</c:v>
                </c:pt>
                <c:pt idx="32">
                  <c:v>2019-9</c:v>
                </c:pt>
                <c:pt idx="33">
                  <c:v>2019-10</c:v>
                </c:pt>
                <c:pt idx="34">
                  <c:v>2019-11</c:v>
                </c:pt>
                <c:pt idx="35">
                  <c:v>2019-12</c:v>
                </c:pt>
                <c:pt idx="36">
                  <c:v>2020-1</c:v>
                </c:pt>
                <c:pt idx="37">
                  <c:v>2020-2</c:v>
                </c:pt>
                <c:pt idx="38">
                  <c:v>2020-3</c:v>
                </c:pt>
                <c:pt idx="39">
                  <c:v>2020-4</c:v>
                </c:pt>
                <c:pt idx="40">
                  <c:v>2020-5</c:v>
                </c:pt>
                <c:pt idx="41">
                  <c:v>2020-6</c:v>
                </c:pt>
                <c:pt idx="42">
                  <c:v>2020-7</c:v>
                </c:pt>
                <c:pt idx="43">
                  <c:v>2020-8</c:v>
                </c:pt>
                <c:pt idx="44">
                  <c:v>2020-9</c:v>
                </c:pt>
                <c:pt idx="45">
                  <c:v>2020-10</c:v>
                </c:pt>
                <c:pt idx="46">
                  <c:v>2020-11</c:v>
                </c:pt>
                <c:pt idx="47">
                  <c:v>4.12.2020</c:v>
                </c:pt>
                <c:pt idx="48">
                  <c:v>11.12.2020</c:v>
                </c:pt>
                <c:pt idx="49">
                  <c:v>18.12.2020</c:v>
                </c:pt>
                <c:pt idx="50">
                  <c:v>31.12.2020</c:v>
                </c:pt>
                <c:pt idx="51">
                  <c:v>8.01.2021</c:v>
                </c:pt>
                <c:pt idx="52">
                  <c:v>15.01.2021</c:v>
                </c:pt>
                <c:pt idx="53">
                  <c:v>22.01.2021</c:v>
                </c:pt>
                <c:pt idx="54">
                  <c:v>29.01.2021</c:v>
                </c:pt>
                <c:pt idx="55">
                  <c:v>5.02.2021</c:v>
                </c:pt>
                <c:pt idx="56">
                  <c:v>12.02.2021</c:v>
                </c:pt>
                <c:pt idx="57">
                  <c:v>19.02.2021</c:v>
                </c:pt>
                <c:pt idx="58">
                  <c:v>26.02.2021</c:v>
                </c:pt>
                <c:pt idx="59">
                  <c:v>5.03.2021</c:v>
                </c:pt>
                <c:pt idx="60">
                  <c:v>12.03.2021</c:v>
                </c:pt>
                <c:pt idx="61">
                  <c:v>19.03.2021</c:v>
                </c:pt>
                <c:pt idx="62">
                  <c:v>26.03.2021</c:v>
                </c:pt>
                <c:pt idx="63">
                  <c:v>2.04.2021</c:v>
                </c:pt>
                <c:pt idx="64">
                  <c:v>9.04.2021</c:v>
                </c:pt>
                <c:pt idx="65">
                  <c:v>16.04.2021</c:v>
                </c:pt>
                <c:pt idx="66">
                  <c:v>22.04.2021</c:v>
                </c:pt>
                <c:pt idx="67">
                  <c:v>30.04.2021</c:v>
                </c:pt>
                <c:pt idx="68">
                  <c:v>7.05.2021</c:v>
                </c:pt>
                <c:pt idx="69">
                  <c:v>14.05.2021</c:v>
                </c:pt>
                <c:pt idx="70">
                  <c:v>21.05.2021</c:v>
                </c:pt>
                <c:pt idx="71">
                  <c:v>28.05.2021</c:v>
                </c:pt>
                <c:pt idx="72">
                  <c:v>4.06.2021</c:v>
                </c:pt>
                <c:pt idx="73">
                  <c:v>11.06.2021</c:v>
                </c:pt>
                <c:pt idx="74">
                  <c:v>18.06.2021</c:v>
                </c:pt>
                <c:pt idx="75">
                  <c:v>25.06.2021</c:v>
                </c:pt>
                <c:pt idx="76">
                  <c:v>2.07.2021</c:v>
                </c:pt>
                <c:pt idx="77">
                  <c:v>9.07.2021</c:v>
                </c:pt>
                <c:pt idx="78">
                  <c:v>16.07.2021</c:v>
                </c:pt>
                <c:pt idx="79">
                  <c:v>19.07.2021</c:v>
                </c:pt>
                <c:pt idx="80">
                  <c:v>30.07.2021</c:v>
                </c:pt>
                <c:pt idx="81">
                  <c:v>6.08.2021</c:v>
                </c:pt>
                <c:pt idx="82">
                  <c:v>13.08.2021</c:v>
                </c:pt>
                <c:pt idx="83">
                  <c:v>20.08.2021</c:v>
                </c:pt>
                <c:pt idx="84">
                  <c:v>27.08.2021</c:v>
                </c:pt>
                <c:pt idx="85">
                  <c:v>3.09.2021</c:v>
                </c:pt>
                <c:pt idx="86">
                  <c:v>10.09.2021</c:v>
                </c:pt>
                <c:pt idx="87">
                  <c:v>17.09.2021</c:v>
                </c:pt>
                <c:pt idx="88">
                  <c:v>24.09.2021</c:v>
                </c:pt>
                <c:pt idx="89">
                  <c:v>1.10.2021</c:v>
                </c:pt>
                <c:pt idx="90">
                  <c:v>8.10.2021</c:v>
                </c:pt>
                <c:pt idx="91">
                  <c:v>15.10.2021</c:v>
                </c:pt>
                <c:pt idx="92">
                  <c:v>22.10.2021</c:v>
                </c:pt>
                <c:pt idx="93">
                  <c:v>28.10.2021</c:v>
                </c:pt>
                <c:pt idx="94">
                  <c:v>5.11.2021</c:v>
                </c:pt>
                <c:pt idx="95">
                  <c:v>12.11.2021</c:v>
                </c:pt>
                <c:pt idx="96">
                  <c:v>19.11.2021</c:v>
                </c:pt>
                <c:pt idx="97">
                  <c:v>26.11.2021</c:v>
                </c:pt>
                <c:pt idx="98">
                  <c:v>3.12.2021</c:v>
                </c:pt>
                <c:pt idx="99">
                  <c:v>10.12.2021</c:v>
                </c:pt>
                <c:pt idx="100">
                  <c:v>17.12.2021</c:v>
                </c:pt>
                <c:pt idx="101">
                  <c:v>24.12.2021</c:v>
                </c:pt>
                <c:pt idx="102">
                  <c:v>31.12.2021</c:v>
                </c:pt>
                <c:pt idx="103">
                  <c:v>7.01.2022</c:v>
                </c:pt>
                <c:pt idx="104">
                  <c:v>14.01.2022</c:v>
                </c:pt>
                <c:pt idx="105">
                  <c:v>21.01.2022</c:v>
                </c:pt>
                <c:pt idx="106">
                  <c:v>28.01.2022</c:v>
                </c:pt>
                <c:pt idx="107">
                  <c:v>4.02.2022</c:v>
                </c:pt>
                <c:pt idx="108">
                  <c:v>11.02.2022</c:v>
                </c:pt>
                <c:pt idx="109">
                  <c:v>18.02.2022</c:v>
                </c:pt>
                <c:pt idx="110">
                  <c:v>25.02.2022</c:v>
                </c:pt>
                <c:pt idx="111">
                  <c:v>4.03.2022</c:v>
                </c:pt>
                <c:pt idx="112">
                  <c:v>11.03.2022</c:v>
                </c:pt>
                <c:pt idx="113">
                  <c:v>18.03.2022</c:v>
                </c:pt>
                <c:pt idx="114">
                  <c:v>25.03.2022</c:v>
                </c:pt>
                <c:pt idx="115">
                  <c:v>1.04.2022</c:v>
                </c:pt>
                <c:pt idx="116">
                  <c:v>8.04.2022</c:v>
                </c:pt>
                <c:pt idx="117">
                  <c:v>15.04.2022</c:v>
                </c:pt>
                <c:pt idx="118">
                  <c:v>22.04.2022</c:v>
                </c:pt>
                <c:pt idx="119">
                  <c:v>29.04.2022</c:v>
                </c:pt>
                <c:pt idx="120">
                  <c:v>6.05.2022</c:v>
                </c:pt>
                <c:pt idx="121">
                  <c:v>13.05.2022</c:v>
                </c:pt>
                <c:pt idx="122">
                  <c:v>20.05.2022</c:v>
                </c:pt>
                <c:pt idx="123">
                  <c:v>27.05.2022</c:v>
                </c:pt>
                <c:pt idx="124">
                  <c:v>3.06.2022</c:v>
                </c:pt>
                <c:pt idx="125">
                  <c:v>10.06.2022</c:v>
                </c:pt>
                <c:pt idx="126">
                  <c:v>17.06.2022</c:v>
                </c:pt>
                <c:pt idx="127">
                  <c:v>24.06.2022</c:v>
                </c:pt>
                <c:pt idx="128">
                  <c:v>1.07.2022</c:v>
                </c:pt>
                <c:pt idx="129">
                  <c:v>8.07.2022</c:v>
                </c:pt>
                <c:pt idx="130">
                  <c:v>14.07.2022</c:v>
                </c:pt>
                <c:pt idx="131">
                  <c:v>22.07.2022</c:v>
                </c:pt>
                <c:pt idx="132">
                  <c:v>29.07.2022</c:v>
                </c:pt>
                <c:pt idx="133">
                  <c:v>5.08.2022</c:v>
                </c:pt>
                <c:pt idx="134">
                  <c:v>12.08.2022</c:v>
                </c:pt>
                <c:pt idx="135">
                  <c:v>19.08.2022</c:v>
                </c:pt>
                <c:pt idx="136">
                  <c:v>26.08.2022</c:v>
                </c:pt>
                <c:pt idx="137">
                  <c:v>2.09.2022</c:v>
                </c:pt>
                <c:pt idx="138">
                  <c:v>9.09.2022</c:v>
                </c:pt>
                <c:pt idx="139">
                  <c:v>16.09.2022</c:v>
                </c:pt>
                <c:pt idx="140">
                  <c:v>23.09.2022</c:v>
                </c:pt>
                <c:pt idx="141">
                  <c:v>30.09.2022</c:v>
                </c:pt>
                <c:pt idx="142">
                  <c:v>7.10.2022</c:v>
                </c:pt>
                <c:pt idx="143">
                  <c:v>14.10.2022</c:v>
                </c:pt>
                <c:pt idx="144">
                  <c:v>21.10.2022</c:v>
                </c:pt>
                <c:pt idx="145">
                  <c:v>28.10.2022</c:v>
                </c:pt>
                <c:pt idx="146">
                  <c:v>4.11.2022</c:v>
                </c:pt>
                <c:pt idx="147">
                  <c:v>11.11.2022</c:v>
                </c:pt>
                <c:pt idx="148">
                  <c:v>18.11.2022</c:v>
                </c:pt>
                <c:pt idx="149">
                  <c:v>25.11.2022</c:v>
                </c:pt>
                <c:pt idx="150">
                  <c:v>2.12.2022</c:v>
                </c:pt>
                <c:pt idx="151">
                  <c:v>9.12.2022</c:v>
                </c:pt>
                <c:pt idx="152">
                  <c:v>16.12.2022</c:v>
                </c:pt>
                <c:pt idx="153">
                  <c:v>23.12.2022</c:v>
                </c:pt>
                <c:pt idx="154">
                  <c:v>30.12.2022</c:v>
                </c:pt>
                <c:pt idx="155">
                  <c:v>6.01.2023</c:v>
                </c:pt>
                <c:pt idx="156">
                  <c:v>13.01.2023</c:v>
                </c:pt>
                <c:pt idx="157">
                  <c:v>20.01.2023</c:v>
                </c:pt>
                <c:pt idx="158">
                  <c:v>27.01.2023</c:v>
                </c:pt>
                <c:pt idx="159">
                  <c:v>3.02.2023</c:v>
                </c:pt>
                <c:pt idx="160">
                  <c:v>10.02.2023</c:v>
                </c:pt>
                <c:pt idx="161">
                  <c:v>17.02.2023</c:v>
                </c:pt>
                <c:pt idx="162">
                  <c:v>24.02.2023</c:v>
                </c:pt>
                <c:pt idx="163">
                  <c:v>3.03.2023</c:v>
                </c:pt>
                <c:pt idx="164">
                  <c:v>10.03.2023</c:v>
                </c:pt>
                <c:pt idx="165">
                  <c:v>17.03.2023</c:v>
                </c:pt>
                <c:pt idx="166">
                  <c:v>24.03.2023</c:v>
                </c:pt>
                <c:pt idx="167">
                  <c:v>31.03.2023</c:v>
                </c:pt>
                <c:pt idx="168">
                  <c:v>7.04.2023</c:v>
                </c:pt>
                <c:pt idx="169">
                  <c:v>14.04.2023</c:v>
                </c:pt>
                <c:pt idx="170">
                  <c:v>20.04.2023</c:v>
                </c:pt>
                <c:pt idx="171">
                  <c:v>28.04.2023</c:v>
                </c:pt>
                <c:pt idx="172">
                  <c:v>5.05.2023</c:v>
                </c:pt>
                <c:pt idx="173">
                  <c:v>12.05.2023</c:v>
                </c:pt>
                <c:pt idx="174">
                  <c:v>18.05.2023</c:v>
                </c:pt>
                <c:pt idx="175">
                  <c:v>26.05.2023</c:v>
                </c:pt>
              </c:strCache>
            </c:strRef>
          </c:cat>
          <c:val>
            <c:numRef>
              <c:f>Krediler!$K$676:$K$851</c:f>
              <c:numCache>
                <c:formatCode>"₺"#,##0</c:formatCode>
                <c:ptCount val="176"/>
                <c:pt idx="1">
                  <c:v>21987</c:v>
                </c:pt>
                <c:pt idx="2">
                  <c:v>38057</c:v>
                </c:pt>
                <c:pt idx="3">
                  <c:v>37154</c:v>
                </c:pt>
                <c:pt idx="4">
                  <c:v>26075</c:v>
                </c:pt>
                <c:pt idx="5">
                  <c:v>26898</c:v>
                </c:pt>
                <c:pt idx="6">
                  <c:v>14651</c:v>
                </c:pt>
                <c:pt idx="7">
                  <c:v>16234</c:v>
                </c:pt>
                <c:pt idx="8">
                  <c:v>21212</c:v>
                </c:pt>
                <c:pt idx="9">
                  <c:v>11696</c:v>
                </c:pt>
                <c:pt idx="10">
                  <c:v>28688</c:v>
                </c:pt>
                <c:pt idx="11">
                  <c:v>17772</c:v>
                </c:pt>
                <c:pt idx="12">
                  <c:v>8000</c:v>
                </c:pt>
                <c:pt idx="13">
                  <c:v>24941</c:v>
                </c:pt>
                <c:pt idx="14">
                  <c:v>16818</c:v>
                </c:pt>
                <c:pt idx="15">
                  <c:v>24637</c:v>
                </c:pt>
                <c:pt idx="16">
                  <c:v>17845</c:v>
                </c:pt>
                <c:pt idx="17">
                  <c:v>6090</c:v>
                </c:pt>
                <c:pt idx="18">
                  <c:v>808</c:v>
                </c:pt>
                <c:pt idx="19">
                  <c:v>-5601</c:v>
                </c:pt>
                <c:pt idx="20">
                  <c:v>-15886</c:v>
                </c:pt>
                <c:pt idx="21">
                  <c:v>-26955</c:v>
                </c:pt>
                <c:pt idx="22">
                  <c:v>-15898</c:v>
                </c:pt>
                <c:pt idx="23">
                  <c:v>-10658</c:v>
                </c:pt>
                <c:pt idx="24">
                  <c:v>2060</c:v>
                </c:pt>
                <c:pt idx="25">
                  <c:v>21855</c:v>
                </c:pt>
                <c:pt idx="26">
                  <c:v>45888</c:v>
                </c:pt>
                <c:pt idx="27">
                  <c:v>-4524</c:v>
                </c:pt>
                <c:pt idx="28">
                  <c:v>981</c:v>
                </c:pt>
                <c:pt idx="29">
                  <c:v>2953</c:v>
                </c:pt>
                <c:pt idx="30">
                  <c:v>4286</c:v>
                </c:pt>
                <c:pt idx="31">
                  <c:v>4883</c:v>
                </c:pt>
                <c:pt idx="32">
                  <c:v>40054</c:v>
                </c:pt>
                <c:pt idx="33">
                  <c:v>17260</c:v>
                </c:pt>
                <c:pt idx="34">
                  <c:v>40430</c:v>
                </c:pt>
                <c:pt idx="35">
                  <c:v>27212</c:v>
                </c:pt>
                <c:pt idx="36">
                  <c:v>35829</c:v>
                </c:pt>
                <c:pt idx="37">
                  <c:v>60267</c:v>
                </c:pt>
                <c:pt idx="38">
                  <c:v>60730</c:v>
                </c:pt>
                <c:pt idx="39">
                  <c:v>141462</c:v>
                </c:pt>
                <c:pt idx="40">
                  <c:v>73410</c:v>
                </c:pt>
                <c:pt idx="41">
                  <c:v>98822</c:v>
                </c:pt>
                <c:pt idx="42">
                  <c:v>95624</c:v>
                </c:pt>
                <c:pt idx="43">
                  <c:v>47540</c:v>
                </c:pt>
                <c:pt idx="44">
                  <c:v>24897</c:v>
                </c:pt>
                <c:pt idx="45">
                  <c:v>21769</c:v>
                </c:pt>
                <c:pt idx="46">
                  <c:v>39044</c:v>
                </c:pt>
                <c:pt idx="47">
                  <c:v>-4990</c:v>
                </c:pt>
                <c:pt idx="48">
                  <c:v>1408</c:v>
                </c:pt>
                <c:pt idx="49">
                  <c:v>-2862</c:v>
                </c:pt>
                <c:pt idx="50">
                  <c:v>18722</c:v>
                </c:pt>
                <c:pt idx="51">
                  <c:v>-16798</c:v>
                </c:pt>
                <c:pt idx="52">
                  <c:v>-731</c:v>
                </c:pt>
                <c:pt idx="53">
                  <c:v>-3169</c:v>
                </c:pt>
                <c:pt idx="54">
                  <c:v>12133</c:v>
                </c:pt>
                <c:pt idx="55">
                  <c:v>-1259</c:v>
                </c:pt>
                <c:pt idx="56">
                  <c:v>9664</c:v>
                </c:pt>
                <c:pt idx="57">
                  <c:v>3976</c:v>
                </c:pt>
                <c:pt idx="58">
                  <c:v>13025</c:v>
                </c:pt>
                <c:pt idx="59">
                  <c:v>1421</c:v>
                </c:pt>
                <c:pt idx="60">
                  <c:v>12374</c:v>
                </c:pt>
                <c:pt idx="61">
                  <c:v>8825</c:v>
                </c:pt>
                <c:pt idx="62">
                  <c:v>9091</c:v>
                </c:pt>
                <c:pt idx="63">
                  <c:v>10189</c:v>
                </c:pt>
                <c:pt idx="64">
                  <c:v>1224.7900000000373</c:v>
                </c:pt>
                <c:pt idx="65">
                  <c:v>379.20999999996275</c:v>
                </c:pt>
                <c:pt idx="66">
                  <c:v>-4182</c:v>
                </c:pt>
                <c:pt idx="67">
                  <c:v>15390</c:v>
                </c:pt>
                <c:pt idx="68">
                  <c:v>-14946</c:v>
                </c:pt>
                <c:pt idx="69">
                  <c:v>-12981</c:v>
                </c:pt>
                <c:pt idx="70">
                  <c:v>1547</c:v>
                </c:pt>
                <c:pt idx="71">
                  <c:v>20609</c:v>
                </c:pt>
                <c:pt idx="72">
                  <c:v>10475</c:v>
                </c:pt>
                <c:pt idx="73">
                  <c:v>14198</c:v>
                </c:pt>
                <c:pt idx="74">
                  <c:v>2388</c:v>
                </c:pt>
                <c:pt idx="75">
                  <c:v>9810</c:v>
                </c:pt>
                <c:pt idx="76">
                  <c:v>17368</c:v>
                </c:pt>
                <c:pt idx="77">
                  <c:v>6384</c:v>
                </c:pt>
                <c:pt idx="78">
                  <c:v>6794</c:v>
                </c:pt>
                <c:pt idx="79">
                  <c:v>-4467</c:v>
                </c:pt>
                <c:pt idx="80">
                  <c:v>8138</c:v>
                </c:pt>
                <c:pt idx="81">
                  <c:v>2848</c:v>
                </c:pt>
                <c:pt idx="82">
                  <c:v>11614</c:v>
                </c:pt>
                <c:pt idx="83">
                  <c:v>6786</c:v>
                </c:pt>
                <c:pt idx="84">
                  <c:v>20685</c:v>
                </c:pt>
                <c:pt idx="85">
                  <c:v>2566</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numCache>
            </c:numRef>
          </c:val>
          <c:smooth val="0"/>
          <c:extLst>
            <c:ext xmlns:c16="http://schemas.microsoft.com/office/drawing/2014/chart" uri="{C3380CC4-5D6E-409C-BE32-E72D297353CC}">
              <c16:uniqueId val="{00000000-761A-4E5E-AA3A-89BDFD42612A}"/>
            </c:ext>
          </c:extLst>
        </c:ser>
        <c:dLbls>
          <c:showLegendKey val="0"/>
          <c:showVal val="0"/>
          <c:showCatName val="0"/>
          <c:showSerName val="0"/>
          <c:showPercent val="0"/>
          <c:showBubbleSize val="0"/>
        </c:dLbls>
        <c:smooth val="0"/>
        <c:axId val="1336399280"/>
        <c:axId val="1336399824"/>
      </c:lineChart>
      <c:catAx>
        <c:axId val="13363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824"/>
        <c:crosses val="autoZero"/>
        <c:auto val="1"/>
        <c:lblAlgn val="ctr"/>
        <c:lblOffset val="100"/>
        <c:noMultiLvlLbl val="0"/>
      </c:catAx>
      <c:valAx>
        <c:axId val="133639982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a:schemeClr val="accent1">
                  <a:alpha val="59000"/>
                </a:schemeClr>
              </a:glow>
              <a:softEdge rad="0"/>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280"/>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0"/>
          <c:order val="0"/>
          <c:tx>
            <c:strRef>
              <c:f>Krediler!$E$676</c:f>
              <c:strCache>
                <c:ptCount val="1"/>
                <c:pt idx="0">
                  <c:v>TOPLAM KREDİLER</c:v>
                </c:pt>
              </c:strCache>
            </c:strRef>
          </c:tx>
          <c:spPr>
            <a:solidFill>
              <a:schemeClr val="accent1"/>
            </a:solidFill>
            <a:ln>
              <a:noFill/>
            </a:ln>
            <a:effectLst/>
          </c:spPr>
          <c:invertIfNegative val="0"/>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Krediler!$E$677:$E$788</c:f>
              <c:numCache>
                <c:formatCode>#,##0.00</c:formatCode>
                <c:ptCount val="112"/>
                <c:pt idx="0">
                  <c:v>6352519.7989999996</c:v>
                </c:pt>
                <c:pt idx="1">
                  <c:v>5995189.1529999999</c:v>
                </c:pt>
                <c:pt idx="2">
                  <c:v>5589659.9000000004</c:v>
                </c:pt>
                <c:pt idx="3">
                  <c:v>5341900.8949999996</c:v>
                </c:pt>
                <c:pt idx="4">
                  <c:v>5109509.659</c:v>
                </c:pt>
                <c:pt idx="5">
                  <c:v>4796308.3669999996</c:v>
                </c:pt>
                <c:pt idx="6">
                  <c:v>4568753.3669999996</c:v>
                </c:pt>
                <c:pt idx="7">
                  <c:v>4371751.8710000003</c:v>
                </c:pt>
                <c:pt idx="8">
                  <c:v>4167684.5260000001</c:v>
                </c:pt>
                <c:pt idx="9">
                  <c:v>3980510.7409999999</c:v>
                </c:pt>
                <c:pt idx="10">
                  <c:v>3864203.389</c:v>
                </c:pt>
                <c:pt idx="11">
                  <c:v>3634727.551</c:v>
                </c:pt>
                <c:pt idx="12">
                  <c:v>3417251.818</c:v>
                </c:pt>
                <c:pt idx="13">
                  <c:v>3221104.01</c:v>
                </c:pt>
                <c:pt idx="14">
                  <c:v>3013513.6320000002</c:v>
                </c:pt>
                <c:pt idx="15">
                  <c:v>2891134.0060000001</c:v>
                </c:pt>
                <c:pt idx="16">
                  <c:v>2832301.781</c:v>
                </c:pt>
                <c:pt idx="17">
                  <c:v>2733631.3790000002</c:v>
                </c:pt>
                <c:pt idx="18">
                  <c:v>2630907.889</c:v>
                </c:pt>
                <c:pt idx="19">
                  <c:v>2592890.9360000002</c:v>
                </c:pt>
                <c:pt idx="20">
                  <c:v>2542257.8319999999</c:v>
                </c:pt>
                <c:pt idx="21">
                  <c:v>2492978.4309999999</c:v>
                </c:pt>
                <c:pt idx="22">
                  <c:v>2481559.838</c:v>
                </c:pt>
                <c:pt idx="23">
                  <c:v>2429842.5649999999</c:v>
                </c:pt>
                <c:pt idx="24">
                  <c:v>2424749.5550000002</c:v>
                </c:pt>
                <c:pt idx="25">
                  <c:v>2418160.0410000002</c:v>
                </c:pt>
                <c:pt idx="26">
                  <c:v>2372822.307</c:v>
                </c:pt>
                <c:pt idx="27">
                  <c:v>2347172.196</c:v>
                </c:pt>
                <c:pt idx="28">
                  <c:v>2352638.2310000001</c:v>
                </c:pt>
                <c:pt idx="29">
                  <c:v>2341265.8289999999</c:v>
                </c:pt>
                <c:pt idx="30">
                  <c:v>2302222.2230000002</c:v>
                </c:pt>
                <c:pt idx="31">
                  <c:v>2280453.2209999999</c:v>
                </c:pt>
                <c:pt idx="32">
                  <c:v>2255555.537</c:v>
                </c:pt>
                <c:pt idx="33">
                  <c:v>2208015.6869999999</c:v>
                </c:pt>
                <c:pt idx="34">
                  <c:v>2112392.227</c:v>
                </c:pt>
                <c:pt idx="35">
                  <c:v>2013569.514</c:v>
                </c:pt>
                <c:pt idx="36">
                  <c:v>1940159.649</c:v>
                </c:pt>
                <c:pt idx="37">
                  <c:v>1798698.3149999999</c:v>
                </c:pt>
                <c:pt idx="38">
                  <c:v>1737967.547</c:v>
                </c:pt>
                <c:pt idx="39">
                  <c:v>1677701.2080000001</c:v>
                </c:pt>
                <c:pt idx="40">
                  <c:v>1641871.6969999999</c:v>
                </c:pt>
                <c:pt idx="41">
                  <c:v>1614660.1029999999</c:v>
                </c:pt>
                <c:pt idx="42">
                  <c:v>1574230.2709999999</c:v>
                </c:pt>
                <c:pt idx="43">
                  <c:v>1556970.497</c:v>
                </c:pt>
                <c:pt idx="44">
                  <c:v>1516915.9010000001</c:v>
                </c:pt>
                <c:pt idx="45">
                  <c:v>1512032.7239999999</c:v>
                </c:pt>
                <c:pt idx="46">
                  <c:v>1507747.0109999999</c:v>
                </c:pt>
                <c:pt idx="47">
                  <c:v>1504794.11</c:v>
                </c:pt>
                <c:pt idx="48">
                  <c:v>1503813.047</c:v>
                </c:pt>
                <c:pt idx="49">
                  <c:v>1508337.31</c:v>
                </c:pt>
                <c:pt idx="50">
                  <c:v>1462448.889</c:v>
                </c:pt>
                <c:pt idx="51">
                  <c:v>1440594.13</c:v>
                </c:pt>
                <c:pt idx="52">
                  <c:v>1438534.1229999999</c:v>
                </c:pt>
                <c:pt idx="53">
                  <c:v>1449192.0149999999</c:v>
                </c:pt>
                <c:pt idx="54">
                  <c:v>1465089.7849999999</c:v>
                </c:pt>
                <c:pt idx="55">
                  <c:v>1492044.8640000001</c:v>
                </c:pt>
                <c:pt idx="56">
                  <c:v>1507930.977</c:v>
                </c:pt>
                <c:pt idx="57">
                  <c:v>1513532.328</c:v>
                </c:pt>
                <c:pt idx="58">
                  <c:v>1512723.7609999999</c:v>
                </c:pt>
                <c:pt idx="59">
                  <c:v>1506634.2720000001</c:v>
                </c:pt>
                <c:pt idx="60">
                  <c:v>1488788.9839999999</c:v>
                </c:pt>
                <c:pt idx="61">
                  <c:v>1464152.442</c:v>
                </c:pt>
                <c:pt idx="62">
                  <c:v>1447334.331</c:v>
                </c:pt>
                <c:pt idx="63">
                  <c:v>1422392.7890000001</c:v>
                </c:pt>
                <c:pt idx="64">
                  <c:v>1414393.0120000001</c:v>
                </c:pt>
                <c:pt idx="65">
                  <c:v>1396621.213</c:v>
                </c:pt>
                <c:pt idx="66">
                  <c:v>1367933.1340000001</c:v>
                </c:pt>
                <c:pt idx="67">
                  <c:v>1356236.9010000001</c:v>
                </c:pt>
                <c:pt idx="68">
                  <c:v>1335025.45</c:v>
                </c:pt>
                <c:pt idx="69">
                  <c:v>1318791.1170000001</c:v>
                </c:pt>
                <c:pt idx="70">
                  <c:v>1304139.666</c:v>
                </c:pt>
                <c:pt idx="71">
                  <c:v>1277241.5049999999</c:v>
                </c:pt>
                <c:pt idx="72">
                  <c:v>1251166.527</c:v>
                </c:pt>
                <c:pt idx="73">
                  <c:v>1214012.7690000001</c:v>
                </c:pt>
                <c:pt idx="74">
                  <c:v>1175955.959</c:v>
                </c:pt>
                <c:pt idx="75">
                  <c:v>1153968.6229999999</c:v>
                </c:pt>
                <c:pt idx="76">
                  <c:v>1131394.7590000001</c:v>
                </c:pt>
                <c:pt idx="77">
                  <c:v>1114452.5160000001</c:v>
                </c:pt>
                <c:pt idx="78">
                  <c:v>1095711.672</c:v>
                </c:pt>
                <c:pt idx="79">
                  <c:v>1088706.368</c:v>
                </c:pt>
                <c:pt idx="80">
                  <c:v>1081378.8219999999</c:v>
                </c:pt>
                <c:pt idx="81">
                  <c:v>1070508.0430000001</c:v>
                </c:pt>
                <c:pt idx="82">
                  <c:v>1076981.1969999999</c:v>
                </c:pt>
                <c:pt idx="83">
                  <c:v>1054813.567</c:v>
                </c:pt>
                <c:pt idx="84">
                  <c:v>1041801.144</c:v>
                </c:pt>
                <c:pt idx="85">
                  <c:v>1036650.096</c:v>
                </c:pt>
                <c:pt idx="86">
                  <c:v>1027227.273</c:v>
                </c:pt>
                <c:pt idx="87">
                  <c:v>1016997.845</c:v>
                </c:pt>
                <c:pt idx="88">
                  <c:v>1013411.4840000001</c:v>
                </c:pt>
                <c:pt idx="89">
                  <c:v>1007146.931</c:v>
                </c:pt>
                <c:pt idx="90">
                  <c:v>995998.80500000005</c:v>
                </c:pt>
                <c:pt idx="91">
                  <c:v>995980.54299999995</c:v>
                </c:pt>
                <c:pt idx="92">
                  <c:v>988641.81400000001</c:v>
                </c:pt>
                <c:pt idx="93">
                  <c:v>986819.02500000002</c:v>
                </c:pt>
                <c:pt idx="94">
                  <c:v>972339.67099999997</c:v>
                </c:pt>
                <c:pt idx="95">
                  <c:v>952625.69200000004</c:v>
                </c:pt>
                <c:pt idx="96">
                  <c:v>939581.20600000001</c:v>
                </c:pt>
                <c:pt idx="97">
                  <c:v>924353.5</c:v>
                </c:pt>
                <c:pt idx="98">
                  <c:v>903843.61300000001</c:v>
                </c:pt>
                <c:pt idx="99">
                  <c:v>887252.20299999998</c:v>
                </c:pt>
                <c:pt idx="100">
                  <c:v>880968.77500000002</c:v>
                </c:pt>
                <c:pt idx="101">
                  <c:v>860352.25800000003</c:v>
                </c:pt>
                <c:pt idx="102">
                  <c:v>850116.98300000001</c:v>
                </c:pt>
                <c:pt idx="103">
                  <c:v>847883.11800000002</c:v>
                </c:pt>
                <c:pt idx="104">
                  <c:v>823514.65700000001</c:v>
                </c:pt>
                <c:pt idx="105">
                  <c:v>823876.42599999998</c:v>
                </c:pt>
                <c:pt idx="106">
                  <c:v>815078.60800000001</c:v>
                </c:pt>
                <c:pt idx="107">
                  <c:v>793498.31499999994</c:v>
                </c:pt>
                <c:pt idx="108">
                  <c:v>787054.92599999998</c:v>
                </c:pt>
                <c:pt idx="109">
                  <c:v>780388.31900000002</c:v>
                </c:pt>
                <c:pt idx="110">
                  <c:v>769798.09499999997</c:v>
                </c:pt>
                <c:pt idx="111">
                  <c:v>766061.71100000001</c:v>
                </c:pt>
              </c:numCache>
            </c:numRef>
          </c:val>
          <c:extLst>
            <c:ext xmlns:c16="http://schemas.microsoft.com/office/drawing/2014/chart" uri="{C3380CC4-5D6E-409C-BE32-E72D297353CC}">
              <c16:uniqueId val="{00000000-6AC4-41CD-8AE7-1C9ED268028E}"/>
            </c:ext>
          </c:extLst>
        </c:ser>
        <c:ser>
          <c:idx val="1"/>
          <c:order val="1"/>
          <c:tx>
            <c:strRef>
              <c:f>Krediler!$F$676</c:f>
              <c:strCache>
                <c:ptCount val="1"/>
                <c:pt idx="0">
                  <c:v>diff</c:v>
                </c:pt>
              </c:strCache>
            </c:strRef>
          </c:tx>
          <c:spPr>
            <a:solidFill>
              <a:schemeClr val="accent2"/>
            </a:solidFill>
            <a:ln>
              <a:noFill/>
            </a:ln>
            <a:effectLst/>
          </c:spPr>
          <c:invertIfNegative val="0"/>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Krediler!$F$677:$F$788</c:f>
              <c:numCache>
                <c:formatCode>#,##0.00</c:formatCode>
                <c:ptCount val="112"/>
                <c:pt idx="0">
                  <c:v>357330.64599999972</c:v>
                </c:pt>
                <c:pt idx="1">
                  <c:v>405529.25299999956</c:v>
                </c:pt>
                <c:pt idx="2">
                  <c:v>247759.00500000082</c:v>
                </c:pt>
                <c:pt idx="3">
                  <c:v>232391.23599999957</c:v>
                </c:pt>
                <c:pt idx="4">
                  <c:v>313201.29200000037</c:v>
                </c:pt>
                <c:pt idx="5">
                  <c:v>227555</c:v>
                </c:pt>
                <c:pt idx="6">
                  <c:v>197001.49599999934</c:v>
                </c:pt>
                <c:pt idx="7">
                  <c:v>204067.3450000002</c:v>
                </c:pt>
                <c:pt idx="8">
                  <c:v>187173.78500000015</c:v>
                </c:pt>
                <c:pt idx="9">
                  <c:v>116307.35199999996</c:v>
                </c:pt>
                <c:pt idx="10">
                  <c:v>229475.83799999999</c:v>
                </c:pt>
                <c:pt idx="11">
                  <c:v>217475.73300000001</c:v>
                </c:pt>
                <c:pt idx="12">
                  <c:v>196147.80800000019</c:v>
                </c:pt>
                <c:pt idx="13">
                  <c:v>207590.37799999956</c:v>
                </c:pt>
                <c:pt idx="14">
                  <c:v>122379.62600000016</c:v>
                </c:pt>
                <c:pt idx="15">
                  <c:v>58832.225000000093</c:v>
                </c:pt>
                <c:pt idx="16">
                  <c:v>98670.401999999769</c:v>
                </c:pt>
                <c:pt idx="17">
                  <c:v>102723.49000000022</c:v>
                </c:pt>
                <c:pt idx="18">
                  <c:v>38016.952999999747</c:v>
                </c:pt>
                <c:pt idx="19">
                  <c:v>50633.104000000283</c:v>
                </c:pt>
                <c:pt idx="20">
                  <c:v>49279.401000000071</c:v>
                </c:pt>
                <c:pt idx="21">
                  <c:v>11418.592999999877</c:v>
                </c:pt>
                <c:pt idx="22">
                  <c:v>51717.273000000045</c:v>
                </c:pt>
                <c:pt idx="23">
                  <c:v>5093.0099999997765</c:v>
                </c:pt>
                <c:pt idx="24">
                  <c:v>6589.5139999999665</c:v>
                </c:pt>
                <c:pt idx="25">
                  <c:v>45337.734000000171</c:v>
                </c:pt>
                <c:pt idx="26">
                  <c:v>25650.111000000034</c:v>
                </c:pt>
                <c:pt idx="27">
                  <c:v>-5466.035000000149</c:v>
                </c:pt>
                <c:pt idx="28">
                  <c:v>11372.402000000235</c:v>
                </c:pt>
                <c:pt idx="29">
                  <c:v>39043.60599999968</c:v>
                </c:pt>
                <c:pt idx="30">
                  <c:v>21769.002000000328</c:v>
                </c:pt>
                <c:pt idx="31">
                  <c:v>24897.683999999892</c:v>
                </c:pt>
                <c:pt idx="32">
                  <c:v>47539.850000000093</c:v>
                </c:pt>
                <c:pt idx="33">
                  <c:v>95623.459999999963</c:v>
                </c:pt>
                <c:pt idx="34">
                  <c:v>98822.712999999989</c:v>
                </c:pt>
                <c:pt idx="35">
                  <c:v>73409.864999999991</c:v>
                </c:pt>
                <c:pt idx="36">
                  <c:v>141461.33400000003</c:v>
                </c:pt>
                <c:pt idx="37">
                  <c:v>60730.767999999924</c:v>
                </c:pt>
                <c:pt idx="38">
                  <c:v>60266.33899999992</c:v>
                </c:pt>
                <c:pt idx="39">
                  <c:v>35829.511000000173</c:v>
                </c:pt>
                <c:pt idx="40">
                  <c:v>27211.594000000041</c:v>
                </c:pt>
                <c:pt idx="41">
                  <c:v>40429.831999999937</c:v>
                </c:pt>
                <c:pt idx="42">
                  <c:v>17259.773999999976</c:v>
                </c:pt>
                <c:pt idx="43">
                  <c:v>40054.595999999903</c:v>
                </c:pt>
                <c:pt idx="44">
                  <c:v>4883.1770000001416</c:v>
                </c:pt>
                <c:pt idx="45">
                  <c:v>4285.7129999999888</c:v>
                </c:pt>
                <c:pt idx="46">
                  <c:v>2952.9009999998379</c:v>
                </c:pt>
                <c:pt idx="47">
                  <c:v>981.06300000008196</c:v>
                </c:pt>
                <c:pt idx="48">
                  <c:v>-4524.2630000000354</c:v>
                </c:pt>
                <c:pt idx="49">
                  <c:v>45888.421000000089</c:v>
                </c:pt>
                <c:pt idx="50">
                  <c:v>21854.759000000078</c:v>
                </c:pt>
                <c:pt idx="51">
                  <c:v>2060.0069999999832</c:v>
                </c:pt>
                <c:pt idx="52">
                  <c:v>-10657.891999999993</c:v>
                </c:pt>
                <c:pt idx="53">
                  <c:v>-15897.770000000019</c:v>
                </c:pt>
                <c:pt idx="54">
                  <c:v>-26955.079000000143</c:v>
                </c:pt>
                <c:pt idx="55">
                  <c:v>-15886.112999999896</c:v>
                </c:pt>
                <c:pt idx="56">
                  <c:v>-5601.3510000000242</c:v>
                </c:pt>
                <c:pt idx="57">
                  <c:v>808.56700000003912</c:v>
                </c:pt>
                <c:pt idx="58">
                  <c:v>6089.4889999998268</c:v>
                </c:pt>
                <c:pt idx="59">
                  <c:v>17845.288000000175</c:v>
                </c:pt>
                <c:pt idx="60">
                  <c:v>24636.541999999899</c:v>
                </c:pt>
                <c:pt idx="61">
                  <c:v>16818.111000000034</c:v>
                </c:pt>
                <c:pt idx="62">
                  <c:v>24941.541999999899</c:v>
                </c:pt>
                <c:pt idx="63">
                  <c:v>7999.7770000000019</c:v>
                </c:pt>
                <c:pt idx="64">
                  <c:v>17771.799000000115</c:v>
                </c:pt>
                <c:pt idx="65">
                  <c:v>28688.078999999911</c:v>
                </c:pt>
                <c:pt idx="66">
                  <c:v>11696.233000000007</c:v>
                </c:pt>
                <c:pt idx="67">
                  <c:v>21211.451000000117</c:v>
                </c:pt>
                <c:pt idx="68">
                  <c:v>16234.332999999868</c:v>
                </c:pt>
                <c:pt idx="69">
                  <c:v>14651.451000000117</c:v>
                </c:pt>
                <c:pt idx="70">
                  <c:v>26898.16100000008</c:v>
                </c:pt>
                <c:pt idx="71">
                  <c:v>26074.977999999886</c:v>
                </c:pt>
                <c:pt idx="72">
                  <c:v>37153.757999999914</c:v>
                </c:pt>
                <c:pt idx="73">
                  <c:v>38056.810000000056</c:v>
                </c:pt>
                <c:pt idx="74">
                  <c:v>21987.336000000127</c:v>
                </c:pt>
                <c:pt idx="75">
                  <c:v>22573.863999999827</c:v>
                </c:pt>
                <c:pt idx="76">
                  <c:v>16942.243000000017</c:v>
                </c:pt>
                <c:pt idx="77">
                  <c:v>18740.844000000041</c:v>
                </c:pt>
                <c:pt idx="78">
                  <c:v>7005.3040000000037</c:v>
                </c:pt>
                <c:pt idx="79">
                  <c:v>7327.5460000000894</c:v>
                </c:pt>
                <c:pt idx="80">
                  <c:v>10870.778999999864</c:v>
                </c:pt>
                <c:pt idx="81">
                  <c:v>-6473.153999999864</c:v>
                </c:pt>
                <c:pt idx="82">
                  <c:v>22167.629999999888</c:v>
                </c:pt>
                <c:pt idx="83">
                  <c:v>13012.423000000068</c:v>
                </c:pt>
                <c:pt idx="84">
                  <c:v>5151.0479999999516</c:v>
                </c:pt>
                <c:pt idx="85">
                  <c:v>9422.8229999999749</c:v>
                </c:pt>
                <c:pt idx="86">
                  <c:v>10229.428000000073</c:v>
                </c:pt>
                <c:pt idx="87">
                  <c:v>3586.3609999999171</c:v>
                </c:pt>
                <c:pt idx="88">
                  <c:v>6264.5530000000726</c:v>
                </c:pt>
                <c:pt idx="89">
                  <c:v>11148.125999999931</c:v>
                </c:pt>
                <c:pt idx="90">
                  <c:v>18.262000000104308</c:v>
                </c:pt>
                <c:pt idx="91">
                  <c:v>7338.7289999999339</c:v>
                </c:pt>
                <c:pt idx="92">
                  <c:v>1822.7889999999898</c:v>
                </c:pt>
                <c:pt idx="93">
                  <c:v>14479.35400000005</c:v>
                </c:pt>
                <c:pt idx="94">
                  <c:v>19713.978999999934</c:v>
                </c:pt>
                <c:pt idx="95">
                  <c:v>13044.486000000034</c:v>
                </c:pt>
                <c:pt idx="96">
                  <c:v>15227.706000000006</c:v>
                </c:pt>
                <c:pt idx="97">
                  <c:v>20509.886999999988</c:v>
                </c:pt>
                <c:pt idx="98">
                  <c:v>16591.410000000033</c:v>
                </c:pt>
                <c:pt idx="99">
                  <c:v>6283.4279999999562</c:v>
                </c:pt>
                <c:pt idx="100">
                  <c:v>20616.516999999993</c:v>
                </c:pt>
                <c:pt idx="101">
                  <c:v>10235.275000000023</c:v>
                </c:pt>
                <c:pt idx="102">
                  <c:v>2233.8649999999907</c:v>
                </c:pt>
                <c:pt idx="103">
                  <c:v>24368.46100000001</c:v>
                </c:pt>
                <c:pt idx="104">
                  <c:v>-361.76899999997113</c:v>
                </c:pt>
                <c:pt idx="105">
                  <c:v>8797.8179999999702</c:v>
                </c:pt>
                <c:pt idx="106">
                  <c:v>21580.293000000063</c:v>
                </c:pt>
                <c:pt idx="107">
                  <c:v>6443.3889999999665</c:v>
                </c:pt>
                <c:pt idx="108">
                  <c:v>6666.60699999996</c:v>
                </c:pt>
                <c:pt idx="109">
                  <c:v>10590.224000000046</c:v>
                </c:pt>
                <c:pt idx="110">
                  <c:v>3736.3839999999618</c:v>
                </c:pt>
              </c:numCache>
            </c:numRef>
          </c:val>
          <c:extLst>
            <c:ext xmlns:c16="http://schemas.microsoft.com/office/drawing/2014/chart" uri="{C3380CC4-5D6E-409C-BE32-E72D297353CC}">
              <c16:uniqueId val="{00000001-6AC4-41CD-8AE7-1C9ED268028E}"/>
            </c:ext>
          </c:extLst>
        </c:ser>
        <c:dLbls>
          <c:showLegendKey val="0"/>
          <c:showVal val="0"/>
          <c:showCatName val="0"/>
          <c:showSerName val="0"/>
          <c:showPercent val="0"/>
          <c:showBubbleSize val="0"/>
        </c:dLbls>
        <c:gapWidth val="219"/>
        <c:overlap val="-27"/>
        <c:axId val="1688641136"/>
        <c:axId val="1688644048"/>
      </c:barChart>
      <c:lineChart>
        <c:grouping val="standard"/>
        <c:varyColors val="0"/>
        <c:ser>
          <c:idx val="3"/>
          <c:order val="3"/>
          <c:tx>
            <c:strRef>
              <c:f>Krediler!$H$676</c:f>
              <c:strCache>
                <c:ptCount val="1"/>
                <c:pt idx="0">
                  <c:v>YoY % Change</c:v>
                </c:pt>
              </c:strCache>
            </c:strRef>
          </c:tx>
          <c:spPr>
            <a:ln w="28575" cap="rnd">
              <a:solidFill>
                <a:schemeClr val="accent4"/>
              </a:solidFill>
              <a:round/>
            </a:ln>
            <a:effectLst/>
          </c:spPr>
          <c:marker>
            <c:symbol val="none"/>
          </c:marker>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Krediler!$H$677:$H$788</c:f>
              <c:numCache>
                <c:formatCode>0.00%</c:formatCode>
                <c:ptCount val="112"/>
                <c:pt idx="0">
                  <c:v>0.85895571568322737</c:v>
                </c:pt>
                <c:pt idx="1">
                  <c:v>0.8612218464190482</c:v>
                </c:pt>
                <c:pt idx="2">
                  <c:v>0.85486464724908862</c:v>
                </c:pt>
                <c:pt idx="3">
                  <c:v>0.84768360232140672</c:v>
                </c:pt>
                <c:pt idx="4">
                  <c:v>0.80401315046166688</c:v>
                </c:pt>
                <c:pt idx="5">
                  <c:v>0.75455564486333737</c:v>
                </c:pt>
                <c:pt idx="6">
                  <c:v>0.73656910836835443</c:v>
                </c:pt>
                <c:pt idx="7">
                  <c:v>0.68605312714934796</c:v>
                </c:pt>
                <c:pt idx="8">
                  <c:v>0.63936343259144301</c:v>
                </c:pt>
                <c:pt idx="9">
                  <c:v>0.59668880063407181</c:v>
                </c:pt>
                <c:pt idx="10">
                  <c:v>0.5571671211903293</c:v>
                </c:pt>
                <c:pt idx="11">
                  <c:v>0.49586956922865499</c:v>
                </c:pt>
                <c:pt idx="12">
                  <c:v>0.40932155692260752</c:v>
                </c:pt>
                <c:pt idx="13">
                  <c:v>0.33204748874601037</c:v>
                </c:pt>
                <c:pt idx="14">
                  <c:v>0.27001234905366228</c:v>
                </c:pt>
                <c:pt idx="15">
                  <c:v>0.2317519826312735</c:v>
                </c:pt>
                <c:pt idx="16">
                  <c:v>0.20388325909169491</c:v>
                </c:pt>
                <c:pt idx="17">
                  <c:v>0.16758692889119184</c:v>
                </c:pt>
                <c:pt idx="18">
                  <c:v>0.1427688703185625</c:v>
                </c:pt>
                <c:pt idx="19">
                  <c:v>0.13700685114820882</c:v>
                </c:pt>
                <c:pt idx="20">
                  <c:v>0.1271093929175994</c:v>
                </c:pt>
                <c:pt idx="21">
                  <c:v>0.12905829685801501</c:v>
                </c:pt>
                <c:pt idx="22">
                  <c:v>0.1747628145386089</c:v>
                </c:pt>
                <c:pt idx="23">
                  <c:v>0.20673388631766898</c:v>
                </c:pt>
                <c:pt idx="24">
                  <c:v>0.24976805710281019</c:v>
                </c:pt>
                <c:pt idx="25">
                  <c:v>0.34439445505345917</c:v>
                </c:pt>
                <c:pt idx="26">
                  <c:v>0.36528573913584128</c:v>
                </c:pt>
                <c:pt idx="27">
                  <c:v>0.39904065444292142</c:v>
                </c:pt>
                <c:pt idx="28">
                  <c:v>0.43290016832539396</c:v>
                </c:pt>
                <c:pt idx="29">
                  <c:v>0.45000537552763209</c:v>
                </c:pt>
                <c:pt idx="30">
                  <c:v>0.46244311611258571</c:v>
                </c:pt>
                <c:pt idx="31">
                  <c:v>0.46467336753908955</c:v>
                </c:pt>
                <c:pt idx="32">
                  <c:v>0.48693512640553427</c:v>
                </c:pt>
                <c:pt idx="33">
                  <c:v>0.46029623033476097</c:v>
                </c:pt>
                <c:pt idx="34">
                  <c:v>0.40102564395002477</c:v>
                </c:pt>
                <c:pt idx="35">
                  <c:v>0.33810300068226601</c:v>
                </c:pt>
                <c:pt idx="36">
                  <c:v>0.29016013850290789</c:v>
                </c:pt>
                <c:pt idx="37">
                  <c:v>0.19250402617170551</c:v>
                </c:pt>
                <c:pt idx="38">
                  <c:v>0.18839540996772575</c:v>
                </c:pt>
                <c:pt idx="39">
                  <c:v>0.16458978491048012</c:v>
                </c:pt>
                <c:pt idx="40">
                  <c:v>0.14135053923917246</c:v>
                </c:pt>
                <c:pt idx="41">
                  <c:v>0.11417954714579351</c:v>
                </c:pt>
                <c:pt idx="42">
                  <c:v>7.4494059761668494E-2</c:v>
                </c:pt>
                <c:pt idx="43">
                  <c:v>4.3514531343207596E-2</c:v>
                </c:pt>
                <c:pt idx="44">
                  <c:v>5.9584451390974477E-3</c:v>
                </c:pt>
                <c:pt idx="45">
                  <c:v>-9.9079746911098039E-4</c:v>
                </c:pt>
                <c:pt idx="46">
                  <c:v>-3.2899265076064342E-3</c:v>
                </c:pt>
                <c:pt idx="47">
                  <c:v>-1.2213727207713559E-3</c:v>
                </c:pt>
                <c:pt idx="48">
                  <c:v>1.0091465722451962E-2</c:v>
                </c:pt>
                <c:pt idx="49">
                  <c:v>3.017777844200735E-2</c:v>
                </c:pt>
                <c:pt idx="50">
                  <c:v>1.0443031493322576E-2</c:v>
                </c:pt>
                <c:pt idx="51">
                  <c:v>1.2796283235375556E-2</c:v>
                </c:pt>
                <c:pt idx="52">
                  <c:v>1.7068177511612166E-2</c:v>
                </c:pt>
                <c:pt idx="53">
                  <c:v>3.7641417379788794E-2</c:v>
                </c:pt>
                <c:pt idx="54">
                  <c:v>7.1024415291339696E-2</c:v>
                </c:pt>
                <c:pt idx="55">
                  <c:v>0.10013587073162816</c:v>
                </c:pt>
                <c:pt idx="56">
                  <c:v>0.12951477966206562</c:v>
                </c:pt>
                <c:pt idx="57">
                  <c:v>0.14766645641578119</c:v>
                </c:pt>
                <c:pt idx="58">
                  <c:v>0.15993999756158017</c:v>
                </c:pt>
                <c:pt idx="59">
                  <c:v>0.17960015087358147</c:v>
                </c:pt>
                <c:pt idx="60">
                  <c:v>0.18992072747483271</c:v>
                </c:pt>
                <c:pt idx="61">
                  <c:v>0.20604369195065686</c:v>
                </c:pt>
                <c:pt idx="62">
                  <c:v>0.2307725641619883</c:v>
                </c:pt>
                <c:pt idx="63">
                  <c:v>0.23260958803383358</c:v>
                </c:pt>
                <c:pt idx="64">
                  <c:v>0.2501321936917334</c:v>
                </c:pt>
                <c:pt idx="65">
                  <c:v>0.25319041677321669</c:v>
                </c:pt>
                <c:pt idx="66">
                  <c:v>0.24844260488994777</c:v>
                </c:pt>
                <c:pt idx="67">
                  <c:v>0.24573249579816919</c:v>
                </c:pt>
                <c:pt idx="68">
                  <c:v>0.23455853105286728</c:v>
                </c:pt>
                <c:pt idx="69">
                  <c:v>0.23193013412978161</c:v>
                </c:pt>
                <c:pt idx="70">
                  <c:v>0.21092148092535368</c:v>
                </c:pt>
                <c:pt idx="71">
                  <c:v>0.21086943224726257</c:v>
                </c:pt>
                <c:pt idx="72">
                  <c:v>0.20096482347498751</c:v>
                </c:pt>
                <c:pt idx="73">
                  <c:v>0.17109213001027887</c:v>
                </c:pt>
                <c:pt idx="74">
                  <c:v>0.1447865432599354</c:v>
                </c:pt>
                <c:pt idx="75">
                  <c:v>0.13468148302713456</c:v>
                </c:pt>
                <c:pt idx="76">
                  <c:v>0.11642188475535374</c:v>
                </c:pt>
                <c:pt idx="77">
                  <c:v>0.10654412151507621</c:v>
                </c:pt>
                <c:pt idx="78">
                  <c:v>0.10011344039714984</c:v>
                </c:pt>
                <c:pt idx="79">
                  <c:v>9.3100036593787225E-2</c:v>
                </c:pt>
                <c:pt idx="80">
                  <c:v>9.3802433486795567E-2</c:v>
                </c:pt>
                <c:pt idx="81">
                  <c:v>8.4806855036058962E-2</c:v>
                </c:pt>
                <c:pt idx="82">
                  <c:v>0.10761828311744359</c:v>
                </c:pt>
                <c:pt idx="83">
                  <c:v>0.10726970294645381</c:v>
                </c:pt>
                <c:pt idx="84">
                  <c:v>0.10879308499067612</c:v>
                </c:pt>
                <c:pt idx="85">
                  <c:v>0.12148663471280199</c:v>
                </c:pt>
                <c:pt idx="86">
                  <c:v>0.13650996502643875</c:v>
                </c:pt>
                <c:pt idx="87">
                  <c:v>0.14623310211155371</c:v>
                </c:pt>
                <c:pt idx="88">
                  <c:v>0.15033757467737721</c:v>
                </c:pt>
                <c:pt idx="89">
                  <c:v>0.17062159323117618</c:v>
                </c:pt>
                <c:pt idx="90">
                  <c:v>0.17160205585494112</c:v>
                </c:pt>
                <c:pt idx="91">
                  <c:v>0.17466726469249022</c:v>
                </c:pt>
                <c:pt idx="92">
                  <c:v>0.20051514031522574</c:v>
                </c:pt>
                <c:pt idx="93">
                  <c:v>0.19777553266222481</c:v>
                </c:pt>
                <c:pt idx="94">
                  <c:v>0.19293975017437823</c:v>
                </c:pt>
                <c:pt idx="95">
                  <c:v>0.20053902319880806</c:v>
                </c:pt>
                <c:pt idx="96">
                  <c:v>0.19379369210631181</c:v>
                </c:pt>
                <c:pt idx="97">
                  <c:v>0.18447890299598396</c:v>
                </c:pt>
                <c:pt idx="98">
                  <c:v>0.17413074788136498</c:v>
                </c:pt>
                <c:pt idx="99">
                  <c:v>0.15819938558448585</c:v>
                </c:pt>
              </c:numCache>
            </c:numRef>
          </c:val>
          <c:smooth val="0"/>
          <c:extLst>
            <c:ext xmlns:c16="http://schemas.microsoft.com/office/drawing/2014/chart" uri="{C3380CC4-5D6E-409C-BE32-E72D297353CC}">
              <c16:uniqueId val="{00000003-6AC4-41CD-8AE7-1C9ED268028E}"/>
            </c:ext>
          </c:extLst>
        </c:ser>
        <c:dLbls>
          <c:showLegendKey val="0"/>
          <c:showVal val="0"/>
          <c:showCatName val="0"/>
          <c:showSerName val="0"/>
          <c:showPercent val="0"/>
          <c:showBubbleSize val="0"/>
        </c:dLbls>
        <c:marker val="1"/>
        <c:smooth val="0"/>
        <c:axId val="1688641136"/>
        <c:axId val="1688644048"/>
      </c:lineChart>
      <c:lineChart>
        <c:grouping val="standard"/>
        <c:varyColors val="0"/>
        <c:ser>
          <c:idx val="2"/>
          <c:order val="2"/>
          <c:tx>
            <c:strRef>
              <c:f>Krediler!$G$676</c:f>
              <c:strCache>
                <c:ptCount val="1"/>
                <c:pt idx="0">
                  <c:v>MoM % Change</c:v>
                </c:pt>
              </c:strCache>
            </c:strRef>
          </c:tx>
          <c:spPr>
            <a:ln w="28575" cap="rnd">
              <a:solidFill>
                <a:schemeClr val="accent3"/>
              </a:solidFill>
              <a:round/>
            </a:ln>
            <a:effectLst/>
          </c:spPr>
          <c:marker>
            <c:symbol val="none"/>
          </c:marker>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Krediler!$G$677:$G$788</c:f>
              <c:numCache>
                <c:formatCode>0.00%</c:formatCode>
                <c:ptCount val="112"/>
                <c:pt idx="0">
                  <c:v>5.960289773696148E-2</c:v>
                </c:pt>
                <c:pt idx="1">
                  <c:v>7.2549897534910757E-2</c:v>
                </c:pt>
                <c:pt idx="2">
                  <c:v>4.6380307285727139E-2</c:v>
                </c:pt>
                <c:pt idx="3">
                  <c:v>4.5482101318794974E-2</c:v>
                </c:pt>
                <c:pt idx="4">
                  <c:v>6.5300491134998029E-2</c:v>
                </c:pt>
                <c:pt idx="5">
                  <c:v>4.9806803239506106E-2</c:v>
                </c:pt>
                <c:pt idx="6">
                  <c:v>4.5062369002872291E-2</c:v>
                </c:pt>
                <c:pt idx="7">
                  <c:v>4.896420151931629E-2</c:v>
                </c:pt>
                <c:pt idx="8">
                  <c:v>4.7022554938007173E-2</c:v>
                </c:pt>
                <c:pt idx="9">
                  <c:v>3.0098662076402407E-2</c:v>
                </c:pt>
                <c:pt idx="10">
                  <c:v>6.3134261036116926E-2</c:v>
                </c:pt>
                <c:pt idx="11">
                  <c:v>6.3640534728658382E-2</c:v>
                </c:pt>
                <c:pt idx="12">
                  <c:v>6.0894589988728806E-2</c:v>
                </c:pt>
                <c:pt idx="13">
                  <c:v>6.8886490439476311E-2</c:v>
                </c:pt>
                <c:pt idx="14">
                  <c:v>4.2329281778715366E-2</c:v>
                </c:pt>
                <c:pt idx="15">
                  <c:v>2.0771877274754321E-2</c:v>
                </c:pt>
                <c:pt idx="16">
                  <c:v>3.6094991723461541E-2</c:v>
                </c:pt>
                <c:pt idx="17">
                  <c:v>3.9044882730214135E-2</c:v>
                </c:pt>
                <c:pt idx="18">
                  <c:v>1.4661994637787473E-2</c:v>
                </c:pt>
                <c:pt idx="19">
                  <c:v>1.9916588853683304E-2</c:v>
                </c:pt>
                <c:pt idx="20">
                  <c:v>1.9767279326292766E-2</c:v>
                </c:pt>
                <c:pt idx="21">
                  <c:v>4.6013772568154676E-3</c:v>
                </c:pt>
                <c:pt idx="22">
                  <c:v>2.1284207357689468E-2</c:v>
                </c:pt>
                <c:pt idx="23">
                  <c:v>2.100427233607545E-3</c:v>
                </c:pt>
                <c:pt idx="24">
                  <c:v>2.725011532849147E-3</c:v>
                </c:pt>
                <c:pt idx="25">
                  <c:v>1.910709194963758E-2</c:v>
                </c:pt>
                <c:pt idx="26">
                  <c:v>1.0928090850646747E-2</c:v>
                </c:pt>
                <c:pt idx="27">
                  <c:v>-2.3233640123567936E-3</c:v>
                </c:pt>
                <c:pt idx="28">
                  <c:v>4.8573732461886267E-3</c:v>
                </c:pt>
                <c:pt idx="29">
                  <c:v>1.6959095264540706E-2</c:v>
                </c:pt>
                <c:pt idx="30">
                  <c:v>9.5459103477923656E-3</c:v>
                </c:pt>
                <c:pt idx="31">
                  <c:v>1.1038382159773834E-2</c:v>
                </c:pt>
                <c:pt idx="32">
                  <c:v>2.1530576200113789E-2</c:v>
                </c:pt>
                <c:pt idx="33">
                  <c:v>4.5267852616463905E-2</c:v>
                </c:pt>
                <c:pt idx="34">
                  <c:v>4.9078371674234629E-2</c:v>
                </c:pt>
                <c:pt idx="35">
                  <c:v>3.7837022864503453E-2</c:v>
                </c:pt>
                <c:pt idx="36">
                  <c:v>7.8646503874664514E-2</c:v>
                </c:pt>
                <c:pt idx="37">
                  <c:v>3.494355697540532E-2</c:v>
                </c:pt>
                <c:pt idx="38">
                  <c:v>3.5921973896558053E-2</c:v>
                </c:pt>
                <c:pt idx="39">
                  <c:v>2.1822357414082505E-2</c:v>
                </c:pt>
                <c:pt idx="40">
                  <c:v>1.6852831100143954E-2</c:v>
                </c:pt>
                <c:pt idx="41">
                  <c:v>2.5682285968441996E-2</c:v>
                </c:pt>
                <c:pt idx="42">
                  <c:v>1.1085485584509426E-2</c:v>
                </c:pt>
                <c:pt idx="43">
                  <c:v>2.6405284547149001E-2</c:v>
                </c:pt>
                <c:pt idx="44">
                  <c:v>3.2295445214187983E-3</c:v>
                </c:pt>
                <c:pt idx="45">
                  <c:v>2.8424616124143581E-3</c:v>
                </c:pt>
                <c:pt idx="46">
                  <c:v>1.9623289195356019E-3</c:v>
                </c:pt>
                <c:pt idx="47">
                  <c:v>6.523836203956554E-4</c:v>
                </c:pt>
                <c:pt idx="48">
                  <c:v>-2.999503473132303E-3</c:v>
                </c:pt>
                <c:pt idx="49">
                  <c:v>3.137779470117269E-2</c:v>
                </c:pt>
                <c:pt idx="50">
                  <c:v>1.5170656706757565E-2</c:v>
                </c:pt>
                <c:pt idx="51">
                  <c:v>1.4320181684004331E-3</c:v>
                </c:pt>
                <c:pt idx="52">
                  <c:v>-7.3543684271542122E-3</c:v>
                </c:pt>
                <c:pt idx="53">
                  <c:v>-1.0851055111274302E-2</c:v>
                </c:pt>
                <c:pt idx="54">
                  <c:v>-1.8065863601270465E-2</c:v>
                </c:pt>
                <c:pt idx="55">
                  <c:v>-1.0535039893937994E-2</c:v>
                </c:pt>
                <c:pt idx="56">
                  <c:v>-3.7008466197756855E-3</c:v>
                </c:pt>
                <c:pt idx="57">
                  <c:v>5.3451067593830118E-4</c:v>
                </c:pt>
                <c:pt idx="58">
                  <c:v>4.0417831408522658E-3</c:v>
                </c:pt>
                <c:pt idx="59">
                  <c:v>1.1986445488100263E-2</c:v>
                </c:pt>
                <c:pt idx="60">
                  <c:v>1.6826486978601028E-2</c:v>
                </c:pt>
                <c:pt idx="61">
                  <c:v>1.1620059470557831E-2</c:v>
                </c:pt>
                <c:pt idx="62">
                  <c:v>1.7534918760052781E-2</c:v>
                </c:pt>
                <c:pt idx="63">
                  <c:v>5.6559788772485827E-3</c:v>
                </c:pt>
                <c:pt idx="64">
                  <c:v>1.2724852547402998E-2</c:v>
                </c:pt>
                <c:pt idx="65">
                  <c:v>2.0971843057937003E-2</c:v>
                </c:pt>
                <c:pt idx="66">
                  <c:v>8.6240338921437492E-3</c:v>
                </c:pt>
                <c:pt idx="67">
                  <c:v>1.5888424449136993E-2</c:v>
                </c:pt>
                <c:pt idx="68">
                  <c:v>1.2310010880972493E-2</c:v>
                </c:pt>
                <c:pt idx="69">
                  <c:v>1.1234572018607796E-2</c:v>
                </c:pt>
                <c:pt idx="70">
                  <c:v>2.1059573224564202E-2</c:v>
                </c:pt>
                <c:pt idx="71">
                  <c:v>2.0840533563922532E-2</c:v>
                </c:pt>
                <c:pt idx="72">
                  <c:v>3.0604091611494338E-2</c:v>
                </c:pt>
                <c:pt idx="73">
                  <c:v>3.2362444961257307E-2</c:v>
                </c:pt>
                <c:pt idx="74">
                  <c:v>1.9053668844859161E-2</c:v>
                </c:pt>
                <c:pt idx="75">
                  <c:v>1.9952243742009261E-2</c:v>
                </c:pt>
                <c:pt idx="76">
                  <c:v>1.5202301360321049E-2</c:v>
                </c:pt>
                <c:pt idx="77">
                  <c:v>1.7103809769400759E-2</c:v>
                </c:pt>
                <c:pt idx="78">
                  <c:v>6.43452101127051E-3</c:v>
                </c:pt>
                <c:pt idx="79">
                  <c:v>6.7761138381162876E-3</c:v>
                </c:pt>
                <c:pt idx="80">
                  <c:v>1.0154784983712507E-2</c:v>
                </c:pt>
                <c:pt idx="81">
                  <c:v>-6.0104614806936732E-3</c:v>
                </c:pt>
                <c:pt idx="82">
                  <c:v>2.1015685324418932E-2</c:v>
                </c:pt>
                <c:pt idx="83">
                  <c:v>1.2490313602496935E-2</c:v>
                </c:pt>
                <c:pt idx="84">
                  <c:v>4.9689360179251373E-3</c:v>
                </c:pt>
                <c:pt idx="85">
                  <c:v>9.1730654429382288E-3</c:v>
                </c:pt>
                <c:pt idx="86">
                  <c:v>1.0058455925243454E-2</c:v>
                </c:pt>
                <c:pt idx="87">
                  <c:v>3.5388991111925438E-3</c:v>
                </c:pt>
                <c:pt idx="88">
                  <c:v>6.2200983860219621E-3</c:v>
                </c:pt>
                <c:pt idx="89">
                  <c:v>1.1192911019607028E-2</c:v>
                </c:pt>
                <c:pt idx="90">
                  <c:v>1.8335699556034709E-5</c:v>
                </c:pt>
                <c:pt idx="91">
                  <c:v>7.4230412835845664E-3</c:v>
                </c:pt>
                <c:pt idx="92">
                  <c:v>1.8471360541513573E-3</c:v>
                </c:pt>
                <c:pt idx="93">
                  <c:v>1.4891250899090437E-2</c:v>
                </c:pt>
                <c:pt idx="94">
                  <c:v>2.0694359983732133E-2</c:v>
                </c:pt>
                <c:pt idx="95">
                  <c:v>1.3883298129741468E-2</c:v>
                </c:pt>
                <c:pt idx="96">
                  <c:v>1.6473898784393638E-2</c:v>
                </c:pt>
                <c:pt idx="97">
                  <c:v>2.2691853662520696E-2</c:v>
                </c:pt>
                <c:pt idx="98">
                  <c:v>1.8699767601478734E-2</c:v>
                </c:pt>
                <c:pt idx="99">
                  <c:v>7.1324071616499186E-3</c:v>
                </c:pt>
                <c:pt idx="100">
                  <c:v>2.3962878935107058E-2</c:v>
                </c:pt>
                <c:pt idx="101">
                  <c:v>1.2039842991820366E-2</c:v>
                </c:pt>
                <c:pt idx="102">
                  <c:v>2.6346379030039737E-3</c:v>
                </c:pt>
                <c:pt idx="103">
                  <c:v>2.9590804235072661E-2</c:v>
                </c:pt>
                <c:pt idx="104">
                  <c:v>-4.3910590057345703E-4</c:v>
                </c:pt>
                <c:pt idx="105">
                  <c:v>1.07938276304265E-2</c:v>
                </c:pt>
                <c:pt idx="106">
                  <c:v>2.7196394235569441E-2</c:v>
                </c:pt>
                <c:pt idx="107">
                  <c:v>8.1867081789917754E-3</c:v>
                </c:pt>
                <c:pt idx="108">
                  <c:v>8.5426791222895787E-3</c:v>
                </c:pt>
                <c:pt idx="109">
                  <c:v>1.3757144982282719E-2</c:v>
                </c:pt>
                <c:pt idx="110">
                  <c:v>4.8773929650165766E-3</c:v>
                </c:pt>
              </c:numCache>
            </c:numRef>
          </c:val>
          <c:smooth val="0"/>
          <c:extLst>
            <c:ext xmlns:c16="http://schemas.microsoft.com/office/drawing/2014/chart" uri="{C3380CC4-5D6E-409C-BE32-E72D297353CC}">
              <c16:uniqueId val="{00000002-6AC4-41CD-8AE7-1C9ED268028E}"/>
            </c:ext>
          </c:extLst>
        </c:ser>
        <c:dLbls>
          <c:showLegendKey val="0"/>
          <c:showVal val="0"/>
          <c:showCatName val="0"/>
          <c:showSerName val="0"/>
          <c:showPercent val="0"/>
          <c:showBubbleSize val="0"/>
        </c:dLbls>
        <c:marker val="1"/>
        <c:smooth val="0"/>
        <c:axId val="1630832800"/>
        <c:axId val="1630837792"/>
      </c:lineChart>
      <c:dateAx>
        <c:axId val="16886411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88644048"/>
        <c:crosses val="autoZero"/>
        <c:auto val="1"/>
        <c:lblOffset val="100"/>
        <c:baseTimeUnit val="months"/>
      </c:dateAx>
      <c:valAx>
        <c:axId val="1688644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88641136"/>
        <c:crosses val="autoZero"/>
        <c:crossBetween val="between"/>
      </c:valAx>
      <c:valAx>
        <c:axId val="16308377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30832800"/>
        <c:crosses val="max"/>
        <c:crossBetween val="between"/>
      </c:valAx>
      <c:dateAx>
        <c:axId val="1630832800"/>
        <c:scaling>
          <c:orientation val="minMax"/>
        </c:scaling>
        <c:delete val="1"/>
        <c:axPos val="b"/>
        <c:numFmt formatCode="mmm\-yy" sourceLinked="1"/>
        <c:majorTickMark val="out"/>
        <c:minorTickMark val="none"/>
        <c:tickLblPos val="nextTo"/>
        <c:crossAx val="1630837792"/>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KARLILIK!$E$2</c:f>
              <c:strCache>
                <c:ptCount val="1"/>
                <c:pt idx="0">
                  <c:v>KCHOL</c:v>
                </c:pt>
              </c:strCache>
            </c:strRef>
          </c:tx>
          <c:spPr>
            <a:ln w="28575" cap="rnd">
              <a:solidFill>
                <a:schemeClr val="accent1"/>
              </a:solidFill>
              <a:round/>
            </a:ln>
            <a:effectLst/>
          </c:spPr>
          <c:marker>
            <c:symbol val="none"/>
          </c:marker>
          <c:cat>
            <c:numRef>
              <c:f>KARLILIK!$D$3:$D$24</c:f>
              <c:numCache>
                <c:formatCode>mmm\-yy</c:formatCode>
                <c:ptCount val="22"/>
                <c:pt idx="0">
                  <c:v>45078</c:v>
                </c:pt>
                <c:pt idx="1">
                  <c:v>44986</c:v>
                </c:pt>
                <c:pt idx="2">
                  <c:v>44896</c:v>
                </c:pt>
                <c:pt idx="3">
                  <c:v>44805</c:v>
                </c:pt>
                <c:pt idx="4">
                  <c:v>44713</c:v>
                </c:pt>
                <c:pt idx="5">
                  <c:v>44621</c:v>
                </c:pt>
                <c:pt idx="6">
                  <c:v>44531</c:v>
                </c:pt>
                <c:pt idx="7">
                  <c:v>44440</c:v>
                </c:pt>
                <c:pt idx="8">
                  <c:v>44348</c:v>
                </c:pt>
                <c:pt idx="9">
                  <c:v>44256</c:v>
                </c:pt>
                <c:pt idx="10">
                  <c:v>44166</c:v>
                </c:pt>
                <c:pt idx="11">
                  <c:v>44075</c:v>
                </c:pt>
                <c:pt idx="12">
                  <c:v>43983</c:v>
                </c:pt>
                <c:pt idx="13">
                  <c:v>43891</c:v>
                </c:pt>
                <c:pt idx="14">
                  <c:v>43800</c:v>
                </c:pt>
                <c:pt idx="15">
                  <c:v>43709</c:v>
                </c:pt>
                <c:pt idx="16">
                  <c:v>43617</c:v>
                </c:pt>
                <c:pt idx="17">
                  <c:v>43525</c:v>
                </c:pt>
                <c:pt idx="18">
                  <c:v>43435</c:v>
                </c:pt>
                <c:pt idx="19">
                  <c:v>43344</c:v>
                </c:pt>
                <c:pt idx="20">
                  <c:v>43252</c:v>
                </c:pt>
                <c:pt idx="21">
                  <c:v>43160</c:v>
                </c:pt>
              </c:numCache>
            </c:numRef>
          </c:cat>
          <c:val>
            <c:numRef>
              <c:f>KARLILIK!$E$3:$E$24</c:f>
              <c:numCache>
                <c:formatCode>#,##0</c:formatCode>
                <c:ptCount val="22"/>
                <c:pt idx="0">
                  <c:v>16772</c:v>
                </c:pt>
                <c:pt idx="1">
                  <c:v>16772</c:v>
                </c:pt>
                <c:pt idx="2">
                  <c:v>69806</c:v>
                </c:pt>
                <c:pt idx="3">
                  <c:v>42022</c:v>
                </c:pt>
                <c:pt idx="4">
                  <c:v>22162</c:v>
                </c:pt>
                <c:pt idx="5">
                  <c:v>6712</c:v>
                </c:pt>
                <c:pt idx="6">
                  <c:v>15193</c:v>
                </c:pt>
                <c:pt idx="7">
                  <c:v>9417</c:v>
                </c:pt>
                <c:pt idx="8">
                  <c:v>5311</c:v>
                </c:pt>
                <c:pt idx="9">
                  <c:v>2113</c:v>
                </c:pt>
                <c:pt idx="10">
                  <c:v>9273</c:v>
                </c:pt>
                <c:pt idx="11">
                  <c:v>6737</c:v>
                </c:pt>
                <c:pt idx="12">
                  <c:v>4431</c:v>
                </c:pt>
                <c:pt idx="13">
                  <c:v>3470</c:v>
                </c:pt>
                <c:pt idx="14">
                  <c:v>4391</c:v>
                </c:pt>
                <c:pt idx="15">
                  <c:v>3281</c:v>
                </c:pt>
                <c:pt idx="16">
                  <c:v>2205</c:v>
                </c:pt>
                <c:pt idx="17">
                  <c:v>779</c:v>
                </c:pt>
                <c:pt idx="18">
                  <c:v>5537</c:v>
                </c:pt>
                <c:pt idx="19">
                  <c:v>3827</c:v>
                </c:pt>
                <c:pt idx="20">
                  <c:v>2560</c:v>
                </c:pt>
                <c:pt idx="21">
                  <c:v>1141</c:v>
                </c:pt>
              </c:numCache>
            </c:numRef>
          </c:val>
          <c:smooth val="0"/>
          <c:extLst>
            <c:ext xmlns:c16="http://schemas.microsoft.com/office/drawing/2014/chart" uri="{C3380CC4-5D6E-409C-BE32-E72D297353CC}">
              <c16:uniqueId val="{00000000-B59E-4834-9B3F-B6CF13FE4218}"/>
            </c:ext>
          </c:extLst>
        </c:ser>
        <c:dLbls>
          <c:showLegendKey val="0"/>
          <c:showVal val="0"/>
          <c:showCatName val="0"/>
          <c:showSerName val="0"/>
          <c:showPercent val="0"/>
          <c:showBubbleSize val="0"/>
        </c:dLbls>
        <c:marker val="1"/>
        <c:smooth val="0"/>
        <c:axId val="579734624"/>
        <c:axId val="579736288"/>
      </c:lineChart>
      <c:lineChart>
        <c:grouping val="standard"/>
        <c:varyColors val="0"/>
        <c:ser>
          <c:idx val="2"/>
          <c:order val="1"/>
          <c:tx>
            <c:strRef>
              <c:f>KARLILIK!$G$2</c:f>
              <c:strCache>
                <c:ptCount val="1"/>
              </c:strCache>
            </c:strRef>
          </c:tx>
          <c:spPr>
            <a:ln w="28575" cap="rnd">
              <a:solidFill>
                <a:schemeClr val="accent3"/>
              </a:solidFill>
              <a:round/>
            </a:ln>
            <a:effectLst/>
          </c:spPr>
          <c:marker>
            <c:symbol val="none"/>
          </c:marker>
          <c:cat>
            <c:numRef>
              <c:f>KARLILIK!$D$3:$D$24</c:f>
              <c:numCache>
                <c:formatCode>mmm\-yy</c:formatCode>
                <c:ptCount val="22"/>
                <c:pt idx="0">
                  <c:v>45078</c:v>
                </c:pt>
                <c:pt idx="1">
                  <c:v>44986</c:v>
                </c:pt>
                <c:pt idx="2">
                  <c:v>44896</c:v>
                </c:pt>
                <c:pt idx="3">
                  <c:v>44805</c:v>
                </c:pt>
                <c:pt idx="4">
                  <c:v>44713</c:v>
                </c:pt>
                <c:pt idx="5">
                  <c:v>44621</c:v>
                </c:pt>
                <c:pt idx="6">
                  <c:v>44531</c:v>
                </c:pt>
                <c:pt idx="7">
                  <c:v>44440</c:v>
                </c:pt>
                <c:pt idx="8">
                  <c:v>44348</c:v>
                </c:pt>
                <c:pt idx="9">
                  <c:v>44256</c:v>
                </c:pt>
                <c:pt idx="10">
                  <c:v>44166</c:v>
                </c:pt>
                <c:pt idx="11">
                  <c:v>44075</c:v>
                </c:pt>
                <c:pt idx="12">
                  <c:v>43983</c:v>
                </c:pt>
                <c:pt idx="13">
                  <c:v>43891</c:v>
                </c:pt>
                <c:pt idx="14">
                  <c:v>43800</c:v>
                </c:pt>
                <c:pt idx="15">
                  <c:v>43709</c:v>
                </c:pt>
                <c:pt idx="16">
                  <c:v>43617</c:v>
                </c:pt>
                <c:pt idx="17">
                  <c:v>43525</c:v>
                </c:pt>
                <c:pt idx="18">
                  <c:v>43435</c:v>
                </c:pt>
                <c:pt idx="19">
                  <c:v>43344</c:v>
                </c:pt>
                <c:pt idx="20">
                  <c:v>43252</c:v>
                </c:pt>
                <c:pt idx="21">
                  <c:v>43160</c:v>
                </c:pt>
              </c:numCache>
            </c:numRef>
          </c:cat>
          <c:val>
            <c:numRef>
              <c:f>KARLILIK!$G$3:$G$24</c:f>
              <c:numCache>
                <c:formatCode>0.00%</c:formatCode>
                <c:ptCount val="22"/>
                <c:pt idx="0">
                  <c:v>9.6673338842818035E-2</c:v>
                </c:pt>
                <c:pt idx="1">
                  <c:v>0.17553322119180123</c:v>
                </c:pt>
                <c:pt idx="2">
                  <c:v>0.16671659480550732</c:v>
                </c:pt>
                <c:pt idx="3">
                  <c:v>0.14275797006156868</c:v>
                </c:pt>
                <c:pt idx="4">
                  <c:v>0.20962654393874014</c:v>
                </c:pt>
                <c:pt idx="5">
                  <c:v>0.1163956913585257</c:v>
                </c:pt>
                <c:pt idx="6">
                  <c:v>0.10590213270061136</c:v>
                </c:pt>
                <c:pt idx="7">
                  <c:v>4.3001077185347285E-2</c:v>
                </c:pt>
                <c:pt idx="8">
                  <c:v>2.2522217139949795E-2</c:v>
                </c:pt>
                <c:pt idx="9">
                  <c:v>2.0629531593256877E-2</c:v>
                </c:pt>
                <c:pt idx="10">
                  <c:v>3.5904939993165651E-2</c:v>
                </c:pt>
                <c:pt idx="11">
                  <c:v>8.3088963274177571E-2</c:v>
                </c:pt>
                <c:pt idx="12">
                  <c:v>0.16868108855543568</c:v>
                </c:pt>
                <c:pt idx="13">
                  <c:v>9.6124921264302887E-2</c:v>
                </c:pt>
                <c:pt idx="14">
                  <c:v>5.4967630156244E-2</c:v>
                </c:pt>
                <c:pt idx="15">
                  <c:v>3.1240671475262105E-2</c:v>
                </c:pt>
                <c:pt idx="16">
                  <c:v>-1.1839377682711825E-3</c:v>
                </c:pt>
                <c:pt idx="17">
                  <c:v>4.8372339881188844E-2</c:v>
                </c:pt>
                <c:pt idx="18">
                  <c:v>-3.6604042010069886E-2</c:v>
                </c:pt>
                <c:pt idx="19">
                  <c:v>-1.3581118008086129E-2</c:v>
                </c:pt>
                <c:pt idx="20">
                  <c:v>3.4016951390397759E-2</c:v>
                </c:pt>
                <c:pt idx="21">
                  <c:v>3.4016951390397759E-2</c:v>
                </c:pt>
              </c:numCache>
            </c:numRef>
          </c:val>
          <c:smooth val="0"/>
          <c:extLst>
            <c:ext xmlns:c16="http://schemas.microsoft.com/office/drawing/2014/chart" uri="{C3380CC4-5D6E-409C-BE32-E72D297353CC}">
              <c16:uniqueId val="{00000002-B59E-4834-9B3F-B6CF13FE4218}"/>
            </c:ext>
          </c:extLst>
        </c:ser>
        <c:dLbls>
          <c:showLegendKey val="0"/>
          <c:showVal val="0"/>
          <c:showCatName val="0"/>
          <c:showSerName val="0"/>
          <c:showPercent val="0"/>
          <c:showBubbleSize val="0"/>
        </c:dLbls>
        <c:marker val="1"/>
        <c:smooth val="0"/>
        <c:axId val="579739616"/>
        <c:axId val="579739200"/>
      </c:lineChart>
      <c:dateAx>
        <c:axId val="5797346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736288"/>
        <c:crosses val="autoZero"/>
        <c:auto val="1"/>
        <c:lblOffset val="100"/>
        <c:baseTimeUnit val="months"/>
      </c:dateAx>
      <c:valAx>
        <c:axId val="579736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734624"/>
        <c:crosses val="autoZero"/>
        <c:crossBetween val="between"/>
      </c:valAx>
      <c:valAx>
        <c:axId val="579739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739616"/>
        <c:crosses val="max"/>
        <c:crossBetween val="between"/>
      </c:valAx>
      <c:dateAx>
        <c:axId val="579739616"/>
        <c:scaling>
          <c:orientation val="minMax"/>
        </c:scaling>
        <c:delete val="1"/>
        <c:axPos val="b"/>
        <c:numFmt formatCode="mmm\-yy" sourceLinked="1"/>
        <c:majorTickMark val="out"/>
        <c:minorTickMark val="none"/>
        <c:tickLblPos val="nextTo"/>
        <c:crossAx val="57973920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'Ticaret Dengesi'!$AN$1:$AN$15</c:f>
              <c:strCache>
                <c:ptCount val="15"/>
                <c:pt idx="12">
                  <c:v>3mo avg</c:v>
                </c:pt>
                <c:pt idx="14">
                  <c:v>-7,301,158.23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Dengesi'!$AJ$20:$AJ$168</c:f>
              <c:numCache>
                <c:formatCode>m/d/yyyy</c:formatCode>
                <c:ptCount val="149"/>
                <c:pt idx="0">
                  <c:v>41426</c:v>
                </c:pt>
                <c:pt idx="1">
                  <c:v>41456</c:v>
                </c:pt>
                <c:pt idx="2">
                  <c:v>41487</c:v>
                </c:pt>
                <c:pt idx="3">
                  <c:v>41518</c:v>
                </c:pt>
                <c:pt idx="4">
                  <c:v>41548</c:v>
                </c:pt>
                <c:pt idx="5">
                  <c:v>41579</c:v>
                </c:pt>
                <c:pt idx="6">
                  <c:v>41609</c:v>
                </c:pt>
                <c:pt idx="7">
                  <c:v>41640</c:v>
                </c:pt>
                <c:pt idx="8">
                  <c:v>41671</c:v>
                </c:pt>
                <c:pt idx="9">
                  <c:v>41699</c:v>
                </c:pt>
                <c:pt idx="10">
                  <c:v>41730</c:v>
                </c:pt>
                <c:pt idx="11">
                  <c:v>41760</c:v>
                </c:pt>
                <c:pt idx="12">
                  <c:v>41791</c:v>
                </c:pt>
                <c:pt idx="13">
                  <c:v>41821</c:v>
                </c:pt>
                <c:pt idx="14">
                  <c:v>41852</c:v>
                </c:pt>
                <c:pt idx="15">
                  <c:v>41883</c:v>
                </c:pt>
                <c:pt idx="16">
                  <c:v>41913</c:v>
                </c:pt>
                <c:pt idx="17">
                  <c:v>41944</c:v>
                </c:pt>
                <c:pt idx="18">
                  <c:v>41974</c:v>
                </c:pt>
                <c:pt idx="19">
                  <c:v>42005</c:v>
                </c:pt>
                <c:pt idx="20">
                  <c:v>42036</c:v>
                </c:pt>
                <c:pt idx="21">
                  <c:v>42064</c:v>
                </c:pt>
                <c:pt idx="22">
                  <c:v>42095</c:v>
                </c:pt>
                <c:pt idx="23">
                  <c:v>42125</c:v>
                </c:pt>
                <c:pt idx="24">
                  <c:v>42156</c:v>
                </c:pt>
                <c:pt idx="25">
                  <c:v>42186</c:v>
                </c:pt>
                <c:pt idx="26">
                  <c:v>42217</c:v>
                </c:pt>
                <c:pt idx="27">
                  <c:v>42248</c:v>
                </c:pt>
                <c:pt idx="28">
                  <c:v>42278</c:v>
                </c:pt>
                <c:pt idx="29">
                  <c:v>42309</c:v>
                </c:pt>
                <c:pt idx="30">
                  <c:v>42339</c:v>
                </c:pt>
                <c:pt idx="31">
                  <c:v>42370</c:v>
                </c:pt>
                <c:pt idx="32">
                  <c:v>42401</c:v>
                </c:pt>
                <c:pt idx="33">
                  <c:v>42430</c:v>
                </c:pt>
                <c:pt idx="34">
                  <c:v>42461</c:v>
                </c:pt>
                <c:pt idx="35">
                  <c:v>42491</c:v>
                </c:pt>
                <c:pt idx="36">
                  <c:v>42522</c:v>
                </c:pt>
                <c:pt idx="37">
                  <c:v>42552</c:v>
                </c:pt>
                <c:pt idx="38">
                  <c:v>42583</c:v>
                </c:pt>
                <c:pt idx="39">
                  <c:v>42614</c:v>
                </c:pt>
                <c:pt idx="40">
                  <c:v>42644</c:v>
                </c:pt>
                <c:pt idx="41">
                  <c:v>42675</c:v>
                </c:pt>
                <c:pt idx="42">
                  <c:v>42705</c:v>
                </c:pt>
                <c:pt idx="43">
                  <c:v>42736</c:v>
                </c:pt>
                <c:pt idx="44">
                  <c:v>42767</c:v>
                </c:pt>
                <c:pt idx="45">
                  <c:v>42795</c:v>
                </c:pt>
                <c:pt idx="46">
                  <c:v>42826</c:v>
                </c:pt>
                <c:pt idx="47">
                  <c:v>42856</c:v>
                </c:pt>
                <c:pt idx="48">
                  <c:v>42887</c:v>
                </c:pt>
                <c:pt idx="49">
                  <c:v>42917</c:v>
                </c:pt>
                <c:pt idx="50">
                  <c:v>42948</c:v>
                </c:pt>
                <c:pt idx="51">
                  <c:v>42979</c:v>
                </c:pt>
                <c:pt idx="52">
                  <c:v>43009</c:v>
                </c:pt>
                <c:pt idx="53">
                  <c:v>43040</c:v>
                </c:pt>
                <c:pt idx="54">
                  <c:v>43070</c:v>
                </c:pt>
                <c:pt idx="55">
                  <c:v>43101</c:v>
                </c:pt>
                <c:pt idx="56">
                  <c:v>43132</c:v>
                </c:pt>
                <c:pt idx="57">
                  <c:v>43160</c:v>
                </c:pt>
                <c:pt idx="58">
                  <c:v>43191</c:v>
                </c:pt>
                <c:pt idx="59">
                  <c:v>43221</c:v>
                </c:pt>
                <c:pt idx="60">
                  <c:v>43252</c:v>
                </c:pt>
                <c:pt idx="61">
                  <c:v>43282</c:v>
                </c:pt>
                <c:pt idx="62">
                  <c:v>43313</c:v>
                </c:pt>
                <c:pt idx="63">
                  <c:v>43344</c:v>
                </c:pt>
                <c:pt idx="64">
                  <c:v>43374</c:v>
                </c:pt>
                <c:pt idx="65">
                  <c:v>43405</c:v>
                </c:pt>
                <c:pt idx="66">
                  <c:v>43435</c:v>
                </c:pt>
                <c:pt idx="67">
                  <c:v>43466</c:v>
                </c:pt>
                <c:pt idx="68">
                  <c:v>43497</c:v>
                </c:pt>
                <c:pt idx="69">
                  <c:v>43525</c:v>
                </c:pt>
                <c:pt idx="70">
                  <c:v>43556</c:v>
                </c:pt>
                <c:pt idx="71">
                  <c:v>43586</c:v>
                </c:pt>
                <c:pt idx="72">
                  <c:v>43617</c:v>
                </c:pt>
                <c:pt idx="73">
                  <c:v>43647</c:v>
                </c:pt>
                <c:pt idx="74">
                  <c:v>43678</c:v>
                </c:pt>
                <c:pt idx="75">
                  <c:v>43709</c:v>
                </c:pt>
                <c:pt idx="76">
                  <c:v>43739</c:v>
                </c:pt>
                <c:pt idx="77">
                  <c:v>43770</c:v>
                </c:pt>
                <c:pt idx="78">
                  <c:v>43800</c:v>
                </c:pt>
                <c:pt idx="79">
                  <c:v>43831</c:v>
                </c:pt>
                <c:pt idx="80">
                  <c:v>43862</c:v>
                </c:pt>
                <c:pt idx="81">
                  <c:v>43891</c:v>
                </c:pt>
                <c:pt idx="82">
                  <c:v>43922</c:v>
                </c:pt>
                <c:pt idx="83">
                  <c:v>43952</c:v>
                </c:pt>
                <c:pt idx="84">
                  <c:v>43983</c:v>
                </c:pt>
                <c:pt idx="85">
                  <c:v>44013</c:v>
                </c:pt>
                <c:pt idx="86">
                  <c:v>44044</c:v>
                </c:pt>
                <c:pt idx="87">
                  <c:v>44075</c:v>
                </c:pt>
                <c:pt idx="88">
                  <c:v>44105</c:v>
                </c:pt>
                <c:pt idx="89">
                  <c:v>44136</c:v>
                </c:pt>
                <c:pt idx="90">
                  <c:v>44166</c:v>
                </c:pt>
                <c:pt idx="91">
                  <c:v>44197</c:v>
                </c:pt>
                <c:pt idx="92">
                  <c:v>44228</c:v>
                </c:pt>
                <c:pt idx="93">
                  <c:v>44256</c:v>
                </c:pt>
                <c:pt idx="94">
                  <c:v>44287</c:v>
                </c:pt>
                <c:pt idx="95">
                  <c:v>44317</c:v>
                </c:pt>
                <c:pt idx="96">
                  <c:v>44348</c:v>
                </c:pt>
                <c:pt idx="97">
                  <c:v>44378</c:v>
                </c:pt>
                <c:pt idx="98">
                  <c:v>44409</c:v>
                </c:pt>
                <c:pt idx="99">
                  <c:v>44440</c:v>
                </c:pt>
                <c:pt idx="100">
                  <c:v>44470</c:v>
                </c:pt>
                <c:pt idx="101">
                  <c:v>44501</c:v>
                </c:pt>
                <c:pt idx="102">
                  <c:v>44531</c:v>
                </c:pt>
                <c:pt idx="103">
                  <c:v>44562</c:v>
                </c:pt>
                <c:pt idx="104">
                  <c:v>44593</c:v>
                </c:pt>
                <c:pt idx="105">
                  <c:v>44621</c:v>
                </c:pt>
                <c:pt idx="106">
                  <c:v>44652</c:v>
                </c:pt>
                <c:pt idx="107">
                  <c:v>44682</c:v>
                </c:pt>
                <c:pt idx="108">
                  <c:v>44713</c:v>
                </c:pt>
                <c:pt idx="109">
                  <c:v>44743</c:v>
                </c:pt>
                <c:pt idx="110">
                  <c:v>44774</c:v>
                </c:pt>
                <c:pt idx="111">
                  <c:v>44805</c:v>
                </c:pt>
                <c:pt idx="112">
                  <c:v>44835</c:v>
                </c:pt>
                <c:pt idx="113">
                  <c:v>44866</c:v>
                </c:pt>
                <c:pt idx="114">
                  <c:v>44896</c:v>
                </c:pt>
                <c:pt idx="115">
                  <c:v>44927</c:v>
                </c:pt>
                <c:pt idx="116">
                  <c:v>44958</c:v>
                </c:pt>
                <c:pt idx="117">
                  <c:v>44986</c:v>
                </c:pt>
                <c:pt idx="118">
                  <c:v>45017</c:v>
                </c:pt>
                <c:pt idx="119">
                  <c:v>45047</c:v>
                </c:pt>
                <c:pt idx="120">
                  <c:v>45078</c:v>
                </c:pt>
                <c:pt idx="121">
                  <c:v>45108</c:v>
                </c:pt>
                <c:pt idx="122">
                  <c:v>45139</c:v>
                </c:pt>
                <c:pt idx="123">
                  <c:v>45170</c:v>
                </c:pt>
                <c:pt idx="124">
                  <c:v>45200</c:v>
                </c:pt>
                <c:pt idx="125">
                  <c:v>45231</c:v>
                </c:pt>
                <c:pt idx="126">
                  <c:v>45261</c:v>
                </c:pt>
                <c:pt idx="127">
                  <c:v>45292</c:v>
                </c:pt>
                <c:pt idx="128">
                  <c:v>45323</c:v>
                </c:pt>
                <c:pt idx="129">
                  <c:v>45352</c:v>
                </c:pt>
                <c:pt idx="130">
                  <c:v>45383</c:v>
                </c:pt>
                <c:pt idx="131">
                  <c:v>45413</c:v>
                </c:pt>
                <c:pt idx="132">
                  <c:v>45444</c:v>
                </c:pt>
                <c:pt idx="133">
                  <c:v>45474</c:v>
                </c:pt>
                <c:pt idx="134">
                  <c:v>45505</c:v>
                </c:pt>
                <c:pt idx="135">
                  <c:v>45536</c:v>
                </c:pt>
                <c:pt idx="136">
                  <c:v>45566</c:v>
                </c:pt>
                <c:pt idx="137">
                  <c:v>45597</c:v>
                </c:pt>
                <c:pt idx="138">
                  <c:v>45627</c:v>
                </c:pt>
                <c:pt idx="139">
                  <c:v>45658</c:v>
                </c:pt>
                <c:pt idx="140">
                  <c:v>45689</c:v>
                </c:pt>
                <c:pt idx="141">
                  <c:v>45717</c:v>
                </c:pt>
                <c:pt idx="142">
                  <c:v>45748</c:v>
                </c:pt>
                <c:pt idx="143">
                  <c:v>45778</c:v>
                </c:pt>
                <c:pt idx="144">
                  <c:v>45809</c:v>
                </c:pt>
                <c:pt idx="145">
                  <c:v>45839</c:v>
                </c:pt>
              </c:numCache>
            </c:numRef>
          </c:cat>
          <c:val>
            <c:numRef>
              <c:f>'Ticaret Dengesi'!$AN$20:$AN$168</c:f>
              <c:numCache>
                <c:formatCode>#,##0.00</c:formatCode>
                <c:ptCount val="149"/>
                <c:pt idx="0">
                  <c:v>-9525493.1466666665</c:v>
                </c:pt>
                <c:pt idx="1">
                  <c:v>-9505029.9783333335</c:v>
                </c:pt>
                <c:pt idx="2">
                  <c:v>-8687494.7193333339</c:v>
                </c:pt>
                <c:pt idx="3">
                  <c:v>-8308374.8109999979</c:v>
                </c:pt>
                <c:pt idx="4">
                  <c:v>-7448526.2569999993</c:v>
                </c:pt>
                <c:pt idx="5">
                  <c:v>-7305796.1293333322</c:v>
                </c:pt>
                <c:pt idx="6">
                  <c:v>-8030699.0420000004</c:v>
                </c:pt>
                <c:pt idx="7">
                  <c:v>-7859288.830000001</c:v>
                </c:pt>
                <c:pt idx="8">
                  <c:v>-7294198.7133333338</c:v>
                </c:pt>
                <c:pt idx="9">
                  <c:v>-6019195.1866666675</c:v>
                </c:pt>
                <c:pt idx="10">
                  <c:v>-6063565.2760000005</c:v>
                </c:pt>
                <c:pt idx="11">
                  <c:v>-6696493.229666668</c:v>
                </c:pt>
                <c:pt idx="12">
                  <c:v>-7411844.5006666668</c:v>
                </c:pt>
                <c:pt idx="13">
                  <c:v>-7249978.7243333338</c:v>
                </c:pt>
                <c:pt idx="14">
                  <c:v>-7639100.4586666673</c:v>
                </c:pt>
                <c:pt idx="15">
                  <c:v>-7335112.7173333345</c:v>
                </c:pt>
                <c:pt idx="16">
                  <c:v>-7250844.2869999995</c:v>
                </c:pt>
                <c:pt idx="17">
                  <c:v>-7163260.7059999974</c:v>
                </c:pt>
                <c:pt idx="18">
                  <c:v>-7446370.0653333319</c:v>
                </c:pt>
                <c:pt idx="19">
                  <c:v>-6668759.3213333311</c:v>
                </c:pt>
                <c:pt idx="20">
                  <c:v>-5672382.0656666653</c:v>
                </c:pt>
                <c:pt idx="21">
                  <c:v>-5131269.6189999999</c:v>
                </c:pt>
                <c:pt idx="22">
                  <c:v>-5351854.1189999999</c:v>
                </c:pt>
                <c:pt idx="23">
                  <c:v>-5943887.8346666666</c:v>
                </c:pt>
                <c:pt idx="24">
                  <c:v>-5882417.785666666</c:v>
                </c:pt>
                <c:pt idx="25">
                  <c:v>-6690514.0333333313</c:v>
                </c:pt>
                <c:pt idx="26">
                  <c:v>-6086219.2896666648</c:v>
                </c:pt>
                <c:pt idx="27">
                  <c:v>-5325701.9519999987</c:v>
                </c:pt>
                <c:pt idx="28">
                  <c:v>-4093160.1166666653</c:v>
                </c:pt>
                <c:pt idx="29">
                  <c:v>-3775246.6676666657</c:v>
                </c:pt>
                <c:pt idx="30">
                  <c:v>-4539643.2063333327</c:v>
                </c:pt>
                <c:pt idx="31">
                  <c:v>-4588294.3229999999</c:v>
                </c:pt>
                <c:pt idx="32">
                  <c:v>-4331161.0226666667</c:v>
                </c:pt>
                <c:pt idx="33">
                  <c:v>-3907201.1283333334</c:v>
                </c:pt>
                <c:pt idx="34">
                  <c:v>-3968319.6159999999</c:v>
                </c:pt>
                <c:pt idx="35">
                  <c:v>-4593051.4716666667</c:v>
                </c:pt>
                <c:pt idx="36">
                  <c:v>-5103831.2023333339</c:v>
                </c:pt>
                <c:pt idx="37">
                  <c:v>-5430346.4693333339</c:v>
                </c:pt>
                <c:pt idx="38">
                  <c:v>-5253555.3336666664</c:v>
                </c:pt>
                <c:pt idx="39">
                  <c:v>-4542434.867333333</c:v>
                </c:pt>
                <c:pt idx="40">
                  <c:v>-4105673.7076666667</c:v>
                </c:pt>
                <c:pt idx="41">
                  <c:v>-3814848.5979999993</c:v>
                </c:pt>
                <c:pt idx="42">
                  <c:v>-4093947.0006666663</c:v>
                </c:pt>
                <c:pt idx="43">
                  <c:v>-4367289.3830000004</c:v>
                </c:pt>
                <c:pt idx="44">
                  <c:v>-4359917.5923333336</c:v>
                </c:pt>
                <c:pt idx="45">
                  <c:v>-4114202.1189999995</c:v>
                </c:pt>
                <c:pt idx="46">
                  <c:v>-4144589.4639999992</c:v>
                </c:pt>
                <c:pt idx="47">
                  <c:v>-5313285.5283333324</c:v>
                </c:pt>
                <c:pt idx="48">
                  <c:v>-5823462.0716666654</c:v>
                </c:pt>
                <c:pt idx="49">
                  <c:v>-7244682.8293333324</c:v>
                </c:pt>
                <c:pt idx="50">
                  <c:v>-6720760.6909999996</c:v>
                </c:pt>
                <c:pt idx="51">
                  <c:v>-7555012.8006666675</c:v>
                </c:pt>
                <c:pt idx="52">
                  <c:v>-6979537.9923333349</c:v>
                </c:pt>
                <c:pt idx="53">
                  <c:v>-7152294.3573333351</c:v>
                </c:pt>
                <c:pt idx="54">
                  <c:v>-7247492.5406666668</c:v>
                </c:pt>
                <c:pt idx="55">
                  <c:v>-7953037.5293333316</c:v>
                </c:pt>
                <c:pt idx="56">
                  <c:v>-7944623.0003333315</c:v>
                </c:pt>
                <c:pt idx="57">
                  <c:v>-7023728.020333332</c:v>
                </c:pt>
                <c:pt idx="58">
                  <c:v>-6215582.3076666668</c:v>
                </c:pt>
                <c:pt idx="59">
                  <c:v>-6873551.6416666685</c:v>
                </c:pt>
                <c:pt idx="60">
                  <c:v>-6860785.367333333</c:v>
                </c:pt>
                <c:pt idx="61">
                  <c:v>-6698763.8310000002</c:v>
                </c:pt>
                <c:pt idx="62">
                  <c:v>-4904130.7553333333</c:v>
                </c:pt>
                <c:pt idx="63">
                  <c:v>-3503558.106333334</c:v>
                </c:pt>
                <c:pt idx="64">
                  <c:v>-1378701.7490000005</c:v>
                </c:pt>
                <c:pt idx="65">
                  <c:v>-468167.18600000005</c:v>
                </c:pt>
                <c:pt idx="66">
                  <c:v>-606503.95833333337</c:v>
                </c:pt>
                <c:pt idx="67">
                  <c:v>-1432516.8589999999</c:v>
                </c:pt>
                <c:pt idx="68">
                  <c:v>-2040835.3499999996</c:v>
                </c:pt>
                <c:pt idx="69">
                  <c:v>-1979380.6783333335</c:v>
                </c:pt>
                <c:pt idx="70">
                  <c:v>-2126870.8070000005</c:v>
                </c:pt>
                <c:pt idx="71">
                  <c:v>-2111461.5966666676</c:v>
                </c:pt>
                <c:pt idx="72">
                  <c:v>-2616531.469000001</c:v>
                </c:pt>
                <c:pt idx="73">
                  <c:v>-2804736.3380000014</c:v>
                </c:pt>
                <c:pt idx="74">
                  <c:v>-3022599.3133333344</c:v>
                </c:pt>
                <c:pt idx="75">
                  <c:v>-2435010.6360000013</c:v>
                </c:pt>
                <c:pt idx="76">
                  <c:v>-1924523.701333334</c:v>
                </c:pt>
                <c:pt idx="77">
                  <c:v>-1806157.9926666673</c:v>
                </c:pt>
                <c:pt idx="78">
                  <c:v>-2806570.833333334</c:v>
                </c:pt>
                <c:pt idx="79">
                  <c:v>-3722391.7916666674</c:v>
                </c:pt>
                <c:pt idx="80">
                  <c:v>-4072362.7666666671</c:v>
                </c:pt>
                <c:pt idx="81">
                  <c:v>-4339317.1226666672</c:v>
                </c:pt>
                <c:pt idx="82">
                  <c:v>-4361977.53</c:v>
                </c:pt>
                <c:pt idx="83">
                  <c:v>-4495468.706666667</c:v>
                </c:pt>
                <c:pt idx="84">
                  <c:v>-3624960.6623333334</c:v>
                </c:pt>
                <c:pt idx="85">
                  <c:v>-3040288.9746666667</c:v>
                </c:pt>
                <c:pt idx="86">
                  <c:v>-3995050.4683333337</c:v>
                </c:pt>
                <c:pt idx="87">
                  <c:v>-4661180.585</c:v>
                </c:pt>
                <c:pt idx="88">
                  <c:v>-4518477.1559999995</c:v>
                </c:pt>
                <c:pt idx="89">
                  <c:v>-4103015.2456666655</c:v>
                </c:pt>
                <c:pt idx="90">
                  <c:v>-4000892.139333332</c:v>
                </c:pt>
                <c:pt idx="91">
                  <c:v>-4221675.711666665</c:v>
                </c:pt>
                <c:pt idx="92">
                  <c:v>-3652714.3123333328</c:v>
                </c:pt>
                <c:pt idx="93">
                  <c:v>-3691532.4563333341</c:v>
                </c:pt>
                <c:pt idx="94">
                  <c:v>-3697770.9550000005</c:v>
                </c:pt>
                <c:pt idx="95">
                  <c:v>-3967402.4910000004</c:v>
                </c:pt>
                <c:pt idx="96">
                  <c:v>-3368875.1553333327</c:v>
                </c:pt>
                <c:pt idx="97">
                  <c:v>-3785045.3489999999</c:v>
                </c:pt>
                <c:pt idx="98">
                  <c:v>-3835321.058333334</c:v>
                </c:pt>
                <c:pt idx="99">
                  <c:v>-3747380.6976666679</c:v>
                </c:pt>
                <c:pt idx="100">
                  <c:v>-2807637.0913333348</c:v>
                </c:pt>
                <c:pt idx="101">
                  <c:v>-3187644.6853333339</c:v>
                </c:pt>
                <c:pt idx="102">
                  <c:v>-4595910.0219999999</c:v>
                </c:pt>
                <c:pt idx="103">
                  <c:v>-7522776.1613333328</c:v>
                </c:pt>
                <c:pt idx="104">
                  <c:v>-8367219.3776666662</c:v>
                </c:pt>
                <c:pt idx="105">
                  <c:v>-8845697.6443333328</c:v>
                </c:pt>
                <c:pt idx="106">
                  <c:v>-7464886.9886666676</c:v>
                </c:pt>
                <c:pt idx="107">
                  <c:v>-8357009.9136666665</c:v>
                </c:pt>
                <c:pt idx="108">
                  <c:v>-8346564.797666668</c:v>
                </c:pt>
                <c:pt idx="109">
                  <c:v>-9864743.231333334</c:v>
                </c:pt>
                <c:pt idx="110">
                  <c:v>-10064628.827333335</c:v>
                </c:pt>
                <c:pt idx="111">
                  <c:v>-10521815.233999999</c:v>
                </c:pt>
                <c:pt idx="112">
                  <c:v>-9588335.777999999</c:v>
                </c:pt>
                <c:pt idx="113">
                  <c:v>-8764317.547666667</c:v>
                </c:pt>
                <c:pt idx="114">
                  <c:v>-8799531.3573333342</c:v>
                </c:pt>
                <c:pt idx="115">
                  <c:v>-10928904.722999999</c:v>
                </c:pt>
                <c:pt idx="116">
                  <c:v>-12044044.154666668</c:v>
                </c:pt>
                <c:pt idx="117">
                  <c:v>-11599373.602666667</c:v>
                </c:pt>
                <c:pt idx="118">
                  <c:v>-9749052.7070000004</c:v>
                </c:pt>
                <c:pt idx="119">
                  <c:v>-9870809.5226666648</c:v>
                </c:pt>
                <c:pt idx="120">
                  <c:v>-8844592.6783333328</c:v>
                </c:pt>
                <c:pt idx="121">
                  <c:v>-10105789.467999998</c:v>
                </c:pt>
                <c:pt idx="122">
                  <c:v>-8844930.3886666652</c:v>
                </c:pt>
                <c:pt idx="123">
                  <c:v>-8777518.9093333315</c:v>
                </c:pt>
                <c:pt idx="124">
                  <c:v>-6804938.6513333321</c:v>
                </c:pt>
                <c:pt idx="125">
                  <c:v>-5891809.0319999987</c:v>
                </c:pt>
                <c:pt idx="126">
                  <c:v>-6219773.6459999988</c:v>
                </c:pt>
                <c:pt idx="127">
                  <c:v>-6079510.3046666654</c:v>
                </c:pt>
                <c:pt idx="128">
                  <c:v>-6345492.8863333315</c:v>
                </c:pt>
                <c:pt idx="129">
                  <c:v>-6788226.0016666651</c:v>
                </c:pt>
                <c:pt idx="130">
                  <c:v>-8026950.3836666653</c:v>
                </c:pt>
                <c:pt idx="131">
                  <c:v>-7942666.666666667</c:v>
                </c:pt>
                <c:pt idx="132">
                  <c:v>-7639333.333333333</c:v>
                </c:pt>
                <c:pt idx="133">
                  <c:v>-6739333.333333333</c:v>
                </c:pt>
                <c:pt idx="134">
                  <c:v>-6209333.333333333</c:v>
                </c:pt>
                <c:pt idx="135">
                  <c:v>-5742666.666666667</c:v>
                </c:pt>
                <c:pt idx="136">
                  <c:v>-5264000</c:v>
                </c:pt>
                <c:pt idx="137">
                  <c:v>-6075666.666666667</c:v>
                </c:pt>
                <c:pt idx="138">
                  <c:v>-7309000</c:v>
                </c:pt>
                <c:pt idx="139">
                  <c:v>-7948666.666666667</c:v>
                </c:pt>
                <c:pt idx="140">
                  <c:v>-8212333.333333333</c:v>
                </c:pt>
                <c:pt idx="141">
                  <c:v>-7701333.333333333</c:v>
                </c:pt>
                <c:pt idx="142">
                  <c:v>-9173666.666666666</c:v>
                </c:pt>
                <c:pt idx="143">
                  <c:v>-8622333.333333334</c:v>
                </c:pt>
                <c:pt idx="144">
                  <c:v>-8923666.666666666</c:v>
                </c:pt>
                <c:pt idx="145">
                  <c:v>-7031666.666666667</c:v>
                </c:pt>
              </c:numCache>
            </c:numRef>
          </c:val>
          <c:smooth val="0"/>
          <c:extLst>
            <c:ext xmlns:c16="http://schemas.microsoft.com/office/drawing/2014/chart" uri="{C3380CC4-5D6E-409C-BE32-E72D297353CC}">
              <c16:uniqueId val="{00000000-D0F4-448B-BA8D-79CD0B3EC1F7}"/>
            </c:ext>
          </c:extLst>
        </c:ser>
        <c:ser>
          <c:idx val="1"/>
          <c:order val="1"/>
          <c:tx>
            <c:strRef>
              <c:f>'Ticaret Dengesi'!$AO$1:$AO$15</c:f>
              <c:strCache>
                <c:ptCount val="15"/>
                <c:pt idx="12">
                  <c:v>6mo avg</c:v>
                </c:pt>
                <c:pt idx="14">
                  <c:v>-7,301,158.23</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'Ticaret Dengesi'!$AJ$20:$AJ$168</c:f>
              <c:numCache>
                <c:formatCode>m/d/yyyy</c:formatCode>
                <c:ptCount val="149"/>
                <c:pt idx="0">
                  <c:v>41426</c:v>
                </c:pt>
                <c:pt idx="1">
                  <c:v>41456</c:v>
                </c:pt>
                <c:pt idx="2">
                  <c:v>41487</c:v>
                </c:pt>
                <c:pt idx="3">
                  <c:v>41518</c:v>
                </c:pt>
                <c:pt idx="4">
                  <c:v>41548</c:v>
                </c:pt>
                <c:pt idx="5">
                  <c:v>41579</c:v>
                </c:pt>
                <c:pt idx="6">
                  <c:v>41609</c:v>
                </c:pt>
                <c:pt idx="7">
                  <c:v>41640</c:v>
                </c:pt>
                <c:pt idx="8">
                  <c:v>41671</c:v>
                </c:pt>
                <c:pt idx="9">
                  <c:v>41699</c:v>
                </c:pt>
                <c:pt idx="10">
                  <c:v>41730</c:v>
                </c:pt>
                <c:pt idx="11">
                  <c:v>41760</c:v>
                </c:pt>
                <c:pt idx="12">
                  <c:v>41791</c:v>
                </c:pt>
                <c:pt idx="13">
                  <c:v>41821</c:v>
                </c:pt>
                <c:pt idx="14">
                  <c:v>41852</c:v>
                </c:pt>
                <c:pt idx="15">
                  <c:v>41883</c:v>
                </c:pt>
                <c:pt idx="16">
                  <c:v>41913</c:v>
                </c:pt>
                <c:pt idx="17">
                  <c:v>41944</c:v>
                </c:pt>
                <c:pt idx="18">
                  <c:v>41974</c:v>
                </c:pt>
                <c:pt idx="19">
                  <c:v>42005</c:v>
                </c:pt>
                <c:pt idx="20">
                  <c:v>42036</c:v>
                </c:pt>
                <c:pt idx="21">
                  <c:v>42064</c:v>
                </c:pt>
                <c:pt idx="22">
                  <c:v>42095</c:v>
                </c:pt>
                <c:pt idx="23">
                  <c:v>42125</c:v>
                </c:pt>
                <c:pt idx="24">
                  <c:v>42156</c:v>
                </c:pt>
                <c:pt idx="25">
                  <c:v>42186</c:v>
                </c:pt>
                <c:pt idx="26">
                  <c:v>42217</c:v>
                </c:pt>
                <c:pt idx="27">
                  <c:v>42248</c:v>
                </c:pt>
                <c:pt idx="28">
                  <c:v>42278</c:v>
                </c:pt>
                <c:pt idx="29">
                  <c:v>42309</c:v>
                </c:pt>
                <c:pt idx="30">
                  <c:v>42339</c:v>
                </c:pt>
                <c:pt idx="31">
                  <c:v>42370</c:v>
                </c:pt>
                <c:pt idx="32">
                  <c:v>42401</c:v>
                </c:pt>
                <c:pt idx="33">
                  <c:v>42430</c:v>
                </c:pt>
                <c:pt idx="34">
                  <c:v>42461</c:v>
                </c:pt>
                <c:pt idx="35">
                  <c:v>42491</c:v>
                </c:pt>
                <c:pt idx="36">
                  <c:v>42522</c:v>
                </c:pt>
                <c:pt idx="37">
                  <c:v>42552</c:v>
                </c:pt>
                <c:pt idx="38">
                  <c:v>42583</c:v>
                </c:pt>
                <c:pt idx="39">
                  <c:v>42614</c:v>
                </c:pt>
                <c:pt idx="40">
                  <c:v>42644</c:v>
                </c:pt>
                <c:pt idx="41">
                  <c:v>42675</c:v>
                </c:pt>
                <c:pt idx="42">
                  <c:v>42705</c:v>
                </c:pt>
                <c:pt idx="43">
                  <c:v>42736</c:v>
                </c:pt>
                <c:pt idx="44">
                  <c:v>42767</c:v>
                </c:pt>
                <c:pt idx="45">
                  <c:v>42795</c:v>
                </c:pt>
                <c:pt idx="46">
                  <c:v>42826</c:v>
                </c:pt>
                <c:pt idx="47">
                  <c:v>42856</c:v>
                </c:pt>
                <c:pt idx="48">
                  <c:v>42887</c:v>
                </c:pt>
                <c:pt idx="49">
                  <c:v>42917</c:v>
                </c:pt>
                <c:pt idx="50">
                  <c:v>42948</c:v>
                </c:pt>
                <c:pt idx="51">
                  <c:v>42979</c:v>
                </c:pt>
                <c:pt idx="52">
                  <c:v>43009</c:v>
                </c:pt>
                <c:pt idx="53">
                  <c:v>43040</c:v>
                </c:pt>
                <c:pt idx="54">
                  <c:v>43070</c:v>
                </c:pt>
                <c:pt idx="55">
                  <c:v>43101</c:v>
                </c:pt>
                <c:pt idx="56">
                  <c:v>43132</c:v>
                </c:pt>
                <c:pt idx="57">
                  <c:v>43160</c:v>
                </c:pt>
                <c:pt idx="58">
                  <c:v>43191</c:v>
                </c:pt>
                <c:pt idx="59">
                  <c:v>43221</c:v>
                </c:pt>
                <c:pt idx="60">
                  <c:v>43252</c:v>
                </c:pt>
                <c:pt idx="61">
                  <c:v>43282</c:v>
                </c:pt>
                <c:pt idx="62">
                  <c:v>43313</c:v>
                </c:pt>
                <c:pt idx="63">
                  <c:v>43344</c:v>
                </c:pt>
                <c:pt idx="64">
                  <c:v>43374</c:v>
                </c:pt>
                <c:pt idx="65">
                  <c:v>43405</c:v>
                </c:pt>
                <c:pt idx="66">
                  <c:v>43435</c:v>
                </c:pt>
                <c:pt idx="67">
                  <c:v>43466</c:v>
                </c:pt>
                <c:pt idx="68">
                  <c:v>43497</c:v>
                </c:pt>
                <c:pt idx="69">
                  <c:v>43525</c:v>
                </c:pt>
                <c:pt idx="70">
                  <c:v>43556</c:v>
                </c:pt>
                <c:pt idx="71">
                  <c:v>43586</c:v>
                </c:pt>
                <c:pt idx="72">
                  <c:v>43617</c:v>
                </c:pt>
                <c:pt idx="73">
                  <c:v>43647</c:v>
                </c:pt>
                <c:pt idx="74">
                  <c:v>43678</c:v>
                </c:pt>
                <c:pt idx="75">
                  <c:v>43709</c:v>
                </c:pt>
                <c:pt idx="76">
                  <c:v>43739</c:v>
                </c:pt>
                <c:pt idx="77">
                  <c:v>43770</c:v>
                </c:pt>
                <c:pt idx="78">
                  <c:v>43800</c:v>
                </c:pt>
                <c:pt idx="79">
                  <c:v>43831</c:v>
                </c:pt>
                <c:pt idx="80">
                  <c:v>43862</c:v>
                </c:pt>
                <c:pt idx="81">
                  <c:v>43891</c:v>
                </c:pt>
                <c:pt idx="82">
                  <c:v>43922</c:v>
                </c:pt>
                <c:pt idx="83">
                  <c:v>43952</c:v>
                </c:pt>
                <c:pt idx="84">
                  <c:v>43983</c:v>
                </c:pt>
                <c:pt idx="85">
                  <c:v>44013</c:v>
                </c:pt>
                <c:pt idx="86">
                  <c:v>44044</c:v>
                </c:pt>
                <c:pt idx="87">
                  <c:v>44075</c:v>
                </c:pt>
                <c:pt idx="88">
                  <c:v>44105</c:v>
                </c:pt>
                <c:pt idx="89">
                  <c:v>44136</c:v>
                </c:pt>
                <c:pt idx="90">
                  <c:v>44166</c:v>
                </c:pt>
                <c:pt idx="91">
                  <c:v>44197</c:v>
                </c:pt>
                <c:pt idx="92">
                  <c:v>44228</c:v>
                </c:pt>
                <c:pt idx="93">
                  <c:v>44256</c:v>
                </c:pt>
                <c:pt idx="94">
                  <c:v>44287</c:v>
                </c:pt>
                <c:pt idx="95">
                  <c:v>44317</c:v>
                </c:pt>
                <c:pt idx="96">
                  <c:v>44348</c:v>
                </c:pt>
                <c:pt idx="97">
                  <c:v>44378</c:v>
                </c:pt>
                <c:pt idx="98">
                  <c:v>44409</c:v>
                </c:pt>
                <c:pt idx="99">
                  <c:v>44440</c:v>
                </c:pt>
                <c:pt idx="100">
                  <c:v>44470</c:v>
                </c:pt>
                <c:pt idx="101">
                  <c:v>44501</c:v>
                </c:pt>
                <c:pt idx="102">
                  <c:v>44531</c:v>
                </c:pt>
                <c:pt idx="103">
                  <c:v>44562</c:v>
                </c:pt>
                <c:pt idx="104">
                  <c:v>44593</c:v>
                </c:pt>
                <c:pt idx="105">
                  <c:v>44621</c:v>
                </c:pt>
                <c:pt idx="106">
                  <c:v>44652</c:v>
                </c:pt>
                <c:pt idx="107">
                  <c:v>44682</c:v>
                </c:pt>
                <c:pt idx="108">
                  <c:v>44713</c:v>
                </c:pt>
                <c:pt idx="109">
                  <c:v>44743</c:v>
                </c:pt>
                <c:pt idx="110">
                  <c:v>44774</c:v>
                </c:pt>
                <c:pt idx="111">
                  <c:v>44805</c:v>
                </c:pt>
                <c:pt idx="112">
                  <c:v>44835</c:v>
                </c:pt>
                <c:pt idx="113">
                  <c:v>44866</c:v>
                </c:pt>
                <c:pt idx="114">
                  <c:v>44896</c:v>
                </c:pt>
                <c:pt idx="115">
                  <c:v>44927</c:v>
                </c:pt>
                <c:pt idx="116">
                  <c:v>44958</c:v>
                </c:pt>
                <c:pt idx="117">
                  <c:v>44986</c:v>
                </c:pt>
                <c:pt idx="118">
                  <c:v>45017</c:v>
                </c:pt>
                <c:pt idx="119">
                  <c:v>45047</c:v>
                </c:pt>
                <c:pt idx="120">
                  <c:v>45078</c:v>
                </c:pt>
                <c:pt idx="121">
                  <c:v>45108</c:v>
                </c:pt>
                <c:pt idx="122">
                  <c:v>45139</c:v>
                </c:pt>
                <c:pt idx="123">
                  <c:v>45170</c:v>
                </c:pt>
                <c:pt idx="124">
                  <c:v>45200</c:v>
                </c:pt>
                <c:pt idx="125">
                  <c:v>45231</c:v>
                </c:pt>
                <c:pt idx="126">
                  <c:v>45261</c:v>
                </c:pt>
                <c:pt idx="127">
                  <c:v>45292</c:v>
                </c:pt>
                <c:pt idx="128">
                  <c:v>45323</c:v>
                </c:pt>
                <c:pt idx="129">
                  <c:v>45352</c:v>
                </c:pt>
                <c:pt idx="130">
                  <c:v>45383</c:v>
                </c:pt>
                <c:pt idx="131">
                  <c:v>45413</c:v>
                </c:pt>
                <c:pt idx="132">
                  <c:v>45444</c:v>
                </c:pt>
                <c:pt idx="133">
                  <c:v>45474</c:v>
                </c:pt>
                <c:pt idx="134">
                  <c:v>45505</c:v>
                </c:pt>
                <c:pt idx="135">
                  <c:v>45536</c:v>
                </c:pt>
                <c:pt idx="136">
                  <c:v>45566</c:v>
                </c:pt>
                <c:pt idx="137">
                  <c:v>45597</c:v>
                </c:pt>
                <c:pt idx="138">
                  <c:v>45627</c:v>
                </c:pt>
                <c:pt idx="139">
                  <c:v>45658</c:v>
                </c:pt>
                <c:pt idx="140">
                  <c:v>45689</c:v>
                </c:pt>
                <c:pt idx="141">
                  <c:v>45717</c:v>
                </c:pt>
                <c:pt idx="142">
                  <c:v>45748</c:v>
                </c:pt>
                <c:pt idx="143">
                  <c:v>45778</c:v>
                </c:pt>
                <c:pt idx="144">
                  <c:v>45809</c:v>
                </c:pt>
                <c:pt idx="145">
                  <c:v>45839</c:v>
                </c:pt>
              </c:numCache>
            </c:numRef>
          </c:cat>
          <c:val>
            <c:numRef>
              <c:f>'Ticaret Dengesi'!$AO$20:$AO$168</c:f>
              <c:numCache>
                <c:formatCode>#,##0.00</c:formatCode>
                <c:ptCount val="149"/>
                <c:pt idx="0">
                  <c:v>-8387444.4568333328</c:v>
                </c:pt>
                <c:pt idx="1">
                  <c:v>-8866741.5369999986</c:v>
                </c:pt>
                <c:pt idx="2">
                  <c:v>-8875762.8819999993</c:v>
                </c:pt>
                <c:pt idx="3">
                  <c:v>-8916933.9788333327</c:v>
                </c:pt>
                <c:pt idx="4">
                  <c:v>-8476778.1176666655</c:v>
                </c:pt>
                <c:pt idx="5">
                  <c:v>-7996645.424333333</c:v>
                </c:pt>
                <c:pt idx="6">
                  <c:v>-8169536.9264999991</c:v>
                </c:pt>
                <c:pt idx="7">
                  <c:v>-7653907.5434999997</c:v>
                </c:pt>
                <c:pt idx="8">
                  <c:v>-7299997.4213333325</c:v>
                </c:pt>
                <c:pt idx="9">
                  <c:v>-7024947.1143333344</c:v>
                </c:pt>
                <c:pt idx="10">
                  <c:v>-6961427.0530000003</c:v>
                </c:pt>
                <c:pt idx="11">
                  <c:v>-6995345.9715000009</c:v>
                </c:pt>
                <c:pt idx="12">
                  <c:v>-6715519.843666668</c:v>
                </c:pt>
                <c:pt idx="13">
                  <c:v>-6656772.0001666667</c:v>
                </c:pt>
                <c:pt idx="14">
                  <c:v>-7167796.8441666691</c:v>
                </c:pt>
                <c:pt idx="15">
                  <c:v>-7373478.6090000002</c:v>
                </c:pt>
                <c:pt idx="16">
                  <c:v>-7250411.5056666667</c:v>
                </c:pt>
                <c:pt idx="17">
                  <c:v>-7401180.5823333329</c:v>
                </c:pt>
                <c:pt idx="18">
                  <c:v>-7390741.3913333332</c:v>
                </c:pt>
                <c:pt idx="19">
                  <c:v>-6959801.8041666662</c:v>
                </c:pt>
                <c:pt idx="20">
                  <c:v>-6417821.3858333314</c:v>
                </c:pt>
                <c:pt idx="21">
                  <c:v>-6288819.8421666659</c:v>
                </c:pt>
                <c:pt idx="22">
                  <c:v>-6010306.7201666655</c:v>
                </c:pt>
                <c:pt idx="23">
                  <c:v>-5808134.9501666659</c:v>
                </c:pt>
                <c:pt idx="24">
                  <c:v>-5506843.702333333</c:v>
                </c:pt>
                <c:pt idx="25">
                  <c:v>-6021184.0761666661</c:v>
                </c:pt>
                <c:pt idx="26">
                  <c:v>-6015053.5621666657</c:v>
                </c:pt>
                <c:pt idx="27">
                  <c:v>-5604059.8688333323</c:v>
                </c:pt>
                <c:pt idx="28">
                  <c:v>-5391837.0749999983</c:v>
                </c:pt>
                <c:pt idx="29">
                  <c:v>-4930732.978666665</c:v>
                </c:pt>
                <c:pt idx="30">
                  <c:v>-4932672.5791666657</c:v>
                </c:pt>
                <c:pt idx="31">
                  <c:v>-4340727.2198333321</c:v>
                </c:pt>
                <c:pt idx="32">
                  <c:v>-4053203.845166666</c:v>
                </c:pt>
                <c:pt idx="33">
                  <c:v>-4223422.1673333338</c:v>
                </c:pt>
                <c:pt idx="34">
                  <c:v>-4278306.9694999997</c:v>
                </c:pt>
                <c:pt idx="35">
                  <c:v>-4462106.2471666671</c:v>
                </c:pt>
                <c:pt idx="36">
                  <c:v>-4505516.1653333334</c:v>
                </c:pt>
                <c:pt idx="37">
                  <c:v>-4699333.0426666671</c:v>
                </c:pt>
                <c:pt idx="38">
                  <c:v>-4923303.4026666665</c:v>
                </c:pt>
                <c:pt idx="39">
                  <c:v>-4823133.0348333344</c:v>
                </c:pt>
                <c:pt idx="40">
                  <c:v>-4768010.0885000005</c:v>
                </c:pt>
                <c:pt idx="41">
                  <c:v>-4534201.9658333324</c:v>
                </c:pt>
                <c:pt idx="42">
                  <c:v>-4318190.9339999994</c:v>
                </c:pt>
                <c:pt idx="43">
                  <c:v>-4236481.5453333333</c:v>
                </c:pt>
                <c:pt idx="44">
                  <c:v>-4087383.0951666664</c:v>
                </c:pt>
                <c:pt idx="45">
                  <c:v>-4104074.5598333329</c:v>
                </c:pt>
                <c:pt idx="46">
                  <c:v>-4255939.4234999986</c:v>
                </c:pt>
                <c:pt idx="47">
                  <c:v>-4836601.560333333</c:v>
                </c:pt>
                <c:pt idx="48">
                  <c:v>-4968832.0953333331</c:v>
                </c:pt>
                <c:pt idx="49">
                  <c:v>-5694636.1466666656</c:v>
                </c:pt>
                <c:pt idx="50">
                  <c:v>-6017023.1096666651</c:v>
                </c:pt>
                <c:pt idx="51">
                  <c:v>-6689237.4361666664</c:v>
                </c:pt>
                <c:pt idx="52">
                  <c:v>-7112110.4108333336</c:v>
                </c:pt>
                <c:pt idx="53">
                  <c:v>-6936527.5241666669</c:v>
                </c:pt>
                <c:pt idx="54">
                  <c:v>-7401252.6706666676</c:v>
                </c:pt>
                <c:pt idx="55">
                  <c:v>-7466287.7608333342</c:v>
                </c:pt>
                <c:pt idx="56">
                  <c:v>-7548458.6788333347</c:v>
                </c:pt>
                <c:pt idx="57">
                  <c:v>-7135610.2805000013</c:v>
                </c:pt>
                <c:pt idx="58">
                  <c:v>-7084309.9184999987</c:v>
                </c:pt>
                <c:pt idx="59">
                  <c:v>-7409087.3209999995</c:v>
                </c:pt>
                <c:pt idx="60">
                  <c:v>-6942256.6938333325</c:v>
                </c:pt>
                <c:pt idx="61">
                  <c:v>-6457173.0693333335</c:v>
                </c:pt>
                <c:pt idx="62">
                  <c:v>-5888841.1984999999</c:v>
                </c:pt>
                <c:pt idx="63">
                  <c:v>-5182171.736833333</c:v>
                </c:pt>
                <c:pt idx="64">
                  <c:v>-4038732.7900000005</c:v>
                </c:pt>
                <c:pt idx="65">
                  <c:v>-2686148.970666667</c:v>
                </c:pt>
                <c:pt idx="66">
                  <c:v>-2055031.0323333337</c:v>
                </c:pt>
                <c:pt idx="67">
                  <c:v>-1405609.3040000002</c:v>
                </c:pt>
                <c:pt idx="68">
                  <c:v>-1254501.2679999999</c:v>
                </c:pt>
                <c:pt idx="69">
                  <c:v>-1292942.3183333334</c:v>
                </c:pt>
                <c:pt idx="70">
                  <c:v>-1779693.8330000003</c:v>
                </c:pt>
                <c:pt idx="71">
                  <c:v>-2076148.4733333336</c:v>
                </c:pt>
                <c:pt idx="72">
                  <c:v>-2297956.0736666671</c:v>
                </c:pt>
                <c:pt idx="73">
                  <c:v>-2465803.5725000012</c:v>
                </c:pt>
                <c:pt idx="74">
                  <c:v>-2567030.455000001</c:v>
                </c:pt>
                <c:pt idx="75">
                  <c:v>-2525771.0525000012</c:v>
                </c:pt>
                <c:pt idx="76">
                  <c:v>-2364630.0196666676</c:v>
                </c:pt>
                <c:pt idx="77">
                  <c:v>-2414378.6530000009</c:v>
                </c:pt>
                <c:pt idx="78">
                  <c:v>-2620790.7346666674</c:v>
                </c:pt>
                <c:pt idx="79">
                  <c:v>-2823457.7465000004</c:v>
                </c:pt>
                <c:pt idx="80">
                  <c:v>-2939260.3796666674</c:v>
                </c:pt>
                <c:pt idx="81">
                  <c:v>-3572943.9780000001</c:v>
                </c:pt>
                <c:pt idx="82">
                  <c:v>-4042184.6608333341</c:v>
                </c:pt>
                <c:pt idx="83">
                  <c:v>-4283915.7366666673</c:v>
                </c:pt>
                <c:pt idx="84">
                  <c:v>-3982138.8925000001</c:v>
                </c:pt>
                <c:pt idx="85">
                  <c:v>-3701133.2523333333</c:v>
                </c:pt>
                <c:pt idx="86">
                  <c:v>-4245259.5874999994</c:v>
                </c:pt>
                <c:pt idx="87">
                  <c:v>-4143070.6236666664</c:v>
                </c:pt>
                <c:pt idx="88">
                  <c:v>-3779383.0653333329</c:v>
                </c:pt>
                <c:pt idx="89">
                  <c:v>-4049032.8569999994</c:v>
                </c:pt>
                <c:pt idx="90">
                  <c:v>-4331036.3621666664</c:v>
                </c:pt>
                <c:pt idx="91">
                  <c:v>-4370076.4338333318</c:v>
                </c:pt>
                <c:pt idx="92">
                  <c:v>-3877864.7789999992</c:v>
                </c:pt>
                <c:pt idx="93">
                  <c:v>-3846212.2978333333</c:v>
                </c:pt>
                <c:pt idx="94">
                  <c:v>-3959723.3333333335</c:v>
                </c:pt>
                <c:pt idx="95">
                  <c:v>-3810058.4016666668</c:v>
                </c:pt>
                <c:pt idx="96">
                  <c:v>-3530203.8058333336</c:v>
                </c:pt>
                <c:pt idx="97">
                  <c:v>-3741408.1520000002</c:v>
                </c:pt>
                <c:pt idx="98">
                  <c:v>-3901361.774666667</c:v>
                </c:pt>
                <c:pt idx="99">
                  <c:v>-3558127.9265000001</c:v>
                </c:pt>
                <c:pt idx="100">
                  <c:v>-3296341.2201666669</c:v>
                </c:pt>
                <c:pt idx="101">
                  <c:v>-3511482.8718333342</c:v>
                </c:pt>
                <c:pt idx="102">
                  <c:v>-4171645.3598333336</c:v>
                </c:pt>
                <c:pt idx="103">
                  <c:v>-5165206.6263333336</c:v>
                </c:pt>
                <c:pt idx="104">
                  <c:v>-5777432.0314999996</c:v>
                </c:pt>
                <c:pt idx="105">
                  <c:v>-6720803.8331666663</c:v>
                </c:pt>
                <c:pt idx="106">
                  <c:v>-7493831.5750000002</c:v>
                </c:pt>
                <c:pt idx="107">
                  <c:v>-8362114.6456666663</c:v>
                </c:pt>
                <c:pt idx="108">
                  <c:v>-8596131.2210000008</c:v>
                </c:pt>
                <c:pt idx="109">
                  <c:v>-8664815.1099999994</c:v>
                </c:pt>
                <c:pt idx="110">
                  <c:v>-9210819.3705000002</c:v>
                </c:pt>
                <c:pt idx="111">
                  <c:v>-9434190.015833335</c:v>
                </c:pt>
                <c:pt idx="112">
                  <c:v>-9726539.5046666656</c:v>
                </c:pt>
                <c:pt idx="113">
                  <c:v>-9414473.1875</c:v>
                </c:pt>
                <c:pt idx="114">
                  <c:v>-9660673.2956666667</c:v>
                </c:pt>
                <c:pt idx="115">
                  <c:v>-10258620.250499999</c:v>
                </c:pt>
                <c:pt idx="116">
                  <c:v>-10404180.851166667</c:v>
                </c:pt>
                <c:pt idx="117">
                  <c:v>-10199452.479999999</c:v>
                </c:pt>
                <c:pt idx="118">
                  <c:v>-10338978.715</c:v>
                </c:pt>
                <c:pt idx="119">
                  <c:v>-10957426.838666666</c:v>
                </c:pt>
                <c:pt idx="120">
                  <c:v>-10221983.1405</c:v>
                </c:pt>
                <c:pt idx="121">
                  <c:v>-9927421.0874999985</c:v>
                </c:pt>
                <c:pt idx="122">
                  <c:v>-9357869.9556666669</c:v>
                </c:pt>
                <c:pt idx="123">
                  <c:v>-8811055.7938333321</c:v>
                </c:pt>
                <c:pt idx="124">
                  <c:v>-8455364.0596666653</c:v>
                </c:pt>
                <c:pt idx="125">
                  <c:v>-7368369.7103333324</c:v>
                </c:pt>
                <c:pt idx="126">
                  <c:v>-7498646.2776666656</c:v>
                </c:pt>
                <c:pt idx="127">
                  <c:v>-6442224.4779999992</c:v>
                </c:pt>
                <c:pt idx="128">
                  <c:v>-6118650.9591666656</c:v>
                </c:pt>
                <c:pt idx="129">
                  <c:v>-6503999.8238333315</c:v>
                </c:pt>
                <c:pt idx="130">
                  <c:v>-7053230.3441666663</c:v>
                </c:pt>
                <c:pt idx="131">
                  <c:v>-7144079.7764999988</c:v>
                </c:pt>
                <c:pt idx="132">
                  <c:v>-7213779.6674999995</c:v>
                </c:pt>
                <c:pt idx="133">
                  <c:v>-7383141.8584999992</c:v>
                </c:pt>
                <c:pt idx="134">
                  <c:v>-7076000</c:v>
                </c:pt>
                <c:pt idx="135">
                  <c:v>-6691000</c:v>
                </c:pt>
                <c:pt idx="136">
                  <c:v>-6001666.666666667</c:v>
                </c:pt>
                <c:pt idx="137">
                  <c:v>-6142500</c:v>
                </c:pt>
                <c:pt idx="138">
                  <c:v>-6525833.333333333</c:v>
                </c:pt>
                <c:pt idx="139">
                  <c:v>-6606333.333333333</c:v>
                </c:pt>
                <c:pt idx="140">
                  <c:v>-7144000</c:v>
                </c:pt>
                <c:pt idx="141">
                  <c:v>-7505166.666666667</c:v>
                </c:pt>
                <c:pt idx="142">
                  <c:v>-8561166.666666666</c:v>
                </c:pt>
                <c:pt idx="143">
                  <c:v>-8417333.333333334</c:v>
                </c:pt>
                <c:pt idx="144">
                  <c:v>-8312500</c:v>
                </c:pt>
                <c:pt idx="145">
                  <c:v>-8102666.666666667</c:v>
                </c:pt>
              </c:numCache>
            </c:numRef>
          </c:val>
          <c:smooth val="0"/>
          <c:extLst>
            <c:ext xmlns:c16="http://schemas.microsoft.com/office/drawing/2014/chart" uri="{C3380CC4-5D6E-409C-BE32-E72D297353CC}">
              <c16:uniqueId val="{00000001-D0F4-448B-BA8D-79CD0B3EC1F7}"/>
            </c:ext>
          </c:extLst>
        </c:ser>
        <c:ser>
          <c:idx val="2"/>
          <c:order val="2"/>
          <c:tx>
            <c:strRef>
              <c:f>'Ticaret Dengesi'!$AP$1:$AP$15</c:f>
              <c:strCache>
                <c:ptCount val="15"/>
                <c:pt idx="12">
                  <c:v>12mo açık</c:v>
                </c:pt>
                <c:pt idx="14">
                  <c:v>-7,301,158.23</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'Ticaret Dengesi'!$AJ$20:$AJ$168</c:f>
              <c:numCache>
                <c:formatCode>m/d/yyyy</c:formatCode>
                <c:ptCount val="149"/>
                <c:pt idx="0">
                  <c:v>41426</c:v>
                </c:pt>
                <c:pt idx="1">
                  <c:v>41456</c:v>
                </c:pt>
                <c:pt idx="2">
                  <c:v>41487</c:v>
                </c:pt>
                <c:pt idx="3">
                  <c:v>41518</c:v>
                </c:pt>
                <c:pt idx="4">
                  <c:v>41548</c:v>
                </c:pt>
                <c:pt idx="5">
                  <c:v>41579</c:v>
                </c:pt>
                <c:pt idx="6">
                  <c:v>41609</c:v>
                </c:pt>
                <c:pt idx="7">
                  <c:v>41640</c:v>
                </c:pt>
                <c:pt idx="8">
                  <c:v>41671</c:v>
                </c:pt>
                <c:pt idx="9">
                  <c:v>41699</c:v>
                </c:pt>
                <c:pt idx="10">
                  <c:v>41730</c:v>
                </c:pt>
                <c:pt idx="11">
                  <c:v>41760</c:v>
                </c:pt>
                <c:pt idx="12">
                  <c:v>41791</c:v>
                </c:pt>
                <c:pt idx="13">
                  <c:v>41821</c:v>
                </c:pt>
                <c:pt idx="14">
                  <c:v>41852</c:v>
                </c:pt>
                <c:pt idx="15">
                  <c:v>41883</c:v>
                </c:pt>
                <c:pt idx="16">
                  <c:v>41913</c:v>
                </c:pt>
                <c:pt idx="17">
                  <c:v>41944</c:v>
                </c:pt>
                <c:pt idx="18">
                  <c:v>41974</c:v>
                </c:pt>
                <c:pt idx="19">
                  <c:v>42005</c:v>
                </c:pt>
                <c:pt idx="20">
                  <c:v>42036</c:v>
                </c:pt>
                <c:pt idx="21">
                  <c:v>42064</c:v>
                </c:pt>
                <c:pt idx="22">
                  <c:v>42095</c:v>
                </c:pt>
                <c:pt idx="23">
                  <c:v>42125</c:v>
                </c:pt>
                <c:pt idx="24">
                  <c:v>42156</c:v>
                </c:pt>
                <c:pt idx="25">
                  <c:v>42186</c:v>
                </c:pt>
                <c:pt idx="26">
                  <c:v>42217</c:v>
                </c:pt>
                <c:pt idx="27">
                  <c:v>42248</c:v>
                </c:pt>
                <c:pt idx="28">
                  <c:v>42278</c:v>
                </c:pt>
                <c:pt idx="29">
                  <c:v>42309</c:v>
                </c:pt>
                <c:pt idx="30">
                  <c:v>42339</c:v>
                </c:pt>
                <c:pt idx="31">
                  <c:v>42370</c:v>
                </c:pt>
                <c:pt idx="32">
                  <c:v>42401</c:v>
                </c:pt>
                <c:pt idx="33">
                  <c:v>42430</c:v>
                </c:pt>
                <c:pt idx="34">
                  <c:v>42461</c:v>
                </c:pt>
                <c:pt idx="35">
                  <c:v>42491</c:v>
                </c:pt>
                <c:pt idx="36">
                  <c:v>42522</c:v>
                </c:pt>
                <c:pt idx="37">
                  <c:v>42552</c:v>
                </c:pt>
                <c:pt idx="38">
                  <c:v>42583</c:v>
                </c:pt>
                <c:pt idx="39">
                  <c:v>42614</c:v>
                </c:pt>
                <c:pt idx="40">
                  <c:v>42644</c:v>
                </c:pt>
                <c:pt idx="41">
                  <c:v>42675</c:v>
                </c:pt>
                <c:pt idx="42">
                  <c:v>42705</c:v>
                </c:pt>
                <c:pt idx="43">
                  <c:v>42736</c:v>
                </c:pt>
                <c:pt idx="44">
                  <c:v>42767</c:v>
                </c:pt>
                <c:pt idx="45">
                  <c:v>42795</c:v>
                </c:pt>
                <c:pt idx="46">
                  <c:v>42826</c:v>
                </c:pt>
                <c:pt idx="47">
                  <c:v>42856</c:v>
                </c:pt>
                <c:pt idx="48">
                  <c:v>42887</c:v>
                </c:pt>
                <c:pt idx="49">
                  <c:v>42917</c:v>
                </c:pt>
                <c:pt idx="50">
                  <c:v>42948</c:v>
                </c:pt>
                <c:pt idx="51">
                  <c:v>42979</c:v>
                </c:pt>
                <c:pt idx="52">
                  <c:v>43009</c:v>
                </c:pt>
                <c:pt idx="53">
                  <c:v>43040</c:v>
                </c:pt>
                <c:pt idx="54">
                  <c:v>43070</c:v>
                </c:pt>
                <c:pt idx="55">
                  <c:v>43101</c:v>
                </c:pt>
                <c:pt idx="56">
                  <c:v>43132</c:v>
                </c:pt>
                <c:pt idx="57">
                  <c:v>43160</c:v>
                </c:pt>
                <c:pt idx="58">
                  <c:v>43191</c:v>
                </c:pt>
                <c:pt idx="59">
                  <c:v>43221</c:v>
                </c:pt>
                <c:pt idx="60">
                  <c:v>43252</c:v>
                </c:pt>
                <c:pt idx="61">
                  <c:v>43282</c:v>
                </c:pt>
                <c:pt idx="62">
                  <c:v>43313</c:v>
                </c:pt>
                <c:pt idx="63">
                  <c:v>43344</c:v>
                </c:pt>
                <c:pt idx="64">
                  <c:v>43374</c:v>
                </c:pt>
                <c:pt idx="65">
                  <c:v>43405</c:v>
                </c:pt>
                <c:pt idx="66">
                  <c:v>43435</c:v>
                </c:pt>
                <c:pt idx="67">
                  <c:v>43466</c:v>
                </c:pt>
                <c:pt idx="68">
                  <c:v>43497</c:v>
                </c:pt>
                <c:pt idx="69">
                  <c:v>43525</c:v>
                </c:pt>
                <c:pt idx="70">
                  <c:v>43556</c:v>
                </c:pt>
                <c:pt idx="71">
                  <c:v>43586</c:v>
                </c:pt>
                <c:pt idx="72">
                  <c:v>43617</c:v>
                </c:pt>
                <c:pt idx="73">
                  <c:v>43647</c:v>
                </c:pt>
                <c:pt idx="74">
                  <c:v>43678</c:v>
                </c:pt>
                <c:pt idx="75">
                  <c:v>43709</c:v>
                </c:pt>
                <c:pt idx="76">
                  <c:v>43739</c:v>
                </c:pt>
                <c:pt idx="77">
                  <c:v>43770</c:v>
                </c:pt>
                <c:pt idx="78">
                  <c:v>43800</c:v>
                </c:pt>
                <c:pt idx="79">
                  <c:v>43831</c:v>
                </c:pt>
                <c:pt idx="80">
                  <c:v>43862</c:v>
                </c:pt>
                <c:pt idx="81">
                  <c:v>43891</c:v>
                </c:pt>
                <c:pt idx="82">
                  <c:v>43922</c:v>
                </c:pt>
                <c:pt idx="83">
                  <c:v>43952</c:v>
                </c:pt>
                <c:pt idx="84">
                  <c:v>43983</c:v>
                </c:pt>
                <c:pt idx="85">
                  <c:v>44013</c:v>
                </c:pt>
                <c:pt idx="86">
                  <c:v>44044</c:v>
                </c:pt>
                <c:pt idx="87">
                  <c:v>44075</c:v>
                </c:pt>
                <c:pt idx="88">
                  <c:v>44105</c:v>
                </c:pt>
                <c:pt idx="89">
                  <c:v>44136</c:v>
                </c:pt>
                <c:pt idx="90">
                  <c:v>44166</c:v>
                </c:pt>
                <c:pt idx="91">
                  <c:v>44197</c:v>
                </c:pt>
                <c:pt idx="92">
                  <c:v>44228</c:v>
                </c:pt>
                <c:pt idx="93">
                  <c:v>44256</c:v>
                </c:pt>
                <c:pt idx="94">
                  <c:v>44287</c:v>
                </c:pt>
                <c:pt idx="95">
                  <c:v>44317</c:v>
                </c:pt>
                <c:pt idx="96">
                  <c:v>44348</c:v>
                </c:pt>
                <c:pt idx="97">
                  <c:v>44378</c:v>
                </c:pt>
                <c:pt idx="98">
                  <c:v>44409</c:v>
                </c:pt>
                <c:pt idx="99">
                  <c:v>44440</c:v>
                </c:pt>
                <c:pt idx="100">
                  <c:v>44470</c:v>
                </c:pt>
                <c:pt idx="101">
                  <c:v>44501</c:v>
                </c:pt>
                <c:pt idx="102">
                  <c:v>44531</c:v>
                </c:pt>
                <c:pt idx="103">
                  <c:v>44562</c:v>
                </c:pt>
                <c:pt idx="104">
                  <c:v>44593</c:v>
                </c:pt>
                <c:pt idx="105">
                  <c:v>44621</c:v>
                </c:pt>
                <c:pt idx="106">
                  <c:v>44652</c:v>
                </c:pt>
                <c:pt idx="107">
                  <c:v>44682</c:v>
                </c:pt>
                <c:pt idx="108">
                  <c:v>44713</c:v>
                </c:pt>
                <c:pt idx="109">
                  <c:v>44743</c:v>
                </c:pt>
                <c:pt idx="110">
                  <c:v>44774</c:v>
                </c:pt>
                <c:pt idx="111">
                  <c:v>44805</c:v>
                </c:pt>
                <c:pt idx="112">
                  <c:v>44835</c:v>
                </c:pt>
                <c:pt idx="113">
                  <c:v>44866</c:v>
                </c:pt>
                <c:pt idx="114">
                  <c:v>44896</c:v>
                </c:pt>
                <c:pt idx="115">
                  <c:v>44927</c:v>
                </c:pt>
                <c:pt idx="116">
                  <c:v>44958</c:v>
                </c:pt>
                <c:pt idx="117">
                  <c:v>44986</c:v>
                </c:pt>
                <c:pt idx="118">
                  <c:v>45017</c:v>
                </c:pt>
                <c:pt idx="119">
                  <c:v>45047</c:v>
                </c:pt>
                <c:pt idx="120">
                  <c:v>45078</c:v>
                </c:pt>
                <c:pt idx="121">
                  <c:v>45108</c:v>
                </c:pt>
                <c:pt idx="122">
                  <c:v>45139</c:v>
                </c:pt>
                <c:pt idx="123">
                  <c:v>45170</c:v>
                </c:pt>
                <c:pt idx="124">
                  <c:v>45200</c:v>
                </c:pt>
                <c:pt idx="125">
                  <c:v>45231</c:v>
                </c:pt>
                <c:pt idx="126">
                  <c:v>45261</c:v>
                </c:pt>
                <c:pt idx="127">
                  <c:v>45292</c:v>
                </c:pt>
                <c:pt idx="128">
                  <c:v>45323</c:v>
                </c:pt>
                <c:pt idx="129">
                  <c:v>45352</c:v>
                </c:pt>
                <c:pt idx="130">
                  <c:v>45383</c:v>
                </c:pt>
                <c:pt idx="131">
                  <c:v>45413</c:v>
                </c:pt>
                <c:pt idx="132">
                  <c:v>45444</c:v>
                </c:pt>
                <c:pt idx="133">
                  <c:v>45474</c:v>
                </c:pt>
                <c:pt idx="134">
                  <c:v>45505</c:v>
                </c:pt>
                <c:pt idx="135">
                  <c:v>45536</c:v>
                </c:pt>
                <c:pt idx="136">
                  <c:v>45566</c:v>
                </c:pt>
                <c:pt idx="137">
                  <c:v>45597</c:v>
                </c:pt>
                <c:pt idx="138">
                  <c:v>45627</c:v>
                </c:pt>
                <c:pt idx="139">
                  <c:v>45658</c:v>
                </c:pt>
                <c:pt idx="140">
                  <c:v>45689</c:v>
                </c:pt>
                <c:pt idx="141">
                  <c:v>45717</c:v>
                </c:pt>
                <c:pt idx="142">
                  <c:v>45748</c:v>
                </c:pt>
                <c:pt idx="143">
                  <c:v>45778</c:v>
                </c:pt>
                <c:pt idx="144">
                  <c:v>45809</c:v>
                </c:pt>
                <c:pt idx="145">
                  <c:v>45839</c:v>
                </c:pt>
              </c:numCache>
            </c:numRef>
          </c:cat>
          <c:val>
            <c:numRef>
              <c:f>'Ticaret Dengesi'!$AP$20:$AP$168</c:f>
              <c:numCache>
                <c:formatCode>General</c:formatCode>
                <c:ptCount val="149"/>
                <c:pt idx="5" formatCode="#,##0.00">
                  <c:v>-8151240.4172727261</c:v>
                </c:pt>
                <c:pt idx="6" formatCode="#,##0.00">
                  <c:v>-8367339.0974545451</c:v>
                </c:pt>
                <c:pt idx="7" formatCode="#,##0.00">
                  <c:v>-8357579.4364545438</c:v>
                </c:pt>
                <c:pt idx="8" formatCode="#,##0.00">
                  <c:v>-8163459.4026363632</c:v>
                </c:pt>
                <c:pt idx="9" formatCode="#,##0.00">
                  <c:v>-7764814.2131818179</c:v>
                </c:pt>
                <c:pt idx="10" formatCode="#,##0.00">
                  <c:v>-7539270.5904545449</c:v>
                </c:pt>
                <c:pt idx="11" formatCode="#,##0.00">
                  <c:v>-7391913.9707272714</c:v>
                </c:pt>
                <c:pt idx="12" formatCode="#,##0.00">
                  <c:v>-7193945.4465454547</c:v>
                </c:pt>
                <c:pt idx="13" formatCode="#,##0.00">
                  <c:v>-7147220.7736363625</c:v>
                </c:pt>
                <c:pt idx="14" formatCode="#,##0.00">
                  <c:v>-7209384.6019090926</c:v>
                </c:pt>
                <c:pt idx="15" formatCode="#,##0.00">
                  <c:v>-7163014.4811818181</c:v>
                </c:pt>
                <c:pt idx="16" formatCode="#,##0.00">
                  <c:v>-7132233.9075454539</c:v>
                </c:pt>
                <c:pt idx="17" formatCode="#,##0.00">
                  <c:v>-6972810.5102727273</c:v>
                </c:pt>
                <c:pt idx="18" formatCode="#,##0.00">
                  <c:v>-7050400.2726363651</c:v>
                </c:pt>
                <c:pt idx="19" formatCode="#,##0.00">
                  <c:v>-6961659.5279090917</c:v>
                </c:pt>
                <c:pt idx="20" formatCode="#,##0.00">
                  <c:v>-6878225.1136363624</c:v>
                </c:pt>
                <c:pt idx="21" formatCode="#,##0.00">
                  <c:v>-6796137.8207272729</c:v>
                </c:pt>
                <c:pt idx="22" formatCode="#,##0.00">
                  <c:v>-6594939.7704545446</c:v>
                </c:pt>
                <c:pt idx="23" formatCode="#,##0.00">
                  <c:v>-6477873.2956363643</c:v>
                </c:pt>
                <c:pt idx="24" formatCode="#,##0.00">
                  <c:v>-6423166.6556363637</c:v>
                </c:pt>
                <c:pt idx="25" formatCode="#,##0.00">
                  <c:v>-6336234.3817272717</c:v>
                </c:pt>
                <c:pt idx="26" formatCode="#,##0.00">
                  <c:v>-6137265.9971818179</c:v>
                </c:pt>
                <c:pt idx="27" formatCode="#,##0.00">
                  <c:v>-5898127.8369999994</c:v>
                </c:pt>
                <c:pt idx="28" formatCode="#,##0.00">
                  <c:v>-5498934.220999999</c:v>
                </c:pt>
                <c:pt idx="29" formatCode="#,##0.00">
                  <c:v>-5136050.5250909086</c:v>
                </c:pt>
                <c:pt idx="30" formatCode="#,##0.00">
                  <c:v>-5317459.8056363622</c:v>
                </c:pt>
                <c:pt idx="31" formatCode="#,##0.00">
                  <c:v>-5203273.9275454544</c:v>
                </c:pt>
                <c:pt idx="32" formatCode="#,##0.00">
                  <c:v>-4917839.0897272713</c:v>
                </c:pt>
                <c:pt idx="33" formatCode="#,##0.00">
                  <c:v>-4923463.5354545452</c:v>
                </c:pt>
                <c:pt idx="34" formatCode="#,##0.00">
                  <c:v>-4664482.5951818163</c:v>
                </c:pt>
                <c:pt idx="35" formatCode="#,##0.00">
                  <c:v>-4566193.7313636355</c:v>
                </c:pt>
                <c:pt idx="36" formatCode="#,##0.00">
                  <c:v>-4490731.8542727269</c:v>
                </c:pt>
                <c:pt idx="37" formatCode="#,##0.00">
                  <c:v>-4485608.1896363636</c:v>
                </c:pt>
                <c:pt idx="38" formatCode="#,##0.00">
                  <c:v>-4546517.3809090918</c:v>
                </c:pt>
                <c:pt idx="39" formatCode="#,##0.00">
                  <c:v>-4613261.3317272728</c:v>
                </c:pt>
                <c:pt idx="40" formatCode="#,##0.00">
                  <c:v>-4575724.6550909095</c:v>
                </c:pt>
                <c:pt idx="41" formatCode="#,##0.00">
                  <c:v>-4348846.124090909</c:v>
                </c:pt>
                <c:pt idx="42" formatCode="#,##0.00">
                  <c:v>-4478439.3347272724</c:v>
                </c:pt>
                <c:pt idx="43" formatCode="#,##0.00">
                  <c:v>-4585577.8442727271</c:v>
                </c:pt>
                <c:pt idx="44" formatCode="#,##0.00">
                  <c:v>-4472314.2506363634</c:v>
                </c:pt>
                <c:pt idx="45" formatCode="#,##0.00">
                  <c:v>-4518225.4719090899</c:v>
                </c:pt>
                <c:pt idx="46" formatCode="#,##0.00">
                  <c:v>-4463270.0239999993</c:v>
                </c:pt>
                <c:pt idx="47" formatCode="#,##0.00">
                  <c:v>-4529438.1577272713</c:v>
                </c:pt>
                <c:pt idx="48" formatCode="#,##0.00">
                  <c:v>-4625438.818</c:v>
                </c:pt>
                <c:pt idx="49" formatCode="#,##0.00">
                  <c:v>-5006304.7955454541</c:v>
                </c:pt>
                <c:pt idx="50" formatCode="#,##0.00">
                  <c:v>-5123527.0187272718</c:v>
                </c:pt>
                <c:pt idx="51" formatCode="#,##0.00">
                  <c:v>-5566167.6615454545</c:v>
                </c:pt>
                <c:pt idx="52" formatCode="#,##0.00">
                  <c:v>-5869401.9030909091</c:v>
                </c:pt>
                <c:pt idx="53" formatCode="#,##0.00">
                  <c:v>-5957621.7523636362</c:v>
                </c:pt>
                <c:pt idx="54" formatCode="#,##0.00">
                  <c:v>-6351677.6136363633</c:v>
                </c:pt>
                <c:pt idx="55" formatCode="#,##0.00">
                  <c:v>-6849343.7040909082</c:v>
                </c:pt>
                <c:pt idx="56" formatCode="#,##0.00">
                  <c:v>-7002281.9927272731</c:v>
                </c:pt>
                <c:pt idx="57" formatCode="#,##0.00">
                  <c:v>-7136897.2199090905</c:v>
                </c:pt>
                <c:pt idx="58" formatCode="#,##0.00">
                  <c:v>-7095424.6439090911</c:v>
                </c:pt>
                <c:pt idx="59" formatCode="#,##0.00">
                  <c:v>-7288670.0572727285</c:v>
                </c:pt>
                <c:pt idx="60" formatCode="#,##0.00">
                  <c:v>-7032197.9120909097</c:v>
                </c:pt>
                <c:pt idx="61" formatCode="#,##0.00">
                  <c:v>-7089425.5002727276</c:v>
                </c:pt>
                <c:pt idx="62" formatCode="#,##0.00">
                  <c:v>-6565702.2267272742</c:v>
                </c:pt>
                <c:pt idx="63" formatCode="#,##0.00">
                  <c:v>-6084203.3977272725</c:v>
                </c:pt>
                <c:pt idx="64" formatCode="#,##0.00">
                  <c:v>-5514809.3343636356</c:v>
                </c:pt>
                <c:pt idx="65" formatCode="#,##0.00">
                  <c:v>-4716795.3118181815</c:v>
                </c:pt>
                <c:pt idx="66" formatCode="#,##0.00">
                  <c:v>-4080603.3329090909</c:v>
                </c:pt>
                <c:pt idx="67" formatCode="#,##0.00">
                  <c:v>-3738780.386727273</c:v>
                </c:pt>
                <c:pt idx="68" formatCode="#,##0.00">
                  <c:v>-3357824.5835454543</c:v>
                </c:pt>
                <c:pt idx="69" formatCode="#,##0.00">
                  <c:v>-2925275.615818182</c:v>
                </c:pt>
                <c:pt idx="70" formatCode="#,##0.00">
                  <c:v>-2444231.0681818188</c:v>
                </c:pt>
                <c:pt idx="71" formatCode="#,##0.00">
                  <c:v>-2062554.4642727277</c:v>
                </c:pt>
                <c:pt idx="72" formatCode="#,##0.00">
                  <c:v>-1811939.5170909094</c:v>
                </c:pt>
                <c:pt idx="73" formatCode="#,##0.00">
                  <c:v>-1871668.9543636367</c:v>
                </c:pt>
                <c:pt idx="74" formatCode="#,##0.00">
                  <c:v>-1931383.8843636366</c:v>
                </c:pt>
                <c:pt idx="75" formatCode="#,##0.00">
                  <c:v>-2100023.7590000005</c:v>
                </c:pt>
                <c:pt idx="76" formatCode="#,##0.00">
                  <c:v>-2268857.0949090915</c:v>
                </c:pt>
                <c:pt idx="77" formatCode="#,##0.00">
                  <c:v>-2258562.257363637</c:v>
                </c:pt>
                <c:pt idx="78" formatCode="#,##0.00">
                  <c:v>-2474765.7520000008</c:v>
                </c:pt>
                <c:pt idx="79" formatCode="#,##0.00">
                  <c:v>-2727463.3971818187</c:v>
                </c:pt>
                <c:pt idx="80" formatCode="#,##0.00">
                  <c:v>-2829375.5541818193</c:v>
                </c:pt>
                <c:pt idx="81" formatCode="#,##0.00">
                  <c:v>-3078160.2017272739</c:v>
                </c:pt>
                <c:pt idx="82" formatCode="#,##0.00">
                  <c:v>-3341240.4699090915</c:v>
                </c:pt>
                <c:pt idx="83" formatCode="#,##0.00">
                  <c:v>-3341812.9826363637</c:v>
                </c:pt>
                <c:pt idx="84" formatCode="#,##0.00">
                  <c:v>-3301857.744727273</c:v>
                </c:pt>
                <c:pt idx="85" formatCode="#,##0.00">
                  <c:v>-3346064.9230000004</c:v>
                </c:pt>
                <c:pt idx="86" formatCode="#,##0.00">
                  <c:v>-3767278.3914545458</c:v>
                </c:pt>
                <c:pt idx="87" formatCode="#,##0.00">
                  <c:v>-4048218.713</c:v>
                </c:pt>
                <c:pt idx="88" formatCode="#,##0.00">
                  <c:v>-4085788.3311818182</c:v>
                </c:pt>
                <c:pt idx="89" formatCode="#,##0.00">
                  <c:v>-4120854.1402727272</c:v>
                </c:pt>
                <c:pt idx="90" formatCode="#,##0.00">
                  <c:v>-4124173.3532727268</c:v>
                </c:pt>
                <c:pt idx="91" formatCode="#,##0.00">
                  <c:v>-4126510.0434545446</c:v>
                </c:pt>
                <c:pt idx="92" formatCode="#,##0.00">
                  <c:v>-3933598.828363636</c:v>
                </c:pt>
                <c:pt idx="93" formatCode="#,##0.00">
                  <c:v>-3941324.6968181818</c:v>
                </c:pt>
                <c:pt idx="94" formatCode="#,##0.00">
                  <c:v>-3908956.1111818179</c:v>
                </c:pt>
                <c:pt idx="95" formatCode="#,##0.00">
                  <c:v>-4026992.0543636354</c:v>
                </c:pt>
                <c:pt idx="96" formatCode="#,##0.00">
                  <c:v>-4030939.1097272714</c:v>
                </c:pt>
                <c:pt idx="97" formatCode="#,##0.00">
                  <c:v>-3851681.9877272723</c:v>
                </c:pt>
                <c:pt idx="98" formatCode="#,##0.00">
                  <c:v>-3801757.6379999998</c:v>
                </c:pt>
                <c:pt idx="99" formatCode="#,##0.00">
                  <c:v>-3820640.0756363641</c:v>
                </c:pt>
                <c:pt idx="100" formatCode="#,##0.00">
                  <c:v>-3498397.036545455</c:v>
                </c:pt>
                <c:pt idx="101" formatCode="#,##0.00">
                  <c:v>-3579962.8778181821</c:v>
                </c:pt>
                <c:pt idx="102" formatCode="#,##0.00">
                  <c:v>-3922703.9784545456</c:v>
                </c:pt>
                <c:pt idx="103" formatCode="#,##0.00">
                  <c:v>-4553868.449909091</c:v>
                </c:pt>
                <c:pt idx="104" formatCode="#,##0.00">
                  <c:v>-4855150.22</c:v>
                </c:pt>
                <c:pt idx="105" formatCode="#,##0.00">
                  <c:v>-5326683.9846363636</c:v>
                </c:pt>
                <c:pt idx="106" formatCode="#,##0.00">
                  <c:v>-5507727.8583636368</c:v>
                </c:pt>
                <c:pt idx="107" formatCode="#,##0.00">
                  <c:v>-6215550.6086363634</c:v>
                </c:pt>
                <c:pt idx="108" formatCode="#,##0.00">
                  <c:v>-6570734.7433636365</c:v>
                </c:pt>
                <c:pt idx="109" formatCode="#,##0.00">
                  <c:v>-7152115.7237272719</c:v>
                </c:pt>
                <c:pt idx="110" formatCode="#,##0.00">
                  <c:v>-7938436.4621818187</c:v>
                </c:pt>
                <c:pt idx="111" formatCode="#,##0.00">
                  <c:v>-8674601.5095454566</c:v>
                </c:pt>
                <c:pt idx="112" formatCode="#,##0.00">
                  <c:v>-8897758.7489999998</c:v>
                </c:pt>
                <c:pt idx="113" formatCode="#,##0.00">
                  <c:v>-9075274.8782727271</c:v>
                </c:pt>
                <c:pt idx="114" formatCode="#,##0.00">
                  <c:v>-9022807.4720909074</c:v>
                </c:pt>
                <c:pt idx="115" formatCode="#,##0.00">
                  <c:v>-9596400.206818182</c:v>
                </c:pt>
                <c:pt idx="116" formatCode="#,##0.00">
                  <c:v>-9947551.1992727276</c:v>
                </c:pt>
                <c:pt idx="117" formatCode="#,##0.00">
                  <c:v>-10150394.730454545</c:v>
                </c:pt>
                <c:pt idx="118" formatCode="#,##0.00">
                  <c:v>-9976048.2413636334</c:v>
                </c:pt>
                <c:pt idx="119" formatCode="#,##0.00">
                  <c:v>-10363254.306090908</c:v>
                </c:pt>
                <c:pt idx="120" formatCode="#,##0.00">
                  <c:v>-9872171.8523636349</c:v>
                </c:pt>
                <c:pt idx="121" formatCode="#,##0.00">
                  <c:v>-9987273.8706363644</c:v>
                </c:pt>
                <c:pt idx="122" formatCode="#,##0.00">
                  <c:v>-9905922.0755454525</c:v>
                </c:pt>
                <c:pt idx="123" formatCode="#,##0.00">
                  <c:v>-9651039.9790909067</c:v>
                </c:pt>
                <c:pt idx="124" formatCode="#,##0.00">
                  <c:v>-9452897.8079999983</c:v>
                </c:pt>
                <c:pt idx="125" formatCode="#,##0.00">
                  <c:v>-9112906.8959090877</c:v>
                </c:pt>
                <c:pt idx="126" formatCode="#,##0.00">
                  <c:v>-8366731.5035454519</c:v>
                </c:pt>
                <c:pt idx="127" formatCode="#,##0.00">
                  <c:v>-7826206.7580000004</c:v>
                </c:pt>
                <c:pt idx="128" formatCode="#,##0.00">
                  <c:v>-7680030.3369090892</c:v>
                </c:pt>
                <c:pt idx="129" formatCode="#,##0.00">
                  <c:v>-7559233.3111818172</c:v>
                </c:pt>
                <c:pt idx="130" formatCode="#,##0.00">
                  <c:v>-7323336.0837272713</c:v>
                </c:pt>
                <c:pt idx="131" formatCode="#,##0.00">
                  <c:v>-7434050.5155454539</c:v>
                </c:pt>
                <c:pt idx="132" formatCode="#,##0.00">
                  <c:v>-6886563.4562727269</c:v>
                </c:pt>
                <c:pt idx="133" formatCode="#,##0.00">
                  <c:v>-6749082.3413636358</c:v>
                </c:pt>
                <c:pt idx="134" formatCode="#,##0.00">
                  <c:v>-6733636.2675454533</c:v>
                </c:pt>
                <c:pt idx="135" formatCode="#,##0.00">
                  <c:v>-6596852.915</c:v>
                </c:pt>
                <c:pt idx="136" formatCode="#,##0.00">
                  <c:v>-6577861.6962727271</c:v>
                </c:pt>
                <c:pt idx="137" formatCode="#,##0.00">
                  <c:v>-6694334.3640909083</c:v>
                </c:pt>
                <c:pt idx="138" formatCode="#,##0.00">
                  <c:v>-6932168.2864545444</c:v>
                </c:pt>
                <c:pt idx="139" formatCode="#,##0.00">
                  <c:v>-7015090.9090909092</c:v>
                </c:pt>
                <c:pt idx="140" formatCode="#,##0.00">
                  <c:v>-7082727.2727272725</c:v>
                </c:pt>
                <c:pt idx="141" formatCode="#,##0.00">
                  <c:v>-6843363.6363636367</c:v>
                </c:pt>
                <c:pt idx="142" formatCode="#,##0.00">
                  <c:v>-7350818.1818181816</c:v>
                </c:pt>
                <c:pt idx="143" formatCode="#,##0.00">
                  <c:v>-7350818.1818181816</c:v>
                </c:pt>
                <c:pt idx="144" formatCode="#,##0.00">
                  <c:v>-7439090.9090909092</c:v>
                </c:pt>
                <c:pt idx="145" formatCode="#,##0.00">
                  <c:v>-7575090.9090909092</c:v>
                </c:pt>
              </c:numCache>
            </c:numRef>
          </c:val>
          <c:smooth val="0"/>
          <c:extLst>
            <c:ext xmlns:c16="http://schemas.microsoft.com/office/drawing/2014/chart" uri="{C3380CC4-5D6E-409C-BE32-E72D297353CC}">
              <c16:uniqueId val="{00000002-D0F4-448B-BA8D-79CD0B3EC1F7}"/>
            </c:ext>
          </c:extLst>
        </c:ser>
        <c:dLbls>
          <c:showLegendKey val="0"/>
          <c:showVal val="0"/>
          <c:showCatName val="0"/>
          <c:showSerName val="0"/>
          <c:showPercent val="0"/>
          <c:showBubbleSize val="0"/>
        </c:dLbls>
        <c:smooth val="0"/>
        <c:axId val="382057679"/>
        <c:axId val="382060175"/>
      </c:lineChart>
      <c:dateAx>
        <c:axId val="38205767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2060175"/>
        <c:crosses val="autoZero"/>
        <c:auto val="1"/>
        <c:lblOffset val="100"/>
        <c:baseTimeUnit val="months"/>
      </c:dateAx>
      <c:valAx>
        <c:axId val="3820601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2057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'Ticaret Dengesi'!$AR$1:$AR$16</c:f>
              <c:strCache>
                <c:ptCount val="16"/>
                <c:pt idx="12">
                  <c:v>6mo kümülatif ithalat</c:v>
                </c:pt>
                <c:pt idx="13">
                  <c:v>İthalat</c:v>
                </c:pt>
                <c:pt idx="14">
                  <c:v>-7,301,158.23</c:v>
                </c:pt>
                <c:pt idx="15">
                  <c:v>-7,245,839.46</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'Ticaret Dengesi'!$AJ$17:$AJ$184</c:f>
              <c:numCache>
                <c:formatCode>m/d/yyyy</c:formatCode>
                <c:ptCount val="168"/>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pt idx="147">
                  <c:v>45809</c:v>
                </c:pt>
                <c:pt idx="148">
                  <c:v>45839</c:v>
                </c:pt>
              </c:numCache>
            </c:numRef>
          </c:cat>
          <c:val>
            <c:numRef>
              <c:f>'Ticaret Dengesi'!$AR$17:$AR$184</c:f>
              <c:numCache>
                <c:formatCode>#\ ###\ ##0</c:formatCode>
                <c:ptCount val="168"/>
                <c:pt idx="3">
                  <c:v>130454424.38699999</c:v>
                </c:pt>
                <c:pt idx="4">
                  <c:v>134871749.76899999</c:v>
                </c:pt>
                <c:pt idx="5">
                  <c:v>133630436.574</c:v>
                </c:pt>
                <c:pt idx="6">
                  <c:v>133635758.976</c:v>
                </c:pt>
                <c:pt idx="7">
                  <c:v>130391199.56299999</c:v>
                </c:pt>
                <c:pt idx="8">
                  <c:v>128468913.59299999</c:v>
                </c:pt>
                <c:pt idx="9">
                  <c:v>130368378.61499999</c:v>
                </c:pt>
                <c:pt idx="10">
                  <c:v>126525831.91499999</c:v>
                </c:pt>
                <c:pt idx="11">
                  <c:v>126250479.456</c:v>
                </c:pt>
                <c:pt idx="12">
                  <c:v>126207305.66099998</c:v>
                </c:pt>
                <c:pt idx="13">
                  <c:v>127189435.75500001</c:v>
                </c:pt>
                <c:pt idx="14">
                  <c:v>126753295.21200001</c:v>
                </c:pt>
                <c:pt idx="15">
                  <c:v>124713775.07000002</c:v>
                </c:pt>
                <c:pt idx="16">
                  <c:v>125344211.55400002</c:v>
                </c:pt>
                <c:pt idx="17">
                  <c:v>126797587.227</c:v>
                </c:pt>
                <c:pt idx="18">
                  <c:v>126976579.34400001</c:v>
                </c:pt>
                <c:pt idx="19">
                  <c:v>125601720.509</c:v>
                </c:pt>
                <c:pt idx="20">
                  <c:v>125828499.77300002</c:v>
                </c:pt>
                <c:pt idx="21">
                  <c:v>126428654.13499999</c:v>
                </c:pt>
                <c:pt idx="22">
                  <c:v>122714123.78999999</c:v>
                </c:pt>
                <c:pt idx="23">
                  <c:v>120213588.79099998</c:v>
                </c:pt>
                <c:pt idx="24">
                  <c:v>118278936.87299997</c:v>
                </c:pt>
                <c:pt idx="25">
                  <c:v>116988096.12899999</c:v>
                </c:pt>
                <c:pt idx="26">
                  <c:v>113600483.19500001</c:v>
                </c:pt>
                <c:pt idx="27">
                  <c:v>110181053.51099999</c:v>
                </c:pt>
                <c:pt idx="28">
                  <c:v>112102849.101</c:v>
                </c:pt>
                <c:pt idx="29">
                  <c:v>110741805.69299999</c:v>
                </c:pt>
                <c:pt idx="30">
                  <c:v>107124977.59799999</c:v>
                </c:pt>
                <c:pt idx="31">
                  <c:v>105736914.56799999</c:v>
                </c:pt>
                <c:pt idx="32">
                  <c:v>103674160.53400001</c:v>
                </c:pt>
                <c:pt idx="33">
                  <c:v>103438157.94399998</c:v>
                </c:pt>
                <c:pt idx="34">
                  <c:v>98097173.747999996</c:v>
                </c:pt>
                <c:pt idx="35">
                  <c:v>97789224.287</c:v>
                </c:pt>
                <c:pt idx="36">
                  <c:v>100129605.69299999</c:v>
                </c:pt>
                <c:pt idx="37">
                  <c:v>99153707.865999997</c:v>
                </c:pt>
                <c:pt idx="38">
                  <c:v>100581676.38699999</c:v>
                </c:pt>
                <c:pt idx="39">
                  <c:v>101949564.274</c:v>
                </c:pt>
                <c:pt idx="40">
                  <c:v>103442189.67900001</c:v>
                </c:pt>
                <c:pt idx="41">
                  <c:v>104188784.98800001</c:v>
                </c:pt>
                <c:pt idx="42">
                  <c:v>101580347.91700001</c:v>
                </c:pt>
                <c:pt idx="43">
                  <c:v>102208059.60100001</c:v>
                </c:pt>
                <c:pt idx="44">
                  <c:v>101546413.936</c:v>
                </c:pt>
                <c:pt idx="45">
                  <c:v>100239677.58499999</c:v>
                </c:pt>
                <c:pt idx="46">
                  <c:v>101201855.884</c:v>
                </c:pt>
                <c:pt idx="47">
                  <c:v>100608753.867</c:v>
                </c:pt>
                <c:pt idx="48">
                  <c:v>104407733.79499999</c:v>
                </c:pt>
                <c:pt idx="49">
                  <c:v>105247409.62</c:v>
                </c:pt>
                <c:pt idx="50">
                  <c:v>109566922.42500001</c:v>
                </c:pt>
                <c:pt idx="51">
                  <c:v>110577114.56200001</c:v>
                </c:pt>
                <c:pt idx="52">
                  <c:v>116372707.34299999</c:v>
                </c:pt>
                <c:pt idx="53">
                  <c:v>119579472.65599999</c:v>
                </c:pt>
                <c:pt idx="54">
                  <c:v>120928717.19199999</c:v>
                </c:pt>
                <c:pt idx="55">
                  <c:v>124718447.51900001</c:v>
                </c:pt>
                <c:pt idx="56">
                  <c:v>124360562.07100001</c:v>
                </c:pt>
                <c:pt idx="57">
                  <c:v>128138013.35000001</c:v>
                </c:pt>
                <c:pt idx="58">
                  <c:v>128428824.616</c:v>
                </c:pt>
                <c:pt idx="59">
                  <c:v>128832930.23100001</c:v>
                </c:pt>
                <c:pt idx="60">
                  <c:v>130302527.01899999</c:v>
                </c:pt>
                <c:pt idx="61">
                  <c:v>129852629.56400001</c:v>
                </c:pt>
                <c:pt idx="62">
                  <c:v>132058562.14400002</c:v>
                </c:pt>
                <c:pt idx="63">
                  <c:v>128253585.574</c:v>
                </c:pt>
                <c:pt idx="64">
                  <c:v>127034347.76299998</c:v>
                </c:pt>
                <c:pt idx="65">
                  <c:v>122723978.08200002</c:v>
                </c:pt>
                <c:pt idx="66">
                  <c:v>117393076.24000001</c:v>
                </c:pt>
                <c:pt idx="67">
                  <c:v>112592272.176</c:v>
                </c:pt>
                <c:pt idx="68">
                  <c:v>105696999.609</c:v>
                </c:pt>
                <c:pt idx="69">
                  <c:v>102898897.07100001</c:v>
                </c:pt>
                <c:pt idx="70">
                  <c:v>98105832.015000015</c:v>
                </c:pt>
                <c:pt idx="71">
                  <c:v>98595472.642000005</c:v>
                </c:pt>
                <c:pt idx="72">
                  <c:v>99914612.495000005</c:v>
                </c:pt>
                <c:pt idx="73">
                  <c:v>101585088.918</c:v>
                </c:pt>
                <c:pt idx="74">
                  <c:v>103832043.46400002</c:v>
                </c:pt>
                <c:pt idx="75">
                  <c:v>102151846.69600001</c:v>
                </c:pt>
                <c:pt idx="76">
                  <c:v>105216110.40100001</c:v>
                </c:pt>
                <c:pt idx="77">
                  <c:v>104723304.877</c:v>
                </c:pt>
                <c:pt idx="78">
                  <c:v>103413466.02599999</c:v>
                </c:pt>
                <c:pt idx="79">
                  <c:v>103516781.684</c:v>
                </c:pt>
                <c:pt idx="80">
                  <c:v>103202818.778</c:v>
                </c:pt>
                <c:pt idx="81">
                  <c:v>108193355.85600001</c:v>
                </c:pt>
                <c:pt idx="82">
                  <c:v>108178700.185</c:v>
                </c:pt>
                <c:pt idx="83">
                  <c:v>110258929.546</c:v>
                </c:pt>
                <c:pt idx="84">
                  <c:v>112140527.138</c:v>
                </c:pt>
                <c:pt idx="85">
                  <c:v>107523480.314</c:v>
                </c:pt>
                <c:pt idx="86">
                  <c:v>102688728.55899999</c:v>
                </c:pt>
                <c:pt idx="87">
                  <c:v>98951600.847000003</c:v>
                </c:pt>
                <c:pt idx="88">
                  <c:v>97454873.492000014</c:v>
                </c:pt>
                <c:pt idx="89">
                  <c:v>98567795.191</c:v>
                </c:pt>
                <c:pt idx="90">
                  <c:v>100592383.15000001</c:v>
                </c:pt>
                <c:pt idx="91">
                  <c:v>106747233.24400002</c:v>
                </c:pt>
                <c:pt idx="92">
                  <c:v>114496302.044</c:v>
                </c:pt>
                <c:pt idx="93">
                  <c:v>120565205.99100001</c:v>
                </c:pt>
                <c:pt idx="94">
                  <c:v>120912728.17200001</c:v>
                </c:pt>
                <c:pt idx="95">
                  <c:v>121455533.62799999</c:v>
                </c:pt>
                <c:pt idx="96">
                  <c:v>124230527.15100001</c:v>
                </c:pt>
                <c:pt idx="97">
                  <c:v>126353192.244</c:v>
                </c:pt>
                <c:pt idx="98">
                  <c:v>125834863.82200001</c:v>
                </c:pt>
                <c:pt idx="99">
                  <c:v>126059028.51800001</c:v>
                </c:pt>
                <c:pt idx="100">
                  <c:v>128680017.588</c:v>
                </c:pt>
                <c:pt idx="101">
                  <c:v>132548186.84399998</c:v>
                </c:pt>
                <c:pt idx="102">
                  <c:v>132248640.71900001</c:v>
                </c:pt>
                <c:pt idx="103">
                  <c:v>132635039.67500001</c:v>
                </c:pt>
                <c:pt idx="104">
                  <c:v>138912658.17199999</c:v>
                </c:pt>
                <c:pt idx="105">
                  <c:v>145366524.51400003</c:v>
                </c:pt>
                <c:pt idx="106">
                  <c:v>152523938.96800002</c:v>
                </c:pt>
                <c:pt idx="107">
                  <c:v>157240646.14100003</c:v>
                </c:pt>
                <c:pt idx="108">
                  <c:v>164794956.35000002</c:v>
                </c:pt>
                <c:pt idx="109">
                  <c:v>172050129.64900002</c:v>
                </c:pt>
                <c:pt idx="110">
                  <c:v>174736527.72</c:v>
                </c:pt>
                <c:pt idx="111">
                  <c:v>177266791.125</c:v>
                </c:pt>
                <c:pt idx="112">
                  <c:v>178661696.92299998</c:v>
                </c:pt>
                <c:pt idx="113">
                  <c:v>183309241.02800003</c:v>
                </c:pt>
                <c:pt idx="114">
                  <c:v>184636596.72400001</c:v>
                </c:pt>
                <c:pt idx="115">
                  <c:v>184360487.664</c:v>
                </c:pt>
                <c:pt idx="116">
                  <c:v>185427316.74000001</c:v>
                </c:pt>
                <c:pt idx="117">
                  <c:v>186443783.63800001</c:v>
                </c:pt>
                <c:pt idx="118">
                  <c:v>190806347.74699998</c:v>
                </c:pt>
                <c:pt idx="119">
                  <c:v>188963050.623</c:v>
                </c:pt>
                <c:pt idx="120">
                  <c:v>188685805.00199997</c:v>
                </c:pt>
                <c:pt idx="121">
                  <c:v>187467021.06199998</c:v>
                </c:pt>
                <c:pt idx="122">
                  <c:v>190927174.935</c:v>
                </c:pt>
                <c:pt idx="123">
                  <c:v>184377510.89300001</c:v>
                </c:pt>
                <c:pt idx="124">
                  <c:v>183070713.28600001</c:v>
                </c:pt>
                <c:pt idx="125">
                  <c:v>182638526.91599998</c:v>
                </c:pt>
                <c:pt idx="126">
                  <c:v>178210006.396</c:v>
                </c:pt>
                <c:pt idx="127">
                  <c:v>179614246.50299999</c:v>
                </c:pt>
                <c:pt idx="128">
                  <c:v>174414368.713</c:v>
                </c:pt>
                <c:pt idx="129">
                  <c:v>177387045.53799999</c:v>
                </c:pt>
                <c:pt idx="130">
                  <c:v>171272518.09799999</c:v>
                </c:pt>
                <c:pt idx="131">
                  <c:v>168868730.15099999</c:v>
                </c:pt>
                <c:pt idx="132">
                  <c:v>171380559.97999999</c:v>
                </c:pt>
                <c:pt idx="133">
                  <c:v>171163708.808</c:v>
                </c:pt>
                <c:pt idx="134">
                  <c:v>172841213.35299999</c:v>
                </c:pt>
                <c:pt idx="135">
                  <c:v>168806648.50599998</c:v>
                </c:pt>
                <c:pt idx="136">
                  <c:v>172326818.294</c:v>
                </c:pt>
                <c:pt idx="137">
                  <c:v>171465009.24400002</c:v>
                </c:pt>
                <c:pt idx="138">
                  <c:v>168555009.24400002</c:v>
                </c:pt>
                <c:pt idx="139">
                  <c:v>168748009.24400002</c:v>
                </c:pt>
                <c:pt idx="140">
                  <c:v>167809009.24400002</c:v>
                </c:pt>
                <c:pt idx="141">
                  <c:v>175109009.24400002</c:v>
                </c:pt>
                <c:pt idx="142">
                  <c:v>174256004.62200001</c:v>
                </c:pt>
                <c:pt idx="143">
                  <c:v>176195000</c:v>
                </c:pt>
                <c:pt idx="144">
                  <c:v>179747000</c:v>
                </c:pt>
                <c:pt idx="145">
                  <c:v>183383000</c:v>
                </c:pt>
                <c:pt idx="146">
                  <c:v>185029000</c:v>
                </c:pt>
                <c:pt idx="147">
                  <c:v>181437000</c:v>
                </c:pt>
                <c:pt idx="148">
                  <c:v>183966000</c:v>
                </c:pt>
              </c:numCache>
            </c:numRef>
          </c:val>
          <c:smooth val="0"/>
          <c:extLst>
            <c:ext xmlns:c16="http://schemas.microsoft.com/office/drawing/2014/chart" uri="{C3380CC4-5D6E-409C-BE32-E72D297353CC}">
              <c16:uniqueId val="{00000001-319A-4CCB-8335-0630C09519E9}"/>
            </c:ext>
          </c:extLst>
        </c:ser>
        <c:dLbls>
          <c:showLegendKey val="0"/>
          <c:showVal val="0"/>
          <c:showCatName val="0"/>
          <c:showSerName val="0"/>
          <c:showPercent val="0"/>
          <c:showBubbleSize val="0"/>
        </c:dLbls>
        <c:marker val="1"/>
        <c:smooth val="0"/>
        <c:axId val="414063360"/>
        <c:axId val="414045600"/>
      </c:lineChart>
      <c:lineChart>
        <c:grouping val="standard"/>
        <c:varyColors val="0"/>
        <c:ser>
          <c:idx val="0"/>
          <c:order val="0"/>
          <c:tx>
            <c:strRef>
              <c:f>'Ticaret Dengesi'!$AQ$1:$AQ$16</c:f>
              <c:strCache>
                <c:ptCount val="16"/>
                <c:pt idx="12">
                  <c:v>6mo kümülatif ihracat</c:v>
                </c:pt>
                <c:pt idx="13">
                  <c:v>ihracat</c:v>
                </c:pt>
                <c:pt idx="14">
                  <c:v>-7,301,158.23</c:v>
                </c:pt>
                <c:pt idx="15">
                  <c:v>-7,245,839.46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Dengesi'!$AJ$17:$AJ$184</c:f>
              <c:numCache>
                <c:formatCode>m/d/yyyy</c:formatCode>
                <c:ptCount val="168"/>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pt idx="147">
                  <c:v>45809</c:v>
                </c:pt>
                <c:pt idx="148">
                  <c:v>45839</c:v>
                </c:pt>
              </c:numCache>
            </c:numRef>
          </c:cat>
          <c:val>
            <c:numRef>
              <c:f>'Ticaret Dengesi'!$AQ$17:$AQ$184</c:f>
              <c:numCache>
                <c:formatCode>#\ ###\ ##0</c:formatCode>
                <c:ptCount val="168"/>
                <c:pt idx="3">
                  <c:v>80129757.645999998</c:v>
                </c:pt>
                <c:pt idx="4">
                  <c:v>81671300.547000006</c:v>
                </c:pt>
                <c:pt idx="5">
                  <c:v>80375859.282000005</c:v>
                </c:pt>
                <c:pt idx="6">
                  <c:v>80134155.102999985</c:v>
                </c:pt>
                <c:pt idx="7">
                  <c:v>79530530.857000008</c:v>
                </c:pt>
                <c:pt idx="8">
                  <c:v>80489041.047000006</c:v>
                </c:pt>
                <c:pt idx="9">
                  <c:v>81351157.056000009</c:v>
                </c:pt>
                <c:pt idx="10">
                  <c:v>80602386.653999999</c:v>
                </c:pt>
                <c:pt idx="11">
                  <c:v>82450494.928000003</c:v>
                </c:pt>
                <c:pt idx="12">
                  <c:v>84057622.974999994</c:v>
                </c:pt>
                <c:pt idx="13">
                  <c:v>85420873.436999992</c:v>
                </c:pt>
                <c:pt idx="14">
                  <c:v>84781219.382999986</c:v>
                </c:pt>
                <c:pt idx="15">
                  <c:v>84420656.008000001</c:v>
                </c:pt>
                <c:pt idx="16">
                  <c:v>85403579.553000003</c:v>
                </c:pt>
                <c:pt idx="17">
                  <c:v>83790806.162</c:v>
                </c:pt>
                <c:pt idx="18">
                  <c:v>82735707.689999998</c:v>
                </c:pt>
                <c:pt idx="19">
                  <c:v>82099251.474999994</c:v>
                </c:pt>
                <c:pt idx="20">
                  <c:v>81421416.278999999</c:v>
                </c:pt>
                <c:pt idx="21">
                  <c:v>82084205.787</c:v>
                </c:pt>
                <c:pt idx="22">
                  <c:v>80955312.965000004</c:v>
                </c:pt>
                <c:pt idx="23">
                  <c:v>81706660.476000011</c:v>
                </c:pt>
                <c:pt idx="24">
                  <c:v>80546017.819999993</c:v>
                </c:pt>
                <c:pt idx="25">
                  <c:v>80926255.807999998</c:v>
                </c:pt>
                <c:pt idx="26">
                  <c:v>78751673.494000003</c:v>
                </c:pt>
                <c:pt idx="27">
                  <c:v>77139991.296999991</c:v>
                </c:pt>
                <c:pt idx="28">
                  <c:v>75975744.643999994</c:v>
                </c:pt>
                <c:pt idx="29">
                  <c:v>74651484.319999993</c:v>
                </c:pt>
                <c:pt idx="30">
                  <c:v>73500618.385000005</c:v>
                </c:pt>
                <c:pt idx="31">
                  <c:v>73385892.118000001</c:v>
                </c:pt>
                <c:pt idx="32">
                  <c:v>74089762.662</c:v>
                </c:pt>
                <c:pt idx="33">
                  <c:v>73842122.468999997</c:v>
                </c:pt>
                <c:pt idx="34">
                  <c:v>72052810.429000005</c:v>
                </c:pt>
                <c:pt idx="35">
                  <c:v>73470001.215999991</c:v>
                </c:pt>
                <c:pt idx="36">
                  <c:v>74789072.688999996</c:v>
                </c:pt>
                <c:pt idx="37">
                  <c:v>73483866.04900001</c:v>
                </c:pt>
                <c:pt idx="38">
                  <c:v>73809038.903999999</c:v>
                </c:pt>
                <c:pt idx="39">
                  <c:v>74916467.28199999</c:v>
                </c:pt>
                <c:pt idx="40">
                  <c:v>75246191.423000008</c:v>
                </c:pt>
                <c:pt idx="41">
                  <c:v>74648964.571999997</c:v>
                </c:pt>
                <c:pt idx="42">
                  <c:v>72641549.708000004</c:v>
                </c:pt>
                <c:pt idx="43">
                  <c:v>73599999.069999993</c:v>
                </c:pt>
                <c:pt idx="44">
                  <c:v>74341202.141000003</c:v>
                </c:pt>
                <c:pt idx="45">
                  <c:v>74330531.981000006</c:v>
                </c:pt>
                <c:pt idx="46">
                  <c:v>75782966.612000003</c:v>
                </c:pt>
                <c:pt idx="47">
                  <c:v>76084455.295999989</c:v>
                </c:pt>
                <c:pt idx="48">
                  <c:v>79783286.436000004</c:v>
                </c:pt>
                <c:pt idx="49">
                  <c:v>79711773.078999996</c:v>
                </c:pt>
                <c:pt idx="50">
                  <c:v>80547313.063000008</c:v>
                </c:pt>
                <c:pt idx="51">
                  <c:v>80764121.99000001</c:v>
                </c:pt>
                <c:pt idx="52">
                  <c:v>82204890.463</c:v>
                </c:pt>
                <c:pt idx="53">
                  <c:v>83477333.997999996</c:v>
                </c:pt>
                <c:pt idx="54">
                  <c:v>80793292.575000003</c:v>
                </c:pt>
                <c:pt idx="55">
                  <c:v>82045785.054000005</c:v>
                </c:pt>
                <c:pt idx="56">
                  <c:v>82741396.925999999</c:v>
                </c:pt>
                <c:pt idx="57">
                  <c:v>83730497.32600002</c:v>
                </c:pt>
                <c:pt idx="58">
                  <c:v>83631098.050999999</c:v>
                </c:pt>
                <c:pt idx="59">
                  <c:v>83542178.157999992</c:v>
                </c:pt>
                <c:pt idx="60">
                  <c:v>87488865.335999995</c:v>
                </c:pt>
                <c:pt idx="61">
                  <c:v>87346770.053000003</c:v>
                </c:pt>
                <c:pt idx="62">
                  <c:v>87604038.217999995</c:v>
                </c:pt>
                <c:pt idx="63">
                  <c:v>86600045.410999998</c:v>
                </c:pt>
                <c:pt idx="64">
                  <c:v>88291309.346999988</c:v>
                </c:pt>
                <c:pt idx="65">
                  <c:v>87390930.891000003</c:v>
                </c:pt>
                <c:pt idx="66">
                  <c:v>86300045.818999991</c:v>
                </c:pt>
                <c:pt idx="67">
                  <c:v>88359875.436000004</c:v>
                </c:pt>
                <c:pt idx="68">
                  <c:v>89580105.784999996</c:v>
                </c:pt>
                <c:pt idx="69">
                  <c:v>90568710.877000004</c:v>
                </c:pt>
                <c:pt idx="70">
                  <c:v>89672176.191</c:v>
                </c:pt>
                <c:pt idx="71">
                  <c:v>91068465.033999994</c:v>
                </c:pt>
                <c:pt idx="72">
                  <c:v>92156958.585000008</c:v>
                </c:pt>
                <c:pt idx="73">
                  <c:v>90906925.920000002</c:v>
                </c:pt>
                <c:pt idx="74">
                  <c:v>91375152.623999998</c:v>
                </c:pt>
                <c:pt idx="75">
                  <c:v>88364110.253999993</c:v>
                </c:pt>
                <c:pt idx="76">
                  <c:v>90421288.965999991</c:v>
                </c:pt>
                <c:pt idx="77">
                  <c:v>89321122.147</c:v>
                </c:pt>
                <c:pt idx="78">
                  <c:v>88258839.710999995</c:v>
                </c:pt>
                <c:pt idx="79">
                  <c:v>89329001.565999985</c:v>
                </c:pt>
                <c:pt idx="80">
                  <c:v>88716546.859999985</c:v>
                </c:pt>
                <c:pt idx="81">
                  <c:v>92468611.447999984</c:v>
                </c:pt>
                <c:pt idx="82">
                  <c:v>91237953.706</c:v>
                </c:pt>
                <c:pt idx="83">
                  <c:v>92623367.268000007</c:v>
                </c:pt>
                <c:pt idx="84">
                  <c:v>90702863.270000011</c:v>
                </c:pt>
                <c:pt idx="85">
                  <c:v>83270372.349000007</c:v>
                </c:pt>
                <c:pt idx="86">
                  <c:v>76985234.138999999</c:v>
                </c:pt>
                <c:pt idx="87">
                  <c:v>75058767.492000014</c:v>
                </c:pt>
                <c:pt idx="88">
                  <c:v>75248073.978</c:v>
                </c:pt>
                <c:pt idx="89">
                  <c:v>73096237.665999994</c:v>
                </c:pt>
                <c:pt idx="90">
                  <c:v>75733959.407999992</c:v>
                </c:pt>
                <c:pt idx="91">
                  <c:v>84070934.851999998</c:v>
                </c:pt>
                <c:pt idx="92">
                  <c:v>90202104.90200001</c:v>
                </c:pt>
                <c:pt idx="93">
                  <c:v>94578987.818000004</c:v>
                </c:pt>
                <c:pt idx="94">
                  <c:v>94692269.568999991</c:v>
                </c:pt>
                <c:pt idx="95">
                  <c:v>98188344.953999996</c:v>
                </c:pt>
                <c:pt idx="96">
                  <c:v>101153253.36399999</c:v>
                </c:pt>
                <c:pt idx="97">
                  <c:v>102594852.244</c:v>
                </c:pt>
                <c:pt idx="98">
                  <c:v>102974513.412</c:v>
                </c:pt>
                <c:pt idx="99">
                  <c:v>104877805.68300001</c:v>
                </c:pt>
                <c:pt idx="100">
                  <c:v>106231568.676</c:v>
                </c:pt>
                <c:pt idx="101">
                  <c:v>109140016.19600001</c:v>
                </c:pt>
                <c:pt idx="102">
                  <c:v>110899873.16</c:v>
                </c:pt>
                <c:pt idx="103">
                  <c:v>112856992.35399999</c:v>
                </c:pt>
                <c:pt idx="104">
                  <c:v>117843760.941</c:v>
                </c:pt>
                <c:pt idx="105">
                  <c:v>120336652.35499999</c:v>
                </c:pt>
                <c:pt idx="106">
                  <c:v>121532699.21000001</c:v>
                </c:pt>
                <c:pt idx="107">
                  <c:v>122576053.95200001</c:v>
                </c:pt>
                <c:pt idx="108">
                  <c:v>124470133.351</c:v>
                </c:pt>
                <c:pt idx="109">
                  <c:v>127087140.199</c:v>
                </c:pt>
                <c:pt idx="110">
                  <c:v>124563839.846</c:v>
                </c:pt>
                <c:pt idx="111">
                  <c:v>125690003.79900001</c:v>
                </c:pt>
                <c:pt idx="112">
                  <c:v>126672806.26300001</c:v>
                </c:pt>
                <c:pt idx="113">
                  <c:v>128044324.80500001</c:v>
                </c:pt>
                <c:pt idx="114">
                  <c:v>128031456.62900001</c:v>
                </c:pt>
                <c:pt idx="115">
                  <c:v>126001250.63600001</c:v>
                </c:pt>
                <c:pt idx="116">
                  <c:v>128940477.61499999</c:v>
                </c:pt>
                <c:pt idx="117">
                  <c:v>128479743.86400001</c:v>
                </c:pt>
                <c:pt idx="118">
                  <c:v>129254626.244</c:v>
                </c:pt>
                <c:pt idx="119">
                  <c:v>126537965.516</c:v>
                </c:pt>
                <c:pt idx="120">
                  <c:v>127489090.12200001</c:v>
                </c:pt>
                <c:pt idx="121">
                  <c:v>125433148.77200001</c:v>
                </c:pt>
                <c:pt idx="122">
                  <c:v>125182613.903</c:v>
                </c:pt>
                <c:pt idx="123">
                  <c:v>123045612.05</c:v>
                </c:pt>
                <c:pt idx="124">
                  <c:v>123506186.76100001</c:v>
                </c:pt>
                <c:pt idx="125">
                  <c:v>126491307.182</c:v>
                </c:pt>
                <c:pt idx="126">
                  <c:v>125343671.633</c:v>
                </c:pt>
                <c:pt idx="127">
                  <c:v>128882062.145</c:v>
                </c:pt>
                <c:pt idx="128">
                  <c:v>130204150.45099999</c:v>
                </c:pt>
                <c:pt idx="129">
                  <c:v>132395167.87199999</c:v>
                </c:pt>
                <c:pt idx="130">
                  <c:v>132619171.23</c:v>
                </c:pt>
                <c:pt idx="131">
                  <c:v>132156824.396</c:v>
                </c:pt>
                <c:pt idx="132">
                  <c:v>132356561.037</c:v>
                </c:pt>
                <c:pt idx="133">
                  <c:v>128844326.743</c:v>
                </c:pt>
                <c:pt idx="134">
                  <c:v>129976734.69400001</c:v>
                </c:pt>
                <c:pt idx="135">
                  <c:v>125523970.501</c:v>
                </c:pt>
                <c:pt idx="136">
                  <c:v>128027967.14300001</c:v>
                </c:pt>
                <c:pt idx="137">
                  <c:v>129009009.24400002</c:v>
                </c:pt>
                <c:pt idx="138">
                  <c:v>128409009.24400002</c:v>
                </c:pt>
                <c:pt idx="139">
                  <c:v>132738009.244</c:v>
                </c:pt>
                <c:pt idx="140">
                  <c:v>130954009.244</c:v>
                </c:pt>
                <c:pt idx="141">
                  <c:v>135954009.24400002</c:v>
                </c:pt>
                <c:pt idx="142">
                  <c:v>134618004.62200001</c:v>
                </c:pt>
                <c:pt idx="143">
                  <c:v>133331000</c:v>
                </c:pt>
                <c:pt idx="144">
                  <c:v>134716000</c:v>
                </c:pt>
                <c:pt idx="145">
                  <c:v>132016000</c:v>
                </c:pt>
                <c:pt idx="146">
                  <c:v>134525000</c:v>
                </c:pt>
                <c:pt idx="147">
                  <c:v>131562000</c:v>
                </c:pt>
                <c:pt idx="148">
                  <c:v>135350000</c:v>
                </c:pt>
              </c:numCache>
            </c:numRef>
          </c:val>
          <c:smooth val="0"/>
          <c:extLst>
            <c:ext xmlns:c16="http://schemas.microsoft.com/office/drawing/2014/chart" uri="{C3380CC4-5D6E-409C-BE32-E72D297353CC}">
              <c16:uniqueId val="{00000000-319A-4CCB-8335-0630C09519E9}"/>
            </c:ext>
          </c:extLst>
        </c:ser>
        <c:dLbls>
          <c:showLegendKey val="0"/>
          <c:showVal val="0"/>
          <c:showCatName val="0"/>
          <c:showSerName val="0"/>
          <c:showPercent val="0"/>
          <c:showBubbleSize val="0"/>
        </c:dLbls>
        <c:marker val="1"/>
        <c:smooth val="0"/>
        <c:axId val="414075360"/>
        <c:axId val="414085920"/>
      </c:lineChart>
      <c:dateAx>
        <c:axId val="414063360"/>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4045600"/>
        <c:crosses val="autoZero"/>
        <c:auto val="1"/>
        <c:lblOffset val="100"/>
        <c:baseTimeUnit val="months"/>
      </c:dateAx>
      <c:valAx>
        <c:axId val="414045600"/>
        <c:scaling>
          <c:orientation val="minMax"/>
          <c:min val="40000000"/>
        </c:scaling>
        <c:delete val="0"/>
        <c:axPos val="l"/>
        <c:majorGridlines>
          <c:spPr>
            <a:ln w="9525" cap="flat" cmpd="sng" algn="ctr">
              <a:solidFill>
                <a:schemeClr val="lt1">
                  <a:lumMod val="95000"/>
                  <a:alpha val="10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4063360"/>
        <c:crosses val="autoZero"/>
        <c:crossBetween val="between"/>
      </c:valAx>
      <c:valAx>
        <c:axId val="414085920"/>
        <c:scaling>
          <c:orientation val="minMax"/>
          <c:min val="30000000"/>
        </c:scaling>
        <c:delete val="0"/>
        <c:axPos val="r"/>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4075360"/>
        <c:crosses val="max"/>
        <c:crossBetween val="between"/>
      </c:valAx>
      <c:dateAx>
        <c:axId val="414075360"/>
        <c:scaling>
          <c:orientation val="minMax"/>
        </c:scaling>
        <c:delete val="1"/>
        <c:axPos val="b"/>
        <c:numFmt formatCode="m/d/yyyy" sourceLinked="1"/>
        <c:majorTickMark val="out"/>
        <c:minorTickMark val="none"/>
        <c:tickLblPos val="nextTo"/>
        <c:crossAx val="414085920"/>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6 Aylık</a:t>
            </a:r>
            <a:r>
              <a:rPr lang="en-US"/>
              <a:t> kümülatif açık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'Ticaret Dengesi'!$AS$1:$AS$16</c:f>
              <c:strCache>
                <c:ptCount val="16"/>
                <c:pt idx="12">
                  <c:v>6mo kümülatif açık</c:v>
                </c:pt>
                <c:pt idx="13">
                  <c:v>İthalat</c:v>
                </c:pt>
                <c:pt idx="14">
                  <c:v>-7,301,158.23</c:v>
                </c:pt>
                <c:pt idx="15">
                  <c:v>-7,245,839.46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Dengesi'!$AJ$17:$AJ$170</c:f>
              <c:numCache>
                <c:formatCode>m/d/yyyy</c:formatCode>
                <c:ptCount val="154"/>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pt idx="147">
                  <c:v>45809</c:v>
                </c:pt>
                <c:pt idx="148">
                  <c:v>45839</c:v>
                </c:pt>
              </c:numCache>
            </c:numRef>
          </c:cat>
          <c:val>
            <c:numRef>
              <c:f>'Ticaret Dengesi'!$AS$17:$AS$171</c:f>
              <c:numCache>
                <c:formatCode>#\ ###\ ##0</c:formatCode>
                <c:ptCount val="155"/>
                <c:pt idx="3">
                  <c:v>-50324666.740999997</c:v>
                </c:pt>
                <c:pt idx="4">
                  <c:v>-53200449.221999995</c:v>
                </c:pt>
                <c:pt idx="5">
                  <c:v>-53254577.291999996</c:v>
                </c:pt>
                <c:pt idx="6">
                  <c:v>-53501603.872999996</c:v>
                </c:pt>
                <c:pt idx="7">
                  <c:v>-50860668.705999993</c:v>
                </c:pt>
                <c:pt idx="8">
                  <c:v>-47979872.545999996</c:v>
                </c:pt>
                <c:pt idx="9">
                  <c:v>-49017221.558999993</c:v>
                </c:pt>
                <c:pt idx="10">
                  <c:v>-45923445.261</c:v>
                </c:pt>
                <c:pt idx="11">
                  <c:v>-43799984.527999997</c:v>
                </c:pt>
                <c:pt idx="12">
                  <c:v>-42149682.686000004</c:v>
                </c:pt>
                <c:pt idx="13">
                  <c:v>-41768562.318000004</c:v>
                </c:pt>
                <c:pt idx="14">
                  <c:v>-41972075.829000004</c:v>
                </c:pt>
                <c:pt idx="15">
                  <c:v>-40293119.062000006</c:v>
                </c:pt>
                <c:pt idx="16">
                  <c:v>-39940632.001000002</c:v>
                </c:pt>
                <c:pt idx="17">
                  <c:v>-43006781.065000013</c:v>
                </c:pt>
                <c:pt idx="18">
                  <c:v>-44240871.653999999</c:v>
                </c:pt>
                <c:pt idx="19">
                  <c:v>-43502469.034000002</c:v>
                </c:pt>
                <c:pt idx="20">
                  <c:v>-44407083.493999995</c:v>
                </c:pt>
                <c:pt idx="21">
                  <c:v>-44344448.347999997</c:v>
                </c:pt>
                <c:pt idx="22">
                  <c:v>-41758810.824999996</c:v>
                </c:pt>
                <c:pt idx="23">
                  <c:v>-38506928.31499999</c:v>
                </c:pt>
                <c:pt idx="24">
                  <c:v>-37732919.052999996</c:v>
                </c:pt>
                <c:pt idx="25">
                  <c:v>-36061840.320999995</c:v>
                </c:pt>
                <c:pt idx="26">
                  <c:v>-34848809.700999998</c:v>
                </c:pt>
                <c:pt idx="27">
                  <c:v>-33041062.213999998</c:v>
                </c:pt>
                <c:pt idx="28">
                  <c:v>-36127104.456999995</c:v>
                </c:pt>
                <c:pt idx="29">
                  <c:v>-36090321.372999996</c:v>
                </c:pt>
                <c:pt idx="30">
                  <c:v>-33624359.212999992</c:v>
                </c:pt>
                <c:pt idx="31">
                  <c:v>-32351022.449999988</c:v>
                </c:pt>
                <c:pt idx="32">
                  <c:v>-29584397.87199999</c:v>
                </c:pt>
                <c:pt idx="33">
                  <c:v>-29596035.474999994</c:v>
                </c:pt>
                <c:pt idx="34">
                  <c:v>-26044363.318999995</c:v>
                </c:pt>
                <c:pt idx="35">
                  <c:v>-24319223.070999995</c:v>
                </c:pt>
                <c:pt idx="36">
                  <c:v>-25340533.004000001</c:v>
                </c:pt>
                <c:pt idx="37">
                  <c:v>-25669841.816999998</c:v>
                </c:pt>
                <c:pt idx="38">
                  <c:v>-26772637.483000003</c:v>
                </c:pt>
                <c:pt idx="39">
                  <c:v>-27033096.991999999</c:v>
                </c:pt>
                <c:pt idx="40">
                  <c:v>-28195998.256000001</c:v>
                </c:pt>
                <c:pt idx="41">
                  <c:v>-29539820.416000001</c:v>
                </c:pt>
                <c:pt idx="42">
                  <c:v>-28938798.209000006</c:v>
                </c:pt>
                <c:pt idx="43">
                  <c:v>-28608060.531000003</c:v>
                </c:pt>
                <c:pt idx="44">
                  <c:v>-27205211.794999994</c:v>
                </c:pt>
                <c:pt idx="45">
                  <c:v>-25909145.603999995</c:v>
                </c:pt>
                <c:pt idx="46">
                  <c:v>-25418889.272</c:v>
                </c:pt>
                <c:pt idx="47">
                  <c:v>-24524298.570999999</c:v>
                </c:pt>
                <c:pt idx="48">
                  <c:v>-24624447.358999997</c:v>
                </c:pt>
                <c:pt idx="49">
                  <c:v>-25535636.540999994</c:v>
                </c:pt>
                <c:pt idx="50">
                  <c:v>-29019609.361999996</c:v>
                </c:pt>
                <c:pt idx="51">
                  <c:v>-29812992.571999997</c:v>
                </c:pt>
                <c:pt idx="52">
                  <c:v>-34167816.879999995</c:v>
                </c:pt>
                <c:pt idx="53">
                  <c:v>-36102138.657999992</c:v>
                </c:pt>
                <c:pt idx="54">
                  <c:v>-40135424.616999999</c:v>
                </c:pt>
                <c:pt idx="55">
                  <c:v>-42672662.465000004</c:v>
                </c:pt>
                <c:pt idx="56">
                  <c:v>-41619165.145000003</c:v>
                </c:pt>
                <c:pt idx="57">
                  <c:v>-44407516.024000004</c:v>
                </c:pt>
                <c:pt idx="58">
                  <c:v>-44797726.565000005</c:v>
                </c:pt>
                <c:pt idx="59">
                  <c:v>-45290752.073000006</c:v>
                </c:pt>
                <c:pt idx="60">
                  <c:v>-42813661.683000006</c:v>
                </c:pt>
                <c:pt idx="61">
                  <c:v>-42505859.510999992</c:v>
                </c:pt>
                <c:pt idx="62">
                  <c:v>-44454523.925999999</c:v>
                </c:pt>
                <c:pt idx="63">
                  <c:v>-41653540.162999995</c:v>
                </c:pt>
                <c:pt idx="64">
                  <c:v>-38743038.416000001</c:v>
                </c:pt>
                <c:pt idx="65">
                  <c:v>-35333047.191</c:v>
                </c:pt>
                <c:pt idx="66">
                  <c:v>-31093030.420999996</c:v>
                </c:pt>
                <c:pt idx="67">
                  <c:v>-24232396.740000002</c:v>
                </c:pt>
                <c:pt idx="68">
                  <c:v>-16116893.824000001</c:v>
                </c:pt>
                <c:pt idx="69">
                  <c:v>-12330186.194000002</c:v>
                </c:pt>
                <c:pt idx="70">
                  <c:v>-8433655.824000001</c:v>
                </c:pt>
                <c:pt idx="71">
                  <c:v>-7527007.6079999991</c:v>
                </c:pt>
                <c:pt idx="72">
                  <c:v>-7757653.9100000001</c:v>
                </c:pt>
                <c:pt idx="73">
                  <c:v>-10678162.998000002</c:v>
                </c:pt>
                <c:pt idx="74">
                  <c:v>-12456890.840000002</c:v>
                </c:pt>
                <c:pt idx="75">
                  <c:v>-13787736.442000004</c:v>
                </c:pt>
                <c:pt idx="76">
                  <c:v>-14794821.435000006</c:v>
                </c:pt>
                <c:pt idx="77">
                  <c:v>-15402182.730000006</c:v>
                </c:pt>
                <c:pt idx="78">
                  <c:v>-15154626.315000007</c:v>
                </c:pt>
                <c:pt idx="79">
                  <c:v>-14187780.118000006</c:v>
                </c:pt>
                <c:pt idx="80">
                  <c:v>-14486271.918000005</c:v>
                </c:pt>
                <c:pt idx="81">
                  <c:v>-15724744.408000005</c:v>
                </c:pt>
                <c:pt idx="82">
                  <c:v>-16940746.479000002</c:v>
                </c:pt>
                <c:pt idx="83">
                  <c:v>-17635562.278000005</c:v>
                </c:pt>
                <c:pt idx="84">
                  <c:v>-21437663.868000001</c:v>
                </c:pt>
                <c:pt idx="85">
                  <c:v>-24253107.965000004</c:v>
                </c:pt>
                <c:pt idx="86">
                  <c:v>-25703494.420000002</c:v>
                </c:pt>
                <c:pt idx="87">
                  <c:v>-23892833.355</c:v>
                </c:pt>
                <c:pt idx="88">
                  <c:v>-22206799.513999999</c:v>
                </c:pt>
                <c:pt idx="89">
                  <c:v>-25471557.524999999</c:v>
                </c:pt>
                <c:pt idx="90">
                  <c:v>-24858423.741999999</c:v>
                </c:pt>
                <c:pt idx="91">
                  <c:v>-22676298.391999997</c:v>
                </c:pt>
                <c:pt idx="92">
                  <c:v>-24294197.141999997</c:v>
                </c:pt>
                <c:pt idx="93">
                  <c:v>-25986218.172999997</c:v>
                </c:pt>
                <c:pt idx="94">
                  <c:v>-26220458.602999993</c:v>
                </c:pt>
                <c:pt idx="95">
                  <c:v>-23267188.673999995</c:v>
                </c:pt>
                <c:pt idx="96">
                  <c:v>-23077273.787</c:v>
                </c:pt>
                <c:pt idx="97">
                  <c:v>-23758340</c:v>
                </c:pt>
                <c:pt idx="98">
                  <c:v>-22860350.41</c:v>
                </c:pt>
                <c:pt idx="99">
                  <c:v>-21181222.835000001</c:v>
                </c:pt>
                <c:pt idx="100">
                  <c:v>-22448448.912</c:v>
                </c:pt>
                <c:pt idx="101">
                  <c:v>-23408170.648000002</c:v>
                </c:pt>
                <c:pt idx="102">
                  <c:v>-21348767.559</c:v>
                </c:pt>
                <c:pt idx="103">
                  <c:v>-19778047.321000002</c:v>
                </c:pt>
                <c:pt idx="104">
                  <c:v>-21068897.231000006</c:v>
                </c:pt>
                <c:pt idx="105">
                  <c:v>-25029872.159000002</c:v>
                </c:pt>
                <c:pt idx="106">
                  <c:v>-30991239.758000001</c:v>
                </c:pt>
                <c:pt idx="107">
                  <c:v>-34664592.188999996</c:v>
                </c:pt>
                <c:pt idx="108">
                  <c:v>-40324822.998999998</c:v>
                </c:pt>
                <c:pt idx="109">
                  <c:v>-44962989.450000003</c:v>
                </c:pt>
                <c:pt idx="110">
                  <c:v>-50172687.873999998</c:v>
                </c:pt>
                <c:pt idx="111">
                  <c:v>-51576787.326000005</c:v>
                </c:pt>
                <c:pt idx="112">
                  <c:v>-51988890.659999996</c:v>
                </c:pt>
                <c:pt idx="113">
                  <c:v>-55264916.223000005</c:v>
                </c:pt>
                <c:pt idx="114">
                  <c:v>-56605140.095000006</c:v>
                </c:pt>
                <c:pt idx="115">
                  <c:v>-58359237.027999997</c:v>
                </c:pt>
                <c:pt idx="116">
                  <c:v>-56486839.125</c:v>
                </c:pt>
                <c:pt idx="117">
                  <c:v>-57964039.774000004</c:v>
                </c:pt>
                <c:pt idx="118">
                  <c:v>-61551721.502999991</c:v>
                </c:pt>
                <c:pt idx="119">
                  <c:v>-62425085.107000001</c:v>
                </c:pt>
                <c:pt idx="120">
                  <c:v>-61196714.879999995</c:v>
                </c:pt>
                <c:pt idx="121">
                  <c:v>-62033872.289999999</c:v>
                </c:pt>
                <c:pt idx="122">
                  <c:v>-65744561.031999998</c:v>
                </c:pt>
                <c:pt idx="123">
                  <c:v>-61331898.842999995</c:v>
                </c:pt>
                <c:pt idx="124">
                  <c:v>-59564526.524999991</c:v>
                </c:pt>
                <c:pt idx="125">
                  <c:v>-56147219.733999997</c:v>
                </c:pt>
                <c:pt idx="126">
                  <c:v>-52866334.762999989</c:v>
                </c:pt>
                <c:pt idx="127">
                  <c:v>-50732184.357999995</c:v>
                </c:pt>
                <c:pt idx="128">
                  <c:v>-44210218.261999995</c:v>
                </c:pt>
                <c:pt idx="129">
                  <c:v>-44991877.665999994</c:v>
                </c:pt>
                <c:pt idx="130">
                  <c:v>-38653346.867999993</c:v>
                </c:pt>
                <c:pt idx="131">
                  <c:v>-36711905.754999995</c:v>
                </c:pt>
                <c:pt idx="132">
                  <c:v>-39023998.942999989</c:v>
                </c:pt>
                <c:pt idx="133">
                  <c:v>-42319382.064999998</c:v>
                </c:pt>
                <c:pt idx="134">
                  <c:v>-42864478.658999994</c:v>
                </c:pt>
                <c:pt idx="135">
                  <c:v>-43282678.004999995</c:v>
                </c:pt>
                <c:pt idx="136">
                  <c:v>-44298851.150999993</c:v>
                </c:pt>
                <c:pt idx="137">
                  <c:v>-42456000</c:v>
                </c:pt>
                <c:pt idx="138">
                  <c:v>-40146000</c:v>
                </c:pt>
                <c:pt idx="139">
                  <c:v>-36010000</c:v>
                </c:pt>
                <c:pt idx="140">
                  <c:v>-36855000</c:v>
                </c:pt>
                <c:pt idx="141">
                  <c:v>-39155000</c:v>
                </c:pt>
                <c:pt idx="142">
                  <c:v>-39638000</c:v>
                </c:pt>
                <c:pt idx="143">
                  <c:v>-42864000</c:v>
                </c:pt>
                <c:pt idx="144">
                  <c:v>-45031000</c:v>
                </c:pt>
                <c:pt idx="145">
                  <c:v>-51367000</c:v>
                </c:pt>
                <c:pt idx="146">
                  <c:v>-50504000</c:v>
                </c:pt>
                <c:pt idx="147">
                  <c:v>-49875000</c:v>
                </c:pt>
                <c:pt idx="148">
                  <c:v>-48616000</c:v>
                </c:pt>
              </c:numCache>
            </c:numRef>
          </c:val>
          <c:smooth val="0"/>
          <c:extLst>
            <c:ext xmlns:c16="http://schemas.microsoft.com/office/drawing/2014/chart" uri="{C3380CC4-5D6E-409C-BE32-E72D297353CC}">
              <c16:uniqueId val="{00000000-E7DA-4AD9-9F8F-82AB88164587}"/>
            </c:ext>
          </c:extLst>
        </c:ser>
        <c:dLbls>
          <c:showLegendKey val="0"/>
          <c:showVal val="0"/>
          <c:showCatName val="0"/>
          <c:showSerName val="0"/>
          <c:showPercent val="0"/>
          <c:showBubbleSize val="0"/>
        </c:dLbls>
        <c:smooth val="0"/>
        <c:axId val="1246363552"/>
        <c:axId val="1246365472"/>
      </c:lineChart>
      <c:dateAx>
        <c:axId val="124636355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46365472"/>
        <c:crosses val="autoZero"/>
        <c:auto val="1"/>
        <c:lblOffset val="100"/>
        <c:baseTimeUnit val="months"/>
      </c:dateAx>
      <c:valAx>
        <c:axId val="1246365472"/>
        <c:scaling>
          <c:orientation val="minMax"/>
        </c:scaling>
        <c:delete val="0"/>
        <c:axPos val="l"/>
        <c:majorGridlines>
          <c:spPr>
            <a:ln w="9525" cap="flat" cmpd="sng" algn="ctr">
              <a:solidFill>
                <a:schemeClr val="lt1">
                  <a:lumMod val="95000"/>
                  <a:alpha val="10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463635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Aylık </a:t>
            </a:r>
            <a:r>
              <a:rPr lang="en-US"/>
              <a:t>açık</a:t>
            </a:r>
            <a:r>
              <a:rPr lang="tr-TR"/>
              <a:t>lar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'Ticaret Dengesi'!$AM$1:$AM$13</c:f>
              <c:strCache>
                <c:ptCount val="13"/>
                <c:pt idx="12">
                  <c:v>açık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Dengesi'!$AJ$15:$AJ$171</c:f>
              <c:numCache>
                <c:formatCode>m/d/yyyy</c:formatCode>
                <c:ptCount val="157"/>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2">
                  <c:v>41640</c:v>
                </c:pt>
                <c:pt idx="13">
                  <c:v>41671</c:v>
                </c:pt>
                <c:pt idx="14">
                  <c:v>41699</c:v>
                </c:pt>
                <c:pt idx="15">
                  <c:v>41730</c:v>
                </c:pt>
                <c:pt idx="16">
                  <c:v>41760</c:v>
                </c:pt>
                <c:pt idx="17">
                  <c:v>41791</c:v>
                </c:pt>
                <c:pt idx="18">
                  <c:v>41821</c:v>
                </c:pt>
                <c:pt idx="19">
                  <c:v>41852</c:v>
                </c:pt>
                <c:pt idx="20">
                  <c:v>41883</c:v>
                </c:pt>
                <c:pt idx="21">
                  <c:v>41913</c:v>
                </c:pt>
                <c:pt idx="22">
                  <c:v>41944</c:v>
                </c:pt>
                <c:pt idx="23">
                  <c:v>41974</c:v>
                </c:pt>
                <c:pt idx="24">
                  <c:v>42005</c:v>
                </c:pt>
                <c:pt idx="25">
                  <c:v>42036</c:v>
                </c:pt>
                <c:pt idx="26">
                  <c:v>42064</c:v>
                </c:pt>
                <c:pt idx="27">
                  <c:v>42095</c:v>
                </c:pt>
                <c:pt idx="28">
                  <c:v>42125</c:v>
                </c:pt>
                <c:pt idx="29">
                  <c:v>42156</c:v>
                </c:pt>
                <c:pt idx="30">
                  <c:v>42186</c:v>
                </c:pt>
                <c:pt idx="31">
                  <c:v>42217</c:v>
                </c:pt>
                <c:pt idx="32">
                  <c:v>42248</c:v>
                </c:pt>
                <c:pt idx="33">
                  <c:v>42278</c:v>
                </c:pt>
                <c:pt idx="34">
                  <c:v>42309</c:v>
                </c:pt>
                <c:pt idx="35">
                  <c:v>42339</c:v>
                </c:pt>
                <c:pt idx="36">
                  <c:v>42370</c:v>
                </c:pt>
                <c:pt idx="37">
                  <c:v>42401</c:v>
                </c:pt>
                <c:pt idx="38">
                  <c:v>42430</c:v>
                </c:pt>
                <c:pt idx="39">
                  <c:v>42461</c:v>
                </c:pt>
                <c:pt idx="40">
                  <c:v>42491</c:v>
                </c:pt>
                <c:pt idx="41">
                  <c:v>42522</c:v>
                </c:pt>
                <c:pt idx="42">
                  <c:v>42552</c:v>
                </c:pt>
                <c:pt idx="43">
                  <c:v>42583</c:v>
                </c:pt>
                <c:pt idx="44">
                  <c:v>42614</c:v>
                </c:pt>
                <c:pt idx="45">
                  <c:v>42644</c:v>
                </c:pt>
                <c:pt idx="46">
                  <c:v>42675</c:v>
                </c:pt>
                <c:pt idx="47">
                  <c:v>42705</c:v>
                </c:pt>
                <c:pt idx="48">
                  <c:v>42736</c:v>
                </c:pt>
                <c:pt idx="49">
                  <c:v>42767</c:v>
                </c:pt>
                <c:pt idx="50">
                  <c:v>42795</c:v>
                </c:pt>
                <c:pt idx="51">
                  <c:v>42826</c:v>
                </c:pt>
                <c:pt idx="52">
                  <c:v>42856</c:v>
                </c:pt>
                <c:pt idx="53">
                  <c:v>42887</c:v>
                </c:pt>
                <c:pt idx="54">
                  <c:v>42917</c:v>
                </c:pt>
                <c:pt idx="55">
                  <c:v>42948</c:v>
                </c:pt>
                <c:pt idx="56">
                  <c:v>42979</c:v>
                </c:pt>
                <c:pt idx="57">
                  <c:v>43009</c:v>
                </c:pt>
                <c:pt idx="58">
                  <c:v>43040</c:v>
                </c:pt>
                <c:pt idx="59">
                  <c:v>43070</c:v>
                </c:pt>
                <c:pt idx="60">
                  <c:v>43101</c:v>
                </c:pt>
                <c:pt idx="61">
                  <c:v>43132</c:v>
                </c:pt>
                <c:pt idx="62">
                  <c:v>43160</c:v>
                </c:pt>
                <c:pt idx="63">
                  <c:v>43191</c:v>
                </c:pt>
                <c:pt idx="64">
                  <c:v>43221</c:v>
                </c:pt>
                <c:pt idx="65">
                  <c:v>43252</c:v>
                </c:pt>
                <c:pt idx="66">
                  <c:v>43282</c:v>
                </c:pt>
                <c:pt idx="67">
                  <c:v>43313</c:v>
                </c:pt>
                <c:pt idx="68">
                  <c:v>43344</c:v>
                </c:pt>
                <c:pt idx="69">
                  <c:v>43374</c:v>
                </c:pt>
                <c:pt idx="70">
                  <c:v>43405</c:v>
                </c:pt>
                <c:pt idx="71">
                  <c:v>43435</c:v>
                </c:pt>
                <c:pt idx="72">
                  <c:v>43466</c:v>
                </c:pt>
                <c:pt idx="73">
                  <c:v>43497</c:v>
                </c:pt>
                <c:pt idx="74">
                  <c:v>43525</c:v>
                </c:pt>
                <c:pt idx="75">
                  <c:v>43556</c:v>
                </c:pt>
                <c:pt idx="76">
                  <c:v>43586</c:v>
                </c:pt>
                <c:pt idx="77">
                  <c:v>43617</c:v>
                </c:pt>
                <c:pt idx="78">
                  <c:v>43647</c:v>
                </c:pt>
                <c:pt idx="79">
                  <c:v>43678</c:v>
                </c:pt>
                <c:pt idx="80">
                  <c:v>43709</c:v>
                </c:pt>
                <c:pt idx="81">
                  <c:v>43739</c:v>
                </c:pt>
                <c:pt idx="82">
                  <c:v>43770</c:v>
                </c:pt>
                <c:pt idx="83">
                  <c:v>43800</c:v>
                </c:pt>
                <c:pt idx="84">
                  <c:v>43831</c:v>
                </c:pt>
                <c:pt idx="85">
                  <c:v>43862</c:v>
                </c:pt>
                <c:pt idx="86">
                  <c:v>43891</c:v>
                </c:pt>
                <c:pt idx="87">
                  <c:v>43922</c:v>
                </c:pt>
                <c:pt idx="88">
                  <c:v>43952</c:v>
                </c:pt>
                <c:pt idx="89">
                  <c:v>43983</c:v>
                </c:pt>
                <c:pt idx="90">
                  <c:v>44013</c:v>
                </c:pt>
                <c:pt idx="91">
                  <c:v>44044</c:v>
                </c:pt>
                <c:pt idx="92">
                  <c:v>44075</c:v>
                </c:pt>
                <c:pt idx="93">
                  <c:v>44105</c:v>
                </c:pt>
                <c:pt idx="94">
                  <c:v>44136</c:v>
                </c:pt>
                <c:pt idx="95">
                  <c:v>44166</c:v>
                </c:pt>
                <c:pt idx="96">
                  <c:v>44197</c:v>
                </c:pt>
                <c:pt idx="97">
                  <c:v>44228</c:v>
                </c:pt>
                <c:pt idx="98">
                  <c:v>44256</c:v>
                </c:pt>
                <c:pt idx="99">
                  <c:v>44287</c:v>
                </c:pt>
                <c:pt idx="100">
                  <c:v>44317</c:v>
                </c:pt>
                <c:pt idx="101">
                  <c:v>44348</c:v>
                </c:pt>
                <c:pt idx="102">
                  <c:v>44378</c:v>
                </c:pt>
                <c:pt idx="103">
                  <c:v>44409</c:v>
                </c:pt>
                <c:pt idx="104">
                  <c:v>44440</c:v>
                </c:pt>
                <c:pt idx="105">
                  <c:v>44470</c:v>
                </c:pt>
                <c:pt idx="106">
                  <c:v>44501</c:v>
                </c:pt>
                <c:pt idx="107">
                  <c:v>44531</c:v>
                </c:pt>
                <c:pt idx="108">
                  <c:v>44562</c:v>
                </c:pt>
                <c:pt idx="109">
                  <c:v>44593</c:v>
                </c:pt>
                <c:pt idx="110">
                  <c:v>44621</c:v>
                </c:pt>
                <c:pt idx="111">
                  <c:v>44652</c:v>
                </c:pt>
                <c:pt idx="112">
                  <c:v>44682</c:v>
                </c:pt>
                <c:pt idx="113">
                  <c:v>44713</c:v>
                </c:pt>
                <c:pt idx="114">
                  <c:v>44743</c:v>
                </c:pt>
                <c:pt idx="115">
                  <c:v>44774</c:v>
                </c:pt>
                <c:pt idx="116">
                  <c:v>44805</c:v>
                </c:pt>
                <c:pt idx="117">
                  <c:v>44835</c:v>
                </c:pt>
                <c:pt idx="118">
                  <c:v>44866</c:v>
                </c:pt>
                <c:pt idx="119">
                  <c:v>44896</c:v>
                </c:pt>
                <c:pt idx="120">
                  <c:v>44927</c:v>
                </c:pt>
                <c:pt idx="121">
                  <c:v>44958</c:v>
                </c:pt>
                <c:pt idx="122">
                  <c:v>44986</c:v>
                </c:pt>
                <c:pt idx="123">
                  <c:v>45017</c:v>
                </c:pt>
                <c:pt idx="124">
                  <c:v>45047</c:v>
                </c:pt>
                <c:pt idx="125">
                  <c:v>45078</c:v>
                </c:pt>
                <c:pt idx="126">
                  <c:v>45108</c:v>
                </c:pt>
                <c:pt idx="127">
                  <c:v>45139</c:v>
                </c:pt>
                <c:pt idx="128">
                  <c:v>45170</c:v>
                </c:pt>
                <c:pt idx="129">
                  <c:v>45200</c:v>
                </c:pt>
                <c:pt idx="130">
                  <c:v>45231</c:v>
                </c:pt>
                <c:pt idx="131">
                  <c:v>45261</c:v>
                </c:pt>
                <c:pt idx="132">
                  <c:v>45292</c:v>
                </c:pt>
                <c:pt idx="133">
                  <c:v>45323</c:v>
                </c:pt>
                <c:pt idx="134">
                  <c:v>45352</c:v>
                </c:pt>
                <c:pt idx="135">
                  <c:v>45383</c:v>
                </c:pt>
                <c:pt idx="136">
                  <c:v>45413</c:v>
                </c:pt>
                <c:pt idx="137">
                  <c:v>45444</c:v>
                </c:pt>
                <c:pt idx="138">
                  <c:v>45474</c:v>
                </c:pt>
                <c:pt idx="139">
                  <c:v>45505</c:v>
                </c:pt>
                <c:pt idx="140">
                  <c:v>45536</c:v>
                </c:pt>
                <c:pt idx="141">
                  <c:v>45566</c:v>
                </c:pt>
                <c:pt idx="142">
                  <c:v>45597</c:v>
                </c:pt>
                <c:pt idx="143">
                  <c:v>45627</c:v>
                </c:pt>
                <c:pt idx="144">
                  <c:v>45658</c:v>
                </c:pt>
                <c:pt idx="145">
                  <c:v>45689</c:v>
                </c:pt>
                <c:pt idx="146">
                  <c:v>45717</c:v>
                </c:pt>
                <c:pt idx="147">
                  <c:v>45748</c:v>
                </c:pt>
                <c:pt idx="148">
                  <c:v>45778</c:v>
                </c:pt>
                <c:pt idx="149">
                  <c:v>45809</c:v>
                </c:pt>
                <c:pt idx="150">
                  <c:v>45839</c:v>
                </c:pt>
              </c:numCache>
            </c:numRef>
          </c:cat>
          <c:val>
            <c:numRef>
              <c:f>'Ticaret Dengesi'!$AM$15:$AM$171</c:f>
              <c:numCache>
                <c:formatCode>#,##0.00</c:formatCode>
                <c:ptCount val="157"/>
                <c:pt idx="0">
                  <c:v>-7301158.2280000001</c:v>
                </c:pt>
                <c:pt idx="1">
                  <c:v>-7190520.682</c:v>
                </c:pt>
                <c:pt idx="2">
                  <c:v>-7256508.3910000008</c:v>
                </c:pt>
                <c:pt idx="3">
                  <c:v>-10238330.214000002</c:v>
                </c:pt>
                <c:pt idx="4">
                  <c:v>-9697254.529000001</c:v>
                </c:pt>
                <c:pt idx="5">
                  <c:v>-8640894.6970000006</c:v>
                </c:pt>
                <c:pt idx="6">
                  <c:v>-10176940.708999999</c:v>
                </c:pt>
                <c:pt idx="7">
                  <c:v>-7244648.7519999985</c:v>
                </c:pt>
                <c:pt idx="8">
                  <c:v>-7503534.9719999991</c:v>
                </c:pt>
                <c:pt idx="9">
                  <c:v>-7597395.0469999984</c:v>
                </c:pt>
                <c:pt idx="10">
                  <c:v>-6816458.3690000009</c:v>
                </c:pt>
                <c:pt idx="11">
                  <c:v>-9678243.7100000009</c:v>
                </c:pt>
                <c:pt idx="12">
                  <c:v>-7083164.4110000003</c:v>
                </c:pt>
                <c:pt idx="13">
                  <c:v>-5121188.0190000013</c:v>
                </c:pt>
                <c:pt idx="14">
                  <c:v>-5853233.1300000008</c:v>
                </c:pt>
                <c:pt idx="15">
                  <c:v>-7216274.6789999995</c:v>
                </c:pt>
                <c:pt idx="16">
                  <c:v>-7019971.8800000008</c:v>
                </c:pt>
                <c:pt idx="17">
                  <c:v>-7999286.943</c:v>
                </c:pt>
                <c:pt idx="18">
                  <c:v>-6730677.3500000015</c:v>
                </c:pt>
                <c:pt idx="19">
                  <c:v>-8187337.0830000006</c:v>
                </c:pt>
                <c:pt idx="20">
                  <c:v>-7087323.7189999986</c:v>
                </c:pt>
                <c:pt idx="21">
                  <c:v>-6477872.0589999985</c:v>
                </c:pt>
                <c:pt idx="22">
                  <c:v>-7924586.339999998</c:v>
                </c:pt>
                <c:pt idx="23">
                  <c:v>-7936651.7969999984</c:v>
                </c:pt>
                <c:pt idx="24">
                  <c:v>-4145039.8269999996</c:v>
                </c:pt>
                <c:pt idx="25">
                  <c:v>-4935454.5729999989</c:v>
                </c:pt>
                <c:pt idx="26">
                  <c:v>-6313314.4570000023</c:v>
                </c:pt>
                <c:pt idx="27">
                  <c:v>-4806793.3269999996</c:v>
                </c:pt>
                <c:pt idx="28">
                  <c:v>-6711555.7199999988</c:v>
                </c:pt>
                <c:pt idx="29">
                  <c:v>-6128904.3099999987</c:v>
                </c:pt>
                <c:pt idx="30">
                  <c:v>-7231082.0699999984</c:v>
                </c:pt>
                <c:pt idx="31">
                  <c:v>-4898671.4890000001</c:v>
                </c:pt>
                <c:pt idx="32">
                  <c:v>-3847352.2969999984</c:v>
                </c:pt>
                <c:pt idx="33">
                  <c:v>-3533456.5639999975</c:v>
                </c:pt>
                <c:pt idx="34">
                  <c:v>-3944931.1420000009</c:v>
                </c:pt>
                <c:pt idx="35">
                  <c:v>-6140541.9129999988</c:v>
                </c:pt>
                <c:pt idx="36">
                  <c:v>-3679409.9140000008</c:v>
                </c:pt>
                <c:pt idx="37">
                  <c:v>-3173531.2410000004</c:v>
                </c:pt>
                <c:pt idx="38">
                  <c:v>-4868662.2299999986</c:v>
                </c:pt>
                <c:pt idx="39">
                  <c:v>-3862765.3770000003</c:v>
                </c:pt>
                <c:pt idx="40">
                  <c:v>-5047726.8080000021</c:v>
                </c:pt>
                <c:pt idx="41">
                  <c:v>-6401001.4220000003</c:v>
                </c:pt>
                <c:pt idx="42">
                  <c:v>-4842311.1779999994</c:v>
                </c:pt>
                <c:pt idx="43">
                  <c:v>-4517353.4010000005</c:v>
                </c:pt>
                <c:pt idx="44">
                  <c:v>-4267640.023</c:v>
                </c:pt>
                <c:pt idx="45">
                  <c:v>-3532027.6989999991</c:v>
                </c:pt>
                <c:pt idx="46">
                  <c:v>-3644878.0719999988</c:v>
                </c:pt>
                <c:pt idx="47">
                  <c:v>-5104935.2310000006</c:v>
                </c:pt>
                <c:pt idx="48">
                  <c:v>-4352054.8460000008</c:v>
                </c:pt>
                <c:pt idx="49">
                  <c:v>-3622762.6999999993</c:v>
                </c:pt>
                <c:pt idx="50">
                  <c:v>-4367788.8109999988</c:v>
                </c:pt>
                <c:pt idx="51">
                  <c:v>-4443216.8809999991</c:v>
                </c:pt>
                <c:pt idx="52">
                  <c:v>-7128850.8929999992</c:v>
                </c:pt>
                <c:pt idx="53">
                  <c:v>-5898318.4409999996</c:v>
                </c:pt>
                <c:pt idx="54">
                  <c:v>-8706879.1539999992</c:v>
                </c:pt>
                <c:pt idx="55">
                  <c:v>-5557084.4780000001</c:v>
                </c:pt>
                <c:pt idx="56">
                  <c:v>-8401074.7700000014</c:v>
                </c:pt>
                <c:pt idx="57">
                  <c:v>-6980454.7290000021</c:v>
                </c:pt>
                <c:pt idx="58">
                  <c:v>-6075353.5729999989</c:v>
                </c:pt>
                <c:pt idx="59">
                  <c:v>-8686669.3199999984</c:v>
                </c:pt>
                <c:pt idx="60">
                  <c:v>-9097089.6949999984</c:v>
                </c:pt>
                <c:pt idx="61">
                  <c:v>-6050109.9859999996</c:v>
                </c:pt>
                <c:pt idx="62">
                  <c:v>-5923984.3800000008</c:v>
                </c:pt>
                <c:pt idx="63">
                  <c:v>-6672652.557</c:v>
                </c:pt>
                <c:pt idx="64">
                  <c:v>-8024017.9880000018</c:v>
                </c:pt>
                <c:pt idx="65">
                  <c:v>-5885685.5569999982</c:v>
                </c:pt>
                <c:pt idx="66">
                  <c:v>-6186587.9480000008</c:v>
                </c:pt>
                <c:pt idx="67">
                  <c:v>-2640118.7610000018</c:v>
                </c:pt>
                <c:pt idx="68">
                  <c:v>-1683967.6099999994</c:v>
                </c:pt>
                <c:pt idx="69">
                  <c:v>187981.12399999984</c:v>
                </c:pt>
                <c:pt idx="70">
                  <c:v>91484.927999999374</c:v>
                </c:pt>
                <c:pt idx="71">
                  <c:v>-2098977.9269999992</c:v>
                </c:pt>
                <c:pt idx="72">
                  <c:v>-2290057.5779999997</c:v>
                </c:pt>
                <c:pt idx="73">
                  <c:v>-1733470.5449999999</c:v>
                </c:pt>
                <c:pt idx="74">
                  <c:v>-1914613.9120000005</c:v>
                </c:pt>
                <c:pt idx="75">
                  <c:v>-2732527.9640000015</c:v>
                </c:pt>
                <c:pt idx="76">
                  <c:v>-1687242.9140000008</c:v>
                </c:pt>
                <c:pt idx="77">
                  <c:v>-3429823.529000001</c:v>
                </c:pt>
                <c:pt idx="78">
                  <c:v>-3297142.5710000023</c:v>
                </c:pt>
                <c:pt idx="79">
                  <c:v>-2340831.84</c:v>
                </c:pt>
                <c:pt idx="80">
                  <c:v>-1667057.4970000014</c:v>
                </c:pt>
                <c:pt idx="81">
                  <c:v>-1765681.7670000009</c:v>
                </c:pt>
                <c:pt idx="82">
                  <c:v>-1985734.7139999997</c:v>
                </c:pt>
                <c:pt idx="83">
                  <c:v>-4668296.0190000013</c:v>
                </c:pt>
                <c:pt idx="84">
                  <c:v>-4513144.6420000009</c:v>
                </c:pt>
                <c:pt idx="85">
                  <c:v>-3035647.6389999986</c:v>
                </c:pt>
                <c:pt idx="86">
                  <c:v>-5469159.0870000012</c:v>
                </c:pt>
                <c:pt idx="87">
                  <c:v>-4581125.8640000001</c:v>
                </c:pt>
                <c:pt idx="88">
                  <c:v>-3436121.1689999998</c:v>
                </c:pt>
                <c:pt idx="89">
                  <c:v>-2857634.9539999999</c:v>
                </c:pt>
                <c:pt idx="90">
                  <c:v>-2827110.8010000009</c:v>
                </c:pt>
                <c:pt idx="91">
                  <c:v>-6300405.6500000004</c:v>
                </c:pt>
                <c:pt idx="92">
                  <c:v>-4856025.3039999995</c:v>
                </c:pt>
                <c:pt idx="93">
                  <c:v>-2399000.5139999986</c:v>
                </c:pt>
                <c:pt idx="94">
                  <c:v>-5054019.9189999979</c:v>
                </c:pt>
                <c:pt idx="95">
                  <c:v>-4549655.9849999994</c:v>
                </c:pt>
                <c:pt idx="96">
                  <c:v>-3061351.2309999987</c:v>
                </c:pt>
                <c:pt idx="97">
                  <c:v>-3347135.7210000008</c:v>
                </c:pt>
                <c:pt idx="98">
                  <c:v>-4666110.4170000032</c:v>
                </c:pt>
                <c:pt idx="99">
                  <c:v>-3080066.7269999981</c:v>
                </c:pt>
                <c:pt idx="100">
                  <c:v>-4156030.3289999999</c:v>
                </c:pt>
                <c:pt idx="101">
                  <c:v>-2870528.41</c:v>
                </c:pt>
                <c:pt idx="102">
                  <c:v>-4328577.3080000002</c:v>
                </c:pt>
                <c:pt idx="103">
                  <c:v>-4306857.4570000023</c:v>
                </c:pt>
                <c:pt idx="104">
                  <c:v>-2606707.3280000016</c:v>
                </c:pt>
                <c:pt idx="105">
                  <c:v>-1509346.4890000001</c:v>
                </c:pt>
                <c:pt idx="106">
                  <c:v>-5446880.2390000001</c:v>
                </c:pt>
                <c:pt idx="107">
                  <c:v>-6831503.3379999995</c:v>
                </c:pt>
                <c:pt idx="108">
                  <c:v>-10289944.906999998</c:v>
                </c:pt>
                <c:pt idx="109">
                  <c:v>-7980209.8880000003</c:v>
                </c:pt>
                <c:pt idx="110">
                  <c:v>-8266938.1380000003</c:v>
                </c:pt>
                <c:pt idx="111">
                  <c:v>-6147512.9400000013</c:v>
                </c:pt>
                <c:pt idx="112">
                  <c:v>-10656578.662999999</c:v>
                </c:pt>
                <c:pt idx="113">
                  <c:v>-8235602.7900000028</c:v>
                </c:pt>
                <c:pt idx="114">
                  <c:v>-10702048.241</c:v>
                </c:pt>
                <c:pt idx="115">
                  <c:v>-11256235.451000001</c:v>
                </c:pt>
                <c:pt idx="116">
                  <c:v>-9607162.0099999979</c:v>
                </c:pt>
                <c:pt idx="117">
                  <c:v>-7901609.8729999997</c:v>
                </c:pt>
                <c:pt idx="118">
                  <c:v>-8784180.7600000016</c:v>
                </c:pt>
                <c:pt idx="119">
                  <c:v>-9712803.4389999993</c:v>
                </c:pt>
                <c:pt idx="120">
                  <c:v>-14289729.969999999</c:v>
                </c:pt>
                <c:pt idx="121">
                  <c:v>-12129599.055</c:v>
                </c:pt>
                <c:pt idx="122">
                  <c:v>-8378791.7829999998</c:v>
                </c:pt>
                <c:pt idx="123">
                  <c:v>-8738767.2829999998</c:v>
                </c:pt>
                <c:pt idx="124">
                  <c:v>-12494869.501999997</c:v>
                </c:pt>
                <c:pt idx="125">
                  <c:v>-5300141.25</c:v>
                </c:pt>
                <c:pt idx="126">
                  <c:v>-12522357.651999999</c:v>
                </c:pt>
                <c:pt idx="127">
                  <c:v>-8712292.2639999986</c:v>
                </c:pt>
                <c:pt idx="128">
                  <c:v>-5097906.811999999</c:v>
                </c:pt>
                <c:pt idx="129">
                  <c:v>-6604616.8779999986</c:v>
                </c:pt>
                <c:pt idx="130">
                  <c:v>-5972903.4059999995</c:v>
                </c:pt>
                <c:pt idx="131">
                  <c:v>-6081800.6539999992</c:v>
                </c:pt>
                <c:pt idx="132">
                  <c:v>-6183826.8539999984</c:v>
                </c:pt>
                <c:pt idx="133">
                  <c:v>-6770851.1509999968</c:v>
                </c:pt>
                <c:pt idx="134">
                  <c:v>-7410000</c:v>
                </c:pt>
                <c:pt idx="135">
                  <c:v>-9900000</c:v>
                </c:pt>
                <c:pt idx="136">
                  <c:v>-6518000</c:v>
                </c:pt>
                <c:pt idx="137">
                  <c:v>-6500000</c:v>
                </c:pt>
                <c:pt idx="138">
                  <c:v>-7200000</c:v>
                </c:pt>
                <c:pt idx="139">
                  <c:v>-4928000</c:v>
                </c:pt>
                <c:pt idx="140">
                  <c:v>-5100000</c:v>
                </c:pt>
                <c:pt idx="141">
                  <c:v>-5764000</c:v>
                </c:pt>
                <c:pt idx="142">
                  <c:v>-7363000</c:v>
                </c:pt>
                <c:pt idx="143" formatCode="General">
                  <c:v>-8800000</c:v>
                </c:pt>
                <c:pt idx="144">
                  <c:v>-7683000</c:v>
                </c:pt>
                <c:pt idx="145">
                  <c:v>-8154000</c:v>
                </c:pt>
                <c:pt idx="146" formatCode="General">
                  <c:v>-7267000</c:v>
                </c:pt>
                <c:pt idx="147" formatCode="General">
                  <c:v>-12100000</c:v>
                </c:pt>
                <c:pt idx="148" formatCode="General">
                  <c:v>-6500000</c:v>
                </c:pt>
                <c:pt idx="149" formatCode="General">
                  <c:v>-8171000</c:v>
                </c:pt>
                <c:pt idx="150" formatCode="General">
                  <c:v>-6424000</c:v>
                </c:pt>
              </c:numCache>
            </c:numRef>
          </c:val>
          <c:smooth val="0"/>
          <c:extLst>
            <c:ext xmlns:c16="http://schemas.microsoft.com/office/drawing/2014/chart" uri="{C3380CC4-5D6E-409C-BE32-E72D297353CC}">
              <c16:uniqueId val="{00000000-727B-4AD8-8306-F57641D793DC}"/>
            </c:ext>
          </c:extLst>
        </c:ser>
        <c:dLbls>
          <c:showLegendKey val="0"/>
          <c:showVal val="0"/>
          <c:showCatName val="0"/>
          <c:showSerName val="0"/>
          <c:showPercent val="0"/>
          <c:showBubbleSize val="0"/>
        </c:dLbls>
        <c:smooth val="0"/>
        <c:axId val="1325927839"/>
        <c:axId val="1325956639"/>
      </c:lineChart>
      <c:dateAx>
        <c:axId val="132592783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25956639"/>
        <c:crosses val="autoZero"/>
        <c:auto val="1"/>
        <c:lblOffset val="100"/>
        <c:baseTimeUnit val="months"/>
      </c:dateAx>
      <c:valAx>
        <c:axId val="13259566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259278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3mo kümülatif</a:t>
            </a:r>
            <a:r>
              <a:rPr lang="tr-TR" baseline="0"/>
              <a:t> İhracat ve İthalat</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'Ticaret Dengesi'!$AQ$1:$AQ$16</c:f>
              <c:strCache>
                <c:ptCount val="16"/>
                <c:pt idx="12">
                  <c:v>6mo kümülatif ihracat</c:v>
                </c:pt>
                <c:pt idx="13">
                  <c:v>ihracat</c:v>
                </c:pt>
                <c:pt idx="14">
                  <c:v>-7,301,158.23</c:v>
                </c:pt>
                <c:pt idx="15">
                  <c:v>-7,245,839.46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Dengesi'!$AJ$17:$AJ$163</c:f>
              <c:numCache>
                <c:formatCode>m/d/yyyy</c:formatCode>
                <c:ptCount val="147"/>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numCache>
            </c:numRef>
          </c:cat>
          <c:val>
            <c:numRef>
              <c:f>'Ticaret Dengesi'!$AQ$17:$AQ$163</c:f>
              <c:numCache>
                <c:formatCode>#\ ###\ ##0</c:formatCode>
                <c:ptCount val="147"/>
                <c:pt idx="3">
                  <c:v>80129757.645999998</c:v>
                </c:pt>
                <c:pt idx="4">
                  <c:v>81671300.547000006</c:v>
                </c:pt>
                <c:pt idx="5">
                  <c:v>80375859.282000005</c:v>
                </c:pt>
                <c:pt idx="6">
                  <c:v>80134155.102999985</c:v>
                </c:pt>
                <c:pt idx="7">
                  <c:v>79530530.857000008</c:v>
                </c:pt>
                <c:pt idx="8">
                  <c:v>80489041.047000006</c:v>
                </c:pt>
                <c:pt idx="9">
                  <c:v>81351157.056000009</c:v>
                </c:pt>
                <c:pt idx="10">
                  <c:v>80602386.653999999</c:v>
                </c:pt>
                <c:pt idx="11">
                  <c:v>82450494.928000003</c:v>
                </c:pt>
                <c:pt idx="12">
                  <c:v>84057622.974999994</c:v>
                </c:pt>
                <c:pt idx="13">
                  <c:v>85420873.436999992</c:v>
                </c:pt>
                <c:pt idx="14">
                  <c:v>84781219.382999986</c:v>
                </c:pt>
                <c:pt idx="15">
                  <c:v>84420656.008000001</c:v>
                </c:pt>
                <c:pt idx="16">
                  <c:v>85403579.553000003</c:v>
                </c:pt>
                <c:pt idx="17">
                  <c:v>83790806.162</c:v>
                </c:pt>
                <c:pt idx="18">
                  <c:v>82735707.689999998</c:v>
                </c:pt>
                <c:pt idx="19">
                  <c:v>82099251.474999994</c:v>
                </c:pt>
                <c:pt idx="20">
                  <c:v>81421416.278999999</c:v>
                </c:pt>
                <c:pt idx="21">
                  <c:v>82084205.787</c:v>
                </c:pt>
                <c:pt idx="22">
                  <c:v>80955312.965000004</c:v>
                </c:pt>
                <c:pt idx="23">
                  <c:v>81706660.476000011</c:v>
                </c:pt>
                <c:pt idx="24">
                  <c:v>80546017.819999993</c:v>
                </c:pt>
                <c:pt idx="25">
                  <c:v>80926255.807999998</c:v>
                </c:pt>
                <c:pt idx="26">
                  <c:v>78751673.494000003</c:v>
                </c:pt>
                <c:pt idx="27">
                  <c:v>77139991.296999991</c:v>
                </c:pt>
                <c:pt idx="28">
                  <c:v>75975744.643999994</c:v>
                </c:pt>
                <c:pt idx="29">
                  <c:v>74651484.319999993</c:v>
                </c:pt>
                <c:pt idx="30">
                  <c:v>73500618.385000005</c:v>
                </c:pt>
                <c:pt idx="31">
                  <c:v>73385892.118000001</c:v>
                </c:pt>
                <c:pt idx="32">
                  <c:v>74089762.662</c:v>
                </c:pt>
                <c:pt idx="33">
                  <c:v>73842122.468999997</c:v>
                </c:pt>
                <c:pt idx="34">
                  <c:v>72052810.429000005</c:v>
                </c:pt>
                <c:pt idx="35">
                  <c:v>73470001.215999991</c:v>
                </c:pt>
                <c:pt idx="36">
                  <c:v>74789072.688999996</c:v>
                </c:pt>
                <c:pt idx="37">
                  <c:v>73483866.04900001</c:v>
                </c:pt>
                <c:pt idx="38">
                  <c:v>73809038.903999999</c:v>
                </c:pt>
                <c:pt idx="39">
                  <c:v>74916467.28199999</c:v>
                </c:pt>
                <c:pt idx="40">
                  <c:v>75246191.423000008</c:v>
                </c:pt>
                <c:pt idx="41">
                  <c:v>74648964.571999997</c:v>
                </c:pt>
                <c:pt idx="42">
                  <c:v>72641549.708000004</c:v>
                </c:pt>
                <c:pt idx="43">
                  <c:v>73599999.069999993</c:v>
                </c:pt>
                <c:pt idx="44">
                  <c:v>74341202.141000003</c:v>
                </c:pt>
                <c:pt idx="45">
                  <c:v>74330531.981000006</c:v>
                </c:pt>
                <c:pt idx="46">
                  <c:v>75782966.612000003</c:v>
                </c:pt>
                <c:pt idx="47">
                  <c:v>76084455.295999989</c:v>
                </c:pt>
                <c:pt idx="48">
                  <c:v>79783286.436000004</c:v>
                </c:pt>
                <c:pt idx="49">
                  <c:v>79711773.078999996</c:v>
                </c:pt>
                <c:pt idx="50">
                  <c:v>80547313.063000008</c:v>
                </c:pt>
                <c:pt idx="51">
                  <c:v>80764121.99000001</c:v>
                </c:pt>
                <c:pt idx="52">
                  <c:v>82204890.463</c:v>
                </c:pt>
                <c:pt idx="53">
                  <c:v>83477333.997999996</c:v>
                </c:pt>
                <c:pt idx="54">
                  <c:v>80793292.575000003</c:v>
                </c:pt>
                <c:pt idx="55">
                  <c:v>82045785.054000005</c:v>
                </c:pt>
                <c:pt idx="56">
                  <c:v>82741396.925999999</c:v>
                </c:pt>
                <c:pt idx="57">
                  <c:v>83730497.32600002</c:v>
                </c:pt>
                <c:pt idx="58">
                  <c:v>83631098.050999999</c:v>
                </c:pt>
                <c:pt idx="59">
                  <c:v>83542178.157999992</c:v>
                </c:pt>
                <c:pt idx="60">
                  <c:v>87488865.335999995</c:v>
                </c:pt>
                <c:pt idx="61">
                  <c:v>87346770.053000003</c:v>
                </c:pt>
                <c:pt idx="62">
                  <c:v>87604038.217999995</c:v>
                </c:pt>
                <c:pt idx="63">
                  <c:v>86600045.410999998</c:v>
                </c:pt>
                <c:pt idx="64">
                  <c:v>88291309.346999988</c:v>
                </c:pt>
                <c:pt idx="65">
                  <c:v>87390930.891000003</c:v>
                </c:pt>
                <c:pt idx="66">
                  <c:v>86300045.818999991</c:v>
                </c:pt>
                <c:pt idx="67">
                  <c:v>88359875.436000004</c:v>
                </c:pt>
                <c:pt idx="68">
                  <c:v>89580105.784999996</c:v>
                </c:pt>
                <c:pt idx="69">
                  <c:v>90568710.877000004</c:v>
                </c:pt>
                <c:pt idx="70">
                  <c:v>89672176.191</c:v>
                </c:pt>
                <c:pt idx="71">
                  <c:v>91068465.033999994</c:v>
                </c:pt>
                <c:pt idx="72">
                  <c:v>92156958.585000008</c:v>
                </c:pt>
                <c:pt idx="73">
                  <c:v>90906925.920000002</c:v>
                </c:pt>
                <c:pt idx="74">
                  <c:v>91375152.623999998</c:v>
                </c:pt>
                <c:pt idx="75">
                  <c:v>88364110.253999993</c:v>
                </c:pt>
                <c:pt idx="76">
                  <c:v>90421288.965999991</c:v>
                </c:pt>
                <c:pt idx="77">
                  <c:v>89321122.147</c:v>
                </c:pt>
                <c:pt idx="78">
                  <c:v>88258839.710999995</c:v>
                </c:pt>
                <c:pt idx="79">
                  <c:v>89329001.565999985</c:v>
                </c:pt>
                <c:pt idx="80">
                  <c:v>88716546.859999985</c:v>
                </c:pt>
                <c:pt idx="81">
                  <c:v>92468611.447999984</c:v>
                </c:pt>
                <c:pt idx="82">
                  <c:v>91237953.706</c:v>
                </c:pt>
                <c:pt idx="83">
                  <c:v>92623367.268000007</c:v>
                </c:pt>
                <c:pt idx="84">
                  <c:v>90702863.270000011</c:v>
                </c:pt>
                <c:pt idx="85">
                  <c:v>83270372.349000007</c:v>
                </c:pt>
                <c:pt idx="86">
                  <c:v>76985234.138999999</c:v>
                </c:pt>
                <c:pt idx="87">
                  <c:v>75058767.492000014</c:v>
                </c:pt>
                <c:pt idx="88">
                  <c:v>75248073.978</c:v>
                </c:pt>
                <c:pt idx="89">
                  <c:v>73096237.665999994</c:v>
                </c:pt>
                <c:pt idx="90">
                  <c:v>75733959.407999992</c:v>
                </c:pt>
                <c:pt idx="91">
                  <c:v>84070934.851999998</c:v>
                </c:pt>
                <c:pt idx="92">
                  <c:v>90202104.90200001</c:v>
                </c:pt>
                <c:pt idx="93">
                  <c:v>94578987.818000004</c:v>
                </c:pt>
                <c:pt idx="94">
                  <c:v>94692269.568999991</c:v>
                </c:pt>
                <c:pt idx="95">
                  <c:v>98188344.953999996</c:v>
                </c:pt>
                <c:pt idx="96">
                  <c:v>101153253.36399999</c:v>
                </c:pt>
                <c:pt idx="97">
                  <c:v>102594852.244</c:v>
                </c:pt>
                <c:pt idx="98">
                  <c:v>102974513.412</c:v>
                </c:pt>
                <c:pt idx="99">
                  <c:v>104877805.68300001</c:v>
                </c:pt>
                <c:pt idx="100">
                  <c:v>106231568.676</c:v>
                </c:pt>
                <c:pt idx="101">
                  <c:v>109140016.19600001</c:v>
                </c:pt>
                <c:pt idx="102">
                  <c:v>110899873.16</c:v>
                </c:pt>
                <c:pt idx="103">
                  <c:v>112856992.35399999</c:v>
                </c:pt>
                <c:pt idx="104">
                  <c:v>117843760.941</c:v>
                </c:pt>
                <c:pt idx="105">
                  <c:v>120336652.35499999</c:v>
                </c:pt>
                <c:pt idx="106">
                  <c:v>121532699.21000001</c:v>
                </c:pt>
                <c:pt idx="107">
                  <c:v>122576053.95200001</c:v>
                </c:pt>
                <c:pt idx="108">
                  <c:v>124470133.351</c:v>
                </c:pt>
                <c:pt idx="109">
                  <c:v>127087140.199</c:v>
                </c:pt>
                <c:pt idx="110">
                  <c:v>124563839.846</c:v>
                </c:pt>
                <c:pt idx="111">
                  <c:v>125690003.79900001</c:v>
                </c:pt>
                <c:pt idx="112">
                  <c:v>126672806.26300001</c:v>
                </c:pt>
                <c:pt idx="113">
                  <c:v>128044324.80500001</c:v>
                </c:pt>
                <c:pt idx="114">
                  <c:v>128031456.62900001</c:v>
                </c:pt>
                <c:pt idx="115">
                  <c:v>126001250.63600001</c:v>
                </c:pt>
                <c:pt idx="116">
                  <c:v>128940477.61499999</c:v>
                </c:pt>
                <c:pt idx="117">
                  <c:v>128479743.86400001</c:v>
                </c:pt>
                <c:pt idx="118">
                  <c:v>129254626.244</c:v>
                </c:pt>
                <c:pt idx="119">
                  <c:v>126537965.516</c:v>
                </c:pt>
                <c:pt idx="120">
                  <c:v>127489090.12200001</c:v>
                </c:pt>
                <c:pt idx="121">
                  <c:v>125433148.77200001</c:v>
                </c:pt>
                <c:pt idx="122">
                  <c:v>125182613.903</c:v>
                </c:pt>
                <c:pt idx="123">
                  <c:v>123045612.05</c:v>
                </c:pt>
                <c:pt idx="124">
                  <c:v>123506186.76100001</c:v>
                </c:pt>
                <c:pt idx="125">
                  <c:v>126491307.182</c:v>
                </c:pt>
                <c:pt idx="126">
                  <c:v>125343671.633</c:v>
                </c:pt>
                <c:pt idx="127">
                  <c:v>128882062.145</c:v>
                </c:pt>
                <c:pt idx="128">
                  <c:v>130204150.45099999</c:v>
                </c:pt>
                <c:pt idx="129">
                  <c:v>132395167.87199999</c:v>
                </c:pt>
                <c:pt idx="130">
                  <c:v>132619171.23</c:v>
                </c:pt>
                <c:pt idx="131">
                  <c:v>132156824.396</c:v>
                </c:pt>
                <c:pt idx="132">
                  <c:v>132356561.037</c:v>
                </c:pt>
                <c:pt idx="133">
                  <c:v>128844326.743</c:v>
                </c:pt>
                <c:pt idx="134">
                  <c:v>129976734.69400001</c:v>
                </c:pt>
                <c:pt idx="135">
                  <c:v>125523970.501</c:v>
                </c:pt>
                <c:pt idx="136">
                  <c:v>128027967.14300001</c:v>
                </c:pt>
                <c:pt idx="137">
                  <c:v>129009009.24400002</c:v>
                </c:pt>
                <c:pt idx="138">
                  <c:v>128409009.24400002</c:v>
                </c:pt>
                <c:pt idx="139">
                  <c:v>132738009.244</c:v>
                </c:pt>
                <c:pt idx="140">
                  <c:v>130954009.244</c:v>
                </c:pt>
                <c:pt idx="141">
                  <c:v>135954009.24400002</c:v>
                </c:pt>
                <c:pt idx="142">
                  <c:v>134618004.62200001</c:v>
                </c:pt>
                <c:pt idx="143">
                  <c:v>133331000</c:v>
                </c:pt>
                <c:pt idx="144">
                  <c:v>134716000</c:v>
                </c:pt>
                <c:pt idx="145">
                  <c:v>132016000</c:v>
                </c:pt>
                <c:pt idx="146">
                  <c:v>134525000</c:v>
                </c:pt>
              </c:numCache>
            </c:numRef>
          </c:val>
          <c:smooth val="0"/>
          <c:extLst>
            <c:ext xmlns:c16="http://schemas.microsoft.com/office/drawing/2014/chart" uri="{C3380CC4-5D6E-409C-BE32-E72D297353CC}">
              <c16:uniqueId val="{00000000-1288-4486-911E-56455D8440A6}"/>
            </c:ext>
          </c:extLst>
        </c:ser>
        <c:dLbls>
          <c:showLegendKey val="0"/>
          <c:showVal val="0"/>
          <c:showCatName val="0"/>
          <c:showSerName val="0"/>
          <c:showPercent val="0"/>
          <c:showBubbleSize val="0"/>
        </c:dLbls>
        <c:marker val="1"/>
        <c:smooth val="0"/>
        <c:axId val="897065391"/>
        <c:axId val="897065807"/>
      </c:lineChart>
      <c:lineChart>
        <c:grouping val="standard"/>
        <c:varyColors val="0"/>
        <c:ser>
          <c:idx val="1"/>
          <c:order val="1"/>
          <c:tx>
            <c:strRef>
              <c:f>'Ticaret Dengesi'!$AR$1:$AR$16</c:f>
              <c:strCache>
                <c:ptCount val="16"/>
                <c:pt idx="12">
                  <c:v>6mo kümülatif ithalat</c:v>
                </c:pt>
                <c:pt idx="13">
                  <c:v>İthalat</c:v>
                </c:pt>
                <c:pt idx="14">
                  <c:v>-7,301,158.23</c:v>
                </c:pt>
                <c:pt idx="15">
                  <c:v>-7,245,839.46</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'Ticaret Dengesi'!$AJ$17:$AJ$163</c:f>
              <c:numCache>
                <c:formatCode>m/d/yyyy</c:formatCode>
                <c:ptCount val="147"/>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numCache>
            </c:numRef>
          </c:cat>
          <c:val>
            <c:numRef>
              <c:f>'Ticaret Dengesi'!$AR$17:$AR$163</c:f>
              <c:numCache>
                <c:formatCode>#\ ###\ ##0</c:formatCode>
                <c:ptCount val="147"/>
                <c:pt idx="3">
                  <c:v>130454424.38699999</c:v>
                </c:pt>
                <c:pt idx="4">
                  <c:v>134871749.76899999</c:v>
                </c:pt>
                <c:pt idx="5">
                  <c:v>133630436.574</c:v>
                </c:pt>
                <c:pt idx="6">
                  <c:v>133635758.976</c:v>
                </c:pt>
                <c:pt idx="7">
                  <c:v>130391199.56299999</c:v>
                </c:pt>
                <c:pt idx="8">
                  <c:v>128468913.59299999</c:v>
                </c:pt>
                <c:pt idx="9">
                  <c:v>130368378.61499999</c:v>
                </c:pt>
                <c:pt idx="10">
                  <c:v>126525831.91499999</c:v>
                </c:pt>
                <c:pt idx="11">
                  <c:v>126250479.456</c:v>
                </c:pt>
                <c:pt idx="12">
                  <c:v>126207305.66099998</c:v>
                </c:pt>
                <c:pt idx="13">
                  <c:v>127189435.75500001</c:v>
                </c:pt>
                <c:pt idx="14">
                  <c:v>126753295.21200001</c:v>
                </c:pt>
                <c:pt idx="15">
                  <c:v>124713775.07000002</c:v>
                </c:pt>
                <c:pt idx="16">
                  <c:v>125344211.55400002</c:v>
                </c:pt>
                <c:pt idx="17">
                  <c:v>126797587.227</c:v>
                </c:pt>
                <c:pt idx="18">
                  <c:v>126976579.34400001</c:v>
                </c:pt>
                <c:pt idx="19">
                  <c:v>125601720.509</c:v>
                </c:pt>
                <c:pt idx="20">
                  <c:v>125828499.77300002</c:v>
                </c:pt>
                <c:pt idx="21">
                  <c:v>126428654.13499999</c:v>
                </c:pt>
                <c:pt idx="22">
                  <c:v>122714123.78999999</c:v>
                </c:pt>
                <c:pt idx="23">
                  <c:v>120213588.79099998</c:v>
                </c:pt>
                <c:pt idx="24">
                  <c:v>118278936.87299997</c:v>
                </c:pt>
                <c:pt idx="25">
                  <c:v>116988096.12899999</c:v>
                </c:pt>
                <c:pt idx="26">
                  <c:v>113600483.19500001</c:v>
                </c:pt>
                <c:pt idx="27">
                  <c:v>110181053.51099999</c:v>
                </c:pt>
                <c:pt idx="28">
                  <c:v>112102849.101</c:v>
                </c:pt>
                <c:pt idx="29">
                  <c:v>110741805.69299999</c:v>
                </c:pt>
                <c:pt idx="30">
                  <c:v>107124977.59799999</c:v>
                </c:pt>
                <c:pt idx="31">
                  <c:v>105736914.56799999</c:v>
                </c:pt>
                <c:pt idx="32">
                  <c:v>103674160.53400001</c:v>
                </c:pt>
                <c:pt idx="33">
                  <c:v>103438157.94399998</c:v>
                </c:pt>
                <c:pt idx="34">
                  <c:v>98097173.747999996</c:v>
                </c:pt>
                <c:pt idx="35">
                  <c:v>97789224.287</c:v>
                </c:pt>
                <c:pt idx="36">
                  <c:v>100129605.69299999</c:v>
                </c:pt>
                <c:pt idx="37">
                  <c:v>99153707.865999997</c:v>
                </c:pt>
                <c:pt idx="38">
                  <c:v>100581676.38699999</c:v>
                </c:pt>
                <c:pt idx="39">
                  <c:v>101949564.274</c:v>
                </c:pt>
                <c:pt idx="40">
                  <c:v>103442189.67900001</c:v>
                </c:pt>
                <c:pt idx="41">
                  <c:v>104188784.98800001</c:v>
                </c:pt>
                <c:pt idx="42">
                  <c:v>101580347.91700001</c:v>
                </c:pt>
                <c:pt idx="43">
                  <c:v>102208059.60100001</c:v>
                </c:pt>
                <c:pt idx="44">
                  <c:v>101546413.936</c:v>
                </c:pt>
                <c:pt idx="45">
                  <c:v>100239677.58499999</c:v>
                </c:pt>
                <c:pt idx="46">
                  <c:v>101201855.884</c:v>
                </c:pt>
                <c:pt idx="47">
                  <c:v>100608753.867</c:v>
                </c:pt>
                <c:pt idx="48">
                  <c:v>104407733.79499999</c:v>
                </c:pt>
                <c:pt idx="49">
                  <c:v>105247409.62</c:v>
                </c:pt>
                <c:pt idx="50">
                  <c:v>109566922.42500001</c:v>
                </c:pt>
                <c:pt idx="51">
                  <c:v>110577114.56200001</c:v>
                </c:pt>
                <c:pt idx="52">
                  <c:v>116372707.34299999</c:v>
                </c:pt>
                <c:pt idx="53">
                  <c:v>119579472.65599999</c:v>
                </c:pt>
                <c:pt idx="54">
                  <c:v>120928717.19199999</c:v>
                </c:pt>
                <c:pt idx="55">
                  <c:v>124718447.51900001</c:v>
                </c:pt>
                <c:pt idx="56">
                  <c:v>124360562.07100001</c:v>
                </c:pt>
                <c:pt idx="57">
                  <c:v>128138013.35000001</c:v>
                </c:pt>
                <c:pt idx="58">
                  <c:v>128428824.616</c:v>
                </c:pt>
                <c:pt idx="59">
                  <c:v>128832930.23100001</c:v>
                </c:pt>
                <c:pt idx="60">
                  <c:v>130302527.01899999</c:v>
                </c:pt>
                <c:pt idx="61">
                  <c:v>129852629.56400001</c:v>
                </c:pt>
                <c:pt idx="62">
                  <c:v>132058562.14400002</c:v>
                </c:pt>
                <c:pt idx="63">
                  <c:v>128253585.574</c:v>
                </c:pt>
                <c:pt idx="64">
                  <c:v>127034347.76299998</c:v>
                </c:pt>
                <c:pt idx="65">
                  <c:v>122723978.08200002</c:v>
                </c:pt>
                <c:pt idx="66">
                  <c:v>117393076.24000001</c:v>
                </c:pt>
                <c:pt idx="67">
                  <c:v>112592272.176</c:v>
                </c:pt>
                <c:pt idx="68">
                  <c:v>105696999.609</c:v>
                </c:pt>
                <c:pt idx="69">
                  <c:v>102898897.07100001</c:v>
                </c:pt>
                <c:pt idx="70">
                  <c:v>98105832.015000015</c:v>
                </c:pt>
                <c:pt idx="71">
                  <c:v>98595472.642000005</c:v>
                </c:pt>
                <c:pt idx="72">
                  <c:v>99914612.495000005</c:v>
                </c:pt>
                <c:pt idx="73">
                  <c:v>101585088.918</c:v>
                </c:pt>
                <c:pt idx="74">
                  <c:v>103832043.46400002</c:v>
                </c:pt>
                <c:pt idx="75">
                  <c:v>102151846.69600001</c:v>
                </c:pt>
                <c:pt idx="76">
                  <c:v>105216110.40100001</c:v>
                </c:pt>
                <c:pt idx="77">
                  <c:v>104723304.877</c:v>
                </c:pt>
                <c:pt idx="78">
                  <c:v>103413466.02599999</c:v>
                </c:pt>
                <c:pt idx="79">
                  <c:v>103516781.684</c:v>
                </c:pt>
                <c:pt idx="80">
                  <c:v>103202818.778</c:v>
                </c:pt>
                <c:pt idx="81">
                  <c:v>108193355.85600001</c:v>
                </c:pt>
                <c:pt idx="82">
                  <c:v>108178700.185</c:v>
                </c:pt>
                <c:pt idx="83">
                  <c:v>110258929.546</c:v>
                </c:pt>
                <c:pt idx="84">
                  <c:v>112140527.138</c:v>
                </c:pt>
                <c:pt idx="85">
                  <c:v>107523480.314</c:v>
                </c:pt>
                <c:pt idx="86">
                  <c:v>102688728.55899999</c:v>
                </c:pt>
                <c:pt idx="87">
                  <c:v>98951600.847000003</c:v>
                </c:pt>
                <c:pt idx="88">
                  <c:v>97454873.492000014</c:v>
                </c:pt>
                <c:pt idx="89">
                  <c:v>98567795.191</c:v>
                </c:pt>
                <c:pt idx="90">
                  <c:v>100592383.15000001</c:v>
                </c:pt>
                <c:pt idx="91">
                  <c:v>106747233.24400002</c:v>
                </c:pt>
                <c:pt idx="92">
                  <c:v>114496302.044</c:v>
                </c:pt>
                <c:pt idx="93">
                  <c:v>120565205.99100001</c:v>
                </c:pt>
                <c:pt idx="94">
                  <c:v>120912728.17200001</c:v>
                </c:pt>
                <c:pt idx="95">
                  <c:v>121455533.62799999</c:v>
                </c:pt>
                <c:pt idx="96">
                  <c:v>124230527.15100001</c:v>
                </c:pt>
                <c:pt idx="97">
                  <c:v>126353192.244</c:v>
                </c:pt>
                <c:pt idx="98">
                  <c:v>125834863.82200001</c:v>
                </c:pt>
                <c:pt idx="99">
                  <c:v>126059028.51800001</c:v>
                </c:pt>
                <c:pt idx="100">
                  <c:v>128680017.588</c:v>
                </c:pt>
                <c:pt idx="101">
                  <c:v>132548186.84399998</c:v>
                </c:pt>
                <c:pt idx="102">
                  <c:v>132248640.71900001</c:v>
                </c:pt>
                <c:pt idx="103">
                  <c:v>132635039.67500001</c:v>
                </c:pt>
                <c:pt idx="104">
                  <c:v>138912658.17199999</c:v>
                </c:pt>
                <c:pt idx="105">
                  <c:v>145366524.51400003</c:v>
                </c:pt>
                <c:pt idx="106">
                  <c:v>152523938.96800002</c:v>
                </c:pt>
                <c:pt idx="107">
                  <c:v>157240646.14100003</c:v>
                </c:pt>
                <c:pt idx="108">
                  <c:v>164794956.35000002</c:v>
                </c:pt>
                <c:pt idx="109">
                  <c:v>172050129.64900002</c:v>
                </c:pt>
                <c:pt idx="110">
                  <c:v>174736527.72</c:v>
                </c:pt>
                <c:pt idx="111">
                  <c:v>177266791.125</c:v>
                </c:pt>
                <c:pt idx="112">
                  <c:v>178661696.92299998</c:v>
                </c:pt>
                <c:pt idx="113">
                  <c:v>183309241.02800003</c:v>
                </c:pt>
                <c:pt idx="114">
                  <c:v>184636596.72400001</c:v>
                </c:pt>
                <c:pt idx="115">
                  <c:v>184360487.664</c:v>
                </c:pt>
                <c:pt idx="116">
                  <c:v>185427316.74000001</c:v>
                </c:pt>
                <c:pt idx="117">
                  <c:v>186443783.63800001</c:v>
                </c:pt>
                <c:pt idx="118">
                  <c:v>190806347.74699998</c:v>
                </c:pt>
                <c:pt idx="119">
                  <c:v>188963050.623</c:v>
                </c:pt>
                <c:pt idx="120">
                  <c:v>188685805.00199997</c:v>
                </c:pt>
                <c:pt idx="121">
                  <c:v>187467021.06199998</c:v>
                </c:pt>
                <c:pt idx="122">
                  <c:v>190927174.935</c:v>
                </c:pt>
                <c:pt idx="123">
                  <c:v>184377510.89300001</c:v>
                </c:pt>
                <c:pt idx="124">
                  <c:v>183070713.28600001</c:v>
                </c:pt>
                <c:pt idx="125">
                  <c:v>182638526.91599998</c:v>
                </c:pt>
                <c:pt idx="126">
                  <c:v>178210006.396</c:v>
                </c:pt>
                <c:pt idx="127">
                  <c:v>179614246.50299999</c:v>
                </c:pt>
                <c:pt idx="128">
                  <c:v>174414368.713</c:v>
                </c:pt>
                <c:pt idx="129">
                  <c:v>177387045.53799999</c:v>
                </c:pt>
                <c:pt idx="130">
                  <c:v>171272518.09799999</c:v>
                </c:pt>
                <c:pt idx="131">
                  <c:v>168868730.15099999</c:v>
                </c:pt>
                <c:pt idx="132">
                  <c:v>171380559.97999999</c:v>
                </c:pt>
                <c:pt idx="133">
                  <c:v>171163708.808</c:v>
                </c:pt>
                <c:pt idx="134">
                  <c:v>172841213.35299999</c:v>
                </c:pt>
                <c:pt idx="135">
                  <c:v>168806648.50599998</c:v>
                </c:pt>
                <c:pt idx="136">
                  <c:v>172326818.294</c:v>
                </c:pt>
                <c:pt idx="137">
                  <c:v>171465009.24400002</c:v>
                </c:pt>
                <c:pt idx="138">
                  <c:v>168555009.24400002</c:v>
                </c:pt>
                <c:pt idx="139">
                  <c:v>168748009.24400002</c:v>
                </c:pt>
                <c:pt idx="140">
                  <c:v>167809009.24400002</c:v>
                </c:pt>
                <c:pt idx="141">
                  <c:v>175109009.24400002</c:v>
                </c:pt>
                <c:pt idx="142">
                  <c:v>174256004.62200001</c:v>
                </c:pt>
                <c:pt idx="143">
                  <c:v>176195000</c:v>
                </c:pt>
                <c:pt idx="144">
                  <c:v>179747000</c:v>
                </c:pt>
                <c:pt idx="145">
                  <c:v>183383000</c:v>
                </c:pt>
                <c:pt idx="146">
                  <c:v>185029000</c:v>
                </c:pt>
              </c:numCache>
            </c:numRef>
          </c:val>
          <c:smooth val="0"/>
          <c:extLst>
            <c:ext xmlns:c16="http://schemas.microsoft.com/office/drawing/2014/chart" uri="{C3380CC4-5D6E-409C-BE32-E72D297353CC}">
              <c16:uniqueId val="{00000001-1288-4486-911E-56455D8440A6}"/>
            </c:ext>
          </c:extLst>
        </c:ser>
        <c:dLbls>
          <c:showLegendKey val="0"/>
          <c:showVal val="0"/>
          <c:showCatName val="0"/>
          <c:showSerName val="0"/>
          <c:showPercent val="0"/>
          <c:showBubbleSize val="0"/>
        </c:dLbls>
        <c:marker val="1"/>
        <c:smooth val="0"/>
        <c:axId val="896984687"/>
        <c:axId val="896984271"/>
      </c:lineChart>
      <c:dateAx>
        <c:axId val="897065391"/>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7065807"/>
        <c:crosses val="autoZero"/>
        <c:auto val="1"/>
        <c:lblOffset val="100"/>
        <c:baseTimeUnit val="months"/>
      </c:dateAx>
      <c:valAx>
        <c:axId val="897065807"/>
        <c:scaling>
          <c:orientation val="minMax"/>
        </c:scaling>
        <c:delete val="0"/>
        <c:axPos val="l"/>
        <c:majorGridlines>
          <c:spPr>
            <a:ln w="9525" cap="flat" cmpd="sng" algn="ctr">
              <a:solidFill>
                <a:schemeClr val="lt1">
                  <a:lumMod val="95000"/>
                  <a:alpha val="10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7065391"/>
        <c:crosses val="autoZero"/>
        <c:crossBetween val="between"/>
      </c:valAx>
      <c:valAx>
        <c:axId val="896984271"/>
        <c:scaling>
          <c:orientation val="minMax"/>
        </c:scaling>
        <c:delete val="0"/>
        <c:axPos val="r"/>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984687"/>
        <c:crosses val="max"/>
        <c:crossBetween val="between"/>
      </c:valAx>
      <c:dateAx>
        <c:axId val="896984687"/>
        <c:scaling>
          <c:orientation val="minMax"/>
        </c:scaling>
        <c:delete val="1"/>
        <c:axPos val="b"/>
        <c:numFmt formatCode="m/d/yyyy" sourceLinked="1"/>
        <c:majorTickMark val="out"/>
        <c:minorTickMark val="none"/>
        <c:tickLblPos val="nextTo"/>
        <c:crossAx val="896984271"/>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İthalat Kompozisyonu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
          <c:order val="1"/>
          <c:tx>
            <c:strRef>
              <c:f>'ithalat iç veri'!$I$1</c:f>
              <c:strCache>
                <c:ptCount val="1"/>
                <c:pt idx="0">
                  <c:v>hammaddelerin ithalattaki payı ( Sol Eksen )</c:v>
                </c:pt>
              </c:strCache>
            </c:strRef>
          </c:tx>
          <c:spPr>
            <a:ln w="28575" cap="rnd">
              <a:solidFill>
                <a:schemeClr val="accent2"/>
              </a:solidFill>
              <a:round/>
            </a:ln>
            <a:effectLst/>
          </c:spPr>
          <c:marker>
            <c:symbol val="none"/>
          </c:marker>
          <c:cat>
            <c:strRef>
              <c:f>'ithalat iç veri'!$B$2:$B$178</c:f>
              <c:strCache>
                <c:ptCount val="156"/>
                <c:pt idx="0">
                  <c:v>2013-01</c:v>
                </c:pt>
                <c:pt idx="1">
                  <c:v>2013-02</c:v>
                </c:pt>
                <c:pt idx="2">
                  <c:v>2013-03</c:v>
                </c:pt>
                <c:pt idx="3">
                  <c:v>2013-04</c:v>
                </c:pt>
                <c:pt idx="4">
                  <c:v>2013-05</c:v>
                </c:pt>
                <c:pt idx="5">
                  <c:v>2013-06</c:v>
                </c:pt>
                <c:pt idx="6">
                  <c:v>2013-07</c:v>
                </c:pt>
                <c:pt idx="7">
                  <c:v>2013-08</c:v>
                </c:pt>
                <c:pt idx="8">
                  <c:v>2013-09</c:v>
                </c:pt>
                <c:pt idx="9">
                  <c:v>2013-10</c:v>
                </c:pt>
                <c:pt idx="10">
                  <c:v>2013-11</c:v>
                </c:pt>
                <c:pt idx="11">
                  <c:v>2013-12</c:v>
                </c:pt>
                <c:pt idx="12">
                  <c:v>2014-01</c:v>
                </c:pt>
                <c:pt idx="13">
                  <c:v>2014-02</c:v>
                </c:pt>
                <c:pt idx="14">
                  <c:v>2014-03</c:v>
                </c:pt>
                <c:pt idx="15">
                  <c:v>2014-04</c:v>
                </c:pt>
                <c:pt idx="16">
                  <c:v>2014-05</c:v>
                </c:pt>
                <c:pt idx="17">
                  <c:v>2014-06</c:v>
                </c:pt>
                <c:pt idx="18">
                  <c:v>2014-07</c:v>
                </c:pt>
                <c:pt idx="19">
                  <c:v>2014-08</c:v>
                </c:pt>
                <c:pt idx="20">
                  <c:v>2014-09</c:v>
                </c:pt>
                <c:pt idx="21">
                  <c:v>2014-10</c:v>
                </c:pt>
                <c:pt idx="22">
                  <c:v>2014-11</c:v>
                </c:pt>
                <c:pt idx="23">
                  <c:v>2014-12</c:v>
                </c:pt>
                <c:pt idx="24">
                  <c:v>2015-01</c:v>
                </c:pt>
                <c:pt idx="25">
                  <c:v>2015-02</c:v>
                </c:pt>
                <c:pt idx="26">
                  <c:v>2015-03</c:v>
                </c:pt>
                <c:pt idx="27">
                  <c:v>2015-04</c:v>
                </c:pt>
                <c:pt idx="28">
                  <c:v>2015-05</c:v>
                </c:pt>
                <c:pt idx="29">
                  <c:v>2015-06</c:v>
                </c:pt>
                <c:pt idx="30">
                  <c:v>2015-07</c:v>
                </c:pt>
                <c:pt idx="31">
                  <c:v>2015-08</c:v>
                </c:pt>
                <c:pt idx="32">
                  <c:v>2015-09</c:v>
                </c:pt>
                <c:pt idx="33">
                  <c:v>2015-10</c:v>
                </c:pt>
                <c:pt idx="34">
                  <c:v>2015-11</c:v>
                </c:pt>
                <c:pt idx="35">
                  <c:v>2015-12</c:v>
                </c:pt>
                <c:pt idx="36">
                  <c:v>2016-01</c:v>
                </c:pt>
                <c:pt idx="37">
                  <c:v>2016-02</c:v>
                </c:pt>
                <c:pt idx="38">
                  <c:v>2016-03</c:v>
                </c:pt>
                <c:pt idx="39">
                  <c:v>2016-04</c:v>
                </c:pt>
                <c:pt idx="40">
                  <c:v>2016-05</c:v>
                </c:pt>
                <c:pt idx="41">
                  <c:v>2016-06</c:v>
                </c:pt>
                <c:pt idx="42">
                  <c:v>2016-07</c:v>
                </c:pt>
                <c:pt idx="43">
                  <c:v>2016-08</c:v>
                </c:pt>
                <c:pt idx="44">
                  <c:v>2016-09</c:v>
                </c:pt>
                <c:pt idx="45">
                  <c:v>2016-10</c:v>
                </c:pt>
                <c:pt idx="46">
                  <c:v>2016-11</c:v>
                </c:pt>
                <c:pt idx="47">
                  <c:v>2016-12</c:v>
                </c:pt>
                <c:pt idx="48">
                  <c:v>2017-01</c:v>
                </c:pt>
                <c:pt idx="49">
                  <c:v>2017-02</c:v>
                </c:pt>
                <c:pt idx="50">
                  <c:v>2017-03</c:v>
                </c:pt>
                <c:pt idx="51">
                  <c:v>2017-04</c:v>
                </c:pt>
                <c:pt idx="52">
                  <c:v>2017-05</c:v>
                </c:pt>
                <c:pt idx="53">
                  <c:v>2017-06</c:v>
                </c:pt>
                <c:pt idx="54">
                  <c:v>2017-07</c:v>
                </c:pt>
                <c:pt idx="55">
                  <c:v>2017-08</c:v>
                </c:pt>
                <c:pt idx="56">
                  <c:v>2017-09</c:v>
                </c:pt>
                <c:pt idx="57">
                  <c:v>2017-10</c:v>
                </c:pt>
                <c:pt idx="58">
                  <c:v>2017-11</c:v>
                </c:pt>
                <c:pt idx="59">
                  <c:v>2017-12</c:v>
                </c:pt>
                <c:pt idx="60">
                  <c:v>2018-01</c:v>
                </c:pt>
                <c:pt idx="61">
                  <c:v>2018-02</c:v>
                </c:pt>
                <c:pt idx="62">
                  <c:v>2018-03</c:v>
                </c:pt>
                <c:pt idx="63">
                  <c:v>2018-04</c:v>
                </c:pt>
                <c:pt idx="64">
                  <c:v>2018-05</c:v>
                </c:pt>
                <c:pt idx="65">
                  <c:v>2018-06</c:v>
                </c:pt>
                <c:pt idx="66">
                  <c:v>2018-07</c:v>
                </c:pt>
                <c:pt idx="67">
                  <c:v>2018-08</c:v>
                </c:pt>
                <c:pt idx="68">
                  <c:v>2018-09</c:v>
                </c:pt>
                <c:pt idx="69">
                  <c:v>2018-10</c:v>
                </c:pt>
                <c:pt idx="70">
                  <c:v>2018-11</c:v>
                </c:pt>
                <c:pt idx="71">
                  <c:v>2018-12</c:v>
                </c:pt>
                <c:pt idx="72">
                  <c:v>2019-01</c:v>
                </c:pt>
                <c:pt idx="73">
                  <c:v>2019-02</c:v>
                </c:pt>
                <c:pt idx="74">
                  <c:v>2019-03</c:v>
                </c:pt>
                <c:pt idx="75">
                  <c:v>2019-04</c:v>
                </c:pt>
                <c:pt idx="76">
                  <c:v>2019-05</c:v>
                </c:pt>
                <c:pt idx="77">
                  <c:v>2019-06</c:v>
                </c:pt>
                <c:pt idx="78">
                  <c:v>2019-07</c:v>
                </c:pt>
                <c:pt idx="79">
                  <c:v>2019-08</c:v>
                </c:pt>
                <c:pt idx="80">
                  <c:v>2019-09</c:v>
                </c:pt>
                <c:pt idx="81">
                  <c:v>2019-10</c:v>
                </c:pt>
                <c:pt idx="82">
                  <c:v>2019-11</c:v>
                </c:pt>
                <c:pt idx="83">
                  <c:v>2019-12</c:v>
                </c:pt>
                <c:pt idx="84">
                  <c:v>2020-01</c:v>
                </c:pt>
                <c:pt idx="85">
                  <c:v>2020-02</c:v>
                </c:pt>
                <c:pt idx="86">
                  <c:v>2020-03</c:v>
                </c:pt>
                <c:pt idx="87">
                  <c:v>2020-04</c:v>
                </c:pt>
                <c:pt idx="88">
                  <c:v>2020-05</c:v>
                </c:pt>
                <c:pt idx="89">
                  <c:v>2020-06</c:v>
                </c:pt>
                <c:pt idx="90">
                  <c:v>2020-07</c:v>
                </c:pt>
                <c:pt idx="91">
                  <c:v>2020-08</c:v>
                </c:pt>
                <c:pt idx="92">
                  <c:v>2020-09</c:v>
                </c:pt>
                <c:pt idx="93">
                  <c:v>2020-10</c:v>
                </c:pt>
                <c:pt idx="94">
                  <c:v>2020-11</c:v>
                </c:pt>
                <c:pt idx="95">
                  <c:v>2020-12</c:v>
                </c:pt>
                <c:pt idx="96">
                  <c:v>2021-01</c:v>
                </c:pt>
                <c:pt idx="97">
                  <c:v>2021-02</c:v>
                </c:pt>
                <c:pt idx="98">
                  <c:v>2021-03</c:v>
                </c:pt>
                <c:pt idx="99">
                  <c:v>2021-04</c:v>
                </c:pt>
                <c:pt idx="100">
                  <c:v>2021-05</c:v>
                </c:pt>
                <c:pt idx="101">
                  <c:v>2021-06</c:v>
                </c:pt>
                <c:pt idx="102">
                  <c:v>2021-07</c:v>
                </c:pt>
                <c:pt idx="103">
                  <c:v>2021-08</c:v>
                </c:pt>
                <c:pt idx="104">
                  <c:v>2021-09</c:v>
                </c:pt>
                <c:pt idx="105">
                  <c:v>2021-10</c:v>
                </c:pt>
                <c:pt idx="106">
                  <c:v>2021-11</c:v>
                </c:pt>
                <c:pt idx="107">
                  <c:v>2021-12</c:v>
                </c:pt>
                <c:pt idx="108">
                  <c:v>2022-01</c:v>
                </c:pt>
                <c:pt idx="109">
                  <c:v>2022-02</c:v>
                </c:pt>
                <c:pt idx="110">
                  <c:v>2022-03</c:v>
                </c:pt>
                <c:pt idx="111">
                  <c:v>2022-04</c:v>
                </c:pt>
                <c:pt idx="112">
                  <c:v>2022-05</c:v>
                </c:pt>
                <c:pt idx="113">
                  <c:v>2022-06</c:v>
                </c:pt>
                <c:pt idx="114">
                  <c:v>2022-07</c:v>
                </c:pt>
                <c:pt idx="115">
                  <c:v>2022-08</c:v>
                </c:pt>
                <c:pt idx="116">
                  <c:v>2022-09</c:v>
                </c:pt>
                <c:pt idx="117">
                  <c:v>2022-10</c:v>
                </c:pt>
                <c:pt idx="118">
                  <c:v>2022-11</c:v>
                </c:pt>
                <c:pt idx="119">
                  <c:v>2022-12</c:v>
                </c:pt>
                <c:pt idx="120">
                  <c:v>2023-01</c:v>
                </c:pt>
                <c:pt idx="121">
                  <c:v>2023-02</c:v>
                </c:pt>
                <c:pt idx="122">
                  <c:v>2023-03</c:v>
                </c:pt>
                <c:pt idx="123">
                  <c:v>2023-04</c:v>
                </c:pt>
                <c:pt idx="124">
                  <c:v>2023-05</c:v>
                </c:pt>
                <c:pt idx="125">
                  <c:v>2023-06</c:v>
                </c:pt>
                <c:pt idx="126">
                  <c:v>2023-07</c:v>
                </c:pt>
                <c:pt idx="127">
                  <c:v>2023-08</c:v>
                </c:pt>
                <c:pt idx="128">
                  <c:v>2023-09</c:v>
                </c:pt>
                <c:pt idx="129">
                  <c:v>2023-10</c:v>
                </c:pt>
                <c:pt idx="130">
                  <c:v>2023-11</c:v>
                </c:pt>
                <c:pt idx="131">
                  <c:v>2023-12</c:v>
                </c:pt>
                <c:pt idx="132">
                  <c:v>2024-01</c:v>
                </c:pt>
                <c:pt idx="133">
                  <c:v>2024-02</c:v>
                </c:pt>
                <c:pt idx="134">
                  <c:v>2024-03</c:v>
                </c:pt>
                <c:pt idx="135">
                  <c:v>2024-04</c:v>
                </c:pt>
                <c:pt idx="136">
                  <c:v>2024-05</c:v>
                </c:pt>
                <c:pt idx="137">
                  <c:v>2024-06</c:v>
                </c:pt>
                <c:pt idx="138">
                  <c:v>2024-07</c:v>
                </c:pt>
                <c:pt idx="139">
                  <c:v>2024-08</c:v>
                </c:pt>
                <c:pt idx="140">
                  <c:v>2024-09</c:v>
                </c:pt>
                <c:pt idx="141">
                  <c:v>2024-10</c:v>
                </c:pt>
                <c:pt idx="142">
                  <c:v>2024-11</c:v>
                </c:pt>
                <c:pt idx="143">
                  <c:v>2024-12</c:v>
                </c:pt>
                <c:pt idx="144">
                  <c:v>2025-01</c:v>
                </c:pt>
                <c:pt idx="145">
                  <c:v>2025-02</c:v>
                </c:pt>
                <c:pt idx="146">
                  <c:v>2025-03</c:v>
                </c:pt>
                <c:pt idx="147">
                  <c:v>2025-04</c:v>
                </c:pt>
                <c:pt idx="148">
                  <c:v>2025-05</c:v>
                </c:pt>
                <c:pt idx="149">
                  <c:v>2025-06</c:v>
                </c:pt>
                <c:pt idx="150">
                  <c:v>2025-07</c:v>
                </c:pt>
                <c:pt idx="151">
                  <c:v>2025-08</c:v>
                </c:pt>
                <c:pt idx="152">
                  <c:v>2025-09</c:v>
                </c:pt>
                <c:pt idx="153">
                  <c:v>2025-10</c:v>
                </c:pt>
                <c:pt idx="154">
                  <c:v>2025-11</c:v>
                </c:pt>
                <c:pt idx="155">
                  <c:v>2025-12</c:v>
                </c:pt>
              </c:strCache>
            </c:strRef>
          </c:cat>
          <c:val>
            <c:numRef>
              <c:f>'ithalat iç veri'!$I$2:$I$178</c:f>
              <c:numCache>
                <c:formatCode>General</c:formatCode>
                <c:ptCount val="177"/>
                <c:pt idx="11">
                  <c:v>0.72521435785945387</c:v>
                </c:pt>
                <c:pt idx="12">
                  <c:v>0.7252504150739526</c:v>
                </c:pt>
                <c:pt idx="13">
                  <c:v>0.72453343061565412</c:v>
                </c:pt>
                <c:pt idx="14">
                  <c:v>0.7230732479740245</c:v>
                </c:pt>
                <c:pt idx="15">
                  <c:v>0.72071311872865562</c:v>
                </c:pt>
                <c:pt idx="16">
                  <c:v>0.72048823658480232</c:v>
                </c:pt>
                <c:pt idx="17">
                  <c:v>0.72118049648567006</c:v>
                </c:pt>
                <c:pt idx="18">
                  <c:v>0.72088840583858049</c:v>
                </c:pt>
                <c:pt idx="19">
                  <c:v>0.72139676517038587</c:v>
                </c:pt>
                <c:pt idx="20">
                  <c:v>0.72286122000040742</c:v>
                </c:pt>
                <c:pt idx="21">
                  <c:v>0.72314820075239705</c:v>
                </c:pt>
                <c:pt idx="22">
                  <c:v>0.72548083522804951</c:v>
                </c:pt>
                <c:pt idx="23">
                  <c:v>0.72305726341815124</c:v>
                </c:pt>
                <c:pt idx="24">
                  <c:v>0.72136940385537529</c:v>
                </c:pt>
                <c:pt idx="25">
                  <c:v>0.72082904989033825</c:v>
                </c:pt>
                <c:pt idx="26">
                  <c:v>0.72059348134809531</c:v>
                </c:pt>
                <c:pt idx="27">
                  <c:v>0.71646198917228965</c:v>
                </c:pt>
                <c:pt idx="28">
                  <c:v>0.71335122253878103</c:v>
                </c:pt>
                <c:pt idx="29">
                  <c:v>0.70817865490059495</c:v>
                </c:pt>
                <c:pt idx="30">
                  <c:v>0.70467027789134185</c:v>
                </c:pt>
                <c:pt idx="31">
                  <c:v>0.70165057085961691</c:v>
                </c:pt>
                <c:pt idx="32">
                  <c:v>0.69736310808799584</c:v>
                </c:pt>
                <c:pt idx="33">
                  <c:v>0.69316011365220254</c:v>
                </c:pt>
                <c:pt idx="34">
                  <c:v>0.68779349727391215</c:v>
                </c:pt>
                <c:pt idx="35">
                  <c:v>0.68725791600613073</c:v>
                </c:pt>
                <c:pt idx="36">
                  <c:v>0.685681279434742</c:v>
                </c:pt>
                <c:pt idx="37">
                  <c:v>0.68135272745081166</c:v>
                </c:pt>
                <c:pt idx="38">
                  <c:v>0.67641477582592069</c:v>
                </c:pt>
                <c:pt idx="39">
                  <c:v>0.67713350137534645</c:v>
                </c:pt>
                <c:pt idx="40">
                  <c:v>0.67545737172268239</c:v>
                </c:pt>
                <c:pt idx="41">
                  <c:v>0.67306421348266321</c:v>
                </c:pt>
                <c:pt idx="42">
                  <c:v>0.67246640982902894</c:v>
                </c:pt>
                <c:pt idx="43">
                  <c:v>0.67161935335715961</c:v>
                </c:pt>
                <c:pt idx="44">
                  <c:v>0.67102674080224178</c:v>
                </c:pt>
                <c:pt idx="45">
                  <c:v>0.67070029505537088</c:v>
                </c:pt>
                <c:pt idx="46">
                  <c:v>0.67028973129763603</c:v>
                </c:pt>
                <c:pt idx="47">
                  <c:v>0.67162817234515204</c:v>
                </c:pt>
                <c:pt idx="48">
                  <c:v>0.67513228950871551</c:v>
                </c:pt>
                <c:pt idx="49">
                  <c:v>0.67944097323904717</c:v>
                </c:pt>
                <c:pt idx="50">
                  <c:v>0.6884492175603163</c:v>
                </c:pt>
                <c:pt idx="51">
                  <c:v>0.69375489699610626</c:v>
                </c:pt>
                <c:pt idx="52">
                  <c:v>0.70115104091569846</c:v>
                </c:pt>
                <c:pt idx="53">
                  <c:v>0.70814965196784496</c:v>
                </c:pt>
                <c:pt idx="54">
                  <c:v>0.71360573931554072</c:v>
                </c:pt>
                <c:pt idx="55">
                  <c:v>0.71678212712475131</c:v>
                </c:pt>
                <c:pt idx="56">
                  <c:v>0.7215663901940822</c:v>
                </c:pt>
                <c:pt idx="57">
                  <c:v>0.72494929280418186</c:v>
                </c:pt>
                <c:pt idx="58">
                  <c:v>0.72763775442556011</c:v>
                </c:pt>
                <c:pt idx="59">
                  <c:v>0.72783047783308685</c:v>
                </c:pt>
                <c:pt idx="60">
                  <c:v>0.72997902321910058</c:v>
                </c:pt>
                <c:pt idx="61">
                  <c:v>0.73148999791749125</c:v>
                </c:pt>
                <c:pt idx="62">
                  <c:v>0.7317573229136094</c:v>
                </c:pt>
                <c:pt idx="63">
                  <c:v>0.73356647969338362</c:v>
                </c:pt>
                <c:pt idx="64">
                  <c:v>0.73482964375538984</c:v>
                </c:pt>
                <c:pt idx="65">
                  <c:v>0.73496611885515761</c:v>
                </c:pt>
                <c:pt idx="66">
                  <c:v>0.73624875853142713</c:v>
                </c:pt>
                <c:pt idx="67">
                  <c:v>0.73947415225016788</c:v>
                </c:pt>
                <c:pt idx="68">
                  <c:v>0.74249732237717891</c:v>
                </c:pt>
                <c:pt idx="69">
                  <c:v>0.74741368762366989</c:v>
                </c:pt>
                <c:pt idx="70">
                  <c:v>0.75161308464091736</c:v>
                </c:pt>
                <c:pt idx="71">
                  <c:v>0.75622482584171125</c:v>
                </c:pt>
                <c:pt idx="72">
                  <c:v>0.75823504285876042</c:v>
                </c:pt>
                <c:pt idx="73">
                  <c:v>0.75971759436209263</c:v>
                </c:pt>
                <c:pt idx="74">
                  <c:v>0.76343613664687271</c:v>
                </c:pt>
                <c:pt idx="75">
                  <c:v>0.76729587370170171</c:v>
                </c:pt>
                <c:pt idx="76">
                  <c:v>0.76978124343892917</c:v>
                </c:pt>
                <c:pt idx="77">
                  <c:v>0.77345210431048872</c:v>
                </c:pt>
                <c:pt idx="78">
                  <c:v>0.77385738224258549</c:v>
                </c:pt>
                <c:pt idx="79">
                  <c:v>0.77538131483865835</c:v>
                </c:pt>
                <c:pt idx="80">
                  <c:v>0.77451354337072265</c:v>
                </c:pt>
                <c:pt idx="81">
                  <c:v>0.77381581924983367</c:v>
                </c:pt>
                <c:pt idx="82">
                  <c:v>0.77334372405311036</c:v>
                </c:pt>
                <c:pt idx="83">
                  <c:v>0.77268267588397954</c:v>
                </c:pt>
                <c:pt idx="84">
                  <c:v>0.77108234818117039</c:v>
                </c:pt>
                <c:pt idx="85">
                  <c:v>0.77149645358782781</c:v>
                </c:pt>
                <c:pt idx="86">
                  <c:v>0.76874149162718486</c:v>
                </c:pt>
                <c:pt idx="87">
                  <c:v>0.76456872065730774</c:v>
                </c:pt>
                <c:pt idx="88">
                  <c:v>0.76313393369608085</c:v>
                </c:pt>
                <c:pt idx="89">
                  <c:v>0.76089797634948653</c:v>
                </c:pt>
                <c:pt idx="90">
                  <c:v>0.75870918247426766</c:v>
                </c:pt>
                <c:pt idx="91">
                  <c:v>0.75761078140633498</c:v>
                </c:pt>
                <c:pt idx="92">
                  <c:v>0.75564741350988662</c:v>
                </c:pt>
                <c:pt idx="93">
                  <c:v>0.74915070265527972</c:v>
                </c:pt>
                <c:pt idx="94">
                  <c:v>0.74523858230819573</c:v>
                </c:pt>
                <c:pt idx="95">
                  <c:v>0.74255010649824116</c:v>
                </c:pt>
                <c:pt idx="96">
                  <c:v>0.74085219158677373</c:v>
                </c:pt>
                <c:pt idx="97">
                  <c:v>0.74004054089222537</c:v>
                </c:pt>
                <c:pt idx="98">
                  <c:v>0.73986785865826887</c:v>
                </c:pt>
                <c:pt idx="99">
                  <c:v>0.74186911101686825</c:v>
                </c:pt>
                <c:pt idx="100">
                  <c:v>0.74265707678175397</c:v>
                </c:pt>
                <c:pt idx="101">
                  <c:v>0.74390458526451231</c:v>
                </c:pt>
                <c:pt idx="102">
                  <c:v>0.74822011768323382</c:v>
                </c:pt>
                <c:pt idx="103">
                  <c:v>0.7508935695097998</c:v>
                </c:pt>
                <c:pt idx="104">
                  <c:v>0.75370742296407078</c:v>
                </c:pt>
                <c:pt idx="105">
                  <c:v>0.76156121686241585</c:v>
                </c:pt>
                <c:pt idx="106">
                  <c:v>0.76798149271517591</c:v>
                </c:pt>
                <c:pt idx="107">
                  <c:v>0.77425022195882209</c:v>
                </c:pt>
                <c:pt idx="108">
                  <c:v>0.78137750732307631</c:v>
                </c:pt>
                <c:pt idx="109">
                  <c:v>0.78792053890398739</c:v>
                </c:pt>
                <c:pt idx="110">
                  <c:v>0.79420231059734114</c:v>
                </c:pt>
                <c:pt idx="111">
                  <c:v>0.79877508472442849</c:v>
                </c:pt>
                <c:pt idx="112">
                  <c:v>0.80219030240659828</c:v>
                </c:pt>
                <c:pt idx="113">
                  <c:v>0.80695057298516193</c:v>
                </c:pt>
                <c:pt idx="114">
                  <c:v>0.80861398622083913</c:v>
                </c:pt>
                <c:pt idx="115">
                  <c:v>0.8082217267476125</c:v>
                </c:pt>
                <c:pt idx="116">
                  <c:v>0.80959407694547347</c:v>
                </c:pt>
                <c:pt idx="117">
                  <c:v>0.80926298084213155</c:v>
                </c:pt>
                <c:pt idx="118">
                  <c:v>0.80731616677680373</c:v>
                </c:pt>
                <c:pt idx="119">
                  <c:v>0.80403685761415344</c:v>
                </c:pt>
                <c:pt idx="120">
                  <c:v>0.80127414982318945</c:v>
                </c:pt>
                <c:pt idx="121">
                  <c:v>0.79688934322608052</c:v>
                </c:pt>
                <c:pt idx="122">
                  <c:v>0.78927144490034185</c:v>
                </c:pt>
                <c:pt idx="123">
                  <c:v>0.78275321414016119</c:v>
                </c:pt>
                <c:pt idx="124">
                  <c:v>0.77644681508587043</c:v>
                </c:pt>
                <c:pt idx="125">
                  <c:v>0.76864841299946596</c:v>
                </c:pt>
                <c:pt idx="126">
                  <c:v>0.75938694821777175</c:v>
                </c:pt>
                <c:pt idx="127">
                  <c:v>0.75255720648797608</c:v>
                </c:pt>
                <c:pt idx="128">
                  <c:v>0.74507962617663404</c:v>
                </c:pt>
                <c:pt idx="129">
                  <c:v>0.73613957052798007</c:v>
                </c:pt>
                <c:pt idx="130">
                  <c:v>0.72830732705425438</c:v>
                </c:pt>
                <c:pt idx="131">
                  <c:v>0.7219194506874721</c:v>
                </c:pt>
                <c:pt idx="132">
                  <c:v>0.71501601812907223</c:v>
                </c:pt>
                <c:pt idx="133">
                  <c:v>0.70786844791003678</c:v>
                </c:pt>
                <c:pt idx="134">
                  <c:v>0.70526305410893408</c:v>
                </c:pt>
                <c:pt idx="135">
                  <c:v>0.70238286940465455</c:v>
                </c:pt>
                <c:pt idx="136">
                  <c:v>0.69759312900885173</c:v>
                </c:pt>
                <c:pt idx="137">
                  <c:v>0.69648509347197141</c:v>
                </c:pt>
                <c:pt idx="138">
                  <c:v>0.69579979944653936</c:v>
                </c:pt>
                <c:pt idx="139">
                  <c:v>0.69430223876237307</c:v>
                </c:pt>
                <c:pt idx="140">
                  <c:v>0.69153457223181791</c:v>
                </c:pt>
                <c:pt idx="141">
                  <c:v>0.69159566454883603</c:v>
                </c:pt>
                <c:pt idx="142">
                  <c:v>0.69228053632445374</c:v>
                </c:pt>
                <c:pt idx="143">
                  <c:v>0.69257398322450381</c:v>
                </c:pt>
                <c:pt idx="144">
                  <c:v>0.69261269380488188</c:v>
                </c:pt>
                <c:pt idx="145">
                  <c:v>0.69579188572216111</c:v>
                </c:pt>
                <c:pt idx="146">
                  <c:v>0.69421147480687306</c:v>
                </c:pt>
                <c:pt idx="147">
                  <c:v>0.69410368804103406</c:v>
                </c:pt>
                <c:pt idx="148">
                  <c:v>0.69291431906669454</c:v>
                </c:pt>
                <c:pt idx="149">
                  <c:v>0.69127967736207063</c:v>
                </c:pt>
                <c:pt idx="150">
                  <c:v>0.68821775490888693</c:v>
                </c:pt>
                <c:pt idx="151">
                  <c:v>0.6871853001296887</c:v>
                </c:pt>
                <c:pt idx="152">
                  <c:v>0.68826515168554225</c:v>
                </c:pt>
                <c:pt idx="153">
                  <c:v>0.68830939052591367</c:v>
                </c:pt>
                <c:pt idx="154">
                  <c:v>0.68768496393207557</c:v>
                </c:pt>
              </c:numCache>
            </c:numRef>
          </c:val>
          <c:smooth val="0"/>
          <c:extLst>
            <c:ext xmlns:c16="http://schemas.microsoft.com/office/drawing/2014/chart" uri="{C3380CC4-5D6E-409C-BE32-E72D297353CC}">
              <c16:uniqueId val="{00000001-2EEE-41A5-A91E-1B3BD9324783}"/>
            </c:ext>
          </c:extLst>
        </c:ser>
        <c:dLbls>
          <c:showLegendKey val="0"/>
          <c:showVal val="0"/>
          <c:showCatName val="0"/>
          <c:showSerName val="0"/>
          <c:showPercent val="0"/>
          <c:showBubbleSize val="0"/>
        </c:dLbls>
        <c:marker val="1"/>
        <c:smooth val="0"/>
        <c:axId val="1436681840"/>
        <c:axId val="1436688080"/>
      </c:lineChart>
      <c:lineChart>
        <c:grouping val="standard"/>
        <c:varyColors val="0"/>
        <c:ser>
          <c:idx val="0"/>
          <c:order val="0"/>
          <c:tx>
            <c:strRef>
              <c:f>'ithalat iç veri'!$H$1</c:f>
              <c:strCache>
                <c:ptCount val="1"/>
                <c:pt idx="0">
                  <c:v>Yatırım Mallarının İthalattaki payı</c:v>
                </c:pt>
              </c:strCache>
            </c:strRef>
          </c:tx>
          <c:spPr>
            <a:ln w="28575" cap="rnd">
              <a:solidFill>
                <a:schemeClr val="accent1"/>
              </a:solidFill>
              <a:round/>
            </a:ln>
            <a:effectLst/>
          </c:spPr>
          <c:marker>
            <c:symbol val="none"/>
          </c:marker>
          <c:cat>
            <c:strRef>
              <c:f>'ithalat iç veri'!$B$2:$B$178</c:f>
              <c:strCache>
                <c:ptCount val="156"/>
                <c:pt idx="0">
                  <c:v>2013-01</c:v>
                </c:pt>
                <c:pt idx="1">
                  <c:v>2013-02</c:v>
                </c:pt>
                <c:pt idx="2">
                  <c:v>2013-03</c:v>
                </c:pt>
                <c:pt idx="3">
                  <c:v>2013-04</c:v>
                </c:pt>
                <c:pt idx="4">
                  <c:v>2013-05</c:v>
                </c:pt>
                <c:pt idx="5">
                  <c:v>2013-06</c:v>
                </c:pt>
                <c:pt idx="6">
                  <c:v>2013-07</c:v>
                </c:pt>
                <c:pt idx="7">
                  <c:v>2013-08</c:v>
                </c:pt>
                <c:pt idx="8">
                  <c:v>2013-09</c:v>
                </c:pt>
                <c:pt idx="9">
                  <c:v>2013-10</c:v>
                </c:pt>
                <c:pt idx="10">
                  <c:v>2013-11</c:v>
                </c:pt>
                <c:pt idx="11">
                  <c:v>2013-12</c:v>
                </c:pt>
                <c:pt idx="12">
                  <c:v>2014-01</c:v>
                </c:pt>
                <c:pt idx="13">
                  <c:v>2014-02</c:v>
                </c:pt>
                <c:pt idx="14">
                  <c:v>2014-03</c:v>
                </c:pt>
                <c:pt idx="15">
                  <c:v>2014-04</c:v>
                </c:pt>
                <c:pt idx="16">
                  <c:v>2014-05</c:v>
                </c:pt>
                <c:pt idx="17">
                  <c:v>2014-06</c:v>
                </c:pt>
                <c:pt idx="18">
                  <c:v>2014-07</c:v>
                </c:pt>
                <c:pt idx="19">
                  <c:v>2014-08</c:v>
                </c:pt>
                <c:pt idx="20">
                  <c:v>2014-09</c:v>
                </c:pt>
                <c:pt idx="21">
                  <c:v>2014-10</c:v>
                </c:pt>
                <c:pt idx="22">
                  <c:v>2014-11</c:v>
                </c:pt>
                <c:pt idx="23">
                  <c:v>2014-12</c:v>
                </c:pt>
                <c:pt idx="24">
                  <c:v>2015-01</c:v>
                </c:pt>
                <c:pt idx="25">
                  <c:v>2015-02</c:v>
                </c:pt>
                <c:pt idx="26">
                  <c:v>2015-03</c:v>
                </c:pt>
                <c:pt idx="27">
                  <c:v>2015-04</c:v>
                </c:pt>
                <c:pt idx="28">
                  <c:v>2015-05</c:v>
                </c:pt>
                <c:pt idx="29">
                  <c:v>2015-06</c:v>
                </c:pt>
                <c:pt idx="30">
                  <c:v>2015-07</c:v>
                </c:pt>
                <c:pt idx="31">
                  <c:v>2015-08</c:v>
                </c:pt>
                <c:pt idx="32">
                  <c:v>2015-09</c:v>
                </c:pt>
                <c:pt idx="33">
                  <c:v>2015-10</c:v>
                </c:pt>
                <c:pt idx="34">
                  <c:v>2015-11</c:v>
                </c:pt>
                <c:pt idx="35">
                  <c:v>2015-12</c:v>
                </c:pt>
                <c:pt idx="36">
                  <c:v>2016-01</c:v>
                </c:pt>
                <c:pt idx="37">
                  <c:v>2016-02</c:v>
                </c:pt>
                <c:pt idx="38">
                  <c:v>2016-03</c:v>
                </c:pt>
                <c:pt idx="39">
                  <c:v>2016-04</c:v>
                </c:pt>
                <c:pt idx="40">
                  <c:v>2016-05</c:v>
                </c:pt>
                <c:pt idx="41">
                  <c:v>2016-06</c:v>
                </c:pt>
                <c:pt idx="42">
                  <c:v>2016-07</c:v>
                </c:pt>
                <c:pt idx="43">
                  <c:v>2016-08</c:v>
                </c:pt>
                <c:pt idx="44">
                  <c:v>2016-09</c:v>
                </c:pt>
                <c:pt idx="45">
                  <c:v>2016-10</c:v>
                </c:pt>
                <c:pt idx="46">
                  <c:v>2016-11</c:v>
                </c:pt>
                <c:pt idx="47">
                  <c:v>2016-12</c:v>
                </c:pt>
                <c:pt idx="48">
                  <c:v>2017-01</c:v>
                </c:pt>
                <c:pt idx="49">
                  <c:v>2017-02</c:v>
                </c:pt>
                <c:pt idx="50">
                  <c:v>2017-03</c:v>
                </c:pt>
                <c:pt idx="51">
                  <c:v>2017-04</c:v>
                </c:pt>
                <c:pt idx="52">
                  <c:v>2017-05</c:v>
                </c:pt>
                <c:pt idx="53">
                  <c:v>2017-06</c:v>
                </c:pt>
                <c:pt idx="54">
                  <c:v>2017-07</c:v>
                </c:pt>
                <c:pt idx="55">
                  <c:v>2017-08</c:v>
                </c:pt>
                <c:pt idx="56">
                  <c:v>2017-09</c:v>
                </c:pt>
                <c:pt idx="57">
                  <c:v>2017-10</c:v>
                </c:pt>
                <c:pt idx="58">
                  <c:v>2017-11</c:v>
                </c:pt>
                <c:pt idx="59">
                  <c:v>2017-12</c:v>
                </c:pt>
                <c:pt idx="60">
                  <c:v>2018-01</c:v>
                </c:pt>
                <c:pt idx="61">
                  <c:v>2018-02</c:v>
                </c:pt>
                <c:pt idx="62">
                  <c:v>2018-03</c:v>
                </c:pt>
                <c:pt idx="63">
                  <c:v>2018-04</c:v>
                </c:pt>
                <c:pt idx="64">
                  <c:v>2018-05</c:v>
                </c:pt>
                <c:pt idx="65">
                  <c:v>2018-06</c:v>
                </c:pt>
                <c:pt idx="66">
                  <c:v>2018-07</c:v>
                </c:pt>
                <c:pt idx="67">
                  <c:v>2018-08</c:v>
                </c:pt>
                <c:pt idx="68">
                  <c:v>2018-09</c:v>
                </c:pt>
                <c:pt idx="69">
                  <c:v>2018-10</c:v>
                </c:pt>
                <c:pt idx="70">
                  <c:v>2018-11</c:v>
                </c:pt>
                <c:pt idx="71">
                  <c:v>2018-12</c:v>
                </c:pt>
                <c:pt idx="72">
                  <c:v>2019-01</c:v>
                </c:pt>
                <c:pt idx="73">
                  <c:v>2019-02</c:v>
                </c:pt>
                <c:pt idx="74">
                  <c:v>2019-03</c:v>
                </c:pt>
                <c:pt idx="75">
                  <c:v>2019-04</c:v>
                </c:pt>
                <c:pt idx="76">
                  <c:v>2019-05</c:v>
                </c:pt>
                <c:pt idx="77">
                  <c:v>2019-06</c:v>
                </c:pt>
                <c:pt idx="78">
                  <c:v>2019-07</c:v>
                </c:pt>
                <c:pt idx="79">
                  <c:v>2019-08</c:v>
                </c:pt>
                <c:pt idx="80">
                  <c:v>2019-09</c:v>
                </c:pt>
                <c:pt idx="81">
                  <c:v>2019-10</c:v>
                </c:pt>
                <c:pt idx="82">
                  <c:v>2019-11</c:v>
                </c:pt>
                <c:pt idx="83">
                  <c:v>2019-12</c:v>
                </c:pt>
                <c:pt idx="84">
                  <c:v>2020-01</c:v>
                </c:pt>
                <c:pt idx="85">
                  <c:v>2020-02</c:v>
                </c:pt>
                <c:pt idx="86">
                  <c:v>2020-03</c:v>
                </c:pt>
                <c:pt idx="87">
                  <c:v>2020-04</c:v>
                </c:pt>
                <c:pt idx="88">
                  <c:v>2020-05</c:v>
                </c:pt>
                <c:pt idx="89">
                  <c:v>2020-06</c:v>
                </c:pt>
                <c:pt idx="90">
                  <c:v>2020-07</c:v>
                </c:pt>
                <c:pt idx="91">
                  <c:v>2020-08</c:v>
                </c:pt>
                <c:pt idx="92">
                  <c:v>2020-09</c:v>
                </c:pt>
                <c:pt idx="93">
                  <c:v>2020-10</c:v>
                </c:pt>
                <c:pt idx="94">
                  <c:v>2020-11</c:v>
                </c:pt>
                <c:pt idx="95">
                  <c:v>2020-12</c:v>
                </c:pt>
                <c:pt idx="96">
                  <c:v>2021-01</c:v>
                </c:pt>
                <c:pt idx="97">
                  <c:v>2021-02</c:v>
                </c:pt>
                <c:pt idx="98">
                  <c:v>2021-03</c:v>
                </c:pt>
                <c:pt idx="99">
                  <c:v>2021-04</c:v>
                </c:pt>
                <c:pt idx="100">
                  <c:v>2021-05</c:v>
                </c:pt>
                <c:pt idx="101">
                  <c:v>2021-06</c:v>
                </c:pt>
                <c:pt idx="102">
                  <c:v>2021-07</c:v>
                </c:pt>
                <c:pt idx="103">
                  <c:v>2021-08</c:v>
                </c:pt>
                <c:pt idx="104">
                  <c:v>2021-09</c:v>
                </c:pt>
                <c:pt idx="105">
                  <c:v>2021-10</c:v>
                </c:pt>
                <c:pt idx="106">
                  <c:v>2021-11</c:v>
                </c:pt>
                <c:pt idx="107">
                  <c:v>2021-12</c:v>
                </c:pt>
                <c:pt idx="108">
                  <c:v>2022-01</c:v>
                </c:pt>
                <c:pt idx="109">
                  <c:v>2022-02</c:v>
                </c:pt>
                <c:pt idx="110">
                  <c:v>2022-03</c:v>
                </c:pt>
                <c:pt idx="111">
                  <c:v>2022-04</c:v>
                </c:pt>
                <c:pt idx="112">
                  <c:v>2022-05</c:v>
                </c:pt>
                <c:pt idx="113">
                  <c:v>2022-06</c:v>
                </c:pt>
                <c:pt idx="114">
                  <c:v>2022-07</c:v>
                </c:pt>
                <c:pt idx="115">
                  <c:v>2022-08</c:v>
                </c:pt>
                <c:pt idx="116">
                  <c:v>2022-09</c:v>
                </c:pt>
                <c:pt idx="117">
                  <c:v>2022-10</c:v>
                </c:pt>
                <c:pt idx="118">
                  <c:v>2022-11</c:v>
                </c:pt>
                <c:pt idx="119">
                  <c:v>2022-12</c:v>
                </c:pt>
                <c:pt idx="120">
                  <c:v>2023-01</c:v>
                </c:pt>
                <c:pt idx="121">
                  <c:v>2023-02</c:v>
                </c:pt>
                <c:pt idx="122">
                  <c:v>2023-03</c:v>
                </c:pt>
                <c:pt idx="123">
                  <c:v>2023-04</c:v>
                </c:pt>
                <c:pt idx="124">
                  <c:v>2023-05</c:v>
                </c:pt>
                <c:pt idx="125">
                  <c:v>2023-06</c:v>
                </c:pt>
                <c:pt idx="126">
                  <c:v>2023-07</c:v>
                </c:pt>
                <c:pt idx="127">
                  <c:v>2023-08</c:v>
                </c:pt>
                <c:pt idx="128">
                  <c:v>2023-09</c:v>
                </c:pt>
                <c:pt idx="129">
                  <c:v>2023-10</c:v>
                </c:pt>
                <c:pt idx="130">
                  <c:v>2023-11</c:v>
                </c:pt>
                <c:pt idx="131">
                  <c:v>2023-12</c:v>
                </c:pt>
                <c:pt idx="132">
                  <c:v>2024-01</c:v>
                </c:pt>
                <c:pt idx="133">
                  <c:v>2024-02</c:v>
                </c:pt>
                <c:pt idx="134">
                  <c:v>2024-03</c:v>
                </c:pt>
                <c:pt idx="135">
                  <c:v>2024-04</c:v>
                </c:pt>
                <c:pt idx="136">
                  <c:v>2024-05</c:v>
                </c:pt>
                <c:pt idx="137">
                  <c:v>2024-06</c:v>
                </c:pt>
                <c:pt idx="138">
                  <c:v>2024-07</c:v>
                </c:pt>
                <c:pt idx="139">
                  <c:v>2024-08</c:v>
                </c:pt>
                <c:pt idx="140">
                  <c:v>2024-09</c:v>
                </c:pt>
                <c:pt idx="141">
                  <c:v>2024-10</c:v>
                </c:pt>
                <c:pt idx="142">
                  <c:v>2024-11</c:v>
                </c:pt>
                <c:pt idx="143">
                  <c:v>2024-12</c:v>
                </c:pt>
                <c:pt idx="144">
                  <c:v>2025-01</c:v>
                </c:pt>
                <c:pt idx="145">
                  <c:v>2025-02</c:v>
                </c:pt>
                <c:pt idx="146">
                  <c:v>2025-03</c:v>
                </c:pt>
                <c:pt idx="147">
                  <c:v>2025-04</c:v>
                </c:pt>
                <c:pt idx="148">
                  <c:v>2025-05</c:v>
                </c:pt>
                <c:pt idx="149">
                  <c:v>2025-06</c:v>
                </c:pt>
                <c:pt idx="150">
                  <c:v>2025-07</c:v>
                </c:pt>
                <c:pt idx="151">
                  <c:v>2025-08</c:v>
                </c:pt>
                <c:pt idx="152">
                  <c:v>2025-09</c:v>
                </c:pt>
                <c:pt idx="153">
                  <c:v>2025-10</c:v>
                </c:pt>
                <c:pt idx="154">
                  <c:v>2025-11</c:v>
                </c:pt>
                <c:pt idx="155">
                  <c:v>2025-12</c:v>
                </c:pt>
              </c:strCache>
            </c:strRef>
          </c:cat>
          <c:val>
            <c:numRef>
              <c:f>'ithalat iç veri'!$H$2:$H$178</c:f>
              <c:numCache>
                <c:formatCode>General</c:formatCode>
                <c:ptCount val="177"/>
                <c:pt idx="11">
                  <c:v>0.14447016356370992</c:v>
                </c:pt>
                <c:pt idx="12">
                  <c:v>0.144033167681139</c:v>
                </c:pt>
                <c:pt idx="13">
                  <c:v>0.14411373541655306</c:v>
                </c:pt>
                <c:pt idx="14">
                  <c:v>0.14546201662496439</c:v>
                </c:pt>
                <c:pt idx="15">
                  <c:v>0.1472467993952111</c:v>
                </c:pt>
                <c:pt idx="16">
                  <c:v>0.1470949979493246</c:v>
                </c:pt>
                <c:pt idx="17">
                  <c:v>0.14658685834594315</c:v>
                </c:pt>
                <c:pt idx="18">
                  <c:v>0.14642944586010007</c:v>
                </c:pt>
                <c:pt idx="19">
                  <c:v>0.14609098502944617</c:v>
                </c:pt>
                <c:pt idx="20">
                  <c:v>0.14553348096419852</c:v>
                </c:pt>
                <c:pt idx="21">
                  <c:v>0.14568138970893904</c:v>
                </c:pt>
                <c:pt idx="22">
                  <c:v>0.14480852460883017</c:v>
                </c:pt>
                <c:pt idx="23">
                  <c:v>0.14551500912251941</c:v>
                </c:pt>
                <c:pt idx="24">
                  <c:v>0.14715509732024995</c:v>
                </c:pt>
                <c:pt idx="25">
                  <c:v>0.14726519187367473</c:v>
                </c:pt>
                <c:pt idx="26">
                  <c:v>0.14686970995270079</c:v>
                </c:pt>
                <c:pt idx="27">
                  <c:v>0.14950091480684585</c:v>
                </c:pt>
                <c:pt idx="28">
                  <c:v>0.15196731560288734</c:v>
                </c:pt>
                <c:pt idx="29">
                  <c:v>0.15443650088969632</c:v>
                </c:pt>
                <c:pt idx="30">
                  <c:v>0.15679494794972698</c:v>
                </c:pt>
                <c:pt idx="31">
                  <c:v>0.15823709928180413</c:v>
                </c:pt>
                <c:pt idx="32">
                  <c:v>0.16138017457474724</c:v>
                </c:pt>
                <c:pt idx="33">
                  <c:v>0.16365435253742702</c:v>
                </c:pt>
                <c:pt idx="34">
                  <c:v>0.16652785280809165</c:v>
                </c:pt>
                <c:pt idx="35">
                  <c:v>0.1670459374874731</c:v>
                </c:pt>
                <c:pt idx="36">
                  <c:v>0.16764316363155907</c:v>
                </c:pt>
                <c:pt idx="37">
                  <c:v>0.17050012457815034</c:v>
                </c:pt>
                <c:pt idx="38">
                  <c:v>0.17423500676205478</c:v>
                </c:pt>
                <c:pt idx="39">
                  <c:v>0.17297427660511014</c:v>
                </c:pt>
                <c:pt idx="40">
                  <c:v>0.17362568371492881</c:v>
                </c:pt>
                <c:pt idx="41">
                  <c:v>0.17732803348385076</c:v>
                </c:pt>
                <c:pt idx="42">
                  <c:v>0.17857149721771354</c:v>
                </c:pt>
                <c:pt idx="43">
                  <c:v>0.17989594362537328</c:v>
                </c:pt>
                <c:pt idx="44">
                  <c:v>0.17928488244129115</c:v>
                </c:pt>
                <c:pt idx="45">
                  <c:v>0.17967590685948004</c:v>
                </c:pt>
                <c:pt idx="46">
                  <c:v>0.17888327650040389</c:v>
                </c:pt>
                <c:pt idx="47">
                  <c:v>0.1779397867525126</c:v>
                </c:pt>
                <c:pt idx="48">
                  <c:v>0.1756618969189781</c:v>
                </c:pt>
                <c:pt idx="49">
                  <c:v>0.17319898158662861</c:v>
                </c:pt>
                <c:pt idx="50">
                  <c:v>0.16738861191271587</c:v>
                </c:pt>
                <c:pt idx="51">
                  <c:v>0.16370956095153072</c:v>
                </c:pt>
                <c:pt idx="52">
                  <c:v>0.15795564324811751</c:v>
                </c:pt>
                <c:pt idx="53">
                  <c:v>0.15117239116950484</c:v>
                </c:pt>
                <c:pt idx="54">
                  <c:v>0.14774842507677638</c:v>
                </c:pt>
                <c:pt idx="55">
                  <c:v>0.14610756702114938</c:v>
                </c:pt>
                <c:pt idx="56">
                  <c:v>0.14327913960725686</c:v>
                </c:pt>
                <c:pt idx="57">
                  <c:v>0.14129377105665705</c:v>
                </c:pt>
                <c:pt idx="58">
                  <c:v>0.13990633607655453</c:v>
                </c:pt>
                <c:pt idx="59">
                  <c:v>0.14004595114392449</c:v>
                </c:pt>
                <c:pt idx="60">
                  <c:v>0.13927373034241558</c:v>
                </c:pt>
                <c:pt idx="61">
                  <c:v>0.13864879406550762</c:v>
                </c:pt>
                <c:pt idx="62">
                  <c:v>0.13853040105608044</c:v>
                </c:pt>
                <c:pt idx="63">
                  <c:v>0.13755460405757144</c:v>
                </c:pt>
                <c:pt idx="64">
                  <c:v>0.13755169726873848</c:v>
                </c:pt>
                <c:pt idx="65">
                  <c:v>0.13734402046940952</c:v>
                </c:pt>
                <c:pt idx="66">
                  <c:v>0.13709785051584988</c:v>
                </c:pt>
                <c:pt idx="67">
                  <c:v>0.1355886142480959</c:v>
                </c:pt>
                <c:pt idx="68">
                  <c:v>0.13506674615124803</c:v>
                </c:pt>
                <c:pt idx="69">
                  <c:v>0.13285790748813472</c:v>
                </c:pt>
                <c:pt idx="70">
                  <c:v>0.13239794322089313</c:v>
                </c:pt>
                <c:pt idx="71">
                  <c:v>0.1303913213341045</c:v>
                </c:pt>
                <c:pt idx="72">
                  <c:v>0.12860027511766398</c:v>
                </c:pt>
                <c:pt idx="73">
                  <c:v>0.1290858863756488</c:v>
                </c:pt>
                <c:pt idx="74">
                  <c:v>0.12787021030725762</c:v>
                </c:pt>
                <c:pt idx="75">
                  <c:v>0.12625955154288449</c:v>
                </c:pt>
                <c:pt idx="76">
                  <c:v>0.12562058388177408</c:v>
                </c:pt>
                <c:pt idx="77">
                  <c:v>0.12497376803573479</c:v>
                </c:pt>
                <c:pt idx="78">
                  <c:v>0.12551080859221006</c:v>
                </c:pt>
                <c:pt idx="79">
                  <c:v>0.1244604471915049</c:v>
                </c:pt>
                <c:pt idx="80">
                  <c:v>0.12419843340562599</c:v>
                </c:pt>
                <c:pt idx="81">
                  <c:v>0.12454462744193351</c:v>
                </c:pt>
                <c:pt idx="82">
                  <c:v>0.12421314802117638</c:v>
                </c:pt>
                <c:pt idx="83">
                  <c:v>0.12392300361830499</c:v>
                </c:pt>
                <c:pt idx="84">
                  <c:v>0.12552660707332758</c:v>
                </c:pt>
                <c:pt idx="85">
                  <c:v>0.12386821322754392</c:v>
                </c:pt>
                <c:pt idx="86">
                  <c:v>0.12574517390067383</c:v>
                </c:pt>
                <c:pt idx="87">
                  <c:v>0.12908095496149613</c:v>
                </c:pt>
                <c:pt idx="88">
                  <c:v>0.13109766654225929</c:v>
                </c:pt>
                <c:pt idx="89">
                  <c:v>0.13281391857646646</c:v>
                </c:pt>
                <c:pt idx="90">
                  <c:v>0.1332467674740915</c:v>
                </c:pt>
                <c:pt idx="91">
                  <c:v>0.13454890979312661</c:v>
                </c:pt>
                <c:pt idx="92">
                  <c:v>0.13655700325541478</c:v>
                </c:pt>
                <c:pt idx="93">
                  <c:v>0.14169762423721968</c:v>
                </c:pt>
                <c:pt idx="94">
                  <c:v>0.14334843351320861</c:v>
                </c:pt>
                <c:pt idx="95">
                  <c:v>0.14497804839898495</c:v>
                </c:pt>
                <c:pt idx="96">
                  <c:v>0.14674182144281656</c:v>
                </c:pt>
                <c:pt idx="97">
                  <c:v>0.14772944803253732</c:v>
                </c:pt>
                <c:pt idx="98">
                  <c:v>0.14863566545322907</c:v>
                </c:pt>
                <c:pt idx="99">
                  <c:v>0.14656908726471093</c:v>
                </c:pt>
                <c:pt idx="100">
                  <c:v>0.14595889080045224</c:v>
                </c:pt>
                <c:pt idx="101">
                  <c:v>0.14616799217031476</c:v>
                </c:pt>
                <c:pt idx="102">
                  <c:v>0.14428014638843203</c:v>
                </c:pt>
                <c:pt idx="103">
                  <c:v>0.14316616615167693</c:v>
                </c:pt>
                <c:pt idx="104">
                  <c:v>0.14178966471909624</c:v>
                </c:pt>
                <c:pt idx="105">
                  <c:v>0.13686681590893054</c:v>
                </c:pt>
                <c:pt idx="106">
                  <c:v>0.13427476473279942</c:v>
                </c:pt>
                <c:pt idx="107">
                  <c:v>0.1324369330652348</c:v>
                </c:pt>
                <c:pt idx="108">
                  <c:v>0.12874407680960559</c:v>
                </c:pt>
                <c:pt idx="109">
                  <c:v>0.12514021880144349</c:v>
                </c:pt>
                <c:pt idx="110">
                  <c:v>0.12134697262211747</c:v>
                </c:pt>
                <c:pt idx="111">
                  <c:v>0.11937598562139974</c:v>
                </c:pt>
                <c:pt idx="112">
                  <c:v>0.11694380380261267</c:v>
                </c:pt>
                <c:pt idx="113">
                  <c:v>0.113140024025283</c:v>
                </c:pt>
                <c:pt idx="114">
                  <c:v>0.11215237536341732</c:v>
                </c:pt>
                <c:pt idx="115">
                  <c:v>0.11187082090119804</c:v>
                </c:pt>
                <c:pt idx="116">
                  <c:v>0.11067542169893818</c:v>
                </c:pt>
                <c:pt idx="117">
                  <c:v>0.11045475113612226</c:v>
                </c:pt>
                <c:pt idx="118">
                  <c:v>0.11064921982180742</c:v>
                </c:pt>
                <c:pt idx="119">
                  <c:v>0.11144876695281342</c:v>
                </c:pt>
                <c:pt idx="120">
                  <c:v>0.11220963897870444</c:v>
                </c:pt>
                <c:pt idx="121">
                  <c:v>0.11360955589989367</c:v>
                </c:pt>
                <c:pt idx="122">
                  <c:v>0.11736359150298913</c:v>
                </c:pt>
                <c:pt idx="123">
                  <c:v>0.11970819783288708</c:v>
                </c:pt>
                <c:pt idx="124">
                  <c:v>0.12252585969361673</c:v>
                </c:pt>
                <c:pt idx="125">
                  <c:v>0.12606017795847843</c:v>
                </c:pt>
                <c:pt idx="126">
                  <c:v>0.12990818510413718</c:v>
                </c:pt>
                <c:pt idx="127">
                  <c:v>0.13270366796367639</c:v>
                </c:pt>
                <c:pt idx="128">
                  <c:v>0.13591294487088168</c:v>
                </c:pt>
                <c:pt idx="129">
                  <c:v>0.13927787724552496</c:v>
                </c:pt>
                <c:pt idx="130">
                  <c:v>0.14310767899054691</c:v>
                </c:pt>
                <c:pt idx="131">
                  <c:v>0.14571024341111533</c:v>
                </c:pt>
                <c:pt idx="132">
                  <c:v>0.14869327192038623</c:v>
                </c:pt>
                <c:pt idx="133">
                  <c:v>0.15229743070887294</c:v>
                </c:pt>
                <c:pt idx="134">
                  <c:v>0.15188630641676085</c:v>
                </c:pt>
                <c:pt idx="135">
                  <c:v>0.1517090429895816</c:v>
                </c:pt>
                <c:pt idx="136">
                  <c:v>0.15247873663627115</c:v>
                </c:pt>
                <c:pt idx="137">
                  <c:v>0.15258442671066832</c:v>
                </c:pt>
                <c:pt idx="138">
                  <c:v>0.15249810125192637</c:v>
                </c:pt>
                <c:pt idx="139">
                  <c:v>0.15244589644821802</c:v>
                </c:pt>
                <c:pt idx="140">
                  <c:v>0.15330229294515429</c:v>
                </c:pt>
                <c:pt idx="141">
                  <c:v>0.15204449302102252</c:v>
                </c:pt>
                <c:pt idx="142">
                  <c:v>0.14947622286302092</c:v>
                </c:pt>
                <c:pt idx="143">
                  <c:v>0.14718602436777367</c:v>
                </c:pt>
                <c:pt idx="144">
                  <c:v>0.14631169786860607</c:v>
                </c:pt>
                <c:pt idx="145">
                  <c:v>0.14337758498608774</c:v>
                </c:pt>
                <c:pt idx="146">
                  <c:v>0.14359440511457461</c:v>
                </c:pt>
                <c:pt idx="147">
                  <c:v>0.14373930563864395</c:v>
                </c:pt>
                <c:pt idx="148">
                  <c:v>0.14367367315590163</c:v>
                </c:pt>
                <c:pt idx="149">
                  <c:v>0.14355249336129913</c:v>
                </c:pt>
                <c:pt idx="150">
                  <c:v>0.14478865772571611</c:v>
                </c:pt>
                <c:pt idx="151">
                  <c:v>0.14484512141969846</c:v>
                </c:pt>
                <c:pt idx="152">
                  <c:v>0.14394634831024489</c:v>
                </c:pt>
                <c:pt idx="153">
                  <c:v>0.14545231831952488</c:v>
                </c:pt>
                <c:pt idx="154">
                  <c:v>0.14662006866408483</c:v>
                </c:pt>
              </c:numCache>
            </c:numRef>
          </c:val>
          <c:smooth val="0"/>
          <c:extLst>
            <c:ext xmlns:c16="http://schemas.microsoft.com/office/drawing/2014/chart" uri="{C3380CC4-5D6E-409C-BE32-E72D297353CC}">
              <c16:uniqueId val="{00000000-2EEE-41A5-A91E-1B3BD9324783}"/>
            </c:ext>
          </c:extLst>
        </c:ser>
        <c:ser>
          <c:idx val="2"/>
          <c:order val="2"/>
          <c:tx>
            <c:strRef>
              <c:f>'ithalat iç veri'!$J$1</c:f>
              <c:strCache>
                <c:ptCount val="1"/>
                <c:pt idx="0">
                  <c:v>tüketim mallarının ithalattaki payı ( Sağ Eksen)</c:v>
                </c:pt>
              </c:strCache>
            </c:strRef>
          </c:tx>
          <c:spPr>
            <a:ln w="28575" cap="rnd">
              <a:solidFill>
                <a:schemeClr val="accent3"/>
              </a:solidFill>
              <a:round/>
            </a:ln>
            <a:effectLst/>
          </c:spPr>
          <c:marker>
            <c:symbol val="none"/>
          </c:marker>
          <c:cat>
            <c:strRef>
              <c:f>'ithalat iç veri'!$B$2:$B$178</c:f>
              <c:strCache>
                <c:ptCount val="156"/>
                <c:pt idx="0">
                  <c:v>2013-01</c:v>
                </c:pt>
                <c:pt idx="1">
                  <c:v>2013-02</c:v>
                </c:pt>
                <c:pt idx="2">
                  <c:v>2013-03</c:v>
                </c:pt>
                <c:pt idx="3">
                  <c:v>2013-04</c:v>
                </c:pt>
                <c:pt idx="4">
                  <c:v>2013-05</c:v>
                </c:pt>
                <c:pt idx="5">
                  <c:v>2013-06</c:v>
                </c:pt>
                <c:pt idx="6">
                  <c:v>2013-07</c:v>
                </c:pt>
                <c:pt idx="7">
                  <c:v>2013-08</c:v>
                </c:pt>
                <c:pt idx="8">
                  <c:v>2013-09</c:v>
                </c:pt>
                <c:pt idx="9">
                  <c:v>2013-10</c:v>
                </c:pt>
                <c:pt idx="10">
                  <c:v>2013-11</c:v>
                </c:pt>
                <c:pt idx="11">
                  <c:v>2013-12</c:v>
                </c:pt>
                <c:pt idx="12">
                  <c:v>2014-01</c:v>
                </c:pt>
                <c:pt idx="13">
                  <c:v>2014-02</c:v>
                </c:pt>
                <c:pt idx="14">
                  <c:v>2014-03</c:v>
                </c:pt>
                <c:pt idx="15">
                  <c:v>2014-04</c:v>
                </c:pt>
                <c:pt idx="16">
                  <c:v>2014-05</c:v>
                </c:pt>
                <c:pt idx="17">
                  <c:v>2014-06</c:v>
                </c:pt>
                <c:pt idx="18">
                  <c:v>2014-07</c:v>
                </c:pt>
                <c:pt idx="19">
                  <c:v>2014-08</c:v>
                </c:pt>
                <c:pt idx="20">
                  <c:v>2014-09</c:v>
                </c:pt>
                <c:pt idx="21">
                  <c:v>2014-10</c:v>
                </c:pt>
                <c:pt idx="22">
                  <c:v>2014-11</c:v>
                </c:pt>
                <c:pt idx="23">
                  <c:v>2014-12</c:v>
                </c:pt>
                <c:pt idx="24">
                  <c:v>2015-01</c:v>
                </c:pt>
                <c:pt idx="25">
                  <c:v>2015-02</c:v>
                </c:pt>
                <c:pt idx="26">
                  <c:v>2015-03</c:v>
                </c:pt>
                <c:pt idx="27">
                  <c:v>2015-04</c:v>
                </c:pt>
                <c:pt idx="28">
                  <c:v>2015-05</c:v>
                </c:pt>
                <c:pt idx="29">
                  <c:v>2015-06</c:v>
                </c:pt>
                <c:pt idx="30">
                  <c:v>2015-07</c:v>
                </c:pt>
                <c:pt idx="31">
                  <c:v>2015-08</c:v>
                </c:pt>
                <c:pt idx="32">
                  <c:v>2015-09</c:v>
                </c:pt>
                <c:pt idx="33">
                  <c:v>2015-10</c:v>
                </c:pt>
                <c:pt idx="34">
                  <c:v>2015-11</c:v>
                </c:pt>
                <c:pt idx="35">
                  <c:v>2015-12</c:v>
                </c:pt>
                <c:pt idx="36">
                  <c:v>2016-01</c:v>
                </c:pt>
                <c:pt idx="37">
                  <c:v>2016-02</c:v>
                </c:pt>
                <c:pt idx="38">
                  <c:v>2016-03</c:v>
                </c:pt>
                <c:pt idx="39">
                  <c:v>2016-04</c:v>
                </c:pt>
                <c:pt idx="40">
                  <c:v>2016-05</c:v>
                </c:pt>
                <c:pt idx="41">
                  <c:v>2016-06</c:v>
                </c:pt>
                <c:pt idx="42">
                  <c:v>2016-07</c:v>
                </c:pt>
                <c:pt idx="43">
                  <c:v>2016-08</c:v>
                </c:pt>
                <c:pt idx="44">
                  <c:v>2016-09</c:v>
                </c:pt>
                <c:pt idx="45">
                  <c:v>2016-10</c:v>
                </c:pt>
                <c:pt idx="46">
                  <c:v>2016-11</c:v>
                </c:pt>
                <c:pt idx="47">
                  <c:v>2016-12</c:v>
                </c:pt>
                <c:pt idx="48">
                  <c:v>2017-01</c:v>
                </c:pt>
                <c:pt idx="49">
                  <c:v>2017-02</c:v>
                </c:pt>
                <c:pt idx="50">
                  <c:v>2017-03</c:v>
                </c:pt>
                <c:pt idx="51">
                  <c:v>2017-04</c:v>
                </c:pt>
                <c:pt idx="52">
                  <c:v>2017-05</c:v>
                </c:pt>
                <c:pt idx="53">
                  <c:v>2017-06</c:v>
                </c:pt>
                <c:pt idx="54">
                  <c:v>2017-07</c:v>
                </c:pt>
                <c:pt idx="55">
                  <c:v>2017-08</c:v>
                </c:pt>
                <c:pt idx="56">
                  <c:v>2017-09</c:v>
                </c:pt>
                <c:pt idx="57">
                  <c:v>2017-10</c:v>
                </c:pt>
                <c:pt idx="58">
                  <c:v>2017-11</c:v>
                </c:pt>
                <c:pt idx="59">
                  <c:v>2017-12</c:v>
                </c:pt>
                <c:pt idx="60">
                  <c:v>2018-01</c:v>
                </c:pt>
                <c:pt idx="61">
                  <c:v>2018-02</c:v>
                </c:pt>
                <c:pt idx="62">
                  <c:v>2018-03</c:v>
                </c:pt>
                <c:pt idx="63">
                  <c:v>2018-04</c:v>
                </c:pt>
                <c:pt idx="64">
                  <c:v>2018-05</c:v>
                </c:pt>
                <c:pt idx="65">
                  <c:v>2018-06</c:v>
                </c:pt>
                <c:pt idx="66">
                  <c:v>2018-07</c:v>
                </c:pt>
                <c:pt idx="67">
                  <c:v>2018-08</c:v>
                </c:pt>
                <c:pt idx="68">
                  <c:v>2018-09</c:v>
                </c:pt>
                <c:pt idx="69">
                  <c:v>2018-10</c:v>
                </c:pt>
                <c:pt idx="70">
                  <c:v>2018-11</c:v>
                </c:pt>
                <c:pt idx="71">
                  <c:v>2018-12</c:v>
                </c:pt>
                <c:pt idx="72">
                  <c:v>2019-01</c:v>
                </c:pt>
                <c:pt idx="73">
                  <c:v>2019-02</c:v>
                </c:pt>
                <c:pt idx="74">
                  <c:v>2019-03</c:v>
                </c:pt>
                <c:pt idx="75">
                  <c:v>2019-04</c:v>
                </c:pt>
                <c:pt idx="76">
                  <c:v>2019-05</c:v>
                </c:pt>
                <c:pt idx="77">
                  <c:v>2019-06</c:v>
                </c:pt>
                <c:pt idx="78">
                  <c:v>2019-07</c:v>
                </c:pt>
                <c:pt idx="79">
                  <c:v>2019-08</c:v>
                </c:pt>
                <c:pt idx="80">
                  <c:v>2019-09</c:v>
                </c:pt>
                <c:pt idx="81">
                  <c:v>2019-10</c:v>
                </c:pt>
                <c:pt idx="82">
                  <c:v>2019-11</c:v>
                </c:pt>
                <c:pt idx="83">
                  <c:v>2019-12</c:v>
                </c:pt>
                <c:pt idx="84">
                  <c:v>2020-01</c:v>
                </c:pt>
                <c:pt idx="85">
                  <c:v>2020-02</c:v>
                </c:pt>
                <c:pt idx="86">
                  <c:v>2020-03</c:v>
                </c:pt>
                <c:pt idx="87">
                  <c:v>2020-04</c:v>
                </c:pt>
                <c:pt idx="88">
                  <c:v>2020-05</c:v>
                </c:pt>
                <c:pt idx="89">
                  <c:v>2020-06</c:v>
                </c:pt>
                <c:pt idx="90">
                  <c:v>2020-07</c:v>
                </c:pt>
                <c:pt idx="91">
                  <c:v>2020-08</c:v>
                </c:pt>
                <c:pt idx="92">
                  <c:v>2020-09</c:v>
                </c:pt>
                <c:pt idx="93">
                  <c:v>2020-10</c:v>
                </c:pt>
                <c:pt idx="94">
                  <c:v>2020-11</c:v>
                </c:pt>
                <c:pt idx="95">
                  <c:v>2020-12</c:v>
                </c:pt>
                <c:pt idx="96">
                  <c:v>2021-01</c:v>
                </c:pt>
                <c:pt idx="97">
                  <c:v>2021-02</c:v>
                </c:pt>
                <c:pt idx="98">
                  <c:v>2021-03</c:v>
                </c:pt>
                <c:pt idx="99">
                  <c:v>2021-04</c:v>
                </c:pt>
                <c:pt idx="100">
                  <c:v>2021-05</c:v>
                </c:pt>
                <c:pt idx="101">
                  <c:v>2021-06</c:v>
                </c:pt>
                <c:pt idx="102">
                  <c:v>2021-07</c:v>
                </c:pt>
                <c:pt idx="103">
                  <c:v>2021-08</c:v>
                </c:pt>
                <c:pt idx="104">
                  <c:v>2021-09</c:v>
                </c:pt>
                <c:pt idx="105">
                  <c:v>2021-10</c:v>
                </c:pt>
                <c:pt idx="106">
                  <c:v>2021-11</c:v>
                </c:pt>
                <c:pt idx="107">
                  <c:v>2021-12</c:v>
                </c:pt>
                <c:pt idx="108">
                  <c:v>2022-01</c:v>
                </c:pt>
                <c:pt idx="109">
                  <c:v>2022-02</c:v>
                </c:pt>
                <c:pt idx="110">
                  <c:v>2022-03</c:v>
                </c:pt>
                <c:pt idx="111">
                  <c:v>2022-04</c:v>
                </c:pt>
                <c:pt idx="112">
                  <c:v>2022-05</c:v>
                </c:pt>
                <c:pt idx="113">
                  <c:v>2022-06</c:v>
                </c:pt>
                <c:pt idx="114">
                  <c:v>2022-07</c:v>
                </c:pt>
                <c:pt idx="115">
                  <c:v>2022-08</c:v>
                </c:pt>
                <c:pt idx="116">
                  <c:v>2022-09</c:v>
                </c:pt>
                <c:pt idx="117">
                  <c:v>2022-10</c:v>
                </c:pt>
                <c:pt idx="118">
                  <c:v>2022-11</c:v>
                </c:pt>
                <c:pt idx="119">
                  <c:v>2022-12</c:v>
                </c:pt>
                <c:pt idx="120">
                  <c:v>2023-01</c:v>
                </c:pt>
                <c:pt idx="121">
                  <c:v>2023-02</c:v>
                </c:pt>
                <c:pt idx="122">
                  <c:v>2023-03</c:v>
                </c:pt>
                <c:pt idx="123">
                  <c:v>2023-04</c:v>
                </c:pt>
                <c:pt idx="124">
                  <c:v>2023-05</c:v>
                </c:pt>
                <c:pt idx="125">
                  <c:v>2023-06</c:v>
                </c:pt>
                <c:pt idx="126">
                  <c:v>2023-07</c:v>
                </c:pt>
                <c:pt idx="127">
                  <c:v>2023-08</c:v>
                </c:pt>
                <c:pt idx="128">
                  <c:v>2023-09</c:v>
                </c:pt>
                <c:pt idx="129">
                  <c:v>2023-10</c:v>
                </c:pt>
                <c:pt idx="130">
                  <c:v>2023-11</c:v>
                </c:pt>
                <c:pt idx="131">
                  <c:v>2023-12</c:v>
                </c:pt>
                <c:pt idx="132">
                  <c:v>2024-01</c:v>
                </c:pt>
                <c:pt idx="133">
                  <c:v>2024-02</c:v>
                </c:pt>
                <c:pt idx="134">
                  <c:v>2024-03</c:v>
                </c:pt>
                <c:pt idx="135">
                  <c:v>2024-04</c:v>
                </c:pt>
                <c:pt idx="136">
                  <c:v>2024-05</c:v>
                </c:pt>
                <c:pt idx="137">
                  <c:v>2024-06</c:v>
                </c:pt>
                <c:pt idx="138">
                  <c:v>2024-07</c:v>
                </c:pt>
                <c:pt idx="139">
                  <c:v>2024-08</c:v>
                </c:pt>
                <c:pt idx="140">
                  <c:v>2024-09</c:v>
                </c:pt>
                <c:pt idx="141">
                  <c:v>2024-10</c:v>
                </c:pt>
                <c:pt idx="142">
                  <c:v>2024-11</c:v>
                </c:pt>
                <c:pt idx="143">
                  <c:v>2024-12</c:v>
                </c:pt>
                <c:pt idx="144">
                  <c:v>2025-01</c:v>
                </c:pt>
                <c:pt idx="145">
                  <c:v>2025-02</c:v>
                </c:pt>
                <c:pt idx="146">
                  <c:v>2025-03</c:v>
                </c:pt>
                <c:pt idx="147">
                  <c:v>2025-04</c:v>
                </c:pt>
                <c:pt idx="148">
                  <c:v>2025-05</c:v>
                </c:pt>
                <c:pt idx="149">
                  <c:v>2025-06</c:v>
                </c:pt>
                <c:pt idx="150">
                  <c:v>2025-07</c:v>
                </c:pt>
                <c:pt idx="151">
                  <c:v>2025-08</c:v>
                </c:pt>
                <c:pt idx="152">
                  <c:v>2025-09</c:v>
                </c:pt>
                <c:pt idx="153">
                  <c:v>2025-10</c:v>
                </c:pt>
                <c:pt idx="154">
                  <c:v>2025-11</c:v>
                </c:pt>
                <c:pt idx="155">
                  <c:v>2025-12</c:v>
                </c:pt>
              </c:strCache>
            </c:strRef>
          </c:cat>
          <c:val>
            <c:numRef>
              <c:f>'ithalat iç veri'!$J$2:$J$178</c:f>
              <c:numCache>
                <c:formatCode>General</c:formatCode>
                <c:ptCount val="177"/>
                <c:pt idx="11">
                  <c:v>0.12786643589870983</c:v>
                </c:pt>
                <c:pt idx="12">
                  <c:v>0.12872641386906622</c:v>
                </c:pt>
                <c:pt idx="13">
                  <c:v>0.12937836858642157</c:v>
                </c:pt>
                <c:pt idx="14">
                  <c:v>0.12940436894204402</c:v>
                </c:pt>
                <c:pt idx="15">
                  <c:v>0.13002618570216309</c:v>
                </c:pt>
                <c:pt idx="16">
                  <c:v>0.13052368279789575</c:v>
                </c:pt>
                <c:pt idx="17">
                  <c:v>0.13027673681194887</c:v>
                </c:pt>
                <c:pt idx="18">
                  <c:v>0.13077350851097833</c:v>
                </c:pt>
                <c:pt idx="19">
                  <c:v>0.13063785753870769</c:v>
                </c:pt>
                <c:pt idx="20">
                  <c:v>0.1297631625859787</c:v>
                </c:pt>
                <c:pt idx="21">
                  <c:v>0.12931674619895051</c:v>
                </c:pt>
                <c:pt idx="22">
                  <c:v>0.12806770176765905</c:v>
                </c:pt>
                <c:pt idx="23">
                  <c:v>0.12973747345359052</c:v>
                </c:pt>
                <c:pt idx="24">
                  <c:v>0.12976350933454878</c:v>
                </c:pt>
                <c:pt idx="25">
                  <c:v>0.13010767905131859</c:v>
                </c:pt>
                <c:pt idx="26">
                  <c:v>0.13082406992595616</c:v>
                </c:pt>
                <c:pt idx="27">
                  <c:v>0.13221245238943544</c:v>
                </c:pt>
                <c:pt idx="28">
                  <c:v>0.13283133077358733</c:v>
                </c:pt>
                <c:pt idx="29">
                  <c:v>0.1355712183899484</c:v>
                </c:pt>
                <c:pt idx="30">
                  <c:v>0.13666798565721003</c:v>
                </c:pt>
                <c:pt idx="31">
                  <c:v>0.13818988711157293</c:v>
                </c:pt>
                <c:pt idx="32">
                  <c:v>0.13933150914812503</c:v>
                </c:pt>
                <c:pt idx="33">
                  <c:v>0.14124824833154673</c:v>
                </c:pt>
                <c:pt idx="34">
                  <c:v>0.14362193972702089</c:v>
                </c:pt>
                <c:pt idx="35">
                  <c:v>0.14371517221046273</c:v>
                </c:pt>
                <c:pt idx="36">
                  <c:v>0.14467216752731196</c:v>
                </c:pt>
                <c:pt idx="37">
                  <c:v>0.14618279590295821</c:v>
                </c:pt>
                <c:pt idx="38">
                  <c:v>0.14734563470314077</c:v>
                </c:pt>
                <c:pt idx="39">
                  <c:v>0.14800334714859989</c:v>
                </c:pt>
                <c:pt idx="40">
                  <c:v>0.14895703869122021</c:v>
                </c:pt>
                <c:pt idx="41">
                  <c:v>0.14770362814825516</c:v>
                </c:pt>
                <c:pt idx="42">
                  <c:v>0.14714834185878722</c:v>
                </c:pt>
                <c:pt idx="43">
                  <c:v>0.14668518708850206</c:v>
                </c:pt>
                <c:pt idx="44">
                  <c:v>0.14778202073338018</c:v>
                </c:pt>
                <c:pt idx="45">
                  <c:v>0.14765184272843432</c:v>
                </c:pt>
                <c:pt idx="46">
                  <c:v>0.14888648984842959</c:v>
                </c:pt>
                <c:pt idx="47">
                  <c:v>0.14836616993345078</c:v>
                </c:pt>
                <c:pt idx="48">
                  <c:v>0.1470840938037658</c:v>
                </c:pt>
                <c:pt idx="49">
                  <c:v>0.1452275321400803</c:v>
                </c:pt>
                <c:pt idx="50">
                  <c:v>0.14184214664969899</c:v>
                </c:pt>
                <c:pt idx="51">
                  <c:v>0.14015324051623956</c:v>
                </c:pt>
                <c:pt idx="52">
                  <c:v>0.13851630426670025</c:v>
                </c:pt>
                <c:pt idx="53">
                  <c:v>0.13825365119047037</c:v>
                </c:pt>
                <c:pt idx="54">
                  <c:v>0.13580960400579453</c:v>
                </c:pt>
                <c:pt idx="55">
                  <c:v>0.13428326669396878</c:v>
                </c:pt>
                <c:pt idx="56">
                  <c:v>0.13229241868783551</c:v>
                </c:pt>
                <c:pt idx="57">
                  <c:v>0.13109281827578467</c:v>
                </c:pt>
                <c:pt idx="58">
                  <c:v>0.12976062262149446</c:v>
                </c:pt>
                <c:pt idx="59">
                  <c:v>0.12907540127212228</c:v>
                </c:pt>
                <c:pt idx="60">
                  <c:v>0.12774430927920963</c:v>
                </c:pt>
                <c:pt idx="61">
                  <c:v>0.12686571786710094</c:v>
                </c:pt>
                <c:pt idx="62">
                  <c:v>0.12676704807401892</c:v>
                </c:pt>
                <c:pt idx="63">
                  <c:v>0.12586407878697703</c:v>
                </c:pt>
                <c:pt idx="64">
                  <c:v>0.12474411608749138</c:v>
                </c:pt>
                <c:pt idx="65">
                  <c:v>0.12427393013550506</c:v>
                </c:pt>
                <c:pt idx="66">
                  <c:v>0.1235136840804377</c:v>
                </c:pt>
                <c:pt idx="67">
                  <c:v>0.12182573499352085</c:v>
                </c:pt>
                <c:pt idx="68">
                  <c:v>0.11926302673853419</c:v>
                </c:pt>
                <c:pt idx="69">
                  <c:v>0.116173759759575</c:v>
                </c:pt>
                <c:pt idx="70">
                  <c:v>0.11236242895011531</c:v>
                </c:pt>
                <c:pt idx="71">
                  <c:v>0.10997427684690503</c:v>
                </c:pt>
                <c:pt idx="72">
                  <c:v>0.10963108449359647</c:v>
                </c:pt>
                <c:pt idx="73">
                  <c:v>0.10750139796481624</c:v>
                </c:pt>
                <c:pt idx="74">
                  <c:v>0.10512876708517339</c:v>
                </c:pt>
                <c:pt idx="75">
                  <c:v>0.10290895646327106</c:v>
                </c:pt>
                <c:pt idx="76">
                  <c:v>0.10090695166002424</c:v>
                </c:pt>
                <c:pt idx="77">
                  <c:v>9.8474416316330721E-2</c:v>
                </c:pt>
                <c:pt idx="78">
                  <c:v>9.7538788200469198E-2</c:v>
                </c:pt>
                <c:pt idx="79">
                  <c:v>9.693124863091955E-2</c:v>
                </c:pt>
                <c:pt idx="80">
                  <c:v>9.8232116784133086E-2</c:v>
                </c:pt>
                <c:pt idx="81">
                  <c:v>9.8787902497183749E-2</c:v>
                </c:pt>
                <c:pt idx="82">
                  <c:v>9.9570622891186761E-2</c:v>
                </c:pt>
                <c:pt idx="83">
                  <c:v>0.10077260511105747</c:v>
                </c:pt>
                <c:pt idx="84">
                  <c:v>0.10057060101822522</c:v>
                </c:pt>
                <c:pt idx="85">
                  <c:v>0.10195619472794296</c:v>
                </c:pt>
                <c:pt idx="86">
                  <c:v>0.10281389568857165</c:v>
                </c:pt>
                <c:pt idx="87">
                  <c:v>0.10370595484540192</c:v>
                </c:pt>
                <c:pt idx="88">
                  <c:v>0.10297321508732056</c:v>
                </c:pt>
                <c:pt idx="89">
                  <c:v>0.10355743808206055</c:v>
                </c:pt>
                <c:pt idx="90">
                  <c:v>0.10530198512111628</c:v>
                </c:pt>
                <c:pt idx="91">
                  <c:v>0.10515647199238795</c:v>
                </c:pt>
                <c:pt idx="92">
                  <c:v>0.10516452877174289</c:v>
                </c:pt>
                <c:pt idx="93">
                  <c:v>0.10667852665436847</c:v>
                </c:pt>
                <c:pt idx="94">
                  <c:v>0.10880109132422222</c:v>
                </c:pt>
                <c:pt idx="95">
                  <c:v>0.10988911929954398</c:v>
                </c:pt>
                <c:pt idx="96">
                  <c:v>0.11022439527952077</c:v>
                </c:pt>
                <c:pt idx="97">
                  <c:v>0.11005591697121896</c:v>
                </c:pt>
                <c:pt idx="98">
                  <c:v>0.10936174553323368</c:v>
                </c:pt>
                <c:pt idx="99">
                  <c:v>0.10953960081093662</c:v>
                </c:pt>
                <c:pt idx="100">
                  <c:v>0.10955186511116388</c:v>
                </c:pt>
                <c:pt idx="101">
                  <c:v>0.10815319408176645</c:v>
                </c:pt>
                <c:pt idx="102">
                  <c:v>0.10560155008914206</c:v>
                </c:pt>
                <c:pt idx="103">
                  <c:v>0.10414454864150205</c:v>
                </c:pt>
                <c:pt idx="104">
                  <c:v>0.10272647814846345</c:v>
                </c:pt>
                <c:pt idx="105">
                  <c:v>9.9846848533587801E-2</c:v>
                </c:pt>
                <c:pt idx="106">
                  <c:v>9.6306289971095554E-2</c:v>
                </c:pt>
                <c:pt idx="107">
                  <c:v>9.1883920871832378E-2</c:v>
                </c:pt>
                <c:pt idx="108">
                  <c:v>8.8524952228561396E-2</c:v>
                </c:pt>
                <c:pt idx="109">
                  <c:v>8.5735113962633752E-2</c:v>
                </c:pt>
                <c:pt idx="110">
                  <c:v>8.334838147046654E-2</c:v>
                </c:pt>
                <c:pt idx="111">
                  <c:v>8.0678686321718596E-2</c:v>
                </c:pt>
                <c:pt idx="112">
                  <c:v>7.9735421649905616E-2</c:v>
                </c:pt>
                <c:pt idx="113">
                  <c:v>7.886113407809861E-2</c:v>
                </c:pt>
                <c:pt idx="114">
                  <c:v>7.8389402011578471E-2</c:v>
                </c:pt>
                <c:pt idx="115">
                  <c:v>7.9080971925030441E-2</c:v>
                </c:pt>
                <c:pt idx="116">
                  <c:v>7.8959522492142525E-2</c:v>
                </c:pt>
                <c:pt idx="117">
                  <c:v>7.9515544656941287E-2</c:v>
                </c:pt>
                <c:pt idx="118">
                  <c:v>8.1259054621476298E-2</c:v>
                </c:pt>
                <c:pt idx="119">
                  <c:v>8.3809279078039672E-2</c:v>
                </c:pt>
                <c:pt idx="120">
                  <c:v>8.5759359967488041E-2</c:v>
                </c:pt>
                <c:pt idx="121">
                  <c:v>8.8680945286150892E-2</c:v>
                </c:pt>
                <c:pt idx="122">
                  <c:v>9.2534461878742313E-2</c:v>
                </c:pt>
                <c:pt idx="123">
                  <c:v>9.6812881496100692E-2</c:v>
                </c:pt>
                <c:pt idx="124">
                  <c:v>0.10032279167828921</c:v>
                </c:pt>
                <c:pt idx="125">
                  <c:v>0.1045096588227044</c:v>
                </c:pt>
                <c:pt idx="126">
                  <c:v>0.10994069630594189</c:v>
                </c:pt>
                <c:pt idx="127">
                  <c:v>0.11401104637377087</c:v>
                </c:pt>
                <c:pt idx="128">
                  <c:v>0.11826154539594923</c:v>
                </c:pt>
                <c:pt idx="129">
                  <c:v>0.12383967545817302</c:v>
                </c:pt>
                <c:pt idx="130">
                  <c:v>0.12788107212532696</c:v>
                </c:pt>
                <c:pt idx="131">
                  <c:v>0.13161875930908634</c:v>
                </c:pt>
                <c:pt idx="132">
                  <c:v>0.13550186238242762</c:v>
                </c:pt>
                <c:pt idx="133">
                  <c:v>0.13910595559187849</c:v>
                </c:pt>
                <c:pt idx="134">
                  <c:v>0.14205201630025685</c:v>
                </c:pt>
                <c:pt idx="135">
                  <c:v>0.14509348776147277</c:v>
                </c:pt>
                <c:pt idx="136">
                  <c:v>0.14891840102200013</c:v>
                </c:pt>
                <c:pt idx="137">
                  <c:v>0.14994678670565209</c:v>
                </c:pt>
                <c:pt idx="138">
                  <c:v>0.15060691875778764</c:v>
                </c:pt>
                <c:pt idx="139">
                  <c:v>0.15214748103348283</c:v>
                </c:pt>
                <c:pt idx="140">
                  <c:v>0.15364962743406582</c:v>
                </c:pt>
                <c:pt idx="141">
                  <c:v>0.15475184906769018</c:v>
                </c:pt>
                <c:pt idx="142">
                  <c:v>0.15642583865170484</c:v>
                </c:pt>
                <c:pt idx="143">
                  <c:v>0.15833492038707081</c:v>
                </c:pt>
                <c:pt idx="144">
                  <c:v>0.1591690095289478</c:v>
                </c:pt>
                <c:pt idx="145">
                  <c:v>0.15876572881659534</c:v>
                </c:pt>
                <c:pt idx="146">
                  <c:v>0.1601190704636789</c:v>
                </c:pt>
                <c:pt idx="147">
                  <c:v>0.15984974579998285</c:v>
                </c:pt>
                <c:pt idx="148">
                  <c:v>0.16127033956926273</c:v>
                </c:pt>
                <c:pt idx="149">
                  <c:v>0.16301605686382784</c:v>
                </c:pt>
                <c:pt idx="150">
                  <c:v>0.16447722094246886</c:v>
                </c:pt>
                <c:pt idx="151">
                  <c:v>0.1652827995384421</c:v>
                </c:pt>
                <c:pt idx="152">
                  <c:v>0.16517000887198996</c:v>
                </c:pt>
                <c:pt idx="153">
                  <c:v>0.16360236413151502</c:v>
                </c:pt>
                <c:pt idx="154">
                  <c:v>0.16272355240502037</c:v>
                </c:pt>
              </c:numCache>
            </c:numRef>
          </c:val>
          <c:smooth val="0"/>
          <c:extLst>
            <c:ext xmlns:c16="http://schemas.microsoft.com/office/drawing/2014/chart" uri="{C3380CC4-5D6E-409C-BE32-E72D297353CC}">
              <c16:uniqueId val="{00000002-2EEE-41A5-A91E-1B3BD9324783}"/>
            </c:ext>
          </c:extLst>
        </c:ser>
        <c:dLbls>
          <c:showLegendKey val="0"/>
          <c:showVal val="0"/>
          <c:showCatName val="0"/>
          <c:showSerName val="0"/>
          <c:showPercent val="0"/>
          <c:showBubbleSize val="0"/>
        </c:dLbls>
        <c:marker val="1"/>
        <c:smooth val="0"/>
        <c:axId val="1436719280"/>
        <c:axId val="1436732720"/>
      </c:lineChart>
      <c:catAx>
        <c:axId val="14366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36688080"/>
        <c:crosses val="autoZero"/>
        <c:auto val="1"/>
        <c:lblAlgn val="ctr"/>
        <c:lblOffset val="100"/>
        <c:noMultiLvlLbl val="0"/>
      </c:catAx>
      <c:valAx>
        <c:axId val="143668808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36681840"/>
        <c:crosses val="autoZero"/>
        <c:crossBetween val="between"/>
      </c:valAx>
      <c:valAx>
        <c:axId val="1436732720"/>
        <c:scaling>
          <c:orientation val="minMax"/>
          <c:min val="5.000000000000001E-2"/>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36719280"/>
        <c:crosses val="max"/>
        <c:crossBetween val="between"/>
      </c:valAx>
      <c:catAx>
        <c:axId val="1436719280"/>
        <c:scaling>
          <c:orientation val="minMax"/>
        </c:scaling>
        <c:delete val="1"/>
        <c:axPos val="b"/>
        <c:numFmt formatCode="General" sourceLinked="1"/>
        <c:majorTickMark val="out"/>
        <c:minorTickMark val="none"/>
        <c:tickLblPos val="nextTo"/>
        <c:crossAx val="14367327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500"/>
              <a:t> FAİZ GİDERİ / BÜTÇE GELİRİ ( 12MO SUM)</a:t>
            </a:r>
          </a:p>
        </c:rich>
      </c:tx>
      <c:overlay val="0"/>
      <c:spPr>
        <a:noFill/>
        <a:ln>
          <a:noFill/>
        </a:ln>
        <a:effectLst/>
      </c:spPr>
      <c:txPr>
        <a:bodyPr rot="0" spcFirstLastPara="1" vertOverflow="ellipsis" vert="horz" wrap="square" anchor="ctr" anchorCtr="1"/>
        <a:lstStyle/>
        <a:p>
          <a:pPr>
            <a:defRPr sz="3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'Bütçe EVDS'!$AH$1:$AH$4</c:f>
              <c:strCache>
                <c:ptCount val="4"/>
                <c:pt idx="0">
                  <c:v>ANALİZ</c:v>
                </c:pt>
                <c:pt idx="2">
                  <c:v>FAİZ GİDERİ / BÜTÇE GELİRİ ( 12MO SUM)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'Bütçe EVDS'!$B$4:$B$267</c:f>
              <c:strCache>
                <c:ptCount val="240"/>
                <c:pt idx="0">
                  <c:v>2006-01</c:v>
                </c:pt>
                <c:pt idx="1">
                  <c:v>2006-02</c:v>
                </c:pt>
                <c:pt idx="2">
                  <c:v>2006-03</c:v>
                </c:pt>
                <c:pt idx="3">
                  <c:v>2006-04</c:v>
                </c:pt>
                <c:pt idx="4">
                  <c:v>2006-05</c:v>
                </c:pt>
                <c:pt idx="5">
                  <c:v>2006-06</c:v>
                </c:pt>
                <c:pt idx="6">
                  <c:v>2006-07</c:v>
                </c:pt>
                <c:pt idx="7">
                  <c:v>2006-08</c:v>
                </c:pt>
                <c:pt idx="8">
                  <c:v>2006-09</c:v>
                </c:pt>
                <c:pt idx="9">
                  <c:v>2006-10</c:v>
                </c:pt>
                <c:pt idx="10">
                  <c:v>2006-11</c:v>
                </c:pt>
                <c:pt idx="11">
                  <c:v>2006-12</c:v>
                </c:pt>
                <c:pt idx="12">
                  <c:v>2007-01</c:v>
                </c:pt>
                <c:pt idx="13">
                  <c:v>2007-02</c:v>
                </c:pt>
                <c:pt idx="14">
                  <c:v>2007-03</c:v>
                </c:pt>
                <c:pt idx="15">
                  <c:v>2007-04</c:v>
                </c:pt>
                <c:pt idx="16">
                  <c:v>2007-05</c:v>
                </c:pt>
                <c:pt idx="17">
                  <c:v>2007-06</c:v>
                </c:pt>
                <c:pt idx="18">
                  <c:v>2007-07</c:v>
                </c:pt>
                <c:pt idx="19">
                  <c:v>2007-08</c:v>
                </c:pt>
                <c:pt idx="20">
                  <c:v>2007-09</c:v>
                </c:pt>
                <c:pt idx="21">
                  <c:v>2007-10</c:v>
                </c:pt>
                <c:pt idx="22">
                  <c:v>2007-11</c:v>
                </c:pt>
                <c:pt idx="23">
                  <c:v>2007-12</c:v>
                </c:pt>
                <c:pt idx="24">
                  <c:v>2008-01</c:v>
                </c:pt>
                <c:pt idx="25">
                  <c:v>2008-02</c:v>
                </c:pt>
                <c:pt idx="26">
                  <c:v>2008-03</c:v>
                </c:pt>
                <c:pt idx="27">
                  <c:v>2008-04</c:v>
                </c:pt>
                <c:pt idx="28">
                  <c:v>2008-05</c:v>
                </c:pt>
                <c:pt idx="29">
                  <c:v>2008-06</c:v>
                </c:pt>
                <c:pt idx="30">
                  <c:v>2008-07</c:v>
                </c:pt>
                <c:pt idx="31">
                  <c:v>2008-08</c:v>
                </c:pt>
                <c:pt idx="32">
                  <c:v>2008-09</c:v>
                </c:pt>
                <c:pt idx="33">
                  <c:v>2008-10</c:v>
                </c:pt>
                <c:pt idx="34">
                  <c:v>2008-11</c:v>
                </c:pt>
                <c:pt idx="35">
                  <c:v>2008-12</c:v>
                </c:pt>
                <c:pt idx="36">
                  <c:v>2009-01</c:v>
                </c:pt>
                <c:pt idx="37">
                  <c:v>2009-02</c:v>
                </c:pt>
                <c:pt idx="38">
                  <c:v>2009-03</c:v>
                </c:pt>
                <c:pt idx="39">
                  <c:v>2009-04</c:v>
                </c:pt>
                <c:pt idx="40">
                  <c:v>2009-05</c:v>
                </c:pt>
                <c:pt idx="41">
                  <c:v>2009-06</c:v>
                </c:pt>
                <c:pt idx="42">
                  <c:v>2009-07</c:v>
                </c:pt>
                <c:pt idx="43">
                  <c:v>2009-08</c:v>
                </c:pt>
                <c:pt idx="44">
                  <c:v>2009-09</c:v>
                </c:pt>
                <c:pt idx="45">
                  <c:v>2009-10</c:v>
                </c:pt>
                <c:pt idx="46">
                  <c:v>2009-11</c:v>
                </c:pt>
                <c:pt idx="47">
                  <c:v>2009-12</c:v>
                </c:pt>
                <c:pt idx="48">
                  <c:v>2010-01</c:v>
                </c:pt>
                <c:pt idx="49">
                  <c:v>2010-02</c:v>
                </c:pt>
                <c:pt idx="50">
                  <c:v>2010-03</c:v>
                </c:pt>
                <c:pt idx="51">
                  <c:v>2010-04</c:v>
                </c:pt>
                <c:pt idx="52">
                  <c:v>2010-05</c:v>
                </c:pt>
                <c:pt idx="53">
                  <c:v>2010-06</c:v>
                </c:pt>
                <c:pt idx="54">
                  <c:v>2010-07</c:v>
                </c:pt>
                <c:pt idx="55">
                  <c:v>2010-08</c:v>
                </c:pt>
                <c:pt idx="56">
                  <c:v>2010-09</c:v>
                </c:pt>
                <c:pt idx="57">
                  <c:v>2010-10</c:v>
                </c:pt>
                <c:pt idx="58">
                  <c:v>2010-11</c:v>
                </c:pt>
                <c:pt idx="59">
                  <c:v>2010-12</c:v>
                </c:pt>
                <c:pt idx="60">
                  <c:v>2011-01</c:v>
                </c:pt>
                <c:pt idx="61">
                  <c:v>2011-02</c:v>
                </c:pt>
                <c:pt idx="62">
                  <c:v>2011-03</c:v>
                </c:pt>
                <c:pt idx="63">
                  <c:v>2011-04</c:v>
                </c:pt>
                <c:pt idx="64">
                  <c:v>2011-05</c:v>
                </c:pt>
                <c:pt idx="65">
                  <c:v>2011-06</c:v>
                </c:pt>
                <c:pt idx="66">
                  <c:v>2011-07</c:v>
                </c:pt>
                <c:pt idx="67">
                  <c:v>2011-08</c:v>
                </c:pt>
                <c:pt idx="68">
                  <c:v>2011-09</c:v>
                </c:pt>
                <c:pt idx="69">
                  <c:v>2011-10</c:v>
                </c:pt>
                <c:pt idx="70">
                  <c:v>2011-11</c:v>
                </c:pt>
                <c:pt idx="71">
                  <c:v>2011-12</c:v>
                </c:pt>
                <c:pt idx="72">
                  <c:v>2012-01</c:v>
                </c:pt>
                <c:pt idx="73">
                  <c:v>2012-02</c:v>
                </c:pt>
                <c:pt idx="74">
                  <c:v>2012-03</c:v>
                </c:pt>
                <c:pt idx="75">
                  <c:v>2012-04</c:v>
                </c:pt>
                <c:pt idx="76">
                  <c:v>2012-05</c:v>
                </c:pt>
                <c:pt idx="77">
                  <c:v>2012-06</c:v>
                </c:pt>
                <c:pt idx="78">
                  <c:v>2012-07</c:v>
                </c:pt>
                <c:pt idx="79">
                  <c:v>2012-08</c:v>
                </c:pt>
                <c:pt idx="80">
                  <c:v>2012-09</c:v>
                </c:pt>
                <c:pt idx="81">
                  <c:v>2012-10</c:v>
                </c:pt>
                <c:pt idx="82">
                  <c:v>2012-11</c:v>
                </c:pt>
                <c:pt idx="83">
                  <c:v>2012-12</c:v>
                </c:pt>
                <c:pt idx="84">
                  <c:v>2013-01</c:v>
                </c:pt>
                <c:pt idx="85">
                  <c:v>2013-02</c:v>
                </c:pt>
                <c:pt idx="86">
                  <c:v>2013-03</c:v>
                </c:pt>
                <c:pt idx="87">
                  <c:v>2013-04</c:v>
                </c:pt>
                <c:pt idx="88">
                  <c:v>2013-05</c:v>
                </c:pt>
                <c:pt idx="89">
                  <c:v>2013-06</c:v>
                </c:pt>
                <c:pt idx="90">
                  <c:v>2013-07</c:v>
                </c:pt>
                <c:pt idx="91">
                  <c:v>2013-08</c:v>
                </c:pt>
                <c:pt idx="92">
                  <c:v>2013-09</c:v>
                </c:pt>
                <c:pt idx="93">
                  <c:v>2013-10</c:v>
                </c:pt>
                <c:pt idx="94">
                  <c:v>2013-11</c:v>
                </c:pt>
                <c:pt idx="95">
                  <c:v>2013-12</c:v>
                </c:pt>
                <c:pt idx="96">
                  <c:v>2014-01</c:v>
                </c:pt>
                <c:pt idx="97">
                  <c:v>2014-02</c:v>
                </c:pt>
                <c:pt idx="98">
                  <c:v>2014-03</c:v>
                </c:pt>
                <c:pt idx="99">
                  <c:v>2014-04</c:v>
                </c:pt>
                <c:pt idx="100">
                  <c:v>2014-05</c:v>
                </c:pt>
                <c:pt idx="101">
                  <c:v>2014-06</c:v>
                </c:pt>
                <c:pt idx="102">
                  <c:v>2014-07</c:v>
                </c:pt>
                <c:pt idx="103">
                  <c:v>2014-08</c:v>
                </c:pt>
                <c:pt idx="104">
                  <c:v>2014-09</c:v>
                </c:pt>
                <c:pt idx="105">
                  <c:v>2014-10</c:v>
                </c:pt>
                <c:pt idx="106">
                  <c:v>2014-11</c:v>
                </c:pt>
                <c:pt idx="107">
                  <c:v>2014-12</c:v>
                </c:pt>
                <c:pt idx="108">
                  <c:v>2015-01</c:v>
                </c:pt>
                <c:pt idx="109">
                  <c:v>2015-02</c:v>
                </c:pt>
                <c:pt idx="110">
                  <c:v>2015-03</c:v>
                </c:pt>
                <c:pt idx="111">
                  <c:v>2015-04</c:v>
                </c:pt>
                <c:pt idx="112">
                  <c:v>2015-05</c:v>
                </c:pt>
                <c:pt idx="113">
                  <c:v>2015-06</c:v>
                </c:pt>
                <c:pt idx="114">
                  <c:v>2015-07</c:v>
                </c:pt>
                <c:pt idx="115">
                  <c:v>2015-08</c:v>
                </c:pt>
                <c:pt idx="116">
                  <c:v>2015-09</c:v>
                </c:pt>
                <c:pt idx="117">
                  <c:v>2015-10</c:v>
                </c:pt>
                <c:pt idx="118">
                  <c:v>2015-11</c:v>
                </c:pt>
                <c:pt idx="119">
                  <c:v>2015-12</c:v>
                </c:pt>
                <c:pt idx="120">
                  <c:v>2016-01</c:v>
                </c:pt>
                <c:pt idx="121">
                  <c:v>2016-02</c:v>
                </c:pt>
                <c:pt idx="122">
                  <c:v>2016-03</c:v>
                </c:pt>
                <c:pt idx="123">
                  <c:v>2016-04</c:v>
                </c:pt>
                <c:pt idx="124">
                  <c:v>2016-05</c:v>
                </c:pt>
                <c:pt idx="125">
                  <c:v>2016-06</c:v>
                </c:pt>
                <c:pt idx="126">
                  <c:v>2016-07</c:v>
                </c:pt>
                <c:pt idx="127">
                  <c:v>2016-08</c:v>
                </c:pt>
                <c:pt idx="128">
                  <c:v>2016-09</c:v>
                </c:pt>
                <c:pt idx="129">
                  <c:v>2016-10</c:v>
                </c:pt>
                <c:pt idx="130">
                  <c:v>2016-11</c:v>
                </c:pt>
                <c:pt idx="131">
                  <c:v>2016-12</c:v>
                </c:pt>
                <c:pt idx="132">
                  <c:v>2017-01</c:v>
                </c:pt>
                <c:pt idx="133">
                  <c:v>2017-02</c:v>
                </c:pt>
                <c:pt idx="134">
                  <c:v>2017-03</c:v>
                </c:pt>
                <c:pt idx="135">
                  <c:v>2017-04</c:v>
                </c:pt>
                <c:pt idx="136">
                  <c:v>2017-05</c:v>
                </c:pt>
                <c:pt idx="137">
                  <c:v>2017-06</c:v>
                </c:pt>
                <c:pt idx="138">
                  <c:v>2017-07</c:v>
                </c:pt>
                <c:pt idx="139">
                  <c:v>2017-08</c:v>
                </c:pt>
                <c:pt idx="140">
                  <c:v>2017-09</c:v>
                </c:pt>
                <c:pt idx="141">
                  <c:v>2017-10</c:v>
                </c:pt>
                <c:pt idx="142">
                  <c:v>2017-11</c:v>
                </c:pt>
                <c:pt idx="143">
                  <c:v>2017-12</c:v>
                </c:pt>
                <c:pt idx="144">
                  <c:v>2018-01</c:v>
                </c:pt>
                <c:pt idx="145">
                  <c:v>2018-02</c:v>
                </c:pt>
                <c:pt idx="146">
                  <c:v>2018-03</c:v>
                </c:pt>
                <c:pt idx="147">
                  <c:v>2018-04</c:v>
                </c:pt>
                <c:pt idx="148">
                  <c:v>2018-05</c:v>
                </c:pt>
                <c:pt idx="149">
                  <c:v>2018-06</c:v>
                </c:pt>
                <c:pt idx="150">
                  <c:v>2018-07</c:v>
                </c:pt>
                <c:pt idx="151">
                  <c:v>2018-08</c:v>
                </c:pt>
                <c:pt idx="152">
                  <c:v>2018-09</c:v>
                </c:pt>
                <c:pt idx="153">
                  <c:v>2018-10</c:v>
                </c:pt>
                <c:pt idx="154">
                  <c:v>2018-11</c:v>
                </c:pt>
                <c:pt idx="155">
                  <c:v>2018-12</c:v>
                </c:pt>
                <c:pt idx="156">
                  <c:v>2019-01</c:v>
                </c:pt>
                <c:pt idx="157">
                  <c:v>2019-02</c:v>
                </c:pt>
                <c:pt idx="158">
                  <c:v>2019-03</c:v>
                </c:pt>
                <c:pt idx="159">
                  <c:v>2019-04</c:v>
                </c:pt>
                <c:pt idx="160">
                  <c:v>2019-05</c:v>
                </c:pt>
                <c:pt idx="161">
                  <c:v>2019-06</c:v>
                </c:pt>
                <c:pt idx="162">
                  <c:v>2019-07</c:v>
                </c:pt>
                <c:pt idx="163">
                  <c:v>2019-08</c:v>
                </c:pt>
                <c:pt idx="164">
                  <c:v>2019-09</c:v>
                </c:pt>
                <c:pt idx="165">
                  <c:v>2019-10</c:v>
                </c:pt>
                <c:pt idx="166">
                  <c:v>2019-11</c:v>
                </c:pt>
                <c:pt idx="167">
                  <c:v>2019-12</c:v>
                </c:pt>
                <c:pt idx="168">
                  <c:v>2020-01</c:v>
                </c:pt>
                <c:pt idx="169">
                  <c:v>2020-02</c:v>
                </c:pt>
                <c:pt idx="170">
                  <c:v>2020-03</c:v>
                </c:pt>
                <c:pt idx="171">
                  <c:v>2020-04</c:v>
                </c:pt>
                <c:pt idx="172">
                  <c:v>2020-05</c:v>
                </c:pt>
                <c:pt idx="173">
                  <c:v>2020-06</c:v>
                </c:pt>
                <c:pt idx="174">
                  <c:v>2020-07</c:v>
                </c:pt>
                <c:pt idx="175">
                  <c:v>2020-08</c:v>
                </c:pt>
                <c:pt idx="176">
                  <c:v>2020-09</c:v>
                </c:pt>
                <c:pt idx="177">
                  <c:v>2020-10</c:v>
                </c:pt>
                <c:pt idx="178">
                  <c:v>2020-11</c:v>
                </c:pt>
                <c:pt idx="179">
                  <c:v>2020-12</c:v>
                </c:pt>
                <c:pt idx="180">
                  <c:v>2021-01</c:v>
                </c:pt>
                <c:pt idx="181">
                  <c:v>2021-02</c:v>
                </c:pt>
                <c:pt idx="182">
                  <c:v>2021-03</c:v>
                </c:pt>
                <c:pt idx="183">
                  <c:v>2021-04</c:v>
                </c:pt>
                <c:pt idx="184">
                  <c:v>2021-05</c:v>
                </c:pt>
                <c:pt idx="185">
                  <c:v>2021-06</c:v>
                </c:pt>
                <c:pt idx="186">
                  <c:v>2021-07</c:v>
                </c:pt>
                <c:pt idx="187">
                  <c:v>2021-08</c:v>
                </c:pt>
                <c:pt idx="188">
                  <c:v>2021-09</c:v>
                </c:pt>
                <c:pt idx="189">
                  <c:v>2021-10</c:v>
                </c:pt>
                <c:pt idx="190">
                  <c:v>2021-11</c:v>
                </c:pt>
                <c:pt idx="191">
                  <c:v>2021-12</c:v>
                </c:pt>
                <c:pt idx="192">
                  <c:v>2022-01</c:v>
                </c:pt>
                <c:pt idx="193">
                  <c:v>2022-02</c:v>
                </c:pt>
                <c:pt idx="194">
                  <c:v>2022-03</c:v>
                </c:pt>
                <c:pt idx="195">
                  <c:v>2022-04</c:v>
                </c:pt>
                <c:pt idx="196">
                  <c:v>2022-05</c:v>
                </c:pt>
                <c:pt idx="197">
                  <c:v>2022-06</c:v>
                </c:pt>
                <c:pt idx="198">
                  <c:v>2022-07</c:v>
                </c:pt>
                <c:pt idx="199">
                  <c:v>2022-08</c:v>
                </c:pt>
                <c:pt idx="200">
                  <c:v>2022-09</c:v>
                </c:pt>
                <c:pt idx="201">
                  <c:v>2022-10</c:v>
                </c:pt>
                <c:pt idx="202">
                  <c:v>2022-11</c:v>
                </c:pt>
                <c:pt idx="203">
                  <c:v>2022-12</c:v>
                </c:pt>
                <c:pt idx="204">
                  <c:v>2023-01</c:v>
                </c:pt>
                <c:pt idx="205">
                  <c:v>2023-02</c:v>
                </c:pt>
                <c:pt idx="206">
                  <c:v>2023-03</c:v>
                </c:pt>
                <c:pt idx="207">
                  <c:v>2023-04</c:v>
                </c:pt>
                <c:pt idx="208">
                  <c:v>2023-05</c:v>
                </c:pt>
                <c:pt idx="209">
                  <c:v>2023-06</c:v>
                </c:pt>
                <c:pt idx="210">
                  <c:v>2023-07</c:v>
                </c:pt>
                <c:pt idx="211">
                  <c:v>2023-08</c:v>
                </c:pt>
                <c:pt idx="212">
                  <c:v>2023-09</c:v>
                </c:pt>
                <c:pt idx="213">
                  <c:v>2023-10</c:v>
                </c:pt>
                <c:pt idx="214">
                  <c:v>2023-11</c:v>
                </c:pt>
                <c:pt idx="215">
                  <c:v>2023-12</c:v>
                </c:pt>
                <c:pt idx="216">
                  <c:v>2024-01</c:v>
                </c:pt>
                <c:pt idx="217">
                  <c:v>2024-02</c:v>
                </c:pt>
                <c:pt idx="218">
                  <c:v>2024-03</c:v>
                </c:pt>
                <c:pt idx="219">
                  <c:v>2024-04</c:v>
                </c:pt>
                <c:pt idx="220">
                  <c:v>2024-05</c:v>
                </c:pt>
                <c:pt idx="221">
                  <c:v>2024-06</c:v>
                </c:pt>
                <c:pt idx="222">
                  <c:v>2024-07</c:v>
                </c:pt>
                <c:pt idx="223">
                  <c:v>2024-08</c:v>
                </c:pt>
                <c:pt idx="224">
                  <c:v>2024-09</c:v>
                </c:pt>
                <c:pt idx="225">
                  <c:v>2024-10</c:v>
                </c:pt>
                <c:pt idx="226">
                  <c:v>2024-11</c:v>
                </c:pt>
                <c:pt idx="227">
                  <c:v>2024-12</c:v>
                </c:pt>
                <c:pt idx="228">
                  <c:v>2025-01</c:v>
                </c:pt>
                <c:pt idx="229">
                  <c:v>2025-02</c:v>
                </c:pt>
                <c:pt idx="230">
                  <c:v>2025-03</c:v>
                </c:pt>
                <c:pt idx="231">
                  <c:v>2025-04</c:v>
                </c:pt>
                <c:pt idx="232">
                  <c:v>2025-05</c:v>
                </c:pt>
                <c:pt idx="233">
                  <c:v>2025-06</c:v>
                </c:pt>
                <c:pt idx="234">
                  <c:v>2025-07</c:v>
                </c:pt>
                <c:pt idx="235">
                  <c:v>2025-08</c:v>
                </c:pt>
                <c:pt idx="236">
                  <c:v>2025-09</c:v>
                </c:pt>
                <c:pt idx="237">
                  <c:v>2025-10</c:v>
                </c:pt>
                <c:pt idx="238">
                  <c:v>2025-11</c:v>
                </c:pt>
                <c:pt idx="239">
                  <c:v>2025-12</c:v>
                </c:pt>
              </c:strCache>
            </c:strRef>
          </c:cat>
          <c:val>
            <c:numRef>
              <c:f>'Bütçe EVDS'!$AH$12:$AH$267</c:f>
              <c:numCache>
                <c:formatCode>General</c:formatCode>
                <c:ptCount val="256"/>
                <c:pt idx="0">
                  <c:v>0.30007292840004091</c:v>
                </c:pt>
                <c:pt idx="1">
                  <c:v>0.29710332746542306</c:v>
                </c:pt>
                <c:pt idx="2">
                  <c:v>0.28579869369010336</c:v>
                </c:pt>
                <c:pt idx="3">
                  <c:v>0.27146138879812326</c:v>
                </c:pt>
                <c:pt idx="4">
                  <c:v>0.30163242130966461</c:v>
                </c:pt>
                <c:pt idx="5">
                  <c:v>0.29035943346886794</c:v>
                </c:pt>
                <c:pt idx="6">
                  <c:v>0.28618612654492021</c:v>
                </c:pt>
                <c:pt idx="7">
                  <c:v>0.27730653244155606</c:v>
                </c:pt>
                <c:pt idx="8">
                  <c:v>0.27486266492321931</c:v>
                </c:pt>
                <c:pt idx="9">
                  <c:v>0.27765707403870288</c:v>
                </c:pt>
                <c:pt idx="10">
                  <c:v>0.28051870039031435</c:v>
                </c:pt>
                <c:pt idx="11">
                  <c:v>0.26969241195877175</c:v>
                </c:pt>
                <c:pt idx="12">
                  <c:v>0.27949237987446224</c:v>
                </c:pt>
                <c:pt idx="13">
                  <c:v>0.26997349929936532</c:v>
                </c:pt>
                <c:pt idx="14">
                  <c:v>0.26251458344860806</c:v>
                </c:pt>
                <c:pt idx="15">
                  <c:v>0.26251416785950987</c:v>
                </c:pt>
                <c:pt idx="16">
                  <c:v>0.24330339025043143</c:v>
                </c:pt>
                <c:pt idx="17">
                  <c:v>0.23728298908870921</c:v>
                </c:pt>
                <c:pt idx="18">
                  <c:v>0.25043564766330789</c:v>
                </c:pt>
                <c:pt idx="19">
                  <c:v>0.25105466231358309</c:v>
                </c:pt>
                <c:pt idx="20">
                  <c:v>0.23592037558364209</c:v>
                </c:pt>
                <c:pt idx="21">
                  <c:v>0.22054102237592613</c:v>
                </c:pt>
                <c:pt idx="22">
                  <c:v>0.22373227596657749</c:v>
                </c:pt>
                <c:pt idx="23">
                  <c:v>0.23485863737483106</c:v>
                </c:pt>
                <c:pt idx="24">
                  <c:v>0.23180851671807134</c:v>
                </c:pt>
                <c:pt idx="25">
                  <c:v>0.23111838318363745</c:v>
                </c:pt>
                <c:pt idx="26">
                  <c:v>0.24782406772712468</c:v>
                </c:pt>
                <c:pt idx="27">
                  <c:v>0.24811630269316184</c:v>
                </c:pt>
                <c:pt idx="28">
                  <c:v>0.24563498894313548</c:v>
                </c:pt>
                <c:pt idx="29">
                  <c:v>0.27001309274639623</c:v>
                </c:pt>
                <c:pt idx="30">
                  <c:v>0.26927362388140469</c:v>
                </c:pt>
                <c:pt idx="31">
                  <c:v>0.26096480354418172</c:v>
                </c:pt>
                <c:pt idx="32">
                  <c:v>0.27755570558334586</c:v>
                </c:pt>
                <c:pt idx="33">
                  <c:v>0.28180425729290742</c:v>
                </c:pt>
                <c:pt idx="34">
                  <c:v>0.27258088538568598</c:v>
                </c:pt>
                <c:pt idx="35">
                  <c:v>0.27817946907814273</c:v>
                </c:pt>
                <c:pt idx="36">
                  <c:v>0.27494243321553813</c:v>
                </c:pt>
                <c:pt idx="37">
                  <c:v>0.2836766190112795</c:v>
                </c:pt>
                <c:pt idx="38">
                  <c:v>0.26618355891653123</c:v>
                </c:pt>
                <c:pt idx="39">
                  <c:v>0.2539609923785387</c:v>
                </c:pt>
                <c:pt idx="40">
                  <c:v>0.26049872159310228</c:v>
                </c:pt>
                <c:pt idx="41">
                  <c:v>0.23403627293975351</c:v>
                </c:pt>
                <c:pt idx="42">
                  <c:v>0.22915410884994916</c:v>
                </c:pt>
                <c:pt idx="43">
                  <c:v>0.2469126938216806</c:v>
                </c:pt>
                <c:pt idx="44">
                  <c:v>0.22802326418975491</c:v>
                </c:pt>
                <c:pt idx="45">
                  <c:v>0.23479286225147991</c:v>
                </c:pt>
                <c:pt idx="46">
                  <c:v>0.22718856249416849</c:v>
                </c:pt>
                <c:pt idx="47">
                  <c:v>0.20251441201447287</c:v>
                </c:pt>
                <c:pt idx="48">
                  <c:v>0.19632545514232372</c:v>
                </c:pt>
                <c:pt idx="49">
                  <c:v>0.18536849354318763</c:v>
                </c:pt>
                <c:pt idx="50">
                  <c:v>0.19220066724321669</c:v>
                </c:pt>
                <c:pt idx="51">
                  <c:v>0.19564504595635618</c:v>
                </c:pt>
                <c:pt idx="52">
                  <c:v>0.18353594615203228</c:v>
                </c:pt>
                <c:pt idx="53">
                  <c:v>0.18662627534159618</c:v>
                </c:pt>
                <c:pt idx="54">
                  <c:v>0.18296832862714701</c:v>
                </c:pt>
                <c:pt idx="55">
                  <c:v>0.16457902393018484</c:v>
                </c:pt>
                <c:pt idx="56">
                  <c:v>0.17043632811325035</c:v>
                </c:pt>
                <c:pt idx="57">
                  <c:v>0.15883635714541661</c:v>
                </c:pt>
                <c:pt idx="58">
                  <c:v>0.1559267456745628</c:v>
                </c:pt>
                <c:pt idx="59">
                  <c:v>0.16180127012644538</c:v>
                </c:pt>
                <c:pt idx="60">
                  <c:v>0.15635268252524459</c:v>
                </c:pt>
                <c:pt idx="61">
                  <c:v>0.15637399190559931</c:v>
                </c:pt>
                <c:pt idx="62">
                  <c:v>0.14928658908168252</c:v>
                </c:pt>
                <c:pt idx="63">
                  <c:v>0.14658487474560669</c:v>
                </c:pt>
                <c:pt idx="64">
                  <c:v>0.1497749097141467</c:v>
                </c:pt>
                <c:pt idx="65">
                  <c:v>0.15624692058638276</c:v>
                </c:pt>
                <c:pt idx="66">
                  <c:v>0.15342499493894907</c:v>
                </c:pt>
                <c:pt idx="67">
                  <c:v>0.15662826152136347</c:v>
                </c:pt>
                <c:pt idx="68">
                  <c:v>0.1493717861172201</c:v>
                </c:pt>
                <c:pt idx="69">
                  <c:v>0.15146803478556162</c:v>
                </c:pt>
                <c:pt idx="70">
                  <c:v>0.14979844376497289</c:v>
                </c:pt>
                <c:pt idx="71">
                  <c:v>0.15116819784691979</c:v>
                </c:pt>
                <c:pt idx="72">
                  <c:v>0.1514967002466801</c:v>
                </c:pt>
                <c:pt idx="73">
                  <c:v>0.15245492771017846</c:v>
                </c:pt>
                <c:pt idx="74">
                  <c:v>0.15030733109415081</c:v>
                </c:pt>
                <c:pt idx="75">
                  <c:v>0.14978840876381749</c:v>
                </c:pt>
                <c:pt idx="76">
                  <c:v>0.14539972858422559</c:v>
                </c:pt>
                <c:pt idx="77">
                  <c:v>0.13280812489604552</c:v>
                </c:pt>
                <c:pt idx="78">
                  <c:v>0.13642003917885304</c:v>
                </c:pt>
                <c:pt idx="79">
                  <c:v>0.13135002747349489</c:v>
                </c:pt>
                <c:pt idx="80">
                  <c:v>0.13319634796488955</c:v>
                </c:pt>
                <c:pt idx="81">
                  <c:v>0.12966354010928613</c:v>
                </c:pt>
                <c:pt idx="82">
                  <c:v>0.13393472958775743</c:v>
                </c:pt>
                <c:pt idx="83">
                  <c:v>0.13814185635195375</c:v>
                </c:pt>
                <c:pt idx="84">
                  <c:v>0.14334503913910043</c:v>
                </c:pt>
                <c:pt idx="85">
                  <c:v>0.13877095361152436</c:v>
                </c:pt>
                <c:pt idx="86">
                  <c:v>0.13297563491917566</c:v>
                </c:pt>
                <c:pt idx="87">
                  <c:v>0.13246874801647224</c:v>
                </c:pt>
                <c:pt idx="88">
                  <c:v>0.13156753056838022</c:v>
                </c:pt>
                <c:pt idx="89">
                  <c:v>0.12657701969902685</c:v>
                </c:pt>
                <c:pt idx="90">
                  <c:v>0.12610724968966475</c:v>
                </c:pt>
                <c:pt idx="91">
                  <c:v>0.12699263557536569</c:v>
                </c:pt>
                <c:pt idx="92">
                  <c:v>0.1351660484836017</c:v>
                </c:pt>
                <c:pt idx="93">
                  <c:v>0.13441408363097446</c:v>
                </c:pt>
                <c:pt idx="94">
                  <c:v>0.12892794711469457</c:v>
                </c:pt>
                <c:pt idx="95">
                  <c:v>0.11525777221185281</c:v>
                </c:pt>
                <c:pt idx="96">
                  <c:v>0.11145978810385292</c:v>
                </c:pt>
                <c:pt idx="97">
                  <c:v>0.12181240228717523</c:v>
                </c:pt>
                <c:pt idx="98">
                  <c:v>0.12464812654339191</c:v>
                </c:pt>
                <c:pt idx="99">
                  <c:v>0.12145548035338621</c:v>
                </c:pt>
                <c:pt idx="100">
                  <c:v>0.12088996520958126</c:v>
                </c:pt>
                <c:pt idx="101">
                  <c:v>0.12780614348215172</c:v>
                </c:pt>
                <c:pt idx="102">
                  <c:v>0.128843724661239</c:v>
                </c:pt>
                <c:pt idx="103">
                  <c:v>0.13145530628111121</c:v>
                </c:pt>
                <c:pt idx="104">
                  <c:v>0.12279247315112976</c:v>
                </c:pt>
                <c:pt idx="105">
                  <c:v>0.12165122427534375</c:v>
                </c:pt>
                <c:pt idx="106">
                  <c:v>0.12157364875131653</c:v>
                </c:pt>
                <c:pt idx="107">
                  <c:v>0.12228585946006537</c:v>
                </c:pt>
                <c:pt idx="108">
                  <c:v>0.12530148814290781</c:v>
                </c:pt>
                <c:pt idx="109">
                  <c:v>0.11319476930858828</c:v>
                </c:pt>
                <c:pt idx="110">
                  <c:v>0.11361544191732399</c:v>
                </c:pt>
                <c:pt idx="111">
                  <c:v>0.11357749219846637</c:v>
                </c:pt>
                <c:pt idx="112">
                  <c:v>0.11331041014213203</c:v>
                </c:pt>
                <c:pt idx="113">
                  <c:v>0.10651401616676788</c:v>
                </c:pt>
                <c:pt idx="114">
                  <c:v>0.10608181575967236</c:v>
                </c:pt>
                <c:pt idx="115">
                  <c:v>9.7768439059155929E-2</c:v>
                </c:pt>
                <c:pt idx="116">
                  <c:v>9.8680436765658353E-2</c:v>
                </c:pt>
                <c:pt idx="117">
                  <c:v>9.8872660476288135E-2</c:v>
                </c:pt>
                <c:pt idx="118">
                  <c:v>9.6651264424296279E-2</c:v>
                </c:pt>
                <c:pt idx="119">
                  <c:v>9.7437783227733318E-2</c:v>
                </c:pt>
                <c:pt idx="120">
                  <c:v>9.6708749172219943E-2</c:v>
                </c:pt>
                <c:pt idx="121">
                  <c:v>9.7359477686658882E-2</c:v>
                </c:pt>
                <c:pt idx="122">
                  <c:v>9.4254224395902017E-2</c:v>
                </c:pt>
                <c:pt idx="123">
                  <c:v>9.3697612490221099E-2</c:v>
                </c:pt>
                <c:pt idx="124">
                  <c:v>9.3503635979308164E-2</c:v>
                </c:pt>
                <c:pt idx="125">
                  <c:v>9.4907762222213699E-2</c:v>
                </c:pt>
                <c:pt idx="126">
                  <c:v>9.596889919498347E-2</c:v>
                </c:pt>
                <c:pt idx="127">
                  <c:v>9.6342178368521228E-2</c:v>
                </c:pt>
                <c:pt idx="128">
                  <c:v>9.2470679860111538E-2</c:v>
                </c:pt>
                <c:pt idx="129">
                  <c:v>9.0812519296436203E-2</c:v>
                </c:pt>
                <c:pt idx="130">
                  <c:v>9.2027048778263051E-2</c:v>
                </c:pt>
                <c:pt idx="131">
                  <c:v>9.2042946536143602E-2</c:v>
                </c:pt>
                <c:pt idx="132">
                  <c:v>9.3969539738421329E-2</c:v>
                </c:pt>
                <c:pt idx="133">
                  <c:v>9.3586997332172336E-2</c:v>
                </c:pt>
                <c:pt idx="134">
                  <c:v>9.5142525875216807E-2</c:v>
                </c:pt>
                <c:pt idx="135">
                  <c:v>9.2930710625073035E-2</c:v>
                </c:pt>
                <c:pt idx="136">
                  <c:v>9.2098987595624654E-2</c:v>
                </c:pt>
                <c:pt idx="137">
                  <c:v>9.264435919313542E-2</c:v>
                </c:pt>
                <c:pt idx="138">
                  <c:v>9.5225387825392485E-2</c:v>
                </c:pt>
                <c:pt idx="139">
                  <c:v>9.3380913589031556E-2</c:v>
                </c:pt>
                <c:pt idx="140">
                  <c:v>9.5319010264057813E-2</c:v>
                </c:pt>
                <c:pt idx="141">
                  <c:v>9.5933475886997355E-2</c:v>
                </c:pt>
                <c:pt idx="142">
                  <c:v>9.8173090277300409E-2</c:v>
                </c:pt>
                <c:pt idx="143">
                  <c:v>0.10043285243827707</c:v>
                </c:pt>
                <c:pt idx="144">
                  <c:v>0.1012113774999161</c:v>
                </c:pt>
                <c:pt idx="145">
                  <c:v>0.10082740403747222</c:v>
                </c:pt>
                <c:pt idx="146">
                  <c:v>0.10154605604200836</c:v>
                </c:pt>
                <c:pt idx="147">
                  <c:v>0.10099793749368483</c:v>
                </c:pt>
                <c:pt idx="148">
                  <c:v>9.738689472286835E-2</c:v>
                </c:pt>
                <c:pt idx="149">
                  <c:v>0.10686601768062798</c:v>
                </c:pt>
                <c:pt idx="150">
                  <c:v>0.10843330722477987</c:v>
                </c:pt>
                <c:pt idx="151">
                  <c:v>0.11194178099488758</c:v>
                </c:pt>
                <c:pt idx="152">
                  <c:v>0.1141003919561597</c:v>
                </c:pt>
                <c:pt idx="153">
                  <c:v>0.11604117385814995</c:v>
                </c:pt>
                <c:pt idx="154">
                  <c:v>0.11114622209026302</c:v>
                </c:pt>
                <c:pt idx="155">
                  <c:v>0.11102178973145491</c:v>
                </c:pt>
                <c:pt idx="156">
                  <c:v>0.11305247550752472</c:v>
                </c:pt>
                <c:pt idx="157">
                  <c:v>0.1157140912738331</c:v>
                </c:pt>
                <c:pt idx="158">
                  <c:v>0.11569937331581089</c:v>
                </c:pt>
                <c:pt idx="159">
                  <c:v>0.11714223312437888</c:v>
                </c:pt>
                <c:pt idx="160">
                  <c:v>0.11999306746091515</c:v>
                </c:pt>
                <c:pt idx="161">
                  <c:v>0.11718656984743765</c:v>
                </c:pt>
                <c:pt idx="162">
                  <c:v>0.11790907994133328</c:v>
                </c:pt>
                <c:pt idx="163">
                  <c:v>0.1300579281649257</c:v>
                </c:pt>
                <c:pt idx="164">
                  <c:v>0.13243084604192715</c:v>
                </c:pt>
                <c:pt idx="165">
                  <c:v>0.13299562011857541</c:v>
                </c:pt>
                <c:pt idx="166">
                  <c:v>0.13465038082333738</c:v>
                </c:pt>
                <c:pt idx="167">
                  <c:v>0.1337908103283984</c:v>
                </c:pt>
                <c:pt idx="168">
                  <c:v>0.13586151282948478</c:v>
                </c:pt>
                <c:pt idx="169">
                  <c:v>0.1370865617668677</c:v>
                </c:pt>
                <c:pt idx="170">
                  <c:v>0.13550175848538693</c:v>
                </c:pt>
                <c:pt idx="171">
                  <c:v>0.13317459939819193</c:v>
                </c:pt>
                <c:pt idx="172">
                  <c:v>0.14706946597657466</c:v>
                </c:pt>
                <c:pt idx="173">
                  <c:v>0.14077280144200832</c:v>
                </c:pt>
                <c:pt idx="174">
                  <c:v>0.13219986433601918</c:v>
                </c:pt>
                <c:pt idx="175">
                  <c:v>0.13030181399350604</c:v>
                </c:pt>
                <c:pt idx="176">
                  <c:v>0.12998692421789801</c:v>
                </c:pt>
                <c:pt idx="177">
                  <c:v>0.13036779089587186</c:v>
                </c:pt>
                <c:pt idx="178">
                  <c:v>0.14221846493074639</c:v>
                </c:pt>
                <c:pt idx="179">
                  <c:v>0.13938547490965619</c:v>
                </c:pt>
                <c:pt idx="180">
                  <c:v>0.13349131402639555</c:v>
                </c:pt>
                <c:pt idx="181">
                  <c:v>0.1333254987514452</c:v>
                </c:pt>
                <c:pt idx="182">
                  <c:v>0.1319778767901035</c:v>
                </c:pt>
                <c:pt idx="183">
                  <c:v>0.1314200033061311</c:v>
                </c:pt>
                <c:pt idx="184">
                  <c:v>0.11843905466478921</c:v>
                </c:pt>
                <c:pt idx="185">
                  <c:v>0.12675547400354148</c:v>
                </c:pt>
                <c:pt idx="186">
                  <c:v>0.13302821210598206</c:v>
                </c:pt>
                <c:pt idx="187">
                  <c:v>0.12794928874070927</c:v>
                </c:pt>
                <c:pt idx="188">
                  <c:v>0.11582226323287478</c:v>
                </c:pt>
                <c:pt idx="189">
                  <c:v>0.11232046477145885</c:v>
                </c:pt>
                <c:pt idx="190">
                  <c:v>0.10361350685137566</c:v>
                </c:pt>
                <c:pt idx="191">
                  <c:v>0.10034887399881437</c:v>
                </c:pt>
                <c:pt idx="192">
                  <c:v>0.10473685138906266</c:v>
                </c:pt>
                <c:pt idx="193">
                  <c:v>0.11914058679630024</c:v>
                </c:pt>
                <c:pt idx="194">
                  <c:v>0.11453811658100566</c:v>
                </c:pt>
                <c:pt idx="195">
                  <c:v>0.11303916670638478</c:v>
                </c:pt>
                <c:pt idx="196">
                  <c:v>0.11128340558308603</c:v>
                </c:pt>
                <c:pt idx="197">
                  <c:v>0.11012262645197994</c:v>
                </c:pt>
                <c:pt idx="198">
                  <c:v>0.11157100358084136</c:v>
                </c:pt>
                <c:pt idx="199">
                  <c:v>0.1128170251819344</c:v>
                </c:pt>
                <c:pt idx="200">
                  <c:v>0.13090492707646473</c:v>
                </c:pt>
                <c:pt idx="201">
                  <c:v>0.13484162748709824</c:v>
                </c:pt>
                <c:pt idx="202">
                  <c:v>0.12934368211502248</c:v>
                </c:pt>
                <c:pt idx="203">
                  <c:v>0.13566020430311504</c:v>
                </c:pt>
                <c:pt idx="204">
                  <c:v>0.13717287385484436</c:v>
                </c:pt>
                <c:pt idx="205">
                  <c:v>0.13081855992198077</c:v>
                </c:pt>
                <c:pt idx="206">
                  <c:v>0.13464263230815329</c:v>
                </c:pt>
                <c:pt idx="207">
                  <c:v>0.13182651972377391</c:v>
                </c:pt>
                <c:pt idx="208">
                  <c:v>0.14227052445220162</c:v>
                </c:pt>
                <c:pt idx="209">
                  <c:v>0.13855195027505693</c:v>
                </c:pt>
                <c:pt idx="210">
                  <c:v>0.13890183832208366</c:v>
                </c:pt>
                <c:pt idx="211">
                  <c:v>0.1443909991768863</c:v>
                </c:pt>
                <c:pt idx="212">
                  <c:v>0.13589000460566156</c:v>
                </c:pt>
                <c:pt idx="213">
                  <c:v>0.13865652815785898</c:v>
                </c:pt>
                <c:pt idx="214">
                  <c:v>0.14208312038397269</c:v>
                </c:pt>
                <c:pt idx="215">
                  <c:v>0.14209694975099543</c:v>
                </c:pt>
                <c:pt idx="216">
                  <c:v>0.14508893392722699</c:v>
                </c:pt>
                <c:pt idx="217">
                  <c:v>0.14853598380399741</c:v>
                </c:pt>
                <c:pt idx="218">
                  <c:v>0.15156031007286891</c:v>
                </c:pt>
                <c:pt idx="219">
                  <c:v>0.14987093812206181</c:v>
                </c:pt>
                <c:pt idx="220">
                  <c:v>0.14962049733082255</c:v>
                </c:pt>
                <c:pt idx="221">
                  <c:v>0.15608694133549705</c:v>
                </c:pt>
                <c:pt idx="222">
                  <c:v>0.16082791761234511</c:v>
                </c:pt>
                <c:pt idx="223">
                  <c:v>0.1703694090619387</c:v>
                </c:pt>
                <c:pt idx="224">
                  <c:v>0.16502861347158379</c:v>
                </c:pt>
                <c:pt idx="225">
                  <c:v>0.17736381441998342</c:v>
                </c:pt>
                <c:pt idx="226">
                  <c:v>0.17518690447500776</c:v>
                </c:pt>
                <c:pt idx="227">
                  <c:v>0.17336053254378062</c:v>
                </c:pt>
                <c:pt idx="228">
                  <c:v>0.17838318603994863</c:v>
                </c:pt>
                <c:pt idx="229">
                  <c:v>0.17460686626662369</c:v>
                </c:pt>
                <c:pt idx="230">
                  <c:v>0.16545717667028828</c:v>
                </c:pt>
              </c:numCache>
            </c:numRef>
          </c:val>
          <c:smooth val="0"/>
          <c:extLst>
            <c:ext xmlns:c16="http://schemas.microsoft.com/office/drawing/2014/chart" uri="{C3380CC4-5D6E-409C-BE32-E72D297353CC}">
              <c16:uniqueId val="{00000000-8F51-4239-9189-058C69337DAA}"/>
            </c:ext>
          </c:extLst>
        </c:ser>
        <c:dLbls>
          <c:showLegendKey val="0"/>
          <c:showVal val="0"/>
          <c:showCatName val="0"/>
          <c:showSerName val="0"/>
          <c:showPercent val="0"/>
          <c:showBubbleSize val="0"/>
        </c:dLbls>
        <c:smooth val="0"/>
        <c:axId val="139569776"/>
        <c:axId val="139563120"/>
      </c:lineChart>
      <c:catAx>
        <c:axId val="139569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500" b="0" i="0" u="none" strike="noStrike" kern="1200" baseline="0">
                <a:solidFill>
                  <a:schemeClr val="lt1">
                    <a:lumMod val="85000"/>
                  </a:schemeClr>
                </a:solidFill>
                <a:latin typeface="+mn-lt"/>
                <a:ea typeface="+mn-ea"/>
                <a:cs typeface="+mn-cs"/>
              </a:defRPr>
            </a:pPr>
            <a:endParaRPr lang="tr-TR"/>
          </a:p>
        </c:txPr>
        <c:crossAx val="139563120"/>
        <c:crosses val="autoZero"/>
        <c:auto val="1"/>
        <c:lblAlgn val="ctr"/>
        <c:lblOffset val="100"/>
        <c:noMultiLvlLbl val="0"/>
      </c:catAx>
      <c:valAx>
        <c:axId val="139563120"/>
        <c:scaling>
          <c:orientation val="minMax"/>
          <c:min val="8.0000000000000016E-2"/>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0" i="0" u="none" strike="noStrike" kern="1200" baseline="0">
                <a:solidFill>
                  <a:schemeClr val="lt1">
                    <a:lumMod val="85000"/>
                  </a:schemeClr>
                </a:solidFill>
                <a:latin typeface="+mn-lt"/>
                <a:ea typeface="+mn-ea"/>
                <a:cs typeface="+mn-cs"/>
              </a:defRPr>
            </a:pPr>
            <a:endParaRPr lang="tr-TR"/>
          </a:p>
        </c:txPr>
        <c:crossAx val="139569776"/>
        <c:crosses val="autoZero"/>
        <c:crossBetween val="between"/>
        <c:majorUnit val="2.0000000000000004E-2"/>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3mo bütçe geliri / 3mo faiz gideri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'Bütçe EVDS'!$B$1:$B$257</c:f>
              <c:strCache>
                <c:ptCount val="243"/>
                <c:pt idx="0">
                  <c:v>HAM VERİ</c:v>
                </c:pt>
                <c:pt idx="2">
                  <c:v>Tarih</c:v>
                </c:pt>
                <c:pt idx="3">
                  <c:v>2006-01</c:v>
                </c:pt>
                <c:pt idx="4">
                  <c:v>2006-02</c:v>
                </c:pt>
                <c:pt idx="5">
                  <c:v>2006-03</c:v>
                </c:pt>
                <c:pt idx="6">
                  <c:v>2006-04</c:v>
                </c:pt>
                <c:pt idx="7">
                  <c:v>2006-05</c:v>
                </c:pt>
                <c:pt idx="8">
                  <c:v>2006-06</c:v>
                </c:pt>
                <c:pt idx="9">
                  <c:v>2006-07</c:v>
                </c:pt>
                <c:pt idx="10">
                  <c:v>2006-08</c:v>
                </c:pt>
                <c:pt idx="11">
                  <c:v>2006-09</c:v>
                </c:pt>
                <c:pt idx="12">
                  <c:v>2006-10</c:v>
                </c:pt>
                <c:pt idx="13">
                  <c:v>2006-11</c:v>
                </c:pt>
                <c:pt idx="14">
                  <c:v>2006-12</c:v>
                </c:pt>
                <c:pt idx="15">
                  <c:v>2007-01</c:v>
                </c:pt>
                <c:pt idx="16">
                  <c:v>2007-02</c:v>
                </c:pt>
                <c:pt idx="17">
                  <c:v>2007-03</c:v>
                </c:pt>
                <c:pt idx="18">
                  <c:v>2007-04</c:v>
                </c:pt>
                <c:pt idx="19">
                  <c:v>2007-05</c:v>
                </c:pt>
                <c:pt idx="20">
                  <c:v>2007-06</c:v>
                </c:pt>
                <c:pt idx="21">
                  <c:v>2007-07</c:v>
                </c:pt>
                <c:pt idx="22">
                  <c:v>2007-08</c:v>
                </c:pt>
                <c:pt idx="23">
                  <c:v>2007-09</c:v>
                </c:pt>
                <c:pt idx="24">
                  <c:v>2007-10</c:v>
                </c:pt>
                <c:pt idx="25">
                  <c:v>2007-11</c:v>
                </c:pt>
                <c:pt idx="26">
                  <c:v>2007-12</c:v>
                </c:pt>
                <c:pt idx="27">
                  <c:v>2008-01</c:v>
                </c:pt>
                <c:pt idx="28">
                  <c:v>2008-02</c:v>
                </c:pt>
                <c:pt idx="29">
                  <c:v>2008-03</c:v>
                </c:pt>
                <c:pt idx="30">
                  <c:v>2008-04</c:v>
                </c:pt>
                <c:pt idx="31">
                  <c:v>2008-05</c:v>
                </c:pt>
                <c:pt idx="32">
                  <c:v>2008-06</c:v>
                </c:pt>
                <c:pt idx="33">
                  <c:v>2008-07</c:v>
                </c:pt>
                <c:pt idx="34">
                  <c:v>2008-08</c:v>
                </c:pt>
                <c:pt idx="35">
                  <c:v>2008-09</c:v>
                </c:pt>
                <c:pt idx="36">
                  <c:v>2008-10</c:v>
                </c:pt>
                <c:pt idx="37">
                  <c:v>2008-11</c:v>
                </c:pt>
                <c:pt idx="38">
                  <c:v>2008-12</c:v>
                </c:pt>
                <c:pt idx="39">
                  <c:v>2009-01</c:v>
                </c:pt>
                <c:pt idx="40">
                  <c:v>2009-02</c:v>
                </c:pt>
                <c:pt idx="41">
                  <c:v>2009-03</c:v>
                </c:pt>
                <c:pt idx="42">
                  <c:v>2009-04</c:v>
                </c:pt>
                <c:pt idx="43">
                  <c:v>2009-05</c:v>
                </c:pt>
                <c:pt idx="44">
                  <c:v>2009-06</c:v>
                </c:pt>
                <c:pt idx="45">
                  <c:v>2009-07</c:v>
                </c:pt>
                <c:pt idx="46">
                  <c:v>2009-08</c:v>
                </c:pt>
                <c:pt idx="47">
                  <c:v>2009-09</c:v>
                </c:pt>
                <c:pt idx="48">
                  <c:v>2009-10</c:v>
                </c:pt>
                <c:pt idx="49">
                  <c:v>2009-11</c:v>
                </c:pt>
                <c:pt idx="50">
                  <c:v>2009-12</c:v>
                </c:pt>
                <c:pt idx="51">
                  <c:v>2010-01</c:v>
                </c:pt>
                <c:pt idx="52">
                  <c:v>2010-02</c:v>
                </c:pt>
                <c:pt idx="53">
                  <c:v>2010-03</c:v>
                </c:pt>
                <c:pt idx="54">
                  <c:v>2010-04</c:v>
                </c:pt>
                <c:pt idx="55">
                  <c:v>2010-05</c:v>
                </c:pt>
                <c:pt idx="56">
                  <c:v>2010-06</c:v>
                </c:pt>
                <c:pt idx="57">
                  <c:v>2010-07</c:v>
                </c:pt>
                <c:pt idx="58">
                  <c:v>2010-08</c:v>
                </c:pt>
                <c:pt idx="59">
                  <c:v>2010-09</c:v>
                </c:pt>
                <c:pt idx="60">
                  <c:v>2010-10</c:v>
                </c:pt>
                <c:pt idx="61">
                  <c:v>2010-11</c:v>
                </c:pt>
                <c:pt idx="62">
                  <c:v>2010-12</c:v>
                </c:pt>
                <c:pt idx="63">
                  <c:v>2011-01</c:v>
                </c:pt>
                <c:pt idx="64">
                  <c:v>2011-02</c:v>
                </c:pt>
                <c:pt idx="65">
                  <c:v>2011-03</c:v>
                </c:pt>
                <c:pt idx="66">
                  <c:v>2011-04</c:v>
                </c:pt>
                <c:pt idx="67">
                  <c:v>2011-05</c:v>
                </c:pt>
                <c:pt idx="68">
                  <c:v>2011-06</c:v>
                </c:pt>
                <c:pt idx="69">
                  <c:v>2011-07</c:v>
                </c:pt>
                <c:pt idx="70">
                  <c:v>2011-08</c:v>
                </c:pt>
                <c:pt idx="71">
                  <c:v>2011-09</c:v>
                </c:pt>
                <c:pt idx="72">
                  <c:v>2011-10</c:v>
                </c:pt>
                <c:pt idx="73">
                  <c:v>2011-11</c:v>
                </c:pt>
                <c:pt idx="74">
                  <c:v>2011-12</c:v>
                </c:pt>
                <c:pt idx="75">
                  <c:v>2012-01</c:v>
                </c:pt>
                <c:pt idx="76">
                  <c:v>2012-02</c:v>
                </c:pt>
                <c:pt idx="77">
                  <c:v>2012-03</c:v>
                </c:pt>
                <c:pt idx="78">
                  <c:v>2012-04</c:v>
                </c:pt>
                <c:pt idx="79">
                  <c:v>2012-05</c:v>
                </c:pt>
                <c:pt idx="80">
                  <c:v>2012-06</c:v>
                </c:pt>
                <c:pt idx="81">
                  <c:v>2012-07</c:v>
                </c:pt>
                <c:pt idx="82">
                  <c:v>2012-08</c:v>
                </c:pt>
                <c:pt idx="83">
                  <c:v>2012-09</c:v>
                </c:pt>
                <c:pt idx="84">
                  <c:v>2012-10</c:v>
                </c:pt>
                <c:pt idx="85">
                  <c:v>2012-11</c:v>
                </c:pt>
                <c:pt idx="86">
                  <c:v>2012-12</c:v>
                </c:pt>
                <c:pt idx="87">
                  <c:v>2013-01</c:v>
                </c:pt>
                <c:pt idx="88">
                  <c:v>2013-02</c:v>
                </c:pt>
                <c:pt idx="89">
                  <c:v>2013-03</c:v>
                </c:pt>
                <c:pt idx="90">
                  <c:v>2013-04</c:v>
                </c:pt>
                <c:pt idx="91">
                  <c:v>2013-05</c:v>
                </c:pt>
                <c:pt idx="92">
                  <c:v>2013-06</c:v>
                </c:pt>
                <c:pt idx="93">
                  <c:v>2013-07</c:v>
                </c:pt>
                <c:pt idx="94">
                  <c:v>2013-08</c:v>
                </c:pt>
                <c:pt idx="95">
                  <c:v>2013-09</c:v>
                </c:pt>
                <c:pt idx="96">
                  <c:v>2013-10</c:v>
                </c:pt>
                <c:pt idx="97">
                  <c:v>2013-11</c:v>
                </c:pt>
                <c:pt idx="98">
                  <c:v>2013-12</c:v>
                </c:pt>
                <c:pt idx="99">
                  <c:v>2014-01</c:v>
                </c:pt>
                <c:pt idx="100">
                  <c:v>2014-02</c:v>
                </c:pt>
                <c:pt idx="101">
                  <c:v>2014-03</c:v>
                </c:pt>
                <c:pt idx="102">
                  <c:v>2014-04</c:v>
                </c:pt>
                <c:pt idx="103">
                  <c:v>2014-05</c:v>
                </c:pt>
                <c:pt idx="104">
                  <c:v>2014-06</c:v>
                </c:pt>
                <c:pt idx="105">
                  <c:v>2014-07</c:v>
                </c:pt>
                <c:pt idx="106">
                  <c:v>2014-08</c:v>
                </c:pt>
                <c:pt idx="107">
                  <c:v>2014-09</c:v>
                </c:pt>
                <c:pt idx="108">
                  <c:v>2014-10</c:v>
                </c:pt>
                <c:pt idx="109">
                  <c:v>2014-11</c:v>
                </c:pt>
                <c:pt idx="110">
                  <c:v>2014-12</c:v>
                </c:pt>
                <c:pt idx="111">
                  <c:v>2015-01</c:v>
                </c:pt>
                <c:pt idx="112">
                  <c:v>2015-02</c:v>
                </c:pt>
                <c:pt idx="113">
                  <c:v>2015-03</c:v>
                </c:pt>
                <c:pt idx="114">
                  <c:v>2015-04</c:v>
                </c:pt>
                <c:pt idx="115">
                  <c:v>2015-05</c:v>
                </c:pt>
                <c:pt idx="116">
                  <c:v>2015-06</c:v>
                </c:pt>
                <c:pt idx="117">
                  <c:v>2015-07</c:v>
                </c:pt>
                <c:pt idx="118">
                  <c:v>2015-08</c:v>
                </c:pt>
                <c:pt idx="119">
                  <c:v>2015-09</c:v>
                </c:pt>
                <c:pt idx="120">
                  <c:v>2015-10</c:v>
                </c:pt>
                <c:pt idx="121">
                  <c:v>2015-11</c:v>
                </c:pt>
                <c:pt idx="122">
                  <c:v>2015-12</c:v>
                </c:pt>
                <c:pt idx="123">
                  <c:v>2016-01</c:v>
                </c:pt>
                <c:pt idx="124">
                  <c:v>2016-02</c:v>
                </c:pt>
                <c:pt idx="125">
                  <c:v>2016-03</c:v>
                </c:pt>
                <c:pt idx="126">
                  <c:v>2016-04</c:v>
                </c:pt>
                <c:pt idx="127">
                  <c:v>2016-05</c:v>
                </c:pt>
                <c:pt idx="128">
                  <c:v>2016-06</c:v>
                </c:pt>
                <c:pt idx="129">
                  <c:v>2016-07</c:v>
                </c:pt>
                <c:pt idx="130">
                  <c:v>2016-08</c:v>
                </c:pt>
                <c:pt idx="131">
                  <c:v>2016-09</c:v>
                </c:pt>
                <c:pt idx="132">
                  <c:v>2016-10</c:v>
                </c:pt>
                <c:pt idx="133">
                  <c:v>2016-11</c:v>
                </c:pt>
                <c:pt idx="134">
                  <c:v>2016-12</c:v>
                </c:pt>
                <c:pt idx="135">
                  <c:v>2017-01</c:v>
                </c:pt>
                <c:pt idx="136">
                  <c:v>2017-02</c:v>
                </c:pt>
                <c:pt idx="137">
                  <c:v>2017-03</c:v>
                </c:pt>
                <c:pt idx="138">
                  <c:v>2017-04</c:v>
                </c:pt>
                <c:pt idx="139">
                  <c:v>2017-05</c:v>
                </c:pt>
                <c:pt idx="140">
                  <c:v>2017-06</c:v>
                </c:pt>
                <c:pt idx="141">
                  <c:v>2017-07</c:v>
                </c:pt>
                <c:pt idx="142">
                  <c:v>2017-08</c:v>
                </c:pt>
                <c:pt idx="143">
                  <c:v>2017-09</c:v>
                </c:pt>
                <c:pt idx="144">
                  <c:v>2017-10</c:v>
                </c:pt>
                <c:pt idx="145">
                  <c:v>2017-11</c:v>
                </c:pt>
                <c:pt idx="146">
                  <c:v>2017-12</c:v>
                </c:pt>
                <c:pt idx="147">
                  <c:v>2018-01</c:v>
                </c:pt>
                <c:pt idx="148">
                  <c:v>2018-02</c:v>
                </c:pt>
                <c:pt idx="149">
                  <c:v>2018-03</c:v>
                </c:pt>
                <c:pt idx="150">
                  <c:v>2018-04</c:v>
                </c:pt>
                <c:pt idx="151">
                  <c:v>2018-05</c:v>
                </c:pt>
                <c:pt idx="152">
                  <c:v>2018-06</c:v>
                </c:pt>
                <c:pt idx="153">
                  <c:v>2018-07</c:v>
                </c:pt>
                <c:pt idx="154">
                  <c:v>2018-08</c:v>
                </c:pt>
                <c:pt idx="155">
                  <c:v>2018-09</c:v>
                </c:pt>
                <c:pt idx="156">
                  <c:v>2018-10</c:v>
                </c:pt>
                <c:pt idx="157">
                  <c:v>2018-11</c:v>
                </c:pt>
                <c:pt idx="158">
                  <c:v>2018-12</c:v>
                </c:pt>
                <c:pt idx="159">
                  <c:v>2019-01</c:v>
                </c:pt>
                <c:pt idx="160">
                  <c:v>2019-02</c:v>
                </c:pt>
                <c:pt idx="161">
                  <c:v>2019-03</c:v>
                </c:pt>
                <c:pt idx="162">
                  <c:v>2019-04</c:v>
                </c:pt>
                <c:pt idx="163">
                  <c:v>2019-05</c:v>
                </c:pt>
                <c:pt idx="164">
                  <c:v>2019-06</c:v>
                </c:pt>
                <c:pt idx="165">
                  <c:v>2019-07</c:v>
                </c:pt>
                <c:pt idx="166">
                  <c:v>2019-08</c:v>
                </c:pt>
                <c:pt idx="167">
                  <c:v>2019-09</c:v>
                </c:pt>
                <c:pt idx="168">
                  <c:v>2019-10</c:v>
                </c:pt>
                <c:pt idx="169">
                  <c:v>2019-11</c:v>
                </c:pt>
                <c:pt idx="170">
                  <c:v>2019-12</c:v>
                </c:pt>
                <c:pt idx="171">
                  <c:v>2020-01</c:v>
                </c:pt>
                <c:pt idx="172">
                  <c:v>2020-02</c:v>
                </c:pt>
                <c:pt idx="173">
                  <c:v>2020-03</c:v>
                </c:pt>
                <c:pt idx="174">
                  <c:v>2020-04</c:v>
                </c:pt>
                <c:pt idx="175">
                  <c:v>2020-05</c:v>
                </c:pt>
                <c:pt idx="176">
                  <c:v>2020-06</c:v>
                </c:pt>
                <c:pt idx="177">
                  <c:v>2020-07</c:v>
                </c:pt>
                <c:pt idx="178">
                  <c:v>2020-08</c:v>
                </c:pt>
                <c:pt idx="179">
                  <c:v>2020-09</c:v>
                </c:pt>
                <c:pt idx="180">
                  <c:v>2020-10</c:v>
                </c:pt>
                <c:pt idx="181">
                  <c:v>2020-11</c:v>
                </c:pt>
                <c:pt idx="182">
                  <c:v>2020-12</c:v>
                </c:pt>
                <c:pt idx="183">
                  <c:v>2021-01</c:v>
                </c:pt>
                <c:pt idx="184">
                  <c:v>2021-02</c:v>
                </c:pt>
                <c:pt idx="185">
                  <c:v>2021-03</c:v>
                </c:pt>
                <c:pt idx="186">
                  <c:v>2021-04</c:v>
                </c:pt>
                <c:pt idx="187">
                  <c:v>2021-05</c:v>
                </c:pt>
                <c:pt idx="188">
                  <c:v>2021-06</c:v>
                </c:pt>
                <c:pt idx="189">
                  <c:v>2021-07</c:v>
                </c:pt>
                <c:pt idx="190">
                  <c:v>2021-08</c:v>
                </c:pt>
                <c:pt idx="191">
                  <c:v>2021-09</c:v>
                </c:pt>
                <c:pt idx="192">
                  <c:v>2021-10</c:v>
                </c:pt>
                <c:pt idx="193">
                  <c:v>2021-11</c:v>
                </c:pt>
                <c:pt idx="194">
                  <c:v>2021-12</c:v>
                </c:pt>
                <c:pt idx="195">
                  <c:v>2022-01</c:v>
                </c:pt>
                <c:pt idx="196">
                  <c:v>2022-02</c:v>
                </c:pt>
                <c:pt idx="197">
                  <c:v>2022-03</c:v>
                </c:pt>
                <c:pt idx="198">
                  <c:v>2022-04</c:v>
                </c:pt>
                <c:pt idx="199">
                  <c:v>2022-05</c:v>
                </c:pt>
                <c:pt idx="200">
                  <c:v>2022-06</c:v>
                </c:pt>
                <c:pt idx="201">
                  <c:v>2022-07</c:v>
                </c:pt>
                <c:pt idx="202">
                  <c:v>2022-08</c:v>
                </c:pt>
                <c:pt idx="203">
                  <c:v>2022-09</c:v>
                </c:pt>
                <c:pt idx="204">
                  <c:v>2022-10</c:v>
                </c:pt>
                <c:pt idx="205">
                  <c:v>2022-11</c:v>
                </c:pt>
                <c:pt idx="206">
                  <c:v>2022-12</c:v>
                </c:pt>
                <c:pt idx="207">
                  <c:v>2023-01</c:v>
                </c:pt>
                <c:pt idx="208">
                  <c:v>2023-02</c:v>
                </c:pt>
                <c:pt idx="209">
                  <c:v>2023-03</c:v>
                </c:pt>
                <c:pt idx="210">
                  <c:v>2023-04</c:v>
                </c:pt>
                <c:pt idx="211">
                  <c:v>2023-05</c:v>
                </c:pt>
                <c:pt idx="212">
                  <c:v>2023-06</c:v>
                </c:pt>
                <c:pt idx="213">
                  <c:v>2023-07</c:v>
                </c:pt>
                <c:pt idx="214">
                  <c:v>2023-08</c:v>
                </c:pt>
                <c:pt idx="215">
                  <c:v>2023-09</c:v>
                </c:pt>
                <c:pt idx="216">
                  <c:v>2023-10</c:v>
                </c:pt>
                <c:pt idx="217">
                  <c:v>2023-11</c:v>
                </c:pt>
                <c:pt idx="218">
                  <c:v>2023-12</c:v>
                </c:pt>
                <c:pt idx="219">
                  <c:v>2024-01</c:v>
                </c:pt>
                <c:pt idx="220">
                  <c:v>2024-02</c:v>
                </c:pt>
                <c:pt idx="221">
                  <c:v>2024-03</c:v>
                </c:pt>
                <c:pt idx="222">
                  <c:v>2024-04</c:v>
                </c:pt>
                <c:pt idx="223">
                  <c:v>2024-05</c:v>
                </c:pt>
                <c:pt idx="224">
                  <c:v>2024-06</c:v>
                </c:pt>
                <c:pt idx="225">
                  <c:v>2024-07</c:v>
                </c:pt>
                <c:pt idx="226">
                  <c:v>2024-08</c:v>
                </c:pt>
                <c:pt idx="227">
                  <c:v>2024-09</c:v>
                </c:pt>
                <c:pt idx="228">
                  <c:v>2024-10</c:v>
                </c:pt>
                <c:pt idx="229">
                  <c:v>2024-11</c:v>
                </c:pt>
                <c:pt idx="230">
                  <c:v>2024-12</c:v>
                </c:pt>
                <c:pt idx="231">
                  <c:v>2025-01</c:v>
                </c:pt>
                <c:pt idx="232">
                  <c:v>2025-02</c:v>
                </c:pt>
                <c:pt idx="233">
                  <c:v>2025-03</c:v>
                </c:pt>
                <c:pt idx="234">
                  <c:v>2025-04</c:v>
                </c:pt>
                <c:pt idx="235">
                  <c:v>2025-05</c:v>
                </c:pt>
                <c:pt idx="236">
                  <c:v>2025-06</c:v>
                </c:pt>
                <c:pt idx="237">
                  <c:v>2025-07</c:v>
                </c:pt>
                <c:pt idx="238">
                  <c:v>2025-08</c:v>
                </c:pt>
                <c:pt idx="239">
                  <c:v>2025-09</c:v>
                </c:pt>
                <c:pt idx="240">
                  <c:v>2025-10</c:v>
                </c:pt>
                <c:pt idx="241">
                  <c:v>2025-11</c:v>
                </c:pt>
                <c:pt idx="242">
                  <c:v>2025-12</c:v>
                </c:pt>
              </c:strCache>
            </c:strRef>
          </c:cat>
          <c:val>
            <c:numRef>
              <c:f>'Bütçe EVDS'!$BA$1:$BA$257</c:f>
              <c:numCache>
                <c:formatCode>General</c:formatCode>
                <c:ptCount val="257"/>
                <c:pt idx="2">
                  <c:v>0</c:v>
                </c:pt>
                <c:pt idx="11">
                  <c:v>0.34102385174460104</c:v>
                </c:pt>
                <c:pt idx="12">
                  <c:v>0.30085275358104535</c:v>
                </c:pt>
                <c:pt idx="13">
                  <c:v>0.24281635062759108</c:v>
                </c:pt>
                <c:pt idx="14">
                  <c:v>0.18978015923967262</c:v>
                </c:pt>
                <c:pt idx="15">
                  <c:v>0.27496332199938633</c:v>
                </c:pt>
                <c:pt idx="16">
                  <c:v>0.34313744100522797</c:v>
                </c:pt>
                <c:pt idx="17">
                  <c:v>0.35133121780764631</c:v>
                </c:pt>
                <c:pt idx="18">
                  <c:v>0.256052425368892</c:v>
                </c:pt>
                <c:pt idx="19">
                  <c:v>0.2199706588644664</c:v>
                </c:pt>
                <c:pt idx="20">
                  <c:v>0.23060549635279218</c:v>
                </c:pt>
                <c:pt idx="21">
                  <c:v>0.29284888915294621</c:v>
                </c:pt>
                <c:pt idx="22">
                  <c:v>0.28618741349413096</c:v>
                </c:pt>
                <c:pt idx="23">
                  <c:v>0.34438654935225244</c:v>
                </c:pt>
                <c:pt idx="24">
                  <c:v>0.2565195859513052</c:v>
                </c:pt>
                <c:pt idx="25">
                  <c:v>0.21680840690716288</c:v>
                </c:pt>
                <c:pt idx="26">
                  <c:v>0.12785794074698076</c:v>
                </c:pt>
                <c:pt idx="27">
                  <c:v>0.17112945865721393</c:v>
                </c:pt>
                <c:pt idx="28">
                  <c:v>0.22852871220477125</c:v>
                </c:pt>
                <c:pt idx="29">
                  <c:v>0.30184996423570037</c:v>
                </c:pt>
                <c:pt idx="30">
                  <c:v>0.28683648713981608</c:v>
                </c:pt>
                <c:pt idx="31">
                  <c:v>0.21356709481358757</c:v>
                </c:pt>
                <c:pt idx="32">
                  <c:v>0.12773063636538753</c:v>
                </c:pt>
                <c:pt idx="33">
                  <c:v>0.18769681231716542</c:v>
                </c:pt>
                <c:pt idx="34">
                  <c:v>0.27020195379807516</c:v>
                </c:pt>
                <c:pt idx="35">
                  <c:v>0.36087605209785173</c:v>
                </c:pt>
                <c:pt idx="36">
                  <c:v>0.28006559906997852</c:v>
                </c:pt>
                <c:pt idx="37">
                  <c:v>0.27484928696352612</c:v>
                </c:pt>
                <c:pt idx="38">
                  <c:v>0.19907437013378515</c:v>
                </c:pt>
                <c:pt idx="39">
                  <c:v>0.23189949509199029</c:v>
                </c:pt>
                <c:pt idx="40">
                  <c:v>0.32364337227894879</c:v>
                </c:pt>
                <c:pt idx="41">
                  <c:v>0.39647834995439568</c:v>
                </c:pt>
                <c:pt idx="42">
                  <c:v>0.34859194041178942</c:v>
                </c:pt>
                <c:pt idx="43">
                  <c:v>0.24546613591683922</c:v>
                </c:pt>
                <c:pt idx="44">
                  <c:v>0.17167548964117971</c:v>
                </c:pt>
                <c:pt idx="45">
                  <c:v>0.22759193787023813</c:v>
                </c:pt>
                <c:pt idx="46">
                  <c:v>0.2713044743403909</c:v>
                </c:pt>
                <c:pt idx="47">
                  <c:v>0.34039247952059581</c:v>
                </c:pt>
                <c:pt idx="48">
                  <c:v>0.32047965564597136</c:v>
                </c:pt>
                <c:pt idx="49">
                  <c:v>0.22758690362673309</c:v>
                </c:pt>
                <c:pt idx="50">
                  <c:v>0.13518459628851151</c:v>
                </c:pt>
                <c:pt idx="51">
                  <c:v>0.15588945967214426</c:v>
                </c:pt>
                <c:pt idx="52">
                  <c:v>0.19658741405369631</c:v>
                </c:pt>
                <c:pt idx="53">
                  <c:v>0.27362786233462516</c:v>
                </c:pt>
                <c:pt idx="54">
                  <c:v>0.28564564040933649</c:v>
                </c:pt>
                <c:pt idx="55">
                  <c:v>0.22142458583274469</c:v>
                </c:pt>
                <c:pt idx="56">
                  <c:v>0.20072437380820932</c:v>
                </c:pt>
                <c:pt idx="57">
                  <c:v>0.15945562013541692</c:v>
                </c:pt>
                <c:pt idx="58">
                  <c:v>0.17040672532777612</c:v>
                </c:pt>
                <c:pt idx="59">
                  <c:v>0.18039482566887824</c:v>
                </c:pt>
                <c:pt idx="60">
                  <c:v>0.1492610319705821</c:v>
                </c:pt>
                <c:pt idx="61">
                  <c:v>0.18188262953621706</c:v>
                </c:pt>
                <c:pt idx="62">
                  <c:v>0.13979946716840527</c:v>
                </c:pt>
                <c:pt idx="63">
                  <c:v>0.15394698266845111</c:v>
                </c:pt>
                <c:pt idx="64">
                  <c:v>0.17500698105063409</c:v>
                </c:pt>
                <c:pt idx="65">
                  <c:v>0.21072816557985188</c:v>
                </c:pt>
                <c:pt idx="66">
                  <c:v>0.19471344066201196</c:v>
                </c:pt>
                <c:pt idx="67">
                  <c:v>0.15598552139039099</c:v>
                </c:pt>
                <c:pt idx="68">
                  <c:v>0.11132446791626442</c:v>
                </c:pt>
                <c:pt idx="69">
                  <c:v>0.12776299373968023</c:v>
                </c:pt>
                <c:pt idx="70">
                  <c:v>0.13970919101761575</c:v>
                </c:pt>
                <c:pt idx="71">
                  <c:v>0.16848018135397402</c:v>
                </c:pt>
                <c:pt idx="72">
                  <c:v>0.15208877670800477</c:v>
                </c:pt>
                <c:pt idx="73">
                  <c:v>0.12893196760611264</c:v>
                </c:pt>
                <c:pt idx="74">
                  <c:v>0.10287740536322691</c:v>
                </c:pt>
                <c:pt idx="75">
                  <c:v>0.12958148525753477</c:v>
                </c:pt>
                <c:pt idx="76">
                  <c:v>0.19878371727510916</c:v>
                </c:pt>
                <c:pt idx="77">
                  <c:v>0.23002885408298074</c:v>
                </c:pt>
                <c:pt idx="78">
                  <c:v>0.21586126771066447</c:v>
                </c:pt>
                <c:pt idx="79">
                  <c:v>0.12969967240667832</c:v>
                </c:pt>
                <c:pt idx="80">
                  <c:v>0.10767423698245314</c:v>
                </c:pt>
                <c:pt idx="81">
                  <c:v>0.10471780855698087</c:v>
                </c:pt>
                <c:pt idx="82">
                  <c:v>0.14694723160741344</c:v>
                </c:pt>
                <c:pt idx="83">
                  <c:v>0.16726808961678297</c:v>
                </c:pt>
                <c:pt idx="84">
                  <c:v>0.16263091737047669</c:v>
                </c:pt>
                <c:pt idx="85">
                  <c:v>0.1282472399644545</c:v>
                </c:pt>
                <c:pt idx="86">
                  <c:v>0.10380365852782109</c:v>
                </c:pt>
                <c:pt idx="87">
                  <c:v>0.1090492607733974</c:v>
                </c:pt>
                <c:pt idx="88">
                  <c:v>0.12722205535378997</c:v>
                </c:pt>
                <c:pt idx="89">
                  <c:v>0.16639380099397746</c:v>
                </c:pt>
                <c:pt idx="90">
                  <c:v>0.15284231619685068</c:v>
                </c:pt>
                <c:pt idx="91">
                  <c:v>0.13149720852625815</c:v>
                </c:pt>
                <c:pt idx="92">
                  <c:v>8.616847519734043E-2</c:v>
                </c:pt>
                <c:pt idx="93">
                  <c:v>0.11908401249409409</c:v>
                </c:pt>
                <c:pt idx="94">
                  <c:v>0.16272533137028397</c:v>
                </c:pt>
                <c:pt idx="95">
                  <c:v>0.21267139964519333</c:v>
                </c:pt>
                <c:pt idx="96">
                  <c:v>0.17912670576064654</c:v>
                </c:pt>
                <c:pt idx="97">
                  <c:v>0.10905894149219031</c:v>
                </c:pt>
                <c:pt idx="98">
                  <c:v>6.4629866373383971E-2</c:v>
                </c:pt>
                <c:pt idx="99">
                  <c:v>8.4900251768754431E-2</c:v>
                </c:pt>
                <c:pt idx="100">
                  <c:v>0.10325939619458228</c:v>
                </c:pt>
                <c:pt idx="101">
                  <c:v>0.13868532858933574</c:v>
                </c:pt>
                <c:pt idx="102">
                  <c:v>0.13181404418620052</c:v>
                </c:pt>
                <c:pt idx="103">
                  <c:v>0.16439197608311859</c:v>
                </c:pt>
                <c:pt idx="104">
                  <c:v>0.12131021197224656</c:v>
                </c:pt>
                <c:pt idx="105">
                  <c:v>0.12664930557574769</c:v>
                </c:pt>
                <c:pt idx="106">
                  <c:v>8.4638504326757708E-2</c:v>
                </c:pt>
                <c:pt idx="107">
                  <c:v>0.1184597085564615</c:v>
                </c:pt>
                <c:pt idx="108">
                  <c:v>0.14541415840795377</c:v>
                </c:pt>
                <c:pt idx="109">
                  <c:v>0.14719616767566815</c:v>
                </c:pt>
                <c:pt idx="110">
                  <c:v>0.10823535133232584</c:v>
                </c:pt>
                <c:pt idx="111">
                  <c:v>8.4965672056825467E-2</c:v>
                </c:pt>
                <c:pt idx="112">
                  <c:v>0.11746422758122471</c:v>
                </c:pt>
                <c:pt idx="113">
                  <c:v>0.16574378049404026</c:v>
                </c:pt>
                <c:pt idx="114">
                  <c:v>0.17059954568649663</c:v>
                </c:pt>
                <c:pt idx="115">
                  <c:v>0.14108478292850679</c:v>
                </c:pt>
                <c:pt idx="116">
                  <c:v>9.6357221590546632E-2</c:v>
                </c:pt>
                <c:pt idx="117">
                  <c:v>9.0052105967924886E-2</c:v>
                </c:pt>
                <c:pt idx="118">
                  <c:v>8.7566763803261047E-2</c:v>
                </c:pt>
                <c:pt idx="119">
                  <c:v>0.13339809065330452</c:v>
                </c:pt>
                <c:pt idx="120">
                  <c:v>0.1087320679899066</c:v>
                </c:pt>
                <c:pt idx="121">
                  <c:v>0.10942034979996997</c:v>
                </c:pt>
                <c:pt idx="122">
                  <c:v>6.6405241038646493E-2</c:v>
                </c:pt>
                <c:pt idx="123">
                  <c:v>8.8351785761149243E-2</c:v>
                </c:pt>
                <c:pt idx="124">
                  <c:v>9.0360980830541324E-2</c:v>
                </c:pt>
                <c:pt idx="125">
                  <c:v>0.12985161238356582</c:v>
                </c:pt>
                <c:pt idx="126">
                  <c:v>0.10414475813286422</c:v>
                </c:pt>
                <c:pt idx="127">
                  <c:v>0.10686414093451171</c:v>
                </c:pt>
                <c:pt idx="128">
                  <c:v>7.1520951226454577E-2</c:v>
                </c:pt>
                <c:pt idx="129">
                  <c:v>8.662297350609198E-2</c:v>
                </c:pt>
                <c:pt idx="130">
                  <c:v>8.4081678248380906E-2</c:v>
                </c:pt>
                <c:pt idx="131">
                  <c:v>0.12082961450817685</c:v>
                </c:pt>
                <c:pt idx="132">
                  <c:v>0.11063364516867552</c:v>
                </c:pt>
                <c:pt idx="133">
                  <c:v>9.5359748778800324E-2</c:v>
                </c:pt>
                <c:pt idx="134">
                  <c:v>5.9431515837660355E-2</c:v>
                </c:pt>
                <c:pt idx="135">
                  <c:v>7.6918784218216976E-2</c:v>
                </c:pt>
                <c:pt idx="136">
                  <c:v>9.3322558454760701E-2</c:v>
                </c:pt>
                <c:pt idx="137">
                  <c:v>0.13573115104097097</c:v>
                </c:pt>
                <c:pt idx="138">
                  <c:v>0.11553966027438155</c:v>
                </c:pt>
                <c:pt idx="139">
                  <c:v>9.6644045980384938E-2</c:v>
                </c:pt>
                <c:pt idx="140">
                  <c:v>5.4251356829862235E-2</c:v>
                </c:pt>
                <c:pt idx="141">
                  <c:v>7.1388240689774465E-2</c:v>
                </c:pt>
                <c:pt idx="142">
                  <c:v>8.3323308022860462E-2</c:v>
                </c:pt>
                <c:pt idx="143">
                  <c:v>0.12763324888642791</c:v>
                </c:pt>
                <c:pt idx="144">
                  <c:v>0.11347901626650768</c:v>
                </c:pt>
                <c:pt idx="145">
                  <c:v>0.10643208055826565</c:v>
                </c:pt>
                <c:pt idx="146">
                  <c:v>6.047302835153532E-2</c:v>
                </c:pt>
                <c:pt idx="147">
                  <c:v>7.2982752078744509E-2</c:v>
                </c:pt>
                <c:pt idx="148">
                  <c:v>8.4280321296568803E-2</c:v>
                </c:pt>
                <c:pt idx="149">
                  <c:v>0.13902156962749784</c:v>
                </c:pt>
                <c:pt idx="150">
                  <c:v>0.11579472342869768</c:v>
                </c:pt>
                <c:pt idx="151">
                  <c:v>0.10582334645529586</c:v>
                </c:pt>
                <c:pt idx="152">
                  <c:v>6.3728826955689905E-2</c:v>
                </c:pt>
                <c:pt idx="153">
                  <c:v>9.2933555720529359E-2</c:v>
                </c:pt>
                <c:pt idx="154">
                  <c:v>0.10483320738695791</c:v>
                </c:pt>
                <c:pt idx="155">
                  <c:v>0.14129928528881339</c:v>
                </c:pt>
                <c:pt idx="156">
                  <c:v>0.12058596055312185</c:v>
                </c:pt>
                <c:pt idx="157">
                  <c:v>0.10934959211792539</c:v>
                </c:pt>
                <c:pt idx="158">
                  <c:v>6.6776292685622712E-2</c:v>
                </c:pt>
                <c:pt idx="159">
                  <c:v>6.9527977320772927E-2</c:v>
                </c:pt>
                <c:pt idx="160">
                  <c:v>0.10711737403265395</c:v>
                </c:pt>
                <c:pt idx="161">
                  <c:v>0.15717563861459402</c:v>
                </c:pt>
                <c:pt idx="162">
                  <c:v>0.18093810812276417</c:v>
                </c:pt>
                <c:pt idx="163">
                  <c:v>0.13762677596104908</c:v>
                </c:pt>
                <c:pt idx="164">
                  <c:v>9.6601644997408684E-2</c:v>
                </c:pt>
                <c:pt idx="165">
                  <c:v>9.315903511359297E-2</c:v>
                </c:pt>
                <c:pt idx="166">
                  <c:v>9.6297938108090481E-2</c:v>
                </c:pt>
                <c:pt idx="167">
                  <c:v>0.12518107813762203</c:v>
                </c:pt>
                <c:pt idx="168">
                  <c:v>0.13698712395288715</c:v>
                </c:pt>
                <c:pt idx="169">
                  <c:v>0.12865571384345001</c:v>
                </c:pt>
                <c:pt idx="170">
                  <c:v>8.5677116754828989E-2</c:v>
                </c:pt>
                <c:pt idx="171">
                  <c:v>8.9141941754165441E-2</c:v>
                </c:pt>
                <c:pt idx="172">
                  <c:v>0.11351785582124722</c:v>
                </c:pt>
                <c:pt idx="173">
                  <c:v>0.15413580898847865</c:v>
                </c:pt>
                <c:pt idx="174">
                  <c:v>0.22185221189630308</c:v>
                </c:pt>
                <c:pt idx="175">
                  <c:v>0.21453253951290657</c:v>
                </c:pt>
                <c:pt idx="176">
                  <c:v>0.16791396842230333</c:v>
                </c:pt>
                <c:pt idx="177">
                  <c:v>0.11256258973136954</c:v>
                </c:pt>
                <c:pt idx="178">
                  <c:v>0.10375364329067377</c:v>
                </c:pt>
                <c:pt idx="179">
                  <c:v>0.13575960113660163</c:v>
                </c:pt>
                <c:pt idx="180">
                  <c:v>0.14498126804404116</c:v>
                </c:pt>
                <c:pt idx="181">
                  <c:v>0.13606773456481452</c:v>
                </c:pt>
                <c:pt idx="182">
                  <c:v>8.956539169077557E-2</c:v>
                </c:pt>
                <c:pt idx="183">
                  <c:v>0.12538079669405156</c:v>
                </c:pt>
                <c:pt idx="184">
                  <c:v>0.13311570039123882</c:v>
                </c:pt>
                <c:pt idx="185">
                  <c:v>0.14546802388965821</c:v>
                </c:pt>
                <c:pt idx="186">
                  <c:v>0.13393783171475976</c:v>
                </c:pt>
                <c:pt idx="187">
                  <c:v>0.1425972854592874</c:v>
                </c:pt>
                <c:pt idx="188">
                  <c:v>0.14953626066870246</c:v>
                </c:pt>
                <c:pt idx="189">
                  <c:v>0.16683944347376156</c:v>
                </c:pt>
                <c:pt idx="190">
                  <c:v>0.14473019763495659</c:v>
                </c:pt>
                <c:pt idx="191">
                  <c:v>0.14564842802874117</c:v>
                </c:pt>
                <c:pt idx="192">
                  <c:v>0.11350112514511813</c:v>
                </c:pt>
                <c:pt idx="193">
                  <c:v>0.11170453606193449</c:v>
                </c:pt>
                <c:pt idx="194">
                  <c:v>9.4931915041619894E-2</c:v>
                </c:pt>
                <c:pt idx="195">
                  <c:v>8.2052955325715021E-2</c:v>
                </c:pt>
                <c:pt idx="196">
                  <c:v>0.1177659910752355</c:v>
                </c:pt>
                <c:pt idx="197">
                  <c:v>0.14387714047901001</c:v>
                </c:pt>
                <c:pt idx="198">
                  <c:v>0.15558383240034221</c:v>
                </c:pt>
                <c:pt idx="199">
                  <c:v>0.10178781693129067</c:v>
                </c:pt>
                <c:pt idx="200">
                  <c:v>7.6518183376108939E-2</c:v>
                </c:pt>
                <c:pt idx="201">
                  <c:v>6.9231337548057811E-2</c:v>
                </c:pt>
                <c:pt idx="202">
                  <c:v>7.7643953298956278E-2</c:v>
                </c:pt>
                <c:pt idx="203">
                  <c:v>0.103695659983875</c:v>
                </c:pt>
                <c:pt idx="204">
                  <c:v>0.16125202131819261</c:v>
                </c:pt>
                <c:pt idx="205">
                  <c:v>0.1549809492453269</c:v>
                </c:pt>
                <c:pt idx="206">
                  <c:v>0.12799354243341474</c:v>
                </c:pt>
                <c:pt idx="207">
                  <c:v>7.3384155382256927E-2</c:v>
                </c:pt>
                <c:pt idx="208">
                  <c:v>0.10023323543834042</c:v>
                </c:pt>
                <c:pt idx="209">
                  <c:v>0.13112868128648222</c:v>
                </c:pt>
                <c:pt idx="210">
                  <c:v>0.15155145539905765</c:v>
                </c:pt>
                <c:pt idx="211">
                  <c:v>0.16768883801847737</c:v>
                </c:pt>
                <c:pt idx="212">
                  <c:v>0.16306378917864711</c:v>
                </c:pt>
                <c:pt idx="213">
                  <c:v>0.1362084914050205</c:v>
                </c:pt>
                <c:pt idx="214">
                  <c:v>0.11853128936018263</c:v>
                </c:pt>
                <c:pt idx="215">
                  <c:v>0.12704578584789822</c:v>
                </c:pt>
                <c:pt idx="216">
                  <c:v>0.14904412184505672</c:v>
                </c:pt>
                <c:pt idx="217">
                  <c:v>0.14169925561280072</c:v>
                </c:pt>
                <c:pt idx="218">
                  <c:v>0.11713473149302356</c:v>
                </c:pt>
                <c:pt idx="219">
                  <c:v>0.13733836002803596</c:v>
                </c:pt>
                <c:pt idx="220">
                  <c:v>0.13285363766591946</c:v>
                </c:pt>
                <c:pt idx="221">
                  <c:v>0.15799305922564369</c:v>
                </c:pt>
                <c:pt idx="222">
                  <c:v>0.15519154425890461</c:v>
                </c:pt>
                <c:pt idx="223">
                  <c:v>0.14526434041332117</c:v>
                </c:pt>
                <c:pt idx="224">
                  <c:v>0.15007913791469718</c:v>
                </c:pt>
                <c:pt idx="225">
                  <c:v>0.13240360669351292</c:v>
                </c:pt>
                <c:pt idx="226">
                  <c:v>0.14684028596493698</c:v>
                </c:pt>
                <c:pt idx="227">
                  <c:v>0.15293352460896908</c:v>
                </c:pt>
                <c:pt idx="228">
                  <c:v>0.16964269504841564</c:v>
                </c:pt>
                <c:pt idx="229">
                  <c:v>0.17284247540819447</c:v>
                </c:pt>
                <c:pt idx="230">
                  <c:v>0.14189979718423099</c:v>
                </c:pt>
                <c:pt idx="231">
                  <c:v>0.14421289499156043</c:v>
                </c:pt>
                <c:pt idx="232">
                  <c:v>0.15556411761472955</c:v>
                </c:pt>
                <c:pt idx="233">
                  <c:v>0.19865589067040404</c:v>
                </c:pt>
                <c:pt idx="234">
                  <c:v>0.23718490027083891</c:v>
                </c:pt>
                <c:pt idx="235">
                  <c:v>0.1782084378115753</c:v>
                </c:pt>
                <c:pt idx="236">
                  <c:v>0.20734470793788465</c:v>
                </c:pt>
                <c:pt idx="237">
                  <c:v>0.15940550787610255</c:v>
                </c:pt>
                <c:pt idx="238">
                  <c:v>0.18266688046679205</c:v>
                </c:pt>
                <c:pt idx="239">
                  <c:v>0.16466757961304138</c:v>
                </c:pt>
                <c:pt idx="240">
                  <c:v>0.16949659536709519</c:v>
                </c:pt>
                <c:pt idx="241">
                  <c:v>0.14560616983839628</c:v>
                </c:pt>
              </c:numCache>
            </c:numRef>
          </c:val>
          <c:smooth val="0"/>
          <c:extLst>
            <c:ext xmlns:c16="http://schemas.microsoft.com/office/drawing/2014/chart" uri="{C3380CC4-5D6E-409C-BE32-E72D297353CC}">
              <c16:uniqueId val="{00000000-65AC-4FC9-9025-745AF3D9E929}"/>
            </c:ext>
          </c:extLst>
        </c:ser>
        <c:dLbls>
          <c:showLegendKey val="0"/>
          <c:showVal val="0"/>
          <c:showCatName val="0"/>
          <c:showSerName val="0"/>
          <c:showPercent val="0"/>
          <c:showBubbleSize val="0"/>
        </c:dLbls>
        <c:smooth val="0"/>
        <c:axId val="1261006239"/>
        <c:axId val="1260992319"/>
      </c:lineChart>
      <c:catAx>
        <c:axId val="12610062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0992319"/>
        <c:crosses val="autoZero"/>
        <c:auto val="1"/>
        <c:lblAlgn val="ctr"/>
        <c:lblOffset val="100"/>
        <c:noMultiLvlLbl val="0"/>
      </c:catAx>
      <c:valAx>
        <c:axId val="1260992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10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Turizm Gelirleri - Kişi Başı Harcamalar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Turizmv2!$X$43</c:f>
              <c:strCache>
                <c:ptCount val="1"/>
                <c:pt idx="0">
                  <c:v>Turizm Geliri Toplam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Turizmv2!$W$44:$W$56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Turizmv2!$X$44:$X$56</c:f>
              <c:numCache>
                <c:formatCode>General</c:formatCode>
                <c:ptCount val="13"/>
                <c:pt idx="0">
                  <c:v>29689248.887957565</c:v>
                </c:pt>
                <c:pt idx="1">
                  <c:v>33073502.020254236</c:v>
                </c:pt>
                <c:pt idx="2">
                  <c:v>35137949.163742013</c:v>
                </c:pt>
                <c:pt idx="3">
                  <c:v>32492211.977644935</c:v>
                </c:pt>
                <c:pt idx="4">
                  <c:v>22839468.214894675</c:v>
                </c:pt>
                <c:pt idx="5">
                  <c:v>27044541.255325466</c:v>
                </c:pt>
                <c:pt idx="6">
                  <c:v>30545923.603859626</c:v>
                </c:pt>
                <c:pt idx="7">
                  <c:v>38930473.601000004</c:v>
                </c:pt>
                <c:pt idx="8">
                  <c:v>14817273.344000001</c:v>
                </c:pt>
                <c:pt idx="9">
                  <c:v>30173587.453999996</c:v>
                </c:pt>
                <c:pt idx="10">
                  <c:v>46477871.052999996</c:v>
                </c:pt>
                <c:pt idx="11">
                  <c:v>55874175.707000002</c:v>
                </c:pt>
                <c:pt idx="12">
                  <c:v>60529069.631716676</c:v>
                </c:pt>
              </c:numCache>
            </c:numRef>
          </c:val>
          <c:smooth val="0"/>
          <c:extLst>
            <c:ext xmlns:c16="http://schemas.microsoft.com/office/drawing/2014/chart" uri="{C3380CC4-5D6E-409C-BE32-E72D297353CC}">
              <c16:uniqueId val="{00000000-9FDB-4173-B9B5-B1A8D27E3D92}"/>
            </c:ext>
          </c:extLst>
        </c:ser>
        <c:dLbls>
          <c:showLegendKey val="0"/>
          <c:showVal val="0"/>
          <c:showCatName val="0"/>
          <c:showSerName val="0"/>
          <c:showPercent val="0"/>
          <c:showBubbleSize val="0"/>
        </c:dLbls>
        <c:marker val="1"/>
        <c:smooth val="0"/>
        <c:axId val="1075029759"/>
        <c:axId val="1075046559"/>
      </c:lineChart>
      <c:lineChart>
        <c:grouping val="standard"/>
        <c:varyColors val="0"/>
        <c:ser>
          <c:idx val="1"/>
          <c:order val="1"/>
          <c:tx>
            <c:strRef>
              <c:f>Turizmv2!$Y$43</c:f>
              <c:strCache>
                <c:ptCount val="1"/>
                <c:pt idx="0">
                  <c:v>Kişi Başı Harcama(USD)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Turizmv2!$W$44:$W$56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Turizmv2!$Y$44:$Y$56</c:f>
              <c:numCache>
                <c:formatCode>General</c:formatCode>
                <c:ptCount val="13"/>
                <c:pt idx="0">
                  <c:v>814.20890468186167</c:v>
                </c:pt>
                <c:pt idx="1">
                  <c:v>843.14769928768715</c:v>
                </c:pt>
                <c:pt idx="2">
                  <c:v>848.43389169309273</c:v>
                </c:pt>
                <c:pt idx="3">
                  <c:v>780.73378498992327</c:v>
                </c:pt>
                <c:pt idx="4">
                  <c:v>728.17561416570652</c:v>
                </c:pt>
                <c:pt idx="5">
                  <c:v>700.26667584613551</c:v>
                </c:pt>
                <c:pt idx="6">
                  <c:v>669.44580766597164</c:v>
                </c:pt>
                <c:pt idx="7">
                  <c:v>750.68341818437443</c:v>
                </c:pt>
                <c:pt idx="8">
                  <c:v>936.24566885836884</c:v>
                </c:pt>
                <c:pt idx="9">
                  <c:v>1027.7995420678826</c:v>
                </c:pt>
                <c:pt idx="10">
                  <c:v>904.7839666490454</c:v>
                </c:pt>
                <c:pt idx="11">
                  <c:v>978.91873067432027</c:v>
                </c:pt>
                <c:pt idx="12">
                  <c:v>972.62879383307597</c:v>
                </c:pt>
              </c:numCache>
            </c:numRef>
          </c:val>
          <c:smooth val="0"/>
          <c:extLst>
            <c:ext xmlns:c16="http://schemas.microsoft.com/office/drawing/2014/chart" uri="{C3380CC4-5D6E-409C-BE32-E72D297353CC}">
              <c16:uniqueId val="{00000001-9FDB-4173-B9B5-B1A8D27E3D92}"/>
            </c:ext>
          </c:extLst>
        </c:ser>
        <c:dLbls>
          <c:showLegendKey val="0"/>
          <c:showVal val="0"/>
          <c:showCatName val="0"/>
          <c:showSerName val="0"/>
          <c:showPercent val="0"/>
          <c:showBubbleSize val="0"/>
        </c:dLbls>
        <c:marker val="1"/>
        <c:smooth val="0"/>
        <c:axId val="1075046079"/>
        <c:axId val="1075034559"/>
      </c:lineChart>
      <c:catAx>
        <c:axId val="1075029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75046559"/>
        <c:crosses val="autoZero"/>
        <c:auto val="1"/>
        <c:lblAlgn val="ctr"/>
        <c:lblOffset val="100"/>
        <c:noMultiLvlLbl val="0"/>
      </c:catAx>
      <c:valAx>
        <c:axId val="1075046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75029759"/>
        <c:crosses val="autoZero"/>
        <c:crossBetween val="between"/>
      </c:valAx>
      <c:valAx>
        <c:axId val="10750345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75046079"/>
        <c:crosses val="max"/>
        <c:crossBetween val="between"/>
      </c:valAx>
      <c:catAx>
        <c:axId val="1075046079"/>
        <c:scaling>
          <c:orientation val="minMax"/>
        </c:scaling>
        <c:delete val="1"/>
        <c:axPos val="b"/>
        <c:numFmt formatCode="General" sourceLinked="1"/>
        <c:majorTickMark val="none"/>
        <c:minorTickMark val="none"/>
        <c:tickLblPos val="nextTo"/>
        <c:crossAx val="10750345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scatterChart>
        <c:scatterStyle val="lineMarker"/>
        <c:varyColors val="0"/>
        <c:ser>
          <c:idx val="0"/>
          <c:order val="0"/>
          <c:tx>
            <c:strRef>
              <c:f>Turizmv2!$V$60</c:f>
              <c:strCache>
                <c:ptCount val="1"/>
                <c:pt idx="0">
                  <c:v>Ocak-NisanTurist Sayıları</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Turizmv2!$U$61:$U$72</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xVal>
          <c:yVal>
            <c:numRef>
              <c:f>Turizmv2!$V$61:$V$72</c:f>
              <c:numCache>
                <c:formatCode>General</c:formatCode>
                <c:ptCount val="12"/>
                <c:pt idx="0">
                  <c:v>7003050</c:v>
                </c:pt>
                <c:pt idx="1">
                  <c:v>6967487</c:v>
                </c:pt>
                <c:pt idx="2">
                  <c:v>5816522</c:v>
                </c:pt>
                <c:pt idx="3">
                  <c:v>5872636</c:v>
                </c:pt>
                <c:pt idx="4">
                  <c:v>7783967</c:v>
                </c:pt>
                <c:pt idx="5">
                  <c:v>8735268</c:v>
                </c:pt>
                <c:pt idx="6">
                  <c:v>4262882</c:v>
                </c:pt>
                <c:pt idx="7">
                  <c:v>2743773</c:v>
                </c:pt>
                <c:pt idx="8">
                  <c:v>7477047</c:v>
                </c:pt>
                <c:pt idx="9">
                  <c:v>9533933</c:v>
                </c:pt>
                <c:pt idx="10">
                  <c:v>10654094</c:v>
                </c:pt>
                <c:pt idx="11">
                  <c:v>10590009</c:v>
                </c:pt>
              </c:numCache>
            </c:numRef>
          </c:yVal>
          <c:smooth val="0"/>
          <c:extLst>
            <c:ext xmlns:c16="http://schemas.microsoft.com/office/drawing/2014/chart" uri="{C3380CC4-5D6E-409C-BE32-E72D297353CC}">
              <c16:uniqueId val="{00000000-9D0A-4AF2-9547-9CC9306B9D1D}"/>
            </c:ext>
          </c:extLst>
        </c:ser>
        <c:dLbls>
          <c:showLegendKey val="0"/>
          <c:showVal val="0"/>
          <c:showCatName val="0"/>
          <c:showSerName val="0"/>
          <c:showPercent val="0"/>
          <c:showBubbleSize val="0"/>
        </c:dLbls>
        <c:axId val="643825072"/>
        <c:axId val="643820080"/>
      </c:scatterChart>
      <c:valAx>
        <c:axId val="64382507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643820080"/>
        <c:crosses val="autoZero"/>
        <c:crossBetween val="midCat"/>
      </c:valAx>
      <c:valAx>
        <c:axId val="6438200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64382507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Yıllara Göre Cari Açıklar</a:t>
            </a:r>
          </a:p>
        </c:rich>
      </c:tx>
      <c:layout>
        <c:manualLayout>
          <c:xMode val="edge"/>
          <c:yMode val="edge"/>
          <c:x val="0.4484933462686021"/>
          <c:y val="1.31610418239255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
          <c:order val="1"/>
          <c:tx>
            <c:strRef>
              <c:f>'Cari Denge'!$AK$9</c:f>
              <c:strCache>
                <c:ptCount val="1"/>
                <c:pt idx="0">
                  <c:v>2013</c:v>
                </c:pt>
              </c:strCache>
            </c:strRef>
          </c:tx>
          <c:spPr>
            <a:ln w="28575" cap="rnd">
              <a:solidFill>
                <a:schemeClr val="accent2"/>
              </a:solidFill>
              <a:round/>
            </a:ln>
            <a:effectLst/>
          </c:spPr>
          <c:marker>
            <c:symbol val="none"/>
          </c:marker>
          <c:cat>
            <c:numRef>
              <c:f>'Cari Denge'!$AL$3:$AW$3</c:f>
              <c:numCache>
                <c:formatCode>General</c:formatCode>
                <c:ptCount val="12"/>
              </c:numCache>
            </c:numRef>
          </c:cat>
          <c:val>
            <c:numRef>
              <c:f>'Cari Denge'!$AL$9:$AW$9</c:f>
              <c:numCache>
                <c:formatCode>#,##0.00</c:formatCode>
                <c:ptCount val="12"/>
                <c:pt idx="0">
                  <c:v>-5431</c:v>
                </c:pt>
                <c:pt idx="1">
                  <c:v>-10121</c:v>
                </c:pt>
                <c:pt idx="2">
                  <c:v>-14797</c:v>
                </c:pt>
                <c:pt idx="3">
                  <c:v>-21466</c:v>
                </c:pt>
                <c:pt idx="4">
                  <c:v>-27659</c:v>
                </c:pt>
                <c:pt idx="5">
                  <c:v>-31472</c:v>
                </c:pt>
                <c:pt idx="6">
                  <c:v>-37108</c:v>
                </c:pt>
                <c:pt idx="7">
                  <c:v>-38848</c:v>
                </c:pt>
                <c:pt idx="8">
                  <c:v>-41390</c:v>
                </c:pt>
                <c:pt idx="9">
                  <c:v>-44155</c:v>
                </c:pt>
                <c:pt idx="10">
                  <c:v>-47396</c:v>
                </c:pt>
                <c:pt idx="11">
                  <c:v>-55092</c:v>
                </c:pt>
              </c:numCache>
            </c:numRef>
          </c:val>
          <c:smooth val="0"/>
          <c:extLst>
            <c:ext xmlns:c16="http://schemas.microsoft.com/office/drawing/2014/chart" uri="{C3380CC4-5D6E-409C-BE32-E72D297353CC}">
              <c16:uniqueId val="{00000001-78B9-4F5D-88F6-76EAA6AE0268}"/>
            </c:ext>
          </c:extLst>
        </c:ser>
        <c:ser>
          <c:idx val="2"/>
          <c:order val="2"/>
          <c:tx>
            <c:strRef>
              <c:f>'Cari Denge'!$AK$10</c:f>
              <c:strCache>
                <c:ptCount val="1"/>
                <c:pt idx="0">
                  <c:v>2014</c:v>
                </c:pt>
              </c:strCache>
            </c:strRef>
          </c:tx>
          <c:spPr>
            <a:ln w="28575" cap="rnd">
              <a:solidFill>
                <a:schemeClr val="accent3"/>
              </a:solidFill>
              <a:round/>
            </a:ln>
            <a:effectLst/>
          </c:spPr>
          <c:marker>
            <c:symbol val="none"/>
          </c:marker>
          <c:cat>
            <c:numRef>
              <c:f>'Cari Denge'!$AL$3:$AW$3</c:f>
              <c:numCache>
                <c:formatCode>General</c:formatCode>
                <c:ptCount val="12"/>
              </c:numCache>
            </c:numRef>
          </c:cat>
          <c:val>
            <c:numRef>
              <c:f>'Cari Denge'!$AL$10:$AW$10</c:f>
              <c:numCache>
                <c:formatCode>#,##0.00</c:formatCode>
                <c:ptCount val="12"/>
                <c:pt idx="0">
                  <c:v>-4519</c:v>
                </c:pt>
                <c:pt idx="1">
                  <c:v>-7222</c:v>
                </c:pt>
                <c:pt idx="2">
                  <c:v>-10486</c:v>
                </c:pt>
                <c:pt idx="3">
                  <c:v>-14687</c:v>
                </c:pt>
                <c:pt idx="4">
                  <c:v>-17396</c:v>
                </c:pt>
                <c:pt idx="5">
                  <c:v>-20995</c:v>
                </c:pt>
                <c:pt idx="6">
                  <c:v>-22780</c:v>
                </c:pt>
                <c:pt idx="7">
                  <c:v>-24122</c:v>
                </c:pt>
                <c:pt idx="8">
                  <c:v>-25671</c:v>
                </c:pt>
                <c:pt idx="9">
                  <c:v>-27295</c:v>
                </c:pt>
                <c:pt idx="10">
                  <c:v>-32144</c:v>
                </c:pt>
                <c:pt idx="11">
                  <c:v>-38020</c:v>
                </c:pt>
              </c:numCache>
            </c:numRef>
          </c:val>
          <c:smooth val="0"/>
          <c:extLst>
            <c:ext xmlns:c16="http://schemas.microsoft.com/office/drawing/2014/chart" uri="{C3380CC4-5D6E-409C-BE32-E72D297353CC}">
              <c16:uniqueId val="{00000002-78B9-4F5D-88F6-76EAA6AE0268}"/>
            </c:ext>
          </c:extLst>
        </c:ser>
        <c:ser>
          <c:idx val="3"/>
          <c:order val="3"/>
          <c:tx>
            <c:strRef>
              <c:f>'Cari Denge'!$AK$11</c:f>
              <c:strCache>
                <c:ptCount val="1"/>
                <c:pt idx="0">
                  <c:v>2015</c:v>
                </c:pt>
              </c:strCache>
            </c:strRef>
          </c:tx>
          <c:spPr>
            <a:ln w="28575" cap="rnd">
              <a:solidFill>
                <a:schemeClr val="accent4"/>
              </a:solidFill>
              <a:round/>
            </a:ln>
            <a:effectLst/>
          </c:spPr>
          <c:marker>
            <c:symbol val="none"/>
          </c:marker>
          <c:cat>
            <c:numRef>
              <c:f>'Cari Denge'!$AL$3:$AW$3</c:f>
              <c:numCache>
                <c:formatCode>General</c:formatCode>
                <c:ptCount val="12"/>
              </c:numCache>
            </c:numRef>
          </c:cat>
          <c:val>
            <c:numRef>
              <c:f>'Cari Denge'!$AL$11:$AW$11</c:f>
              <c:numCache>
                <c:formatCode>#,##0.00</c:formatCode>
                <c:ptCount val="12"/>
                <c:pt idx="0">
                  <c:v>-1678</c:v>
                </c:pt>
                <c:pt idx="1">
                  <c:v>-4621</c:v>
                </c:pt>
                <c:pt idx="2">
                  <c:v>-8930</c:v>
                </c:pt>
                <c:pt idx="3">
                  <c:v>-12254</c:v>
                </c:pt>
                <c:pt idx="4">
                  <c:v>-15793</c:v>
                </c:pt>
                <c:pt idx="5">
                  <c:v>-18409</c:v>
                </c:pt>
                <c:pt idx="6">
                  <c:v>-21165</c:v>
                </c:pt>
                <c:pt idx="7">
                  <c:v>-20180</c:v>
                </c:pt>
                <c:pt idx="8">
                  <c:v>-19758</c:v>
                </c:pt>
                <c:pt idx="9">
                  <c:v>-19779</c:v>
                </c:pt>
                <c:pt idx="10">
                  <c:v>-21482</c:v>
                </c:pt>
                <c:pt idx="11">
                  <c:v>-26625</c:v>
                </c:pt>
              </c:numCache>
            </c:numRef>
          </c:val>
          <c:smooth val="0"/>
          <c:extLst>
            <c:ext xmlns:c16="http://schemas.microsoft.com/office/drawing/2014/chart" uri="{C3380CC4-5D6E-409C-BE32-E72D297353CC}">
              <c16:uniqueId val="{00000003-78B9-4F5D-88F6-76EAA6AE0268}"/>
            </c:ext>
          </c:extLst>
        </c:ser>
        <c:ser>
          <c:idx val="4"/>
          <c:order val="4"/>
          <c:tx>
            <c:strRef>
              <c:f>'Cari Denge'!$AK$12</c:f>
              <c:strCache>
                <c:ptCount val="1"/>
                <c:pt idx="0">
                  <c:v>2016</c:v>
                </c:pt>
              </c:strCache>
            </c:strRef>
          </c:tx>
          <c:spPr>
            <a:ln w="28575" cap="rnd">
              <a:solidFill>
                <a:schemeClr val="accent5"/>
              </a:solidFill>
              <a:round/>
            </a:ln>
            <a:effectLst/>
          </c:spPr>
          <c:marker>
            <c:symbol val="none"/>
          </c:marker>
          <c:cat>
            <c:numRef>
              <c:f>'Cari Denge'!$AL$3:$AW$3</c:f>
              <c:numCache>
                <c:formatCode>General</c:formatCode>
                <c:ptCount val="12"/>
              </c:numCache>
            </c:numRef>
          </c:cat>
          <c:val>
            <c:numRef>
              <c:f>'Cari Denge'!$AL$12:$AW$12</c:f>
              <c:numCache>
                <c:formatCode>#,##0.00</c:formatCode>
                <c:ptCount val="12"/>
                <c:pt idx="0">
                  <c:v>-1978</c:v>
                </c:pt>
                <c:pt idx="1">
                  <c:v>-3659</c:v>
                </c:pt>
                <c:pt idx="2">
                  <c:v>-6990</c:v>
                </c:pt>
                <c:pt idx="3">
                  <c:v>-9440</c:v>
                </c:pt>
                <c:pt idx="4">
                  <c:v>-12182</c:v>
                </c:pt>
                <c:pt idx="5">
                  <c:v>-16800</c:v>
                </c:pt>
                <c:pt idx="6">
                  <c:v>-18920</c:v>
                </c:pt>
                <c:pt idx="7">
                  <c:v>-19544</c:v>
                </c:pt>
                <c:pt idx="8">
                  <c:v>-20455</c:v>
                </c:pt>
                <c:pt idx="9">
                  <c:v>-20944</c:v>
                </c:pt>
                <c:pt idx="10">
                  <c:v>-22385</c:v>
                </c:pt>
                <c:pt idx="11">
                  <c:v>-26668</c:v>
                </c:pt>
              </c:numCache>
            </c:numRef>
          </c:val>
          <c:smooth val="0"/>
          <c:extLst>
            <c:ext xmlns:c16="http://schemas.microsoft.com/office/drawing/2014/chart" uri="{C3380CC4-5D6E-409C-BE32-E72D297353CC}">
              <c16:uniqueId val="{00000004-78B9-4F5D-88F6-76EAA6AE0268}"/>
            </c:ext>
          </c:extLst>
        </c:ser>
        <c:ser>
          <c:idx val="5"/>
          <c:order val="5"/>
          <c:tx>
            <c:strRef>
              <c:f>'Cari Denge'!$AK$13</c:f>
              <c:strCache>
                <c:ptCount val="1"/>
                <c:pt idx="0">
                  <c:v>2017</c:v>
                </c:pt>
              </c:strCache>
            </c:strRef>
          </c:tx>
          <c:spPr>
            <a:ln w="28575" cap="rnd">
              <a:solidFill>
                <a:schemeClr val="accent6"/>
              </a:solidFill>
              <a:round/>
            </a:ln>
            <a:effectLst/>
          </c:spPr>
          <c:marker>
            <c:symbol val="none"/>
          </c:marker>
          <c:cat>
            <c:numRef>
              <c:f>'Cari Denge'!$AL$3:$AW$3</c:f>
              <c:numCache>
                <c:formatCode>General</c:formatCode>
                <c:ptCount val="12"/>
              </c:numCache>
            </c:numRef>
          </c:cat>
          <c:val>
            <c:numRef>
              <c:f>'Cari Denge'!$AL$13:$AW$13</c:f>
              <c:numCache>
                <c:formatCode>#,##0.00</c:formatCode>
                <c:ptCount val="12"/>
                <c:pt idx="0">
                  <c:v>-2454</c:v>
                </c:pt>
                <c:pt idx="1">
                  <c:v>-4426</c:v>
                </c:pt>
                <c:pt idx="2">
                  <c:v>-7295</c:v>
                </c:pt>
                <c:pt idx="3">
                  <c:v>-10383</c:v>
                </c:pt>
                <c:pt idx="4">
                  <c:v>-14783</c:v>
                </c:pt>
                <c:pt idx="5">
                  <c:v>-18297</c:v>
                </c:pt>
                <c:pt idx="6">
                  <c:v>-22492</c:v>
                </c:pt>
                <c:pt idx="7">
                  <c:v>-22382</c:v>
                </c:pt>
                <c:pt idx="8">
                  <c:v>-26374</c:v>
                </c:pt>
                <c:pt idx="9">
                  <c:v>-29223</c:v>
                </c:pt>
                <c:pt idx="10">
                  <c:v>-32685</c:v>
                </c:pt>
                <c:pt idx="11">
                  <c:v>-39955</c:v>
                </c:pt>
              </c:numCache>
            </c:numRef>
          </c:val>
          <c:smooth val="0"/>
          <c:extLst>
            <c:ext xmlns:c16="http://schemas.microsoft.com/office/drawing/2014/chart" uri="{C3380CC4-5D6E-409C-BE32-E72D297353CC}">
              <c16:uniqueId val="{00000005-78B9-4F5D-88F6-76EAA6AE0268}"/>
            </c:ext>
          </c:extLst>
        </c:ser>
        <c:ser>
          <c:idx val="6"/>
          <c:order val="6"/>
          <c:tx>
            <c:strRef>
              <c:f>'Cari Denge'!$AK$14</c:f>
              <c:strCache>
                <c:ptCount val="1"/>
                <c:pt idx="0">
                  <c:v>2018</c:v>
                </c:pt>
              </c:strCache>
            </c:strRef>
          </c:tx>
          <c:spPr>
            <a:ln w="28575" cap="rnd">
              <a:solidFill>
                <a:schemeClr val="accent1">
                  <a:lumMod val="60000"/>
                </a:schemeClr>
              </a:solidFill>
              <a:round/>
            </a:ln>
            <a:effectLst/>
          </c:spPr>
          <c:marker>
            <c:symbol val="none"/>
          </c:marker>
          <c:cat>
            <c:numRef>
              <c:f>'Cari Denge'!$AL$3:$AW$3</c:f>
              <c:numCache>
                <c:formatCode>General</c:formatCode>
                <c:ptCount val="12"/>
              </c:numCache>
            </c:numRef>
          </c:cat>
          <c:val>
            <c:numRef>
              <c:f>'Cari Denge'!$AL$14:$AW$14</c:f>
              <c:numCache>
                <c:formatCode>#,##0.00</c:formatCode>
                <c:ptCount val="12"/>
                <c:pt idx="0">
                  <c:v>-6916</c:v>
                </c:pt>
                <c:pt idx="1">
                  <c:v>-11238</c:v>
                </c:pt>
                <c:pt idx="2">
                  <c:v>-15780</c:v>
                </c:pt>
                <c:pt idx="3">
                  <c:v>-20890</c:v>
                </c:pt>
                <c:pt idx="4">
                  <c:v>-26506</c:v>
                </c:pt>
                <c:pt idx="5">
                  <c:v>-29550</c:v>
                </c:pt>
                <c:pt idx="6">
                  <c:v>-31431</c:v>
                </c:pt>
                <c:pt idx="7">
                  <c:v>-28727</c:v>
                </c:pt>
                <c:pt idx="8">
                  <c:v>-25910</c:v>
                </c:pt>
                <c:pt idx="9">
                  <c:v>-21981</c:v>
                </c:pt>
                <c:pt idx="10">
                  <c:v>-19578</c:v>
                </c:pt>
                <c:pt idx="11">
                  <c:v>-20151</c:v>
                </c:pt>
              </c:numCache>
            </c:numRef>
          </c:val>
          <c:smooth val="0"/>
          <c:extLst>
            <c:ext xmlns:c16="http://schemas.microsoft.com/office/drawing/2014/chart" uri="{C3380CC4-5D6E-409C-BE32-E72D297353CC}">
              <c16:uniqueId val="{00000006-78B9-4F5D-88F6-76EAA6AE0268}"/>
            </c:ext>
          </c:extLst>
        </c:ser>
        <c:ser>
          <c:idx val="7"/>
          <c:order val="7"/>
          <c:tx>
            <c:strRef>
              <c:f>'Cari Denge'!$AK$15</c:f>
              <c:strCache>
                <c:ptCount val="1"/>
                <c:pt idx="0">
                  <c:v>2019</c:v>
                </c:pt>
              </c:strCache>
            </c:strRef>
          </c:tx>
          <c:spPr>
            <a:ln w="28575" cap="rnd">
              <a:solidFill>
                <a:schemeClr val="accent2">
                  <a:lumMod val="60000"/>
                </a:schemeClr>
              </a:solidFill>
              <a:round/>
            </a:ln>
            <a:effectLst/>
          </c:spPr>
          <c:marker>
            <c:symbol val="none"/>
          </c:marker>
          <c:cat>
            <c:numRef>
              <c:f>'Cari Denge'!$AL$3:$AW$3</c:f>
              <c:numCache>
                <c:formatCode>General</c:formatCode>
                <c:ptCount val="12"/>
              </c:numCache>
            </c:numRef>
          </c:cat>
          <c:val>
            <c:numRef>
              <c:f>'Cari Denge'!$AL$15:$AW$15</c:f>
              <c:numCache>
                <c:formatCode>#,##0.00</c:formatCode>
                <c:ptCount val="12"/>
                <c:pt idx="0">
                  <c:v>-106</c:v>
                </c:pt>
                <c:pt idx="1">
                  <c:v>-75</c:v>
                </c:pt>
                <c:pt idx="2">
                  <c:v>-216</c:v>
                </c:pt>
                <c:pt idx="3">
                  <c:v>-573</c:v>
                </c:pt>
                <c:pt idx="4">
                  <c:v>764</c:v>
                </c:pt>
                <c:pt idx="5">
                  <c:v>955</c:v>
                </c:pt>
                <c:pt idx="6">
                  <c:v>3249</c:v>
                </c:pt>
                <c:pt idx="7">
                  <c:v>6948</c:v>
                </c:pt>
                <c:pt idx="8">
                  <c:v>10059</c:v>
                </c:pt>
                <c:pt idx="9">
                  <c:v>13234</c:v>
                </c:pt>
                <c:pt idx="10">
                  <c:v>13431</c:v>
                </c:pt>
                <c:pt idx="11">
                  <c:v>10796</c:v>
                </c:pt>
              </c:numCache>
            </c:numRef>
          </c:val>
          <c:smooth val="0"/>
          <c:extLst>
            <c:ext xmlns:c16="http://schemas.microsoft.com/office/drawing/2014/chart" uri="{C3380CC4-5D6E-409C-BE32-E72D297353CC}">
              <c16:uniqueId val="{00000007-78B9-4F5D-88F6-76EAA6AE0268}"/>
            </c:ext>
          </c:extLst>
        </c:ser>
        <c:ser>
          <c:idx val="8"/>
          <c:order val="8"/>
          <c:tx>
            <c:strRef>
              <c:f>'Cari Denge'!$AK$16</c:f>
              <c:strCache>
                <c:ptCount val="1"/>
                <c:pt idx="0">
                  <c:v>2020</c:v>
                </c:pt>
              </c:strCache>
            </c:strRef>
          </c:tx>
          <c:spPr>
            <a:ln w="28575" cap="rnd">
              <a:solidFill>
                <a:schemeClr val="accent3">
                  <a:lumMod val="60000"/>
                </a:schemeClr>
              </a:solidFill>
              <a:round/>
            </a:ln>
            <a:effectLst/>
          </c:spPr>
          <c:marker>
            <c:symbol val="none"/>
          </c:marker>
          <c:cat>
            <c:numRef>
              <c:f>'Cari Denge'!$AL$3:$AW$3</c:f>
              <c:numCache>
                <c:formatCode>General</c:formatCode>
                <c:ptCount val="12"/>
              </c:numCache>
            </c:numRef>
          </c:cat>
          <c:val>
            <c:numRef>
              <c:f>'Cari Denge'!$AL$16:$AW$16</c:f>
              <c:numCache>
                <c:formatCode>#,##0.00</c:formatCode>
                <c:ptCount val="12"/>
                <c:pt idx="0">
                  <c:v>-1326</c:v>
                </c:pt>
                <c:pt idx="1">
                  <c:v>-2063</c:v>
                </c:pt>
                <c:pt idx="2">
                  <c:v>-7068</c:v>
                </c:pt>
                <c:pt idx="3">
                  <c:v>-12140</c:v>
                </c:pt>
                <c:pt idx="4">
                  <c:v>-15976</c:v>
                </c:pt>
                <c:pt idx="5">
                  <c:v>-18233</c:v>
                </c:pt>
                <c:pt idx="6">
                  <c:v>-19908</c:v>
                </c:pt>
                <c:pt idx="7">
                  <c:v>-23495</c:v>
                </c:pt>
                <c:pt idx="8">
                  <c:v>-25460</c:v>
                </c:pt>
                <c:pt idx="9">
                  <c:v>-25238</c:v>
                </c:pt>
                <c:pt idx="10">
                  <c:v>-28618</c:v>
                </c:pt>
                <c:pt idx="11">
                  <c:v>-31888</c:v>
                </c:pt>
              </c:numCache>
            </c:numRef>
          </c:val>
          <c:smooth val="0"/>
          <c:extLst>
            <c:ext xmlns:c16="http://schemas.microsoft.com/office/drawing/2014/chart" uri="{C3380CC4-5D6E-409C-BE32-E72D297353CC}">
              <c16:uniqueId val="{00000008-78B9-4F5D-88F6-76EAA6AE0268}"/>
            </c:ext>
          </c:extLst>
        </c:ser>
        <c:ser>
          <c:idx val="9"/>
          <c:order val="9"/>
          <c:tx>
            <c:strRef>
              <c:f>'Cari Denge'!$AK$17</c:f>
              <c:strCache>
                <c:ptCount val="1"/>
                <c:pt idx="0">
                  <c:v>2021</c:v>
                </c:pt>
              </c:strCache>
            </c:strRef>
          </c:tx>
          <c:spPr>
            <a:ln w="28575" cap="rnd">
              <a:solidFill>
                <a:schemeClr val="accent4">
                  <a:lumMod val="60000"/>
                </a:schemeClr>
              </a:solidFill>
              <a:round/>
            </a:ln>
            <a:effectLst/>
          </c:spPr>
          <c:marker>
            <c:symbol val="none"/>
          </c:marker>
          <c:cat>
            <c:numRef>
              <c:f>'Cari Denge'!$AL$3:$AW$3</c:f>
              <c:numCache>
                <c:formatCode>General</c:formatCode>
                <c:ptCount val="12"/>
              </c:numCache>
            </c:numRef>
          </c:cat>
          <c:val>
            <c:numRef>
              <c:f>'Cari Denge'!$AL$17:$AW$17</c:f>
              <c:numCache>
                <c:formatCode>#,##0.00</c:formatCode>
                <c:ptCount val="12"/>
                <c:pt idx="0">
                  <c:v>-1494</c:v>
                </c:pt>
                <c:pt idx="1">
                  <c:v>-3682</c:v>
                </c:pt>
                <c:pt idx="2">
                  <c:v>-6718</c:v>
                </c:pt>
                <c:pt idx="3">
                  <c:v>-7824</c:v>
                </c:pt>
                <c:pt idx="4">
                  <c:v>-10726</c:v>
                </c:pt>
                <c:pt idx="5">
                  <c:v>-11336</c:v>
                </c:pt>
                <c:pt idx="6">
                  <c:v>-10944</c:v>
                </c:pt>
                <c:pt idx="7">
                  <c:v>-8780</c:v>
                </c:pt>
                <c:pt idx="8">
                  <c:v>-6058</c:v>
                </c:pt>
                <c:pt idx="9">
                  <c:v>-1954</c:v>
                </c:pt>
                <c:pt idx="10">
                  <c:v>-4058</c:v>
                </c:pt>
                <c:pt idx="11">
                  <c:v>-7232</c:v>
                </c:pt>
              </c:numCache>
            </c:numRef>
          </c:val>
          <c:smooth val="0"/>
          <c:extLst>
            <c:ext xmlns:c16="http://schemas.microsoft.com/office/drawing/2014/chart" uri="{C3380CC4-5D6E-409C-BE32-E72D297353CC}">
              <c16:uniqueId val="{00000009-78B9-4F5D-88F6-76EAA6AE0268}"/>
            </c:ext>
          </c:extLst>
        </c:ser>
        <c:ser>
          <c:idx val="10"/>
          <c:order val="10"/>
          <c:tx>
            <c:strRef>
              <c:f>'Cari Denge'!$AK$18</c:f>
              <c:strCache>
                <c:ptCount val="1"/>
                <c:pt idx="0">
                  <c:v>2022</c:v>
                </c:pt>
              </c:strCache>
            </c:strRef>
          </c:tx>
          <c:spPr>
            <a:ln w="28575" cap="rnd">
              <a:solidFill>
                <a:schemeClr val="accent5">
                  <a:lumMod val="60000"/>
                </a:schemeClr>
              </a:solidFill>
              <a:round/>
            </a:ln>
            <a:effectLst/>
          </c:spPr>
          <c:marker>
            <c:symbol val="none"/>
          </c:marker>
          <c:cat>
            <c:numRef>
              <c:f>'Cari Denge'!$AL$3:$AW$3</c:f>
              <c:numCache>
                <c:formatCode>General</c:formatCode>
                <c:ptCount val="12"/>
              </c:numCache>
            </c:numRef>
          </c:cat>
          <c:val>
            <c:numRef>
              <c:f>'Cari Denge'!$AL$18:$AW$18</c:f>
              <c:numCache>
                <c:formatCode>#,##0.00</c:formatCode>
                <c:ptCount val="12"/>
                <c:pt idx="0">
                  <c:v>-6883</c:v>
                </c:pt>
                <c:pt idx="1">
                  <c:v>-12186</c:v>
                </c:pt>
                <c:pt idx="2">
                  <c:v>-17765</c:v>
                </c:pt>
                <c:pt idx="3">
                  <c:v>-20309</c:v>
                </c:pt>
                <c:pt idx="4">
                  <c:v>-26140</c:v>
                </c:pt>
                <c:pt idx="5">
                  <c:v>-28720</c:v>
                </c:pt>
                <c:pt idx="6">
                  <c:v>-32178</c:v>
                </c:pt>
                <c:pt idx="7">
                  <c:v>-34874</c:v>
                </c:pt>
                <c:pt idx="8">
                  <c:v>-37770</c:v>
                </c:pt>
                <c:pt idx="9">
                  <c:v>-38539</c:v>
                </c:pt>
                <c:pt idx="10">
                  <c:v>-42537</c:v>
                </c:pt>
                <c:pt idx="11">
                  <c:v>-48395</c:v>
                </c:pt>
              </c:numCache>
            </c:numRef>
          </c:val>
          <c:smooth val="0"/>
          <c:extLst>
            <c:ext xmlns:c16="http://schemas.microsoft.com/office/drawing/2014/chart" uri="{C3380CC4-5D6E-409C-BE32-E72D297353CC}">
              <c16:uniqueId val="{0000000A-78B9-4F5D-88F6-76EAA6AE0268}"/>
            </c:ext>
          </c:extLst>
        </c:ser>
        <c:ser>
          <c:idx val="11"/>
          <c:order val="11"/>
          <c:tx>
            <c:strRef>
              <c:f>'Cari Denge'!$AK$19</c:f>
              <c:strCache>
                <c:ptCount val="1"/>
                <c:pt idx="0">
                  <c:v>2023</c:v>
                </c:pt>
              </c:strCache>
            </c:strRef>
          </c:tx>
          <c:spPr>
            <a:ln w="28575" cap="rnd">
              <a:solidFill>
                <a:schemeClr val="accent6">
                  <a:lumMod val="60000"/>
                </a:schemeClr>
              </a:solidFill>
              <a:round/>
            </a:ln>
            <a:effectLst/>
          </c:spPr>
          <c:marker>
            <c:symbol val="none"/>
          </c:marker>
          <c:cat>
            <c:numRef>
              <c:f>'Cari Denge'!$AL$3:$AW$3</c:f>
              <c:numCache>
                <c:formatCode>General</c:formatCode>
                <c:ptCount val="12"/>
              </c:numCache>
            </c:numRef>
          </c:cat>
          <c:val>
            <c:numRef>
              <c:f>'Cari Denge'!$AL$19:$AW$19</c:f>
              <c:numCache>
                <c:formatCode>#,##0.00</c:formatCode>
                <c:ptCount val="12"/>
                <c:pt idx="0">
                  <c:v>-10346</c:v>
                </c:pt>
                <c:pt idx="1">
                  <c:v>-19107</c:v>
                </c:pt>
                <c:pt idx="2">
                  <c:v>-23591</c:v>
                </c:pt>
                <c:pt idx="3">
                  <c:v>-28995</c:v>
                </c:pt>
                <c:pt idx="4">
                  <c:v>-36928</c:v>
                </c:pt>
                <c:pt idx="5">
                  <c:v>-36254</c:v>
                </c:pt>
                <c:pt idx="6">
                  <c:v>-41720</c:v>
                </c:pt>
                <c:pt idx="7">
                  <c:v>-42339</c:v>
                </c:pt>
                <c:pt idx="8">
                  <c:v>-40463</c:v>
                </c:pt>
                <c:pt idx="9">
                  <c:v>-40453</c:v>
                </c:pt>
                <c:pt idx="10">
                  <c:v>-43175</c:v>
                </c:pt>
                <c:pt idx="11">
                  <c:v>-45266</c:v>
                </c:pt>
              </c:numCache>
            </c:numRef>
          </c:val>
          <c:smooth val="0"/>
          <c:extLst>
            <c:ext xmlns:c16="http://schemas.microsoft.com/office/drawing/2014/chart" uri="{C3380CC4-5D6E-409C-BE32-E72D297353CC}">
              <c16:uniqueId val="{0000000B-78B9-4F5D-88F6-76EAA6AE0268}"/>
            </c:ext>
          </c:extLst>
        </c:ser>
        <c:ser>
          <c:idx val="12"/>
          <c:order val="12"/>
          <c:tx>
            <c:strRef>
              <c:f>'Cari Denge'!$AK$20</c:f>
              <c:strCache>
                <c:ptCount val="1"/>
                <c:pt idx="0">
                  <c:v>2024</c:v>
                </c:pt>
              </c:strCache>
            </c:strRef>
          </c:tx>
          <c:spPr>
            <a:ln w="28575" cap="rnd">
              <a:solidFill>
                <a:schemeClr val="accent1">
                  <a:lumMod val="80000"/>
                  <a:lumOff val="20000"/>
                </a:schemeClr>
              </a:solidFill>
              <a:round/>
            </a:ln>
            <a:effectLst/>
          </c:spPr>
          <c:marker>
            <c:symbol val="none"/>
          </c:marker>
          <c:cat>
            <c:numRef>
              <c:f>'Cari Denge'!$AL$3:$AW$3</c:f>
              <c:numCache>
                <c:formatCode>General</c:formatCode>
                <c:ptCount val="12"/>
              </c:numCache>
            </c:numRef>
          </c:cat>
          <c:val>
            <c:numRef>
              <c:f>'Cari Denge'!$AL$20:$AW$20</c:f>
              <c:numCache>
                <c:formatCode>#,##0.00</c:formatCode>
                <c:ptCount val="12"/>
                <c:pt idx="0">
                  <c:v>-2522</c:v>
                </c:pt>
                <c:pt idx="1">
                  <c:v>-5787</c:v>
                </c:pt>
                <c:pt idx="2">
                  <c:v>-10331</c:v>
                </c:pt>
                <c:pt idx="3">
                  <c:v>-15616</c:v>
                </c:pt>
                <c:pt idx="4">
                  <c:v>-16274</c:v>
                </c:pt>
                <c:pt idx="5">
                  <c:v>-15506</c:v>
                </c:pt>
                <c:pt idx="6">
                  <c:v>-14053</c:v>
                </c:pt>
                <c:pt idx="7">
                  <c:v>-9200</c:v>
                </c:pt>
                <c:pt idx="8">
                  <c:v>-6212</c:v>
                </c:pt>
                <c:pt idx="9">
                  <c:v>-4332</c:v>
                </c:pt>
                <c:pt idx="10">
                  <c:v>-7132</c:v>
                </c:pt>
                <c:pt idx="11">
                  <c:v>-11782</c:v>
                </c:pt>
              </c:numCache>
            </c:numRef>
          </c:val>
          <c:smooth val="0"/>
          <c:extLst>
            <c:ext xmlns:c16="http://schemas.microsoft.com/office/drawing/2014/chart" uri="{C3380CC4-5D6E-409C-BE32-E72D297353CC}">
              <c16:uniqueId val="{0000000C-78B9-4F5D-88F6-76EAA6AE0268}"/>
            </c:ext>
          </c:extLst>
        </c:ser>
        <c:ser>
          <c:idx val="13"/>
          <c:order val="13"/>
          <c:tx>
            <c:strRef>
              <c:f>'Cari Denge'!$AK$21</c:f>
              <c:strCache>
                <c:ptCount val="1"/>
                <c:pt idx="0">
                  <c:v>2025</c:v>
                </c:pt>
              </c:strCache>
            </c:strRef>
          </c:tx>
          <c:spPr>
            <a:ln w="28575" cap="rnd">
              <a:solidFill>
                <a:schemeClr val="accent2">
                  <a:lumMod val="80000"/>
                  <a:lumOff val="20000"/>
                </a:schemeClr>
              </a:solidFill>
              <a:round/>
            </a:ln>
            <a:effectLst/>
          </c:spPr>
          <c:marker>
            <c:symbol val="none"/>
          </c:marker>
          <c:cat>
            <c:numRef>
              <c:f>'Cari Denge'!$AL$3:$AW$3</c:f>
              <c:numCache>
                <c:formatCode>General</c:formatCode>
                <c:ptCount val="12"/>
              </c:numCache>
            </c:numRef>
          </c:cat>
          <c:val>
            <c:numRef>
              <c:f>'Cari Denge'!$AL$21:$AW$21</c:f>
              <c:numCache>
                <c:formatCode>#,##0.00</c:formatCode>
                <c:ptCount val="12"/>
                <c:pt idx="0">
                  <c:v>-3795</c:v>
                </c:pt>
                <c:pt idx="1">
                  <c:v>-8112</c:v>
                </c:pt>
                <c:pt idx="2">
                  <c:v>-12199</c:v>
                </c:pt>
                <c:pt idx="3">
                  <c:v>-19999</c:v>
                </c:pt>
                <c:pt idx="4">
                  <c:v>-20689</c:v>
                </c:pt>
                <c:pt idx="5">
                  <c:v>-22656</c:v>
                </c:pt>
                <c:pt idx="6">
                  <c:v>-20890</c:v>
                </c:pt>
                <c:pt idx="7">
                  <c:v>-11640</c:v>
                </c:pt>
                <c:pt idx="8">
                  <c:v>-6211</c:v>
                </c:pt>
              </c:numCache>
            </c:numRef>
          </c:val>
          <c:smooth val="0"/>
          <c:extLst>
            <c:ext xmlns:c16="http://schemas.microsoft.com/office/drawing/2014/chart" uri="{C3380CC4-5D6E-409C-BE32-E72D297353CC}">
              <c16:uniqueId val="{0000000D-78B9-4F5D-88F6-76EAA6AE0268}"/>
            </c:ext>
          </c:extLst>
        </c:ser>
        <c:dLbls>
          <c:showLegendKey val="0"/>
          <c:showVal val="0"/>
          <c:showCatName val="0"/>
          <c:showSerName val="0"/>
          <c:showPercent val="0"/>
          <c:showBubbleSize val="0"/>
        </c:dLbls>
        <c:smooth val="0"/>
        <c:axId val="908007376"/>
        <c:axId val="908004976"/>
        <c:extLst>
          <c:ext xmlns:c15="http://schemas.microsoft.com/office/drawing/2012/chart" uri="{02D57815-91ED-43cb-92C2-25804820EDAC}">
            <c15:filteredLineSeries>
              <c15:ser>
                <c:idx val="0"/>
                <c:order val="0"/>
                <c:tx>
                  <c:strRef>
                    <c:extLst>
                      <c:ext uri="{02D57815-91ED-43cb-92C2-25804820EDAC}">
                        <c15:formulaRef>
                          <c15:sqref>'Cari Denge'!$AK$8</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'Cari Denge'!$AL$3:$AW$3</c15:sqref>
                        </c15:formulaRef>
                      </c:ext>
                    </c:extLst>
                    <c:numCache>
                      <c:formatCode>General</c:formatCode>
                      <c:ptCount val="12"/>
                    </c:numCache>
                  </c:numRef>
                </c:cat>
                <c:val>
                  <c:numRef>
                    <c:extLst>
                      <c:ext uri="{02D57815-91ED-43cb-92C2-25804820EDAC}">
                        <c15:formulaRef>
                          <c15:sqref>'Cari Denge'!$AL$8:$AW$8</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8B9-4F5D-88F6-76EAA6AE0268}"/>
                  </c:ext>
                </c:extLst>
              </c15:ser>
            </c15:filteredLineSeries>
          </c:ext>
        </c:extLst>
      </c:lineChart>
      <c:catAx>
        <c:axId val="9080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08004976"/>
        <c:crosses val="autoZero"/>
        <c:auto val="1"/>
        <c:lblAlgn val="ctr"/>
        <c:lblOffset val="100"/>
        <c:noMultiLvlLbl val="0"/>
      </c:catAx>
      <c:valAx>
        <c:axId val="908004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08007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2"/>
          <c:order val="2"/>
          <c:tx>
            <c:strRef>
              <c:f>'Ydışı Portföy Flowu'!$G$1</c:f>
              <c:strCache>
                <c:ptCount val="1"/>
                <c:pt idx="0">
                  <c:v>Spread( 6mo sum)</c:v>
                </c:pt>
              </c:strCache>
            </c:strRef>
          </c:tx>
          <c:spPr>
            <a:solidFill>
              <a:schemeClr val="accent3"/>
            </a:solidFill>
            <a:ln>
              <a:noFill/>
            </a:ln>
            <a:effectLst/>
          </c:spPr>
          <c:invertIfNegative val="0"/>
          <c:val>
            <c:numRef>
              <c:f>'Ydışı Portföy Flowu'!$G$2:$G$160</c:f>
              <c:numCache>
                <c:formatCode>General</c:formatCode>
                <c:ptCount val="159"/>
                <c:pt idx="5" formatCode="#,##0.00">
                  <c:v>27299</c:v>
                </c:pt>
                <c:pt idx="6" formatCode="#,##0.00">
                  <c:v>23277</c:v>
                </c:pt>
                <c:pt idx="7" formatCode="#,##0.00">
                  <c:v>16993</c:v>
                </c:pt>
                <c:pt idx="8" formatCode="#,##0.00">
                  <c:v>12779</c:v>
                </c:pt>
                <c:pt idx="9" formatCode="#,##0.00">
                  <c:v>11673</c:v>
                </c:pt>
                <c:pt idx="10" formatCode="#,##0.00">
                  <c:v>10914</c:v>
                </c:pt>
                <c:pt idx="11" formatCode="#,##0.00">
                  <c:v>5167</c:v>
                </c:pt>
                <c:pt idx="12" formatCode="#,##0.00">
                  <c:v>4913</c:v>
                </c:pt>
                <c:pt idx="13" formatCode="#,##0.00">
                  <c:v>5615</c:v>
                </c:pt>
                <c:pt idx="14" formatCode="#,##0.00">
                  <c:v>9065</c:v>
                </c:pt>
                <c:pt idx="15" formatCode="#,##0.00">
                  <c:v>6098</c:v>
                </c:pt>
                <c:pt idx="16" formatCode="#,##0.00">
                  <c:v>2972</c:v>
                </c:pt>
                <c:pt idx="17" formatCode="#,##0.00">
                  <c:v>3693</c:v>
                </c:pt>
                <c:pt idx="18" formatCode="#,##0.00">
                  <c:v>4022</c:v>
                </c:pt>
                <c:pt idx="19" formatCode="#,##0.00">
                  <c:v>11244</c:v>
                </c:pt>
                <c:pt idx="20" formatCode="#,##0.00">
                  <c:v>13957</c:v>
                </c:pt>
                <c:pt idx="21" formatCode="#,##0.00">
                  <c:v>13072</c:v>
                </c:pt>
                <c:pt idx="22" formatCode="#,##0.00">
                  <c:v>15222</c:v>
                </c:pt>
                <c:pt idx="23" formatCode="#,##0.00">
                  <c:v>13454</c:v>
                </c:pt>
                <c:pt idx="24" formatCode="#,##0.00">
                  <c:v>15172</c:v>
                </c:pt>
                <c:pt idx="25" formatCode="#,##0.00">
                  <c:v>8461</c:v>
                </c:pt>
                <c:pt idx="26" formatCode="#,##0.00">
                  <c:v>6308</c:v>
                </c:pt>
                <c:pt idx="27" formatCode="#,##0.00">
                  <c:v>8340</c:v>
                </c:pt>
                <c:pt idx="28" formatCode="#,##0.00">
                  <c:v>4602</c:v>
                </c:pt>
                <c:pt idx="29" formatCode="#,##0.00">
                  <c:v>3238</c:v>
                </c:pt>
                <c:pt idx="30" formatCode="#,##0.00">
                  <c:v>-1823</c:v>
                </c:pt>
                <c:pt idx="31" formatCode="#,##0.00">
                  <c:v>-2844</c:v>
                </c:pt>
                <c:pt idx="32" formatCode="#,##0.00">
                  <c:v>-6588</c:v>
                </c:pt>
                <c:pt idx="33" formatCode="#,##0.00">
                  <c:v>-8150</c:v>
                </c:pt>
                <c:pt idx="34" formatCode="#,##0.00">
                  <c:v>-8111</c:v>
                </c:pt>
                <c:pt idx="35" formatCode="#,##0.00">
                  <c:v>-9838</c:v>
                </c:pt>
                <c:pt idx="36" formatCode="#,##0.00">
                  <c:v>-10175</c:v>
                </c:pt>
                <c:pt idx="37" formatCode="#,##0.00">
                  <c:v>-11025</c:v>
                </c:pt>
                <c:pt idx="38" formatCode="#,##0.00">
                  <c:v>-9957</c:v>
                </c:pt>
                <c:pt idx="39" formatCode="#,##0.00">
                  <c:v>-7252</c:v>
                </c:pt>
                <c:pt idx="40" formatCode="#,##0.00">
                  <c:v>-1989</c:v>
                </c:pt>
                <c:pt idx="41" formatCode="#,##0.00">
                  <c:v>2507</c:v>
                </c:pt>
                <c:pt idx="42" formatCode="#,##0.00">
                  <c:v>6093</c:v>
                </c:pt>
                <c:pt idx="43" formatCode="#,##0.00">
                  <c:v>8875</c:v>
                </c:pt>
                <c:pt idx="44" formatCode="#,##0.00">
                  <c:v>11129</c:v>
                </c:pt>
                <c:pt idx="45" formatCode="#,##0.00">
                  <c:v>10721</c:v>
                </c:pt>
                <c:pt idx="46" formatCode="#,##0.00">
                  <c:v>6534</c:v>
                </c:pt>
                <c:pt idx="47" formatCode="#,##0.00">
                  <c:v>5123</c:v>
                </c:pt>
                <c:pt idx="48" formatCode="#,##0.00">
                  <c:v>1431</c:v>
                </c:pt>
                <c:pt idx="49" formatCode="#,##0.00">
                  <c:v>-463</c:v>
                </c:pt>
                <c:pt idx="50" formatCode="#,##0.00">
                  <c:v>280</c:v>
                </c:pt>
                <c:pt idx="51" formatCode="#,##0.00">
                  <c:v>585</c:v>
                </c:pt>
                <c:pt idx="52" formatCode="#,##0.00">
                  <c:v>3819</c:v>
                </c:pt>
                <c:pt idx="53" formatCode="#,##0.00">
                  <c:v>4625</c:v>
                </c:pt>
                <c:pt idx="54" formatCode="#,##0.00">
                  <c:v>12861</c:v>
                </c:pt>
                <c:pt idx="55" formatCode="#,##0.00">
                  <c:v>17658</c:v>
                </c:pt>
                <c:pt idx="56" formatCode="#,##0.00">
                  <c:v>16259</c:v>
                </c:pt>
                <c:pt idx="57" formatCode="#,##0.00">
                  <c:v>17372</c:v>
                </c:pt>
                <c:pt idx="58" formatCode="#,##0.00">
                  <c:v>19106</c:v>
                </c:pt>
                <c:pt idx="59" formatCode="#,##0.00">
                  <c:v>17306</c:v>
                </c:pt>
                <c:pt idx="60" formatCode="#,##0.00">
                  <c:v>10447</c:v>
                </c:pt>
                <c:pt idx="61" formatCode="#,##0.00">
                  <c:v>6782</c:v>
                </c:pt>
                <c:pt idx="62" formatCode="#,##0.00">
                  <c:v>11800</c:v>
                </c:pt>
                <c:pt idx="63" formatCode="#,##0.00">
                  <c:v>9511</c:v>
                </c:pt>
                <c:pt idx="64" formatCode="#,##0.00">
                  <c:v>3571</c:v>
                </c:pt>
                <c:pt idx="65" formatCode="#,##0.00">
                  <c:v>1252</c:v>
                </c:pt>
                <c:pt idx="66" formatCode="#,##0.00">
                  <c:v>1390</c:v>
                </c:pt>
                <c:pt idx="67" formatCode="#,##0.00">
                  <c:v>-104</c:v>
                </c:pt>
                <c:pt idx="68" formatCode="#,##0.00">
                  <c:v>-5489</c:v>
                </c:pt>
                <c:pt idx="69" formatCode="#,##0.00">
                  <c:v>-6412</c:v>
                </c:pt>
                <c:pt idx="70" formatCode="#,##0.00">
                  <c:v>-4510</c:v>
                </c:pt>
                <c:pt idx="71" formatCode="#,##0.00">
                  <c:v>-2230</c:v>
                </c:pt>
                <c:pt idx="72" formatCode="#,##0.00">
                  <c:v>-34</c:v>
                </c:pt>
                <c:pt idx="73" formatCode="#,##0.00">
                  <c:v>-812</c:v>
                </c:pt>
                <c:pt idx="74" formatCode="#,##0.00">
                  <c:v>4688</c:v>
                </c:pt>
                <c:pt idx="75" formatCode="#,##0.00">
                  <c:v>7437</c:v>
                </c:pt>
                <c:pt idx="76" formatCode="#,##0.00">
                  <c:v>7437</c:v>
                </c:pt>
                <c:pt idx="77" formatCode="#,##0.00">
                  <c:v>1518</c:v>
                </c:pt>
                <c:pt idx="78" formatCode="#,##0.00">
                  <c:v>-205</c:v>
                </c:pt>
                <c:pt idx="79" formatCode="#,##0.00">
                  <c:v>-1001</c:v>
                </c:pt>
                <c:pt idx="80" formatCode="#,##0.00">
                  <c:v>-5239</c:v>
                </c:pt>
                <c:pt idx="81" formatCode="#,##0.00">
                  <c:v>-7973</c:v>
                </c:pt>
                <c:pt idx="82" formatCode="#,##0.00">
                  <c:v>-7953</c:v>
                </c:pt>
                <c:pt idx="83" formatCode="#,##0.00">
                  <c:v>-6446</c:v>
                </c:pt>
                <c:pt idx="84" formatCode="#,##0.00">
                  <c:v>-3602</c:v>
                </c:pt>
                <c:pt idx="85" formatCode="#,##0.00">
                  <c:v>-1760</c:v>
                </c:pt>
                <c:pt idx="86" formatCode="#,##0.00">
                  <c:v>-4256</c:v>
                </c:pt>
                <c:pt idx="87" formatCode="#,##0.00">
                  <c:v>-2269</c:v>
                </c:pt>
                <c:pt idx="88" formatCode="#,##0.00">
                  <c:v>-6979</c:v>
                </c:pt>
                <c:pt idx="89" formatCode="#,##0.00">
                  <c:v>-7658</c:v>
                </c:pt>
                <c:pt idx="90" formatCode="#,##0.00">
                  <c:v>-13348</c:v>
                </c:pt>
                <c:pt idx="91" formatCode="#,##0.00">
                  <c:v>-14290</c:v>
                </c:pt>
                <c:pt idx="92" formatCode="#,##0.00">
                  <c:v>-13344</c:v>
                </c:pt>
                <c:pt idx="93" formatCode="#,##0.00">
                  <c:v>-16367</c:v>
                </c:pt>
                <c:pt idx="94" formatCode="#,##0.00">
                  <c:v>-11076</c:v>
                </c:pt>
                <c:pt idx="95" formatCode="#,##0.00">
                  <c:v>-5248</c:v>
                </c:pt>
                <c:pt idx="96" formatCode="#,##0.00">
                  <c:v>135</c:v>
                </c:pt>
                <c:pt idx="97" formatCode="#,##0.00">
                  <c:v>4505</c:v>
                </c:pt>
                <c:pt idx="98" formatCode="#,##0.00">
                  <c:v>10318</c:v>
                </c:pt>
                <c:pt idx="99" formatCode="#,##0.00">
                  <c:v>12837</c:v>
                </c:pt>
                <c:pt idx="100" formatCode="#,##0.00">
                  <c:v>6825</c:v>
                </c:pt>
                <c:pt idx="101" formatCode="#,##0.00">
                  <c:v>2407</c:v>
                </c:pt>
                <c:pt idx="102" formatCode="#,##0.00">
                  <c:v>637</c:v>
                </c:pt>
                <c:pt idx="103" formatCode="#,##0.00">
                  <c:v>97</c:v>
                </c:pt>
                <c:pt idx="104" formatCode="#,##0.00">
                  <c:v>-5010</c:v>
                </c:pt>
                <c:pt idx="105" formatCode="#,##0.00">
                  <c:v>-5104</c:v>
                </c:pt>
                <c:pt idx="106" formatCode="#,##0.00">
                  <c:v>1089</c:v>
                </c:pt>
                <c:pt idx="107" formatCode="#,##0.00">
                  <c:v>409</c:v>
                </c:pt>
                <c:pt idx="108" formatCode="#,##0.00">
                  <c:v>-2063</c:v>
                </c:pt>
                <c:pt idx="109" formatCode="#,##0.00">
                  <c:v>-7694</c:v>
                </c:pt>
                <c:pt idx="110" formatCode="#,##0.00">
                  <c:v>-9639</c:v>
                </c:pt>
                <c:pt idx="111" formatCode="#,##0.00">
                  <c:v>-11674</c:v>
                </c:pt>
                <c:pt idx="112" formatCode="#,##0.00">
                  <c:v>-15720</c:v>
                </c:pt>
                <c:pt idx="113" formatCode="#,##0.00">
                  <c:v>-14451</c:v>
                </c:pt>
                <c:pt idx="114" formatCode="#,##0.00">
                  <c:v>-17142</c:v>
                </c:pt>
                <c:pt idx="115" formatCode="#,##0.00">
                  <c:v>-15872</c:v>
                </c:pt>
                <c:pt idx="116" formatCode="#,##0.00">
                  <c:v>-15389</c:v>
                </c:pt>
                <c:pt idx="117" formatCode="#,##0.00">
                  <c:v>-13299</c:v>
                </c:pt>
                <c:pt idx="118" formatCode="#,##0.00">
                  <c:v>-12432</c:v>
                </c:pt>
                <c:pt idx="119" formatCode="#,##0.00">
                  <c:v>-11396</c:v>
                </c:pt>
                <c:pt idx="120" formatCode="#,##0.00">
                  <c:v>-5610</c:v>
                </c:pt>
                <c:pt idx="121" formatCode="#,##0.00">
                  <c:v>-2599</c:v>
                </c:pt>
                <c:pt idx="122" formatCode="#,##0.00">
                  <c:v>-902</c:v>
                </c:pt>
                <c:pt idx="123" formatCode="#,##0.00">
                  <c:v>-2662</c:v>
                </c:pt>
                <c:pt idx="124" formatCode="#,##0.00">
                  <c:v>-1444</c:v>
                </c:pt>
                <c:pt idx="125" formatCode="#,##0.00">
                  <c:v>-1845</c:v>
                </c:pt>
                <c:pt idx="126" formatCode="#,##0.00">
                  <c:v>-4672</c:v>
                </c:pt>
                <c:pt idx="127" formatCode="#,##0.00">
                  <c:v>-3428</c:v>
                </c:pt>
                <c:pt idx="128" formatCode="#,##0.00">
                  <c:v>-2580</c:v>
                </c:pt>
                <c:pt idx="129" formatCode="#,##0.00">
                  <c:v>-454</c:v>
                </c:pt>
                <c:pt idx="130" formatCode="#,##0.00">
                  <c:v>1531</c:v>
                </c:pt>
                <c:pt idx="131" formatCode="#,##0.00">
                  <c:v>1204</c:v>
                </c:pt>
                <c:pt idx="132" formatCode="#,##0.00">
                  <c:v>7762</c:v>
                </c:pt>
                <c:pt idx="133" formatCode="#,##0.00">
                  <c:v>9080</c:v>
                </c:pt>
                <c:pt idx="134" formatCode="#,##0.00">
                  <c:v>8115</c:v>
                </c:pt>
                <c:pt idx="135" formatCode="#,##0.00">
                  <c:v>8893</c:v>
                </c:pt>
                <c:pt idx="136" formatCode="#,##0.00">
                  <c:v>6959</c:v>
                </c:pt>
                <c:pt idx="137" formatCode="#,##0.00">
                  <c:v>9871</c:v>
                </c:pt>
                <c:pt idx="138" formatCode="#,##0.00">
                  <c:v>12236</c:v>
                </c:pt>
                <c:pt idx="139" formatCode="#,##0.00">
                  <c:v>10067</c:v>
                </c:pt>
                <c:pt idx="140" formatCode="#,##0.00">
                  <c:v>12324</c:v>
                </c:pt>
                <c:pt idx="141" formatCode="#,##0.00">
                  <c:v>9197</c:v>
                </c:pt>
                <c:pt idx="142" formatCode="#,##0.00">
                  <c:v>9458</c:v>
                </c:pt>
                <c:pt idx="143" formatCode="#,##0.00">
                  <c:v>9192</c:v>
                </c:pt>
                <c:pt idx="144" formatCode="#,##0.00">
                  <c:v>4440</c:v>
                </c:pt>
                <c:pt idx="145" formatCode="#,##0.00">
                  <c:v>1910</c:v>
                </c:pt>
                <c:pt idx="146" formatCode="#,##0.00">
                  <c:v>1858</c:v>
                </c:pt>
                <c:pt idx="147" formatCode="#,##0.00">
                  <c:v>6012</c:v>
                </c:pt>
                <c:pt idx="148" formatCode="#,##0.00">
                  <c:v>3747</c:v>
                </c:pt>
                <c:pt idx="149" formatCode="#,##0.00">
                  <c:v>-8587</c:v>
                </c:pt>
                <c:pt idx="150" formatCode="#,##0.00">
                  <c:v>-8117</c:v>
                </c:pt>
                <c:pt idx="151" formatCode="#,##0.00">
                  <c:v>-5887</c:v>
                </c:pt>
                <c:pt idx="152" formatCode="#,##0.00">
                  <c:v>-3221</c:v>
                </c:pt>
                <c:pt idx="153" formatCode="#,##0.00">
                  <c:v>-6449</c:v>
                </c:pt>
                <c:pt idx="154" formatCode="#,##0.00">
                  <c:v>-1200</c:v>
                </c:pt>
              </c:numCache>
            </c:numRef>
          </c:val>
          <c:extLst>
            <c:ext xmlns:c16="http://schemas.microsoft.com/office/drawing/2014/chart" uri="{C3380CC4-5D6E-409C-BE32-E72D297353CC}">
              <c16:uniqueId val="{00000002-DCE5-483D-9301-787DC0E28088}"/>
            </c:ext>
          </c:extLst>
        </c:ser>
        <c:dLbls>
          <c:showLegendKey val="0"/>
          <c:showVal val="0"/>
          <c:showCatName val="0"/>
          <c:showSerName val="0"/>
          <c:showPercent val="0"/>
          <c:showBubbleSize val="0"/>
        </c:dLbls>
        <c:gapWidth val="150"/>
        <c:axId val="939542320"/>
        <c:axId val="939537328"/>
      </c:barChart>
      <c:lineChart>
        <c:grouping val="standard"/>
        <c:varyColors val="0"/>
        <c:ser>
          <c:idx val="1"/>
          <c:order val="1"/>
          <c:tx>
            <c:strRef>
              <c:f>'Ydışı Portföy Flowu'!$F$1</c:f>
              <c:strCache>
                <c:ptCount val="1"/>
                <c:pt idx="0">
                  <c:v>Yabancıların TR Portföy Yatırımları(6 mo sum)</c:v>
                </c:pt>
              </c:strCache>
            </c:strRef>
          </c:tx>
          <c:spPr>
            <a:ln w="28575" cap="rnd">
              <a:solidFill>
                <a:schemeClr val="accent2"/>
              </a:solidFill>
              <a:round/>
            </a:ln>
            <a:effectLst/>
          </c:spPr>
          <c:marker>
            <c:symbol val="none"/>
          </c:marker>
          <c:val>
            <c:numRef>
              <c:f>'Ydışı Portföy Flowu'!$F$2:$F$160</c:f>
              <c:numCache>
                <c:formatCode>General</c:formatCode>
                <c:ptCount val="159"/>
                <c:pt idx="5" formatCode="#,##0.00">
                  <c:v>26160</c:v>
                </c:pt>
                <c:pt idx="6" formatCode="#,##0.00">
                  <c:v>22735</c:v>
                </c:pt>
                <c:pt idx="7" formatCode="#,##0.00">
                  <c:v>17523</c:v>
                </c:pt>
                <c:pt idx="8" formatCode="#,##0.00">
                  <c:v>13006</c:v>
                </c:pt>
                <c:pt idx="9" formatCode="#,##0.00">
                  <c:v>11913</c:v>
                </c:pt>
                <c:pt idx="10" formatCode="#,##0.00">
                  <c:v>11552</c:v>
                </c:pt>
                <c:pt idx="11" formatCode="#,##0.00">
                  <c:v>5736</c:v>
                </c:pt>
                <c:pt idx="12" formatCode="#,##0.00">
                  <c:v>5422</c:v>
                </c:pt>
                <c:pt idx="13" formatCode="#,##0.00">
                  <c:v>5715</c:v>
                </c:pt>
                <c:pt idx="14" formatCode="#,##0.00">
                  <c:v>9164</c:v>
                </c:pt>
                <c:pt idx="15" formatCode="#,##0.00">
                  <c:v>6243</c:v>
                </c:pt>
                <c:pt idx="16" formatCode="#,##0.00">
                  <c:v>3016</c:v>
                </c:pt>
                <c:pt idx="17" formatCode="#,##0.00">
                  <c:v>3728</c:v>
                </c:pt>
                <c:pt idx="18" formatCode="#,##0.00">
                  <c:v>4338</c:v>
                </c:pt>
                <c:pt idx="19" formatCode="#,##0.00">
                  <c:v>11382</c:v>
                </c:pt>
                <c:pt idx="20" formatCode="#,##0.00">
                  <c:v>14071</c:v>
                </c:pt>
                <c:pt idx="21" formatCode="#,##0.00">
                  <c:v>13179</c:v>
                </c:pt>
                <c:pt idx="22" formatCode="#,##0.00">
                  <c:v>15454</c:v>
                </c:pt>
                <c:pt idx="23" formatCode="#,##0.00">
                  <c:v>13985</c:v>
                </c:pt>
                <c:pt idx="24" formatCode="#,##0.00">
                  <c:v>15414</c:v>
                </c:pt>
                <c:pt idx="25" formatCode="#,##0.00">
                  <c:v>8883</c:v>
                </c:pt>
                <c:pt idx="26" formatCode="#,##0.00">
                  <c:v>6752</c:v>
                </c:pt>
                <c:pt idx="27" formatCode="#,##0.00">
                  <c:v>8742</c:v>
                </c:pt>
                <c:pt idx="28" formatCode="#,##0.00">
                  <c:v>5134</c:v>
                </c:pt>
                <c:pt idx="29" formatCode="#,##0.00">
                  <c:v>3552</c:v>
                </c:pt>
                <c:pt idx="30" formatCode="#,##0.00">
                  <c:v>-1439</c:v>
                </c:pt>
                <c:pt idx="31" formatCode="#,##0.00">
                  <c:v>-2595</c:v>
                </c:pt>
                <c:pt idx="32" formatCode="#,##0.00">
                  <c:v>-6382</c:v>
                </c:pt>
                <c:pt idx="33" formatCode="#,##0.00">
                  <c:v>-7916</c:v>
                </c:pt>
                <c:pt idx="34" formatCode="#,##0.00">
                  <c:v>-8061</c:v>
                </c:pt>
                <c:pt idx="35" formatCode="#,##0.00">
                  <c:v>-9818</c:v>
                </c:pt>
                <c:pt idx="36" formatCode="#,##0.00">
                  <c:v>-10157</c:v>
                </c:pt>
                <c:pt idx="37" formatCode="#,##0.00">
                  <c:v>-10907</c:v>
                </c:pt>
                <c:pt idx="38" formatCode="#,##0.00">
                  <c:v>-9796</c:v>
                </c:pt>
                <c:pt idx="39" formatCode="#,##0.00">
                  <c:v>-7080</c:v>
                </c:pt>
                <c:pt idx="40" formatCode="#,##0.00">
                  <c:v>-2003</c:v>
                </c:pt>
                <c:pt idx="41" formatCode="#,##0.00">
                  <c:v>2440</c:v>
                </c:pt>
                <c:pt idx="42" formatCode="#,##0.00">
                  <c:v>5922</c:v>
                </c:pt>
                <c:pt idx="43" formatCode="#,##0.00">
                  <c:v>8554</c:v>
                </c:pt>
                <c:pt idx="44" formatCode="#,##0.00">
                  <c:v>10802</c:v>
                </c:pt>
                <c:pt idx="45" formatCode="#,##0.00">
                  <c:v>10458</c:v>
                </c:pt>
                <c:pt idx="46" formatCode="#,##0.00">
                  <c:v>6497</c:v>
                </c:pt>
                <c:pt idx="47" formatCode="#,##0.00">
                  <c:v>5084</c:v>
                </c:pt>
                <c:pt idx="48" formatCode="#,##0.00">
                  <c:v>1475</c:v>
                </c:pt>
                <c:pt idx="49" formatCode="#,##0.00">
                  <c:v>-393</c:v>
                </c:pt>
                <c:pt idx="50" formatCode="#,##0.00">
                  <c:v>360</c:v>
                </c:pt>
                <c:pt idx="51" formatCode="#,##0.00">
                  <c:v>628</c:v>
                </c:pt>
                <c:pt idx="52" formatCode="#,##0.00">
                  <c:v>3798</c:v>
                </c:pt>
                <c:pt idx="53" formatCode="#,##0.00">
                  <c:v>4711</c:v>
                </c:pt>
                <c:pt idx="54" formatCode="#,##0.00">
                  <c:v>13014</c:v>
                </c:pt>
                <c:pt idx="55" formatCode="#,##0.00">
                  <c:v>18046</c:v>
                </c:pt>
                <c:pt idx="56" formatCode="#,##0.00">
                  <c:v>16823</c:v>
                </c:pt>
                <c:pt idx="57" formatCode="#,##0.00">
                  <c:v>17891</c:v>
                </c:pt>
                <c:pt idx="58" formatCode="#,##0.00">
                  <c:v>19980</c:v>
                </c:pt>
                <c:pt idx="59" formatCode="#,##0.00">
                  <c:v>18191</c:v>
                </c:pt>
                <c:pt idx="60" formatCode="#,##0.00">
                  <c:v>11291</c:v>
                </c:pt>
                <c:pt idx="61" formatCode="#,##0.00">
                  <c:v>7494</c:v>
                </c:pt>
                <c:pt idx="62" formatCode="#,##0.00">
                  <c:v>12421</c:v>
                </c:pt>
                <c:pt idx="63" formatCode="#,##0.00">
                  <c:v>10170</c:v>
                </c:pt>
                <c:pt idx="64" formatCode="#,##0.00">
                  <c:v>4008</c:v>
                </c:pt>
                <c:pt idx="65" formatCode="#,##0.00">
                  <c:v>1624</c:v>
                </c:pt>
                <c:pt idx="66" formatCode="#,##0.00">
                  <c:v>1786</c:v>
                </c:pt>
                <c:pt idx="67" formatCode="#,##0.00">
                  <c:v>564</c:v>
                </c:pt>
                <c:pt idx="68" formatCode="#,##0.00">
                  <c:v>-4829</c:v>
                </c:pt>
                <c:pt idx="69" formatCode="#,##0.00">
                  <c:v>-6242</c:v>
                </c:pt>
                <c:pt idx="70" formatCode="#,##0.00">
                  <c:v>-4388</c:v>
                </c:pt>
                <c:pt idx="71" formatCode="#,##0.00">
                  <c:v>-2192</c:v>
                </c:pt>
                <c:pt idx="72" formatCode="#,##0.00">
                  <c:v>55</c:v>
                </c:pt>
                <c:pt idx="73" formatCode="#,##0.00">
                  <c:v>-852</c:v>
                </c:pt>
                <c:pt idx="74" formatCode="#,##0.00">
                  <c:v>4656</c:v>
                </c:pt>
                <c:pt idx="75" formatCode="#,##0.00">
                  <c:v>7995</c:v>
                </c:pt>
                <c:pt idx="76" formatCode="#,##0.00">
                  <c:v>8348</c:v>
                </c:pt>
                <c:pt idx="77" formatCode="#,##0.00">
                  <c:v>2629</c:v>
                </c:pt>
                <c:pt idx="78" formatCode="#,##0.00">
                  <c:v>846</c:v>
                </c:pt>
                <c:pt idx="79" formatCode="#,##0.00">
                  <c:v>101</c:v>
                </c:pt>
                <c:pt idx="80" formatCode="#,##0.00">
                  <c:v>-4175</c:v>
                </c:pt>
                <c:pt idx="81" formatCode="#,##0.00">
                  <c:v>-6994</c:v>
                </c:pt>
                <c:pt idx="82" formatCode="#,##0.00">
                  <c:v>-7383</c:v>
                </c:pt>
                <c:pt idx="83" formatCode="#,##0.00">
                  <c:v>-5999</c:v>
                </c:pt>
                <c:pt idx="84" formatCode="#,##0.00">
                  <c:v>-3151</c:v>
                </c:pt>
                <c:pt idx="85" formatCode="#,##0.00">
                  <c:v>-1431</c:v>
                </c:pt>
                <c:pt idx="86" formatCode="#,##0.00">
                  <c:v>-3842</c:v>
                </c:pt>
                <c:pt idx="87" formatCode="#,##0.00">
                  <c:v>-2032</c:v>
                </c:pt>
                <c:pt idx="88" formatCode="#,##0.00">
                  <c:v>-6635</c:v>
                </c:pt>
                <c:pt idx="89" formatCode="#,##0.00">
                  <c:v>-7152</c:v>
                </c:pt>
                <c:pt idx="90" formatCode="#,##0.00">
                  <c:v>-12896</c:v>
                </c:pt>
                <c:pt idx="91" formatCode="#,##0.00">
                  <c:v>-13870</c:v>
                </c:pt>
                <c:pt idx="92" formatCode="#,##0.00">
                  <c:v>-13036</c:v>
                </c:pt>
                <c:pt idx="93" formatCode="#,##0.00">
                  <c:v>-15960</c:v>
                </c:pt>
                <c:pt idx="94" formatCode="#,##0.00">
                  <c:v>-10616</c:v>
                </c:pt>
                <c:pt idx="95" formatCode="#,##0.00">
                  <c:v>-4847</c:v>
                </c:pt>
                <c:pt idx="96" formatCode="#,##0.00">
                  <c:v>529</c:v>
                </c:pt>
                <c:pt idx="97" formatCode="#,##0.00">
                  <c:v>4899</c:v>
                </c:pt>
                <c:pt idx="98" formatCode="#,##0.00">
                  <c:v>10454</c:v>
                </c:pt>
                <c:pt idx="99" formatCode="#,##0.00">
                  <c:v>12973</c:v>
                </c:pt>
                <c:pt idx="100" formatCode="#,##0.00">
                  <c:v>6835</c:v>
                </c:pt>
                <c:pt idx="101" formatCode="#,##0.00">
                  <c:v>2364</c:v>
                </c:pt>
                <c:pt idx="102" formatCode="#,##0.00">
                  <c:v>639</c:v>
                </c:pt>
                <c:pt idx="103" formatCode="#,##0.00">
                  <c:v>101</c:v>
                </c:pt>
                <c:pt idx="104" formatCode="#,##0.00">
                  <c:v>-4919</c:v>
                </c:pt>
                <c:pt idx="105" formatCode="#,##0.00">
                  <c:v>-4959</c:v>
                </c:pt>
                <c:pt idx="106" formatCode="#,##0.00">
                  <c:v>1488</c:v>
                </c:pt>
                <c:pt idx="107" formatCode="#,##0.00">
                  <c:v>852</c:v>
                </c:pt>
                <c:pt idx="108" formatCode="#,##0.00">
                  <c:v>-1561</c:v>
                </c:pt>
                <c:pt idx="109" formatCode="#,##0.00">
                  <c:v>-6733</c:v>
                </c:pt>
                <c:pt idx="110" formatCode="#,##0.00">
                  <c:v>-8047</c:v>
                </c:pt>
                <c:pt idx="111" formatCode="#,##0.00">
                  <c:v>-10258</c:v>
                </c:pt>
                <c:pt idx="112" formatCode="#,##0.00">
                  <c:v>-14164</c:v>
                </c:pt>
                <c:pt idx="113" formatCode="#,##0.00">
                  <c:v>-12809</c:v>
                </c:pt>
                <c:pt idx="114" formatCode="#,##0.00">
                  <c:v>-15473</c:v>
                </c:pt>
                <c:pt idx="115" formatCode="#,##0.00">
                  <c:v>-14551</c:v>
                </c:pt>
                <c:pt idx="116" formatCode="#,##0.00">
                  <c:v>-14187</c:v>
                </c:pt>
                <c:pt idx="117" formatCode="#,##0.00">
                  <c:v>-12013</c:v>
                </c:pt>
                <c:pt idx="118" formatCode="#,##0.00">
                  <c:v>-11663</c:v>
                </c:pt>
                <c:pt idx="119" formatCode="#,##0.00">
                  <c:v>-10804</c:v>
                </c:pt>
                <c:pt idx="120" formatCode="#,##0.00">
                  <c:v>-5123</c:v>
                </c:pt>
                <c:pt idx="121" formatCode="#,##0.00">
                  <c:v>-3038</c:v>
                </c:pt>
                <c:pt idx="122" formatCode="#,##0.00">
                  <c:v>-1094</c:v>
                </c:pt>
                <c:pt idx="123" formatCode="#,##0.00">
                  <c:v>-2223</c:v>
                </c:pt>
                <c:pt idx="124" formatCode="#,##0.00">
                  <c:v>-494</c:v>
                </c:pt>
                <c:pt idx="125" formatCode="#,##0.00">
                  <c:v>-931</c:v>
                </c:pt>
                <c:pt idx="126" formatCode="#,##0.00">
                  <c:v>-3613</c:v>
                </c:pt>
                <c:pt idx="127" formatCode="#,##0.00">
                  <c:v>-2296</c:v>
                </c:pt>
                <c:pt idx="128" formatCode="#,##0.00">
                  <c:v>-1859</c:v>
                </c:pt>
                <c:pt idx="129" formatCode="#,##0.00">
                  <c:v>-295</c:v>
                </c:pt>
                <c:pt idx="130" formatCode="#,##0.00">
                  <c:v>1582</c:v>
                </c:pt>
                <c:pt idx="131" formatCode="#,##0.00">
                  <c:v>1221</c:v>
                </c:pt>
                <c:pt idx="132" formatCode="#,##0.00">
                  <c:v>7730</c:v>
                </c:pt>
                <c:pt idx="133" formatCode="#,##0.00">
                  <c:v>9829</c:v>
                </c:pt>
                <c:pt idx="134" formatCode="#,##0.00">
                  <c:v>9145</c:v>
                </c:pt>
                <c:pt idx="135" formatCode="#,##0.00">
                  <c:v>10707</c:v>
                </c:pt>
                <c:pt idx="136" formatCode="#,##0.00">
                  <c:v>10037</c:v>
                </c:pt>
                <c:pt idx="137" formatCode="#,##0.00">
                  <c:v>13594</c:v>
                </c:pt>
                <c:pt idx="138" formatCode="#,##0.00">
                  <c:v>16415</c:v>
                </c:pt>
                <c:pt idx="139" formatCode="#,##0.00">
                  <c:v>14358</c:v>
                </c:pt>
                <c:pt idx="140" formatCode="#,##0.00">
                  <c:v>16955</c:v>
                </c:pt>
                <c:pt idx="141" formatCode="#,##0.00">
                  <c:v>13482</c:v>
                </c:pt>
                <c:pt idx="142" formatCode="#,##0.00">
                  <c:v>13678</c:v>
                </c:pt>
                <c:pt idx="143" formatCode="#,##0.00">
                  <c:v>13748</c:v>
                </c:pt>
                <c:pt idx="144" formatCode="#,##0.00">
                  <c:v>9044</c:v>
                </c:pt>
                <c:pt idx="145" formatCode="#,##0.00">
                  <c:v>7151</c:v>
                </c:pt>
                <c:pt idx="146" formatCode="#,##0.00">
                  <c:v>6441</c:v>
                </c:pt>
                <c:pt idx="147" formatCode="#,##0.00">
                  <c:v>10313</c:v>
                </c:pt>
                <c:pt idx="148" formatCode="#,##0.00">
                  <c:v>7369</c:v>
                </c:pt>
                <c:pt idx="149" formatCode="#,##0.00">
                  <c:v>-4514</c:v>
                </c:pt>
                <c:pt idx="150" formatCode="#,##0.00">
                  <c:v>-3562</c:v>
                </c:pt>
                <c:pt idx="151" formatCode="#,##0.00">
                  <c:v>-1664</c:v>
                </c:pt>
                <c:pt idx="152" formatCode="#,##0.00">
                  <c:v>1920</c:v>
                </c:pt>
                <c:pt idx="153" formatCode="#,##0.00">
                  <c:v>-343</c:v>
                </c:pt>
                <c:pt idx="154" formatCode="#,##0.00">
                  <c:v>6940</c:v>
                </c:pt>
              </c:numCache>
            </c:numRef>
          </c:val>
          <c:smooth val="0"/>
          <c:extLst>
            <c:ext xmlns:c16="http://schemas.microsoft.com/office/drawing/2014/chart" uri="{C3380CC4-5D6E-409C-BE32-E72D297353CC}">
              <c16:uniqueId val="{00000001-DCE5-483D-9301-787DC0E28088}"/>
            </c:ext>
          </c:extLst>
        </c:ser>
        <c:dLbls>
          <c:showLegendKey val="0"/>
          <c:showVal val="0"/>
          <c:showCatName val="0"/>
          <c:showSerName val="0"/>
          <c:showPercent val="0"/>
          <c:showBubbleSize val="0"/>
        </c:dLbls>
        <c:marker val="1"/>
        <c:smooth val="0"/>
        <c:axId val="939542320"/>
        <c:axId val="939537328"/>
      </c:lineChart>
      <c:lineChart>
        <c:grouping val="standard"/>
        <c:varyColors val="0"/>
        <c:ser>
          <c:idx val="0"/>
          <c:order val="0"/>
          <c:tx>
            <c:strRef>
              <c:f>'Ydışı Portföy Flowu'!$E$1</c:f>
              <c:strCache>
                <c:ptCount val="1"/>
                <c:pt idx="0">
                  <c:v>Türklerin Y.Dışı Portföy Yatırımları(6mo sum)</c:v>
                </c:pt>
              </c:strCache>
            </c:strRef>
          </c:tx>
          <c:spPr>
            <a:ln w="28575" cap="rnd">
              <a:solidFill>
                <a:schemeClr val="accent1"/>
              </a:solidFill>
              <a:round/>
            </a:ln>
            <a:effectLst/>
          </c:spPr>
          <c:marker>
            <c:symbol val="none"/>
          </c:marker>
          <c:val>
            <c:numRef>
              <c:f>'Ydışı Portföy Flowu'!$E$2:$E$160</c:f>
              <c:numCache>
                <c:formatCode>General</c:formatCode>
                <c:ptCount val="159"/>
                <c:pt idx="5" formatCode="#,##0.00">
                  <c:v>-1139</c:v>
                </c:pt>
                <c:pt idx="6" formatCode="#,##0.00">
                  <c:v>-542</c:v>
                </c:pt>
                <c:pt idx="7" formatCode="#,##0.00">
                  <c:v>530</c:v>
                </c:pt>
                <c:pt idx="8" formatCode="#,##0.00">
                  <c:v>227</c:v>
                </c:pt>
                <c:pt idx="9" formatCode="#,##0.00">
                  <c:v>240</c:v>
                </c:pt>
                <c:pt idx="10" formatCode="#,##0.00">
                  <c:v>638</c:v>
                </c:pt>
                <c:pt idx="11" formatCode="#,##0.00">
                  <c:v>569</c:v>
                </c:pt>
                <c:pt idx="12" formatCode="#,##0.00">
                  <c:v>509</c:v>
                </c:pt>
                <c:pt idx="13" formatCode="#,##0.00">
                  <c:v>100</c:v>
                </c:pt>
                <c:pt idx="14" formatCode="#,##0.00">
                  <c:v>99</c:v>
                </c:pt>
                <c:pt idx="15" formatCode="#,##0.00">
                  <c:v>145</c:v>
                </c:pt>
                <c:pt idx="16" formatCode="#,##0.00">
                  <c:v>44</c:v>
                </c:pt>
                <c:pt idx="17" formatCode="#,##0.00">
                  <c:v>35</c:v>
                </c:pt>
                <c:pt idx="18" formatCode="#,##0.00">
                  <c:v>316</c:v>
                </c:pt>
                <c:pt idx="19" formatCode="#,##0.00">
                  <c:v>138</c:v>
                </c:pt>
                <c:pt idx="20" formatCode="#,##0.00">
                  <c:v>114</c:v>
                </c:pt>
                <c:pt idx="21" formatCode="#,##0.00">
                  <c:v>107</c:v>
                </c:pt>
                <c:pt idx="22" formatCode="#,##0.00">
                  <c:v>232</c:v>
                </c:pt>
                <c:pt idx="23" formatCode="#,##0.00">
                  <c:v>531</c:v>
                </c:pt>
                <c:pt idx="24" formatCode="#,##0.00">
                  <c:v>242</c:v>
                </c:pt>
                <c:pt idx="25" formatCode="#,##0.00">
                  <c:v>422</c:v>
                </c:pt>
                <c:pt idx="26" formatCode="#,##0.00">
                  <c:v>444</c:v>
                </c:pt>
                <c:pt idx="27" formatCode="#,##0.00">
                  <c:v>402</c:v>
                </c:pt>
                <c:pt idx="28" formatCode="#,##0.00">
                  <c:v>532</c:v>
                </c:pt>
                <c:pt idx="29" formatCode="#,##0.00">
                  <c:v>314</c:v>
                </c:pt>
                <c:pt idx="30" formatCode="#,##0.00">
                  <c:v>384</c:v>
                </c:pt>
                <c:pt idx="31" formatCode="#,##0.00">
                  <c:v>249</c:v>
                </c:pt>
                <c:pt idx="32" formatCode="#,##0.00">
                  <c:v>206</c:v>
                </c:pt>
                <c:pt idx="33" formatCode="#,##0.00">
                  <c:v>234</c:v>
                </c:pt>
                <c:pt idx="34" formatCode="#,##0.00">
                  <c:v>50</c:v>
                </c:pt>
                <c:pt idx="35" formatCode="#,##0.00">
                  <c:v>20</c:v>
                </c:pt>
                <c:pt idx="36" formatCode="#,##0.00">
                  <c:v>18</c:v>
                </c:pt>
                <c:pt idx="37" formatCode="#,##0.00">
                  <c:v>118</c:v>
                </c:pt>
                <c:pt idx="38" formatCode="#,##0.00">
                  <c:v>161</c:v>
                </c:pt>
                <c:pt idx="39" formatCode="#,##0.00">
                  <c:v>172</c:v>
                </c:pt>
                <c:pt idx="40" formatCode="#,##0.00">
                  <c:v>-14</c:v>
                </c:pt>
                <c:pt idx="41" formatCode="#,##0.00">
                  <c:v>-67</c:v>
                </c:pt>
                <c:pt idx="42" formatCode="#,##0.00">
                  <c:v>-171</c:v>
                </c:pt>
                <c:pt idx="43" formatCode="#,##0.00">
                  <c:v>-321</c:v>
                </c:pt>
                <c:pt idx="44" formatCode="#,##0.00">
                  <c:v>-327</c:v>
                </c:pt>
                <c:pt idx="45" formatCode="#,##0.00">
                  <c:v>-263</c:v>
                </c:pt>
                <c:pt idx="46" formatCode="#,##0.00">
                  <c:v>-37</c:v>
                </c:pt>
                <c:pt idx="47" formatCode="#,##0.00">
                  <c:v>-39</c:v>
                </c:pt>
                <c:pt idx="48" formatCode="#,##0.00">
                  <c:v>44</c:v>
                </c:pt>
                <c:pt idx="49" formatCode="#,##0.00">
                  <c:v>70</c:v>
                </c:pt>
                <c:pt idx="50" formatCode="#,##0.00">
                  <c:v>80</c:v>
                </c:pt>
                <c:pt idx="51" formatCode="#,##0.00">
                  <c:v>43</c:v>
                </c:pt>
                <c:pt idx="52" formatCode="#,##0.00">
                  <c:v>-21</c:v>
                </c:pt>
                <c:pt idx="53" formatCode="#,##0.00">
                  <c:v>86</c:v>
                </c:pt>
                <c:pt idx="54" formatCode="#,##0.00">
                  <c:v>153</c:v>
                </c:pt>
                <c:pt idx="55" formatCode="#,##0.00">
                  <c:v>388</c:v>
                </c:pt>
                <c:pt idx="56" formatCode="#,##0.00">
                  <c:v>564</c:v>
                </c:pt>
                <c:pt idx="57" formatCode="#,##0.00">
                  <c:v>519</c:v>
                </c:pt>
                <c:pt idx="58" formatCode="#,##0.00">
                  <c:v>874</c:v>
                </c:pt>
                <c:pt idx="59" formatCode="#,##0.00">
                  <c:v>885</c:v>
                </c:pt>
                <c:pt idx="60" formatCode="#,##0.00">
                  <c:v>844</c:v>
                </c:pt>
                <c:pt idx="61" formatCode="#,##0.00">
                  <c:v>712</c:v>
                </c:pt>
                <c:pt idx="62" formatCode="#,##0.00">
                  <c:v>621</c:v>
                </c:pt>
                <c:pt idx="63" formatCode="#,##0.00">
                  <c:v>659</c:v>
                </c:pt>
                <c:pt idx="64" formatCode="#,##0.00">
                  <c:v>437</c:v>
                </c:pt>
                <c:pt idx="65" formatCode="#,##0.00">
                  <c:v>372</c:v>
                </c:pt>
                <c:pt idx="66" formatCode="#,##0.00">
                  <c:v>396</c:v>
                </c:pt>
                <c:pt idx="67" formatCode="#,##0.00">
                  <c:v>668</c:v>
                </c:pt>
                <c:pt idx="68" formatCode="#,##0.00">
                  <c:v>660</c:v>
                </c:pt>
                <c:pt idx="69" formatCode="#,##0.00">
                  <c:v>170</c:v>
                </c:pt>
                <c:pt idx="70" formatCode="#,##0.00">
                  <c:v>122</c:v>
                </c:pt>
                <c:pt idx="71" formatCode="#,##0.00">
                  <c:v>38</c:v>
                </c:pt>
                <c:pt idx="72" formatCode="#,##0.00">
                  <c:v>89</c:v>
                </c:pt>
                <c:pt idx="73" formatCode="#,##0.00">
                  <c:v>-40</c:v>
                </c:pt>
                <c:pt idx="74" formatCode="#,##0.00">
                  <c:v>-32</c:v>
                </c:pt>
                <c:pt idx="75" formatCode="#,##0.00">
                  <c:v>558</c:v>
                </c:pt>
                <c:pt idx="76" formatCode="#,##0.00">
                  <c:v>911</c:v>
                </c:pt>
                <c:pt idx="77" formatCode="#,##0.00">
                  <c:v>1111</c:v>
                </c:pt>
                <c:pt idx="78" formatCode="#,##0.00">
                  <c:v>1051</c:v>
                </c:pt>
                <c:pt idx="79" formatCode="#,##0.00">
                  <c:v>1102</c:v>
                </c:pt>
                <c:pt idx="80" formatCode="#,##0.00">
                  <c:v>1064</c:v>
                </c:pt>
                <c:pt idx="81" formatCode="#,##0.00">
                  <c:v>979</c:v>
                </c:pt>
                <c:pt idx="82" formatCode="#,##0.00">
                  <c:v>570</c:v>
                </c:pt>
                <c:pt idx="83" formatCode="#,##0.00">
                  <c:v>447</c:v>
                </c:pt>
                <c:pt idx="84" formatCode="#,##0.00">
                  <c:v>451</c:v>
                </c:pt>
                <c:pt idx="85" formatCode="#,##0.00">
                  <c:v>329</c:v>
                </c:pt>
                <c:pt idx="86" formatCode="#,##0.00">
                  <c:v>414</c:v>
                </c:pt>
                <c:pt idx="87" formatCode="#,##0.00">
                  <c:v>237</c:v>
                </c:pt>
                <c:pt idx="88" formatCode="#,##0.00">
                  <c:v>344</c:v>
                </c:pt>
                <c:pt idx="89" formatCode="#,##0.00">
                  <c:v>506</c:v>
                </c:pt>
                <c:pt idx="90" formatCode="#,##0.00">
                  <c:v>452</c:v>
                </c:pt>
                <c:pt idx="91" formatCode="#,##0.00">
                  <c:v>420</c:v>
                </c:pt>
                <c:pt idx="92" formatCode="#,##0.00">
                  <c:v>308</c:v>
                </c:pt>
                <c:pt idx="93" formatCode="#,##0.00">
                  <c:v>407</c:v>
                </c:pt>
                <c:pt idx="94" formatCode="#,##0.00">
                  <c:v>460</c:v>
                </c:pt>
                <c:pt idx="95" formatCode="#,##0.00">
                  <c:v>401</c:v>
                </c:pt>
                <c:pt idx="96" formatCode="#,##0.00">
                  <c:v>394</c:v>
                </c:pt>
                <c:pt idx="97" formatCode="#,##0.00">
                  <c:v>394</c:v>
                </c:pt>
                <c:pt idx="98" formatCode="#,##0.00">
                  <c:v>136</c:v>
                </c:pt>
                <c:pt idx="99" formatCode="#,##0.00">
                  <c:v>136</c:v>
                </c:pt>
                <c:pt idx="100" formatCode="#,##0.00">
                  <c:v>10</c:v>
                </c:pt>
                <c:pt idx="101" formatCode="#,##0.00">
                  <c:v>-43</c:v>
                </c:pt>
                <c:pt idx="102" formatCode="#,##0.00">
                  <c:v>2</c:v>
                </c:pt>
                <c:pt idx="103" formatCode="#,##0.00">
                  <c:v>4</c:v>
                </c:pt>
                <c:pt idx="104" formatCode="#,##0.00">
                  <c:v>91</c:v>
                </c:pt>
                <c:pt idx="105" formatCode="#,##0.00">
                  <c:v>145</c:v>
                </c:pt>
                <c:pt idx="106" formatCode="#,##0.00">
                  <c:v>399</c:v>
                </c:pt>
                <c:pt idx="107" formatCode="#,##0.00">
                  <c:v>443</c:v>
                </c:pt>
                <c:pt idx="108" formatCode="#,##0.00">
                  <c:v>502</c:v>
                </c:pt>
                <c:pt idx="109" formatCode="#,##0.00">
                  <c:v>961</c:v>
                </c:pt>
                <c:pt idx="110" formatCode="#,##0.00">
                  <c:v>1592</c:v>
                </c:pt>
                <c:pt idx="111" formatCode="#,##0.00">
                  <c:v>1416</c:v>
                </c:pt>
                <c:pt idx="112" formatCode="#,##0.00">
                  <c:v>1556</c:v>
                </c:pt>
                <c:pt idx="113" formatCode="#,##0.00">
                  <c:v>1642</c:v>
                </c:pt>
                <c:pt idx="114" formatCode="#,##0.00">
                  <c:v>1669</c:v>
                </c:pt>
                <c:pt idx="115" formatCode="#,##0.00">
                  <c:v>1321</c:v>
                </c:pt>
                <c:pt idx="116" formatCode="#,##0.00">
                  <c:v>1202</c:v>
                </c:pt>
                <c:pt idx="117" formatCode="#,##0.00">
                  <c:v>1286</c:v>
                </c:pt>
                <c:pt idx="118" formatCode="#,##0.00">
                  <c:v>769</c:v>
                </c:pt>
                <c:pt idx="119" formatCode="#,##0.00">
                  <c:v>592</c:v>
                </c:pt>
                <c:pt idx="120" formatCode="#,##0.00">
                  <c:v>487</c:v>
                </c:pt>
                <c:pt idx="121" formatCode="#,##0.00">
                  <c:v>-439</c:v>
                </c:pt>
                <c:pt idx="122" formatCode="#,##0.00">
                  <c:v>-192</c:v>
                </c:pt>
                <c:pt idx="123" formatCode="#,##0.00">
                  <c:v>439</c:v>
                </c:pt>
                <c:pt idx="124" formatCode="#,##0.00">
                  <c:v>950</c:v>
                </c:pt>
                <c:pt idx="125" formatCode="#,##0.00">
                  <c:v>914</c:v>
                </c:pt>
                <c:pt idx="126" formatCode="#,##0.00">
                  <c:v>1059</c:v>
                </c:pt>
                <c:pt idx="127" formatCode="#,##0.00">
                  <c:v>1132</c:v>
                </c:pt>
                <c:pt idx="128" formatCode="#,##0.00">
                  <c:v>721</c:v>
                </c:pt>
                <c:pt idx="129" formatCode="#,##0.00">
                  <c:v>159</c:v>
                </c:pt>
                <c:pt idx="130" formatCode="#,##0.00">
                  <c:v>51</c:v>
                </c:pt>
                <c:pt idx="131" formatCode="#,##0.00">
                  <c:v>17</c:v>
                </c:pt>
                <c:pt idx="132" formatCode="#,##0.00">
                  <c:v>-32</c:v>
                </c:pt>
                <c:pt idx="133" formatCode="#,##0.00">
                  <c:v>749</c:v>
                </c:pt>
                <c:pt idx="134" formatCode="#,##0.00">
                  <c:v>1030</c:v>
                </c:pt>
                <c:pt idx="135" formatCode="#,##0.00">
                  <c:v>1814</c:v>
                </c:pt>
                <c:pt idx="136" formatCode="#,##0.00">
                  <c:v>3078</c:v>
                </c:pt>
                <c:pt idx="137" formatCode="#,##0.00">
                  <c:v>3723</c:v>
                </c:pt>
                <c:pt idx="138" formatCode="#,##0.00">
                  <c:v>4179</c:v>
                </c:pt>
                <c:pt idx="139" formatCode="#,##0.00">
                  <c:v>4291</c:v>
                </c:pt>
                <c:pt idx="140" formatCode="#,##0.00">
                  <c:v>4631</c:v>
                </c:pt>
                <c:pt idx="141" formatCode="#,##0.00">
                  <c:v>4285</c:v>
                </c:pt>
                <c:pt idx="142" formatCode="#,##0.00">
                  <c:v>4220</c:v>
                </c:pt>
                <c:pt idx="143" formatCode="#,##0.00">
                  <c:v>4556</c:v>
                </c:pt>
                <c:pt idx="144" formatCode="#,##0.00">
                  <c:v>4604</c:v>
                </c:pt>
                <c:pt idx="145" formatCode="#,##0.00">
                  <c:v>5241</c:v>
                </c:pt>
                <c:pt idx="146" formatCode="#,##0.00">
                  <c:v>4583</c:v>
                </c:pt>
                <c:pt idx="147" formatCode="#,##0.00">
                  <c:v>4301</c:v>
                </c:pt>
                <c:pt idx="148" formatCode="#,##0.00">
                  <c:v>3622</c:v>
                </c:pt>
                <c:pt idx="149" formatCode="#,##0.00">
                  <c:v>4073</c:v>
                </c:pt>
                <c:pt idx="150" formatCode="#,##0.00">
                  <c:v>4555</c:v>
                </c:pt>
                <c:pt idx="151" formatCode="#,##0.00">
                  <c:v>4223</c:v>
                </c:pt>
                <c:pt idx="152" formatCode="#,##0.00">
                  <c:v>5141</c:v>
                </c:pt>
                <c:pt idx="153" formatCode="#,##0.00">
                  <c:v>6106</c:v>
                </c:pt>
                <c:pt idx="154" formatCode="#,##0.00">
                  <c:v>8140</c:v>
                </c:pt>
              </c:numCache>
            </c:numRef>
          </c:val>
          <c:smooth val="0"/>
          <c:extLst>
            <c:ext xmlns:c16="http://schemas.microsoft.com/office/drawing/2014/chart" uri="{C3380CC4-5D6E-409C-BE32-E72D297353CC}">
              <c16:uniqueId val="{00000000-DCE5-483D-9301-787DC0E28088}"/>
            </c:ext>
          </c:extLst>
        </c:ser>
        <c:dLbls>
          <c:showLegendKey val="0"/>
          <c:showVal val="0"/>
          <c:showCatName val="0"/>
          <c:showSerName val="0"/>
          <c:showPercent val="0"/>
          <c:showBubbleSize val="0"/>
        </c:dLbls>
        <c:marker val="1"/>
        <c:smooth val="0"/>
        <c:axId val="686206128"/>
        <c:axId val="686208624"/>
      </c:lineChart>
      <c:catAx>
        <c:axId val="9395423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39537328"/>
        <c:crosses val="autoZero"/>
        <c:auto val="1"/>
        <c:lblAlgn val="ctr"/>
        <c:lblOffset val="100"/>
        <c:noMultiLvlLbl val="0"/>
      </c:catAx>
      <c:valAx>
        <c:axId val="93953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39542320"/>
        <c:crosses val="autoZero"/>
        <c:crossBetween val="between"/>
      </c:valAx>
      <c:valAx>
        <c:axId val="6862086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86206128"/>
        <c:crosses val="max"/>
        <c:crossBetween val="between"/>
      </c:valAx>
      <c:catAx>
        <c:axId val="686206128"/>
        <c:scaling>
          <c:orientation val="minMax"/>
        </c:scaling>
        <c:delete val="1"/>
        <c:axPos val="b"/>
        <c:majorTickMark val="out"/>
        <c:minorTickMark val="none"/>
        <c:tickLblPos val="nextTo"/>
        <c:crossAx val="6862086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3mo </a:t>
            </a:r>
            <a:r>
              <a:rPr lang="tr-TR"/>
              <a:t>avg 1m Inflation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'TR CPI'!$P$1:$P$4</c:f>
              <c:strCache>
                <c:ptCount val="4"/>
                <c:pt idx="0">
                  <c:v>3mo Trend</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'TR CPI'!$A$177:$A$262</c:f>
              <c:numCache>
                <c:formatCode>m/d/yyyy</c:formatCode>
                <c:ptCount val="86"/>
                <c:pt idx="0">
                  <c:v>42948</c:v>
                </c:pt>
                <c:pt idx="1">
                  <c:v>42979</c:v>
                </c:pt>
                <c:pt idx="2">
                  <c:v>43009</c:v>
                </c:pt>
                <c:pt idx="3">
                  <c:v>43040</c:v>
                </c:pt>
                <c:pt idx="4">
                  <c:v>43070</c:v>
                </c:pt>
                <c:pt idx="5">
                  <c:v>43101</c:v>
                </c:pt>
                <c:pt idx="6">
                  <c:v>43132</c:v>
                </c:pt>
                <c:pt idx="7">
                  <c:v>43160</c:v>
                </c:pt>
                <c:pt idx="8">
                  <c:v>43191</c:v>
                </c:pt>
                <c:pt idx="9">
                  <c:v>43221</c:v>
                </c:pt>
                <c:pt idx="10">
                  <c:v>43252</c:v>
                </c:pt>
                <c:pt idx="11">
                  <c:v>43282</c:v>
                </c:pt>
                <c:pt idx="12">
                  <c:v>43313</c:v>
                </c:pt>
                <c:pt idx="13">
                  <c:v>43344</c:v>
                </c:pt>
                <c:pt idx="14">
                  <c:v>43374</c:v>
                </c:pt>
                <c:pt idx="15">
                  <c:v>43405</c:v>
                </c:pt>
                <c:pt idx="16">
                  <c:v>43435</c:v>
                </c:pt>
                <c:pt idx="17">
                  <c:v>43466</c:v>
                </c:pt>
                <c:pt idx="18">
                  <c:v>43497</c:v>
                </c:pt>
                <c:pt idx="19">
                  <c:v>43525</c:v>
                </c:pt>
                <c:pt idx="20">
                  <c:v>43556</c:v>
                </c:pt>
                <c:pt idx="21">
                  <c:v>43586</c:v>
                </c:pt>
                <c:pt idx="22">
                  <c:v>43617</c:v>
                </c:pt>
                <c:pt idx="23">
                  <c:v>43647</c:v>
                </c:pt>
                <c:pt idx="24">
                  <c:v>43678</c:v>
                </c:pt>
                <c:pt idx="25">
                  <c:v>43709</c:v>
                </c:pt>
                <c:pt idx="26">
                  <c:v>43739</c:v>
                </c:pt>
                <c:pt idx="27">
                  <c:v>43770</c:v>
                </c:pt>
                <c:pt idx="28">
                  <c:v>43800</c:v>
                </c:pt>
                <c:pt idx="29">
                  <c:v>43831</c:v>
                </c:pt>
                <c:pt idx="30">
                  <c:v>43862</c:v>
                </c:pt>
                <c:pt idx="31">
                  <c:v>43891</c:v>
                </c:pt>
                <c:pt idx="32">
                  <c:v>43922</c:v>
                </c:pt>
                <c:pt idx="33">
                  <c:v>43952</c:v>
                </c:pt>
                <c:pt idx="34">
                  <c:v>43983</c:v>
                </c:pt>
                <c:pt idx="35">
                  <c:v>44013</c:v>
                </c:pt>
                <c:pt idx="36">
                  <c:v>44044</c:v>
                </c:pt>
                <c:pt idx="37">
                  <c:v>44075</c:v>
                </c:pt>
                <c:pt idx="38">
                  <c:v>44105</c:v>
                </c:pt>
                <c:pt idx="39">
                  <c:v>44136</c:v>
                </c:pt>
                <c:pt idx="40">
                  <c:v>44166</c:v>
                </c:pt>
                <c:pt idx="41">
                  <c:v>44197</c:v>
                </c:pt>
                <c:pt idx="42">
                  <c:v>44228</c:v>
                </c:pt>
                <c:pt idx="43">
                  <c:v>44256</c:v>
                </c:pt>
                <c:pt idx="44">
                  <c:v>44287</c:v>
                </c:pt>
                <c:pt idx="45">
                  <c:v>44317</c:v>
                </c:pt>
                <c:pt idx="46">
                  <c:v>44348</c:v>
                </c:pt>
                <c:pt idx="47">
                  <c:v>44378</c:v>
                </c:pt>
                <c:pt idx="48">
                  <c:v>44409</c:v>
                </c:pt>
                <c:pt idx="49">
                  <c:v>44440</c:v>
                </c:pt>
                <c:pt idx="50">
                  <c:v>44470</c:v>
                </c:pt>
                <c:pt idx="51">
                  <c:v>44501</c:v>
                </c:pt>
                <c:pt idx="52">
                  <c:v>44531</c:v>
                </c:pt>
                <c:pt idx="53">
                  <c:v>44562</c:v>
                </c:pt>
                <c:pt idx="54">
                  <c:v>44593</c:v>
                </c:pt>
                <c:pt idx="55">
                  <c:v>44621</c:v>
                </c:pt>
                <c:pt idx="56">
                  <c:v>44652</c:v>
                </c:pt>
                <c:pt idx="57">
                  <c:v>44682</c:v>
                </c:pt>
                <c:pt idx="58">
                  <c:v>44713</c:v>
                </c:pt>
                <c:pt idx="59">
                  <c:v>44743</c:v>
                </c:pt>
                <c:pt idx="60">
                  <c:v>44774</c:v>
                </c:pt>
                <c:pt idx="61">
                  <c:v>44805</c:v>
                </c:pt>
                <c:pt idx="62">
                  <c:v>44835</c:v>
                </c:pt>
                <c:pt idx="63">
                  <c:v>44866</c:v>
                </c:pt>
                <c:pt idx="64">
                  <c:v>44896</c:v>
                </c:pt>
                <c:pt idx="65">
                  <c:v>44927</c:v>
                </c:pt>
                <c:pt idx="66">
                  <c:v>44958</c:v>
                </c:pt>
                <c:pt idx="67">
                  <c:v>44986</c:v>
                </c:pt>
                <c:pt idx="68">
                  <c:v>45017</c:v>
                </c:pt>
                <c:pt idx="69">
                  <c:v>45047</c:v>
                </c:pt>
                <c:pt idx="70">
                  <c:v>45078</c:v>
                </c:pt>
                <c:pt idx="71">
                  <c:v>45108</c:v>
                </c:pt>
                <c:pt idx="72">
                  <c:v>45139</c:v>
                </c:pt>
                <c:pt idx="73">
                  <c:v>45170</c:v>
                </c:pt>
                <c:pt idx="74">
                  <c:v>45200</c:v>
                </c:pt>
                <c:pt idx="75">
                  <c:v>45231</c:v>
                </c:pt>
                <c:pt idx="76">
                  <c:v>45261</c:v>
                </c:pt>
                <c:pt idx="77">
                  <c:v>45292</c:v>
                </c:pt>
                <c:pt idx="78">
                  <c:v>45323</c:v>
                </c:pt>
                <c:pt idx="79">
                  <c:v>45352</c:v>
                </c:pt>
                <c:pt idx="80">
                  <c:v>45383</c:v>
                </c:pt>
                <c:pt idx="81">
                  <c:v>45413</c:v>
                </c:pt>
                <c:pt idx="82">
                  <c:v>45444</c:v>
                </c:pt>
                <c:pt idx="83">
                  <c:v>45474</c:v>
                </c:pt>
                <c:pt idx="84">
                  <c:v>45505</c:v>
                </c:pt>
                <c:pt idx="85">
                  <c:v>45536</c:v>
                </c:pt>
              </c:numCache>
            </c:numRef>
          </c:cat>
          <c:val>
            <c:numRef>
              <c:f>'TR CPI'!$P$177:$P$263</c:f>
              <c:numCache>
                <c:formatCode>0.00%</c:formatCode>
                <c:ptCount val="87"/>
                <c:pt idx="0">
                  <c:v>1.3340980800420944E-3</c:v>
                </c:pt>
                <c:pt idx="1">
                  <c:v>4.3946651047084501E-3</c:v>
                </c:pt>
                <c:pt idx="2">
                  <c:v>1.0823780061995828E-2</c:v>
                </c:pt>
                <c:pt idx="3">
                  <c:v>1.4066886978590773E-2</c:v>
                </c:pt>
                <c:pt idx="4">
                  <c:v>1.4182953807110925E-2</c:v>
                </c:pt>
                <c:pt idx="5">
                  <c:v>1.0659289483620665E-2</c:v>
                </c:pt>
                <c:pt idx="6">
                  <c:v>8.1252404915727276E-3</c:v>
                </c:pt>
                <c:pt idx="7">
                  <c:v>9.1509497438821575E-3</c:v>
                </c:pt>
                <c:pt idx="8">
                  <c:v>1.1991608347119006E-2</c:v>
                </c:pt>
                <c:pt idx="9">
                  <c:v>1.495947893987185E-2</c:v>
                </c:pt>
                <c:pt idx="10">
                  <c:v>2.0355823556381662E-2</c:v>
                </c:pt>
                <c:pt idx="11">
                  <c:v>1.5951877558614973E-2</c:v>
                </c:pt>
                <c:pt idx="12">
                  <c:v>1.8196534209760876E-2</c:v>
                </c:pt>
                <c:pt idx="13">
                  <c:v>3.0504360475529815E-2</c:v>
                </c:pt>
                <c:pt idx="14">
                  <c:v>3.7562592962477007E-2</c:v>
                </c:pt>
                <c:pt idx="15">
                  <c:v>2.5101435121982232E-2</c:v>
                </c:pt>
                <c:pt idx="16">
                  <c:v>2.7370693453987356E-3</c:v>
                </c:pt>
                <c:pt idx="17">
                  <c:v>-2.6123820783601876E-3</c:v>
                </c:pt>
                <c:pt idx="18">
                  <c:v>2.7332661749145514E-3</c:v>
                </c:pt>
                <c:pt idx="19">
                  <c:v>7.5095594412067949E-3</c:v>
                </c:pt>
                <c:pt idx="20">
                  <c:v>9.6073266464269547E-3</c:v>
                </c:pt>
                <c:pt idx="21">
                  <c:v>1.2236865762307017E-2</c:v>
                </c:pt>
                <c:pt idx="22">
                  <c:v>8.897814328267856E-3</c:v>
                </c:pt>
                <c:pt idx="23">
                  <c:v>7.7750765660839216E-3</c:v>
                </c:pt>
                <c:pt idx="24">
                  <c:v>7.4719406044952722E-3</c:v>
                </c:pt>
                <c:pt idx="25">
                  <c:v>1.0694216009738725E-2</c:v>
                </c:pt>
                <c:pt idx="26">
                  <c:v>1.2847115218905322E-2</c:v>
                </c:pt>
                <c:pt idx="27">
                  <c:v>1.1255100626672671E-2</c:v>
                </c:pt>
                <c:pt idx="28">
                  <c:v>1.0421761839551428E-2</c:v>
                </c:pt>
                <c:pt idx="29">
                  <c:v>8.2503732829720608E-3</c:v>
                </c:pt>
                <c:pt idx="30">
                  <c:v>8.1522759782814737E-3</c:v>
                </c:pt>
                <c:pt idx="31">
                  <c:v>7.57934660163461E-3</c:v>
                </c:pt>
                <c:pt idx="32">
                  <c:v>5.9250681382954917E-3</c:v>
                </c:pt>
                <c:pt idx="33">
                  <c:v>9.2933443546620916E-3</c:v>
                </c:pt>
                <c:pt idx="34">
                  <c:v>1.1166184739463875E-2</c:v>
                </c:pt>
                <c:pt idx="35">
                  <c:v>1.0264308759215615E-2</c:v>
                </c:pt>
                <c:pt idx="36">
                  <c:v>8.6049899756433807E-3</c:v>
                </c:pt>
                <c:pt idx="37">
                  <c:v>8.0718673193173867E-3</c:v>
                </c:pt>
                <c:pt idx="38">
                  <c:v>1.3229353220313494E-2</c:v>
                </c:pt>
                <c:pt idx="39">
                  <c:v>1.8008190584812359E-2</c:v>
                </c:pt>
                <c:pt idx="40">
                  <c:v>1.8928958376326098E-2</c:v>
                </c:pt>
                <c:pt idx="41">
                  <c:v>1.7431237202742898E-2</c:v>
                </c:pt>
                <c:pt idx="42">
                  <c:v>1.2797402535436223E-2</c:v>
                </c:pt>
                <c:pt idx="43">
                  <c:v>1.2216815526389013E-2</c:v>
                </c:pt>
                <c:pt idx="44">
                  <c:v>1.2207368841183426E-2</c:v>
                </c:pt>
                <c:pt idx="45">
                  <c:v>1.2143075878007401E-2</c:v>
                </c:pt>
                <c:pt idx="46">
                  <c:v>1.5032137335769441E-2</c:v>
                </c:pt>
                <c:pt idx="47">
                  <c:v>1.5450954852895429E-2</c:v>
                </c:pt>
                <c:pt idx="48">
                  <c:v>1.6220956142988407E-2</c:v>
                </c:pt>
                <c:pt idx="49">
                  <c:v>1.3922857506505751E-2</c:v>
                </c:pt>
                <c:pt idx="50">
                  <c:v>1.5886482240232033E-2</c:v>
                </c:pt>
                <c:pt idx="51">
                  <c:v>2.3860517950121434E-2</c:v>
                </c:pt>
                <c:pt idx="52">
                  <c:v>6.4936616539863615E-2</c:v>
                </c:pt>
                <c:pt idx="53">
                  <c:v>9.3971404870916556E-2</c:v>
                </c:pt>
                <c:pt idx="54">
                  <c:v>9.8293860956351994E-2</c:v>
                </c:pt>
                <c:pt idx="55">
                  <c:v>7.1256317893045484E-2</c:v>
                </c:pt>
                <c:pt idx="56">
                  <c:v>5.8403638978635673E-2</c:v>
                </c:pt>
                <c:pt idx="57">
                  <c:v>5.2311275576141097E-2</c:v>
                </c:pt>
                <c:pt idx="58">
                  <c:v>5.0603578339891431E-2</c:v>
                </c:pt>
                <c:pt idx="59">
                  <c:v>3.4326645489762643E-2</c:v>
                </c:pt>
                <c:pt idx="60">
                  <c:v>2.9258957204261051E-2</c:v>
                </c:pt>
                <c:pt idx="61">
                  <c:v>2.3005436533955408E-2</c:v>
                </c:pt>
                <c:pt idx="62">
                  <c:v>2.6937144891265381E-2</c:v>
                </c:pt>
                <c:pt idx="63">
                  <c:v>3.1681372051927038E-2</c:v>
                </c:pt>
                <c:pt idx="64">
                  <c:v>2.5370775753522246E-2</c:v>
                </c:pt>
                <c:pt idx="65">
                  <c:v>3.5717969789464253E-2</c:v>
                </c:pt>
                <c:pt idx="66">
                  <c:v>3.6588910441237882E-2</c:v>
                </c:pt>
                <c:pt idx="67">
                  <c:v>4.0278230353381517E-2</c:v>
                </c:pt>
                <c:pt idx="68">
                  <c:v>2.6066782745808037E-2</c:v>
                </c:pt>
                <c:pt idx="69">
                  <c:v>1.5716629301906485E-2</c:v>
                </c:pt>
                <c:pt idx="70">
                  <c:v>2.1153357300139366E-2</c:v>
                </c:pt>
                <c:pt idx="71">
                  <c:v>4.4831075017395666E-2</c:v>
                </c:pt>
                <c:pt idx="72">
                  <c:v>7.4987052240158503E-2</c:v>
                </c:pt>
                <c:pt idx="73">
                  <c:v>7.7762439247134316E-2</c:v>
                </c:pt>
                <c:pt idx="74">
                  <c:v>5.7579629852353931E-2</c:v>
                </c:pt>
                <c:pt idx="75">
                  <c:v>3.8227310108728131E-2</c:v>
                </c:pt>
                <c:pt idx="76">
                  <c:v>3.2140953352958045E-2</c:v>
                </c:pt>
                <c:pt idx="77">
                  <c:v>4.3038714186913025E-2</c:v>
                </c:pt>
                <c:pt idx="78">
                  <c:v>4.7199017420537649E-2</c:v>
                </c:pt>
                <c:pt idx="79">
                  <c:v>4.7983896182838964E-2</c:v>
                </c:pt>
                <c:pt idx="80">
                  <c:v>3.6238728742021942E-2</c:v>
                </c:pt>
                <c:pt idx="81">
                  <c:v>3.236831276312211E-2</c:v>
                </c:pt>
                <c:pt idx="82">
                  <c:v>2.7295322755767699E-2</c:v>
                </c:pt>
                <c:pt idx="83">
                  <c:v>2.7447978168329074E-2</c:v>
                </c:pt>
                <c:pt idx="84">
                  <c:v>2.4469154345596031E-2</c:v>
                </c:pt>
                <c:pt idx="85">
                  <c:v>2.503317594181529E-2</c:v>
                </c:pt>
                <c:pt idx="86">
                  <c:v>2.4431310522875758E-2</c:v>
                </c:pt>
              </c:numCache>
            </c:numRef>
          </c:val>
          <c:smooth val="0"/>
          <c:extLst>
            <c:ext xmlns:c16="http://schemas.microsoft.com/office/drawing/2014/chart" uri="{C3380CC4-5D6E-409C-BE32-E72D297353CC}">
              <c16:uniqueId val="{00000000-B97E-4B37-8C8C-26540BB2B120}"/>
            </c:ext>
          </c:extLst>
        </c:ser>
        <c:dLbls>
          <c:showLegendKey val="0"/>
          <c:showVal val="0"/>
          <c:showCatName val="0"/>
          <c:showSerName val="0"/>
          <c:showPercent val="0"/>
          <c:showBubbleSize val="0"/>
        </c:dLbls>
        <c:smooth val="0"/>
        <c:axId val="477073551"/>
        <c:axId val="477074991"/>
      </c:lineChart>
      <c:dateAx>
        <c:axId val="477073551"/>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7074991"/>
        <c:crosses val="autoZero"/>
        <c:auto val="1"/>
        <c:lblOffset val="100"/>
        <c:baseTimeUnit val="months"/>
      </c:dateAx>
      <c:valAx>
        <c:axId val="477074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707355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'TR CPI'!$P$1:$P$7</c:f>
              <c:strCache>
                <c:ptCount val="7"/>
                <c:pt idx="0">
                  <c:v>3mo Trend</c:v>
                </c:pt>
                <c:pt idx="4">
                  <c:v>1.50%</c:v>
                </c:pt>
                <c:pt idx="5">
                  <c:v>1.30%</c:v>
                </c:pt>
                <c:pt idx="6">
                  <c:v>0.68%</c:v>
                </c:pt>
              </c:strCache>
            </c:strRef>
          </c:tx>
          <c:spPr>
            <a:ln w="28575" cap="rnd">
              <a:solidFill>
                <a:schemeClr val="accent1"/>
              </a:solidFill>
              <a:round/>
            </a:ln>
            <a:effectLst/>
          </c:spPr>
          <c:marker>
            <c:symbol val="none"/>
          </c:marker>
          <c:cat>
            <c:numRef>
              <c:f>'TR CPI'!$A$177:$A$256</c:f>
              <c:numCache>
                <c:formatCode>m/d/yyyy</c:formatCode>
                <c:ptCount val="80"/>
                <c:pt idx="0">
                  <c:v>42948</c:v>
                </c:pt>
                <c:pt idx="1">
                  <c:v>42979</c:v>
                </c:pt>
                <c:pt idx="2">
                  <c:v>43009</c:v>
                </c:pt>
                <c:pt idx="3">
                  <c:v>43040</c:v>
                </c:pt>
                <c:pt idx="4">
                  <c:v>43070</c:v>
                </c:pt>
                <c:pt idx="5">
                  <c:v>43101</c:v>
                </c:pt>
                <c:pt idx="6">
                  <c:v>43132</c:v>
                </c:pt>
                <c:pt idx="7">
                  <c:v>43160</c:v>
                </c:pt>
                <c:pt idx="8">
                  <c:v>43191</c:v>
                </c:pt>
                <c:pt idx="9">
                  <c:v>43221</c:v>
                </c:pt>
                <c:pt idx="10">
                  <c:v>43252</c:v>
                </c:pt>
                <c:pt idx="11">
                  <c:v>43282</c:v>
                </c:pt>
                <c:pt idx="12">
                  <c:v>43313</c:v>
                </c:pt>
                <c:pt idx="13">
                  <c:v>43344</c:v>
                </c:pt>
                <c:pt idx="14">
                  <c:v>43374</c:v>
                </c:pt>
                <c:pt idx="15">
                  <c:v>43405</c:v>
                </c:pt>
                <c:pt idx="16">
                  <c:v>43435</c:v>
                </c:pt>
                <c:pt idx="17">
                  <c:v>43466</c:v>
                </c:pt>
                <c:pt idx="18">
                  <c:v>43497</c:v>
                </c:pt>
                <c:pt idx="19">
                  <c:v>43525</c:v>
                </c:pt>
                <c:pt idx="20">
                  <c:v>43556</c:v>
                </c:pt>
                <c:pt idx="21">
                  <c:v>43586</c:v>
                </c:pt>
                <c:pt idx="22">
                  <c:v>43617</c:v>
                </c:pt>
                <c:pt idx="23">
                  <c:v>43647</c:v>
                </c:pt>
                <c:pt idx="24">
                  <c:v>43678</c:v>
                </c:pt>
                <c:pt idx="25">
                  <c:v>43709</c:v>
                </c:pt>
                <c:pt idx="26">
                  <c:v>43739</c:v>
                </c:pt>
                <c:pt idx="27">
                  <c:v>43770</c:v>
                </c:pt>
                <c:pt idx="28">
                  <c:v>43800</c:v>
                </c:pt>
                <c:pt idx="29">
                  <c:v>43831</c:v>
                </c:pt>
                <c:pt idx="30">
                  <c:v>43862</c:v>
                </c:pt>
                <c:pt idx="31">
                  <c:v>43891</c:v>
                </c:pt>
                <c:pt idx="32">
                  <c:v>43922</c:v>
                </c:pt>
                <c:pt idx="33">
                  <c:v>43952</c:v>
                </c:pt>
                <c:pt idx="34">
                  <c:v>43983</c:v>
                </c:pt>
                <c:pt idx="35">
                  <c:v>44013</c:v>
                </c:pt>
                <c:pt idx="36">
                  <c:v>44044</c:v>
                </c:pt>
                <c:pt idx="37">
                  <c:v>44075</c:v>
                </c:pt>
                <c:pt idx="38">
                  <c:v>44105</c:v>
                </c:pt>
                <c:pt idx="39">
                  <c:v>44136</c:v>
                </c:pt>
                <c:pt idx="40">
                  <c:v>44166</c:v>
                </c:pt>
                <c:pt idx="41">
                  <c:v>44197</c:v>
                </c:pt>
                <c:pt idx="42">
                  <c:v>44228</c:v>
                </c:pt>
                <c:pt idx="43">
                  <c:v>44256</c:v>
                </c:pt>
                <c:pt idx="44">
                  <c:v>44287</c:v>
                </c:pt>
                <c:pt idx="45">
                  <c:v>44317</c:v>
                </c:pt>
                <c:pt idx="46">
                  <c:v>44348</c:v>
                </c:pt>
                <c:pt idx="47">
                  <c:v>44378</c:v>
                </c:pt>
                <c:pt idx="48">
                  <c:v>44409</c:v>
                </c:pt>
                <c:pt idx="49">
                  <c:v>44440</c:v>
                </c:pt>
                <c:pt idx="50">
                  <c:v>44470</c:v>
                </c:pt>
                <c:pt idx="51">
                  <c:v>44501</c:v>
                </c:pt>
                <c:pt idx="52">
                  <c:v>44531</c:v>
                </c:pt>
                <c:pt idx="53">
                  <c:v>44562</c:v>
                </c:pt>
                <c:pt idx="54">
                  <c:v>44593</c:v>
                </c:pt>
                <c:pt idx="55">
                  <c:v>44621</c:v>
                </c:pt>
                <c:pt idx="56">
                  <c:v>44652</c:v>
                </c:pt>
                <c:pt idx="57">
                  <c:v>44682</c:v>
                </c:pt>
                <c:pt idx="58">
                  <c:v>44713</c:v>
                </c:pt>
                <c:pt idx="59">
                  <c:v>44743</c:v>
                </c:pt>
                <c:pt idx="60">
                  <c:v>44774</c:v>
                </c:pt>
                <c:pt idx="61">
                  <c:v>44805</c:v>
                </c:pt>
                <c:pt idx="62">
                  <c:v>44835</c:v>
                </c:pt>
                <c:pt idx="63">
                  <c:v>44866</c:v>
                </c:pt>
                <c:pt idx="64">
                  <c:v>44896</c:v>
                </c:pt>
                <c:pt idx="65">
                  <c:v>44927</c:v>
                </c:pt>
                <c:pt idx="66">
                  <c:v>44958</c:v>
                </c:pt>
                <c:pt idx="67">
                  <c:v>44986</c:v>
                </c:pt>
                <c:pt idx="68">
                  <c:v>45017</c:v>
                </c:pt>
                <c:pt idx="69">
                  <c:v>45047</c:v>
                </c:pt>
                <c:pt idx="70">
                  <c:v>45078</c:v>
                </c:pt>
                <c:pt idx="71">
                  <c:v>45108</c:v>
                </c:pt>
                <c:pt idx="72">
                  <c:v>45139</c:v>
                </c:pt>
                <c:pt idx="73">
                  <c:v>45170</c:v>
                </c:pt>
                <c:pt idx="74">
                  <c:v>45200</c:v>
                </c:pt>
                <c:pt idx="75">
                  <c:v>45231</c:v>
                </c:pt>
                <c:pt idx="76">
                  <c:v>45261</c:v>
                </c:pt>
                <c:pt idx="77">
                  <c:v>45292</c:v>
                </c:pt>
                <c:pt idx="78">
                  <c:v>45323</c:v>
                </c:pt>
                <c:pt idx="79">
                  <c:v>45352</c:v>
                </c:pt>
              </c:numCache>
            </c:numRef>
          </c:cat>
          <c:val>
            <c:numRef>
              <c:f>'TR CPI'!$P$177:$P$257</c:f>
              <c:numCache>
                <c:formatCode>0.00%</c:formatCode>
                <c:ptCount val="81"/>
                <c:pt idx="0">
                  <c:v>1.3340980800420944E-3</c:v>
                </c:pt>
                <c:pt idx="1">
                  <c:v>4.3946651047084501E-3</c:v>
                </c:pt>
                <c:pt idx="2">
                  <c:v>1.0823780061995828E-2</c:v>
                </c:pt>
                <c:pt idx="3">
                  <c:v>1.4066886978590773E-2</c:v>
                </c:pt>
                <c:pt idx="4">
                  <c:v>1.4182953807110925E-2</c:v>
                </c:pt>
                <c:pt idx="5">
                  <c:v>1.0659289483620665E-2</c:v>
                </c:pt>
                <c:pt idx="6">
                  <c:v>8.1252404915727276E-3</c:v>
                </c:pt>
                <c:pt idx="7">
                  <c:v>9.1509497438821575E-3</c:v>
                </c:pt>
                <c:pt idx="8">
                  <c:v>1.1991608347119006E-2</c:v>
                </c:pt>
                <c:pt idx="9">
                  <c:v>1.495947893987185E-2</c:v>
                </c:pt>
                <c:pt idx="10">
                  <c:v>2.0355823556381662E-2</c:v>
                </c:pt>
                <c:pt idx="11">
                  <c:v>1.5951877558614973E-2</c:v>
                </c:pt>
                <c:pt idx="12">
                  <c:v>1.8196534209760876E-2</c:v>
                </c:pt>
                <c:pt idx="13">
                  <c:v>3.0504360475529815E-2</c:v>
                </c:pt>
                <c:pt idx="14">
                  <c:v>3.7562592962477007E-2</c:v>
                </c:pt>
                <c:pt idx="15">
                  <c:v>2.5101435121982232E-2</c:v>
                </c:pt>
                <c:pt idx="16">
                  <c:v>2.7370693453987356E-3</c:v>
                </c:pt>
                <c:pt idx="17">
                  <c:v>-2.6123820783601876E-3</c:v>
                </c:pt>
                <c:pt idx="18">
                  <c:v>2.7332661749145514E-3</c:v>
                </c:pt>
                <c:pt idx="19">
                  <c:v>7.5095594412067949E-3</c:v>
                </c:pt>
                <c:pt idx="20">
                  <c:v>9.6073266464269547E-3</c:v>
                </c:pt>
                <c:pt idx="21">
                  <c:v>1.2236865762307017E-2</c:v>
                </c:pt>
                <c:pt idx="22">
                  <c:v>8.897814328267856E-3</c:v>
                </c:pt>
                <c:pt idx="23">
                  <c:v>7.7750765660839216E-3</c:v>
                </c:pt>
                <c:pt idx="24">
                  <c:v>7.4719406044952722E-3</c:v>
                </c:pt>
                <c:pt idx="25">
                  <c:v>1.0694216009738725E-2</c:v>
                </c:pt>
                <c:pt idx="26">
                  <c:v>1.2847115218905322E-2</c:v>
                </c:pt>
                <c:pt idx="27">
                  <c:v>1.1255100626672671E-2</c:v>
                </c:pt>
                <c:pt idx="28">
                  <c:v>1.0421761839551428E-2</c:v>
                </c:pt>
                <c:pt idx="29">
                  <c:v>8.2503732829720608E-3</c:v>
                </c:pt>
                <c:pt idx="30">
                  <c:v>8.1522759782814737E-3</c:v>
                </c:pt>
                <c:pt idx="31">
                  <c:v>7.57934660163461E-3</c:v>
                </c:pt>
                <c:pt idx="32">
                  <c:v>5.9250681382954917E-3</c:v>
                </c:pt>
                <c:pt idx="33">
                  <c:v>9.2933443546620916E-3</c:v>
                </c:pt>
                <c:pt idx="34">
                  <c:v>1.1166184739463875E-2</c:v>
                </c:pt>
                <c:pt idx="35">
                  <c:v>1.0264308759215615E-2</c:v>
                </c:pt>
                <c:pt idx="36">
                  <c:v>8.6049899756433807E-3</c:v>
                </c:pt>
                <c:pt idx="37">
                  <c:v>8.0718673193173867E-3</c:v>
                </c:pt>
                <c:pt idx="38">
                  <c:v>1.3229353220313494E-2</c:v>
                </c:pt>
                <c:pt idx="39">
                  <c:v>1.8008190584812359E-2</c:v>
                </c:pt>
                <c:pt idx="40">
                  <c:v>1.8928958376326098E-2</c:v>
                </c:pt>
                <c:pt idx="41">
                  <c:v>1.7431237202742898E-2</c:v>
                </c:pt>
                <c:pt idx="42">
                  <c:v>1.2797402535436223E-2</c:v>
                </c:pt>
                <c:pt idx="43">
                  <c:v>1.2216815526389013E-2</c:v>
                </c:pt>
                <c:pt idx="44">
                  <c:v>1.2207368841183426E-2</c:v>
                </c:pt>
                <c:pt idx="45">
                  <c:v>1.2143075878007401E-2</c:v>
                </c:pt>
                <c:pt idx="46">
                  <c:v>1.5032137335769441E-2</c:v>
                </c:pt>
                <c:pt idx="47">
                  <c:v>1.5450954852895429E-2</c:v>
                </c:pt>
                <c:pt idx="48">
                  <c:v>1.6220956142988407E-2</c:v>
                </c:pt>
                <c:pt idx="49">
                  <c:v>1.3922857506505751E-2</c:v>
                </c:pt>
                <c:pt idx="50">
                  <c:v>1.5886482240232033E-2</c:v>
                </c:pt>
                <c:pt idx="51">
                  <c:v>2.3860517950121434E-2</c:v>
                </c:pt>
                <c:pt idx="52">
                  <c:v>6.4936616539863615E-2</c:v>
                </c:pt>
                <c:pt idx="53">
                  <c:v>9.3971404870916556E-2</c:v>
                </c:pt>
                <c:pt idx="54">
                  <c:v>9.8293860956351994E-2</c:v>
                </c:pt>
                <c:pt idx="55">
                  <c:v>7.1256317893045484E-2</c:v>
                </c:pt>
                <c:pt idx="56">
                  <c:v>5.8403638978635673E-2</c:v>
                </c:pt>
                <c:pt idx="57">
                  <c:v>5.2311275576141097E-2</c:v>
                </c:pt>
                <c:pt idx="58">
                  <c:v>5.0603578339891431E-2</c:v>
                </c:pt>
                <c:pt idx="59">
                  <c:v>3.4326645489762643E-2</c:v>
                </c:pt>
                <c:pt idx="60">
                  <c:v>2.9258957204261051E-2</c:v>
                </c:pt>
                <c:pt idx="61">
                  <c:v>2.3005436533955408E-2</c:v>
                </c:pt>
                <c:pt idx="62">
                  <c:v>2.6937144891265381E-2</c:v>
                </c:pt>
                <c:pt idx="63">
                  <c:v>3.1681372051927038E-2</c:v>
                </c:pt>
                <c:pt idx="64">
                  <c:v>2.5370775753522246E-2</c:v>
                </c:pt>
                <c:pt idx="65">
                  <c:v>3.5717969789464253E-2</c:v>
                </c:pt>
                <c:pt idx="66">
                  <c:v>3.6588910441237882E-2</c:v>
                </c:pt>
                <c:pt idx="67">
                  <c:v>4.0278230353381517E-2</c:v>
                </c:pt>
                <c:pt idx="68">
                  <c:v>2.6066782745808037E-2</c:v>
                </c:pt>
                <c:pt idx="69">
                  <c:v>1.5716629301906485E-2</c:v>
                </c:pt>
                <c:pt idx="70">
                  <c:v>2.1153357300139366E-2</c:v>
                </c:pt>
                <c:pt idx="71">
                  <c:v>4.4831075017395666E-2</c:v>
                </c:pt>
                <c:pt idx="72">
                  <c:v>7.4987052240158503E-2</c:v>
                </c:pt>
                <c:pt idx="73">
                  <c:v>7.7762439247134316E-2</c:v>
                </c:pt>
                <c:pt idx="74">
                  <c:v>5.7579629852353931E-2</c:v>
                </c:pt>
                <c:pt idx="75">
                  <c:v>3.8227310108728131E-2</c:v>
                </c:pt>
                <c:pt idx="76">
                  <c:v>3.2140953352958045E-2</c:v>
                </c:pt>
                <c:pt idx="77">
                  <c:v>4.3038714186913025E-2</c:v>
                </c:pt>
                <c:pt idx="78">
                  <c:v>4.7199017420537649E-2</c:v>
                </c:pt>
                <c:pt idx="79">
                  <c:v>4.7983896182838964E-2</c:v>
                </c:pt>
                <c:pt idx="80">
                  <c:v>3.6238728742021942E-2</c:v>
                </c:pt>
              </c:numCache>
            </c:numRef>
          </c:val>
          <c:smooth val="0"/>
          <c:extLst>
            <c:ext xmlns:c16="http://schemas.microsoft.com/office/drawing/2014/chart" uri="{C3380CC4-5D6E-409C-BE32-E72D297353CC}">
              <c16:uniqueId val="{00000000-2845-48CF-BAE6-5866D15A4738}"/>
            </c:ext>
          </c:extLst>
        </c:ser>
        <c:ser>
          <c:idx val="1"/>
          <c:order val="1"/>
          <c:tx>
            <c:strRef>
              <c:f>'TR CPI'!$Q$1:$Q$7</c:f>
              <c:strCache>
                <c:ptCount val="7"/>
                <c:pt idx="0">
                  <c:v>6mo Trend</c:v>
                </c:pt>
              </c:strCache>
            </c:strRef>
          </c:tx>
          <c:spPr>
            <a:ln w="28575" cap="rnd">
              <a:solidFill>
                <a:schemeClr val="accent2"/>
              </a:solidFill>
              <a:round/>
            </a:ln>
            <a:effectLst/>
          </c:spPr>
          <c:marker>
            <c:symbol val="none"/>
          </c:marker>
          <c:cat>
            <c:numRef>
              <c:f>'TR CPI'!$A$177:$A$256</c:f>
              <c:numCache>
                <c:formatCode>m/d/yyyy</c:formatCode>
                <c:ptCount val="80"/>
                <c:pt idx="0">
                  <c:v>42948</c:v>
                </c:pt>
                <c:pt idx="1">
                  <c:v>42979</c:v>
                </c:pt>
                <c:pt idx="2">
                  <c:v>43009</c:v>
                </c:pt>
                <c:pt idx="3">
                  <c:v>43040</c:v>
                </c:pt>
                <c:pt idx="4">
                  <c:v>43070</c:v>
                </c:pt>
                <c:pt idx="5">
                  <c:v>43101</c:v>
                </c:pt>
                <c:pt idx="6">
                  <c:v>43132</c:v>
                </c:pt>
                <c:pt idx="7">
                  <c:v>43160</c:v>
                </c:pt>
                <c:pt idx="8">
                  <c:v>43191</c:v>
                </c:pt>
                <c:pt idx="9">
                  <c:v>43221</c:v>
                </c:pt>
                <c:pt idx="10">
                  <c:v>43252</c:v>
                </c:pt>
                <c:pt idx="11">
                  <c:v>43282</c:v>
                </c:pt>
                <c:pt idx="12">
                  <c:v>43313</c:v>
                </c:pt>
                <c:pt idx="13">
                  <c:v>43344</c:v>
                </c:pt>
                <c:pt idx="14">
                  <c:v>43374</c:v>
                </c:pt>
                <c:pt idx="15">
                  <c:v>43405</c:v>
                </c:pt>
                <c:pt idx="16">
                  <c:v>43435</c:v>
                </c:pt>
                <c:pt idx="17">
                  <c:v>43466</c:v>
                </c:pt>
                <c:pt idx="18">
                  <c:v>43497</c:v>
                </c:pt>
                <c:pt idx="19">
                  <c:v>43525</c:v>
                </c:pt>
                <c:pt idx="20">
                  <c:v>43556</c:v>
                </c:pt>
                <c:pt idx="21">
                  <c:v>43586</c:v>
                </c:pt>
                <c:pt idx="22">
                  <c:v>43617</c:v>
                </c:pt>
                <c:pt idx="23">
                  <c:v>43647</c:v>
                </c:pt>
                <c:pt idx="24">
                  <c:v>43678</c:v>
                </c:pt>
                <c:pt idx="25">
                  <c:v>43709</c:v>
                </c:pt>
                <c:pt idx="26">
                  <c:v>43739</c:v>
                </c:pt>
                <c:pt idx="27">
                  <c:v>43770</c:v>
                </c:pt>
                <c:pt idx="28">
                  <c:v>43800</c:v>
                </c:pt>
                <c:pt idx="29">
                  <c:v>43831</c:v>
                </c:pt>
                <c:pt idx="30">
                  <c:v>43862</c:v>
                </c:pt>
                <c:pt idx="31">
                  <c:v>43891</c:v>
                </c:pt>
                <c:pt idx="32">
                  <c:v>43922</c:v>
                </c:pt>
                <c:pt idx="33">
                  <c:v>43952</c:v>
                </c:pt>
                <c:pt idx="34">
                  <c:v>43983</c:v>
                </c:pt>
                <c:pt idx="35">
                  <c:v>44013</c:v>
                </c:pt>
                <c:pt idx="36">
                  <c:v>44044</c:v>
                </c:pt>
                <c:pt idx="37">
                  <c:v>44075</c:v>
                </c:pt>
                <c:pt idx="38">
                  <c:v>44105</c:v>
                </c:pt>
                <c:pt idx="39">
                  <c:v>44136</c:v>
                </c:pt>
                <c:pt idx="40">
                  <c:v>44166</c:v>
                </c:pt>
                <c:pt idx="41">
                  <c:v>44197</c:v>
                </c:pt>
                <c:pt idx="42">
                  <c:v>44228</c:v>
                </c:pt>
                <c:pt idx="43">
                  <c:v>44256</c:v>
                </c:pt>
                <c:pt idx="44">
                  <c:v>44287</c:v>
                </c:pt>
                <c:pt idx="45">
                  <c:v>44317</c:v>
                </c:pt>
                <c:pt idx="46">
                  <c:v>44348</c:v>
                </c:pt>
                <c:pt idx="47">
                  <c:v>44378</c:v>
                </c:pt>
                <c:pt idx="48">
                  <c:v>44409</c:v>
                </c:pt>
                <c:pt idx="49">
                  <c:v>44440</c:v>
                </c:pt>
                <c:pt idx="50">
                  <c:v>44470</c:v>
                </c:pt>
                <c:pt idx="51">
                  <c:v>44501</c:v>
                </c:pt>
                <c:pt idx="52">
                  <c:v>44531</c:v>
                </c:pt>
                <c:pt idx="53">
                  <c:v>44562</c:v>
                </c:pt>
                <c:pt idx="54">
                  <c:v>44593</c:v>
                </c:pt>
                <c:pt idx="55">
                  <c:v>44621</c:v>
                </c:pt>
                <c:pt idx="56">
                  <c:v>44652</c:v>
                </c:pt>
                <c:pt idx="57">
                  <c:v>44682</c:v>
                </c:pt>
                <c:pt idx="58">
                  <c:v>44713</c:v>
                </c:pt>
                <c:pt idx="59">
                  <c:v>44743</c:v>
                </c:pt>
                <c:pt idx="60">
                  <c:v>44774</c:v>
                </c:pt>
                <c:pt idx="61">
                  <c:v>44805</c:v>
                </c:pt>
                <c:pt idx="62">
                  <c:v>44835</c:v>
                </c:pt>
                <c:pt idx="63">
                  <c:v>44866</c:v>
                </c:pt>
                <c:pt idx="64">
                  <c:v>44896</c:v>
                </c:pt>
                <c:pt idx="65">
                  <c:v>44927</c:v>
                </c:pt>
                <c:pt idx="66">
                  <c:v>44958</c:v>
                </c:pt>
                <c:pt idx="67">
                  <c:v>44986</c:v>
                </c:pt>
                <c:pt idx="68">
                  <c:v>45017</c:v>
                </c:pt>
                <c:pt idx="69">
                  <c:v>45047</c:v>
                </c:pt>
                <c:pt idx="70">
                  <c:v>45078</c:v>
                </c:pt>
                <c:pt idx="71">
                  <c:v>45108</c:v>
                </c:pt>
                <c:pt idx="72">
                  <c:v>45139</c:v>
                </c:pt>
                <c:pt idx="73">
                  <c:v>45170</c:v>
                </c:pt>
                <c:pt idx="74">
                  <c:v>45200</c:v>
                </c:pt>
                <c:pt idx="75">
                  <c:v>45231</c:v>
                </c:pt>
                <c:pt idx="76">
                  <c:v>45261</c:v>
                </c:pt>
                <c:pt idx="77">
                  <c:v>45292</c:v>
                </c:pt>
                <c:pt idx="78">
                  <c:v>45323</c:v>
                </c:pt>
                <c:pt idx="79">
                  <c:v>45352</c:v>
                </c:pt>
              </c:numCache>
            </c:numRef>
          </c:cat>
          <c:val>
            <c:numRef>
              <c:f>'TR CPI'!$Q$177:$Q$257</c:f>
              <c:numCache>
                <c:formatCode>0.00%</c:formatCode>
                <c:ptCount val="81"/>
                <c:pt idx="0">
                  <c:v>5.2827528341712485E-3</c:v>
                </c:pt>
                <c:pt idx="1">
                  <c:v>4.6743688418937057E-3</c:v>
                </c:pt>
                <c:pt idx="2">
                  <c:v>5.9578002347658822E-3</c:v>
                </c:pt>
                <c:pt idx="3">
                  <c:v>7.7004925293164351E-3</c:v>
                </c:pt>
                <c:pt idx="4">
                  <c:v>9.288809455909687E-3</c:v>
                </c:pt>
                <c:pt idx="5">
                  <c:v>1.0741534772808245E-2</c:v>
                </c:pt>
                <c:pt idx="6">
                  <c:v>1.109606373508175E-2</c:v>
                </c:pt>
                <c:pt idx="7">
                  <c:v>1.1666951775496542E-2</c:v>
                </c:pt>
                <c:pt idx="8">
                  <c:v>1.1325448915369836E-2</c:v>
                </c:pt>
                <c:pt idx="9">
                  <c:v>1.1542359715722289E-2</c:v>
                </c:pt>
                <c:pt idx="10">
                  <c:v>1.4753386650131909E-2</c:v>
                </c:pt>
                <c:pt idx="11">
                  <c:v>1.3971742952866989E-2</c:v>
                </c:pt>
                <c:pt idx="12">
                  <c:v>1.6578006574816364E-2</c:v>
                </c:pt>
                <c:pt idx="13">
                  <c:v>2.5430092015955735E-2</c:v>
                </c:pt>
                <c:pt idx="14">
                  <c:v>2.6757235260545992E-2</c:v>
                </c:pt>
                <c:pt idx="15">
                  <c:v>2.1648984665871552E-2</c:v>
                </c:pt>
                <c:pt idx="16">
                  <c:v>1.6620714910464275E-2</c:v>
                </c:pt>
                <c:pt idx="17">
                  <c:v>1.7475105442058408E-2</c:v>
                </c:pt>
                <c:pt idx="18">
                  <c:v>1.3917350648448389E-2</c:v>
                </c:pt>
                <c:pt idx="19">
                  <c:v>5.1233143933027648E-3</c:v>
                </c:pt>
                <c:pt idx="20">
                  <c:v>3.4974722840333838E-3</c:v>
                </c:pt>
                <c:pt idx="21">
                  <c:v>7.4850659686107844E-3</c:v>
                </c:pt>
                <c:pt idx="22">
                  <c:v>8.203686884737325E-3</c:v>
                </c:pt>
                <c:pt idx="23">
                  <c:v>8.691201606255439E-3</c:v>
                </c:pt>
                <c:pt idx="24">
                  <c:v>9.8544031834011461E-3</c:v>
                </c:pt>
                <c:pt idx="25">
                  <c:v>9.7960151690032905E-3</c:v>
                </c:pt>
                <c:pt idx="26">
                  <c:v>1.0311095892494621E-2</c:v>
                </c:pt>
                <c:pt idx="27">
                  <c:v>9.3635206155839711E-3</c:v>
                </c:pt>
                <c:pt idx="28">
                  <c:v>1.0557988924645078E-2</c:v>
                </c:pt>
                <c:pt idx="29">
                  <c:v>1.054874425093869E-2</c:v>
                </c:pt>
                <c:pt idx="30">
                  <c:v>9.7036883024770714E-3</c:v>
                </c:pt>
                <c:pt idx="31">
                  <c:v>9.000554220593017E-3</c:v>
                </c:pt>
                <c:pt idx="32">
                  <c:v>7.0877207106337771E-3</c:v>
                </c:pt>
                <c:pt idx="33">
                  <c:v>8.7228101664717835E-3</c:v>
                </c:pt>
                <c:pt idx="34">
                  <c:v>9.3727656705492428E-3</c:v>
                </c:pt>
                <c:pt idx="35">
                  <c:v>8.0946884487555545E-3</c:v>
                </c:pt>
                <c:pt idx="36">
                  <c:v>8.9491671651527362E-3</c:v>
                </c:pt>
                <c:pt idx="37">
                  <c:v>9.6190260293906316E-3</c:v>
                </c:pt>
                <c:pt idx="38">
                  <c:v>1.1746830989764555E-2</c:v>
                </c:pt>
                <c:pt idx="39">
                  <c:v>1.3306590280227869E-2</c:v>
                </c:pt>
                <c:pt idx="40">
                  <c:v>1.3500412847821741E-2</c:v>
                </c:pt>
                <c:pt idx="41">
                  <c:v>1.5330295211528197E-2</c:v>
                </c:pt>
                <c:pt idx="42">
                  <c:v>1.5402796560124291E-2</c:v>
                </c:pt>
                <c:pt idx="43">
                  <c:v>1.5572886951357556E-2</c:v>
                </c:pt>
                <c:pt idx="44">
                  <c:v>1.4819303021963165E-2</c:v>
                </c:pt>
                <c:pt idx="45">
                  <c:v>1.2470239206721813E-2</c:v>
                </c:pt>
                <c:pt idx="46">
                  <c:v>1.3624476431079226E-2</c:v>
                </c:pt>
                <c:pt idx="47">
                  <c:v>1.3829161847039426E-2</c:v>
                </c:pt>
                <c:pt idx="48">
                  <c:v>1.4182016010497905E-2</c:v>
                </c:pt>
                <c:pt idx="49">
                  <c:v>1.4477497421137596E-2</c:v>
                </c:pt>
                <c:pt idx="50">
                  <c:v>1.566871854656373E-2</c:v>
                </c:pt>
                <c:pt idx="51">
                  <c:v>2.0040737046554919E-2</c:v>
                </c:pt>
                <c:pt idx="52">
                  <c:v>3.9429737023184683E-2</c:v>
                </c:pt>
                <c:pt idx="53">
                  <c:v>5.4928943555574296E-2</c:v>
                </c:pt>
                <c:pt idx="54">
                  <c:v>6.1077189453236702E-2</c:v>
                </c:pt>
                <c:pt idx="55">
                  <c:v>6.8096467216454543E-2</c:v>
                </c:pt>
                <c:pt idx="56">
                  <c:v>7.6187521924776111E-2</c:v>
                </c:pt>
                <c:pt idx="57">
                  <c:v>7.5302568266246553E-2</c:v>
                </c:pt>
                <c:pt idx="58">
                  <c:v>6.0929948116468458E-2</c:v>
                </c:pt>
                <c:pt idx="59">
                  <c:v>4.6365142234199158E-2</c:v>
                </c:pt>
                <c:pt idx="60">
                  <c:v>4.0785116390201076E-2</c:v>
                </c:pt>
                <c:pt idx="61">
                  <c:v>3.6804507436923421E-2</c:v>
                </c:pt>
                <c:pt idx="62">
                  <c:v>3.0631895190514014E-2</c:v>
                </c:pt>
                <c:pt idx="63">
                  <c:v>3.0470164628094046E-2</c:v>
                </c:pt>
                <c:pt idx="64">
                  <c:v>2.4188106143738827E-2</c:v>
                </c:pt>
                <c:pt idx="65">
                  <c:v>3.1327557340364819E-2</c:v>
                </c:pt>
                <c:pt idx="66">
                  <c:v>3.4135141246582464E-2</c:v>
                </c:pt>
                <c:pt idx="67">
                  <c:v>3.282450305345188E-2</c:v>
                </c:pt>
                <c:pt idx="68">
                  <c:v>3.0892376267636145E-2</c:v>
                </c:pt>
                <c:pt idx="69">
                  <c:v>2.6152769871572185E-2</c:v>
                </c:pt>
                <c:pt idx="70">
                  <c:v>3.0715793826760443E-2</c:v>
                </c:pt>
                <c:pt idx="71">
                  <c:v>3.5448928881601852E-2</c:v>
                </c:pt>
                <c:pt idx="72">
                  <c:v>4.5351840771032492E-2</c:v>
                </c:pt>
                <c:pt idx="73">
                  <c:v>4.9457898273636836E-2</c:v>
                </c:pt>
                <c:pt idx="74">
                  <c:v>5.1205352434874805E-2</c:v>
                </c:pt>
                <c:pt idx="75">
                  <c:v>5.660718117444332E-2</c:v>
                </c:pt>
                <c:pt idx="76">
                  <c:v>5.4951696300046184E-2</c:v>
                </c:pt>
                <c:pt idx="77">
                  <c:v>5.0309172019633482E-2</c:v>
                </c:pt>
                <c:pt idx="78">
                  <c:v>4.271316376463289E-2</c:v>
                </c:pt>
                <c:pt idx="79">
                  <c:v>4.0062424767898501E-2</c:v>
                </c:pt>
                <c:pt idx="80">
                  <c:v>3.9638721464467487E-2</c:v>
                </c:pt>
              </c:numCache>
            </c:numRef>
          </c:val>
          <c:smooth val="0"/>
          <c:extLst>
            <c:ext xmlns:c16="http://schemas.microsoft.com/office/drawing/2014/chart" uri="{C3380CC4-5D6E-409C-BE32-E72D297353CC}">
              <c16:uniqueId val="{00000001-2845-48CF-BAE6-5866D15A4738}"/>
            </c:ext>
          </c:extLst>
        </c:ser>
        <c:dLbls>
          <c:showLegendKey val="0"/>
          <c:showVal val="0"/>
          <c:showCatName val="0"/>
          <c:showSerName val="0"/>
          <c:showPercent val="0"/>
          <c:showBubbleSize val="0"/>
        </c:dLbls>
        <c:smooth val="0"/>
        <c:axId val="753855167"/>
        <c:axId val="753854687"/>
      </c:lineChart>
      <c:dateAx>
        <c:axId val="7538551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3854687"/>
        <c:crosses val="autoZero"/>
        <c:auto val="1"/>
        <c:lblOffset val="100"/>
        <c:baseTimeUnit val="months"/>
      </c:dateAx>
      <c:valAx>
        <c:axId val="753854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3855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Enflasyon Tahminimiz</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2"/>
          <c:order val="0"/>
          <c:spPr>
            <a:ln w="34925" cap="rnd">
              <a:solidFill>
                <a:schemeClr val="accent3"/>
              </a:solidFill>
              <a:round/>
            </a:ln>
            <a:effectLst>
              <a:outerShdw blurRad="57150" dist="19050" dir="5400000" algn="ctr" rotWithShape="0">
                <a:srgbClr val="000000">
                  <a:alpha val="63000"/>
                </a:srgbClr>
              </a:outerShdw>
            </a:effectLst>
          </c:spPr>
          <c:marker>
            <c:symbol val="none"/>
          </c:marker>
          <c:cat>
            <c:numRef>
              <c:f>'TR CPI'!$A$242:$A$280</c:f>
              <c:numCache>
                <c:formatCode>m/d/yyyy</c:formatCode>
                <c:ptCount val="3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2">
                  <c:v>45870</c:v>
                </c:pt>
                <c:pt idx="33">
                  <c:v>45901</c:v>
                </c:pt>
                <c:pt idx="34">
                  <c:v>45931</c:v>
                </c:pt>
                <c:pt idx="35">
                  <c:v>45962</c:v>
                </c:pt>
                <c:pt idx="36">
                  <c:v>45992</c:v>
                </c:pt>
                <c:pt idx="37">
                  <c:v>46023</c:v>
                </c:pt>
                <c:pt idx="38">
                  <c:v>46054</c:v>
                </c:pt>
              </c:numCache>
            </c:numRef>
          </c:cat>
          <c:val>
            <c:numRef>
              <c:f>'TR CPI'!$D$242:$D$280</c:f>
              <c:numCache>
                <c:formatCode>0.00%</c:formatCode>
                <c:ptCount val="39"/>
                <c:pt idx="0">
                  <c:v>0.57682481034550526</c:v>
                </c:pt>
                <c:pt idx="1">
                  <c:v>0.55179828234970563</c:v>
                </c:pt>
                <c:pt idx="2">
                  <c:v>0.50508510739177848</c:v>
                </c:pt>
                <c:pt idx="3">
                  <c:v>0.43684169807358614</c:v>
                </c:pt>
                <c:pt idx="4">
                  <c:v>0.39589999999999997</c:v>
                </c:pt>
                <c:pt idx="5">
                  <c:v>0.38213518764699861</c:v>
                </c:pt>
                <c:pt idx="6">
                  <c:v>0.4783173331468587</c:v>
                </c:pt>
                <c:pt idx="7">
                  <c:v>0.58943533697632056</c:v>
                </c:pt>
                <c:pt idx="8">
                  <c:v>0.61529864646715493</c:v>
                </c:pt>
                <c:pt idx="9">
                  <c:v>0.6135701107011069</c:v>
                </c:pt>
                <c:pt idx="10">
                  <c:v>0.61980166059932218</c:v>
                </c:pt>
                <c:pt idx="11">
                  <c:v>0.64772918605166385</c:v>
                </c:pt>
                <c:pt idx="12">
                  <c:v>0.64856914946654698</c:v>
                </c:pt>
                <c:pt idx="13">
                  <c:v>0.67069191915123316</c:v>
                </c:pt>
                <c:pt idx="14">
                  <c:v>0.68495373104941903</c:v>
                </c:pt>
                <c:pt idx="15">
                  <c:v>0.69802467616381036</c:v>
                </c:pt>
                <c:pt idx="16">
                  <c:v>0.75445948023988929</c:v>
                </c:pt>
                <c:pt idx="17">
                  <c:v>0.71597155942260604</c:v>
                </c:pt>
                <c:pt idx="18">
                  <c:v>0.61781003351713704</c:v>
                </c:pt>
                <c:pt idx="19">
                  <c:v>0.51974527816838167</c:v>
                </c:pt>
                <c:pt idx="20">
                  <c:v>0.49384993849938497</c:v>
                </c:pt>
                <c:pt idx="21">
                  <c:v>0.4858470879475848</c:v>
                </c:pt>
                <c:pt idx="22">
                  <c:v>0.47092720730694715</c:v>
                </c:pt>
                <c:pt idx="23">
                  <c:v>0.44378771418429802</c:v>
                </c:pt>
                <c:pt idx="24">
                  <c:v>0.4211802300380037</c:v>
                </c:pt>
                <c:pt idx="25">
                  <c:v>0.39050957625320648</c:v>
                </c:pt>
                <c:pt idx="26">
                  <c:v>0.38103829453088867</c:v>
                </c:pt>
                <c:pt idx="27">
                  <c:v>0.37858663646659119</c:v>
                </c:pt>
                <c:pt idx="28">
                  <c:v>0.35405044152770776</c:v>
                </c:pt>
                <c:pt idx="29">
                  <c:v>0.35048657132139582</c:v>
                </c:pt>
                <c:pt idx="30">
                  <c:v>0.33522409256087882</c:v>
                </c:pt>
                <c:pt idx="31">
                  <c:v>0</c:v>
                </c:pt>
                <c:pt idx="32">
                  <c:v>0.32950182200591832</c:v>
                </c:pt>
                <c:pt idx="33">
                  <c:v>0.3329401146404028</c:v>
                </c:pt>
                <c:pt idx="34">
                  <c:v>0.32866855720282745</c:v>
                </c:pt>
                <c:pt idx="35">
                  <c:v>0.31074841093921113</c:v>
                </c:pt>
                <c:pt idx="36">
                  <c:v>0.30892328323182644</c:v>
                </c:pt>
                <c:pt idx="37">
                  <c:v>0.2773630592449417</c:v>
                </c:pt>
                <c:pt idx="38">
                  <c:v>0.27394922756827045</c:v>
                </c:pt>
              </c:numCache>
            </c:numRef>
          </c:val>
          <c:smooth val="0"/>
          <c:extLst>
            <c:ext xmlns:c16="http://schemas.microsoft.com/office/drawing/2014/chart" uri="{C3380CC4-5D6E-409C-BE32-E72D297353CC}">
              <c16:uniqueId val="{00000002-FFDD-4B9D-B8E8-C0B795DE9A63}"/>
            </c:ext>
          </c:extLst>
        </c:ser>
        <c:dLbls>
          <c:showLegendKey val="0"/>
          <c:showVal val="0"/>
          <c:showCatName val="0"/>
          <c:showSerName val="0"/>
          <c:showPercent val="0"/>
          <c:showBubbleSize val="0"/>
        </c:dLbls>
        <c:smooth val="0"/>
        <c:axId val="1572833743"/>
        <c:axId val="1572826543"/>
      </c:lineChart>
      <c:dateAx>
        <c:axId val="1572833743"/>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572826543"/>
        <c:crosses val="autoZero"/>
        <c:auto val="1"/>
        <c:lblOffset val="100"/>
        <c:baseTimeUnit val="months"/>
      </c:dateAx>
      <c:valAx>
        <c:axId val="15728265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572833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userShapes r:id="rId3"/>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TÜFE - ÜFE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'TR CPI'!$U$1:$U$37</c:f>
              <c:strCache>
                <c:ptCount val="37"/>
                <c:pt idx="0">
                  <c:v>ÜFE TÜFE FARKI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'TR CPI'!$A$38:$A$323</c:f>
              <c:numCache>
                <c:formatCode>m/d/yyyy</c:formatCode>
                <c:ptCount val="286"/>
                <c:pt idx="0">
                  <c:v>38718</c:v>
                </c:pt>
                <c:pt idx="1">
                  <c:v>38749</c:v>
                </c:pt>
                <c:pt idx="2">
                  <c:v>38777</c:v>
                </c:pt>
                <c:pt idx="3">
                  <c:v>38808</c:v>
                </c:pt>
                <c:pt idx="4">
                  <c:v>38838</c:v>
                </c:pt>
                <c:pt idx="5">
                  <c:v>38869</c:v>
                </c:pt>
                <c:pt idx="6">
                  <c:v>38899</c:v>
                </c:pt>
                <c:pt idx="7">
                  <c:v>38930</c:v>
                </c:pt>
                <c:pt idx="8">
                  <c:v>38961</c:v>
                </c:pt>
                <c:pt idx="9">
                  <c:v>38991</c:v>
                </c:pt>
                <c:pt idx="10">
                  <c:v>39022</c:v>
                </c:pt>
                <c:pt idx="11">
                  <c:v>39052</c:v>
                </c:pt>
                <c:pt idx="12">
                  <c:v>39083</c:v>
                </c:pt>
                <c:pt idx="13">
                  <c:v>39114</c:v>
                </c:pt>
                <c:pt idx="14">
                  <c:v>39142</c:v>
                </c:pt>
                <c:pt idx="15">
                  <c:v>39173</c:v>
                </c:pt>
                <c:pt idx="16">
                  <c:v>39203</c:v>
                </c:pt>
                <c:pt idx="17">
                  <c:v>39234</c:v>
                </c:pt>
                <c:pt idx="18">
                  <c:v>39264</c:v>
                </c:pt>
                <c:pt idx="19">
                  <c:v>39295</c:v>
                </c:pt>
                <c:pt idx="20">
                  <c:v>39326</c:v>
                </c:pt>
                <c:pt idx="21">
                  <c:v>39356</c:v>
                </c:pt>
                <c:pt idx="22">
                  <c:v>39387</c:v>
                </c:pt>
                <c:pt idx="23">
                  <c:v>39417</c:v>
                </c:pt>
                <c:pt idx="24">
                  <c:v>39448</c:v>
                </c:pt>
                <c:pt idx="25">
                  <c:v>39479</c:v>
                </c:pt>
                <c:pt idx="26">
                  <c:v>39508</c:v>
                </c:pt>
                <c:pt idx="27">
                  <c:v>39539</c:v>
                </c:pt>
                <c:pt idx="28">
                  <c:v>39569</c:v>
                </c:pt>
                <c:pt idx="29">
                  <c:v>39600</c:v>
                </c:pt>
                <c:pt idx="30">
                  <c:v>39630</c:v>
                </c:pt>
                <c:pt idx="31">
                  <c:v>39661</c:v>
                </c:pt>
                <c:pt idx="32">
                  <c:v>39692</c:v>
                </c:pt>
                <c:pt idx="33">
                  <c:v>39722</c:v>
                </c:pt>
                <c:pt idx="34">
                  <c:v>39753</c:v>
                </c:pt>
                <c:pt idx="35">
                  <c:v>39783</c:v>
                </c:pt>
                <c:pt idx="36">
                  <c:v>39814</c:v>
                </c:pt>
                <c:pt idx="37">
                  <c:v>39845</c:v>
                </c:pt>
                <c:pt idx="38">
                  <c:v>39873</c:v>
                </c:pt>
                <c:pt idx="39">
                  <c:v>39904</c:v>
                </c:pt>
                <c:pt idx="40">
                  <c:v>39934</c:v>
                </c:pt>
                <c:pt idx="41">
                  <c:v>39965</c:v>
                </c:pt>
                <c:pt idx="42">
                  <c:v>39995</c:v>
                </c:pt>
                <c:pt idx="43">
                  <c:v>40026</c:v>
                </c:pt>
                <c:pt idx="44">
                  <c:v>40057</c:v>
                </c:pt>
                <c:pt idx="45">
                  <c:v>40087</c:v>
                </c:pt>
                <c:pt idx="46">
                  <c:v>40118</c:v>
                </c:pt>
                <c:pt idx="47">
                  <c:v>40148</c:v>
                </c:pt>
                <c:pt idx="48">
                  <c:v>40179</c:v>
                </c:pt>
                <c:pt idx="49">
                  <c:v>40210</c:v>
                </c:pt>
                <c:pt idx="50">
                  <c:v>40238</c:v>
                </c:pt>
                <c:pt idx="51">
                  <c:v>40269</c:v>
                </c:pt>
                <c:pt idx="52">
                  <c:v>40299</c:v>
                </c:pt>
                <c:pt idx="53">
                  <c:v>40330</c:v>
                </c:pt>
                <c:pt idx="54">
                  <c:v>40360</c:v>
                </c:pt>
                <c:pt idx="55">
                  <c:v>40391</c:v>
                </c:pt>
                <c:pt idx="56">
                  <c:v>40422</c:v>
                </c:pt>
                <c:pt idx="57">
                  <c:v>40452</c:v>
                </c:pt>
                <c:pt idx="58">
                  <c:v>40483</c:v>
                </c:pt>
                <c:pt idx="59">
                  <c:v>40513</c:v>
                </c:pt>
                <c:pt idx="60">
                  <c:v>40544</c:v>
                </c:pt>
                <c:pt idx="61">
                  <c:v>40575</c:v>
                </c:pt>
                <c:pt idx="62">
                  <c:v>40603</c:v>
                </c:pt>
                <c:pt idx="63">
                  <c:v>40634</c:v>
                </c:pt>
                <c:pt idx="64">
                  <c:v>40664</c:v>
                </c:pt>
                <c:pt idx="65">
                  <c:v>40695</c:v>
                </c:pt>
                <c:pt idx="66">
                  <c:v>40725</c:v>
                </c:pt>
                <c:pt idx="67">
                  <c:v>40756</c:v>
                </c:pt>
                <c:pt idx="68">
                  <c:v>40787</c:v>
                </c:pt>
                <c:pt idx="69">
                  <c:v>40817</c:v>
                </c:pt>
                <c:pt idx="70">
                  <c:v>40848</c:v>
                </c:pt>
                <c:pt idx="71">
                  <c:v>40878</c:v>
                </c:pt>
                <c:pt idx="72">
                  <c:v>40909</c:v>
                </c:pt>
                <c:pt idx="73">
                  <c:v>40940</c:v>
                </c:pt>
                <c:pt idx="74">
                  <c:v>40969</c:v>
                </c:pt>
                <c:pt idx="75">
                  <c:v>41000</c:v>
                </c:pt>
                <c:pt idx="76">
                  <c:v>41030</c:v>
                </c:pt>
                <c:pt idx="77">
                  <c:v>41061</c:v>
                </c:pt>
                <c:pt idx="78">
                  <c:v>41091</c:v>
                </c:pt>
                <c:pt idx="79">
                  <c:v>41122</c:v>
                </c:pt>
                <c:pt idx="80">
                  <c:v>41153</c:v>
                </c:pt>
                <c:pt idx="81">
                  <c:v>41183</c:v>
                </c:pt>
                <c:pt idx="82">
                  <c:v>41214</c:v>
                </c:pt>
                <c:pt idx="83">
                  <c:v>41244</c:v>
                </c:pt>
                <c:pt idx="84">
                  <c:v>41275</c:v>
                </c:pt>
                <c:pt idx="85">
                  <c:v>41306</c:v>
                </c:pt>
                <c:pt idx="86">
                  <c:v>41334</c:v>
                </c:pt>
                <c:pt idx="87">
                  <c:v>41365</c:v>
                </c:pt>
                <c:pt idx="88">
                  <c:v>41395</c:v>
                </c:pt>
                <c:pt idx="89">
                  <c:v>41426</c:v>
                </c:pt>
                <c:pt idx="90">
                  <c:v>41456</c:v>
                </c:pt>
                <c:pt idx="91">
                  <c:v>41487</c:v>
                </c:pt>
                <c:pt idx="92">
                  <c:v>41518</c:v>
                </c:pt>
                <c:pt idx="93">
                  <c:v>41548</c:v>
                </c:pt>
                <c:pt idx="94">
                  <c:v>41579</c:v>
                </c:pt>
                <c:pt idx="95">
                  <c:v>41609</c:v>
                </c:pt>
                <c:pt idx="96">
                  <c:v>41640</c:v>
                </c:pt>
                <c:pt idx="97">
                  <c:v>41671</c:v>
                </c:pt>
                <c:pt idx="98">
                  <c:v>41699</c:v>
                </c:pt>
                <c:pt idx="99">
                  <c:v>41730</c:v>
                </c:pt>
                <c:pt idx="100">
                  <c:v>41760</c:v>
                </c:pt>
                <c:pt idx="101">
                  <c:v>41791</c:v>
                </c:pt>
                <c:pt idx="102">
                  <c:v>41821</c:v>
                </c:pt>
                <c:pt idx="103">
                  <c:v>41852</c:v>
                </c:pt>
                <c:pt idx="104">
                  <c:v>41883</c:v>
                </c:pt>
                <c:pt idx="105">
                  <c:v>41913</c:v>
                </c:pt>
                <c:pt idx="106">
                  <c:v>41944</c:v>
                </c:pt>
                <c:pt idx="107">
                  <c:v>41974</c:v>
                </c:pt>
                <c:pt idx="108">
                  <c:v>42005</c:v>
                </c:pt>
                <c:pt idx="109">
                  <c:v>42036</c:v>
                </c:pt>
                <c:pt idx="110">
                  <c:v>42064</c:v>
                </c:pt>
                <c:pt idx="111">
                  <c:v>42095</c:v>
                </c:pt>
                <c:pt idx="112">
                  <c:v>42125</c:v>
                </c:pt>
                <c:pt idx="113">
                  <c:v>42156</c:v>
                </c:pt>
                <c:pt idx="114">
                  <c:v>42186</c:v>
                </c:pt>
                <c:pt idx="115">
                  <c:v>42217</c:v>
                </c:pt>
                <c:pt idx="116">
                  <c:v>42248</c:v>
                </c:pt>
                <c:pt idx="117">
                  <c:v>42278</c:v>
                </c:pt>
                <c:pt idx="118">
                  <c:v>42309</c:v>
                </c:pt>
                <c:pt idx="119">
                  <c:v>42339</c:v>
                </c:pt>
                <c:pt idx="120">
                  <c:v>42370</c:v>
                </c:pt>
                <c:pt idx="121">
                  <c:v>42401</c:v>
                </c:pt>
                <c:pt idx="122">
                  <c:v>42430</c:v>
                </c:pt>
                <c:pt idx="123">
                  <c:v>42461</c:v>
                </c:pt>
                <c:pt idx="124">
                  <c:v>42491</c:v>
                </c:pt>
                <c:pt idx="125">
                  <c:v>42522</c:v>
                </c:pt>
                <c:pt idx="126">
                  <c:v>42552</c:v>
                </c:pt>
                <c:pt idx="127">
                  <c:v>42583</c:v>
                </c:pt>
                <c:pt idx="128">
                  <c:v>42614</c:v>
                </c:pt>
                <c:pt idx="129">
                  <c:v>42644</c:v>
                </c:pt>
                <c:pt idx="130">
                  <c:v>42675</c:v>
                </c:pt>
                <c:pt idx="131">
                  <c:v>42705</c:v>
                </c:pt>
                <c:pt idx="132">
                  <c:v>42736</c:v>
                </c:pt>
                <c:pt idx="133">
                  <c:v>42767</c:v>
                </c:pt>
                <c:pt idx="134">
                  <c:v>42795</c:v>
                </c:pt>
                <c:pt idx="135">
                  <c:v>42826</c:v>
                </c:pt>
                <c:pt idx="136">
                  <c:v>42856</c:v>
                </c:pt>
                <c:pt idx="137">
                  <c:v>42887</c:v>
                </c:pt>
                <c:pt idx="138">
                  <c:v>42917</c:v>
                </c:pt>
                <c:pt idx="139">
                  <c:v>42948</c:v>
                </c:pt>
                <c:pt idx="140">
                  <c:v>42979</c:v>
                </c:pt>
                <c:pt idx="141">
                  <c:v>43009</c:v>
                </c:pt>
                <c:pt idx="142">
                  <c:v>43040</c:v>
                </c:pt>
                <c:pt idx="143">
                  <c:v>43070</c:v>
                </c:pt>
                <c:pt idx="144">
                  <c:v>43101</c:v>
                </c:pt>
                <c:pt idx="145">
                  <c:v>43132</c:v>
                </c:pt>
                <c:pt idx="146">
                  <c:v>43160</c:v>
                </c:pt>
                <c:pt idx="147">
                  <c:v>43191</c:v>
                </c:pt>
                <c:pt idx="148">
                  <c:v>43221</c:v>
                </c:pt>
                <c:pt idx="149">
                  <c:v>43252</c:v>
                </c:pt>
                <c:pt idx="150">
                  <c:v>43282</c:v>
                </c:pt>
                <c:pt idx="151">
                  <c:v>43313</c:v>
                </c:pt>
                <c:pt idx="152">
                  <c:v>43344</c:v>
                </c:pt>
                <c:pt idx="153">
                  <c:v>43374</c:v>
                </c:pt>
                <c:pt idx="154">
                  <c:v>43405</c:v>
                </c:pt>
                <c:pt idx="155">
                  <c:v>43435</c:v>
                </c:pt>
                <c:pt idx="156">
                  <c:v>43466</c:v>
                </c:pt>
                <c:pt idx="157">
                  <c:v>43497</c:v>
                </c:pt>
                <c:pt idx="158">
                  <c:v>43525</c:v>
                </c:pt>
                <c:pt idx="159">
                  <c:v>43556</c:v>
                </c:pt>
                <c:pt idx="160">
                  <c:v>43586</c:v>
                </c:pt>
                <c:pt idx="161">
                  <c:v>43617</c:v>
                </c:pt>
                <c:pt idx="162">
                  <c:v>43647</c:v>
                </c:pt>
                <c:pt idx="163">
                  <c:v>43678</c:v>
                </c:pt>
                <c:pt idx="164">
                  <c:v>43709</c:v>
                </c:pt>
                <c:pt idx="165">
                  <c:v>43739</c:v>
                </c:pt>
                <c:pt idx="166">
                  <c:v>43770</c:v>
                </c:pt>
                <c:pt idx="167">
                  <c:v>43800</c:v>
                </c:pt>
                <c:pt idx="168">
                  <c:v>43831</c:v>
                </c:pt>
                <c:pt idx="169">
                  <c:v>43862</c:v>
                </c:pt>
                <c:pt idx="170">
                  <c:v>43891</c:v>
                </c:pt>
                <c:pt idx="171">
                  <c:v>43922</c:v>
                </c:pt>
                <c:pt idx="172">
                  <c:v>43952</c:v>
                </c:pt>
                <c:pt idx="173">
                  <c:v>43983</c:v>
                </c:pt>
                <c:pt idx="174">
                  <c:v>44013</c:v>
                </c:pt>
                <c:pt idx="175">
                  <c:v>44044</c:v>
                </c:pt>
                <c:pt idx="176">
                  <c:v>44075</c:v>
                </c:pt>
                <c:pt idx="177">
                  <c:v>44105</c:v>
                </c:pt>
                <c:pt idx="178">
                  <c:v>44136</c:v>
                </c:pt>
                <c:pt idx="179">
                  <c:v>44166</c:v>
                </c:pt>
                <c:pt idx="180">
                  <c:v>44197</c:v>
                </c:pt>
                <c:pt idx="181">
                  <c:v>44228</c:v>
                </c:pt>
                <c:pt idx="182">
                  <c:v>44256</c:v>
                </c:pt>
                <c:pt idx="183">
                  <c:v>44287</c:v>
                </c:pt>
                <c:pt idx="184">
                  <c:v>44317</c:v>
                </c:pt>
                <c:pt idx="185">
                  <c:v>44348</c:v>
                </c:pt>
                <c:pt idx="186">
                  <c:v>44378</c:v>
                </c:pt>
                <c:pt idx="187">
                  <c:v>44409</c:v>
                </c:pt>
                <c:pt idx="188">
                  <c:v>44440</c:v>
                </c:pt>
                <c:pt idx="189">
                  <c:v>44470</c:v>
                </c:pt>
                <c:pt idx="190">
                  <c:v>44501</c:v>
                </c:pt>
                <c:pt idx="191">
                  <c:v>44531</c:v>
                </c:pt>
                <c:pt idx="192">
                  <c:v>44562</c:v>
                </c:pt>
                <c:pt idx="193">
                  <c:v>44593</c:v>
                </c:pt>
                <c:pt idx="194">
                  <c:v>44621</c:v>
                </c:pt>
                <c:pt idx="195">
                  <c:v>44652</c:v>
                </c:pt>
                <c:pt idx="196">
                  <c:v>44682</c:v>
                </c:pt>
                <c:pt idx="197">
                  <c:v>44713</c:v>
                </c:pt>
                <c:pt idx="198">
                  <c:v>44743</c:v>
                </c:pt>
                <c:pt idx="199">
                  <c:v>44774</c:v>
                </c:pt>
                <c:pt idx="200">
                  <c:v>44805</c:v>
                </c:pt>
                <c:pt idx="201">
                  <c:v>44835</c:v>
                </c:pt>
                <c:pt idx="202">
                  <c:v>44866</c:v>
                </c:pt>
                <c:pt idx="203">
                  <c:v>44896</c:v>
                </c:pt>
                <c:pt idx="204">
                  <c:v>44927</c:v>
                </c:pt>
                <c:pt idx="205">
                  <c:v>44958</c:v>
                </c:pt>
                <c:pt idx="206">
                  <c:v>44986</c:v>
                </c:pt>
                <c:pt idx="207">
                  <c:v>45017</c:v>
                </c:pt>
                <c:pt idx="208">
                  <c:v>45047</c:v>
                </c:pt>
                <c:pt idx="209">
                  <c:v>45078</c:v>
                </c:pt>
                <c:pt idx="210">
                  <c:v>45108</c:v>
                </c:pt>
                <c:pt idx="211">
                  <c:v>45139</c:v>
                </c:pt>
                <c:pt idx="212">
                  <c:v>45170</c:v>
                </c:pt>
                <c:pt idx="213">
                  <c:v>45200</c:v>
                </c:pt>
                <c:pt idx="214">
                  <c:v>45231</c:v>
                </c:pt>
                <c:pt idx="215">
                  <c:v>45261</c:v>
                </c:pt>
                <c:pt idx="216">
                  <c:v>45292</c:v>
                </c:pt>
                <c:pt idx="217">
                  <c:v>45323</c:v>
                </c:pt>
                <c:pt idx="218">
                  <c:v>45352</c:v>
                </c:pt>
                <c:pt idx="219">
                  <c:v>45383</c:v>
                </c:pt>
                <c:pt idx="220">
                  <c:v>45413</c:v>
                </c:pt>
                <c:pt idx="221">
                  <c:v>45444</c:v>
                </c:pt>
                <c:pt idx="222">
                  <c:v>45474</c:v>
                </c:pt>
                <c:pt idx="223">
                  <c:v>45505</c:v>
                </c:pt>
                <c:pt idx="224">
                  <c:v>45536</c:v>
                </c:pt>
                <c:pt idx="225">
                  <c:v>45566</c:v>
                </c:pt>
                <c:pt idx="226">
                  <c:v>45597</c:v>
                </c:pt>
                <c:pt idx="227">
                  <c:v>45627</c:v>
                </c:pt>
                <c:pt idx="228">
                  <c:v>45658</c:v>
                </c:pt>
                <c:pt idx="229">
                  <c:v>45689</c:v>
                </c:pt>
                <c:pt idx="230">
                  <c:v>45717</c:v>
                </c:pt>
                <c:pt idx="231">
                  <c:v>45748</c:v>
                </c:pt>
                <c:pt idx="232">
                  <c:v>45778</c:v>
                </c:pt>
                <c:pt idx="233">
                  <c:v>45809</c:v>
                </c:pt>
                <c:pt idx="234">
                  <c:v>45839</c:v>
                </c:pt>
                <c:pt idx="236">
                  <c:v>45870</c:v>
                </c:pt>
                <c:pt idx="237">
                  <c:v>45901</c:v>
                </c:pt>
                <c:pt idx="238">
                  <c:v>45931</c:v>
                </c:pt>
                <c:pt idx="239">
                  <c:v>45962</c:v>
                </c:pt>
                <c:pt idx="240">
                  <c:v>45992</c:v>
                </c:pt>
                <c:pt idx="241">
                  <c:v>46023</c:v>
                </c:pt>
                <c:pt idx="242">
                  <c:v>46054</c:v>
                </c:pt>
                <c:pt idx="243">
                  <c:v>46082</c:v>
                </c:pt>
                <c:pt idx="244">
                  <c:v>46113</c:v>
                </c:pt>
                <c:pt idx="245">
                  <c:v>46143</c:v>
                </c:pt>
                <c:pt idx="246">
                  <c:v>46174</c:v>
                </c:pt>
                <c:pt idx="247">
                  <c:v>46204</c:v>
                </c:pt>
                <c:pt idx="248">
                  <c:v>46235</c:v>
                </c:pt>
                <c:pt idx="249">
                  <c:v>46266</c:v>
                </c:pt>
                <c:pt idx="250">
                  <c:v>46296</c:v>
                </c:pt>
                <c:pt idx="251">
                  <c:v>46327</c:v>
                </c:pt>
                <c:pt idx="252">
                  <c:v>46357</c:v>
                </c:pt>
                <c:pt idx="253">
                  <c:v>46388</c:v>
                </c:pt>
                <c:pt idx="254">
                  <c:v>46419</c:v>
                </c:pt>
                <c:pt idx="255">
                  <c:v>46447</c:v>
                </c:pt>
                <c:pt idx="256">
                  <c:v>46478</c:v>
                </c:pt>
                <c:pt idx="257">
                  <c:v>46508</c:v>
                </c:pt>
                <c:pt idx="258">
                  <c:v>46539</c:v>
                </c:pt>
                <c:pt idx="259">
                  <c:v>46569</c:v>
                </c:pt>
                <c:pt idx="260">
                  <c:v>46600</c:v>
                </c:pt>
                <c:pt idx="261">
                  <c:v>46631</c:v>
                </c:pt>
                <c:pt idx="262">
                  <c:v>46661</c:v>
                </c:pt>
                <c:pt idx="263">
                  <c:v>46692</c:v>
                </c:pt>
                <c:pt idx="264">
                  <c:v>46722</c:v>
                </c:pt>
                <c:pt idx="265">
                  <c:v>46753</c:v>
                </c:pt>
                <c:pt idx="266">
                  <c:v>46784</c:v>
                </c:pt>
                <c:pt idx="267">
                  <c:v>46813</c:v>
                </c:pt>
                <c:pt idx="268">
                  <c:v>46844</c:v>
                </c:pt>
                <c:pt idx="269">
                  <c:v>46874</c:v>
                </c:pt>
                <c:pt idx="270">
                  <c:v>46905</c:v>
                </c:pt>
                <c:pt idx="271">
                  <c:v>46935</c:v>
                </c:pt>
                <c:pt idx="272">
                  <c:v>46966</c:v>
                </c:pt>
                <c:pt idx="273">
                  <c:v>46997</c:v>
                </c:pt>
                <c:pt idx="274">
                  <c:v>47027</c:v>
                </c:pt>
                <c:pt idx="275">
                  <c:v>47058</c:v>
                </c:pt>
                <c:pt idx="276">
                  <c:v>47088</c:v>
                </c:pt>
                <c:pt idx="277">
                  <c:v>47119</c:v>
                </c:pt>
                <c:pt idx="278">
                  <c:v>47150</c:v>
                </c:pt>
                <c:pt idx="279">
                  <c:v>47178</c:v>
                </c:pt>
                <c:pt idx="280">
                  <c:v>47209</c:v>
                </c:pt>
                <c:pt idx="281">
                  <c:v>47239</c:v>
                </c:pt>
                <c:pt idx="282">
                  <c:v>47270</c:v>
                </c:pt>
                <c:pt idx="283">
                  <c:v>47300</c:v>
                </c:pt>
                <c:pt idx="284">
                  <c:v>47331</c:v>
                </c:pt>
                <c:pt idx="285">
                  <c:v>47362</c:v>
                </c:pt>
              </c:numCache>
            </c:numRef>
          </c:cat>
          <c:val>
            <c:numRef>
              <c:f>'TR CPI'!$U$38:$U$323</c:f>
              <c:numCache>
                <c:formatCode>0.00%</c:formatCode>
                <c:ptCount val="286"/>
                <c:pt idx="0">
                  <c:v>2.8208236527207595E-2</c:v>
                </c:pt>
                <c:pt idx="1">
                  <c:v>2.8877600209588662E-2</c:v>
                </c:pt>
                <c:pt idx="2">
                  <c:v>3.9513099904189566E-2</c:v>
                </c:pt>
                <c:pt idx="3">
                  <c:v>3.869888437256775E-2</c:v>
                </c:pt>
                <c:pt idx="4">
                  <c:v>2.2037415374067962E-2</c:v>
                </c:pt>
                <c:pt idx="5">
                  <c:v>-2.4010033387552504E-2</c:v>
                </c:pt>
                <c:pt idx="6">
                  <c:v>-2.647215429653868E-2</c:v>
                </c:pt>
                <c:pt idx="7">
                  <c:v>-2.0578980619824036E-2</c:v>
                </c:pt>
                <c:pt idx="8">
                  <c:v>-6.4322403447984039E-3</c:v>
                </c:pt>
                <c:pt idx="9">
                  <c:v>-9.6075550020755796E-3</c:v>
                </c:pt>
                <c:pt idx="10">
                  <c:v>-1.8124594727361998E-2</c:v>
                </c:pt>
                <c:pt idx="11">
                  <c:v>-1.9265144720750083E-2</c:v>
                </c:pt>
                <c:pt idx="12">
                  <c:v>5.5959456178685113E-3</c:v>
                </c:pt>
                <c:pt idx="13">
                  <c:v>2.8268733850116134E-4</c:v>
                </c:pt>
                <c:pt idx="14">
                  <c:v>-5.6736994685151199E-4</c:v>
                </c:pt>
                <c:pt idx="15">
                  <c:v>1.0399618563254998E-2</c:v>
                </c:pt>
                <c:pt idx="16">
                  <c:v>2.0877691107644425E-2</c:v>
                </c:pt>
                <c:pt idx="17">
                  <c:v>5.7083052165124791E-2</c:v>
                </c:pt>
                <c:pt idx="18">
                  <c:v>4.8194757940178759E-2</c:v>
                </c:pt>
                <c:pt idx="19">
                  <c:v>3.6745025164537225E-2</c:v>
                </c:pt>
                <c:pt idx="20">
                  <c:v>2.1048375506459702E-2</c:v>
                </c:pt>
                <c:pt idx="21">
                  <c:v>3.2898565712991532E-2</c:v>
                </c:pt>
                <c:pt idx="22">
                  <c:v>2.7491653003428089E-2</c:v>
                </c:pt>
                <c:pt idx="23">
                  <c:v>2.4472406870399289E-2</c:v>
                </c:pt>
                <c:pt idx="24">
                  <c:v>1.7313780918727872E-2</c:v>
                </c:pt>
                <c:pt idx="25">
                  <c:v>9.5423691540831024E-3</c:v>
                </c:pt>
                <c:pt idx="26">
                  <c:v>-1.3476792329483372E-2</c:v>
                </c:pt>
                <c:pt idx="27">
                  <c:v>-4.899481805784843E-2</c:v>
                </c:pt>
                <c:pt idx="28">
                  <c:v>-5.7894444047704122E-2</c:v>
                </c:pt>
                <c:pt idx="29">
                  <c:v>-6.4207939007803042E-2</c:v>
                </c:pt>
                <c:pt idx="30">
                  <c:v>-6.3453861686017035E-2</c:v>
                </c:pt>
                <c:pt idx="31">
                  <c:v>-2.9035976928622753E-2</c:v>
                </c:pt>
                <c:pt idx="32">
                  <c:v>-1.3646164276029368E-2</c:v>
                </c:pt>
                <c:pt idx="33">
                  <c:v>-1.3042987313380355E-2</c:v>
                </c:pt>
                <c:pt idx="34">
                  <c:v>-1.490288759023714E-2</c:v>
                </c:pt>
                <c:pt idx="35">
                  <c:v>1.9537991356246051E-2</c:v>
                </c:pt>
                <c:pt idx="36">
                  <c:v>1.6004763849190196E-2</c:v>
                </c:pt>
                <c:pt idx="37">
                  <c:v>1.3031362536952376E-2</c:v>
                </c:pt>
                <c:pt idx="38">
                  <c:v>4.4258055500099779E-2</c:v>
                </c:pt>
                <c:pt idx="39">
                  <c:v>6.4760553701158546E-2</c:v>
                </c:pt>
                <c:pt idx="40">
                  <c:v>7.6963448765073869E-2</c:v>
                </c:pt>
                <c:pt idx="41">
                  <c:v>7.5942566824153873E-2</c:v>
                </c:pt>
                <c:pt idx="42">
                  <c:v>9.1425353925353892E-2</c:v>
                </c:pt>
                <c:pt idx="43">
                  <c:v>6.3747955102567283E-2</c:v>
                </c:pt>
                <c:pt idx="44">
                  <c:v>4.8022835859234572E-2</c:v>
                </c:pt>
                <c:pt idx="45">
                  <c:v>4.8860468172998592E-2</c:v>
                </c:pt>
                <c:pt idx="46">
                  <c:v>4.0207262569832383E-2</c:v>
                </c:pt>
                <c:pt idx="47">
                  <c:v>5.9580403889304343E-3</c:v>
                </c:pt>
                <c:pt idx="48">
                  <c:v>1.8852082038533169E-2</c:v>
                </c:pt>
                <c:pt idx="49">
                  <c:v>3.3078453383224266E-2</c:v>
                </c:pt>
                <c:pt idx="50">
                  <c:v>9.8081914631137357E-3</c:v>
                </c:pt>
                <c:pt idx="51">
                  <c:v>-2.2573543015726172E-3</c:v>
                </c:pt>
                <c:pt idx="52">
                  <c:v>-1.1017770696734319E-3</c:v>
                </c:pt>
                <c:pt idx="53">
                  <c:v>7.2750933463915507E-3</c:v>
                </c:pt>
                <c:pt idx="54">
                  <c:v>-6.6276224203199591E-3</c:v>
                </c:pt>
                <c:pt idx="55">
                  <c:v>-6.9513564823319579E-3</c:v>
                </c:pt>
                <c:pt idx="56">
                  <c:v>3.2564936253278026E-3</c:v>
                </c:pt>
                <c:pt idx="57">
                  <c:v>-1.3007481534429349E-2</c:v>
                </c:pt>
                <c:pt idx="58">
                  <c:v>-8.8219340038820232E-3</c:v>
                </c:pt>
                <c:pt idx="59">
                  <c:v>-2.46897021824352E-2</c:v>
                </c:pt>
                <c:pt idx="60">
                  <c:v>-5.8996725455276615E-2</c:v>
                </c:pt>
                <c:pt idx="61">
                  <c:v>-6.7134792457103992E-2</c:v>
                </c:pt>
                <c:pt idx="62">
                  <c:v>-6.0939623916225739E-2</c:v>
                </c:pt>
                <c:pt idx="63">
                  <c:v>-3.9453928811282721E-2</c:v>
                </c:pt>
                <c:pt idx="64">
                  <c:v>-2.4574545046057023E-2</c:v>
                </c:pt>
                <c:pt idx="65">
                  <c:v>-3.9541211025756764E-2</c:v>
                </c:pt>
                <c:pt idx="66">
                  <c:v>-4.0286315908961881E-2</c:v>
                </c:pt>
                <c:pt idx="67">
                  <c:v>-4.3465234595816957E-2</c:v>
                </c:pt>
                <c:pt idx="68">
                  <c:v>-5.9959820182051649E-2</c:v>
                </c:pt>
                <c:pt idx="69">
                  <c:v>-4.9243926514943734E-2</c:v>
                </c:pt>
                <c:pt idx="70">
                  <c:v>-4.1853508771929906E-2</c:v>
                </c:pt>
                <c:pt idx="71">
                  <c:v>-2.8818284300247451E-2</c:v>
                </c:pt>
                <c:pt idx="72">
                  <c:v>-5.1663745892661928E-3</c:v>
                </c:pt>
                <c:pt idx="73">
                  <c:v>1.2833170227804044E-2</c:v>
                </c:pt>
                <c:pt idx="74">
                  <c:v>2.2077206280454897E-2</c:v>
                </c:pt>
                <c:pt idx="75">
                  <c:v>3.4879495437466448E-2</c:v>
                </c:pt>
                <c:pt idx="76">
                  <c:v>2.2048844400189144E-3</c:v>
                </c:pt>
                <c:pt idx="77">
                  <c:v>2.4285665674181084E-2</c:v>
                </c:pt>
                <c:pt idx="78">
                  <c:v>2.9351860552025995E-2</c:v>
                </c:pt>
                <c:pt idx="79">
                  <c:v>4.3232352785286594E-2</c:v>
                </c:pt>
                <c:pt idx="80">
                  <c:v>5.1551228365511112E-2</c:v>
                </c:pt>
                <c:pt idx="81">
                  <c:v>5.2288895114869352E-2</c:v>
                </c:pt>
                <c:pt idx="82">
                  <c:v>2.7695543314972454E-2</c:v>
                </c:pt>
                <c:pt idx="83">
                  <c:v>3.7138038337067442E-2</c:v>
                </c:pt>
                <c:pt idx="84">
                  <c:v>5.4276542231904257E-2</c:v>
                </c:pt>
                <c:pt idx="85">
                  <c:v>5.1854037022449687E-2</c:v>
                </c:pt>
                <c:pt idx="86">
                  <c:v>4.9906452245538364E-2</c:v>
                </c:pt>
                <c:pt idx="87">
                  <c:v>4.4337841101183231E-2</c:v>
                </c:pt>
                <c:pt idx="88">
                  <c:v>4.3446895116402789E-2</c:v>
                </c:pt>
                <c:pt idx="89">
                  <c:v>3.067519046688811E-2</c:v>
                </c:pt>
                <c:pt idx="90">
                  <c:v>2.2744289979930513E-2</c:v>
                </c:pt>
                <c:pt idx="91">
                  <c:v>1.7882324879521017E-2</c:v>
                </c:pt>
                <c:pt idx="92">
                  <c:v>1.6524379667549917E-2</c:v>
                </c:pt>
                <c:pt idx="93">
                  <c:v>9.4193648993478596E-3</c:v>
                </c:pt>
                <c:pt idx="94">
                  <c:v>1.6456953205912908E-2</c:v>
                </c:pt>
                <c:pt idx="95">
                  <c:v>4.3045959761759678E-3</c:v>
                </c:pt>
                <c:pt idx="96">
                  <c:v>-2.9687773369013654E-2</c:v>
                </c:pt>
                <c:pt idx="97">
                  <c:v>-4.5109526657159907E-2</c:v>
                </c:pt>
                <c:pt idx="98">
                  <c:v>-3.9244952703011496E-2</c:v>
                </c:pt>
                <c:pt idx="99">
                  <c:v>-3.5966097838452768E-2</c:v>
                </c:pt>
                <c:pt idx="100">
                  <c:v>-1.6239814604444042E-2</c:v>
                </c:pt>
                <c:pt idx="101">
                  <c:v>-5.865276211950432E-3</c:v>
                </c:pt>
                <c:pt idx="102">
                  <c:v>-1.40632979679918E-3</c:v>
                </c:pt>
                <c:pt idx="103">
                  <c:v>-3.4397551865352899E-3</c:v>
                </c:pt>
                <c:pt idx="104">
                  <c:v>-9.8376311911035075E-3</c:v>
                </c:pt>
                <c:pt idx="105">
                  <c:v>-1.13711503027112E-2</c:v>
                </c:pt>
                <c:pt idx="106">
                  <c:v>7.9072819792945503E-3</c:v>
                </c:pt>
                <c:pt idx="107">
                  <c:v>1.8099489105279282E-2</c:v>
                </c:pt>
                <c:pt idx="108">
                  <c:v>3.9607296394621905E-2</c:v>
                </c:pt>
                <c:pt idx="109">
                  <c:v>4.4466871322588974E-2</c:v>
                </c:pt>
                <c:pt idx="110">
                  <c:v>4.2002538156674186E-2</c:v>
                </c:pt>
                <c:pt idx="111">
                  <c:v>3.1128010983067694E-2</c:v>
                </c:pt>
                <c:pt idx="112">
                  <c:v>1.5729885629040416E-2</c:v>
                </c:pt>
                <c:pt idx="113">
                  <c:v>4.7452761597884807E-3</c:v>
                </c:pt>
                <c:pt idx="114">
                  <c:v>1.194162931282651E-2</c:v>
                </c:pt>
                <c:pt idx="115">
                  <c:v>9.3050944946588554E-3</c:v>
                </c:pt>
                <c:pt idx="116">
                  <c:v>1.0269926971362947E-2</c:v>
                </c:pt>
                <c:pt idx="117">
                  <c:v>1.8414309296613855E-2</c:v>
                </c:pt>
                <c:pt idx="118">
                  <c:v>2.8522425850012155E-2</c:v>
                </c:pt>
                <c:pt idx="119">
                  <c:v>3.0983319877280896E-2</c:v>
                </c:pt>
                <c:pt idx="120">
                  <c:v>3.638758235176686E-2</c:v>
                </c:pt>
                <c:pt idx="121">
                  <c:v>4.3073549000951415E-2</c:v>
                </c:pt>
                <c:pt idx="122">
                  <c:v>3.6599380950515188E-2</c:v>
                </c:pt>
                <c:pt idx="123">
                  <c:v>3.6954034465476807E-2</c:v>
                </c:pt>
                <c:pt idx="124">
                  <c:v>3.3323270078589068E-2</c:v>
                </c:pt>
                <c:pt idx="125">
                  <c:v>4.227470617702591E-2</c:v>
                </c:pt>
                <c:pt idx="126">
                  <c:v>4.8334087934087833E-2</c:v>
                </c:pt>
                <c:pt idx="127">
                  <c:v>5.0150954827824307E-2</c:v>
                </c:pt>
                <c:pt idx="128">
                  <c:v>5.5021253468131082E-2</c:v>
                </c:pt>
                <c:pt idx="129">
                  <c:v>4.3194311377245498E-2</c:v>
                </c:pt>
                <c:pt idx="130">
                  <c:v>5.9052048479440178E-3</c:v>
                </c:pt>
                <c:pt idx="131">
                  <c:v>-1.4069436818283002E-2</c:v>
                </c:pt>
                <c:pt idx="132">
                  <c:v>-4.4712272263518385E-2</c:v>
                </c:pt>
                <c:pt idx="133">
                  <c:v>-5.2317107660908135E-2</c:v>
                </c:pt>
                <c:pt idx="134">
                  <c:v>-4.7982072410398396E-2</c:v>
                </c:pt>
                <c:pt idx="135">
                  <c:v>-4.5003813038130391E-2</c:v>
                </c:pt>
                <c:pt idx="136">
                  <c:v>-3.5378217394431921E-2</c:v>
                </c:pt>
                <c:pt idx="137">
                  <c:v>-3.9689152615186366E-2</c:v>
                </c:pt>
                <c:pt idx="138">
                  <c:v>-5.6616214877202822E-2</c:v>
                </c:pt>
                <c:pt idx="139">
                  <c:v>-5.6606984667802257E-2</c:v>
                </c:pt>
                <c:pt idx="140">
                  <c:v>-5.0815021079108597E-2</c:v>
                </c:pt>
                <c:pt idx="141">
                  <c:v>-5.3811420389061601E-2</c:v>
                </c:pt>
                <c:pt idx="142">
                  <c:v>-4.3157395503978319E-2</c:v>
                </c:pt>
                <c:pt idx="143">
                  <c:v>-3.5502625282012715E-2</c:v>
                </c:pt>
                <c:pt idx="144">
                  <c:v>-1.7943671181690837E-2</c:v>
                </c:pt>
                <c:pt idx="145">
                  <c:v>-3.4508743422576704E-2</c:v>
                </c:pt>
                <c:pt idx="146">
                  <c:v>-4.0454304809330321E-2</c:v>
                </c:pt>
                <c:pt idx="147">
                  <c:v>-5.5204705235585322E-2</c:v>
                </c:pt>
                <c:pt idx="148">
                  <c:v>-8.0129345481472075E-2</c:v>
                </c:pt>
                <c:pt idx="149">
                  <c:v>-8.3248879850216201E-2</c:v>
                </c:pt>
                <c:pt idx="150">
                  <c:v>-9.1509798865394482E-2</c:v>
                </c:pt>
                <c:pt idx="151">
                  <c:v>-0.14233575436908774</c:v>
                </c:pt>
                <c:pt idx="152">
                  <c:v>-0.21631075570281638</c:v>
                </c:pt>
                <c:pt idx="153">
                  <c:v>-0.1976967540574282</c:v>
                </c:pt>
                <c:pt idx="154">
                  <c:v>-0.16921204256104305</c:v>
                </c:pt>
                <c:pt idx="155">
                  <c:v>-0.13338237683638265</c:v>
                </c:pt>
                <c:pt idx="156">
                  <c:v>-0.12576258503401361</c:v>
                </c:pt>
                <c:pt idx="157">
                  <c:v>-9.9183608968394621E-2</c:v>
                </c:pt>
                <c:pt idx="158">
                  <c:v>-9.9270898716119882E-2</c:v>
                </c:pt>
                <c:pt idx="159">
                  <c:v>-0.10617695314779152</c:v>
                </c:pt>
                <c:pt idx="160">
                  <c:v>-9.9983963943273801E-2</c:v>
                </c:pt>
                <c:pt idx="161">
                  <c:v>-9.3198791405550596E-2</c:v>
                </c:pt>
                <c:pt idx="162">
                  <c:v>-5.0132734203277657E-2</c:v>
                </c:pt>
                <c:pt idx="163">
                  <c:v>1.5584317032040357E-2</c:v>
                </c:pt>
                <c:pt idx="164">
                  <c:v>6.8121021389827174E-2</c:v>
                </c:pt>
                <c:pt idx="165">
                  <c:v>6.8528447180202845E-2</c:v>
                </c:pt>
                <c:pt idx="166">
                  <c:v>6.3018488924850763E-2</c:v>
                </c:pt>
                <c:pt idx="167">
                  <c:v>4.4760922108256329E-2</c:v>
                </c:pt>
                <c:pt idx="168">
                  <c:v>3.3136413193659411E-2</c:v>
                </c:pt>
                <c:pt idx="169">
                  <c:v>3.1073848160317039E-2</c:v>
                </c:pt>
                <c:pt idx="170">
                  <c:v>3.3591891958988054E-2</c:v>
                </c:pt>
                <c:pt idx="171">
                  <c:v>4.226698972243248E-2</c:v>
                </c:pt>
                <c:pt idx="172">
                  <c:v>5.8600174114915901E-2</c:v>
                </c:pt>
                <c:pt idx="173">
                  <c:v>6.4523919928438395E-2</c:v>
                </c:pt>
                <c:pt idx="174">
                  <c:v>3.434144642686765E-2</c:v>
                </c:pt>
                <c:pt idx="175">
                  <c:v>2.4040961120046361E-3</c:v>
                </c:pt>
                <c:pt idx="176">
                  <c:v>-2.5816860247283732E-2</c:v>
                </c:pt>
                <c:pt idx="177">
                  <c:v>-6.3103790261484369E-2</c:v>
                </c:pt>
                <c:pt idx="178">
                  <c:v>-9.0836992567181279E-2</c:v>
                </c:pt>
                <c:pt idx="179">
                  <c:v>-0.10550681044267876</c:v>
                </c:pt>
                <c:pt idx="180">
                  <c:v>-0.11186318736700646</c:v>
                </c:pt>
                <c:pt idx="181">
                  <c:v>-0.11479089772777987</c:v>
                </c:pt>
                <c:pt idx="182">
                  <c:v>-0.15009756314084072</c:v>
                </c:pt>
                <c:pt idx="183">
                  <c:v>-0.18029846400985841</c:v>
                </c:pt>
                <c:pt idx="184">
                  <c:v>-0.21737146888975736</c:v>
                </c:pt>
                <c:pt idx="185">
                  <c:v>-0.25364669414391194</c:v>
                </c:pt>
                <c:pt idx="186">
                  <c:v>-0.25968318251664679</c:v>
                </c:pt>
                <c:pt idx="187">
                  <c:v>-0.26267339243773941</c:v>
                </c:pt>
                <c:pt idx="188">
                  <c:v>-0.24377426290312443</c:v>
                </c:pt>
                <c:pt idx="189">
                  <c:v>-0.26419975788912131</c:v>
                </c:pt>
                <c:pt idx="190">
                  <c:v>-0.33307472421677553</c:v>
                </c:pt>
                <c:pt idx="191">
                  <c:v>-0.43809098274598363</c:v>
                </c:pt>
                <c:pt idx="192">
                  <c:v>-0.44839175920514307</c:v>
                </c:pt>
                <c:pt idx="193">
                  <c:v>-0.50571433315313952</c:v>
                </c:pt>
                <c:pt idx="194">
                  <c:v>-0.53825461960155085</c:v>
                </c:pt>
                <c:pt idx="195">
                  <c:v>-0.51848929966937196</c:v>
                </c:pt>
                <c:pt idx="196">
                  <c:v>-0.5866404990224372</c:v>
                </c:pt>
                <c:pt idx="197">
                  <c:v>-0.59691602980930825</c:v>
                </c:pt>
                <c:pt idx="198">
                  <c:v>-0.65007947466628413</c:v>
                </c:pt>
                <c:pt idx="199">
                  <c:v>-0.63542405961674953</c:v>
                </c:pt>
                <c:pt idx="200">
                  <c:v>-0.68047506396102719</c:v>
                </c:pt>
                <c:pt idx="201">
                  <c:v>-0.7217521358159914</c:v>
                </c:pt>
                <c:pt idx="202">
                  <c:v>-0.51630740030421285</c:v>
                </c:pt>
                <c:pt idx="203">
                  <c:v>-0.33450402503821242</c:v>
                </c:pt>
                <c:pt idx="204">
                  <c:v>-0.28777518965449467</c:v>
                </c:pt>
                <c:pt idx="205">
                  <c:v>-0.21430171765029438</c:v>
                </c:pt>
                <c:pt idx="206">
                  <c:v>-0.11941489260822158</c:v>
                </c:pt>
                <c:pt idx="207">
                  <c:v>-8.425830192641387E-2</c:v>
                </c:pt>
                <c:pt idx="208">
                  <c:v>-1.1699999999999988E-2</c:v>
                </c:pt>
                <c:pt idx="209">
                  <c:v>-2.2064812353001395E-2</c:v>
                </c:pt>
                <c:pt idx="210">
                  <c:v>3.3317333146858696E-2</c:v>
                </c:pt>
                <c:pt idx="211">
                  <c:v>9.5335336976320573E-2</c:v>
                </c:pt>
                <c:pt idx="212">
                  <c:v>0.14089864646715494</c:v>
                </c:pt>
                <c:pt idx="213">
                  <c:v>0.21967011070110687</c:v>
                </c:pt>
                <c:pt idx="214">
                  <c:v>0.19730166059932219</c:v>
                </c:pt>
                <c:pt idx="215">
                  <c:v>0.20552918605166387</c:v>
                </c:pt>
                <c:pt idx="216">
                  <c:v>0.20656914946654698</c:v>
                </c:pt>
                <c:pt idx="217">
                  <c:v>0.19779191915123318</c:v>
                </c:pt>
                <c:pt idx="218">
                  <c:v>0.1702537310494191</c:v>
                </c:pt>
                <c:pt idx="219">
                  <c:v>0.14142467616381038</c:v>
                </c:pt>
                <c:pt idx="220">
                  <c:v>0.17765948023988931</c:v>
                </c:pt>
                <c:pt idx="221">
                  <c:v>0.21507155942260603</c:v>
                </c:pt>
                <c:pt idx="222">
                  <c:v>0.20411003351713708</c:v>
                </c:pt>
                <c:pt idx="223">
                  <c:v>0.16224527816838169</c:v>
                </c:pt>
                <c:pt idx="224">
                  <c:v>0.16294993849938494</c:v>
                </c:pt>
                <c:pt idx="225">
                  <c:v>0.16344708794758478</c:v>
                </c:pt>
              </c:numCache>
            </c:numRef>
          </c:val>
          <c:smooth val="0"/>
          <c:extLst>
            <c:ext xmlns:c16="http://schemas.microsoft.com/office/drawing/2014/chart" uri="{C3380CC4-5D6E-409C-BE32-E72D297353CC}">
              <c16:uniqueId val="{00000000-221B-432C-9861-767FCA3CA49C}"/>
            </c:ext>
          </c:extLst>
        </c:ser>
        <c:dLbls>
          <c:showLegendKey val="0"/>
          <c:showVal val="0"/>
          <c:showCatName val="0"/>
          <c:showSerName val="0"/>
          <c:showPercent val="0"/>
          <c:showBubbleSize val="0"/>
        </c:dLbls>
        <c:smooth val="0"/>
        <c:axId val="302678176"/>
        <c:axId val="302661952"/>
      </c:lineChart>
      <c:dateAx>
        <c:axId val="302678176"/>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02661952"/>
        <c:crosses val="autoZero"/>
        <c:auto val="1"/>
        <c:lblOffset val="100"/>
        <c:baseTimeUnit val="months"/>
      </c:dateAx>
      <c:valAx>
        <c:axId val="3026619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026781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reel Kur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'TR CPI'!$O$1:$O$2</c:f>
              <c:strCache>
                <c:ptCount val="2"/>
                <c:pt idx="0">
                  <c:v>Kur </c:v>
                </c:pt>
                <c:pt idx="1">
                  <c:v>1.66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'TR CPI'!$A$3:$A$323</c:f>
              <c:numCache>
                <c:formatCode>m/d/yyyy</c:formatCode>
                <c:ptCount val="321"/>
                <c:pt idx="0">
                  <c:v>37653</c:v>
                </c:pt>
                <c:pt idx="1">
                  <c:v>37681</c:v>
                </c:pt>
                <c:pt idx="2">
                  <c:v>37712</c:v>
                </c:pt>
                <c:pt idx="3">
                  <c:v>37742</c:v>
                </c:pt>
                <c:pt idx="4">
                  <c:v>37773</c:v>
                </c:pt>
                <c:pt idx="5">
                  <c:v>37803</c:v>
                </c:pt>
                <c:pt idx="6">
                  <c:v>37834</c:v>
                </c:pt>
                <c:pt idx="7">
                  <c:v>37865</c:v>
                </c:pt>
                <c:pt idx="8">
                  <c:v>37895</c:v>
                </c:pt>
                <c:pt idx="9">
                  <c:v>37926</c:v>
                </c:pt>
                <c:pt idx="10">
                  <c:v>37956</c:v>
                </c:pt>
                <c:pt idx="11">
                  <c:v>37987</c:v>
                </c:pt>
                <c:pt idx="12">
                  <c:v>38018</c:v>
                </c:pt>
                <c:pt idx="13">
                  <c:v>38047</c:v>
                </c:pt>
                <c:pt idx="14">
                  <c:v>38078</c:v>
                </c:pt>
                <c:pt idx="15">
                  <c:v>38108</c:v>
                </c:pt>
                <c:pt idx="16">
                  <c:v>38139</c:v>
                </c:pt>
                <c:pt idx="17">
                  <c:v>38169</c:v>
                </c:pt>
                <c:pt idx="18">
                  <c:v>38200</c:v>
                </c:pt>
                <c:pt idx="19">
                  <c:v>38231</c:v>
                </c:pt>
                <c:pt idx="20">
                  <c:v>38261</c:v>
                </c:pt>
                <c:pt idx="21">
                  <c:v>38292</c:v>
                </c:pt>
                <c:pt idx="22">
                  <c:v>38322</c:v>
                </c:pt>
                <c:pt idx="23">
                  <c:v>38353</c:v>
                </c:pt>
                <c:pt idx="24">
                  <c:v>38384</c:v>
                </c:pt>
                <c:pt idx="25">
                  <c:v>38412</c:v>
                </c:pt>
                <c:pt idx="26">
                  <c:v>38443</c:v>
                </c:pt>
                <c:pt idx="27">
                  <c:v>38473</c:v>
                </c:pt>
                <c:pt idx="28">
                  <c:v>38504</c:v>
                </c:pt>
                <c:pt idx="29">
                  <c:v>38534</c:v>
                </c:pt>
                <c:pt idx="30">
                  <c:v>38565</c:v>
                </c:pt>
                <c:pt idx="31">
                  <c:v>38596</c:v>
                </c:pt>
                <c:pt idx="32">
                  <c:v>38626</c:v>
                </c:pt>
                <c:pt idx="33">
                  <c:v>38657</c:v>
                </c:pt>
                <c:pt idx="34">
                  <c:v>38687</c:v>
                </c:pt>
                <c:pt idx="35">
                  <c:v>38718</c:v>
                </c:pt>
                <c:pt idx="36">
                  <c:v>38749</c:v>
                </c:pt>
                <c:pt idx="37">
                  <c:v>38777</c:v>
                </c:pt>
                <c:pt idx="38">
                  <c:v>38808</c:v>
                </c:pt>
                <c:pt idx="39">
                  <c:v>38838</c:v>
                </c:pt>
                <c:pt idx="40">
                  <c:v>38869</c:v>
                </c:pt>
                <c:pt idx="41">
                  <c:v>38899</c:v>
                </c:pt>
                <c:pt idx="42">
                  <c:v>38930</c:v>
                </c:pt>
                <c:pt idx="43">
                  <c:v>38961</c:v>
                </c:pt>
                <c:pt idx="44">
                  <c:v>38991</c:v>
                </c:pt>
                <c:pt idx="45">
                  <c:v>39022</c:v>
                </c:pt>
                <c:pt idx="46">
                  <c:v>39052</c:v>
                </c:pt>
                <c:pt idx="47">
                  <c:v>39083</c:v>
                </c:pt>
                <c:pt idx="48">
                  <c:v>39114</c:v>
                </c:pt>
                <c:pt idx="49">
                  <c:v>39142</c:v>
                </c:pt>
                <c:pt idx="50">
                  <c:v>39173</c:v>
                </c:pt>
                <c:pt idx="51">
                  <c:v>39203</c:v>
                </c:pt>
                <c:pt idx="52">
                  <c:v>39234</c:v>
                </c:pt>
                <c:pt idx="53">
                  <c:v>39264</c:v>
                </c:pt>
                <c:pt idx="54">
                  <c:v>39295</c:v>
                </c:pt>
                <c:pt idx="55">
                  <c:v>39326</c:v>
                </c:pt>
                <c:pt idx="56">
                  <c:v>39356</c:v>
                </c:pt>
                <c:pt idx="57">
                  <c:v>39387</c:v>
                </c:pt>
                <c:pt idx="58">
                  <c:v>39417</c:v>
                </c:pt>
                <c:pt idx="59">
                  <c:v>39448</c:v>
                </c:pt>
                <c:pt idx="60">
                  <c:v>39479</c:v>
                </c:pt>
                <c:pt idx="61">
                  <c:v>39508</c:v>
                </c:pt>
                <c:pt idx="62">
                  <c:v>39539</c:v>
                </c:pt>
                <c:pt idx="63">
                  <c:v>39569</c:v>
                </c:pt>
                <c:pt idx="64">
                  <c:v>39600</c:v>
                </c:pt>
                <c:pt idx="65">
                  <c:v>39630</c:v>
                </c:pt>
                <c:pt idx="66">
                  <c:v>39661</c:v>
                </c:pt>
                <c:pt idx="67">
                  <c:v>39692</c:v>
                </c:pt>
                <c:pt idx="68">
                  <c:v>39722</c:v>
                </c:pt>
                <c:pt idx="69">
                  <c:v>39753</c:v>
                </c:pt>
                <c:pt idx="70">
                  <c:v>39783</c:v>
                </c:pt>
                <c:pt idx="71">
                  <c:v>39814</c:v>
                </c:pt>
                <c:pt idx="72">
                  <c:v>39845</c:v>
                </c:pt>
                <c:pt idx="73">
                  <c:v>39873</c:v>
                </c:pt>
                <c:pt idx="74">
                  <c:v>39904</c:v>
                </c:pt>
                <c:pt idx="75">
                  <c:v>39934</c:v>
                </c:pt>
                <c:pt idx="76">
                  <c:v>39965</c:v>
                </c:pt>
                <c:pt idx="77">
                  <c:v>39995</c:v>
                </c:pt>
                <c:pt idx="78">
                  <c:v>40026</c:v>
                </c:pt>
                <c:pt idx="79">
                  <c:v>40057</c:v>
                </c:pt>
                <c:pt idx="80">
                  <c:v>40087</c:v>
                </c:pt>
                <c:pt idx="81">
                  <c:v>40118</c:v>
                </c:pt>
                <c:pt idx="82">
                  <c:v>40148</c:v>
                </c:pt>
                <c:pt idx="83">
                  <c:v>40179</c:v>
                </c:pt>
                <c:pt idx="84">
                  <c:v>40210</c:v>
                </c:pt>
                <c:pt idx="85">
                  <c:v>40238</c:v>
                </c:pt>
                <c:pt idx="86">
                  <c:v>40269</c:v>
                </c:pt>
                <c:pt idx="87">
                  <c:v>40299</c:v>
                </c:pt>
                <c:pt idx="88">
                  <c:v>40330</c:v>
                </c:pt>
                <c:pt idx="89">
                  <c:v>40360</c:v>
                </c:pt>
                <c:pt idx="90">
                  <c:v>40391</c:v>
                </c:pt>
                <c:pt idx="91">
                  <c:v>40422</c:v>
                </c:pt>
                <c:pt idx="92">
                  <c:v>40452</c:v>
                </c:pt>
                <c:pt idx="93">
                  <c:v>40483</c:v>
                </c:pt>
                <c:pt idx="94">
                  <c:v>40513</c:v>
                </c:pt>
                <c:pt idx="95">
                  <c:v>40544</c:v>
                </c:pt>
                <c:pt idx="96">
                  <c:v>40575</c:v>
                </c:pt>
                <c:pt idx="97">
                  <c:v>40603</c:v>
                </c:pt>
                <c:pt idx="98">
                  <c:v>40634</c:v>
                </c:pt>
                <c:pt idx="99">
                  <c:v>40664</c:v>
                </c:pt>
                <c:pt idx="100">
                  <c:v>40695</c:v>
                </c:pt>
                <c:pt idx="101">
                  <c:v>40725</c:v>
                </c:pt>
                <c:pt idx="102">
                  <c:v>40756</c:v>
                </c:pt>
                <c:pt idx="103">
                  <c:v>40787</c:v>
                </c:pt>
                <c:pt idx="104">
                  <c:v>40817</c:v>
                </c:pt>
                <c:pt idx="105">
                  <c:v>40848</c:v>
                </c:pt>
                <c:pt idx="106">
                  <c:v>40878</c:v>
                </c:pt>
                <c:pt idx="107">
                  <c:v>40909</c:v>
                </c:pt>
                <c:pt idx="108">
                  <c:v>40940</c:v>
                </c:pt>
                <c:pt idx="109">
                  <c:v>40969</c:v>
                </c:pt>
                <c:pt idx="110">
                  <c:v>41000</c:v>
                </c:pt>
                <c:pt idx="111">
                  <c:v>41030</c:v>
                </c:pt>
                <c:pt idx="112">
                  <c:v>41061</c:v>
                </c:pt>
                <c:pt idx="113">
                  <c:v>41091</c:v>
                </c:pt>
                <c:pt idx="114">
                  <c:v>41122</c:v>
                </c:pt>
                <c:pt idx="115">
                  <c:v>41153</c:v>
                </c:pt>
                <c:pt idx="116">
                  <c:v>41183</c:v>
                </c:pt>
                <c:pt idx="117">
                  <c:v>41214</c:v>
                </c:pt>
                <c:pt idx="118">
                  <c:v>41244</c:v>
                </c:pt>
                <c:pt idx="119">
                  <c:v>41275</c:v>
                </c:pt>
                <c:pt idx="120">
                  <c:v>41306</c:v>
                </c:pt>
                <c:pt idx="121">
                  <c:v>41334</c:v>
                </c:pt>
                <c:pt idx="122">
                  <c:v>41365</c:v>
                </c:pt>
                <c:pt idx="123">
                  <c:v>41395</c:v>
                </c:pt>
                <c:pt idx="124">
                  <c:v>41426</c:v>
                </c:pt>
                <c:pt idx="125">
                  <c:v>41456</c:v>
                </c:pt>
                <c:pt idx="126">
                  <c:v>41487</c:v>
                </c:pt>
                <c:pt idx="127">
                  <c:v>41518</c:v>
                </c:pt>
                <c:pt idx="128">
                  <c:v>41548</c:v>
                </c:pt>
                <c:pt idx="129">
                  <c:v>41579</c:v>
                </c:pt>
                <c:pt idx="130">
                  <c:v>41609</c:v>
                </c:pt>
                <c:pt idx="131">
                  <c:v>41640</c:v>
                </c:pt>
                <c:pt idx="132">
                  <c:v>41671</c:v>
                </c:pt>
                <c:pt idx="133">
                  <c:v>41699</c:v>
                </c:pt>
                <c:pt idx="134">
                  <c:v>41730</c:v>
                </c:pt>
                <c:pt idx="135">
                  <c:v>41760</c:v>
                </c:pt>
                <c:pt idx="136">
                  <c:v>41791</c:v>
                </c:pt>
                <c:pt idx="137">
                  <c:v>41821</c:v>
                </c:pt>
                <c:pt idx="138">
                  <c:v>41852</c:v>
                </c:pt>
                <c:pt idx="139">
                  <c:v>41883</c:v>
                </c:pt>
                <c:pt idx="140">
                  <c:v>41913</c:v>
                </c:pt>
                <c:pt idx="141">
                  <c:v>41944</c:v>
                </c:pt>
                <c:pt idx="142">
                  <c:v>41974</c:v>
                </c:pt>
                <c:pt idx="143">
                  <c:v>42005</c:v>
                </c:pt>
                <c:pt idx="144">
                  <c:v>42036</c:v>
                </c:pt>
                <c:pt idx="145">
                  <c:v>42064</c:v>
                </c:pt>
                <c:pt idx="146">
                  <c:v>42095</c:v>
                </c:pt>
                <c:pt idx="147">
                  <c:v>42125</c:v>
                </c:pt>
                <c:pt idx="148">
                  <c:v>42156</c:v>
                </c:pt>
                <c:pt idx="149">
                  <c:v>42186</c:v>
                </c:pt>
                <c:pt idx="150">
                  <c:v>42217</c:v>
                </c:pt>
                <c:pt idx="151">
                  <c:v>42248</c:v>
                </c:pt>
                <c:pt idx="152">
                  <c:v>42278</c:v>
                </c:pt>
                <c:pt idx="153">
                  <c:v>42309</c:v>
                </c:pt>
                <c:pt idx="154">
                  <c:v>42339</c:v>
                </c:pt>
                <c:pt idx="155">
                  <c:v>42370</c:v>
                </c:pt>
                <c:pt idx="156">
                  <c:v>42401</c:v>
                </c:pt>
                <c:pt idx="157">
                  <c:v>42430</c:v>
                </c:pt>
                <c:pt idx="158">
                  <c:v>42461</c:v>
                </c:pt>
                <c:pt idx="159">
                  <c:v>42491</c:v>
                </c:pt>
                <c:pt idx="160">
                  <c:v>42522</c:v>
                </c:pt>
                <c:pt idx="161">
                  <c:v>42552</c:v>
                </c:pt>
                <c:pt idx="162">
                  <c:v>42583</c:v>
                </c:pt>
                <c:pt idx="163">
                  <c:v>42614</c:v>
                </c:pt>
                <c:pt idx="164">
                  <c:v>42644</c:v>
                </c:pt>
                <c:pt idx="165">
                  <c:v>42675</c:v>
                </c:pt>
                <c:pt idx="166">
                  <c:v>42705</c:v>
                </c:pt>
                <c:pt idx="167">
                  <c:v>42736</c:v>
                </c:pt>
                <c:pt idx="168">
                  <c:v>42767</c:v>
                </c:pt>
                <c:pt idx="169">
                  <c:v>42795</c:v>
                </c:pt>
                <c:pt idx="170">
                  <c:v>42826</c:v>
                </c:pt>
                <c:pt idx="171">
                  <c:v>42856</c:v>
                </c:pt>
                <c:pt idx="172">
                  <c:v>42887</c:v>
                </c:pt>
                <c:pt idx="173">
                  <c:v>42917</c:v>
                </c:pt>
                <c:pt idx="174">
                  <c:v>42948</c:v>
                </c:pt>
                <c:pt idx="175">
                  <c:v>42979</c:v>
                </c:pt>
                <c:pt idx="176">
                  <c:v>43009</c:v>
                </c:pt>
                <c:pt idx="177">
                  <c:v>43040</c:v>
                </c:pt>
                <c:pt idx="178">
                  <c:v>43070</c:v>
                </c:pt>
                <c:pt idx="179">
                  <c:v>43101</c:v>
                </c:pt>
                <c:pt idx="180">
                  <c:v>43132</c:v>
                </c:pt>
                <c:pt idx="181">
                  <c:v>43160</c:v>
                </c:pt>
                <c:pt idx="182">
                  <c:v>43191</c:v>
                </c:pt>
                <c:pt idx="183">
                  <c:v>43221</c:v>
                </c:pt>
                <c:pt idx="184">
                  <c:v>43252</c:v>
                </c:pt>
                <c:pt idx="185">
                  <c:v>43282</c:v>
                </c:pt>
                <c:pt idx="186">
                  <c:v>43313</c:v>
                </c:pt>
                <c:pt idx="187">
                  <c:v>43344</c:v>
                </c:pt>
                <c:pt idx="188">
                  <c:v>43374</c:v>
                </c:pt>
                <c:pt idx="189">
                  <c:v>43405</c:v>
                </c:pt>
                <c:pt idx="190">
                  <c:v>43435</c:v>
                </c:pt>
                <c:pt idx="191">
                  <c:v>43466</c:v>
                </c:pt>
                <c:pt idx="192">
                  <c:v>43497</c:v>
                </c:pt>
                <c:pt idx="193">
                  <c:v>43525</c:v>
                </c:pt>
                <c:pt idx="194">
                  <c:v>43556</c:v>
                </c:pt>
                <c:pt idx="195">
                  <c:v>43586</c:v>
                </c:pt>
                <c:pt idx="196">
                  <c:v>43617</c:v>
                </c:pt>
                <c:pt idx="197">
                  <c:v>43647</c:v>
                </c:pt>
                <c:pt idx="198">
                  <c:v>43678</c:v>
                </c:pt>
                <c:pt idx="199">
                  <c:v>43709</c:v>
                </c:pt>
                <c:pt idx="200">
                  <c:v>43739</c:v>
                </c:pt>
                <c:pt idx="201">
                  <c:v>43770</c:v>
                </c:pt>
                <c:pt idx="202">
                  <c:v>43800</c:v>
                </c:pt>
                <c:pt idx="203">
                  <c:v>43831</c:v>
                </c:pt>
                <c:pt idx="204">
                  <c:v>43862</c:v>
                </c:pt>
                <c:pt idx="205">
                  <c:v>43891</c:v>
                </c:pt>
                <c:pt idx="206">
                  <c:v>43922</c:v>
                </c:pt>
                <c:pt idx="207">
                  <c:v>43952</c:v>
                </c:pt>
                <c:pt idx="208">
                  <c:v>43983</c:v>
                </c:pt>
                <c:pt idx="209">
                  <c:v>44013</c:v>
                </c:pt>
                <c:pt idx="210">
                  <c:v>44044</c:v>
                </c:pt>
                <c:pt idx="211">
                  <c:v>44075</c:v>
                </c:pt>
                <c:pt idx="212">
                  <c:v>44105</c:v>
                </c:pt>
                <c:pt idx="213">
                  <c:v>44136</c:v>
                </c:pt>
                <c:pt idx="214">
                  <c:v>44166</c:v>
                </c:pt>
                <c:pt idx="215">
                  <c:v>44197</c:v>
                </c:pt>
                <c:pt idx="216">
                  <c:v>44228</c:v>
                </c:pt>
                <c:pt idx="217">
                  <c:v>44256</c:v>
                </c:pt>
                <c:pt idx="218">
                  <c:v>44287</c:v>
                </c:pt>
                <c:pt idx="219">
                  <c:v>44317</c:v>
                </c:pt>
                <c:pt idx="220">
                  <c:v>44348</c:v>
                </c:pt>
                <c:pt idx="221">
                  <c:v>44378</c:v>
                </c:pt>
                <c:pt idx="222">
                  <c:v>44409</c:v>
                </c:pt>
                <c:pt idx="223">
                  <c:v>44440</c:v>
                </c:pt>
                <c:pt idx="224">
                  <c:v>44470</c:v>
                </c:pt>
                <c:pt idx="225">
                  <c:v>44501</c:v>
                </c:pt>
                <c:pt idx="226">
                  <c:v>44531</c:v>
                </c:pt>
                <c:pt idx="227">
                  <c:v>44562</c:v>
                </c:pt>
                <c:pt idx="228">
                  <c:v>44593</c:v>
                </c:pt>
                <c:pt idx="229">
                  <c:v>44621</c:v>
                </c:pt>
                <c:pt idx="230">
                  <c:v>44652</c:v>
                </c:pt>
                <c:pt idx="231">
                  <c:v>44682</c:v>
                </c:pt>
                <c:pt idx="232">
                  <c:v>44713</c:v>
                </c:pt>
                <c:pt idx="233">
                  <c:v>44743</c:v>
                </c:pt>
                <c:pt idx="234">
                  <c:v>44774</c:v>
                </c:pt>
                <c:pt idx="235">
                  <c:v>44805</c:v>
                </c:pt>
                <c:pt idx="236">
                  <c:v>44835</c:v>
                </c:pt>
                <c:pt idx="237">
                  <c:v>44866</c:v>
                </c:pt>
                <c:pt idx="238">
                  <c:v>44896</c:v>
                </c:pt>
                <c:pt idx="239">
                  <c:v>44927</c:v>
                </c:pt>
                <c:pt idx="240">
                  <c:v>44958</c:v>
                </c:pt>
                <c:pt idx="241">
                  <c:v>44986</c:v>
                </c:pt>
                <c:pt idx="242">
                  <c:v>45017</c:v>
                </c:pt>
                <c:pt idx="243">
                  <c:v>45047</c:v>
                </c:pt>
                <c:pt idx="244">
                  <c:v>45078</c:v>
                </c:pt>
                <c:pt idx="245">
                  <c:v>45108</c:v>
                </c:pt>
                <c:pt idx="246">
                  <c:v>45139</c:v>
                </c:pt>
                <c:pt idx="247">
                  <c:v>45170</c:v>
                </c:pt>
                <c:pt idx="248">
                  <c:v>45200</c:v>
                </c:pt>
                <c:pt idx="249">
                  <c:v>45231</c:v>
                </c:pt>
                <c:pt idx="250">
                  <c:v>45261</c:v>
                </c:pt>
                <c:pt idx="251">
                  <c:v>45292</c:v>
                </c:pt>
                <c:pt idx="252">
                  <c:v>45323</c:v>
                </c:pt>
                <c:pt idx="253">
                  <c:v>45352</c:v>
                </c:pt>
                <c:pt idx="254">
                  <c:v>45383</c:v>
                </c:pt>
                <c:pt idx="255">
                  <c:v>45413</c:v>
                </c:pt>
                <c:pt idx="256">
                  <c:v>45444</c:v>
                </c:pt>
                <c:pt idx="257">
                  <c:v>45474</c:v>
                </c:pt>
                <c:pt idx="258">
                  <c:v>45505</c:v>
                </c:pt>
                <c:pt idx="259">
                  <c:v>45536</c:v>
                </c:pt>
                <c:pt idx="260">
                  <c:v>45566</c:v>
                </c:pt>
                <c:pt idx="261">
                  <c:v>45597</c:v>
                </c:pt>
                <c:pt idx="262">
                  <c:v>45627</c:v>
                </c:pt>
                <c:pt idx="263">
                  <c:v>45658</c:v>
                </c:pt>
                <c:pt idx="264">
                  <c:v>45689</c:v>
                </c:pt>
                <c:pt idx="265">
                  <c:v>45717</c:v>
                </c:pt>
                <c:pt idx="266">
                  <c:v>45748</c:v>
                </c:pt>
                <c:pt idx="267">
                  <c:v>45778</c:v>
                </c:pt>
                <c:pt idx="268">
                  <c:v>45809</c:v>
                </c:pt>
                <c:pt idx="269">
                  <c:v>45839</c:v>
                </c:pt>
                <c:pt idx="271">
                  <c:v>45870</c:v>
                </c:pt>
                <c:pt idx="272">
                  <c:v>45901</c:v>
                </c:pt>
                <c:pt idx="273">
                  <c:v>45931</c:v>
                </c:pt>
                <c:pt idx="274">
                  <c:v>45962</c:v>
                </c:pt>
                <c:pt idx="275">
                  <c:v>45992</c:v>
                </c:pt>
                <c:pt idx="276">
                  <c:v>46023</c:v>
                </c:pt>
                <c:pt idx="277">
                  <c:v>46054</c:v>
                </c:pt>
                <c:pt idx="278">
                  <c:v>46082</c:v>
                </c:pt>
                <c:pt idx="279">
                  <c:v>46113</c:v>
                </c:pt>
                <c:pt idx="280">
                  <c:v>46143</c:v>
                </c:pt>
                <c:pt idx="281">
                  <c:v>46174</c:v>
                </c:pt>
                <c:pt idx="282">
                  <c:v>46204</c:v>
                </c:pt>
                <c:pt idx="283">
                  <c:v>46235</c:v>
                </c:pt>
                <c:pt idx="284">
                  <c:v>46266</c:v>
                </c:pt>
                <c:pt idx="285">
                  <c:v>46296</c:v>
                </c:pt>
                <c:pt idx="286">
                  <c:v>46327</c:v>
                </c:pt>
                <c:pt idx="287">
                  <c:v>46357</c:v>
                </c:pt>
                <c:pt idx="288">
                  <c:v>46388</c:v>
                </c:pt>
                <c:pt idx="289">
                  <c:v>46419</c:v>
                </c:pt>
                <c:pt idx="290">
                  <c:v>46447</c:v>
                </c:pt>
                <c:pt idx="291">
                  <c:v>46478</c:v>
                </c:pt>
                <c:pt idx="292">
                  <c:v>46508</c:v>
                </c:pt>
                <c:pt idx="293">
                  <c:v>46539</c:v>
                </c:pt>
                <c:pt idx="294">
                  <c:v>46569</c:v>
                </c:pt>
                <c:pt idx="295">
                  <c:v>46600</c:v>
                </c:pt>
                <c:pt idx="296">
                  <c:v>46631</c:v>
                </c:pt>
                <c:pt idx="297">
                  <c:v>46661</c:v>
                </c:pt>
                <c:pt idx="298">
                  <c:v>46692</c:v>
                </c:pt>
                <c:pt idx="299">
                  <c:v>46722</c:v>
                </c:pt>
                <c:pt idx="300">
                  <c:v>46753</c:v>
                </c:pt>
                <c:pt idx="301">
                  <c:v>46784</c:v>
                </c:pt>
                <c:pt idx="302">
                  <c:v>46813</c:v>
                </c:pt>
                <c:pt idx="303">
                  <c:v>46844</c:v>
                </c:pt>
                <c:pt idx="304">
                  <c:v>46874</c:v>
                </c:pt>
                <c:pt idx="305">
                  <c:v>46905</c:v>
                </c:pt>
                <c:pt idx="306">
                  <c:v>46935</c:v>
                </c:pt>
                <c:pt idx="307">
                  <c:v>46966</c:v>
                </c:pt>
                <c:pt idx="308">
                  <c:v>46997</c:v>
                </c:pt>
                <c:pt idx="309">
                  <c:v>47027</c:v>
                </c:pt>
                <c:pt idx="310">
                  <c:v>47058</c:v>
                </c:pt>
                <c:pt idx="311">
                  <c:v>47088</c:v>
                </c:pt>
                <c:pt idx="312">
                  <c:v>47119</c:v>
                </c:pt>
                <c:pt idx="313">
                  <c:v>47150</c:v>
                </c:pt>
                <c:pt idx="314">
                  <c:v>47178</c:v>
                </c:pt>
                <c:pt idx="315">
                  <c:v>47209</c:v>
                </c:pt>
                <c:pt idx="316">
                  <c:v>47239</c:v>
                </c:pt>
                <c:pt idx="317">
                  <c:v>47270</c:v>
                </c:pt>
                <c:pt idx="318">
                  <c:v>47300</c:v>
                </c:pt>
                <c:pt idx="319">
                  <c:v>47331</c:v>
                </c:pt>
                <c:pt idx="320">
                  <c:v>47362</c:v>
                </c:pt>
              </c:numCache>
            </c:numRef>
          </c:cat>
          <c:val>
            <c:numRef>
              <c:f>'TR CPI'!$O$3:$O$323</c:f>
              <c:numCache>
                <c:formatCode>General</c:formatCode>
                <c:ptCount val="321"/>
                <c:pt idx="0">
                  <c:v>59.283002487246314</c:v>
                </c:pt>
                <c:pt idx="1">
                  <c:v>59.273159046911175</c:v>
                </c:pt>
                <c:pt idx="2">
                  <c:v>60.896149573764987</c:v>
                </c:pt>
                <c:pt idx="3">
                  <c:v>67.123936582891801</c:v>
                </c:pt>
                <c:pt idx="4">
                  <c:v>70.551774728529281</c:v>
                </c:pt>
                <c:pt idx="5">
                  <c:v>71.526326604559628</c:v>
                </c:pt>
                <c:pt idx="6">
                  <c:v>71.641120146740079</c:v>
                </c:pt>
                <c:pt idx="7">
                  <c:v>73.917250954479584</c:v>
                </c:pt>
                <c:pt idx="8">
                  <c:v>72.03411363893683</c:v>
                </c:pt>
                <c:pt idx="9">
                  <c:v>70.413062722541568</c:v>
                </c:pt>
                <c:pt idx="10">
                  <c:v>72.856211690564137</c:v>
                </c:pt>
                <c:pt idx="11">
                  <c:v>78.017254885500464</c:v>
                </c:pt>
                <c:pt idx="12">
                  <c:v>79.579725559145686</c:v>
                </c:pt>
                <c:pt idx="13">
                  <c:v>80.829411771315037</c:v>
                </c:pt>
                <c:pt idx="14">
                  <c:v>79.097795537753484</c:v>
                </c:pt>
                <c:pt idx="15">
                  <c:v>71.502686063177322</c:v>
                </c:pt>
                <c:pt idx="16">
                  <c:v>72.013667153612374</c:v>
                </c:pt>
                <c:pt idx="17">
                  <c:v>74.379986051400991</c:v>
                </c:pt>
                <c:pt idx="18">
                  <c:v>73.969229950441118</c:v>
                </c:pt>
                <c:pt idx="19">
                  <c:v>73.127430373555626</c:v>
                </c:pt>
                <c:pt idx="20">
                  <c:v>75.452222521892381</c:v>
                </c:pt>
                <c:pt idx="21">
                  <c:v>78.523707258499726</c:v>
                </c:pt>
                <c:pt idx="22">
                  <c:v>81.717309807419781</c:v>
                </c:pt>
                <c:pt idx="23">
                  <c:v>84.804762424561119</c:v>
                </c:pt>
                <c:pt idx="24">
                  <c:v>87.401872297552586</c:v>
                </c:pt>
                <c:pt idx="25">
                  <c:v>87.9799426934118</c:v>
                </c:pt>
                <c:pt idx="26">
                  <c:v>85.429464040697383</c:v>
                </c:pt>
                <c:pt idx="27">
                  <c:v>85.484197306915306</c:v>
                </c:pt>
                <c:pt idx="28">
                  <c:v>86.226889910412865</c:v>
                </c:pt>
                <c:pt idx="29">
                  <c:v>87.14452626726937</c:v>
                </c:pt>
                <c:pt idx="30">
                  <c:v>87.63101156914442</c:v>
                </c:pt>
                <c:pt idx="31">
                  <c:v>88.689247289847657</c:v>
                </c:pt>
                <c:pt idx="32">
                  <c:v>89.142984014209603</c:v>
                </c:pt>
                <c:pt idx="33">
                  <c:v>90.227785636983498</c:v>
                </c:pt>
                <c:pt idx="34">
                  <c:v>91.141540789579736</c:v>
                </c:pt>
                <c:pt idx="35">
                  <c:v>93.054370199309517</c:v>
                </c:pt>
                <c:pt idx="36">
                  <c:v>93.806811295600539</c:v>
                </c:pt>
                <c:pt idx="37">
                  <c:v>93.457937809017679</c:v>
                </c:pt>
                <c:pt idx="38">
                  <c:v>94.55113755898175</c:v>
                </c:pt>
                <c:pt idx="39">
                  <c:v>90.674108176232949</c:v>
                </c:pt>
                <c:pt idx="40">
                  <c:v>80.754391772349265</c:v>
                </c:pt>
                <c:pt idx="41">
                  <c:v>83.648177262451981</c:v>
                </c:pt>
                <c:pt idx="42">
                  <c:v>88.326359572497623</c:v>
                </c:pt>
                <c:pt idx="43">
                  <c:v>88.856865599221095</c:v>
                </c:pt>
                <c:pt idx="44">
                  <c:v>89.73460350962003</c:v>
                </c:pt>
                <c:pt idx="45">
                  <c:v>92.472707338086167</c:v>
                </c:pt>
                <c:pt idx="46">
                  <c:v>94.286315199102646</c:v>
                </c:pt>
                <c:pt idx="47">
                  <c:v>95.675447246091011</c:v>
                </c:pt>
                <c:pt idx="48">
                  <c:v>98.126589198306775</c:v>
                </c:pt>
                <c:pt idx="49">
                  <c:v>98.1346656687099</c:v>
                </c:pt>
                <c:pt idx="50">
                  <c:v>102.80570363948277</c:v>
                </c:pt>
                <c:pt idx="51">
                  <c:v>105.13895281839581</c:v>
                </c:pt>
                <c:pt idx="52">
                  <c:v>106.21236752827157</c:v>
                </c:pt>
                <c:pt idx="53">
                  <c:v>108.67787142786128</c:v>
                </c:pt>
                <c:pt idx="54">
                  <c:v>106.01691323109569</c:v>
                </c:pt>
                <c:pt idx="55">
                  <c:v>111.09921866638125</c:v>
                </c:pt>
                <c:pt idx="56">
                  <c:v>119.23043249868437</c:v>
                </c:pt>
                <c:pt idx="57">
                  <c:v>122.76898758459342</c:v>
                </c:pt>
                <c:pt idx="58">
                  <c:v>124.27500302877047</c:v>
                </c:pt>
                <c:pt idx="59">
                  <c:v>125.54292105508046</c:v>
                </c:pt>
                <c:pt idx="60">
                  <c:v>125.26811907853906</c:v>
                </c:pt>
                <c:pt idx="61">
                  <c:v>121.93516976495178</c:v>
                </c:pt>
                <c:pt idx="62">
                  <c:v>117.8285777239163</c:v>
                </c:pt>
                <c:pt idx="63">
                  <c:v>124.35492555438402</c:v>
                </c:pt>
                <c:pt idx="64">
                  <c:v>125.84297116794265</c:v>
                </c:pt>
                <c:pt idx="65">
                  <c:v>128.43482854155675</c:v>
                </c:pt>
                <c:pt idx="66">
                  <c:v>132.1944286526398</c:v>
                </c:pt>
                <c:pt idx="67">
                  <c:v>126.63888716772985</c:v>
                </c:pt>
                <c:pt idx="68">
                  <c:v>108.44620621544665</c:v>
                </c:pt>
                <c:pt idx="69">
                  <c:v>101.4579462795604</c:v>
                </c:pt>
                <c:pt idx="70">
                  <c:v>104.26234890927302</c:v>
                </c:pt>
                <c:pt idx="71">
                  <c:v>101.25531538712679</c:v>
                </c:pt>
                <c:pt idx="72">
                  <c:v>97.043017260161221</c:v>
                </c:pt>
                <c:pt idx="73">
                  <c:v>95.110907258170016</c:v>
                </c:pt>
                <c:pt idx="74">
                  <c:v>101.08141964900494</c:v>
                </c:pt>
                <c:pt idx="75">
                  <c:v>105.16424440789166</c:v>
                </c:pt>
                <c:pt idx="76">
                  <c:v>106.09944738333775</c:v>
                </c:pt>
                <c:pt idx="77">
                  <c:v>108.19907568311456</c:v>
                </c:pt>
                <c:pt idx="78">
                  <c:v>110.38897491284109</c:v>
                </c:pt>
                <c:pt idx="79">
                  <c:v>110.37347750853404</c:v>
                </c:pt>
                <c:pt idx="80">
                  <c:v>114.81815605978161</c:v>
                </c:pt>
                <c:pt idx="81">
                  <c:v>114.86998762464097</c:v>
                </c:pt>
                <c:pt idx="82">
                  <c:v>113.97700122938164</c:v>
                </c:pt>
                <c:pt idx="83">
                  <c:v>118.71215014457962</c:v>
                </c:pt>
                <c:pt idx="84">
                  <c:v>117.29190467334413</c:v>
                </c:pt>
                <c:pt idx="85">
                  <c:v>116.21964541750766</c:v>
                </c:pt>
                <c:pt idx="86">
                  <c:v>120.09102168966443</c:v>
                </c:pt>
                <c:pt idx="87">
                  <c:v>116.00170705724831</c:v>
                </c:pt>
                <c:pt idx="88">
                  <c:v>112.74376706043512</c:v>
                </c:pt>
                <c:pt idx="89">
                  <c:v>114.68361396377075</c:v>
                </c:pt>
                <c:pt idx="90">
                  <c:v>117.8054302947254</c:v>
                </c:pt>
                <c:pt idx="91">
                  <c:v>120.26878633098599</c:v>
                </c:pt>
                <c:pt idx="92">
                  <c:v>128.55491166476318</c:v>
                </c:pt>
                <c:pt idx="93">
                  <c:v>127.59458251559175</c:v>
                </c:pt>
                <c:pt idx="94">
                  <c:v>120.17993011975841</c:v>
                </c:pt>
                <c:pt idx="95">
                  <c:v>117.51690152068076</c:v>
                </c:pt>
                <c:pt idx="96">
                  <c:v>116.20325619302137</c:v>
                </c:pt>
                <c:pt idx="97">
                  <c:v>117.29444962918311</c:v>
                </c:pt>
                <c:pt idx="98">
                  <c:v>122.92007037828715</c:v>
                </c:pt>
                <c:pt idx="99">
                  <c:v>121.98902192874635</c:v>
                </c:pt>
                <c:pt idx="100">
                  <c:v>117.99146237485407</c:v>
                </c:pt>
                <c:pt idx="101">
                  <c:v>113.74772273791868</c:v>
                </c:pt>
                <c:pt idx="102">
                  <c:v>108.16757214229132</c:v>
                </c:pt>
                <c:pt idx="103">
                  <c:v>106.40244796345398</c:v>
                </c:pt>
                <c:pt idx="104">
                  <c:v>107.44460979913035</c:v>
                </c:pt>
                <c:pt idx="105">
                  <c:v>110.71169091880033</c:v>
                </c:pt>
                <c:pt idx="106">
                  <c:v>108.05067649353094</c:v>
                </c:pt>
                <c:pt idx="107">
                  <c:v>109.83523083995966</c:v>
                </c:pt>
                <c:pt idx="108">
                  <c:v>115.9962907467168</c:v>
                </c:pt>
                <c:pt idx="109">
                  <c:v>114.62964145665127</c:v>
                </c:pt>
                <c:pt idx="110">
                  <c:v>116.3306814095649</c:v>
                </c:pt>
                <c:pt idx="111">
                  <c:v>114.97786659246997</c:v>
                </c:pt>
                <c:pt idx="112">
                  <c:v>112.74886922320728</c:v>
                </c:pt>
                <c:pt idx="113">
                  <c:v>113.18718126298329</c:v>
                </c:pt>
                <c:pt idx="114">
                  <c:v>115.03270169780048</c:v>
                </c:pt>
                <c:pt idx="115">
                  <c:v>115.58617309802131</c:v>
                </c:pt>
                <c:pt idx="116">
                  <c:v>117.95066159831451</c:v>
                </c:pt>
                <c:pt idx="117">
                  <c:v>118.97280797558038</c:v>
                </c:pt>
                <c:pt idx="118">
                  <c:v>119.85337612316459</c:v>
                </c:pt>
                <c:pt idx="119">
                  <c:v>122.87829629763188</c:v>
                </c:pt>
                <c:pt idx="120">
                  <c:v>122.82441346384734</c:v>
                </c:pt>
                <c:pt idx="121">
                  <c:v>121.08818980214268</c:v>
                </c:pt>
                <c:pt idx="122">
                  <c:v>122.32312549203792</c:v>
                </c:pt>
                <c:pt idx="123">
                  <c:v>120.73334646680334</c:v>
                </c:pt>
                <c:pt idx="124">
                  <c:v>117.04873555695141</c:v>
                </c:pt>
                <c:pt idx="125">
                  <c:v>115.22507325268683</c:v>
                </c:pt>
                <c:pt idx="126">
                  <c:v>113.67954248049212</c:v>
                </c:pt>
                <c:pt idx="127">
                  <c:v>111.00327902908738</c:v>
                </c:pt>
                <c:pt idx="128">
                  <c:v>114.52448940285691</c:v>
                </c:pt>
                <c:pt idx="129">
                  <c:v>112.75393518573148</c:v>
                </c:pt>
                <c:pt idx="130">
                  <c:v>111.28654260312601</c:v>
                </c:pt>
                <c:pt idx="131">
                  <c:v>105.34832603382206</c:v>
                </c:pt>
                <c:pt idx="132">
                  <c:v>105.99432383087186</c:v>
                </c:pt>
                <c:pt idx="133">
                  <c:v>106.94404782098235</c:v>
                </c:pt>
                <c:pt idx="134">
                  <c:v>112.98389100407745</c:v>
                </c:pt>
                <c:pt idx="135">
                  <c:v>115.41965893519482</c:v>
                </c:pt>
                <c:pt idx="136">
                  <c:v>114.41474492574922</c:v>
                </c:pt>
                <c:pt idx="137">
                  <c:v>114.77456429136133</c:v>
                </c:pt>
                <c:pt idx="138">
                  <c:v>112.77543536825253</c:v>
                </c:pt>
                <c:pt idx="139">
                  <c:v>110.61105186401315</c:v>
                </c:pt>
                <c:pt idx="140">
                  <c:v>109.98047212295921</c:v>
                </c:pt>
                <c:pt idx="141">
                  <c:v>111.39988583324939</c:v>
                </c:pt>
                <c:pt idx="142">
                  <c:v>108.28507515731837</c:v>
                </c:pt>
                <c:pt idx="143">
                  <c:v>107.56577332744121</c:v>
                </c:pt>
                <c:pt idx="144">
                  <c:v>102.73600179209645</c:v>
                </c:pt>
                <c:pt idx="145">
                  <c:v>98.779301427579099</c:v>
                </c:pt>
                <c:pt idx="146">
                  <c:v>97.951664239087791</c:v>
                </c:pt>
                <c:pt idx="147">
                  <c:v>98.577668338748666</c:v>
                </c:pt>
                <c:pt idx="148">
                  <c:v>96.073571110045023</c:v>
                </c:pt>
                <c:pt idx="149">
                  <c:v>96.392622968796175</c:v>
                </c:pt>
                <c:pt idx="150">
                  <c:v>91.644618929761549</c:v>
                </c:pt>
                <c:pt idx="151">
                  <c:v>87.624033582940783</c:v>
                </c:pt>
                <c:pt idx="152">
                  <c:v>91.207731981384939</c:v>
                </c:pt>
                <c:pt idx="153">
                  <c:v>93.67928752674311</c:v>
                </c:pt>
                <c:pt idx="154">
                  <c:v>92.395717206884285</c:v>
                </c:pt>
                <c:pt idx="155">
                  <c:v>91.268561166630647</c:v>
                </c:pt>
                <c:pt idx="156">
                  <c:v>93.305524023584084</c:v>
                </c:pt>
                <c:pt idx="157">
                  <c:v>94.846038189745329</c:v>
                </c:pt>
                <c:pt idx="158">
                  <c:v>97.51165388588835</c:v>
                </c:pt>
                <c:pt idx="159">
                  <c:v>94.997762717932844</c:v>
                </c:pt>
                <c:pt idx="160">
                  <c:v>95.759789446454278</c:v>
                </c:pt>
                <c:pt idx="161">
                  <c:v>95.545119843713337</c:v>
                </c:pt>
                <c:pt idx="162">
                  <c:v>95.097187917096107</c:v>
                </c:pt>
                <c:pt idx="163">
                  <c:v>95.358264923482309</c:v>
                </c:pt>
                <c:pt idx="164">
                  <c:v>93.329639218460571</c:v>
                </c:pt>
                <c:pt idx="165">
                  <c:v>88.083979861971869</c:v>
                </c:pt>
                <c:pt idx="166">
                  <c:v>83.848122110989436</c:v>
                </c:pt>
                <c:pt idx="167">
                  <c:v>80.254115069826099</c:v>
                </c:pt>
                <c:pt idx="168">
                  <c:v>82.282238124802589</c:v>
                </c:pt>
                <c:pt idx="169">
                  <c:v>83.263695092430581</c:v>
                </c:pt>
                <c:pt idx="170">
                  <c:v>84.63162677022909</c:v>
                </c:pt>
                <c:pt idx="171">
                  <c:v>87.155453353839121</c:v>
                </c:pt>
                <c:pt idx="172">
                  <c:v>88.030940696051985</c:v>
                </c:pt>
                <c:pt idx="173">
                  <c:v>87.149331435633485</c:v>
                </c:pt>
                <c:pt idx="174">
                  <c:v>88.783492613992294</c:v>
                </c:pt>
                <c:pt idx="175">
                  <c:v>90.506260917335837</c:v>
                </c:pt>
                <c:pt idx="176">
                  <c:v>87.486983320031996</c:v>
                </c:pt>
                <c:pt idx="177">
                  <c:v>83.82980368904758</c:v>
                </c:pt>
                <c:pt idx="178">
                  <c:v>85.092287548048844</c:v>
                </c:pt>
                <c:pt idx="179">
                  <c:v>87.677970676408435</c:v>
                </c:pt>
                <c:pt idx="180">
                  <c:v>88.186404518769095</c:v>
                </c:pt>
                <c:pt idx="181">
                  <c:v>86.702046046289297</c:v>
                </c:pt>
                <c:pt idx="182">
                  <c:v>84.552901680549965</c:v>
                </c:pt>
                <c:pt idx="183">
                  <c:v>78.914481542807835</c:v>
                </c:pt>
                <c:pt idx="184">
                  <c:v>77.230555159434942</c:v>
                </c:pt>
                <c:pt idx="185">
                  <c:v>75.69699070040825</c:v>
                </c:pt>
                <c:pt idx="186">
                  <c:v>64.161871567282972</c:v>
                </c:pt>
                <c:pt idx="187">
                  <c:v>61.386521163460223</c:v>
                </c:pt>
                <c:pt idx="188">
                  <c:v>68.483439896607308</c:v>
                </c:pt>
                <c:pt idx="189">
                  <c:v>73.598337968884422</c:v>
                </c:pt>
                <c:pt idx="190">
                  <c:v>74.231211735586868</c:v>
                </c:pt>
                <c:pt idx="191">
                  <c:v>74.136900579547827</c:v>
                </c:pt>
                <c:pt idx="192">
                  <c:v>75.770777766480961</c:v>
                </c:pt>
                <c:pt idx="193">
                  <c:v>74.019585109296614</c:v>
                </c:pt>
                <c:pt idx="194">
                  <c:v>71.416723121065147</c:v>
                </c:pt>
                <c:pt idx="195">
                  <c:v>68.356678824053972</c:v>
                </c:pt>
                <c:pt idx="196">
                  <c:v>71.169064875626702</c:v>
                </c:pt>
                <c:pt idx="197">
                  <c:v>73.911653293307737</c:v>
                </c:pt>
                <c:pt idx="198">
                  <c:v>75.174376914886537</c:v>
                </c:pt>
                <c:pt idx="199">
                  <c:v>74.751497682312632</c:v>
                </c:pt>
                <c:pt idx="200">
                  <c:v>75.302432266566413</c:v>
                </c:pt>
                <c:pt idx="201">
                  <c:v>76.292542611157529</c:v>
                </c:pt>
                <c:pt idx="202">
                  <c:v>75.458740241598434</c:v>
                </c:pt>
                <c:pt idx="203">
                  <c:v>75.437309667087703</c:v>
                </c:pt>
                <c:pt idx="204">
                  <c:v>74.120642504636479</c:v>
                </c:pt>
                <c:pt idx="205">
                  <c:v>71.35717242248117</c:v>
                </c:pt>
                <c:pt idx="206">
                  <c:v>66.642201706727562</c:v>
                </c:pt>
                <c:pt idx="207">
                  <c:v>66.25769674344329</c:v>
                </c:pt>
                <c:pt idx="208">
                  <c:v>68.417022543581609</c:v>
                </c:pt>
                <c:pt idx="209">
                  <c:v>68.391984597527369</c:v>
                </c:pt>
                <c:pt idx="210">
                  <c:v>65.167901006454613</c:v>
                </c:pt>
                <c:pt idx="211">
                  <c:v>63.562049558276655</c:v>
                </c:pt>
                <c:pt idx="212">
                  <c:v>61.898319640281088</c:v>
                </c:pt>
                <c:pt idx="213">
                  <c:v>62.296617238790141</c:v>
                </c:pt>
                <c:pt idx="214">
                  <c:v>65.380875020060913</c:v>
                </c:pt>
                <c:pt idx="215">
                  <c:v>69.421387007665018</c:v>
                </c:pt>
                <c:pt idx="216">
                  <c:v>73.237170310073097</c:v>
                </c:pt>
                <c:pt idx="217">
                  <c:v>68.630556730316513</c:v>
                </c:pt>
                <c:pt idx="218">
                  <c:v>65.275100653701713</c:v>
                </c:pt>
                <c:pt idx="219">
                  <c:v>64.377116485360659</c:v>
                </c:pt>
                <c:pt idx="220">
                  <c:v>63.685037038603831</c:v>
                </c:pt>
                <c:pt idx="221">
                  <c:v>64.711924600464343</c:v>
                </c:pt>
                <c:pt idx="222">
                  <c:v>66.495870554525425</c:v>
                </c:pt>
                <c:pt idx="223">
                  <c:v>67.042754139400998</c:v>
                </c:pt>
                <c:pt idx="224">
                  <c:v>63.93036281946992</c:v>
                </c:pt>
                <c:pt idx="225">
                  <c:v>57.47646556244451</c:v>
                </c:pt>
                <c:pt idx="226">
                  <c:v>50.778003531354109</c:v>
                </c:pt>
                <c:pt idx="227">
                  <c:v>56.45500511615662</c:v>
                </c:pt>
                <c:pt idx="228">
                  <c:v>58.727160935678953</c:v>
                </c:pt>
                <c:pt idx="229">
                  <c:v>57.919996179207821</c:v>
                </c:pt>
                <c:pt idx="230">
                  <c:v>61.61922512014425</c:v>
                </c:pt>
                <c:pt idx="231">
                  <c:v>59.636753610738801</c:v>
                </c:pt>
                <c:pt idx="232">
                  <c:v>57.643162092021541</c:v>
                </c:pt>
                <c:pt idx="233">
                  <c:v>57.572094762015482</c:v>
                </c:pt>
                <c:pt idx="234">
                  <c:v>56.440834789760459</c:v>
                </c:pt>
                <c:pt idx="235">
                  <c:v>57.265065857767979</c:v>
                </c:pt>
                <c:pt idx="236">
                  <c:v>58.390655648265685</c:v>
                </c:pt>
                <c:pt idx="237">
                  <c:v>59.989579454460731</c:v>
                </c:pt>
                <c:pt idx="238">
                  <c:v>60.549011458897176</c:v>
                </c:pt>
                <c:pt idx="239">
                  <c:v>64.159687263276496</c:v>
                </c:pt>
                <c:pt idx="240">
                  <c:v>65.946424938015682</c:v>
                </c:pt>
                <c:pt idx="241">
                  <c:v>66.937072951479905</c:v>
                </c:pt>
                <c:pt idx="242">
                  <c:v>67.351724423764907</c:v>
                </c:pt>
                <c:pt idx="243">
                  <c:v>0</c:v>
                </c:pt>
                <c:pt idx="244">
                  <c:v>58.600473318177279</c:v>
                </c:pt>
                <c:pt idx="245">
                  <c:v>56.006307698546273</c:v>
                </c:pt>
                <c:pt idx="246">
                  <c:v>59.898902485982099</c:v>
                </c:pt>
                <c:pt idx="247">
                  <c:v>62.76846001470954</c:v>
                </c:pt>
                <c:pt idx="248">
                  <c:v>62.926608065539348</c:v>
                </c:pt>
                <c:pt idx="249">
                  <c:v>63.196184854128653</c:v>
                </c:pt>
                <c:pt idx="250">
                  <c:v>64.0723638869745</c:v>
                </c:pt>
                <c:pt idx="251">
                  <c:v>66.134</c:v>
                </c:pt>
                <c:pt idx="252">
                  <c:v>67.553094462540727</c:v>
                </c:pt>
                <c:pt idx="253">
                  <c:v>67.005010961478234</c:v>
                </c:pt>
                <c:pt idx="254">
                  <c:v>68.40718933994421</c:v>
                </c:pt>
                <c:pt idx="255">
                  <c:v>69.99539877300613</c:v>
                </c:pt>
                <c:pt idx="256">
                  <c:v>70.991429445974902</c:v>
                </c:pt>
                <c:pt idx="257">
                  <c:v>71.465671641791047</c:v>
                </c:pt>
                <c:pt idx="258">
                  <c:v>72.157058823529411</c:v>
                </c:pt>
                <c:pt idx="259">
                  <c:v>73.648979591836735</c:v>
                </c:pt>
                <c:pt idx="260">
                  <c:v>75.769970845481055</c:v>
                </c:pt>
                <c:pt idx="261">
                  <c:v>77.021159420289862</c:v>
                </c:pt>
                <c:pt idx="262">
                  <c:v>76.265625</c:v>
                </c:pt>
                <c:pt idx="263">
                  <c:v>78.32361111111112</c:v>
                </c:pt>
                <c:pt idx="264">
                  <c:v>77.939189189189193</c:v>
                </c:pt>
                <c:pt idx="265">
                  <c:v>77.754999999999995</c:v>
                </c:pt>
                <c:pt idx="266">
                  <c:v>79.044935064935061</c:v>
                </c:pt>
                <c:pt idx="267">
                  <c:v>78.719490445859861</c:v>
                </c:pt>
                <c:pt idx="268">
                  <c:v>78.304249999999996</c:v>
                </c:pt>
                <c:pt idx="269">
                  <c:v>78.929876543209872</c:v>
                </c:pt>
                <c:pt idx="270">
                  <c:v>0</c:v>
                </c:pt>
                <c:pt idx="271">
                  <c:v>80.536296296296285</c:v>
                </c:pt>
                <c:pt idx="272">
                  <c:v>80.171904761904756</c:v>
                </c:pt>
                <c:pt idx="273">
                  <c:v>82.21642857142858</c:v>
                </c:pt>
                <c:pt idx="274">
                  <c:v>82.927619047619046</c:v>
                </c:pt>
                <c:pt idx="275">
                  <c:v>83.66357142857143</c:v>
                </c:pt>
                <c:pt idx="276">
                  <c:v>81.85719886363637</c:v>
                </c:pt>
                <c:pt idx="277">
                  <c:v>81.638913000000002</c:v>
                </c:pt>
                <c:pt idx="278">
                  <c:v>81.062116332065216</c:v>
                </c:pt>
                <c:pt idx="279">
                  <c:v>82.278048077046193</c:v>
                </c:pt>
                <c:pt idx="280">
                  <c:v>81.735363079091215</c:v>
                </c:pt>
                <c:pt idx="281">
                  <c:v>82.55271670988212</c:v>
                </c:pt>
                <c:pt idx="282">
                  <c:v>83.378243876980946</c:v>
                </c:pt>
                <c:pt idx="283">
                  <c:v>82.457609100839292</c:v>
                </c:pt>
                <c:pt idx="284">
                  <c:v>81.582548759360989</c:v>
                </c:pt>
                <c:pt idx="285">
                  <c:v>80.750406762015515</c:v>
                </c:pt>
                <c:pt idx="286">
                  <c:v>81.557910829635674</c:v>
                </c:pt>
                <c:pt idx="287">
                  <c:v>80.758323468560818</c:v>
                </c:pt>
              </c:numCache>
            </c:numRef>
          </c:val>
          <c:smooth val="0"/>
          <c:extLst>
            <c:ext xmlns:c16="http://schemas.microsoft.com/office/drawing/2014/chart" uri="{C3380CC4-5D6E-409C-BE32-E72D297353CC}">
              <c16:uniqueId val="{00000000-D570-4B39-984A-3557EC49F9EC}"/>
            </c:ext>
          </c:extLst>
        </c:ser>
        <c:dLbls>
          <c:showLegendKey val="0"/>
          <c:showVal val="0"/>
          <c:showCatName val="0"/>
          <c:showSerName val="0"/>
          <c:showPercent val="0"/>
          <c:showBubbleSize val="0"/>
        </c:dLbls>
        <c:smooth val="0"/>
        <c:axId val="372801455"/>
        <c:axId val="372809775"/>
      </c:lineChart>
      <c:dateAx>
        <c:axId val="37280145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72809775"/>
        <c:crosses val="autoZero"/>
        <c:auto val="1"/>
        <c:lblOffset val="100"/>
        <c:baseTimeUnit val="months"/>
      </c:dateAx>
      <c:valAx>
        <c:axId val="372809775"/>
        <c:scaling>
          <c:orientation val="minMax"/>
          <c:min val="45"/>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7280145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Konut Satış İstatistikleri</a:t>
            </a:r>
            <a:r>
              <a:rPr lang="en-US"/>
              <a:t> - TR Geneli</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İstatistikleri'!$B$1</c:f>
              <c:strCache>
                <c:ptCount val="1"/>
                <c:pt idx="0">
                  <c:v>2013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'Ev Satış İstatistikleri'!$B$2:$B$13</c:f>
              <c:numCache>
                <c:formatCode>###\ ###\ ###\ ###\ ###</c:formatCode>
                <c:ptCount val="12"/>
                <c:pt idx="0">
                  <c:v>87444</c:v>
                </c:pt>
                <c:pt idx="1">
                  <c:v>88519</c:v>
                </c:pt>
                <c:pt idx="2">
                  <c:v>97956</c:v>
                </c:pt>
                <c:pt idx="3">
                  <c:v>95381</c:v>
                </c:pt>
                <c:pt idx="4">
                  <c:v>103261</c:v>
                </c:pt>
                <c:pt idx="5">
                  <c:v>96424</c:v>
                </c:pt>
                <c:pt idx="6">
                  <c:v>106636</c:v>
                </c:pt>
                <c:pt idx="7">
                  <c:v>84480</c:v>
                </c:pt>
                <c:pt idx="8">
                  <c:v>102280</c:v>
                </c:pt>
                <c:pt idx="9">
                  <c:v>76344</c:v>
                </c:pt>
                <c:pt idx="10">
                  <c:v>102681</c:v>
                </c:pt>
                <c:pt idx="11">
                  <c:v>115784</c:v>
                </c:pt>
              </c:numCache>
            </c:numRef>
          </c:val>
          <c:smooth val="0"/>
          <c:extLst>
            <c:ext xmlns:c16="http://schemas.microsoft.com/office/drawing/2014/chart" uri="{C3380CC4-5D6E-409C-BE32-E72D297353CC}">
              <c16:uniqueId val="{00000000-6D2E-4771-B2C0-E9564CFDAF23}"/>
            </c:ext>
          </c:extLst>
        </c:ser>
        <c:ser>
          <c:idx val="1"/>
          <c:order val="1"/>
          <c:tx>
            <c:strRef>
              <c:f>'Ev Satış İstatistikleri'!$C$1</c:f>
              <c:strCache>
                <c:ptCount val="1"/>
                <c:pt idx="0">
                  <c:v>2014</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'Ev Satış İstatistikleri'!$C$2:$C$13</c:f>
              <c:numCache>
                <c:formatCode>###\ ###\ ###\ ###\ ###</c:formatCode>
                <c:ptCount val="12"/>
                <c:pt idx="0">
                  <c:v>87639</c:v>
                </c:pt>
                <c:pt idx="1">
                  <c:v>82597</c:v>
                </c:pt>
                <c:pt idx="2">
                  <c:v>87617</c:v>
                </c:pt>
                <c:pt idx="3">
                  <c:v>83610</c:v>
                </c:pt>
                <c:pt idx="4">
                  <c:v>90377</c:v>
                </c:pt>
                <c:pt idx="5">
                  <c:v>92936</c:v>
                </c:pt>
                <c:pt idx="6">
                  <c:v>85101</c:v>
                </c:pt>
                <c:pt idx="7">
                  <c:v>105624</c:v>
                </c:pt>
                <c:pt idx="8">
                  <c:v>115786</c:v>
                </c:pt>
                <c:pt idx="9">
                  <c:v>95645</c:v>
                </c:pt>
                <c:pt idx="10">
                  <c:v>103783</c:v>
                </c:pt>
                <c:pt idx="11">
                  <c:v>134666</c:v>
                </c:pt>
              </c:numCache>
            </c:numRef>
          </c:val>
          <c:smooth val="0"/>
          <c:extLst>
            <c:ext xmlns:c16="http://schemas.microsoft.com/office/drawing/2014/chart" uri="{C3380CC4-5D6E-409C-BE32-E72D297353CC}">
              <c16:uniqueId val="{00000001-6D2E-4771-B2C0-E9564CFDAF23}"/>
            </c:ext>
          </c:extLst>
        </c:ser>
        <c:ser>
          <c:idx val="2"/>
          <c:order val="2"/>
          <c:tx>
            <c:strRef>
              <c:f>'Ev Satış İstatistikleri'!$D$1</c:f>
              <c:strCache>
                <c:ptCount val="1"/>
                <c:pt idx="0">
                  <c:v>2015</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'Ev Satış İstatistikleri'!$D$2:$D$13</c:f>
              <c:numCache>
                <c:formatCode>###\ ###\ ###\ ###\ ###</c:formatCode>
                <c:ptCount val="12"/>
                <c:pt idx="0">
                  <c:v>86167</c:v>
                </c:pt>
                <c:pt idx="1">
                  <c:v>95021</c:v>
                </c:pt>
                <c:pt idx="2">
                  <c:v>116030</c:v>
                </c:pt>
                <c:pt idx="3">
                  <c:v>119317</c:v>
                </c:pt>
                <c:pt idx="4">
                  <c:v>107888</c:v>
                </c:pt>
                <c:pt idx="5">
                  <c:v>110657</c:v>
                </c:pt>
                <c:pt idx="6">
                  <c:v>96589</c:v>
                </c:pt>
                <c:pt idx="7">
                  <c:v>112463</c:v>
                </c:pt>
                <c:pt idx="8">
                  <c:v>92483</c:v>
                </c:pt>
                <c:pt idx="9">
                  <c:v>104098</c:v>
                </c:pt>
                <c:pt idx="10">
                  <c:v>106008</c:v>
                </c:pt>
                <c:pt idx="11">
                  <c:v>142599</c:v>
                </c:pt>
              </c:numCache>
            </c:numRef>
          </c:val>
          <c:smooth val="0"/>
          <c:extLst>
            <c:ext xmlns:c16="http://schemas.microsoft.com/office/drawing/2014/chart" uri="{C3380CC4-5D6E-409C-BE32-E72D297353CC}">
              <c16:uniqueId val="{00000002-6D2E-4771-B2C0-E9564CFDAF23}"/>
            </c:ext>
          </c:extLst>
        </c:ser>
        <c:ser>
          <c:idx val="3"/>
          <c:order val="3"/>
          <c:tx>
            <c:strRef>
              <c:f>'Ev Satış İstatistikleri'!$E$1</c:f>
              <c:strCache>
                <c:ptCount val="1"/>
                <c:pt idx="0">
                  <c:v>2016</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val>
            <c:numRef>
              <c:f>'Ev Satış İstatistikleri'!$E$2:$E$13</c:f>
              <c:numCache>
                <c:formatCode>###\ ###\ ###\ ###\ ###</c:formatCode>
                <c:ptCount val="12"/>
                <c:pt idx="0">
                  <c:v>84556</c:v>
                </c:pt>
                <c:pt idx="1">
                  <c:v>101703</c:v>
                </c:pt>
                <c:pt idx="2">
                  <c:v>117205</c:v>
                </c:pt>
                <c:pt idx="3">
                  <c:v>106348</c:v>
                </c:pt>
                <c:pt idx="4">
                  <c:v>114800</c:v>
                </c:pt>
                <c:pt idx="5">
                  <c:v>106187</c:v>
                </c:pt>
                <c:pt idx="6">
                  <c:v>81343</c:v>
                </c:pt>
                <c:pt idx="7">
                  <c:v>114751</c:v>
                </c:pt>
                <c:pt idx="8">
                  <c:v>108918</c:v>
                </c:pt>
                <c:pt idx="9">
                  <c:v>130274</c:v>
                </c:pt>
                <c:pt idx="10">
                  <c:v>132655</c:v>
                </c:pt>
                <c:pt idx="11">
                  <c:v>142713</c:v>
                </c:pt>
              </c:numCache>
            </c:numRef>
          </c:val>
          <c:smooth val="0"/>
          <c:extLst>
            <c:ext xmlns:c16="http://schemas.microsoft.com/office/drawing/2014/chart" uri="{C3380CC4-5D6E-409C-BE32-E72D297353CC}">
              <c16:uniqueId val="{00000003-6D2E-4771-B2C0-E9564CFDAF23}"/>
            </c:ext>
          </c:extLst>
        </c:ser>
        <c:ser>
          <c:idx val="4"/>
          <c:order val="4"/>
          <c:tx>
            <c:strRef>
              <c:f>'Ev Satış İstatistikleri'!$F$1</c:f>
              <c:strCache>
                <c:ptCount val="1"/>
                <c:pt idx="0">
                  <c:v>2017</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val>
            <c:numRef>
              <c:f>'Ev Satış İstatistikleri'!$F$2:$F$13</c:f>
              <c:numCache>
                <c:formatCode>###\ ###</c:formatCode>
                <c:ptCount val="12"/>
                <c:pt idx="0">
                  <c:v>95389</c:v>
                </c:pt>
                <c:pt idx="1">
                  <c:v>101468</c:v>
                </c:pt>
                <c:pt idx="2">
                  <c:v>128923</c:v>
                </c:pt>
                <c:pt idx="3">
                  <c:v>114446</c:v>
                </c:pt>
                <c:pt idx="4">
                  <c:v>116558</c:v>
                </c:pt>
                <c:pt idx="5">
                  <c:v>97579</c:v>
                </c:pt>
                <c:pt idx="6">
                  <c:v>115869</c:v>
                </c:pt>
                <c:pt idx="7">
                  <c:v>120198</c:v>
                </c:pt>
                <c:pt idx="8">
                  <c:v>140298</c:v>
                </c:pt>
                <c:pt idx="9">
                  <c:v>122882</c:v>
                </c:pt>
                <c:pt idx="10">
                  <c:v>122732</c:v>
                </c:pt>
                <c:pt idx="11">
                  <c:v>132972</c:v>
                </c:pt>
              </c:numCache>
            </c:numRef>
          </c:val>
          <c:smooth val="0"/>
          <c:extLst>
            <c:ext xmlns:c16="http://schemas.microsoft.com/office/drawing/2014/chart" uri="{C3380CC4-5D6E-409C-BE32-E72D297353CC}">
              <c16:uniqueId val="{00000004-6D2E-4771-B2C0-E9564CFDAF23}"/>
            </c:ext>
          </c:extLst>
        </c:ser>
        <c:ser>
          <c:idx val="5"/>
          <c:order val="5"/>
          <c:tx>
            <c:strRef>
              <c:f>'Ev Satış İstatistikleri'!$G$1</c:f>
              <c:strCache>
                <c:ptCount val="1"/>
                <c:pt idx="0">
                  <c:v>2018</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val>
            <c:numRef>
              <c:f>'Ev Satış İstatistikleri'!$G$2:$G$13</c:f>
              <c:numCache>
                <c:formatCode>###\ ###\ ###</c:formatCode>
                <c:ptCount val="12"/>
                <c:pt idx="0">
                  <c:v>97019</c:v>
                </c:pt>
                <c:pt idx="1">
                  <c:v>95953</c:v>
                </c:pt>
                <c:pt idx="2">
                  <c:v>110905</c:v>
                </c:pt>
                <c:pt idx="3">
                  <c:v>103087</c:v>
                </c:pt>
                <c:pt idx="4">
                  <c:v>119655</c:v>
                </c:pt>
                <c:pt idx="5">
                  <c:v>119413</c:v>
                </c:pt>
                <c:pt idx="6">
                  <c:v>123878</c:v>
                </c:pt>
                <c:pt idx="7">
                  <c:v>105154</c:v>
                </c:pt>
                <c:pt idx="8">
                  <c:v>127327</c:v>
                </c:pt>
                <c:pt idx="9">
                  <c:v>146536</c:v>
                </c:pt>
                <c:pt idx="10">
                  <c:v>89626</c:v>
                </c:pt>
                <c:pt idx="11">
                  <c:v>136845</c:v>
                </c:pt>
              </c:numCache>
            </c:numRef>
          </c:val>
          <c:smooth val="0"/>
          <c:extLst>
            <c:ext xmlns:c16="http://schemas.microsoft.com/office/drawing/2014/chart" uri="{C3380CC4-5D6E-409C-BE32-E72D297353CC}">
              <c16:uniqueId val="{00000001-9D7C-42C7-9E0F-2C96D2CAF886}"/>
            </c:ext>
          </c:extLst>
        </c:ser>
        <c:ser>
          <c:idx val="6"/>
          <c:order val="6"/>
          <c:tx>
            <c:strRef>
              <c:f>'Ev Satış İstatistikleri'!$H$1</c:f>
              <c:strCache>
                <c:ptCount val="1"/>
                <c:pt idx="0">
                  <c:v>2019</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val>
            <c:numRef>
              <c:f>'Ev Satış İstatistikleri'!$H$2:$H$13</c:f>
              <c:numCache>
                <c:formatCode>###\ ###\ ###</c:formatCode>
                <c:ptCount val="12"/>
                <c:pt idx="0">
                  <c:v>72937</c:v>
                </c:pt>
                <c:pt idx="1">
                  <c:v>78450</c:v>
                </c:pt>
                <c:pt idx="2">
                  <c:v>105046</c:v>
                </c:pt>
                <c:pt idx="3">
                  <c:v>96071</c:v>
                </c:pt>
                <c:pt idx="4">
                  <c:v>91937</c:v>
                </c:pt>
                <c:pt idx="5">
                  <c:v>61355</c:v>
                </c:pt>
                <c:pt idx="6">
                  <c:v>102236</c:v>
                </c:pt>
                <c:pt idx="7">
                  <c:v>110538</c:v>
                </c:pt>
                <c:pt idx="8">
                  <c:v>146903</c:v>
                </c:pt>
                <c:pt idx="9">
                  <c:v>142810</c:v>
                </c:pt>
                <c:pt idx="10">
                  <c:v>138372</c:v>
                </c:pt>
                <c:pt idx="11">
                  <c:v>202074</c:v>
                </c:pt>
              </c:numCache>
            </c:numRef>
          </c:val>
          <c:smooth val="0"/>
          <c:extLst>
            <c:ext xmlns:c16="http://schemas.microsoft.com/office/drawing/2014/chart" uri="{C3380CC4-5D6E-409C-BE32-E72D297353CC}">
              <c16:uniqueId val="{00000002-9D7C-42C7-9E0F-2C96D2CAF886}"/>
            </c:ext>
          </c:extLst>
        </c:ser>
        <c:ser>
          <c:idx val="7"/>
          <c:order val="7"/>
          <c:tx>
            <c:strRef>
              <c:f>'Ev Satış İstatistikleri'!$I$1</c:f>
              <c:strCache>
                <c:ptCount val="1"/>
                <c:pt idx="0">
                  <c:v>2020</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val>
            <c:numRef>
              <c:f>'Ev Satış İstatistikleri'!$I$2:$I$13</c:f>
              <c:numCache>
                <c:formatCode>###\ ###\ ###</c:formatCode>
                <c:ptCount val="12"/>
                <c:pt idx="0">
                  <c:v>113615</c:v>
                </c:pt>
                <c:pt idx="1">
                  <c:v>118753</c:v>
                </c:pt>
                <c:pt idx="2">
                  <c:v>108670</c:v>
                </c:pt>
                <c:pt idx="3">
                  <c:v>42783</c:v>
                </c:pt>
                <c:pt idx="4">
                  <c:v>50936</c:v>
                </c:pt>
                <c:pt idx="5">
                  <c:v>190012</c:v>
                </c:pt>
                <c:pt idx="6">
                  <c:v>229357</c:v>
                </c:pt>
                <c:pt idx="7">
                  <c:v>170408</c:v>
                </c:pt>
                <c:pt idx="8">
                  <c:v>136744</c:v>
                </c:pt>
                <c:pt idx="9">
                  <c:v>119574</c:v>
                </c:pt>
                <c:pt idx="10">
                  <c:v>112483</c:v>
                </c:pt>
                <c:pt idx="11">
                  <c:v>105981</c:v>
                </c:pt>
              </c:numCache>
            </c:numRef>
          </c:val>
          <c:smooth val="0"/>
          <c:extLst>
            <c:ext xmlns:c16="http://schemas.microsoft.com/office/drawing/2014/chart" uri="{C3380CC4-5D6E-409C-BE32-E72D297353CC}">
              <c16:uniqueId val="{00000001-7186-47EF-B4AC-692631EA1B42}"/>
            </c:ext>
          </c:extLst>
        </c:ser>
        <c:ser>
          <c:idx val="8"/>
          <c:order val="8"/>
          <c:tx>
            <c:strRef>
              <c:f>'Ev Satış İstatistikleri'!$J$1</c:f>
              <c:strCache>
                <c:ptCount val="1"/>
                <c:pt idx="0">
                  <c:v>2021</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val>
            <c:numRef>
              <c:f>'Ev Satış İstatistikleri'!$J$2:$J$13</c:f>
              <c:numCache>
                <c:formatCode>###\ ###\ ###</c:formatCode>
                <c:ptCount val="12"/>
                <c:pt idx="0">
                  <c:v>70587</c:v>
                </c:pt>
                <c:pt idx="1">
                  <c:v>81222</c:v>
                </c:pt>
                <c:pt idx="2">
                  <c:v>111241</c:v>
                </c:pt>
                <c:pt idx="3">
                  <c:v>95863</c:v>
                </c:pt>
                <c:pt idx="4">
                  <c:v>59166</c:v>
                </c:pt>
                <c:pt idx="5" formatCode="###\ ###">
                  <c:v>134731</c:v>
                </c:pt>
                <c:pt idx="6" formatCode="###\ ###">
                  <c:v>107785</c:v>
                </c:pt>
                <c:pt idx="7" formatCode="###\ ###">
                  <c:v>141400</c:v>
                </c:pt>
                <c:pt idx="8">
                  <c:v>147143</c:v>
                </c:pt>
                <c:pt idx="9" formatCode="###\ ###">
                  <c:v>137401</c:v>
                </c:pt>
                <c:pt idx="10" formatCode="###\ ###">
                  <c:v>178814</c:v>
                </c:pt>
                <c:pt idx="11" formatCode="###\ ###">
                  <c:v>226503</c:v>
                </c:pt>
              </c:numCache>
            </c:numRef>
          </c:val>
          <c:smooth val="0"/>
          <c:extLst>
            <c:ext xmlns:c16="http://schemas.microsoft.com/office/drawing/2014/chart" uri="{C3380CC4-5D6E-409C-BE32-E72D297353CC}">
              <c16:uniqueId val="{00000002-7186-47EF-B4AC-692631EA1B42}"/>
            </c:ext>
          </c:extLst>
        </c:ser>
        <c:ser>
          <c:idx val="9"/>
          <c:order val="9"/>
          <c:tx>
            <c:strRef>
              <c:f>'Ev Satış İstatistikleri'!$K$1</c:f>
              <c:strCache>
                <c:ptCount val="1"/>
                <c:pt idx="0">
                  <c:v>2022</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val>
            <c:numRef>
              <c:f>'Ev Satış İstatistikleri'!$K$2:$K$13</c:f>
              <c:numCache>
                <c:formatCode>###\ ###\ ###</c:formatCode>
                <c:ptCount val="12"/>
                <c:pt idx="0">
                  <c:v>88306</c:v>
                </c:pt>
                <c:pt idx="1">
                  <c:v>97587</c:v>
                </c:pt>
                <c:pt idx="2">
                  <c:v>134170</c:v>
                </c:pt>
                <c:pt idx="3">
                  <c:v>133058</c:v>
                </c:pt>
                <c:pt idx="4">
                  <c:v>122768</c:v>
                </c:pt>
                <c:pt idx="5">
                  <c:v>150509</c:v>
                </c:pt>
                <c:pt idx="6">
                  <c:v>93902</c:v>
                </c:pt>
                <c:pt idx="7">
                  <c:v>123491</c:v>
                </c:pt>
                <c:pt idx="8">
                  <c:v>113402</c:v>
                </c:pt>
                <c:pt idx="9">
                  <c:v>102660</c:v>
                </c:pt>
                <c:pt idx="10">
                  <c:v>117806</c:v>
                </c:pt>
                <c:pt idx="11">
                  <c:v>207963</c:v>
                </c:pt>
              </c:numCache>
            </c:numRef>
          </c:val>
          <c:smooth val="0"/>
          <c:extLst>
            <c:ext xmlns:c16="http://schemas.microsoft.com/office/drawing/2014/chart" uri="{C3380CC4-5D6E-409C-BE32-E72D297353CC}">
              <c16:uniqueId val="{00000003-7186-47EF-B4AC-692631EA1B42}"/>
            </c:ext>
          </c:extLst>
        </c:ser>
        <c:ser>
          <c:idx val="10"/>
          <c:order val="10"/>
          <c:tx>
            <c:strRef>
              <c:f>'Ev Satış İstatistikleri'!$L$1</c:f>
              <c:strCache>
                <c:ptCount val="1"/>
                <c:pt idx="0">
                  <c:v>2023</c:v>
                </c:pt>
              </c:strCache>
            </c:strRef>
          </c:tx>
          <c:spPr>
            <a:ln w="34925" cap="rnd">
              <a:solidFill>
                <a:srgbClr val="FFFF00"/>
              </a:solidFill>
              <a:round/>
            </a:ln>
            <a:effectLst>
              <a:outerShdw blurRad="57150" dist="19050" dir="5400000" algn="ctr" rotWithShape="0">
                <a:srgbClr val="000000">
                  <a:alpha val="63000"/>
                </a:srgbClr>
              </a:outerShdw>
            </a:effectLst>
          </c:spPr>
          <c:marker>
            <c:symbol val="none"/>
          </c:marker>
          <c:val>
            <c:numRef>
              <c:f>'Ev Satış İstatistikleri'!$L$2:$L$13</c:f>
              <c:numCache>
                <c:formatCode>###\ ###\ ###</c:formatCode>
                <c:ptCount val="12"/>
                <c:pt idx="0">
                  <c:v>97708</c:v>
                </c:pt>
                <c:pt idx="1">
                  <c:v>80031</c:v>
                </c:pt>
                <c:pt idx="2">
                  <c:v>105476</c:v>
                </c:pt>
                <c:pt idx="3">
                  <c:v>85652</c:v>
                </c:pt>
                <c:pt idx="4">
                  <c:v>113276</c:v>
                </c:pt>
                <c:pt idx="5">
                  <c:v>83636</c:v>
                </c:pt>
                <c:pt idx="6">
                  <c:v>109548</c:v>
                </c:pt>
                <c:pt idx="7">
                  <c:v>122091</c:v>
                </c:pt>
                <c:pt idx="8">
                  <c:v>102656</c:v>
                </c:pt>
                <c:pt idx="9">
                  <c:v>93761</c:v>
                </c:pt>
                <c:pt idx="10">
                  <c:v>93514</c:v>
                </c:pt>
                <c:pt idx="11">
                  <c:v>138577</c:v>
                </c:pt>
              </c:numCache>
            </c:numRef>
          </c:val>
          <c:smooth val="0"/>
          <c:extLst>
            <c:ext xmlns:c16="http://schemas.microsoft.com/office/drawing/2014/chart" uri="{C3380CC4-5D6E-409C-BE32-E72D297353CC}">
              <c16:uniqueId val="{00000004-7186-47EF-B4AC-692631EA1B42}"/>
            </c:ext>
          </c:extLst>
        </c:ser>
        <c:ser>
          <c:idx val="11"/>
          <c:order val="11"/>
          <c:tx>
            <c:strRef>
              <c:f>'Ev Satış İstatistikleri'!$M$1</c:f>
              <c:strCache>
                <c:ptCount val="1"/>
                <c:pt idx="0">
                  <c:v>2024</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val>
            <c:numRef>
              <c:f>'Ev Satış İstatistikleri'!$M$2:$M$13</c:f>
              <c:numCache>
                <c:formatCode>###\ ###\ ###</c:formatCode>
                <c:ptCount val="12"/>
                <c:pt idx="0">
                  <c:v>80308</c:v>
                </c:pt>
                <c:pt idx="1">
                  <c:v>93902</c:v>
                </c:pt>
                <c:pt idx="2">
                  <c:v>105394</c:v>
                </c:pt>
                <c:pt idx="3">
                  <c:v>75569</c:v>
                </c:pt>
                <c:pt idx="4">
                  <c:v>110588</c:v>
                </c:pt>
                <c:pt idx="5">
                  <c:v>79313</c:v>
                </c:pt>
                <c:pt idx="6">
                  <c:v>127088</c:v>
                </c:pt>
                <c:pt idx="7">
                  <c:v>134155</c:v>
                </c:pt>
                <c:pt idx="8">
                  <c:v>140919</c:v>
                </c:pt>
                <c:pt idx="9">
                  <c:v>165138</c:v>
                </c:pt>
                <c:pt idx="10">
                  <c:v>153014</c:v>
                </c:pt>
                <c:pt idx="11">
                  <c:v>212637</c:v>
                </c:pt>
              </c:numCache>
            </c:numRef>
          </c:val>
          <c:smooth val="0"/>
          <c:extLst>
            <c:ext xmlns:c16="http://schemas.microsoft.com/office/drawing/2014/chart" uri="{C3380CC4-5D6E-409C-BE32-E72D297353CC}">
              <c16:uniqueId val="{00000001-2302-4AA1-8D6E-79DFCC094B36}"/>
            </c:ext>
          </c:extLst>
        </c:ser>
        <c:ser>
          <c:idx val="12"/>
          <c:order val="12"/>
          <c:tx>
            <c:strRef>
              <c:f>'Ev Satış İstatistikleri'!$N$1</c:f>
              <c:strCache>
                <c:ptCount val="1"/>
                <c:pt idx="0">
                  <c:v>2025</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val>
            <c:numRef>
              <c:f>'Ev Satış İstatistikleri'!$N$2:$N$13</c:f>
              <c:numCache>
                <c:formatCode>###\ ###\ ###</c:formatCode>
                <c:ptCount val="12"/>
                <c:pt idx="0">
                  <c:v>112173</c:v>
                </c:pt>
                <c:pt idx="1">
                  <c:v>112818</c:v>
                </c:pt>
                <c:pt idx="2">
                  <c:v>110795</c:v>
                </c:pt>
                <c:pt idx="3">
                  <c:v>118359</c:v>
                </c:pt>
              </c:numCache>
            </c:numRef>
          </c:val>
          <c:smooth val="0"/>
          <c:extLst>
            <c:ext xmlns:c16="http://schemas.microsoft.com/office/drawing/2014/chart" uri="{C3380CC4-5D6E-409C-BE32-E72D297353CC}">
              <c16:uniqueId val="{00000000-BF60-43BE-9A6A-FD5D935E1082}"/>
            </c:ext>
          </c:extLst>
        </c:ser>
        <c:dLbls>
          <c:showLegendKey val="0"/>
          <c:showVal val="0"/>
          <c:showCatName val="0"/>
          <c:showSerName val="0"/>
          <c:showPercent val="0"/>
          <c:showBubbleSize val="0"/>
        </c:dLbls>
        <c:smooth val="0"/>
        <c:axId val="1336400368"/>
        <c:axId val="1336397104"/>
      </c:lineChart>
      <c:catAx>
        <c:axId val="1336400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397104"/>
        <c:crosses val="autoZero"/>
        <c:auto val="1"/>
        <c:lblAlgn val="ctr"/>
        <c:lblOffset val="100"/>
        <c:noMultiLvlLbl val="0"/>
      </c:catAx>
      <c:valAx>
        <c:axId val="1336397104"/>
        <c:scaling>
          <c:orientation val="minMax"/>
        </c:scaling>
        <c:delete val="0"/>
        <c:axPos val="l"/>
        <c:majorGridlines>
          <c:spPr>
            <a:ln w="9525" cap="flat" cmpd="sng" algn="ctr">
              <a:solidFill>
                <a:schemeClr val="lt1">
                  <a:lumMod val="95000"/>
                  <a:alpha val="10000"/>
                </a:schemeClr>
              </a:solidFill>
              <a:round/>
            </a:ln>
            <a:effectLst/>
          </c:spPr>
        </c:majorGridlines>
        <c:numFmt formatCode="###\ ###\ ###\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400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İstatistikleri'!$AH$1</c:f>
              <c:strCache>
                <c:ptCount val="1"/>
                <c:pt idx="0">
                  <c:v>Yabancılara satılan konutların Sayısı</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'Ev Satış İstatistikleri'!$AG$27:$AG$146</c:f>
              <c:numCache>
                <c:formatCode>m/d/yyyy</c:formatCode>
                <c:ptCount val="120"/>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numCache>
            </c:numRef>
          </c:cat>
          <c:val>
            <c:numRef>
              <c:f>'Ev Satış İstatistikleri'!$AH$27:$AH$150</c:f>
              <c:numCache>
                <c:formatCode>###\ ###</c:formatCode>
                <c:ptCount val="124"/>
                <c:pt idx="0">
                  <c:v>1304</c:v>
                </c:pt>
                <c:pt idx="1">
                  <c:v>1376</c:v>
                </c:pt>
                <c:pt idx="2">
                  <c:v>1620</c:v>
                </c:pt>
                <c:pt idx="3">
                  <c:v>1856</c:v>
                </c:pt>
                <c:pt idx="4">
                  <c:v>1997</c:v>
                </c:pt>
                <c:pt idx="5">
                  <c:v>2273</c:v>
                </c:pt>
                <c:pt idx="6">
                  <c:v>2049</c:v>
                </c:pt>
                <c:pt idx="7">
                  <c:v>2058</c:v>
                </c:pt>
                <c:pt idx="8">
                  <c:v>1785</c:v>
                </c:pt>
                <c:pt idx="9">
                  <c:v>2249</c:v>
                </c:pt>
                <c:pt idx="10">
                  <c:v>2130</c:v>
                </c:pt>
                <c:pt idx="11">
                  <c:v>2294</c:v>
                </c:pt>
                <c:pt idx="12">
                  <c:v>1474</c:v>
                </c:pt>
                <c:pt idx="13">
                  <c:v>1603</c:v>
                </c:pt>
                <c:pt idx="14">
                  <c:v>1604</c:v>
                </c:pt>
                <c:pt idx="15">
                  <c:v>1600</c:v>
                </c:pt>
                <c:pt idx="16">
                  <c:v>1645</c:v>
                </c:pt>
                <c:pt idx="17">
                  <c:v>1558</c:v>
                </c:pt>
                <c:pt idx="18">
                  <c:v>1051</c:v>
                </c:pt>
                <c:pt idx="19">
                  <c:v>1522</c:v>
                </c:pt>
                <c:pt idx="20">
                  <c:v>1299</c:v>
                </c:pt>
                <c:pt idx="21">
                  <c:v>1578</c:v>
                </c:pt>
                <c:pt idx="22">
                  <c:v>1793</c:v>
                </c:pt>
                <c:pt idx="23">
                  <c:v>1664</c:v>
                </c:pt>
                <c:pt idx="24">
                  <c:v>1398</c:v>
                </c:pt>
                <c:pt idx="25">
                  <c:v>1318</c:v>
                </c:pt>
                <c:pt idx="26">
                  <c:v>1600</c:v>
                </c:pt>
                <c:pt idx="27">
                  <c:v>1634</c:v>
                </c:pt>
                <c:pt idx="28">
                  <c:v>1795</c:v>
                </c:pt>
                <c:pt idx="29">
                  <c:v>1941</c:v>
                </c:pt>
                <c:pt idx="30">
                  <c:v>1748</c:v>
                </c:pt>
                <c:pt idx="31">
                  <c:v>1699</c:v>
                </c:pt>
                <c:pt idx="32">
                  <c:v>2249</c:v>
                </c:pt>
                <c:pt idx="33">
                  <c:v>2694</c:v>
                </c:pt>
                <c:pt idx="34">
                  <c:v>2171</c:v>
                </c:pt>
                <c:pt idx="35">
                  <c:v>2181</c:v>
                </c:pt>
                <c:pt idx="36">
                  <c:v>1760</c:v>
                </c:pt>
                <c:pt idx="37">
                  <c:v>1758</c:v>
                </c:pt>
                <c:pt idx="38">
                  <c:v>1849</c:v>
                </c:pt>
                <c:pt idx="39">
                  <c:v>2059</c:v>
                </c:pt>
                <c:pt idx="40">
                  <c:v>2433</c:v>
                </c:pt>
                <c:pt idx="41">
                  <c:v>2085</c:v>
                </c:pt>
                <c:pt idx="42">
                  <c:v>2885</c:v>
                </c:pt>
                <c:pt idx="43">
                  <c:v>3894</c:v>
                </c:pt>
                <c:pt idx="44">
                  <c:v>5662</c:v>
                </c:pt>
                <c:pt idx="45">
                  <c:v>6327</c:v>
                </c:pt>
                <c:pt idx="46">
                  <c:v>4718</c:v>
                </c:pt>
                <c:pt idx="47">
                  <c:v>4614</c:v>
                </c:pt>
                <c:pt idx="48">
                  <c:v>3200</c:v>
                </c:pt>
                <c:pt idx="49">
                  <c:v>3357</c:v>
                </c:pt>
                <c:pt idx="50">
                  <c:v>3160</c:v>
                </c:pt>
                <c:pt idx="51">
                  <c:v>3768</c:v>
                </c:pt>
                <c:pt idx="52">
                  <c:v>3967</c:v>
                </c:pt>
                <c:pt idx="53">
                  <c:v>2717</c:v>
                </c:pt>
                <c:pt idx="54">
                  <c:v>4241</c:v>
                </c:pt>
                <c:pt idx="55">
                  <c:v>3641</c:v>
                </c:pt>
                <c:pt idx="56">
                  <c:v>4217</c:v>
                </c:pt>
                <c:pt idx="57">
                  <c:v>4311</c:v>
                </c:pt>
                <c:pt idx="58">
                  <c:v>4037</c:v>
                </c:pt>
                <c:pt idx="59">
                  <c:v>5351</c:v>
                </c:pt>
                <c:pt idx="60">
                  <c:v>3945</c:v>
                </c:pt>
                <c:pt idx="61">
                  <c:v>4048</c:v>
                </c:pt>
                <c:pt idx="62">
                  <c:v>3075</c:v>
                </c:pt>
                <c:pt idx="63">
                  <c:v>796</c:v>
                </c:pt>
                <c:pt idx="64">
                  <c:v>870</c:v>
                </c:pt>
                <c:pt idx="65">
                  <c:v>1679</c:v>
                </c:pt>
                <c:pt idx="66">
                  <c:v>2772</c:v>
                </c:pt>
                <c:pt idx="67">
                  <c:v>3932</c:v>
                </c:pt>
                <c:pt idx="68">
                  <c:v>5349</c:v>
                </c:pt>
                <c:pt idx="69">
                  <c:v>5331</c:v>
                </c:pt>
                <c:pt idx="70">
                  <c:v>5022</c:v>
                </c:pt>
                <c:pt idx="71">
                  <c:v>4479</c:v>
                </c:pt>
                <c:pt idx="72">
                  <c:v>2712</c:v>
                </c:pt>
                <c:pt idx="73">
                  <c:v>2995</c:v>
                </c:pt>
                <c:pt idx="74">
                  <c:v>4285</c:v>
                </c:pt>
                <c:pt idx="75">
                  <c:v>4132</c:v>
                </c:pt>
                <c:pt idx="76">
                  <c:v>1796</c:v>
                </c:pt>
                <c:pt idx="77">
                  <c:v>4826</c:v>
                </c:pt>
                <c:pt idx="78">
                  <c:v>4564</c:v>
                </c:pt>
                <c:pt idx="79">
                  <c:v>5932</c:v>
                </c:pt>
                <c:pt idx="80">
                  <c:v>6706</c:v>
                </c:pt>
                <c:pt idx="81">
                  <c:v>5963</c:v>
                </c:pt>
                <c:pt idx="82">
                  <c:v>7441</c:v>
                </c:pt>
                <c:pt idx="83">
                  <c:v>7930</c:v>
                </c:pt>
                <c:pt idx="84">
                  <c:v>4234</c:v>
                </c:pt>
                <c:pt idx="85">
                  <c:v>4639</c:v>
                </c:pt>
                <c:pt idx="86">
                  <c:v>5618</c:v>
                </c:pt>
                <c:pt idx="87">
                  <c:v>6524</c:v>
                </c:pt>
                <c:pt idx="88">
                  <c:v>6033</c:v>
                </c:pt>
                <c:pt idx="89">
                  <c:v>8707</c:v>
                </c:pt>
                <c:pt idx="90">
                  <c:v>3974</c:v>
                </c:pt>
                <c:pt idx="91">
                  <c:v>5340</c:v>
                </c:pt>
                <c:pt idx="92">
                  <c:v>5104</c:v>
                </c:pt>
                <c:pt idx="93">
                  <c:v>5435</c:v>
                </c:pt>
                <c:pt idx="94">
                  <c:v>6133</c:v>
                </c:pt>
                <c:pt idx="95">
                  <c:v>6469</c:v>
                </c:pt>
                <c:pt idx="96">
                  <c:v>4198</c:v>
                </c:pt>
                <c:pt idx="97">
                  <c:v>3386</c:v>
                </c:pt>
                <c:pt idx="98">
                  <c:v>3441</c:v>
                </c:pt>
                <c:pt idx="99">
                  <c:v>2571</c:v>
                </c:pt>
                <c:pt idx="100">
                  <c:v>3183</c:v>
                </c:pt>
                <c:pt idx="101">
                  <c:v>2651</c:v>
                </c:pt>
                <c:pt idx="102">
                  <c:v>2816</c:v>
                </c:pt>
                <c:pt idx="103">
                  <c:v>3078</c:v>
                </c:pt>
                <c:pt idx="104">
                  <c:v>2958</c:v>
                </c:pt>
                <c:pt idx="105">
                  <c:v>2552</c:v>
                </c:pt>
                <c:pt idx="106">
                  <c:v>2342</c:v>
                </c:pt>
                <c:pt idx="107">
                  <c:v>2064</c:v>
                </c:pt>
                <c:pt idx="108" formatCode="###\ ###\ ###\ ###">
                  <c:v>2061</c:v>
                </c:pt>
                <c:pt idx="109" formatCode="###\ ###\ ###\ ###">
                  <c:v>1846</c:v>
                </c:pt>
                <c:pt idx="110" formatCode="###\ ###\ ###\ ###">
                  <c:v>1778</c:v>
                </c:pt>
                <c:pt idx="111" formatCode="###\ ###\ ###\ ###">
                  <c:v>1272</c:v>
                </c:pt>
                <c:pt idx="112" formatCode="###\ ###\ ###\ ###">
                  <c:v>2064</c:v>
                </c:pt>
                <c:pt idx="113" formatCode="###\ ###\ ###\ ###">
                  <c:v>1440</c:v>
                </c:pt>
                <c:pt idx="114" formatCode="###\ ###\ ###\ ###">
                  <c:v>2350</c:v>
                </c:pt>
                <c:pt idx="115" formatCode="###\ ###\ ###\ ###">
                  <c:v>2257</c:v>
                </c:pt>
                <c:pt idx="116" formatCode="###\ ###\ ###\ ###">
                  <c:v>2300</c:v>
                </c:pt>
                <c:pt idx="117" formatCode="###\ ###\ ###\ ###">
                  <c:v>2132</c:v>
                </c:pt>
                <c:pt idx="118" formatCode="###\ ###\ ###\ ###">
                  <c:v>2163</c:v>
                </c:pt>
                <c:pt idx="119" formatCode="###\ ###\ ###\ ###">
                  <c:v>2163</c:v>
                </c:pt>
                <c:pt idx="120" formatCode="###\ ###\ ###\ ###">
                  <c:v>1465</c:v>
                </c:pt>
                <c:pt idx="121" formatCode="###\ ###\ ###\ ###">
                  <c:v>1465</c:v>
                </c:pt>
                <c:pt idx="122" formatCode="###\ ###\ ###\ ###">
                  <c:v>1465</c:v>
                </c:pt>
                <c:pt idx="123" formatCode="###\ ###\ ###\ ###">
                  <c:v>1465</c:v>
                </c:pt>
              </c:numCache>
            </c:numRef>
          </c:val>
          <c:smooth val="0"/>
          <c:extLst>
            <c:ext xmlns:c16="http://schemas.microsoft.com/office/drawing/2014/chart" uri="{C3380CC4-5D6E-409C-BE32-E72D297353CC}">
              <c16:uniqueId val="{00000000-4EA6-46FF-AF23-C4AFD6FF1EF9}"/>
            </c:ext>
          </c:extLst>
        </c:ser>
        <c:dLbls>
          <c:showLegendKey val="0"/>
          <c:showVal val="0"/>
          <c:showCatName val="0"/>
          <c:showSerName val="0"/>
          <c:showPercent val="0"/>
          <c:showBubbleSize val="0"/>
        </c:dLbls>
        <c:smooth val="0"/>
        <c:axId val="1165231951"/>
        <c:axId val="1165249007"/>
      </c:lineChart>
      <c:dateAx>
        <c:axId val="1165231951"/>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65249007"/>
        <c:crosses val="autoZero"/>
        <c:auto val="1"/>
        <c:lblOffset val="100"/>
        <c:baseTimeUnit val="months"/>
      </c:dateAx>
      <c:valAx>
        <c:axId val="1165249007"/>
        <c:scaling>
          <c:orientation val="minMax"/>
        </c:scaling>
        <c:delete val="0"/>
        <c:axPos val="l"/>
        <c:majorGridlines>
          <c:spPr>
            <a:ln w="9525" cap="flat" cmpd="sng" algn="ctr">
              <a:solidFill>
                <a:schemeClr val="lt1">
                  <a:lumMod val="95000"/>
                  <a:alpha val="10000"/>
                </a:schemeClr>
              </a:solidFill>
              <a:round/>
            </a:ln>
            <a:effectLst/>
          </c:spPr>
        </c:majorGridlines>
        <c:numFmt formatCode="###\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6523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İstatistikleri'!$T$1</c:f>
              <c:strCache>
                <c:ptCount val="1"/>
                <c:pt idx="0">
                  <c:v>İpotekli satış oranı</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'Ev Satış İstatistikleri'!$S$2:$S$156</c:f>
              <c:numCache>
                <c:formatCode>mmm\-yy</c:formatCode>
                <c:ptCount val="155"/>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3">
                  <c:v>41640</c:v>
                </c:pt>
                <c:pt idx="14">
                  <c:v>41671</c:v>
                </c:pt>
                <c:pt idx="15">
                  <c:v>41699</c:v>
                </c:pt>
                <c:pt idx="16">
                  <c:v>41730</c:v>
                </c:pt>
                <c:pt idx="17">
                  <c:v>41760</c:v>
                </c:pt>
                <c:pt idx="18">
                  <c:v>41791</c:v>
                </c:pt>
                <c:pt idx="19">
                  <c:v>41821</c:v>
                </c:pt>
                <c:pt idx="20">
                  <c:v>41852</c:v>
                </c:pt>
                <c:pt idx="21">
                  <c:v>41883</c:v>
                </c:pt>
                <c:pt idx="22">
                  <c:v>41913</c:v>
                </c:pt>
                <c:pt idx="23">
                  <c:v>41944</c:v>
                </c:pt>
                <c:pt idx="24">
                  <c:v>41974</c:v>
                </c:pt>
                <c:pt idx="25">
                  <c:v>42005</c:v>
                </c:pt>
                <c:pt idx="26">
                  <c:v>42036</c:v>
                </c:pt>
                <c:pt idx="27">
                  <c:v>42064</c:v>
                </c:pt>
                <c:pt idx="28">
                  <c:v>42095</c:v>
                </c:pt>
                <c:pt idx="29">
                  <c:v>42125</c:v>
                </c:pt>
                <c:pt idx="30">
                  <c:v>42156</c:v>
                </c:pt>
                <c:pt idx="31">
                  <c:v>42186</c:v>
                </c:pt>
                <c:pt idx="32">
                  <c:v>42217</c:v>
                </c:pt>
                <c:pt idx="33">
                  <c:v>42248</c:v>
                </c:pt>
                <c:pt idx="34">
                  <c:v>42278</c:v>
                </c:pt>
                <c:pt idx="35">
                  <c:v>42309</c:v>
                </c:pt>
                <c:pt idx="36">
                  <c:v>42339</c:v>
                </c:pt>
                <c:pt idx="37">
                  <c:v>42370</c:v>
                </c:pt>
                <c:pt idx="38">
                  <c:v>42401</c:v>
                </c:pt>
                <c:pt idx="39">
                  <c:v>42430</c:v>
                </c:pt>
                <c:pt idx="40">
                  <c:v>42461</c:v>
                </c:pt>
                <c:pt idx="41">
                  <c:v>42491</c:v>
                </c:pt>
                <c:pt idx="42">
                  <c:v>42522</c:v>
                </c:pt>
                <c:pt idx="43">
                  <c:v>42552</c:v>
                </c:pt>
                <c:pt idx="44">
                  <c:v>42583</c:v>
                </c:pt>
                <c:pt idx="45">
                  <c:v>42614</c:v>
                </c:pt>
                <c:pt idx="46">
                  <c:v>42644</c:v>
                </c:pt>
                <c:pt idx="47">
                  <c:v>42675</c:v>
                </c:pt>
                <c:pt idx="48">
                  <c:v>42705</c:v>
                </c:pt>
                <c:pt idx="49">
                  <c:v>42736</c:v>
                </c:pt>
                <c:pt idx="50">
                  <c:v>42767</c:v>
                </c:pt>
                <c:pt idx="51">
                  <c:v>42795</c:v>
                </c:pt>
                <c:pt idx="52">
                  <c:v>42826</c:v>
                </c:pt>
                <c:pt idx="53">
                  <c:v>42856</c:v>
                </c:pt>
                <c:pt idx="54">
                  <c:v>42887</c:v>
                </c:pt>
                <c:pt idx="55">
                  <c:v>42917</c:v>
                </c:pt>
                <c:pt idx="56">
                  <c:v>42948</c:v>
                </c:pt>
                <c:pt idx="57">
                  <c:v>42979</c:v>
                </c:pt>
                <c:pt idx="58">
                  <c:v>43009</c:v>
                </c:pt>
                <c:pt idx="59">
                  <c:v>43040</c:v>
                </c:pt>
                <c:pt idx="60">
                  <c:v>43070</c:v>
                </c:pt>
                <c:pt idx="61">
                  <c:v>43101</c:v>
                </c:pt>
                <c:pt idx="62">
                  <c:v>43132</c:v>
                </c:pt>
                <c:pt idx="63">
                  <c:v>43160</c:v>
                </c:pt>
                <c:pt idx="64">
                  <c:v>43191</c:v>
                </c:pt>
                <c:pt idx="65">
                  <c:v>43221</c:v>
                </c:pt>
                <c:pt idx="66">
                  <c:v>43252</c:v>
                </c:pt>
                <c:pt idx="67">
                  <c:v>43282</c:v>
                </c:pt>
                <c:pt idx="68">
                  <c:v>43313</c:v>
                </c:pt>
                <c:pt idx="69">
                  <c:v>43344</c:v>
                </c:pt>
                <c:pt idx="70">
                  <c:v>43374</c:v>
                </c:pt>
                <c:pt idx="71">
                  <c:v>43405</c:v>
                </c:pt>
                <c:pt idx="72">
                  <c:v>43435</c:v>
                </c:pt>
                <c:pt idx="73">
                  <c:v>43466</c:v>
                </c:pt>
                <c:pt idx="74">
                  <c:v>43497</c:v>
                </c:pt>
                <c:pt idx="75">
                  <c:v>43525</c:v>
                </c:pt>
                <c:pt idx="76">
                  <c:v>43556</c:v>
                </c:pt>
                <c:pt idx="77">
                  <c:v>43586</c:v>
                </c:pt>
                <c:pt idx="78">
                  <c:v>43617</c:v>
                </c:pt>
                <c:pt idx="79">
                  <c:v>43647</c:v>
                </c:pt>
                <c:pt idx="80">
                  <c:v>43678</c:v>
                </c:pt>
                <c:pt idx="81">
                  <c:v>43709</c:v>
                </c:pt>
                <c:pt idx="82">
                  <c:v>43739</c:v>
                </c:pt>
                <c:pt idx="83">
                  <c:v>43770</c:v>
                </c:pt>
                <c:pt idx="84">
                  <c:v>43800</c:v>
                </c:pt>
                <c:pt idx="85">
                  <c:v>43831</c:v>
                </c:pt>
                <c:pt idx="86">
                  <c:v>43862</c:v>
                </c:pt>
                <c:pt idx="87">
                  <c:v>43891</c:v>
                </c:pt>
                <c:pt idx="88">
                  <c:v>43922</c:v>
                </c:pt>
                <c:pt idx="89">
                  <c:v>43952</c:v>
                </c:pt>
                <c:pt idx="90">
                  <c:v>43983</c:v>
                </c:pt>
                <c:pt idx="91">
                  <c:v>44013</c:v>
                </c:pt>
                <c:pt idx="92">
                  <c:v>44044</c:v>
                </c:pt>
                <c:pt idx="93">
                  <c:v>44075</c:v>
                </c:pt>
                <c:pt idx="94">
                  <c:v>44105</c:v>
                </c:pt>
                <c:pt idx="95">
                  <c:v>44136</c:v>
                </c:pt>
                <c:pt idx="96">
                  <c:v>44166</c:v>
                </c:pt>
                <c:pt idx="97">
                  <c:v>44197</c:v>
                </c:pt>
                <c:pt idx="98">
                  <c:v>44228</c:v>
                </c:pt>
                <c:pt idx="99">
                  <c:v>44256</c:v>
                </c:pt>
                <c:pt idx="100">
                  <c:v>44287</c:v>
                </c:pt>
                <c:pt idx="101">
                  <c:v>44317</c:v>
                </c:pt>
                <c:pt idx="102">
                  <c:v>44348</c:v>
                </c:pt>
                <c:pt idx="103">
                  <c:v>44378</c:v>
                </c:pt>
                <c:pt idx="104">
                  <c:v>44409</c:v>
                </c:pt>
                <c:pt idx="105">
                  <c:v>44440</c:v>
                </c:pt>
                <c:pt idx="106">
                  <c:v>44470</c:v>
                </c:pt>
                <c:pt idx="107">
                  <c:v>44501</c:v>
                </c:pt>
                <c:pt idx="108">
                  <c:v>44531</c:v>
                </c:pt>
                <c:pt idx="109">
                  <c:v>44562</c:v>
                </c:pt>
                <c:pt idx="110">
                  <c:v>44593</c:v>
                </c:pt>
                <c:pt idx="111">
                  <c:v>44621</c:v>
                </c:pt>
                <c:pt idx="112">
                  <c:v>44652</c:v>
                </c:pt>
                <c:pt idx="113">
                  <c:v>44682</c:v>
                </c:pt>
                <c:pt idx="114">
                  <c:v>44713</c:v>
                </c:pt>
                <c:pt idx="115">
                  <c:v>44743</c:v>
                </c:pt>
                <c:pt idx="116">
                  <c:v>44774</c:v>
                </c:pt>
                <c:pt idx="117">
                  <c:v>44805</c:v>
                </c:pt>
                <c:pt idx="118">
                  <c:v>44835</c:v>
                </c:pt>
                <c:pt idx="119">
                  <c:v>44866</c:v>
                </c:pt>
                <c:pt idx="120">
                  <c:v>44896</c:v>
                </c:pt>
                <c:pt idx="121">
                  <c:v>44927</c:v>
                </c:pt>
                <c:pt idx="122">
                  <c:v>44958</c:v>
                </c:pt>
                <c:pt idx="123">
                  <c:v>44986</c:v>
                </c:pt>
                <c:pt idx="124">
                  <c:v>45017</c:v>
                </c:pt>
                <c:pt idx="125">
                  <c:v>45047</c:v>
                </c:pt>
                <c:pt idx="126">
                  <c:v>45078</c:v>
                </c:pt>
                <c:pt idx="127">
                  <c:v>45108</c:v>
                </c:pt>
                <c:pt idx="128">
                  <c:v>45139</c:v>
                </c:pt>
                <c:pt idx="129">
                  <c:v>45170</c:v>
                </c:pt>
                <c:pt idx="130">
                  <c:v>45200</c:v>
                </c:pt>
                <c:pt idx="131">
                  <c:v>45231</c:v>
                </c:pt>
                <c:pt idx="132">
                  <c:v>45261</c:v>
                </c:pt>
                <c:pt idx="133">
                  <c:v>45292</c:v>
                </c:pt>
                <c:pt idx="134">
                  <c:v>45323</c:v>
                </c:pt>
                <c:pt idx="135">
                  <c:v>45352</c:v>
                </c:pt>
                <c:pt idx="136">
                  <c:v>45383</c:v>
                </c:pt>
                <c:pt idx="137">
                  <c:v>45413</c:v>
                </c:pt>
                <c:pt idx="138">
                  <c:v>45444</c:v>
                </c:pt>
                <c:pt idx="139">
                  <c:v>45474</c:v>
                </c:pt>
                <c:pt idx="140">
                  <c:v>45505</c:v>
                </c:pt>
                <c:pt idx="141">
                  <c:v>45536</c:v>
                </c:pt>
                <c:pt idx="142">
                  <c:v>45566</c:v>
                </c:pt>
                <c:pt idx="143">
                  <c:v>45597</c:v>
                </c:pt>
                <c:pt idx="144">
                  <c:v>45627</c:v>
                </c:pt>
                <c:pt idx="145">
                  <c:v>45658</c:v>
                </c:pt>
                <c:pt idx="146">
                  <c:v>45689</c:v>
                </c:pt>
                <c:pt idx="147">
                  <c:v>45717</c:v>
                </c:pt>
                <c:pt idx="148">
                  <c:v>45748</c:v>
                </c:pt>
                <c:pt idx="149">
                  <c:v>45778</c:v>
                </c:pt>
                <c:pt idx="150">
                  <c:v>45809</c:v>
                </c:pt>
                <c:pt idx="151">
                  <c:v>45839</c:v>
                </c:pt>
                <c:pt idx="152">
                  <c:v>45870</c:v>
                </c:pt>
                <c:pt idx="153">
                  <c:v>45901</c:v>
                </c:pt>
                <c:pt idx="154">
                  <c:v>45931</c:v>
                </c:pt>
              </c:numCache>
            </c:numRef>
          </c:cat>
          <c:val>
            <c:numRef>
              <c:f>'Ev Satış İstatistikleri'!$T$2:$T$156</c:f>
              <c:numCache>
                <c:formatCode>0.0</c:formatCode>
                <c:ptCount val="155"/>
                <c:pt idx="0">
                  <c:v>41.833630666483693</c:v>
                </c:pt>
                <c:pt idx="1">
                  <c:v>41.968390966911059</c:v>
                </c:pt>
                <c:pt idx="2">
                  <c:v>42.681407979092654</c:v>
                </c:pt>
                <c:pt idx="3">
                  <c:v>42.788396011784322</c:v>
                </c:pt>
                <c:pt idx="4">
                  <c:v>43.840365675327568</c:v>
                </c:pt>
                <c:pt idx="5">
                  <c:v>45.386003484609638</c:v>
                </c:pt>
                <c:pt idx="6">
                  <c:v>43.187103792340295</c:v>
                </c:pt>
                <c:pt idx="7">
                  <c:v>37.356770833333336</c:v>
                </c:pt>
                <c:pt idx="8">
                  <c:v>36.991591709034019</c:v>
                </c:pt>
                <c:pt idx="9">
                  <c:v>34.497799434140205</c:v>
                </c:pt>
                <c:pt idx="10">
                  <c:v>35.64437432436381</c:v>
                </c:pt>
                <c:pt idx="11">
                  <c:v>31.38862018931804</c:v>
                </c:pt>
                <c:pt idx="13">
                  <c:v>36.565912436244133</c:v>
                </c:pt>
                <c:pt idx="14">
                  <c:v>29.128176568156228</c:v>
                </c:pt>
                <c:pt idx="15">
                  <c:v>27.922663410068822</c:v>
                </c:pt>
                <c:pt idx="16">
                  <c:v>28.043296256428658</c:v>
                </c:pt>
                <c:pt idx="17">
                  <c:v>32.928731867621188</c:v>
                </c:pt>
                <c:pt idx="18">
                  <c:v>34.463501764655248</c:v>
                </c:pt>
                <c:pt idx="19">
                  <c:v>36.323897486516024</c:v>
                </c:pt>
                <c:pt idx="20">
                  <c:v>33.4564114216466</c:v>
                </c:pt>
                <c:pt idx="21">
                  <c:v>37.26184512808112</c:v>
                </c:pt>
                <c:pt idx="22">
                  <c:v>36.019656019656018</c:v>
                </c:pt>
                <c:pt idx="23">
                  <c:v>35.579044737577448</c:v>
                </c:pt>
                <c:pt idx="24">
                  <c:v>32.014762449319058</c:v>
                </c:pt>
                <c:pt idx="25">
                  <c:v>38.504299789942785</c:v>
                </c:pt>
                <c:pt idx="26">
                  <c:v>38.888245756201265</c:v>
                </c:pt>
                <c:pt idx="27">
                  <c:v>39.054554856502627</c:v>
                </c:pt>
                <c:pt idx="28">
                  <c:v>38.605563331293943</c:v>
                </c:pt>
                <c:pt idx="29">
                  <c:v>37.155197983093579</c:v>
                </c:pt>
                <c:pt idx="30">
                  <c:v>36.60229357383627</c:v>
                </c:pt>
                <c:pt idx="31">
                  <c:v>31.840064603629813</c:v>
                </c:pt>
                <c:pt idx="32">
                  <c:v>32.029200714901791</c:v>
                </c:pt>
                <c:pt idx="33">
                  <c:v>31.015429862785592</c:v>
                </c:pt>
                <c:pt idx="34">
                  <c:v>26.893888451267074</c:v>
                </c:pt>
                <c:pt idx="35">
                  <c:v>26.934759640781831</c:v>
                </c:pt>
                <c:pt idx="36">
                  <c:v>28.2491462071964</c:v>
                </c:pt>
                <c:pt idx="37">
                  <c:v>31.439519371777287</c:v>
                </c:pt>
                <c:pt idx="38">
                  <c:v>29.945036036301779</c:v>
                </c:pt>
                <c:pt idx="39">
                  <c:v>33.123160274732307</c:v>
                </c:pt>
                <c:pt idx="40">
                  <c:v>31.433595366156393</c:v>
                </c:pt>
                <c:pt idx="41">
                  <c:v>30.856271777003485</c:v>
                </c:pt>
                <c:pt idx="42">
                  <c:v>34.25183873732189</c:v>
                </c:pt>
                <c:pt idx="43">
                  <c:v>29.204725667850951</c:v>
                </c:pt>
                <c:pt idx="44">
                  <c:v>31.77140068496135</c:v>
                </c:pt>
                <c:pt idx="45">
                  <c:v>38.637323491066674</c:v>
                </c:pt>
                <c:pt idx="46">
                  <c:v>36.929855535256465</c:v>
                </c:pt>
                <c:pt idx="47">
                  <c:v>36.893445403490254</c:v>
                </c:pt>
                <c:pt idx="48">
                  <c:v>34.387897388464964</c:v>
                </c:pt>
                <c:pt idx="49">
                  <c:v>37.732862279717786</c:v>
                </c:pt>
                <c:pt idx="50">
                  <c:v>38.116450506563652</c:v>
                </c:pt>
                <c:pt idx="51">
                  <c:v>39.111717847087021</c:v>
                </c:pt>
                <c:pt idx="52">
                  <c:v>37.864145535885918</c:v>
                </c:pt>
                <c:pt idx="53">
                  <c:v>35.808781893992695</c:v>
                </c:pt>
                <c:pt idx="54">
                  <c:v>36.083583557937672</c:v>
                </c:pt>
                <c:pt idx="55">
                  <c:v>33.291907240072845</c:v>
                </c:pt>
                <c:pt idx="56">
                  <c:v>32.232649461721493</c:v>
                </c:pt>
                <c:pt idx="57">
                  <c:v>28.891359819812113</c:v>
                </c:pt>
                <c:pt idx="58">
                  <c:v>31.40655262772416</c:v>
                </c:pt>
                <c:pt idx="59">
                  <c:v>30.35068278851481</c:v>
                </c:pt>
                <c:pt idx="60">
                  <c:v>25.59110188611136</c:v>
                </c:pt>
                <c:pt idx="61">
                  <c:v>29.559158515342354</c:v>
                </c:pt>
                <c:pt idx="62">
                  <c:v>29.093410315466951</c:v>
                </c:pt>
                <c:pt idx="63">
                  <c:v>29.562237951399844</c:v>
                </c:pt>
                <c:pt idx="64">
                  <c:v>27.07615897251836</c:v>
                </c:pt>
                <c:pt idx="65">
                  <c:v>30.809410388199403</c:v>
                </c:pt>
                <c:pt idx="66">
                  <c:v>39.901853232060155</c:v>
                </c:pt>
                <c:pt idx="67">
                  <c:v>24.544309724083373</c:v>
                </c:pt>
                <c:pt idx="68">
                  <c:v>12.118416798219753</c:v>
                </c:pt>
                <c:pt idx="69">
                  <c:v>8.8983483471690992</c:v>
                </c:pt>
                <c:pt idx="70">
                  <c:v>5.5037669924114212</c:v>
                </c:pt>
                <c:pt idx="71">
                  <c:v>5.9402405551960369</c:v>
                </c:pt>
                <c:pt idx="72">
                  <c:v>5.2234279659468745</c:v>
                </c:pt>
                <c:pt idx="73">
                  <c:v>8.9625293061134954</c:v>
                </c:pt>
                <c:pt idx="74">
                  <c:v>11.332058636073933</c:v>
                </c:pt>
                <c:pt idx="75">
                  <c:v>21.668602326599775</c:v>
                </c:pt>
                <c:pt idx="76">
                  <c:v>23.379583849444682</c:v>
                </c:pt>
                <c:pt idx="77">
                  <c:v>16.224153496416026</c:v>
                </c:pt>
                <c:pt idx="78">
                  <c:v>11.928938146850298</c:v>
                </c:pt>
                <c:pt idx="79">
                  <c:v>12.778277710395555</c:v>
                </c:pt>
                <c:pt idx="80">
                  <c:v>30.892543740614087</c:v>
                </c:pt>
                <c:pt idx="81">
                  <c:v>39.353178628074311</c:v>
                </c:pt>
                <c:pt idx="82">
                  <c:v>35.299348785099085</c:v>
                </c:pt>
                <c:pt idx="83">
                  <c:v>31.734021333795852</c:v>
                </c:pt>
                <c:pt idx="84">
                  <c:v>24.88098419390916</c:v>
                </c:pt>
                <c:pt idx="85">
                  <c:v>37.175549003212602</c:v>
                </c:pt>
                <c:pt idx="86">
                  <c:v>36.826859110927721</c:v>
                </c:pt>
                <c:pt idx="87">
                  <c:v>39.872089813195913</c:v>
                </c:pt>
                <c:pt idx="88">
                  <c:v>39.941098099712505</c:v>
                </c:pt>
                <c:pt idx="89">
                  <c:v>36.286712737553003</c:v>
                </c:pt>
                <c:pt idx="90">
                  <c:v>53.419784013641248</c:v>
                </c:pt>
                <c:pt idx="91">
                  <c:v>56.99455434104911</c:v>
                </c:pt>
                <c:pt idx="92">
                  <c:v>44.609994835923196</c:v>
                </c:pt>
                <c:pt idx="93">
                  <c:v>26.016497981629904</c:v>
                </c:pt>
                <c:pt idx="94">
                  <c:v>21.380902202820014</c:v>
                </c:pt>
                <c:pt idx="95">
                  <c:v>21.736617977827759</c:v>
                </c:pt>
                <c:pt idx="96">
                  <c:v>13.805304724431739</c:v>
                </c:pt>
                <c:pt idx="97">
                  <c:v>15.203932735489536</c:v>
                </c:pt>
                <c:pt idx="98">
                  <c:v>18.060377730171627</c:v>
                </c:pt>
                <c:pt idx="99">
                  <c:v>19.610575237547305</c:v>
                </c:pt>
                <c:pt idx="100">
                  <c:v>18.269822559277301</c:v>
                </c:pt>
                <c:pt idx="101">
                  <c:v>17.848088429165397</c:v>
                </c:pt>
                <c:pt idx="102">
                  <c:v>21.433819982038283</c:v>
                </c:pt>
                <c:pt idx="103">
                  <c:v>19.068516027276523</c:v>
                </c:pt>
                <c:pt idx="104">
                  <c:v>19.359971711456861</c:v>
                </c:pt>
                <c:pt idx="105">
                  <c:v>20.22454347131702</c:v>
                </c:pt>
                <c:pt idx="106">
                  <c:v>20.413970786238821</c:v>
                </c:pt>
                <c:pt idx="107">
                  <c:v>22.015054749628106</c:v>
                </c:pt>
                <c:pt idx="108">
                  <c:v>19.982075292600982</c:v>
                </c:pt>
                <c:pt idx="109">
                  <c:v>20.590899825606414</c:v>
                </c:pt>
                <c:pt idx="110">
                  <c:v>20.37976369803355</c:v>
                </c:pt>
                <c:pt idx="111">
                  <c:v>22.56167548632332</c:v>
                </c:pt>
                <c:pt idx="112">
                  <c:v>24.1</c:v>
                </c:pt>
                <c:pt idx="113">
                  <c:v>23.9</c:v>
                </c:pt>
                <c:pt idx="114">
                  <c:v>27</c:v>
                </c:pt>
                <c:pt idx="115">
                  <c:v>20.399999999999999</c:v>
                </c:pt>
                <c:pt idx="116">
                  <c:v>17.951105748597062</c:v>
                </c:pt>
                <c:pt idx="117">
                  <c:v>14.964462707888751</c:v>
                </c:pt>
                <c:pt idx="118">
                  <c:v>12.924215858172609</c:v>
                </c:pt>
                <c:pt idx="119">
                  <c:v>14.137650034802981</c:v>
                </c:pt>
                <c:pt idx="120">
                  <c:v>10.5</c:v>
                </c:pt>
                <c:pt idx="121">
                  <c:v>16.583084291972</c:v>
                </c:pt>
                <c:pt idx="122">
                  <c:v>21.687845959690598</c:v>
                </c:pt>
                <c:pt idx="123">
                  <c:v>23.95</c:v>
                </c:pt>
                <c:pt idx="124">
                  <c:v>25.4</c:v>
                </c:pt>
                <c:pt idx="125">
                  <c:v>24.255799992937604</c:v>
                </c:pt>
                <c:pt idx="126">
                  <c:v>16.097135204935672</c:v>
                </c:pt>
                <c:pt idx="127">
                  <c:v>13.26</c:v>
                </c:pt>
                <c:pt idx="128">
                  <c:v>13.4</c:v>
                </c:pt>
                <c:pt idx="129">
                  <c:v>8.1999999999999993</c:v>
                </c:pt>
                <c:pt idx="130">
                  <c:v>5.9</c:v>
                </c:pt>
                <c:pt idx="131">
                  <c:v>5.6</c:v>
                </c:pt>
                <c:pt idx="132">
                  <c:v>4.4000000000000004</c:v>
                </c:pt>
                <c:pt idx="133">
                  <c:v>7.4</c:v>
                </c:pt>
                <c:pt idx="134">
                  <c:v>9.4</c:v>
                </c:pt>
                <c:pt idx="135">
                  <c:v>12.2</c:v>
                </c:pt>
                <c:pt idx="136">
                  <c:v>9.4</c:v>
                </c:pt>
                <c:pt idx="137">
                  <c:v>8.9602850218830259</c:v>
                </c:pt>
                <c:pt idx="138">
                  <c:v>8.5900167690038209</c:v>
                </c:pt>
                <c:pt idx="139">
                  <c:v>9</c:v>
                </c:pt>
                <c:pt idx="140">
                  <c:v>10.1</c:v>
                </c:pt>
                <c:pt idx="141">
                  <c:v>11.2</c:v>
                </c:pt>
                <c:pt idx="142">
                  <c:v>12.8</c:v>
                </c:pt>
                <c:pt idx="143">
                  <c:v>14.2</c:v>
                </c:pt>
                <c:pt idx="144">
                  <c:v>10.9</c:v>
                </c:pt>
                <c:pt idx="145">
                  <c:v>14.9</c:v>
                </c:pt>
                <c:pt idx="146">
                  <c:v>14.9</c:v>
                </c:pt>
                <c:pt idx="147">
                  <c:v>16.399999999999999</c:v>
                </c:pt>
                <c:pt idx="148">
                  <c:v>14.8</c:v>
                </c:pt>
              </c:numCache>
            </c:numRef>
          </c:val>
          <c:smooth val="0"/>
          <c:extLst>
            <c:ext xmlns:c16="http://schemas.microsoft.com/office/drawing/2014/chart" uri="{C3380CC4-5D6E-409C-BE32-E72D297353CC}">
              <c16:uniqueId val="{00000000-C507-45E0-861E-EDC310A97B75}"/>
            </c:ext>
          </c:extLst>
        </c:ser>
        <c:dLbls>
          <c:showLegendKey val="0"/>
          <c:showVal val="0"/>
          <c:showCatName val="0"/>
          <c:showSerName val="0"/>
          <c:showPercent val="0"/>
          <c:showBubbleSize val="0"/>
        </c:dLbls>
        <c:smooth val="0"/>
        <c:axId val="2040519471"/>
        <c:axId val="2040520719"/>
      </c:lineChart>
      <c:dateAx>
        <c:axId val="2040519471"/>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40520719"/>
        <c:crosses val="autoZero"/>
        <c:auto val="1"/>
        <c:lblOffset val="100"/>
        <c:baseTimeUnit val="months"/>
      </c:dateAx>
      <c:valAx>
        <c:axId val="204052071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405194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Istanbul</a:t>
            </a:r>
            <a:r>
              <a:rPr lang="tr-TR" baseline="0"/>
              <a:t> Konut Satışları</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İstatistikleri'!$AK$2</c:f>
              <c:strCache>
                <c:ptCount val="1"/>
                <c:pt idx="0">
                  <c:v>2013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İstatistikleri'!$AL$2:$AW$2</c:f>
              <c:numCache>
                <c:formatCode>###\ ###\ ###\ ###</c:formatCode>
                <c:ptCount val="12"/>
                <c:pt idx="0">
                  <c:v>18235</c:v>
                </c:pt>
                <c:pt idx="1">
                  <c:v>18971</c:v>
                </c:pt>
                <c:pt idx="2">
                  <c:v>21570</c:v>
                </c:pt>
                <c:pt idx="3">
                  <c:v>20791</c:v>
                </c:pt>
                <c:pt idx="4">
                  <c:v>22030</c:v>
                </c:pt>
                <c:pt idx="5">
                  <c:v>19357</c:v>
                </c:pt>
                <c:pt idx="6">
                  <c:v>20668</c:v>
                </c:pt>
                <c:pt idx="7">
                  <c:v>14930</c:v>
                </c:pt>
                <c:pt idx="8">
                  <c:v>18514</c:v>
                </c:pt>
                <c:pt idx="9">
                  <c:v>14866</c:v>
                </c:pt>
                <c:pt idx="10">
                  <c:v>20935</c:v>
                </c:pt>
                <c:pt idx="11">
                  <c:v>23922</c:v>
                </c:pt>
              </c:numCache>
            </c:numRef>
          </c:val>
          <c:smooth val="0"/>
          <c:extLst>
            <c:ext xmlns:c16="http://schemas.microsoft.com/office/drawing/2014/chart" uri="{C3380CC4-5D6E-409C-BE32-E72D297353CC}">
              <c16:uniqueId val="{00000000-19CF-410C-A296-7101A710DF9D}"/>
            </c:ext>
          </c:extLst>
        </c:ser>
        <c:ser>
          <c:idx val="1"/>
          <c:order val="1"/>
          <c:tx>
            <c:strRef>
              <c:f>'Ev Satış İstatistikleri'!$AK$3</c:f>
              <c:strCache>
                <c:ptCount val="1"/>
                <c:pt idx="0">
                  <c:v>2014</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İstatistikleri'!$AL$3:$AW$3</c:f>
              <c:numCache>
                <c:formatCode>###\ ###\ ###\ ###</c:formatCode>
                <c:ptCount val="12"/>
                <c:pt idx="0">
                  <c:v>17489</c:v>
                </c:pt>
                <c:pt idx="1">
                  <c:v>17121</c:v>
                </c:pt>
                <c:pt idx="2">
                  <c:v>17718</c:v>
                </c:pt>
                <c:pt idx="3">
                  <c:v>17130</c:v>
                </c:pt>
                <c:pt idx="4">
                  <c:v>17852</c:v>
                </c:pt>
                <c:pt idx="5">
                  <c:v>19252</c:v>
                </c:pt>
                <c:pt idx="6">
                  <c:v>17116</c:v>
                </c:pt>
                <c:pt idx="7">
                  <c:v>17349</c:v>
                </c:pt>
                <c:pt idx="8">
                  <c:v>20923</c:v>
                </c:pt>
                <c:pt idx="9">
                  <c:v>17240</c:v>
                </c:pt>
                <c:pt idx="10">
                  <c:v>19566</c:v>
                </c:pt>
                <c:pt idx="11">
                  <c:v>26698</c:v>
                </c:pt>
              </c:numCache>
            </c:numRef>
          </c:val>
          <c:smooth val="0"/>
          <c:extLst>
            <c:ext xmlns:c16="http://schemas.microsoft.com/office/drawing/2014/chart" uri="{C3380CC4-5D6E-409C-BE32-E72D297353CC}">
              <c16:uniqueId val="{00000001-19CF-410C-A296-7101A710DF9D}"/>
            </c:ext>
          </c:extLst>
        </c:ser>
        <c:ser>
          <c:idx val="2"/>
          <c:order val="2"/>
          <c:tx>
            <c:strRef>
              <c:f>'Ev Satış İstatistikleri'!$AK$4</c:f>
              <c:strCache>
                <c:ptCount val="1"/>
                <c:pt idx="0">
                  <c:v>2015</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İstatistikleri'!$AL$4:$AW$4</c:f>
              <c:numCache>
                <c:formatCode>###\ ###\ ###\ ###</c:formatCode>
                <c:ptCount val="12"/>
                <c:pt idx="0">
                  <c:v>16587</c:v>
                </c:pt>
                <c:pt idx="1">
                  <c:v>17690</c:v>
                </c:pt>
                <c:pt idx="2">
                  <c:v>21911</c:v>
                </c:pt>
                <c:pt idx="3">
                  <c:v>23197</c:v>
                </c:pt>
                <c:pt idx="4">
                  <c:v>21576</c:v>
                </c:pt>
                <c:pt idx="5">
                  <c:v>21612</c:v>
                </c:pt>
                <c:pt idx="6">
                  <c:v>17182</c:v>
                </c:pt>
                <c:pt idx="7">
                  <c:v>18873</c:v>
                </c:pt>
                <c:pt idx="8">
                  <c:v>15994</c:v>
                </c:pt>
                <c:pt idx="9">
                  <c:v>18468</c:v>
                </c:pt>
                <c:pt idx="10">
                  <c:v>20082</c:v>
                </c:pt>
                <c:pt idx="11">
                  <c:v>26595</c:v>
                </c:pt>
              </c:numCache>
            </c:numRef>
          </c:val>
          <c:smooth val="0"/>
          <c:extLst>
            <c:ext xmlns:c16="http://schemas.microsoft.com/office/drawing/2014/chart" uri="{C3380CC4-5D6E-409C-BE32-E72D297353CC}">
              <c16:uniqueId val="{00000002-19CF-410C-A296-7101A710DF9D}"/>
            </c:ext>
          </c:extLst>
        </c:ser>
        <c:ser>
          <c:idx val="3"/>
          <c:order val="3"/>
          <c:tx>
            <c:strRef>
              <c:f>'Ev Satış İstatistikleri'!$AK$5</c:f>
              <c:strCache>
                <c:ptCount val="1"/>
                <c:pt idx="0">
                  <c:v>2016</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İstatistikleri'!$AL$5:$AW$5</c:f>
              <c:numCache>
                <c:formatCode>###\ ###\ ###\ ###</c:formatCode>
                <c:ptCount val="12"/>
                <c:pt idx="0">
                  <c:v>15526</c:v>
                </c:pt>
                <c:pt idx="1">
                  <c:v>18142</c:v>
                </c:pt>
                <c:pt idx="2">
                  <c:v>21993</c:v>
                </c:pt>
                <c:pt idx="3">
                  <c:v>19537</c:v>
                </c:pt>
                <c:pt idx="4">
                  <c:v>21638</c:v>
                </c:pt>
                <c:pt idx="5">
                  <c:v>20406</c:v>
                </c:pt>
                <c:pt idx="6">
                  <c:v>11903</c:v>
                </c:pt>
                <c:pt idx="7">
                  <c:v>17503</c:v>
                </c:pt>
                <c:pt idx="8">
                  <c:v>17040</c:v>
                </c:pt>
                <c:pt idx="9">
                  <c:v>21094</c:v>
                </c:pt>
                <c:pt idx="10">
                  <c:v>22499</c:v>
                </c:pt>
                <c:pt idx="11">
                  <c:v>25147</c:v>
                </c:pt>
              </c:numCache>
            </c:numRef>
          </c:val>
          <c:smooth val="0"/>
          <c:extLst>
            <c:ext xmlns:c16="http://schemas.microsoft.com/office/drawing/2014/chart" uri="{C3380CC4-5D6E-409C-BE32-E72D297353CC}">
              <c16:uniqueId val="{00000003-19CF-410C-A296-7101A710DF9D}"/>
            </c:ext>
          </c:extLst>
        </c:ser>
        <c:ser>
          <c:idx val="4"/>
          <c:order val="4"/>
          <c:tx>
            <c:strRef>
              <c:f>'Ev Satış İstatistikleri'!$AK$6</c:f>
              <c:strCache>
                <c:ptCount val="1"/>
                <c:pt idx="0">
                  <c:v>2017</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İstatistikleri'!$AL$6:$AW$6</c:f>
              <c:numCache>
                <c:formatCode>###\ ###\ ###\ ###</c:formatCode>
                <c:ptCount val="12"/>
                <c:pt idx="0">
                  <c:v>15807</c:v>
                </c:pt>
                <c:pt idx="1">
                  <c:v>17783</c:v>
                </c:pt>
                <c:pt idx="2">
                  <c:v>22443</c:v>
                </c:pt>
                <c:pt idx="3">
                  <c:v>20066</c:v>
                </c:pt>
                <c:pt idx="4">
                  <c:v>20287</c:v>
                </c:pt>
                <c:pt idx="5">
                  <c:v>17970</c:v>
                </c:pt>
                <c:pt idx="6">
                  <c:v>18083</c:v>
                </c:pt>
                <c:pt idx="7">
                  <c:v>18696</c:v>
                </c:pt>
                <c:pt idx="8">
                  <c:v>23471</c:v>
                </c:pt>
                <c:pt idx="9">
                  <c:v>20906</c:v>
                </c:pt>
                <c:pt idx="10">
                  <c:v>19939</c:v>
                </c:pt>
                <c:pt idx="11">
                  <c:v>22932</c:v>
                </c:pt>
              </c:numCache>
            </c:numRef>
          </c:val>
          <c:smooth val="0"/>
          <c:extLst>
            <c:ext xmlns:c16="http://schemas.microsoft.com/office/drawing/2014/chart" uri="{C3380CC4-5D6E-409C-BE32-E72D297353CC}">
              <c16:uniqueId val="{00000004-19CF-410C-A296-7101A710DF9D}"/>
            </c:ext>
          </c:extLst>
        </c:ser>
        <c:ser>
          <c:idx val="5"/>
          <c:order val="5"/>
          <c:tx>
            <c:strRef>
              <c:f>'Ev Satış İstatistikleri'!$AK$7</c:f>
              <c:strCache>
                <c:ptCount val="1"/>
                <c:pt idx="0">
                  <c:v>2018</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İstatistikleri'!$AL$7:$AW$7</c:f>
              <c:numCache>
                <c:formatCode>###\ ###\ ###\ ###</c:formatCode>
                <c:ptCount val="12"/>
                <c:pt idx="0">
                  <c:v>16336</c:v>
                </c:pt>
                <c:pt idx="1">
                  <c:v>16247</c:v>
                </c:pt>
                <c:pt idx="2">
                  <c:v>18714</c:v>
                </c:pt>
                <c:pt idx="3">
                  <c:v>17414</c:v>
                </c:pt>
                <c:pt idx="4">
                  <c:v>20061</c:v>
                </c:pt>
                <c:pt idx="5">
                  <c:v>20547</c:v>
                </c:pt>
                <c:pt idx="6">
                  <c:v>19503</c:v>
                </c:pt>
                <c:pt idx="7">
                  <c:v>15262</c:v>
                </c:pt>
                <c:pt idx="8">
                  <c:v>20216</c:v>
                </c:pt>
                <c:pt idx="9">
                  <c:v>27156</c:v>
                </c:pt>
                <c:pt idx="10">
                  <c:v>16058</c:v>
                </c:pt>
                <c:pt idx="11">
                  <c:v>26541</c:v>
                </c:pt>
              </c:numCache>
            </c:numRef>
          </c:val>
          <c:smooth val="0"/>
          <c:extLst>
            <c:ext xmlns:c16="http://schemas.microsoft.com/office/drawing/2014/chart" uri="{C3380CC4-5D6E-409C-BE32-E72D297353CC}">
              <c16:uniqueId val="{00000005-19CF-410C-A296-7101A710DF9D}"/>
            </c:ext>
          </c:extLst>
        </c:ser>
        <c:ser>
          <c:idx val="6"/>
          <c:order val="6"/>
          <c:tx>
            <c:strRef>
              <c:f>'Ev Satış İstatistikleri'!$AK$8</c:f>
              <c:strCache>
                <c:ptCount val="1"/>
                <c:pt idx="0">
                  <c:v>2019</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İstatistikleri'!$AL$8:$AW$8</c:f>
              <c:numCache>
                <c:formatCode>###\ ###\ ###\ ###</c:formatCode>
                <c:ptCount val="12"/>
                <c:pt idx="0">
                  <c:v>13455</c:v>
                </c:pt>
                <c:pt idx="1">
                  <c:v>14462</c:v>
                </c:pt>
                <c:pt idx="2">
                  <c:v>19140</c:v>
                </c:pt>
                <c:pt idx="3">
                  <c:v>17148</c:v>
                </c:pt>
                <c:pt idx="4">
                  <c:v>17296</c:v>
                </c:pt>
                <c:pt idx="5">
                  <c:v>10060</c:v>
                </c:pt>
                <c:pt idx="6">
                  <c:v>17276</c:v>
                </c:pt>
                <c:pt idx="7">
                  <c:v>15881</c:v>
                </c:pt>
                <c:pt idx="8">
                  <c:v>23265</c:v>
                </c:pt>
                <c:pt idx="9">
                  <c:v>24451</c:v>
                </c:pt>
                <c:pt idx="10">
                  <c:v>24924</c:v>
                </c:pt>
                <c:pt idx="11">
                  <c:v>40317</c:v>
                </c:pt>
              </c:numCache>
            </c:numRef>
          </c:val>
          <c:smooth val="0"/>
          <c:extLst>
            <c:ext xmlns:c16="http://schemas.microsoft.com/office/drawing/2014/chart" uri="{C3380CC4-5D6E-409C-BE32-E72D297353CC}">
              <c16:uniqueId val="{00000006-19CF-410C-A296-7101A710DF9D}"/>
            </c:ext>
          </c:extLst>
        </c:ser>
        <c:ser>
          <c:idx val="7"/>
          <c:order val="7"/>
          <c:tx>
            <c:strRef>
              <c:f>'Ev Satış İstatistikleri'!$AK$9</c:f>
              <c:strCache>
                <c:ptCount val="1"/>
                <c:pt idx="0">
                  <c:v>2020</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İstatistikleri'!$AL$9:$AW$9</c:f>
              <c:numCache>
                <c:formatCode>###\ ###\ ###\ ###</c:formatCode>
                <c:ptCount val="12"/>
                <c:pt idx="0">
                  <c:v>21251</c:v>
                </c:pt>
                <c:pt idx="1">
                  <c:v>22662</c:v>
                </c:pt>
                <c:pt idx="2">
                  <c:v>19846</c:v>
                </c:pt>
                <c:pt idx="3">
                  <c:v>6113</c:v>
                </c:pt>
                <c:pt idx="4">
                  <c:v>7640</c:v>
                </c:pt>
                <c:pt idx="5">
                  <c:v>28799</c:v>
                </c:pt>
                <c:pt idx="6">
                  <c:v>39432</c:v>
                </c:pt>
                <c:pt idx="7">
                  <c:v>30292</c:v>
                </c:pt>
                <c:pt idx="8">
                  <c:v>25399</c:v>
                </c:pt>
                <c:pt idx="9">
                  <c:v>22270</c:v>
                </c:pt>
                <c:pt idx="10">
                  <c:v>21158</c:v>
                </c:pt>
                <c:pt idx="11">
                  <c:v>20236</c:v>
                </c:pt>
              </c:numCache>
            </c:numRef>
          </c:val>
          <c:smooth val="0"/>
          <c:extLst>
            <c:ext xmlns:c16="http://schemas.microsoft.com/office/drawing/2014/chart" uri="{C3380CC4-5D6E-409C-BE32-E72D297353CC}">
              <c16:uniqueId val="{00000007-19CF-410C-A296-7101A710DF9D}"/>
            </c:ext>
          </c:extLst>
        </c:ser>
        <c:ser>
          <c:idx val="8"/>
          <c:order val="8"/>
          <c:tx>
            <c:strRef>
              <c:f>'Ev Satış İstatistikleri'!$AK$10</c:f>
              <c:strCache>
                <c:ptCount val="1"/>
                <c:pt idx="0">
                  <c:v>2021</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İstatistikleri'!$AL$10:$AW$10</c:f>
              <c:numCache>
                <c:formatCode>###\ ###\ ###\ ###</c:formatCode>
                <c:ptCount val="12"/>
                <c:pt idx="0">
                  <c:v>13666</c:v>
                </c:pt>
                <c:pt idx="1">
                  <c:v>15929</c:v>
                </c:pt>
                <c:pt idx="2">
                  <c:v>22007</c:v>
                </c:pt>
                <c:pt idx="3">
                  <c:v>19260</c:v>
                </c:pt>
                <c:pt idx="4">
                  <c:v>11356</c:v>
                </c:pt>
                <c:pt idx="5">
                  <c:v>25833</c:v>
                </c:pt>
                <c:pt idx="6">
                  <c:v>18884</c:v>
                </c:pt>
                <c:pt idx="7">
                  <c:v>24286</c:v>
                </c:pt>
                <c:pt idx="8">
                  <c:v>28229</c:v>
                </c:pt>
                <c:pt idx="9">
                  <c:v>26041</c:v>
                </c:pt>
                <c:pt idx="10">
                  <c:v>31706</c:v>
                </c:pt>
                <c:pt idx="11">
                  <c:v>39026</c:v>
                </c:pt>
              </c:numCache>
            </c:numRef>
          </c:val>
          <c:smooth val="0"/>
          <c:extLst>
            <c:ext xmlns:c16="http://schemas.microsoft.com/office/drawing/2014/chart" uri="{C3380CC4-5D6E-409C-BE32-E72D297353CC}">
              <c16:uniqueId val="{00000008-19CF-410C-A296-7101A710DF9D}"/>
            </c:ext>
          </c:extLst>
        </c:ser>
        <c:ser>
          <c:idx val="9"/>
          <c:order val="9"/>
          <c:tx>
            <c:strRef>
              <c:f>'Ev Satış İstatistikleri'!$AK$11</c:f>
              <c:strCache>
                <c:ptCount val="1"/>
                <c:pt idx="0">
                  <c:v>2022</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İstatistikleri'!$AL$11:$AW$11</c:f>
              <c:numCache>
                <c:formatCode>###\ ###\ ###</c:formatCode>
                <c:ptCount val="12"/>
                <c:pt idx="0" formatCode="###\ ###\ ###\ ###">
                  <c:v>15110</c:v>
                </c:pt>
                <c:pt idx="1">
                  <c:v>18752</c:v>
                </c:pt>
                <c:pt idx="2" formatCode="###\ ###">
                  <c:v>23974</c:v>
                </c:pt>
                <c:pt idx="3" formatCode="###\ ###">
                  <c:v>26330</c:v>
                </c:pt>
                <c:pt idx="4">
                  <c:v>22148</c:v>
                </c:pt>
                <c:pt idx="5" formatCode="###\ ###">
                  <c:v>27998</c:v>
                </c:pt>
                <c:pt idx="6">
                  <c:v>14350</c:v>
                </c:pt>
                <c:pt idx="7" formatCode="###\ ###">
                  <c:v>18485</c:v>
                </c:pt>
                <c:pt idx="8" formatCode="###\ ###">
                  <c:v>19089</c:v>
                </c:pt>
                <c:pt idx="9">
                  <c:v>16987</c:v>
                </c:pt>
                <c:pt idx="10">
                  <c:v>19687</c:v>
                </c:pt>
                <c:pt idx="11">
                  <c:v>36744</c:v>
                </c:pt>
              </c:numCache>
            </c:numRef>
          </c:val>
          <c:smooth val="0"/>
          <c:extLst>
            <c:ext xmlns:c16="http://schemas.microsoft.com/office/drawing/2014/chart" uri="{C3380CC4-5D6E-409C-BE32-E72D297353CC}">
              <c16:uniqueId val="{00000009-19CF-410C-A296-7101A710DF9D}"/>
            </c:ext>
          </c:extLst>
        </c:ser>
        <c:ser>
          <c:idx val="10"/>
          <c:order val="10"/>
          <c:tx>
            <c:strRef>
              <c:f>'Ev Satış İstatistikleri'!$AK$12</c:f>
              <c:strCache>
                <c:ptCount val="1"/>
                <c:pt idx="0">
                  <c:v>2023</c:v>
                </c:pt>
              </c:strCache>
            </c:strRef>
          </c:tx>
          <c:spPr>
            <a:ln w="34925" cap="rnd">
              <a:solidFill>
                <a:schemeClr val="bg1"/>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İstatistikleri'!$AL$12:$AW$12</c:f>
              <c:numCache>
                <c:formatCode>###\ ###\ ###</c:formatCode>
                <c:ptCount val="12"/>
                <c:pt idx="0">
                  <c:v>17415</c:v>
                </c:pt>
                <c:pt idx="1">
                  <c:v>14980</c:v>
                </c:pt>
                <c:pt idx="2">
                  <c:v>18166</c:v>
                </c:pt>
                <c:pt idx="3" formatCode="###\ ###">
                  <c:v>13944</c:v>
                </c:pt>
                <c:pt idx="4" formatCode="###\ ###">
                  <c:v>18435</c:v>
                </c:pt>
                <c:pt idx="5">
                  <c:v>13578</c:v>
                </c:pt>
                <c:pt idx="6">
                  <c:v>15724</c:v>
                </c:pt>
                <c:pt idx="7">
                  <c:v>17408</c:v>
                </c:pt>
                <c:pt idx="8" formatCode="###\ ###">
                  <c:v>15247</c:v>
                </c:pt>
                <c:pt idx="9">
                  <c:v>14491</c:v>
                </c:pt>
                <c:pt idx="10">
                  <c:v>15187</c:v>
                </c:pt>
                <c:pt idx="11">
                  <c:v>23714</c:v>
                </c:pt>
              </c:numCache>
            </c:numRef>
          </c:val>
          <c:smooth val="0"/>
          <c:extLst>
            <c:ext xmlns:c16="http://schemas.microsoft.com/office/drawing/2014/chart" uri="{C3380CC4-5D6E-409C-BE32-E72D297353CC}">
              <c16:uniqueId val="{0000000A-19CF-410C-A296-7101A710DF9D}"/>
            </c:ext>
          </c:extLst>
        </c:ser>
        <c:ser>
          <c:idx val="11"/>
          <c:order val="11"/>
          <c:tx>
            <c:strRef>
              <c:f>'Ev Satış İstatistikleri'!$AK$13</c:f>
              <c:strCache>
                <c:ptCount val="1"/>
                <c:pt idx="0">
                  <c:v>2024</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İstatistikleri'!$AL$13:$AW$13</c:f>
              <c:numCache>
                <c:formatCode>###\ ###\ ###</c:formatCode>
                <c:ptCount val="12"/>
                <c:pt idx="0">
                  <c:v>13423</c:v>
                </c:pt>
                <c:pt idx="1">
                  <c:v>16344</c:v>
                </c:pt>
                <c:pt idx="2">
                  <c:v>19040</c:v>
                </c:pt>
                <c:pt idx="3">
                  <c:v>12406</c:v>
                </c:pt>
                <c:pt idx="4">
                  <c:v>18814</c:v>
                </c:pt>
                <c:pt idx="5">
                  <c:v>13025</c:v>
                </c:pt>
                <c:pt idx="6">
                  <c:v>19047</c:v>
                </c:pt>
                <c:pt idx="7">
                  <c:v>19467</c:v>
                </c:pt>
                <c:pt idx="8" formatCode="###\ ###">
                  <c:v>21314</c:v>
                </c:pt>
                <c:pt idx="9">
                  <c:v>24812</c:v>
                </c:pt>
                <c:pt idx="10">
                  <c:v>26320</c:v>
                </c:pt>
                <c:pt idx="11">
                  <c:v>35201</c:v>
                </c:pt>
              </c:numCache>
            </c:numRef>
          </c:val>
          <c:smooth val="0"/>
          <c:extLst>
            <c:ext xmlns:c16="http://schemas.microsoft.com/office/drawing/2014/chart" uri="{C3380CC4-5D6E-409C-BE32-E72D297353CC}">
              <c16:uniqueId val="{0000000B-19CF-410C-A296-7101A710DF9D}"/>
            </c:ext>
          </c:extLst>
        </c:ser>
        <c:ser>
          <c:idx val="12"/>
          <c:order val="12"/>
          <c:tx>
            <c:strRef>
              <c:f>'Ev Satış İstatistikleri'!$AK$14</c:f>
              <c:strCache>
                <c:ptCount val="1"/>
                <c:pt idx="0">
                  <c:v>2025</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İstatistikleri'!$AL$14:$AW$14</c:f>
              <c:numCache>
                <c:formatCode>###\ ###\ ###</c:formatCode>
                <c:ptCount val="12"/>
                <c:pt idx="0">
                  <c:v>18912</c:v>
                </c:pt>
                <c:pt idx="1">
                  <c:v>19347</c:v>
                </c:pt>
                <c:pt idx="2">
                  <c:v>19820</c:v>
                </c:pt>
                <c:pt idx="3">
                  <c:v>18645</c:v>
                </c:pt>
              </c:numCache>
            </c:numRef>
          </c:val>
          <c:smooth val="0"/>
          <c:extLst>
            <c:ext xmlns:c16="http://schemas.microsoft.com/office/drawing/2014/chart" uri="{C3380CC4-5D6E-409C-BE32-E72D297353CC}">
              <c16:uniqueId val="{00000000-3EB6-41B4-8A06-835D8CEAA333}"/>
            </c:ext>
          </c:extLst>
        </c:ser>
        <c:dLbls>
          <c:showLegendKey val="0"/>
          <c:showVal val="0"/>
          <c:showCatName val="0"/>
          <c:showSerName val="0"/>
          <c:showPercent val="0"/>
          <c:showBubbleSize val="0"/>
        </c:dLbls>
        <c:smooth val="0"/>
        <c:axId val="476759712"/>
        <c:axId val="476748896"/>
      </c:lineChart>
      <c:catAx>
        <c:axId val="476759712"/>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6748896"/>
        <c:crosses val="autoZero"/>
        <c:auto val="1"/>
        <c:lblAlgn val="ctr"/>
        <c:lblOffset val="100"/>
        <c:noMultiLvlLbl val="1"/>
      </c:catAx>
      <c:valAx>
        <c:axId val="476748896"/>
        <c:scaling>
          <c:orientation val="minMax"/>
        </c:scaling>
        <c:delete val="0"/>
        <c:axPos val="l"/>
        <c:majorGridlines>
          <c:spPr>
            <a:ln w="9525" cap="flat" cmpd="sng" algn="ctr">
              <a:solidFill>
                <a:schemeClr val="lt1">
                  <a:lumMod val="95000"/>
                  <a:alpha val="10000"/>
                </a:schemeClr>
              </a:solidFill>
              <a:round/>
            </a:ln>
            <a:effectLst/>
          </c:spPr>
        </c:majorGridlines>
        <c:numFmt formatCode="###\ ###\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6759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tr-TR"/>
              <a:t>TR Geneli </a:t>
            </a:r>
            <a:r>
              <a:rPr lang="en-US"/>
              <a:t>Konut fiyat Endeksi  ( Enf Arındırılmış ) - YoY</a:t>
            </a:r>
            <a:r>
              <a:rPr lang="tr-TR"/>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'Ev Satış İstatistikleri'!$W$1:$W$13</c:f>
              <c:strCache>
                <c:ptCount val="13"/>
                <c:pt idx="0">
                  <c:v>Konut fiyat Endeksi TR Geneli ( Enf Arındırılmış ) - YoY</c:v>
                </c:pt>
              </c:strCache>
            </c:strRef>
          </c:tx>
          <c:spPr>
            <a:ln w="34925" cap="rnd">
              <a:solidFill>
                <a:schemeClr val="lt1"/>
              </a:solidFill>
              <a:round/>
            </a:ln>
            <a:effectLst>
              <a:outerShdw dist="25400" dir="2700000" algn="tl" rotWithShape="0">
                <a:schemeClr val="accent1"/>
              </a:outerShdw>
            </a:effectLst>
          </c:spPr>
          <c:marker>
            <c:symbol val="none"/>
          </c:marker>
          <c:cat>
            <c:numRef>
              <c:f>'Ev Satış İstatistikleri'!$S$15:$S$187</c:f>
              <c:numCache>
                <c:formatCode>mmm\-yy</c:formatCode>
                <c:ptCount val="173"/>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numCache>
            </c:numRef>
          </c:cat>
          <c:val>
            <c:numRef>
              <c:f>'Ev Satış İstatistikleri'!$W$15:$W$187</c:f>
              <c:numCache>
                <c:formatCode>0.00%</c:formatCode>
                <c:ptCount val="173"/>
                <c:pt idx="0">
                  <c:v>3.8621640774930167E-2</c:v>
                </c:pt>
                <c:pt idx="1">
                  <c:v>3.6194337569518384E-2</c:v>
                </c:pt>
                <c:pt idx="2">
                  <c:v>3.1177611444274118E-2</c:v>
                </c:pt>
                <c:pt idx="3">
                  <c:v>2.2732230900126511E-2</c:v>
                </c:pt>
                <c:pt idx="4">
                  <c:v>1.9916658378915902E-2</c:v>
                </c:pt>
                <c:pt idx="5">
                  <c:v>2.3317217061912743E-2</c:v>
                </c:pt>
                <c:pt idx="6">
                  <c:v>2.4979208180318922E-2</c:v>
                </c:pt>
                <c:pt idx="7">
                  <c:v>2.6526936313066331E-2</c:v>
                </c:pt>
                <c:pt idx="8">
                  <c:v>4.5598112131499335E-2</c:v>
                </c:pt>
                <c:pt idx="9">
                  <c:v>3.738818816474828E-2</c:v>
                </c:pt>
                <c:pt idx="10">
                  <c:v>4.383803343511853E-2</c:v>
                </c:pt>
                <c:pt idx="11">
                  <c:v>4.8383729492489688E-2</c:v>
                </c:pt>
                <c:pt idx="12">
                  <c:v>6.9487815485349907E-2</c:v>
                </c:pt>
                <c:pt idx="13">
                  <c:v>7.489859653934608E-2</c:v>
                </c:pt>
                <c:pt idx="14">
                  <c:v>7.4649215602576716E-2</c:v>
                </c:pt>
                <c:pt idx="15">
                  <c:v>8.0221866687227736E-2</c:v>
                </c:pt>
                <c:pt idx="16">
                  <c:v>7.4685351043674311E-2</c:v>
                </c:pt>
                <c:pt idx="17">
                  <c:v>9.1345391287109778E-2</c:v>
                </c:pt>
                <c:pt idx="18">
                  <c:v>8.6573627774744977E-2</c:v>
                </c:pt>
                <c:pt idx="19">
                  <c:v>7.4066872687608074E-2</c:v>
                </c:pt>
                <c:pt idx="20">
                  <c:v>6.7928523973627877E-2</c:v>
                </c:pt>
                <c:pt idx="21">
                  <c:v>7.2047729507064645E-2</c:v>
                </c:pt>
                <c:pt idx="22">
                  <c:v>7.7981874176998159E-2</c:v>
                </c:pt>
                <c:pt idx="23">
                  <c:v>5.8185895580695521E-2</c:v>
                </c:pt>
                <c:pt idx="24">
                  <c:v>5.215754863379541E-2</c:v>
                </c:pt>
                <c:pt idx="25">
                  <c:v>5.0470038456414436E-2</c:v>
                </c:pt>
                <c:pt idx="26">
                  <c:v>5.5284048583720116E-2</c:v>
                </c:pt>
                <c:pt idx="27">
                  <c:v>6.0077449094866564E-2</c:v>
                </c:pt>
                <c:pt idx="28">
                  <c:v>6.1877171185544089E-2</c:v>
                </c:pt>
                <c:pt idx="29">
                  <c:v>4.2644371532746694E-2</c:v>
                </c:pt>
                <c:pt idx="30">
                  <c:v>2.8677735553243058E-2</c:v>
                </c:pt>
                <c:pt idx="31">
                  <c:v>4.7906462947188901E-2</c:v>
                </c:pt>
                <c:pt idx="32">
                  <c:v>4.7947504204606826E-2</c:v>
                </c:pt>
                <c:pt idx="33">
                  <c:v>4.6269524468887151E-2</c:v>
                </c:pt>
                <c:pt idx="34">
                  <c:v>3.6979293216437448E-2</c:v>
                </c:pt>
                <c:pt idx="35">
                  <c:v>3.083843698382429E-2</c:v>
                </c:pt>
                <c:pt idx="36">
                  <c:v>2.0440390742271275E-2</c:v>
                </c:pt>
                <c:pt idx="37">
                  <c:v>1.7322581508565249E-2</c:v>
                </c:pt>
                <c:pt idx="38">
                  <c:v>8.7275659469739468E-3</c:v>
                </c:pt>
                <c:pt idx="39">
                  <c:v>4.401661636369375E-3</c:v>
                </c:pt>
                <c:pt idx="40">
                  <c:v>-2.6558361641501309E-3</c:v>
                </c:pt>
                <c:pt idx="41">
                  <c:v>4.8119544489344862E-3</c:v>
                </c:pt>
                <c:pt idx="42">
                  <c:v>1.2700954377325482E-2</c:v>
                </c:pt>
                <c:pt idx="43">
                  <c:v>-1.7839092573699786E-2</c:v>
                </c:pt>
                <c:pt idx="44">
                  <c:v>-8.8847564942687446E-3</c:v>
                </c:pt>
                <c:pt idx="45">
                  <c:v>-1.5375258890709675E-2</c:v>
                </c:pt>
                <c:pt idx="46">
                  <c:v>-3.1197274524047365E-2</c:v>
                </c:pt>
                <c:pt idx="47">
                  <c:v>-2.2679593699630015E-2</c:v>
                </c:pt>
                <c:pt idx="48">
                  <c:v>-1.5393757367307605E-2</c:v>
                </c:pt>
                <c:pt idx="49">
                  <c:v>-2.1108445547957003E-2</c:v>
                </c:pt>
                <c:pt idx="50">
                  <c:v>-2.1676368133479389E-2</c:v>
                </c:pt>
                <c:pt idx="51">
                  <c:v>-3.1413236118270522E-2</c:v>
                </c:pt>
                <c:pt idx="52">
                  <c:v>-3.0813639107983452E-2</c:v>
                </c:pt>
                <c:pt idx="53">
                  <c:v>-5.4473253277474612E-2</c:v>
                </c:pt>
                <c:pt idx="54">
                  <c:v>-6.5848784949888689E-2</c:v>
                </c:pt>
                <c:pt idx="55">
                  <c:v>-7.7248840215824344E-2</c:v>
                </c:pt>
                <c:pt idx="56">
                  <c:v>-0.14091530821817719</c:v>
                </c:pt>
                <c:pt idx="57">
                  <c:v>-0.14069970700169823</c:v>
                </c:pt>
                <c:pt idx="58">
                  <c:v>-0.11607105208130122</c:v>
                </c:pt>
                <c:pt idx="59">
                  <c:v>-0.12331674143136444</c:v>
                </c:pt>
                <c:pt idx="60">
                  <c:v>-0.13021692023564269</c:v>
                </c:pt>
                <c:pt idx="61">
                  <c:v>-0.13017801012917821</c:v>
                </c:pt>
                <c:pt idx="62">
                  <c:v>-0.13543928488007098</c:v>
                </c:pt>
                <c:pt idx="63">
                  <c:v>-0.13410314563436057</c:v>
                </c:pt>
                <c:pt idx="64">
                  <c:v>-0.13264620777296124</c:v>
                </c:pt>
                <c:pt idx="65">
                  <c:v>-0.12587798795098701</c:v>
                </c:pt>
                <c:pt idx="66">
                  <c:v>-0.12125923167152361</c:v>
                </c:pt>
                <c:pt idx="67">
                  <c:v>-8.0545128121429763E-2</c:v>
                </c:pt>
                <c:pt idx="68">
                  <c:v>-2.9202015200984876E-2</c:v>
                </c:pt>
                <c:pt idx="69">
                  <c:v>-2.0908331635233025E-2</c:v>
                </c:pt>
                <c:pt idx="70">
                  <c:v>-3.001064717445796E-2</c:v>
                </c:pt>
                <c:pt idx="71">
                  <c:v>-1.7935951002141393E-2</c:v>
                </c:pt>
                <c:pt idx="72">
                  <c:v>5.680211070798794E-3</c:v>
                </c:pt>
                <c:pt idx="73">
                  <c:v>2.5138531293225921E-2</c:v>
                </c:pt>
                <c:pt idx="74">
                  <c:v>4.4303534282188181E-2</c:v>
                </c:pt>
                <c:pt idx="75">
                  <c:v>4.8064254297603061E-2</c:v>
                </c:pt>
                <c:pt idx="76">
                  <c:v>4.97210565954695E-2</c:v>
                </c:pt>
                <c:pt idx="77">
                  <c:v>0.11535577308374834</c:v>
                </c:pt>
                <c:pt idx="78">
                  <c:v>0.15840530314250764</c:v>
                </c:pt>
                <c:pt idx="79">
                  <c:v>0.14380723396057063</c:v>
                </c:pt>
                <c:pt idx="80">
                  <c:v>0.14720883598317014</c:v>
                </c:pt>
                <c:pt idx="81">
                  <c:v>0.15865943508236133</c:v>
                </c:pt>
                <c:pt idx="82">
                  <c:v>0.16017050201815308</c:v>
                </c:pt>
                <c:pt idx="83">
                  <c:v>0.15235051497837371</c:v>
                </c:pt>
                <c:pt idx="84">
                  <c:v>0.13738404591706768</c:v>
                </c:pt>
                <c:pt idx="85">
                  <c:v>0.13942553531455754</c:v>
                </c:pt>
                <c:pt idx="86">
                  <c:v>0.13530747951879601</c:v>
                </c:pt>
                <c:pt idx="87">
                  <c:v>0.15944436063501624</c:v>
                </c:pt>
                <c:pt idx="88">
                  <c:v>0.16939657915616971</c:v>
                </c:pt>
                <c:pt idx="89">
                  <c:v>0.11470085588698316</c:v>
                </c:pt>
                <c:pt idx="90">
                  <c:v>9.8824907609176338E-2</c:v>
                </c:pt>
                <c:pt idx="91">
                  <c:v>0.11306299523929356</c:v>
                </c:pt>
                <c:pt idx="92">
                  <c:v>0.14043016714999734</c:v>
                </c:pt>
                <c:pt idx="93">
                  <c:v>0.15980837432757816</c:v>
                </c:pt>
                <c:pt idx="94">
                  <c:v>0.19182097127175773</c:v>
                </c:pt>
                <c:pt idx="95">
                  <c:v>0.20167000345361133</c:v>
                </c:pt>
                <c:pt idx="96">
                  <c:v>0.22149586926399983</c:v>
                </c:pt>
                <c:pt idx="97">
                  <c:v>0.2317117205941622</c:v>
                </c:pt>
                <c:pt idx="98">
                  <c:v>0.2679936690814016</c:v>
                </c:pt>
                <c:pt idx="99">
                  <c:v>0.29921325652805664</c:v>
                </c:pt>
                <c:pt idx="100">
                  <c:v>0.40577978294069161</c:v>
                </c:pt>
                <c:pt idx="101">
                  <c:v>0.4781186830227343</c:v>
                </c:pt>
                <c:pt idx="102">
                  <c:v>0.52148152935706504</c:v>
                </c:pt>
                <c:pt idx="103">
                  <c:v>0.56175838128289779</c:v>
                </c:pt>
                <c:pt idx="104">
                  <c:v>0.56102854255900358</c:v>
                </c:pt>
                <c:pt idx="105">
                  <c:v>0.54591363779688629</c:v>
                </c:pt>
                <c:pt idx="106">
                  <c:v>0.49946796336896654</c:v>
                </c:pt>
                <c:pt idx="107">
                  <c:v>0.53335707030300072</c:v>
                </c:pt>
                <c:pt idx="108">
                  <c:v>0.56439570654118076</c:v>
                </c:pt>
                <c:pt idx="109">
                  <c:v>0.56414954807660511</c:v>
                </c:pt>
                <c:pt idx="110">
                  <c:v>0.5897880501359114</c:v>
                </c:pt>
                <c:pt idx="111">
                  <c:v>0.54493538792970819</c:v>
                </c:pt>
                <c:pt idx="112">
                  <c:v>0.46497037274054709</c:v>
                </c:pt>
                <c:pt idx="113">
                  <c:v>0.39737035260085896</c:v>
                </c:pt>
                <c:pt idx="114">
                  <c:v>0.2991973371484295</c:v>
                </c:pt>
                <c:pt idx="115">
                  <c:v>0.21860893714140622</c:v>
                </c:pt>
                <c:pt idx="116">
                  <c:v>0.20922629682752805</c:v>
                </c:pt>
                <c:pt idx="117">
                  <c:v>0.18958062116359745</c:v>
                </c:pt>
                <c:pt idx="118">
                  <c:v>0.15461618954743733</c:v>
                </c:pt>
                <c:pt idx="119">
                  <c:v>0.11147731561029835</c:v>
                </c:pt>
                <c:pt idx="120">
                  <c:v>3.2133255267246433E-2</c:v>
                </c:pt>
                <c:pt idx="121">
                  <c:v>-8.4915818097836479E-3</c:v>
                </c:pt>
                <c:pt idx="122">
                  <c:v>-7.8439405148568175E-2</c:v>
                </c:pt>
                <c:pt idx="123">
                  <c:v>-0.10737144605282992</c:v>
                </c:pt>
                <c:pt idx="124">
                  <c:v>-0.13740445150794212</c:v>
                </c:pt>
                <c:pt idx="125">
                  <c:v>-0.14693794076373023</c:v>
                </c:pt>
                <c:pt idx="126">
                  <c:v>-0.14250855069266594</c:v>
                </c:pt>
                <c:pt idx="127">
                  <c:v>-0.11537365059921992</c:v>
                </c:pt>
                <c:pt idx="128">
                  <c:v>-0.1471891581475091</c:v>
                </c:pt>
                <c:pt idx="129">
                  <c:v>-0.14684198008065619</c:v>
                </c:pt>
                <c:pt idx="130">
                  <c:v>-0.12028605966600921</c:v>
                </c:pt>
                <c:pt idx="131">
                  <c:v>-0.10354506945186737</c:v>
                </c:pt>
                <c:pt idx="132">
                  <c:v>-7.1570650622962154E-2</c:v>
                </c:pt>
                <c:pt idx="133">
                  <c:v>-5.5571902802071735E-2</c:v>
                </c:pt>
                <c:pt idx="134">
                  <c:v>-4.2472655956298705E-2</c:v>
                </c:pt>
                <c:pt idx="135">
                  <c:v>-3.5631912143995505E-2</c:v>
                </c:pt>
              </c:numCache>
            </c:numRef>
          </c:val>
          <c:smooth val="0"/>
          <c:extLst>
            <c:ext xmlns:c16="http://schemas.microsoft.com/office/drawing/2014/chart" uri="{C3380CC4-5D6E-409C-BE32-E72D297353CC}">
              <c16:uniqueId val="{00000000-9909-41C2-8167-8A39555DE0C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70787936"/>
        <c:axId val="1370789184"/>
      </c:lineChart>
      <c:dateAx>
        <c:axId val="1370787936"/>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370789184"/>
        <c:crosses val="autoZero"/>
        <c:auto val="1"/>
        <c:lblOffset val="100"/>
        <c:baseTimeUnit val="months"/>
      </c:dateAx>
      <c:valAx>
        <c:axId val="13707891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37078793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lineChart>
        <c:grouping val="standard"/>
        <c:varyColors val="0"/>
        <c:ser>
          <c:idx val="0"/>
          <c:order val="0"/>
          <c:tx>
            <c:strRef>
              <c:f>'Ev Satış İstatistikleri'!$AC$1:$AC$13</c:f>
              <c:strCache>
                <c:ptCount val="13"/>
                <c:pt idx="0">
                  <c:v>Konut fiyat Endeksi -ist ( Enf Arındırılmış ) - YoY</c:v>
                </c:pt>
              </c:strCache>
            </c:strRef>
          </c:tx>
          <c:spPr>
            <a:ln w="34925" cap="rnd">
              <a:solidFill>
                <a:schemeClr val="lt1"/>
              </a:solidFill>
              <a:round/>
            </a:ln>
            <a:effectLst>
              <a:outerShdw dist="25400" dir="2700000" algn="tl" rotWithShape="0">
                <a:schemeClr val="accent1"/>
              </a:outerShdw>
            </a:effectLst>
          </c:spPr>
          <c:marker>
            <c:symbol val="none"/>
          </c:marker>
          <c:cat>
            <c:numRef>
              <c:f>'Ev Satış İstatistikleri'!$S$15:$S$187</c:f>
              <c:numCache>
                <c:formatCode>mmm\-yy</c:formatCode>
                <c:ptCount val="173"/>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numCache>
            </c:numRef>
          </c:cat>
          <c:val>
            <c:numRef>
              <c:f>'Ev Satış İstatistikleri'!$AC$15:$AC$187</c:f>
              <c:numCache>
                <c:formatCode>0.00%</c:formatCode>
                <c:ptCount val="173"/>
                <c:pt idx="0">
                  <c:v>9.8761148289066555E-2</c:v>
                </c:pt>
                <c:pt idx="1">
                  <c:v>0.11028866066981423</c:v>
                </c:pt>
                <c:pt idx="2">
                  <c:v>9.9575838014478474E-2</c:v>
                </c:pt>
                <c:pt idx="3">
                  <c:v>7.0188175549181525E-2</c:v>
                </c:pt>
                <c:pt idx="4">
                  <c:v>7.5819197960854873E-2</c:v>
                </c:pt>
                <c:pt idx="5">
                  <c:v>8.8756673147653523E-2</c:v>
                </c:pt>
                <c:pt idx="6">
                  <c:v>9.5919214231506067E-2</c:v>
                </c:pt>
                <c:pt idx="7">
                  <c:v>0.10405666106962949</c:v>
                </c:pt>
                <c:pt idx="8">
                  <c:v>0.12702505235899253</c:v>
                </c:pt>
                <c:pt idx="9">
                  <c:v>9.5325671988174043E-2</c:v>
                </c:pt>
                <c:pt idx="10">
                  <c:v>0.1141010259784206</c:v>
                </c:pt>
                <c:pt idx="11">
                  <c:v>0.12757469332433</c:v>
                </c:pt>
                <c:pt idx="12">
                  <c:v>0.15751478409752354</c:v>
                </c:pt>
                <c:pt idx="13">
                  <c:v>0.15200020208314036</c:v>
                </c:pt>
                <c:pt idx="14">
                  <c:v>0.1509179685125113</c:v>
                </c:pt>
                <c:pt idx="15">
                  <c:v>0.17806623342688738</c:v>
                </c:pt>
                <c:pt idx="16">
                  <c:v>0.18479193414823436</c:v>
                </c:pt>
                <c:pt idx="17">
                  <c:v>0.19140619124370986</c:v>
                </c:pt>
                <c:pt idx="18">
                  <c:v>0.17596536498975515</c:v>
                </c:pt>
                <c:pt idx="19">
                  <c:v>0.15954604689465368</c:v>
                </c:pt>
                <c:pt idx="20">
                  <c:v>0.14108860520948138</c:v>
                </c:pt>
                <c:pt idx="21">
                  <c:v>0.16824002772664792</c:v>
                </c:pt>
                <c:pt idx="22">
                  <c:v>0.17039979573142081</c:v>
                </c:pt>
                <c:pt idx="23">
                  <c:v>0.12797353853839774</c:v>
                </c:pt>
                <c:pt idx="24">
                  <c:v>0.12548531391351578</c:v>
                </c:pt>
                <c:pt idx="25">
                  <c:v>0.11411493965615981</c:v>
                </c:pt>
                <c:pt idx="26">
                  <c:v>0.1119451702925895</c:v>
                </c:pt>
                <c:pt idx="27">
                  <c:v>0.10987885401321786</c:v>
                </c:pt>
                <c:pt idx="28">
                  <c:v>9.4271059952901873E-2</c:v>
                </c:pt>
                <c:pt idx="29">
                  <c:v>6.7498215221721239E-2</c:v>
                </c:pt>
                <c:pt idx="30">
                  <c:v>5.8982867296966321E-2</c:v>
                </c:pt>
                <c:pt idx="31">
                  <c:v>8.5252064347634479E-2</c:v>
                </c:pt>
                <c:pt idx="32">
                  <c:v>7.3023849011461334E-2</c:v>
                </c:pt>
                <c:pt idx="33">
                  <c:v>5.0680262877667831E-2</c:v>
                </c:pt>
                <c:pt idx="34">
                  <c:v>3.2063146808132215E-2</c:v>
                </c:pt>
                <c:pt idx="35">
                  <c:v>3.421913443305024E-2</c:v>
                </c:pt>
                <c:pt idx="36">
                  <c:v>1.8428648013828455E-2</c:v>
                </c:pt>
                <c:pt idx="37">
                  <c:v>1.2393133024105378E-2</c:v>
                </c:pt>
                <c:pt idx="38">
                  <c:v>2.350625260021388E-3</c:v>
                </c:pt>
                <c:pt idx="39">
                  <c:v>-4.8739103871588627E-3</c:v>
                </c:pt>
                <c:pt idx="40">
                  <c:v>-2.1246778134554486E-2</c:v>
                </c:pt>
                <c:pt idx="41">
                  <c:v>-1.2701440556650111E-2</c:v>
                </c:pt>
                <c:pt idx="42">
                  <c:v>-9.8417825127051044E-3</c:v>
                </c:pt>
                <c:pt idx="43">
                  <c:v>-5.6846518638109259E-2</c:v>
                </c:pt>
                <c:pt idx="44">
                  <c:v>-3.299193845378276E-2</c:v>
                </c:pt>
                <c:pt idx="45">
                  <c:v>-4.4901538063671503E-2</c:v>
                </c:pt>
                <c:pt idx="46">
                  <c:v>-6.8295550025559704E-2</c:v>
                </c:pt>
                <c:pt idx="47">
                  <c:v>-6.057887616966099E-2</c:v>
                </c:pt>
                <c:pt idx="48">
                  <c:v>-5.7635309610508723E-2</c:v>
                </c:pt>
                <c:pt idx="49">
                  <c:v>-6.0283362636237979E-2</c:v>
                </c:pt>
                <c:pt idx="50">
                  <c:v>-6.915801000435795E-2</c:v>
                </c:pt>
                <c:pt idx="51">
                  <c:v>-8.3100022936194951E-2</c:v>
                </c:pt>
                <c:pt idx="52">
                  <c:v>-7.5202740498409151E-2</c:v>
                </c:pt>
                <c:pt idx="53">
                  <c:v>-0.10283647953400636</c:v>
                </c:pt>
                <c:pt idx="54">
                  <c:v>-0.11375934063245234</c:v>
                </c:pt>
                <c:pt idx="55">
                  <c:v>-0.11837483005361787</c:v>
                </c:pt>
                <c:pt idx="56">
                  <c:v>-0.18182126460243586</c:v>
                </c:pt>
                <c:pt idx="57">
                  <c:v>-0.16592605783669445</c:v>
                </c:pt>
                <c:pt idx="58">
                  <c:v>-0.1359016943227235</c:v>
                </c:pt>
                <c:pt idx="59">
                  <c:v>-0.15521185545362048</c:v>
                </c:pt>
                <c:pt idx="60">
                  <c:v>-0.16557729631502671</c:v>
                </c:pt>
                <c:pt idx="61">
                  <c:v>-0.16580124814090064</c:v>
                </c:pt>
                <c:pt idx="62">
                  <c:v>-0.18096390667267268</c:v>
                </c:pt>
                <c:pt idx="63">
                  <c:v>-0.16958387135066788</c:v>
                </c:pt>
                <c:pt idx="64">
                  <c:v>-0.17165030141097676</c:v>
                </c:pt>
                <c:pt idx="65">
                  <c:v>-0.17238986990921168</c:v>
                </c:pt>
                <c:pt idx="66">
                  <c:v>-0.15421785922625098</c:v>
                </c:pt>
                <c:pt idx="67">
                  <c:v>-0.13635869524936559</c:v>
                </c:pt>
                <c:pt idx="68">
                  <c:v>-8.0933740814172414E-2</c:v>
                </c:pt>
                <c:pt idx="69">
                  <c:v>-8.1815008773371126E-2</c:v>
                </c:pt>
                <c:pt idx="70">
                  <c:v>-8.5132653798886543E-2</c:v>
                </c:pt>
                <c:pt idx="71">
                  <c:v>-6.2069205975181702E-2</c:v>
                </c:pt>
                <c:pt idx="72">
                  <c:v>-4.0302334190248854E-2</c:v>
                </c:pt>
                <c:pt idx="73">
                  <c:v>-1.6065197563962498E-2</c:v>
                </c:pt>
                <c:pt idx="74">
                  <c:v>2.1582198323084136E-2</c:v>
                </c:pt>
                <c:pt idx="75">
                  <c:v>1.9292300244262026E-2</c:v>
                </c:pt>
                <c:pt idx="76">
                  <c:v>1.7851468537546312E-2</c:v>
                </c:pt>
                <c:pt idx="77">
                  <c:v>8.0113994140269248E-2</c:v>
                </c:pt>
                <c:pt idx="78">
                  <c:v>0.11005748978778815</c:v>
                </c:pt>
                <c:pt idx="79">
                  <c:v>0.12993653222601101</c:v>
                </c:pt>
                <c:pt idx="80">
                  <c:v>0.12568130863873866</c:v>
                </c:pt>
                <c:pt idx="81">
                  <c:v>0.13741773161853948</c:v>
                </c:pt>
                <c:pt idx="82">
                  <c:v>0.12755941158604708</c:v>
                </c:pt>
                <c:pt idx="83">
                  <c:v>0.11550297242697434</c:v>
                </c:pt>
                <c:pt idx="84">
                  <c:v>0.10691039929675199</c:v>
                </c:pt>
                <c:pt idx="85">
                  <c:v>0.11219982838922073</c:v>
                </c:pt>
                <c:pt idx="86">
                  <c:v>0.10367429003075893</c:v>
                </c:pt>
                <c:pt idx="87">
                  <c:v>0.11436305227097016</c:v>
                </c:pt>
                <c:pt idx="88">
                  <c:v>0.11966711071095604</c:v>
                </c:pt>
                <c:pt idx="89">
                  <c:v>8.7673447568373433E-2</c:v>
                </c:pt>
                <c:pt idx="90">
                  <c:v>7.1157940011528073E-2</c:v>
                </c:pt>
                <c:pt idx="91">
                  <c:v>6.8327863046776224E-2</c:v>
                </c:pt>
                <c:pt idx="92">
                  <c:v>0.10703601885345346</c:v>
                </c:pt>
                <c:pt idx="93">
                  <c:v>0.13912379438318134</c:v>
                </c:pt>
                <c:pt idx="94">
                  <c:v>0.19900679969458487</c:v>
                </c:pt>
                <c:pt idx="95">
                  <c:v>0.23663156396162155</c:v>
                </c:pt>
                <c:pt idx="96">
                  <c:v>0.28427395237180231</c:v>
                </c:pt>
                <c:pt idx="97">
                  <c:v>0.29617719621167843</c:v>
                </c:pt>
                <c:pt idx="98">
                  <c:v>0.35431738930592355</c:v>
                </c:pt>
                <c:pt idx="99">
                  <c:v>0.42093052422091731</c:v>
                </c:pt>
                <c:pt idx="100">
                  <c:v>0.56790502297858469</c:v>
                </c:pt>
                <c:pt idx="101">
                  <c:v>0.66989485445722385</c:v>
                </c:pt>
                <c:pt idx="102">
                  <c:v>0.71109270093009158</c:v>
                </c:pt>
                <c:pt idx="103">
                  <c:v>0.76244929738366352</c:v>
                </c:pt>
                <c:pt idx="104">
                  <c:v>0.7486925291143397</c:v>
                </c:pt>
                <c:pt idx="105">
                  <c:v>0.69197432713663654</c:v>
                </c:pt>
                <c:pt idx="106">
                  <c:v>0.59968795268467545</c:v>
                </c:pt>
                <c:pt idx="107">
                  <c:v>0.61340662838234361</c:v>
                </c:pt>
                <c:pt idx="108">
                  <c:v>0.59266196286282113</c:v>
                </c:pt>
                <c:pt idx="109">
                  <c:v>0.57949817576132812</c:v>
                </c:pt>
                <c:pt idx="110">
                  <c:v>0.58456599522513208</c:v>
                </c:pt>
                <c:pt idx="111">
                  <c:v>0.50006672977644251</c:v>
                </c:pt>
                <c:pt idx="112">
                  <c:v>0.41262663369959668</c:v>
                </c:pt>
                <c:pt idx="113">
                  <c:v>0.29428321192563639</c:v>
                </c:pt>
                <c:pt idx="114">
                  <c:v>0.2177899985667929</c:v>
                </c:pt>
                <c:pt idx="115">
                  <c:v>0.13028475020518623</c:v>
                </c:pt>
                <c:pt idx="116">
                  <c:v>9.2870661323801007E-2</c:v>
                </c:pt>
                <c:pt idx="117">
                  <c:v>8.8177582892261352E-2</c:v>
                </c:pt>
                <c:pt idx="118">
                  <c:v>4.613190188396591E-2</c:v>
                </c:pt>
                <c:pt idx="119">
                  <c:v>6.040977929797668E-3</c:v>
                </c:pt>
                <c:pt idx="120">
                  <c:v>-7.5278462650600272E-2</c:v>
                </c:pt>
                <c:pt idx="121">
                  <c:v>-0.10666358746257387</c:v>
                </c:pt>
                <c:pt idx="122">
                  <c:v>-0.17031480035727586</c:v>
                </c:pt>
                <c:pt idx="123">
                  <c:v>-0.19509955165989143</c:v>
                </c:pt>
                <c:pt idx="124">
                  <c:v>-0.22211877360452628</c:v>
                </c:pt>
                <c:pt idx="125">
                  <c:v>-0.20591847744507344</c:v>
                </c:pt>
                <c:pt idx="126">
                  <c:v>-0.21612705777249314</c:v>
                </c:pt>
                <c:pt idx="127">
                  <c:v>-0.16235671011655103</c:v>
                </c:pt>
                <c:pt idx="128">
                  <c:v>-0.17393060091954043</c:v>
                </c:pt>
                <c:pt idx="129">
                  <c:v>-0.18310846727739355</c:v>
                </c:pt>
                <c:pt idx="130">
                  <c:v>-0.14222619980373566</c:v>
                </c:pt>
                <c:pt idx="131">
                  <c:v>-0.12408120840938361</c:v>
                </c:pt>
                <c:pt idx="132">
                  <c:v>-8.8133849517278762E-2</c:v>
                </c:pt>
                <c:pt idx="133">
                  <c:v>-7.5482349543132612E-2</c:v>
                </c:pt>
                <c:pt idx="134">
                  <c:v>-5.5554009619768446E-2</c:v>
                </c:pt>
                <c:pt idx="135">
                  <c:v>-2.5190490022899591E-2</c:v>
                </c:pt>
              </c:numCache>
            </c:numRef>
          </c:val>
          <c:smooth val="0"/>
          <c:extLst>
            <c:ext xmlns:c16="http://schemas.microsoft.com/office/drawing/2014/chart" uri="{C3380CC4-5D6E-409C-BE32-E72D297353CC}">
              <c16:uniqueId val="{00000000-0D7A-4766-96D5-6CED486E823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44901264"/>
        <c:axId val="1244920816"/>
      </c:lineChart>
      <c:dateAx>
        <c:axId val="1244901264"/>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244920816"/>
        <c:crosses val="autoZero"/>
        <c:auto val="1"/>
        <c:lblOffset val="100"/>
        <c:baseTimeUnit val="months"/>
      </c:dateAx>
      <c:valAx>
        <c:axId val="1244920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244901264"/>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 Geneli Nomınal</a:t>
            </a:r>
            <a:r>
              <a:rPr lang="en-US" baseline="0"/>
              <a:t> fiyatlar - </a:t>
            </a:r>
            <a:r>
              <a:rPr lang="en-US"/>
              <a:t>YoY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lineChart>
        <c:grouping val="standard"/>
        <c:varyColors val="0"/>
        <c:ser>
          <c:idx val="0"/>
          <c:order val="0"/>
          <c:tx>
            <c:strRef>
              <c:f>'Ev Satış İstatistikleri'!$Z$1:$Z$13</c:f>
              <c:strCache>
                <c:ptCount val="13"/>
                <c:pt idx="0">
                  <c:v>Konut Fiyat Endeksi TR Geneli YoY</c:v>
                </c:pt>
              </c:strCache>
            </c:strRef>
          </c:tx>
          <c:spPr>
            <a:ln w="34925" cap="rnd">
              <a:solidFill>
                <a:schemeClr val="lt1"/>
              </a:solidFill>
              <a:round/>
            </a:ln>
            <a:effectLst>
              <a:outerShdw dist="25400" dir="2700000" algn="tl" rotWithShape="0">
                <a:schemeClr val="accent1"/>
              </a:outerShdw>
            </a:effectLst>
          </c:spPr>
          <c:marker>
            <c:symbol val="none"/>
          </c:marker>
          <c:cat>
            <c:numRef>
              <c:f>'Ev Satış İstatistikleri'!$S$15:$S$187</c:f>
              <c:numCache>
                <c:formatCode>mmm\-yy</c:formatCode>
                <c:ptCount val="173"/>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numCache>
            </c:numRef>
          </c:cat>
          <c:val>
            <c:numRef>
              <c:f>'Ev Satış İstatistikleri'!$Z$15:$Z$187</c:f>
              <c:numCache>
                <c:formatCode>0.00%</c:formatCode>
                <c:ptCount val="173"/>
                <c:pt idx="0">
                  <c:v>0.11912751677852348</c:v>
                </c:pt>
                <c:pt idx="1">
                  <c:v>0.11794019933554832</c:v>
                </c:pt>
                <c:pt idx="2">
                  <c:v>0.11764705882352937</c:v>
                </c:pt>
                <c:pt idx="3">
                  <c:v>0.11869918699186983</c:v>
                </c:pt>
                <c:pt idx="4">
                  <c:v>0.11840000000000003</c:v>
                </c:pt>
                <c:pt idx="5">
                  <c:v>0.1170886075949366</c:v>
                </c:pt>
                <c:pt idx="6">
                  <c:v>0.12050078247261353</c:v>
                </c:pt>
                <c:pt idx="7">
                  <c:v>0.12441679626749623</c:v>
                </c:pt>
                <c:pt idx="8">
                  <c:v>0.13819875776397511</c:v>
                </c:pt>
                <c:pt idx="9">
                  <c:v>0.13036809815950928</c:v>
                </c:pt>
                <c:pt idx="10">
                  <c:v>0.13935681470137828</c:v>
                </c:pt>
                <c:pt idx="11">
                  <c:v>0.13403614457831334</c:v>
                </c:pt>
                <c:pt idx="12">
                  <c:v>0.14692653673163425</c:v>
                </c:pt>
                <c:pt idx="13">
                  <c:v>0.15601783060921245</c:v>
                </c:pt>
                <c:pt idx="14">
                  <c:v>0.15643274853801173</c:v>
                </c:pt>
                <c:pt idx="15">
                  <c:v>0.16569767441860461</c:v>
                </c:pt>
                <c:pt idx="16">
                  <c:v>0.16165951359084391</c:v>
                </c:pt>
                <c:pt idx="17">
                  <c:v>0.16997167138810201</c:v>
                </c:pt>
                <c:pt idx="18">
                  <c:v>0.16061452513966484</c:v>
                </c:pt>
                <c:pt idx="19">
                  <c:v>0.15076071922544948</c:v>
                </c:pt>
                <c:pt idx="20">
                  <c:v>0.15279672578444736</c:v>
                </c:pt>
                <c:pt idx="21">
                  <c:v>0.15332428765264586</c:v>
                </c:pt>
                <c:pt idx="22">
                  <c:v>0.16532258064516123</c:v>
                </c:pt>
                <c:pt idx="23">
                  <c:v>0.15139442231075692</c:v>
                </c:pt>
                <c:pt idx="24">
                  <c:v>0.15294117647058822</c:v>
                </c:pt>
                <c:pt idx="25">
                  <c:v>0.14267352185089979</c:v>
                </c:pt>
                <c:pt idx="26">
                  <c:v>0.13400758533501902</c:v>
                </c:pt>
                <c:pt idx="27">
                  <c:v>0.12967581047381557</c:v>
                </c:pt>
                <c:pt idx="28">
                  <c:v>0.13177339901477839</c:v>
                </c:pt>
                <c:pt idx="29">
                  <c:v>0.12227602905569004</c:v>
                </c:pt>
                <c:pt idx="30">
                  <c:v>0.11913357400722023</c:v>
                </c:pt>
                <c:pt idx="31">
                  <c:v>0.13221153846153841</c:v>
                </c:pt>
                <c:pt idx="32">
                  <c:v>0.12426035502958589</c:v>
                </c:pt>
                <c:pt idx="33">
                  <c:v>0.12117647058823522</c:v>
                </c:pt>
                <c:pt idx="34">
                  <c:v>0.10957324106113026</c:v>
                </c:pt>
                <c:pt idx="35">
                  <c:v>0.11880046136101492</c:v>
                </c:pt>
                <c:pt idx="36">
                  <c:v>0.11451247165532877</c:v>
                </c:pt>
                <c:pt idx="37">
                  <c:v>0.12035995500562433</c:v>
                </c:pt>
                <c:pt idx="38">
                  <c:v>0.12263099219620954</c:v>
                </c:pt>
                <c:pt idx="39">
                  <c:v>0.12362030905077254</c:v>
                </c:pt>
                <c:pt idx="40">
                  <c:v>0.11425462459194785</c:v>
                </c:pt>
                <c:pt idx="41">
                  <c:v>0.11434735706580372</c:v>
                </c:pt>
                <c:pt idx="42">
                  <c:v>0.11182795698924722</c:v>
                </c:pt>
                <c:pt idx="43">
                  <c:v>8.7048832271762244E-2</c:v>
                </c:pt>
                <c:pt idx="44">
                  <c:v>0.10210526315789481</c:v>
                </c:pt>
                <c:pt idx="45">
                  <c:v>0.10178384050367269</c:v>
                </c:pt>
                <c:pt idx="46">
                  <c:v>9.4594594594594614E-2</c:v>
                </c:pt>
                <c:pt idx="47">
                  <c:v>9.3814432989690749E-2</c:v>
                </c:pt>
                <c:pt idx="48">
                  <c:v>8.6469989827059987E-2</c:v>
                </c:pt>
                <c:pt idx="49">
                  <c:v>7.9317269076305125E-2</c:v>
                </c:pt>
                <c:pt idx="50">
                  <c:v>7.8450844091360383E-2</c:v>
                </c:pt>
                <c:pt idx="51">
                  <c:v>7.3673870333988214E-2</c:v>
                </c:pt>
                <c:pt idx="52">
                  <c:v>8.6914062500000056E-2</c:v>
                </c:pt>
                <c:pt idx="53">
                  <c:v>9.0997095837366843E-2</c:v>
                </c:pt>
                <c:pt idx="54">
                  <c:v>8.2205029013539613E-2</c:v>
                </c:pt>
                <c:pt idx="55">
                  <c:v>8.7890625000000028E-2</c:v>
                </c:pt>
                <c:pt idx="56">
                  <c:v>6.9723018147086785E-2</c:v>
                </c:pt>
                <c:pt idx="57">
                  <c:v>7.6190476190476253E-2</c:v>
                </c:pt>
                <c:pt idx="58">
                  <c:v>7.5023741690408444E-2</c:v>
                </c:pt>
                <c:pt idx="59">
                  <c:v>5.466540999057494E-2</c:v>
                </c:pt>
                <c:pt idx="60">
                  <c:v>4.6816479400749067E-2</c:v>
                </c:pt>
                <c:pt idx="61">
                  <c:v>4.093023255813949E-2</c:v>
                </c:pt>
                <c:pt idx="62">
                  <c:v>3.4990791896869322E-2</c:v>
                </c:pt>
                <c:pt idx="63">
                  <c:v>3.4766697163769511E-2</c:v>
                </c:pt>
                <c:pt idx="64">
                  <c:v>2.964959568733154E-2</c:v>
                </c:pt>
                <c:pt idx="65">
                  <c:v>1.1535048802129617E-2</c:v>
                </c:pt>
                <c:pt idx="66">
                  <c:v>2.5022341376228878E-2</c:v>
                </c:pt>
                <c:pt idx="67">
                  <c:v>5.7450628366247647E-2</c:v>
                </c:pt>
                <c:pt idx="68">
                  <c:v>6.0714285714285852E-2</c:v>
                </c:pt>
                <c:pt idx="69">
                  <c:v>6.2831858407079555E-2</c:v>
                </c:pt>
                <c:pt idx="70">
                  <c:v>7.243816254416964E-2</c:v>
                </c:pt>
                <c:pt idx="71">
                  <c:v>9.830205540661302E-2</c:v>
                </c:pt>
                <c:pt idx="72">
                  <c:v>0.12790697674418602</c:v>
                </c:pt>
                <c:pt idx="73">
                  <c:v>0.1519213583556748</c:v>
                </c:pt>
                <c:pt idx="74">
                  <c:v>0.16814946619217086</c:v>
                </c:pt>
                <c:pt idx="75">
                  <c:v>0.16268788682581783</c:v>
                </c:pt>
                <c:pt idx="76">
                  <c:v>0.16928446771378702</c:v>
                </c:pt>
                <c:pt idx="77">
                  <c:v>0.25614035087719295</c:v>
                </c:pt>
                <c:pt idx="78">
                  <c:v>0.29468177855274619</c:v>
                </c:pt>
                <c:pt idx="79">
                  <c:v>0.27843803056027178</c:v>
                </c:pt>
                <c:pt idx="80">
                  <c:v>0.28198653198653195</c:v>
                </c:pt>
                <c:pt idx="81">
                  <c:v>0.29641965029142386</c:v>
                </c:pt>
                <c:pt idx="82">
                  <c:v>0.32289950576606241</c:v>
                </c:pt>
                <c:pt idx="83">
                  <c:v>0.320585842148088</c:v>
                </c:pt>
                <c:pt idx="84">
                  <c:v>0.30769230769230765</c:v>
                </c:pt>
                <c:pt idx="85">
                  <c:v>0.31730023273855701</c:v>
                </c:pt>
                <c:pt idx="86">
                  <c:v>0.31911652703731908</c:v>
                </c:pt>
                <c:pt idx="87">
                  <c:v>0.35817490494296572</c:v>
                </c:pt>
                <c:pt idx="88">
                  <c:v>0.36343283582089547</c:v>
                </c:pt>
                <c:pt idx="89">
                  <c:v>0.3100558659217878</c:v>
                </c:pt>
                <c:pt idx="90">
                  <c:v>0.30707070707070711</c:v>
                </c:pt>
                <c:pt idx="91">
                  <c:v>0.32735723771580333</c:v>
                </c:pt>
                <c:pt idx="92">
                  <c:v>0.36375574523965848</c:v>
                </c:pt>
                <c:pt idx="93">
                  <c:v>0.390494540783558</c:v>
                </c:pt>
                <c:pt idx="94">
                  <c:v>0.44582814445828151</c:v>
                </c:pt>
                <c:pt idx="95">
                  <c:v>0.63524337646333939</c:v>
                </c:pt>
                <c:pt idx="96">
                  <c:v>0.81625227410551859</c:v>
                </c:pt>
                <c:pt idx="97">
                  <c:v>0.90223792697290905</c:v>
                </c:pt>
                <c:pt idx="98">
                  <c:v>1.0433025404157044</c:v>
                </c:pt>
                <c:pt idx="99">
                  <c:v>1.2082866741321387</c:v>
                </c:pt>
                <c:pt idx="100">
                  <c:v>1.4389709906951289</c:v>
                </c:pt>
                <c:pt idx="101">
                  <c:v>1.640191897654584</c:v>
                </c:pt>
                <c:pt idx="102">
                  <c:v>1.7326120556414217</c:v>
                </c:pt>
                <c:pt idx="103">
                  <c:v>1.8144072036018009</c:v>
                </c:pt>
                <c:pt idx="104">
                  <c:v>1.8637457871930667</c:v>
                </c:pt>
                <c:pt idx="105">
                  <c:v>1.8678983833718248</c:v>
                </c:pt>
                <c:pt idx="106">
                  <c:v>1.7648578811369511</c:v>
                </c:pt>
                <c:pt idx="107">
                  <c:v>1.5188394875659381</c:v>
                </c:pt>
                <c:pt idx="108">
                  <c:v>1.4667779632721201</c:v>
                </c:pt>
                <c:pt idx="109">
                  <c:v>1.4272445820433441</c:v>
                </c:pt>
                <c:pt idx="110">
                  <c:v>1.3927663181689744</c:v>
                </c:pt>
                <c:pt idx="111">
                  <c:v>1.2198275862068966</c:v>
                </c:pt>
                <c:pt idx="112">
                  <c:v>1.0448833034111311</c:v>
                </c:pt>
                <c:pt idx="113">
                  <c:v>0.9313547345043407</c:v>
                </c:pt>
                <c:pt idx="114">
                  <c:v>0.92062594268476639</c:v>
                </c:pt>
                <c:pt idx="115">
                  <c:v>0.93690010664770718</c:v>
                </c:pt>
                <c:pt idx="116">
                  <c:v>0.95326160053799613</c:v>
                </c:pt>
                <c:pt idx="117">
                  <c:v>0.91947173457883713</c:v>
                </c:pt>
                <c:pt idx="118">
                  <c:v>0.87024922118380044</c:v>
                </c:pt>
                <c:pt idx="119">
                  <c:v>0.83141361256544533</c:v>
                </c:pt>
                <c:pt idx="120">
                  <c:v>0.70154304277206281</c:v>
                </c:pt>
                <c:pt idx="121">
                  <c:v>0.65650510204081625</c:v>
                </c:pt>
                <c:pt idx="122">
                  <c:v>0.55278696268304206</c:v>
                </c:pt>
                <c:pt idx="123">
                  <c:v>0.51570531125071384</c:v>
                </c:pt>
                <c:pt idx="124">
                  <c:v>0.51338893766461813</c:v>
                </c:pt>
                <c:pt idx="125">
                  <c:v>0.46383023207192148</c:v>
                </c:pt>
                <c:pt idx="126">
                  <c:v>0.38725827034455668</c:v>
                </c:pt>
                <c:pt idx="127">
                  <c:v>0.34440671744516843</c:v>
                </c:pt>
                <c:pt idx="128">
                  <c:v>0.27397142365295218</c:v>
                </c:pt>
                <c:pt idx="129">
                  <c:v>0.26766235945628464</c:v>
                </c:pt>
                <c:pt idx="130">
                  <c:v>0.29399516948446752</c:v>
                </c:pt>
                <c:pt idx="131">
                  <c:v>0.29429061504533199</c:v>
                </c:pt>
                <c:pt idx="132">
                  <c:v>0.31946543632169289</c:v>
                </c:pt>
                <c:pt idx="133">
                  <c:v>0.31323631323631329</c:v>
                </c:pt>
                <c:pt idx="134">
                  <c:v>0.32238193018480482</c:v>
                </c:pt>
                <c:pt idx="135">
                  <c:v>0.32946495855312735</c:v>
                </c:pt>
              </c:numCache>
            </c:numRef>
          </c:val>
          <c:smooth val="0"/>
          <c:extLst>
            <c:ext xmlns:c16="http://schemas.microsoft.com/office/drawing/2014/chart" uri="{C3380CC4-5D6E-409C-BE32-E72D297353CC}">
              <c16:uniqueId val="{00000000-26BA-4365-BC64-B6FAC22A22F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89331359"/>
        <c:axId val="1589343839"/>
      </c:lineChart>
      <c:dateAx>
        <c:axId val="1589331359"/>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589343839"/>
        <c:crosses val="autoZero"/>
        <c:auto val="1"/>
        <c:lblOffset val="100"/>
        <c:baseTimeUnit val="months"/>
      </c:dateAx>
      <c:valAx>
        <c:axId val="1589343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589331359"/>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 Geneli </a:t>
            </a:r>
            <a:r>
              <a:rPr lang="tr-TR"/>
              <a:t>Enf Arındırılmış</a:t>
            </a:r>
            <a:r>
              <a:rPr lang="tr-TR" baseline="0"/>
              <a:t> </a:t>
            </a:r>
            <a:r>
              <a:rPr lang="tr-TR"/>
              <a:t>Konut Fiyat Endeksi</a:t>
            </a:r>
            <a:r>
              <a:rPr lang="tr-TR" baseline="0"/>
              <a:t> </a:t>
            </a:r>
            <a:r>
              <a:rPr lang="en-US"/>
              <a:t>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'Ev Satış İstatistikleri'!$X$1:$X$2</c:f>
              <c:strCache>
                <c:ptCount val="2"/>
                <c:pt idx="0">
                  <c:v>Konut fiyat Endeksi TR Geneli ( Enf Arındırılmış ) - 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'Ev Satış İstatistikleri'!$S$3:$S$187</c:f>
              <c:numCache>
                <c:formatCode>mmm\-yy</c:formatCode>
                <c:ptCount val="185"/>
                <c:pt idx="0">
                  <c:v>41306</c:v>
                </c:pt>
                <c:pt idx="1">
                  <c:v>41334</c:v>
                </c:pt>
                <c:pt idx="2">
                  <c:v>41365</c:v>
                </c:pt>
                <c:pt idx="3">
                  <c:v>41395</c:v>
                </c:pt>
                <c:pt idx="4">
                  <c:v>41426</c:v>
                </c:pt>
                <c:pt idx="5">
                  <c:v>41456</c:v>
                </c:pt>
                <c:pt idx="6">
                  <c:v>41487</c:v>
                </c:pt>
                <c:pt idx="7">
                  <c:v>41518</c:v>
                </c:pt>
                <c:pt idx="8">
                  <c:v>41548</c:v>
                </c:pt>
                <c:pt idx="9">
                  <c:v>41579</c:v>
                </c:pt>
                <c:pt idx="10">
                  <c:v>41609</c:v>
                </c:pt>
                <c:pt idx="12">
                  <c:v>41640</c:v>
                </c:pt>
                <c:pt idx="13">
                  <c:v>41671</c:v>
                </c:pt>
                <c:pt idx="14">
                  <c:v>41699</c:v>
                </c:pt>
                <c:pt idx="15">
                  <c:v>41730</c:v>
                </c:pt>
                <c:pt idx="16">
                  <c:v>41760</c:v>
                </c:pt>
                <c:pt idx="17">
                  <c:v>41791</c:v>
                </c:pt>
                <c:pt idx="18">
                  <c:v>41821</c:v>
                </c:pt>
                <c:pt idx="19">
                  <c:v>41852</c:v>
                </c:pt>
                <c:pt idx="20">
                  <c:v>41883</c:v>
                </c:pt>
                <c:pt idx="21">
                  <c:v>41913</c:v>
                </c:pt>
                <c:pt idx="22">
                  <c:v>41944</c:v>
                </c:pt>
                <c:pt idx="23">
                  <c:v>41974</c:v>
                </c:pt>
                <c:pt idx="24">
                  <c:v>42005</c:v>
                </c:pt>
                <c:pt idx="25">
                  <c:v>42036</c:v>
                </c:pt>
                <c:pt idx="26">
                  <c:v>42064</c:v>
                </c:pt>
                <c:pt idx="27">
                  <c:v>42095</c:v>
                </c:pt>
                <c:pt idx="28">
                  <c:v>42125</c:v>
                </c:pt>
                <c:pt idx="29">
                  <c:v>42156</c:v>
                </c:pt>
                <c:pt idx="30">
                  <c:v>42186</c:v>
                </c:pt>
                <c:pt idx="31">
                  <c:v>42217</c:v>
                </c:pt>
                <c:pt idx="32">
                  <c:v>42248</c:v>
                </c:pt>
                <c:pt idx="33">
                  <c:v>42278</c:v>
                </c:pt>
                <c:pt idx="34">
                  <c:v>42309</c:v>
                </c:pt>
                <c:pt idx="35">
                  <c:v>42339</c:v>
                </c:pt>
                <c:pt idx="36">
                  <c:v>42370</c:v>
                </c:pt>
                <c:pt idx="37">
                  <c:v>42401</c:v>
                </c:pt>
                <c:pt idx="38">
                  <c:v>42430</c:v>
                </c:pt>
                <c:pt idx="39">
                  <c:v>42461</c:v>
                </c:pt>
                <c:pt idx="40">
                  <c:v>42491</c:v>
                </c:pt>
                <c:pt idx="41">
                  <c:v>42522</c:v>
                </c:pt>
                <c:pt idx="42">
                  <c:v>42552</c:v>
                </c:pt>
                <c:pt idx="43">
                  <c:v>42583</c:v>
                </c:pt>
                <c:pt idx="44">
                  <c:v>42614</c:v>
                </c:pt>
                <c:pt idx="45">
                  <c:v>42644</c:v>
                </c:pt>
                <c:pt idx="46">
                  <c:v>42675</c:v>
                </c:pt>
                <c:pt idx="47">
                  <c:v>42705</c:v>
                </c:pt>
                <c:pt idx="48">
                  <c:v>42736</c:v>
                </c:pt>
                <c:pt idx="49">
                  <c:v>42767</c:v>
                </c:pt>
                <c:pt idx="50">
                  <c:v>42795</c:v>
                </c:pt>
                <c:pt idx="51">
                  <c:v>42826</c:v>
                </c:pt>
                <c:pt idx="52">
                  <c:v>42856</c:v>
                </c:pt>
                <c:pt idx="53">
                  <c:v>42887</c:v>
                </c:pt>
                <c:pt idx="54">
                  <c:v>42917</c:v>
                </c:pt>
                <c:pt idx="55">
                  <c:v>42948</c:v>
                </c:pt>
                <c:pt idx="56">
                  <c:v>42979</c:v>
                </c:pt>
                <c:pt idx="57">
                  <c:v>43009</c:v>
                </c:pt>
                <c:pt idx="58">
                  <c:v>43040</c:v>
                </c:pt>
                <c:pt idx="59">
                  <c:v>43070</c:v>
                </c:pt>
                <c:pt idx="60">
                  <c:v>43101</c:v>
                </c:pt>
                <c:pt idx="61">
                  <c:v>43132</c:v>
                </c:pt>
                <c:pt idx="62">
                  <c:v>43160</c:v>
                </c:pt>
                <c:pt idx="63">
                  <c:v>43191</c:v>
                </c:pt>
                <c:pt idx="64">
                  <c:v>43221</c:v>
                </c:pt>
                <c:pt idx="65">
                  <c:v>43252</c:v>
                </c:pt>
                <c:pt idx="66">
                  <c:v>43282</c:v>
                </c:pt>
                <c:pt idx="67">
                  <c:v>43313</c:v>
                </c:pt>
                <c:pt idx="68">
                  <c:v>43344</c:v>
                </c:pt>
                <c:pt idx="69">
                  <c:v>43374</c:v>
                </c:pt>
                <c:pt idx="70">
                  <c:v>43405</c:v>
                </c:pt>
                <c:pt idx="71">
                  <c:v>43435</c:v>
                </c:pt>
                <c:pt idx="72">
                  <c:v>43466</c:v>
                </c:pt>
                <c:pt idx="73">
                  <c:v>43497</c:v>
                </c:pt>
                <c:pt idx="74">
                  <c:v>43525</c:v>
                </c:pt>
                <c:pt idx="75">
                  <c:v>43556</c:v>
                </c:pt>
                <c:pt idx="76">
                  <c:v>43586</c:v>
                </c:pt>
                <c:pt idx="77">
                  <c:v>43617</c:v>
                </c:pt>
                <c:pt idx="78">
                  <c:v>43647</c:v>
                </c:pt>
                <c:pt idx="79">
                  <c:v>43678</c:v>
                </c:pt>
                <c:pt idx="80">
                  <c:v>43709</c:v>
                </c:pt>
                <c:pt idx="81">
                  <c:v>43739</c:v>
                </c:pt>
                <c:pt idx="82">
                  <c:v>43770</c:v>
                </c:pt>
                <c:pt idx="83">
                  <c:v>43800</c:v>
                </c:pt>
                <c:pt idx="84">
                  <c:v>43831</c:v>
                </c:pt>
                <c:pt idx="85">
                  <c:v>43862</c:v>
                </c:pt>
                <c:pt idx="86">
                  <c:v>43891</c:v>
                </c:pt>
                <c:pt idx="87">
                  <c:v>43922</c:v>
                </c:pt>
                <c:pt idx="88">
                  <c:v>43952</c:v>
                </c:pt>
                <c:pt idx="89">
                  <c:v>43983</c:v>
                </c:pt>
                <c:pt idx="90">
                  <c:v>44013</c:v>
                </c:pt>
                <c:pt idx="91">
                  <c:v>44044</c:v>
                </c:pt>
                <c:pt idx="92">
                  <c:v>44075</c:v>
                </c:pt>
                <c:pt idx="93">
                  <c:v>44105</c:v>
                </c:pt>
                <c:pt idx="94">
                  <c:v>44136</c:v>
                </c:pt>
                <c:pt idx="95">
                  <c:v>44166</c:v>
                </c:pt>
                <c:pt idx="96">
                  <c:v>44197</c:v>
                </c:pt>
                <c:pt idx="97">
                  <c:v>44228</c:v>
                </c:pt>
                <c:pt idx="98">
                  <c:v>44256</c:v>
                </c:pt>
                <c:pt idx="99">
                  <c:v>44287</c:v>
                </c:pt>
                <c:pt idx="100">
                  <c:v>44317</c:v>
                </c:pt>
                <c:pt idx="101">
                  <c:v>44348</c:v>
                </c:pt>
                <c:pt idx="102">
                  <c:v>44378</c:v>
                </c:pt>
                <c:pt idx="103">
                  <c:v>44409</c:v>
                </c:pt>
                <c:pt idx="104">
                  <c:v>44440</c:v>
                </c:pt>
                <c:pt idx="105">
                  <c:v>44470</c:v>
                </c:pt>
                <c:pt idx="106">
                  <c:v>44501</c:v>
                </c:pt>
                <c:pt idx="107">
                  <c:v>44531</c:v>
                </c:pt>
                <c:pt idx="108">
                  <c:v>44562</c:v>
                </c:pt>
                <c:pt idx="109">
                  <c:v>44593</c:v>
                </c:pt>
                <c:pt idx="110">
                  <c:v>44621</c:v>
                </c:pt>
                <c:pt idx="111">
                  <c:v>44652</c:v>
                </c:pt>
                <c:pt idx="112">
                  <c:v>44682</c:v>
                </c:pt>
                <c:pt idx="113">
                  <c:v>44713</c:v>
                </c:pt>
                <c:pt idx="114">
                  <c:v>44743</c:v>
                </c:pt>
                <c:pt idx="115">
                  <c:v>44774</c:v>
                </c:pt>
                <c:pt idx="116">
                  <c:v>44805</c:v>
                </c:pt>
                <c:pt idx="117">
                  <c:v>44835</c:v>
                </c:pt>
                <c:pt idx="118">
                  <c:v>44866</c:v>
                </c:pt>
                <c:pt idx="119">
                  <c:v>44896</c:v>
                </c:pt>
                <c:pt idx="120">
                  <c:v>44927</c:v>
                </c:pt>
                <c:pt idx="121">
                  <c:v>44958</c:v>
                </c:pt>
                <c:pt idx="122">
                  <c:v>44986</c:v>
                </c:pt>
                <c:pt idx="123">
                  <c:v>45017</c:v>
                </c:pt>
                <c:pt idx="124">
                  <c:v>45047</c:v>
                </c:pt>
                <c:pt idx="125">
                  <c:v>45078</c:v>
                </c:pt>
                <c:pt idx="126">
                  <c:v>45108</c:v>
                </c:pt>
                <c:pt idx="127">
                  <c:v>45139</c:v>
                </c:pt>
                <c:pt idx="128">
                  <c:v>45170</c:v>
                </c:pt>
                <c:pt idx="129">
                  <c:v>45200</c:v>
                </c:pt>
                <c:pt idx="130">
                  <c:v>45231</c:v>
                </c:pt>
                <c:pt idx="131">
                  <c:v>45261</c:v>
                </c:pt>
                <c:pt idx="132">
                  <c:v>45292</c:v>
                </c:pt>
                <c:pt idx="133">
                  <c:v>45323</c:v>
                </c:pt>
                <c:pt idx="134">
                  <c:v>45352</c:v>
                </c:pt>
                <c:pt idx="135">
                  <c:v>45383</c:v>
                </c:pt>
                <c:pt idx="136">
                  <c:v>45413</c:v>
                </c:pt>
                <c:pt idx="137">
                  <c:v>45444</c:v>
                </c:pt>
                <c:pt idx="138">
                  <c:v>45474</c:v>
                </c:pt>
                <c:pt idx="139">
                  <c:v>45505</c:v>
                </c:pt>
                <c:pt idx="140">
                  <c:v>45536</c:v>
                </c:pt>
                <c:pt idx="141">
                  <c:v>45566</c:v>
                </c:pt>
                <c:pt idx="142">
                  <c:v>45597</c:v>
                </c:pt>
                <c:pt idx="143">
                  <c:v>45627</c:v>
                </c:pt>
                <c:pt idx="144">
                  <c:v>45658</c:v>
                </c:pt>
                <c:pt idx="145">
                  <c:v>45689</c:v>
                </c:pt>
                <c:pt idx="146">
                  <c:v>45717</c:v>
                </c:pt>
                <c:pt idx="147">
                  <c:v>45748</c:v>
                </c:pt>
                <c:pt idx="148">
                  <c:v>45778</c:v>
                </c:pt>
                <c:pt idx="149">
                  <c:v>45809</c:v>
                </c:pt>
                <c:pt idx="150">
                  <c:v>45839</c:v>
                </c:pt>
                <c:pt idx="151">
                  <c:v>45870</c:v>
                </c:pt>
                <c:pt idx="152">
                  <c:v>45901</c:v>
                </c:pt>
                <c:pt idx="153">
                  <c:v>45931</c:v>
                </c:pt>
                <c:pt idx="154">
                  <c:v>45962</c:v>
                </c:pt>
              </c:numCache>
            </c:numRef>
          </c:cat>
          <c:val>
            <c:numRef>
              <c:f>'Ev Satış İstatistikleri'!$X$3:$X$187</c:f>
              <c:numCache>
                <c:formatCode>0.00%</c:formatCode>
                <c:ptCount val="185"/>
                <c:pt idx="0">
                  <c:v>7.0469953021060809E-3</c:v>
                </c:pt>
                <c:pt idx="1">
                  <c:v>9.9215352927217761E-3</c:v>
                </c:pt>
                <c:pt idx="2">
                  <c:v>6.9486270048411752E-4</c:v>
                </c:pt>
                <c:pt idx="3">
                  <c:v>1.4782436187155587E-2</c:v>
                </c:pt>
                <c:pt idx="4">
                  <c:v>3.5390484780156977E-3</c:v>
                </c:pt>
                <c:pt idx="5">
                  <c:v>7.9396321351910409E-3</c:v>
                </c:pt>
                <c:pt idx="6">
                  <c:v>7.3013170653962846E-3</c:v>
                </c:pt>
                <c:pt idx="7">
                  <c:v>-6.0489339300051946E-3</c:v>
                </c:pt>
                <c:pt idx="8">
                  <c:v>-5.4773594663956133E-3</c:v>
                </c:pt>
                <c:pt idx="9">
                  <c:v>1.4458730785834688E-3</c:v>
                </c:pt>
                <c:pt idx="10">
                  <c:v>1.2183141590946724E-2</c:v>
                </c:pt>
                <c:pt idx="12">
                  <c:v>-1.4966670656248323E-2</c:v>
                </c:pt>
                <c:pt idx="13">
                  <c:v>4.6934833938877029E-3</c:v>
                </c:pt>
                <c:pt idx="14">
                  <c:v>5.0320087175875208E-3</c:v>
                </c:pt>
                <c:pt idx="15">
                  <c:v>-7.5008630700184589E-3</c:v>
                </c:pt>
                <c:pt idx="16">
                  <c:v>1.1988749378418718E-2</c:v>
                </c:pt>
                <c:pt idx="17">
                  <c:v>6.8850016958525101E-3</c:v>
                </c:pt>
                <c:pt idx="18">
                  <c:v>9.5766481929370189E-3</c:v>
                </c:pt>
                <c:pt idx="19">
                  <c:v>8.8223514182232347E-3</c:v>
                </c:pt>
                <c:pt idx="20">
                  <c:v>1.2417035997703278E-2</c:v>
                </c:pt>
                <c:pt idx="21">
                  <c:v>-1.3286244321159504E-2</c:v>
                </c:pt>
                <c:pt idx="22">
                  <c:v>7.6722510166576168E-3</c:v>
                </c:pt>
                <c:pt idx="23">
                  <c:v>1.6590987222827036E-2</c:v>
                </c:pt>
                <c:pt idx="24">
                  <c:v>4.8621644386718068E-3</c:v>
                </c:pt>
                <c:pt idx="25">
                  <c:v>9.7764552485544616E-3</c:v>
                </c:pt>
                <c:pt idx="26">
                  <c:v>4.7988371192394363E-3</c:v>
                </c:pt>
                <c:pt idx="27">
                  <c:v>-2.3542056197296108E-3</c:v>
                </c:pt>
                <c:pt idx="28">
                  <c:v>6.8019523741918372E-3</c:v>
                </c:pt>
                <c:pt idx="29">
                  <c:v>2.2493984020282447E-2</c:v>
                </c:pt>
                <c:pt idx="30">
                  <c:v>5.1624077047804718E-3</c:v>
                </c:pt>
                <c:pt idx="31">
                  <c:v>-2.7894655384026403E-3</c:v>
                </c:pt>
                <c:pt idx="32">
                  <c:v>6.6310193455207112E-3</c:v>
                </c:pt>
                <c:pt idx="33">
                  <c:v>-9.4802997555184839E-3</c:v>
                </c:pt>
                <c:pt idx="34">
                  <c:v>1.3250055766227764E-2</c:v>
                </c:pt>
                <c:pt idx="35">
                  <c:v>-2.077613712250413E-3</c:v>
                </c:pt>
                <c:pt idx="36">
                  <c:v>-8.6240417101002178E-4</c:v>
                </c:pt>
                <c:pt idx="37">
                  <c:v>8.1569182815629283E-3</c:v>
                </c:pt>
                <c:pt idx="38">
                  <c:v>9.4035489155937218E-3</c:v>
                </c:pt>
                <c:pt idx="39">
                  <c:v>2.1773855354133981E-3</c:v>
                </c:pt>
                <c:pt idx="40">
                  <c:v>8.5112272164896436E-3</c:v>
                </c:pt>
                <c:pt idx="41">
                  <c:v>3.9744956326593864E-3</c:v>
                </c:pt>
                <c:pt idx="42">
                  <c:v>-8.3021424639950492E-3</c:v>
                </c:pt>
                <c:pt idx="43">
                  <c:v>1.5851056034877402E-2</c:v>
                </c:pt>
                <c:pt idx="44">
                  <c:v>6.6704440501586066E-3</c:v>
                </c:pt>
                <c:pt idx="45">
                  <c:v>-1.1066325752214654E-2</c:v>
                </c:pt>
                <c:pt idx="46">
                  <c:v>4.2530171308873595E-3</c:v>
                </c:pt>
                <c:pt idx="47">
                  <c:v>-7.9871800320286731E-3</c:v>
                </c:pt>
                <c:pt idx="48">
                  <c:v>-1.094068467585985E-2</c:v>
                </c:pt>
                <c:pt idx="49">
                  <c:v>5.0766394359201498E-3</c:v>
                </c:pt>
                <c:pt idx="50">
                  <c:v>8.754385909513628E-4</c:v>
                </c:pt>
                <c:pt idx="51">
                  <c:v>-2.1204284814050553E-3</c:v>
                </c:pt>
                <c:pt idx="52">
                  <c:v>1.4248532689558682E-3</c:v>
                </c:pt>
                <c:pt idx="53">
                  <c:v>1.1491932026357404E-2</c:v>
                </c:pt>
                <c:pt idx="54">
                  <c:v>-5.1610419837980258E-4</c:v>
                </c:pt>
                <c:pt idx="55">
                  <c:v>-1.4783988607328371E-2</c:v>
                </c:pt>
                <c:pt idx="56">
                  <c:v>1.5848232953278439E-2</c:v>
                </c:pt>
                <c:pt idx="57">
                  <c:v>-1.7542541736868984E-2</c:v>
                </c:pt>
                <c:pt idx="58">
                  <c:v>-1.1884406877949099E-2</c:v>
                </c:pt>
                <c:pt idx="59">
                  <c:v>7.3456315884254701E-4</c:v>
                </c:pt>
                <c:pt idx="60">
                  <c:v>-3.5673358253132709E-3</c:v>
                </c:pt>
                <c:pt idx="61">
                  <c:v>-7.5685962526136246E-4</c:v>
                </c:pt>
                <c:pt idx="62">
                  <c:v>2.9476163620062695E-4</c:v>
                </c:pt>
                <c:pt idx="63">
                  <c:v>-1.2051928995257663E-2</c:v>
                </c:pt>
                <c:pt idx="64">
                  <c:v>2.0447784738397839E-3</c:v>
                </c:pt>
                <c:pt idx="65">
                  <c:v>-1.3200438618717286E-2</c:v>
                </c:pt>
                <c:pt idx="66">
                  <c:v>-1.254078858956148E-2</c:v>
                </c:pt>
                <c:pt idx="67">
                  <c:v>-2.6807220818356063E-2</c:v>
                </c:pt>
                <c:pt idx="68">
                  <c:v>-5.424159390068474E-2</c:v>
                </c:pt>
                <c:pt idx="69">
                  <c:v>-1.7295978126590904E-2</c:v>
                </c:pt>
                <c:pt idx="70">
                  <c:v>1.6436260719582492E-2</c:v>
                </c:pt>
                <c:pt idx="71">
                  <c:v>-7.4685981739698133E-3</c:v>
                </c:pt>
                <c:pt idx="72">
                  <c:v>-1.1410035548420161E-2</c:v>
                </c:pt>
                <c:pt idx="73">
                  <c:v>-7.1215806934420579E-4</c:v>
                </c:pt>
                <c:pt idx="74">
                  <c:v>-5.7557011413941631E-3</c:v>
                </c:pt>
                <c:pt idx="75">
                  <c:v>-1.0525100205436693E-2</c:v>
                </c:pt>
                <c:pt idx="76">
                  <c:v>3.730795658468085E-3</c:v>
                </c:pt>
                <c:pt idx="77">
                  <c:v>-5.5001479051580314E-3</c:v>
                </c:pt>
                <c:pt idx="78">
                  <c:v>-7.3231720891773098E-3</c:v>
                </c:pt>
                <c:pt idx="79">
                  <c:v>1.828306406870402E-2</c:v>
                </c:pt>
                <c:pt idx="80">
                  <c:v>-1.4296700913016755E-3</c:v>
                </c:pt>
                <c:pt idx="81">
                  <c:v>-8.9005793682209126E-3</c:v>
                </c:pt>
                <c:pt idx="82">
                  <c:v>6.9867639364756817E-3</c:v>
                </c:pt>
                <c:pt idx="83">
                  <c:v>4.8867076689472514E-3</c:v>
                </c:pt>
                <c:pt idx="84">
                  <c:v>1.2363058322590281E-2</c:v>
                </c:pt>
                <c:pt idx="85">
                  <c:v>1.8622479928515307E-2</c:v>
                </c:pt>
                <c:pt idx="86">
                  <c:v>1.2831733022597424E-2</c:v>
                </c:pt>
                <c:pt idx="87">
                  <c:v>-6.9618277101790669E-3</c:v>
                </c:pt>
                <c:pt idx="88">
                  <c:v>5.3175146805768611E-3</c:v>
                </c:pt>
                <c:pt idx="89">
                  <c:v>5.6681815036102375E-2</c:v>
                </c:pt>
                <c:pt idx="90">
                  <c:v>3.0991302962696587E-2</c:v>
                </c:pt>
                <c:pt idx="91">
                  <c:v>5.4507966613084706E-3</c:v>
                </c:pt>
                <c:pt idx="92">
                  <c:v>1.5400076245523191E-3</c:v>
                </c:pt>
                <c:pt idx="93">
                  <c:v>9.9184978428751161E-4</c:v>
                </c:pt>
                <c:pt idx="94">
                  <c:v>8.3000267967191545E-3</c:v>
                </c:pt>
                <c:pt idx="95">
                  <c:v>-1.8866079917665467E-3</c:v>
                </c:pt>
                <c:pt idx="96">
                  <c:v>-7.8528516687181849E-4</c:v>
                </c:pt>
                <c:pt idx="97">
                  <c:v>2.0450804319281833E-2</c:v>
                </c:pt>
                <c:pt idx="98">
                  <c:v>9.1712063281930746E-3</c:v>
                </c:pt>
                <c:pt idx="99">
                  <c:v>1.4150377345130971E-2</c:v>
                </c:pt>
                <c:pt idx="100">
                  <c:v>1.3946768423951239E-2</c:v>
                </c:pt>
                <c:pt idx="101">
                  <c:v>7.2580548088391015E-3</c:v>
                </c:pt>
                <c:pt idx="102">
                  <c:v>1.6307574575603702E-2</c:v>
                </c:pt>
                <c:pt idx="103">
                  <c:v>1.8478983819700218E-2</c:v>
                </c:pt>
                <c:pt idx="104">
                  <c:v>2.6165134577242059E-2</c:v>
                </c:pt>
                <c:pt idx="105">
                  <c:v>1.8000718899583823E-2</c:v>
                </c:pt>
                <c:pt idx="106">
                  <c:v>3.6130747001134646E-2</c:v>
                </c:pt>
                <c:pt idx="107">
                  <c:v>6.3616534132482985E-3</c:v>
                </c:pt>
                <c:pt idx="108">
                  <c:v>1.5700352982630332E-2</c:v>
                </c:pt>
                <c:pt idx="109">
                  <c:v>2.8985236542087241E-2</c:v>
                </c:pt>
                <c:pt idx="110">
                  <c:v>3.8897884341082545E-2</c:v>
                </c:pt>
                <c:pt idx="111">
                  <c:v>3.9120025981091142E-2</c:v>
                </c:pt>
                <c:pt idx="112">
                  <c:v>9.711462753817468E-2</c:v>
                </c:pt>
                <c:pt idx="113">
                  <c:v>5.9089743290820465E-2</c:v>
                </c:pt>
                <c:pt idx="114">
                  <c:v>4.6122493831353618E-2</c:v>
                </c:pt>
                <c:pt idx="115">
                  <c:v>4.5440288593615555E-2</c:v>
                </c:pt>
                <c:pt idx="116">
                  <c:v>2.5685588533948651E-2</c:v>
                </c:pt>
                <c:pt idx="117">
                  <c:v>8.1437665797305294E-3</c:v>
                </c:pt>
                <c:pt idx="118">
                  <c:v>5.0010705668454766E-3</c:v>
                </c:pt>
                <c:pt idx="119">
                  <c:v>2.9106185820734654E-2</c:v>
                </c:pt>
                <c:pt idx="120">
                  <c:v>3.6260439340721214E-2</c:v>
                </c:pt>
                <c:pt idx="121">
                  <c:v>2.8823325188815779E-2</c:v>
                </c:pt>
                <c:pt idx="122">
                  <c:v>5.5926809471573517E-2</c:v>
                </c:pt>
                <c:pt idx="123">
                  <c:v>9.8033510236673841E-3</c:v>
                </c:pt>
                <c:pt idx="124">
                  <c:v>4.0328571279275263E-2</c:v>
                </c:pt>
                <c:pt idx="125">
                  <c:v>1.0218797291917114E-2</c:v>
                </c:pt>
                <c:pt idx="126">
                  <c:v>-2.7373411932560002E-2</c:v>
                </c:pt>
                <c:pt idx="127">
                  <c:v>-1.9407720058833521E-2</c:v>
                </c:pt>
                <c:pt idx="128">
                  <c:v>1.7788355337122221E-2</c:v>
                </c:pt>
                <c:pt idx="129">
                  <c:v>-8.2350249771517645E-3</c:v>
                </c:pt>
                <c:pt idx="130">
                  <c:v>-2.4538155762875997E-2</c:v>
                </c:pt>
                <c:pt idx="131">
                  <c:v>-9.3433720669400793E-3</c:v>
                </c:pt>
                <c:pt idx="132">
                  <c:v>-3.7714179551991932E-2</c:v>
                </c:pt>
                <c:pt idx="133">
                  <c:v>-1.1671232808951623E-2</c:v>
                </c:pt>
                <c:pt idx="134">
                  <c:v>-1.8565530253003951E-2</c:v>
                </c:pt>
                <c:pt idx="135">
                  <c:v>-2.189903731661021E-2</c:v>
                </c:pt>
                <c:pt idx="136">
                  <c:v>5.3261130695542083E-3</c:v>
                </c:pt>
                <c:pt idx="137">
                  <c:v>-9.4623835754099027E-4</c:v>
                </c:pt>
                <c:pt idx="138">
                  <c:v>-2.2323201920997585E-2</c:v>
                </c:pt>
                <c:pt idx="139">
                  <c:v>1.1622645981669493E-2</c:v>
                </c:pt>
                <c:pt idx="140">
                  <c:v>-1.8816311846625234E-2</c:v>
                </c:pt>
                <c:pt idx="141">
                  <c:v>-7.8312788825864958E-3</c:v>
                </c:pt>
                <c:pt idx="142">
                  <c:v>5.8246685888598965E-3</c:v>
                </c:pt>
                <c:pt idx="143">
                  <c:v>9.508861771147837E-3</c:v>
                </c:pt>
                <c:pt idx="144">
                  <c:v>-3.3917291893082926E-3</c:v>
                </c:pt>
                <c:pt idx="145">
                  <c:v>5.3597052166835307E-3</c:v>
                </c:pt>
                <c:pt idx="146">
                  <c:v>-4.9530038782491766E-3</c:v>
                </c:pt>
                <c:pt idx="147">
                  <c:v>-1.4911311953042076E-2</c:v>
                </c:pt>
              </c:numCache>
            </c:numRef>
          </c:val>
          <c:extLst>
            <c:ext xmlns:c16="http://schemas.microsoft.com/office/drawing/2014/chart" uri="{C3380CC4-5D6E-409C-BE32-E72D297353CC}">
              <c16:uniqueId val="{00000000-D8DF-46AA-A834-D0D7EADB380B}"/>
            </c:ext>
          </c:extLst>
        </c:ser>
        <c:dLbls>
          <c:showLegendKey val="0"/>
          <c:showVal val="0"/>
          <c:showCatName val="0"/>
          <c:showSerName val="0"/>
          <c:showPercent val="0"/>
          <c:showBubbleSize val="0"/>
        </c:dLbls>
        <c:gapWidth val="150"/>
        <c:axId val="387110800"/>
        <c:axId val="387101232"/>
      </c:barChart>
      <c:dateAx>
        <c:axId val="387110800"/>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7101232"/>
        <c:crosses val="autoZero"/>
        <c:auto val="1"/>
        <c:lblOffset val="100"/>
        <c:baseTimeUnit val="months"/>
      </c:dateAx>
      <c:valAx>
        <c:axId val="3871012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71108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'Ev Satış İstatistikleri'!$Z$1</c:f>
              <c:strCache>
                <c:ptCount val="1"/>
                <c:pt idx="0">
                  <c:v>Konut Fiyat Endeksi TR Geneli 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'Ev Satış İstatistikleri'!$S$2:$S$187</c:f>
              <c:numCache>
                <c:formatCode>mmm\-yy</c:formatCode>
                <c:ptCount val="186"/>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3">
                  <c:v>41640</c:v>
                </c:pt>
                <c:pt idx="14">
                  <c:v>41671</c:v>
                </c:pt>
                <c:pt idx="15">
                  <c:v>41699</c:v>
                </c:pt>
                <c:pt idx="16">
                  <c:v>41730</c:v>
                </c:pt>
                <c:pt idx="17">
                  <c:v>41760</c:v>
                </c:pt>
                <c:pt idx="18">
                  <c:v>41791</c:v>
                </c:pt>
                <c:pt idx="19">
                  <c:v>41821</c:v>
                </c:pt>
                <c:pt idx="20">
                  <c:v>41852</c:v>
                </c:pt>
                <c:pt idx="21">
                  <c:v>41883</c:v>
                </c:pt>
                <c:pt idx="22">
                  <c:v>41913</c:v>
                </c:pt>
                <c:pt idx="23">
                  <c:v>41944</c:v>
                </c:pt>
                <c:pt idx="24">
                  <c:v>41974</c:v>
                </c:pt>
                <c:pt idx="25">
                  <c:v>42005</c:v>
                </c:pt>
                <c:pt idx="26">
                  <c:v>42036</c:v>
                </c:pt>
                <c:pt idx="27">
                  <c:v>42064</c:v>
                </c:pt>
                <c:pt idx="28">
                  <c:v>42095</c:v>
                </c:pt>
                <c:pt idx="29">
                  <c:v>42125</c:v>
                </c:pt>
                <c:pt idx="30">
                  <c:v>42156</c:v>
                </c:pt>
                <c:pt idx="31">
                  <c:v>42186</c:v>
                </c:pt>
                <c:pt idx="32">
                  <c:v>42217</c:v>
                </c:pt>
                <c:pt idx="33">
                  <c:v>42248</c:v>
                </c:pt>
                <c:pt idx="34">
                  <c:v>42278</c:v>
                </c:pt>
                <c:pt idx="35">
                  <c:v>42309</c:v>
                </c:pt>
                <c:pt idx="36">
                  <c:v>42339</c:v>
                </c:pt>
                <c:pt idx="37">
                  <c:v>42370</c:v>
                </c:pt>
                <c:pt idx="38">
                  <c:v>42401</c:v>
                </c:pt>
                <c:pt idx="39">
                  <c:v>42430</c:v>
                </c:pt>
                <c:pt idx="40">
                  <c:v>42461</c:v>
                </c:pt>
                <c:pt idx="41">
                  <c:v>42491</c:v>
                </c:pt>
                <c:pt idx="42">
                  <c:v>42522</c:v>
                </c:pt>
                <c:pt idx="43">
                  <c:v>42552</c:v>
                </c:pt>
                <c:pt idx="44">
                  <c:v>42583</c:v>
                </c:pt>
                <c:pt idx="45">
                  <c:v>42614</c:v>
                </c:pt>
                <c:pt idx="46">
                  <c:v>42644</c:v>
                </c:pt>
                <c:pt idx="47">
                  <c:v>42675</c:v>
                </c:pt>
                <c:pt idx="48">
                  <c:v>42705</c:v>
                </c:pt>
                <c:pt idx="49">
                  <c:v>42736</c:v>
                </c:pt>
                <c:pt idx="50">
                  <c:v>42767</c:v>
                </c:pt>
                <c:pt idx="51">
                  <c:v>42795</c:v>
                </c:pt>
                <c:pt idx="52">
                  <c:v>42826</c:v>
                </c:pt>
                <c:pt idx="53">
                  <c:v>42856</c:v>
                </c:pt>
                <c:pt idx="54">
                  <c:v>42887</c:v>
                </c:pt>
                <c:pt idx="55">
                  <c:v>42917</c:v>
                </c:pt>
                <c:pt idx="56">
                  <c:v>42948</c:v>
                </c:pt>
                <c:pt idx="57">
                  <c:v>42979</c:v>
                </c:pt>
                <c:pt idx="58">
                  <c:v>43009</c:v>
                </c:pt>
                <c:pt idx="59">
                  <c:v>43040</c:v>
                </c:pt>
                <c:pt idx="60">
                  <c:v>43070</c:v>
                </c:pt>
                <c:pt idx="61">
                  <c:v>43101</c:v>
                </c:pt>
                <c:pt idx="62">
                  <c:v>43132</c:v>
                </c:pt>
                <c:pt idx="63">
                  <c:v>43160</c:v>
                </c:pt>
                <c:pt idx="64">
                  <c:v>43191</c:v>
                </c:pt>
                <c:pt idx="65">
                  <c:v>43221</c:v>
                </c:pt>
                <c:pt idx="66">
                  <c:v>43252</c:v>
                </c:pt>
                <c:pt idx="67">
                  <c:v>43282</c:v>
                </c:pt>
                <c:pt idx="68">
                  <c:v>43313</c:v>
                </c:pt>
                <c:pt idx="69">
                  <c:v>43344</c:v>
                </c:pt>
                <c:pt idx="70">
                  <c:v>43374</c:v>
                </c:pt>
                <c:pt idx="71">
                  <c:v>43405</c:v>
                </c:pt>
                <c:pt idx="72">
                  <c:v>43435</c:v>
                </c:pt>
                <c:pt idx="73">
                  <c:v>43466</c:v>
                </c:pt>
                <c:pt idx="74">
                  <c:v>43497</c:v>
                </c:pt>
                <c:pt idx="75">
                  <c:v>43525</c:v>
                </c:pt>
                <c:pt idx="76">
                  <c:v>43556</c:v>
                </c:pt>
                <c:pt idx="77">
                  <c:v>43586</c:v>
                </c:pt>
                <c:pt idx="78">
                  <c:v>43617</c:v>
                </c:pt>
                <c:pt idx="79">
                  <c:v>43647</c:v>
                </c:pt>
                <c:pt idx="80">
                  <c:v>43678</c:v>
                </c:pt>
                <c:pt idx="81">
                  <c:v>43709</c:v>
                </c:pt>
                <c:pt idx="82">
                  <c:v>43739</c:v>
                </c:pt>
                <c:pt idx="83">
                  <c:v>43770</c:v>
                </c:pt>
                <c:pt idx="84">
                  <c:v>43800</c:v>
                </c:pt>
                <c:pt idx="85">
                  <c:v>43831</c:v>
                </c:pt>
                <c:pt idx="86">
                  <c:v>43862</c:v>
                </c:pt>
                <c:pt idx="87">
                  <c:v>43891</c:v>
                </c:pt>
                <c:pt idx="88">
                  <c:v>43922</c:v>
                </c:pt>
                <c:pt idx="89">
                  <c:v>43952</c:v>
                </c:pt>
                <c:pt idx="90">
                  <c:v>43983</c:v>
                </c:pt>
                <c:pt idx="91">
                  <c:v>44013</c:v>
                </c:pt>
                <c:pt idx="92">
                  <c:v>44044</c:v>
                </c:pt>
                <c:pt idx="93">
                  <c:v>44075</c:v>
                </c:pt>
                <c:pt idx="94">
                  <c:v>44105</c:v>
                </c:pt>
                <c:pt idx="95">
                  <c:v>44136</c:v>
                </c:pt>
                <c:pt idx="96">
                  <c:v>44166</c:v>
                </c:pt>
                <c:pt idx="97">
                  <c:v>44197</c:v>
                </c:pt>
                <c:pt idx="98">
                  <c:v>44228</c:v>
                </c:pt>
                <c:pt idx="99">
                  <c:v>44256</c:v>
                </c:pt>
                <c:pt idx="100">
                  <c:v>44287</c:v>
                </c:pt>
                <c:pt idx="101">
                  <c:v>44317</c:v>
                </c:pt>
                <c:pt idx="102">
                  <c:v>44348</c:v>
                </c:pt>
                <c:pt idx="103">
                  <c:v>44378</c:v>
                </c:pt>
                <c:pt idx="104">
                  <c:v>44409</c:v>
                </c:pt>
                <c:pt idx="105">
                  <c:v>44440</c:v>
                </c:pt>
                <c:pt idx="106">
                  <c:v>44470</c:v>
                </c:pt>
                <c:pt idx="107">
                  <c:v>44501</c:v>
                </c:pt>
                <c:pt idx="108">
                  <c:v>44531</c:v>
                </c:pt>
                <c:pt idx="109">
                  <c:v>44562</c:v>
                </c:pt>
                <c:pt idx="110">
                  <c:v>44593</c:v>
                </c:pt>
                <c:pt idx="111">
                  <c:v>44621</c:v>
                </c:pt>
                <c:pt idx="112">
                  <c:v>44652</c:v>
                </c:pt>
                <c:pt idx="113">
                  <c:v>44682</c:v>
                </c:pt>
                <c:pt idx="114">
                  <c:v>44713</c:v>
                </c:pt>
                <c:pt idx="115">
                  <c:v>44743</c:v>
                </c:pt>
                <c:pt idx="116">
                  <c:v>44774</c:v>
                </c:pt>
                <c:pt idx="117">
                  <c:v>44805</c:v>
                </c:pt>
                <c:pt idx="118">
                  <c:v>44835</c:v>
                </c:pt>
                <c:pt idx="119">
                  <c:v>44866</c:v>
                </c:pt>
                <c:pt idx="120">
                  <c:v>44896</c:v>
                </c:pt>
                <c:pt idx="121">
                  <c:v>44927</c:v>
                </c:pt>
                <c:pt idx="122">
                  <c:v>44958</c:v>
                </c:pt>
                <c:pt idx="123">
                  <c:v>44986</c:v>
                </c:pt>
                <c:pt idx="124">
                  <c:v>45017</c:v>
                </c:pt>
                <c:pt idx="125">
                  <c:v>45047</c:v>
                </c:pt>
                <c:pt idx="126">
                  <c:v>45078</c:v>
                </c:pt>
                <c:pt idx="127">
                  <c:v>45108</c:v>
                </c:pt>
                <c:pt idx="128">
                  <c:v>45139</c:v>
                </c:pt>
                <c:pt idx="129">
                  <c:v>45170</c:v>
                </c:pt>
                <c:pt idx="130">
                  <c:v>45200</c:v>
                </c:pt>
                <c:pt idx="131">
                  <c:v>45231</c:v>
                </c:pt>
                <c:pt idx="132">
                  <c:v>45261</c:v>
                </c:pt>
                <c:pt idx="133">
                  <c:v>45292</c:v>
                </c:pt>
                <c:pt idx="134">
                  <c:v>45323</c:v>
                </c:pt>
                <c:pt idx="135">
                  <c:v>45352</c:v>
                </c:pt>
                <c:pt idx="136">
                  <c:v>45383</c:v>
                </c:pt>
                <c:pt idx="137">
                  <c:v>45413</c:v>
                </c:pt>
                <c:pt idx="138">
                  <c:v>45444</c:v>
                </c:pt>
                <c:pt idx="139">
                  <c:v>45474</c:v>
                </c:pt>
                <c:pt idx="140">
                  <c:v>45505</c:v>
                </c:pt>
                <c:pt idx="141">
                  <c:v>45536</c:v>
                </c:pt>
                <c:pt idx="142">
                  <c:v>45566</c:v>
                </c:pt>
                <c:pt idx="143">
                  <c:v>45597</c:v>
                </c:pt>
                <c:pt idx="144">
                  <c:v>45627</c:v>
                </c:pt>
                <c:pt idx="145">
                  <c:v>45658</c:v>
                </c:pt>
                <c:pt idx="146">
                  <c:v>45689</c:v>
                </c:pt>
                <c:pt idx="147">
                  <c:v>45717</c:v>
                </c:pt>
                <c:pt idx="148">
                  <c:v>45748</c:v>
                </c:pt>
                <c:pt idx="149">
                  <c:v>45778</c:v>
                </c:pt>
                <c:pt idx="150">
                  <c:v>45809</c:v>
                </c:pt>
                <c:pt idx="151">
                  <c:v>45839</c:v>
                </c:pt>
                <c:pt idx="152">
                  <c:v>45870</c:v>
                </c:pt>
                <c:pt idx="153">
                  <c:v>45901</c:v>
                </c:pt>
                <c:pt idx="154">
                  <c:v>45931</c:v>
                </c:pt>
                <c:pt idx="155">
                  <c:v>45962</c:v>
                </c:pt>
              </c:numCache>
            </c:numRef>
          </c:cat>
          <c:val>
            <c:numRef>
              <c:f>'Ev Satış İstatistikleri'!$Z$2:$Z$187</c:f>
              <c:numCache>
                <c:formatCode>0.00%</c:formatCode>
                <c:ptCount val="186"/>
                <c:pt idx="13">
                  <c:v>0.11912751677852348</c:v>
                </c:pt>
                <c:pt idx="14">
                  <c:v>0.11794019933554832</c:v>
                </c:pt>
                <c:pt idx="15">
                  <c:v>0.11764705882352937</c:v>
                </c:pt>
                <c:pt idx="16">
                  <c:v>0.11869918699186983</c:v>
                </c:pt>
                <c:pt idx="17">
                  <c:v>0.11840000000000003</c:v>
                </c:pt>
                <c:pt idx="18">
                  <c:v>0.1170886075949366</c:v>
                </c:pt>
                <c:pt idx="19">
                  <c:v>0.12050078247261353</c:v>
                </c:pt>
                <c:pt idx="20">
                  <c:v>0.12441679626749623</c:v>
                </c:pt>
                <c:pt idx="21">
                  <c:v>0.13819875776397511</c:v>
                </c:pt>
                <c:pt idx="22">
                  <c:v>0.13036809815950928</c:v>
                </c:pt>
                <c:pt idx="23">
                  <c:v>0.13935681470137828</c:v>
                </c:pt>
                <c:pt idx="24">
                  <c:v>0.13403614457831334</c:v>
                </c:pt>
                <c:pt idx="25">
                  <c:v>0.14692653673163425</c:v>
                </c:pt>
                <c:pt idx="26">
                  <c:v>0.15601783060921245</c:v>
                </c:pt>
                <c:pt idx="27">
                  <c:v>0.15643274853801173</c:v>
                </c:pt>
                <c:pt idx="28">
                  <c:v>0.16569767441860461</c:v>
                </c:pt>
                <c:pt idx="29">
                  <c:v>0.16165951359084391</c:v>
                </c:pt>
                <c:pt idx="30">
                  <c:v>0.16997167138810201</c:v>
                </c:pt>
                <c:pt idx="31">
                  <c:v>0.16061452513966484</c:v>
                </c:pt>
                <c:pt idx="32">
                  <c:v>0.15076071922544948</c:v>
                </c:pt>
                <c:pt idx="33">
                  <c:v>0.15279672578444736</c:v>
                </c:pt>
                <c:pt idx="34">
                  <c:v>0.15332428765264586</c:v>
                </c:pt>
                <c:pt idx="35">
                  <c:v>0.16532258064516123</c:v>
                </c:pt>
                <c:pt idx="36">
                  <c:v>0.15139442231075692</c:v>
                </c:pt>
                <c:pt idx="37">
                  <c:v>0.15294117647058822</c:v>
                </c:pt>
                <c:pt idx="38">
                  <c:v>0.14267352185089979</c:v>
                </c:pt>
                <c:pt idx="39">
                  <c:v>0.13400758533501902</c:v>
                </c:pt>
                <c:pt idx="40">
                  <c:v>0.12967581047381557</c:v>
                </c:pt>
                <c:pt idx="41">
                  <c:v>0.13177339901477839</c:v>
                </c:pt>
                <c:pt idx="42">
                  <c:v>0.12227602905569004</c:v>
                </c:pt>
                <c:pt idx="43">
                  <c:v>0.11913357400722023</c:v>
                </c:pt>
                <c:pt idx="44">
                  <c:v>0.13221153846153841</c:v>
                </c:pt>
                <c:pt idx="45">
                  <c:v>0.12426035502958589</c:v>
                </c:pt>
                <c:pt idx="46">
                  <c:v>0.12117647058823522</c:v>
                </c:pt>
                <c:pt idx="47">
                  <c:v>0.10957324106113026</c:v>
                </c:pt>
                <c:pt idx="48">
                  <c:v>0.11880046136101492</c:v>
                </c:pt>
                <c:pt idx="49">
                  <c:v>0.11451247165532877</c:v>
                </c:pt>
                <c:pt idx="50">
                  <c:v>0.12035995500562433</c:v>
                </c:pt>
                <c:pt idx="51">
                  <c:v>0.12263099219620954</c:v>
                </c:pt>
                <c:pt idx="52">
                  <c:v>0.12362030905077254</c:v>
                </c:pt>
                <c:pt idx="53">
                  <c:v>0.11425462459194785</c:v>
                </c:pt>
                <c:pt idx="54">
                  <c:v>0.11434735706580372</c:v>
                </c:pt>
                <c:pt idx="55">
                  <c:v>0.11182795698924722</c:v>
                </c:pt>
                <c:pt idx="56">
                  <c:v>8.7048832271762244E-2</c:v>
                </c:pt>
                <c:pt idx="57">
                  <c:v>0.10210526315789481</c:v>
                </c:pt>
                <c:pt idx="58">
                  <c:v>0.10178384050367269</c:v>
                </c:pt>
                <c:pt idx="59">
                  <c:v>9.4594594594594614E-2</c:v>
                </c:pt>
                <c:pt idx="60">
                  <c:v>9.3814432989690749E-2</c:v>
                </c:pt>
                <c:pt idx="61">
                  <c:v>8.6469989827059987E-2</c:v>
                </c:pt>
                <c:pt idx="62">
                  <c:v>7.9317269076305125E-2</c:v>
                </c:pt>
                <c:pt idx="63">
                  <c:v>7.8450844091360383E-2</c:v>
                </c:pt>
                <c:pt idx="64">
                  <c:v>7.3673870333988214E-2</c:v>
                </c:pt>
                <c:pt idx="65">
                  <c:v>8.6914062500000056E-2</c:v>
                </c:pt>
                <c:pt idx="66">
                  <c:v>9.0997095837366843E-2</c:v>
                </c:pt>
                <c:pt idx="67">
                  <c:v>8.2205029013539613E-2</c:v>
                </c:pt>
                <c:pt idx="68">
                  <c:v>8.7890625000000028E-2</c:v>
                </c:pt>
                <c:pt idx="69">
                  <c:v>6.9723018147086785E-2</c:v>
                </c:pt>
                <c:pt idx="70">
                  <c:v>7.6190476190476253E-2</c:v>
                </c:pt>
                <c:pt idx="71">
                  <c:v>7.5023741690408444E-2</c:v>
                </c:pt>
                <c:pt idx="72">
                  <c:v>5.466540999057494E-2</c:v>
                </c:pt>
                <c:pt idx="73">
                  <c:v>4.6816479400749067E-2</c:v>
                </c:pt>
                <c:pt idx="74">
                  <c:v>4.093023255813949E-2</c:v>
                </c:pt>
                <c:pt idx="75">
                  <c:v>3.4990791896869322E-2</c:v>
                </c:pt>
                <c:pt idx="76">
                  <c:v>3.4766697163769511E-2</c:v>
                </c:pt>
                <c:pt idx="77">
                  <c:v>2.964959568733154E-2</c:v>
                </c:pt>
                <c:pt idx="78">
                  <c:v>1.1535048802129617E-2</c:v>
                </c:pt>
                <c:pt idx="79">
                  <c:v>2.5022341376228878E-2</c:v>
                </c:pt>
                <c:pt idx="80">
                  <c:v>5.7450628366247647E-2</c:v>
                </c:pt>
                <c:pt idx="81">
                  <c:v>6.0714285714285852E-2</c:v>
                </c:pt>
                <c:pt idx="82">
                  <c:v>6.2831858407079555E-2</c:v>
                </c:pt>
                <c:pt idx="83">
                  <c:v>7.243816254416964E-2</c:v>
                </c:pt>
                <c:pt idx="84">
                  <c:v>9.830205540661302E-2</c:v>
                </c:pt>
                <c:pt idx="85">
                  <c:v>0.12790697674418602</c:v>
                </c:pt>
                <c:pt idx="86">
                  <c:v>0.1519213583556748</c:v>
                </c:pt>
                <c:pt idx="87">
                  <c:v>0.16814946619217086</c:v>
                </c:pt>
                <c:pt idx="88">
                  <c:v>0.16268788682581783</c:v>
                </c:pt>
                <c:pt idx="89">
                  <c:v>0.16928446771378702</c:v>
                </c:pt>
                <c:pt idx="90">
                  <c:v>0.25614035087719295</c:v>
                </c:pt>
                <c:pt idx="91">
                  <c:v>0.29468177855274619</c:v>
                </c:pt>
                <c:pt idx="92">
                  <c:v>0.27843803056027178</c:v>
                </c:pt>
                <c:pt idx="93">
                  <c:v>0.28198653198653195</c:v>
                </c:pt>
                <c:pt idx="94">
                  <c:v>0.29641965029142386</c:v>
                </c:pt>
                <c:pt idx="95">
                  <c:v>0.32289950576606241</c:v>
                </c:pt>
                <c:pt idx="96">
                  <c:v>0.320585842148088</c:v>
                </c:pt>
                <c:pt idx="97">
                  <c:v>0.30769230769230765</c:v>
                </c:pt>
                <c:pt idx="98">
                  <c:v>0.31730023273855701</c:v>
                </c:pt>
                <c:pt idx="99">
                  <c:v>0.31911652703731908</c:v>
                </c:pt>
                <c:pt idx="100">
                  <c:v>0.35817490494296572</c:v>
                </c:pt>
                <c:pt idx="101">
                  <c:v>0.36343283582089547</c:v>
                </c:pt>
                <c:pt idx="102">
                  <c:v>0.3100558659217878</c:v>
                </c:pt>
                <c:pt idx="103">
                  <c:v>0.30707070707070711</c:v>
                </c:pt>
                <c:pt idx="104">
                  <c:v>0.32735723771580333</c:v>
                </c:pt>
                <c:pt idx="105">
                  <c:v>0.36375574523965848</c:v>
                </c:pt>
                <c:pt idx="106">
                  <c:v>0.390494540783558</c:v>
                </c:pt>
                <c:pt idx="107">
                  <c:v>0.44582814445828151</c:v>
                </c:pt>
                <c:pt idx="108">
                  <c:v>0.63524337646333939</c:v>
                </c:pt>
                <c:pt idx="109">
                  <c:v>0.81625227410551859</c:v>
                </c:pt>
                <c:pt idx="110">
                  <c:v>0.90223792697290905</c:v>
                </c:pt>
                <c:pt idx="111">
                  <c:v>1.0433025404157044</c:v>
                </c:pt>
                <c:pt idx="112">
                  <c:v>1.2082866741321387</c:v>
                </c:pt>
                <c:pt idx="113">
                  <c:v>1.4389709906951289</c:v>
                </c:pt>
                <c:pt idx="114">
                  <c:v>1.640191897654584</c:v>
                </c:pt>
                <c:pt idx="115">
                  <c:v>1.7326120556414217</c:v>
                </c:pt>
                <c:pt idx="116">
                  <c:v>1.8144072036018009</c:v>
                </c:pt>
                <c:pt idx="117">
                  <c:v>1.8637457871930667</c:v>
                </c:pt>
                <c:pt idx="118">
                  <c:v>1.8678983833718248</c:v>
                </c:pt>
                <c:pt idx="119">
                  <c:v>1.7648578811369511</c:v>
                </c:pt>
                <c:pt idx="120">
                  <c:v>1.5188394875659381</c:v>
                </c:pt>
                <c:pt idx="121">
                  <c:v>1.4667779632721201</c:v>
                </c:pt>
                <c:pt idx="122">
                  <c:v>1.4272445820433441</c:v>
                </c:pt>
                <c:pt idx="123">
                  <c:v>1.3927663181689744</c:v>
                </c:pt>
                <c:pt idx="124">
                  <c:v>1.2198275862068966</c:v>
                </c:pt>
                <c:pt idx="125">
                  <c:v>1.0448833034111311</c:v>
                </c:pt>
                <c:pt idx="126">
                  <c:v>0.9313547345043407</c:v>
                </c:pt>
                <c:pt idx="127">
                  <c:v>0.92062594268476639</c:v>
                </c:pt>
                <c:pt idx="128">
                  <c:v>0.93690010664770718</c:v>
                </c:pt>
                <c:pt idx="129">
                  <c:v>0.95326160053799613</c:v>
                </c:pt>
                <c:pt idx="130">
                  <c:v>0.91947173457883713</c:v>
                </c:pt>
                <c:pt idx="131">
                  <c:v>0.87024922118380044</c:v>
                </c:pt>
                <c:pt idx="132">
                  <c:v>0.83141361256544533</c:v>
                </c:pt>
                <c:pt idx="133">
                  <c:v>0.70154304277206281</c:v>
                </c:pt>
                <c:pt idx="134">
                  <c:v>0.65650510204081625</c:v>
                </c:pt>
                <c:pt idx="135">
                  <c:v>0.55278696268304206</c:v>
                </c:pt>
                <c:pt idx="136">
                  <c:v>0.51570531125071384</c:v>
                </c:pt>
                <c:pt idx="137">
                  <c:v>0.51338893766461813</c:v>
                </c:pt>
                <c:pt idx="138">
                  <c:v>0.46383023207192148</c:v>
                </c:pt>
                <c:pt idx="139">
                  <c:v>0.38725827034455668</c:v>
                </c:pt>
                <c:pt idx="140">
                  <c:v>0.34440671744516843</c:v>
                </c:pt>
                <c:pt idx="141">
                  <c:v>0.27397142365295218</c:v>
                </c:pt>
                <c:pt idx="142">
                  <c:v>0.26766235945628464</c:v>
                </c:pt>
                <c:pt idx="143">
                  <c:v>0.29399516948446752</c:v>
                </c:pt>
                <c:pt idx="144">
                  <c:v>0.29429061504533199</c:v>
                </c:pt>
                <c:pt idx="145">
                  <c:v>0.31946543632169289</c:v>
                </c:pt>
                <c:pt idx="146">
                  <c:v>0.31323631323631329</c:v>
                </c:pt>
                <c:pt idx="147">
                  <c:v>0.32238193018480482</c:v>
                </c:pt>
                <c:pt idx="148">
                  <c:v>0.32946495855312735</c:v>
                </c:pt>
              </c:numCache>
            </c:numRef>
          </c:val>
          <c:smooth val="0"/>
          <c:extLst>
            <c:ext xmlns:c16="http://schemas.microsoft.com/office/drawing/2014/chart" uri="{C3380CC4-5D6E-409C-BE32-E72D297353CC}">
              <c16:uniqueId val="{00000000-7491-4927-9CBD-CCC04A6D2F4B}"/>
            </c:ext>
          </c:extLst>
        </c:ser>
        <c:ser>
          <c:idx val="1"/>
          <c:order val="1"/>
          <c:tx>
            <c:strRef>
              <c:f>'Ev Satış İstatistikleri'!$AI$1</c:f>
              <c:strCache>
                <c:ptCount val="1"/>
                <c:pt idx="0">
                  <c:v>İnşaat maliyet Endeks YoY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'Ev Satış İstatistikleri'!$S$2:$S$187</c:f>
              <c:numCache>
                <c:formatCode>mmm\-yy</c:formatCode>
                <c:ptCount val="186"/>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3">
                  <c:v>41640</c:v>
                </c:pt>
                <c:pt idx="14">
                  <c:v>41671</c:v>
                </c:pt>
                <c:pt idx="15">
                  <c:v>41699</c:v>
                </c:pt>
                <c:pt idx="16">
                  <c:v>41730</c:v>
                </c:pt>
                <c:pt idx="17">
                  <c:v>41760</c:v>
                </c:pt>
                <c:pt idx="18">
                  <c:v>41791</c:v>
                </c:pt>
                <c:pt idx="19">
                  <c:v>41821</c:v>
                </c:pt>
                <c:pt idx="20">
                  <c:v>41852</c:v>
                </c:pt>
                <c:pt idx="21">
                  <c:v>41883</c:v>
                </c:pt>
                <c:pt idx="22">
                  <c:v>41913</c:v>
                </c:pt>
                <c:pt idx="23">
                  <c:v>41944</c:v>
                </c:pt>
                <c:pt idx="24">
                  <c:v>41974</c:v>
                </c:pt>
                <c:pt idx="25">
                  <c:v>42005</c:v>
                </c:pt>
                <c:pt idx="26">
                  <c:v>42036</c:v>
                </c:pt>
                <c:pt idx="27">
                  <c:v>42064</c:v>
                </c:pt>
                <c:pt idx="28">
                  <c:v>42095</c:v>
                </c:pt>
                <c:pt idx="29">
                  <c:v>42125</c:v>
                </c:pt>
                <c:pt idx="30">
                  <c:v>42156</c:v>
                </c:pt>
                <c:pt idx="31">
                  <c:v>42186</c:v>
                </c:pt>
                <c:pt idx="32">
                  <c:v>42217</c:v>
                </c:pt>
                <c:pt idx="33">
                  <c:v>42248</c:v>
                </c:pt>
                <c:pt idx="34">
                  <c:v>42278</c:v>
                </c:pt>
                <c:pt idx="35">
                  <c:v>42309</c:v>
                </c:pt>
                <c:pt idx="36">
                  <c:v>42339</c:v>
                </c:pt>
                <c:pt idx="37">
                  <c:v>42370</c:v>
                </c:pt>
                <c:pt idx="38">
                  <c:v>42401</c:v>
                </c:pt>
                <c:pt idx="39">
                  <c:v>42430</c:v>
                </c:pt>
                <c:pt idx="40">
                  <c:v>42461</c:v>
                </c:pt>
                <c:pt idx="41">
                  <c:v>42491</c:v>
                </c:pt>
                <c:pt idx="42">
                  <c:v>42522</c:v>
                </c:pt>
                <c:pt idx="43">
                  <c:v>42552</c:v>
                </c:pt>
                <c:pt idx="44">
                  <c:v>42583</c:v>
                </c:pt>
                <c:pt idx="45">
                  <c:v>42614</c:v>
                </c:pt>
                <c:pt idx="46">
                  <c:v>42644</c:v>
                </c:pt>
                <c:pt idx="47">
                  <c:v>42675</c:v>
                </c:pt>
                <c:pt idx="48">
                  <c:v>42705</c:v>
                </c:pt>
                <c:pt idx="49">
                  <c:v>42736</c:v>
                </c:pt>
                <c:pt idx="50">
                  <c:v>42767</c:v>
                </c:pt>
                <c:pt idx="51">
                  <c:v>42795</c:v>
                </c:pt>
                <c:pt idx="52">
                  <c:v>42826</c:v>
                </c:pt>
                <c:pt idx="53">
                  <c:v>42856</c:v>
                </c:pt>
                <c:pt idx="54">
                  <c:v>42887</c:v>
                </c:pt>
                <c:pt idx="55">
                  <c:v>42917</c:v>
                </c:pt>
                <c:pt idx="56">
                  <c:v>42948</c:v>
                </c:pt>
                <c:pt idx="57">
                  <c:v>42979</c:v>
                </c:pt>
                <c:pt idx="58">
                  <c:v>43009</c:v>
                </c:pt>
                <c:pt idx="59">
                  <c:v>43040</c:v>
                </c:pt>
                <c:pt idx="60">
                  <c:v>43070</c:v>
                </c:pt>
                <c:pt idx="61">
                  <c:v>43101</c:v>
                </c:pt>
                <c:pt idx="62">
                  <c:v>43132</c:v>
                </c:pt>
                <c:pt idx="63">
                  <c:v>43160</c:v>
                </c:pt>
                <c:pt idx="64">
                  <c:v>43191</c:v>
                </c:pt>
                <c:pt idx="65">
                  <c:v>43221</c:v>
                </c:pt>
                <c:pt idx="66">
                  <c:v>43252</c:v>
                </c:pt>
                <c:pt idx="67">
                  <c:v>43282</c:v>
                </c:pt>
                <c:pt idx="68">
                  <c:v>43313</c:v>
                </c:pt>
                <c:pt idx="69">
                  <c:v>43344</c:v>
                </c:pt>
                <c:pt idx="70">
                  <c:v>43374</c:v>
                </c:pt>
                <c:pt idx="71">
                  <c:v>43405</c:v>
                </c:pt>
                <c:pt idx="72">
                  <c:v>43435</c:v>
                </c:pt>
                <c:pt idx="73">
                  <c:v>43466</c:v>
                </c:pt>
                <c:pt idx="74">
                  <c:v>43497</c:v>
                </c:pt>
                <c:pt idx="75">
                  <c:v>43525</c:v>
                </c:pt>
                <c:pt idx="76">
                  <c:v>43556</c:v>
                </c:pt>
                <c:pt idx="77">
                  <c:v>43586</c:v>
                </c:pt>
                <c:pt idx="78">
                  <c:v>43617</c:v>
                </c:pt>
                <c:pt idx="79">
                  <c:v>43647</c:v>
                </c:pt>
                <c:pt idx="80">
                  <c:v>43678</c:v>
                </c:pt>
                <c:pt idx="81">
                  <c:v>43709</c:v>
                </c:pt>
                <c:pt idx="82">
                  <c:v>43739</c:v>
                </c:pt>
                <c:pt idx="83">
                  <c:v>43770</c:v>
                </c:pt>
                <c:pt idx="84">
                  <c:v>43800</c:v>
                </c:pt>
                <c:pt idx="85">
                  <c:v>43831</c:v>
                </c:pt>
                <c:pt idx="86">
                  <c:v>43862</c:v>
                </c:pt>
                <c:pt idx="87">
                  <c:v>43891</c:v>
                </c:pt>
                <c:pt idx="88">
                  <c:v>43922</c:v>
                </c:pt>
                <c:pt idx="89">
                  <c:v>43952</c:v>
                </c:pt>
                <c:pt idx="90">
                  <c:v>43983</c:v>
                </c:pt>
                <c:pt idx="91">
                  <c:v>44013</c:v>
                </c:pt>
                <c:pt idx="92">
                  <c:v>44044</c:v>
                </c:pt>
                <c:pt idx="93">
                  <c:v>44075</c:v>
                </c:pt>
                <c:pt idx="94">
                  <c:v>44105</c:v>
                </c:pt>
                <c:pt idx="95">
                  <c:v>44136</c:v>
                </c:pt>
                <c:pt idx="96">
                  <c:v>44166</c:v>
                </c:pt>
                <c:pt idx="97">
                  <c:v>44197</c:v>
                </c:pt>
                <c:pt idx="98">
                  <c:v>44228</c:v>
                </c:pt>
                <c:pt idx="99">
                  <c:v>44256</c:v>
                </c:pt>
                <c:pt idx="100">
                  <c:v>44287</c:v>
                </c:pt>
                <c:pt idx="101">
                  <c:v>44317</c:v>
                </c:pt>
                <c:pt idx="102">
                  <c:v>44348</c:v>
                </c:pt>
                <c:pt idx="103">
                  <c:v>44378</c:v>
                </c:pt>
                <c:pt idx="104">
                  <c:v>44409</c:v>
                </c:pt>
                <c:pt idx="105">
                  <c:v>44440</c:v>
                </c:pt>
                <c:pt idx="106">
                  <c:v>44470</c:v>
                </c:pt>
                <c:pt idx="107">
                  <c:v>44501</c:v>
                </c:pt>
                <c:pt idx="108">
                  <c:v>44531</c:v>
                </c:pt>
                <c:pt idx="109">
                  <c:v>44562</c:v>
                </c:pt>
                <c:pt idx="110">
                  <c:v>44593</c:v>
                </c:pt>
                <c:pt idx="111">
                  <c:v>44621</c:v>
                </c:pt>
                <c:pt idx="112">
                  <c:v>44652</c:v>
                </c:pt>
                <c:pt idx="113">
                  <c:v>44682</c:v>
                </c:pt>
                <c:pt idx="114">
                  <c:v>44713</c:v>
                </c:pt>
                <c:pt idx="115">
                  <c:v>44743</c:v>
                </c:pt>
                <c:pt idx="116">
                  <c:v>44774</c:v>
                </c:pt>
                <c:pt idx="117">
                  <c:v>44805</c:v>
                </c:pt>
                <c:pt idx="118">
                  <c:v>44835</c:v>
                </c:pt>
                <c:pt idx="119">
                  <c:v>44866</c:v>
                </c:pt>
                <c:pt idx="120">
                  <c:v>44896</c:v>
                </c:pt>
                <c:pt idx="121">
                  <c:v>44927</c:v>
                </c:pt>
                <c:pt idx="122">
                  <c:v>44958</c:v>
                </c:pt>
                <c:pt idx="123">
                  <c:v>44986</c:v>
                </c:pt>
                <c:pt idx="124">
                  <c:v>45017</c:v>
                </c:pt>
                <c:pt idx="125">
                  <c:v>45047</c:v>
                </c:pt>
                <c:pt idx="126">
                  <c:v>45078</c:v>
                </c:pt>
                <c:pt idx="127">
                  <c:v>45108</c:v>
                </c:pt>
                <c:pt idx="128">
                  <c:v>45139</c:v>
                </c:pt>
                <c:pt idx="129">
                  <c:v>45170</c:v>
                </c:pt>
                <c:pt idx="130">
                  <c:v>45200</c:v>
                </c:pt>
                <c:pt idx="131">
                  <c:v>45231</c:v>
                </c:pt>
                <c:pt idx="132">
                  <c:v>45261</c:v>
                </c:pt>
                <c:pt idx="133">
                  <c:v>45292</c:v>
                </c:pt>
                <c:pt idx="134">
                  <c:v>45323</c:v>
                </c:pt>
                <c:pt idx="135">
                  <c:v>45352</c:v>
                </c:pt>
                <c:pt idx="136">
                  <c:v>45383</c:v>
                </c:pt>
                <c:pt idx="137">
                  <c:v>45413</c:v>
                </c:pt>
                <c:pt idx="138">
                  <c:v>45444</c:v>
                </c:pt>
                <c:pt idx="139">
                  <c:v>45474</c:v>
                </c:pt>
                <c:pt idx="140">
                  <c:v>45505</c:v>
                </c:pt>
                <c:pt idx="141">
                  <c:v>45536</c:v>
                </c:pt>
                <c:pt idx="142">
                  <c:v>45566</c:v>
                </c:pt>
                <c:pt idx="143">
                  <c:v>45597</c:v>
                </c:pt>
                <c:pt idx="144">
                  <c:v>45627</c:v>
                </c:pt>
                <c:pt idx="145">
                  <c:v>45658</c:v>
                </c:pt>
                <c:pt idx="146">
                  <c:v>45689</c:v>
                </c:pt>
                <c:pt idx="147">
                  <c:v>45717</c:v>
                </c:pt>
                <c:pt idx="148">
                  <c:v>45748</c:v>
                </c:pt>
                <c:pt idx="149">
                  <c:v>45778</c:v>
                </c:pt>
                <c:pt idx="150">
                  <c:v>45809</c:v>
                </c:pt>
                <c:pt idx="151">
                  <c:v>45839</c:v>
                </c:pt>
                <c:pt idx="152">
                  <c:v>45870</c:v>
                </c:pt>
                <c:pt idx="153">
                  <c:v>45901</c:v>
                </c:pt>
                <c:pt idx="154">
                  <c:v>45931</c:v>
                </c:pt>
                <c:pt idx="155">
                  <c:v>45962</c:v>
                </c:pt>
              </c:numCache>
            </c:numRef>
          </c:cat>
          <c:val>
            <c:numRef>
              <c:f>'Ev Satış İstatistikleri'!$AI$2:$AI$187</c:f>
              <c:numCache>
                <c:formatCode>0.00%</c:formatCode>
                <c:ptCount val="186"/>
                <c:pt idx="37">
                  <c:v>0.11386801194275716</c:v>
                </c:pt>
                <c:pt idx="38">
                  <c:v>0.10721966205837172</c:v>
                </c:pt>
                <c:pt idx="39">
                  <c:v>0.11315762694616877</c:v>
                </c:pt>
                <c:pt idx="40">
                  <c:v>0.11216461569497685</c:v>
                </c:pt>
                <c:pt idx="41">
                  <c:v>0.11919736448038333</c:v>
                </c:pt>
                <c:pt idx="42">
                  <c:v>0.11566530040987696</c:v>
                </c:pt>
                <c:pt idx="43">
                  <c:v>0.10602003372012296</c:v>
                </c:pt>
                <c:pt idx="44">
                  <c:v>0.10409472126295029</c:v>
                </c:pt>
                <c:pt idx="45">
                  <c:v>9.7212713936430301E-2</c:v>
                </c:pt>
                <c:pt idx="46">
                  <c:v>0.11323355651831429</c:v>
                </c:pt>
                <c:pt idx="47">
                  <c:v>0.14671814671814665</c:v>
                </c:pt>
                <c:pt idx="48">
                  <c:v>0.18190854870775361</c:v>
                </c:pt>
                <c:pt idx="49">
                  <c:v>0.15250947407338941</c:v>
                </c:pt>
                <c:pt idx="50">
                  <c:v>0.15695523492415833</c:v>
                </c:pt>
                <c:pt idx="51">
                  <c:v>0.15577292257061895</c:v>
                </c:pt>
                <c:pt idx="52">
                  <c:v>0.15037184835842551</c:v>
                </c:pt>
                <c:pt idx="53">
                  <c:v>0.1351351351351352</c:v>
                </c:pt>
                <c:pt idx="54">
                  <c:v>0.13853046594982088</c:v>
                </c:pt>
                <c:pt idx="55">
                  <c:v>0.14921090387374464</c:v>
                </c:pt>
                <c:pt idx="56">
                  <c:v>0.15737265415549584</c:v>
                </c:pt>
                <c:pt idx="57">
                  <c:v>0.16712719493716019</c:v>
                </c:pt>
                <c:pt idx="58">
                  <c:v>0.17424376437289923</c:v>
                </c:pt>
                <c:pt idx="59">
                  <c:v>0.17491150824484161</c:v>
                </c:pt>
                <c:pt idx="60">
                  <c:v>0.16181665264928494</c:v>
                </c:pt>
                <c:pt idx="61">
                  <c:v>0.16224236105541737</c:v>
                </c:pt>
                <c:pt idx="62">
                  <c:v>0.17195619154208963</c:v>
                </c:pt>
                <c:pt idx="63">
                  <c:v>0.17915051807324214</c:v>
                </c:pt>
                <c:pt idx="64">
                  <c:v>0.1991485335856196</c:v>
                </c:pt>
                <c:pt idx="65">
                  <c:v>0.23039446801823044</c:v>
                </c:pt>
                <c:pt idx="66">
                  <c:v>0.26058555013379492</c:v>
                </c:pt>
                <c:pt idx="67">
                  <c:v>0.27013108614232212</c:v>
                </c:pt>
                <c:pt idx="68">
                  <c:v>0.333564975677554</c:v>
                </c:pt>
                <c:pt idx="69">
                  <c:v>0.39659385978310685</c:v>
                </c:pt>
                <c:pt idx="70">
                  <c:v>0.37518830973184697</c:v>
                </c:pt>
                <c:pt idx="71">
                  <c:v>0.2995076787420089</c:v>
                </c:pt>
                <c:pt idx="72">
                  <c:v>0.25647893441436231</c:v>
                </c:pt>
                <c:pt idx="73">
                  <c:v>0.27539332045266374</c:v>
                </c:pt>
                <c:pt idx="74">
                  <c:v>0.27223738062755798</c:v>
                </c:pt>
                <c:pt idx="75">
                  <c:v>0.26945264287630794</c:v>
                </c:pt>
                <c:pt idx="76">
                  <c:v>0.26410256410256422</c:v>
                </c:pt>
                <c:pt idx="77">
                  <c:v>0.24862689998722681</c:v>
                </c:pt>
                <c:pt idx="78">
                  <c:v>0.21102578510332781</c:v>
                </c:pt>
                <c:pt idx="79">
                  <c:v>0.18417496006880446</c:v>
                </c:pt>
                <c:pt idx="80">
                  <c:v>0.10792658213189732</c:v>
                </c:pt>
                <c:pt idx="81">
                  <c:v>4.0247170120850793E-2</c:v>
                </c:pt>
                <c:pt idx="82">
                  <c:v>4.2668565481733145E-2</c:v>
                </c:pt>
                <c:pt idx="83">
                  <c:v>7.616624257845632E-2</c:v>
                </c:pt>
                <c:pt idx="84">
                  <c:v>0.10762228495707787</c:v>
                </c:pt>
                <c:pt idx="85">
                  <c:v>9.3112589947519225E-2</c:v>
                </c:pt>
                <c:pt idx="86">
                  <c:v>8.4874805640448303E-2</c:v>
                </c:pt>
                <c:pt idx="87">
                  <c:v>6.916776750330253E-2</c:v>
                </c:pt>
                <c:pt idx="88">
                  <c:v>6.1424039111665898E-2</c:v>
                </c:pt>
                <c:pt idx="89">
                  <c:v>5.8002148227712158E-2</c:v>
                </c:pt>
                <c:pt idx="90">
                  <c:v>7.4702273547455844E-2</c:v>
                </c:pt>
                <c:pt idx="91">
                  <c:v>9.1668395932766225E-2</c:v>
                </c:pt>
                <c:pt idx="92">
                  <c:v>0.13038933890776075</c:v>
                </c:pt>
                <c:pt idx="93">
                  <c:v>0.1610681806234559</c:v>
                </c:pt>
                <c:pt idx="94">
                  <c:v>0.1949464173145618</c:v>
                </c:pt>
                <c:pt idx="95">
                  <c:v>0.22987599831862127</c:v>
                </c:pt>
                <c:pt idx="96">
                  <c:v>0.25019505851755525</c:v>
                </c:pt>
                <c:pt idx="97">
                  <c:v>0.27816274005147507</c:v>
                </c:pt>
                <c:pt idx="98">
                  <c:v>0.27587229415834746</c:v>
                </c:pt>
                <c:pt idx="99">
                  <c:v>0.31970940001976855</c:v>
                </c:pt>
                <c:pt idx="100">
                  <c:v>0.35476283810270481</c:v>
                </c:pt>
                <c:pt idx="101">
                  <c:v>0.3955523326081703</c:v>
                </c:pt>
                <c:pt idx="102">
                  <c:v>0.42482970354024741</c:v>
                </c:pt>
                <c:pt idx="103">
                  <c:v>0.44755975858955471</c:v>
                </c:pt>
                <c:pt idx="104">
                  <c:v>0.42131299121590382</c:v>
                </c:pt>
                <c:pt idx="105">
                  <c:v>0.39539095395481499</c:v>
                </c:pt>
                <c:pt idx="106">
                  <c:v>0.41926407877961919</c:v>
                </c:pt>
                <c:pt idx="107">
                  <c:v>0.48869996154996365</c:v>
                </c:pt>
                <c:pt idx="108">
                  <c:v>0.6773871437486999</c:v>
                </c:pt>
                <c:pt idx="109">
                  <c:v>0.79910161090458487</c:v>
                </c:pt>
                <c:pt idx="110">
                  <c:v>0.90269600247908255</c:v>
                </c:pt>
                <c:pt idx="111">
                  <c:v>1.0157285698236156</c:v>
                </c:pt>
                <c:pt idx="112">
                  <c:v>1.0660445601851851</c:v>
                </c:pt>
                <c:pt idx="113">
                  <c:v>1.0572626182145701</c:v>
                </c:pt>
                <c:pt idx="114">
                  <c:v>1.0687495791529193</c:v>
                </c:pt>
                <c:pt idx="115">
                  <c:v>1.1474344243458847</c:v>
                </c:pt>
                <c:pt idx="116">
                  <c:v>1.1697947500243955</c:v>
                </c:pt>
                <c:pt idx="117">
                  <c:v>1.1983127839065542</c:v>
                </c:pt>
                <c:pt idx="118">
                  <c:v>1.1707347292776609</c:v>
                </c:pt>
                <c:pt idx="119">
                  <c:v>1.0347242151179477</c:v>
                </c:pt>
                <c:pt idx="120">
                  <c:v>0.78403115388431377</c:v>
                </c:pt>
                <c:pt idx="121">
                  <c:v>0.78523461041756337</c:v>
                </c:pt>
                <c:pt idx="122">
                  <c:v>0.72373778501628683</c:v>
                </c:pt>
                <c:pt idx="123">
                  <c:v>0.60695574629361282</c:v>
                </c:pt>
                <c:pt idx="124">
                  <c:v>0.52990091383354909</c:v>
                </c:pt>
                <c:pt idx="125">
                  <c:v>0.47949888022631215</c:v>
                </c:pt>
                <c:pt idx="126">
                  <c:v>0.49322982781629388</c:v>
                </c:pt>
                <c:pt idx="127">
                  <c:v>0.62253680461070415</c:v>
                </c:pt>
                <c:pt idx="128">
                  <c:v>0.66463286660870113</c:v>
                </c:pt>
                <c:pt idx="129">
                  <c:v>0.67931573975675996</c:v>
                </c:pt>
                <c:pt idx="130">
                  <c:v>0.6593036529680365</c:v>
                </c:pt>
                <c:pt idx="131">
                  <c:v>0.66493187780316498</c:v>
                </c:pt>
                <c:pt idx="132">
                  <c:v>0.67314563781717074</c:v>
                </c:pt>
                <c:pt idx="133">
                  <c:v>0.67867907694533525</c:v>
                </c:pt>
                <c:pt idx="134">
                  <c:v>0.70054328569741331</c:v>
                </c:pt>
                <c:pt idx="135">
                  <c:v>0.69980114687384376</c:v>
                </c:pt>
                <c:pt idx="136">
                  <c:v>0.71803732649815211</c:v>
                </c:pt>
                <c:pt idx="137">
                  <c:v>0.72783765635136533</c:v>
                </c:pt>
                <c:pt idx="138">
                  <c:v>0.66118819003193363</c:v>
                </c:pt>
                <c:pt idx="139">
                  <c:v>0.46354171573938857</c:v>
                </c:pt>
                <c:pt idx="140">
                  <c:v>0.41535108653560376</c:v>
                </c:pt>
                <c:pt idx="141">
                  <c:v>0.38925266090686178</c:v>
                </c:pt>
                <c:pt idx="142">
                  <c:v>0.37943311203604974</c:v>
                </c:pt>
                <c:pt idx="143">
                  <c:v>0.35932298152430819</c:v>
                </c:pt>
                <c:pt idx="144">
                  <c:v>0.34270115754397906</c:v>
                </c:pt>
                <c:pt idx="145">
                  <c:v>0.26608634447293389</c:v>
                </c:pt>
                <c:pt idx="146">
                  <c:v>0.2394346633329861</c:v>
                </c:pt>
                <c:pt idx="147">
                  <c:v>0.23232625522016509</c:v>
                </c:pt>
              </c:numCache>
            </c:numRef>
          </c:val>
          <c:smooth val="0"/>
          <c:extLst>
            <c:ext xmlns:c16="http://schemas.microsoft.com/office/drawing/2014/chart" uri="{C3380CC4-5D6E-409C-BE32-E72D297353CC}">
              <c16:uniqueId val="{00000001-7491-4927-9CBD-CCC04A6D2F4B}"/>
            </c:ext>
          </c:extLst>
        </c:ser>
        <c:dLbls>
          <c:showLegendKey val="0"/>
          <c:showVal val="0"/>
          <c:showCatName val="0"/>
          <c:showSerName val="0"/>
          <c:showPercent val="0"/>
          <c:showBubbleSize val="0"/>
        </c:dLbls>
        <c:smooth val="0"/>
        <c:axId val="937883072"/>
        <c:axId val="937880192"/>
      </c:lineChart>
      <c:dateAx>
        <c:axId val="937883072"/>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37880192"/>
        <c:crosses val="autoZero"/>
        <c:auto val="1"/>
        <c:lblOffset val="100"/>
        <c:baseTimeUnit val="months"/>
      </c:dateAx>
      <c:valAx>
        <c:axId val="9378801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37883072"/>
        <c:crosses val="autoZero"/>
        <c:crossBetween val="between"/>
      </c:valAx>
      <c:spPr>
        <a:noFill/>
        <a:ln>
          <a:noFill/>
        </a:ln>
        <a:effectLst/>
      </c:spPr>
    </c:plotArea>
    <c:legend>
      <c:legendPos val="t"/>
      <c:layout>
        <c:manualLayout>
          <c:xMode val="edge"/>
          <c:yMode val="edge"/>
          <c:x val="0.37173134414776804"/>
          <c:y val="7.9681266568239744E-3"/>
          <c:w val="0.31661376679878023"/>
          <c:h val="9.5451674096090788E-2"/>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İnşaat</a:t>
            </a:r>
            <a:r>
              <a:rPr lang="tr-TR" baseline="0"/>
              <a:t> Maliyet Endeksi YoY - Madde ve İşçilik YoY</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'İnşaat Maliyetleri'!$D$1:$D$14</c:f>
              <c:strCache>
                <c:ptCount val="14"/>
                <c:pt idx="0">
                  <c:v>İnşaat maliyet Endeks 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'İnşaat Maliyetleri'!$A$15:$A$130</c:f>
              <c:numCache>
                <c:formatCode>m/d/yyyy</c:formatCode>
                <c:ptCount val="116"/>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numCache>
            </c:numRef>
          </c:cat>
          <c:val>
            <c:numRef>
              <c:f>'İnşaat Maliyetleri'!$D$15:$D$130</c:f>
              <c:numCache>
                <c:formatCode>0.00%</c:formatCode>
                <c:ptCount val="116"/>
                <c:pt idx="0">
                  <c:v>0.11386801194275716</c:v>
                </c:pt>
                <c:pt idx="1">
                  <c:v>0.10721966205837172</c:v>
                </c:pt>
                <c:pt idx="2">
                  <c:v>0.11315762694616877</c:v>
                </c:pt>
                <c:pt idx="3">
                  <c:v>0.11216461569497685</c:v>
                </c:pt>
                <c:pt idx="4">
                  <c:v>0.11919736448038333</c:v>
                </c:pt>
                <c:pt idx="5">
                  <c:v>0.11566530040987696</c:v>
                </c:pt>
                <c:pt idx="6">
                  <c:v>0.10602003372012296</c:v>
                </c:pt>
                <c:pt idx="7">
                  <c:v>0.10409472126295029</c:v>
                </c:pt>
                <c:pt idx="8">
                  <c:v>9.7212713936430301E-2</c:v>
                </c:pt>
                <c:pt idx="9">
                  <c:v>0.11323355651831429</c:v>
                </c:pt>
                <c:pt idx="10">
                  <c:v>0.14671814671814665</c:v>
                </c:pt>
                <c:pt idx="11">
                  <c:v>0.18190854870775361</c:v>
                </c:pt>
                <c:pt idx="12">
                  <c:v>0.15250947407338941</c:v>
                </c:pt>
                <c:pt idx="13">
                  <c:v>0.15695523492415833</c:v>
                </c:pt>
                <c:pt idx="14">
                  <c:v>0.15577292257061895</c:v>
                </c:pt>
                <c:pt idx="15">
                  <c:v>0.15037184835842551</c:v>
                </c:pt>
                <c:pt idx="16">
                  <c:v>0.1351351351351352</c:v>
                </c:pt>
                <c:pt idx="17">
                  <c:v>0.13853046594982088</c:v>
                </c:pt>
                <c:pt idx="18">
                  <c:v>0.14921090387374464</c:v>
                </c:pt>
                <c:pt idx="19">
                  <c:v>0.15737265415549584</c:v>
                </c:pt>
                <c:pt idx="20">
                  <c:v>0.16712719493716019</c:v>
                </c:pt>
                <c:pt idx="21">
                  <c:v>0.17424376437289923</c:v>
                </c:pt>
                <c:pt idx="22">
                  <c:v>0.17491150824484161</c:v>
                </c:pt>
                <c:pt idx="23">
                  <c:v>0.16181665264928494</c:v>
                </c:pt>
                <c:pt idx="24">
                  <c:v>0.16224236105541737</c:v>
                </c:pt>
                <c:pt idx="25">
                  <c:v>0.17195619154208963</c:v>
                </c:pt>
                <c:pt idx="26">
                  <c:v>0.17915051807324214</c:v>
                </c:pt>
                <c:pt idx="27">
                  <c:v>0.1991485335856196</c:v>
                </c:pt>
                <c:pt idx="28">
                  <c:v>0.23039446801823044</c:v>
                </c:pt>
                <c:pt idx="29">
                  <c:v>0.26058555013379492</c:v>
                </c:pt>
                <c:pt idx="30">
                  <c:v>0.27013108614232212</c:v>
                </c:pt>
                <c:pt idx="31">
                  <c:v>0.333564975677554</c:v>
                </c:pt>
                <c:pt idx="32">
                  <c:v>0.39659385978310685</c:v>
                </c:pt>
                <c:pt idx="33">
                  <c:v>0.37518830973184697</c:v>
                </c:pt>
                <c:pt idx="34">
                  <c:v>0.2995076787420089</c:v>
                </c:pt>
                <c:pt idx="35">
                  <c:v>0.25647893441436231</c:v>
                </c:pt>
                <c:pt idx="36">
                  <c:v>0.27539332045266374</c:v>
                </c:pt>
                <c:pt idx="37">
                  <c:v>0.27223738062755798</c:v>
                </c:pt>
                <c:pt idx="38">
                  <c:v>0.26945264287630794</c:v>
                </c:pt>
                <c:pt idx="39">
                  <c:v>0.26410256410256422</c:v>
                </c:pt>
                <c:pt idx="40">
                  <c:v>0.24862689998722681</c:v>
                </c:pt>
                <c:pt idx="41">
                  <c:v>0.21102578510332781</c:v>
                </c:pt>
                <c:pt idx="42">
                  <c:v>0.18417496006880446</c:v>
                </c:pt>
                <c:pt idx="43">
                  <c:v>0.10792658213189732</c:v>
                </c:pt>
                <c:pt idx="44">
                  <c:v>4.0247170120850793E-2</c:v>
                </c:pt>
                <c:pt idx="45">
                  <c:v>4.2668565481733145E-2</c:v>
                </c:pt>
                <c:pt idx="46">
                  <c:v>7.616624257845632E-2</c:v>
                </c:pt>
                <c:pt idx="47">
                  <c:v>0.10762228495707787</c:v>
                </c:pt>
                <c:pt idx="48">
                  <c:v>9.3112589947519225E-2</c:v>
                </c:pt>
                <c:pt idx="49">
                  <c:v>8.4874805640448303E-2</c:v>
                </c:pt>
                <c:pt idx="50">
                  <c:v>6.916776750330253E-2</c:v>
                </c:pt>
                <c:pt idx="51">
                  <c:v>6.1424039111665898E-2</c:v>
                </c:pt>
                <c:pt idx="52">
                  <c:v>5.8002148227712158E-2</c:v>
                </c:pt>
                <c:pt idx="53">
                  <c:v>7.4702273547455844E-2</c:v>
                </c:pt>
                <c:pt idx="54">
                  <c:v>9.1668395932766225E-2</c:v>
                </c:pt>
                <c:pt idx="55">
                  <c:v>0.13038933890776075</c:v>
                </c:pt>
                <c:pt idx="56">
                  <c:v>0.1610681806234559</c:v>
                </c:pt>
                <c:pt idx="57">
                  <c:v>0.1949464173145618</c:v>
                </c:pt>
                <c:pt idx="58">
                  <c:v>0.22987599831862127</c:v>
                </c:pt>
                <c:pt idx="59">
                  <c:v>0.25019505851755525</c:v>
                </c:pt>
                <c:pt idx="60">
                  <c:v>0.27816274005147507</c:v>
                </c:pt>
                <c:pt idx="61">
                  <c:v>0.27587229415834746</c:v>
                </c:pt>
                <c:pt idx="62">
                  <c:v>0.31970940001976855</c:v>
                </c:pt>
                <c:pt idx="63">
                  <c:v>0.35476283810270481</c:v>
                </c:pt>
                <c:pt idx="64">
                  <c:v>0.3955523326081703</c:v>
                </c:pt>
                <c:pt idx="65">
                  <c:v>0.42482970354024741</c:v>
                </c:pt>
                <c:pt idx="66">
                  <c:v>0.44755975858955471</c:v>
                </c:pt>
                <c:pt idx="67">
                  <c:v>0.42131299121590382</c:v>
                </c:pt>
                <c:pt idx="68">
                  <c:v>0.39539095395481499</c:v>
                </c:pt>
                <c:pt idx="69">
                  <c:v>0.41926407877961919</c:v>
                </c:pt>
                <c:pt idx="70">
                  <c:v>0.48869996154996365</c:v>
                </c:pt>
                <c:pt idx="71">
                  <c:v>0.6773871437486999</c:v>
                </c:pt>
                <c:pt idx="72">
                  <c:v>0.79910161090458487</c:v>
                </c:pt>
                <c:pt idx="73">
                  <c:v>0.90269600247908255</c:v>
                </c:pt>
                <c:pt idx="74">
                  <c:v>1.0157285698236156</c:v>
                </c:pt>
                <c:pt idx="75">
                  <c:v>1.0660445601851851</c:v>
                </c:pt>
                <c:pt idx="76">
                  <c:v>1.0572626182145701</c:v>
                </c:pt>
                <c:pt idx="77">
                  <c:v>1.0687495791529193</c:v>
                </c:pt>
                <c:pt idx="78">
                  <c:v>1.1474344243458847</c:v>
                </c:pt>
                <c:pt idx="79">
                  <c:v>1.1697947500243955</c:v>
                </c:pt>
                <c:pt idx="80">
                  <c:v>1.1983127839065542</c:v>
                </c:pt>
                <c:pt idx="81">
                  <c:v>1.1707347292776609</c:v>
                </c:pt>
                <c:pt idx="82">
                  <c:v>1.0347242151179477</c:v>
                </c:pt>
                <c:pt idx="83">
                  <c:v>0.78403115388431377</c:v>
                </c:pt>
                <c:pt idx="84">
                  <c:v>0.78523461041756337</c:v>
                </c:pt>
                <c:pt idx="85">
                  <c:v>0.72373778501628683</c:v>
                </c:pt>
                <c:pt idx="86">
                  <c:v>0.60695574629361282</c:v>
                </c:pt>
                <c:pt idx="87">
                  <c:v>0.52990091383354909</c:v>
                </c:pt>
                <c:pt idx="88">
                  <c:v>0.47949888022631215</c:v>
                </c:pt>
                <c:pt idx="89">
                  <c:v>0.49322982781629388</c:v>
                </c:pt>
                <c:pt idx="90">
                  <c:v>0.62253680461070415</c:v>
                </c:pt>
                <c:pt idx="91">
                  <c:v>0.66463286660870113</c:v>
                </c:pt>
                <c:pt idx="92">
                  <c:v>0.67931573975675996</c:v>
                </c:pt>
                <c:pt idx="93">
                  <c:v>0.6593036529680365</c:v>
                </c:pt>
                <c:pt idx="94">
                  <c:v>0.66493187780316498</c:v>
                </c:pt>
                <c:pt idx="95">
                  <c:v>0.67314563781717074</c:v>
                </c:pt>
                <c:pt idx="96">
                  <c:v>0.67867907694533525</c:v>
                </c:pt>
                <c:pt idx="97">
                  <c:v>0.70054328569741331</c:v>
                </c:pt>
                <c:pt idx="98">
                  <c:v>0.69980114687384376</c:v>
                </c:pt>
                <c:pt idx="99">
                  <c:v>0.71803732649815211</c:v>
                </c:pt>
                <c:pt idx="100">
                  <c:v>0.72783765635136533</c:v>
                </c:pt>
                <c:pt idx="101">
                  <c:v>0.66118819003193363</c:v>
                </c:pt>
                <c:pt idx="102">
                  <c:v>0.46354171573938857</c:v>
                </c:pt>
                <c:pt idx="103">
                  <c:v>0.41535108653560376</c:v>
                </c:pt>
                <c:pt idx="104">
                  <c:v>0.38925266090686178</c:v>
                </c:pt>
                <c:pt idx="105">
                  <c:v>0.37943311203604974</c:v>
                </c:pt>
                <c:pt idx="106">
                  <c:v>0.35932298152430819</c:v>
                </c:pt>
                <c:pt idx="107">
                  <c:v>0.34270115754397906</c:v>
                </c:pt>
                <c:pt idx="108">
                  <c:v>0.26608634447293389</c:v>
                </c:pt>
                <c:pt idx="109">
                  <c:v>0.2394346633329861</c:v>
                </c:pt>
                <c:pt idx="110">
                  <c:v>0.23232625522016509</c:v>
                </c:pt>
              </c:numCache>
            </c:numRef>
          </c:val>
          <c:smooth val="0"/>
          <c:extLst>
            <c:ext xmlns:c16="http://schemas.microsoft.com/office/drawing/2014/chart" uri="{C3380CC4-5D6E-409C-BE32-E72D297353CC}">
              <c16:uniqueId val="{00000000-A033-4DCB-9E5E-8EE2B4578C45}"/>
            </c:ext>
          </c:extLst>
        </c:ser>
        <c:ser>
          <c:idx val="1"/>
          <c:order val="1"/>
          <c:tx>
            <c:strRef>
              <c:f>'İnşaat Maliyetleri'!$K$1:$K$14</c:f>
              <c:strCache>
                <c:ptCount val="14"/>
                <c:pt idx="0">
                  <c:v>Malzeme Maliyeti YoY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'İnşaat Maliyetleri'!$A$15:$A$130</c:f>
              <c:numCache>
                <c:formatCode>m/d/yyyy</c:formatCode>
                <c:ptCount val="116"/>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numCache>
            </c:numRef>
          </c:cat>
          <c:val>
            <c:numRef>
              <c:f>'İnşaat Maliyetleri'!$K$15:$K$131</c:f>
              <c:numCache>
                <c:formatCode>0.00%</c:formatCode>
                <c:ptCount val="117"/>
                <c:pt idx="0">
                  <c:v>2.9009361176833736E-2</c:v>
                </c:pt>
                <c:pt idx="1">
                  <c:v>2.041858090862685E-2</c:v>
                </c:pt>
                <c:pt idx="2">
                  <c:v>3.1158022937176424E-2</c:v>
                </c:pt>
                <c:pt idx="3">
                  <c:v>2.9429429429429405E-2</c:v>
                </c:pt>
                <c:pt idx="4">
                  <c:v>3.9909117850439511E-2</c:v>
                </c:pt>
                <c:pt idx="5">
                  <c:v>3.2586155821072355E-2</c:v>
                </c:pt>
                <c:pt idx="6">
                  <c:v>3.912566124363711E-2</c:v>
                </c:pt>
                <c:pt idx="7">
                  <c:v>3.4482758620689696E-2</c:v>
                </c:pt>
                <c:pt idx="8">
                  <c:v>2.602230483271372E-2</c:v>
                </c:pt>
                <c:pt idx="9">
                  <c:v>4.8128342245989296E-2</c:v>
                </c:pt>
                <c:pt idx="10">
                  <c:v>9.5252343905844764E-2</c:v>
                </c:pt>
                <c:pt idx="11">
                  <c:v>0.14465472115965361</c:v>
                </c:pt>
                <c:pt idx="12">
                  <c:v>0.18484454663600913</c:v>
                </c:pt>
                <c:pt idx="13">
                  <c:v>0.192296148074037</c:v>
                </c:pt>
                <c:pt idx="14">
                  <c:v>0.19005905511811028</c:v>
                </c:pt>
                <c:pt idx="15">
                  <c:v>0.18154414624659668</c:v>
                </c:pt>
                <c:pt idx="16">
                  <c:v>0.15721478103923242</c:v>
                </c:pt>
                <c:pt idx="17">
                  <c:v>0.16371808358037684</c:v>
                </c:pt>
                <c:pt idx="18">
                  <c:v>0.18192296609355488</c:v>
                </c:pt>
                <c:pt idx="19">
                  <c:v>0.19559386973180062</c:v>
                </c:pt>
                <c:pt idx="20">
                  <c:v>0.20861937452326479</c:v>
                </c:pt>
                <c:pt idx="21">
                  <c:v>0.22108843537414971</c:v>
                </c:pt>
                <c:pt idx="22">
                  <c:v>0.21883252891357802</c:v>
                </c:pt>
                <c:pt idx="23">
                  <c:v>0.19936681030692113</c:v>
                </c:pt>
                <c:pt idx="24">
                  <c:v>0.17288221397232531</c:v>
                </c:pt>
                <c:pt idx="25">
                  <c:v>0.18477804816648483</c:v>
                </c:pt>
                <c:pt idx="26">
                  <c:v>0.19444214705152585</c:v>
                </c:pt>
                <c:pt idx="27">
                  <c:v>0.22014649000082284</c:v>
                </c:pt>
                <c:pt idx="28">
                  <c:v>0.26580200295517975</c:v>
                </c:pt>
                <c:pt idx="29">
                  <c:v>0.30840660695209138</c:v>
                </c:pt>
                <c:pt idx="30">
                  <c:v>0.32068264932954077</c:v>
                </c:pt>
                <c:pt idx="31">
                  <c:v>0.410911712866528</c:v>
                </c:pt>
                <c:pt idx="32">
                  <c:v>0.50039444619753859</c:v>
                </c:pt>
                <c:pt idx="33">
                  <c:v>0.46564531104921059</c:v>
                </c:pt>
                <c:pt idx="34">
                  <c:v>0.35467722653915118</c:v>
                </c:pt>
                <c:pt idx="35">
                  <c:v>0.29212494500659925</c:v>
                </c:pt>
                <c:pt idx="36">
                  <c:v>0.2791166103158047</c:v>
                </c:pt>
                <c:pt idx="37">
                  <c:v>0.27494865075430269</c:v>
                </c:pt>
                <c:pt idx="38">
                  <c:v>0.27163827724691886</c:v>
                </c:pt>
                <c:pt idx="39">
                  <c:v>0.26520976662619739</c:v>
                </c:pt>
                <c:pt idx="40">
                  <c:v>0.24299610894941634</c:v>
                </c:pt>
                <c:pt idx="41">
                  <c:v>0.18898379600552698</c:v>
                </c:pt>
                <c:pt idx="42">
                  <c:v>0.1533444095747955</c:v>
                </c:pt>
                <c:pt idx="43">
                  <c:v>4.7186417579921487E-2</c:v>
                </c:pt>
                <c:pt idx="44">
                  <c:v>-3.428150796571855E-2</c:v>
                </c:pt>
                <c:pt idx="45">
                  <c:v>-3.4262485481997576E-2</c:v>
                </c:pt>
                <c:pt idx="46">
                  <c:v>7.4458110418619732E-3</c:v>
                </c:pt>
                <c:pt idx="47">
                  <c:v>4.9313358302122336E-2</c:v>
                </c:pt>
                <c:pt idx="48">
                  <c:v>5.8545638603003186E-2</c:v>
                </c:pt>
                <c:pt idx="49">
                  <c:v>4.9386145214154853E-2</c:v>
                </c:pt>
                <c:pt idx="50">
                  <c:v>2.9458208548870116E-2</c:v>
                </c:pt>
                <c:pt idx="51">
                  <c:v>1.945836443117591E-2</c:v>
                </c:pt>
                <c:pt idx="52">
                  <c:v>1.5495382688996709E-2</c:v>
                </c:pt>
                <c:pt idx="53">
                  <c:v>4.1941788600707824E-2</c:v>
                </c:pt>
                <c:pt idx="54">
                  <c:v>6.6584858347116194E-2</c:v>
                </c:pt>
                <c:pt idx="55">
                  <c:v>0.12509489209413308</c:v>
                </c:pt>
                <c:pt idx="56">
                  <c:v>0.16899874775412438</c:v>
                </c:pt>
                <c:pt idx="57">
                  <c:v>0.22079483955611429</c:v>
                </c:pt>
                <c:pt idx="58">
                  <c:v>0.27187123617650277</c:v>
                </c:pt>
                <c:pt idx="59">
                  <c:v>0.30344491914985677</c:v>
                </c:pt>
                <c:pt idx="60">
                  <c:v>0.32169801296355333</c:v>
                </c:pt>
                <c:pt idx="61">
                  <c:v>0.31641079936474314</c:v>
                </c:pt>
                <c:pt idx="62">
                  <c:v>0.37961493705701882</c:v>
                </c:pt>
                <c:pt idx="63">
                  <c:v>0.4306855618888249</c:v>
                </c:pt>
                <c:pt idx="64">
                  <c:v>0.49445129469790389</c:v>
                </c:pt>
                <c:pt idx="65">
                  <c:v>0.53703422053231942</c:v>
                </c:pt>
                <c:pt idx="66">
                  <c:v>0.56410384673102898</c:v>
                </c:pt>
                <c:pt idx="67">
                  <c:v>0.51944672032387085</c:v>
                </c:pt>
                <c:pt idx="68">
                  <c:v>0.47436076568394575</c:v>
                </c:pt>
                <c:pt idx="69">
                  <c:v>0.50470177324019339</c:v>
                </c:pt>
                <c:pt idx="70">
                  <c:v>0.60132575757575757</c:v>
                </c:pt>
                <c:pt idx="71">
                  <c:v>0.85768815865903236</c:v>
                </c:pt>
                <c:pt idx="72">
                  <c:v>0.98199139767656862</c:v>
                </c:pt>
                <c:pt idx="73">
                  <c:v>1.1327059958981787</c:v>
                </c:pt>
                <c:pt idx="74">
                  <c:v>1.2811026338994749</c:v>
                </c:pt>
                <c:pt idx="75">
                  <c:v>1.3370737234548047</c:v>
                </c:pt>
                <c:pt idx="76">
                  <c:v>1.3073432343234324</c:v>
                </c:pt>
                <c:pt idx="77">
                  <c:v>1.3059238736064385</c:v>
                </c:pt>
                <c:pt idx="78">
                  <c:v>1.2646155814250992</c:v>
                </c:pt>
                <c:pt idx="79">
                  <c:v>1.2960636914390842</c:v>
                </c:pt>
                <c:pt idx="80">
                  <c:v>1.3339651250947688</c:v>
                </c:pt>
                <c:pt idx="81">
                  <c:v>1.2840817784126419</c:v>
                </c:pt>
                <c:pt idx="82">
                  <c:v>1.0855061555830334</c:v>
                </c:pt>
                <c:pt idx="83">
                  <c:v>0.75925760485996341</c:v>
                </c:pt>
                <c:pt idx="84">
                  <c:v>0.69011884963290482</c:v>
                </c:pt>
                <c:pt idx="85">
                  <c:v>0.62516498849794455</c:v>
                </c:pt>
                <c:pt idx="86">
                  <c:v>0.4821002386634845</c:v>
                </c:pt>
                <c:pt idx="87">
                  <c:v>0.39799812324053807</c:v>
                </c:pt>
                <c:pt idx="88">
                  <c:v>0.33550867155372799</c:v>
                </c:pt>
                <c:pt idx="89">
                  <c:v>0.356653459398378</c:v>
                </c:pt>
                <c:pt idx="90">
                  <c:v>0.47011721508261539</c:v>
                </c:pt>
                <c:pt idx="91">
                  <c:v>0.52181300768083094</c:v>
                </c:pt>
                <c:pt idx="92">
                  <c:v>0.54153808673055059</c:v>
                </c:pt>
                <c:pt idx="93">
                  <c:v>0.51996039191161136</c:v>
                </c:pt>
                <c:pt idx="94">
                  <c:v>0.5346265386350455</c:v>
                </c:pt>
                <c:pt idx="95">
                  <c:v>0.54259924589622799</c:v>
                </c:pt>
                <c:pt idx="96">
                  <c:v>0.53287413149652607</c:v>
                </c:pt>
                <c:pt idx="97">
                  <c:v>0.5482370140041074</c:v>
                </c:pt>
                <c:pt idx="98">
                  <c:v>0.55166587285387025</c:v>
                </c:pt>
                <c:pt idx="99">
                  <c:v>0.57214614937128017</c:v>
                </c:pt>
                <c:pt idx="100">
                  <c:v>0.58750027891201995</c:v>
                </c:pt>
                <c:pt idx="101">
                  <c:v>0.51545152617428425</c:v>
                </c:pt>
                <c:pt idx="102">
                  <c:v>0.41007118223998296</c:v>
                </c:pt>
                <c:pt idx="103">
                  <c:v>0.34981527037699384</c:v>
                </c:pt>
                <c:pt idx="104">
                  <c:v>0.31562403968567543</c:v>
                </c:pt>
                <c:pt idx="105">
                  <c:v>0.30665180867478142</c:v>
                </c:pt>
                <c:pt idx="106">
                  <c:v>0.28254552173620895</c:v>
                </c:pt>
                <c:pt idx="107">
                  <c:v>0.26184068669810473</c:v>
                </c:pt>
                <c:pt idx="108">
                  <c:v>0.22387054854038296</c:v>
                </c:pt>
                <c:pt idx="109">
                  <c:v>0.19486514639428659</c:v>
                </c:pt>
                <c:pt idx="110">
                  <c:v>0.18803031521095673</c:v>
                </c:pt>
              </c:numCache>
            </c:numRef>
          </c:val>
          <c:smooth val="0"/>
          <c:extLst>
            <c:ext xmlns:c16="http://schemas.microsoft.com/office/drawing/2014/chart" uri="{C3380CC4-5D6E-409C-BE32-E72D297353CC}">
              <c16:uniqueId val="{00000001-A033-4DCB-9E5E-8EE2B4578C45}"/>
            </c:ext>
          </c:extLst>
        </c:ser>
        <c:ser>
          <c:idx val="2"/>
          <c:order val="2"/>
          <c:tx>
            <c:strRef>
              <c:f>'İnşaat Maliyetleri'!$N$1:$N$14</c:f>
              <c:strCache>
                <c:ptCount val="14"/>
                <c:pt idx="0">
                  <c:v>İşçilik Maliyeti YoY</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'İnşaat Maliyetleri'!$A$15:$A$130</c:f>
              <c:numCache>
                <c:formatCode>m/d/yyyy</c:formatCode>
                <c:ptCount val="116"/>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numCache>
            </c:numRef>
          </c:cat>
          <c:val>
            <c:numRef>
              <c:f>'İnşaat Maliyetleri'!$N$15:$N$132</c:f>
              <c:numCache>
                <c:formatCode>0.00%</c:formatCode>
                <c:ptCount val="118"/>
                <c:pt idx="0">
                  <c:v>0.31799896854048476</c:v>
                </c:pt>
                <c:pt idx="1">
                  <c:v>0.3180645826885381</c:v>
                </c:pt>
                <c:pt idx="2">
                  <c:v>0.31185989348627613</c:v>
                </c:pt>
                <c:pt idx="3">
                  <c:v>0.31569755496198881</c:v>
                </c:pt>
                <c:pt idx="4">
                  <c:v>0.31646866038508797</c:v>
                </c:pt>
                <c:pt idx="5">
                  <c:v>0.32395672333848546</c:v>
                </c:pt>
                <c:pt idx="6">
                  <c:v>0.26323500683727308</c:v>
                </c:pt>
                <c:pt idx="7">
                  <c:v>0.26899785114280128</c:v>
                </c:pt>
                <c:pt idx="8">
                  <c:v>0.26805433401739465</c:v>
                </c:pt>
                <c:pt idx="9">
                  <c:v>0.26651126651126666</c:v>
                </c:pt>
                <c:pt idx="10">
                  <c:v>0.26728917420484377</c:v>
                </c:pt>
                <c:pt idx="11">
                  <c:v>0.2677089364987455</c:v>
                </c:pt>
                <c:pt idx="12">
                  <c:v>9.187666301455634E-2</c:v>
                </c:pt>
                <c:pt idx="13">
                  <c:v>9.0403882279273609E-2</c:v>
                </c:pt>
                <c:pt idx="14">
                  <c:v>9.0639394175969903E-2</c:v>
                </c:pt>
                <c:pt idx="15">
                  <c:v>9.0341219645506315E-2</c:v>
                </c:pt>
                <c:pt idx="16">
                  <c:v>9.1722421036253471E-2</c:v>
                </c:pt>
                <c:pt idx="17">
                  <c:v>8.91119931512179E-2</c:v>
                </c:pt>
                <c:pt idx="18">
                  <c:v>8.5826954302945901E-2</c:v>
                </c:pt>
                <c:pt idx="19">
                  <c:v>8.3589901477832629E-2</c:v>
                </c:pt>
                <c:pt idx="20">
                  <c:v>8.6390258939580827E-2</c:v>
                </c:pt>
                <c:pt idx="21">
                  <c:v>8.3128834355828241E-2</c:v>
                </c:pt>
                <c:pt idx="22">
                  <c:v>8.6115588303016341E-2</c:v>
                </c:pt>
                <c:pt idx="23">
                  <c:v>8.3663215590742843E-2</c:v>
                </c:pt>
                <c:pt idx="24">
                  <c:v>0.14055332568807327</c:v>
                </c:pt>
                <c:pt idx="25">
                  <c:v>0.14564640011485172</c:v>
                </c:pt>
                <c:pt idx="26">
                  <c:v>0.14717251252684327</c:v>
                </c:pt>
                <c:pt idx="27">
                  <c:v>0.155399598968777</c:v>
                </c:pt>
                <c:pt idx="28">
                  <c:v>0.15634575643126913</c:v>
                </c:pt>
                <c:pt idx="29">
                  <c:v>0.16085465199371152</c:v>
                </c:pt>
                <c:pt idx="30">
                  <c:v>0.16392508723207277</c:v>
                </c:pt>
                <c:pt idx="31">
                  <c:v>0.16870294075863049</c:v>
                </c:pt>
                <c:pt idx="32">
                  <c:v>0.1724480385897709</c:v>
                </c:pt>
                <c:pt idx="33">
                  <c:v>0.17594165958651936</c:v>
                </c:pt>
                <c:pt idx="34">
                  <c:v>0.17419263656278713</c:v>
                </c:pt>
                <c:pt idx="35">
                  <c:v>0.17449947312961014</c:v>
                </c:pt>
                <c:pt idx="36">
                  <c:v>0.26745428266197452</c:v>
                </c:pt>
                <c:pt idx="37">
                  <c:v>0.26660401002506273</c:v>
                </c:pt>
                <c:pt idx="38">
                  <c:v>0.26475726943716466</c:v>
                </c:pt>
                <c:pt idx="39">
                  <c:v>0.26149745878269492</c:v>
                </c:pt>
                <c:pt idx="40">
                  <c:v>0.26166266099710345</c:v>
                </c:pt>
                <c:pt idx="41">
                  <c:v>0.26303477993228697</c:v>
                </c:pt>
                <c:pt idx="42">
                  <c:v>0.25750994187825027</c:v>
                </c:pt>
                <c:pt idx="43">
                  <c:v>0.26426791466601829</c:v>
                </c:pt>
                <c:pt idx="44">
                  <c:v>0.246309293320426</c:v>
                </c:pt>
                <c:pt idx="45">
                  <c:v>0.25377807212956832</c:v>
                </c:pt>
                <c:pt idx="46">
                  <c:v>0.25607847857486765</c:v>
                </c:pt>
                <c:pt idx="47">
                  <c:v>0.2554578623123393</c:v>
                </c:pt>
                <c:pt idx="48">
                  <c:v>0.16629480886508996</c:v>
                </c:pt>
                <c:pt idx="49">
                  <c:v>0.16072223596339341</c:v>
                </c:pt>
                <c:pt idx="50">
                  <c:v>0.15565642113572456</c:v>
                </c:pt>
                <c:pt idx="51">
                  <c:v>0.15452267478995721</c:v>
                </c:pt>
                <c:pt idx="52">
                  <c:v>0.15366580374151326</c:v>
                </c:pt>
                <c:pt idx="53">
                  <c:v>0.14733404815284135</c:v>
                </c:pt>
                <c:pt idx="54">
                  <c:v>0.14673542862703123</c:v>
                </c:pt>
                <c:pt idx="55">
                  <c:v>0.14157973174366625</c:v>
                </c:pt>
                <c:pt idx="56">
                  <c:v>0.14408466430409231</c:v>
                </c:pt>
                <c:pt idx="57">
                  <c:v>0.14022281982328078</c:v>
                </c:pt>
                <c:pt idx="58">
                  <c:v>0.14158401609889312</c:v>
                </c:pt>
                <c:pt idx="59">
                  <c:v>0.13739876131491188</c:v>
                </c:pt>
                <c:pt idx="60">
                  <c:v>0.19449049866088522</c:v>
                </c:pt>
                <c:pt idx="61">
                  <c:v>0.19728094101602464</c:v>
                </c:pt>
                <c:pt idx="62">
                  <c:v>0.20359460382513658</c:v>
                </c:pt>
                <c:pt idx="63">
                  <c:v>0.20618776066048183</c:v>
                </c:pt>
                <c:pt idx="64">
                  <c:v>0.19966975739870454</c:v>
                </c:pt>
                <c:pt idx="65">
                  <c:v>0.19884456904974313</c:v>
                </c:pt>
                <c:pt idx="66">
                  <c:v>0.21005515485787016</c:v>
                </c:pt>
                <c:pt idx="67">
                  <c:v>0.21540469973890342</c:v>
                </c:pt>
                <c:pt idx="68">
                  <c:v>0.22247210081894189</c:v>
                </c:pt>
                <c:pt idx="69">
                  <c:v>0.22620451482479775</c:v>
                </c:pt>
                <c:pt idx="70">
                  <c:v>0.22500629564341482</c:v>
                </c:pt>
                <c:pt idx="71">
                  <c:v>0.24013571249057544</c:v>
                </c:pt>
                <c:pt idx="72">
                  <c:v>0.41020713218022631</c:v>
                </c:pt>
                <c:pt idx="73">
                  <c:v>0.4137685544441676</c:v>
                </c:pt>
                <c:pt idx="74">
                  <c:v>0.42588585819174968</c:v>
                </c:pt>
                <c:pt idx="75">
                  <c:v>0.43753307695021693</c:v>
                </c:pt>
                <c:pt idx="76">
                  <c:v>0.4405858478913004</c:v>
                </c:pt>
                <c:pt idx="77">
                  <c:v>0.45673587981007713</c:v>
                </c:pt>
                <c:pt idx="78">
                  <c:v>0.83892570386732601</c:v>
                </c:pt>
                <c:pt idx="79">
                  <c:v>0.83836318907868757</c:v>
                </c:pt>
                <c:pt idx="80">
                  <c:v>0.84036792780284619</c:v>
                </c:pt>
                <c:pt idx="81">
                  <c:v>0.85646573930963432</c:v>
                </c:pt>
                <c:pt idx="82">
                  <c:v>0.87915852948230377</c:v>
                </c:pt>
                <c:pt idx="83">
                  <c:v>0.874050055730064</c:v>
                </c:pt>
                <c:pt idx="84">
                  <c:v>1.0695033313143549</c:v>
                </c:pt>
                <c:pt idx="85">
                  <c:v>1.0399325225973766</c:v>
                </c:pt>
                <c:pt idx="86">
                  <c:v>1.0508955223880598</c:v>
                </c:pt>
                <c:pt idx="87">
                  <c:v>1.0271941881013156</c:v>
                </c:pt>
                <c:pt idx="88">
                  <c:v>1.0482863372449105</c:v>
                </c:pt>
                <c:pt idx="89">
                  <c:v>1.0511043004475578</c:v>
                </c:pt>
                <c:pt idx="90">
                  <c:v>1.1168395363026236</c:v>
                </c:pt>
                <c:pt idx="91">
                  <c:v>1.1327063346966466</c:v>
                </c:pt>
                <c:pt idx="92">
                  <c:v>1.1405103638181098</c:v>
                </c:pt>
                <c:pt idx="93">
                  <c:v>1.1346876098499565</c:v>
                </c:pt>
                <c:pt idx="94">
                  <c:v>1.1077178332452093</c:v>
                </c:pt>
                <c:pt idx="95">
                  <c:v>1.1183382896278271</c:v>
                </c:pt>
                <c:pt idx="96">
                  <c:v>1.0346333016267897</c:v>
                </c:pt>
                <c:pt idx="97">
                  <c:v>1.0897926437916563</c:v>
                </c:pt>
                <c:pt idx="98">
                  <c:v>1.0804162724692525</c:v>
                </c:pt>
                <c:pt idx="99">
                  <c:v>1.0972565257397451</c:v>
                </c:pt>
                <c:pt idx="100">
                  <c:v>1.0892607255199798</c:v>
                </c:pt>
                <c:pt idx="101">
                  <c:v>1.0549659057219092</c:v>
                </c:pt>
                <c:pt idx="102">
                  <c:v>0.58399985588701531</c:v>
                </c:pt>
                <c:pt idx="103">
                  <c:v>0.56863594184967525</c:v>
                </c:pt>
                <c:pt idx="104">
                  <c:v>0.56676241497198043</c:v>
                </c:pt>
                <c:pt idx="105">
                  <c:v>0.55618727357820119</c:v>
                </c:pt>
                <c:pt idx="106">
                  <c:v>0.5492898046746596</c:v>
                </c:pt>
                <c:pt idx="107">
                  <c:v>0.54350156547781125</c:v>
                </c:pt>
                <c:pt idx="108">
                  <c:v>0.34372827311740295</c:v>
                </c:pt>
                <c:pt idx="109">
                  <c:v>0.32382246109322843</c:v>
                </c:pt>
                <c:pt idx="110">
                  <c:v>0.31720712211844554</c:v>
                </c:pt>
              </c:numCache>
            </c:numRef>
          </c:val>
          <c:smooth val="0"/>
          <c:extLst>
            <c:ext xmlns:c16="http://schemas.microsoft.com/office/drawing/2014/chart" uri="{C3380CC4-5D6E-409C-BE32-E72D297353CC}">
              <c16:uniqueId val="{00000002-A033-4DCB-9E5E-8EE2B4578C45}"/>
            </c:ext>
          </c:extLst>
        </c:ser>
        <c:dLbls>
          <c:showLegendKey val="0"/>
          <c:showVal val="0"/>
          <c:showCatName val="0"/>
          <c:showSerName val="0"/>
          <c:showPercent val="0"/>
          <c:showBubbleSize val="0"/>
        </c:dLbls>
        <c:smooth val="0"/>
        <c:axId val="628903392"/>
        <c:axId val="628896736"/>
      </c:lineChart>
      <c:dateAx>
        <c:axId val="62890339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8896736"/>
        <c:crosses val="autoZero"/>
        <c:auto val="1"/>
        <c:lblOffset val="100"/>
        <c:baseTimeUnit val="months"/>
      </c:dateAx>
      <c:valAx>
        <c:axId val="62889673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8903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'Yapı Ruhsatı'!$E$1</c:f>
              <c:strCache>
                <c:ptCount val="1"/>
                <c:pt idx="0">
                  <c:v>(Özel) İki ve Daha Fazla Daireli İkamet Amaçlı Binalar (Yapı Sayısı) - 3mo avg</c:v>
                </c:pt>
              </c:strCache>
            </c:strRef>
          </c:tx>
          <c:spPr>
            <a:ln w="28575" cap="rnd">
              <a:solidFill>
                <a:schemeClr val="accent1"/>
              </a:solidFill>
              <a:round/>
            </a:ln>
            <a:effectLst/>
          </c:spPr>
          <c:marker>
            <c:symbol val="none"/>
          </c:marker>
          <c:cat>
            <c:numRef>
              <c:f>'Yapı Ruhsatı'!$A$2:$A$167</c:f>
              <c:numCache>
                <c:formatCode>m/d/yyyy</c:formatCode>
                <c:ptCount val="166"/>
                <c:pt idx="0">
                  <c:v>40878</c:v>
                </c:pt>
                <c:pt idx="1">
                  <c:v>40909</c:v>
                </c:pt>
                <c:pt idx="2">
                  <c:v>40940</c:v>
                </c:pt>
                <c:pt idx="3">
                  <c:v>40969</c:v>
                </c:pt>
                <c:pt idx="4">
                  <c:v>41000</c:v>
                </c:pt>
                <c:pt idx="5">
                  <c:v>41030</c:v>
                </c:pt>
                <c:pt idx="6">
                  <c:v>41061</c:v>
                </c:pt>
                <c:pt idx="7">
                  <c:v>41091</c:v>
                </c:pt>
                <c:pt idx="8">
                  <c:v>41122</c:v>
                </c:pt>
                <c:pt idx="9">
                  <c:v>41153</c:v>
                </c:pt>
                <c:pt idx="10">
                  <c:v>41183</c:v>
                </c:pt>
                <c:pt idx="11">
                  <c:v>41214</c:v>
                </c:pt>
                <c:pt idx="12">
                  <c:v>41244</c:v>
                </c:pt>
                <c:pt idx="13">
                  <c:v>41275</c:v>
                </c:pt>
                <c:pt idx="14">
                  <c:v>41306</c:v>
                </c:pt>
                <c:pt idx="15">
                  <c:v>41334</c:v>
                </c:pt>
                <c:pt idx="16">
                  <c:v>41365</c:v>
                </c:pt>
                <c:pt idx="17">
                  <c:v>41395</c:v>
                </c:pt>
                <c:pt idx="18">
                  <c:v>41426</c:v>
                </c:pt>
                <c:pt idx="19">
                  <c:v>41456</c:v>
                </c:pt>
                <c:pt idx="20">
                  <c:v>41487</c:v>
                </c:pt>
                <c:pt idx="21">
                  <c:v>41518</c:v>
                </c:pt>
                <c:pt idx="22">
                  <c:v>41548</c:v>
                </c:pt>
                <c:pt idx="23">
                  <c:v>41579</c:v>
                </c:pt>
                <c:pt idx="24">
                  <c:v>41609</c:v>
                </c:pt>
                <c:pt idx="25">
                  <c:v>41640</c:v>
                </c:pt>
                <c:pt idx="26">
                  <c:v>41671</c:v>
                </c:pt>
                <c:pt idx="27">
                  <c:v>41699</c:v>
                </c:pt>
                <c:pt idx="28">
                  <c:v>41730</c:v>
                </c:pt>
                <c:pt idx="29">
                  <c:v>41760</c:v>
                </c:pt>
                <c:pt idx="30">
                  <c:v>41791</c:v>
                </c:pt>
                <c:pt idx="31">
                  <c:v>41821</c:v>
                </c:pt>
                <c:pt idx="32">
                  <c:v>41852</c:v>
                </c:pt>
                <c:pt idx="33">
                  <c:v>41883</c:v>
                </c:pt>
                <c:pt idx="34">
                  <c:v>41913</c:v>
                </c:pt>
                <c:pt idx="35">
                  <c:v>41944</c:v>
                </c:pt>
                <c:pt idx="36">
                  <c:v>41974</c:v>
                </c:pt>
                <c:pt idx="37">
                  <c:v>42005</c:v>
                </c:pt>
                <c:pt idx="38">
                  <c:v>42036</c:v>
                </c:pt>
                <c:pt idx="39">
                  <c:v>42064</c:v>
                </c:pt>
                <c:pt idx="40">
                  <c:v>42095</c:v>
                </c:pt>
                <c:pt idx="41">
                  <c:v>42125</c:v>
                </c:pt>
                <c:pt idx="42">
                  <c:v>42156</c:v>
                </c:pt>
                <c:pt idx="43">
                  <c:v>42186</c:v>
                </c:pt>
                <c:pt idx="44">
                  <c:v>42217</c:v>
                </c:pt>
                <c:pt idx="45">
                  <c:v>42248</c:v>
                </c:pt>
                <c:pt idx="46">
                  <c:v>42278</c:v>
                </c:pt>
                <c:pt idx="47">
                  <c:v>42309</c:v>
                </c:pt>
                <c:pt idx="48">
                  <c:v>42339</c:v>
                </c:pt>
                <c:pt idx="49">
                  <c:v>42370</c:v>
                </c:pt>
                <c:pt idx="50">
                  <c:v>42401</c:v>
                </c:pt>
                <c:pt idx="51">
                  <c:v>42430</c:v>
                </c:pt>
                <c:pt idx="52">
                  <c:v>42461</c:v>
                </c:pt>
                <c:pt idx="53">
                  <c:v>42491</c:v>
                </c:pt>
                <c:pt idx="54">
                  <c:v>42522</c:v>
                </c:pt>
                <c:pt idx="55">
                  <c:v>42552</c:v>
                </c:pt>
                <c:pt idx="56">
                  <c:v>42583</c:v>
                </c:pt>
                <c:pt idx="57">
                  <c:v>42614</c:v>
                </c:pt>
                <c:pt idx="58">
                  <c:v>42644</c:v>
                </c:pt>
                <c:pt idx="59">
                  <c:v>42675</c:v>
                </c:pt>
                <c:pt idx="60">
                  <c:v>42705</c:v>
                </c:pt>
                <c:pt idx="61">
                  <c:v>42736</c:v>
                </c:pt>
                <c:pt idx="62">
                  <c:v>42767</c:v>
                </c:pt>
                <c:pt idx="63">
                  <c:v>42795</c:v>
                </c:pt>
                <c:pt idx="64">
                  <c:v>42826</c:v>
                </c:pt>
                <c:pt idx="65">
                  <c:v>42856</c:v>
                </c:pt>
                <c:pt idx="66">
                  <c:v>42887</c:v>
                </c:pt>
                <c:pt idx="67">
                  <c:v>42917</c:v>
                </c:pt>
                <c:pt idx="68">
                  <c:v>42948</c:v>
                </c:pt>
                <c:pt idx="69">
                  <c:v>42979</c:v>
                </c:pt>
                <c:pt idx="70">
                  <c:v>43009</c:v>
                </c:pt>
                <c:pt idx="71">
                  <c:v>43040</c:v>
                </c:pt>
                <c:pt idx="72">
                  <c:v>43070</c:v>
                </c:pt>
                <c:pt idx="73">
                  <c:v>43101</c:v>
                </c:pt>
                <c:pt idx="74">
                  <c:v>43132</c:v>
                </c:pt>
                <c:pt idx="75">
                  <c:v>43160</c:v>
                </c:pt>
                <c:pt idx="76">
                  <c:v>43191</c:v>
                </c:pt>
                <c:pt idx="77">
                  <c:v>43221</c:v>
                </c:pt>
                <c:pt idx="78">
                  <c:v>43252</c:v>
                </c:pt>
                <c:pt idx="79">
                  <c:v>43282</c:v>
                </c:pt>
                <c:pt idx="80">
                  <c:v>43313</c:v>
                </c:pt>
                <c:pt idx="81">
                  <c:v>43344</c:v>
                </c:pt>
                <c:pt idx="82">
                  <c:v>43374</c:v>
                </c:pt>
                <c:pt idx="83">
                  <c:v>43405</c:v>
                </c:pt>
                <c:pt idx="84">
                  <c:v>43435</c:v>
                </c:pt>
                <c:pt idx="85">
                  <c:v>43466</c:v>
                </c:pt>
                <c:pt idx="86">
                  <c:v>43497</c:v>
                </c:pt>
                <c:pt idx="87">
                  <c:v>43525</c:v>
                </c:pt>
                <c:pt idx="88">
                  <c:v>43556</c:v>
                </c:pt>
                <c:pt idx="89">
                  <c:v>43586</c:v>
                </c:pt>
                <c:pt idx="90">
                  <c:v>43617</c:v>
                </c:pt>
                <c:pt idx="91">
                  <c:v>43647</c:v>
                </c:pt>
                <c:pt idx="92">
                  <c:v>43678</c:v>
                </c:pt>
                <c:pt idx="93">
                  <c:v>43709</c:v>
                </c:pt>
                <c:pt idx="94">
                  <c:v>43739</c:v>
                </c:pt>
                <c:pt idx="95">
                  <c:v>43770</c:v>
                </c:pt>
                <c:pt idx="96">
                  <c:v>43800</c:v>
                </c:pt>
                <c:pt idx="97">
                  <c:v>43831</c:v>
                </c:pt>
                <c:pt idx="98">
                  <c:v>43862</c:v>
                </c:pt>
                <c:pt idx="99">
                  <c:v>43891</c:v>
                </c:pt>
                <c:pt idx="100">
                  <c:v>43922</c:v>
                </c:pt>
                <c:pt idx="101">
                  <c:v>43952</c:v>
                </c:pt>
                <c:pt idx="102">
                  <c:v>43983</c:v>
                </c:pt>
                <c:pt idx="103">
                  <c:v>44013</c:v>
                </c:pt>
                <c:pt idx="104">
                  <c:v>44044</c:v>
                </c:pt>
                <c:pt idx="105">
                  <c:v>44075</c:v>
                </c:pt>
                <c:pt idx="106">
                  <c:v>44105</c:v>
                </c:pt>
                <c:pt idx="107">
                  <c:v>44136</c:v>
                </c:pt>
                <c:pt idx="108">
                  <c:v>44166</c:v>
                </c:pt>
                <c:pt idx="109">
                  <c:v>44197</c:v>
                </c:pt>
                <c:pt idx="110">
                  <c:v>44228</c:v>
                </c:pt>
                <c:pt idx="111">
                  <c:v>44256</c:v>
                </c:pt>
                <c:pt idx="112">
                  <c:v>44287</c:v>
                </c:pt>
                <c:pt idx="113">
                  <c:v>44317</c:v>
                </c:pt>
                <c:pt idx="114">
                  <c:v>44348</c:v>
                </c:pt>
                <c:pt idx="115">
                  <c:v>44378</c:v>
                </c:pt>
                <c:pt idx="116">
                  <c:v>44409</c:v>
                </c:pt>
                <c:pt idx="117">
                  <c:v>44440</c:v>
                </c:pt>
                <c:pt idx="118">
                  <c:v>44470</c:v>
                </c:pt>
                <c:pt idx="119">
                  <c:v>44501</c:v>
                </c:pt>
                <c:pt idx="120">
                  <c:v>44531</c:v>
                </c:pt>
                <c:pt idx="121">
                  <c:v>44562</c:v>
                </c:pt>
                <c:pt idx="122">
                  <c:v>44593</c:v>
                </c:pt>
                <c:pt idx="123">
                  <c:v>44621</c:v>
                </c:pt>
                <c:pt idx="124">
                  <c:v>44652</c:v>
                </c:pt>
                <c:pt idx="125">
                  <c:v>44682</c:v>
                </c:pt>
                <c:pt idx="126">
                  <c:v>44713</c:v>
                </c:pt>
                <c:pt idx="127">
                  <c:v>44743</c:v>
                </c:pt>
                <c:pt idx="128">
                  <c:v>44774</c:v>
                </c:pt>
                <c:pt idx="129">
                  <c:v>44805</c:v>
                </c:pt>
                <c:pt idx="130">
                  <c:v>44835</c:v>
                </c:pt>
                <c:pt idx="131">
                  <c:v>44866</c:v>
                </c:pt>
                <c:pt idx="132">
                  <c:v>44896</c:v>
                </c:pt>
                <c:pt idx="133">
                  <c:v>44927</c:v>
                </c:pt>
                <c:pt idx="134">
                  <c:v>44958</c:v>
                </c:pt>
                <c:pt idx="135">
                  <c:v>44986</c:v>
                </c:pt>
                <c:pt idx="136">
                  <c:v>45017</c:v>
                </c:pt>
                <c:pt idx="137">
                  <c:v>45047</c:v>
                </c:pt>
                <c:pt idx="138">
                  <c:v>45078</c:v>
                </c:pt>
                <c:pt idx="139">
                  <c:v>45108</c:v>
                </c:pt>
                <c:pt idx="140">
                  <c:v>45139</c:v>
                </c:pt>
                <c:pt idx="141">
                  <c:v>45170</c:v>
                </c:pt>
                <c:pt idx="142">
                  <c:v>45200</c:v>
                </c:pt>
                <c:pt idx="143">
                  <c:v>45231</c:v>
                </c:pt>
                <c:pt idx="144">
                  <c:v>45261</c:v>
                </c:pt>
                <c:pt idx="145">
                  <c:v>45292</c:v>
                </c:pt>
                <c:pt idx="146">
                  <c:v>45323</c:v>
                </c:pt>
                <c:pt idx="147">
                  <c:v>45352</c:v>
                </c:pt>
                <c:pt idx="148">
                  <c:v>45383</c:v>
                </c:pt>
                <c:pt idx="149">
                  <c:v>45413</c:v>
                </c:pt>
                <c:pt idx="150">
                  <c:v>45444</c:v>
                </c:pt>
                <c:pt idx="151">
                  <c:v>45474</c:v>
                </c:pt>
                <c:pt idx="152">
                  <c:v>45505</c:v>
                </c:pt>
                <c:pt idx="153">
                  <c:v>45536</c:v>
                </c:pt>
                <c:pt idx="154">
                  <c:v>45566</c:v>
                </c:pt>
                <c:pt idx="155">
                  <c:v>45597</c:v>
                </c:pt>
                <c:pt idx="156">
                  <c:v>45627</c:v>
                </c:pt>
                <c:pt idx="157">
                  <c:v>45658</c:v>
                </c:pt>
                <c:pt idx="158">
                  <c:v>45689</c:v>
                </c:pt>
                <c:pt idx="159">
                  <c:v>45717</c:v>
                </c:pt>
                <c:pt idx="160">
                  <c:v>45748</c:v>
                </c:pt>
                <c:pt idx="161">
                  <c:v>45778</c:v>
                </c:pt>
                <c:pt idx="162">
                  <c:v>45809</c:v>
                </c:pt>
                <c:pt idx="163">
                  <c:v>45839</c:v>
                </c:pt>
                <c:pt idx="164">
                  <c:v>45870</c:v>
                </c:pt>
                <c:pt idx="165">
                  <c:v>45901</c:v>
                </c:pt>
              </c:numCache>
            </c:numRef>
          </c:cat>
          <c:val>
            <c:numRef>
              <c:f>'Yapı Ruhsatı'!$E$2:$E$167</c:f>
              <c:numCache>
                <c:formatCode>#,##0.00</c:formatCode>
                <c:ptCount val="166"/>
                <c:pt idx="2">
                  <c:v>6073</c:v>
                </c:pt>
                <c:pt idx="3">
                  <c:v>4292.333333333333</c:v>
                </c:pt>
                <c:pt idx="4">
                  <c:v>4978</c:v>
                </c:pt>
                <c:pt idx="5">
                  <c:v>6188.666666666667</c:v>
                </c:pt>
                <c:pt idx="6">
                  <c:v>6504.333333333333</c:v>
                </c:pt>
                <c:pt idx="7">
                  <c:v>6553.666666666667</c:v>
                </c:pt>
                <c:pt idx="8">
                  <c:v>5681</c:v>
                </c:pt>
                <c:pt idx="9">
                  <c:v>5357</c:v>
                </c:pt>
                <c:pt idx="10">
                  <c:v>5382.666666666667</c:v>
                </c:pt>
                <c:pt idx="11">
                  <c:v>5768.666666666667</c:v>
                </c:pt>
                <c:pt idx="12">
                  <c:v>6698.333333333333</c:v>
                </c:pt>
                <c:pt idx="13">
                  <c:v>6275.666666666667</c:v>
                </c:pt>
                <c:pt idx="14">
                  <c:v>5802.666666666667</c:v>
                </c:pt>
                <c:pt idx="15">
                  <c:v>5083.333333333333</c:v>
                </c:pt>
                <c:pt idx="16">
                  <c:v>5790.666666666667</c:v>
                </c:pt>
                <c:pt idx="17">
                  <c:v>6955.666666666667</c:v>
                </c:pt>
                <c:pt idx="18">
                  <c:v>7161</c:v>
                </c:pt>
                <c:pt idx="19">
                  <c:v>7068.666666666667</c:v>
                </c:pt>
                <c:pt idx="20">
                  <c:v>5972</c:v>
                </c:pt>
                <c:pt idx="21">
                  <c:v>5876.333333333333</c:v>
                </c:pt>
                <c:pt idx="22">
                  <c:v>5357</c:v>
                </c:pt>
                <c:pt idx="23">
                  <c:v>5979.333333333333</c:v>
                </c:pt>
                <c:pt idx="24">
                  <c:v>6843.666666666667</c:v>
                </c:pt>
                <c:pt idx="25">
                  <c:v>7339.666666666667</c:v>
                </c:pt>
                <c:pt idx="26">
                  <c:v>7388.666666666667</c:v>
                </c:pt>
                <c:pt idx="27">
                  <c:v>8794</c:v>
                </c:pt>
                <c:pt idx="28">
                  <c:v>8812.6666666666661</c:v>
                </c:pt>
                <c:pt idx="29">
                  <c:v>9744.6666666666661</c:v>
                </c:pt>
                <c:pt idx="30">
                  <c:v>7939.666666666667</c:v>
                </c:pt>
                <c:pt idx="31">
                  <c:v>7707.666666666667</c:v>
                </c:pt>
                <c:pt idx="32">
                  <c:v>6894.333333333333</c:v>
                </c:pt>
                <c:pt idx="33">
                  <c:v>6907</c:v>
                </c:pt>
                <c:pt idx="34">
                  <c:v>6523.333333333333</c:v>
                </c:pt>
                <c:pt idx="35">
                  <c:v>6087.333333333333</c:v>
                </c:pt>
                <c:pt idx="36">
                  <c:v>6291.666666666667</c:v>
                </c:pt>
                <c:pt idx="37">
                  <c:v>6327</c:v>
                </c:pt>
                <c:pt idx="38">
                  <c:v>6028.666666666667</c:v>
                </c:pt>
                <c:pt idx="39">
                  <c:v>5456.333333333333</c:v>
                </c:pt>
                <c:pt idx="40">
                  <c:v>6216.666666666667</c:v>
                </c:pt>
                <c:pt idx="41">
                  <c:v>6975.666666666667</c:v>
                </c:pt>
                <c:pt idx="42">
                  <c:v>7453.333333333333</c:v>
                </c:pt>
                <c:pt idx="43">
                  <c:v>7364.333333333333</c:v>
                </c:pt>
                <c:pt idx="44">
                  <c:v>7105.333333333333</c:v>
                </c:pt>
                <c:pt idx="45">
                  <c:v>6292</c:v>
                </c:pt>
                <c:pt idx="46">
                  <c:v>6002</c:v>
                </c:pt>
                <c:pt idx="47">
                  <c:v>6126.333333333333</c:v>
                </c:pt>
                <c:pt idx="48">
                  <c:v>7893</c:v>
                </c:pt>
                <c:pt idx="49">
                  <c:v>8018.666666666667</c:v>
                </c:pt>
                <c:pt idx="50">
                  <c:v>8049</c:v>
                </c:pt>
                <c:pt idx="51">
                  <c:v>7198.666666666667</c:v>
                </c:pt>
                <c:pt idx="52">
                  <c:v>7666.333333333333</c:v>
                </c:pt>
                <c:pt idx="53">
                  <c:v>7761</c:v>
                </c:pt>
                <c:pt idx="54">
                  <c:v>7506</c:v>
                </c:pt>
                <c:pt idx="55">
                  <c:v>6524</c:v>
                </c:pt>
                <c:pt idx="56">
                  <c:v>6428.333333333333</c:v>
                </c:pt>
                <c:pt idx="57">
                  <c:v>5904.666666666667</c:v>
                </c:pt>
                <c:pt idx="58">
                  <c:v>6664</c:v>
                </c:pt>
                <c:pt idx="59">
                  <c:v>6949.666666666667</c:v>
                </c:pt>
                <c:pt idx="60">
                  <c:v>8583.6666666666661</c:v>
                </c:pt>
                <c:pt idx="61">
                  <c:v>8183.333333333333</c:v>
                </c:pt>
                <c:pt idx="62">
                  <c:v>7615.333333333333</c:v>
                </c:pt>
                <c:pt idx="63">
                  <c:v>6825</c:v>
                </c:pt>
                <c:pt idx="64">
                  <c:v>7611.666666666667</c:v>
                </c:pt>
                <c:pt idx="65">
                  <c:v>8516.6666666666661</c:v>
                </c:pt>
                <c:pt idx="66">
                  <c:v>11199.666666666666</c:v>
                </c:pt>
                <c:pt idx="67">
                  <c:v>11283.666666666666</c:v>
                </c:pt>
                <c:pt idx="68">
                  <c:v>10941.666666666666</c:v>
                </c:pt>
                <c:pt idx="69">
                  <c:v>13201.333333333334</c:v>
                </c:pt>
                <c:pt idx="70">
                  <c:v>12295.333333333334</c:v>
                </c:pt>
                <c:pt idx="71">
                  <c:v>11018.333333333334</c:v>
                </c:pt>
                <c:pt idx="72">
                  <c:v>5387.333333333333</c:v>
                </c:pt>
                <c:pt idx="73">
                  <c:v>4708.333333333333</c:v>
                </c:pt>
                <c:pt idx="74">
                  <c:v>4665.666666666667</c:v>
                </c:pt>
                <c:pt idx="75">
                  <c:v>4268</c:v>
                </c:pt>
                <c:pt idx="76">
                  <c:v>4823.333333333333</c:v>
                </c:pt>
                <c:pt idx="77">
                  <c:v>6221</c:v>
                </c:pt>
                <c:pt idx="78">
                  <c:v>6772</c:v>
                </c:pt>
                <c:pt idx="79">
                  <c:v>6683</c:v>
                </c:pt>
                <c:pt idx="80">
                  <c:v>5081.666666666667</c:v>
                </c:pt>
                <c:pt idx="81">
                  <c:v>4111.666666666667</c:v>
                </c:pt>
                <c:pt idx="82">
                  <c:v>3644.6666666666665</c:v>
                </c:pt>
                <c:pt idx="83">
                  <c:v>3694.6666666666665</c:v>
                </c:pt>
                <c:pt idx="84">
                  <c:v>4672.666666666667</c:v>
                </c:pt>
                <c:pt idx="85">
                  <c:v>4020</c:v>
                </c:pt>
                <c:pt idx="86">
                  <c:v>3374</c:v>
                </c:pt>
                <c:pt idx="87">
                  <c:v>2014.6666666666667</c:v>
                </c:pt>
                <c:pt idx="88">
                  <c:v>1831</c:v>
                </c:pt>
                <c:pt idx="89">
                  <c:v>1858</c:v>
                </c:pt>
                <c:pt idx="90">
                  <c:v>1279.3333333333333</c:v>
                </c:pt>
                <c:pt idx="91">
                  <c:v>1396.6666666666667</c:v>
                </c:pt>
                <c:pt idx="92">
                  <c:v>1395.3333333333333</c:v>
                </c:pt>
                <c:pt idx="93">
                  <c:v>1592</c:v>
                </c:pt>
                <c:pt idx="94">
                  <c:v>1722.3333333333333</c:v>
                </c:pt>
                <c:pt idx="95">
                  <c:v>2345.3333333333335</c:v>
                </c:pt>
                <c:pt idx="96">
                  <c:v>4266</c:v>
                </c:pt>
                <c:pt idx="97">
                  <c:v>4281.333333333333</c:v>
                </c:pt>
                <c:pt idx="98">
                  <c:v>3845.6666666666665</c:v>
                </c:pt>
                <c:pt idx="99">
                  <c:v>2351</c:v>
                </c:pt>
                <c:pt idx="100">
                  <c:v>2590.6666666666665</c:v>
                </c:pt>
                <c:pt idx="101">
                  <c:v>2752.6666666666665</c:v>
                </c:pt>
                <c:pt idx="102">
                  <c:v>3696.6666666666665</c:v>
                </c:pt>
                <c:pt idx="103">
                  <c:v>4379</c:v>
                </c:pt>
                <c:pt idx="104">
                  <c:v>4665</c:v>
                </c:pt>
                <c:pt idx="105">
                  <c:v>4162.333333333333</c:v>
                </c:pt>
                <c:pt idx="106">
                  <c:v>4131.666666666667</c:v>
                </c:pt>
                <c:pt idx="107">
                  <c:v>4499.666666666667</c:v>
                </c:pt>
                <c:pt idx="108">
                  <c:v>5856</c:v>
                </c:pt>
                <c:pt idx="109">
                  <c:v>5637.333333333333</c:v>
                </c:pt>
                <c:pt idx="110">
                  <c:v>5592.666666666667</c:v>
                </c:pt>
                <c:pt idx="111">
                  <c:v>5579.333333333333</c:v>
                </c:pt>
                <c:pt idx="112">
                  <c:v>6094.333333333333</c:v>
                </c:pt>
                <c:pt idx="113">
                  <c:v>5610</c:v>
                </c:pt>
                <c:pt idx="114">
                  <c:v>4643.666666666667</c:v>
                </c:pt>
                <c:pt idx="115">
                  <c:v>4118</c:v>
                </c:pt>
                <c:pt idx="116">
                  <c:v>4437.333333333333</c:v>
                </c:pt>
                <c:pt idx="117">
                  <c:v>4193.666666666667</c:v>
                </c:pt>
                <c:pt idx="118">
                  <c:v>4367.666666666667</c:v>
                </c:pt>
                <c:pt idx="119">
                  <c:v>4622</c:v>
                </c:pt>
                <c:pt idx="120">
                  <c:v>6288.666666666667</c:v>
                </c:pt>
                <c:pt idx="121">
                  <c:v>5677.666666666667</c:v>
                </c:pt>
                <c:pt idx="122">
                  <c:v>5119.333333333333</c:v>
                </c:pt>
                <c:pt idx="123">
                  <c:v>3465.3333333333335</c:v>
                </c:pt>
                <c:pt idx="124">
                  <c:v>3742</c:v>
                </c:pt>
                <c:pt idx="125">
                  <c:v>3784.3333333333335</c:v>
                </c:pt>
                <c:pt idx="126">
                  <c:v>3840.3333333333335</c:v>
                </c:pt>
                <c:pt idx="127">
                  <c:v>3687</c:v>
                </c:pt>
                <c:pt idx="128">
                  <c:v>4032.6666666666665</c:v>
                </c:pt>
                <c:pt idx="129">
                  <c:v>4004</c:v>
                </c:pt>
                <c:pt idx="130">
                  <c:v>4390.666666666667</c:v>
                </c:pt>
                <c:pt idx="131">
                  <c:v>4615.666666666667</c:v>
                </c:pt>
                <c:pt idx="132">
                  <c:v>6583.666666666667</c:v>
                </c:pt>
                <c:pt idx="133">
                  <c:v>6381</c:v>
                </c:pt>
                <c:pt idx="134">
                  <c:v>5683.666666666667</c:v>
                </c:pt>
                <c:pt idx="135">
                  <c:v>3316.3333333333335</c:v>
                </c:pt>
                <c:pt idx="136">
                  <c:v>3350</c:v>
                </c:pt>
                <c:pt idx="137">
                  <c:v>4020.3333333333335</c:v>
                </c:pt>
                <c:pt idx="138">
                  <c:v>4468</c:v>
                </c:pt>
                <c:pt idx="139">
                  <c:v>4760.666666666667</c:v>
                </c:pt>
                <c:pt idx="140">
                  <c:v>4911</c:v>
                </c:pt>
                <c:pt idx="141">
                  <c:v>4950.666666666667</c:v>
                </c:pt>
                <c:pt idx="142">
                  <c:v>5274.666666666667</c:v>
                </c:pt>
                <c:pt idx="143">
                  <c:v>5188.666666666667</c:v>
                </c:pt>
                <c:pt idx="144">
                  <c:v>7874.333333333333</c:v>
                </c:pt>
                <c:pt idx="145">
                  <c:v>6867.333333333333</c:v>
                </c:pt>
                <c:pt idx="146">
                  <c:v>6480</c:v>
                </c:pt>
                <c:pt idx="147">
                  <c:v>4083.6666666666665</c:v>
                </c:pt>
                <c:pt idx="148">
                  <c:v>4251.666666666667</c:v>
                </c:pt>
                <c:pt idx="149">
                  <c:v>4441.666666666667</c:v>
                </c:pt>
                <c:pt idx="150">
                  <c:v>3570.3333333333335</c:v>
                </c:pt>
                <c:pt idx="151">
                  <c:v>3981</c:v>
                </c:pt>
                <c:pt idx="152">
                  <c:v>3971</c:v>
                </c:pt>
                <c:pt idx="153">
                  <c:v>4222.666666666667</c:v>
                </c:pt>
                <c:pt idx="154">
                  <c:v>4308.333333333333</c:v>
                </c:pt>
                <c:pt idx="155">
                  <c:v>4293.333333333333</c:v>
                </c:pt>
                <c:pt idx="156">
                  <c:v>6323</c:v>
                </c:pt>
              </c:numCache>
            </c:numRef>
          </c:val>
          <c:smooth val="0"/>
          <c:extLst>
            <c:ext xmlns:c16="http://schemas.microsoft.com/office/drawing/2014/chart" uri="{C3380CC4-5D6E-409C-BE32-E72D297353CC}">
              <c16:uniqueId val="{00000000-0C6E-45AE-9455-3621349FE4AD}"/>
            </c:ext>
          </c:extLst>
        </c:ser>
        <c:ser>
          <c:idx val="1"/>
          <c:order val="1"/>
          <c:tx>
            <c:strRef>
              <c:f>'Yapı Ruhsatı'!$F$1</c:f>
              <c:strCache>
                <c:ptCount val="1"/>
                <c:pt idx="0">
                  <c:v>2y average</c:v>
                </c:pt>
              </c:strCache>
            </c:strRef>
          </c:tx>
          <c:spPr>
            <a:ln w="28575" cap="rnd">
              <a:solidFill>
                <a:schemeClr val="accent2"/>
              </a:solidFill>
              <a:round/>
            </a:ln>
            <a:effectLst/>
          </c:spPr>
          <c:marker>
            <c:symbol val="none"/>
          </c:marker>
          <c:cat>
            <c:numRef>
              <c:f>'Yapı Ruhsatı'!$A$2:$A$167</c:f>
              <c:numCache>
                <c:formatCode>m/d/yyyy</c:formatCode>
                <c:ptCount val="166"/>
                <c:pt idx="0">
                  <c:v>40878</c:v>
                </c:pt>
                <c:pt idx="1">
                  <c:v>40909</c:v>
                </c:pt>
                <c:pt idx="2">
                  <c:v>40940</c:v>
                </c:pt>
                <c:pt idx="3">
                  <c:v>40969</c:v>
                </c:pt>
                <c:pt idx="4">
                  <c:v>41000</c:v>
                </c:pt>
                <c:pt idx="5">
                  <c:v>41030</c:v>
                </c:pt>
                <c:pt idx="6">
                  <c:v>41061</c:v>
                </c:pt>
                <c:pt idx="7">
                  <c:v>41091</c:v>
                </c:pt>
                <c:pt idx="8">
                  <c:v>41122</c:v>
                </c:pt>
                <c:pt idx="9">
                  <c:v>41153</c:v>
                </c:pt>
                <c:pt idx="10">
                  <c:v>41183</c:v>
                </c:pt>
                <c:pt idx="11">
                  <c:v>41214</c:v>
                </c:pt>
                <c:pt idx="12">
                  <c:v>41244</c:v>
                </c:pt>
                <c:pt idx="13">
                  <c:v>41275</c:v>
                </c:pt>
                <c:pt idx="14">
                  <c:v>41306</c:v>
                </c:pt>
                <c:pt idx="15">
                  <c:v>41334</c:v>
                </c:pt>
                <c:pt idx="16">
                  <c:v>41365</c:v>
                </c:pt>
                <c:pt idx="17">
                  <c:v>41395</c:v>
                </c:pt>
                <c:pt idx="18">
                  <c:v>41426</c:v>
                </c:pt>
                <c:pt idx="19">
                  <c:v>41456</c:v>
                </c:pt>
                <c:pt idx="20">
                  <c:v>41487</c:v>
                </c:pt>
                <c:pt idx="21">
                  <c:v>41518</c:v>
                </c:pt>
                <c:pt idx="22">
                  <c:v>41548</c:v>
                </c:pt>
                <c:pt idx="23">
                  <c:v>41579</c:v>
                </c:pt>
                <c:pt idx="24">
                  <c:v>41609</c:v>
                </c:pt>
                <c:pt idx="25">
                  <c:v>41640</c:v>
                </c:pt>
                <c:pt idx="26">
                  <c:v>41671</c:v>
                </c:pt>
                <c:pt idx="27">
                  <c:v>41699</c:v>
                </c:pt>
                <c:pt idx="28">
                  <c:v>41730</c:v>
                </c:pt>
                <c:pt idx="29">
                  <c:v>41760</c:v>
                </c:pt>
                <c:pt idx="30">
                  <c:v>41791</c:v>
                </c:pt>
                <c:pt idx="31">
                  <c:v>41821</c:v>
                </c:pt>
                <c:pt idx="32">
                  <c:v>41852</c:v>
                </c:pt>
                <c:pt idx="33">
                  <c:v>41883</c:v>
                </c:pt>
                <c:pt idx="34">
                  <c:v>41913</c:v>
                </c:pt>
                <c:pt idx="35">
                  <c:v>41944</c:v>
                </c:pt>
                <c:pt idx="36">
                  <c:v>41974</c:v>
                </c:pt>
                <c:pt idx="37">
                  <c:v>42005</c:v>
                </c:pt>
                <c:pt idx="38">
                  <c:v>42036</c:v>
                </c:pt>
                <c:pt idx="39">
                  <c:v>42064</c:v>
                </c:pt>
                <c:pt idx="40">
                  <c:v>42095</c:v>
                </c:pt>
                <c:pt idx="41">
                  <c:v>42125</c:v>
                </c:pt>
                <c:pt idx="42">
                  <c:v>42156</c:v>
                </c:pt>
                <c:pt idx="43">
                  <c:v>42186</c:v>
                </c:pt>
                <c:pt idx="44">
                  <c:v>42217</c:v>
                </c:pt>
                <c:pt idx="45">
                  <c:v>42248</c:v>
                </c:pt>
                <c:pt idx="46">
                  <c:v>42278</c:v>
                </c:pt>
                <c:pt idx="47">
                  <c:v>42309</c:v>
                </c:pt>
                <c:pt idx="48">
                  <c:v>42339</c:v>
                </c:pt>
                <c:pt idx="49">
                  <c:v>42370</c:v>
                </c:pt>
                <c:pt idx="50">
                  <c:v>42401</c:v>
                </c:pt>
                <c:pt idx="51">
                  <c:v>42430</c:v>
                </c:pt>
                <c:pt idx="52">
                  <c:v>42461</c:v>
                </c:pt>
                <c:pt idx="53">
                  <c:v>42491</c:v>
                </c:pt>
                <c:pt idx="54">
                  <c:v>42522</c:v>
                </c:pt>
                <c:pt idx="55">
                  <c:v>42552</c:v>
                </c:pt>
                <c:pt idx="56">
                  <c:v>42583</c:v>
                </c:pt>
                <c:pt idx="57">
                  <c:v>42614</c:v>
                </c:pt>
                <c:pt idx="58">
                  <c:v>42644</c:v>
                </c:pt>
                <c:pt idx="59">
                  <c:v>42675</c:v>
                </c:pt>
                <c:pt idx="60">
                  <c:v>42705</c:v>
                </c:pt>
                <c:pt idx="61">
                  <c:v>42736</c:v>
                </c:pt>
                <c:pt idx="62">
                  <c:v>42767</c:v>
                </c:pt>
                <c:pt idx="63">
                  <c:v>42795</c:v>
                </c:pt>
                <c:pt idx="64">
                  <c:v>42826</c:v>
                </c:pt>
                <c:pt idx="65">
                  <c:v>42856</c:v>
                </c:pt>
                <c:pt idx="66">
                  <c:v>42887</c:v>
                </c:pt>
                <c:pt idx="67">
                  <c:v>42917</c:v>
                </c:pt>
                <c:pt idx="68">
                  <c:v>42948</c:v>
                </c:pt>
                <c:pt idx="69">
                  <c:v>42979</c:v>
                </c:pt>
                <c:pt idx="70">
                  <c:v>43009</c:v>
                </c:pt>
                <c:pt idx="71">
                  <c:v>43040</c:v>
                </c:pt>
                <c:pt idx="72">
                  <c:v>43070</c:v>
                </c:pt>
                <c:pt idx="73">
                  <c:v>43101</c:v>
                </c:pt>
                <c:pt idx="74">
                  <c:v>43132</c:v>
                </c:pt>
                <c:pt idx="75">
                  <c:v>43160</c:v>
                </c:pt>
                <c:pt idx="76">
                  <c:v>43191</c:v>
                </c:pt>
                <c:pt idx="77">
                  <c:v>43221</c:v>
                </c:pt>
                <c:pt idx="78">
                  <c:v>43252</c:v>
                </c:pt>
                <c:pt idx="79">
                  <c:v>43282</c:v>
                </c:pt>
                <c:pt idx="80">
                  <c:v>43313</c:v>
                </c:pt>
                <c:pt idx="81">
                  <c:v>43344</c:v>
                </c:pt>
                <c:pt idx="82">
                  <c:v>43374</c:v>
                </c:pt>
                <c:pt idx="83">
                  <c:v>43405</c:v>
                </c:pt>
                <c:pt idx="84">
                  <c:v>43435</c:v>
                </c:pt>
                <c:pt idx="85">
                  <c:v>43466</c:v>
                </c:pt>
                <c:pt idx="86">
                  <c:v>43497</c:v>
                </c:pt>
                <c:pt idx="87">
                  <c:v>43525</c:v>
                </c:pt>
                <c:pt idx="88">
                  <c:v>43556</c:v>
                </c:pt>
                <c:pt idx="89">
                  <c:v>43586</c:v>
                </c:pt>
                <c:pt idx="90">
                  <c:v>43617</c:v>
                </c:pt>
                <c:pt idx="91">
                  <c:v>43647</c:v>
                </c:pt>
                <c:pt idx="92">
                  <c:v>43678</c:v>
                </c:pt>
                <c:pt idx="93">
                  <c:v>43709</c:v>
                </c:pt>
                <c:pt idx="94">
                  <c:v>43739</c:v>
                </c:pt>
                <c:pt idx="95">
                  <c:v>43770</c:v>
                </c:pt>
                <c:pt idx="96">
                  <c:v>43800</c:v>
                </c:pt>
                <c:pt idx="97">
                  <c:v>43831</c:v>
                </c:pt>
                <c:pt idx="98">
                  <c:v>43862</c:v>
                </c:pt>
                <c:pt idx="99">
                  <c:v>43891</c:v>
                </c:pt>
                <c:pt idx="100">
                  <c:v>43922</c:v>
                </c:pt>
                <c:pt idx="101">
                  <c:v>43952</c:v>
                </c:pt>
                <c:pt idx="102">
                  <c:v>43983</c:v>
                </c:pt>
                <c:pt idx="103">
                  <c:v>44013</c:v>
                </c:pt>
                <c:pt idx="104">
                  <c:v>44044</c:v>
                </c:pt>
                <c:pt idx="105">
                  <c:v>44075</c:v>
                </c:pt>
                <c:pt idx="106">
                  <c:v>44105</c:v>
                </c:pt>
                <c:pt idx="107">
                  <c:v>44136</c:v>
                </c:pt>
                <c:pt idx="108">
                  <c:v>44166</c:v>
                </c:pt>
                <c:pt idx="109">
                  <c:v>44197</c:v>
                </c:pt>
                <c:pt idx="110">
                  <c:v>44228</c:v>
                </c:pt>
                <c:pt idx="111">
                  <c:v>44256</c:v>
                </c:pt>
                <c:pt idx="112">
                  <c:v>44287</c:v>
                </c:pt>
                <c:pt idx="113">
                  <c:v>44317</c:v>
                </c:pt>
                <c:pt idx="114">
                  <c:v>44348</c:v>
                </c:pt>
                <c:pt idx="115">
                  <c:v>44378</c:v>
                </c:pt>
                <c:pt idx="116">
                  <c:v>44409</c:v>
                </c:pt>
                <c:pt idx="117">
                  <c:v>44440</c:v>
                </c:pt>
                <c:pt idx="118">
                  <c:v>44470</c:v>
                </c:pt>
                <c:pt idx="119">
                  <c:v>44501</c:v>
                </c:pt>
                <c:pt idx="120">
                  <c:v>44531</c:v>
                </c:pt>
                <c:pt idx="121">
                  <c:v>44562</c:v>
                </c:pt>
                <c:pt idx="122">
                  <c:v>44593</c:v>
                </c:pt>
                <c:pt idx="123">
                  <c:v>44621</c:v>
                </c:pt>
                <c:pt idx="124">
                  <c:v>44652</c:v>
                </c:pt>
                <c:pt idx="125">
                  <c:v>44682</c:v>
                </c:pt>
                <c:pt idx="126">
                  <c:v>44713</c:v>
                </c:pt>
                <c:pt idx="127">
                  <c:v>44743</c:v>
                </c:pt>
                <c:pt idx="128">
                  <c:v>44774</c:v>
                </c:pt>
                <c:pt idx="129">
                  <c:v>44805</c:v>
                </c:pt>
                <c:pt idx="130">
                  <c:v>44835</c:v>
                </c:pt>
                <c:pt idx="131">
                  <c:v>44866</c:v>
                </c:pt>
                <c:pt idx="132">
                  <c:v>44896</c:v>
                </c:pt>
                <c:pt idx="133">
                  <c:v>44927</c:v>
                </c:pt>
                <c:pt idx="134">
                  <c:v>44958</c:v>
                </c:pt>
                <c:pt idx="135">
                  <c:v>44986</c:v>
                </c:pt>
                <c:pt idx="136">
                  <c:v>45017</c:v>
                </c:pt>
                <c:pt idx="137">
                  <c:v>45047</c:v>
                </c:pt>
                <c:pt idx="138">
                  <c:v>45078</c:v>
                </c:pt>
                <c:pt idx="139">
                  <c:v>45108</c:v>
                </c:pt>
                <c:pt idx="140">
                  <c:v>45139</c:v>
                </c:pt>
                <c:pt idx="141">
                  <c:v>45170</c:v>
                </c:pt>
                <c:pt idx="142">
                  <c:v>45200</c:v>
                </c:pt>
                <c:pt idx="143">
                  <c:v>45231</c:v>
                </c:pt>
                <c:pt idx="144">
                  <c:v>45261</c:v>
                </c:pt>
                <c:pt idx="145">
                  <c:v>45292</c:v>
                </c:pt>
                <c:pt idx="146">
                  <c:v>45323</c:v>
                </c:pt>
                <c:pt idx="147">
                  <c:v>45352</c:v>
                </c:pt>
                <c:pt idx="148">
                  <c:v>45383</c:v>
                </c:pt>
                <c:pt idx="149">
                  <c:v>45413</c:v>
                </c:pt>
                <c:pt idx="150">
                  <c:v>45444</c:v>
                </c:pt>
                <c:pt idx="151">
                  <c:v>45474</c:v>
                </c:pt>
                <c:pt idx="152">
                  <c:v>45505</c:v>
                </c:pt>
                <c:pt idx="153">
                  <c:v>45536</c:v>
                </c:pt>
                <c:pt idx="154">
                  <c:v>45566</c:v>
                </c:pt>
                <c:pt idx="155">
                  <c:v>45597</c:v>
                </c:pt>
                <c:pt idx="156">
                  <c:v>45627</c:v>
                </c:pt>
                <c:pt idx="157">
                  <c:v>45658</c:v>
                </c:pt>
                <c:pt idx="158">
                  <c:v>45689</c:v>
                </c:pt>
                <c:pt idx="159">
                  <c:v>45717</c:v>
                </c:pt>
                <c:pt idx="160">
                  <c:v>45748</c:v>
                </c:pt>
                <c:pt idx="161">
                  <c:v>45778</c:v>
                </c:pt>
                <c:pt idx="162">
                  <c:v>45809</c:v>
                </c:pt>
                <c:pt idx="163">
                  <c:v>45839</c:v>
                </c:pt>
                <c:pt idx="164">
                  <c:v>45870</c:v>
                </c:pt>
                <c:pt idx="165">
                  <c:v>45901</c:v>
                </c:pt>
              </c:numCache>
            </c:numRef>
          </c:cat>
          <c:val>
            <c:numRef>
              <c:f>'Yapı Ruhsatı'!$F$2:$F$167</c:f>
              <c:numCache>
                <c:formatCode>#,##0.00</c:formatCode>
                <c:ptCount val="166"/>
                <c:pt idx="23">
                  <c:v>6052.625</c:v>
                </c:pt>
                <c:pt idx="24">
                  <c:v>5977.041666666667</c:v>
                </c:pt>
                <c:pt idx="25">
                  <c:v>6093.25</c:v>
                </c:pt>
                <c:pt idx="26">
                  <c:v>6217.083333333333</c:v>
                </c:pt>
                <c:pt idx="27">
                  <c:v>6539.75</c:v>
                </c:pt>
                <c:pt idx="28">
                  <c:v>6572.583333333333</c:v>
                </c:pt>
                <c:pt idx="29">
                  <c:v>6661.583333333333</c:v>
                </c:pt>
                <c:pt idx="30">
                  <c:v>6719.166666666667</c:v>
                </c:pt>
                <c:pt idx="31">
                  <c:v>6716.833333333333</c:v>
                </c:pt>
                <c:pt idx="32">
                  <c:v>6813.25</c:v>
                </c:pt>
                <c:pt idx="33">
                  <c:v>6912.916666666667</c:v>
                </c:pt>
                <c:pt idx="34">
                  <c:v>6859.416666666667</c:v>
                </c:pt>
                <c:pt idx="35">
                  <c:v>6853.083333333333</c:v>
                </c:pt>
                <c:pt idx="36">
                  <c:v>6862.083333333333</c:v>
                </c:pt>
                <c:pt idx="37">
                  <c:v>6865.833333333333</c:v>
                </c:pt>
                <c:pt idx="38">
                  <c:v>6881.333333333333</c:v>
                </c:pt>
                <c:pt idx="39">
                  <c:v>6908.708333333333</c:v>
                </c:pt>
                <c:pt idx="40">
                  <c:v>6919.083333333333</c:v>
                </c:pt>
                <c:pt idx="41">
                  <c:v>6883.833333333333</c:v>
                </c:pt>
                <c:pt idx="42">
                  <c:v>6945.25</c:v>
                </c:pt>
                <c:pt idx="43">
                  <c:v>6956.041666666667</c:v>
                </c:pt>
                <c:pt idx="44">
                  <c:v>7025.5</c:v>
                </c:pt>
                <c:pt idx="45">
                  <c:v>6997.208333333333</c:v>
                </c:pt>
                <c:pt idx="46">
                  <c:v>7036.666666666667</c:v>
                </c:pt>
                <c:pt idx="47">
                  <c:v>7043.875</c:v>
                </c:pt>
                <c:pt idx="48">
                  <c:v>7128.375</c:v>
                </c:pt>
                <c:pt idx="49">
                  <c:v>7121.541666666667</c:v>
                </c:pt>
                <c:pt idx="50">
                  <c:v>7126.416666666667</c:v>
                </c:pt>
                <c:pt idx="51">
                  <c:v>6928.958333333333</c:v>
                </c:pt>
                <c:pt idx="52">
                  <c:v>6978.25</c:v>
                </c:pt>
                <c:pt idx="53">
                  <c:v>6878.458333333333</c:v>
                </c:pt>
                <c:pt idx="54">
                  <c:v>6874.75</c:v>
                </c:pt>
                <c:pt idx="55">
                  <c:v>6830.291666666667</c:v>
                </c:pt>
                <c:pt idx="56">
                  <c:v>6820.208333333333</c:v>
                </c:pt>
                <c:pt idx="57">
                  <c:v>6749.458333333333</c:v>
                </c:pt>
                <c:pt idx="58">
                  <c:v>6847.875</c:v>
                </c:pt>
                <c:pt idx="59">
                  <c:v>6928</c:v>
                </c:pt>
                <c:pt idx="60">
                  <c:v>7035.958333333333</c:v>
                </c:pt>
                <c:pt idx="61">
                  <c:v>7079.916666666667</c:v>
                </c:pt>
                <c:pt idx="62">
                  <c:v>7126.333333333333</c:v>
                </c:pt>
                <c:pt idx="63">
                  <c:v>7207.041666666667</c:v>
                </c:pt>
                <c:pt idx="64">
                  <c:v>7254.291666666667</c:v>
                </c:pt>
                <c:pt idx="65">
                  <c:v>7318.958333333333</c:v>
                </c:pt>
                <c:pt idx="66">
                  <c:v>7675.333333333333</c:v>
                </c:pt>
                <c:pt idx="67">
                  <c:v>7744.208333333333</c:v>
                </c:pt>
                <c:pt idx="68">
                  <c:v>7798.5</c:v>
                </c:pt>
                <c:pt idx="69">
                  <c:v>8539</c:v>
                </c:pt>
                <c:pt idx="70">
                  <c:v>8530.875</c:v>
                </c:pt>
                <c:pt idx="71">
                  <c:v>8410</c:v>
                </c:pt>
                <c:pt idx="72">
                  <c:v>8225.7916666666661</c:v>
                </c:pt>
                <c:pt idx="73">
                  <c:v>8117.083333333333</c:v>
                </c:pt>
                <c:pt idx="74">
                  <c:v>7987.083333333333</c:v>
                </c:pt>
                <c:pt idx="75">
                  <c:v>7859.458333333333</c:v>
                </c:pt>
                <c:pt idx="76">
                  <c:v>7761.708333333333</c:v>
                </c:pt>
                <c:pt idx="77">
                  <c:v>7794.583333333333</c:v>
                </c:pt>
                <c:pt idx="78">
                  <c:v>7767.708333333333</c:v>
                </c:pt>
                <c:pt idx="79">
                  <c:v>7781.583333333333</c:v>
                </c:pt>
                <c:pt idx="80">
                  <c:v>7626.25</c:v>
                </c:pt>
                <c:pt idx="81">
                  <c:v>7543.583333333333</c:v>
                </c:pt>
                <c:pt idx="82">
                  <c:v>7404.166666666667</c:v>
                </c:pt>
                <c:pt idx="83">
                  <c:v>7219.375</c:v>
                </c:pt>
                <c:pt idx="84">
                  <c:v>7054.708333333333</c:v>
                </c:pt>
                <c:pt idx="85">
                  <c:v>6883.75</c:v>
                </c:pt>
                <c:pt idx="86">
                  <c:v>6689.208333333333</c:v>
                </c:pt>
                <c:pt idx="87">
                  <c:v>6453.416666666667</c:v>
                </c:pt>
                <c:pt idx="88">
                  <c:v>6161.166666666667</c:v>
                </c:pt>
                <c:pt idx="89">
                  <c:v>5856.875</c:v>
                </c:pt>
                <c:pt idx="90">
                  <c:v>5213.375</c:v>
                </c:pt>
                <c:pt idx="91">
                  <c:v>4925.291666666667</c:v>
                </c:pt>
                <c:pt idx="92">
                  <c:v>4663.583333333333</c:v>
                </c:pt>
                <c:pt idx="93">
                  <c:v>3762.2083333333335</c:v>
                </c:pt>
                <c:pt idx="94">
                  <c:v>3603.6666666666665</c:v>
                </c:pt>
                <c:pt idx="95">
                  <c:v>3579.4583333333335</c:v>
                </c:pt>
                <c:pt idx="96">
                  <c:v>3622.0416666666665</c:v>
                </c:pt>
                <c:pt idx="97">
                  <c:v>3550.2916666666665</c:v>
                </c:pt>
                <c:pt idx="98">
                  <c:v>3476.9583333333335</c:v>
                </c:pt>
                <c:pt idx="99">
                  <c:v>3382.4166666666665</c:v>
                </c:pt>
                <c:pt idx="100">
                  <c:v>3271.2083333333335</c:v>
                </c:pt>
                <c:pt idx="101">
                  <c:v>3043.4166666666665</c:v>
                </c:pt>
                <c:pt idx="102">
                  <c:v>2998</c:v>
                </c:pt>
                <c:pt idx="103">
                  <c:v>2983.2083333333335</c:v>
                </c:pt>
                <c:pt idx="104">
                  <c:v>2991.3333333333335</c:v>
                </c:pt>
                <c:pt idx="105">
                  <c:v>3004.3333333333335</c:v>
                </c:pt>
                <c:pt idx="106">
                  <c:v>3044.0833333333335</c:v>
                </c:pt>
                <c:pt idx="107">
                  <c:v>3091.9583333333335</c:v>
                </c:pt>
                <c:pt idx="108">
                  <c:v>3152.25</c:v>
                </c:pt>
                <c:pt idx="109">
                  <c:v>3246.25</c:v>
                </c:pt>
                <c:pt idx="110">
                  <c:v>3369.2916666666665</c:v>
                </c:pt>
                <c:pt idx="111">
                  <c:v>3597.8333333333335</c:v>
                </c:pt>
                <c:pt idx="112">
                  <c:v>3779.1666666666665</c:v>
                </c:pt>
                <c:pt idx="113">
                  <c:v>3838.2916666666665</c:v>
                </c:pt>
                <c:pt idx="114">
                  <c:v>4018.375</c:v>
                </c:pt>
                <c:pt idx="115">
                  <c:v>4119.333333333333</c:v>
                </c:pt>
                <c:pt idx="116">
                  <c:v>4218.541666666667</c:v>
                </c:pt>
                <c:pt idx="117">
                  <c:v>4343.583333333333</c:v>
                </c:pt>
                <c:pt idx="118">
                  <c:v>4450</c:v>
                </c:pt>
                <c:pt idx="119">
                  <c:v>4503.125</c:v>
                </c:pt>
                <c:pt idx="120">
                  <c:v>4596.416666666667</c:v>
                </c:pt>
                <c:pt idx="121">
                  <c:v>4624.541666666667</c:v>
                </c:pt>
                <c:pt idx="122">
                  <c:v>4662.333333333333</c:v>
                </c:pt>
                <c:pt idx="123">
                  <c:v>4735.708333333333</c:v>
                </c:pt>
                <c:pt idx="124">
                  <c:v>4768.458333333333</c:v>
                </c:pt>
                <c:pt idx="125">
                  <c:v>4791.291666666667</c:v>
                </c:pt>
                <c:pt idx="126">
                  <c:v>4753.666666666667</c:v>
                </c:pt>
                <c:pt idx="127">
                  <c:v>4681.958333333333</c:v>
                </c:pt>
                <c:pt idx="128">
                  <c:v>4712.25</c:v>
                </c:pt>
                <c:pt idx="129">
                  <c:v>4733.875</c:v>
                </c:pt>
                <c:pt idx="130">
                  <c:v>4714.333333333333</c:v>
                </c:pt>
                <c:pt idx="131">
                  <c:v>4726.75</c:v>
                </c:pt>
                <c:pt idx="132">
                  <c:v>4824.833333333333</c:v>
                </c:pt>
                <c:pt idx="133">
                  <c:v>4807.291666666667</c:v>
                </c:pt>
                <c:pt idx="134">
                  <c:v>4738.125</c:v>
                </c:pt>
                <c:pt idx="135">
                  <c:v>4541.958333333333</c:v>
                </c:pt>
                <c:pt idx="136">
                  <c:v>4464.25</c:v>
                </c:pt>
                <c:pt idx="137">
                  <c:v>4539.416666666667</c:v>
                </c:pt>
                <c:pt idx="138">
                  <c:v>4520</c:v>
                </c:pt>
                <c:pt idx="139">
                  <c:v>4544.583333333333</c:v>
                </c:pt>
                <c:pt idx="140">
                  <c:v>4598.625</c:v>
                </c:pt>
                <c:pt idx="141">
                  <c:v>4614.625</c:v>
                </c:pt>
                <c:pt idx="142">
                  <c:v>4657.958333333333</c:v>
                </c:pt>
                <c:pt idx="143">
                  <c:v>4669.458333333333</c:v>
                </c:pt>
                <c:pt idx="144">
                  <c:v>4812.833333333333</c:v>
                </c:pt>
                <c:pt idx="145">
                  <c:v>4806.666666666667</c:v>
                </c:pt>
                <c:pt idx="146">
                  <c:v>4839.541666666667</c:v>
                </c:pt>
                <c:pt idx="147">
                  <c:v>4890.125</c:v>
                </c:pt>
                <c:pt idx="148">
                  <c:v>4870.375</c:v>
                </c:pt>
                <c:pt idx="149">
                  <c:v>4921.708333333333</c:v>
                </c:pt>
                <c:pt idx="150">
                  <c:v>4856.375</c:v>
                </c:pt>
                <c:pt idx="151">
                  <c:v>4907.125</c:v>
                </c:pt>
                <c:pt idx="152">
                  <c:v>4914</c:v>
                </c:pt>
                <c:pt idx="153">
                  <c:v>4883.708333333333</c:v>
                </c:pt>
                <c:pt idx="154">
                  <c:v>4896.833333333333</c:v>
                </c:pt>
                <c:pt idx="155">
                  <c:v>4873.708333333333</c:v>
                </c:pt>
                <c:pt idx="156">
                  <c:v>4851.125</c:v>
                </c:pt>
              </c:numCache>
            </c:numRef>
          </c:val>
          <c:smooth val="0"/>
          <c:extLst>
            <c:ext xmlns:c16="http://schemas.microsoft.com/office/drawing/2014/chart" uri="{C3380CC4-5D6E-409C-BE32-E72D297353CC}">
              <c16:uniqueId val="{00000001-0C6E-45AE-9455-3621349FE4AD}"/>
            </c:ext>
          </c:extLst>
        </c:ser>
        <c:dLbls>
          <c:showLegendKey val="0"/>
          <c:showVal val="0"/>
          <c:showCatName val="0"/>
          <c:showSerName val="0"/>
          <c:showPercent val="0"/>
          <c:showBubbleSize val="0"/>
        </c:dLbls>
        <c:smooth val="0"/>
        <c:axId val="2105278992"/>
        <c:axId val="2105279408"/>
      </c:lineChart>
      <c:dateAx>
        <c:axId val="2105278992"/>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105279408"/>
        <c:crosses val="autoZero"/>
        <c:auto val="1"/>
        <c:lblOffset val="100"/>
        <c:baseTimeUnit val="months"/>
      </c:dateAx>
      <c:valAx>
        <c:axId val="2105279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105278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Araç</a:t>
            </a:r>
            <a:r>
              <a:rPr lang="tr-TR" baseline="0"/>
              <a:t> Satış İstatistikleri</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'Araç Satışları'!$B$21</c:f>
              <c:strCache>
                <c:ptCount val="1"/>
                <c:pt idx="0">
                  <c:v>2010</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Satışları'!$B$22:$B$33</c:f>
              <c:numCache>
                <c:formatCode>General</c:formatCode>
                <c:ptCount val="12"/>
                <c:pt idx="0">
                  <c:v>12594</c:v>
                </c:pt>
                <c:pt idx="1">
                  <c:v>20651</c:v>
                </c:pt>
                <c:pt idx="2">
                  <c:v>33958</c:v>
                </c:pt>
                <c:pt idx="3">
                  <c:v>36549</c:v>
                </c:pt>
                <c:pt idx="4">
                  <c:v>40467</c:v>
                </c:pt>
                <c:pt idx="5">
                  <c:v>42086</c:v>
                </c:pt>
                <c:pt idx="6">
                  <c:v>41399</c:v>
                </c:pt>
                <c:pt idx="7">
                  <c:v>42222</c:v>
                </c:pt>
                <c:pt idx="8">
                  <c:v>42477</c:v>
                </c:pt>
                <c:pt idx="9">
                  <c:v>47859</c:v>
                </c:pt>
                <c:pt idx="10">
                  <c:v>50061</c:v>
                </c:pt>
                <c:pt idx="11">
                  <c:v>99461</c:v>
                </c:pt>
              </c:numCache>
            </c:numRef>
          </c:val>
          <c:smooth val="0"/>
          <c:extLst>
            <c:ext xmlns:c16="http://schemas.microsoft.com/office/drawing/2014/chart" uri="{C3380CC4-5D6E-409C-BE32-E72D297353CC}">
              <c16:uniqueId val="{00000000-433A-4A3D-9437-1190CEB81A9E}"/>
            </c:ext>
          </c:extLst>
        </c:ser>
        <c:ser>
          <c:idx val="1"/>
          <c:order val="1"/>
          <c:tx>
            <c:strRef>
              <c:f>'Araç Satışları'!$C$21</c:f>
              <c:strCache>
                <c:ptCount val="1"/>
                <c:pt idx="0">
                  <c:v>2011</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Satışları'!$C$22:$C$33</c:f>
              <c:numCache>
                <c:formatCode>General</c:formatCode>
                <c:ptCount val="12"/>
                <c:pt idx="0">
                  <c:v>29868</c:v>
                </c:pt>
                <c:pt idx="1">
                  <c:v>39004</c:v>
                </c:pt>
                <c:pt idx="2">
                  <c:v>54023</c:v>
                </c:pt>
                <c:pt idx="3">
                  <c:v>53835</c:v>
                </c:pt>
                <c:pt idx="4">
                  <c:v>56302</c:v>
                </c:pt>
                <c:pt idx="5">
                  <c:v>56714</c:v>
                </c:pt>
                <c:pt idx="6">
                  <c:v>43518</c:v>
                </c:pt>
                <c:pt idx="7">
                  <c:v>38875</c:v>
                </c:pt>
                <c:pt idx="8">
                  <c:v>39964</c:v>
                </c:pt>
                <c:pt idx="9">
                  <c:v>47508</c:v>
                </c:pt>
                <c:pt idx="10">
                  <c:v>44951</c:v>
                </c:pt>
                <c:pt idx="11">
                  <c:v>88957</c:v>
                </c:pt>
              </c:numCache>
            </c:numRef>
          </c:val>
          <c:smooth val="0"/>
          <c:extLst>
            <c:ext xmlns:c16="http://schemas.microsoft.com/office/drawing/2014/chart" uri="{C3380CC4-5D6E-409C-BE32-E72D297353CC}">
              <c16:uniqueId val="{00000001-433A-4A3D-9437-1190CEB81A9E}"/>
            </c:ext>
          </c:extLst>
        </c:ser>
        <c:ser>
          <c:idx val="2"/>
          <c:order val="2"/>
          <c:tx>
            <c:strRef>
              <c:f>'Araç Satışları'!$D$21</c:f>
              <c:strCache>
                <c:ptCount val="1"/>
                <c:pt idx="0">
                  <c:v>2012</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Satışları'!$D$22:$D$33</c:f>
              <c:numCache>
                <c:formatCode>General</c:formatCode>
                <c:ptCount val="12"/>
                <c:pt idx="0">
                  <c:v>21077</c:v>
                </c:pt>
                <c:pt idx="1">
                  <c:v>29189</c:v>
                </c:pt>
                <c:pt idx="2">
                  <c:v>47270</c:v>
                </c:pt>
                <c:pt idx="3">
                  <c:v>45645</c:v>
                </c:pt>
                <c:pt idx="4">
                  <c:v>50460</c:v>
                </c:pt>
                <c:pt idx="5">
                  <c:v>50849</c:v>
                </c:pt>
                <c:pt idx="6">
                  <c:v>44531</c:v>
                </c:pt>
                <c:pt idx="7">
                  <c:v>41236</c:v>
                </c:pt>
                <c:pt idx="8">
                  <c:v>49360</c:v>
                </c:pt>
                <c:pt idx="9">
                  <c:v>43440</c:v>
                </c:pt>
                <c:pt idx="10">
                  <c:v>52297</c:v>
                </c:pt>
                <c:pt idx="11">
                  <c:v>80926</c:v>
                </c:pt>
              </c:numCache>
            </c:numRef>
          </c:val>
          <c:smooth val="0"/>
          <c:extLst>
            <c:ext xmlns:c16="http://schemas.microsoft.com/office/drawing/2014/chart" uri="{C3380CC4-5D6E-409C-BE32-E72D297353CC}">
              <c16:uniqueId val="{00000002-433A-4A3D-9437-1190CEB81A9E}"/>
            </c:ext>
          </c:extLst>
        </c:ser>
        <c:ser>
          <c:idx val="3"/>
          <c:order val="3"/>
          <c:tx>
            <c:strRef>
              <c:f>'Araç Satışları'!$E$21</c:f>
              <c:strCache>
                <c:ptCount val="1"/>
                <c:pt idx="0">
                  <c:v>2013</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Satışları'!$E$22:$E$33</c:f>
              <c:numCache>
                <c:formatCode>General</c:formatCode>
                <c:ptCount val="12"/>
                <c:pt idx="0">
                  <c:v>25835</c:v>
                </c:pt>
                <c:pt idx="1">
                  <c:v>36814</c:v>
                </c:pt>
                <c:pt idx="2">
                  <c:v>51785</c:v>
                </c:pt>
                <c:pt idx="3">
                  <c:v>56999</c:v>
                </c:pt>
                <c:pt idx="4">
                  <c:v>62383</c:v>
                </c:pt>
                <c:pt idx="5">
                  <c:v>58290</c:v>
                </c:pt>
                <c:pt idx="6">
                  <c:v>55712</c:v>
                </c:pt>
                <c:pt idx="7">
                  <c:v>51611</c:v>
                </c:pt>
                <c:pt idx="8">
                  <c:v>52925</c:v>
                </c:pt>
                <c:pt idx="9">
                  <c:v>46985</c:v>
                </c:pt>
                <c:pt idx="10">
                  <c:v>64117</c:v>
                </c:pt>
                <c:pt idx="11">
                  <c:v>101199</c:v>
                </c:pt>
              </c:numCache>
            </c:numRef>
          </c:val>
          <c:smooth val="0"/>
          <c:extLst>
            <c:ext xmlns:c16="http://schemas.microsoft.com/office/drawing/2014/chart" uri="{C3380CC4-5D6E-409C-BE32-E72D297353CC}">
              <c16:uniqueId val="{00000003-433A-4A3D-9437-1190CEB81A9E}"/>
            </c:ext>
          </c:extLst>
        </c:ser>
        <c:ser>
          <c:idx val="4"/>
          <c:order val="4"/>
          <c:tx>
            <c:strRef>
              <c:f>'Araç Satışları'!$F$21</c:f>
              <c:strCache>
                <c:ptCount val="1"/>
                <c:pt idx="0">
                  <c:v>2014</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Satışları'!$F$22:$F$33</c:f>
              <c:numCache>
                <c:formatCode>General</c:formatCode>
                <c:ptCount val="12"/>
                <c:pt idx="0">
                  <c:v>24368</c:v>
                </c:pt>
                <c:pt idx="1">
                  <c:v>27167</c:v>
                </c:pt>
                <c:pt idx="2">
                  <c:v>37812</c:v>
                </c:pt>
                <c:pt idx="3">
                  <c:v>42769</c:v>
                </c:pt>
                <c:pt idx="4">
                  <c:v>46379</c:v>
                </c:pt>
                <c:pt idx="5">
                  <c:v>47278</c:v>
                </c:pt>
                <c:pt idx="6">
                  <c:v>46602</c:v>
                </c:pt>
                <c:pt idx="7">
                  <c:v>45131</c:v>
                </c:pt>
                <c:pt idx="8">
                  <c:v>49262</c:v>
                </c:pt>
                <c:pt idx="9">
                  <c:v>50814</c:v>
                </c:pt>
                <c:pt idx="10">
                  <c:v>59695</c:v>
                </c:pt>
                <c:pt idx="11">
                  <c:v>110054</c:v>
                </c:pt>
              </c:numCache>
            </c:numRef>
          </c:val>
          <c:smooth val="0"/>
          <c:extLst>
            <c:ext xmlns:c16="http://schemas.microsoft.com/office/drawing/2014/chart" uri="{C3380CC4-5D6E-409C-BE32-E72D297353CC}">
              <c16:uniqueId val="{00000004-433A-4A3D-9437-1190CEB81A9E}"/>
            </c:ext>
          </c:extLst>
        </c:ser>
        <c:ser>
          <c:idx val="5"/>
          <c:order val="5"/>
          <c:tx>
            <c:strRef>
              <c:f>'Araç Satışları'!$G$21</c:f>
              <c:strCache>
                <c:ptCount val="1"/>
                <c:pt idx="0">
                  <c:v>2015</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Satışları'!$G$22:$G$33</c:f>
              <c:numCache>
                <c:formatCode>General</c:formatCode>
                <c:ptCount val="12"/>
                <c:pt idx="0">
                  <c:v>24498</c:v>
                </c:pt>
                <c:pt idx="1">
                  <c:v>40817</c:v>
                </c:pt>
                <c:pt idx="2">
                  <c:v>61676</c:v>
                </c:pt>
                <c:pt idx="3">
                  <c:v>70211</c:v>
                </c:pt>
                <c:pt idx="4">
                  <c:v>62878</c:v>
                </c:pt>
                <c:pt idx="5">
                  <c:v>67766</c:v>
                </c:pt>
                <c:pt idx="6">
                  <c:v>64218</c:v>
                </c:pt>
                <c:pt idx="7">
                  <c:v>61753</c:v>
                </c:pt>
                <c:pt idx="8">
                  <c:v>47088</c:v>
                </c:pt>
                <c:pt idx="9">
                  <c:v>47954</c:v>
                </c:pt>
                <c:pt idx="10">
                  <c:v>62397</c:v>
                </c:pt>
                <c:pt idx="11">
                  <c:v>114340</c:v>
                </c:pt>
              </c:numCache>
            </c:numRef>
          </c:val>
          <c:smooth val="0"/>
          <c:extLst>
            <c:ext xmlns:c16="http://schemas.microsoft.com/office/drawing/2014/chart" uri="{C3380CC4-5D6E-409C-BE32-E72D297353CC}">
              <c16:uniqueId val="{00000005-433A-4A3D-9437-1190CEB81A9E}"/>
            </c:ext>
          </c:extLst>
        </c:ser>
        <c:ser>
          <c:idx val="6"/>
          <c:order val="6"/>
          <c:tx>
            <c:strRef>
              <c:f>'Araç Satışları'!$H$21</c:f>
              <c:strCache>
                <c:ptCount val="1"/>
                <c:pt idx="0">
                  <c:v>2016</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Satışları'!$H$22:$H$33</c:f>
              <c:numCache>
                <c:formatCode>General</c:formatCode>
                <c:ptCount val="12"/>
                <c:pt idx="0">
                  <c:v>23358</c:v>
                </c:pt>
                <c:pt idx="1">
                  <c:v>40588</c:v>
                </c:pt>
                <c:pt idx="2">
                  <c:v>63975</c:v>
                </c:pt>
                <c:pt idx="3">
                  <c:v>65618</c:v>
                </c:pt>
                <c:pt idx="4">
                  <c:v>73832</c:v>
                </c:pt>
                <c:pt idx="5">
                  <c:v>71111</c:v>
                </c:pt>
                <c:pt idx="6">
                  <c:v>45566</c:v>
                </c:pt>
                <c:pt idx="7">
                  <c:v>53977</c:v>
                </c:pt>
                <c:pt idx="8">
                  <c:v>51340</c:v>
                </c:pt>
                <c:pt idx="9">
                  <c:v>63746</c:v>
                </c:pt>
                <c:pt idx="10">
                  <c:v>95783</c:v>
                </c:pt>
                <c:pt idx="11">
                  <c:v>108044</c:v>
                </c:pt>
              </c:numCache>
            </c:numRef>
          </c:val>
          <c:smooth val="0"/>
          <c:extLst>
            <c:ext xmlns:c16="http://schemas.microsoft.com/office/drawing/2014/chart" uri="{C3380CC4-5D6E-409C-BE32-E72D297353CC}">
              <c16:uniqueId val="{00000006-433A-4A3D-9437-1190CEB81A9E}"/>
            </c:ext>
          </c:extLst>
        </c:ser>
        <c:ser>
          <c:idx val="7"/>
          <c:order val="7"/>
          <c:tx>
            <c:strRef>
              <c:f>'Araç Satışları'!$I$21</c:f>
              <c:strCache>
                <c:ptCount val="1"/>
                <c:pt idx="0">
                  <c:v>2017</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Satışları'!$I$22:$I$33</c:f>
              <c:numCache>
                <c:formatCode>General</c:formatCode>
                <c:ptCount val="12"/>
                <c:pt idx="0">
                  <c:v>25689</c:v>
                </c:pt>
                <c:pt idx="1">
                  <c:v>34658</c:v>
                </c:pt>
                <c:pt idx="2">
                  <c:v>55616</c:v>
                </c:pt>
                <c:pt idx="3">
                  <c:v>57998</c:v>
                </c:pt>
                <c:pt idx="4">
                  <c:v>65799</c:v>
                </c:pt>
                <c:pt idx="5">
                  <c:v>66164</c:v>
                </c:pt>
                <c:pt idx="6">
                  <c:v>62384</c:v>
                </c:pt>
                <c:pt idx="7">
                  <c:v>54890</c:v>
                </c:pt>
                <c:pt idx="8">
                  <c:v>53423</c:v>
                </c:pt>
                <c:pt idx="9">
                  <c:v>70488</c:v>
                </c:pt>
                <c:pt idx="10">
                  <c:v>75956</c:v>
                </c:pt>
                <c:pt idx="11">
                  <c:v>99694</c:v>
                </c:pt>
              </c:numCache>
            </c:numRef>
          </c:val>
          <c:smooth val="0"/>
          <c:extLst>
            <c:ext xmlns:c16="http://schemas.microsoft.com/office/drawing/2014/chart" uri="{C3380CC4-5D6E-409C-BE32-E72D297353CC}">
              <c16:uniqueId val="{00000007-433A-4A3D-9437-1190CEB81A9E}"/>
            </c:ext>
          </c:extLst>
        </c:ser>
        <c:ser>
          <c:idx val="8"/>
          <c:order val="8"/>
          <c:tx>
            <c:strRef>
              <c:f>'Araç Satışları'!$J$21</c:f>
              <c:strCache>
                <c:ptCount val="1"/>
                <c:pt idx="0">
                  <c:v>2018</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Satışları'!$J$22:$J$33</c:f>
              <c:numCache>
                <c:formatCode>General</c:formatCode>
                <c:ptCount val="12"/>
                <c:pt idx="0">
                  <c:v>26611</c:v>
                </c:pt>
                <c:pt idx="1">
                  <c:v>35901</c:v>
                </c:pt>
                <c:pt idx="2">
                  <c:v>59798</c:v>
                </c:pt>
                <c:pt idx="3">
                  <c:v>55108</c:v>
                </c:pt>
                <c:pt idx="4">
                  <c:v>57227</c:v>
                </c:pt>
                <c:pt idx="5">
                  <c:v>41225</c:v>
                </c:pt>
                <c:pt idx="6">
                  <c:v>42024</c:v>
                </c:pt>
                <c:pt idx="7">
                  <c:v>26976</c:v>
                </c:pt>
                <c:pt idx="8">
                  <c:v>17595</c:v>
                </c:pt>
                <c:pt idx="9">
                  <c:v>16809</c:v>
                </c:pt>
                <c:pt idx="10">
                  <c:v>46204</c:v>
                </c:pt>
                <c:pt idx="11">
                  <c:v>60843</c:v>
                </c:pt>
              </c:numCache>
            </c:numRef>
          </c:val>
          <c:smooth val="0"/>
          <c:extLst>
            <c:ext xmlns:c16="http://schemas.microsoft.com/office/drawing/2014/chart" uri="{C3380CC4-5D6E-409C-BE32-E72D297353CC}">
              <c16:uniqueId val="{00000008-433A-4A3D-9437-1190CEB81A9E}"/>
            </c:ext>
          </c:extLst>
        </c:ser>
        <c:ser>
          <c:idx val="9"/>
          <c:order val="9"/>
          <c:tx>
            <c:strRef>
              <c:f>'Araç Satışları'!$K$21</c:f>
              <c:strCache>
                <c:ptCount val="1"/>
                <c:pt idx="0">
                  <c:v>2019</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Satışları'!$K$22:$K$33</c:f>
              <c:numCache>
                <c:formatCode>General</c:formatCode>
                <c:ptCount val="12"/>
                <c:pt idx="0">
                  <c:v>10979</c:v>
                </c:pt>
                <c:pt idx="1">
                  <c:v>19205</c:v>
                </c:pt>
                <c:pt idx="2">
                  <c:v>38628</c:v>
                </c:pt>
                <c:pt idx="3">
                  <c:v>24416</c:v>
                </c:pt>
                <c:pt idx="4">
                  <c:v>27126</c:v>
                </c:pt>
                <c:pt idx="5">
                  <c:v>36024</c:v>
                </c:pt>
                <c:pt idx="6">
                  <c:v>15398</c:v>
                </c:pt>
                <c:pt idx="7">
                  <c:v>21544</c:v>
                </c:pt>
                <c:pt idx="8">
                  <c:v>35308</c:v>
                </c:pt>
                <c:pt idx="9">
                  <c:v>39996</c:v>
                </c:pt>
                <c:pt idx="10">
                  <c:v>47803</c:v>
                </c:pt>
                <c:pt idx="11">
                  <c:v>70829</c:v>
                </c:pt>
              </c:numCache>
            </c:numRef>
          </c:val>
          <c:smooth val="0"/>
          <c:extLst>
            <c:ext xmlns:c16="http://schemas.microsoft.com/office/drawing/2014/chart" uri="{C3380CC4-5D6E-409C-BE32-E72D297353CC}">
              <c16:uniqueId val="{00000009-433A-4A3D-9437-1190CEB81A9E}"/>
            </c:ext>
          </c:extLst>
        </c:ser>
        <c:ser>
          <c:idx val="10"/>
          <c:order val="10"/>
          <c:tx>
            <c:strRef>
              <c:f>'Araç Satışları'!$L$21</c:f>
              <c:strCache>
                <c:ptCount val="1"/>
                <c:pt idx="0">
                  <c:v>2020</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Satışları'!$L$22:$L$33</c:f>
              <c:numCache>
                <c:formatCode>General</c:formatCode>
                <c:ptCount val="12"/>
                <c:pt idx="0">
                  <c:v>22016</c:v>
                </c:pt>
                <c:pt idx="1">
                  <c:v>37727</c:v>
                </c:pt>
                <c:pt idx="2">
                  <c:v>39887</c:v>
                </c:pt>
                <c:pt idx="3">
                  <c:v>21825</c:v>
                </c:pt>
                <c:pt idx="4">
                  <c:v>25073</c:v>
                </c:pt>
                <c:pt idx="5">
                  <c:v>57067</c:v>
                </c:pt>
                <c:pt idx="6">
                  <c:v>69427</c:v>
                </c:pt>
                <c:pt idx="7">
                  <c:v>44372</c:v>
                </c:pt>
                <c:pt idx="8">
                  <c:v>71296</c:v>
                </c:pt>
                <c:pt idx="9">
                  <c:v>76341</c:v>
                </c:pt>
                <c:pt idx="10">
                  <c:v>64357</c:v>
                </c:pt>
                <c:pt idx="11">
                  <c:v>80721</c:v>
                </c:pt>
              </c:numCache>
            </c:numRef>
          </c:val>
          <c:smooth val="0"/>
          <c:extLst>
            <c:ext xmlns:c16="http://schemas.microsoft.com/office/drawing/2014/chart" uri="{C3380CC4-5D6E-409C-BE32-E72D297353CC}">
              <c16:uniqueId val="{0000000A-433A-4A3D-9437-1190CEB81A9E}"/>
            </c:ext>
          </c:extLst>
        </c:ser>
        <c:ser>
          <c:idx val="11"/>
          <c:order val="11"/>
          <c:tx>
            <c:strRef>
              <c:f>'Araç Satışları'!$M$21</c:f>
              <c:strCache>
                <c:ptCount val="1"/>
                <c:pt idx="0">
                  <c:v>2021</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Satışları'!$M$22:$M$33</c:f>
              <c:numCache>
                <c:formatCode>General</c:formatCode>
                <c:ptCount val="12"/>
                <c:pt idx="0">
                  <c:v>35358</c:v>
                </c:pt>
                <c:pt idx="1">
                  <c:v>44749</c:v>
                </c:pt>
                <c:pt idx="2">
                  <c:v>76357</c:v>
                </c:pt>
                <c:pt idx="3">
                  <c:v>48375</c:v>
                </c:pt>
                <c:pt idx="4">
                  <c:v>43138</c:v>
                </c:pt>
                <c:pt idx="5">
                  <c:v>62348</c:v>
                </c:pt>
                <c:pt idx="6">
                  <c:v>36311</c:v>
                </c:pt>
                <c:pt idx="7">
                  <c:v>44756</c:v>
                </c:pt>
                <c:pt idx="8">
                  <c:v>43408</c:v>
                </c:pt>
                <c:pt idx="9">
                  <c:v>40512</c:v>
                </c:pt>
                <c:pt idx="10">
                  <c:v>42982</c:v>
                </c:pt>
                <c:pt idx="11">
                  <c:v>43559</c:v>
                </c:pt>
              </c:numCache>
            </c:numRef>
          </c:val>
          <c:smooth val="0"/>
          <c:extLst>
            <c:ext xmlns:c16="http://schemas.microsoft.com/office/drawing/2014/chart" uri="{C3380CC4-5D6E-409C-BE32-E72D297353CC}">
              <c16:uniqueId val="{0000000B-433A-4A3D-9437-1190CEB81A9E}"/>
            </c:ext>
          </c:extLst>
        </c:ser>
        <c:ser>
          <c:idx val="12"/>
          <c:order val="12"/>
          <c:tx>
            <c:strRef>
              <c:f>'Araç Satışları'!$N$21</c:f>
              <c:strCache>
                <c:ptCount val="1"/>
                <c:pt idx="0">
                  <c:v>2022</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Satışları'!$N$22:$N$33</c:f>
              <c:numCache>
                <c:formatCode>General</c:formatCode>
                <c:ptCount val="12"/>
                <c:pt idx="0">
                  <c:v>29020</c:v>
                </c:pt>
                <c:pt idx="1">
                  <c:v>37641</c:v>
                </c:pt>
                <c:pt idx="2">
                  <c:v>50173</c:v>
                </c:pt>
                <c:pt idx="3">
                  <c:v>45564</c:v>
                </c:pt>
                <c:pt idx="4">
                  <c:v>51750</c:v>
                </c:pt>
                <c:pt idx="5">
                  <c:v>64134</c:v>
                </c:pt>
                <c:pt idx="6">
                  <c:v>41031</c:v>
                </c:pt>
                <c:pt idx="7">
                  <c:v>35230</c:v>
                </c:pt>
                <c:pt idx="8">
                  <c:v>44681</c:v>
                </c:pt>
                <c:pt idx="9">
                  <c:v>47440</c:v>
                </c:pt>
                <c:pt idx="10">
                  <c:v>59222</c:v>
                </c:pt>
                <c:pt idx="11">
                  <c:v>86774</c:v>
                </c:pt>
              </c:numCache>
            </c:numRef>
          </c:val>
          <c:smooth val="0"/>
          <c:extLst>
            <c:ext xmlns:c16="http://schemas.microsoft.com/office/drawing/2014/chart" uri="{C3380CC4-5D6E-409C-BE32-E72D297353CC}">
              <c16:uniqueId val="{0000000C-433A-4A3D-9437-1190CEB81A9E}"/>
            </c:ext>
          </c:extLst>
        </c:ser>
        <c:ser>
          <c:idx val="13"/>
          <c:order val="13"/>
          <c:tx>
            <c:strRef>
              <c:f>'Araç Satışları'!$O$21</c:f>
              <c:strCache>
                <c:ptCount val="1"/>
                <c:pt idx="0">
                  <c:v>2023</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Satışları'!$O$22:$O$33</c:f>
              <c:numCache>
                <c:formatCode>General</c:formatCode>
                <c:ptCount val="12"/>
                <c:pt idx="0">
                  <c:v>37288</c:v>
                </c:pt>
                <c:pt idx="1">
                  <c:v>58907</c:v>
                </c:pt>
                <c:pt idx="2">
                  <c:v>79226</c:v>
                </c:pt>
                <c:pt idx="3">
                  <c:v>77398</c:v>
                </c:pt>
                <c:pt idx="4">
                  <c:v>87418</c:v>
                </c:pt>
                <c:pt idx="5">
                  <c:v>91135</c:v>
                </c:pt>
                <c:pt idx="6">
                  <c:v>87416</c:v>
                </c:pt>
                <c:pt idx="7">
                  <c:v>69131</c:v>
                </c:pt>
                <c:pt idx="8">
                  <c:v>78971</c:v>
                </c:pt>
                <c:pt idx="9">
                  <c:v>82611</c:v>
                </c:pt>
                <c:pt idx="10">
                  <c:v>91424</c:v>
                </c:pt>
                <c:pt idx="11">
                  <c:v>126416</c:v>
                </c:pt>
              </c:numCache>
            </c:numRef>
          </c:val>
          <c:smooth val="0"/>
          <c:extLst>
            <c:ext xmlns:c16="http://schemas.microsoft.com/office/drawing/2014/chart" uri="{C3380CC4-5D6E-409C-BE32-E72D297353CC}">
              <c16:uniqueId val="{0000000D-433A-4A3D-9437-1190CEB81A9E}"/>
            </c:ext>
          </c:extLst>
        </c:ser>
        <c:ser>
          <c:idx val="14"/>
          <c:order val="14"/>
          <c:tx>
            <c:strRef>
              <c:f>'Araç Satışları'!$P$21</c:f>
              <c:strCache>
                <c:ptCount val="1"/>
                <c:pt idx="0">
                  <c:v>2024</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Satışları'!$P$22:$P$30</c:f>
              <c:numCache>
                <c:formatCode>General</c:formatCode>
                <c:ptCount val="9"/>
                <c:pt idx="0">
                  <c:v>64041</c:v>
                </c:pt>
                <c:pt idx="1">
                  <c:v>82277</c:v>
                </c:pt>
                <c:pt idx="2">
                  <c:v>87071</c:v>
                </c:pt>
                <c:pt idx="3">
                  <c:v>61448</c:v>
                </c:pt>
                <c:pt idx="4">
                  <c:v>80260</c:v>
                </c:pt>
                <c:pt idx="5">
                  <c:v>87858</c:v>
                </c:pt>
                <c:pt idx="6">
                  <c:v>73396</c:v>
                </c:pt>
                <c:pt idx="7">
                  <c:v>69288</c:v>
                </c:pt>
                <c:pt idx="8">
                  <c:v>69634</c:v>
                </c:pt>
              </c:numCache>
            </c:numRef>
          </c:val>
          <c:smooth val="0"/>
          <c:extLst>
            <c:ext xmlns:c16="http://schemas.microsoft.com/office/drawing/2014/chart" uri="{C3380CC4-5D6E-409C-BE32-E72D297353CC}">
              <c16:uniqueId val="{00000001-8140-4118-8F3B-1714382128A0}"/>
            </c:ext>
          </c:extLst>
        </c:ser>
        <c:dLbls>
          <c:showLegendKey val="0"/>
          <c:showVal val="0"/>
          <c:showCatName val="0"/>
          <c:showSerName val="0"/>
          <c:showPercent val="0"/>
          <c:showBubbleSize val="0"/>
        </c:dLbls>
        <c:smooth val="0"/>
        <c:axId val="2114899408"/>
        <c:axId val="2114887760"/>
      </c:lineChart>
      <c:catAx>
        <c:axId val="21148994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4887760"/>
        <c:crosses val="autoZero"/>
        <c:auto val="1"/>
        <c:lblAlgn val="ctr"/>
        <c:lblOffset val="100"/>
        <c:noMultiLvlLbl val="0"/>
      </c:catAx>
      <c:valAx>
        <c:axId val="2114887760"/>
        <c:scaling>
          <c:orientation val="minMax"/>
          <c:max val="1200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4899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scatterChart>
        <c:scatterStyle val="lineMarker"/>
        <c:varyColors val="0"/>
        <c:ser>
          <c:idx val="0"/>
          <c:order val="0"/>
          <c:tx>
            <c:strRef>
              <c:f>Büyüme!$C$1</c:f>
              <c:strCache>
                <c:ptCount val="1"/>
                <c:pt idx="0">
                  <c:v>Headline Rakam</c:v>
                </c:pt>
              </c:strCache>
            </c:strRef>
          </c:tx>
          <c:spPr>
            <a:ln w="28575" cap="rnd">
              <a:solidFill>
                <a:schemeClr val="lt1">
                  <a:alpha val="50000"/>
                </a:schemeClr>
              </a:solid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xVal>
          <c:yVal>
            <c:numRef>
              <c:f>Büyüme!$C$2:$C$110</c:f>
              <c:numCache>
                <c:formatCode>###\ ###\ ###\ ###\ ###</c:formatCode>
                <c:ptCount val="109"/>
                <c:pt idx="0">
                  <c:v>158124477.53102201</c:v>
                </c:pt>
                <c:pt idx="1">
                  <c:v>172112469.03980842</c:v>
                </c:pt>
                <c:pt idx="2">
                  <c:v>195309243.85553241</c:v>
                </c:pt>
                <c:pt idx="3">
                  <c:v>185211147.69637644</c:v>
                </c:pt>
                <c:pt idx="4">
                  <c:v>148678773.40845159</c:v>
                </c:pt>
                <c:pt idx="5">
                  <c:v>168577548.19907403</c:v>
                </c:pt>
                <c:pt idx="6">
                  <c:v>187045948.41475698</c:v>
                </c:pt>
                <c:pt idx="7">
                  <c:v>183261859.14501479</c:v>
                </c:pt>
                <c:pt idx="8">
                  <c:v>155100667.33439371</c:v>
                </c:pt>
                <c:pt idx="9">
                  <c:v>180644470.56266165</c:v>
                </c:pt>
                <c:pt idx="10">
                  <c:v>202867168.22016856</c:v>
                </c:pt>
                <c:pt idx="11">
                  <c:v>196622292.27485505</c:v>
                </c:pt>
                <c:pt idx="12">
                  <c:v>159220615.07343447</c:v>
                </c:pt>
                <c:pt idx="13">
                  <c:v>168096159.44028881</c:v>
                </c:pt>
                <c:pt idx="14">
                  <c:v>188445338.6525059</c:v>
                </c:pt>
                <c:pt idx="15">
                  <c:v>177196447.6089462</c:v>
                </c:pt>
                <c:pt idx="16">
                  <c:v>157598957.35583276</c:v>
                </c:pt>
                <c:pt idx="17">
                  <c:v>181341802.34356609</c:v>
                </c:pt>
                <c:pt idx="18">
                  <c:v>201727765.3122426</c:v>
                </c:pt>
                <c:pt idx="19">
                  <c:v>196970077.70086682</c:v>
                </c:pt>
                <c:pt idx="20">
                  <c:v>168157392.20423388</c:v>
                </c:pt>
                <c:pt idx="21">
                  <c:v>187847512.51533309</c:v>
                </c:pt>
                <c:pt idx="22">
                  <c:v>213698705.09438646</c:v>
                </c:pt>
                <c:pt idx="23">
                  <c:v>210446625.61916229</c:v>
                </c:pt>
                <c:pt idx="24">
                  <c:v>186597362.9084557</c:v>
                </c:pt>
                <c:pt idx="25">
                  <c:v>209927266.64546147</c:v>
                </c:pt>
                <c:pt idx="26">
                  <c:v>231618404.52322328</c:v>
                </c:pt>
                <c:pt idx="27">
                  <c:v>228430222.10482049</c:v>
                </c:pt>
                <c:pt idx="28">
                  <c:v>204512731.67168224</c:v>
                </c:pt>
                <c:pt idx="29">
                  <c:v>226509016.61950743</c:v>
                </c:pt>
                <c:pt idx="30">
                  <c:v>250316792.6187951</c:v>
                </c:pt>
                <c:pt idx="31">
                  <c:v>252260394.53579494</c:v>
                </c:pt>
                <c:pt idx="32">
                  <c:v>217704207.43684623</c:v>
                </c:pt>
                <c:pt idx="33">
                  <c:v>247725192.41476506</c:v>
                </c:pt>
                <c:pt idx="34">
                  <c:v>265247450.31262538</c:v>
                </c:pt>
                <c:pt idx="35">
                  <c:v>267788428.08441004</c:v>
                </c:pt>
                <c:pt idx="36">
                  <c:v>235561771.5011549</c:v>
                </c:pt>
                <c:pt idx="37">
                  <c:v>255717728.38474956</c:v>
                </c:pt>
                <c:pt idx="38">
                  <c:v>274898003.87441218</c:v>
                </c:pt>
                <c:pt idx="39">
                  <c:v>282645449.92216277</c:v>
                </c:pt>
                <c:pt idx="40">
                  <c:v>252641378.40721932</c:v>
                </c:pt>
                <c:pt idx="41">
                  <c:v>261477623.88174033</c:v>
                </c:pt>
                <c:pt idx="42">
                  <c:v>277626966.59317422</c:v>
                </c:pt>
                <c:pt idx="43">
                  <c:v>265625149.57891408</c:v>
                </c:pt>
                <c:pt idx="44">
                  <c:v>215905011.35802159</c:v>
                </c:pt>
                <c:pt idx="45">
                  <c:v>243673488.70813468</c:v>
                </c:pt>
                <c:pt idx="46">
                  <c:v>273267188.23450524</c:v>
                </c:pt>
                <c:pt idx="47">
                  <c:v>273526793.30480158</c:v>
                </c:pt>
                <c:pt idx="48">
                  <c:v>230846455.35098034</c:v>
                </c:pt>
                <c:pt idx="49">
                  <c:v>263356954.68331361</c:v>
                </c:pt>
                <c:pt idx="50">
                  <c:v>297000514.71127319</c:v>
                </c:pt>
                <c:pt idx="51">
                  <c:v>299976615.7620874</c:v>
                </c:pt>
                <c:pt idx="52">
                  <c:v>258090805.56874353</c:v>
                </c:pt>
                <c:pt idx="53">
                  <c:v>293758318.34440619</c:v>
                </c:pt>
                <c:pt idx="54">
                  <c:v>331501189.04985178</c:v>
                </c:pt>
                <c:pt idx="55">
                  <c:v>330043654.73881388</c:v>
                </c:pt>
                <c:pt idx="56">
                  <c:v>275488237.75197542</c:v>
                </c:pt>
                <c:pt idx="57">
                  <c:v>308565025.09294146</c:v>
                </c:pt>
                <c:pt idx="58">
                  <c:v>343583345.25851464</c:v>
                </c:pt>
                <c:pt idx="59">
                  <c:v>343860641.27773643</c:v>
                </c:pt>
                <c:pt idx="60">
                  <c:v>298685483.07781917</c:v>
                </c:pt>
                <c:pt idx="61">
                  <c:v>338615087.60844773</c:v>
                </c:pt>
                <c:pt idx="62">
                  <c:v>374208704.26772022</c:v>
                </c:pt>
                <c:pt idx="63">
                  <c:v>367884904.19093537</c:v>
                </c:pt>
                <c:pt idx="64">
                  <c:v>324293719.82401305</c:v>
                </c:pt>
                <c:pt idx="65">
                  <c:v>348057962.4355846</c:v>
                </c:pt>
                <c:pt idx="66">
                  <c:v>387015837.88547319</c:v>
                </c:pt>
                <c:pt idx="67">
                  <c:v>388164802.3861149</c:v>
                </c:pt>
                <c:pt idx="68">
                  <c:v>335783418.82329446</c:v>
                </c:pt>
                <c:pt idx="69">
                  <c:v>373025438.55252004</c:v>
                </c:pt>
                <c:pt idx="70">
                  <c:v>409166153.69698298</c:v>
                </c:pt>
                <c:pt idx="71">
                  <c:v>417632225.99866211</c:v>
                </c:pt>
                <c:pt idx="72">
                  <c:v>352382460.12897319</c:v>
                </c:pt>
                <c:pt idx="73">
                  <c:v>391687809.33762509</c:v>
                </c:pt>
                <c:pt idx="74">
                  <c:v>406428166.64016736</c:v>
                </c:pt>
                <c:pt idx="75">
                  <c:v>436138322.56349188</c:v>
                </c:pt>
                <c:pt idx="76">
                  <c:v>371026461.24274272</c:v>
                </c:pt>
                <c:pt idx="77">
                  <c:v>412454631.60939121</c:v>
                </c:pt>
                <c:pt idx="78">
                  <c:v>454346282.40982497</c:v>
                </c:pt>
                <c:pt idx="79">
                  <c:v>467838833.27605152</c:v>
                </c:pt>
                <c:pt idx="80">
                  <c:v>398882002.68679518</c:v>
                </c:pt>
                <c:pt idx="81">
                  <c:v>436708545.72381216</c:v>
                </c:pt>
                <c:pt idx="82">
                  <c:v>465867799.63709968</c:v>
                </c:pt>
                <c:pt idx="83">
                  <c:v>455602489.61389667</c:v>
                </c:pt>
                <c:pt idx="84">
                  <c:v>388781367.94731438</c:v>
                </c:pt>
                <c:pt idx="85">
                  <c:v>429660442.36008948</c:v>
                </c:pt>
                <c:pt idx="86">
                  <c:v>470453776.92078227</c:v>
                </c:pt>
                <c:pt idx="87">
                  <c:v>482547048.7057097</c:v>
                </c:pt>
                <c:pt idx="88">
                  <c:v>405408720.94141078</c:v>
                </c:pt>
                <c:pt idx="89">
                  <c:v>385132722.91370648</c:v>
                </c:pt>
                <c:pt idx="90">
                  <c:v>500736628.89347571</c:v>
                </c:pt>
                <c:pt idx="91">
                  <c:v>513111147.14522123</c:v>
                </c:pt>
                <c:pt idx="92">
                  <c:v>436001064.88690478</c:v>
                </c:pt>
                <c:pt idx="93">
                  <c:v>471208627.7424534</c:v>
                </c:pt>
                <c:pt idx="94">
                  <c:v>540689482.87273371</c:v>
                </c:pt>
                <c:pt idx="95">
                  <c:v>562901267.06765342</c:v>
                </c:pt>
                <c:pt idx="96">
                  <c:v>470143060.36680043</c:v>
                </c:pt>
                <c:pt idx="97">
                  <c:v>507127692.28403395</c:v>
                </c:pt>
                <c:pt idx="98">
                  <c:v>563105452.10027885</c:v>
                </c:pt>
                <c:pt idx="99">
                  <c:v>581690430.0574491</c:v>
                </c:pt>
                <c:pt idx="100">
                  <c:v>491463098.12218982</c:v>
                </c:pt>
                <c:pt idx="101">
                  <c:v>530581458.09230697</c:v>
                </c:pt>
                <c:pt idx="102">
                  <c:v>599764946.08631468</c:v>
                </c:pt>
                <c:pt idx="103">
                  <c:v>608719527.21298349</c:v>
                </c:pt>
                <c:pt idx="104">
                  <c:v>518108162.38147718</c:v>
                </c:pt>
                <c:pt idx="105">
                  <c:v>543417613.58692944</c:v>
                </c:pt>
                <c:pt idx="106">
                  <c:v>613226808.45992649</c:v>
                </c:pt>
                <c:pt idx="107">
                  <c:v>626966328.22353005</c:v>
                </c:pt>
              </c:numCache>
            </c:numRef>
          </c:yVal>
          <c:smooth val="0"/>
          <c:extLst>
            <c:ext xmlns:c16="http://schemas.microsoft.com/office/drawing/2014/chart" uri="{C3380CC4-5D6E-409C-BE32-E72D297353CC}">
              <c16:uniqueId val="{00000000-69D3-4066-B4DA-EFEA571C8D99}"/>
            </c:ext>
          </c:extLst>
        </c:ser>
        <c:dLbls>
          <c:showLegendKey val="0"/>
          <c:showVal val="0"/>
          <c:showCatName val="0"/>
          <c:showSerName val="0"/>
          <c:showPercent val="0"/>
          <c:showBubbleSize val="0"/>
        </c:dLbls>
        <c:axId val="2074343919"/>
        <c:axId val="2074344335"/>
      </c:scatterChart>
      <c:valAx>
        <c:axId val="207434391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2074344335"/>
        <c:crosses val="autoZero"/>
        <c:crossBetween val="midCat"/>
      </c:valAx>
      <c:valAx>
        <c:axId val="2074344335"/>
        <c:scaling>
          <c:orientation val="minMax"/>
        </c:scaling>
        <c:delete val="0"/>
        <c:axPos val="l"/>
        <c:majorGridlines>
          <c:spPr>
            <a:ln w="9525" cap="flat" cmpd="sng" algn="ctr">
              <a:solidFill>
                <a:schemeClr val="lt1">
                  <a:alpha val="25000"/>
                </a:schemeClr>
              </a:solidFill>
              <a:round/>
            </a:ln>
            <a:effectLst/>
          </c:spPr>
        </c:majorGridlines>
        <c:numFmt formatCode="###\ ###\ ###\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2074343919"/>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1"/>
          <c:order val="0"/>
          <c:tx>
            <c:strRef>
              <c:f>Büyüme!$D$1</c:f>
              <c:strCache>
                <c:ptCount val="1"/>
                <c:pt idx="0">
                  <c:v>Yoy Growth</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Büyüme!$A$2:$B$108</c:f>
              <c:multiLvlStrCache>
                <c:ptCount val="10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pt idx="86">
                    <c:v>Q3</c:v>
                  </c:pt>
                  <c:pt idx="87">
                    <c:v>Q4</c:v>
                  </c:pt>
                  <c:pt idx="88">
                    <c:v>Q1</c:v>
                  </c:pt>
                  <c:pt idx="89">
                    <c:v>Q2</c:v>
                  </c:pt>
                  <c:pt idx="90">
                    <c:v>Q3</c:v>
                  </c:pt>
                  <c:pt idx="91">
                    <c:v>Q4</c:v>
                  </c:pt>
                  <c:pt idx="92">
                    <c:v>Q1</c:v>
                  </c:pt>
                  <c:pt idx="93">
                    <c:v>Q2</c:v>
                  </c:pt>
                  <c:pt idx="94">
                    <c:v>Q3</c:v>
                  </c:pt>
                  <c:pt idx="95">
                    <c:v>Q4</c:v>
                  </c:pt>
                  <c:pt idx="96">
                    <c:v>Q1</c:v>
                  </c:pt>
                  <c:pt idx="97">
                    <c:v>Q2</c:v>
                  </c:pt>
                  <c:pt idx="98">
                    <c:v>Q3</c:v>
                  </c:pt>
                  <c:pt idx="99">
                    <c:v>Q4</c:v>
                  </c:pt>
                  <c:pt idx="100">
                    <c:v>Q1</c:v>
                  </c:pt>
                  <c:pt idx="101">
                    <c:v>Q2</c:v>
                  </c:pt>
                  <c:pt idx="102">
                    <c:v>Q3</c:v>
                  </c:pt>
                  <c:pt idx="103">
                    <c:v>Q4</c:v>
                  </c:pt>
                  <c:pt idx="104">
                    <c:v>Q1</c:v>
                  </c:pt>
                  <c:pt idx="105">
                    <c:v>Q2</c:v>
                  </c:pt>
                  <c:pt idx="106">
                    <c:v>Q3</c:v>
                  </c:pt>
                </c:lvl>
                <c:lvl>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lvl>
              </c:multiLvlStrCache>
            </c:multiLvlStrRef>
          </c:cat>
          <c:val>
            <c:numRef>
              <c:f>Büyüme!$D$2:$D$108</c:f>
              <c:numCache>
                <c:formatCode>General</c:formatCode>
                <c:ptCount val="107"/>
                <c:pt idx="4" formatCode="0.00%">
                  <c:v>-5.9735875621896035E-2</c:v>
                </c:pt>
                <c:pt idx="5" formatCode="0.00%">
                  <c:v>-2.0538435480329957E-2</c:v>
                </c:pt>
                <c:pt idx="6" formatCode="0.00%">
                  <c:v>-4.2308778005856557E-2</c:v>
                </c:pt>
                <c:pt idx="7" formatCode="0.00%">
                  <c:v>-1.05246826425221E-2</c:v>
                </c:pt>
                <c:pt idx="8" formatCode="0.00%">
                  <c:v>4.3193078465207951E-2</c:v>
                </c:pt>
                <c:pt idx="9" formatCode="0.00%">
                  <c:v>7.1580839159777865E-2</c:v>
                </c:pt>
                <c:pt idx="10" formatCode="0.00%">
                  <c:v>8.4584669913990843E-2</c:v>
                </c:pt>
                <c:pt idx="11" formatCode="0.00%">
                  <c:v>7.290351190461386E-2</c:v>
                </c:pt>
                <c:pt idx="12" formatCode="0.00%">
                  <c:v>2.6563056174079787E-2</c:v>
                </c:pt>
                <c:pt idx="13" formatCode="0.00%">
                  <c:v>-6.9464130749687686E-2</c:v>
                </c:pt>
                <c:pt idx="14" formatCode="0.00%">
                  <c:v>-7.1090012712214087E-2</c:v>
                </c:pt>
                <c:pt idx="15" formatCode="0.00%">
                  <c:v>-9.8797773340744993E-2</c:v>
                </c:pt>
                <c:pt idx="16" formatCode="0.00%">
                  <c:v>-1.0184973326813167E-2</c:v>
                </c:pt>
                <c:pt idx="17" formatCode="0.00%">
                  <c:v>7.879801030184988E-2</c:v>
                </c:pt>
                <c:pt idx="18" formatCode="0.00%">
                  <c:v>7.0484240972548282E-2</c:v>
                </c:pt>
                <c:pt idx="19" formatCode="0.00%">
                  <c:v>0.1115915717202126</c:v>
                </c:pt>
                <c:pt idx="20" formatCode="0.00%">
                  <c:v>6.6995588204063455E-2</c:v>
                </c:pt>
                <c:pt idx="21" formatCode="0.00%">
                  <c:v>3.5875402624715426E-2</c:v>
                </c:pt>
                <c:pt idx="22" formatCode="0.00%">
                  <c:v>5.9342053205292511E-2</c:v>
                </c:pt>
                <c:pt idx="23" formatCode="0.00%">
                  <c:v>6.8419264873124261E-2</c:v>
                </c:pt>
                <c:pt idx="24" formatCode="0.00%">
                  <c:v>0.10965899543581012</c:v>
                </c:pt>
                <c:pt idx="25" formatCode="0.00%">
                  <c:v>0.11754083849434056</c:v>
                </c:pt>
                <c:pt idx="26" formatCode="0.00%">
                  <c:v>8.3854974324350948E-2</c:v>
                </c:pt>
                <c:pt idx="27" formatCode="0.00%">
                  <c:v>8.5454430227845365E-2</c:v>
                </c:pt>
                <c:pt idx="28" formatCode="0.00%">
                  <c:v>9.6010835758787133E-2</c:v>
                </c:pt>
                <c:pt idx="29" formatCode="0.00%">
                  <c:v>7.8988071626018341E-2</c:v>
                </c:pt>
                <c:pt idx="30" formatCode="0.00%">
                  <c:v>8.0729284592308881E-2</c:v>
                </c:pt>
                <c:pt idx="31" formatCode="0.00%">
                  <c:v>0.104321451913834</c:v>
                </c:pt>
                <c:pt idx="32" formatCode="0.00%">
                  <c:v>6.4501978225693715E-2</c:v>
                </c:pt>
                <c:pt idx="33" formatCode="0.00%">
                  <c:v>9.3665921612722441E-2</c:v>
                </c:pt>
                <c:pt idx="34" formatCode="0.00%">
                  <c:v>5.9647047797420562E-2</c:v>
                </c:pt>
                <c:pt idx="35" formatCode="0.00%">
                  <c:v>6.1555574656059292E-2</c:v>
                </c:pt>
                <c:pt idx="36" formatCode="0.00%">
                  <c:v>8.2026729177886795E-2</c:v>
                </c:pt>
                <c:pt idx="37" formatCode="0.00%">
                  <c:v>3.2263718889771364E-2</c:v>
                </c:pt>
                <c:pt idx="38" formatCode="0.00%">
                  <c:v>3.6383209529111352E-2</c:v>
                </c:pt>
                <c:pt idx="39" formatCode="0.00%">
                  <c:v>5.5480447545962007E-2</c:v>
                </c:pt>
                <c:pt idx="40" formatCode="0.00%">
                  <c:v>7.2505851850331676E-2</c:v>
                </c:pt>
                <c:pt idx="41" formatCode="0.00%">
                  <c:v>2.2524427748413699E-2</c:v>
                </c:pt>
                <c:pt idx="42" formatCode="0.00%">
                  <c:v>9.9271827379611433E-3</c:v>
                </c:pt>
                <c:pt idx="43" formatCode="0.00%">
                  <c:v>-6.0217846591678323E-2</c:v>
                </c:pt>
                <c:pt idx="44" formatCode="0.00%">
                  <c:v>-0.14540914588418813</c:v>
                </c:pt>
                <c:pt idx="45" formatCode="0.00%">
                  <c:v>-6.8090473323476453E-2</c:v>
                </c:pt>
                <c:pt idx="46" formatCode="0.00%">
                  <c:v>-1.5703727963348981E-2</c:v>
                </c:pt>
                <c:pt idx="47" formatCode="0.00%">
                  <c:v>2.9747347863761004E-2</c:v>
                </c:pt>
                <c:pt idx="48" formatCode="0.00%">
                  <c:v>6.9203785030178405E-2</c:v>
                </c:pt>
                <c:pt idx="49" formatCode="0.00%">
                  <c:v>8.0778036541986051E-2</c:v>
                </c:pt>
                <c:pt idx="50" formatCode="0.00%">
                  <c:v>8.6850260472549359E-2</c:v>
                </c:pt>
                <c:pt idx="51" formatCode="0.00%">
                  <c:v>9.6699201338611651E-2</c:v>
                </c:pt>
                <c:pt idx="52" formatCode="0.00%">
                  <c:v>0.11801935696322784</c:v>
                </c:pt>
                <c:pt idx="53" formatCode="0.00%">
                  <c:v>0.11543786150493036</c:v>
                </c:pt>
                <c:pt idx="54" formatCode="0.00%">
                  <c:v>0.11616368534619595</c:v>
                </c:pt>
                <c:pt idx="55" formatCode="0.00%">
                  <c:v>0.10023127602910473</c:v>
                </c:pt>
                <c:pt idx="56" formatCode="0.00%">
                  <c:v>6.7408182732019151E-2</c:v>
                </c:pt>
                <c:pt idx="57" formatCode="0.00%">
                  <c:v>5.0404382868149779E-2</c:v>
                </c:pt>
                <c:pt idx="58" formatCode="0.00%">
                  <c:v>3.6446795992776754E-2</c:v>
                </c:pt>
                <c:pt idx="59" formatCode="0.00%">
                  <c:v>4.1864118096307211E-2</c:v>
                </c:pt>
                <c:pt idx="60" formatCode="0.00%">
                  <c:v>8.4204122524927705E-2</c:v>
                </c:pt>
                <c:pt idx="61" formatCode="0.00%">
                  <c:v>9.7386482821424841E-2</c:v>
                </c:pt>
                <c:pt idx="62" formatCode="0.00%">
                  <c:v>8.9135167439978305E-2</c:v>
                </c:pt>
                <c:pt idx="63" formatCode="0.00%">
                  <c:v>6.9866277291661699E-2</c:v>
                </c:pt>
                <c:pt idx="64" formatCode="0.00%">
                  <c:v>8.5736462590389584E-2</c:v>
                </c:pt>
                <c:pt idx="65" formatCode="0.00%">
                  <c:v>2.7886751573385282E-2</c:v>
                </c:pt>
                <c:pt idx="66" formatCode="0.00%">
                  <c:v>3.4224574339645396E-2</c:v>
                </c:pt>
                <c:pt idx="67" formatCode="0.00%">
                  <c:v>5.5125660129435712E-2</c:v>
                </c:pt>
                <c:pt idx="68" formatCode="0.00%">
                  <c:v>3.5429915218575955E-2</c:v>
                </c:pt>
                <c:pt idx="69" formatCode="0.00%">
                  <c:v>7.1733673156683456E-2</c:v>
                </c:pt>
                <c:pt idx="70" formatCode="0.00%">
                  <c:v>5.7233615896785522E-2</c:v>
                </c:pt>
                <c:pt idx="71" formatCode="0.00%">
                  <c:v>7.5914723414915439E-2</c:v>
                </c:pt>
                <c:pt idx="72" formatCode="0.00%">
                  <c:v>4.9433773007159558E-2</c:v>
                </c:pt>
                <c:pt idx="73" formatCode="0.00%">
                  <c:v>5.0029753620884722E-2</c:v>
                </c:pt>
                <c:pt idx="74" formatCode="0.00%">
                  <c:v>-6.6916264507139583E-3</c:v>
                </c:pt>
                <c:pt idx="75" formatCode="0.00%">
                  <c:v>4.4311945804893539E-2</c:v>
                </c:pt>
                <c:pt idx="76" formatCode="0.00%">
                  <c:v>5.2908425427717835E-2</c:v>
                </c:pt>
                <c:pt idx="77" formatCode="0.00%">
                  <c:v>5.301881186163148E-2</c:v>
                </c:pt>
                <c:pt idx="78" formatCode="0.00%">
                  <c:v>0.1179005780179652</c:v>
                </c:pt>
                <c:pt idx="79" formatCode="0.00%">
                  <c:v>7.2684533948389196E-2</c:v>
                </c:pt>
                <c:pt idx="80" formatCode="0.00%">
                  <c:v>7.5076967154178442E-2</c:v>
                </c:pt>
                <c:pt idx="81" formatCode="0.00%">
                  <c:v>5.8803835029764544E-2</c:v>
                </c:pt>
                <c:pt idx="82" formatCode="0.00%">
                  <c:v>2.5358449432369715E-2</c:v>
                </c:pt>
                <c:pt idx="83" formatCode="0.00%">
                  <c:v>-2.6155040564866307E-2</c:v>
                </c:pt>
                <c:pt idx="84" formatCode="0.00%">
                  <c:v>-2.5322362682309033E-2</c:v>
                </c:pt>
                <c:pt idx="85" formatCode="0.00%">
                  <c:v>-1.6139146881224802E-2</c:v>
                </c:pt>
                <c:pt idx="86" formatCode="0.00%">
                  <c:v>9.8439456155908524E-3</c:v>
                </c:pt>
                <c:pt idx="87" formatCode="0.00%">
                  <c:v>5.9140500120285495E-2</c:v>
                </c:pt>
                <c:pt idx="88" formatCode="0.00%">
                  <c:v>4.2767875121910805E-2</c:v>
                </c:pt>
                <c:pt idx="89" formatCode="0.00%">
                  <c:v>-0.10363467300316477</c:v>
                </c:pt>
                <c:pt idx="90" formatCode="0.00%">
                  <c:v>6.4369452342164207E-2</c:v>
                </c:pt>
                <c:pt idx="91" formatCode="0.00%">
                  <c:v>6.3339105526581771E-2</c:v>
                </c:pt>
                <c:pt idx="92" formatCode="0.00%">
                  <c:v>7.5460497925290484E-2</c:v>
                </c:pt>
                <c:pt idx="93" formatCode="0.00%">
                  <c:v>0.22349673166575679</c:v>
                </c:pt>
                <c:pt idx="94" formatCode="0.00%">
                  <c:v>7.9788159431327277E-2</c:v>
                </c:pt>
                <c:pt idx="95" formatCode="0.00%">
                  <c:v>9.7035740110983273E-2</c:v>
                </c:pt>
                <c:pt idx="96" formatCode="0.00%">
                  <c:v>7.8307137824885395E-2</c:v>
                </c:pt>
                <c:pt idx="97" formatCode="0.00%">
                  <c:v>7.6227518824661028E-2</c:v>
                </c:pt>
                <c:pt idx="98" formatCode="0.00%">
                  <c:v>4.1458119563278731E-2</c:v>
                </c:pt>
                <c:pt idx="99" formatCode="0.00%">
                  <c:v>3.337914495676108E-2</c:v>
                </c:pt>
                <c:pt idx="100" formatCode="0.00%">
                  <c:v>4.5347979269875292E-2</c:v>
                </c:pt>
                <c:pt idx="101" formatCode="0.00%">
                  <c:v>4.6248245097088775E-2</c:v>
                </c:pt>
                <c:pt idx="102" formatCode="0.00%">
                  <c:v>6.5102360222765943E-2</c:v>
                </c:pt>
                <c:pt idx="103" formatCode="0.00%">
                  <c:v>4.6466463532612926E-2</c:v>
                </c:pt>
                <c:pt idx="104" formatCode="0.00%">
                  <c:v>5.4215798421273817E-2</c:v>
                </c:pt>
                <c:pt idx="105" formatCode="0.00%">
                  <c:v>2.4192619811432087E-2</c:v>
                </c:pt>
                <c:pt idx="106" formatCode="0.00%">
                  <c:v>2.2445230354750434E-2</c:v>
                </c:pt>
              </c:numCache>
            </c:numRef>
          </c:val>
          <c:smooth val="0"/>
          <c:extLst>
            <c:ext xmlns:c16="http://schemas.microsoft.com/office/drawing/2014/chart" uri="{C3380CC4-5D6E-409C-BE32-E72D297353CC}">
              <c16:uniqueId val="{00000001-AF6F-4245-895E-0B882BA54EEB}"/>
            </c:ext>
          </c:extLst>
        </c:ser>
        <c:dLbls>
          <c:showLegendKey val="0"/>
          <c:showVal val="0"/>
          <c:showCatName val="0"/>
          <c:showSerName val="0"/>
          <c:showPercent val="0"/>
          <c:showBubbleSize val="0"/>
        </c:dLbls>
        <c:smooth val="0"/>
        <c:axId val="629608255"/>
        <c:axId val="629618655"/>
      </c:lineChart>
      <c:catAx>
        <c:axId val="629608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9618655"/>
        <c:crosses val="autoZero"/>
        <c:auto val="1"/>
        <c:lblAlgn val="ctr"/>
        <c:lblOffset val="100"/>
        <c:noMultiLvlLbl val="0"/>
      </c:catAx>
      <c:valAx>
        <c:axId val="629618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9608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Büyüme!$F$1</c:f>
              <c:strCache>
                <c:ptCount val="1"/>
                <c:pt idx="0">
                  <c:v>A- Tarım Ormancılık Balıkçılık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Büyüme!$F$2:$F$110</c:f>
              <c:numCache>
                <c:formatCode>###\ ###\ ###\ ###\ ###</c:formatCode>
                <c:ptCount val="109"/>
                <c:pt idx="3" formatCode="0.00%">
                  <c:v>9.9244329395262981E-2</c:v>
                </c:pt>
                <c:pt idx="7" formatCode="0.00%">
                  <c:v>9.7912581071310151E-2</c:v>
                </c:pt>
                <c:pt idx="11" formatCode="0.00%">
                  <c:v>9.7432775102556685E-2</c:v>
                </c:pt>
                <c:pt idx="15" formatCode="0.00%">
                  <c:v>9.4188138082987427E-2</c:v>
                </c:pt>
                <c:pt idx="19" formatCode="0.00%">
                  <c:v>9.6163580530189807E-2</c:v>
                </c:pt>
                <c:pt idx="23" formatCode="0.00%">
                  <c:v>8.9535616718321318E-2</c:v>
                </c:pt>
                <c:pt idx="27" formatCode="0.00%">
                  <c:v>8.4770830209244322E-2</c:v>
                </c:pt>
                <c:pt idx="31" formatCode="0.00%">
                  <c:v>8.3945008076369898E-2</c:v>
                </c:pt>
                <c:pt idx="35" formatCode="0.00%">
                  <c:v>7.9707639425669857E-2</c:v>
                </c:pt>
                <c:pt idx="39" formatCode="0.00%">
                  <c:v>7.1162070316967405E-2</c:v>
                </c:pt>
                <c:pt idx="43" formatCode="0.00%">
                  <c:v>7.3780842809632957E-2</c:v>
                </c:pt>
                <c:pt idx="47" formatCode="0.00%">
                  <c:v>8.0719887962277262E-2</c:v>
                </c:pt>
                <c:pt idx="51" formatCode="0.00%">
                  <c:v>8.0156219113672544E-2</c:v>
                </c:pt>
                <c:pt idx="55" formatCode="0.00%">
                  <c:v>7.4562336566478177E-2</c:v>
                </c:pt>
                <c:pt idx="59" formatCode="0.00%">
                  <c:v>7.2717218771767192E-2</c:v>
                </c:pt>
                <c:pt idx="63" formatCode="0.00%">
                  <c:v>6.8616571311058042E-2</c:v>
                </c:pt>
                <c:pt idx="67" formatCode="0.00%">
                  <c:v>6.5744982266889573E-2</c:v>
                </c:pt>
                <c:pt idx="71" formatCode="0.00%">
                  <c:v>6.7710933327467415E-2</c:v>
                </c:pt>
                <c:pt idx="75" formatCode="0.00%">
                  <c:v>6.3833567785070447E-2</c:v>
                </c:pt>
                <c:pt idx="79" formatCode="0.00%">
                  <c:v>6.2299908017568198E-2</c:v>
                </c:pt>
                <c:pt idx="83" formatCode="0.00%">
                  <c:v>6.1869387012331814E-2</c:v>
                </c:pt>
                <c:pt idx="87" formatCode="0.00%">
                  <c:v>6.3205023689373016E-2</c:v>
                </c:pt>
                <c:pt idx="91" formatCode="0.00%">
                  <c:v>6.5655280810545891E-2</c:v>
                </c:pt>
                <c:pt idx="95" formatCode="0.00%">
                  <c:v>5.7124366660078842E-2</c:v>
                </c:pt>
                <c:pt idx="99" formatCode="0.00%">
                  <c:v>5.4816980710499875E-2</c:v>
                </c:pt>
                <c:pt idx="103" formatCode="0.00%">
                  <c:v>5.223977572556724E-2</c:v>
                </c:pt>
                <c:pt idx="107" formatCode="0.00%">
                  <c:v>5.2974140345006096E-2</c:v>
                </c:pt>
              </c:numCache>
            </c:numRef>
          </c:val>
          <c:extLst>
            <c:ext xmlns:c16="http://schemas.microsoft.com/office/drawing/2014/chart" uri="{C3380CC4-5D6E-409C-BE32-E72D297353CC}">
              <c16:uniqueId val="{00000000-A8D5-4807-8429-6F636D9EBDC7}"/>
            </c:ext>
          </c:extLst>
        </c:ser>
        <c:dLbls>
          <c:showLegendKey val="0"/>
          <c:showVal val="0"/>
          <c:showCatName val="0"/>
          <c:showSerName val="0"/>
          <c:showPercent val="0"/>
          <c:showBubbleSize val="0"/>
        </c:dLbls>
        <c:gapWidth val="315"/>
        <c:overlap val="-40"/>
        <c:axId val="1743925535"/>
        <c:axId val="1743923455"/>
      </c:barChart>
      <c:catAx>
        <c:axId val="1743925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743923455"/>
        <c:crosses val="autoZero"/>
        <c:auto val="1"/>
        <c:lblAlgn val="ctr"/>
        <c:lblOffset val="100"/>
        <c:noMultiLvlLbl val="0"/>
      </c:catAx>
      <c:valAx>
        <c:axId val="1743923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743925535"/>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Büyüme!$H$1</c:f>
              <c:strCache>
                <c:ptCount val="1"/>
                <c:pt idx="0">
                  <c:v>BCDE-Sanayi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Büyüme!$H$2:$H$110</c:f>
              <c:numCache>
                <c:formatCode>###\ ###\ ###\ ###\ ###</c:formatCode>
                <c:ptCount val="109"/>
                <c:pt idx="3" formatCode="0.00%">
                  <c:v>0.1893647249153062</c:v>
                </c:pt>
                <c:pt idx="7" formatCode="0.00%">
                  <c:v>0.18508224136467913</c:v>
                </c:pt>
                <c:pt idx="11" formatCode="0.00%">
                  <c:v>0.18553866128776317</c:v>
                </c:pt>
                <c:pt idx="15" formatCode="0.00%">
                  <c:v>0.18081466882743943</c:v>
                </c:pt>
                <c:pt idx="19" formatCode="0.00%">
                  <c:v>0.1769445980179401</c:v>
                </c:pt>
                <c:pt idx="23" formatCode="0.00%">
                  <c:v>0.18125222476601735</c:v>
                </c:pt>
                <c:pt idx="27" formatCode="0.00%">
                  <c:v>0.18521099736838248</c:v>
                </c:pt>
                <c:pt idx="31" formatCode="0.00%">
                  <c:v>0.18620018230719587</c:v>
                </c:pt>
                <c:pt idx="35" formatCode="0.00%">
                  <c:v>0.18989088822134462</c:v>
                </c:pt>
                <c:pt idx="39" formatCode="0.00%">
                  <c:v>0.1923777659179613</c:v>
                </c:pt>
                <c:pt idx="43" formatCode="0.00%">
                  <c:v>0.19216576523041259</c:v>
                </c:pt>
                <c:pt idx="47" formatCode="0.00%">
                  <c:v>0.18429037775877383</c:v>
                </c:pt>
                <c:pt idx="51" formatCode="0.00%">
                  <c:v>0.18666210963266638</c:v>
                </c:pt>
                <c:pt idx="55" formatCode="0.00%">
                  <c:v>0.19728239197746217</c:v>
                </c:pt>
                <c:pt idx="59" formatCode="0.00%">
                  <c:v>0.194781646504983</c:v>
                </c:pt>
                <c:pt idx="63" formatCode="0.00%">
                  <c:v>0.19650998595465768</c:v>
                </c:pt>
                <c:pt idx="67" formatCode="0.00%">
                  <c:v>0.19696989319858163</c:v>
                </c:pt>
                <c:pt idx="71" formatCode="0.00%">
                  <c:v>0.19508654060895136</c:v>
                </c:pt>
                <c:pt idx="75" formatCode="0.00%">
                  <c:v>0.19710691575573069</c:v>
                </c:pt>
                <c:pt idx="79" formatCode="0.00%">
                  <c:v>0.2003992360231126</c:v>
                </c:pt>
                <c:pt idx="83" formatCode="0.00%">
                  <c:v>0.19760711164743822</c:v>
                </c:pt>
                <c:pt idx="87" formatCode="0.00%">
                  <c:v>0.19449169716014006</c:v>
                </c:pt>
                <c:pt idx="91" formatCode="0.00%">
                  <c:v>0.19655629017942572</c:v>
                </c:pt>
                <c:pt idx="95" formatCode="0.00%">
                  <c:v>0.20696716652295929</c:v>
                </c:pt>
                <c:pt idx="99" formatCode="0.00%">
                  <c:v>0.19940718550160816</c:v>
                </c:pt>
                <c:pt idx="103" formatCode="0.00%">
                  <c:v>0.19286622225202496</c:v>
                </c:pt>
                <c:pt idx="107" formatCode="0.00%">
                  <c:v>0.18773668472058283</c:v>
                </c:pt>
              </c:numCache>
            </c:numRef>
          </c:val>
          <c:extLst>
            <c:ext xmlns:c16="http://schemas.microsoft.com/office/drawing/2014/chart" uri="{C3380CC4-5D6E-409C-BE32-E72D297353CC}">
              <c16:uniqueId val="{00000000-C73C-49DB-B08E-701811653BA6}"/>
            </c:ext>
          </c:extLst>
        </c:ser>
        <c:dLbls>
          <c:showLegendKey val="0"/>
          <c:showVal val="0"/>
          <c:showCatName val="0"/>
          <c:showSerName val="0"/>
          <c:showPercent val="0"/>
          <c:showBubbleSize val="0"/>
        </c:dLbls>
        <c:gapWidth val="315"/>
        <c:overlap val="-40"/>
        <c:axId val="1621845679"/>
        <c:axId val="1621854415"/>
      </c:barChart>
      <c:catAx>
        <c:axId val="16218456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21854415"/>
        <c:crosses val="autoZero"/>
        <c:auto val="1"/>
        <c:lblAlgn val="ctr"/>
        <c:lblOffset val="100"/>
        <c:noMultiLvlLbl val="0"/>
      </c:catAx>
      <c:valAx>
        <c:axId val="1621854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2184567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Büyüme!$J$1</c:f>
              <c:strCache>
                <c:ptCount val="1"/>
                <c:pt idx="0">
                  <c:v>F-İnşaat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Büyüme!$A$2:$A$180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Büyüme!$J$2:$J$180</c:f>
              <c:numCache>
                <c:formatCode>###\ ###\ ###\ ###\ ###</c:formatCode>
                <c:ptCount val="109"/>
                <c:pt idx="3" formatCode="0.00%">
                  <c:v>4.6415835883712078E-2</c:v>
                </c:pt>
                <c:pt idx="7" formatCode="0.00%">
                  <c:v>4.6192535461235203E-2</c:v>
                </c:pt>
                <c:pt idx="11" formatCode="0.00%">
                  <c:v>4.6101186165973897E-2</c:v>
                </c:pt>
                <c:pt idx="15" formatCode="0.00%">
                  <c:v>3.906612609263177E-2</c:v>
                </c:pt>
                <c:pt idx="19" formatCode="0.00%">
                  <c:v>4.3257860170410944E-2</c:v>
                </c:pt>
                <c:pt idx="23" formatCode="0.00%">
                  <c:v>4.6632289062927899E-2</c:v>
                </c:pt>
                <c:pt idx="27" formatCode="0.00%">
                  <c:v>5.1625872128268184E-2</c:v>
                </c:pt>
                <c:pt idx="31" formatCode="0.00%">
                  <c:v>5.4196310334830973E-2</c:v>
                </c:pt>
                <c:pt idx="35" formatCode="0.00%">
                  <c:v>6.3604269651582154E-2</c:v>
                </c:pt>
                <c:pt idx="39" formatCode="0.00%">
                  <c:v>6.696524525846724E-2</c:v>
                </c:pt>
                <c:pt idx="43" formatCode="0.00%">
                  <c:v>6.3322243752228877E-2</c:v>
                </c:pt>
                <c:pt idx="47" formatCode="0.00%">
                  <c:v>5.5948086392575799E-2</c:v>
                </c:pt>
                <c:pt idx="51" formatCode="0.00%">
                  <c:v>6.0236634555914388E-2</c:v>
                </c:pt>
                <c:pt idx="55" formatCode="0.00%">
                  <c:v>6.7646239486341644E-2</c:v>
                </c:pt>
                <c:pt idx="59" formatCode="0.00%">
                  <c:v>6.9832007468037513E-2</c:v>
                </c:pt>
                <c:pt idx="63" formatCode="0.00%">
                  <c:v>7.3585611857396135E-2</c:v>
                </c:pt>
                <c:pt idx="67" formatCode="0.00%">
                  <c:v>7.3487888318519434E-2</c:v>
                </c:pt>
                <c:pt idx="71" formatCode="0.00%">
                  <c:v>7.2701215513906903E-2</c:v>
                </c:pt>
                <c:pt idx="75" formatCode="0.00%">
                  <c:v>7.3944115288440873E-2</c:v>
                </c:pt>
                <c:pt idx="79" formatCode="0.00%">
                  <c:v>7.5230821731197023E-2</c:v>
                </c:pt>
                <c:pt idx="83" formatCode="0.00%">
                  <c:v>7.1671800977185687E-2</c:v>
                </c:pt>
                <c:pt idx="87" formatCode="0.00%">
                  <c:v>6.4972496554798795E-2</c:v>
                </c:pt>
                <c:pt idx="91" formatCode="0.00%">
                  <c:v>6.02511986225008E-2</c:v>
                </c:pt>
                <c:pt idx="95" formatCode="0.00%">
                  <c:v>5.3733599800734236E-2</c:v>
                </c:pt>
                <c:pt idx="99" formatCode="0.00%">
                  <c:v>4.7299044679770169E-2</c:v>
                </c:pt>
                <c:pt idx="103" formatCode="0.00%">
                  <c:v>4.8227077164997682E-2</c:v>
                </c:pt>
                <c:pt idx="107" formatCode="0.00%">
                  <c:v>5.087228463830714E-2</c:v>
                </c:pt>
              </c:numCache>
            </c:numRef>
          </c:val>
          <c:extLst>
            <c:ext xmlns:c16="http://schemas.microsoft.com/office/drawing/2014/chart" uri="{C3380CC4-5D6E-409C-BE32-E72D297353CC}">
              <c16:uniqueId val="{00000000-DA8E-4054-A1F3-815BFFC334FF}"/>
            </c:ext>
          </c:extLst>
        </c:ser>
        <c:dLbls>
          <c:showLegendKey val="0"/>
          <c:showVal val="0"/>
          <c:showCatName val="0"/>
          <c:showSerName val="0"/>
          <c:showPercent val="0"/>
          <c:showBubbleSize val="0"/>
        </c:dLbls>
        <c:gapWidth val="315"/>
        <c:overlap val="-40"/>
        <c:axId val="1656233471"/>
        <c:axId val="1656236799"/>
      </c:barChart>
      <c:catAx>
        <c:axId val="1656233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36799"/>
        <c:crosses val="autoZero"/>
        <c:auto val="1"/>
        <c:lblAlgn val="ctr"/>
        <c:lblOffset val="100"/>
        <c:noMultiLvlLbl val="0"/>
      </c:catAx>
      <c:valAx>
        <c:axId val="1656236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3347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Büyüme!$L$1</c:f>
              <c:strCache>
                <c:ptCount val="1"/>
                <c:pt idx="0">
                  <c:v>Hizmetler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Büyüme!$A$2:$A$180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Büyüme!$L$2:$L$180</c:f>
              <c:numCache>
                <c:formatCode>###\ ###\ ###\ ###\ ###</c:formatCode>
                <c:ptCount val="109"/>
                <c:pt idx="3" formatCode="0.00%">
                  <c:v>0.23058409517311687</c:v>
                </c:pt>
                <c:pt idx="7" formatCode="0.00%">
                  <c:v>0.22271841827651298</c:v>
                </c:pt>
                <c:pt idx="11" formatCode="0.00%">
                  <c:v>0.23161826146979123</c:v>
                </c:pt>
                <c:pt idx="15" formatCode="0.00%">
                  <c:v>0.21958158297377137</c:v>
                </c:pt>
                <c:pt idx="19" formatCode="0.00%">
                  <c:v>0.22633999693176371</c:v>
                </c:pt>
                <c:pt idx="23" formatCode="0.00%">
                  <c:v>0.23329323466335547</c:v>
                </c:pt>
                <c:pt idx="27" formatCode="0.00%">
                  <c:v>0.23808843276638481</c:v>
                </c:pt>
                <c:pt idx="31" formatCode="0.00%">
                  <c:v>0.23958846329142977</c:v>
                </c:pt>
                <c:pt idx="35" formatCode="0.00%">
                  <c:v>0.23719937873781335</c:v>
                </c:pt>
                <c:pt idx="39" formatCode="0.00%">
                  <c:v>0.23856971408614078</c:v>
                </c:pt>
                <c:pt idx="43" formatCode="0.00%">
                  <c:v>0.23367383650204324</c:v>
                </c:pt>
                <c:pt idx="47" formatCode="0.00%">
                  <c:v>0.22077853006875586</c:v>
                </c:pt>
                <c:pt idx="51" formatCode="0.00%">
                  <c:v>0.21993074039754559</c:v>
                </c:pt>
                <c:pt idx="55" formatCode="0.00%">
                  <c:v>0.22271520805718883</c:v>
                </c:pt>
                <c:pt idx="59" formatCode="0.00%">
                  <c:v>0.22893693158029949</c:v>
                </c:pt>
                <c:pt idx="63" formatCode="0.00%">
                  <c:v>0.22423231308673283</c:v>
                </c:pt>
                <c:pt idx="67" formatCode="0.00%">
                  <c:v>0.22742227352406985</c:v>
                </c:pt>
                <c:pt idx="71" formatCode="0.00%">
                  <c:v>0.22841249279400672</c:v>
                </c:pt>
                <c:pt idx="75" formatCode="0.00%">
                  <c:v>0.22282709309097395</c:v>
                </c:pt>
                <c:pt idx="79" formatCode="0.00%">
                  <c:v>0.23010186183757311</c:v>
                </c:pt>
                <c:pt idx="83" formatCode="0.00%">
                  <c:v>0.23531294898334074</c:v>
                </c:pt>
                <c:pt idx="87" formatCode="0.00%">
                  <c:v>0.23605873829441124</c:v>
                </c:pt>
                <c:pt idx="91" formatCode="0.00%">
                  <c:v>0.21881306756613264</c:v>
                </c:pt>
                <c:pt idx="95" formatCode="0.00%">
                  <c:v>0.23777413114960685</c:v>
                </c:pt>
                <c:pt idx="99" formatCode="0.00%">
                  <c:v>0.25391019032922429</c:v>
                </c:pt>
                <c:pt idx="103" formatCode="0.00%">
                  <c:v>0.25958609791656145</c:v>
                </c:pt>
                <c:pt idx="107" formatCode="0.00%">
                  <c:v>0.25880675782518531</c:v>
                </c:pt>
              </c:numCache>
            </c:numRef>
          </c:val>
          <c:extLst>
            <c:ext xmlns:c16="http://schemas.microsoft.com/office/drawing/2014/chart" uri="{C3380CC4-5D6E-409C-BE32-E72D297353CC}">
              <c16:uniqueId val="{00000000-725F-47C2-BBAA-D51CD331557E}"/>
            </c:ext>
          </c:extLst>
        </c:ser>
        <c:dLbls>
          <c:showLegendKey val="0"/>
          <c:showVal val="0"/>
          <c:showCatName val="0"/>
          <c:showSerName val="0"/>
          <c:showPercent val="0"/>
          <c:showBubbleSize val="0"/>
        </c:dLbls>
        <c:gapWidth val="315"/>
        <c:overlap val="-40"/>
        <c:axId val="1656179807"/>
        <c:axId val="1656173983"/>
      </c:barChart>
      <c:catAx>
        <c:axId val="16561798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173983"/>
        <c:crosses val="autoZero"/>
        <c:auto val="1"/>
        <c:lblAlgn val="ctr"/>
        <c:lblOffset val="100"/>
        <c:noMultiLvlLbl val="0"/>
      </c:catAx>
      <c:valAx>
        <c:axId val="16561739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17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Büyüme!$R$1</c:f>
              <c:strCache>
                <c:ptCount val="1"/>
                <c:pt idx="0">
                  <c:v>Gayrimenkul Faliyetleri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Büyüme!$A$2:$A$180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Büyüme!$R$2:$R$180</c:f>
              <c:numCache>
                <c:formatCode>###\ ###\ ###\ ###\ ###</c:formatCode>
                <c:ptCount val="109"/>
                <c:pt idx="3" formatCode="0.00%">
                  <c:v>0.11670831111293989</c:v>
                </c:pt>
                <c:pt idx="7" formatCode="0.00%">
                  <c:v>0.12693353998647786</c:v>
                </c:pt>
                <c:pt idx="11" formatCode="0.00%">
                  <c:v>0.12513761589247527</c:v>
                </c:pt>
                <c:pt idx="15" formatCode="0.00%">
                  <c:v>0.13518508288845382</c:v>
                </c:pt>
                <c:pt idx="19" formatCode="0.00%">
                  <c:v>0.13092613270864648</c:v>
                </c:pt>
                <c:pt idx="23" formatCode="0.00%">
                  <c:v>0.12603274082374832</c:v>
                </c:pt>
                <c:pt idx="27" formatCode="0.00%">
                  <c:v>0.11778582979381493</c:v>
                </c:pt>
                <c:pt idx="31" formatCode="0.00%">
                  <c:v>0.11024367994274456</c:v>
                </c:pt>
                <c:pt idx="35" formatCode="0.00%">
                  <c:v>0.10398346944442965</c:v>
                </c:pt>
                <c:pt idx="39" formatCode="0.00%">
                  <c:v>9.9671014517572862E-2</c:v>
                </c:pt>
                <c:pt idx="43" formatCode="0.00%">
                  <c:v>9.9554152959481362E-2</c:v>
                </c:pt>
                <c:pt idx="47" formatCode="0.00%">
                  <c:v>0.1044317377075925</c:v>
                </c:pt>
                <c:pt idx="51" formatCode="0.00%">
                  <c:v>0.10099968039533264</c:v>
                </c:pt>
                <c:pt idx="55" formatCode="0.00%">
                  <c:v>9.5307501354228052E-2</c:v>
                </c:pt>
                <c:pt idx="59" formatCode="0.00%">
                  <c:v>9.4913162722573302E-2</c:v>
                </c:pt>
                <c:pt idx="63" formatCode="0.00%">
                  <c:v>8.955483631034275E-2</c:v>
                </c:pt>
                <c:pt idx="67" formatCode="0.00%">
                  <c:v>8.7521722527238749E-2</c:v>
                </c:pt>
                <c:pt idx="71" formatCode="0.00%">
                  <c:v>8.4492491172413489E-2</c:v>
                </c:pt>
                <c:pt idx="75" formatCode="0.00%">
                  <c:v>8.4708874061652575E-2</c:v>
                </c:pt>
                <c:pt idx="79" formatCode="0.00%">
                  <c:v>8.0508672969072312E-2</c:v>
                </c:pt>
                <c:pt idx="83" formatCode="0.00%">
                  <c:v>8.0445142145366494E-2</c:v>
                </c:pt>
                <c:pt idx="87" formatCode="0.00%">
                  <c:v>8.1299920522742042E-2</c:v>
                </c:pt>
                <c:pt idx="91" formatCode="0.00%">
                  <c:v>8.2042724753219554E-2</c:v>
                </c:pt>
                <c:pt idx="95" formatCode="0.00%">
                  <c:v>7.6270922044566716E-2</c:v>
                </c:pt>
                <c:pt idx="99" formatCode="0.00%">
                  <c:v>7.6816811781716218E-2</c:v>
                </c:pt>
                <c:pt idx="103" formatCode="0.00%">
                  <c:v>7.5956882957794861E-2</c:v>
                </c:pt>
                <c:pt idx="107" formatCode="0.00%">
                  <c:v>7.5365712876429319E-2</c:v>
                </c:pt>
              </c:numCache>
            </c:numRef>
          </c:val>
          <c:extLst>
            <c:ext xmlns:c16="http://schemas.microsoft.com/office/drawing/2014/chart" uri="{C3380CC4-5D6E-409C-BE32-E72D297353CC}">
              <c16:uniqueId val="{00000000-7A29-42A7-A993-FD12A741CF88}"/>
            </c:ext>
          </c:extLst>
        </c:ser>
        <c:dLbls>
          <c:showLegendKey val="0"/>
          <c:showVal val="0"/>
          <c:showCatName val="0"/>
          <c:showSerName val="0"/>
          <c:showPercent val="0"/>
          <c:showBubbleSize val="0"/>
        </c:dLbls>
        <c:gapWidth val="315"/>
        <c:overlap val="-40"/>
        <c:axId val="1656289631"/>
        <c:axId val="1656287135"/>
      </c:barChart>
      <c:catAx>
        <c:axId val="1656289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87135"/>
        <c:crosses val="autoZero"/>
        <c:auto val="1"/>
        <c:lblAlgn val="ctr"/>
        <c:lblOffset val="100"/>
        <c:noMultiLvlLbl val="0"/>
      </c:catAx>
      <c:valAx>
        <c:axId val="1656287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8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Büyüme!$T$1</c:f>
              <c:strCache>
                <c:ptCount val="1"/>
                <c:pt idx="0">
                  <c:v>Mesleki İdari ve Destek Hizmet Faliyetleri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Büyüme!$T$2:$T$110</c:f>
              <c:numCache>
                <c:formatCode>###\ ###\ ###\ ###\ ###</c:formatCode>
                <c:ptCount val="109"/>
                <c:pt idx="3" formatCode="0.00%">
                  <c:v>3.2388653591199239E-2</c:v>
                </c:pt>
                <c:pt idx="7" formatCode="0.00%">
                  <c:v>3.1982362109276775E-2</c:v>
                </c:pt>
                <c:pt idx="11" formatCode="0.00%">
                  <c:v>3.1517719025073249E-2</c:v>
                </c:pt>
                <c:pt idx="15" formatCode="0.00%">
                  <c:v>3.2761092924783991E-2</c:v>
                </c:pt>
                <c:pt idx="19" formatCode="0.00%">
                  <c:v>3.4852466092970588E-2</c:v>
                </c:pt>
                <c:pt idx="23" formatCode="0.00%">
                  <c:v>3.5219725333863985E-2</c:v>
                </c:pt>
                <c:pt idx="27" formatCode="0.00%">
                  <c:v>3.6340286296876849E-2</c:v>
                </c:pt>
                <c:pt idx="31" formatCode="0.00%">
                  <c:v>3.6919445285264071E-2</c:v>
                </c:pt>
                <c:pt idx="35" formatCode="0.00%">
                  <c:v>3.8407991474843507E-2</c:v>
                </c:pt>
                <c:pt idx="39" formatCode="0.00%">
                  <c:v>4.1177629859362658E-2</c:v>
                </c:pt>
                <c:pt idx="43" formatCode="0.00%">
                  <c:v>4.2698994018109844E-2</c:v>
                </c:pt>
                <c:pt idx="47" formatCode="0.00%">
                  <c:v>4.4780070400322239E-2</c:v>
                </c:pt>
                <c:pt idx="51" formatCode="0.00%">
                  <c:v>4.3073169314778774E-2</c:v>
                </c:pt>
                <c:pt idx="55" formatCode="0.00%">
                  <c:v>4.3598277985444467E-2</c:v>
                </c:pt>
                <c:pt idx="59" formatCode="0.00%">
                  <c:v>4.5027045597865689E-2</c:v>
                </c:pt>
                <c:pt idx="63" formatCode="0.00%">
                  <c:v>4.6507209614049312E-2</c:v>
                </c:pt>
                <c:pt idx="67" formatCode="0.00%">
                  <c:v>4.8771096547833744E-2</c:v>
                </c:pt>
                <c:pt idx="71" formatCode="0.00%">
                  <c:v>5.3135764142635392E-2</c:v>
                </c:pt>
                <c:pt idx="75" formatCode="0.00%">
                  <c:v>5.4245560294260947E-2</c:v>
                </c:pt>
                <c:pt idx="79" formatCode="0.00%">
                  <c:v>5.5720149130748228E-2</c:v>
                </c:pt>
                <c:pt idx="83" formatCode="0.00%">
                  <c:v>5.300562058410456E-2</c:v>
                </c:pt>
                <c:pt idx="87" formatCode="0.00%">
                  <c:v>5.2077286558380814E-2</c:v>
                </c:pt>
                <c:pt idx="91" formatCode="0.00%">
                  <c:v>4.8367799005162526E-2</c:v>
                </c:pt>
                <c:pt idx="95" formatCode="0.00%">
                  <c:v>5.0793094511291124E-2</c:v>
                </c:pt>
                <c:pt idx="99" formatCode="0.00%">
                  <c:v>5.3481007579295817E-2</c:v>
                </c:pt>
                <c:pt idx="103" formatCode="0.00%">
                  <c:v>5.190577798938284E-2</c:v>
                </c:pt>
                <c:pt idx="107" formatCode="0.00%">
                  <c:v>5.1029026164420573E-2</c:v>
                </c:pt>
              </c:numCache>
            </c:numRef>
          </c:val>
          <c:extLst>
            <c:ext xmlns:c16="http://schemas.microsoft.com/office/drawing/2014/chart" uri="{C3380CC4-5D6E-409C-BE32-E72D297353CC}">
              <c16:uniqueId val="{00000000-6FB9-4CED-B09C-611ED1FB6AD6}"/>
            </c:ext>
          </c:extLst>
        </c:ser>
        <c:dLbls>
          <c:showLegendKey val="0"/>
          <c:showVal val="0"/>
          <c:showCatName val="0"/>
          <c:showSerName val="0"/>
          <c:showPercent val="0"/>
          <c:showBubbleSize val="0"/>
        </c:dLbls>
        <c:gapWidth val="315"/>
        <c:overlap val="-40"/>
        <c:axId val="1382415712"/>
        <c:axId val="1382416192"/>
      </c:barChart>
      <c:catAx>
        <c:axId val="13824157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2416192"/>
        <c:crosses val="autoZero"/>
        <c:auto val="1"/>
        <c:lblAlgn val="ctr"/>
        <c:lblOffset val="100"/>
        <c:noMultiLvlLbl val="0"/>
      </c:catAx>
      <c:valAx>
        <c:axId val="1382416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241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Büyüme!$V$1</c:f>
              <c:strCache>
                <c:ptCount val="1"/>
                <c:pt idx="0">
                  <c:v>Kamu yönetimi, eğitim, insan sağlığı ve sosyal hizmet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Büyüme!$V$2:$V$110</c:f>
              <c:numCache>
                <c:formatCode>###\ ###\ ###\ ###\ ###</c:formatCode>
                <c:ptCount val="109"/>
                <c:pt idx="3" formatCode="0.00%">
                  <c:v>0.12667852018691958</c:v>
                </c:pt>
                <c:pt idx="7" formatCode="0.00%">
                  <c:v>0.13429715115355756</c:v>
                </c:pt>
                <c:pt idx="11" formatCode="0.00%">
                  <c:v>0.12651382379308004</c:v>
                </c:pt>
                <c:pt idx="15" formatCode="0.00%">
                  <c:v>0.1385270467298319</c:v>
                </c:pt>
                <c:pt idx="19" formatCode="0.00%">
                  <c:v>0.13414365331655562</c:v>
                </c:pt>
                <c:pt idx="23" formatCode="0.00%">
                  <c:v>0.12798803339742557</c:v>
                </c:pt>
                <c:pt idx="27" formatCode="0.00%">
                  <c:v>0.11981716030043348</c:v>
                </c:pt>
                <c:pt idx="31" formatCode="0.00%">
                  <c:v>0.11400742306318548</c:v>
                </c:pt>
                <c:pt idx="35" formatCode="0.00%">
                  <c:v>0.11020461045000823</c:v>
                </c:pt>
                <c:pt idx="39" formatCode="0.00%">
                  <c:v>0.10848058385355903</c:v>
                </c:pt>
                <c:pt idx="43" formatCode="0.00%">
                  <c:v>0.10979987447301522</c:v>
                </c:pt>
                <c:pt idx="47" formatCode="0.00%">
                  <c:v>0.11797964976609238</c:v>
                </c:pt>
                <c:pt idx="51" formatCode="0.00%">
                  <c:v>0.11018428699469204</c:v>
                </c:pt>
                <c:pt idx="55" formatCode="0.00%">
                  <c:v>0.10368938231374332</c:v>
                </c:pt>
                <c:pt idx="59" formatCode="0.00%">
                  <c:v>0.10288719743140477</c:v>
                </c:pt>
                <c:pt idx="63" formatCode="0.00%">
                  <c:v>0.10083293447619862</c:v>
                </c:pt>
                <c:pt idx="67" formatCode="0.00%">
                  <c:v>0.10066408137854105</c:v>
                </c:pt>
                <c:pt idx="71" formatCode="0.00%">
                  <c:v>9.6807477508724885E-2</c:v>
                </c:pt>
                <c:pt idx="75" formatCode="0.00%">
                  <c:v>9.8716242049155231E-2</c:v>
                </c:pt>
                <c:pt idx="79" formatCode="0.00%">
                  <c:v>9.4708244474392883E-2</c:v>
                </c:pt>
                <c:pt idx="83" formatCode="0.00%">
                  <c:v>0.10121376754688653</c:v>
                </c:pt>
                <c:pt idx="87" formatCode="0.00%">
                  <c:v>0.10581577534250183</c:v>
                </c:pt>
                <c:pt idx="91" formatCode="0.00%">
                  <c:v>0.10706616104644397</c:v>
                </c:pt>
                <c:pt idx="95" formatCode="0.00%">
                  <c:v>0.10263263654620595</c:v>
                </c:pt>
                <c:pt idx="99" formatCode="0.00%">
                  <c:v>0.10042399751597569</c:v>
                </c:pt>
                <c:pt idx="103" formatCode="0.00%">
                  <c:v>9.9224539217708199E-2</c:v>
                </c:pt>
                <c:pt idx="107" formatCode="0.00%">
                  <c:v>9.8025973683976364E-2</c:v>
                </c:pt>
              </c:numCache>
            </c:numRef>
          </c:val>
          <c:extLst>
            <c:ext xmlns:c16="http://schemas.microsoft.com/office/drawing/2014/chart" uri="{C3380CC4-5D6E-409C-BE32-E72D297353CC}">
              <c16:uniqueId val="{00000000-B729-466C-B737-4DFF70F4E865}"/>
            </c:ext>
          </c:extLst>
        </c:ser>
        <c:dLbls>
          <c:showLegendKey val="0"/>
          <c:showVal val="0"/>
          <c:showCatName val="0"/>
          <c:showSerName val="0"/>
          <c:showPercent val="0"/>
          <c:showBubbleSize val="0"/>
        </c:dLbls>
        <c:gapWidth val="315"/>
        <c:overlap val="-40"/>
        <c:axId val="1485502720"/>
        <c:axId val="1485498400"/>
      </c:barChart>
      <c:catAx>
        <c:axId val="14855027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498400"/>
        <c:crosses val="autoZero"/>
        <c:auto val="1"/>
        <c:lblAlgn val="ctr"/>
        <c:lblOffset val="100"/>
        <c:noMultiLvlLbl val="0"/>
      </c:catAx>
      <c:valAx>
        <c:axId val="1485498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50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Büyüme!$X$1</c:f>
              <c:strCache>
                <c:ptCount val="1"/>
                <c:pt idx="0">
                  <c:v>Diğer hizmet faliyetleri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Büyüme!$X$2:$X$110</c:f>
              <c:numCache>
                <c:formatCode>###\ ###\ ###\ ###\ ###</c:formatCode>
                <c:ptCount val="109"/>
                <c:pt idx="3" formatCode="0.00%">
                  <c:v>1.4570124544456902E-2</c:v>
                </c:pt>
                <c:pt idx="7" formatCode="0.00%">
                  <c:v>1.4988063721120664E-2</c:v>
                </c:pt>
                <c:pt idx="11" formatCode="0.00%">
                  <c:v>1.4760883852425039E-2</c:v>
                </c:pt>
                <c:pt idx="15" formatCode="0.00%">
                  <c:v>1.5385079069394443E-2</c:v>
                </c:pt>
                <c:pt idx="19" formatCode="0.00%">
                  <c:v>1.5667491049648732E-2</c:v>
                </c:pt>
                <c:pt idx="23" formatCode="0.00%">
                  <c:v>1.4985204962533156E-2</c:v>
                </c:pt>
                <c:pt idx="27" formatCode="0.00%">
                  <c:v>1.4149278444456454E-2</c:v>
                </c:pt>
                <c:pt idx="31" formatCode="0.00%">
                  <c:v>1.4153257353929428E-2</c:v>
                </c:pt>
                <c:pt idx="35" formatCode="0.00%">
                  <c:v>1.5313636936312096E-2</c:v>
                </c:pt>
                <c:pt idx="39" formatCode="0.00%">
                  <c:v>1.6469592061166719E-2</c:v>
                </c:pt>
                <c:pt idx="43" formatCode="0.00%">
                  <c:v>1.7874769699769272E-2</c:v>
                </c:pt>
                <c:pt idx="47" formatCode="0.00%">
                  <c:v>1.9443294224246135E-2</c:v>
                </c:pt>
                <c:pt idx="51" formatCode="0.00%">
                  <c:v>1.8973257092577429E-2</c:v>
                </c:pt>
                <c:pt idx="55" formatCode="0.00%">
                  <c:v>1.9264175871280622E-2</c:v>
                </c:pt>
                <c:pt idx="59" formatCode="0.00%">
                  <c:v>1.923037779960475E-2</c:v>
                </c:pt>
                <c:pt idx="63" formatCode="0.00%">
                  <c:v>1.913453568749271E-2</c:v>
                </c:pt>
                <c:pt idx="67" formatCode="0.00%">
                  <c:v>1.9412446776151747E-2</c:v>
                </c:pt>
                <c:pt idx="71" formatCode="0.00%">
                  <c:v>1.8229250998735288E-2</c:v>
                </c:pt>
                <c:pt idx="75" formatCode="0.00%">
                  <c:v>1.8177544354757914E-2</c:v>
                </c:pt>
                <c:pt idx="79" formatCode="0.00%">
                  <c:v>1.835683543399106E-2</c:v>
                </c:pt>
                <c:pt idx="83" formatCode="0.00%">
                  <c:v>1.8607867397761692E-2</c:v>
                </c:pt>
                <c:pt idx="87" formatCode="0.00%">
                  <c:v>2.0113254756597306E-2</c:v>
                </c:pt>
                <c:pt idx="91" formatCode="0.00%">
                  <c:v>2.0589329559150483E-2</c:v>
                </c:pt>
                <c:pt idx="95" formatCode="0.00%">
                  <c:v>2.3063780821490569E-2</c:v>
                </c:pt>
                <c:pt idx="99" formatCode="0.00%">
                  <c:v>2.4137127469137373E-2</c:v>
                </c:pt>
                <c:pt idx="103" formatCode="0.00%">
                  <c:v>2.4438545508288067E-2</c:v>
                </c:pt>
                <c:pt idx="107" formatCode="0.00%">
                  <c:v>2.4055308188954475E-2</c:v>
                </c:pt>
              </c:numCache>
            </c:numRef>
          </c:val>
          <c:extLst>
            <c:ext xmlns:c16="http://schemas.microsoft.com/office/drawing/2014/chart" uri="{C3380CC4-5D6E-409C-BE32-E72D297353CC}">
              <c16:uniqueId val="{00000000-C541-4699-B986-7DF913B4547B}"/>
            </c:ext>
          </c:extLst>
        </c:ser>
        <c:dLbls>
          <c:showLegendKey val="0"/>
          <c:showVal val="0"/>
          <c:showCatName val="0"/>
          <c:showSerName val="0"/>
          <c:showPercent val="0"/>
          <c:showBubbleSize val="0"/>
        </c:dLbls>
        <c:gapWidth val="315"/>
        <c:overlap val="-40"/>
        <c:axId val="1384779520"/>
        <c:axId val="1384779040"/>
      </c:barChart>
      <c:catAx>
        <c:axId val="1384779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4779040"/>
        <c:crosses val="autoZero"/>
        <c:auto val="1"/>
        <c:lblAlgn val="ctr"/>
        <c:lblOffset val="100"/>
        <c:noMultiLvlLbl val="0"/>
      </c:catAx>
      <c:valAx>
        <c:axId val="1384779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477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Büyüme!$Z$1</c:f>
              <c:strCache>
                <c:ptCount val="1"/>
                <c:pt idx="0">
                  <c:v>Ürün üzerindeki vergiler eksi sübvansiyonlar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Büyüme!$Z$2:$Z$110</c:f>
              <c:numCache>
                <c:formatCode>###\ ###\ ###\ ###\ ###</c:formatCode>
                <c:ptCount val="109"/>
                <c:pt idx="3" formatCode="0.00%">
                  <c:v>0.10650856760129079</c:v>
                </c:pt>
                <c:pt idx="7" formatCode="0.00%">
                  <c:v>0.10524749808626602</c:v>
                </c:pt>
                <c:pt idx="11" formatCode="0.00%">
                  <c:v>0.10607067958243732</c:v>
                </c:pt>
                <c:pt idx="15" formatCode="0.00%">
                  <c:v>0.10667497187163075</c:v>
                </c:pt>
                <c:pt idx="19" formatCode="0.00%">
                  <c:v>0.10739125918619928</c:v>
                </c:pt>
                <c:pt idx="23" formatCode="0.00%">
                  <c:v>0.10881661119528249</c:v>
                </c:pt>
                <c:pt idx="27" formatCode="0.00%">
                  <c:v>0.10925398742732365</c:v>
                </c:pt>
                <c:pt idx="31" formatCode="0.00%">
                  <c:v>0.11158165429835674</c:v>
                </c:pt>
                <c:pt idx="35" formatCode="0.00%">
                  <c:v>0.11194126137240641</c:v>
                </c:pt>
                <c:pt idx="39" formatCode="0.00%">
                  <c:v>0.1130058810147539</c:v>
                </c:pt>
                <c:pt idx="43" formatCode="0.00%">
                  <c:v>0.11152543173172941</c:v>
                </c:pt>
                <c:pt idx="47" formatCode="0.00%">
                  <c:v>0.10742485450872803</c:v>
                </c:pt>
                <c:pt idx="51" formatCode="0.00%">
                  <c:v>0.11810309688302256</c:v>
                </c:pt>
                <c:pt idx="55" formatCode="0.00%">
                  <c:v>0.11696042518664372</c:v>
                </c:pt>
                <c:pt idx="59" formatCode="0.00%">
                  <c:v>0.11342775575198766</c:v>
                </c:pt>
                <c:pt idx="63" formatCode="0.00%">
                  <c:v>0.11762552069254709</c:v>
                </c:pt>
                <c:pt idx="67" formatCode="0.00%">
                  <c:v>0.11444121258770872</c:v>
                </c:pt>
                <c:pt idx="71" formatCode="0.00%">
                  <c:v>0.11823461431858254</c:v>
                </c:pt>
                <c:pt idx="75" formatCode="0.00%">
                  <c:v>0.11875001955160663</c:v>
                </c:pt>
                <c:pt idx="79" formatCode="0.00%">
                  <c:v>0.11511071112853551</c:v>
                </c:pt>
                <c:pt idx="83" formatCode="0.00%">
                  <c:v>0.11200434698203368</c:v>
                </c:pt>
                <c:pt idx="87" formatCode="0.00%">
                  <c:v>0.11131480973834824</c:v>
                </c:pt>
                <c:pt idx="91" formatCode="0.00%">
                  <c:v>0.12064650326373227</c:v>
                </c:pt>
                <c:pt idx="95" formatCode="0.00%">
                  <c:v>0.10998672423171546</c:v>
                </c:pt>
                <c:pt idx="99" formatCode="0.00%">
                  <c:v>0.10442639424457281</c:v>
                </c:pt>
                <c:pt idx="103" formatCode="0.00%">
                  <c:v>0.11187994931947486</c:v>
                </c:pt>
                <c:pt idx="107" formatCode="0.00%">
                  <c:v>0.11677898096183222</c:v>
                </c:pt>
              </c:numCache>
            </c:numRef>
          </c:val>
          <c:extLst>
            <c:ext xmlns:c16="http://schemas.microsoft.com/office/drawing/2014/chart" uri="{C3380CC4-5D6E-409C-BE32-E72D297353CC}">
              <c16:uniqueId val="{00000000-D7C2-4400-B9B8-D899D0C10299}"/>
            </c:ext>
          </c:extLst>
        </c:ser>
        <c:dLbls>
          <c:showLegendKey val="0"/>
          <c:showVal val="0"/>
          <c:showCatName val="0"/>
          <c:showSerName val="0"/>
          <c:showPercent val="0"/>
          <c:showBubbleSize val="0"/>
        </c:dLbls>
        <c:gapWidth val="315"/>
        <c:overlap val="-40"/>
        <c:axId val="1485601520"/>
        <c:axId val="1485601040"/>
      </c:barChart>
      <c:catAx>
        <c:axId val="1485601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601040"/>
        <c:crosses val="autoZero"/>
        <c:auto val="1"/>
        <c:lblAlgn val="ctr"/>
        <c:lblOffset val="100"/>
        <c:noMultiLvlLbl val="0"/>
      </c:catAx>
      <c:valAx>
        <c:axId val="1485601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60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Kredili İşlem Hacmi / 3 Aylık Toplam İşlem Hacmi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'Kredili İşlemler Çeyreklik'!$I$1</c:f>
              <c:strCache>
                <c:ptCount val="1"/>
                <c:pt idx="0">
                  <c:v>Kredi Hacmi / 3 Aylık Toplam İşlem Hacmi</c:v>
                </c:pt>
              </c:strCache>
            </c:strRef>
          </c:tx>
          <c:spPr>
            <a:ln w="28575" cap="rnd">
              <a:solidFill>
                <a:schemeClr val="accent1"/>
              </a:solidFill>
              <a:round/>
            </a:ln>
            <a:effectLst/>
          </c:spPr>
          <c:marker>
            <c:symbol val="none"/>
          </c:marker>
          <c:cat>
            <c:numRef>
              <c:f>'Kredili İşlemler Çeyreklik'!$A$2:$A$100</c:f>
              <c:numCache>
                <c:formatCode>m/d/yyyy</c:formatCode>
                <c:ptCount val="99"/>
                <c:pt idx="0">
                  <c:v>37316</c:v>
                </c:pt>
                <c:pt idx="1">
                  <c:v>37408</c:v>
                </c:pt>
                <c:pt idx="2">
                  <c:v>37500</c:v>
                </c:pt>
                <c:pt idx="3">
                  <c:v>37591</c:v>
                </c:pt>
                <c:pt idx="4">
                  <c:v>37681</c:v>
                </c:pt>
                <c:pt idx="5">
                  <c:v>37773</c:v>
                </c:pt>
                <c:pt idx="6">
                  <c:v>37865</c:v>
                </c:pt>
                <c:pt idx="7">
                  <c:v>37956</c:v>
                </c:pt>
                <c:pt idx="8">
                  <c:v>38047</c:v>
                </c:pt>
                <c:pt idx="9">
                  <c:v>38139</c:v>
                </c:pt>
                <c:pt idx="10">
                  <c:v>38231</c:v>
                </c:pt>
                <c:pt idx="11">
                  <c:v>38322</c:v>
                </c:pt>
                <c:pt idx="12">
                  <c:v>38412</c:v>
                </c:pt>
                <c:pt idx="13">
                  <c:v>38504</c:v>
                </c:pt>
                <c:pt idx="14">
                  <c:v>38596</c:v>
                </c:pt>
                <c:pt idx="15">
                  <c:v>38687</c:v>
                </c:pt>
                <c:pt idx="16">
                  <c:v>38777</c:v>
                </c:pt>
                <c:pt idx="17">
                  <c:v>38869</c:v>
                </c:pt>
                <c:pt idx="18">
                  <c:v>38961</c:v>
                </c:pt>
                <c:pt idx="19">
                  <c:v>39052</c:v>
                </c:pt>
                <c:pt idx="20">
                  <c:v>39142</c:v>
                </c:pt>
                <c:pt idx="21">
                  <c:v>39234</c:v>
                </c:pt>
                <c:pt idx="22">
                  <c:v>39326</c:v>
                </c:pt>
                <c:pt idx="23">
                  <c:v>39417</c:v>
                </c:pt>
                <c:pt idx="24">
                  <c:v>39508</c:v>
                </c:pt>
                <c:pt idx="25">
                  <c:v>39600</c:v>
                </c:pt>
                <c:pt idx="26">
                  <c:v>39692</c:v>
                </c:pt>
                <c:pt idx="27">
                  <c:v>39783</c:v>
                </c:pt>
                <c:pt idx="28">
                  <c:v>39873</c:v>
                </c:pt>
                <c:pt idx="29">
                  <c:v>39965</c:v>
                </c:pt>
                <c:pt idx="30">
                  <c:v>40057</c:v>
                </c:pt>
                <c:pt idx="31">
                  <c:v>40148</c:v>
                </c:pt>
                <c:pt idx="32">
                  <c:v>40238</c:v>
                </c:pt>
                <c:pt idx="33">
                  <c:v>40330</c:v>
                </c:pt>
                <c:pt idx="34">
                  <c:v>40422</c:v>
                </c:pt>
                <c:pt idx="35">
                  <c:v>40513</c:v>
                </c:pt>
                <c:pt idx="36">
                  <c:v>40603</c:v>
                </c:pt>
                <c:pt idx="37">
                  <c:v>40695</c:v>
                </c:pt>
                <c:pt idx="38">
                  <c:v>40787</c:v>
                </c:pt>
                <c:pt idx="39">
                  <c:v>40878</c:v>
                </c:pt>
                <c:pt idx="40">
                  <c:v>40969</c:v>
                </c:pt>
                <c:pt idx="41">
                  <c:v>41061</c:v>
                </c:pt>
                <c:pt idx="42">
                  <c:v>41153</c:v>
                </c:pt>
                <c:pt idx="43">
                  <c:v>41244</c:v>
                </c:pt>
                <c:pt idx="44">
                  <c:v>41334</c:v>
                </c:pt>
                <c:pt idx="45">
                  <c:v>41426</c:v>
                </c:pt>
                <c:pt idx="46">
                  <c:v>41518</c:v>
                </c:pt>
                <c:pt idx="47">
                  <c:v>41609</c:v>
                </c:pt>
                <c:pt idx="48">
                  <c:v>41699</c:v>
                </c:pt>
                <c:pt idx="49">
                  <c:v>41791</c:v>
                </c:pt>
                <c:pt idx="50">
                  <c:v>41883</c:v>
                </c:pt>
                <c:pt idx="51">
                  <c:v>41974</c:v>
                </c:pt>
                <c:pt idx="52">
                  <c:v>42064</c:v>
                </c:pt>
                <c:pt idx="53">
                  <c:v>42156</c:v>
                </c:pt>
                <c:pt idx="54">
                  <c:v>42248</c:v>
                </c:pt>
                <c:pt idx="55">
                  <c:v>42339</c:v>
                </c:pt>
                <c:pt idx="56">
                  <c:v>42430</c:v>
                </c:pt>
                <c:pt idx="57">
                  <c:v>42522</c:v>
                </c:pt>
                <c:pt idx="58">
                  <c:v>42614</c:v>
                </c:pt>
                <c:pt idx="59">
                  <c:v>42705</c:v>
                </c:pt>
                <c:pt idx="60">
                  <c:v>42795</c:v>
                </c:pt>
                <c:pt idx="61">
                  <c:v>42887</c:v>
                </c:pt>
                <c:pt idx="62">
                  <c:v>42979</c:v>
                </c:pt>
                <c:pt idx="63">
                  <c:v>43070</c:v>
                </c:pt>
                <c:pt idx="64">
                  <c:v>43160</c:v>
                </c:pt>
                <c:pt idx="65">
                  <c:v>43252</c:v>
                </c:pt>
                <c:pt idx="66">
                  <c:v>43344</c:v>
                </c:pt>
                <c:pt idx="67">
                  <c:v>43435</c:v>
                </c:pt>
                <c:pt idx="68">
                  <c:v>43525</c:v>
                </c:pt>
                <c:pt idx="69">
                  <c:v>43617</c:v>
                </c:pt>
                <c:pt idx="70">
                  <c:v>43709</c:v>
                </c:pt>
                <c:pt idx="71">
                  <c:v>43800</c:v>
                </c:pt>
                <c:pt idx="72">
                  <c:v>43891</c:v>
                </c:pt>
                <c:pt idx="73">
                  <c:v>43983</c:v>
                </c:pt>
                <c:pt idx="74">
                  <c:v>44075</c:v>
                </c:pt>
                <c:pt idx="75">
                  <c:v>44166</c:v>
                </c:pt>
                <c:pt idx="76">
                  <c:v>44256</c:v>
                </c:pt>
                <c:pt idx="77">
                  <c:v>44348</c:v>
                </c:pt>
                <c:pt idx="78">
                  <c:v>44440</c:v>
                </c:pt>
                <c:pt idx="79">
                  <c:v>44531</c:v>
                </c:pt>
                <c:pt idx="80">
                  <c:v>44621</c:v>
                </c:pt>
                <c:pt idx="81">
                  <c:v>44713</c:v>
                </c:pt>
                <c:pt idx="82">
                  <c:v>44805</c:v>
                </c:pt>
                <c:pt idx="83">
                  <c:v>44896</c:v>
                </c:pt>
                <c:pt idx="84">
                  <c:v>44986</c:v>
                </c:pt>
                <c:pt idx="85">
                  <c:v>45078</c:v>
                </c:pt>
                <c:pt idx="86">
                  <c:v>45170</c:v>
                </c:pt>
                <c:pt idx="87">
                  <c:v>45261</c:v>
                </c:pt>
                <c:pt idx="88">
                  <c:v>45352</c:v>
                </c:pt>
                <c:pt idx="89">
                  <c:v>45444</c:v>
                </c:pt>
              </c:numCache>
            </c:numRef>
          </c:cat>
          <c:val>
            <c:numRef>
              <c:f>'Kredili İşlemler Çeyreklik'!$I$2:$I$100</c:f>
              <c:numCache>
                <c:formatCode>0.00%</c:formatCode>
                <c:ptCount val="99"/>
                <c:pt idx="0">
                  <c:v>2.6471443867312288E-3</c:v>
                </c:pt>
                <c:pt idx="1">
                  <c:v>2.5603920655443602E-3</c:v>
                </c:pt>
                <c:pt idx="2">
                  <c:v>3.3362236553664435E-3</c:v>
                </c:pt>
                <c:pt idx="3">
                  <c:v>2.4820841392881048E-3</c:v>
                </c:pt>
                <c:pt idx="4">
                  <c:v>3.2995842422513591E-3</c:v>
                </c:pt>
                <c:pt idx="5">
                  <c:v>3.6473008334301131E-3</c:v>
                </c:pt>
                <c:pt idx="6">
                  <c:v>4.2432581040872741E-3</c:v>
                </c:pt>
                <c:pt idx="7">
                  <c:v>3.0409121573560663E-3</c:v>
                </c:pt>
                <c:pt idx="8">
                  <c:v>3.6295961783011257E-3</c:v>
                </c:pt>
                <c:pt idx="9">
                  <c:v>4.4995199619234918E-3</c:v>
                </c:pt>
                <c:pt idx="10">
                  <c:v>5.5174991562153735E-3</c:v>
                </c:pt>
                <c:pt idx="11">
                  <c:v>5.2493303655536125E-3</c:v>
                </c:pt>
                <c:pt idx="12">
                  <c:v>4.1781378352759432E-3</c:v>
                </c:pt>
                <c:pt idx="13">
                  <c:v>5.7080534555521744E-3</c:v>
                </c:pt>
                <c:pt idx="14">
                  <c:v>4.5594172537923505E-3</c:v>
                </c:pt>
                <c:pt idx="15">
                  <c:v>4.9544195935334254E-3</c:v>
                </c:pt>
                <c:pt idx="16">
                  <c:v>4.9138630510313546E-3</c:v>
                </c:pt>
                <c:pt idx="17">
                  <c:v>3.8621378652703574E-3</c:v>
                </c:pt>
                <c:pt idx="18">
                  <c:v>6.0822182731306417E-3</c:v>
                </c:pt>
                <c:pt idx="19">
                  <c:v>7.091243313882693E-3</c:v>
                </c:pt>
                <c:pt idx="20">
                  <c:v>4.9025782242129046E-3</c:v>
                </c:pt>
                <c:pt idx="21">
                  <c:v>5.5956866303775808E-3</c:v>
                </c:pt>
                <c:pt idx="22">
                  <c:v>4.2050393387049216E-3</c:v>
                </c:pt>
                <c:pt idx="23">
                  <c:v>5.1513139022953507E-3</c:v>
                </c:pt>
                <c:pt idx="24">
                  <c:v>4.0024668496192748E-3</c:v>
                </c:pt>
                <c:pt idx="25">
                  <c:v>5.5511913412444628E-3</c:v>
                </c:pt>
                <c:pt idx="26">
                  <c:v>4.8483767436768169E-3</c:v>
                </c:pt>
                <c:pt idx="27">
                  <c:v>3.4922906218890441E-3</c:v>
                </c:pt>
                <c:pt idx="28">
                  <c:v>3.7387863881088701E-3</c:v>
                </c:pt>
                <c:pt idx="29">
                  <c:v>2.1960819480487869E-3</c:v>
                </c:pt>
                <c:pt idx="30">
                  <c:v>2.7895004307301997E-3</c:v>
                </c:pt>
                <c:pt idx="31">
                  <c:v>3.3917838266849902E-3</c:v>
                </c:pt>
                <c:pt idx="32">
                  <c:v>2.6912328691320849E-3</c:v>
                </c:pt>
                <c:pt idx="33">
                  <c:v>3.5658795331883677E-3</c:v>
                </c:pt>
                <c:pt idx="34">
                  <c:v>4.5554839513270049E-3</c:v>
                </c:pt>
                <c:pt idx="35">
                  <c:v>4.1146687814373828E-3</c:v>
                </c:pt>
                <c:pt idx="36">
                  <c:v>4.197263246459108E-3</c:v>
                </c:pt>
                <c:pt idx="37">
                  <c:v>5.4475338860726519E-3</c:v>
                </c:pt>
                <c:pt idx="38">
                  <c:v>5.5959459790872988E-3</c:v>
                </c:pt>
                <c:pt idx="39">
                  <c:v>6.6434343301931993E-3</c:v>
                </c:pt>
                <c:pt idx="40">
                  <c:v>5.6715953873234535E-3</c:v>
                </c:pt>
                <c:pt idx="41">
                  <c:v>6.0624520545728483E-3</c:v>
                </c:pt>
                <c:pt idx="42">
                  <c:v>7.668756692643634E-3</c:v>
                </c:pt>
                <c:pt idx="43">
                  <c:v>6.1130297920933604E-3</c:v>
                </c:pt>
                <c:pt idx="44">
                  <c:v>5.10192802266913E-3</c:v>
                </c:pt>
                <c:pt idx="45">
                  <c:v>5.288830814291553E-3</c:v>
                </c:pt>
                <c:pt idx="46">
                  <c:v>6.1714420544057361E-3</c:v>
                </c:pt>
                <c:pt idx="47">
                  <c:v>6.2063997647707949E-3</c:v>
                </c:pt>
                <c:pt idx="48">
                  <c:v>5.3112533106555032E-3</c:v>
                </c:pt>
                <c:pt idx="49">
                  <c:v>5.075838479406897E-3</c:v>
                </c:pt>
                <c:pt idx="50">
                  <c:v>5.5265371084580453E-3</c:v>
                </c:pt>
                <c:pt idx="51">
                  <c:v>4.6424345223757928E-3</c:v>
                </c:pt>
                <c:pt idx="52">
                  <c:v>4.1917392143895078E-3</c:v>
                </c:pt>
                <c:pt idx="53">
                  <c:v>4.4879399824343993E-3</c:v>
                </c:pt>
                <c:pt idx="54">
                  <c:v>6.466959988982438E-3</c:v>
                </c:pt>
                <c:pt idx="55">
                  <c:v>5.7053288499955002E-3</c:v>
                </c:pt>
                <c:pt idx="56">
                  <c:v>4.4070737924758576E-3</c:v>
                </c:pt>
                <c:pt idx="57">
                  <c:v>4.764584906727651E-3</c:v>
                </c:pt>
                <c:pt idx="58">
                  <c:v>6.4841501676238264E-3</c:v>
                </c:pt>
                <c:pt idx="59">
                  <c:v>6.0915431122065839E-3</c:v>
                </c:pt>
                <c:pt idx="60">
                  <c:v>5.3028529381917832E-3</c:v>
                </c:pt>
                <c:pt idx="61">
                  <c:v>5.5577620771866459E-3</c:v>
                </c:pt>
                <c:pt idx="62">
                  <c:v>5.6512066382933858E-3</c:v>
                </c:pt>
                <c:pt idx="63">
                  <c:v>4.7077895816383906E-3</c:v>
                </c:pt>
                <c:pt idx="64">
                  <c:v>5.3757407466620572E-3</c:v>
                </c:pt>
                <c:pt idx="65">
                  <c:v>4.7604843886014502E-3</c:v>
                </c:pt>
                <c:pt idx="66">
                  <c:v>3.8038635605071236E-3</c:v>
                </c:pt>
                <c:pt idx="67">
                  <c:v>4.0848258088637679E-3</c:v>
                </c:pt>
                <c:pt idx="68">
                  <c:v>3.9952838333666453E-3</c:v>
                </c:pt>
                <c:pt idx="69">
                  <c:v>4.6345854432535433E-3</c:v>
                </c:pt>
                <c:pt idx="70">
                  <c:v>4.7752589767576931E-3</c:v>
                </c:pt>
                <c:pt idx="71">
                  <c:v>4.0265887391483937E-3</c:v>
                </c:pt>
                <c:pt idx="72">
                  <c:v>2.4574542911949024E-3</c:v>
                </c:pt>
                <c:pt idx="73">
                  <c:v>3.3957169840713127E-3</c:v>
                </c:pt>
                <c:pt idx="74">
                  <c:v>3.3973325710782432E-3</c:v>
                </c:pt>
                <c:pt idx="75">
                  <c:v>2.8301669098379943E-3</c:v>
                </c:pt>
                <c:pt idx="76">
                  <c:v>3.1064602531960818E-3</c:v>
                </c:pt>
                <c:pt idx="77">
                  <c:v>6.5847570241318728E-3</c:v>
                </c:pt>
                <c:pt idx="78">
                  <c:v>8.4951470592638662E-3</c:v>
                </c:pt>
                <c:pt idx="79">
                  <c:v>4.7293328637112303E-3</c:v>
                </c:pt>
                <c:pt idx="80">
                  <c:v>5.6555573661504982E-3</c:v>
                </c:pt>
                <c:pt idx="81">
                  <c:v>6.3780492677770508E-3</c:v>
                </c:pt>
                <c:pt idx="82">
                  <c:v>5.1866649830818803E-3</c:v>
                </c:pt>
                <c:pt idx="83">
                  <c:v>3.8538166472299809E-3</c:v>
                </c:pt>
                <c:pt idx="84">
                  <c:v>5.8011279989758401E-3</c:v>
                </c:pt>
                <c:pt idx="85">
                  <c:v>6.9615037746009762E-3</c:v>
                </c:pt>
                <c:pt idx="86">
                  <c:v>4.0103128807963493E-3</c:v>
                </c:pt>
                <c:pt idx="87">
                  <c:v>5.7457416270141285E-3</c:v>
                </c:pt>
                <c:pt idx="88">
                  <c:v>5.3932280405442901E-3</c:v>
                </c:pt>
                <c:pt idx="89">
                  <c:v>6.9699045287438584E-3</c:v>
                </c:pt>
              </c:numCache>
            </c:numRef>
          </c:val>
          <c:smooth val="0"/>
          <c:extLst>
            <c:ext xmlns:c16="http://schemas.microsoft.com/office/drawing/2014/chart" uri="{C3380CC4-5D6E-409C-BE32-E72D297353CC}">
              <c16:uniqueId val="{00000000-437B-41A7-A06D-6A0B792A5318}"/>
            </c:ext>
          </c:extLst>
        </c:ser>
        <c:dLbls>
          <c:showLegendKey val="0"/>
          <c:showVal val="0"/>
          <c:showCatName val="0"/>
          <c:showSerName val="0"/>
          <c:showPercent val="0"/>
          <c:showBubbleSize val="0"/>
        </c:dLbls>
        <c:smooth val="0"/>
        <c:axId val="1057323728"/>
        <c:axId val="1057324144"/>
      </c:lineChart>
      <c:dateAx>
        <c:axId val="10573237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57324144"/>
        <c:crosses val="autoZero"/>
        <c:auto val="1"/>
        <c:lblOffset val="100"/>
        <c:baseTimeUnit val="months"/>
      </c:dateAx>
      <c:valAx>
        <c:axId val="1057324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57323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lineChart>
        <c:grouping val="standard"/>
        <c:varyColors val="0"/>
        <c:ser>
          <c:idx val="0"/>
          <c:order val="0"/>
          <c:tx>
            <c:strRef>
              <c:f>'dth vs mevduat'!$I$1</c:f>
              <c:strCache>
                <c:ptCount val="1"/>
                <c:pt idx="0">
                  <c:v>DTH(DTH+Kıymetli Maden Depo)  / TP Mevduat Oranı</c:v>
                </c:pt>
              </c:strCache>
            </c:strRef>
          </c:tx>
          <c:spPr>
            <a:ln w="34925" cap="rnd">
              <a:solidFill>
                <a:schemeClr val="lt1"/>
              </a:solidFill>
              <a:round/>
            </a:ln>
            <a:effectLst>
              <a:outerShdw dist="25400" dir="2700000" algn="tl" rotWithShape="0">
                <a:schemeClr val="accent1"/>
              </a:outerShdw>
            </a:effectLst>
          </c:spPr>
          <c:marker>
            <c:symbol val="none"/>
          </c:marker>
          <c:cat>
            <c:numRef>
              <c:f>'dth vs mevduat'!$A$2:$A$177</c:f>
              <c:numCache>
                <c:formatCode>m/d/yyyy</c:formatCode>
                <c:ptCount val="176"/>
                <c:pt idx="0">
                  <c:v>45658</c:v>
                </c:pt>
                <c:pt idx="1">
                  <c:v>45627</c:v>
                </c:pt>
                <c:pt idx="2">
                  <c:v>45597</c:v>
                </c:pt>
                <c:pt idx="3">
                  <c:v>45566</c:v>
                </c:pt>
                <c:pt idx="4">
                  <c:v>45536</c:v>
                </c:pt>
                <c:pt idx="5">
                  <c:v>45505</c:v>
                </c:pt>
                <c:pt idx="6">
                  <c:v>45474</c:v>
                </c:pt>
                <c:pt idx="7">
                  <c:v>45444</c:v>
                </c:pt>
                <c:pt idx="8">
                  <c:v>45413</c:v>
                </c:pt>
                <c:pt idx="9">
                  <c:v>45383</c:v>
                </c:pt>
                <c:pt idx="10">
                  <c:v>45352</c:v>
                </c:pt>
                <c:pt idx="11">
                  <c:v>45323</c:v>
                </c:pt>
                <c:pt idx="12">
                  <c:v>45292</c:v>
                </c:pt>
                <c:pt idx="13">
                  <c:v>45261</c:v>
                </c:pt>
                <c:pt idx="14">
                  <c:v>45231</c:v>
                </c:pt>
                <c:pt idx="15">
                  <c:v>45200</c:v>
                </c:pt>
                <c:pt idx="16">
                  <c:v>45170</c:v>
                </c:pt>
                <c:pt idx="17">
                  <c:v>45139</c:v>
                </c:pt>
                <c:pt idx="18">
                  <c:v>45108</c:v>
                </c:pt>
                <c:pt idx="19">
                  <c:v>45078</c:v>
                </c:pt>
                <c:pt idx="20">
                  <c:v>45047</c:v>
                </c:pt>
                <c:pt idx="21">
                  <c:v>45017</c:v>
                </c:pt>
                <c:pt idx="22">
                  <c:v>44986</c:v>
                </c:pt>
                <c:pt idx="23">
                  <c:v>44958</c:v>
                </c:pt>
                <c:pt idx="24">
                  <c:v>44927</c:v>
                </c:pt>
                <c:pt idx="25">
                  <c:v>44896</c:v>
                </c:pt>
                <c:pt idx="26">
                  <c:v>44866</c:v>
                </c:pt>
                <c:pt idx="27">
                  <c:v>44835</c:v>
                </c:pt>
                <c:pt idx="28">
                  <c:v>44805</c:v>
                </c:pt>
                <c:pt idx="29">
                  <c:v>44774</c:v>
                </c:pt>
                <c:pt idx="30">
                  <c:v>44743</c:v>
                </c:pt>
                <c:pt idx="31">
                  <c:v>44713</c:v>
                </c:pt>
                <c:pt idx="32">
                  <c:v>44682</c:v>
                </c:pt>
                <c:pt idx="33">
                  <c:v>44652</c:v>
                </c:pt>
                <c:pt idx="34">
                  <c:v>44621</c:v>
                </c:pt>
                <c:pt idx="35">
                  <c:v>44593</c:v>
                </c:pt>
                <c:pt idx="36">
                  <c:v>44562</c:v>
                </c:pt>
                <c:pt idx="37">
                  <c:v>44531</c:v>
                </c:pt>
                <c:pt idx="38">
                  <c:v>44501</c:v>
                </c:pt>
                <c:pt idx="39">
                  <c:v>44470</c:v>
                </c:pt>
                <c:pt idx="40">
                  <c:v>44440</c:v>
                </c:pt>
                <c:pt idx="41">
                  <c:v>44409</c:v>
                </c:pt>
                <c:pt idx="42">
                  <c:v>44378</c:v>
                </c:pt>
                <c:pt idx="43">
                  <c:v>44348</c:v>
                </c:pt>
                <c:pt idx="44">
                  <c:v>44317</c:v>
                </c:pt>
                <c:pt idx="45">
                  <c:v>44287</c:v>
                </c:pt>
                <c:pt idx="46">
                  <c:v>44256</c:v>
                </c:pt>
                <c:pt idx="47">
                  <c:v>44228</c:v>
                </c:pt>
                <c:pt idx="48">
                  <c:v>44197</c:v>
                </c:pt>
                <c:pt idx="49">
                  <c:v>44166</c:v>
                </c:pt>
                <c:pt idx="50">
                  <c:v>44136</c:v>
                </c:pt>
                <c:pt idx="51">
                  <c:v>44105</c:v>
                </c:pt>
                <c:pt idx="52">
                  <c:v>44075</c:v>
                </c:pt>
                <c:pt idx="53">
                  <c:v>44044</c:v>
                </c:pt>
                <c:pt idx="54">
                  <c:v>44013</c:v>
                </c:pt>
                <c:pt idx="55">
                  <c:v>43983</c:v>
                </c:pt>
                <c:pt idx="56">
                  <c:v>43952</c:v>
                </c:pt>
                <c:pt idx="57">
                  <c:v>43922</c:v>
                </c:pt>
                <c:pt idx="58">
                  <c:v>43891</c:v>
                </c:pt>
                <c:pt idx="59">
                  <c:v>43862</c:v>
                </c:pt>
                <c:pt idx="60">
                  <c:v>43831</c:v>
                </c:pt>
                <c:pt idx="61">
                  <c:v>43800</c:v>
                </c:pt>
                <c:pt idx="62">
                  <c:v>43770</c:v>
                </c:pt>
                <c:pt idx="63">
                  <c:v>43739</c:v>
                </c:pt>
                <c:pt idx="64">
                  <c:v>43709</c:v>
                </c:pt>
                <c:pt idx="65">
                  <c:v>43678</c:v>
                </c:pt>
                <c:pt idx="66">
                  <c:v>43647</c:v>
                </c:pt>
                <c:pt idx="67">
                  <c:v>43617</c:v>
                </c:pt>
                <c:pt idx="68">
                  <c:v>43586</c:v>
                </c:pt>
                <c:pt idx="69">
                  <c:v>43556</c:v>
                </c:pt>
                <c:pt idx="70">
                  <c:v>43525</c:v>
                </c:pt>
                <c:pt idx="71">
                  <c:v>43497</c:v>
                </c:pt>
                <c:pt idx="72">
                  <c:v>43466</c:v>
                </c:pt>
                <c:pt idx="73">
                  <c:v>43435</c:v>
                </c:pt>
                <c:pt idx="74">
                  <c:v>43405</c:v>
                </c:pt>
                <c:pt idx="75">
                  <c:v>43374</c:v>
                </c:pt>
                <c:pt idx="76">
                  <c:v>43344</c:v>
                </c:pt>
                <c:pt idx="77">
                  <c:v>43313</c:v>
                </c:pt>
                <c:pt idx="78">
                  <c:v>43282</c:v>
                </c:pt>
                <c:pt idx="79">
                  <c:v>43252</c:v>
                </c:pt>
                <c:pt idx="80">
                  <c:v>43221</c:v>
                </c:pt>
                <c:pt idx="81">
                  <c:v>43191</c:v>
                </c:pt>
                <c:pt idx="82">
                  <c:v>43160</c:v>
                </c:pt>
                <c:pt idx="83">
                  <c:v>43132</c:v>
                </c:pt>
                <c:pt idx="84">
                  <c:v>43101</c:v>
                </c:pt>
                <c:pt idx="85">
                  <c:v>43070</c:v>
                </c:pt>
                <c:pt idx="86">
                  <c:v>43040</c:v>
                </c:pt>
                <c:pt idx="87">
                  <c:v>43009</c:v>
                </c:pt>
                <c:pt idx="88">
                  <c:v>42979</c:v>
                </c:pt>
                <c:pt idx="89">
                  <c:v>42948</c:v>
                </c:pt>
                <c:pt idx="90">
                  <c:v>42917</c:v>
                </c:pt>
                <c:pt idx="91">
                  <c:v>42887</c:v>
                </c:pt>
                <c:pt idx="92">
                  <c:v>42856</c:v>
                </c:pt>
                <c:pt idx="93">
                  <c:v>42826</c:v>
                </c:pt>
                <c:pt idx="94">
                  <c:v>42795</c:v>
                </c:pt>
                <c:pt idx="95">
                  <c:v>42767</c:v>
                </c:pt>
                <c:pt idx="96">
                  <c:v>42736</c:v>
                </c:pt>
                <c:pt idx="97">
                  <c:v>42705</c:v>
                </c:pt>
                <c:pt idx="98">
                  <c:v>42675</c:v>
                </c:pt>
                <c:pt idx="99">
                  <c:v>42644</c:v>
                </c:pt>
                <c:pt idx="100">
                  <c:v>42614</c:v>
                </c:pt>
                <c:pt idx="101">
                  <c:v>42583</c:v>
                </c:pt>
                <c:pt idx="102">
                  <c:v>42552</c:v>
                </c:pt>
                <c:pt idx="103">
                  <c:v>42522</c:v>
                </c:pt>
                <c:pt idx="104">
                  <c:v>42491</c:v>
                </c:pt>
                <c:pt idx="105">
                  <c:v>42461</c:v>
                </c:pt>
                <c:pt idx="106">
                  <c:v>42430</c:v>
                </c:pt>
                <c:pt idx="107">
                  <c:v>42401</c:v>
                </c:pt>
                <c:pt idx="108">
                  <c:v>42370</c:v>
                </c:pt>
                <c:pt idx="109">
                  <c:v>42339</c:v>
                </c:pt>
                <c:pt idx="110">
                  <c:v>42309</c:v>
                </c:pt>
                <c:pt idx="111">
                  <c:v>42278</c:v>
                </c:pt>
                <c:pt idx="112">
                  <c:v>42248</c:v>
                </c:pt>
                <c:pt idx="113">
                  <c:v>42217</c:v>
                </c:pt>
                <c:pt idx="114">
                  <c:v>42186</c:v>
                </c:pt>
                <c:pt idx="115">
                  <c:v>42156</c:v>
                </c:pt>
                <c:pt idx="116">
                  <c:v>42125</c:v>
                </c:pt>
                <c:pt idx="117">
                  <c:v>42095</c:v>
                </c:pt>
                <c:pt idx="118">
                  <c:v>42064</c:v>
                </c:pt>
                <c:pt idx="119">
                  <c:v>42036</c:v>
                </c:pt>
                <c:pt idx="120">
                  <c:v>42005</c:v>
                </c:pt>
                <c:pt idx="121">
                  <c:v>41974</c:v>
                </c:pt>
                <c:pt idx="122">
                  <c:v>41944</c:v>
                </c:pt>
                <c:pt idx="123">
                  <c:v>41913</c:v>
                </c:pt>
                <c:pt idx="124">
                  <c:v>41883</c:v>
                </c:pt>
                <c:pt idx="125">
                  <c:v>41852</c:v>
                </c:pt>
                <c:pt idx="126">
                  <c:v>41821</c:v>
                </c:pt>
                <c:pt idx="127">
                  <c:v>41791</c:v>
                </c:pt>
                <c:pt idx="128">
                  <c:v>41760</c:v>
                </c:pt>
                <c:pt idx="129">
                  <c:v>41730</c:v>
                </c:pt>
                <c:pt idx="130">
                  <c:v>41699</c:v>
                </c:pt>
                <c:pt idx="131">
                  <c:v>41671</c:v>
                </c:pt>
                <c:pt idx="132">
                  <c:v>41640</c:v>
                </c:pt>
                <c:pt idx="133">
                  <c:v>41609</c:v>
                </c:pt>
                <c:pt idx="134">
                  <c:v>41579</c:v>
                </c:pt>
                <c:pt idx="135">
                  <c:v>41548</c:v>
                </c:pt>
                <c:pt idx="136">
                  <c:v>41518</c:v>
                </c:pt>
                <c:pt idx="137">
                  <c:v>41487</c:v>
                </c:pt>
                <c:pt idx="138">
                  <c:v>41456</c:v>
                </c:pt>
                <c:pt idx="139">
                  <c:v>41426</c:v>
                </c:pt>
                <c:pt idx="140">
                  <c:v>41395</c:v>
                </c:pt>
                <c:pt idx="141">
                  <c:v>41365</c:v>
                </c:pt>
                <c:pt idx="142">
                  <c:v>41334</c:v>
                </c:pt>
                <c:pt idx="143">
                  <c:v>41306</c:v>
                </c:pt>
                <c:pt idx="144">
                  <c:v>41275</c:v>
                </c:pt>
                <c:pt idx="145">
                  <c:v>41244</c:v>
                </c:pt>
                <c:pt idx="146">
                  <c:v>41214</c:v>
                </c:pt>
                <c:pt idx="147">
                  <c:v>41183</c:v>
                </c:pt>
                <c:pt idx="148">
                  <c:v>41153</c:v>
                </c:pt>
                <c:pt idx="149">
                  <c:v>41122</c:v>
                </c:pt>
                <c:pt idx="150">
                  <c:v>41091</c:v>
                </c:pt>
                <c:pt idx="151">
                  <c:v>41061</c:v>
                </c:pt>
                <c:pt idx="152">
                  <c:v>41030</c:v>
                </c:pt>
                <c:pt idx="153">
                  <c:v>41000</c:v>
                </c:pt>
                <c:pt idx="154">
                  <c:v>40969</c:v>
                </c:pt>
                <c:pt idx="155">
                  <c:v>40940</c:v>
                </c:pt>
                <c:pt idx="156">
                  <c:v>40909</c:v>
                </c:pt>
                <c:pt idx="157">
                  <c:v>40878</c:v>
                </c:pt>
                <c:pt idx="158">
                  <c:v>40848</c:v>
                </c:pt>
                <c:pt idx="159">
                  <c:v>40817</c:v>
                </c:pt>
                <c:pt idx="160">
                  <c:v>40787</c:v>
                </c:pt>
                <c:pt idx="161">
                  <c:v>40756</c:v>
                </c:pt>
                <c:pt idx="162">
                  <c:v>40725</c:v>
                </c:pt>
                <c:pt idx="163">
                  <c:v>40695</c:v>
                </c:pt>
                <c:pt idx="164">
                  <c:v>40664</c:v>
                </c:pt>
                <c:pt idx="165">
                  <c:v>40634</c:v>
                </c:pt>
                <c:pt idx="166">
                  <c:v>40603</c:v>
                </c:pt>
                <c:pt idx="167">
                  <c:v>40575</c:v>
                </c:pt>
                <c:pt idx="168">
                  <c:v>40544</c:v>
                </c:pt>
                <c:pt idx="169">
                  <c:v>40513</c:v>
                </c:pt>
                <c:pt idx="170">
                  <c:v>40483</c:v>
                </c:pt>
                <c:pt idx="171">
                  <c:v>40452</c:v>
                </c:pt>
                <c:pt idx="172">
                  <c:v>40422</c:v>
                </c:pt>
                <c:pt idx="173">
                  <c:v>40391</c:v>
                </c:pt>
                <c:pt idx="174">
                  <c:v>40360</c:v>
                </c:pt>
                <c:pt idx="175">
                  <c:v>40330</c:v>
                </c:pt>
              </c:numCache>
            </c:numRef>
          </c:cat>
          <c:val>
            <c:numRef>
              <c:f>'dth vs mevduat'!$I$2:$I$177</c:f>
              <c:numCache>
                <c:formatCode>General</c:formatCode>
                <c:ptCount val="176"/>
                <c:pt idx="0">
                  <c:v>0.49553573308995541</c:v>
                </c:pt>
                <c:pt idx="1">
                  <c:v>0.48419105842186</c:v>
                </c:pt>
                <c:pt idx="2">
                  <c:v>0.5118190556081551</c:v>
                </c:pt>
                <c:pt idx="3">
                  <c:v>0.52022739393053219</c:v>
                </c:pt>
                <c:pt idx="4">
                  <c:v>0.53961771790358681</c:v>
                </c:pt>
                <c:pt idx="5">
                  <c:v>0.56188609349024121</c:v>
                </c:pt>
                <c:pt idx="6">
                  <c:v>0.52949863457020485</c:v>
                </c:pt>
                <c:pt idx="7">
                  <c:v>0.53919866865795285</c:v>
                </c:pt>
                <c:pt idx="8">
                  <c:v>0.57357713797978727</c:v>
                </c:pt>
                <c:pt idx="9">
                  <c:v>0.6452779875294048</c:v>
                </c:pt>
                <c:pt idx="10">
                  <c:v>0.70938648975158658</c:v>
                </c:pt>
                <c:pt idx="11">
                  <c:v>0.6419235756042988</c:v>
                </c:pt>
                <c:pt idx="12">
                  <c:v>0.62706816773523799</c:v>
                </c:pt>
                <c:pt idx="13">
                  <c:v>0.60432536256986302</c:v>
                </c:pt>
                <c:pt idx="14">
                  <c:v>0.63027391730724835</c:v>
                </c:pt>
                <c:pt idx="15">
                  <c:v>0.6230110291876344</c:v>
                </c:pt>
                <c:pt idx="16">
                  <c:v>0.61668202172362607</c:v>
                </c:pt>
                <c:pt idx="17">
                  <c:v>0.66058398463968526</c:v>
                </c:pt>
                <c:pt idx="18">
                  <c:v>0.66736721226810103</c:v>
                </c:pt>
                <c:pt idx="19">
                  <c:v>0.68232392375155526</c:v>
                </c:pt>
                <c:pt idx="20">
                  <c:v>0.60442236139871475</c:v>
                </c:pt>
                <c:pt idx="21">
                  <c:v>0.60484751039367712</c:v>
                </c:pt>
                <c:pt idx="22">
                  <c:v>0.61378131052992224</c:v>
                </c:pt>
                <c:pt idx="23">
                  <c:v>0.66617714217941193</c:v>
                </c:pt>
                <c:pt idx="24">
                  <c:v>0.7605920674583474</c:v>
                </c:pt>
                <c:pt idx="25">
                  <c:v>0.77159895962918279</c:v>
                </c:pt>
                <c:pt idx="26">
                  <c:v>0.91427804839085625</c:v>
                </c:pt>
                <c:pt idx="27">
                  <c:v>1.0222902298548087</c:v>
                </c:pt>
                <c:pt idx="28">
                  <c:v>1.0706341434618438</c:v>
                </c:pt>
                <c:pt idx="29">
                  <c:v>1.1348114747839608</c:v>
                </c:pt>
                <c:pt idx="30">
                  <c:v>1.2004410497198148</c:v>
                </c:pt>
                <c:pt idx="31">
                  <c:v>1.2260381620672387</c:v>
                </c:pt>
                <c:pt idx="32">
                  <c:v>1.3145691321401451</c:v>
                </c:pt>
                <c:pt idx="33">
                  <c:v>1.2178686005183905</c:v>
                </c:pt>
                <c:pt idx="34">
                  <c:v>1.2919984559505648</c:v>
                </c:pt>
                <c:pt idx="35">
                  <c:v>1.3330040731870416</c:v>
                </c:pt>
                <c:pt idx="36">
                  <c:v>1.4924809115155311</c:v>
                </c:pt>
                <c:pt idx="37">
                  <c:v>1.7127758257991503</c:v>
                </c:pt>
                <c:pt idx="38">
                  <c:v>1.5999226598423593</c:v>
                </c:pt>
                <c:pt idx="39">
                  <c:v>1.1952882550342128</c:v>
                </c:pt>
                <c:pt idx="40">
                  <c:v>1.1490633711605329</c:v>
                </c:pt>
                <c:pt idx="41">
                  <c:v>1.1556696889647393</c:v>
                </c:pt>
                <c:pt idx="42">
                  <c:v>1.1356107146129746</c:v>
                </c:pt>
                <c:pt idx="43">
                  <c:v>1.1705133001459975</c:v>
                </c:pt>
                <c:pt idx="44">
                  <c:v>1.1880194967996049</c:v>
                </c:pt>
                <c:pt idx="45">
                  <c:v>1.1608909676594545</c:v>
                </c:pt>
                <c:pt idx="46">
                  <c:v>1.1512191585448106</c:v>
                </c:pt>
                <c:pt idx="47">
                  <c:v>1.1259029620759338</c:v>
                </c:pt>
                <c:pt idx="48">
                  <c:v>1.1533631028309292</c:v>
                </c:pt>
                <c:pt idx="49">
                  <c:v>1.161343168882442</c:v>
                </c:pt>
                <c:pt idx="50">
                  <c:v>1.1967138846185319</c:v>
                </c:pt>
                <c:pt idx="51">
                  <c:v>1.2060565882120604</c:v>
                </c:pt>
                <c:pt idx="52">
                  <c:v>1.1031136024491059</c:v>
                </c:pt>
                <c:pt idx="53">
                  <c:v>1.0657012653056017</c:v>
                </c:pt>
                <c:pt idx="54">
                  <c:v>0.97824145109703209</c:v>
                </c:pt>
                <c:pt idx="55">
                  <c:v>0.9291581721956228</c:v>
                </c:pt>
                <c:pt idx="56">
                  <c:v>0.97209081195868152</c:v>
                </c:pt>
                <c:pt idx="57">
                  <c:v>0.9559330030203832</c:v>
                </c:pt>
                <c:pt idx="58">
                  <c:v>0.98178822812132449</c:v>
                </c:pt>
                <c:pt idx="59">
                  <c:v>1.001384392065003</c:v>
                </c:pt>
                <c:pt idx="60">
                  <c:v>0.9450977422842507</c:v>
                </c:pt>
                <c:pt idx="61">
                  <c:v>0.94927810843505178</c:v>
                </c:pt>
                <c:pt idx="62">
                  <c:v>0.96551411226279871</c:v>
                </c:pt>
                <c:pt idx="63">
                  <c:v>0.9903847099171561</c:v>
                </c:pt>
                <c:pt idx="64">
                  <c:v>0.99287136932944298</c:v>
                </c:pt>
                <c:pt idx="65">
                  <c:v>1.0179927443658661</c:v>
                </c:pt>
                <c:pt idx="66">
                  <c:v>1.0095071842942995</c:v>
                </c:pt>
                <c:pt idx="67">
                  <c:v>1.0764240545708466</c:v>
                </c:pt>
                <c:pt idx="68">
                  <c:v>1.0933834948098047</c:v>
                </c:pt>
                <c:pt idx="69">
                  <c:v>1.0861984044654422</c:v>
                </c:pt>
                <c:pt idx="70">
                  <c:v>1.0575953681492143</c:v>
                </c:pt>
                <c:pt idx="71">
                  <c:v>0.92874265807710421</c:v>
                </c:pt>
                <c:pt idx="72">
                  <c:v>0.8824781274988891</c:v>
                </c:pt>
                <c:pt idx="73">
                  <c:v>0.85316933289788222</c:v>
                </c:pt>
                <c:pt idx="74">
                  <c:v>0.82610741993213788</c:v>
                </c:pt>
                <c:pt idx="75">
                  <c:v>0.87875862409585048</c:v>
                </c:pt>
                <c:pt idx="76">
                  <c:v>0.93274519710367476</c:v>
                </c:pt>
                <c:pt idx="77">
                  <c:v>0.99937903431503705</c:v>
                </c:pt>
                <c:pt idx="78">
                  <c:v>0.80211319990589025</c:v>
                </c:pt>
                <c:pt idx="79">
                  <c:v>0.77661504211039067</c:v>
                </c:pt>
                <c:pt idx="80">
                  <c:v>0.79051444996564424</c:v>
                </c:pt>
                <c:pt idx="81">
                  <c:v>0.70070691188701906</c:v>
                </c:pt>
                <c:pt idx="82">
                  <c:v>0.70055814850167253</c:v>
                </c:pt>
                <c:pt idx="83">
                  <c:v>0.70162103230964956</c:v>
                </c:pt>
                <c:pt idx="84">
                  <c:v>0.70799493401745539</c:v>
                </c:pt>
                <c:pt idx="85">
                  <c:v>0.69380681927391019</c:v>
                </c:pt>
                <c:pt idx="86">
                  <c:v>0.70407029342266525</c:v>
                </c:pt>
                <c:pt idx="87">
                  <c:v>0.67748111951452328</c:v>
                </c:pt>
                <c:pt idx="88">
                  <c:v>0.6846959236476996</c:v>
                </c:pt>
                <c:pt idx="89">
                  <c:v>0.68395108521886416</c:v>
                </c:pt>
                <c:pt idx="90">
                  <c:v>0.66931912996755805</c:v>
                </c:pt>
                <c:pt idx="91">
                  <c:v>0.69501094927738638</c:v>
                </c:pt>
                <c:pt idx="92">
                  <c:v>0.70868749805905329</c:v>
                </c:pt>
                <c:pt idx="93">
                  <c:v>0.7177186794347773</c:v>
                </c:pt>
                <c:pt idx="94">
                  <c:v>0.70785422325291003</c:v>
                </c:pt>
                <c:pt idx="95">
                  <c:v>0.68863095422750109</c:v>
                </c:pt>
                <c:pt idx="96">
                  <c:v>0.69840749403559921</c:v>
                </c:pt>
                <c:pt idx="97">
                  <c:v>0.63845793175710652</c:v>
                </c:pt>
                <c:pt idx="98">
                  <c:v>0.61243559332657727</c:v>
                </c:pt>
                <c:pt idx="99">
                  <c:v>0.55833030650335413</c:v>
                </c:pt>
                <c:pt idx="100">
                  <c:v>0.55493322735357009</c:v>
                </c:pt>
                <c:pt idx="101">
                  <c:v>0.57654928721837873</c:v>
                </c:pt>
                <c:pt idx="102">
                  <c:v>0.58221399357962123</c:v>
                </c:pt>
                <c:pt idx="103">
                  <c:v>0.61487384043594817</c:v>
                </c:pt>
                <c:pt idx="104">
                  <c:v>0.63891726661172099</c:v>
                </c:pt>
                <c:pt idx="105">
                  <c:v>0.65957201526990772</c:v>
                </c:pt>
                <c:pt idx="106">
                  <c:v>0.65701593501461564</c:v>
                </c:pt>
                <c:pt idx="107">
                  <c:v>0.63970143251139533</c:v>
                </c:pt>
                <c:pt idx="108">
                  <c:v>0.64401248193913729</c:v>
                </c:pt>
                <c:pt idx="109">
                  <c:v>0.65396545053503963</c:v>
                </c:pt>
                <c:pt idx="110">
                  <c:v>0.68183861317386141</c:v>
                </c:pt>
                <c:pt idx="111">
                  <c:v>0.72073817498521076</c:v>
                </c:pt>
                <c:pt idx="112">
                  <c:v>0.69983180169570924</c:v>
                </c:pt>
                <c:pt idx="113">
                  <c:v>0.70165113231210852</c:v>
                </c:pt>
                <c:pt idx="114">
                  <c:v>0.66391374930777047</c:v>
                </c:pt>
                <c:pt idx="115">
                  <c:v>0.67533968732410898</c:v>
                </c:pt>
                <c:pt idx="116">
                  <c:v>0.65615677664312599</c:v>
                </c:pt>
                <c:pt idx="117">
                  <c:v>0.62110718131541409</c:v>
                </c:pt>
                <c:pt idx="118">
                  <c:v>0.58662585003865642</c:v>
                </c:pt>
                <c:pt idx="119">
                  <c:v>0.55909380292985389</c:v>
                </c:pt>
                <c:pt idx="120">
                  <c:v>0.53910362119510402</c:v>
                </c:pt>
                <c:pt idx="121">
                  <c:v>0.5227670323951793</c:v>
                </c:pt>
                <c:pt idx="122">
                  <c:v>0.58077386172717183</c:v>
                </c:pt>
                <c:pt idx="123">
                  <c:v>0.59659766237090572</c:v>
                </c:pt>
                <c:pt idx="124">
                  <c:v>0.57306463857370238</c:v>
                </c:pt>
                <c:pt idx="125">
                  <c:v>0.57243217684264669</c:v>
                </c:pt>
                <c:pt idx="126">
                  <c:v>0.53498185817036015</c:v>
                </c:pt>
                <c:pt idx="127">
                  <c:v>0.53050182450021588</c:v>
                </c:pt>
                <c:pt idx="128">
                  <c:v>0.58208491928157569</c:v>
                </c:pt>
                <c:pt idx="129">
                  <c:v>0.5846515903654167</c:v>
                </c:pt>
                <c:pt idx="130">
                  <c:v>0.59287046582512126</c:v>
                </c:pt>
                <c:pt idx="131">
                  <c:v>0.59627581983188138</c:v>
                </c:pt>
                <c:pt idx="132">
                  <c:v>0.58052358381968627</c:v>
                </c:pt>
                <c:pt idx="133">
                  <c:v>0.52558210694608187</c:v>
                </c:pt>
                <c:pt idx="134">
                  <c:v>0.51155750642326203</c:v>
                </c:pt>
                <c:pt idx="135">
                  <c:v>0.49737931870872643</c:v>
                </c:pt>
                <c:pt idx="136">
                  <c:v>0.48678606330567931</c:v>
                </c:pt>
                <c:pt idx="137">
                  <c:v>0.50334254072368068</c:v>
                </c:pt>
                <c:pt idx="138">
                  <c:v>0.45144477842178538</c:v>
                </c:pt>
                <c:pt idx="139">
                  <c:v>0.43622584840362116</c:v>
                </c:pt>
                <c:pt idx="140">
                  <c:v>0.44818053945331909</c:v>
                </c:pt>
                <c:pt idx="141">
                  <c:v>0.45719355926361338</c:v>
                </c:pt>
                <c:pt idx="142">
                  <c:v>0.44560961543699068</c:v>
                </c:pt>
                <c:pt idx="143">
                  <c:v>0.44235382754400032</c:v>
                </c:pt>
                <c:pt idx="144">
                  <c:v>0.45764832130509009</c:v>
                </c:pt>
                <c:pt idx="145">
                  <c:v>0.44017038944629289</c:v>
                </c:pt>
                <c:pt idx="146">
                  <c:v>0.44398931880189829</c:v>
                </c:pt>
                <c:pt idx="147">
                  <c:v>0.44559569101748886</c:v>
                </c:pt>
                <c:pt idx="148">
                  <c:v>0.45840027777184428</c:v>
                </c:pt>
                <c:pt idx="149">
                  <c:v>0.4702951569613214</c:v>
                </c:pt>
                <c:pt idx="150">
                  <c:v>0.46530693572823389</c:v>
                </c:pt>
                <c:pt idx="151">
                  <c:v>0.49102760029462938</c:v>
                </c:pt>
                <c:pt idx="152">
                  <c:v>0.49521053896524253</c:v>
                </c:pt>
                <c:pt idx="153">
                  <c:v>0.47974926704769999</c:v>
                </c:pt>
                <c:pt idx="154">
                  <c:v>0.48339705911226599</c:v>
                </c:pt>
                <c:pt idx="155">
                  <c:v>0.47202688733431203</c:v>
                </c:pt>
                <c:pt idx="156">
                  <c:v>0.46950691977584841</c:v>
                </c:pt>
                <c:pt idx="157">
                  <c:v>0.47354410485175741</c:v>
                </c:pt>
                <c:pt idx="158">
                  <c:v>0.46395826494381182</c:v>
                </c:pt>
                <c:pt idx="159">
                  <c:v>0.46221918266735612</c:v>
                </c:pt>
                <c:pt idx="160">
                  <c:v>0.45408101046456167</c:v>
                </c:pt>
                <c:pt idx="161">
                  <c:v>0.42773062908959492</c:v>
                </c:pt>
                <c:pt idx="162">
                  <c:v>0.41608358377128463</c:v>
                </c:pt>
                <c:pt idx="163">
                  <c:v>0.39882965888982008</c:v>
                </c:pt>
                <c:pt idx="164">
                  <c:v>0.40272838469226308</c:v>
                </c:pt>
                <c:pt idx="165">
                  <c:v>0.4116899635097952</c:v>
                </c:pt>
                <c:pt idx="166">
                  <c:v>0.40808004422472804</c:v>
                </c:pt>
                <c:pt idx="167">
                  <c:v>0.39260425263660415</c:v>
                </c:pt>
                <c:pt idx="168">
                  <c:v>0.40172336185662016</c:v>
                </c:pt>
                <c:pt idx="169">
                  <c:v>0.40082237736050536</c:v>
                </c:pt>
                <c:pt idx="170">
                  <c:v>0.42911941247475982</c:v>
                </c:pt>
                <c:pt idx="171">
                  <c:v>0.43398067118212263</c:v>
                </c:pt>
                <c:pt idx="172">
                  <c:v>0.43310603145919502</c:v>
                </c:pt>
                <c:pt idx="173">
                  <c:v>0.43542000179353946</c:v>
                </c:pt>
                <c:pt idx="174">
                  <c:v>0.41959120864490651</c:v>
                </c:pt>
                <c:pt idx="175">
                  <c:v>0.40957202874491599</c:v>
                </c:pt>
              </c:numCache>
            </c:numRef>
          </c:val>
          <c:smooth val="0"/>
          <c:extLst>
            <c:ext xmlns:c16="http://schemas.microsoft.com/office/drawing/2014/chart" uri="{C3380CC4-5D6E-409C-BE32-E72D297353CC}">
              <c16:uniqueId val="{00000000-BACA-4442-8E77-30961ED3B1A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933035504"/>
        <c:axId val="1723674112"/>
      </c:lineChart>
      <c:dateAx>
        <c:axId val="1933035504"/>
        <c:scaling>
          <c:orientation val="minMax"/>
        </c:scaling>
        <c:delete val="0"/>
        <c:axPos val="b"/>
        <c:numFmt formatCode="m/d/yy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723674112"/>
        <c:crosses val="autoZero"/>
        <c:auto val="1"/>
        <c:lblOffset val="100"/>
        <c:baseTimeUnit val="months"/>
      </c:dateAx>
      <c:valAx>
        <c:axId val="172367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933035504"/>
        <c:crosses val="autoZero"/>
        <c:crossBetween val="between"/>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'dth vs mevduat'!$J$1</c:f>
              <c:strCache>
                <c:ptCount val="1"/>
                <c:pt idx="0">
                  <c:v>DTH'lar Toplam Mevduatın %Kaçı</c:v>
                </c:pt>
              </c:strCache>
            </c:strRef>
          </c:tx>
          <c:spPr>
            <a:ln w="28575" cap="rnd">
              <a:solidFill>
                <a:schemeClr val="accent1"/>
              </a:solidFill>
              <a:round/>
            </a:ln>
            <a:effectLst/>
          </c:spPr>
          <c:marker>
            <c:symbol val="none"/>
          </c:marker>
          <c:cat>
            <c:numRef>
              <c:f>'dth vs mevduat'!$A$2:$A$177</c:f>
              <c:numCache>
                <c:formatCode>m/d/yyyy</c:formatCode>
                <c:ptCount val="176"/>
                <c:pt idx="0">
                  <c:v>45658</c:v>
                </c:pt>
                <c:pt idx="1">
                  <c:v>45627</c:v>
                </c:pt>
                <c:pt idx="2">
                  <c:v>45597</c:v>
                </c:pt>
                <c:pt idx="3">
                  <c:v>45566</c:v>
                </c:pt>
                <c:pt idx="4">
                  <c:v>45536</c:v>
                </c:pt>
                <c:pt idx="5">
                  <c:v>45505</c:v>
                </c:pt>
                <c:pt idx="6">
                  <c:v>45474</c:v>
                </c:pt>
                <c:pt idx="7">
                  <c:v>45444</c:v>
                </c:pt>
                <c:pt idx="8">
                  <c:v>45413</c:v>
                </c:pt>
                <c:pt idx="9">
                  <c:v>45383</c:v>
                </c:pt>
                <c:pt idx="10">
                  <c:v>45352</c:v>
                </c:pt>
                <c:pt idx="11">
                  <c:v>45323</c:v>
                </c:pt>
                <c:pt idx="12">
                  <c:v>45292</c:v>
                </c:pt>
                <c:pt idx="13">
                  <c:v>45261</c:v>
                </c:pt>
                <c:pt idx="14">
                  <c:v>45231</c:v>
                </c:pt>
                <c:pt idx="15">
                  <c:v>45200</c:v>
                </c:pt>
                <c:pt idx="16">
                  <c:v>45170</c:v>
                </c:pt>
                <c:pt idx="17">
                  <c:v>45139</c:v>
                </c:pt>
                <c:pt idx="18">
                  <c:v>45108</c:v>
                </c:pt>
                <c:pt idx="19">
                  <c:v>45078</c:v>
                </c:pt>
                <c:pt idx="20">
                  <c:v>45047</c:v>
                </c:pt>
                <c:pt idx="21">
                  <c:v>45017</c:v>
                </c:pt>
                <c:pt idx="22">
                  <c:v>44986</c:v>
                </c:pt>
                <c:pt idx="23">
                  <c:v>44958</c:v>
                </c:pt>
                <c:pt idx="24">
                  <c:v>44927</c:v>
                </c:pt>
                <c:pt idx="25">
                  <c:v>44896</c:v>
                </c:pt>
                <c:pt idx="26">
                  <c:v>44866</c:v>
                </c:pt>
                <c:pt idx="27">
                  <c:v>44835</c:v>
                </c:pt>
                <c:pt idx="28">
                  <c:v>44805</c:v>
                </c:pt>
                <c:pt idx="29">
                  <c:v>44774</c:v>
                </c:pt>
                <c:pt idx="30">
                  <c:v>44743</c:v>
                </c:pt>
                <c:pt idx="31">
                  <c:v>44713</c:v>
                </c:pt>
                <c:pt idx="32">
                  <c:v>44682</c:v>
                </c:pt>
                <c:pt idx="33">
                  <c:v>44652</c:v>
                </c:pt>
                <c:pt idx="34">
                  <c:v>44621</c:v>
                </c:pt>
                <c:pt idx="35">
                  <c:v>44593</c:v>
                </c:pt>
                <c:pt idx="36">
                  <c:v>44562</c:v>
                </c:pt>
                <c:pt idx="37">
                  <c:v>44531</c:v>
                </c:pt>
                <c:pt idx="38">
                  <c:v>44501</c:v>
                </c:pt>
                <c:pt idx="39">
                  <c:v>44470</c:v>
                </c:pt>
                <c:pt idx="40">
                  <c:v>44440</c:v>
                </c:pt>
                <c:pt idx="41">
                  <c:v>44409</c:v>
                </c:pt>
                <c:pt idx="42">
                  <c:v>44378</c:v>
                </c:pt>
                <c:pt idx="43">
                  <c:v>44348</c:v>
                </c:pt>
                <c:pt idx="44">
                  <c:v>44317</c:v>
                </c:pt>
                <c:pt idx="45">
                  <c:v>44287</c:v>
                </c:pt>
                <c:pt idx="46">
                  <c:v>44256</c:v>
                </c:pt>
                <c:pt idx="47">
                  <c:v>44228</c:v>
                </c:pt>
                <c:pt idx="48">
                  <c:v>44197</c:v>
                </c:pt>
                <c:pt idx="49">
                  <c:v>44166</c:v>
                </c:pt>
                <c:pt idx="50">
                  <c:v>44136</c:v>
                </c:pt>
                <c:pt idx="51">
                  <c:v>44105</c:v>
                </c:pt>
                <c:pt idx="52">
                  <c:v>44075</c:v>
                </c:pt>
                <c:pt idx="53">
                  <c:v>44044</c:v>
                </c:pt>
                <c:pt idx="54">
                  <c:v>44013</c:v>
                </c:pt>
                <c:pt idx="55">
                  <c:v>43983</c:v>
                </c:pt>
                <c:pt idx="56">
                  <c:v>43952</c:v>
                </c:pt>
                <c:pt idx="57">
                  <c:v>43922</c:v>
                </c:pt>
                <c:pt idx="58">
                  <c:v>43891</c:v>
                </c:pt>
                <c:pt idx="59">
                  <c:v>43862</c:v>
                </c:pt>
                <c:pt idx="60">
                  <c:v>43831</c:v>
                </c:pt>
                <c:pt idx="61">
                  <c:v>43800</c:v>
                </c:pt>
                <c:pt idx="62">
                  <c:v>43770</c:v>
                </c:pt>
                <c:pt idx="63">
                  <c:v>43739</c:v>
                </c:pt>
                <c:pt idx="64">
                  <c:v>43709</c:v>
                </c:pt>
                <c:pt idx="65">
                  <c:v>43678</c:v>
                </c:pt>
                <c:pt idx="66">
                  <c:v>43647</c:v>
                </c:pt>
                <c:pt idx="67">
                  <c:v>43617</c:v>
                </c:pt>
                <c:pt idx="68">
                  <c:v>43586</c:v>
                </c:pt>
                <c:pt idx="69">
                  <c:v>43556</c:v>
                </c:pt>
                <c:pt idx="70">
                  <c:v>43525</c:v>
                </c:pt>
                <c:pt idx="71">
                  <c:v>43497</c:v>
                </c:pt>
                <c:pt idx="72">
                  <c:v>43466</c:v>
                </c:pt>
                <c:pt idx="73">
                  <c:v>43435</c:v>
                </c:pt>
                <c:pt idx="74">
                  <c:v>43405</c:v>
                </c:pt>
                <c:pt idx="75">
                  <c:v>43374</c:v>
                </c:pt>
                <c:pt idx="76">
                  <c:v>43344</c:v>
                </c:pt>
                <c:pt idx="77">
                  <c:v>43313</c:v>
                </c:pt>
                <c:pt idx="78">
                  <c:v>43282</c:v>
                </c:pt>
                <c:pt idx="79">
                  <c:v>43252</c:v>
                </c:pt>
                <c:pt idx="80">
                  <c:v>43221</c:v>
                </c:pt>
                <c:pt idx="81">
                  <c:v>43191</c:v>
                </c:pt>
                <c:pt idx="82">
                  <c:v>43160</c:v>
                </c:pt>
                <c:pt idx="83">
                  <c:v>43132</c:v>
                </c:pt>
                <c:pt idx="84">
                  <c:v>43101</c:v>
                </c:pt>
                <c:pt idx="85">
                  <c:v>43070</c:v>
                </c:pt>
                <c:pt idx="86">
                  <c:v>43040</c:v>
                </c:pt>
                <c:pt idx="87">
                  <c:v>43009</c:v>
                </c:pt>
                <c:pt idx="88">
                  <c:v>42979</c:v>
                </c:pt>
                <c:pt idx="89">
                  <c:v>42948</c:v>
                </c:pt>
                <c:pt idx="90">
                  <c:v>42917</c:v>
                </c:pt>
                <c:pt idx="91">
                  <c:v>42887</c:v>
                </c:pt>
                <c:pt idx="92">
                  <c:v>42856</c:v>
                </c:pt>
                <c:pt idx="93">
                  <c:v>42826</c:v>
                </c:pt>
                <c:pt idx="94">
                  <c:v>42795</c:v>
                </c:pt>
                <c:pt idx="95">
                  <c:v>42767</c:v>
                </c:pt>
                <c:pt idx="96">
                  <c:v>42736</c:v>
                </c:pt>
                <c:pt idx="97">
                  <c:v>42705</c:v>
                </c:pt>
                <c:pt idx="98">
                  <c:v>42675</c:v>
                </c:pt>
                <c:pt idx="99">
                  <c:v>42644</c:v>
                </c:pt>
                <c:pt idx="100">
                  <c:v>42614</c:v>
                </c:pt>
                <c:pt idx="101">
                  <c:v>42583</c:v>
                </c:pt>
                <c:pt idx="102">
                  <c:v>42552</c:v>
                </c:pt>
                <c:pt idx="103">
                  <c:v>42522</c:v>
                </c:pt>
                <c:pt idx="104">
                  <c:v>42491</c:v>
                </c:pt>
                <c:pt idx="105">
                  <c:v>42461</c:v>
                </c:pt>
                <c:pt idx="106">
                  <c:v>42430</c:v>
                </c:pt>
                <c:pt idx="107">
                  <c:v>42401</c:v>
                </c:pt>
                <c:pt idx="108">
                  <c:v>42370</c:v>
                </c:pt>
                <c:pt idx="109">
                  <c:v>42339</c:v>
                </c:pt>
                <c:pt idx="110">
                  <c:v>42309</c:v>
                </c:pt>
                <c:pt idx="111">
                  <c:v>42278</c:v>
                </c:pt>
                <c:pt idx="112">
                  <c:v>42248</c:v>
                </c:pt>
                <c:pt idx="113">
                  <c:v>42217</c:v>
                </c:pt>
                <c:pt idx="114">
                  <c:v>42186</c:v>
                </c:pt>
                <c:pt idx="115">
                  <c:v>42156</c:v>
                </c:pt>
                <c:pt idx="116">
                  <c:v>42125</c:v>
                </c:pt>
                <c:pt idx="117">
                  <c:v>42095</c:v>
                </c:pt>
                <c:pt idx="118">
                  <c:v>42064</c:v>
                </c:pt>
                <c:pt idx="119">
                  <c:v>42036</c:v>
                </c:pt>
                <c:pt idx="120">
                  <c:v>42005</c:v>
                </c:pt>
                <c:pt idx="121">
                  <c:v>41974</c:v>
                </c:pt>
                <c:pt idx="122">
                  <c:v>41944</c:v>
                </c:pt>
                <c:pt idx="123">
                  <c:v>41913</c:v>
                </c:pt>
                <c:pt idx="124">
                  <c:v>41883</c:v>
                </c:pt>
                <c:pt idx="125">
                  <c:v>41852</c:v>
                </c:pt>
                <c:pt idx="126">
                  <c:v>41821</c:v>
                </c:pt>
                <c:pt idx="127">
                  <c:v>41791</c:v>
                </c:pt>
                <c:pt idx="128">
                  <c:v>41760</c:v>
                </c:pt>
                <c:pt idx="129">
                  <c:v>41730</c:v>
                </c:pt>
                <c:pt idx="130">
                  <c:v>41699</c:v>
                </c:pt>
                <c:pt idx="131">
                  <c:v>41671</c:v>
                </c:pt>
                <c:pt idx="132">
                  <c:v>41640</c:v>
                </c:pt>
                <c:pt idx="133">
                  <c:v>41609</c:v>
                </c:pt>
                <c:pt idx="134">
                  <c:v>41579</c:v>
                </c:pt>
                <c:pt idx="135">
                  <c:v>41548</c:v>
                </c:pt>
                <c:pt idx="136">
                  <c:v>41518</c:v>
                </c:pt>
                <c:pt idx="137">
                  <c:v>41487</c:v>
                </c:pt>
                <c:pt idx="138">
                  <c:v>41456</c:v>
                </c:pt>
                <c:pt idx="139">
                  <c:v>41426</c:v>
                </c:pt>
                <c:pt idx="140">
                  <c:v>41395</c:v>
                </c:pt>
                <c:pt idx="141">
                  <c:v>41365</c:v>
                </c:pt>
                <c:pt idx="142">
                  <c:v>41334</c:v>
                </c:pt>
                <c:pt idx="143">
                  <c:v>41306</c:v>
                </c:pt>
                <c:pt idx="144">
                  <c:v>41275</c:v>
                </c:pt>
                <c:pt idx="145">
                  <c:v>41244</c:v>
                </c:pt>
                <c:pt idx="146">
                  <c:v>41214</c:v>
                </c:pt>
                <c:pt idx="147">
                  <c:v>41183</c:v>
                </c:pt>
                <c:pt idx="148">
                  <c:v>41153</c:v>
                </c:pt>
                <c:pt idx="149">
                  <c:v>41122</c:v>
                </c:pt>
                <c:pt idx="150">
                  <c:v>41091</c:v>
                </c:pt>
                <c:pt idx="151">
                  <c:v>41061</c:v>
                </c:pt>
                <c:pt idx="152">
                  <c:v>41030</c:v>
                </c:pt>
                <c:pt idx="153">
                  <c:v>41000</c:v>
                </c:pt>
                <c:pt idx="154">
                  <c:v>40969</c:v>
                </c:pt>
                <c:pt idx="155">
                  <c:v>40940</c:v>
                </c:pt>
                <c:pt idx="156">
                  <c:v>40909</c:v>
                </c:pt>
                <c:pt idx="157">
                  <c:v>40878</c:v>
                </c:pt>
                <c:pt idx="158">
                  <c:v>40848</c:v>
                </c:pt>
                <c:pt idx="159">
                  <c:v>40817</c:v>
                </c:pt>
                <c:pt idx="160">
                  <c:v>40787</c:v>
                </c:pt>
                <c:pt idx="161">
                  <c:v>40756</c:v>
                </c:pt>
                <c:pt idx="162">
                  <c:v>40725</c:v>
                </c:pt>
                <c:pt idx="163">
                  <c:v>40695</c:v>
                </c:pt>
                <c:pt idx="164">
                  <c:v>40664</c:v>
                </c:pt>
                <c:pt idx="165">
                  <c:v>40634</c:v>
                </c:pt>
                <c:pt idx="166">
                  <c:v>40603</c:v>
                </c:pt>
                <c:pt idx="167">
                  <c:v>40575</c:v>
                </c:pt>
                <c:pt idx="168">
                  <c:v>40544</c:v>
                </c:pt>
                <c:pt idx="169">
                  <c:v>40513</c:v>
                </c:pt>
                <c:pt idx="170">
                  <c:v>40483</c:v>
                </c:pt>
                <c:pt idx="171">
                  <c:v>40452</c:v>
                </c:pt>
                <c:pt idx="172">
                  <c:v>40422</c:v>
                </c:pt>
                <c:pt idx="173">
                  <c:v>40391</c:v>
                </c:pt>
                <c:pt idx="174">
                  <c:v>40360</c:v>
                </c:pt>
                <c:pt idx="175">
                  <c:v>40330</c:v>
                </c:pt>
              </c:numCache>
            </c:numRef>
          </c:cat>
          <c:val>
            <c:numRef>
              <c:f>'dth vs mevduat'!$J$2:$J$177</c:f>
              <c:numCache>
                <c:formatCode>General</c:formatCode>
                <c:ptCount val="176"/>
                <c:pt idx="0">
                  <c:v>0.33134329198949958</c:v>
                </c:pt>
                <c:pt idx="1">
                  <c:v>0.32623229716577073</c:v>
                </c:pt>
                <c:pt idx="2">
                  <c:v>0.33854518085980012</c:v>
                </c:pt>
                <c:pt idx="3">
                  <c:v>0.34220367032427279</c:v>
                </c:pt>
                <c:pt idx="4">
                  <c:v>0.35048811898472737</c:v>
                </c:pt>
                <c:pt idx="5">
                  <c:v>0.3597484450576241</c:v>
                </c:pt>
                <c:pt idx="6">
                  <c:v>0.3461909821965915</c:v>
                </c:pt>
                <c:pt idx="7">
                  <c:v>0.35031128835895309</c:v>
                </c:pt>
                <c:pt idx="8">
                  <c:v>0.36450525629532565</c:v>
                </c:pt>
                <c:pt idx="9">
                  <c:v>0.39219997618662134</c:v>
                </c:pt>
                <c:pt idx="10">
                  <c:v>0.41499479140886208</c:v>
                </c:pt>
                <c:pt idx="11">
                  <c:v>0.39095825478237811</c:v>
                </c:pt>
                <c:pt idx="12">
                  <c:v>0.38539760052467364</c:v>
                </c:pt>
                <c:pt idx="13">
                  <c:v>0.37668503949961502</c:v>
                </c:pt>
                <c:pt idx="14">
                  <c:v>0.38660614674390587</c:v>
                </c:pt>
                <c:pt idx="15">
                  <c:v>0.38386124184225051</c:v>
                </c:pt>
                <c:pt idx="16">
                  <c:v>0.38144917394835026</c:v>
                </c:pt>
                <c:pt idx="17">
                  <c:v>0.39780221340808564</c:v>
                </c:pt>
                <c:pt idx="18">
                  <c:v>0.4002520904560003</c:v>
                </c:pt>
                <c:pt idx="19">
                  <c:v>0.40558415303872264</c:v>
                </c:pt>
                <c:pt idx="20">
                  <c:v>0.3767227233555801</c:v>
                </c:pt>
                <c:pt idx="21">
                  <c:v>0.37688783917252366</c:v>
                </c:pt>
                <c:pt idx="22">
                  <c:v>0.38033735210898745</c:v>
                </c:pt>
                <c:pt idx="23">
                  <c:v>0.39982371940838851</c:v>
                </c:pt>
                <c:pt idx="24">
                  <c:v>0.43200925502087761</c:v>
                </c:pt>
                <c:pt idx="25">
                  <c:v>0.4355381647947501</c:v>
                </c:pt>
                <c:pt idx="26">
                  <c:v>0.47760984834956405</c:v>
                </c:pt>
                <c:pt idx="27">
                  <c:v>0.50551113522820335</c:v>
                </c:pt>
                <c:pt idx="28">
                  <c:v>0.51705616216289962</c:v>
                </c:pt>
                <c:pt idx="29">
                  <c:v>0.53157456205766451</c:v>
                </c:pt>
                <c:pt idx="30">
                  <c:v>0.54554565316470016</c:v>
                </c:pt>
                <c:pt idx="31">
                  <c:v>0.55077140318594664</c:v>
                </c:pt>
                <c:pt idx="32">
                  <c:v>0.56795414484968998</c:v>
                </c:pt>
                <c:pt idx="33">
                  <c:v>0.54911666102930246</c:v>
                </c:pt>
                <c:pt idx="34">
                  <c:v>0.56369953155781327</c:v>
                </c:pt>
                <c:pt idx="35">
                  <c:v>0.57136808654005811</c:v>
                </c:pt>
                <c:pt idx="36">
                  <c:v>0.59879331657871804</c:v>
                </c:pt>
                <c:pt idx="37">
                  <c:v>0.63137388998760613</c:v>
                </c:pt>
                <c:pt idx="38">
                  <c:v>0.61537317419256121</c:v>
                </c:pt>
                <c:pt idx="39">
                  <c:v>0.544478955004287</c:v>
                </c:pt>
                <c:pt idx="40">
                  <c:v>0.53468100875034597</c:v>
                </c:pt>
                <c:pt idx="41">
                  <c:v>0.53610703665817638</c:v>
                </c:pt>
                <c:pt idx="42">
                  <c:v>0.53174986754024378</c:v>
                </c:pt>
                <c:pt idx="43">
                  <c:v>0.53927948751443455</c:v>
                </c:pt>
                <c:pt idx="44">
                  <c:v>0.54296568131011147</c:v>
                </c:pt>
                <c:pt idx="45">
                  <c:v>0.53722792358971305</c:v>
                </c:pt>
                <c:pt idx="46">
                  <c:v>0.53514731587066722</c:v>
                </c:pt>
                <c:pt idx="47">
                  <c:v>0.52961164369256786</c:v>
                </c:pt>
                <c:pt idx="48">
                  <c:v>0.53561013528775281</c:v>
                </c:pt>
                <c:pt idx="49">
                  <c:v>0.53732474583521772</c:v>
                </c:pt>
                <c:pt idx="50">
                  <c:v>0.54477458033928072</c:v>
                </c:pt>
                <c:pt idx="51">
                  <c:v>0.54670247112270653</c:v>
                </c:pt>
                <c:pt idx="52">
                  <c:v>0.52451451084930201</c:v>
                </c:pt>
                <c:pt idx="53">
                  <c:v>0.5159028961275971</c:v>
                </c:pt>
                <c:pt idx="54">
                  <c:v>0.4945005325586263</c:v>
                </c:pt>
                <c:pt idx="55">
                  <c:v>0.48163918624574198</c:v>
                </c:pt>
                <c:pt idx="56">
                  <c:v>0.49292395972029318</c:v>
                </c:pt>
                <c:pt idx="57">
                  <c:v>0.48873504437228488</c:v>
                </c:pt>
                <c:pt idx="58">
                  <c:v>0.49540521746464822</c:v>
                </c:pt>
                <c:pt idx="59">
                  <c:v>0.50034585861429004</c:v>
                </c:pt>
                <c:pt idx="60">
                  <c:v>0.48588701829161701</c:v>
                </c:pt>
                <c:pt idx="61">
                  <c:v>0.48698957030670453</c:v>
                </c:pt>
                <c:pt idx="62">
                  <c:v>0.49122726020585539</c:v>
                </c:pt>
                <c:pt idx="63">
                  <c:v>0.49758456492482694</c:v>
                </c:pt>
                <c:pt idx="64">
                  <c:v>0.49821146743832351</c:v>
                </c:pt>
                <c:pt idx="65">
                  <c:v>0.50445807954862598</c:v>
                </c:pt>
                <c:pt idx="66">
                  <c:v>0.50236555120792925</c:v>
                </c:pt>
                <c:pt idx="67">
                  <c:v>0.51840280515018444</c:v>
                </c:pt>
                <c:pt idx="68">
                  <c:v>0.52230444040505086</c:v>
                </c:pt>
                <c:pt idx="69">
                  <c:v>0.52065920582647784</c:v>
                </c:pt>
                <c:pt idx="70">
                  <c:v>0.51399579553899877</c:v>
                </c:pt>
                <c:pt idx="71">
                  <c:v>0.48152751440828889</c:v>
                </c:pt>
                <c:pt idx="72">
                  <c:v>0.46878532855591432</c:v>
                </c:pt>
                <c:pt idx="73">
                  <c:v>0.4603839043482032</c:v>
                </c:pt>
                <c:pt idx="74">
                  <c:v>0.45238708901518937</c:v>
                </c:pt>
                <c:pt idx="75">
                  <c:v>0.46773364754014191</c:v>
                </c:pt>
                <c:pt idx="76">
                  <c:v>0.48260122363850383</c:v>
                </c:pt>
                <c:pt idx="77">
                  <c:v>0.49984471036399164</c:v>
                </c:pt>
                <c:pt idx="78">
                  <c:v>0.44509590182668773</c:v>
                </c:pt>
                <c:pt idx="79">
                  <c:v>0.43713186239145629</c:v>
                </c:pt>
                <c:pt idx="80">
                  <c:v>0.4415012958877893</c:v>
                </c:pt>
                <c:pt idx="81">
                  <c:v>0.41200921039919203</c:v>
                </c:pt>
                <c:pt idx="82">
                  <c:v>0.4119577734633304</c:v>
                </c:pt>
                <c:pt idx="83">
                  <c:v>0.41232508237002874</c:v>
                </c:pt>
                <c:pt idx="84">
                  <c:v>0.41451816976537931</c:v>
                </c:pt>
                <c:pt idx="85">
                  <c:v>0.40961390128971542</c:v>
                </c:pt>
                <c:pt idx="86">
                  <c:v>0.41316974783271621</c:v>
                </c:pt>
                <c:pt idx="87">
                  <c:v>0.40386810416715258</c:v>
                </c:pt>
                <c:pt idx="88">
                  <c:v>0.40642107221652063</c:v>
                </c:pt>
                <c:pt idx="89">
                  <c:v>0.40615852278747788</c:v>
                </c:pt>
                <c:pt idx="90">
                  <c:v>0.40095336952171973</c:v>
                </c:pt>
                <c:pt idx="91">
                  <c:v>0.41003330956279782</c:v>
                </c:pt>
                <c:pt idx="92">
                  <c:v>0.41475547685815661</c:v>
                </c:pt>
                <c:pt idx="93">
                  <c:v>0.41783249377653953</c:v>
                </c:pt>
                <c:pt idx="94">
                  <c:v>0.41446993169280966</c:v>
                </c:pt>
                <c:pt idx="95">
                  <c:v>0.40780429406644952</c:v>
                </c:pt>
                <c:pt idx="96">
                  <c:v>0.41121314907537754</c:v>
                </c:pt>
                <c:pt idx="97">
                  <c:v>0.38967001799821305</c:v>
                </c:pt>
                <c:pt idx="98">
                  <c:v>0.37982018994202182</c:v>
                </c:pt>
                <c:pt idx="99">
                  <c:v>0.35828752362274124</c:v>
                </c:pt>
                <c:pt idx="100">
                  <c:v>0.35688556755459055</c:v>
                </c:pt>
                <c:pt idx="101">
                  <c:v>0.3657033065142079</c:v>
                </c:pt>
                <c:pt idx="102">
                  <c:v>0.36797424112171634</c:v>
                </c:pt>
                <c:pt idx="103">
                  <c:v>0.38075657988859241</c:v>
                </c:pt>
                <c:pt idx="104">
                  <c:v>0.38984107351105729</c:v>
                </c:pt>
                <c:pt idx="105">
                  <c:v>0.39743500685785965</c:v>
                </c:pt>
                <c:pt idx="106">
                  <c:v>0.396505501927367</c:v>
                </c:pt>
                <c:pt idx="107">
                  <c:v>0.39013287408770353</c:v>
                </c:pt>
                <c:pt idx="108">
                  <c:v>0.39173211214279519</c:v>
                </c:pt>
                <c:pt idx="109">
                  <c:v>0.3953924492942032</c:v>
                </c:pt>
                <c:pt idx="110">
                  <c:v>0.40541262867495831</c:v>
                </c:pt>
                <c:pt idx="111">
                  <c:v>0.41885406243829348</c:v>
                </c:pt>
                <c:pt idx="112">
                  <c:v>0.41170650001816339</c:v>
                </c:pt>
                <c:pt idx="113">
                  <c:v>0.41233547757744216</c:v>
                </c:pt>
                <c:pt idx="114">
                  <c:v>0.39900731007480111</c:v>
                </c:pt>
                <c:pt idx="115">
                  <c:v>0.40310612375140292</c:v>
                </c:pt>
                <c:pt idx="116">
                  <c:v>0.39619242930194937</c:v>
                </c:pt>
                <c:pt idx="117">
                  <c:v>0.38313764103581938</c:v>
                </c:pt>
                <c:pt idx="118">
                  <c:v>0.36973168565504205</c:v>
                </c:pt>
                <c:pt idx="119">
                  <c:v>0.35860177359386786</c:v>
                </c:pt>
                <c:pt idx="120">
                  <c:v>0.35027116678245068</c:v>
                </c:pt>
                <c:pt idx="121">
                  <c:v>0.3433007290504001</c:v>
                </c:pt>
                <c:pt idx="122">
                  <c:v>0.36739844691802509</c:v>
                </c:pt>
                <c:pt idx="123">
                  <c:v>0.37366812969334662</c:v>
                </c:pt>
                <c:pt idx="124">
                  <c:v>0.36429821414922914</c:v>
                </c:pt>
                <c:pt idx="125">
                  <c:v>0.36404252296086792</c:v>
                </c:pt>
                <c:pt idx="126">
                  <c:v>0.34852650233145954</c:v>
                </c:pt>
                <c:pt idx="127">
                  <c:v>0.34661953093290226</c:v>
                </c:pt>
                <c:pt idx="128">
                  <c:v>0.36792267734016471</c:v>
                </c:pt>
                <c:pt idx="129">
                  <c:v>0.36894645732857745</c:v>
                </c:pt>
                <c:pt idx="130">
                  <c:v>0.37220256043733541</c:v>
                </c:pt>
                <c:pt idx="131">
                  <c:v>0.37354184810910734</c:v>
                </c:pt>
                <c:pt idx="132">
                  <c:v>0.36729827366240381</c:v>
                </c:pt>
                <c:pt idx="133">
                  <c:v>0.34451250086971386</c:v>
                </c:pt>
                <c:pt idx="134">
                  <c:v>0.33843072741158226</c:v>
                </c:pt>
                <c:pt idx="135">
                  <c:v>0.33216654757703229</c:v>
                </c:pt>
                <c:pt idx="136">
                  <c:v>0.32740827703440567</c:v>
                </c:pt>
                <c:pt idx="137">
                  <c:v>0.33481560395502491</c:v>
                </c:pt>
                <c:pt idx="138">
                  <c:v>0.31103131523381794</c:v>
                </c:pt>
                <c:pt idx="139">
                  <c:v>0.30373067640335977</c:v>
                </c:pt>
                <c:pt idx="140">
                  <c:v>0.30947836077296342</c:v>
                </c:pt>
                <c:pt idx="141">
                  <c:v>0.31374936868006348</c:v>
                </c:pt>
                <c:pt idx="142">
                  <c:v>0.30825031231013789</c:v>
                </c:pt>
                <c:pt idx="143">
                  <c:v>0.30668884367799543</c:v>
                </c:pt>
                <c:pt idx="144">
                  <c:v>0.31396346746747489</c:v>
                </c:pt>
                <c:pt idx="145">
                  <c:v>0.30563771667012724</c:v>
                </c:pt>
                <c:pt idx="146">
                  <c:v>0.30747410179618473</c:v>
                </c:pt>
                <c:pt idx="147">
                  <c:v>0.30824364916573205</c:v>
                </c:pt>
                <c:pt idx="148">
                  <c:v>0.31431719038904188</c:v>
                </c:pt>
                <c:pt idx="149">
                  <c:v>0.31986445356542331</c:v>
                </c:pt>
                <c:pt idx="150">
                  <c:v>0.31754912529434237</c:v>
                </c:pt>
                <c:pt idx="151">
                  <c:v>0.32932160356897588</c:v>
                </c:pt>
                <c:pt idx="152">
                  <c:v>0.331197865491205</c:v>
                </c:pt>
                <c:pt idx="153">
                  <c:v>0.32420983590339242</c:v>
                </c:pt>
                <c:pt idx="154">
                  <c:v>0.32587165799125511</c:v>
                </c:pt>
                <c:pt idx="155">
                  <c:v>0.32066458255331448</c:v>
                </c:pt>
                <c:pt idx="156">
                  <c:v>0.31949963178633062</c:v>
                </c:pt>
                <c:pt idx="157">
                  <c:v>0.3213640523500973</c:v>
                </c:pt>
                <c:pt idx="158">
                  <c:v>0.31692041778364427</c:v>
                </c:pt>
                <c:pt idx="159">
                  <c:v>0.31610800087041913</c:v>
                </c:pt>
                <c:pt idx="160">
                  <c:v>0.31228040748533542</c:v>
                </c:pt>
                <c:pt idx="161">
                  <c:v>0.29958776562938982</c:v>
                </c:pt>
                <c:pt idx="162">
                  <c:v>0.29382699477609892</c:v>
                </c:pt>
                <c:pt idx="163">
                  <c:v>0.28511667332414931</c:v>
                </c:pt>
                <c:pt idx="164">
                  <c:v>0.28710361113895572</c:v>
                </c:pt>
                <c:pt idx="165">
                  <c:v>0.29162916373382475</c:v>
                </c:pt>
                <c:pt idx="166">
                  <c:v>0.28981310110776548</c:v>
                </c:pt>
                <c:pt idx="167">
                  <c:v>0.2819209060242997</c:v>
                </c:pt>
                <c:pt idx="168">
                  <c:v>0.28659247094557005</c:v>
                </c:pt>
                <c:pt idx="169">
                  <c:v>0.28613361967828749</c:v>
                </c:pt>
                <c:pt idx="170">
                  <c:v>0.30026840915390524</c:v>
                </c:pt>
                <c:pt idx="171">
                  <c:v>0.30264053058983315</c:v>
                </c:pt>
                <c:pt idx="172">
                  <c:v>0.30221492475208173</c:v>
                </c:pt>
                <c:pt idx="173">
                  <c:v>0.30333978992175636</c:v>
                </c:pt>
                <c:pt idx="174">
                  <c:v>0.29557185624263904</c:v>
                </c:pt>
                <c:pt idx="175">
                  <c:v>0.29056481002223011</c:v>
                </c:pt>
              </c:numCache>
            </c:numRef>
          </c:val>
          <c:smooth val="0"/>
          <c:extLst>
            <c:ext xmlns:c16="http://schemas.microsoft.com/office/drawing/2014/chart" uri="{C3380CC4-5D6E-409C-BE32-E72D297353CC}">
              <c16:uniqueId val="{00000000-AFB0-4BA5-B209-CCE043006DBA}"/>
            </c:ext>
          </c:extLst>
        </c:ser>
        <c:dLbls>
          <c:showLegendKey val="0"/>
          <c:showVal val="0"/>
          <c:showCatName val="0"/>
          <c:showSerName val="0"/>
          <c:showPercent val="0"/>
          <c:showBubbleSize val="0"/>
        </c:dLbls>
        <c:smooth val="0"/>
        <c:axId val="2099017456"/>
        <c:axId val="2099020784"/>
      </c:lineChart>
      <c:dateAx>
        <c:axId val="209901745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99020784"/>
        <c:crosses val="autoZero"/>
        <c:auto val="1"/>
        <c:lblOffset val="100"/>
        <c:baseTimeUnit val="months"/>
      </c:dateAx>
      <c:valAx>
        <c:axId val="209902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9901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'TCMB Rezerv'!$E$1</c:f>
              <c:strCache>
                <c:ptCount val="1"/>
                <c:pt idx="0">
                  <c:v>F-2</c:v>
                </c:pt>
              </c:strCache>
            </c:strRef>
          </c:tx>
          <c:spPr>
            <a:ln w="28575" cap="rnd">
              <a:solidFill>
                <a:schemeClr val="accent1"/>
              </a:solidFill>
              <a:round/>
            </a:ln>
            <a:effectLst/>
          </c:spPr>
          <c:marker>
            <c:symbol val="none"/>
          </c:marker>
          <c:cat>
            <c:strRef>
              <c:f>'TCMB Rezerv'!$A$2:$A$3500</c:f>
              <c:strCache>
                <c:ptCount val="3240"/>
                <c:pt idx="0">
                  <c:v>01-01-2013</c:v>
                </c:pt>
                <c:pt idx="1">
                  <c:v>02-01-2013</c:v>
                </c:pt>
                <c:pt idx="2">
                  <c:v>03-01-2013</c:v>
                </c:pt>
                <c:pt idx="3">
                  <c:v>04-01-2013</c:v>
                </c:pt>
                <c:pt idx="4">
                  <c:v>07-01-2013</c:v>
                </c:pt>
                <c:pt idx="5">
                  <c:v>08-01-2013</c:v>
                </c:pt>
                <c:pt idx="6">
                  <c:v>09-01-2013</c:v>
                </c:pt>
                <c:pt idx="7">
                  <c:v>10-01-2013</c:v>
                </c:pt>
                <c:pt idx="8">
                  <c:v>11-01-2013</c:v>
                </c:pt>
                <c:pt idx="9">
                  <c:v>14-01-2013</c:v>
                </c:pt>
                <c:pt idx="10">
                  <c:v>15-01-2013</c:v>
                </c:pt>
                <c:pt idx="11">
                  <c:v>16-01-2013</c:v>
                </c:pt>
                <c:pt idx="12">
                  <c:v>17-01-2013</c:v>
                </c:pt>
                <c:pt idx="13">
                  <c:v>18-01-2013</c:v>
                </c:pt>
                <c:pt idx="14">
                  <c:v>21-01-2013</c:v>
                </c:pt>
                <c:pt idx="15">
                  <c:v>22-01-2013</c:v>
                </c:pt>
                <c:pt idx="16">
                  <c:v>23-01-2013</c:v>
                </c:pt>
                <c:pt idx="17">
                  <c:v>24-01-2013</c:v>
                </c:pt>
                <c:pt idx="18">
                  <c:v>25-01-2013</c:v>
                </c:pt>
                <c:pt idx="19">
                  <c:v>28-01-2013</c:v>
                </c:pt>
                <c:pt idx="20">
                  <c:v>29-01-2013</c:v>
                </c:pt>
                <c:pt idx="21">
                  <c:v>30-01-2013</c:v>
                </c:pt>
                <c:pt idx="22">
                  <c:v>31-01-2013</c:v>
                </c:pt>
                <c:pt idx="23">
                  <c:v>01-02-2013</c:v>
                </c:pt>
                <c:pt idx="24">
                  <c:v>04-02-2013</c:v>
                </c:pt>
                <c:pt idx="25">
                  <c:v>05-02-2013</c:v>
                </c:pt>
                <c:pt idx="26">
                  <c:v>06-02-2013</c:v>
                </c:pt>
                <c:pt idx="27">
                  <c:v>07-02-2013</c:v>
                </c:pt>
                <c:pt idx="28">
                  <c:v>08-02-2013</c:v>
                </c:pt>
                <c:pt idx="29">
                  <c:v>11-02-2013</c:v>
                </c:pt>
                <c:pt idx="30">
                  <c:v>12-02-2013</c:v>
                </c:pt>
                <c:pt idx="31">
                  <c:v>13-02-2013</c:v>
                </c:pt>
                <c:pt idx="32">
                  <c:v>14-02-2013</c:v>
                </c:pt>
                <c:pt idx="33">
                  <c:v>15-02-2013</c:v>
                </c:pt>
                <c:pt idx="34">
                  <c:v>18-02-2013</c:v>
                </c:pt>
                <c:pt idx="35">
                  <c:v>19-02-2013</c:v>
                </c:pt>
                <c:pt idx="36">
                  <c:v>20-02-2013</c:v>
                </c:pt>
                <c:pt idx="37">
                  <c:v>21-02-2013</c:v>
                </c:pt>
                <c:pt idx="38">
                  <c:v>22-02-2013</c:v>
                </c:pt>
                <c:pt idx="39">
                  <c:v>25-02-2013</c:v>
                </c:pt>
                <c:pt idx="40">
                  <c:v>26-02-2013</c:v>
                </c:pt>
                <c:pt idx="41">
                  <c:v>27-02-2013</c:v>
                </c:pt>
                <c:pt idx="42">
                  <c:v>28-02-2013</c:v>
                </c:pt>
                <c:pt idx="43">
                  <c:v>01-03-2013</c:v>
                </c:pt>
                <c:pt idx="44">
                  <c:v>04-03-2013</c:v>
                </c:pt>
                <c:pt idx="45">
                  <c:v>05-03-2013</c:v>
                </c:pt>
                <c:pt idx="46">
                  <c:v>06-03-2013</c:v>
                </c:pt>
                <c:pt idx="47">
                  <c:v>07-03-2013</c:v>
                </c:pt>
                <c:pt idx="48">
                  <c:v>08-03-2013</c:v>
                </c:pt>
                <c:pt idx="49">
                  <c:v>11-03-2013</c:v>
                </c:pt>
                <c:pt idx="50">
                  <c:v>12-03-2013</c:v>
                </c:pt>
                <c:pt idx="51">
                  <c:v>13-03-2013</c:v>
                </c:pt>
                <c:pt idx="52">
                  <c:v>14-03-2013</c:v>
                </c:pt>
                <c:pt idx="53">
                  <c:v>15-03-2013</c:v>
                </c:pt>
                <c:pt idx="54">
                  <c:v>18-03-2013</c:v>
                </c:pt>
                <c:pt idx="55">
                  <c:v>19-03-2013</c:v>
                </c:pt>
                <c:pt idx="56">
                  <c:v>20-03-2013</c:v>
                </c:pt>
                <c:pt idx="57">
                  <c:v>21-03-2013</c:v>
                </c:pt>
                <c:pt idx="58">
                  <c:v>22-03-2013</c:v>
                </c:pt>
                <c:pt idx="59">
                  <c:v>25-03-2013</c:v>
                </c:pt>
                <c:pt idx="60">
                  <c:v>26-03-2013</c:v>
                </c:pt>
                <c:pt idx="61">
                  <c:v>27-03-2013</c:v>
                </c:pt>
                <c:pt idx="62">
                  <c:v>28-03-2013</c:v>
                </c:pt>
                <c:pt idx="63">
                  <c:v>29-03-2013</c:v>
                </c:pt>
                <c:pt idx="64">
                  <c:v>01-04-2013</c:v>
                </c:pt>
                <c:pt idx="65">
                  <c:v>02-04-2013</c:v>
                </c:pt>
                <c:pt idx="66">
                  <c:v>03-04-2013</c:v>
                </c:pt>
                <c:pt idx="67">
                  <c:v>04-04-2013</c:v>
                </c:pt>
                <c:pt idx="68">
                  <c:v>05-04-2013</c:v>
                </c:pt>
                <c:pt idx="69">
                  <c:v>08-04-2013</c:v>
                </c:pt>
                <c:pt idx="70">
                  <c:v>09-04-2013</c:v>
                </c:pt>
                <c:pt idx="71">
                  <c:v>10-04-2013</c:v>
                </c:pt>
                <c:pt idx="72">
                  <c:v>11-04-2013</c:v>
                </c:pt>
                <c:pt idx="73">
                  <c:v>12-04-2013</c:v>
                </c:pt>
                <c:pt idx="74">
                  <c:v>15-04-2013</c:v>
                </c:pt>
                <c:pt idx="75">
                  <c:v>16-04-2013</c:v>
                </c:pt>
                <c:pt idx="76">
                  <c:v>17-04-2013</c:v>
                </c:pt>
                <c:pt idx="77">
                  <c:v>18-04-2013</c:v>
                </c:pt>
                <c:pt idx="78">
                  <c:v>19-04-2013</c:v>
                </c:pt>
                <c:pt idx="79">
                  <c:v>22-04-2013</c:v>
                </c:pt>
                <c:pt idx="80">
                  <c:v>23-04-2013</c:v>
                </c:pt>
                <c:pt idx="81">
                  <c:v>24-04-2013</c:v>
                </c:pt>
                <c:pt idx="82">
                  <c:v>25-04-2013</c:v>
                </c:pt>
                <c:pt idx="83">
                  <c:v>26-04-2013</c:v>
                </c:pt>
                <c:pt idx="84">
                  <c:v>29-04-2013</c:v>
                </c:pt>
                <c:pt idx="85">
                  <c:v>30-04-2013</c:v>
                </c:pt>
                <c:pt idx="86">
                  <c:v>01-05-2013</c:v>
                </c:pt>
                <c:pt idx="87">
                  <c:v>02-05-2013</c:v>
                </c:pt>
                <c:pt idx="88">
                  <c:v>03-05-2013</c:v>
                </c:pt>
                <c:pt idx="89">
                  <c:v>06-05-2013</c:v>
                </c:pt>
                <c:pt idx="90">
                  <c:v>07-05-2013</c:v>
                </c:pt>
                <c:pt idx="91">
                  <c:v>08-05-2013</c:v>
                </c:pt>
                <c:pt idx="92">
                  <c:v>09-05-2013</c:v>
                </c:pt>
                <c:pt idx="93">
                  <c:v>10-05-2013</c:v>
                </c:pt>
                <c:pt idx="94">
                  <c:v>13-05-2013</c:v>
                </c:pt>
                <c:pt idx="95">
                  <c:v>14-05-2013</c:v>
                </c:pt>
                <c:pt idx="96">
                  <c:v>15-05-2013</c:v>
                </c:pt>
                <c:pt idx="97">
                  <c:v>16-05-2013</c:v>
                </c:pt>
                <c:pt idx="98">
                  <c:v>17-05-2013</c:v>
                </c:pt>
                <c:pt idx="99">
                  <c:v>20-05-2013</c:v>
                </c:pt>
                <c:pt idx="100">
                  <c:v>21-05-2013</c:v>
                </c:pt>
                <c:pt idx="101">
                  <c:v>22-05-2013</c:v>
                </c:pt>
                <c:pt idx="102">
                  <c:v>23-05-2013</c:v>
                </c:pt>
                <c:pt idx="103">
                  <c:v>24-05-2013</c:v>
                </c:pt>
                <c:pt idx="104">
                  <c:v>27-05-2013</c:v>
                </c:pt>
                <c:pt idx="105">
                  <c:v>28-05-2013</c:v>
                </c:pt>
                <c:pt idx="106">
                  <c:v>29-05-2013</c:v>
                </c:pt>
                <c:pt idx="107">
                  <c:v>30-05-2013</c:v>
                </c:pt>
                <c:pt idx="108">
                  <c:v>31-05-2013</c:v>
                </c:pt>
                <c:pt idx="109">
                  <c:v>03-06-2013</c:v>
                </c:pt>
                <c:pt idx="110">
                  <c:v>04-06-2013</c:v>
                </c:pt>
                <c:pt idx="111">
                  <c:v>05-06-2013</c:v>
                </c:pt>
                <c:pt idx="112">
                  <c:v>06-06-2013</c:v>
                </c:pt>
                <c:pt idx="113">
                  <c:v>07-06-2013</c:v>
                </c:pt>
                <c:pt idx="114">
                  <c:v>10-06-2013</c:v>
                </c:pt>
                <c:pt idx="115">
                  <c:v>11-06-2013</c:v>
                </c:pt>
                <c:pt idx="116">
                  <c:v>12-06-2013</c:v>
                </c:pt>
                <c:pt idx="117">
                  <c:v>13-06-2013</c:v>
                </c:pt>
                <c:pt idx="118">
                  <c:v>14-06-2013</c:v>
                </c:pt>
                <c:pt idx="119">
                  <c:v>17-06-2013</c:v>
                </c:pt>
                <c:pt idx="120">
                  <c:v>18-06-2013</c:v>
                </c:pt>
                <c:pt idx="121">
                  <c:v>19-06-2013</c:v>
                </c:pt>
                <c:pt idx="122">
                  <c:v>20-06-2013</c:v>
                </c:pt>
                <c:pt idx="123">
                  <c:v>21-06-2013</c:v>
                </c:pt>
                <c:pt idx="124">
                  <c:v>24-06-2013</c:v>
                </c:pt>
                <c:pt idx="125">
                  <c:v>25-06-2013</c:v>
                </c:pt>
                <c:pt idx="126">
                  <c:v>26-06-2013</c:v>
                </c:pt>
                <c:pt idx="127">
                  <c:v>27-06-2013</c:v>
                </c:pt>
                <c:pt idx="128">
                  <c:v>28-06-2013</c:v>
                </c:pt>
                <c:pt idx="129">
                  <c:v>01-07-2013</c:v>
                </c:pt>
                <c:pt idx="130">
                  <c:v>02-07-2013</c:v>
                </c:pt>
                <c:pt idx="131">
                  <c:v>03-07-2013</c:v>
                </c:pt>
                <c:pt idx="132">
                  <c:v>04-07-2013</c:v>
                </c:pt>
                <c:pt idx="133">
                  <c:v>05-07-2013</c:v>
                </c:pt>
                <c:pt idx="134">
                  <c:v>08-07-2013</c:v>
                </c:pt>
                <c:pt idx="135">
                  <c:v>09-07-2013</c:v>
                </c:pt>
                <c:pt idx="136">
                  <c:v>10-07-2013</c:v>
                </c:pt>
                <c:pt idx="137">
                  <c:v>11-07-2013</c:v>
                </c:pt>
                <c:pt idx="138">
                  <c:v>12-07-2013</c:v>
                </c:pt>
                <c:pt idx="139">
                  <c:v>15-07-2013</c:v>
                </c:pt>
                <c:pt idx="140">
                  <c:v>16-07-2013</c:v>
                </c:pt>
                <c:pt idx="141">
                  <c:v>17-07-2013</c:v>
                </c:pt>
                <c:pt idx="142">
                  <c:v>18-07-2013</c:v>
                </c:pt>
                <c:pt idx="143">
                  <c:v>19-07-2013</c:v>
                </c:pt>
                <c:pt idx="144">
                  <c:v>22-07-2013</c:v>
                </c:pt>
                <c:pt idx="145">
                  <c:v>23-07-2013</c:v>
                </c:pt>
                <c:pt idx="146">
                  <c:v>24-07-2013</c:v>
                </c:pt>
                <c:pt idx="147">
                  <c:v>25-07-2013</c:v>
                </c:pt>
                <c:pt idx="148">
                  <c:v>26-07-2013</c:v>
                </c:pt>
                <c:pt idx="149">
                  <c:v>29-07-2013</c:v>
                </c:pt>
                <c:pt idx="150">
                  <c:v>30-07-2013</c:v>
                </c:pt>
                <c:pt idx="151">
                  <c:v>31-07-2013</c:v>
                </c:pt>
                <c:pt idx="152">
                  <c:v>01-08-2013</c:v>
                </c:pt>
                <c:pt idx="153">
                  <c:v>02-08-2013</c:v>
                </c:pt>
                <c:pt idx="154">
                  <c:v>05-08-2013</c:v>
                </c:pt>
                <c:pt idx="155">
                  <c:v>06-08-2013</c:v>
                </c:pt>
                <c:pt idx="156">
                  <c:v>07-08-2013</c:v>
                </c:pt>
                <c:pt idx="157">
                  <c:v>08-08-2013</c:v>
                </c:pt>
                <c:pt idx="158">
                  <c:v>09-08-2013</c:v>
                </c:pt>
                <c:pt idx="159">
                  <c:v>12-08-2013</c:v>
                </c:pt>
                <c:pt idx="160">
                  <c:v>13-08-2013</c:v>
                </c:pt>
                <c:pt idx="161">
                  <c:v>14-08-2013</c:v>
                </c:pt>
                <c:pt idx="162">
                  <c:v>15-08-2013</c:v>
                </c:pt>
                <c:pt idx="163">
                  <c:v>16-08-2013</c:v>
                </c:pt>
                <c:pt idx="164">
                  <c:v>19-08-2013</c:v>
                </c:pt>
                <c:pt idx="165">
                  <c:v>20-08-2013</c:v>
                </c:pt>
                <c:pt idx="166">
                  <c:v>21-08-2013</c:v>
                </c:pt>
                <c:pt idx="167">
                  <c:v>22-08-2013</c:v>
                </c:pt>
                <c:pt idx="168">
                  <c:v>23-08-2013</c:v>
                </c:pt>
                <c:pt idx="169">
                  <c:v>26-08-2013</c:v>
                </c:pt>
                <c:pt idx="170">
                  <c:v>27-08-2013</c:v>
                </c:pt>
                <c:pt idx="171">
                  <c:v>28-08-2013</c:v>
                </c:pt>
                <c:pt idx="172">
                  <c:v>29-08-2013</c:v>
                </c:pt>
                <c:pt idx="173">
                  <c:v>30-08-2013</c:v>
                </c:pt>
                <c:pt idx="174">
                  <c:v>02-09-2013</c:v>
                </c:pt>
                <c:pt idx="175">
                  <c:v>03-09-2013</c:v>
                </c:pt>
                <c:pt idx="176">
                  <c:v>04-09-2013</c:v>
                </c:pt>
                <c:pt idx="177">
                  <c:v>05-09-2013</c:v>
                </c:pt>
                <c:pt idx="178">
                  <c:v>06-09-2013</c:v>
                </c:pt>
                <c:pt idx="179">
                  <c:v>09-09-2013</c:v>
                </c:pt>
                <c:pt idx="180">
                  <c:v>10-09-2013</c:v>
                </c:pt>
                <c:pt idx="181">
                  <c:v>11-09-2013</c:v>
                </c:pt>
                <c:pt idx="182">
                  <c:v>12-09-2013</c:v>
                </c:pt>
                <c:pt idx="183">
                  <c:v>13-09-2013</c:v>
                </c:pt>
                <c:pt idx="184">
                  <c:v>16-09-2013</c:v>
                </c:pt>
                <c:pt idx="185">
                  <c:v>17-09-2013</c:v>
                </c:pt>
                <c:pt idx="186">
                  <c:v>18-09-2013</c:v>
                </c:pt>
                <c:pt idx="187">
                  <c:v>19-09-2013</c:v>
                </c:pt>
                <c:pt idx="188">
                  <c:v>20-09-2013</c:v>
                </c:pt>
                <c:pt idx="189">
                  <c:v>23-09-2013</c:v>
                </c:pt>
                <c:pt idx="190">
                  <c:v>24-09-2013</c:v>
                </c:pt>
                <c:pt idx="191">
                  <c:v>25-09-2013</c:v>
                </c:pt>
                <c:pt idx="192">
                  <c:v>26-09-2013</c:v>
                </c:pt>
                <c:pt idx="193">
                  <c:v>27-09-2013</c:v>
                </c:pt>
                <c:pt idx="194">
                  <c:v>30-09-2013</c:v>
                </c:pt>
                <c:pt idx="195">
                  <c:v>01-10-2013</c:v>
                </c:pt>
                <c:pt idx="196">
                  <c:v>02-10-2013</c:v>
                </c:pt>
                <c:pt idx="197">
                  <c:v>03-10-2013</c:v>
                </c:pt>
                <c:pt idx="198">
                  <c:v>04-10-2013</c:v>
                </c:pt>
                <c:pt idx="199">
                  <c:v>07-10-2013</c:v>
                </c:pt>
                <c:pt idx="200">
                  <c:v>08-10-2013</c:v>
                </c:pt>
                <c:pt idx="201">
                  <c:v>09-10-2013</c:v>
                </c:pt>
                <c:pt idx="202">
                  <c:v>10-10-2013</c:v>
                </c:pt>
                <c:pt idx="203">
                  <c:v>11-10-2013</c:v>
                </c:pt>
                <c:pt idx="204">
                  <c:v>14-10-2013</c:v>
                </c:pt>
                <c:pt idx="205">
                  <c:v>15-10-2013</c:v>
                </c:pt>
                <c:pt idx="206">
                  <c:v>16-10-2013</c:v>
                </c:pt>
                <c:pt idx="207">
                  <c:v>17-10-2013</c:v>
                </c:pt>
                <c:pt idx="208">
                  <c:v>18-10-2013</c:v>
                </c:pt>
                <c:pt idx="209">
                  <c:v>21-10-2013</c:v>
                </c:pt>
                <c:pt idx="210">
                  <c:v>22-10-2013</c:v>
                </c:pt>
                <c:pt idx="211">
                  <c:v>23-10-2013</c:v>
                </c:pt>
                <c:pt idx="212">
                  <c:v>24-10-2013</c:v>
                </c:pt>
                <c:pt idx="213">
                  <c:v>25-10-2013</c:v>
                </c:pt>
                <c:pt idx="214">
                  <c:v>28-10-2013</c:v>
                </c:pt>
                <c:pt idx="215">
                  <c:v>29-10-2013</c:v>
                </c:pt>
                <c:pt idx="216">
                  <c:v>30-10-2013</c:v>
                </c:pt>
                <c:pt idx="217">
                  <c:v>31-10-2013</c:v>
                </c:pt>
                <c:pt idx="218">
                  <c:v>01-11-2013</c:v>
                </c:pt>
                <c:pt idx="219">
                  <c:v>04-11-2013</c:v>
                </c:pt>
                <c:pt idx="220">
                  <c:v>05-11-2013</c:v>
                </c:pt>
                <c:pt idx="221">
                  <c:v>06-11-2013</c:v>
                </c:pt>
                <c:pt idx="222">
                  <c:v>07-11-2013</c:v>
                </c:pt>
                <c:pt idx="223">
                  <c:v>08-11-2013</c:v>
                </c:pt>
                <c:pt idx="224">
                  <c:v>11-11-2013</c:v>
                </c:pt>
                <c:pt idx="225">
                  <c:v>12-11-2013</c:v>
                </c:pt>
                <c:pt idx="226">
                  <c:v>13-11-2013</c:v>
                </c:pt>
                <c:pt idx="227">
                  <c:v>14-11-2013</c:v>
                </c:pt>
                <c:pt idx="228">
                  <c:v>15-11-2013</c:v>
                </c:pt>
                <c:pt idx="229">
                  <c:v>18-11-2013</c:v>
                </c:pt>
                <c:pt idx="230">
                  <c:v>19-11-2013</c:v>
                </c:pt>
                <c:pt idx="231">
                  <c:v>20-11-2013</c:v>
                </c:pt>
                <c:pt idx="232">
                  <c:v>21-11-2013</c:v>
                </c:pt>
                <c:pt idx="233">
                  <c:v>22-11-2013</c:v>
                </c:pt>
                <c:pt idx="234">
                  <c:v>25-11-2013</c:v>
                </c:pt>
                <c:pt idx="235">
                  <c:v>26-11-2013</c:v>
                </c:pt>
                <c:pt idx="236">
                  <c:v>27-11-2013</c:v>
                </c:pt>
                <c:pt idx="237">
                  <c:v>28-11-2013</c:v>
                </c:pt>
                <c:pt idx="238">
                  <c:v>29-11-2013</c:v>
                </c:pt>
                <c:pt idx="239">
                  <c:v>02-12-2013</c:v>
                </c:pt>
                <c:pt idx="240">
                  <c:v>03-12-2013</c:v>
                </c:pt>
                <c:pt idx="241">
                  <c:v>04-12-2013</c:v>
                </c:pt>
                <c:pt idx="242">
                  <c:v>05-12-2013</c:v>
                </c:pt>
                <c:pt idx="243">
                  <c:v>06-12-2013</c:v>
                </c:pt>
                <c:pt idx="244">
                  <c:v>09-12-2013</c:v>
                </c:pt>
                <c:pt idx="245">
                  <c:v>10-12-2013</c:v>
                </c:pt>
                <c:pt idx="246">
                  <c:v>11-12-2013</c:v>
                </c:pt>
                <c:pt idx="247">
                  <c:v>12-12-2013</c:v>
                </c:pt>
                <c:pt idx="248">
                  <c:v>13-12-2013</c:v>
                </c:pt>
                <c:pt idx="249">
                  <c:v>16-12-2013</c:v>
                </c:pt>
                <c:pt idx="250">
                  <c:v>17-12-2013</c:v>
                </c:pt>
                <c:pt idx="251">
                  <c:v>18-12-2013</c:v>
                </c:pt>
                <c:pt idx="252">
                  <c:v>19-12-2013</c:v>
                </c:pt>
                <c:pt idx="253">
                  <c:v>20-12-2013</c:v>
                </c:pt>
                <c:pt idx="254">
                  <c:v>23-12-2013</c:v>
                </c:pt>
                <c:pt idx="255">
                  <c:v>24-12-2013</c:v>
                </c:pt>
                <c:pt idx="256">
                  <c:v>25-12-2013</c:v>
                </c:pt>
                <c:pt idx="257">
                  <c:v>26-12-2013</c:v>
                </c:pt>
                <c:pt idx="258">
                  <c:v>27-12-2013</c:v>
                </c:pt>
                <c:pt idx="259">
                  <c:v>30-12-2013</c:v>
                </c:pt>
                <c:pt idx="260">
                  <c:v>31-12-2013</c:v>
                </c:pt>
                <c:pt idx="261">
                  <c:v>01-01-2014</c:v>
                </c:pt>
                <c:pt idx="262">
                  <c:v>02-01-2014</c:v>
                </c:pt>
                <c:pt idx="263">
                  <c:v>03-01-2014</c:v>
                </c:pt>
                <c:pt idx="264">
                  <c:v>06-01-2014</c:v>
                </c:pt>
                <c:pt idx="265">
                  <c:v>07-01-2014</c:v>
                </c:pt>
                <c:pt idx="266">
                  <c:v>08-01-2014</c:v>
                </c:pt>
                <c:pt idx="267">
                  <c:v>09-01-2014</c:v>
                </c:pt>
                <c:pt idx="268">
                  <c:v>10-01-2014</c:v>
                </c:pt>
                <c:pt idx="269">
                  <c:v>13-01-2014</c:v>
                </c:pt>
                <c:pt idx="270">
                  <c:v>14-01-2014</c:v>
                </c:pt>
                <c:pt idx="271">
                  <c:v>15-01-2014</c:v>
                </c:pt>
                <c:pt idx="272">
                  <c:v>16-01-2014</c:v>
                </c:pt>
                <c:pt idx="273">
                  <c:v>17-01-2014</c:v>
                </c:pt>
                <c:pt idx="274">
                  <c:v>20-01-2014</c:v>
                </c:pt>
                <c:pt idx="275">
                  <c:v>21-01-2014</c:v>
                </c:pt>
                <c:pt idx="276">
                  <c:v>22-01-2014</c:v>
                </c:pt>
                <c:pt idx="277">
                  <c:v>23-01-2014</c:v>
                </c:pt>
                <c:pt idx="278">
                  <c:v>24-01-2014</c:v>
                </c:pt>
                <c:pt idx="279">
                  <c:v>27-01-2014</c:v>
                </c:pt>
                <c:pt idx="280">
                  <c:v>28-01-2014</c:v>
                </c:pt>
                <c:pt idx="281">
                  <c:v>29-01-2014</c:v>
                </c:pt>
                <c:pt idx="282">
                  <c:v>30-01-2014</c:v>
                </c:pt>
                <c:pt idx="283">
                  <c:v>31-01-2014</c:v>
                </c:pt>
                <c:pt idx="284">
                  <c:v>03-02-2014</c:v>
                </c:pt>
                <c:pt idx="285">
                  <c:v>04-02-2014</c:v>
                </c:pt>
                <c:pt idx="286">
                  <c:v>05-02-2014</c:v>
                </c:pt>
                <c:pt idx="287">
                  <c:v>06-02-2014</c:v>
                </c:pt>
                <c:pt idx="288">
                  <c:v>07-02-2014</c:v>
                </c:pt>
                <c:pt idx="289">
                  <c:v>10-02-2014</c:v>
                </c:pt>
                <c:pt idx="290">
                  <c:v>11-02-2014</c:v>
                </c:pt>
                <c:pt idx="291">
                  <c:v>12-02-2014</c:v>
                </c:pt>
                <c:pt idx="292">
                  <c:v>13-02-2014</c:v>
                </c:pt>
                <c:pt idx="293">
                  <c:v>14-02-2014</c:v>
                </c:pt>
                <c:pt idx="294">
                  <c:v>17-02-2014</c:v>
                </c:pt>
                <c:pt idx="295">
                  <c:v>18-02-2014</c:v>
                </c:pt>
                <c:pt idx="296">
                  <c:v>19-02-2014</c:v>
                </c:pt>
                <c:pt idx="297">
                  <c:v>20-02-2014</c:v>
                </c:pt>
                <c:pt idx="298">
                  <c:v>21-02-2014</c:v>
                </c:pt>
                <c:pt idx="299">
                  <c:v>24-02-2014</c:v>
                </c:pt>
                <c:pt idx="300">
                  <c:v>25-02-2014</c:v>
                </c:pt>
                <c:pt idx="301">
                  <c:v>26-02-2014</c:v>
                </c:pt>
                <c:pt idx="302">
                  <c:v>27-02-2014</c:v>
                </c:pt>
                <c:pt idx="303">
                  <c:v>28-02-2014</c:v>
                </c:pt>
                <c:pt idx="304">
                  <c:v>03-03-2014</c:v>
                </c:pt>
                <c:pt idx="305">
                  <c:v>04-03-2014</c:v>
                </c:pt>
                <c:pt idx="306">
                  <c:v>05-03-2014</c:v>
                </c:pt>
                <c:pt idx="307">
                  <c:v>06-03-2014</c:v>
                </c:pt>
                <c:pt idx="308">
                  <c:v>07-03-2014</c:v>
                </c:pt>
                <c:pt idx="309">
                  <c:v>10-03-2014</c:v>
                </c:pt>
                <c:pt idx="310">
                  <c:v>11-03-2014</c:v>
                </c:pt>
                <c:pt idx="311">
                  <c:v>12-03-2014</c:v>
                </c:pt>
                <c:pt idx="312">
                  <c:v>13-03-2014</c:v>
                </c:pt>
                <c:pt idx="313">
                  <c:v>14-03-2014</c:v>
                </c:pt>
                <c:pt idx="314">
                  <c:v>17-03-2014</c:v>
                </c:pt>
                <c:pt idx="315">
                  <c:v>18-03-2014</c:v>
                </c:pt>
                <c:pt idx="316">
                  <c:v>19-03-2014</c:v>
                </c:pt>
                <c:pt idx="317">
                  <c:v>20-03-2014</c:v>
                </c:pt>
                <c:pt idx="318">
                  <c:v>21-03-2014</c:v>
                </c:pt>
                <c:pt idx="319">
                  <c:v>24-03-2014</c:v>
                </c:pt>
                <c:pt idx="320">
                  <c:v>25-03-2014</c:v>
                </c:pt>
                <c:pt idx="321">
                  <c:v>26-03-2014</c:v>
                </c:pt>
                <c:pt idx="322">
                  <c:v>27-03-2014</c:v>
                </c:pt>
                <c:pt idx="323">
                  <c:v>28-03-2014</c:v>
                </c:pt>
                <c:pt idx="324">
                  <c:v>31-03-2014</c:v>
                </c:pt>
                <c:pt idx="325">
                  <c:v>01-04-2014</c:v>
                </c:pt>
                <c:pt idx="326">
                  <c:v>02-04-2014</c:v>
                </c:pt>
                <c:pt idx="327">
                  <c:v>03-04-2014</c:v>
                </c:pt>
                <c:pt idx="328">
                  <c:v>04-04-2014</c:v>
                </c:pt>
                <c:pt idx="329">
                  <c:v>07-04-2014</c:v>
                </c:pt>
                <c:pt idx="330">
                  <c:v>08-04-2014</c:v>
                </c:pt>
                <c:pt idx="331">
                  <c:v>09-04-2014</c:v>
                </c:pt>
                <c:pt idx="332">
                  <c:v>10-04-2014</c:v>
                </c:pt>
                <c:pt idx="333">
                  <c:v>11-04-2014</c:v>
                </c:pt>
                <c:pt idx="334">
                  <c:v>14-04-2014</c:v>
                </c:pt>
                <c:pt idx="335">
                  <c:v>15-04-2014</c:v>
                </c:pt>
                <c:pt idx="336">
                  <c:v>16-04-2014</c:v>
                </c:pt>
                <c:pt idx="337">
                  <c:v>17-04-2014</c:v>
                </c:pt>
                <c:pt idx="338">
                  <c:v>18-04-2014</c:v>
                </c:pt>
                <c:pt idx="339">
                  <c:v>21-04-2014</c:v>
                </c:pt>
                <c:pt idx="340">
                  <c:v>22-04-2014</c:v>
                </c:pt>
                <c:pt idx="341">
                  <c:v>23-04-2014</c:v>
                </c:pt>
                <c:pt idx="342">
                  <c:v>24-04-2014</c:v>
                </c:pt>
                <c:pt idx="343">
                  <c:v>25-04-2014</c:v>
                </c:pt>
                <c:pt idx="344">
                  <c:v>28-04-2014</c:v>
                </c:pt>
                <c:pt idx="345">
                  <c:v>29-04-2014</c:v>
                </c:pt>
                <c:pt idx="346">
                  <c:v>30-04-2014</c:v>
                </c:pt>
                <c:pt idx="347">
                  <c:v>01-05-2014</c:v>
                </c:pt>
                <c:pt idx="348">
                  <c:v>02-05-2014</c:v>
                </c:pt>
                <c:pt idx="349">
                  <c:v>05-05-2014</c:v>
                </c:pt>
                <c:pt idx="350">
                  <c:v>06-05-2014</c:v>
                </c:pt>
                <c:pt idx="351">
                  <c:v>07-05-2014</c:v>
                </c:pt>
                <c:pt idx="352">
                  <c:v>08-05-2014</c:v>
                </c:pt>
                <c:pt idx="353">
                  <c:v>09-05-2014</c:v>
                </c:pt>
                <c:pt idx="354">
                  <c:v>12-05-2014</c:v>
                </c:pt>
                <c:pt idx="355">
                  <c:v>13-05-2014</c:v>
                </c:pt>
                <c:pt idx="356">
                  <c:v>14-05-2014</c:v>
                </c:pt>
                <c:pt idx="357">
                  <c:v>15-05-2014</c:v>
                </c:pt>
                <c:pt idx="358">
                  <c:v>16-05-2014</c:v>
                </c:pt>
                <c:pt idx="359">
                  <c:v>19-05-2014</c:v>
                </c:pt>
                <c:pt idx="360">
                  <c:v>20-05-2014</c:v>
                </c:pt>
                <c:pt idx="361">
                  <c:v>21-05-2014</c:v>
                </c:pt>
                <c:pt idx="362">
                  <c:v>22-05-2014</c:v>
                </c:pt>
                <c:pt idx="363">
                  <c:v>23-05-2014</c:v>
                </c:pt>
                <c:pt idx="364">
                  <c:v>26-05-2014</c:v>
                </c:pt>
                <c:pt idx="365">
                  <c:v>27-05-2014</c:v>
                </c:pt>
                <c:pt idx="366">
                  <c:v>28-05-2014</c:v>
                </c:pt>
                <c:pt idx="367">
                  <c:v>29-05-2014</c:v>
                </c:pt>
                <c:pt idx="368">
                  <c:v>30-05-2014</c:v>
                </c:pt>
                <c:pt idx="369">
                  <c:v>02-06-2014</c:v>
                </c:pt>
                <c:pt idx="370">
                  <c:v>03-06-2014</c:v>
                </c:pt>
                <c:pt idx="371">
                  <c:v>04-06-2014</c:v>
                </c:pt>
                <c:pt idx="372">
                  <c:v>05-06-2014</c:v>
                </c:pt>
                <c:pt idx="373">
                  <c:v>06-06-2014</c:v>
                </c:pt>
                <c:pt idx="374">
                  <c:v>09-06-2014</c:v>
                </c:pt>
                <c:pt idx="375">
                  <c:v>10-06-2014</c:v>
                </c:pt>
                <c:pt idx="376">
                  <c:v>11-06-2014</c:v>
                </c:pt>
                <c:pt idx="377">
                  <c:v>12-06-2014</c:v>
                </c:pt>
                <c:pt idx="378">
                  <c:v>13-06-2014</c:v>
                </c:pt>
                <c:pt idx="379">
                  <c:v>16-06-2014</c:v>
                </c:pt>
                <c:pt idx="380">
                  <c:v>17-06-2014</c:v>
                </c:pt>
                <c:pt idx="381">
                  <c:v>18-06-2014</c:v>
                </c:pt>
                <c:pt idx="382">
                  <c:v>19-06-2014</c:v>
                </c:pt>
                <c:pt idx="383">
                  <c:v>20-06-2014</c:v>
                </c:pt>
                <c:pt idx="384">
                  <c:v>23-06-2014</c:v>
                </c:pt>
                <c:pt idx="385">
                  <c:v>24-06-2014</c:v>
                </c:pt>
                <c:pt idx="386">
                  <c:v>25-06-2014</c:v>
                </c:pt>
                <c:pt idx="387">
                  <c:v>26-06-2014</c:v>
                </c:pt>
                <c:pt idx="388">
                  <c:v>27-06-2014</c:v>
                </c:pt>
                <c:pt idx="389">
                  <c:v>30-06-2014</c:v>
                </c:pt>
                <c:pt idx="390">
                  <c:v>01-07-2014</c:v>
                </c:pt>
                <c:pt idx="391">
                  <c:v>02-07-2014</c:v>
                </c:pt>
                <c:pt idx="392">
                  <c:v>03-07-2014</c:v>
                </c:pt>
                <c:pt idx="393">
                  <c:v>04-07-2014</c:v>
                </c:pt>
                <c:pt idx="394">
                  <c:v>07-07-2014</c:v>
                </c:pt>
                <c:pt idx="395">
                  <c:v>08-07-2014</c:v>
                </c:pt>
                <c:pt idx="396">
                  <c:v>09-07-2014</c:v>
                </c:pt>
                <c:pt idx="397">
                  <c:v>10-07-2014</c:v>
                </c:pt>
                <c:pt idx="398">
                  <c:v>11-07-2014</c:v>
                </c:pt>
                <c:pt idx="399">
                  <c:v>14-07-2014</c:v>
                </c:pt>
                <c:pt idx="400">
                  <c:v>15-07-2014</c:v>
                </c:pt>
                <c:pt idx="401">
                  <c:v>16-07-2014</c:v>
                </c:pt>
                <c:pt idx="402">
                  <c:v>17-07-2014</c:v>
                </c:pt>
                <c:pt idx="403">
                  <c:v>18-07-2014</c:v>
                </c:pt>
                <c:pt idx="404">
                  <c:v>21-07-2014</c:v>
                </c:pt>
                <c:pt idx="405">
                  <c:v>22-07-2014</c:v>
                </c:pt>
                <c:pt idx="406">
                  <c:v>23-07-2014</c:v>
                </c:pt>
                <c:pt idx="407">
                  <c:v>24-07-2014</c:v>
                </c:pt>
                <c:pt idx="408">
                  <c:v>25-07-2014</c:v>
                </c:pt>
                <c:pt idx="409">
                  <c:v>28-07-2014</c:v>
                </c:pt>
                <c:pt idx="410">
                  <c:v>29-07-2014</c:v>
                </c:pt>
                <c:pt idx="411">
                  <c:v>30-07-2014</c:v>
                </c:pt>
                <c:pt idx="412">
                  <c:v>31-07-2014</c:v>
                </c:pt>
                <c:pt idx="413">
                  <c:v>01-08-2014</c:v>
                </c:pt>
                <c:pt idx="414">
                  <c:v>04-08-2014</c:v>
                </c:pt>
                <c:pt idx="415">
                  <c:v>05-08-2014</c:v>
                </c:pt>
                <c:pt idx="416">
                  <c:v>06-08-2014</c:v>
                </c:pt>
                <c:pt idx="417">
                  <c:v>07-08-2014</c:v>
                </c:pt>
                <c:pt idx="418">
                  <c:v>08-08-2014</c:v>
                </c:pt>
                <c:pt idx="419">
                  <c:v>11-08-2014</c:v>
                </c:pt>
                <c:pt idx="420">
                  <c:v>12-08-2014</c:v>
                </c:pt>
                <c:pt idx="421">
                  <c:v>13-08-2014</c:v>
                </c:pt>
                <c:pt idx="422">
                  <c:v>14-08-2014</c:v>
                </c:pt>
                <c:pt idx="423">
                  <c:v>15-08-2014</c:v>
                </c:pt>
                <c:pt idx="424">
                  <c:v>18-08-2014</c:v>
                </c:pt>
                <c:pt idx="425">
                  <c:v>19-08-2014</c:v>
                </c:pt>
                <c:pt idx="426">
                  <c:v>20-08-2014</c:v>
                </c:pt>
                <c:pt idx="427">
                  <c:v>21-08-2014</c:v>
                </c:pt>
                <c:pt idx="428">
                  <c:v>22-08-2014</c:v>
                </c:pt>
                <c:pt idx="429">
                  <c:v>25-08-2014</c:v>
                </c:pt>
                <c:pt idx="430">
                  <c:v>26-08-2014</c:v>
                </c:pt>
                <c:pt idx="431">
                  <c:v>27-08-2014</c:v>
                </c:pt>
                <c:pt idx="432">
                  <c:v>28-08-2014</c:v>
                </c:pt>
                <c:pt idx="433">
                  <c:v>29-08-2014</c:v>
                </c:pt>
                <c:pt idx="434">
                  <c:v>01-09-2014</c:v>
                </c:pt>
                <c:pt idx="435">
                  <c:v>02-09-2014</c:v>
                </c:pt>
                <c:pt idx="436">
                  <c:v>03-09-2014</c:v>
                </c:pt>
                <c:pt idx="437">
                  <c:v>04-09-2014</c:v>
                </c:pt>
                <c:pt idx="438">
                  <c:v>05-09-2014</c:v>
                </c:pt>
                <c:pt idx="439">
                  <c:v>08-09-2014</c:v>
                </c:pt>
                <c:pt idx="440">
                  <c:v>09-09-2014</c:v>
                </c:pt>
                <c:pt idx="441">
                  <c:v>10-09-2014</c:v>
                </c:pt>
                <c:pt idx="442">
                  <c:v>11-09-2014</c:v>
                </c:pt>
                <c:pt idx="443">
                  <c:v>12-09-2014</c:v>
                </c:pt>
                <c:pt idx="444">
                  <c:v>15-09-2014</c:v>
                </c:pt>
                <c:pt idx="445">
                  <c:v>16-09-2014</c:v>
                </c:pt>
                <c:pt idx="446">
                  <c:v>17-09-2014</c:v>
                </c:pt>
                <c:pt idx="447">
                  <c:v>18-09-2014</c:v>
                </c:pt>
                <c:pt idx="448">
                  <c:v>19-09-2014</c:v>
                </c:pt>
                <c:pt idx="449">
                  <c:v>22-09-2014</c:v>
                </c:pt>
                <c:pt idx="450">
                  <c:v>23-09-2014</c:v>
                </c:pt>
                <c:pt idx="451">
                  <c:v>24-09-2014</c:v>
                </c:pt>
                <c:pt idx="452">
                  <c:v>25-09-2014</c:v>
                </c:pt>
                <c:pt idx="453">
                  <c:v>26-09-2014</c:v>
                </c:pt>
                <c:pt idx="454">
                  <c:v>29-09-2014</c:v>
                </c:pt>
                <c:pt idx="455">
                  <c:v>30-09-2014</c:v>
                </c:pt>
                <c:pt idx="456">
                  <c:v>01-10-2014</c:v>
                </c:pt>
                <c:pt idx="457">
                  <c:v>02-10-2014</c:v>
                </c:pt>
                <c:pt idx="458">
                  <c:v>03-10-2014</c:v>
                </c:pt>
                <c:pt idx="459">
                  <c:v>06-10-2014</c:v>
                </c:pt>
                <c:pt idx="460">
                  <c:v>07-10-2014</c:v>
                </c:pt>
                <c:pt idx="461">
                  <c:v>08-10-2014</c:v>
                </c:pt>
                <c:pt idx="462">
                  <c:v>09-10-2014</c:v>
                </c:pt>
                <c:pt idx="463">
                  <c:v>10-10-2014</c:v>
                </c:pt>
                <c:pt idx="464">
                  <c:v>13-10-2014</c:v>
                </c:pt>
                <c:pt idx="465">
                  <c:v>14-10-2014</c:v>
                </c:pt>
                <c:pt idx="466">
                  <c:v>15-10-2014</c:v>
                </c:pt>
                <c:pt idx="467">
                  <c:v>16-10-2014</c:v>
                </c:pt>
                <c:pt idx="468">
                  <c:v>17-10-2014</c:v>
                </c:pt>
                <c:pt idx="469">
                  <c:v>20-10-2014</c:v>
                </c:pt>
                <c:pt idx="470">
                  <c:v>21-10-2014</c:v>
                </c:pt>
                <c:pt idx="471">
                  <c:v>22-10-2014</c:v>
                </c:pt>
                <c:pt idx="472">
                  <c:v>23-10-2014</c:v>
                </c:pt>
                <c:pt idx="473">
                  <c:v>24-10-2014</c:v>
                </c:pt>
                <c:pt idx="474">
                  <c:v>27-10-2014</c:v>
                </c:pt>
                <c:pt idx="475">
                  <c:v>28-10-2014</c:v>
                </c:pt>
                <c:pt idx="476">
                  <c:v>29-10-2014</c:v>
                </c:pt>
                <c:pt idx="477">
                  <c:v>30-10-2014</c:v>
                </c:pt>
                <c:pt idx="478">
                  <c:v>31-10-2014</c:v>
                </c:pt>
                <c:pt idx="479">
                  <c:v>03-11-2014</c:v>
                </c:pt>
                <c:pt idx="480">
                  <c:v>04-11-2014</c:v>
                </c:pt>
                <c:pt idx="481">
                  <c:v>05-11-2014</c:v>
                </c:pt>
                <c:pt idx="482">
                  <c:v>06-11-2014</c:v>
                </c:pt>
                <c:pt idx="483">
                  <c:v>07-11-2014</c:v>
                </c:pt>
                <c:pt idx="484">
                  <c:v>10-11-2014</c:v>
                </c:pt>
                <c:pt idx="485">
                  <c:v>11-11-2014</c:v>
                </c:pt>
                <c:pt idx="486">
                  <c:v>12-11-2014</c:v>
                </c:pt>
                <c:pt idx="487">
                  <c:v>13-11-2014</c:v>
                </c:pt>
                <c:pt idx="488">
                  <c:v>14-11-2014</c:v>
                </c:pt>
                <c:pt idx="489">
                  <c:v>17-11-2014</c:v>
                </c:pt>
                <c:pt idx="490">
                  <c:v>18-11-2014</c:v>
                </c:pt>
                <c:pt idx="491">
                  <c:v>19-11-2014</c:v>
                </c:pt>
                <c:pt idx="492">
                  <c:v>20-11-2014</c:v>
                </c:pt>
                <c:pt idx="493">
                  <c:v>21-11-2014</c:v>
                </c:pt>
                <c:pt idx="494">
                  <c:v>24-11-2014</c:v>
                </c:pt>
                <c:pt idx="495">
                  <c:v>25-11-2014</c:v>
                </c:pt>
                <c:pt idx="496">
                  <c:v>26-11-2014</c:v>
                </c:pt>
                <c:pt idx="497">
                  <c:v>27-11-2014</c:v>
                </c:pt>
                <c:pt idx="498">
                  <c:v>28-11-2014</c:v>
                </c:pt>
                <c:pt idx="499">
                  <c:v>01-12-2014</c:v>
                </c:pt>
                <c:pt idx="500">
                  <c:v>02-12-2014</c:v>
                </c:pt>
                <c:pt idx="501">
                  <c:v>03-12-2014</c:v>
                </c:pt>
                <c:pt idx="502">
                  <c:v>04-12-2014</c:v>
                </c:pt>
                <c:pt idx="503">
                  <c:v>05-12-2014</c:v>
                </c:pt>
                <c:pt idx="504">
                  <c:v>08-12-2014</c:v>
                </c:pt>
                <c:pt idx="505">
                  <c:v>09-12-2014</c:v>
                </c:pt>
                <c:pt idx="506">
                  <c:v>10-12-2014</c:v>
                </c:pt>
                <c:pt idx="507">
                  <c:v>11-12-2014</c:v>
                </c:pt>
                <c:pt idx="508">
                  <c:v>12-12-2014</c:v>
                </c:pt>
                <c:pt idx="509">
                  <c:v>15-12-2014</c:v>
                </c:pt>
                <c:pt idx="510">
                  <c:v>16-12-2014</c:v>
                </c:pt>
                <c:pt idx="511">
                  <c:v>17-12-2014</c:v>
                </c:pt>
                <c:pt idx="512">
                  <c:v>18-12-2014</c:v>
                </c:pt>
                <c:pt idx="513">
                  <c:v>19-12-2014</c:v>
                </c:pt>
                <c:pt idx="514">
                  <c:v>22-12-2014</c:v>
                </c:pt>
                <c:pt idx="515">
                  <c:v>23-12-2014</c:v>
                </c:pt>
                <c:pt idx="516">
                  <c:v>24-12-2014</c:v>
                </c:pt>
                <c:pt idx="517">
                  <c:v>25-12-2014</c:v>
                </c:pt>
                <c:pt idx="518">
                  <c:v>26-12-2014</c:v>
                </c:pt>
                <c:pt idx="519">
                  <c:v>29-12-2014</c:v>
                </c:pt>
                <c:pt idx="520">
                  <c:v>30-12-2014</c:v>
                </c:pt>
                <c:pt idx="521">
                  <c:v>31-12-2014</c:v>
                </c:pt>
                <c:pt idx="522">
                  <c:v>01-01-2015</c:v>
                </c:pt>
                <c:pt idx="523">
                  <c:v>02-01-2015</c:v>
                </c:pt>
                <c:pt idx="524">
                  <c:v>05-01-2015</c:v>
                </c:pt>
                <c:pt idx="525">
                  <c:v>06-01-2015</c:v>
                </c:pt>
                <c:pt idx="526">
                  <c:v>07-01-2015</c:v>
                </c:pt>
                <c:pt idx="527">
                  <c:v>08-01-2015</c:v>
                </c:pt>
                <c:pt idx="528">
                  <c:v>09-01-2015</c:v>
                </c:pt>
                <c:pt idx="529">
                  <c:v>12-01-2015</c:v>
                </c:pt>
                <c:pt idx="530">
                  <c:v>13-01-2015</c:v>
                </c:pt>
                <c:pt idx="531">
                  <c:v>14-01-2015</c:v>
                </c:pt>
                <c:pt idx="532">
                  <c:v>15-01-2015</c:v>
                </c:pt>
                <c:pt idx="533">
                  <c:v>16-01-2015</c:v>
                </c:pt>
                <c:pt idx="534">
                  <c:v>19-01-2015</c:v>
                </c:pt>
                <c:pt idx="535">
                  <c:v>20-01-2015</c:v>
                </c:pt>
                <c:pt idx="536">
                  <c:v>21-01-2015</c:v>
                </c:pt>
                <c:pt idx="537">
                  <c:v>22-01-2015</c:v>
                </c:pt>
                <c:pt idx="538">
                  <c:v>23-01-2015</c:v>
                </c:pt>
                <c:pt idx="539">
                  <c:v>26-01-2015</c:v>
                </c:pt>
                <c:pt idx="540">
                  <c:v>27-01-2015</c:v>
                </c:pt>
                <c:pt idx="541">
                  <c:v>28-01-2015</c:v>
                </c:pt>
                <c:pt idx="542">
                  <c:v>29-01-2015</c:v>
                </c:pt>
                <c:pt idx="543">
                  <c:v>30-01-2015</c:v>
                </c:pt>
                <c:pt idx="544">
                  <c:v>02-02-2015</c:v>
                </c:pt>
                <c:pt idx="545">
                  <c:v>03-02-2015</c:v>
                </c:pt>
                <c:pt idx="546">
                  <c:v>04-02-2015</c:v>
                </c:pt>
                <c:pt idx="547">
                  <c:v>05-02-2015</c:v>
                </c:pt>
                <c:pt idx="548">
                  <c:v>06-02-2015</c:v>
                </c:pt>
                <c:pt idx="549">
                  <c:v>09-02-2015</c:v>
                </c:pt>
                <c:pt idx="550">
                  <c:v>10-02-2015</c:v>
                </c:pt>
                <c:pt idx="551">
                  <c:v>11-02-2015</c:v>
                </c:pt>
                <c:pt idx="552">
                  <c:v>12-02-2015</c:v>
                </c:pt>
                <c:pt idx="553">
                  <c:v>13-02-2015</c:v>
                </c:pt>
                <c:pt idx="554">
                  <c:v>16-02-2015</c:v>
                </c:pt>
                <c:pt idx="555">
                  <c:v>17-02-2015</c:v>
                </c:pt>
                <c:pt idx="556">
                  <c:v>18-02-2015</c:v>
                </c:pt>
                <c:pt idx="557">
                  <c:v>19-02-2015</c:v>
                </c:pt>
                <c:pt idx="558">
                  <c:v>20-02-2015</c:v>
                </c:pt>
                <c:pt idx="559">
                  <c:v>23-02-2015</c:v>
                </c:pt>
                <c:pt idx="560">
                  <c:v>24-02-2015</c:v>
                </c:pt>
                <c:pt idx="561">
                  <c:v>25-02-2015</c:v>
                </c:pt>
                <c:pt idx="562">
                  <c:v>26-02-2015</c:v>
                </c:pt>
                <c:pt idx="563">
                  <c:v>27-02-2015</c:v>
                </c:pt>
                <c:pt idx="564">
                  <c:v>02-03-2015</c:v>
                </c:pt>
                <c:pt idx="565">
                  <c:v>03-03-2015</c:v>
                </c:pt>
                <c:pt idx="566">
                  <c:v>04-03-2015</c:v>
                </c:pt>
                <c:pt idx="567">
                  <c:v>05-03-2015</c:v>
                </c:pt>
                <c:pt idx="568">
                  <c:v>06-03-2015</c:v>
                </c:pt>
                <c:pt idx="569">
                  <c:v>09-03-2015</c:v>
                </c:pt>
                <c:pt idx="570">
                  <c:v>10-03-2015</c:v>
                </c:pt>
                <c:pt idx="571">
                  <c:v>11-03-2015</c:v>
                </c:pt>
                <c:pt idx="572">
                  <c:v>12-03-2015</c:v>
                </c:pt>
                <c:pt idx="573">
                  <c:v>13-03-2015</c:v>
                </c:pt>
                <c:pt idx="574">
                  <c:v>16-03-2015</c:v>
                </c:pt>
                <c:pt idx="575">
                  <c:v>17-03-2015</c:v>
                </c:pt>
                <c:pt idx="576">
                  <c:v>18-03-2015</c:v>
                </c:pt>
                <c:pt idx="577">
                  <c:v>19-03-2015</c:v>
                </c:pt>
                <c:pt idx="578">
                  <c:v>20-03-2015</c:v>
                </c:pt>
                <c:pt idx="579">
                  <c:v>23-03-2015</c:v>
                </c:pt>
                <c:pt idx="580">
                  <c:v>24-03-2015</c:v>
                </c:pt>
                <c:pt idx="581">
                  <c:v>25-03-2015</c:v>
                </c:pt>
                <c:pt idx="582">
                  <c:v>26-03-2015</c:v>
                </c:pt>
                <c:pt idx="583">
                  <c:v>27-03-2015</c:v>
                </c:pt>
                <c:pt idx="584">
                  <c:v>30-03-2015</c:v>
                </c:pt>
                <c:pt idx="585">
                  <c:v>31-03-2015</c:v>
                </c:pt>
                <c:pt idx="586">
                  <c:v>01-04-2015</c:v>
                </c:pt>
                <c:pt idx="587">
                  <c:v>02-04-2015</c:v>
                </c:pt>
                <c:pt idx="588">
                  <c:v>03-04-2015</c:v>
                </c:pt>
                <c:pt idx="589">
                  <c:v>06-04-2015</c:v>
                </c:pt>
                <c:pt idx="590">
                  <c:v>07-04-2015</c:v>
                </c:pt>
                <c:pt idx="591">
                  <c:v>08-04-2015</c:v>
                </c:pt>
                <c:pt idx="592">
                  <c:v>09-04-2015</c:v>
                </c:pt>
                <c:pt idx="593">
                  <c:v>10-04-2015</c:v>
                </c:pt>
                <c:pt idx="594">
                  <c:v>13-04-2015</c:v>
                </c:pt>
                <c:pt idx="595">
                  <c:v>14-04-2015</c:v>
                </c:pt>
                <c:pt idx="596">
                  <c:v>15-04-2015</c:v>
                </c:pt>
                <c:pt idx="597">
                  <c:v>16-04-2015</c:v>
                </c:pt>
                <c:pt idx="598">
                  <c:v>17-04-2015</c:v>
                </c:pt>
                <c:pt idx="599">
                  <c:v>20-04-2015</c:v>
                </c:pt>
                <c:pt idx="600">
                  <c:v>21-04-2015</c:v>
                </c:pt>
                <c:pt idx="601">
                  <c:v>22-04-2015</c:v>
                </c:pt>
                <c:pt idx="602">
                  <c:v>23-04-2015</c:v>
                </c:pt>
                <c:pt idx="603">
                  <c:v>24-04-2015</c:v>
                </c:pt>
                <c:pt idx="604">
                  <c:v>27-04-2015</c:v>
                </c:pt>
                <c:pt idx="605">
                  <c:v>28-04-2015</c:v>
                </c:pt>
                <c:pt idx="606">
                  <c:v>29-04-2015</c:v>
                </c:pt>
                <c:pt idx="607">
                  <c:v>30-04-2015</c:v>
                </c:pt>
                <c:pt idx="608">
                  <c:v>01-05-2015</c:v>
                </c:pt>
                <c:pt idx="609">
                  <c:v>04-05-2015</c:v>
                </c:pt>
                <c:pt idx="610">
                  <c:v>05-05-2015</c:v>
                </c:pt>
                <c:pt idx="611">
                  <c:v>06-05-2015</c:v>
                </c:pt>
                <c:pt idx="612">
                  <c:v>07-05-2015</c:v>
                </c:pt>
                <c:pt idx="613">
                  <c:v>08-05-2015</c:v>
                </c:pt>
                <c:pt idx="614">
                  <c:v>11-05-2015</c:v>
                </c:pt>
                <c:pt idx="615">
                  <c:v>12-05-2015</c:v>
                </c:pt>
                <c:pt idx="616">
                  <c:v>13-05-2015</c:v>
                </c:pt>
                <c:pt idx="617">
                  <c:v>14-05-2015</c:v>
                </c:pt>
                <c:pt idx="618">
                  <c:v>15-05-2015</c:v>
                </c:pt>
                <c:pt idx="619">
                  <c:v>18-05-2015</c:v>
                </c:pt>
                <c:pt idx="620">
                  <c:v>19-05-2015</c:v>
                </c:pt>
                <c:pt idx="621">
                  <c:v>20-05-2015</c:v>
                </c:pt>
                <c:pt idx="622">
                  <c:v>21-05-2015</c:v>
                </c:pt>
                <c:pt idx="623">
                  <c:v>22-05-2015</c:v>
                </c:pt>
                <c:pt idx="624">
                  <c:v>25-05-2015</c:v>
                </c:pt>
                <c:pt idx="625">
                  <c:v>26-05-2015</c:v>
                </c:pt>
                <c:pt idx="626">
                  <c:v>27-05-2015</c:v>
                </c:pt>
                <c:pt idx="627">
                  <c:v>28-05-2015</c:v>
                </c:pt>
                <c:pt idx="628">
                  <c:v>29-05-2015</c:v>
                </c:pt>
                <c:pt idx="629">
                  <c:v>01-06-2015</c:v>
                </c:pt>
                <c:pt idx="630">
                  <c:v>02-06-2015</c:v>
                </c:pt>
                <c:pt idx="631">
                  <c:v>03-06-2015</c:v>
                </c:pt>
                <c:pt idx="632">
                  <c:v>04-06-2015</c:v>
                </c:pt>
                <c:pt idx="633">
                  <c:v>05-06-2015</c:v>
                </c:pt>
                <c:pt idx="634">
                  <c:v>08-06-2015</c:v>
                </c:pt>
                <c:pt idx="635">
                  <c:v>09-06-2015</c:v>
                </c:pt>
                <c:pt idx="636">
                  <c:v>10-06-2015</c:v>
                </c:pt>
                <c:pt idx="637">
                  <c:v>11-06-2015</c:v>
                </c:pt>
                <c:pt idx="638">
                  <c:v>12-06-2015</c:v>
                </c:pt>
                <c:pt idx="639">
                  <c:v>15-06-2015</c:v>
                </c:pt>
                <c:pt idx="640">
                  <c:v>16-06-2015</c:v>
                </c:pt>
                <c:pt idx="641">
                  <c:v>17-06-2015</c:v>
                </c:pt>
                <c:pt idx="642">
                  <c:v>18-06-2015</c:v>
                </c:pt>
                <c:pt idx="643">
                  <c:v>19-06-2015</c:v>
                </c:pt>
                <c:pt idx="644">
                  <c:v>22-06-2015</c:v>
                </c:pt>
                <c:pt idx="645">
                  <c:v>23-06-2015</c:v>
                </c:pt>
                <c:pt idx="646">
                  <c:v>24-06-2015</c:v>
                </c:pt>
                <c:pt idx="647">
                  <c:v>25-06-2015</c:v>
                </c:pt>
                <c:pt idx="648">
                  <c:v>26-06-2015</c:v>
                </c:pt>
                <c:pt idx="649">
                  <c:v>29-06-2015</c:v>
                </c:pt>
                <c:pt idx="650">
                  <c:v>30-06-2015</c:v>
                </c:pt>
                <c:pt idx="651">
                  <c:v>01-07-2015</c:v>
                </c:pt>
                <c:pt idx="652">
                  <c:v>02-07-2015</c:v>
                </c:pt>
                <c:pt idx="653">
                  <c:v>03-07-2015</c:v>
                </c:pt>
                <c:pt idx="654">
                  <c:v>06-07-2015</c:v>
                </c:pt>
                <c:pt idx="655">
                  <c:v>07-07-2015</c:v>
                </c:pt>
                <c:pt idx="656">
                  <c:v>08-07-2015</c:v>
                </c:pt>
                <c:pt idx="657">
                  <c:v>09-07-2015</c:v>
                </c:pt>
                <c:pt idx="658">
                  <c:v>10-07-2015</c:v>
                </c:pt>
                <c:pt idx="659">
                  <c:v>13-07-2015</c:v>
                </c:pt>
                <c:pt idx="660">
                  <c:v>14-07-2015</c:v>
                </c:pt>
                <c:pt idx="661">
                  <c:v>15-07-2015</c:v>
                </c:pt>
                <c:pt idx="662">
                  <c:v>16-07-2015</c:v>
                </c:pt>
                <c:pt idx="663">
                  <c:v>17-07-2015</c:v>
                </c:pt>
                <c:pt idx="664">
                  <c:v>20-07-2015</c:v>
                </c:pt>
                <c:pt idx="665">
                  <c:v>21-07-2015</c:v>
                </c:pt>
                <c:pt idx="666">
                  <c:v>22-07-2015</c:v>
                </c:pt>
                <c:pt idx="667">
                  <c:v>23-07-2015</c:v>
                </c:pt>
                <c:pt idx="668">
                  <c:v>24-07-2015</c:v>
                </c:pt>
                <c:pt idx="669">
                  <c:v>27-07-2015</c:v>
                </c:pt>
                <c:pt idx="670">
                  <c:v>28-07-2015</c:v>
                </c:pt>
                <c:pt idx="671">
                  <c:v>29-07-2015</c:v>
                </c:pt>
                <c:pt idx="672">
                  <c:v>30-07-2015</c:v>
                </c:pt>
                <c:pt idx="673">
                  <c:v>31-07-2015</c:v>
                </c:pt>
                <c:pt idx="674">
                  <c:v>03-08-2015</c:v>
                </c:pt>
                <c:pt idx="675">
                  <c:v>04-08-2015</c:v>
                </c:pt>
                <c:pt idx="676">
                  <c:v>05-08-2015</c:v>
                </c:pt>
                <c:pt idx="677">
                  <c:v>06-08-2015</c:v>
                </c:pt>
                <c:pt idx="678">
                  <c:v>07-08-2015</c:v>
                </c:pt>
                <c:pt idx="679">
                  <c:v>10-08-2015</c:v>
                </c:pt>
                <c:pt idx="680">
                  <c:v>11-08-2015</c:v>
                </c:pt>
                <c:pt idx="681">
                  <c:v>12-08-2015</c:v>
                </c:pt>
                <c:pt idx="682">
                  <c:v>13-08-2015</c:v>
                </c:pt>
                <c:pt idx="683">
                  <c:v>14-08-2015</c:v>
                </c:pt>
                <c:pt idx="684">
                  <c:v>17-08-2015</c:v>
                </c:pt>
                <c:pt idx="685">
                  <c:v>18-08-2015</c:v>
                </c:pt>
                <c:pt idx="686">
                  <c:v>19-08-2015</c:v>
                </c:pt>
                <c:pt idx="687">
                  <c:v>20-08-2015</c:v>
                </c:pt>
                <c:pt idx="688">
                  <c:v>21-08-2015</c:v>
                </c:pt>
                <c:pt idx="689">
                  <c:v>24-08-2015</c:v>
                </c:pt>
                <c:pt idx="690">
                  <c:v>25-08-2015</c:v>
                </c:pt>
                <c:pt idx="691">
                  <c:v>26-08-2015</c:v>
                </c:pt>
                <c:pt idx="692">
                  <c:v>27-08-2015</c:v>
                </c:pt>
                <c:pt idx="693">
                  <c:v>28-08-2015</c:v>
                </c:pt>
                <c:pt idx="694">
                  <c:v>31-08-2015</c:v>
                </c:pt>
                <c:pt idx="695">
                  <c:v>01-09-2015</c:v>
                </c:pt>
                <c:pt idx="696">
                  <c:v>02-09-2015</c:v>
                </c:pt>
                <c:pt idx="697">
                  <c:v>03-09-2015</c:v>
                </c:pt>
                <c:pt idx="698">
                  <c:v>04-09-2015</c:v>
                </c:pt>
                <c:pt idx="699">
                  <c:v>07-09-2015</c:v>
                </c:pt>
                <c:pt idx="700">
                  <c:v>08-09-2015</c:v>
                </c:pt>
                <c:pt idx="701">
                  <c:v>09-09-2015</c:v>
                </c:pt>
                <c:pt idx="702">
                  <c:v>10-09-2015</c:v>
                </c:pt>
                <c:pt idx="703">
                  <c:v>11-09-2015</c:v>
                </c:pt>
                <c:pt idx="704">
                  <c:v>14-09-2015</c:v>
                </c:pt>
                <c:pt idx="705">
                  <c:v>15-09-2015</c:v>
                </c:pt>
                <c:pt idx="706">
                  <c:v>16-09-2015</c:v>
                </c:pt>
                <c:pt idx="707">
                  <c:v>17-09-2015</c:v>
                </c:pt>
                <c:pt idx="708">
                  <c:v>18-09-2015</c:v>
                </c:pt>
                <c:pt idx="709">
                  <c:v>21-09-2015</c:v>
                </c:pt>
                <c:pt idx="710">
                  <c:v>22-09-2015</c:v>
                </c:pt>
                <c:pt idx="711">
                  <c:v>23-09-2015</c:v>
                </c:pt>
                <c:pt idx="712">
                  <c:v>24-09-2015</c:v>
                </c:pt>
                <c:pt idx="713">
                  <c:v>25-09-2015</c:v>
                </c:pt>
                <c:pt idx="714">
                  <c:v>28-09-2015</c:v>
                </c:pt>
                <c:pt idx="715">
                  <c:v>29-09-2015</c:v>
                </c:pt>
                <c:pt idx="716">
                  <c:v>30-09-2015</c:v>
                </c:pt>
                <c:pt idx="717">
                  <c:v>01-10-2015</c:v>
                </c:pt>
                <c:pt idx="718">
                  <c:v>02-10-2015</c:v>
                </c:pt>
                <c:pt idx="719">
                  <c:v>05-10-2015</c:v>
                </c:pt>
                <c:pt idx="720">
                  <c:v>06-10-2015</c:v>
                </c:pt>
                <c:pt idx="721">
                  <c:v>07-10-2015</c:v>
                </c:pt>
                <c:pt idx="722">
                  <c:v>08-10-2015</c:v>
                </c:pt>
                <c:pt idx="723">
                  <c:v>09-10-2015</c:v>
                </c:pt>
                <c:pt idx="724">
                  <c:v>12-10-2015</c:v>
                </c:pt>
                <c:pt idx="725">
                  <c:v>13-10-2015</c:v>
                </c:pt>
                <c:pt idx="726">
                  <c:v>14-10-2015</c:v>
                </c:pt>
                <c:pt idx="727">
                  <c:v>15-10-2015</c:v>
                </c:pt>
                <c:pt idx="728">
                  <c:v>16-10-2015</c:v>
                </c:pt>
                <c:pt idx="729">
                  <c:v>19-10-2015</c:v>
                </c:pt>
                <c:pt idx="730">
                  <c:v>20-10-2015</c:v>
                </c:pt>
                <c:pt idx="731">
                  <c:v>21-10-2015</c:v>
                </c:pt>
                <c:pt idx="732">
                  <c:v>22-10-2015</c:v>
                </c:pt>
                <c:pt idx="733">
                  <c:v>23-10-2015</c:v>
                </c:pt>
                <c:pt idx="734">
                  <c:v>26-10-2015</c:v>
                </c:pt>
                <c:pt idx="735">
                  <c:v>27-10-2015</c:v>
                </c:pt>
                <c:pt idx="736">
                  <c:v>28-10-2015</c:v>
                </c:pt>
                <c:pt idx="737">
                  <c:v>29-10-2015</c:v>
                </c:pt>
                <c:pt idx="738">
                  <c:v>30-10-2015</c:v>
                </c:pt>
                <c:pt idx="739">
                  <c:v>02-11-2015</c:v>
                </c:pt>
                <c:pt idx="740">
                  <c:v>03-11-2015</c:v>
                </c:pt>
                <c:pt idx="741">
                  <c:v>04-11-2015</c:v>
                </c:pt>
                <c:pt idx="742">
                  <c:v>05-11-2015</c:v>
                </c:pt>
                <c:pt idx="743">
                  <c:v>06-11-2015</c:v>
                </c:pt>
                <c:pt idx="744">
                  <c:v>09-11-2015</c:v>
                </c:pt>
                <c:pt idx="745">
                  <c:v>10-11-2015</c:v>
                </c:pt>
                <c:pt idx="746">
                  <c:v>11-11-2015</c:v>
                </c:pt>
                <c:pt idx="747">
                  <c:v>12-11-2015</c:v>
                </c:pt>
                <c:pt idx="748">
                  <c:v>13-11-2015</c:v>
                </c:pt>
                <c:pt idx="749">
                  <c:v>16-11-2015</c:v>
                </c:pt>
                <c:pt idx="750">
                  <c:v>17-11-2015</c:v>
                </c:pt>
                <c:pt idx="751">
                  <c:v>18-11-2015</c:v>
                </c:pt>
                <c:pt idx="752">
                  <c:v>19-11-2015</c:v>
                </c:pt>
                <c:pt idx="753">
                  <c:v>20-11-2015</c:v>
                </c:pt>
                <c:pt idx="754">
                  <c:v>23-11-2015</c:v>
                </c:pt>
                <c:pt idx="755">
                  <c:v>24-11-2015</c:v>
                </c:pt>
                <c:pt idx="756">
                  <c:v>25-11-2015</c:v>
                </c:pt>
                <c:pt idx="757">
                  <c:v>26-11-2015</c:v>
                </c:pt>
                <c:pt idx="758">
                  <c:v>27-11-2015</c:v>
                </c:pt>
                <c:pt idx="759">
                  <c:v>30-11-2015</c:v>
                </c:pt>
                <c:pt idx="760">
                  <c:v>01-12-2015</c:v>
                </c:pt>
                <c:pt idx="761">
                  <c:v>02-12-2015</c:v>
                </c:pt>
                <c:pt idx="762">
                  <c:v>03-12-2015</c:v>
                </c:pt>
                <c:pt idx="763">
                  <c:v>04-12-2015</c:v>
                </c:pt>
                <c:pt idx="764">
                  <c:v>07-12-2015</c:v>
                </c:pt>
                <c:pt idx="765">
                  <c:v>08-12-2015</c:v>
                </c:pt>
                <c:pt idx="766">
                  <c:v>09-12-2015</c:v>
                </c:pt>
                <c:pt idx="767">
                  <c:v>10-12-2015</c:v>
                </c:pt>
                <c:pt idx="768">
                  <c:v>11-12-2015</c:v>
                </c:pt>
                <c:pt idx="769">
                  <c:v>14-12-2015</c:v>
                </c:pt>
                <c:pt idx="770">
                  <c:v>15-12-2015</c:v>
                </c:pt>
                <c:pt idx="771">
                  <c:v>16-12-2015</c:v>
                </c:pt>
                <c:pt idx="772">
                  <c:v>17-12-2015</c:v>
                </c:pt>
                <c:pt idx="773">
                  <c:v>18-12-2015</c:v>
                </c:pt>
                <c:pt idx="774">
                  <c:v>21-12-2015</c:v>
                </c:pt>
                <c:pt idx="775">
                  <c:v>22-12-2015</c:v>
                </c:pt>
                <c:pt idx="776">
                  <c:v>23-12-2015</c:v>
                </c:pt>
                <c:pt idx="777">
                  <c:v>24-12-2015</c:v>
                </c:pt>
                <c:pt idx="778">
                  <c:v>25-12-2015</c:v>
                </c:pt>
                <c:pt idx="779">
                  <c:v>28-12-2015</c:v>
                </c:pt>
                <c:pt idx="780">
                  <c:v>29-12-2015</c:v>
                </c:pt>
                <c:pt idx="781">
                  <c:v>30-12-2015</c:v>
                </c:pt>
                <c:pt idx="782">
                  <c:v>31-12-2015</c:v>
                </c:pt>
                <c:pt idx="783">
                  <c:v>01-01-2016</c:v>
                </c:pt>
                <c:pt idx="784">
                  <c:v>04-01-2016</c:v>
                </c:pt>
                <c:pt idx="785">
                  <c:v>05-01-2016</c:v>
                </c:pt>
                <c:pt idx="786">
                  <c:v>06-01-2016</c:v>
                </c:pt>
                <c:pt idx="787">
                  <c:v>07-01-2016</c:v>
                </c:pt>
                <c:pt idx="788">
                  <c:v>08-01-2016</c:v>
                </c:pt>
                <c:pt idx="789">
                  <c:v>11-01-2016</c:v>
                </c:pt>
                <c:pt idx="790">
                  <c:v>12-01-2016</c:v>
                </c:pt>
                <c:pt idx="791">
                  <c:v>13-01-2016</c:v>
                </c:pt>
                <c:pt idx="792">
                  <c:v>14-01-2016</c:v>
                </c:pt>
                <c:pt idx="793">
                  <c:v>15-01-2016</c:v>
                </c:pt>
                <c:pt idx="794">
                  <c:v>18-01-2016</c:v>
                </c:pt>
                <c:pt idx="795">
                  <c:v>19-01-2016</c:v>
                </c:pt>
                <c:pt idx="796">
                  <c:v>20-01-2016</c:v>
                </c:pt>
                <c:pt idx="797">
                  <c:v>21-01-2016</c:v>
                </c:pt>
                <c:pt idx="798">
                  <c:v>22-01-2016</c:v>
                </c:pt>
                <c:pt idx="799">
                  <c:v>25-01-2016</c:v>
                </c:pt>
                <c:pt idx="800">
                  <c:v>26-01-2016</c:v>
                </c:pt>
                <c:pt idx="801">
                  <c:v>27-01-2016</c:v>
                </c:pt>
                <c:pt idx="802">
                  <c:v>28-01-2016</c:v>
                </c:pt>
                <c:pt idx="803">
                  <c:v>29-01-2016</c:v>
                </c:pt>
                <c:pt idx="804">
                  <c:v>01-02-2016</c:v>
                </c:pt>
                <c:pt idx="805">
                  <c:v>02-02-2016</c:v>
                </c:pt>
                <c:pt idx="806">
                  <c:v>03-02-2016</c:v>
                </c:pt>
                <c:pt idx="807">
                  <c:v>04-02-2016</c:v>
                </c:pt>
                <c:pt idx="808">
                  <c:v>05-02-2016</c:v>
                </c:pt>
                <c:pt idx="809">
                  <c:v>08-02-2016</c:v>
                </c:pt>
                <c:pt idx="810">
                  <c:v>09-02-2016</c:v>
                </c:pt>
                <c:pt idx="811">
                  <c:v>10-02-2016</c:v>
                </c:pt>
                <c:pt idx="812">
                  <c:v>11-02-2016</c:v>
                </c:pt>
                <c:pt idx="813">
                  <c:v>12-02-2016</c:v>
                </c:pt>
                <c:pt idx="814">
                  <c:v>15-02-2016</c:v>
                </c:pt>
                <c:pt idx="815">
                  <c:v>16-02-2016</c:v>
                </c:pt>
                <c:pt idx="816">
                  <c:v>17-02-2016</c:v>
                </c:pt>
                <c:pt idx="817">
                  <c:v>18-02-2016</c:v>
                </c:pt>
                <c:pt idx="818">
                  <c:v>19-02-2016</c:v>
                </c:pt>
                <c:pt idx="819">
                  <c:v>22-02-2016</c:v>
                </c:pt>
                <c:pt idx="820">
                  <c:v>23-02-2016</c:v>
                </c:pt>
                <c:pt idx="821">
                  <c:v>24-02-2016</c:v>
                </c:pt>
                <c:pt idx="822">
                  <c:v>25-02-2016</c:v>
                </c:pt>
                <c:pt idx="823">
                  <c:v>26-02-2016</c:v>
                </c:pt>
                <c:pt idx="824">
                  <c:v>29-02-2016</c:v>
                </c:pt>
                <c:pt idx="825">
                  <c:v>01-03-2016</c:v>
                </c:pt>
                <c:pt idx="826">
                  <c:v>02-03-2016</c:v>
                </c:pt>
                <c:pt idx="827">
                  <c:v>03-03-2016</c:v>
                </c:pt>
                <c:pt idx="828">
                  <c:v>04-03-2016</c:v>
                </c:pt>
                <c:pt idx="829">
                  <c:v>07-03-2016</c:v>
                </c:pt>
                <c:pt idx="830">
                  <c:v>08-03-2016</c:v>
                </c:pt>
                <c:pt idx="831">
                  <c:v>09-03-2016</c:v>
                </c:pt>
                <c:pt idx="832">
                  <c:v>10-03-2016</c:v>
                </c:pt>
                <c:pt idx="833">
                  <c:v>11-03-2016</c:v>
                </c:pt>
                <c:pt idx="834">
                  <c:v>14-03-2016</c:v>
                </c:pt>
                <c:pt idx="835">
                  <c:v>15-03-2016</c:v>
                </c:pt>
                <c:pt idx="836">
                  <c:v>16-03-2016</c:v>
                </c:pt>
                <c:pt idx="837">
                  <c:v>17-03-2016</c:v>
                </c:pt>
                <c:pt idx="838">
                  <c:v>18-03-2016</c:v>
                </c:pt>
                <c:pt idx="839">
                  <c:v>21-03-2016</c:v>
                </c:pt>
                <c:pt idx="840">
                  <c:v>22-03-2016</c:v>
                </c:pt>
                <c:pt idx="841">
                  <c:v>23-03-2016</c:v>
                </c:pt>
                <c:pt idx="842">
                  <c:v>24-03-2016</c:v>
                </c:pt>
                <c:pt idx="843">
                  <c:v>25-03-2016</c:v>
                </c:pt>
                <c:pt idx="844">
                  <c:v>28-03-2016</c:v>
                </c:pt>
                <c:pt idx="845">
                  <c:v>29-03-2016</c:v>
                </c:pt>
                <c:pt idx="846">
                  <c:v>30-03-2016</c:v>
                </c:pt>
                <c:pt idx="847">
                  <c:v>31-03-2016</c:v>
                </c:pt>
                <c:pt idx="848">
                  <c:v>01-04-2016</c:v>
                </c:pt>
                <c:pt idx="849">
                  <c:v>04-04-2016</c:v>
                </c:pt>
                <c:pt idx="850">
                  <c:v>05-04-2016</c:v>
                </c:pt>
                <c:pt idx="851">
                  <c:v>06-04-2016</c:v>
                </c:pt>
                <c:pt idx="852">
                  <c:v>07-04-2016</c:v>
                </c:pt>
                <c:pt idx="853">
                  <c:v>08-04-2016</c:v>
                </c:pt>
                <c:pt idx="854">
                  <c:v>11-04-2016</c:v>
                </c:pt>
                <c:pt idx="855">
                  <c:v>12-04-2016</c:v>
                </c:pt>
                <c:pt idx="856">
                  <c:v>13-04-2016</c:v>
                </c:pt>
                <c:pt idx="857">
                  <c:v>14-04-2016</c:v>
                </c:pt>
                <c:pt idx="858">
                  <c:v>15-04-2016</c:v>
                </c:pt>
                <c:pt idx="859">
                  <c:v>18-04-2016</c:v>
                </c:pt>
                <c:pt idx="860">
                  <c:v>19-04-2016</c:v>
                </c:pt>
                <c:pt idx="861">
                  <c:v>20-04-2016</c:v>
                </c:pt>
                <c:pt idx="862">
                  <c:v>21-04-2016</c:v>
                </c:pt>
                <c:pt idx="863">
                  <c:v>22-04-2016</c:v>
                </c:pt>
                <c:pt idx="864">
                  <c:v>25-04-2016</c:v>
                </c:pt>
                <c:pt idx="865">
                  <c:v>26-04-2016</c:v>
                </c:pt>
                <c:pt idx="866">
                  <c:v>27-04-2016</c:v>
                </c:pt>
                <c:pt idx="867">
                  <c:v>28-04-2016</c:v>
                </c:pt>
                <c:pt idx="868">
                  <c:v>29-04-2016</c:v>
                </c:pt>
                <c:pt idx="869">
                  <c:v>02-05-2016</c:v>
                </c:pt>
                <c:pt idx="870">
                  <c:v>03-05-2016</c:v>
                </c:pt>
                <c:pt idx="871">
                  <c:v>04-05-2016</c:v>
                </c:pt>
                <c:pt idx="872">
                  <c:v>05-05-2016</c:v>
                </c:pt>
                <c:pt idx="873">
                  <c:v>06-05-2016</c:v>
                </c:pt>
                <c:pt idx="874">
                  <c:v>09-05-2016</c:v>
                </c:pt>
                <c:pt idx="875">
                  <c:v>10-05-2016</c:v>
                </c:pt>
                <c:pt idx="876">
                  <c:v>11-05-2016</c:v>
                </c:pt>
                <c:pt idx="877">
                  <c:v>12-05-2016</c:v>
                </c:pt>
                <c:pt idx="878">
                  <c:v>13-05-2016</c:v>
                </c:pt>
                <c:pt idx="879">
                  <c:v>16-05-2016</c:v>
                </c:pt>
                <c:pt idx="880">
                  <c:v>17-05-2016</c:v>
                </c:pt>
                <c:pt idx="881">
                  <c:v>18-05-2016</c:v>
                </c:pt>
                <c:pt idx="882">
                  <c:v>19-05-2016</c:v>
                </c:pt>
                <c:pt idx="883">
                  <c:v>20-05-2016</c:v>
                </c:pt>
                <c:pt idx="884">
                  <c:v>23-05-2016</c:v>
                </c:pt>
                <c:pt idx="885">
                  <c:v>24-05-2016</c:v>
                </c:pt>
                <c:pt idx="886">
                  <c:v>25-05-2016</c:v>
                </c:pt>
                <c:pt idx="887">
                  <c:v>26-05-2016</c:v>
                </c:pt>
                <c:pt idx="888">
                  <c:v>27-05-2016</c:v>
                </c:pt>
                <c:pt idx="889">
                  <c:v>30-05-2016</c:v>
                </c:pt>
                <c:pt idx="890">
                  <c:v>31-05-2016</c:v>
                </c:pt>
                <c:pt idx="891">
                  <c:v>01-06-2016</c:v>
                </c:pt>
                <c:pt idx="892">
                  <c:v>02-06-2016</c:v>
                </c:pt>
                <c:pt idx="893">
                  <c:v>03-06-2016</c:v>
                </c:pt>
                <c:pt idx="894">
                  <c:v>06-06-2016</c:v>
                </c:pt>
                <c:pt idx="895">
                  <c:v>07-06-2016</c:v>
                </c:pt>
                <c:pt idx="896">
                  <c:v>08-06-2016</c:v>
                </c:pt>
                <c:pt idx="897">
                  <c:v>09-06-2016</c:v>
                </c:pt>
                <c:pt idx="898">
                  <c:v>10-06-2016</c:v>
                </c:pt>
                <c:pt idx="899">
                  <c:v>13-06-2016</c:v>
                </c:pt>
                <c:pt idx="900">
                  <c:v>14-06-2016</c:v>
                </c:pt>
                <c:pt idx="901">
                  <c:v>15-06-2016</c:v>
                </c:pt>
                <c:pt idx="902">
                  <c:v>16-06-2016</c:v>
                </c:pt>
                <c:pt idx="903">
                  <c:v>17-06-2016</c:v>
                </c:pt>
                <c:pt idx="904">
                  <c:v>20-06-2016</c:v>
                </c:pt>
                <c:pt idx="905">
                  <c:v>21-06-2016</c:v>
                </c:pt>
                <c:pt idx="906">
                  <c:v>22-06-2016</c:v>
                </c:pt>
                <c:pt idx="907">
                  <c:v>23-06-2016</c:v>
                </c:pt>
                <c:pt idx="908">
                  <c:v>24-06-2016</c:v>
                </c:pt>
                <c:pt idx="909">
                  <c:v>27-06-2016</c:v>
                </c:pt>
                <c:pt idx="910">
                  <c:v>28-06-2016</c:v>
                </c:pt>
                <c:pt idx="911">
                  <c:v>29-06-2016</c:v>
                </c:pt>
                <c:pt idx="912">
                  <c:v>30-06-2016</c:v>
                </c:pt>
                <c:pt idx="913">
                  <c:v>01-07-2016</c:v>
                </c:pt>
                <c:pt idx="914">
                  <c:v>04-07-2016</c:v>
                </c:pt>
                <c:pt idx="915">
                  <c:v>05-07-2016</c:v>
                </c:pt>
                <c:pt idx="916">
                  <c:v>06-07-2016</c:v>
                </c:pt>
                <c:pt idx="917">
                  <c:v>07-07-2016</c:v>
                </c:pt>
                <c:pt idx="918">
                  <c:v>08-07-2016</c:v>
                </c:pt>
                <c:pt idx="919">
                  <c:v>11-07-2016</c:v>
                </c:pt>
                <c:pt idx="920">
                  <c:v>12-07-2016</c:v>
                </c:pt>
                <c:pt idx="921">
                  <c:v>13-07-2016</c:v>
                </c:pt>
                <c:pt idx="922">
                  <c:v>14-07-2016</c:v>
                </c:pt>
                <c:pt idx="923">
                  <c:v>15-07-2016</c:v>
                </c:pt>
                <c:pt idx="924">
                  <c:v>18-07-2016</c:v>
                </c:pt>
                <c:pt idx="925">
                  <c:v>19-07-2016</c:v>
                </c:pt>
                <c:pt idx="926">
                  <c:v>20-07-2016</c:v>
                </c:pt>
                <c:pt idx="927">
                  <c:v>21-07-2016</c:v>
                </c:pt>
                <c:pt idx="928">
                  <c:v>22-07-2016</c:v>
                </c:pt>
                <c:pt idx="929">
                  <c:v>25-07-2016</c:v>
                </c:pt>
                <c:pt idx="930">
                  <c:v>26-07-2016</c:v>
                </c:pt>
                <c:pt idx="931">
                  <c:v>27-07-2016</c:v>
                </c:pt>
                <c:pt idx="932">
                  <c:v>28-07-2016</c:v>
                </c:pt>
                <c:pt idx="933">
                  <c:v>29-07-2016</c:v>
                </c:pt>
                <c:pt idx="934">
                  <c:v>01-08-2016</c:v>
                </c:pt>
                <c:pt idx="935">
                  <c:v>02-08-2016</c:v>
                </c:pt>
                <c:pt idx="936">
                  <c:v>03-08-2016</c:v>
                </c:pt>
                <c:pt idx="937">
                  <c:v>04-08-2016</c:v>
                </c:pt>
                <c:pt idx="938">
                  <c:v>05-08-2016</c:v>
                </c:pt>
                <c:pt idx="939">
                  <c:v>08-08-2016</c:v>
                </c:pt>
                <c:pt idx="940">
                  <c:v>09-08-2016</c:v>
                </c:pt>
                <c:pt idx="941">
                  <c:v>10-08-2016</c:v>
                </c:pt>
                <c:pt idx="942">
                  <c:v>11-08-2016</c:v>
                </c:pt>
                <c:pt idx="943">
                  <c:v>12-08-2016</c:v>
                </c:pt>
                <c:pt idx="944">
                  <c:v>15-08-2016</c:v>
                </c:pt>
                <c:pt idx="945">
                  <c:v>16-08-2016</c:v>
                </c:pt>
                <c:pt idx="946">
                  <c:v>17-08-2016</c:v>
                </c:pt>
                <c:pt idx="947">
                  <c:v>18-08-2016</c:v>
                </c:pt>
                <c:pt idx="948">
                  <c:v>19-08-2016</c:v>
                </c:pt>
                <c:pt idx="949">
                  <c:v>22-08-2016</c:v>
                </c:pt>
                <c:pt idx="950">
                  <c:v>23-08-2016</c:v>
                </c:pt>
                <c:pt idx="951">
                  <c:v>24-08-2016</c:v>
                </c:pt>
                <c:pt idx="952">
                  <c:v>25-08-2016</c:v>
                </c:pt>
                <c:pt idx="953">
                  <c:v>26-08-2016</c:v>
                </c:pt>
                <c:pt idx="954">
                  <c:v>29-08-2016</c:v>
                </c:pt>
                <c:pt idx="955">
                  <c:v>30-08-2016</c:v>
                </c:pt>
                <c:pt idx="956">
                  <c:v>31-08-2016</c:v>
                </c:pt>
                <c:pt idx="957">
                  <c:v>01-09-2016</c:v>
                </c:pt>
                <c:pt idx="958">
                  <c:v>02-09-2016</c:v>
                </c:pt>
                <c:pt idx="959">
                  <c:v>05-09-2016</c:v>
                </c:pt>
                <c:pt idx="960">
                  <c:v>06-09-2016</c:v>
                </c:pt>
                <c:pt idx="961">
                  <c:v>07-09-2016</c:v>
                </c:pt>
                <c:pt idx="962">
                  <c:v>08-09-2016</c:v>
                </c:pt>
                <c:pt idx="963">
                  <c:v>09-09-2016</c:v>
                </c:pt>
                <c:pt idx="964">
                  <c:v>12-09-2016</c:v>
                </c:pt>
                <c:pt idx="965">
                  <c:v>13-09-2016</c:v>
                </c:pt>
                <c:pt idx="966">
                  <c:v>14-09-2016</c:v>
                </c:pt>
                <c:pt idx="967">
                  <c:v>15-09-2016</c:v>
                </c:pt>
                <c:pt idx="968">
                  <c:v>16-09-2016</c:v>
                </c:pt>
                <c:pt idx="969">
                  <c:v>19-09-2016</c:v>
                </c:pt>
                <c:pt idx="970">
                  <c:v>20-09-2016</c:v>
                </c:pt>
                <c:pt idx="971">
                  <c:v>21-09-2016</c:v>
                </c:pt>
                <c:pt idx="972">
                  <c:v>22-09-2016</c:v>
                </c:pt>
                <c:pt idx="973">
                  <c:v>23-09-2016</c:v>
                </c:pt>
                <c:pt idx="974">
                  <c:v>26-09-2016</c:v>
                </c:pt>
                <c:pt idx="975">
                  <c:v>27-09-2016</c:v>
                </c:pt>
                <c:pt idx="976">
                  <c:v>28-09-2016</c:v>
                </c:pt>
                <c:pt idx="977">
                  <c:v>29-09-2016</c:v>
                </c:pt>
                <c:pt idx="978">
                  <c:v>30-09-2016</c:v>
                </c:pt>
                <c:pt idx="979">
                  <c:v>03-10-2016</c:v>
                </c:pt>
                <c:pt idx="980">
                  <c:v>04-10-2016</c:v>
                </c:pt>
                <c:pt idx="981">
                  <c:v>05-10-2016</c:v>
                </c:pt>
                <c:pt idx="982">
                  <c:v>06-10-2016</c:v>
                </c:pt>
                <c:pt idx="983">
                  <c:v>07-10-2016</c:v>
                </c:pt>
                <c:pt idx="984">
                  <c:v>10-10-2016</c:v>
                </c:pt>
                <c:pt idx="985">
                  <c:v>11-10-2016</c:v>
                </c:pt>
                <c:pt idx="986">
                  <c:v>12-10-2016</c:v>
                </c:pt>
                <c:pt idx="987">
                  <c:v>13-10-2016</c:v>
                </c:pt>
                <c:pt idx="988">
                  <c:v>14-10-2016</c:v>
                </c:pt>
                <c:pt idx="989">
                  <c:v>17-10-2016</c:v>
                </c:pt>
                <c:pt idx="990">
                  <c:v>18-10-2016</c:v>
                </c:pt>
                <c:pt idx="991">
                  <c:v>19-10-2016</c:v>
                </c:pt>
                <c:pt idx="992">
                  <c:v>20-10-2016</c:v>
                </c:pt>
                <c:pt idx="993">
                  <c:v>21-10-2016</c:v>
                </c:pt>
                <c:pt idx="994">
                  <c:v>24-10-2016</c:v>
                </c:pt>
                <c:pt idx="995">
                  <c:v>25-10-2016</c:v>
                </c:pt>
                <c:pt idx="996">
                  <c:v>26-10-2016</c:v>
                </c:pt>
                <c:pt idx="997">
                  <c:v>27-10-2016</c:v>
                </c:pt>
                <c:pt idx="998">
                  <c:v>28-10-2016</c:v>
                </c:pt>
                <c:pt idx="999">
                  <c:v>31-10-2016</c:v>
                </c:pt>
                <c:pt idx="1000">
                  <c:v>01-11-2016</c:v>
                </c:pt>
                <c:pt idx="1001">
                  <c:v>02-11-2016</c:v>
                </c:pt>
                <c:pt idx="1002">
                  <c:v>03-11-2016</c:v>
                </c:pt>
                <c:pt idx="1003">
                  <c:v>04-11-2016</c:v>
                </c:pt>
                <c:pt idx="1004">
                  <c:v>07-11-2016</c:v>
                </c:pt>
                <c:pt idx="1005">
                  <c:v>08-11-2016</c:v>
                </c:pt>
                <c:pt idx="1006">
                  <c:v>09-11-2016</c:v>
                </c:pt>
                <c:pt idx="1007">
                  <c:v>10-11-2016</c:v>
                </c:pt>
                <c:pt idx="1008">
                  <c:v>11-11-2016</c:v>
                </c:pt>
                <c:pt idx="1009">
                  <c:v>14-11-2016</c:v>
                </c:pt>
                <c:pt idx="1010">
                  <c:v>15-11-2016</c:v>
                </c:pt>
                <c:pt idx="1011">
                  <c:v>16-11-2016</c:v>
                </c:pt>
                <c:pt idx="1012">
                  <c:v>17-11-2016</c:v>
                </c:pt>
                <c:pt idx="1013">
                  <c:v>18-11-2016</c:v>
                </c:pt>
                <c:pt idx="1014">
                  <c:v>21-11-2016</c:v>
                </c:pt>
                <c:pt idx="1015">
                  <c:v>22-11-2016</c:v>
                </c:pt>
                <c:pt idx="1016">
                  <c:v>23-11-2016</c:v>
                </c:pt>
                <c:pt idx="1017">
                  <c:v>24-11-2016</c:v>
                </c:pt>
                <c:pt idx="1018">
                  <c:v>25-11-2016</c:v>
                </c:pt>
                <c:pt idx="1019">
                  <c:v>28-11-2016</c:v>
                </c:pt>
                <c:pt idx="1020">
                  <c:v>29-11-2016</c:v>
                </c:pt>
                <c:pt idx="1021">
                  <c:v>30-11-2016</c:v>
                </c:pt>
                <c:pt idx="1022">
                  <c:v>01-12-2016</c:v>
                </c:pt>
                <c:pt idx="1023">
                  <c:v>02-12-2016</c:v>
                </c:pt>
                <c:pt idx="1024">
                  <c:v>05-12-2016</c:v>
                </c:pt>
                <c:pt idx="1025">
                  <c:v>06-12-2016</c:v>
                </c:pt>
                <c:pt idx="1026">
                  <c:v>07-12-2016</c:v>
                </c:pt>
                <c:pt idx="1027">
                  <c:v>08-12-2016</c:v>
                </c:pt>
                <c:pt idx="1028">
                  <c:v>09-12-2016</c:v>
                </c:pt>
                <c:pt idx="1029">
                  <c:v>12-12-2016</c:v>
                </c:pt>
                <c:pt idx="1030">
                  <c:v>13-12-2016</c:v>
                </c:pt>
                <c:pt idx="1031">
                  <c:v>14-12-2016</c:v>
                </c:pt>
                <c:pt idx="1032">
                  <c:v>15-12-2016</c:v>
                </c:pt>
                <c:pt idx="1033">
                  <c:v>16-12-2016</c:v>
                </c:pt>
                <c:pt idx="1034">
                  <c:v>19-12-2016</c:v>
                </c:pt>
                <c:pt idx="1035">
                  <c:v>20-12-2016</c:v>
                </c:pt>
                <c:pt idx="1036">
                  <c:v>21-12-2016</c:v>
                </c:pt>
                <c:pt idx="1037">
                  <c:v>22-12-2016</c:v>
                </c:pt>
                <c:pt idx="1038">
                  <c:v>23-12-2016</c:v>
                </c:pt>
                <c:pt idx="1039">
                  <c:v>26-12-2016</c:v>
                </c:pt>
                <c:pt idx="1040">
                  <c:v>27-12-2016</c:v>
                </c:pt>
                <c:pt idx="1041">
                  <c:v>28-12-2016</c:v>
                </c:pt>
                <c:pt idx="1042">
                  <c:v>29-12-2016</c:v>
                </c:pt>
                <c:pt idx="1043">
                  <c:v>30-12-2016</c:v>
                </c:pt>
                <c:pt idx="1044">
                  <c:v>02-01-2017</c:v>
                </c:pt>
                <c:pt idx="1045">
                  <c:v>03-01-2017</c:v>
                </c:pt>
                <c:pt idx="1046">
                  <c:v>04-01-2017</c:v>
                </c:pt>
                <c:pt idx="1047">
                  <c:v>05-01-2017</c:v>
                </c:pt>
                <c:pt idx="1048">
                  <c:v>06-01-2017</c:v>
                </c:pt>
                <c:pt idx="1049">
                  <c:v>09-01-2017</c:v>
                </c:pt>
                <c:pt idx="1050">
                  <c:v>10-01-2017</c:v>
                </c:pt>
                <c:pt idx="1051">
                  <c:v>11-01-2017</c:v>
                </c:pt>
                <c:pt idx="1052">
                  <c:v>12-01-2017</c:v>
                </c:pt>
                <c:pt idx="1053">
                  <c:v>13-01-2017</c:v>
                </c:pt>
                <c:pt idx="1054">
                  <c:v>16-01-2017</c:v>
                </c:pt>
                <c:pt idx="1055">
                  <c:v>17-01-2017</c:v>
                </c:pt>
                <c:pt idx="1056">
                  <c:v>18-01-2017</c:v>
                </c:pt>
                <c:pt idx="1057">
                  <c:v>19-01-2017</c:v>
                </c:pt>
                <c:pt idx="1058">
                  <c:v>20-01-2017</c:v>
                </c:pt>
                <c:pt idx="1059">
                  <c:v>23-01-2017</c:v>
                </c:pt>
                <c:pt idx="1060">
                  <c:v>24-01-2017</c:v>
                </c:pt>
                <c:pt idx="1061">
                  <c:v>25-01-2017</c:v>
                </c:pt>
                <c:pt idx="1062">
                  <c:v>26-01-2017</c:v>
                </c:pt>
                <c:pt idx="1063">
                  <c:v>27-01-2017</c:v>
                </c:pt>
                <c:pt idx="1064">
                  <c:v>30-01-2017</c:v>
                </c:pt>
                <c:pt idx="1065">
                  <c:v>31-01-2017</c:v>
                </c:pt>
                <c:pt idx="1066">
                  <c:v>01-02-2017</c:v>
                </c:pt>
                <c:pt idx="1067">
                  <c:v>02-02-2017</c:v>
                </c:pt>
                <c:pt idx="1068">
                  <c:v>03-02-2017</c:v>
                </c:pt>
                <c:pt idx="1069">
                  <c:v>06-02-2017</c:v>
                </c:pt>
                <c:pt idx="1070">
                  <c:v>07-02-2017</c:v>
                </c:pt>
                <c:pt idx="1071">
                  <c:v>08-02-2017</c:v>
                </c:pt>
                <c:pt idx="1072">
                  <c:v>09-02-2017</c:v>
                </c:pt>
                <c:pt idx="1073">
                  <c:v>10-02-2017</c:v>
                </c:pt>
                <c:pt idx="1074">
                  <c:v>13-02-2017</c:v>
                </c:pt>
                <c:pt idx="1075">
                  <c:v>14-02-2017</c:v>
                </c:pt>
                <c:pt idx="1076">
                  <c:v>15-02-2017</c:v>
                </c:pt>
                <c:pt idx="1077">
                  <c:v>16-02-2017</c:v>
                </c:pt>
                <c:pt idx="1078">
                  <c:v>17-02-2017</c:v>
                </c:pt>
                <c:pt idx="1079">
                  <c:v>20-02-2017</c:v>
                </c:pt>
                <c:pt idx="1080">
                  <c:v>21-02-2017</c:v>
                </c:pt>
                <c:pt idx="1081">
                  <c:v>22-02-2017</c:v>
                </c:pt>
                <c:pt idx="1082">
                  <c:v>23-02-2017</c:v>
                </c:pt>
                <c:pt idx="1083">
                  <c:v>24-02-2017</c:v>
                </c:pt>
                <c:pt idx="1084">
                  <c:v>27-02-2017</c:v>
                </c:pt>
                <c:pt idx="1085">
                  <c:v>28-02-2017</c:v>
                </c:pt>
                <c:pt idx="1086">
                  <c:v>01-03-2017</c:v>
                </c:pt>
                <c:pt idx="1087">
                  <c:v>02-03-2017</c:v>
                </c:pt>
                <c:pt idx="1088">
                  <c:v>03-03-2017</c:v>
                </c:pt>
                <c:pt idx="1089">
                  <c:v>06-03-2017</c:v>
                </c:pt>
                <c:pt idx="1090">
                  <c:v>07-03-2017</c:v>
                </c:pt>
                <c:pt idx="1091">
                  <c:v>08-03-2017</c:v>
                </c:pt>
                <c:pt idx="1092">
                  <c:v>09-03-2017</c:v>
                </c:pt>
                <c:pt idx="1093">
                  <c:v>10-03-2017</c:v>
                </c:pt>
                <c:pt idx="1094">
                  <c:v>13-03-2017</c:v>
                </c:pt>
                <c:pt idx="1095">
                  <c:v>14-03-2017</c:v>
                </c:pt>
                <c:pt idx="1096">
                  <c:v>15-03-2017</c:v>
                </c:pt>
                <c:pt idx="1097">
                  <c:v>16-03-2017</c:v>
                </c:pt>
                <c:pt idx="1098">
                  <c:v>17-03-2017</c:v>
                </c:pt>
                <c:pt idx="1099">
                  <c:v>20-03-2017</c:v>
                </c:pt>
                <c:pt idx="1100">
                  <c:v>21-03-2017</c:v>
                </c:pt>
                <c:pt idx="1101">
                  <c:v>22-03-2017</c:v>
                </c:pt>
                <c:pt idx="1102">
                  <c:v>23-03-2017</c:v>
                </c:pt>
                <c:pt idx="1103">
                  <c:v>24-03-2017</c:v>
                </c:pt>
                <c:pt idx="1104">
                  <c:v>27-03-2017</c:v>
                </c:pt>
                <c:pt idx="1105">
                  <c:v>28-03-2017</c:v>
                </c:pt>
                <c:pt idx="1106">
                  <c:v>29-03-2017</c:v>
                </c:pt>
                <c:pt idx="1107">
                  <c:v>30-03-2017</c:v>
                </c:pt>
                <c:pt idx="1108">
                  <c:v>31-03-2017</c:v>
                </c:pt>
                <c:pt idx="1109">
                  <c:v>03-04-2017</c:v>
                </c:pt>
                <c:pt idx="1110">
                  <c:v>04-04-2017</c:v>
                </c:pt>
                <c:pt idx="1111">
                  <c:v>05-04-2017</c:v>
                </c:pt>
                <c:pt idx="1112">
                  <c:v>06-04-2017</c:v>
                </c:pt>
                <c:pt idx="1113">
                  <c:v>07-04-2017</c:v>
                </c:pt>
                <c:pt idx="1114">
                  <c:v>10-04-2017</c:v>
                </c:pt>
                <c:pt idx="1115">
                  <c:v>11-04-2017</c:v>
                </c:pt>
                <c:pt idx="1116">
                  <c:v>12-04-2017</c:v>
                </c:pt>
                <c:pt idx="1117">
                  <c:v>13-04-2017</c:v>
                </c:pt>
                <c:pt idx="1118">
                  <c:v>14-04-2017</c:v>
                </c:pt>
                <c:pt idx="1119">
                  <c:v>17-04-2017</c:v>
                </c:pt>
                <c:pt idx="1120">
                  <c:v>18-04-2017</c:v>
                </c:pt>
                <c:pt idx="1121">
                  <c:v>19-04-2017</c:v>
                </c:pt>
                <c:pt idx="1122">
                  <c:v>20-04-2017</c:v>
                </c:pt>
                <c:pt idx="1123">
                  <c:v>21-04-2017</c:v>
                </c:pt>
                <c:pt idx="1124">
                  <c:v>24-04-2017</c:v>
                </c:pt>
                <c:pt idx="1125">
                  <c:v>25-04-2017</c:v>
                </c:pt>
                <c:pt idx="1126">
                  <c:v>26-04-2017</c:v>
                </c:pt>
                <c:pt idx="1127">
                  <c:v>27-04-2017</c:v>
                </c:pt>
                <c:pt idx="1128">
                  <c:v>28-04-2017</c:v>
                </c:pt>
                <c:pt idx="1129">
                  <c:v>01-05-2017</c:v>
                </c:pt>
                <c:pt idx="1130">
                  <c:v>02-05-2017</c:v>
                </c:pt>
                <c:pt idx="1131">
                  <c:v>03-05-2017</c:v>
                </c:pt>
                <c:pt idx="1132">
                  <c:v>04-05-2017</c:v>
                </c:pt>
                <c:pt idx="1133">
                  <c:v>05-05-2017</c:v>
                </c:pt>
                <c:pt idx="1134">
                  <c:v>08-05-2017</c:v>
                </c:pt>
                <c:pt idx="1135">
                  <c:v>09-05-2017</c:v>
                </c:pt>
                <c:pt idx="1136">
                  <c:v>10-05-2017</c:v>
                </c:pt>
                <c:pt idx="1137">
                  <c:v>11-05-2017</c:v>
                </c:pt>
                <c:pt idx="1138">
                  <c:v>12-05-2017</c:v>
                </c:pt>
                <c:pt idx="1139">
                  <c:v>15-05-2017</c:v>
                </c:pt>
                <c:pt idx="1140">
                  <c:v>16-05-2017</c:v>
                </c:pt>
                <c:pt idx="1141">
                  <c:v>17-05-2017</c:v>
                </c:pt>
                <c:pt idx="1142">
                  <c:v>18-05-2017</c:v>
                </c:pt>
                <c:pt idx="1143">
                  <c:v>19-05-2017</c:v>
                </c:pt>
                <c:pt idx="1144">
                  <c:v>22-05-2017</c:v>
                </c:pt>
                <c:pt idx="1145">
                  <c:v>23-05-2017</c:v>
                </c:pt>
                <c:pt idx="1146">
                  <c:v>24-05-2017</c:v>
                </c:pt>
                <c:pt idx="1147">
                  <c:v>25-05-2017</c:v>
                </c:pt>
                <c:pt idx="1148">
                  <c:v>26-05-2017</c:v>
                </c:pt>
                <c:pt idx="1149">
                  <c:v>29-05-2017</c:v>
                </c:pt>
                <c:pt idx="1150">
                  <c:v>30-05-2017</c:v>
                </c:pt>
                <c:pt idx="1151">
                  <c:v>31-05-2017</c:v>
                </c:pt>
                <c:pt idx="1152">
                  <c:v>01-06-2017</c:v>
                </c:pt>
                <c:pt idx="1153">
                  <c:v>02-06-2017</c:v>
                </c:pt>
                <c:pt idx="1154">
                  <c:v>05-06-2017</c:v>
                </c:pt>
                <c:pt idx="1155">
                  <c:v>06-06-2017</c:v>
                </c:pt>
                <c:pt idx="1156">
                  <c:v>07-06-2017</c:v>
                </c:pt>
                <c:pt idx="1157">
                  <c:v>08-06-2017</c:v>
                </c:pt>
                <c:pt idx="1158">
                  <c:v>09-06-2017</c:v>
                </c:pt>
                <c:pt idx="1159">
                  <c:v>12-06-2017</c:v>
                </c:pt>
                <c:pt idx="1160">
                  <c:v>13-06-2017</c:v>
                </c:pt>
                <c:pt idx="1161">
                  <c:v>14-06-2017</c:v>
                </c:pt>
                <c:pt idx="1162">
                  <c:v>15-06-2017</c:v>
                </c:pt>
                <c:pt idx="1163">
                  <c:v>16-06-2017</c:v>
                </c:pt>
                <c:pt idx="1164">
                  <c:v>19-06-2017</c:v>
                </c:pt>
                <c:pt idx="1165">
                  <c:v>20-06-2017</c:v>
                </c:pt>
                <c:pt idx="1166">
                  <c:v>21-06-2017</c:v>
                </c:pt>
                <c:pt idx="1167">
                  <c:v>22-06-2017</c:v>
                </c:pt>
                <c:pt idx="1168">
                  <c:v>23-06-2017</c:v>
                </c:pt>
                <c:pt idx="1169">
                  <c:v>26-06-2017</c:v>
                </c:pt>
                <c:pt idx="1170">
                  <c:v>27-06-2017</c:v>
                </c:pt>
                <c:pt idx="1171">
                  <c:v>28-06-2017</c:v>
                </c:pt>
                <c:pt idx="1172">
                  <c:v>29-06-2017</c:v>
                </c:pt>
                <c:pt idx="1173">
                  <c:v>30-06-2017</c:v>
                </c:pt>
                <c:pt idx="1174">
                  <c:v>03-07-2017</c:v>
                </c:pt>
                <c:pt idx="1175">
                  <c:v>04-07-2017</c:v>
                </c:pt>
                <c:pt idx="1176">
                  <c:v>05-07-2017</c:v>
                </c:pt>
                <c:pt idx="1177">
                  <c:v>06-07-2017</c:v>
                </c:pt>
                <c:pt idx="1178">
                  <c:v>07-07-2017</c:v>
                </c:pt>
                <c:pt idx="1179">
                  <c:v>10-07-2017</c:v>
                </c:pt>
                <c:pt idx="1180">
                  <c:v>11-07-2017</c:v>
                </c:pt>
                <c:pt idx="1181">
                  <c:v>12-07-2017</c:v>
                </c:pt>
                <c:pt idx="1182">
                  <c:v>13-07-2017</c:v>
                </c:pt>
                <c:pt idx="1183">
                  <c:v>14-07-2017</c:v>
                </c:pt>
                <c:pt idx="1184">
                  <c:v>17-07-2017</c:v>
                </c:pt>
                <c:pt idx="1185">
                  <c:v>18-07-2017</c:v>
                </c:pt>
                <c:pt idx="1186">
                  <c:v>19-07-2017</c:v>
                </c:pt>
                <c:pt idx="1187">
                  <c:v>20-07-2017</c:v>
                </c:pt>
                <c:pt idx="1188">
                  <c:v>21-07-2017</c:v>
                </c:pt>
                <c:pt idx="1189">
                  <c:v>24-07-2017</c:v>
                </c:pt>
                <c:pt idx="1190">
                  <c:v>25-07-2017</c:v>
                </c:pt>
                <c:pt idx="1191">
                  <c:v>26-07-2017</c:v>
                </c:pt>
                <c:pt idx="1192">
                  <c:v>27-07-2017</c:v>
                </c:pt>
                <c:pt idx="1193">
                  <c:v>28-07-2017</c:v>
                </c:pt>
                <c:pt idx="1194">
                  <c:v>31-07-2017</c:v>
                </c:pt>
                <c:pt idx="1195">
                  <c:v>01-08-2017</c:v>
                </c:pt>
                <c:pt idx="1196">
                  <c:v>02-08-2017</c:v>
                </c:pt>
                <c:pt idx="1197">
                  <c:v>03-08-2017</c:v>
                </c:pt>
                <c:pt idx="1198">
                  <c:v>04-08-2017</c:v>
                </c:pt>
                <c:pt idx="1199">
                  <c:v>07-08-2017</c:v>
                </c:pt>
                <c:pt idx="1200">
                  <c:v>08-08-2017</c:v>
                </c:pt>
                <c:pt idx="1201">
                  <c:v>09-08-2017</c:v>
                </c:pt>
                <c:pt idx="1202">
                  <c:v>10-08-2017</c:v>
                </c:pt>
                <c:pt idx="1203">
                  <c:v>11-08-2017</c:v>
                </c:pt>
                <c:pt idx="1204">
                  <c:v>14-08-2017</c:v>
                </c:pt>
                <c:pt idx="1205">
                  <c:v>15-08-2017</c:v>
                </c:pt>
                <c:pt idx="1206">
                  <c:v>16-08-2017</c:v>
                </c:pt>
                <c:pt idx="1207">
                  <c:v>17-08-2017</c:v>
                </c:pt>
                <c:pt idx="1208">
                  <c:v>18-08-2017</c:v>
                </c:pt>
                <c:pt idx="1209">
                  <c:v>21-08-2017</c:v>
                </c:pt>
                <c:pt idx="1210">
                  <c:v>22-08-2017</c:v>
                </c:pt>
                <c:pt idx="1211">
                  <c:v>23-08-2017</c:v>
                </c:pt>
                <c:pt idx="1212">
                  <c:v>24-08-2017</c:v>
                </c:pt>
                <c:pt idx="1213">
                  <c:v>25-08-2017</c:v>
                </c:pt>
                <c:pt idx="1214">
                  <c:v>28-08-2017</c:v>
                </c:pt>
                <c:pt idx="1215">
                  <c:v>29-08-2017</c:v>
                </c:pt>
                <c:pt idx="1216">
                  <c:v>30-08-2017</c:v>
                </c:pt>
                <c:pt idx="1217">
                  <c:v>31-08-2017</c:v>
                </c:pt>
                <c:pt idx="1218">
                  <c:v>01-09-2017</c:v>
                </c:pt>
                <c:pt idx="1219">
                  <c:v>04-09-2017</c:v>
                </c:pt>
                <c:pt idx="1220">
                  <c:v>05-09-2017</c:v>
                </c:pt>
                <c:pt idx="1221">
                  <c:v>06-09-2017</c:v>
                </c:pt>
                <c:pt idx="1222">
                  <c:v>07-09-2017</c:v>
                </c:pt>
                <c:pt idx="1223">
                  <c:v>08-09-2017</c:v>
                </c:pt>
                <c:pt idx="1224">
                  <c:v>11-09-2017</c:v>
                </c:pt>
                <c:pt idx="1225">
                  <c:v>12-09-2017</c:v>
                </c:pt>
                <c:pt idx="1226">
                  <c:v>13-09-2017</c:v>
                </c:pt>
                <c:pt idx="1227">
                  <c:v>14-09-2017</c:v>
                </c:pt>
                <c:pt idx="1228">
                  <c:v>15-09-2017</c:v>
                </c:pt>
                <c:pt idx="1229">
                  <c:v>18-09-2017</c:v>
                </c:pt>
                <c:pt idx="1230">
                  <c:v>19-09-2017</c:v>
                </c:pt>
                <c:pt idx="1231">
                  <c:v>20-09-2017</c:v>
                </c:pt>
                <c:pt idx="1232">
                  <c:v>21-09-2017</c:v>
                </c:pt>
                <c:pt idx="1233">
                  <c:v>22-09-2017</c:v>
                </c:pt>
                <c:pt idx="1234">
                  <c:v>25-09-2017</c:v>
                </c:pt>
                <c:pt idx="1235">
                  <c:v>26-09-2017</c:v>
                </c:pt>
                <c:pt idx="1236">
                  <c:v>27-09-2017</c:v>
                </c:pt>
                <c:pt idx="1237">
                  <c:v>28-09-2017</c:v>
                </c:pt>
                <c:pt idx="1238">
                  <c:v>29-09-2017</c:v>
                </c:pt>
                <c:pt idx="1239">
                  <c:v>02-10-2017</c:v>
                </c:pt>
                <c:pt idx="1240">
                  <c:v>03-10-2017</c:v>
                </c:pt>
                <c:pt idx="1241">
                  <c:v>04-10-2017</c:v>
                </c:pt>
                <c:pt idx="1242">
                  <c:v>05-10-2017</c:v>
                </c:pt>
                <c:pt idx="1243">
                  <c:v>06-10-2017</c:v>
                </c:pt>
                <c:pt idx="1244">
                  <c:v>09-10-2017</c:v>
                </c:pt>
                <c:pt idx="1245">
                  <c:v>10-10-2017</c:v>
                </c:pt>
                <c:pt idx="1246">
                  <c:v>11-10-2017</c:v>
                </c:pt>
                <c:pt idx="1247">
                  <c:v>12-10-2017</c:v>
                </c:pt>
                <c:pt idx="1248">
                  <c:v>13-10-2017</c:v>
                </c:pt>
                <c:pt idx="1249">
                  <c:v>16-10-2017</c:v>
                </c:pt>
                <c:pt idx="1250">
                  <c:v>17-10-2017</c:v>
                </c:pt>
                <c:pt idx="1251">
                  <c:v>18-10-2017</c:v>
                </c:pt>
                <c:pt idx="1252">
                  <c:v>19-10-2017</c:v>
                </c:pt>
                <c:pt idx="1253">
                  <c:v>20-10-2017</c:v>
                </c:pt>
                <c:pt idx="1254">
                  <c:v>23-10-2017</c:v>
                </c:pt>
                <c:pt idx="1255">
                  <c:v>24-10-2017</c:v>
                </c:pt>
                <c:pt idx="1256">
                  <c:v>25-10-2017</c:v>
                </c:pt>
                <c:pt idx="1257">
                  <c:v>26-10-2017</c:v>
                </c:pt>
                <c:pt idx="1258">
                  <c:v>27-10-2017</c:v>
                </c:pt>
                <c:pt idx="1259">
                  <c:v>30-10-2017</c:v>
                </c:pt>
                <c:pt idx="1260">
                  <c:v>31-10-2017</c:v>
                </c:pt>
                <c:pt idx="1261">
                  <c:v>01-11-2017</c:v>
                </c:pt>
                <c:pt idx="1262">
                  <c:v>02-11-2017</c:v>
                </c:pt>
                <c:pt idx="1263">
                  <c:v>03-11-2017</c:v>
                </c:pt>
                <c:pt idx="1264">
                  <c:v>06-11-2017</c:v>
                </c:pt>
                <c:pt idx="1265">
                  <c:v>07-11-2017</c:v>
                </c:pt>
                <c:pt idx="1266">
                  <c:v>08-11-2017</c:v>
                </c:pt>
                <c:pt idx="1267">
                  <c:v>09-11-2017</c:v>
                </c:pt>
                <c:pt idx="1268">
                  <c:v>10-11-2017</c:v>
                </c:pt>
                <c:pt idx="1269">
                  <c:v>13-11-2017</c:v>
                </c:pt>
                <c:pt idx="1270">
                  <c:v>14-11-2017</c:v>
                </c:pt>
                <c:pt idx="1271">
                  <c:v>15-11-2017</c:v>
                </c:pt>
                <c:pt idx="1272">
                  <c:v>16-11-2017</c:v>
                </c:pt>
                <c:pt idx="1273">
                  <c:v>17-11-2017</c:v>
                </c:pt>
                <c:pt idx="1274">
                  <c:v>20-11-2017</c:v>
                </c:pt>
                <c:pt idx="1275">
                  <c:v>21-11-2017</c:v>
                </c:pt>
                <c:pt idx="1276">
                  <c:v>22-11-2017</c:v>
                </c:pt>
                <c:pt idx="1277">
                  <c:v>23-11-2017</c:v>
                </c:pt>
                <c:pt idx="1278">
                  <c:v>24-11-2017</c:v>
                </c:pt>
                <c:pt idx="1279">
                  <c:v>27-11-2017</c:v>
                </c:pt>
                <c:pt idx="1280">
                  <c:v>28-11-2017</c:v>
                </c:pt>
                <c:pt idx="1281">
                  <c:v>29-11-2017</c:v>
                </c:pt>
                <c:pt idx="1282">
                  <c:v>30-11-2017</c:v>
                </c:pt>
                <c:pt idx="1283">
                  <c:v>01-12-2017</c:v>
                </c:pt>
                <c:pt idx="1284">
                  <c:v>04-12-2017</c:v>
                </c:pt>
                <c:pt idx="1285">
                  <c:v>05-12-2017</c:v>
                </c:pt>
                <c:pt idx="1286">
                  <c:v>06-12-2017</c:v>
                </c:pt>
                <c:pt idx="1287">
                  <c:v>07-12-2017</c:v>
                </c:pt>
                <c:pt idx="1288">
                  <c:v>08-12-2017</c:v>
                </c:pt>
                <c:pt idx="1289">
                  <c:v>11-12-2017</c:v>
                </c:pt>
                <c:pt idx="1290">
                  <c:v>12-12-2017</c:v>
                </c:pt>
                <c:pt idx="1291">
                  <c:v>13-12-2017</c:v>
                </c:pt>
                <c:pt idx="1292">
                  <c:v>14-12-2017</c:v>
                </c:pt>
                <c:pt idx="1293">
                  <c:v>15-12-2017</c:v>
                </c:pt>
                <c:pt idx="1294">
                  <c:v>18-12-2017</c:v>
                </c:pt>
                <c:pt idx="1295">
                  <c:v>19-12-2017</c:v>
                </c:pt>
                <c:pt idx="1296">
                  <c:v>20-12-2017</c:v>
                </c:pt>
                <c:pt idx="1297">
                  <c:v>21-12-2017</c:v>
                </c:pt>
                <c:pt idx="1298">
                  <c:v>22-12-2017</c:v>
                </c:pt>
                <c:pt idx="1299">
                  <c:v>25-12-2017</c:v>
                </c:pt>
                <c:pt idx="1300">
                  <c:v>26-12-2017</c:v>
                </c:pt>
                <c:pt idx="1301">
                  <c:v>27-12-2017</c:v>
                </c:pt>
                <c:pt idx="1302">
                  <c:v>28-12-2017</c:v>
                </c:pt>
                <c:pt idx="1303">
                  <c:v>29-12-2017</c:v>
                </c:pt>
                <c:pt idx="1304">
                  <c:v>01-01-2018</c:v>
                </c:pt>
                <c:pt idx="1305">
                  <c:v>02-01-2018</c:v>
                </c:pt>
                <c:pt idx="1306">
                  <c:v>03-01-2018</c:v>
                </c:pt>
                <c:pt idx="1307">
                  <c:v>04-01-2018</c:v>
                </c:pt>
                <c:pt idx="1308">
                  <c:v>05-01-2018</c:v>
                </c:pt>
                <c:pt idx="1309">
                  <c:v>08-01-2018</c:v>
                </c:pt>
                <c:pt idx="1310">
                  <c:v>09-01-2018</c:v>
                </c:pt>
                <c:pt idx="1311">
                  <c:v>10-01-2018</c:v>
                </c:pt>
                <c:pt idx="1312">
                  <c:v>11-01-2018</c:v>
                </c:pt>
                <c:pt idx="1313">
                  <c:v>12-01-2018</c:v>
                </c:pt>
                <c:pt idx="1314">
                  <c:v>15-01-2018</c:v>
                </c:pt>
                <c:pt idx="1315">
                  <c:v>16-01-2018</c:v>
                </c:pt>
                <c:pt idx="1316">
                  <c:v>17-01-2018</c:v>
                </c:pt>
                <c:pt idx="1317">
                  <c:v>18-01-2018</c:v>
                </c:pt>
                <c:pt idx="1318">
                  <c:v>19-01-2018</c:v>
                </c:pt>
                <c:pt idx="1319">
                  <c:v>22-01-2018</c:v>
                </c:pt>
                <c:pt idx="1320">
                  <c:v>23-01-2018</c:v>
                </c:pt>
                <c:pt idx="1321">
                  <c:v>24-01-2018</c:v>
                </c:pt>
                <c:pt idx="1322">
                  <c:v>25-01-2018</c:v>
                </c:pt>
                <c:pt idx="1323">
                  <c:v>26-01-2018</c:v>
                </c:pt>
                <c:pt idx="1324">
                  <c:v>29-01-2018</c:v>
                </c:pt>
                <c:pt idx="1325">
                  <c:v>30-01-2018</c:v>
                </c:pt>
                <c:pt idx="1326">
                  <c:v>31-01-2018</c:v>
                </c:pt>
                <c:pt idx="1327">
                  <c:v>01-02-2018</c:v>
                </c:pt>
                <c:pt idx="1328">
                  <c:v>02-02-2018</c:v>
                </c:pt>
                <c:pt idx="1329">
                  <c:v>05-02-2018</c:v>
                </c:pt>
                <c:pt idx="1330">
                  <c:v>06-02-2018</c:v>
                </c:pt>
                <c:pt idx="1331">
                  <c:v>07-02-2018</c:v>
                </c:pt>
                <c:pt idx="1332">
                  <c:v>08-02-2018</c:v>
                </c:pt>
                <c:pt idx="1333">
                  <c:v>09-02-2018</c:v>
                </c:pt>
                <c:pt idx="1334">
                  <c:v>12-02-2018</c:v>
                </c:pt>
                <c:pt idx="1335">
                  <c:v>13-02-2018</c:v>
                </c:pt>
                <c:pt idx="1336">
                  <c:v>14-02-2018</c:v>
                </c:pt>
                <c:pt idx="1337">
                  <c:v>15-02-2018</c:v>
                </c:pt>
                <c:pt idx="1338">
                  <c:v>16-02-2018</c:v>
                </c:pt>
                <c:pt idx="1339">
                  <c:v>19-02-2018</c:v>
                </c:pt>
                <c:pt idx="1340">
                  <c:v>20-02-2018</c:v>
                </c:pt>
                <c:pt idx="1341">
                  <c:v>21-02-2018</c:v>
                </c:pt>
                <c:pt idx="1342">
                  <c:v>22-02-2018</c:v>
                </c:pt>
                <c:pt idx="1343">
                  <c:v>23-02-2018</c:v>
                </c:pt>
                <c:pt idx="1344">
                  <c:v>26-02-2018</c:v>
                </c:pt>
                <c:pt idx="1345">
                  <c:v>27-02-2018</c:v>
                </c:pt>
                <c:pt idx="1346">
                  <c:v>28-02-2018</c:v>
                </c:pt>
                <c:pt idx="1347">
                  <c:v>01-03-2018</c:v>
                </c:pt>
                <c:pt idx="1348">
                  <c:v>02-03-2018</c:v>
                </c:pt>
                <c:pt idx="1349">
                  <c:v>05-03-2018</c:v>
                </c:pt>
                <c:pt idx="1350">
                  <c:v>06-03-2018</c:v>
                </c:pt>
                <c:pt idx="1351">
                  <c:v>07-03-2018</c:v>
                </c:pt>
                <c:pt idx="1352">
                  <c:v>08-03-2018</c:v>
                </c:pt>
                <c:pt idx="1353">
                  <c:v>09-03-2018</c:v>
                </c:pt>
                <c:pt idx="1354">
                  <c:v>12-03-2018</c:v>
                </c:pt>
                <c:pt idx="1355">
                  <c:v>13-03-2018</c:v>
                </c:pt>
                <c:pt idx="1356">
                  <c:v>14-03-2018</c:v>
                </c:pt>
                <c:pt idx="1357">
                  <c:v>15-03-2018</c:v>
                </c:pt>
                <c:pt idx="1358">
                  <c:v>16-03-2018</c:v>
                </c:pt>
                <c:pt idx="1359">
                  <c:v>19-03-2018</c:v>
                </c:pt>
                <c:pt idx="1360">
                  <c:v>20-03-2018</c:v>
                </c:pt>
                <c:pt idx="1361">
                  <c:v>21-03-2018</c:v>
                </c:pt>
                <c:pt idx="1362">
                  <c:v>22-03-2018</c:v>
                </c:pt>
                <c:pt idx="1363">
                  <c:v>23-03-2018</c:v>
                </c:pt>
                <c:pt idx="1364">
                  <c:v>26-03-2018</c:v>
                </c:pt>
                <c:pt idx="1365">
                  <c:v>27-03-2018</c:v>
                </c:pt>
                <c:pt idx="1366">
                  <c:v>28-03-2018</c:v>
                </c:pt>
                <c:pt idx="1367">
                  <c:v>29-03-2018</c:v>
                </c:pt>
                <c:pt idx="1368">
                  <c:v>30-03-2018</c:v>
                </c:pt>
                <c:pt idx="1369">
                  <c:v>02-04-2018</c:v>
                </c:pt>
                <c:pt idx="1370">
                  <c:v>03-04-2018</c:v>
                </c:pt>
                <c:pt idx="1371">
                  <c:v>04-04-2018</c:v>
                </c:pt>
                <c:pt idx="1372">
                  <c:v>05-04-2018</c:v>
                </c:pt>
                <c:pt idx="1373">
                  <c:v>06-04-2018</c:v>
                </c:pt>
                <c:pt idx="1374">
                  <c:v>09-04-2018</c:v>
                </c:pt>
                <c:pt idx="1375">
                  <c:v>10-04-2018</c:v>
                </c:pt>
                <c:pt idx="1376">
                  <c:v>11-04-2018</c:v>
                </c:pt>
                <c:pt idx="1377">
                  <c:v>12-04-2018</c:v>
                </c:pt>
                <c:pt idx="1378">
                  <c:v>13-04-2018</c:v>
                </c:pt>
                <c:pt idx="1379">
                  <c:v>16-04-2018</c:v>
                </c:pt>
                <c:pt idx="1380">
                  <c:v>17-04-2018</c:v>
                </c:pt>
                <c:pt idx="1381">
                  <c:v>18-04-2018</c:v>
                </c:pt>
                <c:pt idx="1382">
                  <c:v>19-04-2018</c:v>
                </c:pt>
                <c:pt idx="1383">
                  <c:v>20-04-2018</c:v>
                </c:pt>
                <c:pt idx="1384">
                  <c:v>23-04-2018</c:v>
                </c:pt>
                <c:pt idx="1385">
                  <c:v>24-04-2018</c:v>
                </c:pt>
                <c:pt idx="1386">
                  <c:v>25-04-2018</c:v>
                </c:pt>
                <c:pt idx="1387">
                  <c:v>26-04-2018</c:v>
                </c:pt>
                <c:pt idx="1388">
                  <c:v>27-04-2018</c:v>
                </c:pt>
                <c:pt idx="1389">
                  <c:v>30-04-2018</c:v>
                </c:pt>
                <c:pt idx="1390">
                  <c:v>01-05-2018</c:v>
                </c:pt>
                <c:pt idx="1391">
                  <c:v>02-05-2018</c:v>
                </c:pt>
                <c:pt idx="1392">
                  <c:v>03-05-2018</c:v>
                </c:pt>
                <c:pt idx="1393">
                  <c:v>04-05-2018</c:v>
                </c:pt>
                <c:pt idx="1394">
                  <c:v>07-05-2018</c:v>
                </c:pt>
                <c:pt idx="1395">
                  <c:v>08-05-2018</c:v>
                </c:pt>
                <c:pt idx="1396">
                  <c:v>09-05-2018</c:v>
                </c:pt>
                <c:pt idx="1397">
                  <c:v>10-05-2018</c:v>
                </c:pt>
                <c:pt idx="1398">
                  <c:v>11-05-2018</c:v>
                </c:pt>
                <c:pt idx="1399">
                  <c:v>14-05-2018</c:v>
                </c:pt>
                <c:pt idx="1400">
                  <c:v>15-05-2018</c:v>
                </c:pt>
                <c:pt idx="1401">
                  <c:v>16-05-2018</c:v>
                </c:pt>
                <c:pt idx="1402">
                  <c:v>17-05-2018</c:v>
                </c:pt>
                <c:pt idx="1403">
                  <c:v>18-05-2018</c:v>
                </c:pt>
                <c:pt idx="1404">
                  <c:v>21-05-2018</c:v>
                </c:pt>
                <c:pt idx="1405">
                  <c:v>22-05-2018</c:v>
                </c:pt>
                <c:pt idx="1406">
                  <c:v>23-05-2018</c:v>
                </c:pt>
                <c:pt idx="1407">
                  <c:v>24-05-2018</c:v>
                </c:pt>
                <c:pt idx="1408">
                  <c:v>25-05-2018</c:v>
                </c:pt>
                <c:pt idx="1409">
                  <c:v>28-05-2018</c:v>
                </c:pt>
                <c:pt idx="1410">
                  <c:v>29-05-2018</c:v>
                </c:pt>
                <c:pt idx="1411">
                  <c:v>30-05-2018</c:v>
                </c:pt>
                <c:pt idx="1412">
                  <c:v>31-05-2018</c:v>
                </c:pt>
                <c:pt idx="1413">
                  <c:v>01-06-2018</c:v>
                </c:pt>
                <c:pt idx="1414">
                  <c:v>04-06-2018</c:v>
                </c:pt>
                <c:pt idx="1415">
                  <c:v>05-06-2018</c:v>
                </c:pt>
                <c:pt idx="1416">
                  <c:v>06-06-2018</c:v>
                </c:pt>
                <c:pt idx="1417">
                  <c:v>07-06-2018</c:v>
                </c:pt>
                <c:pt idx="1418">
                  <c:v>08-06-2018</c:v>
                </c:pt>
                <c:pt idx="1419">
                  <c:v>11-06-2018</c:v>
                </c:pt>
                <c:pt idx="1420">
                  <c:v>12-06-2018</c:v>
                </c:pt>
                <c:pt idx="1421">
                  <c:v>13-06-2018</c:v>
                </c:pt>
                <c:pt idx="1422">
                  <c:v>14-06-2018</c:v>
                </c:pt>
                <c:pt idx="1423">
                  <c:v>15-06-2018</c:v>
                </c:pt>
                <c:pt idx="1424">
                  <c:v>18-06-2018</c:v>
                </c:pt>
                <c:pt idx="1425">
                  <c:v>19-06-2018</c:v>
                </c:pt>
                <c:pt idx="1426">
                  <c:v>20-06-2018</c:v>
                </c:pt>
                <c:pt idx="1427">
                  <c:v>21-06-2018</c:v>
                </c:pt>
                <c:pt idx="1428">
                  <c:v>22-06-2018</c:v>
                </c:pt>
                <c:pt idx="1429">
                  <c:v>25-06-2018</c:v>
                </c:pt>
                <c:pt idx="1430">
                  <c:v>26-06-2018</c:v>
                </c:pt>
                <c:pt idx="1431">
                  <c:v>27-06-2018</c:v>
                </c:pt>
                <c:pt idx="1432">
                  <c:v>28-06-2018</c:v>
                </c:pt>
                <c:pt idx="1433">
                  <c:v>29-06-2018</c:v>
                </c:pt>
                <c:pt idx="1434">
                  <c:v>02-07-2018</c:v>
                </c:pt>
                <c:pt idx="1435">
                  <c:v>03-07-2018</c:v>
                </c:pt>
                <c:pt idx="1436">
                  <c:v>04-07-2018</c:v>
                </c:pt>
                <c:pt idx="1437">
                  <c:v>05-07-2018</c:v>
                </c:pt>
                <c:pt idx="1438">
                  <c:v>06-07-2018</c:v>
                </c:pt>
                <c:pt idx="1439">
                  <c:v>09-07-2018</c:v>
                </c:pt>
                <c:pt idx="1440">
                  <c:v>10-07-2018</c:v>
                </c:pt>
                <c:pt idx="1441">
                  <c:v>11-07-2018</c:v>
                </c:pt>
                <c:pt idx="1442">
                  <c:v>12-07-2018</c:v>
                </c:pt>
                <c:pt idx="1443">
                  <c:v>13-07-2018</c:v>
                </c:pt>
                <c:pt idx="1444">
                  <c:v>16-07-2018</c:v>
                </c:pt>
                <c:pt idx="1445">
                  <c:v>17-07-2018</c:v>
                </c:pt>
                <c:pt idx="1446">
                  <c:v>18-07-2018</c:v>
                </c:pt>
                <c:pt idx="1447">
                  <c:v>19-07-2018</c:v>
                </c:pt>
                <c:pt idx="1448">
                  <c:v>20-07-2018</c:v>
                </c:pt>
                <c:pt idx="1449">
                  <c:v>23-07-2018</c:v>
                </c:pt>
                <c:pt idx="1450">
                  <c:v>24-07-2018</c:v>
                </c:pt>
                <c:pt idx="1451">
                  <c:v>25-07-2018</c:v>
                </c:pt>
                <c:pt idx="1452">
                  <c:v>26-07-2018</c:v>
                </c:pt>
                <c:pt idx="1453">
                  <c:v>27-07-2018</c:v>
                </c:pt>
                <c:pt idx="1454">
                  <c:v>30-07-2018</c:v>
                </c:pt>
                <c:pt idx="1455">
                  <c:v>31-07-2018</c:v>
                </c:pt>
                <c:pt idx="1456">
                  <c:v>01-08-2018</c:v>
                </c:pt>
                <c:pt idx="1457">
                  <c:v>02-08-2018</c:v>
                </c:pt>
                <c:pt idx="1458">
                  <c:v>03-08-2018</c:v>
                </c:pt>
                <c:pt idx="1459">
                  <c:v>06-08-2018</c:v>
                </c:pt>
                <c:pt idx="1460">
                  <c:v>07-08-2018</c:v>
                </c:pt>
                <c:pt idx="1461">
                  <c:v>08-08-2018</c:v>
                </c:pt>
                <c:pt idx="1462">
                  <c:v>09-08-2018</c:v>
                </c:pt>
                <c:pt idx="1463">
                  <c:v>10-08-2018</c:v>
                </c:pt>
                <c:pt idx="1464">
                  <c:v>13-08-2018</c:v>
                </c:pt>
                <c:pt idx="1465">
                  <c:v>14-08-2018</c:v>
                </c:pt>
                <c:pt idx="1466">
                  <c:v>15-08-2018</c:v>
                </c:pt>
                <c:pt idx="1467">
                  <c:v>16-08-2018</c:v>
                </c:pt>
                <c:pt idx="1468">
                  <c:v>17-08-2018</c:v>
                </c:pt>
                <c:pt idx="1469">
                  <c:v>20-08-2018</c:v>
                </c:pt>
                <c:pt idx="1470">
                  <c:v>21-08-2018</c:v>
                </c:pt>
                <c:pt idx="1471">
                  <c:v>22-08-2018</c:v>
                </c:pt>
                <c:pt idx="1472">
                  <c:v>23-08-2018</c:v>
                </c:pt>
                <c:pt idx="1473">
                  <c:v>24-08-2018</c:v>
                </c:pt>
                <c:pt idx="1474">
                  <c:v>27-08-2018</c:v>
                </c:pt>
                <c:pt idx="1475">
                  <c:v>28-08-2018</c:v>
                </c:pt>
                <c:pt idx="1476">
                  <c:v>29-08-2018</c:v>
                </c:pt>
                <c:pt idx="1477">
                  <c:v>30-08-2018</c:v>
                </c:pt>
                <c:pt idx="1478">
                  <c:v>31-08-2018</c:v>
                </c:pt>
                <c:pt idx="1479">
                  <c:v>03-09-2018</c:v>
                </c:pt>
                <c:pt idx="1480">
                  <c:v>04-09-2018</c:v>
                </c:pt>
                <c:pt idx="1481">
                  <c:v>05-09-2018</c:v>
                </c:pt>
                <c:pt idx="1482">
                  <c:v>06-09-2018</c:v>
                </c:pt>
                <c:pt idx="1483">
                  <c:v>07-09-2018</c:v>
                </c:pt>
                <c:pt idx="1484">
                  <c:v>10-09-2018</c:v>
                </c:pt>
                <c:pt idx="1485">
                  <c:v>11-09-2018</c:v>
                </c:pt>
                <c:pt idx="1486">
                  <c:v>12-09-2018</c:v>
                </c:pt>
                <c:pt idx="1487">
                  <c:v>13-09-2018</c:v>
                </c:pt>
                <c:pt idx="1488">
                  <c:v>14-09-2018</c:v>
                </c:pt>
                <c:pt idx="1489">
                  <c:v>17-09-2018</c:v>
                </c:pt>
                <c:pt idx="1490">
                  <c:v>18-09-2018</c:v>
                </c:pt>
                <c:pt idx="1491">
                  <c:v>19-09-2018</c:v>
                </c:pt>
                <c:pt idx="1492">
                  <c:v>20-09-2018</c:v>
                </c:pt>
                <c:pt idx="1493">
                  <c:v>21-09-2018</c:v>
                </c:pt>
                <c:pt idx="1494">
                  <c:v>24-09-2018</c:v>
                </c:pt>
                <c:pt idx="1495">
                  <c:v>25-09-2018</c:v>
                </c:pt>
                <c:pt idx="1496">
                  <c:v>26-09-2018</c:v>
                </c:pt>
                <c:pt idx="1497">
                  <c:v>27-09-2018</c:v>
                </c:pt>
                <c:pt idx="1498">
                  <c:v>28-09-2018</c:v>
                </c:pt>
                <c:pt idx="1499">
                  <c:v>01-10-2018</c:v>
                </c:pt>
                <c:pt idx="1500">
                  <c:v>02-10-2018</c:v>
                </c:pt>
                <c:pt idx="1501">
                  <c:v>03-10-2018</c:v>
                </c:pt>
                <c:pt idx="1502">
                  <c:v>04-10-2018</c:v>
                </c:pt>
                <c:pt idx="1503">
                  <c:v>05-10-2018</c:v>
                </c:pt>
                <c:pt idx="1504">
                  <c:v>08-10-2018</c:v>
                </c:pt>
                <c:pt idx="1505">
                  <c:v>09-10-2018</c:v>
                </c:pt>
                <c:pt idx="1506">
                  <c:v>10-10-2018</c:v>
                </c:pt>
                <c:pt idx="1507">
                  <c:v>11-10-2018</c:v>
                </c:pt>
                <c:pt idx="1508">
                  <c:v>12-10-2018</c:v>
                </c:pt>
                <c:pt idx="1509">
                  <c:v>15-10-2018</c:v>
                </c:pt>
                <c:pt idx="1510">
                  <c:v>16-10-2018</c:v>
                </c:pt>
                <c:pt idx="1511">
                  <c:v>17-10-2018</c:v>
                </c:pt>
                <c:pt idx="1512">
                  <c:v>18-10-2018</c:v>
                </c:pt>
                <c:pt idx="1513">
                  <c:v>19-10-2018</c:v>
                </c:pt>
                <c:pt idx="1514">
                  <c:v>22-10-2018</c:v>
                </c:pt>
                <c:pt idx="1515">
                  <c:v>23-10-2018</c:v>
                </c:pt>
                <c:pt idx="1516">
                  <c:v>24-10-2018</c:v>
                </c:pt>
                <c:pt idx="1517">
                  <c:v>25-10-2018</c:v>
                </c:pt>
                <c:pt idx="1518">
                  <c:v>26-10-2018</c:v>
                </c:pt>
                <c:pt idx="1519">
                  <c:v>29-10-2018</c:v>
                </c:pt>
                <c:pt idx="1520">
                  <c:v>30-10-2018</c:v>
                </c:pt>
                <c:pt idx="1521">
                  <c:v>31-10-2018</c:v>
                </c:pt>
                <c:pt idx="1522">
                  <c:v>01-11-2018</c:v>
                </c:pt>
                <c:pt idx="1523">
                  <c:v>02-11-2018</c:v>
                </c:pt>
                <c:pt idx="1524">
                  <c:v>05-11-2018</c:v>
                </c:pt>
                <c:pt idx="1525">
                  <c:v>06-11-2018</c:v>
                </c:pt>
                <c:pt idx="1526">
                  <c:v>07-11-2018</c:v>
                </c:pt>
                <c:pt idx="1527">
                  <c:v>08-11-2018</c:v>
                </c:pt>
                <c:pt idx="1528">
                  <c:v>09-11-2018</c:v>
                </c:pt>
                <c:pt idx="1529">
                  <c:v>12-11-2018</c:v>
                </c:pt>
                <c:pt idx="1530">
                  <c:v>13-11-2018</c:v>
                </c:pt>
                <c:pt idx="1531">
                  <c:v>14-11-2018</c:v>
                </c:pt>
                <c:pt idx="1532">
                  <c:v>15-11-2018</c:v>
                </c:pt>
                <c:pt idx="1533">
                  <c:v>16-11-2018</c:v>
                </c:pt>
                <c:pt idx="1534">
                  <c:v>19-11-2018</c:v>
                </c:pt>
                <c:pt idx="1535">
                  <c:v>20-11-2018</c:v>
                </c:pt>
                <c:pt idx="1536">
                  <c:v>21-11-2018</c:v>
                </c:pt>
                <c:pt idx="1537">
                  <c:v>22-11-2018</c:v>
                </c:pt>
                <c:pt idx="1538">
                  <c:v>23-11-2018</c:v>
                </c:pt>
                <c:pt idx="1539">
                  <c:v>26-11-2018</c:v>
                </c:pt>
                <c:pt idx="1540">
                  <c:v>27-11-2018</c:v>
                </c:pt>
                <c:pt idx="1541">
                  <c:v>28-11-2018</c:v>
                </c:pt>
                <c:pt idx="1542">
                  <c:v>29-11-2018</c:v>
                </c:pt>
                <c:pt idx="1543">
                  <c:v>30-11-2018</c:v>
                </c:pt>
                <c:pt idx="1544">
                  <c:v>03-12-2018</c:v>
                </c:pt>
                <c:pt idx="1545">
                  <c:v>04-12-2018</c:v>
                </c:pt>
                <c:pt idx="1546">
                  <c:v>05-12-2018</c:v>
                </c:pt>
                <c:pt idx="1547">
                  <c:v>06-12-2018</c:v>
                </c:pt>
                <c:pt idx="1548">
                  <c:v>07-12-2018</c:v>
                </c:pt>
                <c:pt idx="1549">
                  <c:v>10-12-2018</c:v>
                </c:pt>
                <c:pt idx="1550">
                  <c:v>11-12-2018</c:v>
                </c:pt>
                <c:pt idx="1551">
                  <c:v>12-12-2018</c:v>
                </c:pt>
                <c:pt idx="1552">
                  <c:v>13-12-2018</c:v>
                </c:pt>
                <c:pt idx="1553">
                  <c:v>14-12-2018</c:v>
                </c:pt>
                <c:pt idx="1554">
                  <c:v>17-12-2018</c:v>
                </c:pt>
                <c:pt idx="1555">
                  <c:v>18-12-2018</c:v>
                </c:pt>
                <c:pt idx="1556">
                  <c:v>19-12-2018</c:v>
                </c:pt>
                <c:pt idx="1557">
                  <c:v>20-12-2018</c:v>
                </c:pt>
                <c:pt idx="1558">
                  <c:v>21-12-2018</c:v>
                </c:pt>
                <c:pt idx="1559">
                  <c:v>24-12-2018</c:v>
                </c:pt>
                <c:pt idx="1560">
                  <c:v>25-12-2018</c:v>
                </c:pt>
                <c:pt idx="1561">
                  <c:v>26-12-2018</c:v>
                </c:pt>
                <c:pt idx="1562">
                  <c:v>27-12-2018</c:v>
                </c:pt>
                <c:pt idx="1563">
                  <c:v>28-12-2018</c:v>
                </c:pt>
                <c:pt idx="1564">
                  <c:v>31-12-2018</c:v>
                </c:pt>
                <c:pt idx="1565">
                  <c:v>01-01-2019</c:v>
                </c:pt>
                <c:pt idx="1566">
                  <c:v>02-01-2019</c:v>
                </c:pt>
                <c:pt idx="1567">
                  <c:v>03-01-2019</c:v>
                </c:pt>
                <c:pt idx="1568">
                  <c:v>04-01-2019</c:v>
                </c:pt>
                <c:pt idx="1569">
                  <c:v>07-01-2019</c:v>
                </c:pt>
                <c:pt idx="1570">
                  <c:v>08-01-2019</c:v>
                </c:pt>
                <c:pt idx="1571">
                  <c:v>09-01-2019</c:v>
                </c:pt>
                <c:pt idx="1572">
                  <c:v>10-01-2019</c:v>
                </c:pt>
                <c:pt idx="1573">
                  <c:v>11-01-2019</c:v>
                </c:pt>
                <c:pt idx="1574">
                  <c:v>14-01-2019</c:v>
                </c:pt>
                <c:pt idx="1575">
                  <c:v>15-01-2019</c:v>
                </c:pt>
                <c:pt idx="1576">
                  <c:v>16-01-2019</c:v>
                </c:pt>
                <c:pt idx="1577">
                  <c:v>17-01-2019</c:v>
                </c:pt>
                <c:pt idx="1578">
                  <c:v>18-01-2019</c:v>
                </c:pt>
                <c:pt idx="1579">
                  <c:v>21-01-2019</c:v>
                </c:pt>
                <c:pt idx="1580">
                  <c:v>22-01-2019</c:v>
                </c:pt>
                <c:pt idx="1581">
                  <c:v>23-01-2019</c:v>
                </c:pt>
                <c:pt idx="1582">
                  <c:v>24-01-2019</c:v>
                </c:pt>
                <c:pt idx="1583">
                  <c:v>25-01-2019</c:v>
                </c:pt>
                <c:pt idx="1584">
                  <c:v>28-01-2019</c:v>
                </c:pt>
                <c:pt idx="1585">
                  <c:v>29-01-2019</c:v>
                </c:pt>
                <c:pt idx="1586">
                  <c:v>30-01-2019</c:v>
                </c:pt>
                <c:pt idx="1587">
                  <c:v>31-01-2019</c:v>
                </c:pt>
                <c:pt idx="1588">
                  <c:v>01-02-2019</c:v>
                </c:pt>
                <c:pt idx="1589">
                  <c:v>04-02-2019</c:v>
                </c:pt>
                <c:pt idx="1590">
                  <c:v>05-02-2019</c:v>
                </c:pt>
                <c:pt idx="1591">
                  <c:v>06-02-2019</c:v>
                </c:pt>
                <c:pt idx="1592">
                  <c:v>07-02-2019</c:v>
                </c:pt>
                <c:pt idx="1593">
                  <c:v>08-02-2019</c:v>
                </c:pt>
                <c:pt idx="1594">
                  <c:v>11-02-2019</c:v>
                </c:pt>
                <c:pt idx="1595">
                  <c:v>12-02-2019</c:v>
                </c:pt>
                <c:pt idx="1596">
                  <c:v>13-02-2019</c:v>
                </c:pt>
                <c:pt idx="1597">
                  <c:v>14-02-2019</c:v>
                </c:pt>
                <c:pt idx="1598">
                  <c:v>15-02-2019</c:v>
                </c:pt>
                <c:pt idx="1599">
                  <c:v>18-02-2019</c:v>
                </c:pt>
                <c:pt idx="1600">
                  <c:v>19-02-2019</c:v>
                </c:pt>
                <c:pt idx="1601">
                  <c:v>20-02-2019</c:v>
                </c:pt>
                <c:pt idx="1602">
                  <c:v>21-02-2019</c:v>
                </c:pt>
                <c:pt idx="1603">
                  <c:v>22-02-2019</c:v>
                </c:pt>
                <c:pt idx="1604">
                  <c:v>25-02-2019</c:v>
                </c:pt>
                <c:pt idx="1605">
                  <c:v>26-02-2019</c:v>
                </c:pt>
                <c:pt idx="1606">
                  <c:v>27-02-2019</c:v>
                </c:pt>
                <c:pt idx="1607">
                  <c:v>28-02-2019</c:v>
                </c:pt>
                <c:pt idx="1608">
                  <c:v>01-03-2019</c:v>
                </c:pt>
                <c:pt idx="1609">
                  <c:v>04-03-2019</c:v>
                </c:pt>
                <c:pt idx="1610">
                  <c:v>05-03-2019</c:v>
                </c:pt>
                <c:pt idx="1611">
                  <c:v>06-03-2019</c:v>
                </c:pt>
                <c:pt idx="1612">
                  <c:v>07-03-2019</c:v>
                </c:pt>
                <c:pt idx="1613">
                  <c:v>08-03-2019</c:v>
                </c:pt>
                <c:pt idx="1614">
                  <c:v>11-03-2019</c:v>
                </c:pt>
                <c:pt idx="1615">
                  <c:v>12-03-2019</c:v>
                </c:pt>
                <c:pt idx="1616">
                  <c:v>13-03-2019</c:v>
                </c:pt>
                <c:pt idx="1617">
                  <c:v>14-03-2019</c:v>
                </c:pt>
                <c:pt idx="1618">
                  <c:v>15-03-2019</c:v>
                </c:pt>
                <c:pt idx="1619">
                  <c:v>18-03-2019</c:v>
                </c:pt>
                <c:pt idx="1620">
                  <c:v>19-03-2019</c:v>
                </c:pt>
                <c:pt idx="1621">
                  <c:v>20-03-2019</c:v>
                </c:pt>
                <c:pt idx="1622">
                  <c:v>21-03-2019</c:v>
                </c:pt>
                <c:pt idx="1623">
                  <c:v>22-03-2019</c:v>
                </c:pt>
                <c:pt idx="1624">
                  <c:v>25-03-2019</c:v>
                </c:pt>
                <c:pt idx="1625">
                  <c:v>26-03-2019</c:v>
                </c:pt>
                <c:pt idx="1626">
                  <c:v>27-03-2019</c:v>
                </c:pt>
                <c:pt idx="1627">
                  <c:v>28-03-2019</c:v>
                </c:pt>
                <c:pt idx="1628">
                  <c:v>29-03-2019</c:v>
                </c:pt>
                <c:pt idx="1629">
                  <c:v>01-04-2019</c:v>
                </c:pt>
                <c:pt idx="1630">
                  <c:v>02-04-2019</c:v>
                </c:pt>
                <c:pt idx="1631">
                  <c:v>03-04-2019</c:v>
                </c:pt>
                <c:pt idx="1632">
                  <c:v>04-04-2019</c:v>
                </c:pt>
                <c:pt idx="1633">
                  <c:v>05-04-2019</c:v>
                </c:pt>
                <c:pt idx="1634">
                  <c:v>08-04-2019</c:v>
                </c:pt>
                <c:pt idx="1635">
                  <c:v>09-04-2019</c:v>
                </c:pt>
                <c:pt idx="1636">
                  <c:v>10-04-2019</c:v>
                </c:pt>
                <c:pt idx="1637">
                  <c:v>11-04-2019</c:v>
                </c:pt>
                <c:pt idx="1638">
                  <c:v>12-04-2019</c:v>
                </c:pt>
                <c:pt idx="1639">
                  <c:v>15-04-2019</c:v>
                </c:pt>
                <c:pt idx="1640">
                  <c:v>16-04-2019</c:v>
                </c:pt>
                <c:pt idx="1641">
                  <c:v>17-04-2019</c:v>
                </c:pt>
                <c:pt idx="1642">
                  <c:v>18-04-2019</c:v>
                </c:pt>
                <c:pt idx="1643">
                  <c:v>19-04-2019</c:v>
                </c:pt>
                <c:pt idx="1644">
                  <c:v>22-04-2019</c:v>
                </c:pt>
                <c:pt idx="1645">
                  <c:v>23-04-2019</c:v>
                </c:pt>
                <c:pt idx="1646">
                  <c:v>24-04-2019</c:v>
                </c:pt>
                <c:pt idx="1647">
                  <c:v>25-04-2019</c:v>
                </c:pt>
                <c:pt idx="1648">
                  <c:v>26-04-2019</c:v>
                </c:pt>
                <c:pt idx="1649">
                  <c:v>29-04-2019</c:v>
                </c:pt>
                <c:pt idx="1650">
                  <c:v>30-04-2019</c:v>
                </c:pt>
                <c:pt idx="1651">
                  <c:v>01-05-2019</c:v>
                </c:pt>
                <c:pt idx="1652">
                  <c:v>02-05-2019</c:v>
                </c:pt>
                <c:pt idx="1653">
                  <c:v>03-05-2019</c:v>
                </c:pt>
                <c:pt idx="1654">
                  <c:v>06-05-2019</c:v>
                </c:pt>
                <c:pt idx="1655">
                  <c:v>07-05-2019</c:v>
                </c:pt>
                <c:pt idx="1656">
                  <c:v>08-05-2019</c:v>
                </c:pt>
                <c:pt idx="1657">
                  <c:v>09-05-2019</c:v>
                </c:pt>
                <c:pt idx="1658">
                  <c:v>10-05-2019</c:v>
                </c:pt>
                <c:pt idx="1659">
                  <c:v>13-05-2019</c:v>
                </c:pt>
                <c:pt idx="1660">
                  <c:v>14-05-2019</c:v>
                </c:pt>
                <c:pt idx="1661">
                  <c:v>15-05-2019</c:v>
                </c:pt>
                <c:pt idx="1662">
                  <c:v>16-05-2019</c:v>
                </c:pt>
                <c:pt idx="1663">
                  <c:v>17-05-2019</c:v>
                </c:pt>
                <c:pt idx="1664">
                  <c:v>20-05-2019</c:v>
                </c:pt>
                <c:pt idx="1665">
                  <c:v>21-05-2019</c:v>
                </c:pt>
                <c:pt idx="1666">
                  <c:v>22-05-2019</c:v>
                </c:pt>
                <c:pt idx="1667">
                  <c:v>23-05-2019</c:v>
                </c:pt>
                <c:pt idx="1668">
                  <c:v>24-05-2019</c:v>
                </c:pt>
                <c:pt idx="1669">
                  <c:v>27-05-2019</c:v>
                </c:pt>
                <c:pt idx="1670">
                  <c:v>28-05-2019</c:v>
                </c:pt>
                <c:pt idx="1671">
                  <c:v>29-05-2019</c:v>
                </c:pt>
                <c:pt idx="1672">
                  <c:v>30-05-2019</c:v>
                </c:pt>
                <c:pt idx="1673">
                  <c:v>31-05-2019</c:v>
                </c:pt>
                <c:pt idx="1674">
                  <c:v>03-06-2019</c:v>
                </c:pt>
                <c:pt idx="1675">
                  <c:v>04-06-2019</c:v>
                </c:pt>
                <c:pt idx="1676">
                  <c:v>05-06-2019</c:v>
                </c:pt>
                <c:pt idx="1677">
                  <c:v>06-06-2019</c:v>
                </c:pt>
                <c:pt idx="1678">
                  <c:v>07-06-2019</c:v>
                </c:pt>
                <c:pt idx="1679">
                  <c:v>10-06-2019</c:v>
                </c:pt>
                <c:pt idx="1680">
                  <c:v>11-06-2019</c:v>
                </c:pt>
                <c:pt idx="1681">
                  <c:v>12-06-2019</c:v>
                </c:pt>
                <c:pt idx="1682">
                  <c:v>13-06-2019</c:v>
                </c:pt>
                <c:pt idx="1683">
                  <c:v>14-06-2019</c:v>
                </c:pt>
                <c:pt idx="1684">
                  <c:v>17-06-2019</c:v>
                </c:pt>
                <c:pt idx="1685">
                  <c:v>18-06-2019</c:v>
                </c:pt>
                <c:pt idx="1686">
                  <c:v>19-06-2019</c:v>
                </c:pt>
                <c:pt idx="1687">
                  <c:v>20-06-2019</c:v>
                </c:pt>
                <c:pt idx="1688">
                  <c:v>21-06-2019</c:v>
                </c:pt>
                <c:pt idx="1689">
                  <c:v>24-06-2019</c:v>
                </c:pt>
                <c:pt idx="1690">
                  <c:v>25-06-2019</c:v>
                </c:pt>
                <c:pt idx="1691">
                  <c:v>26-06-2019</c:v>
                </c:pt>
                <c:pt idx="1692">
                  <c:v>27-06-2019</c:v>
                </c:pt>
                <c:pt idx="1693">
                  <c:v>28-06-2019</c:v>
                </c:pt>
                <c:pt idx="1694">
                  <c:v>01-07-2019</c:v>
                </c:pt>
                <c:pt idx="1695">
                  <c:v>02-07-2019</c:v>
                </c:pt>
                <c:pt idx="1696">
                  <c:v>03-07-2019</c:v>
                </c:pt>
                <c:pt idx="1697">
                  <c:v>04-07-2019</c:v>
                </c:pt>
                <c:pt idx="1698">
                  <c:v>05-07-2019</c:v>
                </c:pt>
                <c:pt idx="1699">
                  <c:v>08-07-2019</c:v>
                </c:pt>
                <c:pt idx="1700">
                  <c:v>09-07-2019</c:v>
                </c:pt>
                <c:pt idx="1701">
                  <c:v>10-07-2019</c:v>
                </c:pt>
                <c:pt idx="1702">
                  <c:v>11-07-2019</c:v>
                </c:pt>
                <c:pt idx="1703">
                  <c:v>12-07-2019</c:v>
                </c:pt>
                <c:pt idx="1704">
                  <c:v>15-07-2019</c:v>
                </c:pt>
                <c:pt idx="1705">
                  <c:v>16-07-2019</c:v>
                </c:pt>
                <c:pt idx="1706">
                  <c:v>17-07-2019</c:v>
                </c:pt>
                <c:pt idx="1707">
                  <c:v>18-07-2019</c:v>
                </c:pt>
                <c:pt idx="1708">
                  <c:v>19-07-2019</c:v>
                </c:pt>
                <c:pt idx="1709">
                  <c:v>22-07-2019</c:v>
                </c:pt>
                <c:pt idx="1710">
                  <c:v>23-07-2019</c:v>
                </c:pt>
                <c:pt idx="1711">
                  <c:v>24-07-2019</c:v>
                </c:pt>
                <c:pt idx="1712">
                  <c:v>25-07-2019</c:v>
                </c:pt>
                <c:pt idx="1713">
                  <c:v>26-07-2019</c:v>
                </c:pt>
                <c:pt idx="1714">
                  <c:v>29-07-2019</c:v>
                </c:pt>
                <c:pt idx="1715">
                  <c:v>30-07-2019</c:v>
                </c:pt>
                <c:pt idx="1716">
                  <c:v>31-07-2019</c:v>
                </c:pt>
                <c:pt idx="1717">
                  <c:v>01-08-2019</c:v>
                </c:pt>
                <c:pt idx="1718">
                  <c:v>02-08-2019</c:v>
                </c:pt>
                <c:pt idx="1719">
                  <c:v>05-08-2019</c:v>
                </c:pt>
                <c:pt idx="1720">
                  <c:v>06-08-2019</c:v>
                </c:pt>
                <c:pt idx="1721">
                  <c:v>07-08-2019</c:v>
                </c:pt>
                <c:pt idx="1722">
                  <c:v>08-08-2019</c:v>
                </c:pt>
                <c:pt idx="1723">
                  <c:v>09-08-2019</c:v>
                </c:pt>
                <c:pt idx="1724">
                  <c:v>12-08-2019</c:v>
                </c:pt>
                <c:pt idx="1725">
                  <c:v>13-08-2019</c:v>
                </c:pt>
                <c:pt idx="1726">
                  <c:v>14-08-2019</c:v>
                </c:pt>
                <c:pt idx="1727">
                  <c:v>15-08-2019</c:v>
                </c:pt>
                <c:pt idx="1728">
                  <c:v>16-08-2019</c:v>
                </c:pt>
                <c:pt idx="1729">
                  <c:v>19-08-2019</c:v>
                </c:pt>
                <c:pt idx="1730">
                  <c:v>20-08-2019</c:v>
                </c:pt>
                <c:pt idx="1731">
                  <c:v>21-08-2019</c:v>
                </c:pt>
                <c:pt idx="1732">
                  <c:v>22-08-2019</c:v>
                </c:pt>
                <c:pt idx="1733">
                  <c:v>23-08-2019</c:v>
                </c:pt>
                <c:pt idx="1734">
                  <c:v>26-08-2019</c:v>
                </c:pt>
                <c:pt idx="1735">
                  <c:v>27-08-2019</c:v>
                </c:pt>
                <c:pt idx="1736">
                  <c:v>28-08-2019</c:v>
                </c:pt>
                <c:pt idx="1737">
                  <c:v>29-08-2019</c:v>
                </c:pt>
                <c:pt idx="1738">
                  <c:v>30-08-2019</c:v>
                </c:pt>
                <c:pt idx="1739">
                  <c:v>02-09-2019</c:v>
                </c:pt>
                <c:pt idx="1740">
                  <c:v>03-09-2019</c:v>
                </c:pt>
                <c:pt idx="1741">
                  <c:v>04-09-2019</c:v>
                </c:pt>
                <c:pt idx="1742">
                  <c:v>05-09-2019</c:v>
                </c:pt>
                <c:pt idx="1743">
                  <c:v>06-09-2019</c:v>
                </c:pt>
                <c:pt idx="1744">
                  <c:v>09-09-2019</c:v>
                </c:pt>
                <c:pt idx="1745">
                  <c:v>10-09-2019</c:v>
                </c:pt>
                <c:pt idx="1746">
                  <c:v>11-09-2019</c:v>
                </c:pt>
                <c:pt idx="1747">
                  <c:v>12-09-2019</c:v>
                </c:pt>
                <c:pt idx="1748">
                  <c:v>13-09-2019</c:v>
                </c:pt>
                <c:pt idx="1749">
                  <c:v>16-09-2019</c:v>
                </c:pt>
                <c:pt idx="1750">
                  <c:v>17-09-2019</c:v>
                </c:pt>
                <c:pt idx="1751">
                  <c:v>18-09-2019</c:v>
                </c:pt>
                <c:pt idx="1752">
                  <c:v>19-09-2019</c:v>
                </c:pt>
                <c:pt idx="1753">
                  <c:v>20-09-2019</c:v>
                </c:pt>
                <c:pt idx="1754">
                  <c:v>23-09-2019</c:v>
                </c:pt>
                <c:pt idx="1755">
                  <c:v>24-09-2019</c:v>
                </c:pt>
                <c:pt idx="1756">
                  <c:v>25-09-2019</c:v>
                </c:pt>
                <c:pt idx="1757">
                  <c:v>26-09-2019</c:v>
                </c:pt>
                <c:pt idx="1758">
                  <c:v>27-09-2019</c:v>
                </c:pt>
                <c:pt idx="1759">
                  <c:v>30-09-2019</c:v>
                </c:pt>
                <c:pt idx="1760">
                  <c:v>01-10-2019</c:v>
                </c:pt>
                <c:pt idx="1761">
                  <c:v>02-10-2019</c:v>
                </c:pt>
                <c:pt idx="1762">
                  <c:v>03-10-2019</c:v>
                </c:pt>
                <c:pt idx="1763">
                  <c:v>04-10-2019</c:v>
                </c:pt>
                <c:pt idx="1764">
                  <c:v>07-10-2019</c:v>
                </c:pt>
                <c:pt idx="1765">
                  <c:v>08-10-2019</c:v>
                </c:pt>
                <c:pt idx="1766">
                  <c:v>09-10-2019</c:v>
                </c:pt>
                <c:pt idx="1767">
                  <c:v>10-10-2019</c:v>
                </c:pt>
                <c:pt idx="1768">
                  <c:v>11-10-2019</c:v>
                </c:pt>
                <c:pt idx="1769">
                  <c:v>14-10-2019</c:v>
                </c:pt>
                <c:pt idx="1770">
                  <c:v>15-10-2019</c:v>
                </c:pt>
                <c:pt idx="1771">
                  <c:v>16-10-2019</c:v>
                </c:pt>
                <c:pt idx="1772">
                  <c:v>17-10-2019</c:v>
                </c:pt>
                <c:pt idx="1773">
                  <c:v>18-10-2019</c:v>
                </c:pt>
                <c:pt idx="1774">
                  <c:v>21-10-2019</c:v>
                </c:pt>
                <c:pt idx="1775">
                  <c:v>22-10-2019</c:v>
                </c:pt>
                <c:pt idx="1776">
                  <c:v>23-10-2019</c:v>
                </c:pt>
                <c:pt idx="1777">
                  <c:v>24-10-2019</c:v>
                </c:pt>
                <c:pt idx="1778">
                  <c:v>25-10-2019</c:v>
                </c:pt>
                <c:pt idx="1779">
                  <c:v>28-10-2019</c:v>
                </c:pt>
                <c:pt idx="1780">
                  <c:v>29-10-2019</c:v>
                </c:pt>
                <c:pt idx="1781">
                  <c:v>30-10-2019</c:v>
                </c:pt>
                <c:pt idx="1782">
                  <c:v>31-10-2019</c:v>
                </c:pt>
                <c:pt idx="1783">
                  <c:v>01-11-2019</c:v>
                </c:pt>
                <c:pt idx="1784">
                  <c:v>04-11-2019</c:v>
                </c:pt>
                <c:pt idx="1785">
                  <c:v>05-11-2019</c:v>
                </c:pt>
                <c:pt idx="1786">
                  <c:v>06-11-2019</c:v>
                </c:pt>
                <c:pt idx="1787">
                  <c:v>07-11-2019</c:v>
                </c:pt>
                <c:pt idx="1788">
                  <c:v>08-11-2019</c:v>
                </c:pt>
                <c:pt idx="1789">
                  <c:v>11-11-2019</c:v>
                </c:pt>
                <c:pt idx="1790">
                  <c:v>12-11-2019</c:v>
                </c:pt>
                <c:pt idx="1791">
                  <c:v>13-11-2019</c:v>
                </c:pt>
                <c:pt idx="1792">
                  <c:v>14-11-2019</c:v>
                </c:pt>
                <c:pt idx="1793">
                  <c:v>15-11-2019</c:v>
                </c:pt>
                <c:pt idx="1794">
                  <c:v>18-11-2019</c:v>
                </c:pt>
                <c:pt idx="1795">
                  <c:v>19-11-2019</c:v>
                </c:pt>
                <c:pt idx="1796">
                  <c:v>20-11-2019</c:v>
                </c:pt>
                <c:pt idx="1797">
                  <c:v>21-11-2019</c:v>
                </c:pt>
                <c:pt idx="1798">
                  <c:v>22-11-2019</c:v>
                </c:pt>
                <c:pt idx="1799">
                  <c:v>25-11-2019</c:v>
                </c:pt>
                <c:pt idx="1800">
                  <c:v>26-11-2019</c:v>
                </c:pt>
                <c:pt idx="1801">
                  <c:v>27-11-2019</c:v>
                </c:pt>
                <c:pt idx="1802">
                  <c:v>28-11-2019</c:v>
                </c:pt>
                <c:pt idx="1803">
                  <c:v>29-11-2019</c:v>
                </c:pt>
                <c:pt idx="1804">
                  <c:v>02-12-2019</c:v>
                </c:pt>
                <c:pt idx="1805">
                  <c:v>03-12-2019</c:v>
                </c:pt>
                <c:pt idx="1806">
                  <c:v>04-12-2019</c:v>
                </c:pt>
                <c:pt idx="1807">
                  <c:v>05-12-2019</c:v>
                </c:pt>
                <c:pt idx="1808">
                  <c:v>06-12-2019</c:v>
                </c:pt>
                <c:pt idx="1809">
                  <c:v>09-12-2019</c:v>
                </c:pt>
                <c:pt idx="1810">
                  <c:v>10-12-2019</c:v>
                </c:pt>
                <c:pt idx="1811">
                  <c:v>11-12-2019</c:v>
                </c:pt>
                <c:pt idx="1812">
                  <c:v>12-12-2019</c:v>
                </c:pt>
                <c:pt idx="1813">
                  <c:v>13-12-2019</c:v>
                </c:pt>
                <c:pt idx="1814">
                  <c:v>16-12-2019</c:v>
                </c:pt>
                <c:pt idx="1815">
                  <c:v>17-12-2019</c:v>
                </c:pt>
                <c:pt idx="1816">
                  <c:v>18-12-2019</c:v>
                </c:pt>
                <c:pt idx="1817">
                  <c:v>19-12-2019</c:v>
                </c:pt>
                <c:pt idx="1818">
                  <c:v>20-12-2019</c:v>
                </c:pt>
                <c:pt idx="1819">
                  <c:v>23-12-2019</c:v>
                </c:pt>
                <c:pt idx="1820">
                  <c:v>24-12-2019</c:v>
                </c:pt>
                <c:pt idx="1821">
                  <c:v>25-12-2019</c:v>
                </c:pt>
                <c:pt idx="1822">
                  <c:v>26-12-2019</c:v>
                </c:pt>
                <c:pt idx="1823">
                  <c:v>27-12-2019</c:v>
                </c:pt>
                <c:pt idx="1824">
                  <c:v>30-12-2019</c:v>
                </c:pt>
                <c:pt idx="1825">
                  <c:v>31-12-2019</c:v>
                </c:pt>
                <c:pt idx="1826">
                  <c:v>01-01-2020</c:v>
                </c:pt>
                <c:pt idx="1827">
                  <c:v>02-01-2020</c:v>
                </c:pt>
                <c:pt idx="1828">
                  <c:v>03-01-2020</c:v>
                </c:pt>
                <c:pt idx="1829">
                  <c:v>06-01-2020</c:v>
                </c:pt>
                <c:pt idx="1830">
                  <c:v>07-01-2020</c:v>
                </c:pt>
                <c:pt idx="1831">
                  <c:v>08-01-2020</c:v>
                </c:pt>
                <c:pt idx="1832">
                  <c:v>09-01-2020</c:v>
                </c:pt>
                <c:pt idx="1833">
                  <c:v>10-01-2020</c:v>
                </c:pt>
                <c:pt idx="1834">
                  <c:v>13-01-2020</c:v>
                </c:pt>
                <c:pt idx="1835">
                  <c:v>14-01-2020</c:v>
                </c:pt>
                <c:pt idx="1836">
                  <c:v>15-01-2020</c:v>
                </c:pt>
                <c:pt idx="1837">
                  <c:v>16-01-2020</c:v>
                </c:pt>
                <c:pt idx="1838">
                  <c:v>17-01-2020</c:v>
                </c:pt>
                <c:pt idx="1839">
                  <c:v>20-01-2020</c:v>
                </c:pt>
                <c:pt idx="1840">
                  <c:v>21-01-2020</c:v>
                </c:pt>
                <c:pt idx="1841">
                  <c:v>22-01-2020</c:v>
                </c:pt>
                <c:pt idx="1842">
                  <c:v>23-01-2020</c:v>
                </c:pt>
                <c:pt idx="1843">
                  <c:v>24-01-2020</c:v>
                </c:pt>
                <c:pt idx="1844">
                  <c:v>27-01-2020</c:v>
                </c:pt>
                <c:pt idx="1845">
                  <c:v>28-01-2020</c:v>
                </c:pt>
                <c:pt idx="1846">
                  <c:v>29-01-2020</c:v>
                </c:pt>
                <c:pt idx="1847">
                  <c:v>30-01-2020</c:v>
                </c:pt>
                <c:pt idx="1848">
                  <c:v>31-01-2020</c:v>
                </c:pt>
                <c:pt idx="1849">
                  <c:v>03-02-2020</c:v>
                </c:pt>
                <c:pt idx="1850">
                  <c:v>04-02-2020</c:v>
                </c:pt>
                <c:pt idx="1851">
                  <c:v>05-02-2020</c:v>
                </c:pt>
                <c:pt idx="1852">
                  <c:v>06-02-2020</c:v>
                </c:pt>
                <c:pt idx="1853">
                  <c:v>07-02-2020</c:v>
                </c:pt>
                <c:pt idx="1854">
                  <c:v>10-02-2020</c:v>
                </c:pt>
                <c:pt idx="1855">
                  <c:v>11-02-2020</c:v>
                </c:pt>
                <c:pt idx="1856">
                  <c:v>12-02-2020</c:v>
                </c:pt>
                <c:pt idx="1857">
                  <c:v>13-02-2020</c:v>
                </c:pt>
                <c:pt idx="1858">
                  <c:v>14-02-2020</c:v>
                </c:pt>
                <c:pt idx="1859">
                  <c:v>17-02-2020</c:v>
                </c:pt>
                <c:pt idx="1860">
                  <c:v>18-02-2020</c:v>
                </c:pt>
                <c:pt idx="1861">
                  <c:v>19-02-2020</c:v>
                </c:pt>
                <c:pt idx="1862">
                  <c:v>20-02-2020</c:v>
                </c:pt>
                <c:pt idx="1863">
                  <c:v>21-02-2020</c:v>
                </c:pt>
                <c:pt idx="1864">
                  <c:v>24-02-2020</c:v>
                </c:pt>
                <c:pt idx="1865">
                  <c:v>25-02-2020</c:v>
                </c:pt>
                <c:pt idx="1866">
                  <c:v>26-02-2020</c:v>
                </c:pt>
                <c:pt idx="1867">
                  <c:v>27-02-2020</c:v>
                </c:pt>
                <c:pt idx="1868">
                  <c:v>28-02-2020</c:v>
                </c:pt>
                <c:pt idx="1869">
                  <c:v>02-03-2020</c:v>
                </c:pt>
                <c:pt idx="1870">
                  <c:v>03-03-2020</c:v>
                </c:pt>
                <c:pt idx="1871">
                  <c:v>04-03-2020</c:v>
                </c:pt>
                <c:pt idx="1872">
                  <c:v>05-03-2020</c:v>
                </c:pt>
                <c:pt idx="1873">
                  <c:v>06-03-2020</c:v>
                </c:pt>
                <c:pt idx="1874">
                  <c:v>09-03-2020</c:v>
                </c:pt>
                <c:pt idx="1875">
                  <c:v>10-03-2020</c:v>
                </c:pt>
                <c:pt idx="1876">
                  <c:v>11-03-2020</c:v>
                </c:pt>
                <c:pt idx="1877">
                  <c:v>12-03-2020</c:v>
                </c:pt>
                <c:pt idx="1878">
                  <c:v>13-03-2020</c:v>
                </c:pt>
                <c:pt idx="1879">
                  <c:v>16-03-2020</c:v>
                </c:pt>
                <c:pt idx="1880">
                  <c:v>17-03-2020</c:v>
                </c:pt>
                <c:pt idx="1881">
                  <c:v>18-03-2020</c:v>
                </c:pt>
                <c:pt idx="1882">
                  <c:v>19-03-2020</c:v>
                </c:pt>
                <c:pt idx="1883">
                  <c:v>20-03-2020</c:v>
                </c:pt>
                <c:pt idx="1884">
                  <c:v>23-03-2020</c:v>
                </c:pt>
                <c:pt idx="1885">
                  <c:v>24-03-2020</c:v>
                </c:pt>
                <c:pt idx="1886">
                  <c:v>25-03-2020</c:v>
                </c:pt>
                <c:pt idx="1887">
                  <c:v>26-03-2020</c:v>
                </c:pt>
                <c:pt idx="1888">
                  <c:v>27-03-2020</c:v>
                </c:pt>
                <c:pt idx="1889">
                  <c:v>30-03-2020</c:v>
                </c:pt>
                <c:pt idx="1890">
                  <c:v>31-03-2020</c:v>
                </c:pt>
                <c:pt idx="1891">
                  <c:v>01-04-2020</c:v>
                </c:pt>
                <c:pt idx="1892">
                  <c:v>02-04-2020</c:v>
                </c:pt>
                <c:pt idx="1893">
                  <c:v>03-04-2020</c:v>
                </c:pt>
                <c:pt idx="1894">
                  <c:v>06-04-2020</c:v>
                </c:pt>
                <c:pt idx="1895">
                  <c:v>07-04-2020</c:v>
                </c:pt>
                <c:pt idx="1896">
                  <c:v>08-04-2020</c:v>
                </c:pt>
                <c:pt idx="1897">
                  <c:v>09-04-2020</c:v>
                </c:pt>
                <c:pt idx="1898">
                  <c:v>10-04-2020</c:v>
                </c:pt>
                <c:pt idx="1899">
                  <c:v>13-04-2020</c:v>
                </c:pt>
                <c:pt idx="1900">
                  <c:v>14-04-2020</c:v>
                </c:pt>
                <c:pt idx="1901">
                  <c:v>15-04-2020</c:v>
                </c:pt>
                <c:pt idx="1902">
                  <c:v>16-04-2020</c:v>
                </c:pt>
                <c:pt idx="1903">
                  <c:v>17-04-2020</c:v>
                </c:pt>
                <c:pt idx="1904">
                  <c:v>20-04-2020</c:v>
                </c:pt>
                <c:pt idx="1905">
                  <c:v>21-04-2020</c:v>
                </c:pt>
                <c:pt idx="1906">
                  <c:v>22-04-2020</c:v>
                </c:pt>
                <c:pt idx="1907">
                  <c:v>23-04-2020</c:v>
                </c:pt>
                <c:pt idx="1908">
                  <c:v>24-04-2020</c:v>
                </c:pt>
                <c:pt idx="1909">
                  <c:v>27-04-2020</c:v>
                </c:pt>
                <c:pt idx="1910">
                  <c:v>28-04-2020</c:v>
                </c:pt>
                <c:pt idx="1911">
                  <c:v>29-04-2020</c:v>
                </c:pt>
                <c:pt idx="1912">
                  <c:v>30-04-2020</c:v>
                </c:pt>
                <c:pt idx="1913">
                  <c:v>01-05-2020</c:v>
                </c:pt>
                <c:pt idx="1914">
                  <c:v>04-05-2020</c:v>
                </c:pt>
                <c:pt idx="1915">
                  <c:v>05-05-2020</c:v>
                </c:pt>
                <c:pt idx="1916">
                  <c:v>06-05-2020</c:v>
                </c:pt>
                <c:pt idx="1917">
                  <c:v>07-05-2020</c:v>
                </c:pt>
                <c:pt idx="1918">
                  <c:v>08-05-2020</c:v>
                </c:pt>
                <c:pt idx="1919">
                  <c:v>11-05-2020</c:v>
                </c:pt>
                <c:pt idx="1920">
                  <c:v>12-05-2020</c:v>
                </c:pt>
                <c:pt idx="1921">
                  <c:v>13-05-2020</c:v>
                </c:pt>
                <c:pt idx="1922">
                  <c:v>14-05-2020</c:v>
                </c:pt>
                <c:pt idx="1923">
                  <c:v>15-05-2020</c:v>
                </c:pt>
                <c:pt idx="1924">
                  <c:v>18-05-2020</c:v>
                </c:pt>
                <c:pt idx="1925">
                  <c:v>19-05-2020</c:v>
                </c:pt>
                <c:pt idx="1926">
                  <c:v>20-05-2020</c:v>
                </c:pt>
                <c:pt idx="1927">
                  <c:v>21-05-2020</c:v>
                </c:pt>
                <c:pt idx="1928">
                  <c:v>22-05-2020</c:v>
                </c:pt>
                <c:pt idx="1929">
                  <c:v>25-05-2020</c:v>
                </c:pt>
                <c:pt idx="1930">
                  <c:v>26-05-2020</c:v>
                </c:pt>
                <c:pt idx="1931">
                  <c:v>27-05-2020</c:v>
                </c:pt>
                <c:pt idx="1932">
                  <c:v>28-05-2020</c:v>
                </c:pt>
                <c:pt idx="1933">
                  <c:v>29-05-2020</c:v>
                </c:pt>
                <c:pt idx="1934">
                  <c:v>01-06-2020</c:v>
                </c:pt>
                <c:pt idx="1935">
                  <c:v>02-06-2020</c:v>
                </c:pt>
                <c:pt idx="1936">
                  <c:v>03-06-2020</c:v>
                </c:pt>
                <c:pt idx="1937">
                  <c:v>04-06-2020</c:v>
                </c:pt>
                <c:pt idx="1938">
                  <c:v>05-06-2020</c:v>
                </c:pt>
                <c:pt idx="1939">
                  <c:v>08-06-2020</c:v>
                </c:pt>
                <c:pt idx="1940">
                  <c:v>09-06-2020</c:v>
                </c:pt>
                <c:pt idx="1941">
                  <c:v>10-06-2020</c:v>
                </c:pt>
                <c:pt idx="1942">
                  <c:v>11-06-2020</c:v>
                </c:pt>
                <c:pt idx="1943">
                  <c:v>12-06-2020</c:v>
                </c:pt>
                <c:pt idx="1944">
                  <c:v>15-06-2020</c:v>
                </c:pt>
                <c:pt idx="1945">
                  <c:v>16-06-2020</c:v>
                </c:pt>
                <c:pt idx="1946">
                  <c:v>17-06-2020</c:v>
                </c:pt>
                <c:pt idx="1947">
                  <c:v>18-06-2020</c:v>
                </c:pt>
                <c:pt idx="1948">
                  <c:v>19-06-2020</c:v>
                </c:pt>
                <c:pt idx="1949">
                  <c:v>22-06-2020</c:v>
                </c:pt>
                <c:pt idx="1950">
                  <c:v>23-06-2020</c:v>
                </c:pt>
                <c:pt idx="1951">
                  <c:v>24-06-2020</c:v>
                </c:pt>
                <c:pt idx="1952">
                  <c:v>25-06-2020</c:v>
                </c:pt>
                <c:pt idx="1953">
                  <c:v>26-06-2020</c:v>
                </c:pt>
                <c:pt idx="1954">
                  <c:v>29-06-2020</c:v>
                </c:pt>
                <c:pt idx="1955">
                  <c:v>30-06-2020</c:v>
                </c:pt>
                <c:pt idx="1956">
                  <c:v>01-07-2020</c:v>
                </c:pt>
                <c:pt idx="1957">
                  <c:v>02-07-2020</c:v>
                </c:pt>
                <c:pt idx="1958">
                  <c:v>03-07-2020</c:v>
                </c:pt>
                <c:pt idx="1959">
                  <c:v>06-07-2020</c:v>
                </c:pt>
                <c:pt idx="1960">
                  <c:v>07-07-2020</c:v>
                </c:pt>
                <c:pt idx="1961">
                  <c:v>08-07-2020</c:v>
                </c:pt>
                <c:pt idx="1962">
                  <c:v>09-07-2020</c:v>
                </c:pt>
                <c:pt idx="1963">
                  <c:v>10-07-2020</c:v>
                </c:pt>
                <c:pt idx="1964">
                  <c:v>13-07-2020</c:v>
                </c:pt>
                <c:pt idx="1965">
                  <c:v>14-07-2020</c:v>
                </c:pt>
                <c:pt idx="1966">
                  <c:v>15-07-2020</c:v>
                </c:pt>
                <c:pt idx="1967">
                  <c:v>16-07-2020</c:v>
                </c:pt>
                <c:pt idx="1968">
                  <c:v>17-07-2020</c:v>
                </c:pt>
                <c:pt idx="1969">
                  <c:v>20-07-2020</c:v>
                </c:pt>
                <c:pt idx="1970">
                  <c:v>21-07-2020</c:v>
                </c:pt>
                <c:pt idx="1971">
                  <c:v>22-07-2020</c:v>
                </c:pt>
                <c:pt idx="1972">
                  <c:v>23-07-2020</c:v>
                </c:pt>
                <c:pt idx="1973">
                  <c:v>24-07-2020</c:v>
                </c:pt>
                <c:pt idx="1974">
                  <c:v>27-07-2020</c:v>
                </c:pt>
                <c:pt idx="1975">
                  <c:v>28-07-2020</c:v>
                </c:pt>
                <c:pt idx="1976">
                  <c:v>29-07-2020</c:v>
                </c:pt>
                <c:pt idx="1977">
                  <c:v>30-07-2020</c:v>
                </c:pt>
                <c:pt idx="1978">
                  <c:v>31-07-2020</c:v>
                </c:pt>
                <c:pt idx="1979">
                  <c:v>03-08-2020</c:v>
                </c:pt>
                <c:pt idx="1980">
                  <c:v>04-08-2020</c:v>
                </c:pt>
                <c:pt idx="1981">
                  <c:v>05-08-2020</c:v>
                </c:pt>
                <c:pt idx="1982">
                  <c:v>06-08-2020</c:v>
                </c:pt>
                <c:pt idx="1983">
                  <c:v>07-08-2020</c:v>
                </c:pt>
                <c:pt idx="1984">
                  <c:v>10-08-2020</c:v>
                </c:pt>
                <c:pt idx="1985">
                  <c:v>11-08-2020</c:v>
                </c:pt>
                <c:pt idx="1986">
                  <c:v>12-08-2020</c:v>
                </c:pt>
                <c:pt idx="1987">
                  <c:v>13-08-2020</c:v>
                </c:pt>
                <c:pt idx="1988">
                  <c:v>14-08-2020</c:v>
                </c:pt>
                <c:pt idx="1989">
                  <c:v>17-08-2020</c:v>
                </c:pt>
                <c:pt idx="1990">
                  <c:v>18-08-2020</c:v>
                </c:pt>
                <c:pt idx="1991">
                  <c:v>19-08-2020</c:v>
                </c:pt>
                <c:pt idx="1992">
                  <c:v>20-08-2020</c:v>
                </c:pt>
                <c:pt idx="1993">
                  <c:v>21-08-2020</c:v>
                </c:pt>
                <c:pt idx="1994">
                  <c:v>24-08-2020</c:v>
                </c:pt>
                <c:pt idx="1995">
                  <c:v>25-08-2020</c:v>
                </c:pt>
                <c:pt idx="1996">
                  <c:v>26-08-2020</c:v>
                </c:pt>
                <c:pt idx="1997">
                  <c:v>27-08-2020</c:v>
                </c:pt>
                <c:pt idx="1998">
                  <c:v>28-08-2020</c:v>
                </c:pt>
                <c:pt idx="1999">
                  <c:v>31-08-2020</c:v>
                </c:pt>
                <c:pt idx="2000">
                  <c:v>01-09-2020</c:v>
                </c:pt>
                <c:pt idx="2001">
                  <c:v>02-09-2020</c:v>
                </c:pt>
                <c:pt idx="2002">
                  <c:v>03-09-2020</c:v>
                </c:pt>
                <c:pt idx="2003">
                  <c:v>04-09-2020</c:v>
                </c:pt>
                <c:pt idx="2004">
                  <c:v>07-09-2020</c:v>
                </c:pt>
                <c:pt idx="2005">
                  <c:v>08-09-2020</c:v>
                </c:pt>
                <c:pt idx="2006">
                  <c:v>09-09-2020</c:v>
                </c:pt>
                <c:pt idx="2007">
                  <c:v>10-09-2020</c:v>
                </c:pt>
                <c:pt idx="2008">
                  <c:v>11-09-2020</c:v>
                </c:pt>
                <c:pt idx="2009">
                  <c:v>14-09-2020</c:v>
                </c:pt>
                <c:pt idx="2010">
                  <c:v>15-09-2020</c:v>
                </c:pt>
                <c:pt idx="2011">
                  <c:v>16-09-2020</c:v>
                </c:pt>
                <c:pt idx="2012">
                  <c:v>17-09-2020</c:v>
                </c:pt>
                <c:pt idx="2013">
                  <c:v>18-09-2020</c:v>
                </c:pt>
                <c:pt idx="2014">
                  <c:v>21-09-2020</c:v>
                </c:pt>
                <c:pt idx="2015">
                  <c:v>22-09-2020</c:v>
                </c:pt>
                <c:pt idx="2016">
                  <c:v>23-09-2020</c:v>
                </c:pt>
                <c:pt idx="2017">
                  <c:v>24-09-2020</c:v>
                </c:pt>
                <c:pt idx="2018">
                  <c:v>25-09-2020</c:v>
                </c:pt>
                <c:pt idx="2019">
                  <c:v>28-09-2020</c:v>
                </c:pt>
                <c:pt idx="2020">
                  <c:v>29-09-2020</c:v>
                </c:pt>
                <c:pt idx="2021">
                  <c:v>30-09-2020</c:v>
                </c:pt>
                <c:pt idx="2022">
                  <c:v>01-10-2020</c:v>
                </c:pt>
                <c:pt idx="2023">
                  <c:v>02-10-2020</c:v>
                </c:pt>
                <c:pt idx="2024">
                  <c:v>05-10-2020</c:v>
                </c:pt>
                <c:pt idx="2025">
                  <c:v>06-10-2020</c:v>
                </c:pt>
                <c:pt idx="2026">
                  <c:v>07-10-2020</c:v>
                </c:pt>
                <c:pt idx="2027">
                  <c:v>08-10-2020</c:v>
                </c:pt>
                <c:pt idx="2028">
                  <c:v>09-10-2020</c:v>
                </c:pt>
                <c:pt idx="2029">
                  <c:v>12-10-2020</c:v>
                </c:pt>
                <c:pt idx="2030">
                  <c:v>13-10-2020</c:v>
                </c:pt>
                <c:pt idx="2031">
                  <c:v>14-10-2020</c:v>
                </c:pt>
                <c:pt idx="2032">
                  <c:v>15-10-2020</c:v>
                </c:pt>
                <c:pt idx="2033">
                  <c:v>16-10-2020</c:v>
                </c:pt>
                <c:pt idx="2034">
                  <c:v>19-10-2020</c:v>
                </c:pt>
                <c:pt idx="2035">
                  <c:v>20-10-2020</c:v>
                </c:pt>
                <c:pt idx="2036">
                  <c:v>21-10-2020</c:v>
                </c:pt>
                <c:pt idx="2037">
                  <c:v>22-10-2020</c:v>
                </c:pt>
                <c:pt idx="2038">
                  <c:v>23-10-2020</c:v>
                </c:pt>
                <c:pt idx="2039">
                  <c:v>26-10-2020</c:v>
                </c:pt>
                <c:pt idx="2040">
                  <c:v>27-10-2020</c:v>
                </c:pt>
                <c:pt idx="2041">
                  <c:v>28-10-2020</c:v>
                </c:pt>
                <c:pt idx="2042">
                  <c:v>29-10-2020</c:v>
                </c:pt>
                <c:pt idx="2043">
                  <c:v>30-10-2020</c:v>
                </c:pt>
                <c:pt idx="2044">
                  <c:v>02-11-2020</c:v>
                </c:pt>
                <c:pt idx="2045">
                  <c:v>03-11-2020</c:v>
                </c:pt>
                <c:pt idx="2046">
                  <c:v>04-11-2020</c:v>
                </c:pt>
                <c:pt idx="2047">
                  <c:v>05-11-2020</c:v>
                </c:pt>
                <c:pt idx="2048">
                  <c:v>06-11-2020</c:v>
                </c:pt>
                <c:pt idx="2049">
                  <c:v>09-11-2020</c:v>
                </c:pt>
                <c:pt idx="2050">
                  <c:v>10-11-2020</c:v>
                </c:pt>
                <c:pt idx="2051">
                  <c:v>11-11-2020</c:v>
                </c:pt>
                <c:pt idx="2052">
                  <c:v>12-11-2020</c:v>
                </c:pt>
                <c:pt idx="2053">
                  <c:v>13-11-2020</c:v>
                </c:pt>
                <c:pt idx="2054">
                  <c:v>16-11-2020</c:v>
                </c:pt>
                <c:pt idx="2055">
                  <c:v>17-11-2020</c:v>
                </c:pt>
                <c:pt idx="2056">
                  <c:v>18-11-2020</c:v>
                </c:pt>
                <c:pt idx="2057">
                  <c:v>19-11-2020</c:v>
                </c:pt>
                <c:pt idx="2058">
                  <c:v>20-11-2020</c:v>
                </c:pt>
                <c:pt idx="2059">
                  <c:v>23-11-2020</c:v>
                </c:pt>
                <c:pt idx="2060">
                  <c:v>24-11-2020</c:v>
                </c:pt>
                <c:pt idx="2061">
                  <c:v>25-11-2020</c:v>
                </c:pt>
                <c:pt idx="2062">
                  <c:v>26-11-2020</c:v>
                </c:pt>
                <c:pt idx="2063">
                  <c:v>27-11-2020</c:v>
                </c:pt>
                <c:pt idx="2064">
                  <c:v>30-11-2020</c:v>
                </c:pt>
                <c:pt idx="2065">
                  <c:v>01-12-2020</c:v>
                </c:pt>
                <c:pt idx="2066">
                  <c:v>02-12-2020</c:v>
                </c:pt>
                <c:pt idx="2067">
                  <c:v>03-12-2020</c:v>
                </c:pt>
                <c:pt idx="2068">
                  <c:v>04-12-2020</c:v>
                </c:pt>
                <c:pt idx="2069">
                  <c:v>07-12-2020</c:v>
                </c:pt>
                <c:pt idx="2070">
                  <c:v>08-12-2020</c:v>
                </c:pt>
                <c:pt idx="2071">
                  <c:v>09-12-2020</c:v>
                </c:pt>
                <c:pt idx="2072">
                  <c:v>10-12-2020</c:v>
                </c:pt>
                <c:pt idx="2073">
                  <c:v>11-12-2020</c:v>
                </c:pt>
                <c:pt idx="2074">
                  <c:v>14-12-2020</c:v>
                </c:pt>
                <c:pt idx="2075">
                  <c:v>15-12-2020</c:v>
                </c:pt>
                <c:pt idx="2076">
                  <c:v>16-12-2020</c:v>
                </c:pt>
                <c:pt idx="2077">
                  <c:v>17-12-2020</c:v>
                </c:pt>
                <c:pt idx="2078">
                  <c:v>18-12-2020</c:v>
                </c:pt>
                <c:pt idx="2079">
                  <c:v>21-12-2020</c:v>
                </c:pt>
                <c:pt idx="2080">
                  <c:v>22-12-2020</c:v>
                </c:pt>
                <c:pt idx="2081">
                  <c:v>23-12-2020</c:v>
                </c:pt>
                <c:pt idx="2082">
                  <c:v>24-12-2020</c:v>
                </c:pt>
                <c:pt idx="2083">
                  <c:v>25-12-2020</c:v>
                </c:pt>
                <c:pt idx="2084">
                  <c:v>28-12-2020</c:v>
                </c:pt>
                <c:pt idx="2085">
                  <c:v>29-12-2020</c:v>
                </c:pt>
                <c:pt idx="2086">
                  <c:v>30-12-2020</c:v>
                </c:pt>
                <c:pt idx="2087">
                  <c:v>31-12-2020</c:v>
                </c:pt>
                <c:pt idx="2088">
                  <c:v>01-01-2021</c:v>
                </c:pt>
                <c:pt idx="2089">
                  <c:v>04-01-2021</c:v>
                </c:pt>
                <c:pt idx="2090">
                  <c:v>05-01-2021</c:v>
                </c:pt>
                <c:pt idx="2091">
                  <c:v>06-01-2021</c:v>
                </c:pt>
                <c:pt idx="2092">
                  <c:v>07-01-2021</c:v>
                </c:pt>
                <c:pt idx="2093">
                  <c:v>08-01-2021</c:v>
                </c:pt>
                <c:pt idx="2094">
                  <c:v>11-01-2021</c:v>
                </c:pt>
                <c:pt idx="2095">
                  <c:v>12-01-2021</c:v>
                </c:pt>
                <c:pt idx="2096">
                  <c:v>13-01-2021</c:v>
                </c:pt>
                <c:pt idx="2097">
                  <c:v>14-01-2021</c:v>
                </c:pt>
                <c:pt idx="2098">
                  <c:v>15-01-2021</c:v>
                </c:pt>
                <c:pt idx="2099">
                  <c:v>18-01-2021</c:v>
                </c:pt>
                <c:pt idx="2100">
                  <c:v>19-01-2021</c:v>
                </c:pt>
                <c:pt idx="2101">
                  <c:v>20-01-2021</c:v>
                </c:pt>
                <c:pt idx="2102">
                  <c:v>21-01-2021</c:v>
                </c:pt>
                <c:pt idx="2103">
                  <c:v>22-01-2021</c:v>
                </c:pt>
                <c:pt idx="2104">
                  <c:v>25-01-2021</c:v>
                </c:pt>
                <c:pt idx="2105">
                  <c:v>26-01-2021</c:v>
                </c:pt>
                <c:pt idx="2106">
                  <c:v>27-01-2021</c:v>
                </c:pt>
                <c:pt idx="2107">
                  <c:v>28-01-2021</c:v>
                </c:pt>
                <c:pt idx="2108">
                  <c:v>29-01-2021</c:v>
                </c:pt>
                <c:pt idx="2109">
                  <c:v>01-02-2021</c:v>
                </c:pt>
                <c:pt idx="2110">
                  <c:v>02-02-2021</c:v>
                </c:pt>
                <c:pt idx="2111">
                  <c:v>03-02-2021</c:v>
                </c:pt>
                <c:pt idx="2112">
                  <c:v>04-02-2021</c:v>
                </c:pt>
                <c:pt idx="2113">
                  <c:v>05-02-2021</c:v>
                </c:pt>
                <c:pt idx="2114">
                  <c:v>08-02-2021</c:v>
                </c:pt>
                <c:pt idx="2115">
                  <c:v>09-02-2021</c:v>
                </c:pt>
                <c:pt idx="2116">
                  <c:v>10-02-2021</c:v>
                </c:pt>
                <c:pt idx="2117">
                  <c:v>11-02-2021</c:v>
                </c:pt>
                <c:pt idx="2118">
                  <c:v>12-02-2021</c:v>
                </c:pt>
                <c:pt idx="2119">
                  <c:v>15-02-2021</c:v>
                </c:pt>
                <c:pt idx="2120">
                  <c:v>16-02-2021</c:v>
                </c:pt>
                <c:pt idx="2121">
                  <c:v>17-02-2021</c:v>
                </c:pt>
                <c:pt idx="2122">
                  <c:v>18-02-2021</c:v>
                </c:pt>
                <c:pt idx="2123">
                  <c:v>19-02-2021</c:v>
                </c:pt>
                <c:pt idx="2124">
                  <c:v>22-02-2021</c:v>
                </c:pt>
                <c:pt idx="2125">
                  <c:v>23-02-2021</c:v>
                </c:pt>
                <c:pt idx="2126">
                  <c:v>24-02-2021</c:v>
                </c:pt>
                <c:pt idx="2127">
                  <c:v>25-02-2021</c:v>
                </c:pt>
                <c:pt idx="2128">
                  <c:v>26-02-2021</c:v>
                </c:pt>
                <c:pt idx="2129">
                  <c:v>01-03-2021</c:v>
                </c:pt>
                <c:pt idx="2130">
                  <c:v>02-03-2021</c:v>
                </c:pt>
                <c:pt idx="2131">
                  <c:v>03-03-2021</c:v>
                </c:pt>
                <c:pt idx="2132">
                  <c:v>04-03-2021</c:v>
                </c:pt>
                <c:pt idx="2133">
                  <c:v>05-03-2021</c:v>
                </c:pt>
                <c:pt idx="2134">
                  <c:v>08-03-2021</c:v>
                </c:pt>
                <c:pt idx="2135">
                  <c:v>09-03-2021</c:v>
                </c:pt>
                <c:pt idx="2136">
                  <c:v>10-03-2021</c:v>
                </c:pt>
                <c:pt idx="2137">
                  <c:v>11-03-2021</c:v>
                </c:pt>
                <c:pt idx="2138">
                  <c:v>12-03-2021</c:v>
                </c:pt>
                <c:pt idx="2139">
                  <c:v>15-03-2021</c:v>
                </c:pt>
                <c:pt idx="2140">
                  <c:v>16-03-2021</c:v>
                </c:pt>
                <c:pt idx="2141">
                  <c:v>17-03-2021</c:v>
                </c:pt>
                <c:pt idx="2142">
                  <c:v>18-03-2021</c:v>
                </c:pt>
                <c:pt idx="2143">
                  <c:v>19-03-2021</c:v>
                </c:pt>
                <c:pt idx="2144">
                  <c:v>22-03-2021</c:v>
                </c:pt>
                <c:pt idx="2145">
                  <c:v>23-03-2021</c:v>
                </c:pt>
                <c:pt idx="2146">
                  <c:v>24-03-2021</c:v>
                </c:pt>
                <c:pt idx="2147">
                  <c:v>25-03-2021</c:v>
                </c:pt>
                <c:pt idx="2148">
                  <c:v>26-03-2021</c:v>
                </c:pt>
                <c:pt idx="2149">
                  <c:v>29-03-2021</c:v>
                </c:pt>
                <c:pt idx="2150">
                  <c:v>30-03-2021</c:v>
                </c:pt>
                <c:pt idx="2151">
                  <c:v>31-03-2021</c:v>
                </c:pt>
                <c:pt idx="2152">
                  <c:v>01-04-2021</c:v>
                </c:pt>
                <c:pt idx="2153">
                  <c:v>02-04-2021</c:v>
                </c:pt>
                <c:pt idx="2154">
                  <c:v>05-04-2021</c:v>
                </c:pt>
                <c:pt idx="2155">
                  <c:v>06-04-2021</c:v>
                </c:pt>
                <c:pt idx="2156">
                  <c:v>07-04-2021</c:v>
                </c:pt>
                <c:pt idx="2157">
                  <c:v>08-04-2021</c:v>
                </c:pt>
                <c:pt idx="2158">
                  <c:v>09-04-2021</c:v>
                </c:pt>
                <c:pt idx="2159">
                  <c:v>12-04-2021</c:v>
                </c:pt>
                <c:pt idx="2160">
                  <c:v>13-04-2021</c:v>
                </c:pt>
                <c:pt idx="2161">
                  <c:v>14-04-2021</c:v>
                </c:pt>
                <c:pt idx="2162">
                  <c:v>15-04-2021</c:v>
                </c:pt>
                <c:pt idx="2163">
                  <c:v>16-04-2021</c:v>
                </c:pt>
                <c:pt idx="2164">
                  <c:v>19-04-2021</c:v>
                </c:pt>
                <c:pt idx="2165">
                  <c:v>20-04-2021</c:v>
                </c:pt>
                <c:pt idx="2166">
                  <c:v>21-04-2021</c:v>
                </c:pt>
                <c:pt idx="2167">
                  <c:v>22-04-2021</c:v>
                </c:pt>
                <c:pt idx="2168">
                  <c:v>23-04-2021</c:v>
                </c:pt>
                <c:pt idx="2169">
                  <c:v>26-04-2021</c:v>
                </c:pt>
                <c:pt idx="2170">
                  <c:v>27-04-2021</c:v>
                </c:pt>
                <c:pt idx="2171">
                  <c:v>28-04-2021</c:v>
                </c:pt>
                <c:pt idx="2172">
                  <c:v>29-04-2021</c:v>
                </c:pt>
                <c:pt idx="2173">
                  <c:v>30-04-2021</c:v>
                </c:pt>
                <c:pt idx="2174">
                  <c:v>03-05-2021</c:v>
                </c:pt>
                <c:pt idx="2175">
                  <c:v>04-05-2021</c:v>
                </c:pt>
                <c:pt idx="2176">
                  <c:v>05-05-2021</c:v>
                </c:pt>
                <c:pt idx="2177">
                  <c:v>06-05-2021</c:v>
                </c:pt>
                <c:pt idx="2178">
                  <c:v>07-05-2021</c:v>
                </c:pt>
                <c:pt idx="2179">
                  <c:v>10-05-2021</c:v>
                </c:pt>
                <c:pt idx="2180">
                  <c:v>11-05-2021</c:v>
                </c:pt>
                <c:pt idx="2181">
                  <c:v>12-05-2021</c:v>
                </c:pt>
                <c:pt idx="2182">
                  <c:v>13-05-2021</c:v>
                </c:pt>
                <c:pt idx="2183">
                  <c:v>14-05-2021</c:v>
                </c:pt>
                <c:pt idx="2184">
                  <c:v>17-05-2021</c:v>
                </c:pt>
                <c:pt idx="2185">
                  <c:v>18-05-2021</c:v>
                </c:pt>
                <c:pt idx="2186">
                  <c:v>19-05-2021</c:v>
                </c:pt>
                <c:pt idx="2187">
                  <c:v>20-05-2021</c:v>
                </c:pt>
                <c:pt idx="2188">
                  <c:v>21-05-2021</c:v>
                </c:pt>
                <c:pt idx="2189">
                  <c:v>24-05-2021</c:v>
                </c:pt>
                <c:pt idx="2190">
                  <c:v>25-05-2021</c:v>
                </c:pt>
                <c:pt idx="2191">
                  <c:v>26-05-2021</c:v>
                </c:pt>
                <c:pt idx="2192">
                  <c:v>27-05-2021</c:v>
                </c:pt>
                <c:pt idx="2193">
                  <c:v>28-05-2021</c:v>
                </c:pt>
                <c:pt idx="2194">
                  <c:v>31-05-2021</c:v>
                </c:pt>
                <c:pt idx="2195">
                  <c:v>01-06-2021</c:v>
                </c:pt>
                <c:pt idx="2196">
                  <c:v>02-06-2021</c:v>
                </c:pt>
                <c:pt idx="2197">
                  <c:v>03-06-2021</c:v>
                </c:pt>
                <c:pt idx="2198">
                  <c:v>04-06-2021</c:v>
                </c:pt>
                <c:pt idx="2199">
                  <c:v>07-06-2021</c:v>
                </c:pt>
                <c:pt idx="2200">
                  <c:v>08-06-2021</c:v>
                </c:pt>
                <c:pt idx="2201">
                  <c:v>09-06-2021</c:v>
                </c:pt>
                <c:pt idx="2202">
                  <c:v>10-06-2021</c:v>
                </c:pt>
                <c:pt idx="2203">
                  <c:v>11-06-2021</c:v>
                </c:pt>
                <c:pt idx="2204">
                  <c:v>14-06-2021</c:v>
                </c:pt>
                <c:pt idx="2205">
                  <c:v>15-06-2021</c:v>
                </c:pt>
                <c:pt idx="2206">
                  <c:v>16-06-2021</c:v>
                </c:pt>
                <c:pt idx="2207">
                  <c:v>17-06-2021</c:v>
                </c:pt>
                <c:pt idx="2208">
                  <c:v>18-06-2021</c:v>
                </c:pt>
                <c:pt idx="2209">
                  <c:v>21-06-2021</c:v>
                </c:pt>
                <c:pt idx="2210">
                  <c:v>22-06-2021</c:v>
                </c:pt>
                <c:pt idx="2211">
                  <c:v>23-06-2021</c:v>
                </c:pt>
                <c:pt idx="2212">
                  <c:v>24-06-2021</c:v>
                </c:pt>
                <c:pt idx="2213">
                  <c:v>25-06-2021</c:v>
                </c:pt>
                <c:pt idx="2214">
                  <c:v>28-06-2021</c:v>
                </c:pt>
                <c:pt idx="2215">
                  <c:v>29-06-2021</c:v>
                </c:pt>
                <c:pt idx="2216">
                  <c:v>30-06-2021</c:v>
                </c:pt>
                <c:pt idx="2217">
                  <c:v>01-07-2021</c:v>
                </c:pt>
                <c:pt idx="2218">
                  <c:v>02-07-2021</c:v>
                </c:pt>
                <c:pt idx="2219">
                  <c:v>05-07-2021</c:v>
                </c:pt>
                <c:pt idx="2220">
                  <c:v>06-07-2021</c:v>
                </c:pt>
                <c:pt idx="2221">
                  <c:v>07-07-2021</c:v>
                </c:pt>
                <c:pt idx="2222">
                  <c:v>08-07-2021</c:v>
                </c:pt>
                <c:pt idx="2223">
                  <c:v>09-07-2021</c:v>
                </c:pt>
                <c:pt idx="2224">
                  <c:v>12-07-2021</c:v>
                </c:pt>
                <c:pt idx="2225">
                  <c:v>13-07-2021</c:v>
                </c:pt>
                <c:pt idx="2226">
                  <c:v>14-07-2021</c:v>
                </c:pt>
                <c:pt idx="2227">
                  <c:v>15-07-2021</c:v>
                </c:pt>
                <c:pt idx="2228">
                  <c:v>16-07-2021</c:v>
                </c:pt>
                <c:pt idx="2229">
                  <c:v>19-07-2021</c:v>
                </c:pt>
                <c:pt idx="2230">
                  <c:v>20-07-2021</c:v>
                </c:pt>
                <c:pt idx="2231">
                  <c:v>21-07-2021</c:v>
                </c:pt>
                <c:pt idx="2232">
                  <c:v>22-07-2021</c:v>
                </c:pt>
                <c:pt idx="2233">
                  <c:v>23-07-2021</c:v>
                </c:pt>
                <c:pt idx="2234">
                  <c:v>26-07-2021</c:v>
                </c:pt>
                <c:pt idx="2235">
                  <c:v>27-07-2021</c:v>
                </c:pt>
                <c:pt idx="2236">
                  <c:v>28-07-2021</c:v>
                </c:pt>
                <c:pt idx="2237">
                  <c:v>29-07-2021</c:v>
                </c:pt>
                <c:pt idx="2238">
                  <c:v>30-07-2021</c:v>
                </c:pt>
                <c:pt idx="2239">
                  <c:v>02-08-2021</c:v>
                </c:pt>
                <c:pt idx="2240">
                  <c:v>03-08-2021</c:v>
                </c:pt>
                <c:pt idx="2241">
                  <c:v>04-08-2021</c:v>
                </c:pt>
                <c:pt idx="2242">
                  <c:v>05-08-2021</c:v>
                </c:pt>
                <c:pt idx="2243">
                  <c:v>06-08-2021</c:v>
                </c:pt>
                <c:pt idx="2244">
                  <c:v>09-08-2021</c:v>
                </c:pt>
                <c:pt idx="2245">
                  <c:v>10-08-2021</c:v>
                </c:pt>
                <c:pt idx="2246">
                  <c:v>11-08-2021</c:v>
                </c:pt>
                <c:pt idx="2247">
                  <c:v>12-08-2021</c:v>
                </c:pt>
                <c:pt idx="2248">
                  <c:v>13-08-2021</c:v>
                </c:pt>
                <c:pt idx="2249">
                  <c:v>16-08-2021</c:v>
                </c:pt>
                <c:pt idx="2250">
                  <c:v>17-08-2021</c:v>
                </c:pt>
                <c:pt idx="2251">
                  <c:v>18-08-2021</c:v>
                </c:pt>
                <c:pt idx="2252">
                  <c:v>19-08-2021</c:v>
                </c:pt>
                <c:pt idx="2253">
                  <c:v>20-08-2021</c:v>
                </c:pt>
                <c:pt idx="2254">
                  <c:v>23-08-2021</c:v>
                </c:pt>
                <c:pt idx="2255">
                  <c:v>24-08-2021</c:v>
                </c:pt>
                <c:pt idx="2256">
                  <c:v>25-08-2021</c:v>
                </c:pt>
                <c:pt idx="2257">
                  <c:v>26-08-2021</c:v>
                </c:pt>
                <c:pt idx="2258">
                  <c:v>27-08-2021</c:v>
                </c:pt>
                <c:pt idx="2259">
                  <c:v>30-08-2021</c:v>
                </c:pt>
                <c:pt idx="2260">
                  <c:v>31-08-2021</c:v>
                </c:pt>
                <c:pt idx="2261">
                  <c:v>01-09-2021</c:v>
                </c:pt>
                <c:pt idx="2262">
                  <c:v>02-09-2021</c:v>
                </c:pt>
                <c:pt idx="2263">
                  <c:v>03-09-2021</c:v>
                </c:pt>
                <c:pt idx="2264">
                  <c:v>06-09-2021</c:v>
                </c:pt>
                <c:pt idx="2265">
                  <c:v>07-09-2021</c:v>
                </c:pt>
                <c:pt idx="2266">
                  <c:v>08-09-2021</c:v>
                </c:pt>
                <c:pt idx="2267">
                  <c:v>09-09-2021</c:v>
                </c:pt>
                <c:pt idx="2268">
                  <c:v>10-09-2021</c:v>
                </c:pt>
                <c:pt idx="2269">
                  <c:v>13-09-2021</c:v>
                </c:pt>
                <c:pt idx="2270">
                  <c:v>14-09-2021</c:v>
                </c:pt>
                <c:pt idx="2271">
                  <c:v>15-09-2021</c:v>
                </c:pt>
                <c:pt idx="2272">
                  <c:v>16-09-2021</c:v>
                </c:pt>
                <c:pt idx="2273">
                  <c:v>17-09-2021</c:v>
                </c:pt>
                <c:pt idx="2274">
                  <c:v>20-09-2021</c:v>
                </c:pt>
                <c:pt idx="2275">
                  <c:v>21-09-2021</c:v>
                </c:pt>
                <c:pt idx="2276">
                  <c:v>22-09-2021</c:v>
                </c:pt>
                <c:pt idx="2277">
                  <c:v>23-09-2021</c:v>
                </c:pt>
                <c:pt idx="2278">
                  <c:v>24-09-2021</c:v>
                </c:pt>
                <c:pt idx="2279">
                  <c:v>27-09-2021</c:v>
                </c:pt>
                <c:pt idx="2280">
                  <c:v>28-09-2021</c:v>
                </c:pt>
                <c:pt idx="2281">
                  <c:v>29-09-2021</c:v>
                </c:pt>
                <c:pt idx="2282">
                  <c:v>30-09-2021</c:v>
                </c:pt>
                <c:pt idx="2283">
                  <c:v>01-10-2021</c:v>
                </c:pt>
                <c:pt idx="2284">
                  <c:v>04-10-2021</c:v>
                </c:pt>
                <c:pt idx="2285">
                  <c:v>05-10-2021</c:v>
                </c:pt>
                <c:pt idx="2286">
                  <c:v>06-10-2021</c:v>
                </c:pt>
                <c:pt idx="2287">
                  <c:v>07-10-2021</c:v>
                </c:pt>
                <c:pt idx="2288">
                  <c:v>08-10-2021</c:v>
                </c:pt>
                <c:pt idx="2289">
                  <c:v>11-10-2021</c:v>
                </c:pt>
                <c:pt idx="2290">
                  <c:v>12-10-2021</c:v>
                </c:pt>
                <c:pt idx="2291">
                  <c:v>13-10-2021</c:v>
                </c:pt>
                <c:pt idx="2292">
                  <c:v>14-10-2021</c:v>
                </c:pt>
                <c:pt idx="2293">
                  <c:v>15-10-2021</c:v>
                </c:pt>
                <c:pt idx="2294">
                  <c:v>18-10-2021</c:v>
                </c:pt>
                <c:pt idx="2295">
                  <c:v>19-10-2021</c:v>
                </c:pt>
                <c:pt idx="2296">
                  <c:v>20-10-2021</c:v>
                </c:pt>
                <c:pt idx="2297">
                  <c:v>21-10-2021</c:v>
                </c:pt>
                <c:pt idx="2298">
                  <c:v>22-10-2021</c:v>
                </c:pt>
                <c:pt idx="2299">
                  <c:v>25-10-2021</c:v>
                </c:pt>
                <c:pt idx="2300">
                  <c:v>26-10-2021</c:v>
                </c:pt>
                <c:pt idx="2301">
                  <c:v>27-10-2021</c:v>
                </c:pt>
                <c:pt idx="2302">
                  <c:v>28-10-2021</c:v>
                </c:pt>
                <c:pt idx="2303">
                  <c:v>29-10-2021</c:v>
                </c:pt>
                <c:pt idx="2304">
                  <c:v>01-11-2021</c:v>
                </c:pt>
                <c:pt idx="2305">
                  <c:v>02-11-2021</c:v>
                </c:pt>
                <c:pt idx="2306">
                  <c:v>03-11-2021</c:v>
                </c:pt>
                <c:pt idx="2307">
                  <c:v>04-11-2021</c:v>
                </c:pt>
                <c:pt idx="2308">
                  <c:v>05-11-2021</c:v>
                </c:pt>
                <c:pt idx="2309">
                  <c:v>08-11-2021</c:v>
                </c:pt>
                <c:pt idx="2310">
                  <c:v>09-11-2021</c:v>
                </c:pt>
                <c:pt idx="2311">
                  <c:v>10-11-2021</c:v>
                </c:pt>
                <c:pt idx="2312">
                  <c:v>11-11-2021</c:v>
                </c:pt>
                <c:pt idx="2313">
                  <c:v>12-11-2021</c:v>
                </c:pt>
                <c:pt idx="2314">
                  <c:v>15-11-2021</c:v>
                </c:pt>
                <c:pt idx="2315">
                  <c:v>16-11-2021</c:v>
                </c:pt>
                <c:pt idx="2316">
                  <c:v>17-11-2021</c:v>
                </c:pt>
                <c:pt idx="2317">
                  <c:v>18-11-2021</c:v>
                </c:pt>
                <c:pt idx="2318">
                  <c:v>19-11-2021</c:v>
                </c:pt>
                <c:pt idx="2319">
                  <c:v>22-11-2021</c:v>
                </c:pt>
                <c:pt idx="2320">
                  <c:v>23-11-2021</c:v>
                </c:pt>
                <c:pt idx="2321">
                  <c:v>24-11-2021</c:v>
                </c:pt>
                <c:pt idx="2322">
                  <c:v>25-11-2021</c:v>
                </c:pt>
                <c:pt idx="2323">
                  <c:v>26-11-2021</c:v>
                </c:pt>
                <c:pt idx="2324">
                  <c:v>29-11-2021</c:v>
                </c:pt>
                <c:pt idx="2325">
                  <c:v>30-11-2021</c:v>
                </c:pt>
                <c:pt idx="2326">
                  <c:v>01-12-2021</c:v>
                </c:pt>
                <c:pt idx="2327">
                  <c:v>02-12-2021</c:v>
                </c:pt>
                <c:pt idx="2328">
                  <c:v>03-12-2021</c:v>
                </c:pt>
                <c:pt idx="2329">
                  <c:v>06-12-2021</c:v>
                </c:pt>
                <c:pt idx="2330">
                  <c:v>07-12-2021</c:v>
                </c:pt>
                <c:pt idx="2331">
                  <c:v>08-12-2021</c:v>
                </c:pt>
                <c:pt idx="2332">
                  <c:v>09-12-2021</c:v>
                </c:pt>
                <c:pt idx="2333">
                  <c:v>10-12-2021</c:v>
                </c:pt>
                <c:pt idx="2334">
                  <c:v>13-12-2021</c:v>
                </c:pt>
                <c:pt idx="2335">
                  <c:v>14-12-2021</c:v>
                </c:pt>
                <c:pt idx="2336">
                  <c:v>15-12-2021</c:v>
                </c:pt>
                <c:pt idx="2337">
                  <c:v>16-12-2021</c:v>
                </c:pt>
                <c:pt idx="2338">
                  <c:v>17-12-2021</c:v>
                </c:pt>
                <c:pt idx="2339">
                  <c:v>20-12-2021</c:v>
                </c:pt>
                <c:pt idx="2340">
                  <c:v>21-12-2021</c:v>
                </c:pt>
                <c:pt idx="2341">
                  <c:v>22-12-2021</c:v>
                </c:pt>
                <c:pt idx="2342">
                  <c:v>23-12-2021</c:v>
                </c:pt>
                <c:pt idx="2343">
                  <c:v>24-12-2021</c:v>
                </c:pt>
                <c:pt idx="2344">
                  <c:v>27-12-2021</c:v>
                </c:pt>
                <c:pt idx="2345">
                  <c:v>28-12-2021</c:v>
                </c:pt>
                <c:pt idx="2346">
                  <c:v>29-12-2021</c:v>
                </c:pt>
                <c:pt idx="2347">
                  <c:v>30-12-2021</c:v>
                </c:pt>
                <c:pt idx="2348">
                  <c:v>31-12-2021</c:v>
                </c:pt>
                <c:pt idx="2349">
                  <c:v>03-01-2022</c:v>
                </c:pt>
                <c:pt idx="2350">
                  <c:v>04-01-2022</c:v>
                </c:pt>
                <c:pt idx="2351">
                  <c:v>05-01-2022</c:v>
                </c:pt>
                <c:pt idx="2352">
                  <c:v>06-01-2022</c:v>
                </c:pt>
                <c:pt idx="2353">
                  <c:v>07-01-2022</c:v>
                </c:pt>
                <c:pt idx="2354">
                  <c:v>10-01-2022</c:v>
                </c:pt>
                <c:pt idx="2355">
                  <c:v>11-01-2022</c:v>
                </c:pt>
                <c:pt idx="2356">
                  <c:v>12-01-2022</c:v>
                </c:pt>
                <c:pt idx="2357">
                  <c:v>13-01-2022</c:v>
                </c:pt>
                <c:pt idx="2358">
                  <c:v>14-01-2022</c:v>
                </c:pt>
                <c:pt idx="2359">
                  <c:v>17-01-2022</c:v>
                </c:pt>
                <c:pt idx="2360">
                  <c:v>18-01-2022</c:v>
                </c:pt>
                <c:pt idx="2361">
                  <c:v>19-01-2022</c:v>
                </c:pt>
                <c:pt idx="2362">
                  <c:v>20-01-2022</c:v>
                </c:pt>
                <c:pt idx="2363">
                  <c:v>21-01-2022</c:v>
                </c:pt>
                <c:pt idx="2364">
                  <c:v>24-01-2022</c:v>
                </c:pt>
                <c:pt idx="2365">
                  <c:v>25-01-2022</c:v>
                </c:pt>
                <c:pt idx="2366">
                  <c:v>26-01-2022</c:v>
                </c:pt>
                <c:pt idx="2367">
                  <c:v>27-01-2022</c:v>
                </c:pt>
                <c:pt idx="2368">
                  <c:v>28-01-2022</c:v>
                </c:pt>
                <c:pt idx="2369">
                  <c:v>31-01-2022</c:v>
                </c:pt>
                <c:pt idx="2370">
                  <c:v>01-02-2022</c:v>
                </c:pt>
                <c:pt idx="2371">
                  <c:v>02-02-2022</c:v>
                </c:pt>
                <c:pt idx="2372">
                  <c:v>03-02-2022</c:v>
                </c:pt>
                <c:pt idx="2373">
                  <c:v>04-02-2022</c:v>
                </c:pt>
                <c:pt idx="2374">
                  <c:v>07-02-2022</c:v>
                </c:pt>
                <c:pt idx="2375">
                  <c:v>08-02-2022</c:v>
                </c:pt>
                <c:pt idx="2376">
                  <c:v>09-02-2022</c:v>
                </c:pt>
                <c:pt idx="2377">
                  <c:v>10-02-2022</c:v>
                </c:pt>
                <c:pt idx="2378">
                  <c:v>11-02-2022</c:v>
                </c:pt>
                <c:pt idx="2379">
                  <c:v>14-02-2022</c:v>
                </c:pt>
                <c:pt idx="2380">
                  <c:v>15-02-2022</c:v>
                </c:pt>
                <c:pt idx="2381">
                  <c:v>16-02-2022</c:v>
                </c:pt>
                <c:pt idx="2382">
                  <c:v>17-02-2022</c:v>
                </c:pt>
                <c:pt idx="2383">
                  <c:v>18-02-2022</c:v>
                </c:pt>
                <c:pt idx="2384">
                  <c:v>21-02-2022</c:v>
                </c:pt>
                <c:pt idx="2385">
                  <c:v>22-02-2022</c:v>
                </c:pt>
                <c:pt idx="2386">
                  <c:v>23-02-2022</c:v>
                </c:pt>
                <c:pt idx="2387">
                  <c:v>24-02-2022</c:v>
                </c:pt>
                <c:pt idx="2388">
                  <c:v>25-02-2022</c:v>
                </c:pt>
                <c:pt idx="2389">
                  <c:v>28-02-2022</c:v>
                </c:pt>
                <c:pt idx="2390">
                  <c:v>01-03-2022</c:v>
                </c:pt>
                <c:pt idx="2391">
                  <c:v>02-03-2022</c:v>
                </c:pt>
                <c:pt idx="2392">
                  <c:v>03-03-2022</c:v>
                </c:pt>
                <c:pt idx="2393">
                  <c:v>04-03-2022</c:v>
                </c:pt>
                <c:pt idx="2394">
                  <c:v>07-03-2022</c:v>
                </c:pt>
                <c:pt idx="2395">
                  <c:v>08-03-2022</c:v>
                </c:pt>
                <c:pt idx="2396">
                  <c:v>09-03-2022</c:v>
                </c:pt>
                <c:pt idx="2397">
                  <c:v>10-03-2022</c:v>
                </c:pt>
                <c:pt idx="2398">
                  <c:v>11-03-2022</c:v>
                </c:pt>
                <c:pt idx="2399">
                  <c:v>14-03-2022</c:v>
                </c:pt>
                <c:pt idx="2400">
                  <c:v>15-03-2022</c:v>
                </c:pt>
                <c:pt idx="2401">
                  <c:v>16-03-2022</c:v>
                </c:pt>
                <c:pt idx="2402">
                  <c:v>17-03-2022</c:v>
                </c:pt>
                <c:pt idx="2403">
                  <c:v>18-03-2022</c:v>
                </c:pt>
                <c:pt idx="2404">
                  <c:v>21-03-2022</c:v>
                </c:pt>
                <c:pt idx="2405">
                  <c:v>22-03-2022</c:v>
                </c:pt>
                <c:pt idx="2406">
                  <c:v>23-03-2022</c:v>
                </c:pt>
                <c:pt idx="2407">
                  <c:v>24-03-2022</c:v>
                </c:pt>
                <c:pt idx="2408">
                  <c:v>25-03-2022</c:v>
                </c:pt>
                <c:pt idx="2409">
                  <c:v>28-03-2022</c:v>
                </c:pt>
                <c:pt idx="2410">
                  <c:v>29-03-2022</c:v>
                </c:pt>
                <c:pt idx="2411">
                  <c:v>30-03-2022</c:v>
                </c:pt>
                <c:pt idx="2412">
                  <c:v>31-03-2022</c:v>
                </c:pt>
                <c:pt idx="2413">
                  <c:v>01-04-2022</c:v>
                </c:pt>
                <c:pt idx="2414">
                  <c:v>04-04-2022</c:v>
                </c:pt>
                <c:pt idx="2415">
                  <c:v>05-04-2022</c:v>
                </c:pt>
                <c:pt idx="2416">
                  <c:v>06-04-2022</c:v>
                </c:pt>
                <c:pt idx="2417">
                  <c:v>07-04-2022</c:v>
                </c:pt>
                <c:pt idx="2418">
                  <c:v>08-04-2022</c:v>
                </c:pt>
                <c:pt idx="2419">
                  <c:v>11-04-2022</c:v>
                </c:pt>
                <c:pt idx="2420">
                  <c:v>12-04-2022</c:v>
                </c:pt>
                <c:pt idx="2421">
                  <c:v>13-04-2022</c:v>
                </c:pt>
                <c:pt idx="2422">
                  <c:v>14-04-2022</c:v>
                </c:pt>
                <c:pt idx="2423">
                  <c:v>15-04-2022</c:v>
                </c:pt>
                <c:pt idx="2424">
                  <c:v>18-04-2022</c:v>
                </c:pt>
                <c:pt idx="2425">
                  <c:v>19-04-2022</c:v>
                </c:pt>
                <c:pt idx="2426">
                  <c:v>20-04-2022</c:v>
                </c:pt>
                <c:pt idx="2427">
                  <c:v>21-04-2022</c:v>
                </c:pt>
                <c:pt idx="2428">
                  <c:v>22-04-2022</c:v>
                </c:pt>
                <c:pt idx="2429">
                  <c:v>25-04-2022</c:v>
                </c:pt>
                <c:pt idx="2430">
                  <c:v>26-04-2022</c:v>
                </c:pt>
                <c:pt idx="2431">
                  <c:v>27-04-2022</c:v>
                </c:pt>
                <c:pt idx="2432">
                  <c:v>28-04-2022</c:v>
                </c:pt>
                <c:pt idx="2433">
                  <c:v>29-04-2022</c:v>
                </c:pt>
                <c:pt idx="2434">
                  <c:v>02-05-2022</c:v>
                </c:pt>
                <c:pt idx="2435">
                  <c:v>03-05-2022</c:v>
                </c:pt>
                <c:pt idx="2436">
                  <c:v>04-05-2022</c:v>
                </c:pt>
                <c:pt idx="2437">
                  <c:v>05-05-2022</c:v>
                </c:pt>
                <c:pt idx="2438">
                  <c:v>06-05-2022</c:v>
                </c:pt>
                <c:pt idx="2439">
                  <c:v>09-05-2022</c:v>
                </c:pt>
                <c:pt idx="2440">
                  <c:v>10-05-2022</c:v>
                </c:pt>
                <c:pt idx="2441">
                  <c:v>11-05-2022</c:v>
                </c:pt>
                <c:pt idx="2442">
                  <c:v>12-05-2022</c:v>
                </c:pt>
                <c:pt idx="2443">
                  <c:v>13-05-2022</c:v>
                </c:pt>
                <c:pt idx="2444">
                  <c:v>16-05-2022</c:v>
                </c:pt>
                <c:pt idx="2445">
                  <c:v>17-05-2022</c:v>
                </c:pt>
                <c:pt idx="2446">
                  <c:v>18-05-2022</c:v>
                </c:pt>
                <c:pt idx="2447">
                  <c:v>19-05-2022</c:v>
                </c:pt>
                <c:pt idx="2448">
                  <c:v>20-05-2022</c:v>
                </c:pt>
                <c:pt idx="2449">
                  <c:v>23-05-2022</c:v>
                </c:pt>
                <c:pt idx="2450">
                  <c:v>24-05-2022</c:v>
                </c:pt>
                <c:pt idx="2451">
                  <c:v>25-05-2022</c:v>
                </c:pt>
                <c:pt idx="2452">
                  <c:v>26-05-2022</c:v>
                </c:pt>
                <c:pt idx="2453">
                  <c:v>27-05-2022</c:v>
                </c:pt>
                <c:pt idx="2454">
                  <c:v>30-05-2022</c:v>
                </c:pt>
                <c:pt idx="2455">
                  <c:v>31-05-2022</c:v>
                </c:pt>
                <c:pt idx="2456">
                  <c:v>01-06-2022</c:v>
                </c:pt>
                <c:pt idx="2457">
                  <c:v>02-06-2022</c:v>
                </c:pt>
                <c:pt idx="2458">
                  <c:v>03-06-2022</c:v>
                </c:pt>
                <c:pt idx="2459">
                  <c:v>06-06-2022</c:v>
                </c:pt>
                <c:pt idx="2460">
                  <c:v>07-06-2022</c:v>
                </c:pt>
                <c:pt idx="2461">
                  <c:v>08-06-2022</c:v>
                </c:pt>
                <c:pt idx="2462">
                  <c:v>09-06-2022</c:v>
                </c:pt>
                <c:pt idx="2463">
                  <c:v>10-06-2022</c:v>
                </c:pt>
                <c:pt idx="2464">
                  <c:v>13-06-2022</c:v>
                </c:pt>
                <c:pt idx="2465">
                  <c:v>14-06-2022</c:v>
                </c:pt>
                <c:pt idx="2466">
                  <c:v>15-06-2022</c:v>
                </c:pt>
                <c:pt idx="2467">
                  <c:v>16-06-2022</c:v>
                </c:pt>
                <c:pt idx="2468">
                  <c:v>17-06-2022</c:v>
                </c:pt>
                <c:pt idx="2469">
                  <c:v>20-06-2022</c:v>
                </c:pt>
                <c:pt idx="2470">
                  <c:v>21-06-2022</c:v>
                </c:pt>
                <c:pt idx="2471">
                  <c:v>22-06-2022</c:v>
                </c:pt>
                <c:pt idx="2472">
                  <c:v>23-06-2022</c:v>
                </c:pt>
                <c:pt idx="2473">
                  <c:v>24-06-2022</c:v>
                </c:pt>
                <c:pt idx="2474">
                  <c:v>27-06-2022</c:v>
                </c:pt>
                <c:pt idx="2475">
                  <c:v>28-06-2022</c:v>
                </c:pt>
                <c:pt idx="2476">
                  <c:v>29-06-2022</c:v>
                </c:pt>
                <c:pt idx="2477">
                  <c:v>30-06-2022</c:v>
                </c:pt>
                <c:pt idx="2478">
                  <c:v>01-07-2022</c:v>
                </c:pt>
                <c:pt idx="2479">
                  <c:v>04-07-2022</c:v>
                </c:pt>
                <c:pt idx="2480">
                  <c:v>05-07-2022</c:v>
                </c:pt>
                <c:pt idx="2481">
                  <c:v>06-07-2022</c:v>
                </c:pt>
                <c:pt idx="2482">
                  <c:v>07-07-2022</c:v>
                </c:pt>
                <c:pt idx="2483">
                  <c:v>08-07-2022</c:v>
                </c:pt>
                <c:pt idx="2484">
                  <c:v>11-07-2022</c:v>
                </c:pt>
                <c:pt idx="2485">
                  <c:v>12-07-2022</c:v>
                </c:pt>
                <c:pt idx="2486">
                  <c:v>13-07-2022</c:v>
                </c:pt>
                <c:pt idx="2487">
                  <c:v>14-07-2022</c:v>
                </c:pt>
                <c:pt idx="2488">
                  <c:v>15-07-2022</c:v>
                </c:pt>
                <c:pt idx="2489">
                  <c:v>18-07-2022</c:v>
                </c:pt>
                <c:pt idx="2490">
                  <c:v>19-07-2022</c:v>
                </c:pt>
                <c:pt idx="2491">
                  <c:v>20-07-2022</c:v>
                </c:pt>
                <c:pt idx="2492">
                  <c:v>21-07-2022</c:v>
                </c:pt>
                <c:pt idx="2493">
                  <c:v>22-07-2022</c:v>
                </c:pt>
                <c:pt idx="2494">
                  <c:v>25-07-2022</c:v>
                </c:pt>
                <c:pt idx="2495">
                  <c:v>26-07-2022</c:v>
                </c:pt>
                <c:pt idx="2496">
                  <c:v>27-07-2022</c:v>
                </c:pt>
                <c:pt idx="2497">
                  <c:v>28-07-2022</c:v>
                </c:pt>
                <c:pt idx="2498">
                  <c:v>29-07-2022</c:v>
                </c:pt>
                <c:pt idx="2499">
                  <c:v>01-08-2022</c:v>
                </c:pt>
                <c:pt idx="2500">
                  <c:v>02-08-2022</c:v>
                </c:pt>
                <c:pt idx="2501">
                  <c:v>03-08-2022</c:v>
                </c:pt>
                <c:pt idx="2502">
                  <c:v>04-08-2022</c:v>
                </c:pt>
                <c:pt idx="2503">
                  <c:v>05-08-2022</c:v>
                </c:pt>
                <c:pt idx="2504">
                  <c:v>08-08-2022</c:v>
                </c:pt>
                <c:pt idx="2505">
                  <c:v>09-08-2022</c:v>
                </c:pt>
                <c:pt idx="2506">
                  <c:v>10-08-2022</c:v>
                </c:pt>
                <c:pt idx="2507">
                  <c:v>11-08-2022</c:v>
                </c:pt>
                <c:pt idx="2508">
                  <c:v>12-08-2022</c:v>
                </c:pt>
                <c:pt idx="2509">
                  <c:v>15-08-2022</c:v>
                </c:pt>
                <c:pt idx="2510">
                  <c:v>16-08-2022</c:v>
                </c:pt>
                <c:pt idx="2511">
                  <c:v>17-08-2022</c:v>
                </c:pt>
                <c:pt idx="2512">
                  <c:v>18-08-2022</c:v>
                </c:pt>
                <c:pt idx="2513">
                  <c:v>19-08-2022</c:v>
                </c:pt>
                <c:pt idx="2514">
                  <c:v>22-08-2022</c:v>
                </c:pt>
                <c:pt idx="2515">
                  <c:v>23-08-2022</c:v>
                </c:pt>
                <c:pt idx="2516">
                  <c:v>24-08-2022</c:v>
                </c:pt>
                <c:pt idx="2517">
                  <c:v>25-08-2022</c:v>
                </c:pt>
                <c:pt idx="2518">
                  <c:v>26-08-2022</c:v>
                </c:pt>
                <c:pt idx="2519">
                  <c:v>29-08-2022</c:v>
                </c:pt>
                <c:pt idx="2520">
                  <c:v>30-08-2022</c:v>
                </c:pt>
                <c:pt idx="2521">
                  <c:v>31-08-2022</c:v>
                </c:pt>
                <c:pt idx="2522">
                  <c:v>01-09-2022</c:v>
                </c:pt>
                <c:pt idx="2523">
                  <c:v>02-09-2022</c:v>
                </c:pt>
                <c:pt idx="2524">
                  <c:v>05-09-2022</c:v>
                </c:pt>
                <c:pt idx="2525">
                  <c:v>06-09-2022</c:v>
                </c:pt>
                <c:pt idx="2526">
                  <c:v>07-09-2022</c:v>
                </c:pt>
                <c:pt idx="2527">
                  <c:v>08-09-2022</c:v>
                </c:pt>
                <c:pt idx="2528">
                  <c:v>09-09-2022</c:v>
                </c:pt>
                <c:pt idx="2529">
                  <c:v>12-09-2022</c:v>
                </c:pt>
                <c:pt idx="2530">
                  <c:v>13-09-2022</c:v>
                </c:pt>
                <c:pt idx="2531">
                  <c:v>14-09-2022</c:v>
                </c:pt>
                <c:pt idx="2532">
                  <c:v>15-09-2022</c:v>
                </c:pt>
                <c:pt idx="2533">
                  <c:v>16-09-2022</c:v>
                </c:pt>
                <c:pt idx="2534">
                  <c:v>19-09-2022</c:v>
                </c:pt>
                <c:pt idx="2535">
                  <c:v>20-09-2022</c:v>
                </c:pt>
                <c:pt idx="2536">
                  <c:v>21-09-2022</c:v>
                </c:pt>
                <c:pt idx="2537">
                  <c:v>22-09-2022</c:v>
                </c:pt>
                <c:pt idx="2538">
                  <c:v>23-09-2022</c:v>
                </c:pt>
                <c:pt idx="2539">
                  <c:v>26-09-2022</c:v>
                </c:pt>
                <c:pt idx="2540">
                  <c:v>27-09-2022</c:v>
                </c:pt>
                <c:pt idx="2541">
                  <c:v>28-09-2022</c:v>
                </c:pt>
                <c:pt idx="2542">
                  <c:v>29-09-2022</c:v>
                </c:pt>
                <c:pt idx="2543">
                  <c:v>30-09-2022</c:v>
                </c:pt>
                <c:pt idx="2544">
                  <c:v>03-10-2022</c:v>
                </c:pt>
                <c:pt idx="2545">
                  <c:v>04-10-2022</c:v>
                </c:pt>
                <c:pt idx="2546">
                  <c:v>05-10-2022</c:v>
                </c:pt>
                <c:pt idx="2547">
                  <c:v>06-10-2022</c:v>
                </c:pt>
                <c:pt idx="2548">
                  <c:v>07-10-2022</c:v>
                </c:pt>
                <c:pt idx="2549">
                  <c:v>10-10-2022</c:v>
                </c:pt>
                <c:pt idx="2550">
                  <c:v>11-10-2022</c:v>
                </c:pt>
                <c:pt idx="2551">
                  <c:v>12-10-2022</c:v>
                </c:pt>
                <c:pt idx="2552">
                  <c:v>13-10-2022</c:v>
                </c:pt>
                <c:pt idx="2553">
                  <c:v>14-10-2022</c:v>
                </c:pt>
                <c:pt idx="2554">
                  <c:v>17-10-2022</c:v>
                </c:pt>
                <c:pt idx="2555">
                  <c:v>18-10-2022</c:v>
                </c:pt>
                <c:pt idx="2556">
                  <c:v>19-10-2022</c:v>
                </c:pt>
                <c:pt idx="2557">
                  <c:v>20-10-2022</c:v>
                </c:pt>
                <c:pt idx="2558">
                  <c:v>21-10-2022</c:v>
                </c:pt>
                <c:pt idx="2559">
                  <c:v>24-10-2022</c:v>
                </c:pt>
                <c:pt idx="2560">
                  <c:v>25-10-2022</c:v>
                </c:pt>
                <c:pt idx="2561">
                  <c:v>26-10-2022</c:v>
                </c:pt>
                <c:pt idx="2562">
                  <c:v>27-10-2022</c:v>
                </c:pt>
                <c:pt idx="2563">
                  <c:v>28-10-2022</c:v>
                </c:pt>
                <c:pt idx="2564">
                  <c:v>31-10-2022</c:v>
                </c:pt>
                <c:pt idx="2565">
                  <c:v>01-11-2022</c:v>
                </c:pt>
                <c:pt idx="2566">
                  <c:v>02-11-2022</c:v>
                </c:pt>
                <c:pt idx="2567">
                  <c:v>03-11-2022</c:v>
                </c:pt>
                <c:pt idx="2568">
                  <c:v>04-11-2022</c:v>
                </c:pt>
                <c:pt idx="2569">
                  <c:v>07-11-2022</c:v>
                </c:pt>
                <c:pt idx="2570">
                  <c:v>08-11-2022</c:v>
                </c:pt>
                <c:pt idx="2571">
                  <c:v>09-11-2022</c:v>
                </c:pt>
                <c:pt idx="2572">
                  <c:v>10-11-2022</c:v>
                </c:pt>
                <c:pt idx="2573">
                  <c:v>11-11-2022</c:v>
                </c:pt>
                <c:pt idx="2574">
                  <c:v>14-11-2022</c:v>
                </c:pt>
                <c:pt idx="2575">
                  <c:v>15-11-2022</c:v>
                </c:pt>
                <c:pt idx="2576">
                  <c:v>16-11-2022</c:v>
                </c:pt>
                <c:pt idx="2577">
                  <c:v>17-11-2022</c:v>
                </c:pt>
                <c:pt idx="2578">
                  <c:v>18-11-2022</c:v>
                </c:pt>
                <c:pt idx="2579">
                  <c:v>21-11-2022</c:v>
                </c:pt>
                <c:pt idx="2580">
                  <c:v>22-11-2022</c:v>
                </c:pt>
                <c:pt idx="2581">
                  <c:v>23-11-2022</c:v>
                </c:pt>
                <c:pt idx="2582">
                  <c:v>24-11-2022</c:v>
                </c:pt>
                <c:pt idx="2583">
                  <c:v>25-11-2022</c:v>
                </c:pt>
                <c:pt idx="2584">
                  <c:v>28-11-2022</c:v>
                </c:pt>
                <c:pt idx="2585">
                  <c:v>29-11-2022</c:v>
                </c:pt>
                <c:pt idx="2586">
                  <c:v>30-11-2022</c:v>
                </c:pt>
                <c:pt idx="2587">
                  <c:v>01-12-2022</c:v>
                </c:pt>
                <c:pt idx="2588">
                  <c:v>02-12-2022</c:v>
                </c:pt>
                <c:pt idx="2589">
                  <c:v>05-12-2022</c:v>
                </c:pt>
                <c:pt idx="2590">
                  <c:v>06-12-2022</c:v>
                </c:pt>
                <c:pt idx="2591">
                  <c:v>07-12-2022</c:v>
                </c:pt>
                <c:pt idx="2592">
                  <c:v>08-12-2022</c:v>
                </c:pt>
                <c:pt idx="2593">
                  <c:v>09-12-2022</c:v>
                </c:pt>
                <c:pt idx="2594">
                  <c:v>12-12-2022</c:v>
                </c:pt>
                <c:pt idx="2595">
                  <c:v>13-12-2022</c:v>
                </c:pt>
                <c:pt idx="2596">
                  <c:v>14-12-2022</c:v>
                </c:pt>
                <c:pt idx="2597">
                  <c:v>15-12-2022</c:v>
                </c:pt>
                <c:pt idx="2598">
                  <c:v>16-12-2022</c:v>
                </c:pt>
                <c:pt idx="2599">
                  <c:v>19-12-2022</c:v>
                </c:pt>
                <c:pt idx="2600">
                  <c:v>20-12-2022</c:v>
                </c:pt>
                <c:pt idx="2601">
                  <c:v>21-12-2022</c:v>
                </c:pt>
                <c:pt idx="2602">
                  <c:v>22-12-2022</c:v>
                </c:pt>
                <c:pt idx="2603">
                  <c:v>23-12-2022</c:v>
                </c:pt>
                <c:pt idx="2604">
                  <c:v>26-12-2022</c:v>
                </c:pt>
                <c:pt idx="2605">
                  <c:v>27-12-2022</c:v>
                </c:pt>
                <c:pt idx="2606">
                  <c:v>28-12-2022</c:v>
                </c:pt>
                <c:pt idx="2607">
                  <c:v>29-12-2022</c:v>
                </c:pt>
                <c:pt idx="2608">
                  <c:v>30-12-2022</c:v>
                </c:pt>
                <c:pt idx="2609">
                  <c:v>02-01-2023</c:v>
                </c:pt>
                <c:pt idx="2610">
                  <c:v>03-01-2023</c:v>
                </c:pt>
                <c:pt idx="2611">
                  <c:v>04-01-2023</c:v>
                </c:pt>
                <c:pt idx="2612">
                  <c:v>05-01-2023</c:v>
                </c:pt>
                <c:pt idx="2613">
                  <c:v>06-01-2023</c:v>
                </c:pt>
                <c:pt idx="2614">
                  <c:v>09-01-2023</c:v>
                </c:pt>
                <c:pt idx="2615">
                  <c:v>10-01-2023</c:v>
                </c:pt>
                <c:pt idx="2616">
                  <c:v>11-01-2023</c:v>
                </c:pt>
                <c:pt idx="2617">
                  <c:v>12-01-2023</c:v>
                </c:pt>
                <c:pt idx="2618">
                  <c:v>13-01-2023</c:v>
                </c:pt>
                <c:pt idx="2619">
                  <c:v>16-01-2023</c:v>
                </c:pt>
                <c:pt idx="2620">
                  <c:v>17-01-2023</c:v>
                </c:pt>
                <c:pt idx="2621">
                  <c:v>18-01-2023</c:v>
                </c:pt>
                <c:pt idx="2622">
                  <c:v>19-01-2023</c:v>
                </c:pt>
                <c:pt idx="2623">
                  <c:v>20-01-2023</c:v>
                </c:pt>
                <c:pt idx="2624">
                  <c:v>23-01-2023</c:v>
                </c:pt>
                <c:pt idx="2625">
                  <c:v>24-01-2023</c:v>
                </c:pt>
                <c:pt idx="2626">
                  <c:v>25-01-2023</c:v>
                </c:pt>
                <c:pt idx="2627">
                  <c:v>26-01-2023</c:v>
                </c:pt>
                <c:pt idx="2628">
                  <c:v>27-01-2023</c:v>
                </c:pt>
                <c:pt idx="2629">
                  <c:v>30-01-2023</c:v>
                </c:pt>
                <c:pt idx="2630">
                  <c:v>31-01-2023</c:v>
                </c:pt>
                <c:pt idx="2631">
                  <c:v>01-02-2023</c:v>
                </c:pt>
                <c:pt idx="2632">
                  <c:v>02-02-2023</c:v>
                </c:pt>
                <c:pt idx="2633">
                  <c:v>03-02-2023</c:v>
                </c:pt>
                <c:pt idx="2634">
                  <c:v>06-02-2023</c:v>
                </c:pt>
                <c:pt idx="2635">
                  <c:v>07-02-2023</c:v>
                </c:pt>
                <c:pt idx="2636">
                  <c:v>08-02-2023</c:v>
                </c:pt>
                <c:pt idx="2637">
                  <c:v>09-02-2023</c:v>
                </c:pt>
                <c:pt idx="2638">
                  <c:v>10-02-2023</c:v>
                </c:pt>
                <c:pt idx="2639">
                  <c:v>13-02-2023</c:v>
                </c:pt>
                <c:pt idx="2640">
                  <c:v>14-02-2023</c:v>
                </c:pt>
                <c:pt idx="2641">
                  <c:v>15-02-2023</c:v>
                </c:pt>
                <c:pt idx="2642">
                  <c:v>16-02-2023</c:v>
                </c:pt>
                <c:pt idx="2643">
                  <c:v>17-02-2023</c:v>
                </c:pt>
                <c:pt idx="2644">
                  <c:v>20-02-2023</c:v>
                </c:pt>
                <c:pt idx="2645">
                  <c:v>21-02-2023</c:v>
                </c:pt>
                <c:pt idx="2646">
                  <c:v>22-02-2023</c:v>
                </c:pt>
                <c:pt idx="2647">
                  <c:v>23-02-2023</c:v>
                </c:pt>
                <c:pt idx="2648">
                  <c:v>24-02-2023</c:v>
                </c:pt>
                <c:pt idx="2649">
                  <c:v>27-02-2023</c:v>
                </c:pt>
                <c:pt idx="2650">
                  <c:v>28-02-2023</c:v>
                </c:pt>
                <c:pt idx="2651">
                  <c:v>01-03-2023</c:v>
                </c:pt>
                <c:pt idx="2652">
                  <c:v>02-03-2023</c:v>
                </c:pt>
                <c:pt idx="2653">
                  <c:v>03-03-2023</c:v>
                </c:pt>
                <c:pt idx="2654">
                  <c:v>06-03-2023</c:v>
                </c:pt>
                <c:pt idx="2655">
                  <c:v>07-03-2023</c:v>
                </c:pt>
                <c:pt idx="2656">
                  <c:v>08-03-2023</c:v>
                </c:pt>
                <c:pt idx="2657">
                  <c:v>09-03-2023</c:v>
                </c:pt>
                <c:pt idx="2658">
                  <c:v>10-03-2023</c:v>
                </c:pt>
                <c:pt idx="2659">
                  <c:v>13-03-2023</c:v>
                </c:pt>
                <c:pt idx="2660">
                  <c:v>14-03-2023</c:v>
                </c:pt>
                <c:pt idx="2661">
                  <c:v>15-03-2023</c:v>
                </c:pt>
                <c:pt idx="2662">
                  <c:v>16-03-2023</c:v>
                </c:pt>
                <c:pt idx="2663">
                  <c:v>17-03-2023</c:v>
                </c:pt>
                <c:pt idx="2664">
                  <c:v>20-03-2023</c:v>
                </c:pt>
                <c:pt idx="2665">
                  <c:v>21-03-2023</c:v>
                </c:pt>
                <c:pt idx="2666">
                  <c:v>22-03-2023</c:v>
                </c:pt>
                <c:pt idx="2667">
                  <c:v>23-03-2023</c:v>
                </c:pt>
                <c:pt idx="2668">
                  <c:v>24-03-2023</c:v>
                </c:pt>
                <c:pt idx="2669">
                  <c:v>27-03-2023</c:v>
                </c:pt>
                <c:pt idx="2670">
                  <c:v>28-03-2023</c:v>
                </c:pt>
                <c:pt idx="2671">
                  <c:v>29-03-2023</c:v>
                </c:pt>
                <c:pt idx="2672">
                  <c:v>30-03-2023</c:v>
                </c:pt>
                <c:pt idx="2673">
                  <c:v>31-03-2023</c:v>
                </c:pt>
                <c:pt idx="2674">
                  <c:v>03-04-2023</c:v>
                </c:pt>
                <c:pt idx="2675">
                  <c:v>04-04-2023</c:v>
                </c:pt>
                <c:pt idx="2676">
                  <c:v>05-04-2023</c:v>
                </c:pt>
                <c:pt idx="2677">
                  <c:v>06-04-2023</c:v>
                </c:pt>
                <c:pt idx="2678">
                  <c:v>07-04-2023</c:v>
                </c:pt>
                <c:pt idx="2679">
                  <c:v>10-04-2023</c:v>
                </c:pt>
                <c:pt idx="2680">
                  <c:v>11-04-2023</c:v>
                </c:pt>
                <c:pt idx="2681">
                  <c:v>12-04-2023</c:v>
                </c:pt>
                <c:pt idx="2682">
                  <c:v>13-04-2023</c:v>
                </c:pt>
                <c:pt idx="2683">
                  <c:v>14-04-2023</c:v>
                </c:pt>
                <c:pt idx="2684">
                  <c:v>17-04-2023</c:v>
                </c:pt>
                <c:pt idx="2685">
                  <c:v>18-04-2023</c:v>
                </c:pt>
                <c:pt idx="2686">
                  <c:v>19-04-2023</c:v>
                </c:pt>
                <c:pt idx="2687">
                  <c:v>20-04-2023</c:v>
                </c:pt>
                <c:pt idx="2688">
                  <c:v>21-04-2023</c:v>
                </c:pt>
                <c:pt idx="2689">
                  <c:v>24-04-2023</c:v>
                </c:pt>
                <c:pt idx="2690">
                  <c:v>25-04-2023</c:v>
                </c:pt>
                <c:pt idx="2691">
                  <c:v>26-04-2023</c:v>
                </c:pt>
                <c:pt idx="2692">
                  <c:v>27-04-2023</c:v>
                </c:pt>
                <c:pt idx="2693">
                  <c:v>28-04-2023</c:v>
                </c:pt>
                <c:pt idx="2694">
                  <c:v>01-05-2023</c:v>
                </c:pt>
                <c:pt idx="2695">
                  <c:v>02-05-2023</c:v>
                </c:pt>
                <c:pt idx="2696">
                  <c:v>03-05-2023</c:v>
                </c:pt>
                <c:pt idx="2697">
                  <c:v>04-05-2023</c:v>
                </c:pt>
                <c:pt idx="2698">
                  <c:v>05-05-2023</c:v>
                </c:pt>
                <c:pt idx="2699">
                  <c:v>08-05-2023</c:v>
                </c:pt>
                <c:pt idx="2700">
                  <c:v>09-05-2023</c:v>
                </c:pt>
                <c:pt idx="2701">
                  <c:v>10-05-2023</c:v>
                </c:pt>
                <c:pt idx="2702">
                  <c:v>11-05-2023</c:v>
                </c:pt>
                <c:pt idx="2703">
                  <c:v>12-05-2023</c:v>
                </c:pt>
                <c:pt idx="2704">
                  <c:v>15-05-2023</c:v>
                </c:pt>
                <c:pt idx="2705">
                  <c:v>16-05-2023</c:v>
                </c:pt>
                <c:pt idx="2706">
                  <c:v>17-05-2023</c:v>
                </c:pt>
                <c:pt idx="2707">
                  <c:v>18-05-2023</c:v>
                </c:pt>
                <c:pt idx="2708">
                  <c:v>19-05-2023</c:v>
                </c:pt>
                <c:pt idx="2709">
                  <c:v>22-05-2023</c:v>
                </c:pt>
                <c:pt idx="2710">
                  <c:v>23-05-2023</c:v>
                </c:pt>
                <c:pt idx="2711">
                  <c:v>24-05-2023</c:v>
                </c:pt>
                <c:pt idx="2712">
                  <c:v>25-05-2023</c:v>
                </c:pt>
                <c:pt idx="2713">
                  <c:v>26-05-2023</c:v>
                </c:pt>
                <c:pt idx="2714">
                  <c:v>29-05-2023</c:v>
                </c:pt>
                <c:pt idx="2715">
                  <c:v>30-05-2023</c:v>
                </c:pt>
                <c:pt idx="2716">
                  <c:v>31-05-2023</c:v>
                </c:pt>
                <c:pt idx="2717">
                  <c:v>01-06-2023</c:v>
                </c:pt>
                <c:pt idx="2718">
                  <c:v>02-06-2023</c:v>
                </c:pt>
                <c:pt idx="2719">
                  <c:v>05-06-2023</c:v>
                </c:pt>
                <c:pt idx="2720">
                  <c:v>06-06-2023</c:v>
                </c:pt>
                <c:pt idx="2721">
                  <c:v>07-06-2023</c:v>
                </c:pt>
                <c:pt idx="2722">
                  <c:v>08-06-2023</c:v>
                </c:pt>
                <c:pt idx="2723">
                  <c:v>09-06-2023</c:v>
                </c:pt>
                <c:pt idx="2724">
                  <c:v>12-06-2023</c:v>
                </c:pt>
                <c:pt idx="2725">
                  <c:v>13-06-2023</c:v>
                </c:pt>
                <c:pt idx="2726">
                  <c:v>14-06-2023</c:v>
                </c:pt>
                <c:pt idx="2727">
                  <c:v>15-06-2023</c:v>
                </c:pt>
                <c:pt idx="2728">
                  <c:v>16-06-2023</c:v>
                </c:pt>
                <c:pt idx="2729">
                  <c:v>19-06-2023</c:v>
                </c:pt>
                <c:pt idx="2730">
                  <c:v>20-06-2023</c:v>
                </c:pt>
                <c:pt idx="2731">
                  <c:v>21-06-2023</c:v>
                </c:pt>
                <c:pt idx="2732">
                  <c:v>22-06-2023</c:v>
                </c:pt>
                <c:pt idx="2733">
                  <c:v>23-06-2023</c:v>
                </c:pt>
                <c:pt idx="2734">
                  <c:v>26-06-2023</c:v>
                </c:pt>
                <c:pt idx="2735">
                  <c:v>27-06-2023</c:v>
                </c:pt>
                <c:pt idx="2736">
                  <c:v>28-06-2023</c:v>
                </c:pt>
                <c:pt idx="2737">
                  <c:v>29-06-2023</c:v>
                </c:pt>
                <c:pt idx="2738">
                  <c:v>30-06-2023</c:v>
                </c:pt>
                <c:pt idx="2739">
                  <c:v>03-07-2023</c:v>
                </c:pt>
                <c:pt idx="2740">
                  <c:v>04-07-2023</c:v>
                </c:pt>
                <c:pt idx="2741">
                  <c:v>05-07-2023</c:v>
                </c:pt>
                <c:pt idx="2742">
                  <c:v>06-07-2023</c:v>
                </c:pt>
                <c:pt idx="2743">
                  <c:v>07-07-2023</c:v>
                </c:pt>
                <c:pt idx="2744">
                  <c:v>10-07-2023</c:v>
                </c:pt>
                <c:pt idx="2745">
                  <c:v>11-07-2023</c:v>
                </c:pt>
                <c:pt idx="2746">
                  <c:v>12-07-2023</c:v>
                </c:pt>
                <c:pt idx="2747">
                  <c:v>13-07-2023</c:v>
                </c:pt>
                <c:pt idx="2748">
                  <c:v>14-07-2023</c:v>
                </c:pt>
                <c:pt idx="2749">
                  <c:v>17-07-2023</c:v>
                </c:pt>
                <c:pt idx="2750">
                  <c:v>18-07-2023</c:v>
                </c:pt>
                <c:pt idx="2751">
                  <c:v>19-07-2023</c:v>
                </c:pt>
                <c:pt idx="2752">
                  <c:v>20-07-2023</c:v>
                </c:pt>
                <c:pt idx="2753">
                  <c:v>21-07-2023</c:v>
                </c:pt>
                <c:pt idx="2754">
                  <c:v>24-07-2023</c:v>
                </c:pt>
                <c:pt idx="2755">
                  <c:v>25-07-2023</c:v>
                </c:pt>
                <c:pt idx="2756">
                  <c:v>26-07-2023</c:v>
                </c:pt>
                <c:pt idx="2757">
                  <c:v>27-07-2023</c:v>
                </c:pt>
                <c:pt idx="2758">
                  <c:v>28-07-2023</c:v>
                </c:pt>
                <c:pt idx="2759">
                  <c:v>31-07-2023</c:v>
                </c:pt>
                <c:pt idx="2760">
                  <c:v>01-08-2023</c:v>
                </c:pt>
                <c:pt idx="2761">
                  <c:v>02-08-2023</c:v>
                </c:pt>
                <c:pt idx="2762">
                  <c:v>03-08-2023</c:v>
                </c:pt>
                <c:pt idx="2763">
                  <c:v>04-08-2023</c:v>
                </c:pt>
                <c:pt idx="2764">
                  <c:v>07-08-2023</c:v>
                </c:pt>
                <c:pt idx="2765">
                  <c:v>08-08-2023</c:v>
                </c:pt>
                <c:pt idx="2766">
                  <c:v>09-08-2023</c:v>
                </c:pt>
                <c:pt idx="2767">
                  <c:v>10-08-2023</c:v>
                </c:pt>
                <c:pt idx="2768">
                  <c:v>11-08-2023</c:v>
                </c:pt>
                <c:pt idx="2769">
                  <c:v>14-08-2023</c:v>
                </c:pt>
                <c:pt idx="2770">
                  <c:v>15-08-2023</c:v>
                </c:pt>
                <c:pt idx="2771">
                  <c:v>16-08-2023</c:v>
                </c:pt>
                <c:pt idx="2772">
                  <c:v>17-08-2023</c:v>
                </c:pt>
                <c:pt idx="2773">
                  <c:v>18-08-2023</c:v>
                </c:pt>
                <c:pt idx="2774">
                  <c:v>21-08-2023</c:v>
                </c:pt>
                <c:pt idx="2775">
                  <c:v>22-08-2023</c:v>
                </c:pt>
                <c:pt idx="2776">
                  <c:v>23-08-2023</c:v>
                </c:pt>
                <c:pt idx="2777">
                  <c:v>24-08-2023</c:v>
                </c:pt>
                <c:pt idx="2778">
                  <c:v>25-08-2023</c:v>
                </c:pt>
                <c:pt idx="2779">
                  <c:v>28-08-2023</c:v>
                </c:pt>
                <c:pt idx="2780">
                  <c:v>29-08-2023</c:v>
                </c:pt>
                <c:pt idx="2781">
                  <c:v>30-08-2023</c:v>
                </c:pt>
                <c:pt idx="2782">
                  <c:v>31-08-2023</c:v>
                </c:pt>
                <c:pt idx="2783">
                  <c:v>01-09-2023</c:v>
                </c:pt>
                <c:pt idx="2784">
                  <c:v>04-09-2023</c:v>
                </c:pt>
                <c:pt idx="2785">
                  <c:v>05-09-2023</c:v>
                </c:pt>
                <c:pt idx="2786">
                  <c:v>06-09-2023</c:v>
                </c:pt>
                <c:pt idx="2787">
                  <c:v>07-09-2023</c:v>
                </c:pt>
                <c:pt idx="2788">
                  <c:v>08-09-2023</c:v>
                </c:pt>
                <c:pt idx="2789">
                  <c:v>11-09-2023</c:v>
                </c:pt>
                <c:pt idx="2790">
                  <c:v>12-09-2023</c:v>
                </c:pt>
                <c:pt idx="2791">
                  <c:v>13-09-2023</c:v>
                </c:pt>
                <c:pt idx="2792">
                  <c:v>14-09-2023</c:v>
                </c:pt>
                <c:pt idx="2793">
                  <c:v>15-09-2023</c:v>
                </c:pt>
                <c:pt idx="2794">
                  <c:v>18-09-2023</c:v>
                </c:pt>
                <c:pt idx="2795">
                  <c:v>19-09-2023</c:v>
                </c:pt>
                <c:pt idx="2796">
                  <c:v>20-09-2023</c:v>
                </c:pt>
                <c:pt idx="2797">
                  <c:v>21-09-2023</c:v>
                </c:pt>
                <c:pt idx="2798">
                  <c:v>22-09-2023</c:v>
                </c:pt>
                <c:pt idx="2799">
                  <c:v>25-09-2023</c:v>
                </c:pt>
                <c:pt idx="2800">
                  <c:v>26-09-2023</c:v>
                </c:pt>
                <c:pt idx="2801">
                  <c:v>27-09-2023</c:v>
                </c:pt>
                <c:pt idx="2802">
                  <c:v>28-09-2023</c:v>
                </c:pt>
                <c:pt idx="2803">
                  <c:v>29-09-2023</c:v>
                </c:pt>
                <c:pt idx="2804">
                  <c:v>02-10-2023</c:v>
                </c:pt>
                <c:pt idx="2805">
                  <c:v>03-10-2023</c:v>
                </c:pt>
                <c:pt idx="2806">
                  <c:v>04-10-2023</c:v>
                </c:pt>
                <c:pt idx="2807">
                  <c:v>05-10-2023</c:v>
                </c:pt>
                <c:pt idx="2808">
                  <c:v>06-10-2023</c:v>
                </c:pt>
                <c:pt idx="2809">
                  <c:v>09-10-2023</c:v>
                </c:pt>
                <c:pt idx="2810">
                  <c:v>10-10-2023</c:v>
                </c:pt>
                <c:pt idx="2811">
                  <c:v>11-10-2023</c:v>
                </c:pt>
                <c:pt idx="2812">
                  <c:v>12-10-2023</c:v>
                </c:pt>
                <c:pt idx="2813">
                  <c:v>13-10-2023</c:v>
                </c:pt>
                <c:pt idx="2814">
                  <c:v>16-10-2023</c:v>
                </c:pt>
                <c:pt idx="2815">
                  <c:v>17-10-2023</c:v>
                </c:pt>
                <c:pt idx="2816">
                  <c:v>18-10-2023</c:v>
                </c:pt>
                <c:pt idx="2817">
                  <c:v>19-10-2023</c:v>
                </c:pt>
                <c:pt idx="2818">
                  <c:v>20-10-2023</c:v>
                </c:pt>
                <c:pt idx="2819">
                  <c:v>23-10-2023</c:v>
                </c:pt>
                <c:pt idx="2820">
                  <c:v>24-10-2023</c:v>
                </c:pt>
                <c:pt idx="2821">
                  <c:v>25-10-2023</c:v>
                </c:pt>
                <c:pt idx="2822">
                  <c:v>26-10-2023</c:v>
                </c:pt>
                <c:pt idx="2823">
                  <c:v>27-10-2023</c:v>
                </c:pt>
                <c:pt idx="2824">
                  <c:v>30-10-2023</c:v>
                </c:pt>
                <c:pt idx="2825">
                  <c:v>31-10-2023</c:v>
                </c:pt>
                <c:pt idx="2826">
                  <c:v>01-11-2023</c:v>
                </c:pt>
                <c:pt idx="2827">
                  <c:v>02-11-2023</c:v>
                </c:pt>
                <c:pt idx="2828">
                  <c:v>03-11-2023</c:v>
                </c:pt>
                <c:pt idx="2829">
                  <c:v>06-11-2023</c:v>
                </c:pt>
                <c:pt idx="2830">
                  <c:v>07-11-2023</c:v>
                </c:pt>
                <c:pt idx="2831">
                  <c:v>08-11-2023</c:v>
                </c:pt>
                <c:pt idx="2832">
                  <c:v>09-11-2023</c:v>
                </c:pt>
                <c:pt idx="2833">
                  <c:v>10-11-2023</c:v>
                </c:pt>
                <c:pt idx="2834">
                  <c:v>13-11-2023</c:v>
                </c:pt>
                <c:pt idx="2835">
                  <c:v>14-11-2023</c:v>
                </c:pt>
                <c:pt idx="2836">
                  <c:v>15-11-2023</c:v>
                </c:pt>
                <c:pt idx="2837">
                  <c:v>16-11-2023</c:v>
                </c:pt>
                <c:pt idx="2838">
                  <c:v>17-11-2023</c:v>
                </c:pt>
                <c:pt idx="2839">
                  <c:v>20-11-2023</c:v>
                </c:pt>
                <c:pt idx="2840">
                  <c:v>21-11-2023</c:v>
                </c:pt>
                <c:pt idx="2841">
                  <c:v>22-11-2023</c:v>
                </c:pt>
                <c:pt idx="2842">
                  <c:v>23-11-2023</c:v>
                </c:pt>
                <c:pt idx="2843">
                  <c:v>24-11-2023</c:v>
                </c:pt>
                <c:pt idx="2844">
                  <c:v>27-11-2023</c:v>
                </c:pt>
                <c:pt idx="2845">
                  <c:v>28-11-2023</c:v>
                </c:pt>
                <c:pt idx="2846">
                  <c:v>29-11-2023</c:v>
                </c:pt>
                <c:pt idx="2847">
                  <c:v>30-11-2023</c:v>
                </c:pt>
                <c:pt idx="2848">
                  <c:v>01-12-2023</c:v>
                </c:pt>
                <c:pt idx="2849">
                  <c:v>04-12-2023</c:v>
                </c:pt>
                <c:pt idx="2850">
                  <c:v>05-12-2023</c:v>
                </c:pt>
                <c:pt idx="2851">
                  <c:v>06-12-2023</c:v>
                </c:pt>
                <c:pt idx="2852">
                  <c:v>07-12-2023</c:v>
                </c:pt>
                <c:pt idx="2853">
                  <c:v>08-12-2023</c:v>
                </c:pt>
                <c:pt idx="2854">
                  <c:v>11-12-2023</c:v>
                </c:pt>
                <c:pt idx="2855">
                  <c:v>12-12-2023</c:v>
                </c:pt>
                <c:pt idx="2856">
                  <c:v>13-12-2023</c:v>
                </c:pt>
                <c:pt idx="2857">
                  <c:v>14-12-2023</c:v>
                </c:pt>
                <c:pt idx="2858">
                  <c:v>15-12-2023</c:v>
                </c:pt>
                <c:pt idx="2859">
                  <c:v>18-12-2023</c:v>
                </c:pt>
                <c:pt idx="2860">
                  <c:v>19-12-2023</c:v>
                </c:pt>
                <c:pt idx="2861">
                  <c:v>20-12-2023</c:v>
                </c:pt>
                <c:pt idx="2862">
                  <c:v>21-12-2023</c:v>
                </c:pt>
                <c:pt idx="2863">
                  <c:v>22-12-2023</c:v>
                </c:pt>
                <c:pt idx="2864">
                  <c:v>25-12-2023</c:v>
                </c:pt>
                <c:pt idx="2865">
                  <c:v>26-12-2023</c:v>
                </c:pt>
                <c:pt idx="2866">
                  <c:v>27-12-2023</c:v>
                </c:pt>
                <c:pt idx="2867">
                  <c:v>28-12-2023</c:v>
                </c:pt>
                <c:pt idx="2868">
                  <c:v>29-12-2023</c:v>
                </c:pt>
                <c:pt idx="2869">
                  <c:v>01-01-2024</c:v>
                </c:pt>
                <c:pt idx="2870">
                  <c:v>02-01-2024</c:v>
                </c:pt>
                <c:pt idx="2871">
                  <c:v>03-01-2024</c:v>
                </c:pt>
                <c:pt idx="2872">
                  <c:v>04-01-2024</c:v>
                </c:pt>
                <c:pt idx="2873">
                  <c:v>05-01-2024</c:v>
                </c:pt>
                <c:pt idx="2874">
                  <c:v>08-01-2024</c:v>
                </c:pt>
                <c:pt idx="2875">
                  <c:v>09-01-2024</c:v>
                </c:pt>
                <c:pt idx="2876">
                  <c:v>10-01-2024</c:v>
                </c:pt>
                <c:pt idx="2877">
                  <c:v>11-01-2024</c:v>
                </c:pt>
                <c:pt idx="2878">
                  <c:v>12-01-2024</c:v>
                </c:pt>
                <c:pt idx="2879">
                  <c:v>15-01-2024</c:v>
                </c:pt>
                <c:pt idx="2880">
                  <c:v>16-01-2024</c:v>
                </c:pt>
                <c:pt idx="2881">
                  <c:v>17-01-2024</c:v>
                </c:pt>
                <c:pt idx="2882">
                  <c:v>18-01-2024</c:v>
                </c:pt>
                <c:pt idx="2883">
                  <c:v>19-01-2024</c:v>
                </c:pt>
                <c:pt idx="2884">
                  <c:v>22-01-2024</c:v>
                </c:pt>
                <c:pt idx="2885">
                  <c:v>23-01-2024</c:v>
                </c:pt>
                <c:pt idx="2886">
                  <c:v>24-01-2024</c:v>
                </c:pt>
                <c:pt idx="2887">
                  <c:v>25-01-2024</c:v>
                </c:pt>
                <c:pt idx="2888">
                  <c:v>26-01-2024</c:v>
                </c:pt>
                <c:pt idx="2889">
                  <c:v>29-01-2024</c:v>
                </c:pt>
                <c:pt idx="2890">
                  <c:v>30-01-2024</c:v>
                </c:pt>
                <c:pt idx="2891">
                  <c:v>31-01-2024</c:v>
                </c:pt>
                <c:pt idx="2892">
                  <c:v>01-02-2024</c:v>
                </c:pt>
                <c:pt idx="2893">
                  <c:v>02-02-2024</c:v>
                </c:pt>
                <c:pt idx="2894">
                  <c:v>05-02-2024</c:v>
                </c:pt>
                <c:pt idx="2895">
                  <c:v>06-02-2024</c:v>
                </c:pt>
                <c:pt idx="2896">
                  <c:v>07-02-2024</c:v>
                </c:pt>
                <c:pt idx="2897">
                  <c:v>08-02-2024</c:v>
                </c:pt>
                <c:pt idx="2898">
                  <c:v>09-02-2024</c:v>
                </c:pt>
                <c:pt idx="2899">
                  <c:v>12-02-2024</c:v>
                </c:pt>
                <c:pt idx="2900">
                  <c:v>13-02-2024</c:v>
                </c:pt>
                <c:pt idx="2901">
                  <c:v>14-02-2024</c:v>
                </c:pt>
                <c:pt idx="2902">
                  <c:v>15-02-2024</c:v>
                </c:pt>
                <c:pt idx="2903">
                  <c:v>16-02-2024</c:v>
                </c:pt>
                <c:pt idx="2904">
                  <c:v>19-02-2024</c:v>
                </c:pt>
                <c:pt idx="2905">
                  <c:v>20-02-2024</c:v>
                </c:pt>
                <c:pt idx="2906">
                  <c:v>21-02-2024</c:v>
                </c:pt>
                <c:pt idx="2907">
                  <c:v>22-02-2024</c:v>
                </c:pt>
                <c:pt idx="2908">
                  <c:v>23-02-2024</c:v>
                </c:pt>
                <c:pt idx="2909">
                  <c:v>26-02-2024</c:v>
                </c:pt>
                <c:pt idx="2910">
                  <c:v>27-02-2024</c:v>
                </c:pt>
                <c:pt idx="2911">
                  <c:v>28-02-2024</c:v>
                </c:pt>
                <c:pt idx="2912">
                  <c:v>29-02-2024</c:v>
                </c:pt>
                <c:pt idx="2913">
                  <c:v>01-03-2024</c:v>
                </c:pt>
                <c:pt idx="2914">
                  <c:v>04-03-2024</c:v>
                </c:pt>
                <c:pt idx="2915">
                  <c:v>05-03-2024</c:v>
                </c:pt>
                <c:pt idx="2916">
                  <c:v>06-03-2024</c:v>
                </c:pt>
                <c:pt idx="2917">
                  <c:v>07-03-2024</c:v>
                </c:pt>
                <c:pt idx="2918">
                  <c:v>08-03-2024</c:v>
                </c:pt>
                <c:pt idx="2919">
                  <c:v>11-03-2024</c:v>
                </c:pt>
                <c:pt idx="2920">
                  <c:v>12-03-2024</c:v>
                </c:pt>
                <c:pt idx="2921">
                  <c:v>13-03-2024</c:v>
                </c:pt>
                <c:pt idx="2922">
                  <c:v>14-03-2024</c:v>
                </c:pt>
                <c:pt idx="2923">
                  <c:v>15-03-2024</c:v>
                </c:pt>
                <c:pt idx="2924">
                  <c:v>18-03-2024</c:v>
                </c:pt>
                <c:pt idx="2925">
                  <c:v>19-03-2024</c:v>
                </c:pt>
                <c:pt idx="2926">
                  <c:v>20-03-2024</c:v>
                </c:pt>
                <c:pt idx="2927">
                  <c:v>21-03-2024</c:v>
                </c:pt>
                <c:pt idx="2928">
                  <c:v>22-03-2024</c:v>
                </c:pt>
                <c:pt idx="2929">
                  <c:v>25-03-2024</c:v>
                </c:pt>
                <c:pt idx="2930">
                  <c:v>26-03-2024</c:v>
                </c:pt>
                <c:pt idx="2931">
                  <c:v>27-03-2024</c:v>
                </c:pt>
                <c:pt idx="2932">
                  <c:v>28-03-2024</c:v>
                </c:pt>
                <c:pt idx="2933">
                  <c:v>29-03-2024</c:v>
                </c:pt>
                <c:pt idx="2934">
                  <c:v>01-04-2024</c:v>
                </c:pt>
                <c:pt idx="2935">
                  <c:v>02-04-2024</c:v>
                </c:pt>
                <c:pt idx="2936">
                  <c:v>03-04-2024</c:v>
                </c:pt>
                <c:pt idx="2937">
                  <c:v>04-04-2024</c:v>
                </c:pt>
                <c:pt idx="2938">
                  <c:v>05-04-2024</c:v>
                </c:pt>
                <c:pt idx="2939">
                  <c:v>08-04-2024</c:v>
                </c:pt>
                <c:pt idx="2940">
                  <c:v>09-04-2024</c:v>
                </c:pt>
                <c:pt idx="2941">
                  <c:v>10-04-2024</c:v>
                </c:pt>
                <c:pt idx="2942">
                  <c:v>11-04-2024</c:v>
                </c:pt>
                <c:pt idx="2943">
                  <c:v>12-04-2024</c:v>
                </c:pt>
                <c:pt idx="2944">
                  <c:v>15-04-2024</c:v>
                </c:pt>
                <c:pt idx="2945">
                  <c:v>16-04-2024</c:v>
                </c:pt>
                <c:pt idx="2946">
                  <c:v>17-04-2024</c:v>
                </c:pt>
                <c:pt idx="2947">
                  <c:v>18-04-2024</c:v>
                </c:pt>
                <c:pt idx="2948">
                  <c:v>19-04-2024</c:v>
                </c:pt>
                <c:pt idx="2949">
                  <c:v>22-04-2024</c:v>
                </c:pt>
                <c:pt idx="2950">
                  <c:v>23-04-2024</c:v>
                </c:pt>
                <c:pt idx="2951">
                  <c:v>24-04-2024</c:v>
                </c:pt>
                <c:pt idx="2952">
                  <c:v>25-04-2024</c:v>
                </c:pt>
                <c:pt idx="2953">
                  <c:v>26-04-2024</c:v>
                </c:pt>
                <c:pt idx="2954">
                  <c:v>29-04-2024</c:v>
                </c:pt>
                <c:pt idx="2955">
                  <c:v>30-04-2024</c:v>
                </c:pt>
                <c:pt idx="2956">
                  <c:v>01-05-2024</c:v>
                </c:pt>
                <c:pt idx="2957">
                  <c:v>02-05-2024</c:v>
                </c:pt>
                <c:pt idx="2958">
                  <c:v>03-05-2024</c:v>
                </c:pt>
                <c:pt idx="2959">
                  <c:v>06-05-2024</c:v>
                </c:pt>
                <c:pt idx="2960">
                  <c:v>07-05-2024</c:v>
                </c:pt>
                <c:pt idx="2961">
                  <c:v>08-05-2024</c:v>
                </c:pt>
                <c:pt idx="2962">
                  <c:v>09-05-2024</c:v>
                </c:pt>
                <c:pt idx="2963">
                  <c:v>10-05-2024</c:v>
                </c:pt>
                <c:pt idx="2964">
                  <c:v>13-05-2024</c:v>
                </c:pt>
                <c:pt idx="2965">
                  <c:v>14-05-2024</c:v>
                </c:pt>
                <c:pt idx="2966">
                  <c:v>15-05-2024</c:v>
                </c:pt>
                <c:pt idx="2967">
                  <c:v>16-05-2024</c:v>
                </c:pt>
                <c:pt idx="2968">
                  <c:v>17-05-2024</c:v>
                </c:pt>
                <c:pt idx="2969">
                  <c:v>20-05-2024</c:v>
                </c:pt>
                <c:pt idx="2970">
                  <c:v>21-05-2024</c:v>
                </c:pt>
                <c:pt idx="2971">
                  <c:v>22-05-2024</c:v>
                </c:pt>
                <c:pt idx="2972">
                  <c:v>23-05-2024</c:v>
                </c:pt>
                <c:pt idx="2973">
                  <c:v>24-05-2024</c:v>
                </c:pt>
                <c:pt idx="2974">
                  <c:v>27-05-2024</c:v>
                </c:pt>
                <c:pt idx="2975">
                  <c:v>28-05-2024</c:v>
                </c:pt>
                <c:pt idx="2976">
                  <c:v>29-05-2024</c:v>
                </c:pt>
                <c:pt idx="2977">
                  <c:v>30-05-2024</c:v>
                </c:pt>
                <c:pt idx="2978">
                  <c:v>31-05-2024</c:v>
                </c:pt>
                <c:pt idx="2979">
                  <c:v>03-06-2024</c:v>
                </c:pt>
                <c:pt idx="2980">
                  <c:v>04-06-2024</c:v>
                </c:pt>
                <c:pt idx="2981">
                  <c:v>05-06-2024</c:v>
                </c:pt>
                <c:pt idx="2982">
                  <c:v>06-06-2024</c:v>
                </c:pt>
                <c:pt idx="2983">
                  <c:v>07-06-2024</c:v>
                </c:pt>
                <c:pt idx="2984">
                  <c:v>10-06-2024</c:v>
                </c:pt>
                <c:pt idx="2985">
                  <c:v>11-06-2024</c:v>
                </c:pt>
                <c:pt idx="2986">
                  <c:v>12-06-2024</c:v>
                </c:pt>
                <c:pt idx="2987">
                  <c:v>13-06-2024</c:v>
                </c:pt>
                <c:pt idx="2988">
                  <c:v>14-06-2024</c:v>
                </c:pt>
                <c:pt idx="2989">
                  <c:v>17-06-2024</c:v>
                </c:pt>
                <c:pt idx="2990">
                  <c:v>18-06-2024</c:v>
                </c:pt>
                <c:pt idx="2991">
                  <c:v>19-06-2024</c:v>
                </c:pt>
                <c:pt idx="2992">
                  <c:v>20-06-2024</c:v>
                </c:pt>
                <c:pt idx="2993">
                  <c:v>21-06-2024</c:v>
                </c:pt>
                <c:pt idx="2994">
                  <c:v>24-06-2024</c:v>
                </c:pt>
                <c:pt idx="2995">
                  <c:v>25-06-2024</c:v>
                </c:pt>
                <c:pt idx="2996">
                  <c:v>26-06-2024</c:v>
                </c:pt>
                <c:pt idx="2997">
                  <c:v>27-06-2024</c:v>
                </c:pt>
                <c:pt idx="2998">
                  <c:v>28-06-2024</c:v>
                </c:pt>
                <c:pt idx="2999">
                  <c:v>01-07-2024</c:v>
                </c:pt>
                <c:pt idx="3000">
                  <c:v>02-07-2024</c:v>
                </c:pt>
                <c:pt idx="3001">
                  <c:v>03-07-2024</c:v>
                </c:pt>
                <c:pt idx="3002">
                  <c:v>04-07-2024</c:v>
                </c:pt>
                <c:pt idx="3003">
                  <c:v>05-07-2024</c:v>
                </c:pt>
                <c:pt idx="3004">
                  <c:v>08-07-2024</c:v>
                </c:pt>
                <c:pt idx="3005">
                  <c:v>09-07-2024</c:v>
                </c:pt>
                <c:pt idx="3006">
                  <c:v>10-07-2024</c:v>
                </c:pt>
                <c:pt idx="3007">
                  <c:v>11-07-2024</c:v>
                </c:pt>
                <c:pt idx="3008">
                  <c:v>12-07-2024</c:v>
                </c:pt>
                <c:pt idx="3009">
                  <c:v>15-07-2024</c:v>
                </c:pt>
                <c:pt idx="3010">
                  <c:v>16-07-2024</c:v>
                </c:pt>
                <c:pt idx="3011">
                  <c:v>17-07-2024</c:v>
                </c:pt>
                <c:pt idx="3012">
                  <c:v>18-07-2024</c:v>
                </c:pt>
                <c:pt idx="3013">
                  <c:v>19-07-2024</c:v>
                </c:pt>
                <c:pt idx="3014">
                  <c:v>22-07-2024</c:v>
                </c:pt>
                <c:pt idx="3015">
                  <c:v>23-07-2024</c:v>
                </c:pt>
                <c:pt idx="3016">
                  <c:v>24-07-2024</c:v>
                </c:pt>
                <c:pt idx="3017">
                  <c:v>25-07-2024</c:v>
                </c:pt>
                <c:pt idx="3018">
                  <c:v>26-07-2024</c:v>
                </c:pt>
                <c:pt idx="3019">
                  <c:v>29-07-2024</c:v>
                </c:pt>
                <c:pt idx="3020">
                  <c:v>30-07-2024</c:v>
                </c:pt>
                <c:pt idx="3021">
                  <c:v>31-07-2024</c:v>
                </c:pt>
                <c:pt idx="3022">
                  <c:v>01-08-2024</c:v>
                </c:pt>
                <c:pt idx="3023">
                  <c:v>02-08-2024</c:v>
                </c:pt>
                <c:pt idx="3024">
                  <c:v>05-08-2024</c:v>
                </c:pt>
                <c:pt idx="3025">
                  <c:v>06-08-2024</c:v>
                </c:pt>
                <c:pt idx="3026">
                  <c:v>07-08-2024</c:v>
                </c:pt>
                <c:pt idx="3027">
                  <c:v>08-08-2024</c:v>
                </c:pt>
                <c:pt idx="3028">
                  <c:v>09-08-2024</c:v>
                </c:pt>
                <c:pt idx="3029">
                  <c:v>12-08-2024</c:v>
                </c:pt>
                <c:pt idx="3030">
                  <c:v>13-08-2024</c:v>
                </c:pt>
                <c:pt idx="3031">
                  <c:v>14-08-2024</c:v>
                </c:pt>
                <c:pt idx="3032">
                  <c:v>15-08-2024</c:v>
                </c:pt>
                <c:pt idx="3033">
                  <c:v>16-08-2024</c:v>
                </c:pt>
                <c:pt idx="3034">
                  <c:v>19-08-2024</c:v>
                </c:pt>
                <c:pt idx="3035">
                  <c:v>20-08-2024</c:v>
                </c:pt>
                <c:pt idx="3036">
                  <c:v>21-08-2024</c:v>
                </c:pt>
                <c:pt idx="3037">
                  <c:v>22-08-2024</c:v>
                </c:pt>
                <c:pt idx="3038">
                  <c:v>23-08-2024</c:v>
                </c:pt>
                <c:pt idx="3039">
                  <c:v>26-08-2024</c:v>
                </c:pt>
                <c:pt idx="3040">
                  <c:v>27-08-2024</c:v>
                </c:pt>
                <c:pt idx="3041">
                  <c:v>28-08-2024</c:v>
                </c:pt>
                <c:pt idx="3042">
                  <c:v>29-08-2024</c:v>
                </c:pt>
                <c:pt idx="3043">
                  <c:v>30-08-2024</c:v>
                </c:pt>
                <c:pt idx="3044">
                  <c:v>02-09-2024</c:v>
                </c:pt>
                <c:pt idx="3045">
                  <c:v>03-09-2024</c:v>
                </c:pt>
                <c:pt idx="3046">
                  <c:v>04-09-2024</c:v>
                </c:pt>
                <c:pt idx="3047">
                  <c:v>05-09-2024</c:v>
                </c:pt>
                <c:pt idx="3048">
                  <c:v>06-09-2024</c:v>
                </c:pt>
                <c:pt idx="3049">
                  <c:v>09-09-2024</c:v>
                </c:pt>
                <c:pt idx="3050">
                  <c:v>10-09-2024</c:v>
                </c:pt>
                <c:pt idx="3051">
                  <c:v>11-09-2024</c:v>
                </c:pt>
                <c:pt idx="3052">
                  <c:v>12-09-2024</c:v>
                </c:pt>
                <c:pt idx="3053">
                  <c:v>13-09-2024</c:v>
                </c:pt>
                <c:pt idx="3054">
                  <c:v>16-09-2024</c:v>
                </c:pt>
                <c:pt idx="3055">
                  <c:v>17-09-2024</c:v>
                </c:pt>
                <c:pt idx="3056">
                  <c:v>18-09-2024</c:v>
                </c:pt>
                <c:pt idx="3057">
                  <c:v>19-09-2024</c:v>
                </c:pt>
                <c:pt idx="3058">
                  <c:v>20-09-2024</c:v>
                </c:pt>
                <c:pt idx="3059">
                  <c:v>23-09-2024</c:v>
                </c:pt>
                <c:pt idx="3060">
                  <c:v>24-09-2024</c:v>
                </c:pt>
                <c:pt idx="3061">
                  <c:v>25-09-2024</c:v>
                </c:pt>
                <c:pt idx="3062">
                  <c:v>26-09-2024</c:v>
                </c:pt>
                <c:pt idx="3063">
                  <c:v>27-09-2024</c:v>
                </c:pt>
                <c:pt idx="3064">
                  <c:v>30-09-2024</c:v>
                </c:pt>
                <c:pt idx="3065">
                  <c:v>01-10-2024</c:v>
                </c:pt>
                <c:pt idx="3066">
                  <c:v>02-10-2024</c:v>
                </c:pt>
                <c:pt idx="3067">
                  <c:v>03-10-2024</c:v>
                </c:pt>
                <c:pt idx="3068">
                  <c:v>04-10-2024</c:v>
                </c:pt>
                <c:pt idx="3069">
                  <c:v>07-10-2024</c:v>
                </c:pt>
                <c:pt idx="3070">
                  <c:v>08-10-2024</c:v>
                </c:pt>
                <c:pt idx="3071">
                  <c:v>09-10-2024</c:v>
                </c:pt>
                <c:pt idx="3072">
                  <c:v>10-10-2024</c:v>
                </c:pt>
                <c:pt idx="3073">
                  <c:v>11-10-2024</c:v>
                </c:pt>
                <c:pt idx="3074">
                  <c:v>14-10-2024</c:v>
                </c:pt>
                <c:pt idx="3075">
                  <c:v>15-10-2024</c:v>
                </c:pt>
                <c:pt idx="3076">
                  <c:v>16-10-2024</c:v>
                </c:pt>
                <c:pt idx="3077">
                  <c:v>17-10-2024</c:v>
                </c:pt>
                <c:pt idx="3078">
                  <c:v>18-10-2024</c:v>
                </c:pt>
                <c:pt idx="3079">
                  <c:v>21-10-2024</c:v>
                </c:pt>
                <c:pt idx="3080">
                  <c:v>22-10-2024</c:v>
                </c:pt>
                <c:pt idx="3081">
                  <c:v>23-10-2024</c:v>
                </c:pt>
                <c:pt idx="3082">
                  <c:v>24-10-2024</c:v>
                </c:pt>
                <c:pt idx="3083">
                  <c:v>25-10-2024</c:v>
                </c:pt>
                <c:pt idx="3084">
                  <c:v>28-10-2024</c:v>
                </c:pt>
                <c:pt idx="3085">
                  <c:v>29-10-2024</c:v>
                </c:pt>
                <c:pt idx="3086">
                  <c:v>30-10-2024</c:v>
                </c:pt>
                <c:pt idx="3087">
                  <c:v>31-10-2024</c:v>
                </c:pt>
                <c:pt idx="3088">
                  <c:v>01-11-2024</c:v>
                </c:pt>
                <c:pt idx="3089">
                  <c:v>04-11-2024</c:v>
                </c:pt>
                <c:pt idx="3090">
                  <c:v>05-11-2024</c:v>
                </c:pt>
                <c:pt idx="3091">
                  <c:v>06-11-2024</c:v>
                </c:pt>
                <c:pt idx="3092">
                  <c:v>07-11-2024</c:v>
                </c:pt>
                <c:pt idx="3093">
                  <c:v>08-11-2024</c:v>
                </c:pt>
                <c:pt idx="3094">
                  <c:v>11-11-2024</c:v>
                </c:pt>
                <c:pt idx="3095">
                  <c:v>12-11-2024</c:v>
                </c:pt>
                <c:pt idx="3096">
                  <c:v>13-11-2024</c:v>
                </c:pt>
                <c:pt idx="3097">
                  <c:v>14-11-2024</c:v>
                </c:pt>
                <c:pt idx="3098">
                  <c:v>15-11-2024</c:v>
                </c:pt>
                <c:pt idx="3099">
                  <c:v>18-11-2024</c:v>
                </c:pt>
                <c:pt idx="3100">
                  <c:v>19-11-2024</c:v>
                </c:pt>
                <c:pt idx="3101">
                  <c:v>20-11-2024</c:v>
                </c:pt>
                <c:pt idx="3102">
                  <c:v>21-11-2024</c:v>
                </c:pt>
                <c:pt idx="3103">
                  <c:v>22-11-2024</c:v>
                </c:pt>
                <c:pt idx="3104">
                  <c:v>25-11-2024</c:v>
                </c:pt>
                <c:pt idx="3105">
                  <c:v>26-11-2024</c:v>
                </c:pt>
                <c:pt idx="3106">
                  <c:v>27-11-2024</c:v>
                </c:pt>
                <c:pt idx="3107">
                  <c:v>28-11-2024</c:v>
                </c:pt>
                <c:pt idx="3108">
                  <c:v>29-11-2024</c:v>
                </c:pt>
                <c:pt idx="3109">
                  <c:v>02-12-2024</c:v>
                </c:pt>
                <c:pt idx="3110">
                  <c:v>03-12-2024</c:v>
                </c:pt>
                <c:pt idx="3111">
                  <c:v>04-12-2024</c:v>
                </c:pt>
                <c:pt idx="3112">
                  <c:v>05-12-2024</c:v>
                </c:pt>
                <c:pt idx="3113">
                  <c:v>06-12-2024</c:v>
                </c:pt>
                <c:pt idx="3114">
                  <c:v>09-12-2024</c:v>
                </c:pt>
                <c:pt idx="3115">
                  <c:v>10-12-2024</c:v>
                </c:pt>
                <c:pt idx="3116">
                  <c:v>11-12-2024</c:v>
                </c:pt>
                <c:pt idx="3117">
                  <c:v>12-12-2024</c:v>
                </c:pt>
                <c:pt idx="3118">
                  <c:v>13-12-2024</c:v>
                </c:pt>
                <c:pt idx="3119">
                  <c:v>16-12-2024</c:v>
                </c:pt>
                <c:pt idx="3120">
                  <c:v>17-12-2024</c:v>
                </c:pt>
                <c:pt idx="3121">
                  <c:v>18-12-2024</c:v>
                </c:pt>
                <c:pt idx="3122">
                  <c:v>19-12-2024</c:v>
                </c:pt>
                <c:pt idx="3123">
                  <c:v>20-12-2024</c:v>
                </c:pt>
                <c:pt idx="3124">
                  <c:v>23-12-2024</c:v>
                </c:pt>
                <c:pt idx="3125">
                  <c:v>24-12-2024</c:v>
                </c:pt>
                <c:pt idx="3126">
                  <c:v>25-12-2024</c:v>
                </c:pt>
                <c:pt idx="3127">
                  <c:v>26-12-2024</c:v>
                </c:pt>
                <c:pt idx="3128">
                  <c:v>27-12-2024</c:v>
                </c:pt>
                <c:pt idx="3129">
                  <c:v>30-12-2024</c:v>
                </c:pt>
                <c:pt idx="3130">
                  <c:v>31-12-2024</c:v>
                </c:pt>
                <c:pt idx="3131">
                  <c:v>01-01-2025</c:v>
                </c:pt>
                <c:pt idx="3132">
                  <c:v>02-01-2025</c:v>
                </c:pt>
                <c:pt idx="3133">
                  <c:v>03-01-2025</c:v>
                </c:pt>
                <c:pt idx="3134">
                  <c:v>06-01-2025</c:v>
                </c:pt>
                <c:pt idx="3135">
                  <c:v>07-01-2025</c:v>
                </c:pt>
                <c:pt idx="3136">
                  <c:v>08-01-2025</c:v>
                </c:pt>
                <c:pt idx="3137">
                  <c:v>09-01-2025</c:v>
                </c:pt>
                <c:pt idx="3138">
                  <c:v>10-01-2025</c:v>
                </c:pt>
                <c:pt idx="3139">
                  <c:v>13-01-2025</c:v>
                </c:pt>
                <c:pt idx="3140">
                  <c:v>14-01-2025</c:v>
                </c:pt>
                <c:pt idx="3141">
                  <c:v>15-01-2025</c:v>
                </c:pt>
                <c:pt idx="3142">
                  <c:v>16-01-2025</c:v>
                </c:pt>
                <c:pt idx="3143">
                  <c:v>17-01-2025</c:v>
                </c:pt>
                <c:pt idx="3144">
                  <c:v>20-01-2025</c:v>
                </c:pt>
                <c:pt idx="3145">
                  <c:v>21-01-2025</c:v>
                </c:pt>
                <c:pt idx="3146">
                  <c:v>22-01-2025</c:v>
                </c:pt>
                <c:pt idx="3147">
                  <c:v>23-01-2025</c:v>
                </c:pt>
                <c:pt idx="3148">
                  <c:v>24-01-2025</c:v>
                </c:pt>
                <c:pt idx="3149">
                  <c:v>27-01-2025</c:v>
                </c:pt>
                <c:pt idx="3150">
                  <c:v>28-01-2025</c:v>
                </c:pt>
                <c:pt idx="3151">
                  <c:v>29-01-2025</c:v>
                </c:pt>
                <c:pt idx="3152">
                  <c:v>30-01-2025</c:v>
                </c:pt>
                <c:pt idx="3153">
                  <c:v>31-01-2025</c:v>
                </c:pt>
                <c:pt idx="3154">
                  <c:v>03-02-2025</c:v>
                </c:pt>
                <c:pt idx="3155">
                  <c:v>04-02-2025</c:v>
                </c:pt>
                <c:pt idx="3156">
                  <c:v>05-02-2025</c:v>
                </c:pt>
                <c:pt idx="3157">
                  <c:v>06-02-2025</c:v>
                </c:pt>
                <c:pt idx="3158">
                  <c:v>07-02-2025</c:v>
                </c:pt>
                <c:pt idx="3159">
                  <c:v>10-02-2025</c:v>
                </c:pt>
                <c:pt idx="3160">
                  <c:v>11-02-2025</c:v>
                </c:pt>
                <c:pt idx="3161">
                  <c:v>12-02-2025</c:v>
                </c:pt>
                <c:pt idx="3162">
                  <c:v>13-02-2025</c:v>
                </c:pt>
                <c:pt idx="3163">
                  <c:v>14-02-2025</c:v>
                </c:pt>
                <c:pt idx="3164">
                  <c:v>17-02-2025</c:v>
                </c:pt>
                <c:pt idx="3165">
                  <c:v>18-02-2025</c:v>
                </c:pt>
                <c:pt idx="3166">
                  <c:v>19-02-2025</c:v>
                </c:pt>
                <c:pt idx="3167">
                  <c:v>20-02-2025</c:v>
                </c:pt>
                <c:pt idx="3168">
                  <c:v>21-02-2025</c:v>
                </c:pt>
                <c:pt idx="3169">
                  <c:v>24-02-2025</c:v>
                </c:pt>
                <c:pt idx="3170">
                  <c:v>25-02-2025</c:v>
                </c:pt>
                <c:pt idx="3171">
                  <c:v>26-02-2025</c:v>
                </c:pt>
                <c:pt idx="3172">
                  <c:v>27-02-2025</c:v>
                </c:pt>
                <c:pt idx="3173">
                  <c:v>28-02-2025</c:v>
                </c:pt>
                <c:pt idx="3174">
                  <c:v>03-03-2025</c:v>
                </c:pt>
                <c:pt idx="3175">
                  <c:v>04-03-2025</c:v>
                </c:pt>
                <c:pt idx="3176">
                  <c:v>05-03-2025</c:v>
                </c:pt>
                <c:pt idx="3177">
                  <c:v>06-03-2025</c:v>
                </c:pt>
                <c:pt idx="3178">
                  <c:v>07-03-2025</c:v>
                </c:pt>
                <c:pt idx="3179">
                  <c:v>10-03-2025</c:v>
                </c:pt>
                <c:pt idx="3180">
                  <c:v>11-03-2025</c:v>
                </c:pt>
                <c:pt idx="3181">
                  <c:v>12-03-2025</c:v>
                </c:pt>
                <c:pt idx="3182">
                  <c:v>13-03-2025</c:v>
                </c:pt>
                <c:pt idx="3183">
                  <c:v>14-03-2025</c:v>
                </c:pt>
                <c:pt idx="3184">
                  <c:v>17-03-2025</c:v>
                </c:pt>
                <c:pt idx="3185">
                  <c:v>18-03-2025</c:v>
                </c:pt>
                <c:pt idx="3186">
                  <c:v>19-03-2025</c:v>
                </c:pt>
                <c:pt idx="3187">
                  <c:v>20-03-2025</c:v>
                </c:pt>
                <c:pt idx="3188">
                  <c:v>21-03-2025</c:v>
                </c:pt>
                <c:pt idx="3189">
                  <c:v>24-03-2025</c:v>
                </c:pt>
                <c:pt idx="3190">
                  <c:v>25-03-2025</c:v>
                </c:pt>
                <c:pt idx="3191">
                  <c:v>26-03-2025</c:v>
                </c:pt>
                <c:pt idx="3192">
                  <c:v>27-03-2025</c:v>
                </c:pt>
                <c:pt idx="3193">
                  <c:v>28-03-2025</c:v>
                </c:pt>
                <c:pt idx="3194">
                  <c:v>31-03-2025</c:v>
                </c:pt>
                <c:pt idx="3195">
                  <c:v>01-04-2025</c:v>
                </c:pt>
                <c:pt idx="3196">
                  <c:v>02-04-2025</c:v>
                </c:pt>
                <c:pt idx="3197">
                  <c:v>03-04-2025</c:v>
                </c:pt>
                <c:pt idx="3198">
                  <c:v>4.04.2025</c:v>
                </c:pt>
                <c:pt idx="3199">
                  <c:v>8.04.2025</c:v>
                </c:pt>
                <c:pt idx="3200">
                  <c:v>9.04.2025</c:v>
                </c:pt>
                <c:pt idx="3201">
                  <c:v>10.04.2025</c:v>
                </c:pt>
                <c:pt idx="3202">
                  <c:v>11.04.2025</c:v>
                </c:pt>
                <c:pt idx="3203">
                  <c:v>14.04.2025</c:v>
                </c:pt>
                <c:pt idx="3204">
                  <c:v>15.04.2025</c:v>
                </c:pt>
                <c:pt idx="3205">
                  <c:v>16.04.2025</c:v>
                </c:pt>
                <c:pt idx="3206">
                  <c:v>17.04.2025</c:v>
                </c:pt>
                <c:pt idx="3207">
                  <c:v>18.04.2025</c:v>
                </c:pt>
                <c:pt idx="3210">
                  <c:v>21.04.2025</c:v>
                </c:pt>
                <c:pt idx="3211">
                  <c:v>22.04.2025</c:v>
                </c:pt>
                <c:pt idx="3213">
                  <c:v>24.04.2025</c:v>
                </c:pt>
                <c:pt idx="3214">
                  <c:v>25.04.2025</c:v>
                </c:pt>
                <c:pt idx="3217">
                  <c:v>28.04.2025</c:v>
                </c:pt>
                <c:pt idx="3218">
                  <c:v>29.04.2025</c:v>
                </c:pt>
                <c:pt idx="3219">
                  <c:v>30.04.2025</c:v>
                </c:pt>
                <c:pt idx="3223">
                  <c:v>2.05.2025</c:v>
                </c:pt>
                <c:pt idx="3224">
                  <c:v>5.05.2025</c:v>
                </c:pt>
                <c:pt idx="3225">
                  <c:v>6.05.2025</c:v>
                </c:pt>
                <c:pt idx="3226">
                  <c:v>7.05.2025</c:v>
                </c:pt>
                <c:pt idx="3229">
                  <c:v>8.05.2025</c:v>
                </c:pt>
                <c:pt idx="3230">
                  <c:v>9.05.2025</c:v>
                </c:pt>
                <c:pt idx="3231">
                  <c:v>12.05.2025</c:v>
                </c:pt>
                <c:pt idx="3232">
                  <c:v>13.05.2025</c:v>
                </c:pt>
                <c:pt idx="3233">
                  <c:v>14.05.2025</c:v>
                </c:pt>
                <c:pt idx="3234">
                  <c:v>15.05.2025</c:v>
                </c:pt>
                <c:pt idx="3235">
                  <c:v>16.05.2025</c:v>
                </c:pt>
                <c:pt idx="3239">
                  <c:v>20.05.2025</c:v>
                </c:pt>
              </c:strCache>
            </c:strRef>
          </c:cat>
          <c:val>
            <c:numRef>
              <c:f>'TCMB Rezerv'!$E$2:$E$3500</c:f>
              <c:numCache>
                <c:formatCode>#,##0.00</c:formatCode>
                <c:ptCount val="3499"/>
                <c:pt idx="1">
                  <c:v>43494197.007201001</c:v>
                </c:pt>
                <c:pt idx="2">
                  <c:v>43589152.360514998</c:v>
                </c:pt>
                <c:pt idx="3">
                  <c:v>43848328.726944998</c:v>
                </c:pt>
                <c:pt idx="4">
                  <c:v>43832460.674157001</c:v>
                </c:pt>
                <c:pt idx="5">
                  <c:v>43858932.679296002</c:v>
                </c:pt>
                <c:pt idx="6">
                  <c:v>43929623.270263001</c:v>
                </c:pt>
                <c:pt idx="7">
                  <c:v>43913008.139271997</c:v>
                </c:pt>
                <c:pt idx="8">
                  <c:v>43985174.326466002</c:v>
                </c:pt>
                <c:pt idx="9">
                  <c:v>44109536.427598998</c:v>
                </c:pt>
                <c:pt idx="10">
                  <c:v>44160861.344538003</c:v>
                </c:pt>
                <c:pt idx="11">
                  <c:v>44176755.346303999</c:v>
                </c:pt>
                <c:pt idx="12">
                  <c:v>44199979.568672001</c:v>
                </c:pt>
                <c:pt idx="13">
                  <c:v>44263621.930326</c:v>
                </c:pt>
                <c:pt idx="14">
                  <c:v>44219888.545952998</c:v>
                </c:pt>
                <c:pt idx="15">
                  <c:v>44249098.631699003</c:v>
                </c:pt>
                <c:pt idx="16">
                  <c:v>44328639.881630003</c:v>
                </c:pt>
                <c:pt idx="17">
                  <c:v>44396853.932584003</c:v>
                </c:pt>
                <c:pt idx="18">
                  <c:v>44448080.567376003</c:v>
                </c:pt>
                <c:pt idx="19">
                  <c:v>44488750.213420004</c:v>
                </c:pt>
                <c:pt idx="20">
                  <c:v>44612009.433426</c:v>
                </c:pt>
                <c:pt idx="21">
                  <c:v>44649552.441999003</c:v>
                </c:pt>
                <c:pt idx="22">
                  <c:v>44633773.027064003</c:v>
                </c:pt>
                <c:pt idx="23">
                  <c:v>44698398.108047001</c:v>
                </c:pt>
                <c:pt idx="24">
                  <c:v>44782120.604741998</c:v>
                </c:pt>
                <c:pt idx="25">
                  <c:v>44810318.460392997</c:v>
                </c:pt>
                <c:pt idx="26">
                  <c:v>44731017.191159002</c:v>
                </c:pt>
                <c:pt idx="27">
                  <c:v>44761107.063578002</c:v>
                </c:pt>
                <c:pt idx="28">
                  <c:v>44864846.315549999</c:v>
                </c:pt>
                <c:pt idx="29">
                  <c:v>44812624.326623</c:v>
                </c:pt>
                <c:pt idx="30">
                  <c:v>44888126.593754999</c:v>
                </c:pt>
                <c:pt idx="31">
                  <c:v>44583695.590649001</c:v>
                </c:pt>
                <c:pt idx="32">
                  <c:v>44482435.474702001</c:v>
                </c:pt>
                <c:pt idx="33">
                  <c:v>44529289.403485</c:v>
                </c:pt>
                <c:pt idx="34">
                  <c:v>44541289.957566999</c:v>
                </c:pt>
                <c:pt idx="35">
                  <c:v>44621231.658262998</c:v>
                </c:pt>
                <c:pt idx="36">
                  <c:v>44620766.753305003</c:v>
                </c:pt>
                <c:pt idx="37">
                  <c:v>44614471.283784002</c:v>
                </c:pt>
                <c:pt idx="38">
                  <c:v>44542442.633019</c:v>
                </c:pt>
                <c:pt idx="39">
                  <c:v>44546632.596068002</c:v>
                </c:pt>
                <c:pt idx="40">
                  <c:v>44581635.209620997</c:v>
                </c:pt>
                <c:pt idx="41">
                  <c:v>44491616.027450003</c:v>
                </c:pt>
                <c:pt idx="42">
                  <c:v>44351466.481994003</c:v>
                </c:pt>
                <c:pt idx="43">
                  <c:v>44399958.785853997</c:v>
                </c:pt>
                <c:pt idx="44">
                  <c:v>44386827.873404004</c:v>
                </c:pt>
                <c:pt idx="45">
                  <c:v>44473369.957272001</c:v>
                </c:pt>
                <c:pt idx="46">
                  <c:v>44563000.16714</c:v>
                </c:pt>
                <c:pt idx="47">
                  <c:v>44629387.629786998</c:v>
                </c:pt>
                <c:pt idx="48">
                  <c:v>44650798.597585</c:v>
                </c:pt>
                <c:pt idx="49">
                  <c:v>44743439.188813001</c:v>
                </c:pt>
                <c:pt idx="50">
                  <c:v>44746000.665631004</c:v>
                </c:pt>
                <c:pt idx="51">
                  <c:v>44715572.387769997</c:v>
                </c:pt>
                <c:pt idx="52">
                  <c:v>44747686.600221001</c:v>
                </c:pt>
                <c:pt idx="53">
                  <c:v>44748571.901372999</c:v>
                </c:pt>
                <c:pt idx="54">
                  <c:v>44882431.849598996</c:v>
                </c:pt>
                <c:pt idx="55">
                  <c:v>44892247.339691997</c:v>
                </c:pt>
                <c:pt idx="56">
                  <c:v>44917556.608451001</c:v>
                </c:pt>
                <c:pt idx="57">
                  <c:v>44955392.863034002</c:v>
                </c:pt>
                <c:pt idx="58">
                  <c:v>44976390.832460999</c:v>
                </c:pt>
                <c:pt idx="59">
                  <c:v>45040080.334544003</c:v>
                </c:pt>
                <c:pt idx="60">
                  <c:v>45088656.560088001</c:v>
                </c:pt>
                <c:pt idx="61">
                  <c:v>45143407.639806002</c:v>
                </c:pt>
                <c:pt idx="62">
                  <c:v>45183417.143486001</c:v>
                </c:pt>
                <c:pt idx="63">
                  <c:v>45267914.759883001</c:v>
                </c:pt>
                <c:pt idx="64">
                  <c:v>45284555.205395997</c:v>
                </c:pt>
                <c:pt idx="65">
                  <c:v>45327243.494116001</c:v>
                </c:pt>
                <c:pt idx="66">
                  <c:v>45374498.310156003</c:v>
                </c:pt>
                <c:pt idx="67">
                  <c:v>45413222.412933998</c:v>
                </c:pt>
                <c:pt idx="68">
                  <c:v>45468851.452281997</c:v>
                </c:pt>
                <c:pt idx="69">
                  <c:v>45526242.016993001</c:v>
                </c:pt>
                <c:pt idx="70">
                  <c:v>45569143.224652</c:v>
                </c:pt>
                <c:pt idx="71">
                  <c:v>45617882.220976003</c:v>
                </c:pt>
                <c:pt idx="72">
                  <c:v>45666094.538521998</c:v>
                </c:pt>
                <c:pt idx="73">
                  <c:v>45731968.177488998</c:v>
                </c:pt>
                <c:pt idx="74">
                  <c:v>45733101.269362003</c:v>
                </c:pt>
                <c:pt idx="75">
                  <c:v>45772981.553940997</c:v>
                </c:pt>
                <c:pt idx="76">
                  <c:v>45832085.263099</c:v>
                </c:pt>
                <c:pt idx="77">
                  <c:v>45903406.94359</c:v>
                </c:pt>
                <c:pt idx="78">
                  <c:v>45928985.176103003</c:v>
                </c:pt>
                <c:pt idx="79">
                  <c:v>45966843.306428999</c:v>
                </c:pt>
                <c:pt idx="81">
                  <c:v>45947311.833925001</c:v>
                </c:pt>
                <c:pt idx="82">
                  <c:v>45970617.722080998</c:v>
                </c:pt>
                <c:pt idx="83">
                  <c:v>46107879.933296002</c:v>
                </c:pt>
                <c:pt idx="84">
                  <c:v>46106342.479448996</c:v>
                </c:pt>
                <c:pt idx="85">
                  <c:v>45704426.001225002</c:v>
                </c:pt>
                <c:pt idx="87">
                  <c:v>45784115.682236001</c:v>
                </c:pt>
                <c:pt idx="88">
                  <c:v>45855866.569977999</c:v>
                </c:pt>
                <c:pt idx="89">
                  <c:v>45862457.362613</c:v>
                </c:pt>
                <c:pt idx="90">
                  <c:v>45894665.960885003</c:v>
                </c:pt>
                <c:pt idx="91">
                  <c:v>45898802.178866997</c:v>
                </c:pt>
                <c:pt idx="92">
                  <c:v>45941956.182406001</c:v>
                </c:pt>
                <c:pt idx="93">
                  <c:v>46023162.187831998</c:v>
                </c:pt>
                <c:pt idx="94">
                  <c:v>45706397.422365002</c:v>
                </c:pt>
                <c:pt idx="95">
                  <c:v>45726744.559499003</c:v>
                </c:pt>
                <c:pt idx="96">
                  <c:v>45767144.514417998</c:v>
                </c:pt>
                <c:pt idx="97">
                  <c:v>45653264.106367998</c:v>
                </c:pt>
                <c:pt idx="98">
                  <c:v>45694791.792396002</c:v>
                </c:pt>
                <c:pt idx="99">
                  <c:v>45717352.123425998</c:v>
                </c:pt>
                <c:pt idx="100">
                  <c:v>45743133.275449999</c:v>
                </c:pt>
                <c:pt idx="101">
                  <c:v>45771481.461433999</c:v>
                </c:pt>
                <c:pt idx="102">
                  <c:v>45817966.414869003</c:v>
                </c:pt>
                <c:pt idx="103">
                  <c:v>45857115.446979001</c:v>
                </c:pt>
                <c:pt idx="104">
                  <c:v>45888056.203547999</c:v>
                </c:pt>
                <c:pt idx="105">
                  <c:v>45930241.297039002</c:v>
                </c:pt>
                <c:pt idx="106">
                  <c:v>45966948.125710003</c:v>
                </c:pt>
                <c:pt idx="107">
                  <c:v>45997320.030040003</c:v>
                </c:pt>
                <c:pt idx="108">
                  <c:v>45748350.570708998</c:v>
                </c:pt>
                <c:pt idx="109">
                  <c:v>45886974.312706001</c:v>
                </c:pt>
                <c:pt idx="110">
                  <c:v>45946124.748704001</c:v>
                </c:pt>
                <c:pt idx="111">
                  <c:v>46030957.588689998</c:v>
                </c:pt>
                <c:pt idx="112">
                  <c:v>46058255.479888998</c:v>
                </c:pt>
                <c:pt idx="113">
                  <c:v>46156608.165429004</c:v>
                </c:pt>
                <c:pt idx="114">
                  <c:v>46247599.936379999</c:v>
                </c:pt>
                <c:pt idx="115">
                  <c:v>46082323.530965</c:v>
                </c:pt>
                <c:pt idx="116">
                  <c:v>46194363.089267999</c:v>
                </c:pt>
                <c:pt idx="117">
                  <c:v>46283312.719906002</c:v>
                </c:pt>
                <c:pt idx="118">
                  <c:v>46313964.668094002</c:v>
                </c:pt>
                <c:pt idx="119">
                  <c:v>46324817.092909999</c:v>
                </c:pt>
                <c:pt idx="120">
                  <c:v>46368330.652943</c:v>
                </c:pt>
                <c:pt idx="121">
                  <c:v>46377768.951913998</c:v>
                </c:pt>
                <c:pt idx="122">
                  <c:v>46244763.170484997</c:v>
                </c:pt>
                <c:pt idx="123">
                  <c:v>45924635.291662</c:v>
                </c:pt>
                <c:pt idx="124">
                  <c:v>45806059.444904998</c:v>
                </c:pt>
                <c:pt idx="125">
                  <c:v>45625774.720462002</c:v>
                </c:pt>
                <c:pt idx="126">
                  <c:v>45302782.977403</c:v>
                </c:pt>
                <c:pt idx="127">
                  <c:v>45158318.840580001</c:v>
                </c:pt>
                <c:pt idx="128">
                  <c:v>44131265.566624999</c:v>
                </c:pt>
                <c:pt idx="129">
                  <c:v>44010972.049043998</c:v>
                </c:pt>
                <c:pt idx="130">
                  <c:v>43991384.975304998</c:v>
                </c:pt>
                <c:pt idx="131">
                  <c:v>43757430.786844</c:v>
                </c:pt>
                <c:pt idx="132">
                  <c:v>43732489.603122003</c:v>
                </c:pt>
                <c:pt idx="133">
                  <c:v>43318948.259931996</c:v>
                </c:pt>
                <c:pt idx="134">
                  <c:v>41808160.624421999</c:v>
                </c:pt>
                <c:pt idx="135">
                  <c:v>41133362.890825003</c:v>
                </c:pt>
                <c:pt idx="136">
                  <c:v>40700394.098834001</c:v>
                </c:pt>
                <c:pt idx="137">
                  <c:v>39865201.687590003</c:v>
                </c:pt>
                <c:pt idx="138">
                  <c:v>40053915.979381002</c:v>
                </c:pt>
                <c:pt idx="139">
                  <c:v>40031046.339345001</c:v>
                </c:pt>
                <c:pt idx="140">
                  <c:v>39999066.412488997</c:v>
                </c:pt>
                <c:pt idx="141">
                  <c:v>40018923.531852998</c:v>
                </c:pt>
                <c:pt idx="142">
                  <c:v>40004632.765427001</c:v>
                </c:pt>
                <c:pt idx="143">
                  <c:v>39970264.558546998</c:v>
                </c:pt>
                <c:pt idx="144">
                  <c:v>39959453.495029002</c:v>
                </c:pt>
                <c:pt idx="145">
                  <c:v>39946062.346614003</c:v>
                </c:pt>
                <c:pt idx="146">
                  <c:v>39934147.617303997</c:v>
                </c:pt>
                <c:pt idx="147">
                  <c:v>40068171.281728998</c:v>
                </c:pt>
                <c:pt idx="148">
                  <c:v>40027167.350755997</c:v>
                </c:pt>
                <c:pt idx="149">
                  <c:v>40049045.883027002</c:v>
                </c:pt>
                <c:pt idx="150">
                  <c:v>40075144.268261001</c:v>
                </c:pt>
                <c:pt idx="151">
                  <c:v>40624987.266773999</c:v>
                </c:pt>
                <c:pt idx="152">
                  <c:v>40649769.537520997</c:v>
                </c:pt>
                <c:pt idx="153">
                  <c:v>40697959.584475003</c:v>
                </c:pt>
                <c:pt idx="154">
                  <c:v>40694636.302883998</c:v>
                </c:pt>
                <c:pt idx="155">
                  <c:v>40818615.807489</c:v>
                </c:pt>
                <c:pt idx="156">
                  <c:v>40783614.969935998</c:v>
                </c:pt>
                <c:pt idx="159">
                  <c:v>40874432.925564997</c:v>
                </c:pt>
                <c:pt idx="160">
                  <c:v>40970234.517186001</c:v>
                </c:pt>
                <c:pt idx="161">
                  <c:v>40949455.725786</c:v>
                </c:pt>
                <c:pt idx="162">
                  <c:v>40898615.042875998</c:v>
                </c:pt>
                <c:pt idx="163">
                  <c:v>41066966.193093002</c:v>
                </c:pt>
                <c:pt idx="164">
                  <c:v>41083229.242063999</c:v>
                </c:pt>
                <c:pt idx="165">
                  <c:v>41035904.047668003</c:v>
                </c:pt>
                <c:pt idx="166">
                  <c:v>40865015.913758002</c:v>
                </c:pt>
                <c:pt idx="167">
                  <c:v>40805109.295198999</c:v>
                </c:pt>
                <c:pt idx="168">
                  <c:v>40476716.410386004</c:v>
                </c:pt>
                <c:pt idx="169">
                  <c:v>40161045.896518998</c:v>
                </c:pt>
                <c:pt idx="170">
                  <c:v>39880298.731893003</c:v>
                </c:pt>
                <c:pt idx="171">
                  <c:v>39797564.400494002</c:v>
                </c:pt>
                <c:pt idx="172">
                  <c:v>40217792.965899996</c:v>
                </c:pt>
                <c:pt idx="174">
                  <c:v>40179406.725419998</c:v>
                </c:pt>
                <c:pt idx="175">
                  <c:v>40129496.031746</c:v>
                </c:pt>
                <c:pt idx="176">
                  <c:v>40029219.201567002</c:v>
                </c:pt>
                <c:pt idx="177">
                  <c:v>40041481.012658</c:v>
                </c:pt>
                <c:pt idx="178">
                  <c:v>40065904.881343</c:v>
                </c:pt>
                <c:pt idx="179">
                  <c:v>40044268.056229003</c:v>
                </c:pt>
                <c:pt idx="180">
                  <c:v>39929271.451700002</c:v>
                </c:pt>
                <c:pt idx="181">
                  <c:v>39778548.188316002</c:v>
                </c:pt>
                <c:pt idx="182">
                  <c:v>39770791.081095003</c:v>
                </c:pt>
                <c:pt idx="183">
                  <c:v>39882184.237866998</c:v>
                </c:pt>
                <c:pt idx="184">
                  <c:v>39897188.626153998</c:v>
                </c:pt>
                <c:pt idx="185">
                  <c:v>39790990.113916002</c:v>
                </c:pt>
                <c:pt idx="186">
                  <c:v>39635367.922174998</c:v>
                </c:pt>
                <c:pt idx="187">
                  <c:v>39650378.564650998</c:v>
                </c:pt>
                <c:pt idx="188">
                  <c:v>39774153.775228001</c:v>
                </c:pt>
                <c:pt idx="189">
                  <c:v>39757264.705881998</c:v>
                </c:pt>
                <c:pt idx="190">
                  <c:v>39747379.633359998</c:v>
                </c:pt>
                <c:pt idx="191">
                  <c:v>40941111.501052998</c:v>
                </c:pt>
                <c:pt idx="192">
                  <c:v>40960109.813317001</c:v>
                </c:pt>
                <c:pt idx="193">
                  <c:v>40990902.946877003</c:v>
                </c:pt>
                <c:pt idx="194">
                  <c:v>40809195.752630003</c:v>
                </c:pt>
                <c:pt idx="195">
                  <c:v>40657077.829609998</c:v>
                </c:pt>
                <c:pt idx="196">
                  <c:v>40628600.139289998</c:v>
                </c:pt>
                <c:pt idx="197">
                  <c:v>40644108.584733002</c:v>
                </c:pt>
                <c:pt idx="198">
                  <c:v>40725300.915504001</c:v>
                </c:pt>
                <c:pt idx="199">
                  <c:v>40767949.809657</c:v>
                </c:pt>
                <c:pt idx="200">
                  <c:v>40717250.638746001</c:v>
                </c:pt>
                <c:pt idx="201">
                  <c:v>40620412.075471997</c:v>
                </c:pt>
                <c:pt idx="202">
                  <c:v>40578268.330733001</c:v>
                </c:pt>
                <c:pt idx="203">
                  <c:v>40754833.375473998</c:v>
                </c:pt>
                <c:pt idx="204">
                  <c:v>40775944.646833003</c:v>
                </c:pt>
                <c:pt idx="209">
                  <c:v>40843738.615665004</c:v>
                </c:pt>
                <c:pt idx="210">
                  <c:v>40847197.407070003</c:v>
                </c:pt>
                <c:pt idx="211">
                  <c:v>40752695.182305001</c:v>
                </c:pt>
                <c:pt idx="212">
                  <c:v>40756013.780524999</c:v>
                </c:pt>
                <c:pt idx="213">
                  <c:v>40857850.202428997</c:v>
                </c:pt>
                <c:pt idx="214">
                  <c:v>40825167.984687001</c:v>
                </c:pt>
                <c:pt idx="216">
                  <c:v>40896043.922833003</c:v>
                </c:pt>
                <c:pt idx="217">
                  <c:v>40863620.273532003</c:v>
                </c:pt>
                <c:pt idx="218">
                  <c:v>40895458.657954</c:v>
                </c:pt>
                <c:pt idx="219">
                  <c:v>40927390.220803998</c:v>
                </c:pt>
                <c:pt idx="220">
                  <c:v>40871687.977004997</c:v>
                </c:pt>
                <c:pt idx="221">
                  <c:v>40765006.177414998</c:v>
                </c:pt>
                <c:pt idx="222">
                  <c:v>40836471.720462002</c:v>
                </c:pt>
                <c:pt idx="223">
                  <c:v>40901567.516989999</c:v>
                </c:pt>
                <c:pt idx="224">
                  <c:v>40891844.559584998</c:v>
                </c:pt>
                <c:pt idx="225">
                  <c:v>40807501.228018001</c:v>
                </c:pt>
                <c:pt idx="226">
                  <c:v>42838338.048780002</c:v>
                </c:pt>
                <c:pt idx="227">
                  <c:v>42708213.589394003</c:v>
                </c:pt>
                <c:pt idx="228">
                  <c:v>42842802.563349999</c:v>
                </c:pt>
                <c:pt idx="229">
                  <c:v>42957510.061843999</c:v>
                </c:pt>
                <c:pt idx="230">
                  <c:v>42979899.509925</c:v>
                </c:pt>
                <c:pt idx="231">
                  <c:v>42883386.880856998</c:v>
                </c:pt>
                <c:pt idx="232">
                  <c:v>42835567.718180999</c:v>
                </c:pt>
                <c:pt idx="233">
                  <c:v>42817300.431098998</c:v>
                </c:pt>
                <c:pt idx="234">
                  <c:v>42951719.400913</c:v>
                </c:pt>
                <c:pt idx="235">
                  <c:v>43009010.966999002</c:v>
                </c:pt>
                <c:pt idx="236">
                  <c:v>43106750.535599001</c:v>
                </c:pt>
                <c:pt idx="237">
                  <c:v>43167102.312196001</c:v>
                </c:pt>
                <c:pt idx="238">
                  <c:v>42909683.625905</c:v>
                </c:pt>
                <c:pt idx="239">
                  <c:v>42851297.214235999</c:v>
                </c:pt>
                <c:pt idx="240">
                  <c:v>42827905.038951002</c:v>
                </c:pt>
                <c:pt idx="241">
                  <c:v>42805002.210325003</c:v>
                </c:pt>
                <c:pt idx="242">
                  <c:v>42785656.807626002</c:v>
                </c:pt>
                <c:pt idx="243">
                  <c:v>42761185.431110002</c:v>
                </c:pt>
                <c:pt idx="244">
                  <c:v>42840481.023831002</c:v>
                </c:pt>
                <c:pt idx="245">
                  <c:v>42802287.205238</c:v>
                </c:pt>
                <c:pt idx="246">
                  <c:v>42753295.336787999</c:v>
                </c:pt>
                <c:pt idx="247">
                  <c:v>42739660.490785003</c:v>
                </c:pt>
                <c:pt idx="248">
                  <c:v>42816643.102601998</c:v>
                </c:pt>
                <c:pt idx="249">
                  <c:v>42788816.898647003</c:v>
                </c:pt>
                <c:pt idx="250">
                  <c:v>42650326.498499997</c:v>
                </c:pt>
                <c:pt idx="251">
                  <c:v>42558210.779500999</c:v>
                </c:pt>
                <c:pt idx="252">
                  <c:v>42525527.101797</c:v>
                </c:pt>
                <c:pt idx="253">
                  <c:v>42437627.620342001</c:v>
                </c:pt>
                <c:pt idx="254">
                  <c:v>42072495.931066997</c:v>
                </c:pt>
                <c:pt idx="255">
                  <c:v>41961366.096661001</c:v>
                </c:pt>
                <c:pt idx="256">
                  <c:v>41909040.937919997</c:v>
                </c:pt>
                <c:pt idx="257">
                  <c:v>40944868.662482001</c:v>
                </c:pt>
                <c:pt idx="258">
                  <c:v>40452628.715942003</c:v>
                </c:pt>
                <c:pt idx="259">
                  <c:v>40116085.910016999</c:v>
                </c:pt>
                <c:pt idx="260">
                  <c:v>39218985.615892999</c:v>
                </c:pt>
                <c:pt idx="262">
                  <c:v>38714820.690949999</c:v>
                </c:pt>
                <c:pt idx="263">
                  <c:v>38595124.320840001</c:v>
                </c:pt>
                <c:pt idx="264">
                  <c:v>38485835.293032996</c:v>
                </c:pt>
                <c:pt idx="265">
                  <c:v>38377984.276441999</c:v>
                </c:pt>
                <c:pt idx="266">
                  <c:v>38295414.997928001</c:v>
                </c:pt>
                <c:pt idx="267">
                  <c:v>38177824.608171999</c:v>
                </c:pt>
                <c:pt idx="268">
                  <c:v>38109897.001602001</c:v>
                </c:pt>
                <c:pt idx="269">
                  <c:v>37957102.941175997</c:v>
                </c:pt>
                <c:pt idx="270">
                  <c:v>37921924.121737003</c:v>
                </c:pt>
                <c:pt idx="271">
                  <c:v>37837896.754758</c:v>
                </c:pt>
                <c:pt idx="272">
                  <c:v>37699937.474327996</c:v>
                </c:pt>
                <c:pt idx="273">
                  <c:v>37615466.455122001</c:v>
                </c:pt>
                <c:pt idx="274">
                  <c:v>37618464.046368003</c:v>
                </c:pt>
                <c:pt idx="275">
                  <c:v>37414222.917131998</c:v>
                </c:pt>
                <c:pt idx="276">
                  <c:v>37015395.494089</c:v>
                </c:pt>
                <c:pt idx="277">
                  <c:v>34300269.167663999</c:v>
                </c:pt>
                <c:pt idx="278">
                  <c:v>33672966.887999997</c:v>
                </c:pt>
                <c:pt idx="279">
                  <c:v>33620249.762336999</c:v>
                </c:pt>
                <c:pt idx="280">
                  <c:v>33625421.717602998</c:v>
                </c:pt>
                <c:pt idx="281">
                  <c:v>33519265.160208002</c:v>
                </c:pt>
                <c:pt idx="282">
                  <c:v>33435683.187910002</c:v>
                </c:pt>
                <c:pt idx="283">
                  <c:v>33571634.568984002</c:v>
                </c:pt>
                <c:pt idx="284">
                  <c:v>33447335.653859999</c:v>
                </c:pt>
                <c:pt idx="285">
                  <c:v>33430723.248211</c:v>
                </c:pt>
                <c:pt idx="286">
                  <c:v>33409608.156027999</c:v>
                </c:pt>
                <c:pt idx="287">
                  <c:v>33388295.896039002</c:v>
                </c:pt>
                <c:pt idx="288">
                  <c:v>33381624.792125002</c:v>
                </c:pt>
                <c:pt idx="289">
                  <c:v>33365188.777121</c:v>
                </c:pt>
                <c:pt idx="290">
                  <c:v>33351054.074707001</c:v>
                </c:pt>
                <c:pt idx="291">
                  <c:v>33325258.354522001</c:v>
                </c:pt>
                <c:pt idx="292">
                  <c:v>33244369.839894</c:v>
                </c:pt>
                <c:pt idx="293">
                  <c:v>33229005.135662999</c:v>
                </c:pt>
                <c:pt idx="294">
                  <c:v>33246484.321355</c:v>
                </c:pt>
                <c:pt idx="295">
                  <c:v>33152066.941769999</c:v>
                </c:pt>
                <c:pt idx="296">
                  <c:v>33109048.646168001</c:v>
                </c:pt>
                <c:pt idx="297">
                  <c:v>33115793.153878</c:v>
                </c:pt>
                <c:pt idx="298">
                  <c:v>33074957.655903</c:v>
                </c:pt>
                <c:pt idx="299">
                  <c:v>33027887.766247999</c:v>
                </c:pt>
                <c:pt idx="300">
                  <c:v>32989097.954691</c:v>
                </c:pt>
                <c:pt idx="301">
                  <c:v>32948231.878798999</c:v>
                </c:pt>
                <c:pt idx="302">
                  <c:v>32911419.772654999</c:v>
                </c:pt>
                <c:pt idx="303">
                  <c:v>33138455.375526</c:v>
                </c:pt>
                <c:pt idx="304">
                  <c:v>33169178.905508999</c:v>
                </c:pt>
                <c:pt idx="305">
                  <c:v>33139839.080460001</c:v>
                </c:pt>
                <c:pt idx="306">
                  <c:v>33109457.932094999</c:v>
                </c:pt>
                <c:pt idx="307">
                  <c:v>33043123.131285999</c:v>
                </c:pt>
                <c:pt idx="308">
                  <c:v>33009667.712168999</c:v>
                </c:pt>
                <c:pt idx="309">
                  <c:v>33077708.133315001</c:v>
                </c:pt>
                <c:pt idx="310">
                  <c:v>32990405.552039001</c:v>
                </c:pt>
                <c:pt idx="311">
                  <c:v>32947268.226822998</c:v>
                </c:pt>
                <c:pt idx="312">
                  <c:v>32976934.859076999</c:v>
                </c:pt>
                <c:pt idx="313">
                  <c:v>33022781.424203999</c:v>
                </c:pt>
                <c:pt idx="314">
                  <c:v>32927523.071408998</c:v>
                </c:pt>
                <c:pt idx="315">
                  <c:v>32886791.951746002</c:v>
                </c:pt>
                <c:pt idx="316">
                  <c:v>32873260.889129002</c:v>
                </c:pt>
                <c:pt idx="317">
                  <c:v>32833466.594634</c:v>
                </c:pt>
                <c:pt idx="318">
                  <c:v>32695309.077906001</c:v>
                </c:pt>
                <c:pt idx="319">
                  <c:v>32662453.243848</c:v>
                </c:pt>
                <c:pt idx="320">
                  <c:v>32621163.164953001</c:v>
                </c:pt>
                <c:pt idx="321">
                  <c:v>32608357.005242001</c:v>
                </c:pt>
                <c:pt idx="322">
                  <c:v>32583086.659735002</c:v>
                </c:pt>
                <c:pt idx="323">
                  <c:v>32531891.201168001</c:v>
                </c:pt>
                <c:pt idx="324">
                  <c:v>32371049.867568001</c:v>
                </c:pt>
                <c:pt idx="325">
                  <c:v>32381521.547525</c:v>
                </c:pt>
                <c:pt idx="326">
                  <c:v>32374723.61809</c:v>
                </c:pt>
                <c:pt idx="327">
                  <c:v>32328335.601333</c:v>
                </c:pt>
                <c:pt idx="328">
                  <c:v>32287827.206742998</c:v>
                </c:pt>
                <c:pt idx="329">
                  <c:v>32235017.326965</c:v>
                </c:pt>
                <c:pt idx="330">
                  <c:v>32238927.913892999</c:v>
                </c:pt>
                <c:pt idx="331">
                  <c:v>32229755.503557999</c:v>
                </c:pt>
                <c:pt idx="332">
                  <c:v>32215589.660743002</c:v>
                </c:pt>
                <c:pt idx="333">
                  <c:v>32202422.712333001</c:v>
                </c:pt>
                <c:pt idx="334">
                  <c:v>32162413.939652</c:v>
                </c:pt>
                <c:pt idx="335">
                  <c:v>32089978.371261999</c:v>
                </c:pt>
                <c:pt idx="336">
                  <c:v>32035137.562902998</c:v>
                </c:pt>
                <c:pt idx="337">
                  <c:v>32008545.164618999</c:v>
                </c:pt>
                <c:pt idx="338">
                  <c:v>31932885.175101001</c:v>
                </c:pt>
                <c:pt idx="339">
                  <c:v>31872222.32663</c:v>
                </c:pt>
                <c:pt idx="340">
                  <c:v>31865440.225035001</c:v>
                </c:pt>
                <c:pt idx="342">
                  <c:v>31839969.586375002</c:v>
                </c:pt>
                <c:pt idx="343">
                  <c:v>31791542.058260001</c:v>
                </c:pt>
                <c:pt idx="344">
                  <c:v>31751795.772998001</c:v>
                </c:pt>
                <c:pt idx="345">
                  <c:v>31728660.441984002</c:v>
                </c:pt>
                <c:pt idx="346">
                  <c:v>31715211.520302001</c:v>
                </c:pt>
                <c:pt idx="348">
                  <c:v>31783725.063818</c:v>
                </c:pt>
                <c:pt idx="349">
                  <c:v>31774223.413846999</c:v>
                </c:pt>
                <c:pt idx="350">
                  <c:v>31865940.093485001</c:v>
                </c:pt>
                <c:pt idx="351">
                  <c:v>32006711.733231001</c:v>
                </c:pt>
                <c:pt idx="352">
                  <c:v>32054296.706973001</c:v>
                </c:pt>
                <c:pt idx="353">
                  <c:v>32226649.956618</c:v>
                </c:pt>
                <c:pt idx="354">
                  <c:v>32148162.380814999</c:v>
                </c:pt>
                <c:pt idx="355">
                  <c:v>32153499.879547</c:v>
                </c:pt>
                <c:pt idx="356">
                  <c:v>32215003.862495001</c:v>
                </c:pt>
                <c:pt idx="357">
                  <c:v>32223683.066969</c:v>
                </c:pt>
                <c:pt idx="358">
                  <c:v>32320783.341357999</c:v>
                </c:pt>
                <c:pt idx="360">
                  <c:v>32420387.016825002</c:v>
                </c:pt>
                <c:pt idx="361">
                  <c:v>32493687.636606</c:v>
                </c:pt>
                <c:pt idx="362">
                  <c:v>32605295.178436</c:v>
                </c:pt>
                <c:pt idx="363">
                  <c:v>32867965.680417001</c:v>
                </c:pt>
                <c:pt idx="364">
                  <c:v>32833993.283760998</c:v>
                </c:pt>
                <c:pt idx="365">
                  <c:v>32864484.363008</c:v>
                </c:pt>
                <c:pt idx="366">
                  <c:v>32920862.060745001</c:v>
                </c:pt>
                <c:pt idx="367">
                  <c:v>32933787.598003998</c:v>
                </c:pt>
                <c:pt idx="368">
                  <c:v>33017889.303126</c:v>
                </c:pt>
                <c:pt idx="369">
                  <c:v>33020851.501242999</c:v>
                </c:pt>
                <c:pt idx="370">
                  <c:v>33074870.706107002</c:v>
                </c:pt>
                <c:pt idx="371">
                  <c:v>33103417.872097</c:v>
                </c:pt>
                <c:pt idx="372">
                  <c:v>33281621.774611998</c:v>
                </c:pt>
                <c:pt idx="373">
                  <c:v>33580290.212443002</c:v>
                </c:pt>
                <c:pt idx="374">
                  <c:v>33598312.197922997</c:v>
                </c:pt>
                <c:pt idx="375">
                  <c:v>33569211.260828003</c:v>
                </c:pt>
                <c:pt idx="376">
                  <c:v>33569695.677178003</c:v>
                </c:pt>
                <c:pt idx="377">
                  <c:v>33595340.919958003</c:v>
                </c:pt>
                <c:pt idx="378">
                  <c:v>33643110.931712002</c:v>
                </c:pt>
                <c:pt idx="379">
                  <c:v>33662329.465043999</c:v>
                </c:pt>
                <c:pt idx="380">
                  <c:v>33626473.615268998</c:v>
                </c:pt>
                <c:pt idx="381">
                  <c:v>33703370.812836997</c:v>
                </c:pt>
                <c:pt idx="382">
                  <c:v>33741983.297564998</c:v>
                </c:pt>
                <c:pt idx="383">
                  <c:v>34000099.210081004</c:v>
                </c:pt>
                <c:pt idx="384">
                  <c:v>33967459.879286997</c:v>
                </c:pt>
                <c:pt idx="385">
                  <c:v>33966290.669408999</c:v>
                </c:pt>
                <c:pt idx="386">
                  <c:v>33963348.817567997</c:v>
                </c:pt>
                <c:pt idx="387">
                  <c:v>33970939.019827999</c:v>
                </c:pt>
                <c:pt idx="388">
                  <c:v>34123088.014278002</c:v>
                </c:pt>
                <c:pt idx="389">
                  <c:v>34357557.219554</c:v>
                </c:pt>
                <c:pt idx="390">
                  <c:v>34409582.587393001</c:v>
                </c:pt>
                <c:pt idx="391">
                  <c:v>34469251.675002001</c:v>
                </c:pt>
                <c:pt idx="392">
                  <c:v>34572872.655478999</c:v>
                </c:pt>
                <c:pt idx="393">
                  <c:v>34613375.246316999</c:v>
                </c:pt>
                <c:pt idx="394">
                  <c:v>34548598.346019998</c:v>
                </c:pt>
                <c:pt idx="395">
                  <c:v>34601261.493713997</c:v>
                </c:pt>
                <c:pt idx="396">
                  <c:v>34704679.559570998</c:v>
                </c:pt>
                <c:pt idx="397">
                  <c:v>34745249.329001002</c:v>
                </c:pt>
                <c:pt idx="398">
                  <c:v>34917962.50942</c:v>
                </c:pt>
                <c:pt idx="399">
                  <c:v>34924373.969181001</c:v>
                </c:pt>
                <c:pt idx="400">
                  <c:v>34940611.040279999</c:v>
                </c:pt>
                <c:pt idx="401">
                  <c:v>34939583.490566</c:v>
                </c:pt>
                <c:pt idx="402">
                  <c:v>34980830.977954</c:v>
                </c:pt>
                <c:pt idx="403">
                  <c:v>35040610.244569004</c:v>
                </c:pt>
                <c:pt idx="404">
                  <c:v>35017097.244428001</c:v>
                </c:pt>
                <c:pt idx="405">
                  <c:v>36146672.491145</c:v>
                </c:pt>
                <c:pt idx="406">
                  <c:v>37522445.346805997</c:v>
                </c:pt>
                <c:pt idx="407">
                  <c:v>37927236.615679003</c:v>
                </c:pt>
                <c:pt idx="408">
                  <c:v>38420364.062574998</c:v>
                </c:pt>
                <c:pt idx="412">
                  <c:v>38984668.005162999</c:v>
                </c:pt>
                <c:pt idx="413">
                  <c:v>38972415.037735</c:v>
                </c:pt>
                <c:pt idx="414">
                  <c:v>38988326.960739002</c:v>
                </c:pt>
                <c:pt idx="415">
                  <c:v>39053769.999531001</c:v>
                </c:pt>
                <c:pt idx="416">
                  <c:v>39068423.082350001</c:v>
                </c:pt>
                <c:pt idx="417">
                  <c:v>39123238.355150998</c:v>
                </c:pt>
                <c:pt idx="418">
                  <c:v>39227394.144353002</c:v>
                </c:pt>
                <c:pt idx="419">
                  <c:v>39239198.911590002</c:v>
                </c:pt>
                <c:pt idx="420">
                  <c:v>39278267.951044999</c:v>
                </c:pt>
                <c:pt idx="421">
                  <c:v>39282823.431427002</c:v>
                </c:pt>
                <c:pt idx="422">
                  <c:v>39370694.367241003</c:v>
                </c:pt>
                <c:pt idx="423">
                  <c:v>39520717.632324003</c:v>
                </c:pt>
                <c:pt idx="424">
                  <c:v>39534313.807337001</c:v>
                </c:pt>
                <c:pt idx="425">
                  <c:v>39588717.771320999</c:v>
                </c:pt>
                <c:pt idx="426">
                  <c:v>39584629.252958998</c:v>
                </c:pt>
                <c:pt idx="427">
                  <c:v>39604582.103321001</c:v>
                </c:pt>
                <c:pt idx="428">
                  <c:v>39678749.770263001</c:v>
                </c:pt>
                <c:pt idx="429">
                  <c:v>39718401.709008999</c:v>
                </c:pt>
                <c:pt idx="430">
                  <c:v>39746847.905951999</c:v>
                </c:pt>
                <c:pt idx="431">
                  <c:v>39752979.665237002</c:v>
                </c:pt>
                <c:pt idx="432">
                  <c:v>39734234.280153997</c:v>
                </c:pt>
                <c:pt idx="433">
                  <c:v>39896514.639899999</c:v>
                </c:pt>
                <c:pt idx="434">
                  <c:v>39886555.782061003</c:v>
                </c:pt>
                <c:pt idx="435">
                  <c:v>39921039.111317001</c:v>
                </c:pt>
                <c:pt idx="436">
                  <c:v>39908007.659299999</c:v>
                </c:pt>
                <c:pt idx="437">
                  <c:v>39991017.254937999</c:v>
                </c:pt>
                <c:pt idx="438">
                  <c:v>40132781.487664998</c:v>
                </c:pt>
                <c:pt idx="439">
                  <c:v>40052988.675756998</c:v>
                </c:pt>
                <c:pt idx="440">
                  <c:v>40046587.13645</c:v>
                </c:pt>
                <c:pt idx="441">
                  <c:v>40059718.277704</c:v>
                </c:pt>
                <c:pt idx="442">
                  <c:v>40207161.474889003</c:v>
                </c:pt>
                <c:pt idx="443">
                  <c:v>40365556.011676997</c:v>
                </c:pt>
                <c:pt idx="444">
                  <c:v>40345348.868901998</c:v>
                </c:pt>
                <c:pt idx="445">
                  <c:v>40341257.225433998</c:v>
                </c:pt>
                <c:pt idx="446">
                  <c:v>40378439.254028998</c:v>
                </c:pt>
                <c:pt idx="447">
                  <c:v>40434316.34781</c:v>
                </c:pt>
                <c:pt idx="448">
                  <c:v>40463087.341943003</c:v>
                </c:pt>
                <c:pt idx="449">
                  <c:v>40457293.09104</c:v>
                </c:pt>
                <c:pt idx="450">
                  <c:v>40508450.892857</c:v>
                </c:pt>
                <c:pt idx="451">
                  <c:v>40595221.560106002</c:v>
                </c:pt>
                <c:pt idx="452">
                  <c:v>40579805.151175998</c:v>
                </c:pt>
                <c:pt idx="453">
                  <c:v>40580498.176319003</c:v>
                </c:pt>
                <c:pt idx="454">
                  <c:v>40550872.013122</c:v>
                </c:pt>
                <c:pt idx="455">
                  <c:v>40263914.607924998</c:v>
                </c:pt>
                <c:pt idx="456">
                  <c:v>40672133.760759003</c:v>
                </c:pt>
                <c:pt idx="457">
                  <c:v>40990912.435937002</c:v>
                </c:pt>
                <c:pt idx="458">
                  <c:v>40991352.837659001</c:v>
                </c:pt>
                <c:pt idx="461">
                  <c:v>41109877.254729003</c:v>
                </c:pt>
                <c:pt idx="462">
                  <c:v>41127665.646853</c:v>
                </c:pt>
                <c:pt idx="463">
                  <c:v>41273562.220352001</c:v>
                </c:pt>
                <c:pt idx="464">
                  <c:v>41150497.608494997</c:v>
                </c:pt>
                <c:pt idx="465">
                  <c:v>41102259.812343001</c:v>
                </c:pt>
                <c:pt idx="466">
                  <c:v>41155371.987885997</c:v>
                </c:pt>
                <c:pt idx="467">
                  <c:v>41127076.136763997</c:v>
                </c:pt>
                <c:pt idx="468">
                  <c:v>41278904.923225999</c:v>
                </c:pt>
                <c:pt idx="469">
                  <c:v>41267077.169132002</c:v>
                </c:pt>
                <c:pt idx="470">
                  <c:v>41223380.099767998</c:v>
                </c:pt>
                <c:pt idx="471">
                  <c:v>41224518.664047003</c:v>
                </c:pt>
                <c:pt idx="472">
                  <c:v>41212355.195152</c:v>
                </c:pt>
                <c:pt idx="473">
                  <c:v>41266986.062717997</c:v>
                </c:pt>
                <c:pt idx="474">
                  <c:v>41278792.117257997</c:v>
                </c:pt>
                <c:pt idx="475">
                  <c:v>41257956.792056002</c:v>
                </c:pt>
                <c:pt idx="477">
                  <c:v>41324988.594176002</c:v>
                </c:pt>
                <c:pt idx="478">
                  <c:v>41150113.210951</c:v>
                </c:pt>
                <c:pt idx="479">
                  <c:v>41093430.789485998</c:v>
                </c:pt>
                <c:pt idx="480">
                  <c:v>41051666.067415997</c:v>
                </c:pt>
                <c:pt idx="481">
                  <c:v>41036911.314985</c:v>
                </c:pt>
                <c:pt idx="482">
                  <c:v>40999608.483600996</c:v>
                </c:pt>
                <c:pt idx="483">
                  <c:v>41071895.743065</c:v>
                </c:pt>
                <c:pt idx="484">
                  <c:v>41006941.031400003</c:v>
                </c:pt>
                <c:pt idx="485">
                  <c:v>41062705.950420998</c:v>
                </c:pt>
                <c:pt idx="486">
                  <c:v>40980792.542851999</c:v>
                </c:pt>
                <c:pt idx="487">
                  <c:v>41004942.426926002</c:v>
                </c:pt>
                <c:pt idx="488">
                  <c:v>41006419.153674997</c:v>
                </c:pt>
                <c:pt idx="489">
                  <c:v>40923823.096481003</c:v>
                </c:pt>
                <c:pt idx="490">
                  <c:v>40933556.652456999</c:v>
                </c:pt>
                <c:pt idx="491">
                  <c:v>40957526.683178999</c:v>
                </c:pt>
                <c:pt idx="492">
                  <c:v>40990017.508418001</c:v>
                </c:pt>
                <c:pt idx="493">
                  <c:v>41020741.587131001</c:v>
                </c:pt>
                <c:pt idx="494">
                  <c:v>40987773.426950999</c:v>
                </c:pt>
                <c:pt idx="495">
                  <c:v>40910985.175201997</c:v>
                </c:pt>
                <c:pt idx="496">
                  <c:v>40880587.918499</c:v>
                </c:pt>
                <c:pt idx="497">
                  <c:v>40869570.991267003</c:v>
                </c:pt>
                <c:pt idx="498">
                  <c:v>40906238.656373002</c:v>
                </c:pt>
                <c:pt idx="499">
                  <c:v>40853537.236449003</c:v>
                </c:pt>
                <c:pt idx="500">
                  <c:v>40849270.30314</c:v>
                </c:pt>
                <c:pt idx="501">
                  <c:v>40837815.372138999</c:v>
                </c:pt>
                <c:pt idx="502">
                  <c:v>40815895.405538</c:v>
                </c:pt>
                <c:pt idx="503">
                  <c:v>40846100.254885003</c:v>
                </c:pt>
                <c:pt idx="504">
                  <c:v>40815087.217104003</c:v>
                </c:pt>
                <c:pt idx="505">
                  <c:v>40776578.958948001</c:v>
                </c:pt>
                <c:pt idx="506">
                  <c:v>40805205.612855002</c:v>
                </c:pt>
                <c:pt idx="507">
                  <c:v>40878659.588587001</c:v>
                </c:pt>
                <c:pt idx="508">
                  <c:v>40947490.596928999</c:v>
                </c:pt>
                <c:pt idx="509">
                  <c:v>40897868.49267</c:v>
                </c:pt>
                <c:pt idx="510">
                  <c:v>40894086.870255001</c:v>
                </c:pt>
                <c:pt idx="511">
                  <c:v>40435004.435808003</c:v>
                </c:pt>
                <c:pt idx="512">
                  <c:v>40428139.770853996</c:v>
                </c:pt>
                <c:pt idx="513">
                  <c:v>39654115.368059002</c:v>
                </c:pt>
                <c:pt idx="514">
                  <c:v>39630663.1928</c:v>
                </c:pt>
                <c:pt idx="515">
                  <c:v>39597868.364263996</c:v>
                </c:pt>
                <c:pt idx="516">
                  <c:v>39705650.766241997</c:v>
                </c:pt>
                <c:pt idx="517">
                  <c:v>39667193.330173999</c:v>
                </c:pt>
                <c:pt idx="518">
                  <c:v>39594184.752125002</c:v>
                </c:pt>
                <c:pt idx="519">
                  <c:v>39601869.122594997</c:v>
                </c:pt>
                <c:pt idx="520">
                  <c:v>39659488.702389002</c:v>
                </c:pt>
                <c:pt idx="521">
                  <c:v>39531971.193237998</c:v>
                </c:pt>
                <c:pt idx="523">
                  <c:v>39653596.200953998</c:v>
                </c:pt>
                <c:pt idx="524">
                  <c:v>39583161.328841001</c:v>
                </c:pt>
                <c:pt idx="525">
                  <c:v>39542511.639826998</c:v>
                </c:pt>
                <c:pt idx="526">
                  <c:v>39515334.450315997</c:v>
                </c:pt>
                <c:pt idx="527">
                  <c:v>39562544.399053998</c:v>
                </c:pt>
                <c:pt idx="528">
                  <c:v>39569196.134512</c:v>
                </c:pt>
                <c:pt idx="529">
                  <c:v>39542554.227342002</c:v>
                </c:pt>
                <c:pt idx="530">
                  <c:v>39467803.940412998</c:v>
                </c:pt>
                <c:pt idx="531">
                  <c:v>39437167.442268997</c:v>
                </c:pt>
                <c:pt idx="532">
                  <c:v>39477650.368561</c:v>
                </c:pt>
                <c:pt idx="533">
                  <c:v>39626787.703372002</c:v>
                </c:pt>
                <c:pt idx="534">
                  <c:v>39602268.670941003</c:v>
                </c:pt>
                <c:pt idx="535">
                  <c:v>38856728.252502002</c:v>
                </c:pt>
                <c:pt idx="536">
                  <c:v>39148994.776950002</c:v>
                </c:pt>
                <c:pt idx="537">
                  <c:v>39248464.925405003</c:v>
                </c:pt>
                <c:pt idx="538">
                  <c:v>39299118.261239998</c:v>
                </c:pt>
                <c:pt idx="539">
                  <c:v>39152739.855166003</c:v>
                </c:pt>
                <c:pt idx="540">
                  <c:v>39198708.734160997</c:v>
                </c:pt>
                <c:pt idx="541">
                  <c:v>39238536.564662002</c:v>
                </c:pt>
                <c:pt idx="542">
                  <c:v>39213001.566403002</c:v>
                </c:pt>
                <c:pt idx="543">
                  <c:v>39564966.060051002</c:v>
                </c:pt>
                <c:pt idx="544">
                  <c:v>39464147.088021003</c:v>
                </c:pt>
                <c:pt idx="545">
                  <c:v>39434411.206469998</c:v>
                </c:pt>
                <c:pt idx="546">
                  <c:v>39427142.443063997</c:v>
                </c:pt>
                <c:pt idx="547">
                  <c:v>39493553.406921998</c:v>
                </c:pt>
                <c:pt idx="548">
                  <c:v>39498988.993904002</c:v>
                </c:pt>
                <c:pt idx="549">
                  <c:v>39499892.367101997</c:v>
                </c:pt>
                <c:pt idx="550">
                  <c:v>39488110.391438998</c:v>
                </c:pt>
                <c:pt idx="551">
                  <c:v>39463911.517986998</c:v>
                </c:pt>
                <c:pt idx="552">
                  <c:v>39457097.124035999</c:v>
                </c:pt>
                <c:pt idx="553">
                  <c:v>39455819.738004997</c:v>
                </c:pt>
                <c:pt idx="554">
                  <c:v>39492226.364630997</c:v>
                </c:pt>
                <c:pt idx="555">
                  <c:v>39136189.602445997</c:v>
                </c:pt>
                <c:pt idx="556">
                  <c:v>39185771.587288998</c:v>
                </c:pt>
                <c:pt idx="557">
                  <c:v>39236418.007476002</c:v>
                </c:pt>
                <c:pt idx="558">
                  <c:v>38650829.715783</c:v>
                </c:pt>
                <c:pt idx="559">
                  <c:v>38615310.831193</c:v>
                </c:pt>
                <c:pt idx="560">
                  <c:v>38568639.593088999</c:v>
                </c:pt>
                <c:pt idx="561">
                  <c:v>38406093.838326998</c:v>
                </c:pt>
                <c:pt idx="562">
                  <c:v>38428502.317262001</c:v>
                </c:pt>
                <c:pt idx="563">
                  <c:v>38220794.803517997</c:v>
                </c:pt>
                <c:pt idx="564">
                  <c:v>38221819.994416997</c:v>
                </c:pt>
                <c:pt idx="565">
                  <c:v>38200541.422826998</c:v>
                </c:pt>
                <c:pt idx="566">
                  <c:v>38204416.167070001</c:v>
                </c:pt>
                <c:pt idx="567">
                  <c:v>38194825.061985999</c:v>
                </c:pt>
                <c:pt idx="568">
                  <c:v>38238258.444375999</c:v>
                </c:pt>
                <c:pt idx="569">
                  <c:v>38166527.713625997</c:v>
                </c:pt>
                <c:pt idx="570">
                  <c:v>38124997.120590001</c:v>
                </c:pt>
                <c:pt idx="571">
                  <c:v>38144510.468215004</c:v>
                </c:pt>
                <c:pt idx="572">
                  <c:v>37601211.484861001</c:v>
                </c:pt>
                <c:pt idx="573">
                  <c:v>37427715.245857</c:v>
                </c:pt>
                <c:pt idx="574">
                  <c:v>37345486.031382002</c:v>
                </c:pt>
                <c:pt idx="575">
                  <c:v>37031282.432844996</c:v>
                </c:pt>
                <c:pt idx="576">
                  <c:v>37024841.300191</c:v>
                </c:pt>
                <c:pt idx="577">
                  <c:v>36895369.394148</c:v>
                </c:pt>
                <c:pt idx="578">
                  <c:v>36417516.392810002</c:v>
                </c:pt>
                <c:pt idx="579">
                  <c:v>36302935.461484998</c:v>
                </c:pt>
                <c:pt idx="580">
                  <c:v>36155074.127397999</c:v>
                </c:pt>
                <c:pt idx="581">
                  <c:v>36025047.637718</c:v>
                </c:pt>
                <c:pt idx="582">
                  <c:v>35388929.368029997</c:v>
                </c:pt>
                <c:pt idx="583">
                  <c:v>35341665.896310002</c:v>
                </c:pt>
                <c:pt idx="584">
                  <c:v>35278849.733787999</c:v>
                </c:pt>
                <c:pt idx="585">
                  <c:v>35170060.53176</c:v>
                </c:pt>
                <c:pt idx="586">
                  <c:v>35130086.477385998</c:v>
                </c:pt>
                <c:pt idx="587">
                  <c:v>35215361.811750002</c:v>
                </c:pt>
                <c:pt idx="588">
                  <c:v>35161607.679852001</c:v>
                </c:pt>
                <c:pt idx="589">
                  <c:v>35136352.827638999</c:v>
                </c:pt>
                <c:pt idx="590">
                  <c:v>35197061.618758</c:v>
                </c:pt>
                <c:pt idx="591">
                  <c:v>35191920.974059001</c:v>
                </c:pt>
                <c:pt idx="592">
                  <c:v>35208690.342775002</c:v>
                </c:pt>
                <c:pt idx="593">
                  <c:v>35321461.007670999</c:v>
                </c:pt>
                <c:pt idx="594">
                  <c:v>35120179.476432003</c:v>
                </c:pt>
                <c:pt idx="595">
                  <c:v>35074296.402659997</c:v>
                </c:pt>
                <c:pt idx="596">
                  <c:v>35034307.577174999</c:v>
                </c:pt>
                <c:pt idx="597">
                  <c:v>34810844.057111003</c:v>
                </c:pt>
                <c:pt idx="598">
                  <c:v>34855610.886573002</c:v>
                </c:pt>
                <c:pt idx="599">
                  <c:v>34201959.285634004</c:v>
                </c:pt>
                <c:pt idx="600">
                  <c:v>34135274.463894002</c:v>
                </c:pt>
                <c:pt idx="601">
                  <c:v>34143829.424622998</c:v>
                </c:pt>
                <c:pt idx="603">
                  <c:v>34094334.238624997</c:v>
                </c:pt>
                <c:pt idx="604">
                  <c:v>34059292.432034999</c:v>
                </c:pt>
                <c:pt idx="605">
                  <c:v>34025739.088940002</c:v>
                </c:pt>
                <c:pt idx="606">
                  <c:v>34068538.82643</c:v>
                </c:pt>
                <c:pt idx="607">
                  <c:v>34168765.20042</c:v>
                </c:pt>
                <c:pt idx="609">
                  <c:v>34136290.899507001</c:v>
                </c:pt>
                <c:pt idx="610">
                  <c:v>34063746.726179004</c:v>
                </c:pt>
                <c:pt idx="611">
                  <c:v>34059129.728731997</c:v>
                </c:pt>
                <c:pt idx="612">
                  <c:v>34098180.777186997</c:v>
                </c:pt>
                <c:pt idx="613">
                  <c:v>34096545.925926</c:v>
                </c:pt>
                <c:pt idx="614">
                  <c:v>34100078.183172002</c:v>
                </c:pt>
                <c:pt idx="615">
                  <c:v>34096354.595717996</c:v>
                </c:pt>
                <c:pt idx="616">
                  <c:v>34122167.348457001</c:v>
                </c:pt>
                <c:pt idx="617">
                  <c:v>34030496.777355</c:v>
                </c:pt>
                <c:pt idx="618">
                  <c:v>34032588.230796002</c:v>
                </c:pt>
                <c:pt idx="619">
                  <c:v>34020826.794480003</c:v>
                </c:pt>
                <c:pt idx="621">
                  <c:v>33467833.288079999</c:v>
                </c:pt>
                <c:pt idx="622">
                  <c:v>33458052.502114002</c:v>
                </c:pt>
                <c:pt idx="623">
                  <c:v>33575171.607776001</c:v>
                </c:pt>
                <c:pt idx="624">
                  <c:v>33564498.301945001</c:v>
                </c:pt>
                <c:pt idx="625">
                  <c:v>33419128.649810001</c:v>
                </c:pt>
                <c:pt idx="626">
                  <c:v>33471205.190653998</c:v>
                </c:pt>
                <c:pt idx="627">
                  <c:v>33457559.323316999</c:v>
                </c:pt>
                <c:pt idx="628">
                  <c:v>33479158.406513002</c:v>
                </c:pt>
                <c:pt idx="629">
                  <c:v>33486463.685260002</c:v>
                </c:pt>
                <c:pt idx="630">
                  <c:v>33448077.497944999</c:v>
                </c:pt>
                <c:pt idx="631">
                  <c:v>33399963.408259001</c:v>
                </c:pt>
                <c:pt idx="632">
                  <c:v>33402305.970984001</c:v>
                </c:pt>
                <c:pt idx="633">
                  <c:v>33460868.887155998</c:v>
                </c:pt>
                <c:pt idx="634">
                  <c:v>33422584.472143002</c:v>
                </c:pt>
                <c:pt idx="635">
                  <c:v>33381094.099805001</c:v>
                </c:pt>
                <c:pt idx="636">
                  <c:v>33361527.45933</c:v>
                </c:pt>
                <c:pt idx="637">
                  <c:v>33332130.062874999</c:v>
                </c:pt>
                <c:pt idx="638">
                  <c:v>33330938.002045002</c:v>
                </c:pt>
                <c:pt idx="639">
                  <c:v>33310299.992628999</c:v>
                </c:pt>
                <c:pt idx="640">
                  <c:v>33264473.722734999</c:v>
                </c:pt>
                <c:pt idx="641">
                  <c:v>33268191.768826999</c:v>
                </c:pt>
                <c:pt idx="642">
                  <c:v>33211414.935635</c:v>
                </c:pt>
                <c:pt idx="643">
                  <c:v>32827280.704989001</c:v>
                </c:pt>
                <c:pt idx="644">
                  <c:v>32788548.850575</c:v>
                </c:pt>
                <c:pt idx="645">
                  <c:v>32820274.770401999</c:v>
                </c:pt>
                <c:pt idx="646">
                  <c:v>32763995.507300999</c:v>
                </c:pt>
                <c:pt idx="647">
                  <c:v>32719593.574896999</c:v>
                </c:pt>
                <c:pt idx="648">
                  <c:v>32657300.473007999</c:v>
                </c:pt>
                <c:pt idx="649">
                  <c:v>32618620.002257001</c:v>
                </c:pt>
                <c:pt idx="650">
                  <c:v>32544560.175705999</c:v>
                </c:pt>
                <c:pt idx="651">
                  <c:v>32525782.495345</c:v>
                </c:pt>
                <c:pt idx="652">
                  <c:v>32513585.018502999</c:v>
                </c:pt>
                <c:pt idx="653">
                  <c:v>32497816.390041001</c:v>
                </c:pt>
                <c:pt idx="654">
                  <c:v>32465757.925285999</c:v>
                </c:pt>
                <c:pt idx="655">
                  <c:v>32449145.693147998</c:v>
                </c:pt>
                <c:pt idx="656">
                  <c:v>32412578.754852001</c:v>
                </c:pt>
                <c:pt idx="657">
                  <c:v>32389241.466497999</c:v>
                </c:pt>
                <c:pt idx="658">
                  <c:v>32440100.930806</c:v>
                </c:pt>
                <c:pt idx="659">
                  <c:v>32410802.420416001</c:v>
                </c:pt>
                <c:pt idx="660">
                  <c:v>32433644.374152999</c:v>
                </c:pt>
                <c:pt idx="661">
                  <c:v>32494450.555702999</c:v>
                </c:pt>
                <c:pt idx="662">
                  <c:v>32469295.192598999</c:v>
                </c:pt>
                <c:pt idx="664">
                  <c:v>32155768.501667999</c:v>
                </c:pt>
                <c:pt idx="665">
                  <c:v>32047583.062376</c:v>
                </c:pt>
                <c:pt idx="666">
                  <c:v>32062709.069931999</c:v>
                </c:pt>
                <c:pt idx="667">
                  <c:v>32045078.032543998</c:v>
                </c:pt>
                <c:pt idx="668">
                  <c:v>31895046.701478001</c:v>
                </c:pt>
                <c:pt idx="669">
                  <c:v>31845290.636075001</c:v>
                </c:pt>
                <c:pt idx="670">
                  <c:v>31799034.352667999</c:v>
                </c:pt>
                <c:pt idx="671">
                  <c:v>31777189.212733001</c:v>
                </c:pt>
                <c:pt idx="672">
                  <c:v>31862843.960338999</c:v>
                </c:pt>
                <c:pt idx="673">
                  <c:v>31626751.486754</c:v>
                </c:pt>
                <c:pt idx="674">
                  <c:v>31607957.900787</c:v>
                </c:pt>
                <c:pt idx="675">
                  <c:v>31601968.200173002</c:v>
                </c:pt>
                <c:pt idx="676">
                  <c:v>31616565.299047001</c:v>
                </c:pt>
                <c:pt idx="677">
                  <c:v>31801523.323876999</c:v>
                </c:pt>
                <c:pt idx="678">
                  <c:v>31843005.389867</c:v>
                </c:pt>
                <c:pt idx="679">
                  <c:v>31869401.943144999</c:v>
                </c:pt>
                <c:pt idx="680">
                  <c:v>31845218.780285999</c:v>
                </c:pt>
                <c:pt idx="681">
                  <c:v>31821815.783767998</c:v>
                </c:pt>
                <c:pt idx="682">
                  <c:v>31826584.338434</c:v>
                </c:pt>
                <c:pt idx="683">
                  <c:v>31861802.730866</c:v>
                </c:pt>
                <c:pt idx="684">
                  <c:v>31803502.613363001</c:v>
                </c:pt>
                <c:pt idx="685">
                  <c:v>31763334.152507</c:v>
                </c:pt>
                <c:pt idx="686">
                  <c:v>31727318.830490999</c:v>
                </c:pt>
                <c:pt idx="687">
                  <c:v>31547302.905995</c:v>
                </c:pt>
                <c:pt idx="688">
                  <c:v>31468066.516157001</c:v>
                </c:pt>
                <c:pt idx="689">
                  <c:v>31382142.955138002</c:v>
                </c:pt>
                <c:pt idx="690">
                  <c:v>31234384.774569999</c:v>
                </c:pt>
                <c:pt idx="691">
                  <c:v>31176424.567639999</c:v>
                </c:pt>
                <c:pt idx="692">
                  <c:v>31103217.023887001</c:v>
                </c:pt>
                <c:pt idx="693">
                  <c:v>31093177.085122999</c:v>
                </c:pt>
                <c:pt idx="694">
                  <c:v>31200927.743087001</c:v>
                </c:pt>
                <c:pt idx="695">
                  <c:v>31211041.50245</c:v>
                </c:pt>
                <c:pt idx="696">
                  <c:v>31156673.414073002</c:v>
                </c:pt>
                <c:pt idx="697">
                  <c:v>31163280.612245001</c:v>
                </c:pt>
                <c:pt idx="698">
                  <c:v>31240505.057339001</c:v>
                </c:pt>
                <c:pt idx="699">
                  <c:v>31245988.110431999</c:v>
                </c:pt>
                <c:pt idx="700">
                  <c:v>31167804.523692001</c:v>
                </c:pt>
                <c:pt idx="701">
                  <c:v>31171495.106982999</c:v>
                </c:pt>
                <c:pt idx="702">
                  <c:v>31168122.773727</c:v>
                </c:pt>
                <c:pt idx="703">
                  <c:v>31253887.573185999</c:v>
                </c:pt>
                <c:pt idx="704">
                  <c:v>31201255.726574998</c:v>
                </c:pt>
                <c:pt idx="705">
                  <c:v>31112849.766332</c:v>
                </c:pt>
                <c:pt idx="706">
                  <c:v>31110638.409726001</c:v>
                </c:pt>
                <c:pt idx="707">
                  <c:v>30872873.601381</c:v>
                </c:pt>
                <c:pt idx="708">
                  <c:v>30643526.523571</c:v>
                </c:pt>
                <c:pt idx="709">
                  <c:v>30619681.919829</c:v>
                </c:pt>
                <c:pt idx="710">
                  <c:v>30641308.626325998</c:v>
                </c:pt>
                <c:pt idx="711">
                  <c:v>30574545.212678</c:v>
                </c:pt>
                <c:pt idx="714">
                  <c:v>30557724.234260999</c:v>
                </c:pt>
                <c:pt idx="715">
                  <c:v>30430623.358718</c:v>
                </c:pt>
                <c:pt idx="716">
                  <c:v>30497597.344987001</c:v>
                </c:pt>
                <c:pt idx="717">
                  <c:v>30392144.722488999</c:v>
                </c:pt>
                <c:pt idx="718">
                  <c:v>30481333.929873001</c:v>
                </c:pt>
                <c:pt idx="719">
                  <c:v>30436328.548749998</c:v>
                </c:pt>
                <c:pt idx="720">
                  <c:v>30490294.412512001</c:v>
                </c:pt>
                <c:pt idx="721">
                  <c:v>30537765.989491001</c:v>
                </c:pt>
                <c:pt idx="722">
                  <c:v>30561099.387338001</c:v>
                </c:pt>
                <c:pt idx="723">
                  <c:v>30588559.117075998</c:v>
                </c:pt>
                <c:pt idx="724">
                  <c:v>30590853.591159999</c:v>
                </c:pt>
                <c:pt idx="725">
                  <c:v>30477937.946841002</c:v>
                </c:pt>
                <c:pt idx="726">
                  <c:v>30592240.236566</c:v>
                </c:pt>
                <c:pt idx="727">
                  <c:v>30612869.526788</c:v>
                </c:pt>
                <c:pt idx="728">
                  <c:v>30658440.707350999</c:v>
                </c:pt>
                <c:pt idx="729">
                  <c:v>30448753.370669998</c:v>
                </c:pt>
                <c:pt idx="730">
                  <c:v>30060510.370140001</c:v>
                </c:pt>
                <c:pt idx="731">
                  <c:v>30013174.000138</c:v>
                </c:pt>
                <c:pt idx="732">
                  <c:v>29945836.290350001</c:v>
                </c:pt>
                <c:pt idx="733">
                  <c:v>29983327.795085002</c:v>
                </c:pt>
                <c:pt idx="734">
                  <c:v>29915015.174242001</c:v>
                </c:pt>
                <c:pt idx="735">
                  <c:v>30014294.856272999</c:v>
                </c:pt>
                <c:pt idx="736">
                  <c:v>29949797.187576</c:v>
                </c:pt>
                <c:pt idx="738">
                  <c:v>30124579.691117</c:v>
                </c:pt>
                <c:pt idx="739">
                  <c:v>30550093.313664</c:v>
                </c:pt>
                <c:pt idx="740">
                  <c:v>30598552.166933998</c:v>
                </c:pt>
                <c:pt idx="741">
                  <c:v>30633325.791055001</c:v>
                </c:pt>
                <c:pt idx="742">
                  <c:v>30599791.270009</c:v>
                </c:pt>
                <c:pt idx="743">
                  <c:v>30616302.521008</c:v>
                </c:pt>
                <c:pt idx="744">
                  <c:v>30567372.232280001</c:v>
                </c:pt>
                <c:pt idx="745">
                  <c:v>30561333.584543999</c:v>
                </c:pt>
                <c:pt idx="746">
                  <c:v>30548642.798241001</c:v>
                </c:pt>
                <c:pt idx="747">
                  <c:v>30524394.867006</c:v>
                </c:pt>
                <c:pt idx="748">
                  <c:v>30515253.058954</c:v>
                </c:pt>
                <c:pt idx="749">
                  <c:v>30467201.073693998</c:v>
                </c:pt>
                <c:pt idx="750">
                  <c:v>30305233.014770001</c:v>
                </c:pt>
                <c:pt idx="751">
                  <c:v>30267125.248094</c:v>
                </c:pt>
                <c:pt idx="752">
                  <c:v>30251320.51103</c:v>
                </c:pt>
                <c:pt idx="753">
                  <c:v>29964484.925064001</c:v>
                </c:pt>
                <c:pt idx="754">
                  <c:v>29914064.233472999</c:v>
                </c:pt>
                <c:pt idx="755">
                  <c:v>29891664.966763999</c:v>
                </c:pt>
                <c:pt idx="756">
                  <c:v>30107838.892955001</c:v>
                </c:pt>
                <c:pt idx="757">
                  <c:v>30085546.454725001</c:v>
                </c:pt>
                <c:pt idx="758">
                  <c:v>30228779.689061999</c:v>
                </c:pt>
                <c:pt idx="759">
                  <c:v>29835334.132557001</c:v>
                </c:pt>
                <c:pt idx="760">
                  <c:v>29770302.999072</c:v>
                </c:pt>
                <c:pt idx="761">
                  <c:v>29774518.894997001</c:v>
                </c:pt>
                <c:pt idx="762">
                  <c:v>29747054.325536001</c:v>
                </c:pt>
                <c:pt idx="763">
                  <c:v>29771282.709794</c:v>
                </c:pt>
                <c:pt idx="764">
                  <c:v>29724685.522631001</c:v>
                </c:pt>
                <c:pt idx="765">
                  <c:v>29712484.340934999</c:v>
                </c:pt>
                <c:pt idx="766">
                  <c:v>29642752.80706</c:v>
                </c:pt>
                <c:pt idx="767">
                  <c:v>29577817.363520999</c:v>
                </c:pt>
                <c:pt idx="768">
                  <c:v>29657379.635039002</c:v>
                </c:pt>
                <c:pt idx="769">
                  <c:v>29592125.203694001</c:v>
                </c:pt>
                <c:pt idx="770">
                  <c:v>29389397.984292001</c:v>
                </c:pt>
                <c:pt idx="771">
                  <c:v>29392247.399076998</c:v>
                </c:pt>
                <c:pt idx="772">
                  <c:v>29336143.228376001</c:v>
                </c:pt>
                <c:pt idx="773">
                  <c:v>28891210.46706</c:v>
                </c:pt>
                <c:pt idx="774">
                  <c:v>28804709.363988001</c:v>
                </c:pt>
                <c:pt idx="775">
                  <c:v>28775166.850143999</c:v>
                </c:pt>
                <c:pt idx="776">
                  <c:v>28732228.528446</c:v>
                </c:pt>
                <c:pt idx="777">
                  <c:v>28633418.084888</c:v>
                </c:pt>
                <c:pt idx="778">
                  <c:v>28607370.062013999</c:v>
                </c:pt>
                <c:pt idx="779">
                  <c:v>28478586.684064001</c:v>
                </c:pt>
                <c:pt idx="780">
                  <c:v>28452911.822204001</c:v>
                </c:pt>
                <c:pt idx="781">
                  <c:v>28496868.037409</c:v>
                </c:pt>
                <c:pt idx="782">
                  <c:v>28379349.979364</c:v>
                </c:pt>
                <c:pt idx="784">
                  <c:v>28322364.894965999</c:v>
                </c:pt>
                <c:pt idx="785">
                  <c:v>28317077.696961001</c:v>
                </c:pt>
                <c:pt idx="786">
                  <c:v>28308875.630252</c:v>
                </c:pt>
                <c:pt idx="787">
                  <c:v>28342769.640478998</c:v>
                </c:pt>
                <c:pt idx="788">
                  <c:v>28342333.675871</c:v>
                </c:pt>
                <c:pt idx="789">
                  <c:v>28293379.970545001</c:v>
                </c:pt>
                <c:pt idx="790">
                  <c:v>28236500.596262999</c:v>
                </c:pt>
                <c:pt idx="791">
                  <c:v>28176408.878042001</c:v>
                </c:pt>
                <c:pt idx="792">
                  <c:v>28187551.927799001</c:v>
                </c:pt>
                <c:pt idx="793">
                  <c:v>28212254.153866</c:v>
                </c:pt>
                <c:pt idx="794">
                  <c:v>28202683.288321</c:v>
                </c:pt>
                <c:pt idx="795">
                  <c:v>27775674.910264</c:v>
                </c:pt>
                <c:pt idx="796">
                  <c:v>27393072.115862001</c:v>
                </c:pt>
                <c:pt idx="797">
                  <c:v>27324655.364638001</c:v>
                </c:pt>
                <c:pt idx="798">
                  <c:v>27202151.907065999</c:v>
                </c:pt>
                <c:pt idx="799">
                  <c:v>27150449.065001</c:v>
                </c:pt>
                <c:pt idx="800">
                  <c:v>27119353.756188001</c:v>
                </c:pt>
                <c:pt idx="801">
                  <c:v>27066720.405191001</c:v>
                </c:pt>
                <c:pt idx="802">
                  <c:v>27051224.898258999</c:v>
                </c:pt>
                <c:pt idx="803">
                  <c:v>27393903.921041999</c:v>
                </c:pt>
                <c:pt idx="804">
                  <c:v>27353237.866865002</c:v>
                </c:pt>
                <c:pt idx="805">
                  <c:v>27348867.58114</c:v>
                </c:pt>
                <c:pt idx="806">
                  <c:v>27360622.205662999</c:v>
                </c:pt>
                <c:pt idx="807">
                  <c:v>27350104.145463999</c:v>
                </c:pt>
                <c:pt idx="808">
                  <c:v>27447618.440986</c:v>
                </c:pt>
                <c:pt idx="809">
                  <c:v>27383174.761626001</c:v>
                </c:pt>
                <c:pt idx="810">
                  <c:v>27343884.621948998</c:v>
                </c:pt>
                <c:pt idx="811">
                  <c:v>27341130.942281999</c:v>
                </c:pt>
                <c:pt idx="812">
                  <c:v>27326049.796505</c:v>
                </c:pt>
                <c:pt idx="813">
                  <c:v>27299375.149383999</c:v>
                </c:pt>
                <c:pt idx="814">
                  <c:v>27317001.163268</c:v>
                </c:pt>
                <c:pt idx="815">
                  <c:v>27070244.896573</c:v>
                </c:pt>
                <c:pt idx="816">
                  <c:v>27009922.41759</c:v>
                </c:pt>
                <c:pt idx="817">
                  <c:v>27110192.988967001</c:v>
                </c:pt>
                <c:pt idx="818">
                  <c:v>26768944.132946</c:v>
                </c:pt>
                <c:pt idx="819">
                  <c:v>26719367.792838</c:v>
                </c:pt>
                <c:pt idx="820">
                  <c:v>26712111.446908001</c:v>
                </c:pt>
                <c:pt idx="821">
                  <c:v>26634147.762109</c:v>
                </c:pt>
                <c:pt idx="822">
                  <c:v>26499211.529300001</c:v>
                </c:pt>
                <c:pt idx="823">
                  <c:v>25642033.794163</c:v>
                </c:pt>
                <c:pt idx="824">
                  <c:v>26127058.341582999</c:v>
                </c:pt>
                <c:pt idx="825">
                  <c:v>26066603.741726</c:v>
                </c:pt>
                <c:pt idx="826">
                  <c:v>26074798.139281999</c:v>
                </c:pt>
                <c:pt idx="827">
                  <c:v>26110558.014435999</c:v>
                </c:pt>
                <c:pt idx="828">
                  <c:v>26289214.444635</c:v>
                </c:pt>
                <c:pt idx="829">
                  <c:v>26259418.121934</c:v>
                </c:pt>
                <c:pt idx="830">
                  <c:v>26270890.722920001</c:v>
                </c:pt>
                <c:pt idx="831">
                  <c:v>26255351.871511001</c:v>
                </c:pt>
                <c:pt idx="832">
                  <c:v>26254008.459130999</c:v>
                </c:pt>
                <c:pt idx="833">
                  <c:v>25750694.372294001</c:v>
                </c:pt>
                <c:pt idx="834">
                  <c:v>25684811.721306</c:v>
                </c:pt>
                <c:pt idx="835">
                  <c:v>25703025.767468002</c:v>
                </c:pt>
                <c:pt idx="836">
                  <c:v>25544547.691668</c:v>
                </c:pt>
                <c:pt idx="837">
                  <c:v>25565788.405995999</c:v>
                </c:pt>
                <c:pt idx="838">
                  <c:v>25413700.889417998</c:v>
                </c:pt>
                <c:pt idx="839">
                  <c:v>25363824.332842998</c:v>
                </c:pt>
                <c:pt idx="840">
                  <c:v>25371485.276181001</c:v>
                </c:pt>
                <c:pt idx="841">
                  <c:v>25364730.703616999</c:v>
                </c:pt>
                <c:pt idx="842">
                  <c:v>25364535.949535001</c:v>
                </c:pt>
                <c:pt idx="843">
                  <c:v>25231566.917920001</c:v>
                </c:pt>
                <c:pt idx="844">
                  <c:v>25187764.849328998</c:v>
                </c:pt>
                <c:pt idx="845">
                  <c:v>25190637.942435998</c:v>
                </c:pt>
                <c:pt idx="846">
                  <c:v>25185486.321658999</c:v>
                </c:pt>
                <c:pt idx="847">
                  <c:v>25182162.066775002</c:v>
                </c:pt>
                <c:pt idx="848">
                  <c:v>25213424.192007001</c:v>
                </c:pt>
                <c:pt idx="849">
                  <c:v>25181196.226549</c:v>
                </c:pt>
                <c:pt idx="850">
                  <c:v>25228976.551137</c:v>
                </c:pt>
                <c:pt idx="851">
                  <c:v>25250734.519221</c:v>
                </c:pt>
                <c:pt idx="852">
                  <c:v>25217726.664790001</c:v>
                </c:pt>
                <c:pt idx="853">
                  <c:v>25314720.697903</c:v>
                </c:pt>
                <c:pt idx="854">
                  <c:v>25280373.481745999</c:v>
                </c:pt>
                <c:pt idx="855">
                  <c:v>25313013.621286001</c:v>
                </c:pt>
                <c:pt idx="856">
                  <c:v>25304451.361868002</c:v>
                </c:pt>
                <c:pt idx="857">
                  <c:v>25331639.983146999</c:v>
                </c:pt>
                <c:pt idx="858">
                  <c:v>25354536.042810999</c:v>
                </c:pt>
                <c:pt idx="859">
                  <c:v>25353391.487126</c:v>
                </c:pt>
                <c:pt idx="860">
                  <c:v>25221655.036993001</c:v>
                </c:pt>
                <c:pt idx="861">
                  <c:v>25090871.192065001</c:v>
                </c:pt>
                <c:pt idx="862">
                  <c:v>25111963.502617002</c:v>
                </c:pt>
                <c:pt idx="863">
                  <c:v>25147707.196029998</c:v>
                </c:pt>
                <c:pt idx="864">
                  <c:v>25148022.766642001</c:v>
                </c:pt>
                <c:pt idx="865">
                  <c:v>25179518.923287999</c:v>
                </c:pt>
                <c:pt idx="866">
                  <c:v>25183049.215029001</c:v>
                </c:pt>
                <c:pt idx="867">
                  <c:v>25119506.654835999</c:v>
                </c:pt>
                <c:pt idx="868">
                  <c:v>25382177.619893</c:v>
                </c:pt>
                <c:pt idx="869">
                  <c:v>25377237.095738001</c:v>
                </c:pt>
                <c:pt idx="870">
                  <c:v>25364221.569750998</c:v>
                </c:pt>
                <c:pt idx="871">
                  <c:v>25424123.285231002</c:v>
                </c:pt>
                <c:pt idx="872">
                  <c:v>25431795.383001</c:v>
                </c:pt>
                <c:pt idx="873">
                  <c:v>25561409.540769</c:v>
                </c:pt>
                <c:pt idx="874">
                  <c:v>25572094.393259998</c:v>
                </c:pt>
                <c:pt idx="875">
                  <c:v>25645687.502138</c:v>
                </c:pt>
                <c:pt idx="876">
                  <c:v>25692399.931926001</c:v>
                </c:pt>
                <c:pt idx="877">
                  <c:v>25753543.530365001</c:v>
                </c:pt>
                <c:pt idx="878">
                  <c:v>26084758.723591998</c:v>
                </c:pt>
                <c:pt idx="879">
                  <c:v>26076937.844324</c:v>
                </c:pt>
                <c:pt idx="880">
                  <c:v>26102440.173673</c:v>
                </c:pt>
                <c:pt idx="881">
                  <c:v>26090673.638050001</c:v>
                </c:pt>
                <c:pt idx="883">
                  <c:v>26092435.772576001</c:v>
                </c:pt>
                <c:pt idx="884">
                  <c:v>26106194.907283001</c:v>
                </c:pt>
                <c:pt idx="885">
                  <c:v>26121628.780258998</c:v>
                </c:pt>
                <c:pt idx="886">
                  <c:v>26096103.081721</c:v>
                </c:pt>
                <c:pt idx="887">
                  <c:v>26197563.039489001</c:v>
                </c:pt>
                <c:pt idx="888">
                  <c:v>26326455.415856998</c:v>
                </c:pt>
                <c:pt idx="889">
                  <c:v>26323442.634103</c:v>
                </c:pt>
                <c:pt idx="890">
                  <c:v>26237149.526386999</c:v>
                </c:pt>
                <c:pt idx="891">
                  <c:v>26275379.976282999</c:v>
                </c:pt>
                <c:pt idx="892">
                  <c:v>26288039.268879998</c:v>
                </c:pt>
                <c:pt idx="893">
                  <c:v>26393672.643146001</c:v>
                </c:pt>
                <c:pt idx="894">
                  <c:v>26413291.697779998</c:v>
                </c:pt>
                <c:pt idx="895">
                  <c:v>26407215.268226001</c:v>
                </c:pt>
                <c:pt idx="896">
                  <c:v>26577089.516185001</c:v>
                </c:pt>
                <c:pt idx="897">
                  <c:v>26642999.930780999</c:v>
                </c:pt>
                <c:pt idx="898">
                  <c:v>26698900.867281999</c:v>
                </c:pt>
                <c:pt idx="899">
                  <c:v>26901636.082474001</c:v>
                </c:pt>
                <c:pt idx="900">
                  <c:v>26915347.547828</c:v>
                </c:pt>
                <c:pt idx="901">
                  <c:v>26962864.114114001</c:v>
                </c:pt>
                <c:pt idx="902">
                  <c:v>27023796.166593</c:v>
                </c:pt>
                <c:pt idx="903">
                  <c:v>27081155.447843</c:v>
                </c:pt>
                <c:pt idx="904">
                  <c:v>26990082.593857002</c:v>
                </c:pt>
                <c:pt idx="905">
                  <c:v>27111901.048854999</c:v>
                </c:pt>
                <c:pt idx="906">
                  <c:v>27228102.686278999</c:v>
                </c:pt>
                <c:pt idx="907">
                  <c:v>27244467.389433999</c:v>
                </c:pt>
                <c:pt idx="908">
                  <c:v>27186880.794472001</c:v>
                </c:pt>
                <c:pt idx="909">
                  <c:v>27745696.712909002</c:v>
                </c:pt>
                <c:pt idx="910">
                  <c:v>28144641.580111999</c:v>
                </c:pt>
                <c:pt idx="911">
                  <c:v>28467754.548574999</c:v>
                </c:pt>
                <c:pt idx="912">
                  <c:v>29690322.43572</c:v>
                </c:pt>
                <c:pt idx="913">
                  <c:v>29993530.574042998</c:v>
                </c:pt>
                <c:pt idx="914">
                  <c:v>29988543.298898</c:v>
                </c:pt>
                <c:pt idx="918">
                  <c:v>30075261.041391999</c:v>
                </c:pt>
                <c:pt idx="919">
                  <c:v>30065520.983089998</c:v>
                </c:pt>
                <c:pt idx="920">
                  <c:v>30251322.935717002</c:v>
                </c:pt>
                <c:pt idx="921">
                  <c:v>30329174.658126999</c:v>
                </c:pt>
                <c:pt idx="922">
                  <c:v>30393521.608456999</c:v>
                </c:pt>
                <c:pt idx="923">
                  <c:v>30454565.074533999</c:v>
                </c:pt>
                <c:pt idx="924">
                  <c:v>30492033.016578</c:v>
                </c:pt>
                <c:pt idx="925">
                  <c:v>30446372.392742001</c:v>
                </c:pt>
                <c:pt idx="926">
                  <c:v>30285122.623126999</c:v>
                </c:pt>
                <c:pt idx="927">
                  <c:v>30363601.268121999</c:v>
                </c:pt>
                <c:pt idx="928">
                  <c:v>30437818.530933999</c:v>
                </c:pt>
                <c:pt idx="929">
                  <c:v>30386250.286200002</c:v>
                </c:pt>
                <c:pt idx="930">
                  <c:v>30415126.496684998</c:v>
                </c:pt>
                <c:pt idx="931">
                  <c:v>30437747.833822001</c:v>
                </c:pt>
                <c:pt idx="932">
                  <c:v>30500384.501432002</c:v>
                </c:pt>
                <c:pt idx="933">
                  <c:v>30702989.359234001</c:v>
                </c:pt>
                <c:pt idx="934">
                  <c:v>30672449.128630999</c:v>
                </c:pt>
                <c:pt idx="935">
                  <c:v>30666255.998925999</c:v>
                </c:pt>
                <c:pt idx="936">
                  <c:v>30702947.269933</c:v>
                </c:pt>
                <c:pt idx="937">
                  <c:v>30757390.856192999</c:v>
                </c:pt>
                <c:pt idx="938">
                  <c:v>30814259.424750999</c:v>
                </c:pt>
                <c:pt idx="939">
                  <c:v>30816092.812375002</c:v>
                </c:pt>
                <c:pt idx="940">
                  <c:v>30829119.144944001</c:v>
                </c:pt>
                <c:pt idx="941">
                  <c:v>30879475.840301</c:v>
                </c:pt>
                <c:pt idx="942">
                  <c:v>30934460.122492</c:v>
                </c:pt>
                <c:pt idx="943">
                  <c:v>31051150.535092998</c:v>
                </c:pt>
                <c:pt idx="944">
                  <c:v>31083557.750863001</c:v>
                </c:pt>
                <c:pt idx="945">
                  <c:v>31118845.137242001</c:v>
                </c:pt>
                <c:pt idx="946">
                  <c:v>31140633.853296001</c:v>
                </c:pt>
                <c:pt idx="947">
                  <c:v>31172021.541292999</c:v>
                </c:pt>
                <c:pt idx="948">
                  <c:v>31240537.803626001</c:v>
                </c:pt>
                <c:pt idx="949">
                  <c:v>31285780.616590001</c:v>
                </c:pt>
                <c:pt idx="950">
                  <c:v>31302473.509034</c:v>
                </c:pt>
                <c:pt idx="951">
                  <c:v>31398796.621137999</c:v>
                </c:pt>
                <c:pt idx="952">
                  <c:v>31455396.336302001</c:v>
                </c:pt>
                <c:pt idx="953">
                  <c:v>31462695.814902999</c:v>
                </c:pt>
                <c:pt idx="954">
                  <c:v>31499828.885026</c:v>
                </c:pt>
                <c:pt idx="956">
                  <c:v>31440736.503639001</c:v>
                </c:pt>
                <c:pt idx="957">
                  <c:v>31488896.222583</c:v>
                </c:pt>
                <c:pt idx="958">
                  <c:v>31583119.290886</c:v>
                </c:pt>
                <c:pt idx="959">
                  <c:v>31583610.491448998</c:v>
                </c:pt>
                <c:pt idx="960">
                  <c:v>31636970.211610001</c:v>
                </c:pt>
                <c:pt idx="961">
                  <c:v>31878915.580658998</c:v>
                </c:pt>
                <c:pt idx="962">
                  <c:v>31894563.614014</c:v>
                </c:pt>
                <c:pt idx="963">
                  <c:v>32151938.045256</c:v>
                </c:pt>
                <c:pt idx="968">
                  <c:v>32150651.055766001</c:v>
                </c:pt>
                <c:pt idx="969">
                  <c:v>32207998.517420001</c:v>
                </c:pt>
                <c:pt idx="970">
                  <c:v>32286661.735036999</c:v>
                </c:pt>
                <c:pt idx="971">
                  <c:v>32349243.804848999</c:v>
                </c:pt>
                <c:pt idx="972">
                  <c:v>32256529.136824001</c:v>
                </c:pt>
                <c:pt idx="973">
                  <c:v>32292467.422288999</c:v>
                </c:pt>
                <c:pt idx="974">
                  <c:v>32282681.685552999</c:v>
                </c:pt>
                <c:pt idx="975">
                  <c:v>32286250.753869999</c:v>
                </c:pt>
                <c:pt idx="976">
                  <c:v>32324781.042782001</c:v>
                </c:pt>
                <c:pt idx="977">
                  <c:v>32348801.572369002</c:v>
                </c:pt>
                <c:pt idx="978">
                  <c:v>32613248.439534001</c:v>
                </c:pt>
                <c:pt idx="979">
                  <c:v>32615465.271297</c:v>
                </c:pt>
                <c:pt idx="980">
                  <c:v>32604879.810894001</c:v>
                </c:pt>
                <c:pt idx="981">
                  <c:v>32642874.59149</c:v>
                </c:pt>
                <c:pt idx="982">
                  <c:v>32654220.126403999</c:v>
                </c:pt>
                <c:pt idx="983">
                  <c:v>32744008.391791999</c:v>
                </c:pt>
                <c:pt idx="984">
                  <c:v>32716674.315685999</c:v>
                </c:pt>
                <c:pt idx="985">
                  <c:v>32728510.707862999</c:v>
                </c:pt>
                <c:pt idx="986">
                  <c:v>32807612.633081999</c:v>
                </c:pt>
                <c:pt idx="987">
                  <c:v>32854508.359033</c:v>
                </c:pt>
                <c:pt idx="988">
                  <c:v>32903969.386767</c:v>
                </c:pt>
                <c:pt idx="989">
                  <c:v>32904630.985550001</c:v>
                </c:pt>
                <c:pt idx="990">
                  <c:v>32837910.650256999</c:v>
                </c:pt>
                <c:pt idx="991">
                  <c:v>32869172.594413001</c:v>
                </c:pt>
                <c:pt idx="992">
                  <c:v>32740377.456553999</c:v>
                </c:pt>
                <c:pt idx="993">
                  <c:v>32810927.791361</c:v>
                </c:pt>
                <c:pt idx="994">
                  <c:v>32832332.118687999</c:v>
                </c:pt>
                <c:pt idx="995">
                  <c:v>32789571.019398998</c:v>
                </c:pt>
                <c:pt idx="996">
                  <c:v>33115851.392182998</c:v>
                </c:pt>
                <c:pt idx="997">
                  <c:v>33213692.487652998</c:v>
                </c:pt>
                <c:pt idx="998">
                  <c:v>33201282.340796001</c:v>
                </c:pt>
                <c:pt idx="999">
                  <c:v>33028182.785985999</c:v>
                </c:pt>
                <c:pt idx="1000">
                  <c:v>33026738.976275999</c:v>
                </c:pt>
                <c:pt idx="1001">
                  <c:v>33067169.878313001</c:v>
                </c:pt>
                <c:pt idx="1002">
                  <c:v>33092940.514830999</c:v>
                </c:pt>
                <c:pt idx="1003">
                  <c:v>33187617.028112002</c:v>
                </c:pt>
                <c:pt idx="1004">
                  <c:v>33194565.841520999</c:v>
                </c:pt>
                <c:pt idx="1005">
                  <c:v>33234639.413929</c:v>
                </c:pt>
                <c:pt idx="1006">
                  <c:v>33352960.045373999</c:v>
                </c:pt>
                <c:pt idx="1007">
                  <c:v>33536374.078141998</c:v>
                </c:pt>
                <c:pt idx="1008">
                  <c:v>33491469.982526001</c:v>
                </c:pt>
                <c:pt idx="1009">
                  <c:v>33496388.547931999</c:v>
                </c:pt>
                <c:pt idx="1010">
                  <c:v>33507730.197944</c:v>
                </c:pt>
                <c:pt idx="1011">
                  <c:v>33540260.752606001</c:v>
                </c:pt>
                <c:pt idx="1012">
                  <c:v>33454380.577824999</c:v>
                </c:pt>
                <c:pt idx="1013">
                  <c:v>33371491.315510999</c:v>
                </c:pt>
                <c:pt idx="1014">
                  <c:v>33360185.902171999</c:v>
                </c:pt>
                <c:pt idx="1015">
                  <c:v>33354721.868239</c:v>
                </c:pt>
                <c:pt idx="1016">
                  <c:v>33637832.598857</c:v>
                </c:pt>
                <c:pt idx="1017">
                  <c:v>33646736.341059998</c:v>
                </c:pt>
                <c:pt idx="1018">
                  <c:v>33718965.841337003</c:v>
                </c:pt>
                <c:pt idx="1019">
                  <c:v>33740149.114903003</c:v>
                </c:pt>
                <c:pt idx="1020">
                  <c:v>33856556.173201002</c:v>
                </c:pt>
                <c:pt idx="1021">
                  <c:v>33780713.178747997</c:v>
                </c:pt>
                <c:pt idx="1022">
                  <c:v>33778533.387956001</c:v>
                </c:pt>
                <c:pt idx="1023">
                  <c:v>33847560.537075996</c:v>
                </c:pt>
                <c:pt idx="1024">
                  <c:v>33856742.806626998</c:v>
                </c:pt>
                <c:pt idx="1025">
                  <c:v>33903274.671797</c:v>
                </c:pt>
                <c:pt idx="1026">
                  <c:v>33989296.051507004</c:v>
                </c:pt>
                <c:pt idx="1027">
                  <c:v>33992902.323141001</c:v>
                </c:pt>
                <c:pt idx="1028">
                  <c:v>34075497.044758998</c:v>
                </c:pt>
                <c:pt idx="1029">
                  <c:v>34091343.992585003</c:v>
                </c:pt>
                <c:pt idx="1030">
                  <c:v>34119351.472762004</c:v>
                </c:pt>
                <c:pt idx="1031">
                  <c:v>34361946.660521999</c:v>
                </c:pt>
                <c:pt idx="1032">
                  <c:v>34387790.490427002</c:v>
                </c:pt>
                <c:pt idx="1033">
                  <c:v>34498272.605740003</c:v>
                </c:pt>
                <c:pt idx="1034">
                  <c:v>34463757.012020998</c:v>
                </c:pt>
                <c:pt idx="1035">
                  <c:v>34440460.125333004</c:v>
                </c:pt>
                <c:pt idx="1036">
                  <c:v>34425077.172798999</c:v>
                </c:pt>
                <c:pt idx="1037">
                  <c:v>34332773.219373003</c:v>
                </c:pt>
                <c:pt idx="1038">
                  <c:v>34110290.971331</c:v>
                </c:pt>
                <c:pt idx="1039">
                  <c:v>34092949.511076003</c:v>
                </c:pt>
                <c:pt idx="1040">
                  <c:v>34118087.097971</c:v>
                </c:pt>
                <c:pt idx="1041">
                  <c:v>34018915.895829998</c:v>
                </c:pt>
                <c:pt idx="1042">
                  <c:v>34059529.564947002</c:v>
                </c:pt>
                <c:pt idx="1043">
                  <c:v>34008985.220000997</c:v>
                </c:pt>
                <c:pt idx="1044">
                  <c:v>33998466.128665999</c:v>
                </c:pt>
                <c:pt idx="1045">
                  <c:v>34011885.788668998</c:v>
                </c:pt>
                <c:pt idx="1046">
                  <c:v>33996304.670230001</c:v>
                </c:pt>
                <c:pt idx="1047">
                  <c:v>34574526.898557</c:v>
                </c:pt>
                <c:pt idx="1048">
                  <c:v>34701685.311961003</c:v>
                </c:pt>
                <c:pt idx="1049">
                  <c:v>34628151.602369003</c:v>
                </c:pt>
                <c:pt idx="1050">
                  <c:v>34687495.407888003</c:v>
                </c:pt>
                <c:pt idx="1051">
                  <c:v>34753314.194577001</c:v>
                </c:pt>
                <c:pt idx="1052">
                  <c:v>34881792.161242999</c:v>
                </c:pt>
                <c:pt idx="1053">
                  <c:v>34978085.349987</c:v>
                </c:pt>
                <c:pt idx="1054">
                  <c:v>34966079.644153997</c:v>
                </c:pt>
                <c:pt idx="1055">
                  <c:v>34975214.802212</c:v>
                </c:pt>
                <c:pt idx="1056">
                  <c:v>34498811.135197997</c:v>
                </c:pt>
                <c:pt idx="1057">
                  <c:v>34302870.115428999</c:v>
                </c:pt>
                <c:pt idx="1058">
                  <c:v>33842249.808913998</c:v>
                </c:pt>
                <c:pt idx="1059">
                  <c:v>33539265.769069999</c:v>
                </c:pt>
                <c:pt idx="1060">
                  <c:v>33217628.324221</c:v>
                </c:pt>
                <c:pt idx="1061">
                  <c:v>33478585.400954001</c:v>
                </c:pt>
                <c:pt idx="1062">
                  <c:v>33213508.965661999</c:v>
                </c:pt>
                <c:pt idx="1063">
                  <c:v>32602091.440196</c:v>
                </c:pt>
                <c:pt idx="1064">
                  <c:v>31974284.793315999</c:v>
                </c:pt>
                <c:pt idx="1065">
                  <c:v>32178795.532825001</c:v>
                </c:pt>
                <c:pt idx="1066">
                  <c:v>32262643.502138998</c:v>
                </c:pt>
                <c:pt idx="1067">
                  <c:v>32319235.415672999</c:v>
                </c:pt>
                <c:pt idx="1068">
                  <c:v>32492778.283693999</c:v>
                </c:pt>
                <c:pt idx="1069">
                  <c:v>32739671.307555001</c:v>
                </c:pt>
                <c:pt idx="1070">
                  <c:v>32778643.160069998</c:v>
                </c:pt>
                <c:pt idx="1071">
                  <c:v>32325510.71573</c:v>
                </c:pt>
                <c:pt idx="1072">
                  <c:v>32343276.931302</c:v>
                </c:pt>
                <c:pt idx="1073">
                  <c:v>32804391.988554999</c:v>
                </c:pt>
                <c:pt idx="1074">
                  <c:v>32957025.769409001</c:v>
                </c:pt>
                <c:pt idx="1075">
                  <c:v>31241067.292305</c:v>
                </c:pt>
                <c:pt idx="1076">
                  <c:v>30726538.335069001</c:v>
                </c:pt>
                <c:pt idx="1077">
                  <c:v>30619549.668148</c:v>
                </c:pt>
                <c:pt idx="1078">
                  <c:v>30696624.61857</c:v>
                </c:pt>
                <c:pt idx="1079">
                  <c:v>30685248.213408999</c:v>
                </c:pt>
                <c:pt idx="1080">
                  <c:v>30888190.881223999</c:v>
                </c:pt>
                <c:pt idx="1081">
                  <c:v>31173584.811806001</c:v>
                </c:pt>
                <c:pt idx="1082">
                  <c:v>31185739.253268</c:v>
                </c:pt>
                <c:pt idx="1083">
                  <c:v>30795932.805550002</c:v>
                </c:pt>
                <c:pt idx="1084">
                  <c:v>30448608.254643999</c:v>
                </c:pt>
                <c:pt idx="1085">
                  <c:v>30855585.251658</c:v>
                </c:pt>
                <c:pt idx="1086">
                  <c:v>30383125.450413</c:v>
                </c:pt>
                <c:pt idx="1087">
                  <c:v>29627161.071791999</c:v>
                </c:pt>
                <c:pt idx="1088">
                  <c:v>29365914.548023</c:v>
                </c:pt>
                <c:pt idx="1089">
                  <c:v>29652939.943571001</c:v>
                </c:pt>
                <c:pt idx="1090">
                  <c:v>29634330.980223</c:v>
                </c:pt>
                <c:pt idx="1091">
                  <c:v>30162572.064491998</c:v>
                </c:pt>
                <c:pt idx="1092">
                  <c:v>30629336.483932</c:v>
                </c:pt>
                <c:pt idx="1093">
                  <c:v>30776264.857949998</c:v>
                </c:pt>
                <c:pt idx="1094">
                  <c:v>30662402.573137</c:v>
                </c:pt>
                <c:pt idx="1095">
                  <c:v>30562690.538589001</c:v>
                </c:pt>
                <c:pt idx="1096">
                  <c:v>30579593.144322</c:v>
                </c:pt>
                <c:pt idx="1097">
                  <c:v>30889885.757194001</c:v>
                </c:pt>
                <c:pt idx="1098">
                  <c:v>30507126.709157001</c:v>
                </c:pt>
                <c:pt idx="1099">
                  <c:v>29687847.634367</c:v>
                </c:pt>
                <c:pt idx="1100">
                  <c:v>32912159.344751</c:v>
                </c:pt>
                <c:pt idx="1101">
                  <c:v>32911484.281955</c:v>
                </c:pt>
                <c:pt idx="1102">
                  <c:v>32881331.090025999</c:v>
                </c:pt>
                <c:pt idx="1103">
                  <c:v>32784975.646205999</c:v>
                </c:pt>
                <c:pt idx="1104">
                  <c:v>32737553.682464998</c:v>
                </c:pt>
                <c:pt idx="1105">
                  <c:v>32699180.930116002</c:v>
                </c:pt>
                <c:pt idx="1106">
                  <c:v>32620638.36843</c:v>
                </c:pt>
                <c:pt idx="1107">
                  <c:v>32496370.826010998</c:v>
                </c:pt>
                <c:pt idx="1108">
                  <c:v>32450810.201726001</c:v>
                </c:pt>
                <c:pt idx="1109">
                  <c:v>32471008.470380999</c:v>
                </c:pt>
                <c:pt idx="1110">
                  <c:v>32437874.089347001</c:v>
                </c:pt>
                <c:pt idx="1111">
                  <c:v>32367181.718364</c:v>
                </c:pt>
                <c:pt idx="1112">
                  <c:v>32365604.329852</c:v>
                </c:pt>
                <c:pt idx="1113">
                  <c:v>32320916.102586001</c:v>
                </c:pt>
                <c:pt idx="1114">
                  <c:v>32328701.892065998</c:v>
                </c:pt>
                <c:pt idx="1115">
                  <c:v>32333569.224163</c:v>
                </c:pt>
                <c:pt idx="1116">
                  <c:v>32338729.308534998</c:v>
                </c:pt>
                <c:pt idx="1117">
                  <c:v>32797888.680323001</c:v>
                </c:pt>
                <c:pt idx="1118">
                  <c:v>32798976.890469</c:v>
                </c:pt>
                <c:pt idx="1119">
                  <c:v>33286101.192901999</c:v>
                </c:pt>
                <c:pt idx="1120">
                  <c:v>33293961.346053999</c:v>
                </c:pt>
                <c:pt idx="1121">
                  <c:v>33741325.804875001</c:v>
                </c:pt>
                <c:pt idx="1122">
                  <c:v>33363004.123091999</c:v>
                </c:pt>
                <c:pt idx="1123">
                  <c:v>33354977.460143</c:v>
                </c:pt>
                <c:pt idx="1124">
                  <c:v>33352437.074081998</c:v>
                </c:pt>
                <c:pt idx="1125">
                  <c:v>33181957.635139</c:v>
                </c:pt>
                <c:pt idx="1126">
                  <c:v>33162101.649502002</c:v>
                </c:pt>
                <c:pt idx="1127">
                  <c:v>33070165.969317</c:v>
                </c:pt>
                <c:pt idx="1128">
                  <c:v>33255814.293342002</c:v>
                </c:pt>
                <c:pt idx="1130">
                  <c:v>33193546.360973001</c:v>
                </c:pt>
                <c:pt idx="1131">
                  <c:v>33537214.552450001</c:v>
                </c:pt>
                <c:pt idx="1132">
                  <c:v>33788947.532350004</c:v>
                </c:pt>
                <c:pt idx="1133">
                  <c:v>33712767.224590003</c:v>
                </c:pt>
                <c:pt idx="1134">
                  <c:v>33682151.084392004</c:v>
                </c:pt>
                <c:pt idx="1135">
                  <c:v>33723325.628594004</c:v>
                </c:pt>
                <c:pt idx="1136">
                  <c:v>33728950.122466996</c:v>
                </c:pt>
                <c:pt idx="1137">
                  <c:v>33686005.891671002</c:v>
                </c:pt>
                <c:pt idx="1138">
                  <c:v>33703437.150213003</c:v>
                </c:pt>
                <c:pt idx="1139">
                  <c:v>33733160.815370001</c:v>
                </c:pt>
                <c:pt idx="1140">
                  <c:v>33626761.902084</c:v>
                </c:pt>
                <c:pt idx="1141">
                  <c:v>33553547.877590999</c:v>
                </c:pt>
                <c:pt idx="1142">
                  <c:v>33247609.362252999</c:v>
                </c:pt>
                <c:pt idx="1144">
                  <c:v>33249385.241363999</c:v>
                </c:pt>
                <c:pt idx="1145">
                  <c:v>33244804.841065001</c:v>
                </c:pt>
                <c:pt idx="1146">
                  <c:v>33206349.282028001</c:v>
                </c:pt>
                <c:pt idx="1147">
                  <c:v>33042313.929021999</c:v>
                </c:pt>
                <c:pt idx="1148">
                  <c:v>33021101.275782999</c:v>
                </c:pt>
                <c:pt idx="1149">
                  <c:v>33009028.638748001</c:v>
                </c:pt>
                <c:pt idx="1150">
                  <c:v>33047520.839161001</c:v>
                </c:pt>
                <c:pt idx="1151">
                  <c:v>33173532.630043</c:v>
                </c:pt>
                <c:pt idx="1152">
                  <c:v>33225239.995471999</c:v>
                </c:pt>
                <c:pt idx="1153">
                  <c:v>33289241.900770001</c:v>
                </c:pt>
                <c:pt idx="1154">
                  <c:v>33355277.494330999</c:v>
                </c:pt>
                <c:pt idx="1155">
                  <c:v>33361701.369082</c:v>
                </c:pt>
                <c:pt idx="1156">
                  <c:v>33440978.282414</c:v>
                </c:pt>
                <c:pt idx="1157">
                  <c:v>33512547.408523999</c:v>
                </c:pt>
                <c:pt idx="1158">
                  <c:v>33594413.475658</c:v>
                </c:pt>
                <c:pt idx="1159">
                  <c:v>33557794.247097</c:v>
                </c:pt>
                <c:pt idx="1160">
                  <c:v>33586482.239272997</c:v>
                </c:pt>
                <c:pt idx="1161">
                  <c:v>33632347.806307003</c:v>
                </c:pt>
                <c:pt idx="1162">
                  <c:v>33673172.814208001</c:v>
                </c:pt>
                <c:pt idx="1163">
                  <c:v>33720958.063318998</c:v>
                </c:pt>
                <c:pt idx="1164">
                  <c:v>33748404.509737</c:v>
                </c:pt>
                <c:pt idx="1165">
                  <c:v>33548823.495816998</c:v>
                </c:pt>
                <c:pt idx="1166">
                  <c:v>33610558.568792</c:v>
                </c:pt>
                <c:pt idx="1167">
                  <c:v>33616000.452629</c:v>
                </c:pt>
                <c:pt idx="1168">
                  <c:v>33574925.810119003</c:v>
                </c:pt>
                <c:pt idx="1171">
                  <c:v>33616739.142857</c:v>
                </c:pt>
                <c:pt idx="1172">
                  <c:v>33591554.343813002</c:v>
                </c:pt>
                <c:pt idx="1173">
                  <c:v>33596537.310028002</c:v>
                </c:pt>
                <c:pt idx="1174">
                  <c:v>33657256.881255999</c:v>
                </c:pt>
                <c:pt idx="1175">
                  <c:v>33663183.685029998</c:v>
                </c:pt>
                <c:pt idx="1176">
                  <c:v>33714713.738306999</c:v>
                </c:pt>
                <c:pt idx="1177">
                  <c:v>33795083.684931003</c:v>
                </c:pt>
                <c:pt idx="1178">
                  <c:v>33864181.045192003</c:v>
                </c:pt>
                <c:pt idx="1179">
                  <c:v>33854468.044077002</c:v>
                </c:pt>
                <c:pt idx="1180">
                  <c:v>33890841.009989001</c:v>
                </c:pt>
                <c:pt idx="1181">
                  <c:v>33638881.024511002</c:v>
                </c:pt>
                <c:pt idx="1182">
                  <c:v>33525856.163433</c:v>
                </c:pt>
                <c:pt idx="1183">
                  <c:v>33623223.770929001</c:v>
                </c:pt>
                <c:pt idx="1184">
                  <c:v>33625702.530400999</c:v>
                </c:pt>
                <c:pt idx="1185">
                  <c:v>33601574.364628002</c:v>
                </c:pt>
                <c:pt idx="1186">
                  <c:v>33682806.589730002</c:v>
                </c:pt>
                <c:pt idx="1187">
                  <c:v>33478648.763611998</c:v>
                </c:pt>
                <c:pt idx="1188">
                  <c:v>33607005.438477002</c:v>
                </c:pt>
                <c:pt idx="1189">
                  <c:v>33628044.537625</c:v>
                </c:pt>
                <c:pt idx="1190">
                  <c:v>33582478.83986</c:v>
                </c:pt>
                <c:pt idx="1191">
                  <c:v>33627130.249030001</c:v>
                </c:pt>
                <c:pt idx="1192">
                  <c:v>33676744.532523997</c:v>
                </c:pt>
                <c:pt idx="1193">
                  <c:v>33827170.324996002</c:v>
                </c:pt>
                <c:pt idx="1194">
                  <c:v>34071595.829083003</c:v>
                </c:pt>
                <c:pt idx="1195">
                  <c:v>34113335.888264</c:v>
                </c:pt>
                <c:pt idx="1196">
                  <c:v>34219752.054366</c:v>
                </c:pt>
                <c:pt idx="1197">
                  <c:v>34189482.885640003</c:v>
                </c:pt>
                <c:pt idx="1198">
                  <c:v>34335312.791519001</c:v>
                </c:pt>
                <c:pt idx="1199">
                  <c:v>34393469.549693003</c:v>
                </c:pt>
                <c:pt idx="1200">
                  <c:v>34418467.488312997</c:v>
                </c:pt>
                <c:pt idx="1201">
                  <c:v>34500494.684620999</c:v>
                </c:pt>
                <c:pt idx="1202">
                  <c:v>34556871.184716001</c:v>
                </c:pt>
                <c:pt idx="1203">
                  <c:v>34730645.389468998</c:v>
                </c:pt>
                <c:pt idx="1204">
                  <c:v>34760910.681529999</c:v>
                </c:pt>
                <c:pt idx="1205">
                  <c:v>34692897.058406003</c:v>
                </c:pt>
                <c:pt idx="1206">
                  <c:v>34689042.381290004</c:v>
                </c:pt>
                <c:pt idx="1207">
                  <c:v>34746184.822035998</c:v>
                </c:pt>
                <c:pt idx="1208">
                  <c:v>34508225.595542997</c:v>
                </c:pt>
                <c:pt idx="1209">
                  <c:v>34512480.333967999</c:v>
                </c:pt>
                <c:pt idx="1210">
                  <c:v>34516281.865048997</c:v>
                </c:pt>
                <c:pt idx="1211">
                  <c:v>34567637.892088003</c:v>
                </c:pt>
                <c:pt idx="1212">
                  <c:v>34932417.610711001</c:v>
                </c:pt>
                <c:pt idx="1213">
                  <c:v>34806586.929645002</c:v>
                </c:pt>
                <c:pt idx="1214">
                  <c:v>34814801.909033</c:v>
                </c:pt>
                <c:pt idx="1215">
                  <c:v>35079718.690123998</c:v>
                </c:pt>
                <c:pt idx="1217">
                  <c:v>35367097.064806998</c:v>
                </c:pt>
                <c:pt idx="1220">
                  <c:v>35444890.148212999</c:v>
                </c:pt>
                <c:pt idx="1221">
                  <c:v>35571427.076063998</c:v>
                </c:pt>
                <c:pt idx="1222">
                  <c:v>35591041.048897997</c:v>
                </c:pt>
                <c:pt idx="1223">
                  <c:v>35973990.761313997</c:v>
                </c:pt>
                <c:pt idx="1224">
                  <c:v>36039074.895040996</c:v>
                </c:pt>
                <c:pt idx="1225">
                  <c:v>36125494.774031997</c:v>
                </c:pt>
                <c:pt idx="1226">
                  <c:v>36287863.938827999</c:v>
                </c:pt>
                <c:pt idx="1227">
                  <c:v>36359412.055910997</c:v>
                </c:pt>
                <c:pt idx="1228">
                  <c:v>36287894.279758997</c:v>
                </c:pt>
                <c:pt idx="1229">
                  <c:v>36399220.616513997</c:v>
                </c:pt>
                <c:pt idx="1230">
                  <c:v>36448539.495020002</c:v>
                </c:pt>
                <c:pt idx="1231">
                  <c:v>36119862.754648998</c:v>
                </c:pt>
                <c:pt idx="1232">
                  <c:v>36224853.123112001</c:v>
                </c:pt>
                <c:pt idx="1233">
                  <c:v>36209529.495582998</c:v>
                </c:pt>
                <c:pt idx="1234">
                  <c:v>36264533.302735999</c:v>
                </c:pt>
                <c:pt idx="1235">
                  <c:v>36208098.515442997</c:v>
                </c:pt>
                <c:pt idx="1236">
                  <c:v>36176815.301041</c:v>
                </c:pt>
                <c:pt idx="1237">
                  <c:v>36228751.998204999</c:v>
                </c:pt>
                <c:pt idx="1238">
                  <c:v>36308232.362822004</c:v>
                </c:pt>
                <c:pt idx="1239">
                  <c:v>36293144.618675999</c:v>
                </c:pt>
                <c:pt idx="1240">
                  <c:v>36295215.482283004</c:v>
                </c:pt>
                <c:pt idx="1241">
                  <c:v>36332279.485746004</c:v>
                </c:pt>
                <c:pt idx="1242">
                  <c:v>36476553.2918</c:v>
                </c:pt>
                <c:pt idx="1243">
                  <c:v>36433683.060108997</c:v>
                </c:pt>
                <c:pt idx="1244">
                  <c:v>36374217.696511999</c:v>
                </c:pt>
                <c:pt idx="1245">
                  <c:v>36392773.072865002</c:v>
                </c:pt>
                <c:pt idx="1246">
                  <c:v>36526131.757675</c:v>
                </c:pt>
                <c:pt idx="1247">
                  <c:v>36562814.192038998</c:v>
                </c:pt>
                <c:pt idx="1248">
                  <c:v>36851137.785337999</c:v>
                </c:pt>
                <c:pt idx="1249">
                  <c:v>36881770.333617002</c:v>
                </c:pt>
                <c:pt idx="1250">
                  <c:v>36906320.430757001</c:v>
                </c:pt>
                <c:pt idx="1251">
                  <c:v>36960729.217972003</c:v>
                </c:pt>
                <c:pt idx="1252">
                  <c:v>37703946.609338999</c:v>
                </c:pt>
                <c:pt idx="1253">
                  <c:v>37311008.196721002</c:v>
                </c:pt>
                <c:pt idx="1254">
                  <c:v>37309284.874982998</c:v>
                </c:pt>
                <c:pt idx="1255">
                  <c:v>37314481.005813003</c:v>
                </c:pt>
                <c:pt idx="1256">
                  <c:v>37195013.068901002</c:v>
                </c:pt>
                <c:pt idx="1257">
                  <c:v>37199406.309469998</c:v>
                </c:pt>
                <c:pt idx="1258">
                  <c:v>37154225.856987</c:v>
                </c:pt>
                <c:pt idx="1259">
                  <c:v>37151622.832294002</c:v>
                </c:pt>
                <c:pt idx="1260">
                  <c:v>37274024.668435</c:v>
                </c:pt>
                <c:pt idx="1261">
                  <c:v>37319840.281824</c:v>
                </c:pt>
                <c:pt idx="1262">
                  <c:v>37352139.180671997</c:v>
                </c:pt>
                <c:pt idx="1263">
                  <c:v>37435990.229039997</c:v>
                </c:pt>
                <c:pt idx="1264">
                  <c:v>37394732.226992004</c:v>
                </c:pt>
                <c:pt idx="1265">
                  <c:v>37416023.840373002</c:v>
                </c:pt>
                <c:pt idx="1266">
                  <c:v>37411626.699886002</c:v>
                </c:pt>
                <c:pt idx="1267">
                  <c:v>37402854.824166</c:v>
                </c:pt>
                <c:pt idx="1268">
                  <c:v>37435256.001038</c:v>
                </c:pt>
                <c:pt idx="1269">
                  <c:v>37446118.673014998</c:v>
                </c:pt>
                <c:pt idx="1270">
                  <c:v>37416262.189916998</c:v>
                </c:pt>
                <c:pt idx="1271">
                  <c:v>37388803.020897999</c:v>
                </c:pt>
                <c:pt idx="1272">
                  <c:v>37372562.570811003</c:v>
                </c:pt>
                <c:pt idx="1273">
                  <c:v>37347427.360149004</c:v>
                </c:pt>
                <c:pt idx="1274">
                  <c:v>36937578.882243998</c:v>
                </c:pt>
                <c:pt idx="1275">
                  <c:v>36867878.421485998</c:v>
                </c:pt>
                <c:pt idx="1276">
                  <c:v>36863768.500949003</c:v>
                </c:pt>
                <c:pt idx="1277">
                  <c:v>36859126.887911998</c:v>
                </c:pt>
                <c:pt idx="1278">
                  <c:v>36833116.926219001</c:v>
                </c:pt>
                <c:pt idx="1279">
                  <c:v>36776630.763368003</c:v>
                </c:pt>
                <c:pt idx="1280">
                  <c:v>36734598.701794997</c:v>
                </c:pt>
                <c:pt idx="1281">
                  <c:v>36716449.482327998</c:v>
                </c:pt>
                <c:pt idx="1282">
                  <c:v>36638775.851158001</c:v>
                </c:pt>
                <c:pt idx="1283">
                  <c:v>36603544.046712004</c:v>
                </c:pt>
                <c:pt idx="1284">
                  <c:v>36602107.364459001</c:v>
                </c:pt>
                <c:pt idx="1285">
                  <c:v>36663033.349494003</c:v>
                </c:pt>
                <c:pt idx="1286">
                  <c:v>36644919.739022002</c:v>
                </c:pt>
                <c:pt idx="1287">
                  <c:v>36625226.588454999</c:v>
                </c:pt>
                <c:pt idx="1288">
                  <c:v>36468931.568586998</c:v>
                </c:pt>
                <c:pt idx="1289">
                  <c:v>36456683.702588998</c:v>
                </c:pt>
                <c:pt idx="1290">
                  <c:v>36407171.260614</c:v>
                </c:pt>
                <c:pt idx="1291">
                  <c:v>36424241.189226002</c:v>
                </c:pt>
                <c:pt idx="1292">
                  <c:v>36305612.659547001</c:v>
                </c:pt>
                <c:pt idx="1293">
                  <c:v>36355501.135089003</c:v>
                </c:pt>
                <c:pt idx="1294">
                  <c:v>36214556.243684001</c:v>
                </c:pt>
                <c:pt idx="1295">
                  <c:v>36215393.824499004</c:v>
                </c:pt>
                <c:pt idx="1296">
                  <c:v>35734093.457456999</c:v>
                </c:pt>
                <c:pt idx="1297">
                  <c:v>35660612.904908001</c:v>
                </c:pt>
                <c:pt idx="1298">
                  <c:v>36110526.123015001</c:v>
                </c:pt>
                <c:pt idx="1299">
                  <c:v>36093987.091018997</c:v>
                </c:pt>
                <c:pt idx="1300">
                  <c:v>35987785.333577998</c:v>
                </c:pt>
                <c:pt idx="1301">
                  <c:v>35871706.066422999</c:v>
                </c:pt>
                <c:pt idx="1302">
                  <c:v>35856090.268868998</c:v>
                </c:pt>
                <c:pt idx="1303">
                  <c:v>35985223.598572001</c:v>
                </c:pt>
                <c:pt idx="1305">
                  <c:v>35733793.578832999</c:v>
                </c:pt>
                <c:pt idx="1306">
                  <c:v>35991290.768087</c:v>
                </c:pt>
                <c:pt idx="1307">
                  <c:v>35975266.767685004</c:v>
                </c:pt>
                <c:pt idx="1308">
                  <c:v>36083759.042553</c:v>
                </c:pt>
                <c:pt idx="1309">
                  <c:v>36096630.980350003</c:v>
                </c:pt>
                <c:pt idx="1310">
                  <c:v>36069296.203342997</c:v>
                </c:pt>
                <c:pt idx="1311">
                  <c:v>36061955.051393002</c:v>
                </c:pt>
                <c:pt idx="1312">
                  <c:v>36062125.303879</c:v>
                </c:pt>
                <c:pt idx="1313">
                  <c:v>36019704.369841002</c:v>
                </c:pt>
                <c:pt idx="1314">
                  <c:v>36010876.083143003</c:v>
                </c:pt>
                <c:pt idx="1315">
                  <c:v>35943392.918894</c:v>
                </c:pt>
                <c:pt idx="1316">
                  <c:v>35939880.471822001</c:v>
                </c:pt>
                <c:pt idx="1317">
                  <c:v>35913983.168601997</c:v>
                </c:pt>
                <c:pt idx="1318">
                  <c:v>35533399.794558004</c:v>
                </c:pt>
                <c:pt idx="1319">
                  <c:v>35476823.199300997</c:v>
                </c:pt>
                <c:pt idx="1320">
                  <c:v>35486743.923565999</c:v>
                </c:pt>
                <c:pt idx="1321">
                  <c:v>35376195.015050001</c:v>
                </c:pt>
                <c:pt idx="1322">
                  <c:v>35369488.79067</c:v>
                </c:pt>
                <c:pt idx="1323">
                  <c:v>35557021.992999002</c:v>
                </c:pt>
                <c:pt idx="1324">
                  <c:v>35523198.469401002</c:v>
                </c:pt>
                <c:pt idx="1325">
                  <c:v>35482696.405851997</c:v>
                </c:pt>
                <c:pt idx="1326">
                  <c:v>35424935.044317998</c:v>
                </c:pt>
                <c:pt idx="1327">
                  <c:v>35433993.873202004</c:v>
                </c:pt>
                <c:pt idx="1328">
                  <c:v>35510103.814517997</c:v>
                </c:pt>
                <c:pt idx="1329">
                  <c:v>35425570.566561997</c:v>
                </c:pt>
                <c:pt idx="1330">
                  <c:v>35397924.638604999</c:v>
                </c:pt>
                <c:pt idx="1331">
                  <c:v>35434173.238766</c:v>
                </c:pt>
                <c:pt idx="1332">
                  <c:v>35580819.589542001</c:v>
                </c:pt>
                <c:pt idx="1333">
                  <c:v>35473322.827200003</c:v>
                </c:pt>
                <c:pt idx="1334">
                  <c:v>35493866.575723</c:v>
                </c:pt>
                <c:pt idx="1335">
                  <c:v>35572595.618367001</c:v>
                </c:pt>
                <c:pt idx="1336">
                  <c:v>35658451.913704999</c:v>
                </c:pt>
                <c:pt idx="1337">
                  <c:v>35706822.742475003</c:v>
                </c:pt>
                <c:pt idx="1338">
                  <c:v>36003335.277432002</c:v>
                </c:pt>
                <c:pt idx="1339">
                  <c:v>36040812.568291001</c:v>
                </c:pt>
                <c:pt idx="1340">
                  <c:v>35543695.611628003</c:v>
                </c:pt>
                <c:pt idx="1341">
                  <c:v>35317312.854792997</c:v>
                </c:pt>
                <c:pt idx="1342">
                  <c:v>35353727.572995</c:v>
                </c:pt>
                <c:pt idx="1343">
                  <c:v>35081328.104437999</c:v>
                </c:pt>
                <c:pt idx="1344">
                  <c:v>35085069.547282003</c:v>
                </c:pt>
                <c:pt idx="1345">
                  <c:v>35226686.973566003</c:v>
                </c:pt>
                <c:pt idx="1346">
                  <c:v>35204392.990246996</c:v>
                </c:pt>
                <c:pt idx="1347">
                  <c:v>35220709.792878002</c:v>
                </c:pt>
                <c:pt idx="1348">
                  <c:v>35256946.326347999</c:v>
                </c:pt>
                <c:pt idx="1349">
                  <c:v>35294164.782586001</c:v>
                </c:pt>
                <c:pt idx="1350">
                  <c:v>35357964.413929999</c:v>
                </c:pt>
                <c:pt idx="1351">
                  <c:v>35434230.151837997</c:v>
                </c:pt>
                <c:pt idx="1352">
                  <c:v>35582116.088593997</c:v>
                </c:pt>
                <c:pt idx="1353">
                  <c:v>35695689.831710003</c:v>
                </c:pt>
                <c:pt idx="1354">
                  <c:v>35651513.992243998</c:v>
                </c:pt>
                <c:pt idx="1355">
                  <c:v>35717127.991402999</c:v>
                </c:pt>
                <c:pt idx="1356">
                  <c:v>35795464.211617999</c:v>
                </c:pt>
                <c:pt idx="1357">
                  <c:v>35888887.737388998</c:v>
                </c:pt>
                <c:pt idx="1358">
                  <c:v>35757337.620578997</c:v>
                </c:pt>
                <c:pt idx="1359">
                  <c:v>35668978.713593997</c:v>
                </c:pt>
                <c:pt idx="1360">
                  <c:v>35524464.204054996</c:v>
                </c:pt>
                <c:pt idx="1361">
                  <c:v>34926070.230714001</c:v>
                </c:pt>
                <c:pt idx="1362">
                  <c:v>34589177.105612002</c:v>
                </c:pt>
                <c:pt idx="1363">
                  <c:v>34929341.469030999</c:v>
                </c:pt>
                <c:pt idx="1364">
                  <c:v>34929749.293072</c:v>
                </c:pt>
                <c:pt idx="1365">
                  <c:v>35041560.062402003</c:v>
                </c:pt>
                <c:pt idx="1366">
                  <c:v>34868430.213546999</c:v>
                </c:pt>
                <c:pt idx="1367">
                  <c:v>34954818.562018998</c:v>
                </c:pt>
                <c:pt idx="1368">
                  <c:v>32635670.730181001</c:v>
                </c:pt>
                <c:pt idx="1369">
                  <c:v>32657539.314746</c:v>
                </c:pt>
                <c:pt idx="1370">
                  <c:v>32685411.223691002</c:v>
                </c:pt>
                <c:pt idx="1371">
                  <c:v>32725325.201207001</c:v>
                </c:pt>
                <c:pt idx="1372">
                  <c:v>32656580.497056</c:v>
                </c:pt>
                <c:pt idx="1373">
                  <c:v>32861736.323226001</c:v>
                </c:pt>
                <c:pt idx="1374">
                  <c:v>32815586.399191</c:v>
                </c:pt>
                <c:pt idx="1375">
                  <c:v>32952042.849041998</c:v>
                </c:pt>
                <c:pt idx="1376">
                  <c:v>33023274.866730999</c:v>
                </c:pt>
                <c:pt idx="1377">
                  <c:v>32961842.086217999</c:v>
                </c:pt>
                <c:pt idx="1378">
                  <c:v>33151168.491425</c:v>
                </c:pt>
                <c:pt idx="1379">
                  <c:v>33191346.573495001</c:v>
                </c:pt>
                <c:pt idx="1380">
                  <c:v>33278191.894531</c:v>
                </c:pt>
                <c:pt idx="1381">
                  <c:v>33272670.326988999</c:v>
                </c:pt>
                <c:pt idx="1382">
                  <c:v>33169846.450541999</c:v>
                </c:pt>
                <c:pt idx="1383">
                  <c:v>33001607.032007001</c:v>
                </c:pt>
                <c:pt idx="1385">
                  <c:v>32987943.816325001</c:v>
                </c:pt>
                <c:pt idx="1386">
                  <c:v>32737659.371328</c:v>
                </c:pt>
                <c:pt idx="1387">
                  <c:v>33186384.268119</c:v>
                </c:pt>
                <c:pt idx="1388">
                  <c:v>33031096.685355</c:v>
                </c:pt>
                <c:pt idx="1389">
                  <c:v>32951021.832984</c:v>
                </c:pt>
                <c:pt idx="1391">
                  <c:v>32988929.924008001</c:v>
                </c:pt>
                <c:pt idx="1392">
                  <c:v>32979650.553291</c:v>
                </c:pt>
                <c:pt idx="1393">
                  <c:v>33088065.285863999</c:v>
                </c:pt>
                <c:pt idx="1394">
                  <c:v>33079250.528790001</c:v>
                </c:pt>
                <c:pt idx="1395">
                  <c:v>33121820.809248999</c:v>
                </c:pt>
                <c:pt idx="1396">
                  <c:v>33153852.675338998</c:v>
                </c:pt>
                <c:pt idx="1397">
                  <c:v>33217744.064555001</c:v>
                </c:pt>
                <c:pt idx="1398">
                  <c:v>33504817.419022001</c:v>
                </c:pt>
                <c:pt idx="1399">
                  <c:v>33560917.739358999</c:v>
                </c:pt>
                <c:pt idx="1400">
                  <c:v>33680254.861111</c:v>
                </c:pt>
                <c:pt idx="1401">
                  <c:v>33533364.660371002</c:v>
                </c:pt>
                <c:pt idx="1402">
                  <c:v>33533252.730983999</c:v>
                </c:pt>
                <c:pt idx="1403">
                  <c:v>33016222.017026</c:v>
                </c:pt>
                <c:pt idx="1404">
                  <c:v>32971839.11135</c:v>
                </c:pt>
                <c:pt idx="1405">
                  <c:v>32993030.043483999</c:v>
                </c:pt>
                <c:pt idx="1406">
                  <c:v>33125618.051157001</c:v>
                </c:pt>
                <c:pt idx="1407">
                  <c:v>33061532.065037999</c:v>
                </c:pt>
                <c:pt idx="1408">
                  <c:v>33138330.569022998</c:v>
                </c:pt>
                <c:pt idx="1409">
                  <c:v>33028664.604826</c:v>
                </c:pt>
                <c:pt idx="1410">
                  <c:v>32987489.666274998</c:v>
                </c:pt>
                <c:pt idx="1411">
                  <c:v>32882333.449370999</c:v>
                </c:pt>
                <c:pt idx="1412">
                  <c:v>33009631.529642999</c:v>
                </c:pt>
                <c:pt idx="1413">
                  <c:v>33013145.866808999</c:v>
                </c:pt>
                <c:pt idx="1414">
                  <c:v>32980266.756673999</c:v>
                </c:pt>
                <c:pt idx="1415">
                  <c:v>32986947.973382</c:v>
                </c:pt>
                <c:pt idx="1416">
                  <c:v>32981918.260152001</c:v>
                </c:pt>
                <c:pt idx="1417">
                  <c:v>33048641.067361001</c:v>
                </c:pt>
                <c:pt idx="1418">
                  <c:v>33141941.568291001</c:v>
                </c:pt>
                <c:pt idx="1419">
                  <c:v>33084509.372779001</c:v>
                </c:pt>
                <c:pt idx="1420">
                  <c:v>33077670.817086</c:v>
                </c:pt>
                <c:pt idx="1421">
                  <c:v>32962918.819107</c:v>
                </c:pt>
                <c:pt idx="1422">
                  <c:v>32961932.492901001</c:v>
                </c:pt>
                <c:pt idx="1424">
                  <c:v>32961917.864211001</c:v>
                </c:pt>
                <c:pt idx="1425">
                  <c:v>32809798.943819001</c:v>
                </c:pt>
                <c:pt idx="1426">
                  <c:v>32494225.891261</c:v>
                </c:pt>
                <c:pt idx="1427">
                  <c:v>32480568.354111001</c:v>
                </c:pt>
                <c:pt idx="1428">
                  <c:v>32179626.294082999</c:v>
                </c:pt>
                <c:pt idx="1429">
                  <c:v>32176669.711323999</c:v>
                </c:pt>
                <c:pt idx="1430">
                  <c:v>32167756.320452001</c:v>
                </c:pt>
                <c:pt idx="1431">
                  <c:v>32133179.075738002</c:v>
                </c:pt>
                <c:pt idx="1432">
                  <c:v>32050850.072278</c:v>
                </c:pt>
                <c:pt idx="1433">
                  <c:v>31932333.181434002</c:v>
                </c:pt>
                <c:pt idx="1434">
                  <c:v>32009429.254280999</c:v>
                </c:pt>
                <c:pt idx="1435">
                  <c:v>31992634.505137999</c:v>
                </c:pt>
                <c:pt idx="1436">
                  <c:v>32024157.216495</c:v>
                </c:pt>
                <c:pt idx="1437">
                  <c:v>32034974.993083</c:v>
                </c:pt>
                <c:pt idx="1438">
                  <c:v>32032197.212829001</c:v>
                </c:pt>
                <c:pt idx="1439">
                  <c:v>32049103.33884</c:v>
                </c:pt>
                <c:pt idx="1440">
                  <c:v>32146481.767614</c:v>
                </c:pt>
                <c:pt idx="1441">
                  <c:v>32059854.197662</c:v>
                </c:pt>
                <c:pt idx="1442">
                  <c:v>31744463.232817002</c:v>
                </c:pt>
                <c:pt idx="1443">
                  <c:v>31595842.535702001</c:v>
                </c:pt>
                <c:pt idx="1444">
                  <c:v>31541964.477488998</c:v>
                </c:pt>
                <c:pt idx="1445">
                  <c:v>31637383.832743999</c:v>
                </c:pt>
                <c:pt idx="1446">
                  <c:v>31602618.008891001</c:v>
                </c:pt>
                <c:pt idx="1447">
                  <c:v>31425592.385405</c:v>
                </c:pt>
                <c:pt idx="1448">
                  <c:v>31125356.417167999</c:v>
                </c:pt>
                <c:pt idx="1449">
                  <c:v>31104640.833333001</c:v>
                </c:pt>
                <c:pt idx="1450">
                  <c:v>31068019.899870001</c:v>
                </c:pt>
                <c:pt idx="1451">
                  <c:v>30811126.949241001</c:v>
                </c:pt>
                <c:pt idx="1452">
                  <c:v>30804812.731768001</c:v>
                </c:pt>
                <c:pt idx="1453">
                  <c:v>30799711.516509999</c:v>
                </c:pt>
                <c:pt idx="1454">
                  <c:v>30691929.665623002</c:v>
                </c:pt>
                <c:pt idx="1455">
                  <c:v>30771314.431933999</c:v>
                </c:pt>
                <c:pt idx="1456">
                  <c:v>30733152.717402</c:v>
                </c:pt>
                <c:pt idx="1457">
                  <c:v>30623617.008308999</c:v>
                </c:pt>
                <c:pt idx="1458">
                  <c:v>30620387.890067998</c:v>
                </c:pt>
                <c:pt idx="1459">
                  <c:v>30570482.492417999</c:v>
                </c:pt>
                <c:pt idx="1460">
                  <c:v>30616849.059537001</c:v>
                </c:pt>
                <c:pt idx="1461">
                  <c:v>30695017.859177999</c:v>
                </c:pt>
                <c:pt idx="1462">
                  <c:v>30696326.093954001</c:v>
                </c:pt>
                <c:pt idx="1463">
                  <c:v>30758545.047047</c:v>
                </c:pt>
                <c:pt idx="1464">
                  <c:v>30109197.157722998</c:v>
                </c:pt>
                <c:pt idx="1465">
                  <c:v>29872481.903544001</c:v>
                </c:pt>
                <c:pt idx="1466">
                  <c:v>29851382.876346</c:v>
                </c:pt>
                <c:pt idx="1467">
                  <c:v>29639215.286832001</c:v>
                </c:pt>
                <c:pt idx="1468">
                  <c:v>29389885.654169001</c:v>
                </c:pt>
                <c:pt idx="1469">
                  <c:v>29203592.686507002</c:v>
                </c:pt>
                <c:pt idx="1474">
                  <c:v>29233231.349259</c:v>
                </c:pt>
                <c:pt idx="1475">
                  <c:v>28648771.102244001</c:v>
                </c:pt>
                <c:pt idx="1476">
                  <c:v>28039092.239411</c:v>
                </c:pt>
                <c:pt idx="1478">
                  <c:v>27589641.91499</c:v>
                </c:pt>
                <c:pt idx="1479">
                  <c:v>27379901.523711</c:v>
                </c:pt>
                <c:pt idx="1480">
                  <c:v>27368629.423225001</c:v>
                </c:pt>
                <c:pt idx="1481">
                  <c:v>27420169.468688998</c:v>
                </c:pt>
                <c:pt idx="1482">
                  <c:v>30471905.752424002</c:v>
                </c:pt>
                <c:pt idx="1483">
                  <c:v>30508532.711840998</c:v>
                </c:pt>
                <c:pt idx="1484">
                  <c:v>30442248.260937002</c:v>
                </c:pt>
                <c:pt idx="1485">
                  <c:v>30423931.631878</c:v>
                </c:pt>
                <c:pt idx="1486">
                  <c:v>30611077.659673002</c:v>
                </c:pt>
                <c:pt idx="1487">
                  <c:v>29983842.051763002</c:v>
                </c:pt>
                <c:pt idx="1488">
                  <c:v>29969891.766038001</c:v>
                </c:pt>
                <c:pt idx="1489">
                  <c:v>29647616.347121</c:v>
                </c:pt>
                <c:pt idx="1490">
                  <c:v>29299071.524406001</c:v>
                </c:pt>
                <c:pt idx="1491">
                  <c:v>29059733.008563999</c:v>
                </c:pt>
                <c:pt idx="1492">
                  <c:v>28400409.541168001</c:v>
                </c:pt>
                <c:pt idx="1493">
                  <c:v>28155357.313689999</c:v>
                </c:pt>
                <c:pt idx="1494">
                  <c:v>28233758.516697999</c:v>
                </c:pt>
                <c:pt idx="1495">
                  <c:v>28200252.861753002</c:v>
                </c:pt>
                <c:pt idx="1496">
                  <c:v>28269333.932071</c:v>
                </c:pt>
                <c:pt idx="1497">
                  <c:v>28209747.395578001</c:v>
                </c:pt>
                <c:pt idx="1498">
                  <c:v>28176385.139584001</c:v>
                </c:pt>
                <c:pt idx="1499">
                  <c:v>28058741.277419999</c:v>
                </c:pt>
                <c:pt idx="1500">
                  <c:v>28094213.278801002</c:v>
                </c:pt>
                <c:pt idx="1501">
                  <c:v>27960254.984854002</c:v>
                </c:pt>
                <c:pt idx="1502">
                  <c:v>27994009.852543999</c:v>
                </c:pt>
                <c:pt idx="1503">
                  <c:v>26801743.844294999</c:v>
                </c:pt>
                <c:pt idx="1504">
                  <c:v>26822849.064881001</c:v>
                </c:pt>
                <c:pt idx="1505">
                  <c:v>26776256.258533999</c:v>
                </c:pt>
                <c:pt idx="1506">
                  <c:v>26931900.549415</c:v>
                </c:pt>
                <c:pt idx="1507">
                  <c:v>27147693.192083001</c:v>
                </c:pt>
                <c:pt idx="1508">
                  <c:v>26739305.400029998</c:v>
                </c:pt>
                <c:pt idx="1509">
                  <c:v>26290229.836387999</c:v>
                </c:pt>
                <c:pt idx="1510">
                  <c:v>26311276.134427998</c:v>
                </c:pt>
                <c:pt idx="1511">
                  <c:v>26153720.455410998</c:v>
                </c:pt>
                <c:pt idx="1512">
                  <c:v>25993355.213374</c:v>
                </c:pt>
                <c:pt idx="1513">
                  <c:v>25760697.502613001</c:v>
                </c:pt>
                <c:pt idx="1514">
                  <c:v>25453611.892969999</c:v>
                </c:pt>
                <c:pt idx="1515">
                  <c:v>25191138.435934</c:v>
                </c:pt>
                <c:pt idx="1516">
                  <c:v>25228887.021313</c:v>
                </c:pt>
                <c:pt idx="1517">
                  <c:v>25306285.289487001</c:v>
                </c:pt>
                <c:pt idx="1518">
                  <c:v>25449846.470764</c:v>
                </c:pt>
                <c:pt idx="1520">
                  <c:v>25537984.907272</c:v>
                </c:pt>
                <c:pt idx="1521">
                  <c:v>25620861.728528999</c:v>
                </c:pt>
                <c:pt idx="1522">
                  <c:v>25876170.495262001</c:v>
                </c:pt>
                <c:pt idx="1523">
                  <c:v>26052674.314231999</c:v>
                </c:pt>
                <c:pt idx="1524">
                  <c:v>26192878.252431002</c:v>
                </c:pt>
                <c:pt idx="1525">
                  <c:v>26197109.968789998</c:v>
                </c:pt>
                <c:pt idx="1526">
                  <c:v>26253168.969261002</c:v>
                </c:pt>
                <c:pt idx="1527">
                  <c:v>26365403.826412</c:v>
                </c:pt>
                <c:pt idx="1528">
                  <c:v>26297370.366946999</c:v>
                </c:pt>
                <c:pt idx="1529">
                  <c:v>26190893.850671999</c:v>
                </c:pt>
                <c:pt idx="1530">
                  <c:v>25908498.648747001</c:v>
                </c:pt>
                <c:pt idx="1531">
                  <c:v>27486736.169436</c:v>
                </c:pt>
                <c:pt idx="1532">
                  <c:v>27442262.883295</c:v>
                </c:pt>
                <c:pt idx="1533">
                  <c:v>27344730.051498</c:v>
                </c:pt>
                <c:pt idx="1534">
                  <c:v>27155331.386204999</c:v>
                </c:pt>
                <c:pt idx="1535">
                  <c:v>27183014.972477999</c:v>
                </c:pt>
                <c:pt idx="1536">
                  <c:v>27252567.014566999</c:v>
                </c:pt>
                <c:pt idx="1537">
                  <c:v>27203941.529431999</c:v>
                </c:pt>
                <c:pt idx="1538">
                  <c:v>27235197.344849002</c:v>
                </c:pt>
                <c:pt idx="1539">
                  <c:v>27483042.390707001</c:v>
                </c:pt>
                <c:pt idx="1540">
                  <c:v>27610352.375868</c:v>
                </c:pt>
                <c:pt idx="1541">
                  <c:v>27516449.222778</c:v>
                </c:pt>
                <c:pt idx="1542">
                  <c:v>27889425.180048</c:v>
                </c:pt>
                <c:pt idx="1543">
                  <c:v>28342303.045558002</c:v>
                </c:pt>
                <c:pt idx="1544">
                  <c:v>28057185.185185</c:v>
                </c:pt>
                <c:pt idx="1545">
                  <c:v>28016982.237121001</c:v>
                </c:pt>
                <c:pt idx="1546">
                  <c:v>28608997.022172</c:v>
                </c:pt>
                <c:pt idx="1547">
                  <c:v>28701933.262612998</c:v>
                </c:pt>
                <c:pt idx="1548">
                  <c:v>28966646.582600001</c:v>
                </c:pt>
                <c:pt idx="1549">
                  <c:v>28826410.237151999</c:v>
                </c:pt>
                <c:pt idx="1550">
                  <c:v>29048893.770119</c:v>
                </c:pt>
                <c:pt idx="1551">
                  <c:v>28746705.167741001</c:v>
                </c:pt>
                <c:pt idx="1552">
                  <c:v>28703371.991124999</c:v>
                </c:pt>
                <c:pt idx="1553">
                  <c:v>29037241.051277</c:v>
                </c:pt>
                <c:pt idx="1554">
                  <c:v>29130747.905418001</c:v>
                </c:pt>
                <c:pt idx="1555">
                  <c:v>29183883.123163</c:v>
                </c:pt>
                <c:pt idx="1556">
                  <c:v>28969063.621410999</c:v>
                </c:pt>
                <c:pt idx="1557">
                  <c:v>28836305.660801999</c:v>
                </c:pt>
                <c:pt idx="1558">
                  <c:v>28549414.828896999</c:v>
                </c:pt>
                <c:pt idx="1559">
                  <c:v>28334554.658172999</c:v>
                </c:pt>
                <c:pt idx="1560">
                  <c:v>28280957.374446999</c:v>
                </c:pt>
                <c:pt idx="1561">
                  <c:v>29361732.662066001</c:v>
                </c:pt>
                <c:pt idx="1562">
                  <c:v>29647207.185038999</c:v>
                </c:pt>
                <c:pt idx="1563">
                  <c:v>29885429.484391998</c:v>
                </c:pt>
                <c:pt idx="1564">
                  <c:v>30347167.784979999</c:v>
                </c:pt>
                <c:pt idx="1566">
                  <c:v>29989102.442719001</c:v>
                </c:pt>
                <c:pt idx="1567">
                  <c:v>28696448.908395</c:v>
                </c:pt>
                <c:pt idx="1568">
                  <c:v>28638861.654576</c:v>
                </c:pt>
                <c:pt idx="1569">
                  <c:v>28396973.450672999</c:v>
                </c:pt>
                <c:pt idx="1570">
                  <c:v>27956048.846016999</c:v>
                </c:pt>
                <c:pt idx="1571">
                  <c:v>26992595.459236</c:v>
                </c:pt>
                <c:pt idx="1572">
                  <c:v>26705451.585324001</c:v>
                </c:pt>
                <c:pt idx="1573">
                  <c:v>26730482.187968999</c:v>
                </c:pt>
                <c:pt idx="1574">
                  <c:v>26574619.114339001</c:v>
                </c:pt>
                <c:pt idx="1575">
                  <c:v>26468511.151843</c:v>
                </c:pt>
                <c:pt idx="1576">
                  <c:v>27001761.732321002</c:v>
                </c:pt>
                <c:pt idx="1577">
                  <c:v>27458836.167810999</c:v>
                </c:pt>
                <c:pt idx="1578">
                  <c:v>26835957.844034001</c:v>
                </c:pt>
                <c:pt idx="1579">
                  <c:v>26881624.773063</c:v>
                </c:pt>
                <c:pt idx="1580">
                  <c:v>27017611.160037</c:v>
                </c:pt>
                <c:pt idx="1581">
                  <c:v>27190423.728813998</c:v>
                </c:pt>
                <c:pt idx="1582">
                  <c:v>27091604.192541</c:v>
                </c:pt>
                <c:pt idx="1583">
                  <c:v>27015270.193402</c:v>
                </c:pt>
                <c:pt idx="1584">
                  <c:v>26931638.26675</c:v>
                </c:pt>
                <c:pt idx="1585">
                  <c:v>26969786.971930999</c:v>
                </c:pt>
                <c:pt idx="1586">
                  <c:v>26873758.975609001</c:v>
                </c:pt>
                <c:pt idx="1587">
                  <c:v>28051506.413293</c:v>
                </c:pt>
                <c:pt idx="1588">
                  <c:v>28214959.987718001</c:v>
                </c:pt>
                <c:pt idx="1589">
                  <c:v>28006217.922803</c:v>
                </c:pt>
                <c:pt idx="1590">
                  <c:v>28073226.807679001</c:v>
                </c:pt>
                <c:pt idx="1591">
                  <c:v>28114147.828931</c:v>
                </c:pt>
                <c:pt idx="1592">
                  <c:v>28188316.535161</c:v>
                </c:pt>
                <c:pt idx="1593">
                  <c:v>27974866.716278002</c:v>
                </c:pt>
                <c:pt idx="1594">
                  <c:v>27931971.280368999</c:v>
                </c:pt>
                <c:pt idx="1595">
                  <c:v>27932417.231144</c:v>
                </c:pt>
                <c:pt idx="1596">
                  <c:v>27918479.805464</c:v>
                </c:pt>
                <c:pt idx="1597">
                  <c:v>27922655.591371</c:v>
                </c:pt>
                <c:pt idx="1598">
                  <c:v>27757665.084079001</c:v>
                </c:pt>
                <c:pt idx="1599">
                  <c:v>27659825.098382</c:v>
                </c:pt>
                <c:pt idx="1600">
                  <c:v>27819008.918786</c:v>
                </c:pt>
                <c:pt idx="1601">
                  <c:v>27264529.518208999</c:v>
                </c:pt>
                <c:pt idx="1602">
                  <c:v>27390291.518766999</c:v>
                </c:pt>
                <c:pt idx="1603">
                  <c:v>27866993.282023001</c:v>
                </c:pt>
                <c:pt idx="1604">
                  <c:v>27682050.481493</c:v>
                </c:pt>
                <c:pt idx="1605">
                  <c:v>27738579.102115002</c:v>
                </c:pt>
                <c:pt idx="1606">
                  <c:v>27677629.416986</c:v>
                </c:pt>
                <c:pt idx="1607">
                  <c:v>27558948.303562999</c:v>
                </c:pt>
                <c:pt idx="1608">
                  <c:v>28926631.438404001</c:v>
                </c:pt>
                <c:pt idx="1609">
                  <c:v>28863724.59863</c:v>
                </c:pt>
                <c:pt idx="1610">
                  <c:v>28792443.985794</c:v>
                </c:pt>
                <c:pt idx="1611">
                  <c:v>28879898.641725</c:v>
                </c:pt>
                <c:pt idx="1612">
                  <c:v>27769892.916898999</c:v>
                </c:pt>
                <c:pt idx="1613">
                  <c:v>26582540.647038002</c:v>
                </c:pt>
                <c:pt idx="1614">
                  <c:v>25970571.281900998</c:v>
                </c:pt>
                <c:pt idx="1615">
                  <c:v>25274694.452112</c:v>
                </c:pt>
                <c:pt idx="1616">
                  <c:v>25263022.866498999</c:v>
                </c:pt>
                <c:pt idx="1617">
                  <c:v>24563850.851934001</c:v>
                </c:pt>
                <c:pt idx="1618">
                  <c:v>24149073.914714999</c:v>
                </c:pt>
                <c:pt idx="1619">
                  <c:v>23918966.168168999</c:v>
                </c:pt>
                <c:pt idx="1620">
                  <c:v>23106617.959812</c:v>
                </c:pt>
                <c:pt idx="1621">
                  <c:v>22585310.383954</c:v>
                </c:pt>
                <c:pt idx="1622">
                  <c:v>21665710.603291001</c:v>
                </c:pt>
                <c:pt idx="1623">
                  <c:v>19493035.372848999</c:v>
                </c:pt>
                <c:pt idx="1624">
                  <c:v>19454323.189927001</c:v>
                </c:pt>
                <c:pt idx="1625">
                  <c:v>19802334.124481998</c:v>
                </c:pt>
                <c:pt idx="1626">
                  <c:v>21224787.878788002</c:v>
                </c:pt>
                <c:pt idx="1627">
                  <c:v>22033255.107209001</c:v>
                </c:pt>
                <c:pt idx="1628">
                  <c:v>20990808.689532999</c:v>
                </c:pt>
                <c:pt idx="1629">
                  <c:v>20894730.651694998</c:v>
                </c:pt>
                <c:pt idx="1630">
                  <c:v>21286361.233165</c:v>
                </c:pt>
                <c:pt idx="1631">
                  <c:v>21859786.931563001</c:v>
                </c:pt>
                <c:pt idx="1632">
                  <c:v>23478880.26825</c:v>
                </c:pt>
                <c:pt idx="1633">
                  <c:v>23661892.664902002</c:v>
                </c:pt>
                <c:pt idx="1634">
                  <c:v>24142644.886719</c:v>
                </c:pt>
                <c:pt idx="1635">
                  <c:v>24024936.034302998</c:v>
                </c:pt>
                <c:pt idx="1636">
                  <c:v>23166094.633767001</c:v>
                </c:pt>
                <c:pt idx="1637">
                  <c:v>22981272.762529001</c:v>
                </c:pt>
                <c:pt idx="1638">
                  <c:v>23866449.257599</c:v>
                </c:pt>
                <c:pt idx="1639">
                  <c:v>23548838.950663</c:v>
                </c:pt>
                <c:pt idx="1640">
                  <c:v>23476772.626703002</c:v>
                </c:pt>
                <c:pt idx="1641">
                  <c:v>24164317.695018001</c:v>
                </c:pt>
                <c:pt idx="1642">
                  <c:v>24127051.909380998</c:v>
                </c:pt>
                <c:pt idx="1643">
                  <c:v>23502401.969222002</c:v>
                </c:pt>
                <c:pt idx="1644">
                  <c:v>23722858.030765999</c:v>
                </c:pt>
                <c:pt idx="1646">
                  <c:v>24127909.807220001</c:v>
                </c:pt>
                <c:pt idx="1647">
                  <c:v>23835850.029011</c:v>
                </c:pt>
                <c:pt idx="1648">
                  <c:v>23357502.842500001</c:v>
                </c:pt>
                <c:pt idx="1649">
                  <c:v>23185723.329900999</c:v>
                </c:pt>
                <c:pt idx="1650">
                  <c:v>23239239.398131002</c:v>
                </c:pt>
                <c:pt idx="1652">
                  <c:v>23431124.019944999</c:v>
                </c:pt>
                <c:pt idx="1653">
                  <c:v>23435928.052239999</c:v>
                </c:pt>
                <c:pt idx="1654">
                  <c:v>22957150.263413999</c:v>
                </c:pt>
                <c:pt idx="1655">
                  <c:v>23353713.761162002</c:v>
                </c:pt>
                <c:pt idx="1656">
                  <c:v>23776441.480277002</c:v>
                </c:pt>
                <c:pt idx="1657">
                  <c:v>22298613.306929</c:v>
                </c:pt>
                <c:pt idx="1658">
                  <c:v>22528617.031567</c:v>
                </c:pt>
                <c:pt idx="1659">
                  <c:v>21624878.044791002</c:v>
                </c:pt>
                <c:pt idx="1660">
                  <c:v>21735643.21765</c:v>
                </c:pt>
                <c:pt idx="1661">
                  <c:v>21304059.863000002</c:v>
                </c:pt>
                <c:pt idx="1662">
                  <c:v>21465623.254969001</c:v>
                </c:pt>
                <c:pt idx="1663">
                  <c:v>22748450.974183001</c:v>
                </c:pt>
                <c:pt idx="1664">
                  <c:v>22918800.588789999</c:v>
                </c:pt>
                <c:pt idx="1665">
                  <c:v>23087145.033112999</c:v>
                </c:pt>
                <c:pt idx="1666">
                  <c:v>24264094.000827</c:v>
                </c:pt>
                <c:pt idx="1667">
                  <c:v>24672196.273986999</c:v>
                </c:pt>
                <c:pt idx="1668">
                  <c:v>24503161.039639998</c:v>
                </c:pt>
                <c:pt idx="1669">
                  <c:v>24582136.639408998</c:v>
                </c:pt>
                <c:pt idx="1670">
                  <c:v>24881682.269269001</c:v>
                </c:pt>
                <c:pt idx="1671">
                  <c:v>24400918.002384</c:v>
                </c:pt>
                <c:pt idx="1672">
                  <c:v>24409235.935630001</c:v>
                </c:pt>
                <c:pt idx="1673">
                  <c:v>24712830.758841999</c:v>
                </c:pt>
                <c:pt idx="1674">
                  <c:v>24915934.178424999</c:v>
                </c:pt>
                <c:pt idx="1678">
                  <c:v>25191815.979389999</c:v>
                </c:pt>
                <c:pt idx="1679">
                  <c:v>25287203.962025002</c:v>
                </c:pt>
                <c:pt idx="1680">
                  <c:v>24420562.252454001</c:v>
                </c:pt>
                <c:pt idx="1681">
                  <c:v>24383257.773701999</c:v>
                </c:pt>
                <c:pt idx="1682">
                  <c:v>24834079.521354999</c:v>
                </c:pt>
                <c:pt idx="1683">
                  <c:v>26234390.01785</c:v>
                </c:pt>
                <c:pt idx="1684">
                  <c:v>26555349.165335</c:v>
                </c:pt>
                <c:pt idx="1685">
                  <c:v>26782895.884436999</c:v>
                </c:pt>
                <c:pt idx="1686">
                  <c:v>27186293.442903999</c:v>
                </c:pt>
                <c:pt idx="1687">
                  <c:v>26507490.344850998</c:v>
                </c:pt>
                <c:pt idx="1688">
                  <c:v>26343478.389837999</c:v>
                </c:pt>
                <c:pt idx="1689">
                  <c:v>25252243.114909999</c:v>
                </c:pt>
                <c:pt idx="1690">
                  <c:v>25929994.603440002</c:v>
                </c:pt>
                <c:pt idx="1691">
                  <c:v>26663132.080685001</c:v>
                </c:pt>
                <c:pt idx="1692">
                  <c:v>27346235.641159002</c:v>
                </c:pt>
                <c:pt idx="1693">
                  <c:v>27925804.734241001</c:v>
                </c:pt>
                <c:pt idx="1694">
                  <c:v>27238510.190961</c:v>
                </c:pt>
                <c:pt idx="1695">
                  <c:v>27135746.231864002</c:v>
                </c:pt>
                <c:pt idx="1696">
                  <c:v>27903487.268171001</c:v>
                </c:pt>
                <c:pt idx="1697">
                  <c:v>28438328.536915001</c:v>
                </c:pt>
                <c:pt idx="1698">
                  <c:v>28838355.025566</c:v>
                </c:pt>
                <c:pt idx="1699">
                  <c:v>28412672.344528001</c:v>
                </c:pt>
                <c:pt idx="1700">
                  <c:v>28310451.535115</c:v>
                </c:pt>
                <c:pt idx="1701">
                  <c:v>28271942.684080001</c:v>
                </c:pt>
                <c:pt idx="1702">
                  <c:v>28214661.124763001</c:v>
                </c:pt>
                <c:pt idx="1703">
                  <c:v>28292085.767228</c:v>
                </c:pt>
                <c:pt idx="1705">
                  <c:v>27938395.881650001</c:v>
                </c:pt>
                <c:pt idx="1706">
                  <c:v>27836677.187998999</c:v>
                </c:pt>
                <c:pt idx="1707">
                  <c:v>27848250.803633001</c:v>
                </c:pt>
                <c:pt idx="1708">
                  <c:v>27902369.096147999</c:v>
                </c:pt>
                <c:pt idx="1709">
                  <c:v>27203141.025641002</c:v>
                </c:pt>
                <c:pt idx="1710">
                  <c:v>26794772.775385998</c:v>
                </c:pt>
                <c:pt idx="1711">
                  <c:v>26809760.848126002</c:v>
                </c:pt>
                <c:pt idx="1712">
                  <c:v>26628207.753566001</c:v>
                </c:pt>
                <c:pt idx="1713">
                  <c:v>29066547.174114998</c:v>
                </c:pt>
                <c:pt idx="1714">
                  <c:v>29123352.662471</c:v>
                </c:pt>
                <c:pt idx="1715">
                  <c:v>29647276.798408002</c:v>
                </c:pt>
                <c:pt idx="1716">
                  <c:v>30019596.474537</c:v>
                </c:pt>
                <c:pt idx="1717">
                  <c:v>29997443.822767999</c:v>
                </c:pt>
                <c:pt idx="1718">
                  <c:v>28791749.888023</c:v>
                </c:pt>
                <c:pt idx="1719">
                  <c:v>29420456.915550999</c:v>
                </c:pt>
                <c:pt idx="1720">
                  <c:v>29477905.507559001</c:v>
                </c:pt>
                <c:pt idx="1721">
                  <c:v>30608808.099068999</c:v>
                </c:pt>
                <c:pt idx="1722">
                  <c:v>31519143.971709002</c:v>
                </c:pt>
                <c:pt idx="1723">
                  <c:v>31769099.262019999</c:v>
                </c:pt>
                <c:pt idx="1727">
                  <c:v>31441354.157164</c:v>
                </c:pt>
                <c:pt idx="1728">
                  <c:v>31630032.666834</c:v>
                </c:pt>
                <c:pt idx="1729">
                  <c:v>31131748.799596</c:v>
                </c:pt>
                <c:pt idx="1730">
                  <c:v>31444919.049752999</c:v>
                </c:pt>
                <c:pt idx="1731">
                  <c:v>31662242.751464002</c:v>
                </c:pt>
                <c:pt idx="1732">
                  <c:v>31575935.091775</c:v>
                </c:pt>
                <c:pt idx="1733">
                  <c:v>32425559.170465</c:v>
                </c:pt>
                <c:pt idx="1734">
                  <c:v>32030262.435260002</c:v>
                </c:pt>
                <c:pt idx="1735">
                  <c:v>32008172.982473999</c:v>
                </c:pt>
                <c:pt idx="1736">
                  <c:v>31880061.966802001</c:v>
                </c:pt>
                <c:pt idx="1737">
                  <c:v>32437084.698417</c:v>
                </c:pt>
                <c:pt idx="1739">
                  <c:v>32414938.940487999</c:v>
                </c:pt>
                <c:pt idx="1740">
                  <c:v>32438219.626490001</c:v>
                </c:pt>
                <c:pt idx="1741">
                  <c:v>32570645.116585001</c:v>
                </c:pt>
                <c:pt idx="1742">
                  <c:v>32568471.300480001</c:v>
                </c:pt>
                <c:pt idx="1743">
                  <c:v>32714243.470904998</c:v>
                </c:pt>
                <c:pt idx="1744">
                  <c:v>32120854.176913001</c:v>
                </c:pt>
                <c:pt idx="1745">
                  <c:v>31633918.028489001</c:v>
                </c:pt>
                <c:pt idx="1746">
                  <c:v>31715572.714008</c:v>
                </c:pt>
                <c:pt idx="1747">
                  <c:v>31340849.231516</c:v>
                </c:pt>
                <c:pt idx="1748">
                  <c:v>31864481.085138999</c:v>
                </c:pt>
                <c:pt idx="1749">
                  <c:v>31716355.951646</c:v>
                </c:pt>
                <c:pt idx="1750">
                  <c:v>32028833.960613001</c:v>
                </c:pt>
                <c:pt idx="1751">
                  <c:v>32155236.164747</c:v>
                </c:pt>
                <c:pt idx="1752">
                  <c:v>32139275.512899999</c:v>
                </c:pt>
                <c:pt idx="1753">
                  <c:v>32602365.198447</c:v>
                </c:pt>
                <c:pt idx="1754">
                  <c:v>32439562.305542</c:v>
                </c:pt>
                <c:pt idx="1755">
                  <c:v>32227719.252225</c:v>
                </c:pt>
                <c:pt idx="1756">
                  <c:v>32146240.94602</c:v>
                </c:pt>
                <c:pt idx="1757">
                  <c:v>32178618.367849</c:v>
                </c:pt>
                <c:pt idx="1758">
                  <c:v>33214434.070491999</c:v>
                </c:pt>
                <c:pt idx="1759">
                  <c:v>33957941.898888998</c:v>
                </c:pt>
                <c:pt idx="1760">
                  <c:v>34180902.953736</c:v>
                </c:pt>
                <c:pt idx="1761">
                  <c:v>34419434.557371996</c:v>
                </c:pt>
                <c:pt idx="1762">
                  <c:v>34745238.826816</c:v>
                </c:pt>
                <c:pt idx="1763">
                  <c:v>34730445.527139999</c:v>
                </c:pt>
                <c:pt idx="1764">
                  <c:v>34576495.939818002</c:v>
                </c:pt>
                <c:pt idx="1765">
                  <c:v>34521940.428649001</c:v>
                </c:pt>
                <c:pt idx="1766">
                  <c:v>33933388.411279</c:v>
                </c:pt>
                <c:pt idx="1767">
                  <c:v>33330379.916260999</c:v>
                </c:pt>
                <c:pt idx="1768">
                  <c:v>33185443.581356999</c:v>
                </c:pt>
                <c:pt idx="1769">
                  <c:v>31407845.832548998</c:v>
                </c:pt>
                <c:pt idx="1770">
                  <c:v>32843593.726206999</c:v>
                </c:pt>
                <c:pt idx="1771">
                  <c:v>32598418.844788998</c:v>
                </c:pt>
                <c:pt idx="1772">
                  <c:v>32624759.059661999</c:v>
                </c:pt>
                <c:pt idx="1773">
                  <c:v>32329432.880998999</c:v>
                </c:pt>
                <c:pt idx="1774">
                  <c:v>32391062.922517002</c:v>
                </c:pt>
                <c:pt idx="1775">
                  <c:v>32195731.883559</c:v>
                </c:pt>
                <c:pt idx="1776">
                  <c:v>32458549.988851</c:v>
                </c:pt>
                <c:pt idx="1777">
                  <c:v>32446773.807874002</c:v>
                </c:pt>
                <c:pt idx="1778">
                  <c:v>32546174.826271001</c:v>
                </c:pt>
                <c:pt idx="1779">
                  <c:v>32714150.805778999</c:v>
                </c:pt>
                <c:pt idx="1781">
                  <c:v>32602946.999166001</c:v>
                </c:pt>
                <c:pt idx="1782">
                  <c:v>33067008.524659</c:v>
                </c:pt>
                <c:pt idx="1783">
                  <c:v>33882370.583186001</c:v>
                </c:pt>
                <c:pt idx="1784">
                  <c:v>33949309.820242003</c:v>
                </c:pt>
                <c:pt idx="1785">
                  <c:v>34120106.981982</c:v>
                </c:pt>
                <c:pt idx="1786">
                  <c:v>34423674.103557996</c:v>
                </c:pt>
                <c:pt idx="1787">
                  <c:v>33611164.926931001</c:v>
                </c:pt>
                <c:pt idx="1788">
                  <c:v>33829592.441515997</c:v>
                </c:pt>
                <c:pt idx="1789">
                  <c:v>33594709.989726</c:v>
                </c:pt>
                <c:pt idx="1790">
                  <c:v>33934063.323167004</c:v>
                </c:pt>
                <c:pt idx="1791">
                  <c:v>33920515.910864003</c:v>
                </c:pt>
                <c:pt idx="1792">
                  <c:v>34004360.37726</c:v>
                </c:pt>
                <c:pt idx="1793">
                  <c:v>33575331.770019002</c:v>
                </c:pt>
                <c:pt idx="1794">
                  <c:v>34072726.465981998</c:v>
                </c:pt>
                <c:pt idx="1795">
                  <c:v>33783328.621537998</c:v>
                </c:pt>
                <c:pt idx="1796">
                  <c:v>34259232.236277997</c:v>
                </c:pt>
                <c:pt idx="1797">
                  <c:v>34246235.868267998</c:v>
                </c:pt>
                <c:pt idx="1798">
                  <c:v>34349375.703037001</c:v>
                </c:pt>
                <c:pt idx="1799">
                  <c:v>33841000.193256997</c:v>
                </c:pt>
                <c:pt idx="1800">
                  <c:v>34323080.904338002</c:v>
                </c:pt>
                <c:pt idx="1801">
                  <c:v>34105475.314989001</c:v>
                </c:pt>
                <c:pt idx="1802">
                  <c:v>34594610.102906004</c:v>
                </c:pt>
                <c:pt idx="1803">
                  <c:v>34576079.473419003</c:v>
                </c:pt>
                <c:pt idx="1804">
                  <c:v>34562964.130795002</c:v>
                </c:pt>
                <c:pt idx="1805">
                  <c:v>33995452.930728003</c:v>
                </c:pt>
                <c:pt idx="1806">
                  <c:v>34649973.851651996</c:v>
                </c:pt>
                <c:pt idx="1807">
                  <c:v>34186924.860529996</c:v>
                </c:pt>
                <c:pt idx="1808">
                  <c:v>35037299.784303002</c:v>
                </c:pt>
                <c:pt idx="1809">
                  <c:v>34890360.479479</c:v>
                </c:pt>
                <c:pt idx="1810">
                  <c:v>34885068.474225</c:v>
                </c:pt>
                <c:pt idx="1811">
                  <c:v>34274454.791591004</c:v>
                </c:pt>
                <c:pt idx="1812">
                  <c:v>34662228.277741</c:v>
                </c:pt>
                <c:pt idx="1813">
                  <c:v>34986011.922246002</c:v>
                </c:pt>
                <c:pt idx="1814">
                  <c:v>35577874.614557996</c:v>
                </c:pt>
                <c:pt idx="1815">
                  <c:v>35485258.638420001</c:v>
                </c:pt>
                <c:pt idx="1816">
                  <c:v>35523009.153318003</c:v>
                </c:pt>
                <c:pt idx="1817">
                  <c:v>34969481.276804999</c:v>
                </c:pt>
                <c:pt idx="1818">
                  <c:v>35258123.945183001</c:v>
                </c:pt>
                <c:pt idx="1819">
                  <c:v>35498440.835658997</c:v>
                </c:pt>
                <c:pt idx="1820">
                  <c:v>36196117.623248003</c:v>
                </c:pt>
                <c:pt idx="1821">
                  <c:v>36180355.939626999</c:v>
                </c:pt>
                <c:pt idx="1822">
                  <c:v>37966499.080835998</c:v>
                </c:pt>
                <c:pt idx="1823">
                  <c:v>37097020.842467003</c:v>
                </c:pt>
                <c:pt idx="1824">
                  <c:v>37239255.853124</c:v>
                </c:pt>
                <c:pt idx="1825">
                  <c:v>36753004.612639003</c:v>
                </c:pt>
                <c:pt idx="1827">
                  <c:v>37128131.481481001</c:v>
                </c:pt>
                <c:pt idx="1828">
                  <c:v>34699121.860183999</c:v>
                </c:pt>
                <c:pt idx="1829">
                  <c:v>33175437.805020999</c:v>
                </c:pt>
                <c:pt idx="1830">
                  <c:v>32998659.023097999</c:v>
                </c:pt>
                <c:pt idx="1831">
                  <c:v>32450758.801222</c:v>
                </c:pt>
                <c:pt idx="1832">
                  <c:v>32742463.614845999</c:v>
                </c:pt>
                <c:pt idx="1833">
                  <c:v>33629578.983166002</c:v>
                </c:pt>
                <c:pt idx="1834">
                  <c:v>33690061.826171003</c:v>
                </c:pt>
                <c:pt idx="1835">
                  <c:v>33927807.069999002</c:v>
                </c:pt>
                <c:pt idx="1836">
                  <c:v>34821849.824013002</c:v>
                </c:pt>
                <c:pt idx="1837">
                  <c:v>34148409.743825004</c:v>
                </c:pt>
                <c:pt idx="1838">
                  <c:v>34985997.886987999</c:v>
                </c:pt>
                <c:pt idx="1839">
                  <c:v>34414184.652687997</c:v>
                </c:pt>
                <c:pt idx="1840">
                  <c:v>34004451.584462002</c:v>
                </c:pt>
                <c:pt idx="1841">
                  <c:v>33882560.355458997</c:v>
                </c:pt>
                <c:pt idx="1842">
                  <c:v>34379734.201338999</c:v>
                </c:pt>
                <c:pt idx="1843">
                  <c:v>34930423.316202</c:v>
                </c:pt>
                <c:pt idx="1844">
                  <c:v>34134685.265146002</c:v>
                </c:pt>
                <c:pt idx="1845">
                  <c:v>34028842.53255</c:v>
                </c:pt>
                <c:pt idx="1846">
                  <c:v>33866213.469512001</c:v>
                </c:pt>
                <c:pt idx="1847">
                  <c:v>33289148.388183001</c:v>
                </c:pt>
                <c:pt idx="1848">
                  <c:v>33750497.186683998</c:v>
                </c:pt>
                <c:pt idx="1849">
                  <c:v>32463858.118742</c:v>
                </c:pt>
                <c:pt idx="1850">
                  <c:v>33867975.566898003</c:v>
                </c:pt>
                <c:pt idx="1851">
                  <c:v>32200750.410289001</c:v>
                </c:pt>
                <c:pt idx="1852">
                  <c:v>32088518.072289001</c:v>
                </c:pt>
                <c:pt idx="1853">
                  <c:v>30345924.259404998</c:v>
                </c:pt>
                <c:pt idx="1854">
                  <c:v>30849891.929871999</c:v>
                </c:pt>
                <c:pt idx="1855">
                  <c:v>30925334.523194</c:v>
                </c:pt>
                <c:pt idx="1856">
                  <c:v>30318755.454530001</c:v>
                </c:pt>
                <c:pt idx="1857">
                  <c:v>29635313.958315998</c:v>
                </c:pt>
                <c:pt idx="1858">
                  <c:v>29618763.459534999</c:v>
                </c:pt>
                <c:pt idx="1859">
                  <c:v>29470173.143708002</c:v>
                </c:pt>
                <c:pt idx="1860">
                  <c:v>27927216.284734</c:v>
                </c:pt>
                <c:pt idx="1861">
                  <c:v>26603266.862557001</c:v>
                </c:pt>
                <c:pt idx="1862">
                  <c:v>24733189.283769</c:v>
                </c:pt>
                <c:pt idx="1863">
                  <c:v>26045153.064580001</c:v>
                </c:pt>
                <c:pt idx="1864">
                  <c:v>25571205.447126001</c:v>
                </c:pt>
                <c:pt idx="1865">
                  <c:v>27147190.427317001</c:v>
                </c:pt>
                <c:pt idx="1866">
                  <c:v>27263517.919566002</c:v>
                </c:pt>
                <c:pt idx="1867">
                  <c:v>25834856.580382001</c:v>
                </c:pt>
                <c:pt idx="1868">
                  <c:v>27405568.489925999</c:v>
                </c:pt>
                <c:pt idx="1869">
                  <c:v>28114145.745997</c:v>
                </c:pt>
                <c:pt idx="1870">
                  <c:v>28687308.978647001</c:v>
                </c:pt>
                <c:pt idx="1871">
                  <c:v>28523119.965128999</c:v>
                </c:pt>
                <c:pt idx="1872">
                  <c:v>27475059.601996999</c:v>
                </c:pt>
                <c:pt idx="1873">
                  <c:v>27093069.670242999</c:v>
                </c:pt>
                <c:pt idx="1874">
                  <c:v>26768506.930172</c:v>
                </c:pt>
                <c:pt idx="1875">
                  <c:v>26718360.011783998</c:v>
                </c:pt>
                <c:pt idx="1876">
                  <c:v>25875439.485863</c:v>
                </c:pt>
                <c:pt idx="1877">
                  <c:v>24222316.022243001</c:v>
                </c:pt>
                <c:pt idx="1878">
                  <c:v>23115763.201850001</c:v>
                </c:pt>
                <c:pt idx="1879">
                  <c:v>19864728.994913001</c:v>
                </c:pt>
                <c:pt idx="1880">
                  <c:v>18155169.579429999</c:v>
                </c:pt>
                <c:pt idx="1881">
                  <c:v>17105100.576494001</c:v>
                </c:pt>
                <c:pt idx="1882">
                  <c:v>17104499.937996</c:v>
                </c:pt>
                <c:pt idx="1883">
                  <c:v>19326002.701292001</c:v>
                </c:pt>
                <c:pt idx="1884">
                  <c:v>18281401.471337002</c:v>
                </c:pt>
                <c:pt idx="1885">
                  <c:v>17930763.998542</c:v>
                </c:pt>
                <c:pt idx="1886">
                  <c:v>18041210.446083002</c:v>
                </c:pt>
                <c:pt idx="1887">
                  <c:v>19031821.97301</c:v>
                </c:pt>
                <c:pt idx="1888">
                  <c:v>21510825.898389</c:v>
                </c:pt>
                <c:pt idx="1889">
                  <c:v>20803402.853324</c:v>
                </c:pt>
                <c:pt idx="1890">
                  <c:v>20374818.600368001</c:v>
                </c:pt>
                <c:pt idx="1891">
                  <c:v>17079679.432537999</c:v>
                </c:pt>
                <c:pt idx="1892">
                  <c:v>17457373.396760002</c:v>
                </c:pt>
                <c:pt idx="1893">
                  <c:v>16141644.768418999</c:v>
                </c:pt>
                <c:pt idx="1894">
                  <c:v>14946062.956817999</c:v>
                </c:pt>
                <c:pt idx="1895">
                  <c:v>14113500.421916001</c:v>
                </c:pt>
                <c:pt idx="1896">
                  <c:v>13971874.434137</c:v>
                </c:pt>
                <c:pt idx="1897">
                  <c:v>15595193.855698001</c:v>
                </c:pt>
                <c:pt idx="1898">
                  <c:v>17227989.522424001</c:v>
                </c:pt>
                <c:pt idx="1899">
                  <c:v>18190719.081298999</c:v>
                </c:pt>
                <c:pt idx="1900">
                  <c:v>17495923.126977999</c:v>
                </c:pt>
                <c:pt idx="1901">
                  <c:v>15757615.716141</c:v>
                </c:pt>
                <c:pt idx="1902">
                  <c:v>14670751.623969</c:v>
                </c:pt>
                <c:pt idx="1903">
                  <c:v>15698464.088718001</c:v>
                </c:pt>
                <c:pt idx="1904">
                  <c:v>15543011.861710001</c:v>
                </c:pt>
                <c:pt idx="1905">
                  <c:v>14117910.309487</c:v>
                </c:pt>
                <c:pt idx="1906">
                  <c:v>13766135.099795001</c:v>
                </c:pt>
                <c:pt idx="1908">
                  <c:v>14843088.167786</c:v>
                </c:pt>
                <c:pt idx="1909">
                  <c:v>14827525.183577999</c:v>
                </c:pt>
                <c:pt idx="1910">
                  <c:v>16019685.827054</c:v>
                </c:pt>
                <c:pt idx="1911">
                  <c:v>17156997.753323998</c:v>
                </c:pt>
                <c:pt idx="1912">
                  <c:v>16104089.300299</c:v>
                </c:pt>
                <c:pt idx="1914">
                  <c:v>14855762.704570999</c:v>
                </c:pt>
                <c:pt idx="1915">
                  <c:v>14790977.748001</c:v>
                </c:pt>
                <c:pt idx="1916">
                  <c:v>14691229.766123001</c:v>
                </c:pt>
                <c:pt idx="1917">
                  <c:v>15820061.26111</c:v>
                </c:pt>
                <c:pt idx="1918">
                  <c:v>16528356.022103</c:v>
                </c:pt>
                <c:pt idx="1919">
                  <c:v>15396597.237880001</c:v>
                </c:pt>
                <c:pt idx="1920">
                  <c:v>15974494.736544</c:v>
                </c:pt>
                <c:pt idx="1921">
                  <c:v>15794919.068467</c:v>
                </c:pt>
                <c:pt idx="1922">
                  <c:v>15798908.567252999</c:v>
                </c:pt>
                <c:pt idx="1923">
                  <c:v>14940265.734869</c:v>
                </c:pt>
                <c:pt idx="1924">
                  <c:v>15674088.729885001</c:v>
                </c:pt>
                <c:pt idx="1926">
                  <c:v>23908739.285089999</c:v>
                </c:pt>
                <c:pt idx="1927">
                  <c:v>22791276.219395</c:v>
                </c:pt>
                <c:pt idx="1928">
                  <c:v>23095016.130695</c:v>
                </c:pt>
                <c:pt idx="1931">
                  <c:v>23215773.075959999</c:v>
                </c:pt>
                <c:pt idx="1932">
                  <c:v>23639310.278521001</c:v>
                </c:pt>
                <c:pt idx="1933">
                  <c:v>23391578.931864001</c:v>
                </c:pt>
                <c:pt idx="1934">
                  <c:v>22544966.832017001</c:v>
                </c:pt>
                <c:pt idx="1935">
                  <c:v>23446446.318635002</c:v>
                </c:pt>
                <c:pt idx="1936">
                  <c:v>23586265.980505999</c:v>
                </c:pt>
                <c:pt idx="1937">
                  <c:v>22991173.708919998</c:v>
                </c:pt>
                <c:pt idx="1938">
                  <c:v>24171106.912087001</c:v>
                </c:pt>
                <c:pt idx="1939">
                  <c:v>24040813.046631001</c:v>
                </c:pt>
                <c:pt idx="1940">
                  <c:v>23668566.618425</c:v>
                </c:pt>
                <c:pt idx="1941">
                  <c:v>23449213.451671999</c:v>
                </c:pt>
                <c:pt idx="1942">
                  <c:v>23858754.002094999</c:v>
                </c:pt>
                <c:pt idx="1943">
                  <c:v>24427382.016011</c:v>
                </c:pt>
                <c:pt idx="1944">
                  <c:v>24295956.825452998</c:v>
                </c:pt>
                <c:pt idx="1945">
                  <c:v>23829966.871885002</c:v>
                </c:pt>
                <c:pt idx="1946">
                  <c:v>23501569.431828</c:v>
                </c:pt>
                <c:pt idx="1947">
                  <c:v>23226279.250142999</c:v>
                </c:pt>
                <c:pt idx="1948">
                  <c:v>24215687.363039002</c:v>
                </c:pt>
                <c:pt idx="1949">
                  <c:v>23717059.175921001</c:v>
                </c:pt>
                <c:pt idx="1950">
                  <c:v>23494797.725878</c:v>
                </c:pt>
                <c:pt idx="1951">
                  <c:v>23346011.835184</c:v>
                </c:pt>
                <c:pt idx="1952">
                  <c:v>22440803.044468999</c:v>
                </c:pt>
                <c:pt idx="1953">
                  <c:v>21928481.456586</c:v>
                </c:pt>
                <c:pt idx="1954">
                  <c:v>21961940.453396</c:v>
                </c:pt>
                <c:pt idx="1955">
                  <c:v>22542509.280641001</c:v>
                </c:pt>
                <c:pt idx="1956">
                  <c:v>22708447.656066999</c:v>
                </c:pt>
                <c:pt idx="1957">
                  <c:v>22343159.048397999</c:v>
                </c:pt>
                <c:pt idx="1958">
                  <c:v>23057142.690127</c:v>
                </c:pt>
                <c:pt idx="1959">
                  <c:v>22540438.163164001</c:v>
                </c:pt>
                <c:pt idx="1960">
                  <c:v>21940372.880366001</c:v>
                </c:pt>
                <c:pt idx="1961">
                  <c:v>22230630.919891</c:v>
                </c:pt>
                <c:pt idx="1962">
                  <c:v>22104399.398742002</c:v>
                </c:pt>
                <c:pt idx="1963">
                  <c:v>24478288.486793999</c:v>
                </c:pt>
                <c:pt idx="1964">
                  <c:v>24041868.377266001</c:v>
                </c:pt>
                <c:pt idx="1965">
                  <c:v>23689214.627597</c:v>
                </c:pt>
                <c:pt idx="1967">
                  <c:v>23274026.91028</c:v>
                </c:pt>
                <c:pt idx="1968">
                  <c:v>23047325.931336999</c:v>
                </c:pt>
                <c:pt idx="1969">
                  <c:v>21974616.958167002</c:v>
                </c:pt>
                <c:pt idx="1970">
                  <c:v>21761050.585932001</c:v>
                </c:pt>
                <c:pt idx="1971">
                  <c:v>21197054.757486001</c:v>
                </c:pt>
                <c:pt idx="1972">
                  <c:v>20727728.602352001</c:v>
                </c:pt>
                <c:pt idx="1973">
                  <c:v>20872541.113127001</c:v>
                </c:pt>
                <c:pt idx="1974">
                  <c:v>20496274.486855</c:v>
                </c:pt>
                <c:pt idx="1975">
                  <c:v>19089519.045111001</c:v>
                </c:pt>
                <c:pt idx="1976">
                  <c:v>17567303.111292001</c:v>
                </c:pt>
                <c:pt idx="1977">
                  <c:v>17952989.534683</c:v>
                </c:pt>
                <c:pt idx="1980">
                  <c:v>17654746.151184998</c:v>
                </c:pt>
                <c:pt idx="1981">
                  <c:v>16898931.404506002</c:v>
                </c:pt>
                <c:pt idx="1982">
                  <c:v>16352977.44447</c:v>
                </c:pt>
                <c:pt idx="1983">
                  <c:v>19526368.779070999</c:v>
                </c:pt>
                <c:pt idx="1984">
                  <c:v>20811866.338201001</c:v>
                </c:pt>
                <c:pt idx="1985">
                  <c:v>22059621.212120999</c:v>
                </c:pt>
                <c:pt idx="1986">
                  <c:v>22695368.293255001</c:v>
                </c:pt>
                <c:pt idx="1987">
                  <c:v>23082294.791738</c:v>
                </c:pt>
                <c:pt idx="1988">
                  <c:v>21093546.693643998</c:v>
                </c:pt>
                <c:pt idx="1989">
                  <c:v>21173507.658792</c:v>
                </c:pt>
                <c:pt idx="1990">
                  <c:v>21330476.132307</c:v>
                </c:pt>
                <c:pt idx="1991">
                  <c:v>22423520.813258</c:v>
                </c:pt>
                <c:pt idx="1992">
                  <c:v>22144543.870871</c:v>
                </c:pt>
                <c:pt idx="1993">
                  <c:v>20593724.229630001</c:v>
                </c:pt>
                <c:pt idx="1994">
                  <c:v>19314630.106989998</c:v>
                </c:pt>
                <c:pt idx="1995">
                  <c:v>18786685.111487001</c:v>
                </c:pt>
                <c:pt idx="1996">
                  <c:v>18280340.690067001</c:v>
                </c:pt>
                <c:pt idx="1997">
                  <c:v>16939056.888877001</c:v>
                </c:pt>
                <c:pt idx="1998">
                  <c:v>16295022.002351001</c:v>
                </c:pt>
                <c:pt idx="1999">
                  <c:v>15814114.852840999</c:v>
                </c:pt>
                <c:pt idx="2000">
                  <c:v>15243273.365092</c:v>
                </c:pt>
                <c:pt idx="2001">
                  <c:v>13977659.797606001</c:v>
                </c:pt>
                <c:pt idx="2002">
                  <c:v>13184332.884738</c:v>
                </c:pt>
                <c:pt idx="2003">
                  <c:v>11597709.949455</c:v>
                </c:pt>
                <c:pt idx="2004">
                  <c:v>11400789.257146001</c:v>
                </c:pt>
                <c:pt idx="2005">
                  <c:v>10638501.257582</c:v>
                </c:pt>
                <c:pt idx="2006">
                  <c:v>11793244.831426</c:v>
                </c:pt>
                <c:pt idx="2007">
                  <c:v>12736997.187626</c:v>
                </c:pt>
                <c:pt idx="2008">
                  <c:v>13189258.111679001</c:v>
                </c:pt>
                <c:pt idx="2009">
                  <c:v>13234024.813162001</c:v>
                </c:pt>
                <c:pt idx="2010">
                  <c:v>13372630.507839</c:v>
                </c:pt>
                <c:pt idx="2011">
                  <c:v>13634296.351851</c:v>
                </c:pt>
                <c:pt idx="2012">
                  <c:v>12550317.094727</c:v>
                </c:pt>
                <c:pt idx="2013">
                  <c:v>11941488.849265</c:v>
                </c:pt>
                <c:pt idx="2014">
                  <c:v>11100097.818008</c:v>
                </c:pt>
                <c:pt idx="2015">
                  <c:v>11313873.745378001</c:v>
                </c:pt>
                <c:pt idx="2016">
                  <c:v>11365835.464453001</c:v>
                </c:pt>
                <c:pt idx="2017">
                  <c:v>11539349.614731999</c:v>
                </c:pt>
                <c:pt idx="2018">
                  <c:v>10573856.844578</c:v>
                </c:pt>
                <c:pt idx="2019">
                  <c:v>10058424.668414</c:v>
                </c:pt>
                <c:pt idx="2020">
                  <c:v>10398822.686983</c:v>
                </c:pt>
                <c:pt idx="2021">
                  <c:v>10188123.591189001</c:v>
                </c:pt>
                <c:pt idx="2022">
                  <c:v>10614163.463275</c:v>
                </c:pt>
                <c:pt idx="2023">
                  <c:v>10740425.493202999</c:v>
                </c:pt>
                <c:pt idx="2024">
                  <c:v>11131815.547045</c:v>
                </c:pt>
                <c:pt idx="2025">
                  <c:v>11563689.057912</c:v>
                </c:pt>
                <c:pt idx="2026">
                  <c:v>11382436.218560999</c:v>
                </c:pt>
                <c:pt idx="2027">
                  <c:v>11479016.827014999</c:v>
                </c:pt>
                <c:pt idx="2028">
                  <c:v>10033237.511244001</c:v>
                </c:pt>
                <c:pt idx="2029">
                  <c:v>9996728.6776608992</c:v>
                </c:pt>
                <c:pt idx="2030">
                  <c:v>9477643.7913897</c:v>
                </c:pt>
                <c:pt idx="2031">
                  <c:v>9174709.9444006998</c:v>
                </c:pt>
                <c:pt idx="2032">
                  <c:v>8945440.1868568994</c:v>
                </c:pt>
                <c:pt idx="2033">
                  <c:v>9010904.2418726999</c:v>
                </c:pt>
                <c:pt idx="2034">
                  <c:v>9010818.1576918997</c:v>
                </c:pt>
                <c:pt idx="2035">
                  <c:v>8690930.7166975997</c:v>
                </c:pt>
                <c:pt idx="2036">
                  <c:v>10227042.571830999</c:v>
                </c:pt>
                <c:pt idx="2037">
                  <c:v>11088614.333772</c:v>
                </c:pt>
                <c:pt idx="2038">
                  <c:v>11833655.751362</c:v>
                </c:pt>
                <c:pt idx="2039">
                  <c:v>11619413.068948001</c:v>
                </c:pt>
                <c:pt idx="2040">
                  <c:v>11520123.310706001</c:v>
                </c:pt>
                <c:pt idx="2041">
                  <c:v>10412769.206142001</c:v>
                </c:pt>
                <c:pt idx="2043">
                  <c:v>9255853.2711085994</c:v>
                </c:pt>
                <c:pt idx="2044">
                  <c:v>9636443.1525481008</c:v>
                </c:pt>
                <c:pt idx="2045">
                  <c:v>9006993.4336198997</c:v>
                </c:pt>
                <c:pt idx="2046">
                  <c:v>8774460.8851986006</c:v>
                </c:pt>
                <c:pt idx="2047">
                  <c:v>9153995.7186616994</c:v>
                </c:pt>
                <c:pt idx="2048">
                  <c:v>9915438.3595720995</c:v>
                </c:pt>
                <c:pt idx="2049">
                  <c:v>9802488.9792349003</c:v>
                </c:pt>
                <c:pt idx="2050">
                  <c:v>10081437.672723999</c:v>
                </c:pt>
                <c:pt idx="2051">
                  <c:v>10086412.977489</c:v>
                </c:pt>
                <c:pt idx="2052">
                  <c:v>8754467.2390868999</c:v>
                </c:pt>
                <c:pt idx="2053">
                  <c:v>7592926.0809284002</c:v>
                </c:pt>
                <c:pt idx="2054">
                  <c:v>7446987.4306985</c:v>
                </c:pt>
                <c:pt idx="2055">
                  <c:v>6959173.6915480001</c:v>
                </c:pt>
                <c:pt idx="2056">
                  <c:v>7859101.5983357998</c:v>
                </c:pt>
                <c:pt idx="2057">
                  <c:v>8085223.1362135001</c:v>
                </c:pt>
                <c:pt idx="2058">
                  <c:v>9947958.2523892</c:v>
                </c:pt>
                <c:pt idx="2059">
                  <c:v>9183168.1731212996</c:v>
                </c:pt>
                <c:pt idx="2060">
                  <c:v>8216510.7677239003</c:v>
                </c:pt>
                <c:pt idx="2061">
                  <c:v>8080469.3697106997</c:v>
                </c:pt>
                <c:pt idx="2062">
                  <c:v>7494845.6840647003</c:v>
                </c:pt>
                <c:pt idx="2063">
                  <c:v>5362716.4481600998</c:v>
                </c:pt>
                <c:pt idx="2064">
                  <c:v>5069219.7499198001</c:v>
                </c:pt>
                <c:pt idx="2065">
                  <c:v>4570027.7307040999</c:v>
                </c:pt>
                <c:pt idx="2066">
                  <c:v>4171881.5997551</c:v>
                </c:pt>
                <c:pt idx="2067">
                  <c:v>4541491.0348361004</c:v>
                </c:pt>
                <c:pt idx="2068">
                  <c:v>5201691.3039046004</c:v>
                </c:pt>
                <c:pt idx="2069">
                  <c:v>4917145.4830582999</c:v>
                </c:pt>
                <c:pt idx="2070">
                  <c:v>5047010.1948375003</c:v>
                </c:pt>
                <c:pt idx="2071">
                  <c:v>4933004.9816231001</c:v>
                </c:pt>
                <c:pt idx="2072">
                  <c:v>4899044.7936779996</c:v>
                </c:pt>
                <c:pt idx="2073">
                  <c:v>5229769.0416438002</c:v>
                </c:pt>
                <c:pt idx="2074">
                  <c:v>5268572.1307137003</c:v>
                </c:pt>
                <c:pt idx="2075">
                  <c:v>5625850.3919999003</c:v>
                </c:pt>
                <c:pt idx="2076">
                  <c:v>6422472.9672798999</c:v>
                </c:pt>
                <c:pt idx="2077">
                  <c:v>6477885.4031563997</c:v>
                </c:pt>
                <c:pt idx="2078">
                  <c:v>6607078.6995225996</c:v>
                </c:pt>
                <c:pt idx="2079">
                  <c:v>5205311.3214908</c:v>
                </c:pt>
                <c:pt idx="2080">
                  <c:v>5864010.3427165002</c:v>
                </c:pt>
                <c:pt idx="2081">
                  <c:v>6473147.6534674</c:v>
                </c:pt>
                <c:pt idx="2082">
                  <c:v>5513619.0563540999</c:v>
                </c:pt>
                <c:pt idx="2083">
                  <c:v>5348925.8432865003</c:v>
                </c:pt>
                <c:pt idx="2084">
                  <c:v>5299272.0844312999</c:v>
                </c:pt>
                <c:pt idx="2085">
                  <c:v>4567397.5755305002</c:v>
                </c:pt>
                <c:pt idx="2086">
                  <c:v>3785510.7138517001</c:v>
                </c:pt>
                <c:pt idx="2087">
                  <c:v>3530934.5412438</c:v>
                </c:pt>
                <c:pt idx="2089">
                  <c:v>3525320.9154379</c:v>
                </c:pt>
                <c:pt idx="2090">
                  <c:v>3302317.0566016999</c:v>
                </c:pt>
                <c:pt idx="2091">
                  <c:v>3244128.9632577999</c:v>
                </c:pt>
                <c:pt idx="2092">
                  <c:v>3082351.568895</c:v>
                </c:pt>
                <c:pt idx="2093">
                  <c:v>3476200.2117332998</c:v>
                </c:pt>
                <c:pt idx="2094">
                  <c:v>3421647.8432439999</c:v>
                </c:pt>
                <c:pt idx="2095">
                  <c:v>3428693.9581626002</c:v>
                </c:pt>
                <c:pt idx="2096">
                  <c:v>3168666.2288226001</c:v>
                </c:pt>
                <c:pt idx="2097">
                  <c:v>3662664.7371609001</c:v>
                </c:pt>
                <c:pt idx="2098">
                  <c:v>1521938.1471205</c:v>
                </c:pt>
                <c:pt idx="2099">
                  <c:v>1493959.6897545999</c:v>
                </c:pt>
                <c:pt idx="2100">
                  <c:v>914162.26384886005</c:v>
                </c:pt>
                <c:pt idx="2101">
                  <c:v>1171083.9766396</c:v>
                </c:pt>
                <c:pt idx="2102">
                  <c:v>1173138.0854410999</c:v>
                </c:pt>
                <c:pt idx="2103">
                  <c:v>1132270.1663144999</c:v>
                </c:pt>
                <c:pt idx="2104">
                  <c:v>1531497.33054</c:v>
                </c:pt>
                <c:pt idx="2105">
                  <c:v>835897.66521673999</c:v>
                </c:pt>
                <c:pt idx="2106">
                  <c:v>681628.22509650001</c:v>
                </c:pt>
                <c:pt idx="2107">
                  <c:v>712388.77406723006</c:v>
                </c:pt>
                <c:pt idx="2108">
                  <c:v>312898.55269048002</c:v>
                </c:pt>
                <c:pt idx="2109">
                  <c:v>563966.34615384997</c:v>
                </c:pt>
                <c:pt idx="2110">
                  <c:v>746827.45722796</c:v>
                </c:pt>
                <c:pt idx="2111">
                  <c:v>585431.96211398998</c:v>
                </c:pt>
                <c:pt idx="2112">
                  <c:v>520063.91787183</c:v>
                </c:pt>
                <c:pt idx="2113">
                  <c:v>-156141.41102574</c:v>
                </c:pt>
                <c:pt idx="2114">
                  <c:v>-61266.580965968998</c:v>
                </c:pt>
                <c:pt idx="2115">
                  <c:v>-550268.17429205996</c:v>
                </c:pt>
                <c:pt idx="2116">
                  <c:v>-696844.01519323001</c:v>
                </c:pt>
                <c:pt idx="2117">
                  <c:v>-668319.31700537005</c:v>
                </c:pt>
                <c:pt idx="2118">
                  <c:v>-594072.35384353006</c:v>
                </c:pt>
                <c:pt idx="2119">
                  <c:v>-822987.65713634004</c:v>
                </c:pt>
                <c:pt idx="2120">
                  <c:v>-1027756.4396764</c:v>
                </c:pt>
                <c:pt idx="2121">
                  <c:v>-818591.90166305006</c:v>
                </c:pt>
                <c:pt idx="2122">
                  <c:v>-580083.23814963002</c:v>
                </c:pt>
                <c:pt idx="2123">
                  <c:v>-1363508.8526759001</c:v>
                </c:pt>
                <c:pt idx="2124">
                  <c:v>-1453916.7660284</c:v>
                </c:pt>
                <c:pt idx="2125">
                  <c:v>-1351437.9468115999</c:v>
                </c:pt>
                <c:pt idx="2126">
                  <c:v>-2847452.6354745999</c:v>
                </c:pt>
                <c:pt idx="2127">
                  <c:v>-2364107.7960116002</c:v>
                </c:pt>
                <c:pt idx="2128">
                  <c:v>-2247085.9518380999</c:v>
                </c:pt>
                <c:pt idx="2129">
                  <c:v>-2344241.8733379999</c:v>
                </c:pt>
                <c:pt idx="2130">
                  <c:v>-2435024.8531404999</c:v>
                </c:pt>
                <c:pt idx="2131">
                  <c:v>-2437848.1064594998</c:v>
                </c:pt>
                <c:pt idx="2132">
                  <c:v>-2652097.9411644</c:v>
                </c:pt>
                <c:pt idx="2133">
                  <c:v>-4216222.8275455004</c:v>
                </c:pt>
                <c:pt idx="2134">
                  <c:v>-3919948.7322892998</c:v>
                </c:pt>
                <c:pt idx="2135">
                  <c:v>-3775965.0508960998</c:v>
                </c:pt>
                <c:pt idx="2136">
                  <c:v>-3835612.8686046</c:v>
                </c:pt>
                <c:pt idx="2137">
                  <c:v>-3878640.7204550002</c:v>
                </c:pt>
                <c:pt idx="2138">
                  <c:v>-3646363.1356957001</c:v>
                </c:pt>
                <c:pt idx="2139">
                  <c:v>-3492672.2054181001</c:v>
                </c:pt>
                <c:pt idx="2140">
                  <c:v>-2773083.6893357998</c:v>
                </c:pt>
                <c:pt idx="2141">
                  <c:v>-1457871.1637637999</c:v>
                </c:pt>
                <c:pt idx="2142">
                  <c:v>2374438.3835689998</c:v>
                </c:pt>
                <c:pt idx="2143">
                  <c:v>1050518.9545813999</c:v>
                </c:pt>
                <c:pt idx="2144">
                  <c:v>1417660.6577679999</c:v>
                </c:pt>
                <c:pt idx="2145">
                  <c:v>751123.73481781001</c:v>
                </c:pt>
                <c:pt idx="2146">
                  <c:v>355666.22268896998</c:v>
                </c:pt>
                <c:pt idx="2147">
                  <c:v>-473801.62177089002</c:v>
                </c:pt>
                <c:pt idx="2148">
                  <c:v>-775646.84103817004</c:v>
                </c:pt>
                <c:pt idx="2149">
                  <c:v>-702956.20392274996</c:v>
                </c:pt>
                <c:pt idx="2150">
                  <c:v>-790486.87062764994</c:v>
                </c:pt>
                <c:pt idx="2151">
                  <c:v>-1292593.4422291999</c:v>
                </c:pt>
                <c:pt idx="2152">
                  <c:v>-948486.03137235995</c:v>
                </c:pt>
                <c:pt idx="2153">
                  <c:v>-830194.47538155003</c:v>
                </c:pt>
                <c:pt idx="2154">
                  <c:v>-1168987.4567582</c:v>
                </c:pt>
                <c:pt idx="2155">
                  <c:v>-1941689.8051453</c:v>
                </c:pt>
                <c:pt idx="2156">
                  <c:v>-2416042.0427057999</c:v>
                </c:pt>
                <c:pt idx="2157">
                  <c:v>-2269986.5341298999</c:v>
                </c:pt>
                <c:pt idx="2158">
                  <c:v>-1394231.2127383</c:v>
                </c:pt>
                <c:pt idx="2159">
                  <c:v>-1056325.6454051</c:v>
                </c:pt>
                <c:pt idx="2160">
                  <c:v>-743531.78829837998</c:v>
                </c:pt>
                <c:pt idx="2161">
                  <c:v>-734547.38704643003</c:v>
                </c:pt>
                <c:pt idx="2162">
                  <c:v>-1338905.2261268999</c:v>
                </c:pt>
                <c:pt idx="2163">
                  <c:v>-841503.59328260995</c:v>
                </c:pt>
                <c:pt idx="2164">
                  <c:v>-848275.00186164002</c:v>
                </c:pt>
                <c:pt idx="2165">
                  <c:v>-700140.96927242004</c:v>
                </c:pt>
                <c:pt idx="2166">
                  <c:v>-858319.11715693003</c:v>
                </c:pt>
                <c:pt idx="2167">
                  <c:v>-88507.730281336</c:v>
                </c:pt>
                <c:pt idx="2169">
                  <c:v>74872.663071080999</c:v>
                </c:pt>
                <c:pt idx="2170">
                  <c:v>285924.48526321998</c:v>
                </c:pt>
                <c:pt idx="2171">
                  <c:v>546603.81484630995</c:v>
                </c:pt>
                <c:pt idx="2172">
                  <c:v>844105.79037380998</c:v>
                </c:pt>
                <c:pt idx="2173">
                  <c:v>758194.80630679999</c:v>
                </c:pt>
                <c:pt idx="2174">
                  <c:v>749537.36438628996</c:v>
                </c:pt>
                <c:pt idx="2175">
                  <c:v>304582.97153883002</c:v>
                </c:pt>
                <c:pt idx="2176">
                  <c:v>135106.08850536999</c:v>
                </c:pt>
                <c:pt idx="2177">
                  <c:v>-112732.85371703</c:v>
                </c:pt>
                <c:pt idx="2178">
                  <c:v>637448.05085358</c:v>
                </c:pt>
                <c:pt idx="2179">
                  <c:v>791089.44760063</c:v>
                </c:pt>
                <c:pt idx="2180">
                  <c:v>659955.00685205997</c:v>
                </c:pt>
                <c:pt idx="2181">
                  <c:v>1344681.2361977999</c:v>
                </c:pt>
                <c:pt idx="2184">
                  <c:v>1984426.9733428</c:v>
                </c:pt>
                <c:pt idx="2185">
                  <c:v>2545373.1325401999</c:v>
                </c:pt>
                <c:pt idx="2187">
                  <c:v>2203968.4922131002</c:v>
                </c:pt>
                <c:pt idx="2188">
                  <c:v>2344539.425731</c:v>
                </c:pt>
                <c:pt idx="2189">
                  <c:v>2744500.6821936001</c:v>
                </c:pt>
                <c:pt idx="2190">
                  <c:v>2410138.4066531002</c:v>
                </c:pt>
                <c:pt idx="2191">
                  <c:v>2172083.6956651001</c:v>
                </c:pt>
                <c:pt idx="2192">
                  <c:v>2022066.2872049999</c:v>
                </c:pt>
                <c:pt idx="2193">
                  <c:v>2791610.7111939001</c:v>
                </c:pt>
                <c:pt idx="2194">
                  <c:v>2866210.4659866998</c:v>
                </c:pt>
                <c:pt idx="2195">
                  <c:v>3125704.3181551001</c:v>
                </c:pt>
                <c:pt idx="2196">
                  <c:v>3909735.6289396998</c:v>
                </c:pt>
                <c:pt idx="2197">
                  <c:v>4595207.6313527003</c:v>
                </c:pt>
                <c:pt idx="2198">
                  <c:v>5248917.4426830001</c:v>
                </c:pt>
                <c:pt idx="2199">
                  <c:v>5001222.0686478</c:v>
                </c:pt>
                <c:pt idx="2200">
                  <c:v>5322243.3614459001</c:v>
                </c:pt>
                <c:pt idx="2201">
                  <c:v>5588850.1705649998</c:v>
                </c:pt>
                <c:pt idx="2202">
                  <c:v>6068344.4897958999</c:v>
                </c:pt>
                <c:pt idx="2203">
                  <c:v>6382763.3537678998</c:v>
                </c:pt>
                <c:pt idx="2204">
                  <c:v>5330324.3683195999</c:v>
                </c:pt>
                <c:pt idx="2205">
                  <c:v>9277938.0862138998</c:v>
                </c:pt>
                <c:pt idx="2206">
                  <c:v>9659640.7094554994</c:v>
                </c:pt>
                <c:pt idx="2207">
                  <c:v>9875967.1665611006</c:v>
                </c:pt>
                <c:pt idx="2208">
                  <c:v>9107376.9465347994</c:v>
                </c:pt>
                <c:pt idx="2209">
                  <c:v>9111062.9457793999</c:v>
                </c:pt>
                <c:pt idx="2210">
                  <c:v>8789591.1859834995</c:v>
                </c:pt>
                <c:pt idx="2211">
                  <c:v>8930569.5970275998</c:v>
                </c:pt>
                <c:pt idx="2212">
                  <c:v>8826392.6908832993</c:v>
                </c:pt>
                <c:pt idx="2213">
                  <c:v>9066340.1198711004</c:v>
                </c:pt>
                <c:pt idx="2214">
                  <c:v>8733746.7155303992</c:v>
                </c:pt>
                <c:pt idx="2215">
                  <c:v>8231233.5614946</c:v>
                </c:pt>
                <c:pt idx="2216">
                  <c:v>8097038.4367963998</c:v>
                </c:pt>
                <c:pt idx="2217">
                  <c:v>8095062.9586535003</c:v>
                </c:pt>
                <c:pt idx="2218">
                  <c:v>8606875.2304996997</c:v>
                </c:pt>
                <c:pt idx="2219">
                  <c:v>8682282.3369471002</c:v>
                </c:pt>
                <c:pt idx="2220">
                  <c:v>8803816.6185804997</c:v>
                </c:pt>
                <c:pt idx="2221">
                  <c:v>9350801.0171646997</c:v>
                </c:pt>
                <c:pt idx="2222">
                  <c:v>9295426.3360143993</c:v>
                </c:pt>
                <c:pt idx="2223">
                  <c:v>9536623.2286139</c:v>
                </c:pt>
                <c:pt idx="2224">
                  <c:v>9007417.6324742008</c:v>
                </c:pt>
                <c:pt idx="2225">
                  <c:v>9581753.0323566999</c:v>
                </c:pt>
                <c:pt idx="2226">
                  <c:v>9687290.2258436009</c:v>
                </c:pt>
                <c:pt idx="2228">
                  <c:v>10733000.824402001</c:v>
                </c:pt>
                <c:pt idx="2229">
                  <c:v>10432107.427819001</c:v>
                </c:pt>
                <c:pt idx="2234">
                  <c:v>11567825.943901001</c:v>
                </c:pt>
                <c:pt idx="2235">
                  <c:v>12012514.522337999</c:v>
                </c:pt>
                <c:pt idx="2236">
                  <c:v>12441754.707723999</c:v>
                </c:pt>
                <c:pt idx="2237">
                  <c:v>12764759.848324999</c:v>
                </c:pt>
                <c:pt idx="2238">
                  <c:v>12290749.043835999</c:v>
                </c:pt>
                <c:pt idx="2239">
                  <c:v>12540821.378908999</c:v>
                </c:pt>
                <c:pt idx="2240">
                  <c:v>12911908.884914</c:v>
                </c:pt>
                <c:pt idx="2241">
                  <c:v>12869803.193598</c:v>
                </c:pt>
                <c:pt idx="2242">
                  <c:v>13184485.646074999</c:v>
                </c:pt>
                <c:pt idx="2243">
                  <c:v>13101071.989867</c:v>
                </c:pt>
                <c:pt idx="2244">
                  <c:v>12917806.561628001</c:v>
                </c:pt>
                <c:pt idx="2245">
                  <c:v>13005946.937263999</c:v>
                </c:pt>
                <c:pt idx="2246">
                  <c:v>12690622.701699</c:v>
                </c:pt>
                <c:pt idx="2247">
                  <c:v>12878448.007977</c:v>
                </c:pt>
                <c:pt idx="2248">
                  <c:v>12299626.587964</c:v>
                </c:pt>
                <c:pt idx="2249">
                  <c:v>12171042.18653</c:v>
                </c:pt>
                <c:pt idx="2250">
                  <c:v>12110028.93211</c:v>
                </c:pt>
                <c:pt idx="2251">
                  <c:v>13231906.918149</c:v>
                </c:pt>
                <c:pt idx="2252">
                  <c:v>13542549.981094999</c:v>
                </c:pt>
                <c:pt idx="2253">
                  <c:v>14180660.901645999</c:v>
                </c:pt>
                <c:pt idx="2254">
                  <c:v>14139512.984727999</c:v>
                </c:pt>
                <c:pt idx="2255">
                  <c:v>13988772.052216001</c:v>
                </c:pt>
                <c:pt idx="2256">
                  <c:v>14098718.085865</c:v>
                </c:pt>
                <c:pt idx="2257">
                  <c:v>14636511.927634999</c:v>
                </c:pt>
                <c:pt idx="2258">
                  <c:v>14952824.188183</c:v>
                </c:pt>
                <c:pt idx="2260">
                  <c:v>15574550.404165</c:v>
                </c:pt>
                <c:pt idx="2261">
                  <c:v>15173547.559698001</c:v>
                </c:pt>
                <c:pt idx="2262">
                  <c:v>15680635.648438999</c:v>
                </c:pt>
                <c:pt idx="2263">
                  <c:v>16423707.114591001</c:v>
                </c:pt>
                <c:pt idx="2264">
                  <c:v>16342448.945148</c:v>
                </c:pt>
                <c:pt idx="2265">
                  <c:v>16453717.906895</c:v>
                </c:pt>
                <c:pt idx="2266">
                  <c:v>16776498.475555001</c:v>
                </c:pt>
                <c:pt idx="2267">
                  <c:v>17163017.617738999</c:v>
                </c:pt>
                <c:pt idx="2268">
                  <c:v>17442889.138266999</c:v>
                </c:pt>
                <c:pt idx="2269">
                  <c:v>17345919.994289</c:v>
                </c:pt>
                <c:pt idx="2270">
                  <c:v>17557383.853815001</c:v>
                </c:pt>
                <c:pt idx="2271">
                  <c:v>17842553.549826</c:v>
                </c:pt>
                <c:pt idx="2272">
                  <c:v>18036761.795139998</c:v>
                </c:pt>
                <c:pt idx="2273">
                  <c:v>17228715.788725</c:v>
                </c:pt>
                <c:pt idx="2274">
                  <c:v>17317848.805994999</c:v>
                </c:pt>
                <c:pt idx="2275">
                  <c:v>17070266.365063</c:v>
                </c:pt>
                <c:pt idx="2276">
                  <c:v>16393821.392568</c:v>
                </c:pt>
                <c:pt idx="2277">
                  <c:v>15472070.666712999</c:v>
                </c:pt>
                <c:pt idx="2278">
                  <c:v>17036646.147094</c:v>
                </c:pt>
                <c:pt idx="2279">
                  <c:v>17128396.418857999</c:v>
                </c:pt>
                <c:pt idx="2280">
                  <c:v>17189891.913304001</c:v>
                </c:pt>
                <c:pt idx="2281">
                  <c:v>17411586.950387001</c:v>
                </c:pt>
                <c:pt idx="2282">
                  <c:v>18088053.667748</c:v>
                </c:pt>
                <c:pt idx="2283">
                  <c:v>16170084.58636</c:v>
                </c:pt>
                <c:pt idx="2284">
                  <c:v>15927836.869411999</c:v>
                </c:pt>
                <c:pt idx="2285">
                  <c:v>15843928.853844</c:v>
                </c:pt>
                <c:pt idx="2286">
                  <c:v>16453865.609877</c:v>
                </c:pt>
                <c:pt idx="2287">
                  <c:v>16331812.833324</c:v>
                </c:pt>
                <c:pt idx="2288">
                  <c:v>17409886.693225</c:v>
                </c:pt>
                <c:pt idx="2289">
                  <c:v>17361098.199636001</c:v>
                </c:pt>
                <c:pt idx="2290">
                  <c:v>17573923.260264002</c:v>
                </c:pt>
                <c:pt idx="2291">
                  <c:v>18248963.509489</c:v>
                </c:pt>
                <c:pt idx="2292">
                  <c:v>18534774.777770001</c:v>
                </c:pt>
                <c:pt idx="2293">
                  <c:v>19431018.968233</c:v>
                </c:pt>
                <c:pt idx="2294">
                  <c:v>19582240.605262998</c:v>
                </c:pt>
                <c:pt idx="2295">
                  <c:v>19196370.444711</c:v>
                </c:pt>
                <c:pt idx="2296">
                  <c:v>18561395.874845002</c:v>
                </c:pt>
                <c:pt idx="2297">
                  <c:v>17453558.299334001</c:v>
                </c:pt>
                <c:pt idx="2298">
                  <c:v>19940449.400690999</c:v>
                </c:pt>
                <c:pt idx="2299">
                  <c:v>20383615.585228</c:v>
                </c:pt>
                <c:pt idx="2300">
                  <c:v>19562533.637352999</c:v>
                </c:pt>
                <c:pt idx="2301">
                  <c:v>20342109.119746</c:v>
                </c:pt>
                <c:pt idx="2302">
                  <c:v>20349984.812208999</c:v>
                </c:pt>
                <c:pt idx="2304">
                  <c:v>20252273.422421001</c:v>
                </c:pt>
                <c:pt idx="2305">
                  <c:v>20024622.246475998</c:v>
                </c:pt>
                <c:pt idx="2306">
                  <c:v>18848273.738848999</c:v>
                </c:pt>
                <c:pt idx="2307">
                  <c:v>20375864.140002001</c:v>
                </c:pt>
                <c:pt idx="2308">
                  <c:v>19572460.984269999</c:v>
                </c:pt>
                <c:pt idx="2309">
                  <c:v>18466873.917525999</c:v>
                </c:pt>
                <c:pt idx="2310">
                  <c:v>17235944.676194001</c:v>
                </c:pt>
                <c:pt idx="2311">
                  <c:v>16068173.947995</c:v>
                </c:pt>
                <c:pt idx="2312">
                  <c:v>16010848.259927001</c:v>
                </c:pt>
                <c:pt idx="2313">
                  <c:v>17130570.132096</c:v>
                </c:pt>
                <c:pt idx="2314">
                  <c:v>15437661.772867</c:v>
                </c:pt>
                <c:pt idx="2315">
                  <c:v>15504686.786101</c:v>
                </c:pt>
                <c:pt idx="2316">
                  <c:v>14123987.961169001</c:v>
                </c:pt>
                <c:pt idx="2317">
                  <c:v>13130068.850787999</c:v>
                </c:pt>
                <c:pt idx="2318">
                  <c:v>13675045.950469</c:v>
                </c:pt>
                <c:pt idx="2319">
                  <c:v>15043377.559719</c:v>
                </c:pt>
                <c:pt idx="2320">
                  <c:v>12700126.844027</c:v>
                </c:pt>
                <c:pt idx="2321">
                  <c:v>14368581.312317001</c:v>
                </c:pt>
                <c:pt idx="2322">
                  <c:v>14136651.544233</c:v>
                </c:pt>
                <c:pt idx="2323">
                  <c:v>13161228.656428</c:v>
                </c:pt>
                <c:pt idx="2324">
                  <c:v>10904747.818456</c:v>
                </c:pt>
                <c:pt idx="2325">
                  <c:v>12951372.013112999</c:v>
                </c:pt>
                <c:pt idx="2326">
                  <c:v>10422150.216019001</c:v>
                </c:pt>
                <c:pt idx="2327">
                  <c:v>12484393.347480001</c:v>
                </c:pt>
                <c:pt idx="2328">
                  <c:v>11200577.547047</c:v>
                </c:pt>
                <c:pt idx="2329">
                  <c:v>9783219.8595039994</c:v>
                </c:pt>
                <c:pt idx="2330">
                  <c:v>9743014.1571075991</c:v>
                </c:pt>
                <c:pt idx="2331">
                  <c:v>9889943.1464801002</c:v>
                </c:pt>
                <c:pt idx="2332">
                  <c:v>10004902.635770001</c:v>
                </c:pt>
                <c:pt idx="2333">
                  <c:v>9912682.9268293008</c:v>
                </c:pt>
                <c:pt idx="2334">
                  <c:v>7020868.3301288001</c:v>
                </c:pt>
                <c:pt idx="2335">
                  <c:v>5346689.5728775002</c:v>
                </c:pt>
                <c:pt idx="2336">
                  <c:v>3417867.3674555998</c:v>
                </c:pt>
                <c:pt idx="2337">
                  <c:v>1409886.5732831999</c:v>
                </c:pt>
                <c:pt idx="2338">
                  <c:v>818066.56674424</c:v>
                </c:pt>
                <c:pt idx="2339">
                  <c:v>-1640759.0078233001</c:v>
                </c:pt>
                <c:pt idx="2340">
                  <c:v>-5076769.5486204997</c:v>
                </c:pt>
                <c:pt idx="2341">
                  <c:v>-4175665.6120898002</c:v>
                </c:pt>
                <c:pt idx="2342">
                  <c:v>-2178560.9667965001</c:v>
                </c:pt>
                <c:pt idx="2343">
                  <c:v>-217833.33915534001</c:v>
                </c:pt>
                <c:pt idx="2344">
                  <c:v>146387.55776872</c:v>
                </c:pt>
                <c:pt idx="2345">
                  <c:v>422061.10623353999</c:v>
                </c:pt>
                <c:pt idx="2346">
                  <c:v>-447991.66539873002</c:v>
                </c:pt>
                <c:pt idx="2347">
                  <c:v>-723433.18142023997</c:v>
                </c:pt>
                <c:pt idx="2348">
                  <c:v>-892714.00500867004</c:v>
                </c:pt>
                <c:pt idx="2349">
                  <c:v>-704257.70875534997</c:v>
                </c:pt>
                <c:pt idx="2350">
                  <c:v>-1620161.5991535999</c:v>
                </c:pt>
                <c:pt idx="2351">
                  <c:v>-1468673.2689785</c:v>
                </c:pt>
                <c:pt idx="2352">
                  <c:v>-936588.52394025004</c:v>
                </c:pt>
                <c:pt idx="2353">
                  <c:v>-915401.53426425997</c:v>
                </c:pt>
                <c:pt idx="2354">
                  <c:v>-997580.09394586994</c:v>
                </c:pt>
                <c:pt idx="2355">
                  <c:v>-935845.03808447998</c:v>
                </c:pt>
                <c:pt idx="2356">
                  <c:v>-137792.57759587999</c:v>
                </c:pt>
                <c:pt idx="2357">
                  <c:v>-104851.57679161</c:v>
                </c:pt>
                <c:pt idx="2358">
                  <c:v>-616017.65140325006</c:v>
                </c:pt>
                <c:pt idx="2359">
                  <c:v>-33014.201726717001</c:v>
                </c:pt>
                <c:pt idx="2360">
                  <c:v>-1514632.1631006</c:v>
                </c:pt>
                <c:pt idx="2361">
                  <c:v>-1105387.5759572</c:v>
                </c:pt>
                <c:pt idx="2362">
                  <c:v>13034.568137771001</c:v>
                </c:pt>
                <c:pt idx="2363">
                  <c:v>675424.71602532</c:v>
                </c:pt>
                <c:pt idx="2364">
                  <c:v>522976.71989255003</c:v>
                </c:pt>
                <c:pt idx="2365">
                  <c:v>511967.55973282998</c:v>
                </c:pt>
                <c:pt idx="2366">
                  <c:v>1481876.2962962999</c:v>
                </c:pt>
                <c:pt idx="2367">
                  <c:v>1883314.9175362</c:v>
                </c:pt>
                <c:pt idx="2368">
                  <c:v>2111485.3750405</c:v>
                </c:pt>
                <c:pt idx="2369">
                  <c:v>4299321.2852585996</c:v>
                </c:pt>
                <c:pt idx="2370">
                  <c:v>4385818.2293026997</c:v>
                </c:pt>
                <c:pt idx="2371">
                  <c:v>4617356.0260343002</c:v>
                </c:pt>
                <c:pt idx="2372">
                  <c:v>4675606.5739796003</c:v>
                </c:pt>
                <c:pt idx="2373">
                  <c:v>8242981.7843784001</c:v>
                </c:pt>
                <c:pt idx="2374">
                  <c:v>8486260.0490630995</c:v>
                </c:pt>
                <c:pt idx="2375">
                  <c:v>8861544.1301345993</c:v>
                </c:pt>
                <c:pt idx="2376">
                  <c:v>8060486.7068154998</c:v>
                </c:pt>
                <c:pt idx="2377">
                  <c:v>7621660.3648424996</c:v>
                </c:pt>
                <c:pt idx="2378">
                  <c:v>8255270.9093864998</c:v>
                </c:pt>
                <c:pt idx="2379">
                  <c:v>9835662.2916559</c:v>
                </c:pt>
                <c:pt idx="2380">
                  <c:v>12578800.912999</c:v>
                </c:pt>
                <c:pt idx="2381">
                  <c:v>14673777.787579</c:v>
                </c:pt>
                <c:pt idx="2382">
                  <c:v>15024422.63907</c:v>
                </c:pt>
                <c:pt idx="2383">
                  <c:v>14336573.087808</c:v>
                </c:pt>
                <c:pt idx="2384">
                  <c:v>14285508.896693001</c:v>
                </c:pt>
                <c:pt idx="2385">
                  <c:v>11503128.42062</c:v>
                </c:pt>
                <c:pt idx="2386">
                  <c:v>11533509.498206999</c:v>
                </c:pt>
                <c:pt idx="2387">
                  <c:v>9381891.7075931001</c:v>
                </c:pt>
                <c:pt idx="2388">
                  <c:v>10660695.595964</c:v>
                </c:pt>
                <c:pt idx="2389">
                  <c:v>8818334.0574807003</c:v>
                </c:pt>
                <c:pt idx="2390">
                  <c:v>8034558.8852089001</c:v>
                </c:pt>
                <c:pt idx="2391">
                  <c:v>8279227.8940470004</c:v>
                </c:pt>
                <c:pt idx="2392">
                  <c:v>8022399.9544113996</c:v>
                </c:pt>
                <c:pt idx="2393">
                  <c:v>9415733.7726757005</c:v>
                </c:pt>
                <c:pt idx="2394">
                  <c:v>9746838.9458684996</c:v>
                </c:pt>
                <c:pt idx="2395">
                  <c:v>9580106.1449388992</c:v>
                </c:pt>
                <c:pt idx="2396">
                  <c:v>6236218.0780499</c:v>
                </c:pt>
                <c:pt idx="2397">
                  <c:v>5817503.508808</c:v>
                </c:pt>
                <c:pt idx="2398">
                  <c:v>5440999.8982603</c:v>
                </c:pt>
                <c:pt idx="2399">
                  <c:v>5798319.8695670003</c:v>
                </c:pt>
                <c:pt idx="2400">
                  <c:v>7905369.4521215996</c:v>
                </c:pt>
                <c:pt idx="2401">
                  <c:v>8468269.5267214999</c:v>
                </c:pt>
                <c:pt idx="2402">
                  <c:v>9545388.0538029</c:v>
                </c:pt>
                <c:pt idx="2403">
                  <c:v>8823766.4028575998</c:v>
                </c:pt>
                <c:pt idx="2404">
                  <c:v>9401323.5573015008</c:v>
                </c:pt>
                <c:pt idx="2405">
                  <c:v>7815604.2791577</c:v>
                </c:pt>
                <c:pt idx="2406">
                  <c:v>6648391.8644158999</c:v>
                </c:pt>
                <c:pt idx="2407">
                  <c:v>6717124.2646711003</c:v>
                </c:pt>
                <c:pt idx="2408">
                  <c:v>7444158.2228098996</c:v>
                </c:pt>
                <c:pt idx="2409">
                  <c:v>6817850.9873842001</c:v>
                </c:pt>
                <c:pt idx="2410">
                  <c:v>9310706.4451055992</c:v>
                </c:pt>
                <c:pt idx="2411">
                  <c:v>9026455.1519945003</c:v>
                </c:pt>
                <c:pt idx="2412">
                  <c:v>7135431.3864725996</c:v>
                </c:pt>
                <c:pt idx="2413">
                  <c:v>7291688.8591318997</c:v>
                </c:pt>
                <c:pt idx="2414">
                  <c:v>8364790.4971727999</c:v>
                </c:pt>
                <c:pt idx="2415">
                  <c:v>8044436.2735085003</c:v>
                </c:pt>
                <c:pt idx="2416">
                  <c:v>8703551.9036439992</c:v>
                </c:pt>
                <c:pt idx="2417">
                  <c:v>8301671.8758493001</c:v>
                </c:pt>
                <c:pt idx="2418">
                  <c:v>8940803.1149645001</c:v>
                </c:pt>
                <c:pt idx="2419">
                  <c:v>8338788.8977196002</c:v>
                </c:pt>
                <c:pt idx="2420">
                  <c:v>8625028.7438332997</c:v>
                </c:pt>
                <c:pt idx="2421">
                  <c:v>8906292.9899818003</c:v>
                </c:pt>
                <c:pt idx="2422">
                  <c:v>8800294.3600450996</c:v>
                </c:pt>
                <c:pt idx="2423">
                  <c:v>9775078.7004994992</c:v>
                </c:pt>
                <c:pt idx="2424">
                  <c:v>8291280.3989575002</c:v>
                </c:pt>
                <c:pt idx="2425">
                  <c:v>8095703.9903728003</c:v>
                </c:pt>
                <c:pt idx="2426">
                  <c:v>7735647.6223665997</c:v>
                </c:pt>
                <c:pt idx="2427">
                  <c:v>7055206.7284051999</c:v>
                </c:pt>
                <c:pt idx="2428">
                  <c:v>7486505.5079977</c:v>
                </c:pt>
                <c:pt idx="2429">
                  <c:v>7063207.2238691999</c:v>
                </c:pt>
                <c:pt idx="2430">
                  <c:v>7026057.2168829003</c:v>
                </c:pt>
                <c:pt idx="2431">
                  <c:v>7407740.9765016995</c:v>
                </c:pt>
                <c:pt idx="2432">
                  <c:v>6190840.2833160004</c:v>
                </c:pt>
                <c:pt idx="2433">
                  <c:v>6222098.6075590001</c:v>
                </c:pt>
                <c:pt idx="2437">
                  <c:v>5948722.3710196996</c:v>
                </c:pt>
                <c:pt idx="2438">
                  <c:v>4146799.6062381999</c:v>
                </c:pt>
                <c:pt idx="2439">
                  <c:v>4601964.6524989996</c:v>
                </c:pt>
                <c:pt idx="2440">
                  <c:v>2903857.6198744001</c:v>
                </c:pt>
                <c:pt idx="2441">
                  <c:v>2307873.3067414002</c:v>
                </c:pt>
                <c:pt idx="2442">
                  <c:v>1828771.5362175</c:v>
                </c:pt>
                <c:pt idx="2443">
                  <c:v>2343711.8794211</c:v>
                </c:pt>
                <c:pt idx="2444">
                  <c:v>1391991.4754693001</c:v>
                </c:pt>
                <c:pt idx="2445">
                  <c:v>1815641.0668277</c:v>
                </c:pt>
                <c:pt idx="2446">
                  <c:v>1419867.3093244</c:v>
                </c:pt>
                <c:pt idx="2448">
                  <c:v>1388030.0869948</c:v>
                </c:pt>
                <c:pt idx="2449">
                  <c:v>2449073.2751854002</c:v>
                </c:pt>
                <c:pt idx="2450">
                  <c:v>3018235.8322712998</c:v>
                </c:pt>
                <c:pt idx="2451">
                  <c:v>2601554.5925917001</c:v>
                </c:pt>
                <c:pt idx="2452">
                  <c:v>4018318.9893649998</c:v>
                </c:pt>
                <c:pt idx="2453">
                  <c:v>3289599.3426238</c:v>
                </c:pt>
                <c:pt idx="2454">
                  <c:v>3779709.1369534</c:v>
                </c:pt>
                <c:pt idx="2455">
                  <c:v>3765569.6310879001</c:v>
                </c:pt>
                <c:pt idx="2456">
                  <c:v>2598423.0149625</c:v>
                </c:pt>
                <c:pt idx="2457">
                  <c:v>2760476.0338031002</c:v>
                </c:pt>
                <c:pt idx="2458">
                  <c:v>1903286.8787638999</c:v>
                </c:pt>
                <c:pt idx="2459">
                  <c:v>1538942.6759323999</c:v>
                </c:pt>
                <c:pt idx="2460">
                  <c:v>946127.07442567998</c:v>
                </c:pt>
                <c:pt idx="2461">
                  <c:v>-274679.62222595001</c:v>
                </c:pt>
                <c:pt idx="2462">
                  <c:v>-257318.18048852001</c:v>
                </c:pt>
                <c:pt idx="2463">
                  <c:v>-49456.464226531003</c:v>
                </c:pt>
                <c:pt idx="2464">
                  <c:v>282876.56296712998</c:v>
                </c:pt>
                <c:pt idx="2465">
                  <c:v>-643942.46390939003</c:v>
                </c:pt>
                <c:pt idx="2466">
                  <c:v>-296689.21859315003</c:v>
                </c:pt>
                <c:pt idx="2467">
                  <c:v>-2083680.578091</c:v>
                </c:pt>
                <c:pt idx="2468">
                  <c:v>-1468568.9495604001</c:v>
                </c:pt>
                <c:pt idx="2469">
                  <c:v>-1146150.6607675001</c:v>
                </c:pt>
                <c:pt idx="2470">
                  <c:v>-1644076.0659223001</c:v>
                </c:pt>
                <c:pt idx="2471">
                  <c:v>-1584095.5026332999</c:v>
                </c:pt>
                <c:pt idx="2472">
                  <c:v>-858650.26745374</c:v>
                </c:pt>
                <c:pt idx="2473">
                  <c:v>-1302194.904018</c:v>
                </c:pt>
                <c:pt idx="2474">
                  <c:v>-152391.13893404001</c:v>
                </c:pt>
                <c:pt idx="2475">
                  <c:v>-98378.289078457005</c:v>
                </c:pt>
                <c:pt idx="2476">
                  <c:v>-529734.88016655995</c:v>
                </c:pt>
                <c:pt idx="2477">
                  <c:v>-1037512.2682824</c:v>
                </c:pt>
                <c:pt idx="2478">
                  <c:v>-1351708.9800376999</c:v>
                </c:pt>
                <c:pt idx="2479">
                  <c:v>-967819.74813795998</c:v>
                </c:pt>
                <c:pt idx="2480">
                  <c:v>-1866660.2554560001</c:v>
                </c:pt>
                <c:pt idx="2481">
                  <c:v>-2598459.7535557998</c:v>
                </c:pt>
                <c:pt idx="2482">
                  <c:v>-3226945.0232222001</c:v>
                </c:pt>
                <c:pt idx="2483">
                  <c:v>-3640200.9258347</c:v>
                </c:pt>
                <c:pt idx="2486">
                  <c:v>-3821267.6056337999</c:v>
                </c:pt>
                <c:pt idx="2487">
                  <c:v>-2414595.2286487999</c:v>
                </c:pt>
                <c:pt idx="2489">
                  <c:v>-2331912.6365411999</c:v>
                </c:pt>
                <c:pt idx="2490">
                  <c:v>-1151973.6593466001</c:v>
                </c:pt>
                <c:pt idx="2491">
                  <c:v>-523992.47541684</c:v>
                </c:pt>
                <c:pt idx="2492">
                  <c:v>-1939857.5780871999</c:v>
                </c:pt>
                <c:pt idx="2493">
                  <c:v>-1581590.1793716999</c:v>
                </c:pt>
                <c:pt idx="2494">
                  <c:v>-1906987.5783410999</c:v>
                </c:pt>
                <c:pt idx="2495">
                  <c:v>-1396788.625422</c:v>
                </c:pt>
                <c:pt idx="2496">
                  <c:v>-1598991.5608264999</c:v>
                </c:pt>
                <c:pt idx="2497">
                  <c:v>145941.09713991999</c:v>
                </c:pt>
                <c:pt idx="2498">
                  <c:v>784464.20991487999</c:v>
                </c:pt>
                <c:pt idx="2499">
                  <c:v>1016697.6455664</c:v>
                </c:pt>
                <c:pt idx="2500">
                  <c:v>855212.99385229999</c:v>
                </c:pt>
                <c:pt idx="2501">
                  <c:v>2362726.0256403</c:v>
                </c:pt>
                <c:pt idx="2502">
                  <c:v>2151875.5784519999</c:v>
                </c:pt>
                <c:pt idx="2503">
                  <c:v>3924115.5840535001</c:v>
                </c:pt>
                <c:pt idx="2504">
                  <c:v>4324708.4109231997</c:v>
                </c:pt>
                <c:pt idx="2505">
                  <c:v>5805298.0885541998</c:v>
                </c:pt>
                <c:pt idx="2506">
                  <c:v>6789661.1067426996</c:v>
                </c:pt>
                <c:pt idx="2507">
                  <c:v>6901360.7312556999</c:v>
                </c:pt>
                <c:pt idx="2508">
                  <c:v>8920981.0655901991</c:v>
                </c:pt>
                <c:pt idx="2509">
                  <c:v>9673653.8139893003</c:v>
                </c:pt>
                <c:pt idx="2510">
                  <c:v>9547820.0890692007</c:v>
                </c:pt>
                <c:pt idx="2511">
                  <c:v>8853005.5735146999</c:v>
                </c:pt>
                <c:pt idx="2512">
                  <c:v>9314405.1925466992</c:v>
                </c:pt>
                <c:pt idx="2513">
                  <c:v>7227900.1380169997</c:v>
                </c:pt>
                <c:pt idx="2514">
                  <c:v>6585145.8507359996</c:v>
                </c:pt>
                <c:pt idx="2515">
                  <c:v>5895993.6017858004</c:v>
                </c:pt>
                <c:pt idx="2516">
                  <c:v>6385539.6148448996</c:v>
                </c:pt>
                <c:pt idx="2517">
                  <c:v>5113837.3736036001</c:v>
                </c:pt>
                <c:pt idx="2518">
                  <c:v>5455557.0740524</c:v>
                </c:pt>
                <c:pt idx="2519">
                  <c:v>6505833.8657443002</c:v>
                </c:pt>
                <c:pt idx="2521">
                  <c:v>5612477.5389764998</c:v>
                </c:pt>
                <c:pt idx="2522">
                  <c:v>6157098.5779069001</c:v>
                </c:pt>
                <c:pt idx="2523">
                  <c:v>7637719.3146503</c:v>
                </c:pt>
                <c:pt idx="2524">
                  <c:v>8170347.5102880001</c:v>
                </c:pt>
                <c:pt idx="2525">
                  <c:v>7659555.5616589002</c:v>
                </c:pt>
                <c:pt idx="2526">
                  <c:v>7541786.0124802003</c:v>
                </c:pt>
                <c:pt idx="2527">
                  <c:v>6848267.5963545004</c:v>
                </c:pt>
                <c:pt idx="2528">
                  <c:v>8026230.2478114003</c:v>
                </c:pt>
                <c:pt idx="2529">
                  <c:v>7709989.0223888</c:v>
                </c:pt>
                <c:pt idx="2530">
                  <c:v>7824698.6887100004</c:v>
                </c:pt>
                <c:pt idx="2531">
                  <c:v>7254525.2874509003</c:v>
                </c:pt>
                <c:pt idx="2532">
                  <c:v>5663657.7794110002</c:v>
                </c:pt>
                <c:pt idx="2533">
                  <c:v>5164864.1374358004</c:v>
                </c:pt>
                <c:pt idx="2534">
                  <c:v>4637644.9795586998</c:v>
                </c:pt>
                <c:pt idx="2535">
                  <c:v>5018937.3583418</c:v>
                </c:pt>
                <c:pt idx="2536">
                  <c:v>3245397.0216537002</c:v>
                </c:pt>
                <c:pt idx="2537">
                  <c:v>2534940.8851647</c:v>
                </c:pt>
                <c:pt idx="2538">
                  <c:v>3050262.3758867001</c:v>
                </c:pt>
                <c:pt idx="2539">
                  <c:v>4333888.2538024001</c:v>
                </c:pt>
                <c:pt idx="2540">
                  <c:v>5954120.6733743995</c:v>
                </c:pt>
                <c:pt idx="2541">
                  <c:v>6037755.8276289999</c:v>
                </c:pt>
                <c:pt idx="2542">
                  <c:v>5372011.6627537999</c:v>
                </c:pt>
                <c:pt idx="2543">
                  <c:v>5900646.5158508001</c:v>
                </c:pt>
                <c:pt idx="2544">
                  <c:v>6808472.6789677003</c:v>
                </c:pt>
                <c:pt idx="2545">
                  <c:v>6712722.4280867996</c:v>
                </c:pt>
                <c:pt idx="2546">
                  <c:v>7667336.3278996004</c:v>
                </c:pt>
                <c:pt idx="2547">
                  <c:v>7243219.2400970003</c:v>
                </c:pt>
                <c:pt idx="2548">
                  <c:v>8506269.9297911003</c:v>
                </c:pt>
                <c:pt idx="2549">
                  <c:v>9035742.7044268996</c:v>
                </c:pt>
                <c:pt idx="2550">
                  <c:v>8515356.8522640001</c:v>
                </c:pt>
                <c:pt idx="2551">
                  <c:v>7613429.4103386002</c:v>
                </c:pt>
                <c:pt idx="2552">
                  <c:v>7422507.3250602996</c:v>
                </c:pt>
                <c:pt idx="2553">
                  <c:v>8392099.0433920994</c:v>
                </c:pt>
                <c:pt idx="2554">
                  <c:v>7985684.6591520999</c:v>
                </c:pt>
                <c:pt idx="2555">
                  <c:v>6865391.9197685998</c:v>
                </c:pt>
                <c:pt idx="2556">
                  <c:v>5386730.7971970998</c:v>
                </c:pt>
                <c:pt idx="2557">
                  <c:v>3710258.2664103</c:v>
                </c:pt>
                <c:pt idx="2558">
                  <c:v>5556388.6540253004</c:v>
                </c:pt>
                <c:pt idx="2559">
                  <c:v>4770112.7376293</c:v>
                </c:pt>
                <c:pt idx="2560">
                  <c:v>4583827.1538503002</c:v>
                </c:pt>
                <c:pt idx="2561">
                  <c:v>5686606.6460378999</c:v>
                </c:pt>
                <c:pt idx="2562">
                  <c:v>7335840.8522314997</c:v>
                </c:pt>
                <c:pt idx="2563">
                  <c:v>7865501.8291370999</c:v>
                </c:pt>
                <c:pt idx="2564">
                  <c:v>8770521.4654616006</c:v>
                </c:pt>
                <c:pt idx="2565">
                  <c:v>8662652.8790038005</c:v>
                </c:pt>
                <c:pt idx="2566">
                  <c:v>9031948.5792337991</c:v>
                </c:pt>
                <c:pt idx="2567">
                  <c:v>8397809.8300363999</c:v>
                </c:pt>
                <c:pt idx="2568">
                  <c:v>9874348.0201321002</c:v>
                </c:pt>
                <c:pt idx="2569">
                  <c:v>9587408.6244728994</c:v>
                </c:pt>
                <c:pt idx="2570">
                  <c:v>9779169.3079269994</c:v>
                </c:pt>
                <c:pt idx="2571">
                  <c:v>10372948.230115</c:v>
                </c:pt>
                <c:pt idx="2572">
                  <c:v>10725456.130813999</c:v>
                </c:pt>
                <c:pt idx="2573">
                  <c:v>13199865.764587</c:v>
                </c:pt>
                <c:pt idx="2574">
                  <c:v>13719312.643492</c:v>
                </c:pt>
                <c:pt idx="2575">
                  <c:v>13742361.922085</c:v>
                </c:pt>
                <c:pt idx="2576">
                  <c:v>14095394.697198</c:v>
                </c:pt>
                <c:pt idx="2577">
                  <c:v>12106515.415564001</c:v>
                </c:pt>
                <c:pt idx="2578">
                  <c:v>11571312.386064</c:v>
                </c:pt>
                <c:pt idx="2579">
                  <c:v>11498426.201296</c:v>
                </c:pt>
                <c:pt idx="2580">
                  <c:v>9666225.6491324008</c:v>
                </c:pt>
                <c:pt idx="2581">
                  <c:v>9585284.4387823995</c:v>
                </c:pt>
                <c:pt idx="2582">
                  <c:v>10332459.287764</c:v>
                </c:pt>
                <c:pt idx="2583">
                  <c:v>12993470.181945</c:v>
                </c:pt>
                <c:pt idx="2584">
                  <c:v>12680326.488275999</c:v>
                </c:pt>
                <c:pt idx="2585">
                  <c:v>14149500.400389001</c:v>
                </c:pt>
                <c:pt idx="2586">
                  <c:v>13373706.457505001</c:v>
                </c:pt>
                <c:pt idx="2587">
                  <c:v>14385624.348796999</c:v>
                </c:pt>
                <c:pt idx="2588">
                  <c:v>15911355.017918</c:v>
                </c:pt>
                <c:pt idx="2589">
                  <c:v>15192812.367345</c:v>
                </c:pt>
                <c:pt idx="2590">
                  <c:v>15645202.439154999</c:v>
                </c:pt>
                <c:pt idx="2591">
                  <c:v>16754221.485632</c:v>
                </c:pt>
                <c:pt idx="2592">
                  <c:v>16681697.839562999</c:v>
                </c:pt>
                <c:pt idx="2593">
                  <c:v>17649341.145638</c:v>
                </c:pt>
                <c:pt idx="2594">
                  <c:v>17347866.633012999</c:v>
                </c:pt>
                <c:pt idx="2595">
                  <c:v>17114823.763822999</c:v>
                </c:pt>
                <c:pt idx="2596">
                  <c:v>16851743.554223999</c:v>
                </c:pt>
                <c:pt idx="2597">
                  <c:v>17562514.522241998</c:v>
                </c:pt>
                <c:pt idx="2598">
                  <c:v>17843327.767457001</c:v>
                </c:pt>
                <c:pt idx="2599">
                  <c:v>17575478.879893001</c:v>
                </c:pt>
                <c:pt idx="2600">
                  <c:v>17108016.445532002</c:v>
                </c:pt>
                <c:pt idx="2601">
                  <c:v>15986178.526781</c:v>
                </c:pt>
                <c:pt idx="2602">
                  <c:v>16309951.564108999</c:v>
                </c:pt>
                <c:pt idx="2603">
                  <c:v>17331285.371162999</c:v>
                </c:pt>
                <c:pt idx="2604">
                  <c:v>18238261.018693</c:v>
                </c:pt>
                <c:pt idx="2605">
                  <c:v>17259629.679237001</c:v>
                </c:pt>
                <c:pt idx="2606">
                  <c:v>15085832.945245</c:v>
                </c:pt>
                <c:pt idx="2607">
                  <c:v>15002607.6143</c:v>
                </c:pt>
                <c:pt idx="2608">
                  <c:v>17174357.744189002</c:v>
                </c:pt>
                <c:pt idx="2609">
                  <c:v>17201346.860410001</c:v>
                </c:pt>
                <c:pt idx="2610">
                  <c:v>15315494.923247</c:v>
                </c:pt>
                <c:pt idx="2611">
                  <c:v>12916914.352902999</c:v>
                </c:pt>
                <c:pt idx="2612">
                  <c:v>12160190.764660999</c:v>
                </c:pt>
                <c:pt idx="2613">
                  <c:v>13239643.038203999</c:v>
                </c:pt>
                <c:pt idx="2614">
                  <c:v>13282495.173281999</c:v>
                </c:pt>
                <c:pt idx="2615">
                  <c:v>14146592.423935</c:v>
                </c:pt>
                <c:pt idx="2616">
                  <c:v>13440549.865373001</c:v>
                </c:pt>
                <c:pt idx="2617">
                  <c:v>14394222.442570999</c:v>
                </c:pt>
                <c:pt idx="2618">
                  <c:v>14692825.092746999</c:v>
                </c:pt>
                <c:pt idx="2619">
                  <c:v>15573326.154633</c:v>
                </c:pt>
                <c:pt idx="2620">
                  <c:v>13503606.651712</c:v>
                </c:pt>
                <c:pt idx="2621">
                  <c:v>12754609.437852999</c:v>
                </c:pt>
                <c:pt idx="2622">
                  <c:v>13059896.431026001</c:v>
                </c:pt>
                <c:pt idx="2623">
                  <c:v>14136284.582033001</c:v>
                </c:pt>
                <c:pt idx="2624">
                  <c:v>13038894.025169</c:v>
                </c:pt>
                <c:pt idx="2625">
                  <c:v>13014444.326143</c:v>
                </c:pt>
                <c:pt idx="2626">
                  <c:v>12053367.938850001</c:v>
                </c:pt>
                <c:pt idx="2627">
                  <c:v>11218608.304498</c:v>
                </c:pt>
                <c:pt idx="2628">
                  <c:v>12815350.886065001</c:v>
                </c:pt>
                <c:pt idx="2629">
                  <c:v>12635855.673614999</c:v>
                </c:pt>
                <c:pt idx="2630">
                  <c:v>11601959.430687999</c:v>
                </c:pt>
                <c:pt idx="2631">
                  <c:v>12302316.237133</c:v>
                </c:pt>
                <c:pt idx="2632">
                  <c:v>12469591.105765</c:v>
                </c:pt>
                <c:pt idx="2633">
                  <c:v>13855051.167296</c:v>
                </c:pt>
                <c:pt idx="2634">
                  <c:v>13321445.719029</c:v>
                </c:pt>
                <c:pt idx="2635">
                  <c:v>13216864.140952</c:v>
                </c:pt>
                <c:pt idx="2636">
                  <c:v>12684131.758176001</c:v>
                </c:pt>
                <c:pt idx="2637">
                  <c:v>11237897.820308</c:v>
                </c:pt>
                <c:pt idx="2638">
                  <c:v>12288756.518827001</c:v>
                </c:pt>
                <c:pt idx="2639">
                  <c:v>11265262.50319</c:v>
                </c:pt>
                <c:pt idx="2640">
                  <c:v>11057039.599540999</c:v>
                </c:pt>
                <c:pt idx="2641">
                  <c:v>10588608.261389</c:v>
                </c:pt>
                <c:pt idx="2642">
                  <c:v>10471526.964872001</c:v>
                </c:pt>
                <c:pt idx="2643">
                  <c:v>9619685.5352590997</c:v>
                </c:pt>
                <c:pt idx="2644">
                  <c:v>10686384.157995</c:v>
                </c:pt>
                <c:pt idx="2645">
                  <c:v>8339805.1879132995</c:v>
                </c:pt>
                <c:pt idx="2646">
                  <c:v>7738878.9901520004</c:v>
                </c:pt>
                <c:pt idx="2647">
                  <c:v>5950746.8197299</c:v>
                </c:pt>
                <c:pt idx="2648">
                  <c:v>8584046.6088210996</c:v>
                </c:pt>
                <c:pt idx="2649">
                  <c:v>6905948.2306024004</c:v>
                </c:pt>
                <c:pt idx="2650">
                  <c:v>5890061.9195045996</c:v>
                </c:pt>
                <c:pt idx="2651">
                  <c:v>6279797.6114117997</c:v>
                </c:pt>
                <c:pt idx="2652">
                  <c:v>6546659.7226639995</c:v>
                </c:pt>
                <c:pt idx="2653">
                  <c:v>8049249.1122065</c:v>
                </c:pt>
                <c:pt idx="2654">
                  <c:v>8022777.5509446999</c:v>
                </c:pt>
                <c:pt idx="2655">
                  <c:v>7871693.9528922001</c:v>
                </c:pt>
                <c:pt idx="2656">
                  <c:v>6263422.0542382998</c:v>
                </c:pt>
                <c:pt idx="2657">
                  <c:v>6324600.3648188002</c:v>
                </c:pt>
                <c:pt idx="2658">
                  <c:v>6254833.1440343997</c:v>
                </c:pt>
                <c:pt idx="2659">
                  <c:v>5499807.1012915997</c:v>
                </c:pt>
                <c:pt idx="2660">
                  <c:v>5536647.7566571999</c:v>
                </c:pt>
                <c:pt idx="2661">
                  <c:v>3419857.4775478002</c:v>
                </c:pt>
                <c:pt idx="2662">
                  <c:v>4057259.5116651002</c:v>
                </c:pt>
                <c:pt idx="2663">
                  <c:v>5813161.6918569002</c:v>
                </c:pt>
                <c:pt idx="2664">
                  <c:v>3567485.6284742998</c:v>
                </c:pt>
                <c:pt idx="2665">
                  <c:v>3737029.0492262002</c:v>
                </c:pt>
                <c:pt idx="2666">
                  <c:v>2552478.9752333998</c:v>
                </c:pt>
                <c:pt idx="2667">
                  <c:v>2910433.1501591001</c:v>
                </c:pt>
                <c:pt idx="2668">
                  <c:v>5811659.2105056001</c:v>
                </c:pt>
                <c:pt idx="2669">
                  <c:v>5457410.4249072</c:v>
                </c:pt>
                <c:pt idx="2670">
                  <c:v>5269120.3587162001</c:v>
                </c:pt>
                <c:pt idx="2671">
                  <c:v>4638323.2986968001</c:v>
                </c:pt>
                <c:pt idx="2672">
                  <c:v>4305455.4351808</c:v>
                </c:pt>
                <c:pt idx="2673">
                  <c:v>3600342.9959260002</c:v>
                </c:pt>
                <c:pt idx="2674">
                  <c:v>3335733.8199360999</c:v>
                </c:pt>
                <c:pt idx="2675">
                  <c:v>2464773.2913425001</c:v>
                </c:pt>
                <c:pt idx="2676">
                  <c:v>764208.20724891999</c:v>
                </c:pt>
                <c:pt idx="2677">
                  <c:v>662878.30401631002</c:v>
                </c:pt>
                <c:pt idx="2678">
                  <c:v>1875577.4299363999</c:v>
                </c:pt>
                <c:pt idx="2679">
                  <c:v>904446.78992575</c:v>
                </c:pt>
                <c:pt idx="2680">
                  <c:v>-1585725.6991371</c:v>
                </c:pt>
                <c:pt idx="2681">
                  <c:v>-2826770.1524772001</c:v>
                </c:pt>
                <c:pt idx="2682">
                  <c:v>-722436.27031651</c:v>
                </c:pt>
                <c:pt idx="2683">
                  <c:v>-752753.76806340006</c:v>
                </c:pt>
                <c:pt idx="2684">
                  <c:v>-2515101.1827495</c:v>
                </c:pt>
                <c:pt idx="2685">
                  <c:v>-3354951.9484143001</c:v>
                </c:pt>
                <c:pt idx="2686">
                  <c:v>-6111174.9374209996</c:v>
                </c:pt>
                <c:pt idx="2687">
                  <c:v>-4929268.3405055003</c:v>
                </c:pt>
                <c:pt idx="2689">
                  <c:v>-7777253.0262220996</c:v>
                </c:pt>
                <c:pt idx="2690">
                  <c:v>-8080949.6886815997</c:v>
                </c:pt>
                <c:pt idx="2691">
                  <c:v>-8719440.3337165993</c:v>
                </c:pt>
                <c:pt idx="2692">
                  <c:v>-8554863.8090182003</c:v>
                </c:pt>
                <c:pt idx="2693">
                  <c:v>-9361325.0696795005</c:v>
                </c:pt>
                <c:pt idx="2695">
                  <c:v>-10570234.161056001</c:v>
                </c:pt>
                <c:pt idx="2696">
                  <c:v>-10274091.411759</c:v>
                </c:pt>
                <c:pt idx="2697">
                  <c:v>-11344767.905157</c:v>
                </c:pt>
                <c:pt idx="2698">
                  <c:v>-9839410.6253884993</c:v>
                </c:pt>
                <c:pt idx="2699">
                  <c:v>-10574560.583732</c:v>
                </c:pt>
                <c:pt idx="2700">
                  <c:v>-11315160.570118001</c:v>
                </c:pt>
                <c:pt idx="2701">
                  <c:v>-11604509.642961999</c:v>
                </c:pt>
                <c:pt idx="2702">
                  <c:v>-13313543.257454</c:v>
                </c:pt>
                <c:pt idx="2703">
                  <c:v>-13335627.184744</c:v>
                </c:pt>
                <c:pt idx="2704">
                  <c:v>-12754681.035937</c:v>
                </c:pt>
                <c:pt idx="2705">
                  <c:v>-13484228.1018</c:v>
                </c:pt>
                <c:pt idx="2706">
                  <c:v>-14812438.973577</c:v>
                </c:pt>
                <c:pt idx="2707">
                  <c:v>-14577778.357725</c:v>
                </c:pt>
                <c:pt idx="2709">
                  <c:v>-17199493.084759001</c:v>
                </c:pt>
                <c:pt idx="2710">
                  <c:v>-17770083.010598</c:v>
                </c:pt>
                <c:pt idx="2711">
                  <c:v>-19149171.130277</c:v>
                </c:pt>
                <c:pt idx="2712">
                  <c:v>-20701138.721046999</c:v>
                </c:pt>
                <c:pt idx="2713">
                  <c:v>-18843280.710657001</c:v>
                </c:pt>
                <c:pt idx="2714">
                  <c:v>-18997316.903244</c:v>
                </c:pt>
                <c:pt idx="2715">
                  <c:v>-19531458.396731</c:v>
                </c:pt>
                <c:pt idx="2716">
                  <c:v>-20554054.031431999</c:v>
                </c:pt>
                <c:pt idx="2717">
                  <c:v>-21430921.057726</c:v>
                </c:pt>
                <c:pt idx="2718">
                  <c:v>-19969166.333379999</c:v>
                </c:pt>
                <c:pt idx="2719">
                  <c:v>-18933206.666443001</c:v>
                </c:pt>
                <c:pt idx="2720">
                  <c:v>-16487110.774832999</c:v>
                </c:pt>
                <c:pt idx="2721">
                  <c:v>-17727648.311700001</c:v>
                </c:pt>
                <c:pt idx="2722">
                  <c:v>-18995081.403935999</c:v>
                </c:pt>
                <c:pt idx="2723">
                  <c:v>-17062996.543917</c:v>
                </c:pt>
                <c:pt idx="2724">
                  <c:v>-17545115.272668</c:v>
                </c:pt>
                <c:pt idx="2725">
                  <c:v>-17142877.302354001</c:v>
                </c:pt>
                <c:pt idx="2726">
                  <c:v>-15861307.136179</c:v>
                </c:pt>
                <c:pt idx="2727">
                  <c:v>-14963650.170135001</c:v>
                </c:pt>
                <c:pt idx="2728">
                  <c:v>-12908023.512092</c:v>
                </c:pt>
                <c:pt idx="2729">
                  <c:v>-13103667.571958</c:v>
                </c:pt>
                <c:pt idx="2730">
                  <c:v>-11016200.168378999</c:v>
                </c:pt>
                <c:pt idx="2731">
                  <c:v>-8492046.9949526992</c:v>
                </c:pt>
                <c:pt idx="2732">
                  <c:v>-5017913.0165227996</c:v>
                </c:pt>
                <c:pt idx="2733">
                  <c:v>-4135141.7843793998</c:v>
                </c:pt>
                <c:pt idx="2734">
                  <c:v>-3841846.9733273</c:v>
                </c:pt>
                <c:pt idx="2735">
                  <c:v>-3327141.1643063999</c:v>
                </c:pt>
                <c:pt idx="2739">
                  <c:v>-2425510.2601934001</c:v>
                </c:pt>
                <c:pt idx="2740">
                  <c:v>-2837658.7710131998</c:v>
                </c:pt>
                <c:pt idx="2741">
                  <c:v>-2496300.2288154</c:v>
                </c:pt>
                <c:pt idx="2742">
                  <c:v>-2071726.3143346</c:v>
                </c:pt>
                <c:pt idx="2743">
                  <c:v>732681.30020119005</c:v>
                </c:pt>
                <c:pt idx="2744">
                  <c:v>1319880.3292099</c:v>
                </c:pt>
                <c:pt idx="2745">
                  <c:v>2057505.6032298999</c:v>
                </c:pt>
                <c:pt idx="2746">
                  <c:v>2592274.2701968998</c:v>
                </c:pt>
                <c:pt idx="2747">
                  <c:v>3641896.4454096002</c:v>
                </c:pt>
                <c:pt idx="2748">
                  <c:v>4082692.8539979998</c:v>
                </c:pt>
                <c:pt idx="2749">
                  <c:v>4673935.4589475002</c:v>
                </c:pt>
                <c:pt idx="2750">
                  <c:v>4320481.2338979002</c:v>
                </c:pt>
                <c:pt idx="2751">
                  <c:v>5472836.9098391999</c:v>
                </c:pt>
                <c:pt idx="2752">
                  <c:v>5643990.6604254004</c:v>
                </c:pt>
                <c:pt idx="2753">
                  <c:v>5235939.9802141003</c:v>
                </c:pt>
                <c:pt idx="2754">
                  <c:v>3867989.9161164002</c:v>
                </c:pt>
                <c:pt idx="2755">
                  <c:v>3391378.1332184002</c:v>
                </c:pt>
                <c:pt idx="2756">
                  <c:v>3117021.1280421</c:v>
                </c:pt>
                <c:pt idx="2757">
                  <c:v>3013503.8602510998</c:v>
                </c:pt>
                <c:pt idx="2758">
                  <c:v>1329108.6414069</c:v>
                </c:pt>
                <c:pt idx="2759">
                  <c:v>169526.67839670001</c:v>
                </c:pt>
                <c:pt idx="2760">
                  <c:v>1577841.6251119</c:v>
                </c:pt>
                <c:pt idx="2761">
                  <c:v>2506243.9618458999</c:v>
                </c:pt>
                <c:pt idx="2762">
                  <c:v>1864599.0081</c:v>
                </c:pt>
                <c:pt idx="2763">
                  <c:v>6087544.6942092003</c:v>
                </c:pt>
                <c:pt idx="2764">
                  <c:v>5547148.7506724</c:v>
                </c:pt>
                <c:pt idx="2765">
                  <c:v>5889270.5015000999</c:v>
                </c:pt>
                <c:pt idx="2766">
                  <c:v>5316694.0182344001</c:v>
                </c:pt>
                <c:pt idx="2767">
                  <c:v>5910139.9819187</c:v>
                </c:pt>
                <c:pt idx="2768">
                  <c:v>6223359.9033995001</c:v>
                </c:pt>
                <c:pt idx="2769">
                  <c:v>4807373.9071832001</c:v>
                </c:pt>
                <c:pt idx="2770">
                  <c:v>5229364.4001925001</c:v>
                </c:pt>
                <c:pt idx="2771">
                  <c:v>5395917.9557397999</c:v>
                </c:pt>
                <c:pt idx="2772">
                  <c:v>5316013.2689987998</c:v>
                </c:pt>
                <c:pt idx="2773">
                  <c:v>6704628.4002202004</c:v>
                </c:pt>
                <c:pt idx="2774">
                  <c:v>6155475.1927156001</c:v>
                </c:pt>
                <c:pt idx="2775">
                  <c:v>6661584.6281449003</c:v>
                </c:pt>
                <c:pt idx="2776">
                  <c:v>6882948.8802838996</c:v>
                </c:pt>
                <c:pt idx="2777">
                  <c:v>6720686.5093822004</c:v>
                </c:pt>
                <c:pt idx="2778">
                  <c:v>5763286.0775752002</c:v>
                </c:pt>
                <c:pt idx="2779">
                  <c:v>4535708.3996061999</c:v>
                </c:pt>
                <c:pt idx="2780">
                  <c:v>3985012.4589570998</c:v>
                </c:pt>
                <c:pt idx="2782">
                  <c:v>4807358.3230170999</c:v>
                </c:pt>
                <c:pt idx="2783">
                  <c:v>7569834.6571263997</c:v>
                </c:pt>
                <c:pt idx="2784">
                  <c:v>8309234.2840435999</c:v>
                </c:pt>
                <c:pt idx="2785">
                  <c:v>7616959.8653450999</c:v>
                </c:pt>
                <c:pt idx="2786">
                  <c:v>7456216.4757759003</c:v>
                </c:pt>
                <c:pt idx="2787">
                  <c:v>7643310.6712339995</c:v>
                </c:pt>
                <c:pt idx="2788">
                  <c:v>7595446.9348772997</c:v>
                </c:pt>
                <c:pt idx="2789">
                  <c:v>7906150.6152852997</c:v>
                </c:pt>
                <c:pt idx="2790">
                  <c:v>7730591.9214348001</c:v>
                </c:pt>
                <c:pt idx="2791">
                  <c:v>8530936.8088703007</c:v>
                </c:pt>
                <c:pt idx="2792">
                  <c:v>8781576.1047341991</c:v>
                </c:pt>
                <c:pt idx="2793">
                  <c:v>9129814.8430327997</c:v>
                </c:pt>
                <c:pt idx="2794">
                  <c:v>10055281.916079</c:v>
                </c:pt>
                <c:pt idx="2795">
                  <c:v>12415017.938283</c:v>
                </c:pt>
                <c:pt idx="2796">
                  <c:v>14078176.840608001</c:v>
                </c:pt>
                <c:pt idx="2797">
                  <c:v>17106354.525582999</c:v>
                </c:pt>
                <c:pt idx="2798">
                  <c:v>15863153.433079001</c:v>
                </c:pt>
                <c:pt idx="2799">
                  <c:v>14445352.071103999</c:v>
                </c:pt>
                <c:pt idx="2800">
                  <c:v>12770181.636866</c:v>
                </c:pt>
                <c:pt idx="2801">
                  <c:v>11387616.644862</c:v>
                </c:pt>
                <c:pt idx="2802">
                  <c:v>10689141.578638</c:v>
                </c:pt>
                <c:pt idx="2803">
                  <c:v>12248902.327654</c:v>
                </c:pt>
                <c:pt idx="2804">
                  <c:v>12454018.417121001</c:v>
                </c:pt>
                <c:pt idx="2805">
                  <c:v>13418314.686693</c:v>
                </c:pt>
                <c:pt idx="2806">
                  <c:v>13196569.805987</c:v>
                </c:pt>
                <c:pt idx="2807">
                  <c:v>12669185.190834999</c:v>
                </c:pt>
                <c:pt idx="2808">
                  <c:v>12561276.592653001</c:v>
                </c:pt>
                <c:pt idx="2809">
                  <c:v>13581494.157776</c:v>
                </c:pt>
                <c:pt idx="2810">
                  <c:v>12657925.361315001</c:v>
                </c:pt>
                <c:pt idx="2811">
                  <c:v>12797207.279138001</c:v>
                </c:pt>
                <c:pt idx="2812">
                  <c:v>13043397.220597001</c:v>
                </c:pt>
                <c:pt idx="2813">
                  <c:v>13952584.010942999</c:v>
                </c:pt>
                <c:pt idx="2814">
                  <c:v>14104874.404824</c:v>
                </c:pt>
                <c:pt idx="2815">
                  <c:v>13827883.203288</c:v>
                </c:pt>
                <c:pt idx="2816">
                  <c:v>13077857.878365001</c:v>
                </c:pt>
                <c:pt idx="2817">
                  <c:v>12782649.905778</c:v>
                </c:pt>
                <c:pt idx="2818">
                  <c:v>14348781.758562</c:v>
                </c:pt>
                <c:pt idx="2819">
                  <c:v>14378757.087596999</c:v>
                </c:pt>
                <c:pt idx="2820">
                  <c:v>14381490.808738001</c:v>
                </c:pt>
                <c:pt idx="2821">
                  <c:v>14670199.867396999</c:v>
                </c:pt>
                <c:pt idx="2822">
                  <c:v>16831884.924520999</c:v>
                </c:pt>
                <c:pt idx="2823">
                  <c:v>17224486.239707001</c:v>
                </c:pt>
                <c:pt idx="2824">
                  <c:v>17380566.526108</c:v>
                </c:pt>
                <c:pt idx="2825">
                  <c:v>17699691.359119002</c:v>
                </c:pt>
                <c:pt idx="2826">
                  <c:v>17406865.876203001</c:v>
                </c:pt>
                <c:pt idx="2827">
                  <c:v>16450753.83832</c:v>
                </c:pt>
                <c:pt idx="2828">
                  <c:v>16751762.293199999</c:v>
                </c:pt>
                <c:pt idx="2829">
                  <c:v>15936609.695955999</c:v>
                </c:pt>
                <c:pt idx="2830">
                  <c:v>15311068.887292</c:v>
                </c:pt>
                <c:pt idx="2831">
                  <c:v>16059072.666720999</c:v>
                </c:pt>
                <c:pt idx="2832">
                  <c:v>15837070.482184</c:v>
                </c:pt>
                <c:pt idx="2833">
                  <c:v>17748380.06876</c:v>
                </c:pt>
                <c:pt idx="2834">
                  <c:v>17598339.201774999</c:v>
                </c:pt>
                <c:pt idx="2835">
                  <c:v>18079681.592039999</c:v>
                </c:pt>
                <c:pt idx="2836">
                  <c:v>18460681.603493001</c:v>
                </c:pt>
                <c:pt idx="2837">
                  <c:v>18739868.92086</c:v>
                </c:pt>
                <c:pt idx="2838">
                  <c:v>19111523.929515</c:v>
                </c:pt>
                <c:pt idx="2839">
                  <c:v>18121522.094126999</c:v>
                </c:pt>
                <c:pt idx="2840">
                  <c:v>19891192.436186999</c:v>
                </c:pt>
                <c:pt idx="2841">
                  <c:v>24475136.116657998</c:v>
                </c:pt>
                <c:pt idx="2842">
                  <c:v>26085040.122662999</c:v>
                </c:pt>
                <c:pt idx="2843">
                  <c:v>25949914.902045</c:v>
                </c:pt>
                <c:pt idx="2844">
                  <c:v>25505670.906112</c:v>
                </c:pt>
                <c:pt idx="2845">
                  <c:v>24084986.901560999</c:v>
                </c:pt>
                <c:pt idx="2846">
                  <c:v>23557522.578678999</c:v>
                </c:pt>
                <c:pt idx="2847">
                  <c:v>23114533.811972</c:v>
                </c:pt>
                <c:pt idx="2848">
                  <c:v>24919943.686700001</c:v>
                </c:pt>
                <c:pt idx="2849">
                  <c:v>25101593.294819001</c:v>
                </c:pt>
                <c:pt idx="2850">
                  <c:v>25814260.471726</c:v>
                </c:pt>
                <c:pt idx="2851">
                  <c:v>26145991.964116</c:v>
                </c:pt>
                <c:pt idx="2852">
                  <c:v>27092199.637802999</c:v>
                </c:pt>
                <c:pt idx="2853">
                  <c:v>28103295.282954</c:v>
                </c:pt>
                <c:pt idx="2854">
                  <c:v>27320010.554582998</c:v>
                </c:pt>
                <c:pt idx="2855">
                  <c:v>27103967.677508</c:v>
                </c:pt>
                <c:pt idx="2856">
                  <c:v>26106971.215399999</c:v>
                </c:pt>
                <c:pt idx="2857">
                  <c:v>26680909.410597</c:v>
                </c:pt>
                <c:pt idx="2858">
                  <c:v>27154000.034506001</c:v>
                </c:pt>
                <c:pt idx="2859">
                  <c:v>29580902.062121999</c:v>
                </c:pt>
                <c:pt idx="2860">
                  <c:v>29359448.238770001</c:v>
                </c:pt>
                <c:pt idx="2861">
                  <c:v>27872376.997508999</c:v>
                </c:pt>
                <c:pt idx="2862">
                  <c:v>29957612.814222999</c:v>
                </c:pt>
                <c:pt idx="2863">
                  <c:v>30196320.312688001</c:v>
                </c:pt>
                <c:pt idx="2864">
                  <c:v>30845095.145257998</c:v>
                </c:pt>
                <c:pt idx="2865">
                  <c:v>30448558.752241999</c:v>
                </c:pt>
                <c:pt idx="2866">
                  <c:v>29283564.225841999</c:v>
                </c:pt>
                <c:pt idx="2867">
                  <c:v>27566889.328979</c:v>
                </c:pt>
                <c:pt idx="2868">
                  <c:v>27310503.617679</c:v>
                </c:pt>
                <c:pt idx="2870">
                  <c:v>26562451.338737</c:v>
                </c:pt>
                <c:pt idx="2871">
                  <c:v>24955526.721159998</c:v>
                </c:pt>
                <c:pt idx="2872">
                  <c:v>23865715.784448002</c:v>
                </c:pt>
                <c:pt idx="2873">
                  <c:v>24384521.569867</c:v>
                </c:pt>
                <c:pt idx="2874">
                  <c:v>23027816.024774998</c:v>
                </c:pt>
                <c:pt idx="2875">
                  <c:v>23087480.777095001</c:v>
                </c:pt>
                <c:pt idx="2876">
                  <c:v>22287584.757532001</c:v>
                </c:pt>
                <c:pt idx="2877">
                  <c:v>22231554.042309001</c:v>
                </c:pt>
                <c:pt idx="2878">
                  <c:v>21638599.944589</c:v>
                </c:pt>
                <c:pt idx="2879">
                  <c:v>22289111.382815</c:v>
                </c:pt>
                <c:pt idx="2880">
                  <c:v>17585692.713238999</c:v>
                </c:pt>
                <c:pt idx="2881">
                  <c:v>17082000.565779999</c:v>
                </c:pt>
                <c:pt idx="2882">
                  <c:v>16568957.937756</c:v>
                </c:pt>
                <c:pt idx="2883">
                  <c:v>16436880.474128</c:v>
                </c:pt>
                <c:pt idx="2884">
                  <c:v>17132771.837102</c:v>
                </c:pt>
                <c:pt idx="2885">
                  <c:v>18957431.429460999</c:v>
                </c:pt>
                <c:pt idx="2886">
                  <c:v>22548228.568592001</c:v>
                </c:pt>
                <c:pt idx="2887">
                  <c:v>24808151.417366002</c:v>
                </c:pt>
                <c:pt idx="2888">
                  <c:v>23672994.655591998</c:v>
                </c:pt>
                <c:pt idx="2889">
                  <c:v>22299568.734848</c:v>
                </c:pt>
                <c:pt idx="2890">
                  <c:v>22115655.788858</c:v>
                </c:pt>
                <c:pt idx="2891">
                  <c:v>21543830.056129001</c:v>
                </c:pt>
                <c:pt idx="2892">
                  <c:v>21943735.773324002</c:v>
                </c:pt>
                <c:pt idx="2893">
                  <c:v>21019906.653072</c:v>
                </c:pt>
                <c:pt idx="2894">
                  <c:v>18877935.305447001</c:v>
                </c:pt>
                <c:pt idx="2895">
                  <c:v>18936980.969255999</c:v>
                </c:pt>
                <c:pt idx="2896">
                  <c:v>19593812.939029001</c:v>
                </c:pt>
                <c:pt idx="2897">
                  <c:v>20238420.725136999</c:v>
                </c:pt>
                <c:pt idx="2898">
                  <c:v>20756529.144575</c:v>
                </c:pt>
                <c:pt idx="2899">
                  <c:v>19053685.887485001</c:v>
                </c:pt>
                <c:pt idx="2900">
                  <c:v>18660850.194896001</c:v>
                </c:pt>
                <c:pt idx="2901">
                  <c:v>17602762.626757</c:v>
                </c:pt>
                <c:pt idx="2902">
                  <c:v>17450900.288428999</c:v>
                </c:pt>
                <c:pt idx="2903">
                  <c:v>17867903.429673001</c:v>
                </c:pt>
                <c:pt idx="2904">
                  <c:v>18928709.170272</c:v>
                </c:pt>
                <c:pt idx="2905">
                  <c:v>17013534.930528998</c:v>
                </c:pt>
                <c:pt idx="2906">
                  <c:v>14697869.566909</c:v>
                </c:pt>
                <c:pt idx="2907">
                  <c:v>12399680.131739</c:v>
                </c:pt>
                <c:pt idx="2908">
                  <c:v>12409144.814621</c:v>
                </c:pt>
                <c:pt idx="2909">
                  <c:v>10907339.080848999</c:v>
                </c:pt>
                <c:pt idx="2910">
                  <c:v>11194122.135929</c:v>
                </c:pt>
                <c:pt idx="2911">
                  <c:v>9894451.9642012008</c:v>
                </c:pt>
                <c:pt idx="2912">
                  <c:v>9147458.362923</c:v>
                </c:pt>
                <c:pt idx="2913">
                  <c:v>10356278.751079001</c:v>
                </c:pt>
                <c:pt idx="2914">
                  <c:v>9434492.1124741007</c:v>
                </c:pt>
                <c:pt idx="2915">
                  <c:v>8851404.7231658995</c:v>
                </c:pt>
                <c:pt idx="2916">
                  <c:v>9151042.0120650008</c:v>
                </c:pt>
                <c:pt idx="2917">
                  <c:v>9874528.9502609</c:v>
                </c:pt>
                <c:pt idx="2918">
                  <c:v>10694112.151002999</c:v>
                </c:pt>
                <c:pt idx="2919">
                  <c:v>9836786.3397547994</c:v>
                </c:pt>
                <c:pt idx="2920">
                  <c:v>8612658.8556507006</c:v>
                </c:pt>
                <c:pt idx="2921">
                  <c:v>7965452.9850933002</c:v>
                </c:pt>
                <c:pt idx="2922">
                  <c:v>8419790.5989574995</c:v>
                </c:pt>
                <c:pt idx="2923">
                  <c:v>9784065.6958665997</c:v>
                </c:pt>
                <c:pt idx="2924">
                  <c:v>7439963.7624760997</c:v>
                </c:pt>
                <c:pt idx="2925">
                  <c:v>7225694.4995782003</c:v>
                </c:pt>
                <c:pt idx="2926">
                  <c:v>6604172.4211641997</c:v>
                </c:pt>
                <c:pt idx="2927">
                  <c:v>7972506.6657592999</c:v>
                </c:pt>
                <c:pt idx="2928">
                  <c:v>5850201.0801441995</c:v>
                </c:pt>
                <c:pt idx="2929">
                  <c:v>6118376.0694455002</c:v>
                </c:pt>
                <c:pt idx="2930">
                  <c:v>6294524.8165892996</c:v>
                </c:pt>
                <c:pt idx="2931">
                  <c:v>6317152.3496519001</c:v>
                </c:pt>
                <c:pt idx="2932">
                  <c:v>7152007.8035131004</c:v>
                </c:pt>
                <c:pt idx="2933">
                  <c:v>6903209.5562250996</c:v>
                </c:pt>
                <c:pt idx="2934">
                  <c:v>6929991.8229291998</c:v>
                </c:pt>
                <c:pt idx="2935">
                  <c:v>8133560.8898283998</c:v>
                </c:pt>
                <c:pt idx="2936">
                  <c:v>7859737.4121543001</c:v>
                </c:pt>
                <c:pt idx="2937">
                  <c:v>9376301.6293458007</c:v>
                </c:pt>
                <c:pt idx="2938">
                  <c:v>10530765.399063</c:v>
                </c:pt>
                <c:pt idx="2939">
                  <c:v>11978546.375572</c:v>
                </c:pt>
                <c:pt idx="2940">
                  <c:v>11812205.992626</c:v>
                </c:pt>
                <c:pt idx="2944">
                  <c:v>9983701.9308880009</c:v>
                </c:pt>
                <c:pt idx="2945">
                  <c:v>8334473.3056784999</c:v>
                </c:pt>
                <c:pt idx="2946">
                  <c:v>6767542.7173050996</c:v>
                </c:pt>
                <c:pt idx="2947">
                  <c:v>4432042.1038364004</c:v>
                </c:pt>
                <c:pt idx="2948">
                  <c:v>5794113.5291526001</c:v>
                </c:pt>
                <c:pt idx="2949">
                  <c:v>4973434.9545980003</c:v>
                </c:pt>
                <c:pt idx="2951">
                  <c:v>4295460.9846154004</c:v>
                </c:pt>
                <c:pt idx="2952">
                  <c:v>4694612.6771406</c:v>
                </c:pt>
                <c:pt idx="2953">
                  <c:v>5046597.7822735999</c:v>
                </c:pt>
                <c:pt idx="2954">
                  <c:v>7734382.56293</c:v>
                </c:pt>
                <c:pt idx="2955">
                  <c:v>11258389.988528</c:v>
                </c:pt>
                <c:pt idx="2957">
                  <c:v>12324413.957678</c:v>
                </c:pt>
                <c:pt idx="2958">
                  <c:v>12299452.906723</c:v>
                </c:pt>
                <c:pt idx="2959">
                  <c:v>15683915.068595</c:v>
                </c:pt>
                <c:pt idx="2960">
                  <c:v>17813661.968334001</c:v>
                </c:pt>
                <c:pt idx="2961">
                  <c:v>19048693.526002001</c:v>
                </c:pt>
                <c:pt idx="2962">
                  <c:v>19451857.919086002</c:v>
                </c:pt>
                <c:pt idx="2963">
                  <c:v>22025373.683065999</c:v>
                </c:pt>
                <c:pt idx="2964">
                  <c:v>21567463.09877</c:v>
                </c:pt>
                <c:pt idx="2965">
                  <c:v>22255630.241122998</c:v>
                </c:pt>
                <c:pt idx="2966">
                  <c:v>22566291.396694001</c:v>
                </c:pt>
                <c:pt idx="2967">
                  <c:v>23827541.669769</c:v>
                </c:pt>
                <c:pt idx="2968">
                  <c:v>25461741.968387</c:v>
                </c:pt>
                <c:pt idx="2969">
                  <c:v>27059864.850593001</c:v>
                </c:pt>
                <c:pt idx="2970">
                  <c:v>27229985.07277</c:v>
                </c:pt>
                <c:pt idx="2971">
                  <c:v>29669769.806814</c:v>
                </c:pt>
                <c:pt idx="2972">
                  <c:v>30990025.715344001</c:v>
                </c:pt>
                <c:pt idx="2973">
                  <c:v>33136529.567141</c:v>
                </c:pt>
                <c:pt idx="2974">
                  <c:v>33868250.127545998</c:v>
                </c:pt>
                <c:pt idx="2975">
                  <c:v>35277156.275384001</c:v>
                </c:pt>
                <c:pt idx="2976">
                  <c:v>36761325.049891002</c:v>
                </c:pt>
                <c:pt idx="2977">
                  <c:v>37258650.900663003</c:v>
                </c:pt>
                <c:pt idx="2978">
                  <c:v>38299554.124326997</c:v>
                </c:pt>
                <c:pt idx="2979">
                  <c:v>38820916.602093004</c:v>
                </c:pt>
                <c:pt idx="2980">
                  <c:v>40230054.986409001</c:v>
                </c:pt>
                <c:pt idx="2981">
                  <c:v>40544981.948452003</c:v>
                </c:pt>
                <c:pt idx="2982">
                  <c:v>40362160.765620999</c:v>
                </c:pt>
                <c:pt idx="2983">
                  <c:v>40399367.384042002</c:v>
                </c:pt>
                <c:pt idx="2984">
                  <c:v>38966673.925131001</c:v>
                </c:pt>
                <c:pt idx="2985">
                  <c:v>39220014.426982999</c:v>
                </c:pt>
                <c:pt idx="2986">
                  <c:v>39199747.467713997</c:v>
                </c:pt>
                <c:pt idx="2987">
                  <c:v>39512884.177878998</c:v>
                </c:pt>
                <c:pt idx="2988">
                  <c:v>39917499.635448001</c:v>
                </c:pt>
                <c:pt idx="2992">
                  <c:v>38633371.012911998</c:v>
                </c:pt>
                <c:pt idx="2993">
                  <c:v>37629174.114476003</c:v>
                </c:pt>
                <c:pt idx="2994">
                  <c:v>34960853.329673</c:v>
                </c:pt>
                <c:pt idx="2995">
                  <c:v>32801339.986223001</c:v>
                </c:pt>
                <c:pt idx="2996">
                  <c:v>31201078.735011999</c:v>
                </c:pt>
                <c:pt idx="2997">
                  <c:v>31772520.575006001</c:v>
                </c:pt>
                <c:pt idx="2998">
                  <c:v>32339605.349296998</c:v>
                </c:pt>
                <c:pt idx="2999">
                  <c:v>32934765.339880999</c:v>
                </c:pt>
                <c:pt idx="3000">
                  <c:v>33693756.878301002</c:v>
                </c:pt>
                <c:pt idx="3001">
                  <c:v>33705866.162003003</c:v>
                </c:pt>
                <c:pt idx="3002">
                  <c:v>34516575.374927998</c:v>
                </c:pt>
                <c:pt idx="3003">
                  <c:v>36563064.388590001</c:v>
                </c:pt>
                <c:pt idx="3004">
                  <c:v>37496104.179883003</c:v>
                </c:pt>
                <c:pt idx="3005">
                  <c:v>38235886.379024997</c:v>
                </c:pt>
                <c:pt idx="3006">
                  <c:v>39104996.334333003</c:v>
                </c:pt>
                <c:pt idx="3007">
                  <c:v>39781840.206294999</c:v>
                </c:pt>
                <c:pt idx="3008">
                  <c:v>40906973.267209001</c:v>
                </c:pt>
                <c:pt idx="3010">
                  <c:v>41649239.247695997</c:v>
                </c:pt>
                <c:pt idx="3011">
                  <c:v>41219386.899155997</c:v>
                </c:pt>
                <c:pt idx="3012">
                  <c:v>41265455.324171998</c:v>
                </c:pt>
                <c:pt idx="3013">
                  <c:v>40452077.762879997</c:v>
                </c:pt>
                <c:pt idx="3014">
                  <c:v>38070584.652861997</c:v>
                </c:pt>
                <c:pt idx="3015">
                  <c:v>38579382.469091997</c:v>
                </c:pt>
                <c:pt idx="3016">
                  <c:v>39323403.780355997</c:v>
                </c:pt>
                <c:pt idx="3017">
                  <c:v>39402897.112519003</c:v>
                </c:pt>
                <c:pt idx="3018">
                  <c:v>40094263.824419998</c:v>
                </c:pt>
                <c:pt idx="3019">
                  <c:v>40891024.072623998</c:v>
                </c:pt>
                <c:pt idx="3020">
                  <c:v>41463033.786633998</c:v>
                </c:pt>
                <c:pt idx="3021">
                  <c:v>42469516.748208001</c:v>
                </c:pt>
                <c:pt idx="3022">
                  <c:v>42776051.838529997</c:v>
                </c:pt>
                <c:pt idx="3023">
                  <c:v>43754072.68231</c:v>
                </c:pt>
                <c:pt idx="3024">
                  <c:v>41433613.130851999</c:v>
                </c:pt>
                <c:pt idx="3025">
                  <c:v>37673636.284364998</c:v>
                </c:pt>
                <c:pt idx="3026">
                  <c:v>37103593.016432002</c:v>
                </c:pt>
                <c:pt idx="3027">
                  <c:v>37570760.348095998</c:v>
                </c:pt>
                <c:pt idx="3028">
                  <c:v>38010968.843337998</c:v>
                </c:pt>
                <c:pt idx="3029">
                  <c:v>38766166.272160999</c:v>
                </c:pt>
                <c:pt idx="3030">
                  <c:v>39126714.818586998</c:v>
                </c:pt>
                <c:pt idx="3031">
                  <c:v>39894948.914393999</c:v>
                </c:pt>
                <c:pt idx="3032">
                  <c:v>40593197.559474997</c:v>
                </c:pt>
                <c:pt idx="3033">
                  <c:v>41238412.013843998</c:v>
                </c:pt>
                <c:pt idx="3034">
                  <c:v>41724380.688293003</c:v>
                </c:pt>
                <c:pt idx="3035">
                  <c:v>41376041.827625997</c:v>
                </c:pt>
                <c:pt idx="3036">
                  <c:v>39043302.131669</c:v>
                </c:pt>
                <c:pt idx="3037">
                  <c:v>37590134.489533998</c:v>
                </c:pt>
                <c:pt idx="3038">
                  <c:v>37401853.970091999</c:v>
                </c:pt>
                <c:pt idx="3039">
                  <c:v>36131764.016727</c:v>
                </c:pt>
                <c:pt idx="3040">
                  <c:v>35866143.738837004</c:v>
                </c:pt>
                <c:pt idx="3041">
                  <c:v>35757804.651081003</c:v>
                </c:pt>
                <c:pt idx="3042">
                  <c:v>34603846.378075004</c:v>
                </c:pt>
                <c:pt idx="3044">
                  <c:v>34999822.747197002</c:v>
                </c:pt>
                <c:pt idx="3045">
                  <c:v>30155870.617578</c:v>
                </c:pt>
                <c:pt idx="3046">
                  <c:v>30277709.328061</c:v>
                </c:pt>
                <c:pt idx="3047">
                  <c:v>32687020.796232</c:v>
                </c:pt>
                <c:pt idx="3048">
                  <c:v>33450040.756021</c:v>
                </c:pt>
                <c:pt idx="3049">
                  <c:v>35464898.786499999</c:v>
                </c:pt>
                <c:pt idx="3050">
                  <c:v>36577608.986210003</c:v>
                </c:pt>
                <c:pt idx="3051">
                  <c:v>37477194.619657002</c:v>
                </c:pt>
                <c:pt idx="3052">
                  <c:v>40322525.176931001</c:v>
                </c:pt>
                <c:pt idx="3053">
                  <c:v>42383434.970381998</c:v>
                </c:pt>
                <c:pt idx="3054">
                  <c:v>43474331.926697001</c:v>
                </c:pt>
                <c:pt idx="3055">
                  <c:v>43517044.984435</c:v>
                </c:pt>
                <c:pt idx="3056">
                  <c:v>43101618.400793999</c:v>
                </c:pt>
                <c:pt idx="3057">
                  <c:v>43720579.693961002</c:v>
                </c:pt>
                <c:pt idx="3058">
                  <c:v>44968983.888912</c:v>
                </c:pt>
                <c:pt idx="3059">
                  <c:v>44804807.513893999</c:v>
                </c:pt>
                <c:pt idx="3060">
                  <c:v>44694293.582129002</c:v>
                </c:pt>
                <c:pt idx="3061">
                  <c:v>45663917.755966999</c:v>
                </c:pt>
                <c:pt idx="3062">
                  <c:v>46184273.879857004</c:v>
                </c:pt>
                <c:pt idx="3063">
                  <c:v>48119778.551360004</c:v>
                </c:pt>
                <c:pt idx="3064">
                  <c:v>46549163.332355998</c:v>
                </c:pt>
                <c:pt idx="3065">
                  <c:v>47736016.822485</c:v>
                </c:pt>
                <c:pt idx="3066">
                  <c:v>47253536.089694999</c:v>
                </c:pt>
                <c:pt idx="3067">
                  <c:v>47554453.120883003</c:v>
                </c:pt>
                <c:pt idx="3068">
                  <c:v>48627765.224579997</c:v>
                </c:pt>
                <c:pt idx="3069">
                  <c:v>48567857.368818998</c:v>
                </c:pt>
                <c:pt idx="3070">
                  <c:v>48731364.071124002</c:v>
                </c:pt>
                <c:pt idx="3071">
                  <c:v>48424078.946984001</c:v>
                </c:pt>
                <c:pt idx="3072">
                  <c:v>48920828.042613998</c:v>
                </c:pt>
                <c:pt idx="3073">
                  <c:v>49772251.187331997</c:v>
                </c:pt>
                <c:pt idx="3074">
                  <c:v>50541554.394437999</c:v>
                </c:pt>
                <c:pt idx="3075">
                  <c:v>50217665.612190999</c:v>
                </c:pt>
                <c:pt idx="3076">
                  <c:v>50978192.346602</c:v>
                </c:pt>
                <c:pt idx="3077">
                  <c:v>51066571.027974002</c:v>
                </c:pt>
                <c:pt idx="3078">
                  <c:v>52116348.170186996</c:v>
                </c:pt>
                <c:pt idx="3079">
                  <c:v>52236532.742710002</c:v>
                </c:pt>
                <c:pt idx="3080">
                  <c:v>52554061.816096999</c:v>
                </c:pt>
                <c:pt idx="3081">
                  <c:v>52849466.094826996</c:v>
                </c:pt>
                <c:pt idx="3082">
                  <c:v>52363460.795120999</c:v>
                </c:pt>
                <c:pt idx="3083">
                  <c:v>52220655.421728998</c:v>
                </c:pt>
                <c:pt idx="3084">
                  <c:v>52371286.817396998</c:v>
                </c:pt>
                <c:pt idx="3086">
                  <c:v>53683456.140864</c:v>
                </c:pt>
                <c:pt idx="3087">
                  <c:v>53558553.033514</c:v>
                </c:pt>
                <c:pt idx="3088">
                  <c:v>52609453.373006999</c:v>
                </c:pt>
                <c:pt idx="3089">
                  <c:v>48861203.350904003</c:v>
                </c:pt>
                <c:pt idx="3090">
                  <c:v>48536441.298061997</c:v>
                </c:pt>
                <c:pt idx="3091">
                  <c:v>46127932.326002002</c:v>
                </c:pt>
                <c:pt idx="3092">
                  <c:v>47015526.984768003</c:v>
                </c:pt>
                <c:pt idx="3093">
                  <c:v>49798316.411325</c:v>
                </c:pt>
                <c:pt idx="3094">
                  <c:v>50072503.546264999</c:v>
                </c:pt>
                <c:pt idx="3095">
                  <c:v>48804780.805496998</c:v>
                </c:pt>
                <c:pt idx="3096">
                  <c:v>48723414.090369001</c:v>
                </c:pt>
                <c:pt idx="3097">
                  <c:v>48567249.167925</c:v>
                </c:pt>
                <c:pt idx="3098">
                  <c:v>49848204.235618003</c:v>
                </c:pt>
                <c:pt idx="3099">
                  <c:v>49178566.115112998</c:v>
                </c:pt>
                <c:pt idx="3100">
                  <c:v>46319634.614211999</c:v>
                </c:pt>
                <c:pt idx="3101">
                  <c:v>46110060.783053003</c:v>
                </c:pt>
                <c:pt idx="3102">
                  <c:v>48869190.178062998</c:v>
                </c:pt>
                <c:pt idx="3103">
                  <c:v>52312732.956937</c:v>
                </c:pt>
                <c:pt idx="3104">
                  <c:v>52287976.741081998</c:v>
                </c:pt>
                <c:pt idx="3105">
                  <c:v>52504982.733846001</c:v>
                </c:pt>
                <c:pt idx="3106">
                  <c:v>52611102.578341998</c:v>
                </c:pt>
                <c:pt idx="3107">
                  <c:v>53110338.532025002</c:v>
                </c:pt>
                <c:pt idx="3108">
                  <c:v>53148348.438083</c:v>
                </c:pt>
                <c:pt idx="3109">
                  <c:v>52874106.953850999</c:v>
                </c:pt>
                <c:pt idx="3110">
                  <c:v>53300263.774709001</c:v>
                </c:pt>
                <c:pt idx="3111">
                  <c:v>52915781.362648003</c:v>
                </c:pt>
                <c:pt idx="3112">
                  <c:v>53357996.644304998</c:v>
                </c:pt>
                <c:pt idx="3113">
                  <c:v>54183227.830761001</c:v>
                </c:pt>
                <c:pt idx="3114">
                  <c:v>54765212.113876998</c:v>
                </c:pt>
                <c:pt idx="3115">
                  <c:v>55578006.238867</c:v>
                </c:pt>
                <c:pt idx="3116">
                  <c:v>55206768.603523999</c:v>
                </c:pt>
                <c:pt idx="3117">
                  <c:v>54722886.032158002</c:v>
                </c:pt>
                <c:pt idx="3118">
                  <c:v>54421136.347318001</c:v>
                </c:pt>
                <c:pt idx="3119">
                  <c:v>51489696.174355999</c:v>
                </c:pt>
                <c:pt idx="3120">
                  <c:v>51344799.002821997</c:v>
                </c:pt>
                <c:pt idx="3121">
                  <c:v>50954627.411452003</c:v>
                </c:pt>
                <c:pt idx="3122">
                  <c:v>51804755.656897999</c:v>
                </c:pt>
                <c:pt idx="3123">
                  <c:v>50750251.923202999</c:v>
                </c:pt>
                <c:pt idx="3124">
                  <c:v>48565325.923580997</c:v>
                </c:pt>
                <c:pt idx="3125">
                  <c:v>49481939.669292003</c:v>
                </c:pt>
                <c:pt idx="3126">
                  <c:v>49957177.173165001</c:v>
                </c:pt>
                <c:pt idx="3127">
                  <c:v>51567591.250618003</c:v>
                </c:pt>
                <c:pt idx="3128">
                  <c:v>52805138.296694003</c:v>
                </c:pt>
                <c:pt idx="3129">
                  <c:v>53777499.544637002</c:v>
                </c:pt>
                <c:pt idx="3130">
                  <c:v>55194387.777409002</c:v>
                </c:pt>
                <c:pt idx="3132">
                  <c:v>55538261.267619997</c:v>
                </c:pt>
                <c:pt idx="3133">
                  <c:v>56804570.541096002</c:v>
                </c:pt>
                <c:pt idx="3134">
                  <c:v>57035914.717473</c:v>
                </c:pt>
                <c:pt idx="3135">
                  <c:v>57916782.613376997</c:v>
                </c:pt>
                <c:pt idx="3136">
                  <c:v>58061035.508157998</c:v>
                </c:pt>
                <c:pt idx="3137">
                  <c:v>58556757.876318</c:v>
                </c:pt>
                <c:pt idx="3138">
                  <c:v>59022557.966229998</c:v>
                </c:pt>
                <c:pt idx="3139">
                  <c:v>59611557.664224997</c:v>
                </c:pt>
                <c:pt idx="3140">
                  <c:v>58695720.827675</c:v>
                </c:pt>
                <c:pt idx="3141">
                  <c:v>59833801.355944</c:v>
                </c:pt>
                <c:pt idx="3142">
                  <c:v>60468637.289934002</c:v>
                </c:pt>
                <c:pt idx="3143">
                  <c:v>61060595.741554998</c:v>
                </c:pt>
                <c:pt idx="3144">
                  <c:v>61243418.822485998</c:v>
                </c:pt>
                <c:pt idx="3145">
                  <c:v>62145881.869346</c:v>
                </c:pt>
                <c:pt idx="3146">
                  <c:v>63371980.782862</c:v>
                </c:pt>
                <c:pt idx="3147">
                  <c:v>62968815.929626003</c:v>
                </c:pt>
                <c:pt idx="3148">
                  <c:v>63514311.563153997</c:v>
                </c:pt>
                <c:pt idx="3149">
                  <c:v>62703076.905791</c:v>
                </c:pt>
                <c:pt idx="3150">
                  <c:v>62042325.000981003</c:v>
                </c:pt>
                <c:pt idx="3151">
                  <c:v>61262855.442071997</c:v>
                </c:pt>
                <c:pt idx="3152">
                  <c:v>62953410.312349997</c:v>
                </c:pt>
                <c:pt idx="3153">
                  <c:v>61591843.621399</c:v>
                </c:pt>
                <c:pt idx="3154">
                  <c:v>63581418.225539997</c:v>
                </c:pt>
                <c:pt idx="3155">
                  <c:v>61906572.716991998</c:v>
                </c:pt>
                <c:pt idx="3156">
                  <c:v>63677455.786215</c:v>
                </c:pt>
                <c:pt idx="3157">
                  <c:v>64310670.146062002</c:v>
                </c:pt>
                <c:pt idx="3158">
                  <c:v>65043571.743523002</c:v>
                </c:pt>
                <c:pt idx="3159">
                  <c:v>65748524.989207998</c:v>
                </c:pt>
                <c:pt idx="3160">
                  <c:v>66658279.960272998</c:v>
                </c:pt>
                <c:pt idx="3161">
                  <c:v>66903790.312936999</c:v>
                </c:pt>
                <c:pt idx="3162">
                  <c:v>66966922.250627004</c:v>
                </c:pt>
                <c:pt idx="3163">
                  <c:v>68114015.419699997</c:v>
                </c:pt>
                <c:pt idx="3164">
                  <c:v>67805900.515149996</c:v>
                </c:pt>
                <c:pt idx="3165">
                  <c:v>65652124.844062001</c:v>
                </c:pt>
                <c:pt idx="3166">
                  <c:v>64403849.415964</c:v>
                </c:pt>
                <c:pt idx="3167">
                  <c:v>62365173.946287997</c:v>
                </c:pt>
                <c:pt idx="3168">
                  <c:v>62534628.716149002</c:v>
                </c:pt>
                <c:pt idx="3169">
                  <c:v>57963813.584531002</c:v>
                </c:pt>
                <c:pt idx="3170">
                  <c:v>58823387.858499996</c:v>
                </c:pt>
                <c:pt idx="3171">
                  <c:v>57924848.505667999</c:v>
                </c:pt>
                <c:pt idx="3172">
                  <c:v>58837798.398204997</c:v>
                </c:pt>
                <c:pt idx="3173">
                  <c:v>59048882.558049999</c:v>
                </c:pt>
                <c:pt idx="3174">
                  <c:v>57881474.277924001</c:v>
                </c:pt>
                <c:pt idx="3175">
                  <c:v>59140049.766957998</c:v>
                </c:pt>
                <c:pt idx="3176">
                  <c:v>60074976.855094999</c:v>
                </c:pt>
                <c:pt idx="3177">
                  <c:v>62817855.214171</c:v>
                </c:pt>
                <c:pt idx="3178">
                  <c:v>64965844.650692001</c:v>
                </c:pt>
                <c:pt idx="3179">
                  <c:v>65967889.704889998</c:v>
                </c:pt>
                <c:pt idx="3180">
                  <c:v>66415001.316662997</c:v>
                </c:pt>
                <c:pt idx="3181">
                  <c:v>65944147.027566001</c:v>
                </c:pt>
                <c:pt idx="3182">
                  <c:v>65290073.727219999</c:v>
                </c:pt>
                <c:pt idx="3183">
                  <c:v>66359206.15676</c:v>
                </c:pt>
                <c:pt idx="3184">
                  <c:v>66144980.238127999</c:v>
                </c:pt>
                <c:pt idx="3185">
                  <c:v>66621822.613816001</c:v>
                </c:pt>
                <c:pt idx="3186">
                  <c:v>66882936.527456999</c:v>
                </c:pt>
                <c:pt idx="3187">
                  <c:v>56101787.678464003</c:v>
                </c:pt>
                <c:pt idx="3188">
                  <c:v>54639172.042727001</c:v>
                </c:pt>
                <c:pt idx="3189">
                  <c:v>44733996.412171997</c:v>
                </c:pt>
                <c:pt idx="3190">
                  <c:v>45720472.451136</c:v>
                </c:pt>
                <c:pt idx="3191">
                  <c:v>48355546.445924997</c:v>
                </c:pt>
                <c:pt idx="3192">
                  <c:v>50482861.948867001</c:v>
                </c:pt>
                <c:pt idx="3193">
                  <c:v>50511297.891243003</c:v>
                </c:pt>
                <c:pt idx="3194">
                  <c:v>50511297.891243003</c:v>
                </c:pt>
                <c:pt idx="3195">
                  <c:v>45143025.450000003</c:v>
                </c:pt>
                <c:pt idx="3196">
                  <c:v>45529583.740000002</c:v>
                </c:pt>
                <c:pt idx="3197">
                  <c:v>44555893.140000001</c:v>
                </c:pt>
                <c:pt idx="3198">
                  <c:v>36290423.689999998</c:v>
                </c:pt>
                <c:pt idx="3199">
                  <c:v>32972176.649999999</c:v>
                </c:pt>
                <c:pt idx="3200">
                  <c:v>32956563.010000002</c:v>
                </c:pt>
                <c:pt idx="3201">
                  <c:v>31950591.68</c:v>
                </c:pt>
                <c:pt idx="3202">
                  <c:v>34667223.868421055</c:v>
                </c:pt>
                <c:pt idx="3203">
                  <c:v>33147978.5</c:v>
                </c:pt>
                <c:pt idx="3204">
                  <c:v>34040401.528780535</c:v>
                </c:pt>
                <c:pt idx="3205">
                  <c:v>36117015.9314854</c:v>
                </c:pt>
                <c:pt idx="3206">
                  <c:v>32742699.515338846</c:v>
                </c:pt>
                <c:pt idx="3207">
                  <c:v>33208608.553089634</c:v>
                </c:pt>
                <c:pt idx="3208">
                  <c:v>33208608.553089634</c:v>
                </c:pt>
                <c:pt idx="3209">
                  <c:v>33429364.895587739</c:v>
                </c:pt>
                <c:pt idx="3210">
                  <c:v>33429364.895587739</c:v>
                </c:pt>
                <c:pt idx="3211">
                  <c:v>35795589.1011177</c:v>
                </c:pt>
                <c:pt idx="3212">
                  <c:v>29861415.368961014</c:v>
                </c:pt>
                <c:pt idx="3213">
                  <c:v>29861415.368961014</c:v>
                </c:pt>
                <c:pt idx="3214">
                  <c:v>29767488.993928675</c:v>
                </c:pt>
                <c:pt idx="3215">
                  <c:v>29767488.993928675</c:v>
                </c:pt>
                <c:pt idx="3216">
                  <c:v>26264370.318076637</c:v>
                </c:pt>
                <c:pt idx="3217">
                  <c:v>26264370.318076637</c:v>
                </c:pt>
                <c:pt idx="3218">
                  <c:v>27354938.579229273</c:v>
                </c:pt>
                <c:pt idx="3219">
                  <c:v>28096685.399999999</c:v>
                </c:pt>
                <c:pt idx="3223">
                  <c:v>27675790.051188</c:v>
                </c:pt>
                <c:pt idx="3224">
                  <c:v>28767405.569527999</c:v>
                </c:pt>
                <c:pt idx="3225">
                  <c:v>31211169.39536</c:v>
                </c:pt>
                <c:pt idx="3226">
                  <c:v>32253159.536830999</c:v>
                </c:pt>
                <c:pt idx="3229">
                  <c:v>31897823.270048998</c:v>
                </c:pt>
                <c:pt idx="3230">
                  <c:v>32425451.185254999</c:v>
                </c:pt>
                <c:pt idx="3231">
                  <c:v>30900057.242853999</c:v>
                </c:pt>
                <c:pt idx="3232">
                  <c:v>32195418.384996999</c:v>
                </c:pt>
                <c:pt idx="3233">
                  <c:v>33365734.688974999</c:v>
                </c:pt>
                <c:pt idx="3234">
                  <c:v>33927096.241467997</c:v>
                </c:pt>
                <c:pt idx="3235">
                  <c:v>35160633.624003001</c:v>
                </c:pt>
                <c:pt idx="3239">
                  <c:v>37411257.358580999</c:v>
                </c:pt>
              </c:numCache>
            </c:numRef>
          </c:val>
          <c:smooth val="0"/>
          <c:extLst>
            <c:ext xmlns:c16="http://schemas.microsoft.com/office/drawing/2014/chart" uri="{C3380CC4-5D6E-409C-BE32-E72D297353CC}">
              <c16:uniqueId val="{00000000-06FF-4960-B98E-3B00FCC9CB4F}"/>
            </c:ext>
          </c:extLst>
        </c:ser>
        <c:dLbls>
          <c:showLegendKey val="0"/>
          <c:showVal val="0"/>
          <c:showCatName val="0"/>
          <c:showSerName val="0"/>
          <c:showPercent val="0"/>
          <c:showBubbleSize val="0"/>
        </c:dLbls>
        <c:smooth val="0"/>
        <c:axId val="532991392"/>
        <c:axId val="537640384"/>
      </c:lineChart>
      <c:catAx>
        <c:axId val="5329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7640384"/>
        <c:crosses val="autoZero"/>
        <c:auto val="1"/>
        <c:lblAlgn val="ctr"/>
        <c:lblOffset val="100"/>
        <c:noMultiLvlLbl val="0"/>
      </c:catAx>
      <c:valAx>
        <c:axId val="53764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299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'TCMB Rezerv'!$E$1</c:f>
              <c:strCache>
                <c:ptCount val="1"/>
                <c:pt idx="0">
                  <c:v>F-2</c:v>
                </c:pt>
              </c:strCache>
            </c:strRef>
          </c:tx>
          <c:spPr>
            <a:ln w="28575" cap="rnd">
              <a:solidFill>
                <a:schemeClr val="accent1"/>
              </a:solidFill>
              <a:round/>
            </a:ln>
            <a:effectLst/>
          </c:spPr>
          <c:marker>
            <c:symbol val="none"/>
          </c:marker>
          <c:cat>
            <c:strRef>
              <c:f>'TCMB Rezerv'!$A$2:$A$3244</c:f>
              <c:strCache>
                <c:ptCount val="3240"/>
                <c:pt idx="0">
                  <c:v>01-01-2013</c:v>
                </c:pt>
                <c:pt idx="1">
                  <c:v>02-01-2013</c:v>
                </c:pt>
                <c:pt idx="2">
                  <c:v>03-01-2013</c:v>
                </c:pt>
                <c:pt idx="3">
                  <c:v>04-01-2013</c:v>
                </c:pt>
                <c:pt idx="4">
                  <c:v>07-01-2013</c:v>
                </c:pt>
                <c:pt idx="5">
                  <c:v>08-01-2013</c:v>
                </c:pt>
                <c:pt idx="6">
                  <c:v>09-01-2013</c:v>
                </c:pt>
                <c:pt idx="7">
                  <c:v>10-01-2013</c:v>
                </c:pt>
                <c:pt idx="8">
                  <c:v>11-01-2013</c:v>
                </c:pt>
                <c:pt idx="9">
                  <c:v>14-01-2013</c:v>
                </c:pt>
                <c:pt idx="10">
                  <c:v>15-01-2013</c:v>
                </c:pt>
                <c:pt idx="11">
                  <c:v>16-01-2013</c:v>
                </c:pt>
                <c:pt idx="12">
                  <c:v>17-01-2013</c:v>
                </c:pt>
                <c:pt idx="13">
                  <c:v>18-01-2013</c:v>
                </c:pt>
                <c:pt idx="14">
                  <c:v>21-01-2013</c:v>
                </c:pt>
                <c:pt idx="15">
                  <c:v>22-01-2013</c:v>
                </c:pt>
                <c:pt idx="16">
                  <c:v>23-01-2013</c:v>
                </c:pt>
                <c:pt idx="17">
                  <c:v>24-01-2013</c:v>
                </c:pt>
                <c:pt idx="18">
                  <c:v>25-01-2013</c:v>
                </c:pt>
                <c:pt idx="19">
                  <c:v>28-01-2013</c:v>
                </c:pt>
                <c:pt idx="20">
                  <c:v>29-01-2013</c:v>
                </c:pt>
                <c:pt idx="21">
                  <c:v>30-01-2013</c:v>
                </c:pt>
                <c:pt idx="22">
                  <c:v>31-01-2013</c:v>
                </c:pt>
                <c:pt idx="23">
                  <c:v>01-02-2013</c:v>
                </c:pt>
                <c:pt idx="24">
                  <c:v>04-02-2013</c:v>
                </c:pt>
                <c:pt idx="25">
                  <c:v>05-02-2013</c:v>
                </c:pt>
                <c:pt idx="26">
                  <c:v>06-02-2013</c:v>
                </c:pt>
                <c:pt idx="27">
                  <c:v>07-02-2013</c:v>
                </c:pt>
                <c:pt idx="28">
                  <c:v>08-02-2013</c:v>
                </c:pt>
                <c:pt idx="29">
                  <c:v>11-02-2013</c:v>
                </c:pt>
                <c:pt idx="30">
                  <c:v>12-02-2013</c:v>
                </c:pt>
                <c:pt idx="31">
                  <c:v>13-02-2013</c:v>
                </c:pt>
                <c:pt idx="32">
                  <c:v>14-02-2013</c:v>
                </c:pt>
                <c:pt idx="33">
                  <c:v>15-02-2013</c:v>
                </c:pt>
                <c:pt idx="34">
                  <c:v>18-02-2013</c:v>
                </c:pt>
                <c:pt idx="35">
                  <c:v>19-02-2013</c:v>
                </c:pt>
                <c:pt idx="36">
                  <c:v>20-02-2013</c:v>
                </c:pt>
                <c:pt idx="37">
                  <c:v>21-02-2013</c:v>
                </c:pt>
                <c:pt idx="38">
                  <c:v>22-02-2013</c:v>
                </c:pt>
                <c:pt idx="39">
                  <c:v>25-02-2013</c:v>
                </c:pt>
                <c:pt idx="40">
                  <c:v>26-02-2013</c:v>
                </c:pt>
                <c:pt idx="41">
                  <c:v>27-02-2013</c:v>
                </c:pt>
                <c:pt idx="42">
                  <c:v>28-02-2013</c:v>
                </c:pt>
                <c:pt idx="43">
                  <c:v>01-03-2013</c:v>
                </c:pt>
                <c:pt idx="44">
                  <c:v>04-03-2013</c:v>
                </c:pt>
                <c:pt idx="45">
                  <c:v>05-03-2013</c:v>
                </c:pt>
                <c:pt idx="46">
                  <c:v>06-03-2013</c:v>
                </c:pt>
                <c:pt idx="47">
                  <c:v>07-03-2013</c:v>
                </c:pt>
                <c:pt idx="48">
                  <c:v>08-03-2013</c:v>
                </c:pt>
                <c:pt idx="49">
                  <c:v>11-03-2013</c:v>
                </c:pt>
                <c:pt idx="50">
                  <c:v>12-03-2013</c:v>
                </c:pt>
                <c:pt idx="51">
                  <c:v>13-03-2013</c:v>
                </c:pt>
                <c:pt idx="52">
                  <c:v>14-03-2013</c:v>
                </c:pt>
                <c:pt idx="53">
                  <c:v>15-03-2013</c:v>
                </c:pt>
                <c:pt idx="54">
                  <c:v>18-03-2013</c:v>
                </c:pt>
                <c:pt idx="55">
                  <c:v>19-03-2013</c:v>
                </c:pt>
                <c:pt idx="56">
                  <c:v>20-03-2013</c:v>
                </c:pt>
                <c:pt idx="57">
                  <c:v>21-03-2013</c:v>
                </c:pt>
                <c:pt idx="58">
                  <c:v>22-03-2013</c:v>
                </c:pt>
                <c:pt idx="59">
                  <c:v>25-03-2013</c:v>
                </c:pt>
                <c:pt idx="60">
                  <c:v>26-03-2013</c:v>
                </c:pt>
                <c:pt idx="61">
                  <c:v>27-03-2013</c:v>
                </c:pt>
                <c:pt idx="62">
                  <c:v>28-03-2013</c:v>
                </c:pt>
                <c:pt idx="63">
                  <c:v>29-03-2013</c:v>
                </c:pt>
                <c:pt idx="64">
                  <c:v>01-04-2013</c:v>
                </c:pt>
                <c:pt idx="65">
                  <c:v>02-04-2013</c:v>
                </c:pt>
                <c:pt idx="66">
                  <c:v>03-04-2013</c:v>
                </c:pt>
                <c:pt idx="67">
                  <c:v>04-04-2013</c:v>
                </c:pt>
                <c:pt idx="68">
                  <c:v>05-04-2013</c:v>
                </c:pt>
                <c:pt idx="69">
                  <c:v>08-04-2013</c:v>
                </c:pt>
                <c:pt idx="70">
                  <c:v>09-04-2013</c:v>
                </c:pt>
                <c:pt idx="71">
                  <c:v>10-04-2013</c:v>
                </c:pt>
                <c:pt idx="72">
                  <c:v>11-04-2013</c:v>
                </c:pt>
                <c:pt idx="73">
                  <c:v>12-04-2013</c:v>
                </c:pt>
                <c:pt idx="74">
                  <c:v>15-04-2013</c:v>
                </c:pt>
                <c:pt idx="75">
                  <c:v>16-04-2013</c:v>
                </c:pt>
                <c:pt idx="76">
                  <c:v>17-04-2013</c:v>
                </c:pt>
                <c:pt idx="77">
                  <c:v>18-04-2013</c:v>
                </c:pt>
                <c:pt idx="78">
                  <c:v>19-04-2013</c:v>
                </c:pt>
                <c:pt idx="79">
                  <c:v>22-04-2013</c:v>
                </c:pt>
                <c:pt idx="80">
                  <c:v>23-04-2013</c:v>
                </c:pt>
                <c:pt idx="81">
                  <c:v>24-04-2013</c:v>
                </c:pt>
                <c:pt idx="82">
                  <c:v>25-04-2013</c:v>
                </c:pt>
                <c:pt idx="83">
                  <c:v>26-04-2013</c:v>
                </c:pt>
                <c:pt idx="84">
                  <c:v>29-04-2013</c:v>
                </c:pt>
                <c:pt idx="85">
                  <c:v>30-04-2013</c:v>
                </c:pt>
                <c:pt idx="86">
                  <c:v>01-05-2013</c:v>
                </c:pt>
                <c:pt idx="87">
                  <c:v>02-05-2013</c:v>
                </c:pt>
                <c:pt idx="88">
                  <c:v>03-05-2013</c:v>
                </c:pt>
                <c:pt idx="89">
                  <c:v>06-05-2013</c:v>
                </c:pt>
                <c:pt idx="90">
                  <c:v>07-05-2013</c:v>
                </c:pt>
                <c:pt idx="91">
                  <c:v>08-05-2013</c:v>
                </c:pt>
                <c:pt idx="92">
                  <c:v>09-05-2013</c:v>
                </c:pt>
                <c:pt idx="93">
                  <c:v>10-05-2013</c:v>
                </c:pt>
                <c:pt idx="94">
                  <c:v>13-05-2013</c:v>
                </c:pt>
                <c:pt idx="95">
                  <c:v>14-05-2013</c:v>
                </c:pt>
                <c:pt idx="96">
                  <c:v>15-05-2013</c:v>
                </c:pt>
                <c:pt idx="97">
                  <c:v>16-05-2013</c:v>
                </c:pt>
                <c:pt idx="98">
                  <c:v>17-05-2013</c:v>
                </c:pt>
                <c:pt idx="99">
                  <c:v>20-05-2013</c:v>
                </c:pt>
                <c:pt idx="100">
                  <c:v>21-05-2013</c:v>
                </c:pt>
                <c:pt idx="101">
                  <c:v>22-05-2013</c:v>
                </c:pt>
                <c:pt idx="102">
                  <c:v>23-05-2013</c:v>
                </c:pt>
                <c:pt idx="103">
                  <c:v>24-05-2013</c:v>
                </c:pt>
                <c:pt idx="104">
                  <c:v>27-05-2013</c:v>
                </c:pt>
                <c:pt idx="105">
                  <c:v>28-05-2013</c:v>
                </c:pt>
                <c:pt idx="106">
                  <c:v>29-05-2013</c:v>
                </c:pt>
                <c:pt idx="107">
                  <c:v>30-05-2013</c:v>
                </c:pt>
                <c:pt idx="108">
                  <c:v>31-05-2013</c:v>
                </c:pt>
                <c:pt idx="109">
                  <c:v>03-06-2013</c:v>
                </c:pt>
                <c:pt idx="110">
                  <c:v>04-06-2013</c:v>
                </c:pt>
                <c:pt idx="111">
                  <c:v>05-06-2013</c:v>
                </c:pt>
                <c:pt idx="112">
                  <c:v>06-06-2013</c:v>
                </c:pt>
                <c:pt idx="113">
                  <c:v>07-06-2013</c:v>
                </c:pt>
                <c:pt idx="114">
                  <c:v>10-06-2013</c:v>
                </c:pt>
                <c:pt idx="115">
                  <c:v>11-06-2013</c:v>
                </c:pt>
                <c:pt idx="116">
                  <c:v>12-06-2013</c:v>
                </c:pt>
                <c:pt idx="117">
                  <c:v>13-06-2013</c:v>
                </c:pt>
                <c:pt idx="118">
                  <c:v>14-06-2013</c:v>
                </c:pt>
                <c:pt idx="119">
                  <c:v>17-06-2013</c:v>
                </c:pt>
                <c:pt idx="120">
                  <c:v>18-06-2013</c:v>
                </c:pt>
                <c:pt idx="121">
                  <c:v>19-06-2013</c:v>
                </c:pt>
                <c:pt idx="122">
                  <c:v>20-06-2013</c:v>
                </c:pt>
                <c:pt idx="123">
                  <c:v>21-06-2013</c:v>
                </c:pt>
                <c:pt idx="124">
                  <c:v>24-06-2013</c:v>
                </c:pt>
                <c:pt idx="125">
                  <c:v>25-06-2013</c:v>
                </c:pt>
                <c:pt idx="126">
                  <c:v>26-06-2013</c:v>
                </c:pt>
                <c:pt idx="127">
                  <c:v>27-06-2013</c:v>
                </c:pt>
                <c:pt idx="128">
                  <c:v>28-06-2013</c:v>
                </c:pt>
                <c:pt idx="129">
                  <c:v>01-07-2013</c:v>
                </c:pt>
                <c:pt idx="130">
                  <c:v>02-07-2013</c:v>
                </c:pt>
                <c:pt idx="131">
                  <c:v>03-07-2013</c:v>
                </c:pt>
                <c:pt idx="132">
                  <c:v>04-07-2013</c:v>
                </c:pt>
                <c:pt idx="133">
                  <c:v>05-07-2013</c:v>
                </c:pt>
                <c:pt idx="134">
                  <c:v>08-07-2013</c:v>
                </c:pt>
                <c:pt idx="135">
                  <c:v>09-07-2013</c:v>
                </c:pt>
                <c:pt idx="136">
                  <c:v>10-07-2013</c:v>
                </c:pt>
                <c:pt idx="137">
                  <c:v>11-07-2013</c:v>
                </c:pt>
                <c:pt idx="138">
                  <c:v>12-07-2013</c:v>
                </c:pt>
                <c:pt idx="139">
                  <c:v>15-07-2013</c:v>
                </c:pt>
                <c:pt idx="140">
                  <c:v>16-07-2013</c:v>
                </c:pt>
                <c:pt idx="141">
                  <c:v>17-07-2013</c:v>
                </c:pt>
                <c:pt idx="142">
                  <c:v>18-07-2013</c:v>
                </c:pt>
                <c:pt idx="143">
                  <c:v>19-07-2013</c:v>
                </c:pt>
                <c:pt idx="144">
                  <c:v>22-07-2013</c:v>
                </c:pt>
                <c:pt idx="145">
                  <c:v>23-07-2013</c:v>
                </c:pt>
                <c:pt idx="146">
                  <c:v>24-07-2013</c:v>
                </c:pt>
                <c:pt idx="147">
                  <c:v>25-07-2013</c:v>
                </c:pt>
                <c:pt idx="148">
                  <c:v>26-07-2013</c:v>
                </c:pt>
                <c:pt idx="149">
                  <c:v>29-07-2013</c:v>
                </c:pt>
                <c:pt idx="150">
                  <c:v>30-07-2013</c:v>
                </c:pt>
                <c:pt idx="151">
                  <c:v>31-07-2013</c:v>
                </c:pt>
                <c:pt idx="152">
                  <c:v>01-08-2013</c:v>
                </c:pt>
                <c:pt idx="153">
                  <c:v>02-08-2013</c:v>
                </c:pt>
                <c:pt idx="154">
                  <c:v>05-08-2013</c:v>
                </c:pt>
                <c:pt idx="155">
                  <c:v>06-08-2013</c:v>
                </c:pt>
                <c:pt idx="156">
                  <c:v>07-08-2013</c:v>
                </c:pt>
                <c:pt idx="157">
                  <c:v>08-08-2013</c:v>
                </c:pt>
                <c:pt idx="158">
                  <c:v>09-08-2013</c:v>
                </c:pt>
                <c:pt idx="159">
                  <c:v>12-08-2013</c:v>
                </c:pt>
                <c:pt idx="160">
                  <c:v>13-08-2013</c:v>
                </c:pt>
                <c:pt idx="161">
                  <c:v>14-08-2013</c:v>
                </c:pt>
                <c:pt idx="162">
                  <c:v>15-08-2013</c:v>
                </c:pt>
                <c:pt idx="163">
                  <c:v>16-08-2013</c:v>
                </c:pt>
                <c:pt idx="164">
                  <c:v>19-08-2013</c:v>
                </c:pt>
                <c:pt idx="165">
                  <c:v>20-08-2013</c:v>
                </c:pt>
                <c:pt idx="166">
                  <c:v>21-08-2013</c:v>
                </c:pt>
                <c:pt idx="167">
                  <c:v>22-08-2013</c:v>
                </c:pt>
                <c:pt idx="168">
                  <c:v>23-08-2013</c:v>
                </c:pt>
                <c:pt idx="169">
                  <c:v>26-08-2013</c:v>
                </c:pt>
                <c:pt idx="170">
                  <c:v>27-08-2013</c:v>
                </c:pt>
                <c:pt idx="171">
                  <c:v>28-08-2013</c:v>
                </c:pt>
                <c:pt idx="172">
                  <c:v>29-08-2013</c:v>
                </c:pt>
                <c:pt idx="173">
                  <c:v>30-08-2013</c:v>
                </c:pt>
                <c:pt idx="174">
                  <c:v>02-09-2013</c:v>
                </c:pt>
                <c:pt idx="175">
                  <c:v>03-09-2013</c:v>
                </c:pt>
                <c:pt idx="176">
                  <c:v>04-09-2013</c:v>
                </c:pt>
                <c:pt idx="177">
                  <c:v>05-09-2013</c:v>
                </c:pt>
                <c:pt idx="178">
                  <c:v>06-09-2013</c:v>
                </c:pt>
                <c:pt idx="179">
                  <c:v>09-09-2013</c:v>
                </c:pt>
                <c:pt idx="180">
                  <c:v>10-09-2013</c:v>
                </c:pt>
                <c:pt idx="181">
                  <c:v>11-09-2013</c:v>
                </c:pt>
                <c:pt idx="182">
                  <c:v>12-09-2013</c:v>
                </c:pt>
                <c:pt idx="183">
                  <c:v>13-09-2013</c:v>
                </c:pt>
                <c:pt idx="184">
                  <c:v>16-09-2013</c:v>
                </c:pt>
                <c:pt idx="185">
                  <c:v>17-09-2013</c:v>
                </c:pt>
                <c:pt idx="186">
                  <c:v>18-09-2013</c:v>
                </c:pt>
                <c:pt idx="187">
                  <c:v>19-09-2013</c:v>
                </c:pt>
                <c:pt idx="188">
                  <c:v>20-09-2013</c:v>
                </c:pt>
                <c:pt idx="189">
                  <c:v>23-09-2013</c:v>
                </c:pt>
                <c:pt idx="190">
                  <c:v>24-09-2013</c:v>
                </c:pt>
                <c:pt idx="191">
                  <c:v>25-09-2013</c:v>
                </c:pt>
                <c:pt idx="192">
                  <c:v>26-09-2013</c:v>
                </c:pt>
                <c:pt idx="193">
                  <c:v>27-09-2013</c:v>
                </c:pt>
                <c:pt idx="194">
                  <c:v>30-09-2013</c:v>
                </c:pt>
                <c:pt idx="195">
                  <c:v>01-10-2013</c:v>
                </c:pt>
                <c:pt idx="196">
                  <c:v>02-10-2013</c:v>
                </c:pt>
                <c:pt idx="197">
                  <c:v>03-10-2013</c:v>
                </c:pt>
                <c:pt idx="198">
                  <c:v>04-10-2013</c:v>
                </c:pt>
                <c:pt idx="199">
                  <c:v>07-10-2013</c:v>
                </c:pt>
                <c:pt idx="200">
                  <c:v>08-10-2013</c:v>
                </c:pt>
                <c:pt idx="201">
                  <c:v>09-10-2013</c:v>
                </c:pt>
                <c:pt idx="202">
                  <c:v>10-10-2013</c:v>
                </c:pt>
                <c:pt idx="203">
                  <c:v>11-10-2013</c:v>
                </c:pt>
                <c:pt idx="204">
                  <c:v>14-10-2013</c:v>
                </c:pt>
                <c:pt idx="205">
                  <c:v>15-10-2013</c:v>
                </c:pt>
                <c:pt idx="206">
                  <c:v>16-10-2013</c:v>
                </c:pt>
                <c:pt idx="207">
                  <c:v>17-10-2013</c:v>
                </c:pt>
                <c:pt idx="208">
                  <c:v>18-10-2013</c:v>
                </c:pt>
                <c:pt idx="209">
                  <c:v>21-10-2013</c:v>
                </c:pt>
                <c:pt idx="210">
                  <c:v>22-10-2013</c:v>
                </c:pt>
                <c:pt idx="211">
                  <c:v>23-10-2013</c:v>
                </c:pt>
                <c:pt idx="212">
                  <c:v>24-10-2013</c:v>
                </c:pt>
                <c:pt idx="213">
                  <c:v>25-10-2013</c:v>
                </c:pt>
                <c:pt idx="214">
                  <c:v>28-10-2013</c:v>
                </c:pt>
                <c:pt idx="215">
                  <c:v>29-10-2013</c:v>
                </c:pt>
                <c:pt idx="216">
                  <c:v>30-10-2013</c:v>
                </c:pt>
                <c:pt idx="217">
                  <c:v>31-10-2013</c:v>
                </c:pt>
                <c:pt idx="218">
                  <c:v>01-11-2013</c:v>
                </c:pt>
                <c:pt idx="219">
                  <c:v>04-11-2013</c:v>
                </c:pt>
                <c:pt idx="220">
                  <c:v>05-11-2013</c:v>
                </c:pt>
                <c:pt idx="221">
                  <c:v>06-11-2013</c:v>
                </c:pt>
                <c:pt idx="222">
                  <c:v>07-11-2013</c:v>
                </c:pt>
                <c:pt idx="223">
                  <c:v>08-11-2013</c:v>
                </c:pt>
                <c:pt idx="224">
                  <c:v>11-11-2013</c:v>
                </c:pt>
                <c:pt idx="225">
                  <c:v>12-11-2013</c:v>
                </c:pt>
                <c:pt idx="226">
                  <c:v>13-11-2013</c:v>
                </c:pt>
                <c:pt idx="227">
                  <c:v>14-11-2013</c:v>
                </c:pt>
                <c:pt idx="228">
                  <c:v>15-11-2013</c:v>
                </c:pt>
                <c:pt idx="229">
                  <c:v>18-11-2013</c:v>
                </c:pt>
                <c:pt idx="230">
                  <c:v>19-11-2013</c:v>
                </c:pt>
                <c:pt idx="231">
                  <c:v>20-11-2013</c:v>
                </c:pt>
                <c:pt idx="232">
                  <c:v>21-11-2013</c:v>
                </c:pt>
                <c:pt idx="233">
                  <c:v>22-11-2013</c:v>
                </c:pt>
                <c:pt idx="234">
                  <c:v>25-11-2013</c:v>
                </c:pt>
                <c:pt idx="235">
                  <c:v>26-11-2013</c:v>
                </c:pt>
                <c:pt idx="236">
                  <c:v>27-11-2013</c:v>
                </c:pt>
                <c:pt idx="237">
                  <c:v>28-11-2013</c:v>
                </c:pt>
                <c:pt idx="238">
                  <c:v>29-11-2013</c:v>
                </c:pt>
                <c:pt idx="239">
                  <c:v>02-12-2013</c:v>
                </c:pt>
                <c:pt idx="240">
                  <c:v>03-12-2013</c:v>
                </c:pt>
                <c:pt idx="241">
                  <c:v>04-12-2013</c:v>
                </c:pt>
                <c:pt idx="242">
                  <c:v>05-12-2013</c:v>
                </c:pt>
                <c:pt idx="243">
                  <c:v>06-12-2013</c:v>
                </c:pt>
                <c:pt idx="244">
                  <c:v>09-12-2013</c:v>
                </c:pt>
                <c:pt idx="245">
                  <c:v>10-12-2013</c:v>
                </c:pt>
                <c:pt idx="246">
                  <c:v>11-12-2013</c:v>
                </c:pt>
                <c:pt idx="247">
                  <c:v>12-12-2013</c:v>
                </c:pt>
                <c:pt idx="248">
                  <c:v>13-12-2013</c:v>
                </c:pt>
                <c:pt idx="249">
                  <c:v>16-12-2013</c:v>
                </c:pt>
                <c:pt idx="250">
                  <c:v>17-12-2013</c:v>
                </c:pt>
                <c:pt idx="251">
                  <c:v>18-12-2013</c:v>
                </c:pt>
                <c:pt idx="252">
                  <c:v>19-12-2013</c:v>
                </c:pt>
                <c:pt idx="253">
                  <c:v>20-12-2013</c:v>
                </c:pt>
                <c:pt idx="254">
                  <c:v>23-12-2013</c:v>
                </c:pt>
                <c:pt idx="255">
                  <c:v>24-12-2013</c:v>
                </c:pt>
                <c:pt idx="256">
                  <c:v>25-12-2013</c:v>
                </c:pt>
                <c:pt idx="257">
                  <c:v>26-12-2013</c:v>
                </c:pt>
                <c:pt idx="258">
                  <c:v>27-12-2013</c:v>
                </c:pt>
                <c:pt idx="259">
                  <c:v>30-12-2013</c:v>
                </c:pt>
                <c:pt idx="260">
                  <c:v>31-12-2013</c:v>
                </c:pt>
                <c:pt idx="261">
                  <c:v>01-01-2014</c:v>
                </c:pt>
                <c:pt idx="262">
                  <c:v>02-01-2014</c:v>
                </c:pt>
                <c:pt idx="263">
                  <c:v>03-01-2014</c:v>
                </c:pt>
                <c:pt idx="264">
                  <c:v>06-01-2014</c:v>
                </c:pt>
                <c:pt idx="265">
                  <c:v>07-01-2014</c:v>
                </c:pt>
                <c:pt idx="266">
                  <c:v>08-01-2014</c:v>
                </c:pt>
                <c:pt idx="267">
                  <c:v>09-01-2014</c:v>
                </c:pt>
                <c:pt idx="268">
                  <c:v>10-01-2014</c:v>
                </c:pt>
                <c:pt idx="269">
                  <c:v>13-01-2014</c:v>
                </c:pt>
                <c:pt idx="270">
                  <c:v>14-01-2014</c:v>
                </c:pt>
                <c:pt idx="271">
                  <c:v>15-01-2014</c:v>
                </c:pt>
                <c:pt idx="272">
                  <c:v>16-01-2014</c:v>
                </c:pt>
                <c:pt idx="273">
                  <c:v>17-01-2014</c:v>
                </c:pt>
                <c:pt idx="274">
                  <c:v>20-01-2014</c:v>
                </c:pt>
                <c:pt idx="275">
                  <c:v>21-01-2014</c:v>
                </c:pt>
                <c:pt idx="276">
                  <c:v>22-01-2014</c:v>
                </c:pt>
                <c:pt idx="277">
                  <c:v>23-01-2014</c:v>
                </c:pt>
                <c:pt idx="278">
                  <c:v>24-01-2014</c:v>
                </c:pt>
                <c:pt idx="279">
                  <c:v>27-01-2014</c:v>
                </c:pt>
                <c:pt idx="280">
                  <c:v>28-01-2014</c:v>
                </c:pt>
                <c:pt idx="281">
                  <c:v>29-01-2014</c:v>
                </c:pt>
                <c:pt idx="282">
                  <c:v>30-01-2014</c:v>
                </c:pt>
                <c:pt idx="283">
                  <c:v>31-01-2014</c:v>
                </c:pt>
                <c:pt idx="284">
                  <c:v>03-02-2014</c:v>
                </c:pt>
                <c:pt idx="285">
                  <c:v>04-02-2014</c:v>
                </c:pt>
                <c:pt idx="286">
                  <c:v>05-02-2014</c:v>
                </c:pt>
                <c:pt idx="287">
                  <c:v>06-02-2014</c:v>
                </c:pt>
                <c:pt idx="288">
                  <c:v>07-02-2014</c:v>
                </c:pt>
                <c:pt idx="289">
                  <c:v>10-02-2014</c:v>
                </c:pt>
                <c:pt idx="290">
                  <c:v>11-02-2014</c:v>
                </c:pt>
                <c:pt idx="291">
                  <c:v>12-02-2014</c:v>
                </c:pt>
                <c:pt idx="292">
                  <c:v>13-02-2014</c:v>
                </c:pt>
                <c:pt idx="293">
                  <c:v>14-02-2014</c:v>
                </c:pt>
                <c:pt idx="294">
                  <c:v>17-02-2014</c:v>
                </c:pt>
                <c:pt idx="295">
                  <c:v>18-02-2014</c:v>
                </c:pt>
                <c:pt idx="296">
                  <c:v>19-02-2014</c:v>
                </c:pt>
                <c:pt idx="297">
                  <c:v>20-02-2014</c:v>
                </c:pt>
                <c:pt idx="298">
                  <c:v>21-02-2014</c:v>
                </c:pt>
                <c:pt idx="299">
                  <c:v>24-02-2014</c:v>
                </c:pt>
                <c:pt idx="300">
                  <c:v>25-02-2014</c:v>
                </c:pt>
                <c:pt idx="301">
                  <c:v>26-02-2014</c:v>
                </c:pt>
                <c:pt idx="302">
                  <c:v>27-02-2014</c:v>
                </c:pt>
                <c:pt idx="303">
                  <c:v>28-02-2014</c:v>
                </c:pt>
                <c:pt idx="304">
                  <c:v>03-03-2014</c:v>
                </c:pt>
                <c:pt idx="305">
                  <c:v>04-03-2014</c:v>
                </c:pt>
                <c:pt idx="306">
                  <c:v>05-03-2014</c:v>
                </c:pt>
                <c:pt idx="307">
                  <c:v>06-03-2014</c:v>
                </c:pt>
                <c:pt idx="308">
                  <c:v>07-03-2014</c:v>
                </c:pt>
                <c:pt idx="309">
                  <c:v>10-03-2014</c:v>
                </c:pt>
                <c:pt idx="310">
                  <c:v>11-03-2014</c:v>
                </c:pt>
                <c:pt idx="311">
                  <c:v>12-03-2014</c:v>
                </c:pt>
                <c:pt idx="312">
                  <c:v>13-03-2014</c:v>
                </c:pt>
                <c:pt idx="313">
                  <c:v>14-03-2014</c:v>
                </c:pt>
                <c:pt idx="314">
                  <c:v>17-03-2014</c:v>
                </c:pt>
                <c:pt idx="315">
                  <c:v>18-03-2014</c:v>
                </c:pt>
                <c:pt idx="316">
                  <c:v>19-03-2014</c:v>
                </c:pt>
                <c:pt idx="317">
                  <c:v>20-03-2014</c:v>
                </c:pt>
                <c:pt idx="318">
                  <c:v>21-03-2014</c:v>
                </c:pt>
                <c:pt idx="319">
                  <c:v>24-03-2014</c:v>
                </c:pt>
                <c:pt idx="320">
                  <c:v>25-03-2014</c:v>
                </c:pt>
                <c:pt idx="321">
                  <c:v>26-03-2014</c:v>
                </c:pt>
                <c:pt idx="322">
                  <c:v>27-03-2014</c:v>
                </c:pt>
                <c:pt idx="323">
                  <c:v>28-03-2014</c:v>
                </c:pt>
                <c:pt idx="324">
                  <c:v>31-03-2014</c:v>
                </c:pt>
                <c:pt idx="325">
                  <c:v>01-04-2014</c:v>
                </c:pt>
                <c:pt idx="326">
                  <c:v>02-04-2014</c:v>
                </c:pt>
                <c:pt idx="327">
                  <c:v>03-04-2014</c:v>
                </c:pt>
                <c:pt idx="328">
                  <c:v>04-04-2014</c:v>
                </c:pt>
                <c:pt idx="329">
                  <c:v>07-04-2014</c:v>
                </c:pt>
                <c:pt idx="330">
                  <c:v>08-04-2014</c:v>
                </c:pt>
                <c:pt idx="331">
                  <c:v>09-04-2014</c:v>
                </c:pt>
                <c:pt idx="332">
                  <c:v>10-04-2014</c:v>
                </c:pt>
                <c:pt idx="333">
                  <c:v>11-04-2014</c:v>
                </c:pt>
                <c:pt idx="334">
                  <c:v>14-04-2014</c:v>
                </c:pt>
                <c:pt idx="335">
                  <c:v>15-04-2014</c:v>
                </c:pt>
                <c:pt idx="336">
                  <c:v>16-04-2014</c:v>
                </c:pt>
                <c:pt idx="337">
                  <c:v>17-04-2014</c:v>
                </c:pt>
                <c:pt idx="338">
                  <c:v>18-04-2014</c:v>
                </c:pt>
                <c:pt idx="339">
                  <c:v>21-04-2014</c:v>
                </c:pt>
                <c:pt idx="340">
                  <c:v>22-04-2014</c:v>
                </c:pt>
                <c:pt idx="341">
                  <c:v>23-04-2014</c:v>
                </c:pt>
                <c:pt idx="342">
                  <c:v>24-04-2014</c:v>
                </c:pt>
                <c:pt idx="343">
                  <c:v>25-04-2014</c:v>
                </c:pt>
                <c:pt idx="344">
                  <c:v>28-04-2014</c:v>
                </c:pt>
                <c:pt idx="345">
                  <c:v>29-04-2014</c:v>
                </c:pt>
                <c:pt idx="346">
                  <c:v>30-04-2014</c:v>
                </c:pt>
                <c:pt idx="347">
                  <c:v>01-05-2014</c:v>
                </c:pt>
                <c:pt idx="348">
                  <c:v>02-05-2014</c:v>
                </c:pt>
                <c:pt idx="349">
                  <c:v>05-05-2014</c:v>
                </c:pt>
                <c:pt idx="350">
                  <c:v>06-05-2014</c:v>
                </c:pt>
                <c:pt idx="351">
                  <c:v>07-05-2014</c:v>
                </c:pt>
                <c:pt idx="352">
                  <c:v>08-05-2014</c:v>
                </c:pt>
                <c:pt idx="353">
                  <c:v>09-05-2014</c:v>
                </c:pt>
                <c:pt idx="354">
                  <c:v>12-05-2014</c:v>
                </c:pt>
                <c:pt idx="355">
                  <c:v>13-05-2014</c:v>
                </c:pt>
                <c:pt idx="356">
                  <c:v>14-05-2014</c:v>
                </c:pt>
                <c:pt idx="357">
                  <c:v>15-05-2014</c:v>
                </c:pt>
                <c:pt idx="358">
                  <c:v>16-05-2014</c:v>
                </c:pt>
                <c:pt idx="359">
                  <c:v>19-05-2014</c:v>
                </c:pt>
                <c:pt idx="360">
                  <c:v>20-05-2014</c:v>
                </c:pt>
                <c:pt idx="361">
                  <c:v>21-05-2014</c:v>
                </c:pt>
                <c:pt idx="362">
                  <c:v>22-05-2014</c:v>
                </c:pt>
                <c:pt idx="363">
                  <c:v>23-05-2014</c:v>
                </c:pt>
                <c:pt idx="364">
                  <c:v>26-05-2014</c:v>
                </c:pt>
                <c:pt idx="365">
                  <c:v>27-05-2014</c:v>
                </c:pt>
                <c:pt idx="366">
                  <c:v>28-05-2014</c:v>
                </c:pt>
                <c:pt idx="367">
                  <c:v>29-05-2014</c:v>
                </c:pt>
                <c:pt idx="368">
                  <c:v>30-05-2014</c:v>
                </c:pt>
                <c:pt idx="369">
                  <c:v>02-06-2014</c:v>
                </c:pt>
                <c:pt idx="370">
                  <c:v>03-06-2014</c:v>
                </c:pt>
                <c:pt idx="371">
                  <c:v>04-06-2014</c:v>
                </c:pt>
                <c:pt idx="372">
                  <c:v>05-06-2014</c:v>
                </c:pt>
                <c:pt idx="373">
                  <c:v>06-06-2014</c:v>
                </c:pt>
                <c:pt idx="374">
                  <c:v>09-06-2014</c:v>
                </c:pt>
                <c:pt idx="375">
                  <c:v>10-06-2014</c:v>
                </c:pt>
                <c:pt idx="376">
                  <c:v>11-06-2014</c:v>
                </c:pt>
                <c:pt idx="377">
                  <c:v>12-06-2014</c:v>
                </c:pt>
                <c:pt idx="378">
                  <c:v>13-06-2014</c:v>
                </c:pt>
                <c:pt idx="379">
                  <c:v>16-06-2014</c:v>
                </c:pt>
                <c:pt idx="380">
                  <c:v>17-06-2014</c:v>
                </c:pt>
                <c:pt idx="381">
                  <c:v>18-06-2014</c:v>
                </c:pt>
                <c:pt idx="382">
                  <c:v>19-06-2014</c:v>
                </c:pt>
                <c:pt idx="383">
                  <c:v>20-06-2014</c:v>
                </c:pt>
                <c:pt idx="384">
                  <c:v>23-06-2014</c:v>
                </c:pt>
                <c:pt idx="385">
                  <c:v>24-06-2014</c:v>
                </c:pt>
                <c:pt idx="386">
                  <c:v>25-06-2014</c:v>
                </c:pt>
                <c:pt idx="387">
                  <c:v>26-06-2014</c:v>
                </c:pt>
                <c:pt idx="388">
                  <c:v>27-06-2014</c:v>
                </c:pt>
                <c:pt idx="389">
                  <c:v>30-06-2014</c:v>
                </c:pt>
                <c:pt idx="390">
                  <c:v>01-07-2014</c:v>
                </c:pt>
                <c:pt idx="391">
                  <c:v>02-07-2014</c:v>
                </c:pt>
                <c:pt idx="392">
                  <c:v>03-07-2014</c:v>
                </c:pt>
                <c:pt idx="393">
                  <c:v>04-07-2014</c:v>
                </c:pt>
                <c:pt idx="394">
                  <c:v>07-07-2014</c:v>
                </c:pt>
                <c:pt idx="395">
                  <c:v>08-07-2014</c:v>
                </c:pt>
                <c:pt idx="396">
                  <c:v>09-07-2014</c:v>
                </c:pt>
                <c:pt idx="397">
                  <c:v>10-07-2014</c:v>
                </c:pt>
                <c:pt idx="398">
                  <c:v>11-07-2014</c:v>
                </c:pt>
                <c:pt idx="399">
                  <c:v>14-07-2014</c:v>
                </c:pt>
                <c:pt idx="400">
                  <c:v>15-07-2014</c:v>
                </c:pt>
                <c:pt idx="401">
                  <c:v>16-07-2014</c:v>
                </c:pt>
                <c:pt idx="402">
                  <c:v>17-07-2014</c:v>
                </c:pt>
                <c:pt idx="403">
                  <c:v>18-07-2014</c:v>
                </c:pt>
                <c:pt idx="404">
                  <c:v>21-07-2014</c:v>
                </c:pt>
                <c:pt idx="405">
                  <c:v>22-07-2014</c:v>
                </c:pt>
                <c:pt idx="406">
                  <c:v>23-07-2014</c:v>
                </c:pt>
                <c:pt idx="407">
                  <c:v>24-07-2014</c:v>
                </c:pt>
                <c:pt idx="408">
                  <c:v>25-07-2014</c:v>
                </c:pt>
                <c:pt idx="409">
                  <c:v>28-07-2014</c:v>
                </c:pt>
                <c:pt idx="410">
                  <c:v>29-07-2014</c:v>
                </c:pt>
                <c:pt idx="411">
                  <c:v>30-07-2014</c:v>
                </c:pt>
                <c:pt idx="412">
                  <c:v>31-07-2014</c:v>
                </c:pt>
                <c:pt idx="413">
                  <c:v>01-08-2014</c:v>
                </c:pt>
                <c:pt idx="414">
                  <c:v>04-08-2014</c:v>
                </c:pt>
                <c:pt idx="415">
                  <c:v>05-08-2014</c:v>
                </c:pt>
                <c:pt idx="416">
                  <c:v>06-08-2014</c:v>
                </c:pt>
                <c:pt idx="417">
                  <c:v>07-08-2014</c:v>
                </c:pt>
                <c:pt idx="418">
                  <c:v>08-08-2014</c:v>
                </c:pt>
                <c:pt idx="419">
                  <c:v>11-08-2014</c:v>
                </c:pt>
                <c:pt idx="420">
                  <c:v>12-08-2014</c:v>
                </c:pt>
                <c:pt idx="421">
                  <c:v>13-08-2014</c:v>
                </c:pt>
                <c:pt idx="422">
                  <c:v>14-08-2014</c:v>
                </c:pt>
                <c:pt idx="423">
                  <c:v>15-08-2014</c:v>
                </c:pt>
                <c:pt idx="424">
                  <c:v>18-08-2014</c:v>
                </c:pt>
                <c:pt idx="425">
                  <c:v>19-08-2014</c:v>
                </c:pt>
                <c:pt idx="426">
                  <c:v>20-08-2014</c:v>
                </c:pt>
                <c:pt idx="427">
                  <c:v>21-08-2014</c:v>
                </c:pt>
                <c:pt idx="428">
                  <c:v>22-08-2014</c:v>
                </c:pt>
                <c:pt idx="429">
                  <c:v>25-08-2014</c:v>
                </c:pt>
                <c:pt idx="430">
                  <c:v>26-08-2014</c:v>
                </c:pt>
                <c:pt idx="431">
                  <c:v>27-08-2014</c:v>
                </c:pt>
                <c:pt idx="432">
                  <c:v>28-08-2014</c:v>
                </c:pt>
                <c:pt idx="433">
                  <c:v>29-08-2014</c:v>
                </c:pt>
                <c:pt idx="434">
                  <c:v>01-09-2014</c:v>
                </c:pt>
                <c:pt idx="435">
                  <c:v>02-09-2014</c:v>
                </c:pt>
                <c:pt idx="436">
                  <c:v>03-09-2014</c:v>
                </c:pt>
                <c:pt idx="437">
                  <c:v>04-09-2014</c:v>
                </c:pt>
                <c:pt idx="438">
                  <c:v>05-09-2014</c:v>
                </c:pt>
                <c:pt idx="439">
                  <c:v>08-09-2014</c:v>
                </c:pt>
                <c:pt idx="440">
                  <c:v>09-09-2014</c:v>
                </c:pt>
                <c:pt idx="441">
                  <c:v>10-09-2014</c:v>
                </c:pt>
                <c:pt idx="442">
                  <c:v>11-09-2014</c:v>
                </c:pt>
                <c:pt idx="443">
                  <c:v>12-09-2014</c:v>
                </c:pt>
                <c:pt idx="444">
                  <c:v>15-09-2014</c:v>
                </c:pt>
                <c:pt idx="445">
                  <c:v>16-09-2014</c:v>
                </c:pt>
                <c:pt idx="446">
                  <c:v>17-09-2014</c:v>
                </c:pt>
                <c:pt idx="447">
                  <c:v>18-09-2014</c:v>
                </c:pt>
                <c:pt idx="448">
                  <c:v>19-09-2014</c:v>
                </c:pt>
                <c:pt idx="449">
                  <c:v>22-09-2014</c:v>
                </c:pt>
                <c:pt idx="450">
                  <c:v>23-09-2014</c:v>
                </c:pt>
                <c:pt idx="451">
                  <c:v>24-09-2014</c:v>
                </c:pt>
                <c:pt idx="452">
                  <c:v>25-09-2014</c:v>
                </c:pt>
                <c:pt idx="453">
                  <c:v>26-09-2014</c:v>
                </c:pt>
                <c:pt idx="454">
                  <c:v>29-09-2014</c:v>
                </c:pt>
                <c:pt idx="455">
                  <c:v>30-09-2014</c:v>
                </c:pt>
                <c:pt idx="456">
                  <c:v>01-10-2014</c:v>
                </c:pt>
                <c:pt idx="457">
                  <c:v>02-10-2014</c:v>
                </c:pt>
                <c:pt idx="458">
                  <c:v>03-10-2014</c:v>
                </c:pt>
                <c:pt idx="459">
                  <c:v>06-10-2014</c:v>
                </c:pt>
                <c:pt idx="460">
                  <c:v>07-10-2014</c:v>
                </c:pt>
                <c:pt idx="461">
                  <c:v>08-10-2014</c:v>
                </c:pt>
                <c:pt idx="462">
                  <c:v>09-10-2014</c:v>
                </c:pt>
                <c:pt idx="463">
                  <c:v>10-10-2014</c:v>
                </c:pt>
                <c:pt idx="464">
                  <c:v>13-10-2014</c:v>
                </c:pt>
                <c:pt idx="465">
                  <c:v>14-10-2014</c:v>
                </c:pt>
                <c:pt idx="466">
                  <c:v>15-10-2014</c:v>
                </c:pt>
                <c:pt idx="467">
                  <c:v>16-10-2014</c:v>
                </c:pt>
                <c:pt idx="468">
                  <c:v>17-10-2014</c:v>
                </c:pt>
                <c:pt idx="469">
                  <c:v>20-10-2014</c:v>
                </c:pt>
                <c:pt idx="470">
                  <c:v>21-10-2014</c:v>
                </c:pt>
                <c:pt idx="471">
                  <c:v>22-10-2014</c:v>
                </c:pt>
                <c:pt idx="472">
                  <c:v>23-10-2014</c:v>
                </c:pt>
                <c:pt idx="473">
                  <c:v>24-10-2014</c:v>
                </c:pt>
                <c:pt idx="474">
                  <c:v>27-10-2014</c:v>
                </c:pt>
                <c:pt idx="475">
                  <c:v>28-10-2014</c:v>
                </c:pt>
                <c:pt idx="476">
                  <c:v>29-10-2014</c:v>
                </c:pt>
                <c:pt idx="477">
                  <c:v>30-10-2014</c:v>
                </c:pt>
                <c:pt idx="478">
                  <c:v>31-10-2014</c:v>
                </c:pt>
                <c:pt idx="479">
                  <c:v>03-11-2014</c:v>
                </c:pt>
                <c:pt idx="480">
                  <c:v>04-11-2014</c:v>
                </c:pt>
                <c:pt idx="481">
                  <c:v>05-11-2014</c:v>
                </c:pt>
                <c:pt idx="482">
                  <c:v>06-11-2014</c:v>
                </c:pt>
                <c:pt idx="483">
                  <c:v>07-11-2014</c:v>
                </c:pt>
                <c:pt idx="484">
                  <c:v>10-11-2014</c:v>
                </c:pt>
                <c:pt idx="485">
                  <c:v>11-11-2014</c:v>
                </c:pt>
                <c:pt idx="486">
                  <c:v>12-11-2014</c:v>
                </c:pt>
                <c:pt idx="487">
                  <c:v>13-11-2014</c:v>
                </c:pt>
                <c:pt idx="488">
                  <c:v>14-11-2014</c:v>
                </c:pt>
                <c:pt idx="489">
                  <c:v>17-11-2014</c:v>
                </c:pt>
                <c:pt idx="490">
                  <c:v>18-11-2014</c:v>
                </c:pt>
                <c:pt idx="491">
                  <c:v>19-11-2014</c:v>
                </c:pt>
                <c:pt idx="492">
                  <c:v>20-11-2014</c:v>
                </c:pt>
                <c:pt idx="493">
                  <c:v>21-11-2014</c:v>
                </c:pt>
                <c:pt idx="494">
                  <c:v>24-11-2014</c:v>
                </c:pt>
                <c:pt idx="495">
                  <c:v>25-11-2014</c:v>
                </c:pt>
                <c:pt idx="496">
                  <c:v>26-11-2014</c:v>
                </c:pt>
                <c:pt idx="497">
                  <c:v>27-11-2014</c:v>
                </c:pt>
                <c:pt idx="498">
                  <c:v>28-11-2014</c:v>
                </c:pt>
                <c:pt idx="499">
                  <c:v>01-12-2014</c:v>
                </c:pt>
                <c:pt idx="500">
                  <c:v>02-12-2014</c:v>
                </c:pt>
                <c:pt idx="501">
                  <c:v>03-12-2014</c:v>
                </c:pt>
                <c:pt idx="502">
                  <c:v>04-12-2014</c:v>
                </c:pt>
                <c:pt idx="503">
                  <c:v>05-12-2014</c:v>
                </c:pt>
                <c:pt idx="504">
                  <c:v>08-12-2014</c:v>
                </c:pt>
                <c:pt idx="505">
                  <c:v>09-12-2014</c:v>
                </c:pt>
                <c:pt idx="506">
                  <c:v>10-12-2014</c:v>
                </c:pt>
                <c:pt idx="507">
                  <c:v>11-12-2014</c:v>
                </c:pt>
                <c:pt idx="508">
                  <c:v>12-12-2014</c:v>
                </c:pt>
                <c:pt idx="509">
                  <c:v>15-12-2014</c:v>
                </c:pt>
                <c:pt idx="510">
                  <c:v>16-12-2014</c:v>
                </c:pt>
                <c:pt idx="511">
                  <c:v>17-12-2014</c:v>
                </c:pt>
                <c:pt idx="512">
                  <c:v>18-12-2014</c:v>
                </c:pt>
                <c:pt idx="513">
                  <c:v>19-12-2014</c:v>
                </c:pt>
                <c:pt idx="514">
                  <c:v>22-12-2014</c:v>
                </c:pt>
                <c:pt idx="515">
                  <c:v>23-12-2014</c:v>
                </c:pt>
                <c:pt idx="516">
                  <c:v>24-12-2014</c:v>
                </c:pt>
                <c:pt idx="517">
                  <c:v>25-12-2014</c:v>
                </c:pt>
                <c:pt idx="518">
                  <c:v>26-12-2014</c:v>
                </c:pt>
                <c:pt idx="519">
                  <c:v>29-12-2014</c:v>
                </c:pt>
                <c:pt idx="520">
                  <c:v>30-12-2014</c:v>
                </c:pt>
                <c:pt idx="521">
                  <c:v>31-12-2014</c:v>
                </c:pt>
                <c:pt idx="522">
                  <c:v>01-01-2015</c:v>
                </c:pt>
                <c:pt idx="523">
                  <c:v>02-01-2015</c:v>
                </c:pt>
                <c:pt idx="524">
                  <c:v>05-01-2015</c:v>
                </c:pt>
                <c:pt idx="525">
                  <c:v>06-01-2015</c:v>
                </c:pt>
                <c:pt idx="526">
                  <c:v>07-01-2015</c:v>
                </c:pt>
                <c:pt idx="527">
                  <c:v>08-01-2015</c:v>
                </c:pt>
                <c:pt idx="528">
                  <c:v>09-01-2015</c:v>
                </c:pt>
                <c:pt idx="529">
                  <c:v>12-01-2015</c:v>
                </c:pt>
                <c:pt idx="530">
                  <c:v>13-01-2015</c:v>
                </c:pt>
                <c:pt idx="531">
                  <c:v>14-01-2015</c:v>
                </c:pt>
                <c:pt idx="532">
                  <c:v>15-01-2015</c:v>
                </c:pt>
                <c:pt idx="533">
                  <c:v>16-01-2015</c:v>
                </c:pt>
                <c:pt idx="534">
                  <c:v>19-01-2015</c:v>
                </c:pt>
                <c:pt idx="535">
                  <c:v>20-01-2015</c:v>
                </c:pt>
                <c:pt idx="536">
                  <c:v>21-01-2015</c:v>
                </c:pt>
                <c:pt idx="537">
                  <c:v>22-01-2015</c:v>
                </c:pt>
                <c:pt idx="538">
                  <c:v>23-01-2015</c:v>
                </c:pt>
                <c:pt idx="539">
                  <c:v>26-01-2015</c:v>
                </c:pt>
                <c:pt idx="540">
                  <c:v>27-01-2015</c:v>
                </c:pt>
                <c:pt idx="541">
                  <c:v>28-01-2015</c:v>
                </c:pt>
                <c:pt idx="542">
                  <c:v>29-01-2015</c:v>
                </c:pt>
                <c:pt idx="543">
                  <c:v>30-01-2015</c:v>
                </c:pt>
                <c:pt idx="544">
                  <c:v>02-02-2015</c:v>
                </c:pt>
                <c:pt idx="545">
                  <c:v>03-02-2015</c:v>
                </c:pt>
                <c:pt idx="546">
                  <c:v>04-02-2015</c:v>
                </c:pt>
                <c:pt idx="547">
                  <c:v>05-02-2015</c:v>
                </c:pt>
                <c:pt idx="548">
                  <c:v>06-02-2015</c:v>
                </c:pt>
                <c:pt idx="549">
                  <c:v>09-02-2015</c:v>
                </c:pt>
                <c:pt idx="550">
                  <c:v>10-02-2015</c:v>
                </c:pt>
                <c:pt idx="551">
                  <c:v>11-02-2015</c:v>
                </c:pt>
                <c:pt idx="552">
                  <c:v>12-02-2015</c:v>
                </c:pt>
                <c:pt idx="553">
                  <c:v>13-02-2015</c:v>
                </c:pt>
                <c:pt idx="554">
                  <c:v>16-02-2015</c:v>
                </c:pt>
                <c:pt idx="555">
                  <c:v>17-02-2015</c:v>
                </c:pt>
                <c:pt idx="556">
                  <c:v>18-02-2015</c:v>
                </c:pt>
                <c:pt idx="557">
                  <c:v>19-02-2015</c:v>
                </c:pt>
                <c:pt idx="558">
                  <c:v>20-02-2015</c:v>
                </c:pt>
                <c:pt idx="559">
                  <c:v>23-02-2015</c:v>
                </c:pt>
                <c:pt idx="560">
                  <c:v>24-02-2015</c:v>
                </c:pt>
                <c:pt idx="561">
                  <c:v>25-02-2015</c:v>
                </c:pt>
                <c:pt idx="562">
                  <c:v>26-02-2015</c:v>
                </c:pt>
                <c:pt idx="563">
                  <c:v>27-02-2015</c:v>
                </c:pt>
                <c:pt idx="564">
                  <c:v>02-03-2015</c:v>
                </c:pt>
                <c:pt idx="565">
                  <c:v>03-03-2015</c:v>
                </c:pt>
                <c:pt idx="566">
                  <c:v>04-03-2015</c:v>
                </c:pt>
                <c:pt idx="567">
                  <c:v>05-03-2015</c:v>
                </c:pt>
                <c:pt idx="568">
                  <c:v>06-03-2015</c:v>
                </c:pt>
                <c:pt idx="569">
                  <c:v>09-03-2015</c:v>
                </c:pt>
                <c:pt idx="570">
                  <c:v>10-03-2015</c:v>
                </c:pt>
                <c:pt idx="571">
                  <c:v>11-03-2015</c:v>
                </c:pt>
                <c:pt idx="572">
                  <c:v>12-03-2015</c:v>
                </c:pt>
                <c:pt idx="573">
                  <c:v>13-03-2015</c:v>
                </c:pt>
                <c:pt idx="574">
                  <c:v>16-03-2015</c:v>
                </c:pt>
                <c:pt idx="575">
                  <c:v>17-03-2015</c:v>
                </c:pt>
                <c:pt idx="576">
                  <c:v>18-03-2015</c:v>
                </c:pt>
                <c:pt idx="577">
                  <c:v>19-03-2015</c:v>
                </c:pt>
                <c:pt idx="578">
                  <c:v>20-03-2015</c:v>
                </c:pt>
                <c:pt idx="579">
                  <c:v>23-03-2015</c:v>
                </c:pt>
                <c:pt idx="580">
                  <c:v>24-03-2015</c:v>
                </c:pt>
                <c:pt idx="581">
                  <c:v>25-03-2015</c:v>
                </c:pt>
                <c:pt idx="582">
                  <c:v>26-03-2015</c:v>
                </c:pt>
                <c:pt idx="583">
                  <c:v>27-03-2015</c:v>
                </c:pt>
                <c:pt idx="584">
                  <c:v>30-03-2015</c:v>
                </c:pt>
                <c:pt idx="585">
                  <c:v>31-03-2015</c:v>
                </c:pt>
                <c:pt idx="586">
                  <c:v>01-04-2015</c:v>
                </c:pt>
                <c:pt idx="587">
                  <c:v>02-04-2015</c:v>
                </c:pt>
                <c:pt idx="588">
                  <c:v>03-04-2015</c:v>
                </c:pt>
                <c:pt idx="589">
                  <c:v>06-04-2015</c:v>
                </c:pt>
                <c:pt idx="590">
                  <c:v>07-04-2015</c:v>
                </c:pt>
                <c:pt idx="591">
                  <c:v>08-04-2015</c:v>
                </c:pt>
                <c:pt idx="592">
                  <c:v>09-04-2015</c:v>
                </c:pt>
                <c:pt idx="593">
                  <c:v>10-04-2015</c:v>
                </c:pt>
                <c:pt idx="594">
                  <c:v>13-04-2015</c:v>
                </c:pt>
                <c:pt idx="595">
                  <c:v>14-04-2015</c:v>
                </c:pt>
                <c:pt idx="596">
                  <c:v>15-04-2015</c:v>
                </c:pt>
                <c:pt idx="597">
                  <c:v>16-04-2015</c:v>
                </c:pt>
                <c:pt idx="598">
                  <c:v>17-04-2015</c:v>
                </c:pt>
                <c:pt idx="599">
                  <c:v>20-04-2015</c:v>
                </c:pt>
                <c:pt idx="600">
                  <c:v>21-04-2015</c:v>
                </c:pt>
                <c:pt idx="601">
                  <c:v>22-04-2015</c:v>
                </c:pt>
                <c:pt idx="602">
                  <c:v>23-04-2015</c:v>
                </c:pt>
                <c:pt idx="603">
                  <c:v>24-04-2015</c:v>
                </c:pt>
                <c:pt idx="604">
                  <c:v>27-04-2015</c:v>
                </c:pt>
                <c:pt idx="605">
                  <c:v>28-04-2015</c:v>
                </c:pt>
                <c:pt idx="606">
                  <c:v>29-04-2015</c:v>
                </c:pt>
                <c:pt idx="607">
                  <c:v>30-04-2015</c:v>
                </c:pt>
                <c:pt idx="608">
                  <c:v>01-05-2015</c:v>
                </c:pt>
                <c:pt idx="609">
                  <c:v>04-05-2015</c:v>
                </c:pt>
                <c:pt idx="610">
                  <c:v>05-05-2015</c:v>
                </c:pt>
                <c:pt idx="611">
                  <c:v>06-05-2015</c:v>
                </c:pt>
                <c:pt idx="612">
                  <c:v>07-05-2015</c:v>
                </c:pt>
                <c:pt idx="613">
                  <c:v>08-05-2015</c:v>
                </c:pt>
                <c:pt idx="614">
                  <c:v>11-05-2015</c:v>
                </c:pt>
                <c:pt idx="615">
                  <c:v>12-05-2015</c:v>
                </c:pt>
                <c:pt idx="616">
                  <c:v>13-05-2015</c:v>
                </c:pt>
                <c:pt idx="617">
                  <c:v>14-05-2015</c:v>
                </c:pt>
                <c:pt idx="618">
                  <c:v>15-05-2015</c:v>
                </c:pt>
                <c:pt idx="619">
                  <c:v>18-05-2015</c:v>
                </c:pt>
                <c:pt idx="620">
                  <c:v>19-05-2015</c:v>
                </c:pt>
                <c:pt idx="621">
                  <c:v>20-05-2015</c:v>
                </c:pt>
                <c:pt idx="622">
                  <c:v>21-05-2015</c:v>
                </c:pt>
                <c:pt idx="623">
                  <c:v>22-05-2015</c:v>
                </c:pt>
                <c:pt idx="624">
                  <c:v>25-05-2015</c:v>
                </c:pt>
                <c:pt idx="625">
                  <c:v>26-05-2015</c:v>
                </c:pt>
                <c:pt idx="626">
                  <c:v>27-05-2015</c:v>
                </c:pt>
                <c:pt idx="627">
                  <c:v>28-05-2015</c:v>
                </c:pt>
                <c:pt idx="628">
                  <c:v>29-05-2015</c:v>
                </c:pt>
                <c:pt idx="629">
                  <c:v>01-06-2015</c:v>
                </c:pt>
                <c:pt idx="630">
                  <c:v>02-06-2015</c:v>
                </c:pt>
                <c:pt idx="631">
                  <c:v>03-06-2015</c:v>
                </c:pt>
                <c:pt idx="632">
                  <c:v>04-06-2015</c:v>
                </c:pt>
                <c:pt idx="633">
                  <c:v>05-06-2015</c:v>
                </c:pt>
                <c:pt idx="634">
                  <c:v>08-06-2015</c:v>
                </c:pt>
                <c:pt idx="635">
                  <c:v>09-06-2015</c:v>
                </c:pt>
                <c:pt idx="636">
                  <c:v>10-06-2015</c:v>
                </c:pt>
                <c:pt idx="637">
                  <c:v>11-06-2015</c:v>
                </c:pt>
                <c:pt idx="638">
                  <c:v>12-06-2015</c:v>
                </c:pt>
                <c:pt idx="639">
                  <c:v>15-06-2015</c:v>
                </c:pt>
                <c:pt idx="640">
                  <c:v>16-06-2015</c:v>
                </c:pt>
                <c:pt idx="641">
                  <c:v>17-06-2015</c:v>
                </c:pt>
                <c:pt idx="642">
                  <c:v>18-06-2015</c:v>
                </c:pt>
                <c:pt idx="643">
                  <c:v>19-06-2015</c:v>
                </c:pt>
                <c:pt idx="644">
                  <c:v>22-06-2015</c:v>
                </c:pt>
                <c:pt idx="645">
                  <c:v>23-06-2015</c:v>
                </c:pt>
                <c:pt idx="646">
                  <c:v>24-06-2015</c:v>
                </c:pt>
                <c:pt idx="647">
                  <c:v>25-06-2015</c:v>
                </c:pt>
                <c:pt idx="648">
                  <c:v>26-06-2015</c:v>
                </c:pt>
                <c:pt idx="649">
                  <c:v>29-06-2015</c:v>
                </c:pt>
                <c:pt idx="650">
                  <c:v>30-06-2015</c:v>
                </c:pt>
                <c:pt idx="651">
                  <c:v>01-07-2015</c:v>
                </c:pt>
                <c:pt idx="652">
                  <c:v>02-07-2015</c:v>
                </c:pt>
                <c:pt idx="653">
                  <c:v>03-07-2015</c:v>
                </c:pt>
                <c:pt idx="654">
                  <c:v>06-07-2015</c:v>
                </c:pt>
                <c:pt idx="655">
                  <c:v>07-07-2015</c:v>
                </c:pt>
                <c:pt idx="656">
                  <c:v>08-07-2015</c:v>
                </c:pt>
                <c:pt idx="657">
                  <c:v>09-07-2015</c:v>
                </c:pt>
                <c:pt idx="658">
                  <c:v>10-07-2015</c:v>
                </c:pt>
                <c:pt idx="659">
                  <c:v>13-07-2015</c:v>
                </c:pt>
                <c:pt idx="660">
                  <c:v>14-07-2015</c:v>
                </c:pt>
                <c:pt idx="661">
                  <c:v>15-07-2015</c:v>
                </c:pt>
                <c:pt idx="662">
                  <c:v>16-07-2015</c:v>
                </c:pt>
                <c:pt idx="663">
                  <c:v>17-07-2015</c:v>
                </c:pt>
                <c:pt idx="664">
                  <c:v>20-07-2015</c:v>
                </c:pt>
                <c:pt idx="665">
                  <c:v>21-07-2015</c:v>
                </c:pt>
                <c:pt idx="666">
                  <c:v>22-07-2015</c:v>
                </c:pt>
                <c:pt idx="667">
                  <c:v>23-07-2015</c:v>
                </c:pt>
                <c:pt idx="668">
                  <c:v>24-07-2015</c:v>
                </c:pt>
                <c:pt idx="669">
                  <c:v>27-07-2015</c:v>
                </c:pt>
                <c:pt idx="670">
                  <c:v>28-07-2015</c:v>
                </c:pt>
                <c:pt idx="671">
                  <c:v>29-07-2015</c:v>
                </c:pt>
                <c:pt idx="672">
                  <c:v>30-07-2015</c:v>
                </c:pt>
                <c:pt idx="673">
                  <c:v>31-07-2015</c:v>
                </c:pt>
                <c:pt idx="674">
                  <c:v>03-08-2015</c:v>
                </c:pt>
                <c:pt idx="675">
                  <c:v>04-08-2015</c:v>
                </c:pt>
                <c:pt idx="676">
                  <c:v>05-08-2015</c:v>
                </c:pt>
                <c:pt idx="677">
                  <c:v>06-08-2015</c:v>
                </c:pt>
                <c:pt idx="678">
                  <c:v>07-08-2015</c:v>
                </c:pt>
                <c:pt idx="679">
                  <c:v>10-08-2015</c:v>
                </c:pt>
                <c:pt idx="680">
                  <c:v>11-08-2015</c:v>
                </c:pt>
                <c:pt idx="681">
                  <c:v>12-08-2015</c:v>
                </c:pt>
                <c:pt idx="682">
                  <c:v>13-08-2015</c:v>
                </c:pt>
                <c:pt idx="683">
                  <c:v>14-08-2015</c:v>
                </c:pt>
                <c:pt idx="684">
                  <c:v>17-08-2015</c:v>
                </c:pt>
                <c:pt idx="685">
                  <c:v>18-08-2015</c:v>
                </c:pt>
                <c:pt idx="686">
                  <c:v>19-08-2015</c:v>
                </c:pt>
                <c:pt idx="687">
                  <c:v>20-08-2015</c:v>
                </c:pt>
                <c:pt idx="688">
                  <c:v>21-08-2015</c:v>
                </c:pt>
                <c:pt idx="689">
                  <c:v>24-08-2015</c:v>
                </c:pt>
                <c:pt idx="690">
                  <c:v>25-08-2015</c:v>
                </c:pt>
                <c:pt idx="691">
                  <c:v>26-08-2015</c:v>
                </c:pt>
                <c:pt idx="692">
                  <c:v>27-08-2015</c:v>
                </c:pt>
                <c:pt idx="693">
                  <c:v>28-08-2015</c:v>
                </c:pt>
                <c:pt idx="694">
                  <c:v>31-08-2015</c:v>
                </c:pt>
                <c:pt idx="695">
                  <c:v>01-09-2015</c:v>
                </c:pt>
                <c:pt idx="696">
                  <c:v>02-09-2015</c:v>
                </c:pt>
                <c:pt idx="697">
                  <c:v>03-09-2015</c:v>
                </c:pt>
                <c:pt idx="698">
                  <c:v>04-09-2015</c:v>
                </c:pt>
                <c:pt idx="699">
                  <c:v>07-09-2015</c:v>
                </c:pt>
                <c:pt idx="700">
                  <c:v>08-09-2015</c:v>
                </c:pt>
                <c:pt idx="701">
                  <c:v>09-09-2015</c:v>
                </c:pt>
                <c:pt idx="702">
                  <c:v>10-09-2015</c:v>
                </c:pt>
                <c:pt idx="703">
                  <c:v>11-09-2015</c:v>
                </c:pt>
                <c:pt idx="704">
                  <c:v>14-09-2015</c:v>
                </c:pt>
                <c:pt idx="705">
                  <c:v>15-09-2015</c:v>
                </c:pt>
                <c:pt idx="706">
                  <c:v>16-09-2015</c:v>
                </c:pt>
                <c:pt idx="707">
                  <c:v>17-09-2015</c:v>
                </c:pt>
                <c:pt idx="708">
                  <c:v>18-09-2015</c:v>
                </c:pt>
                <c:pt idx="709">
                  <c:v>21-09-2015</c:v>
                </c:pt>
                <c:pt idx="710">
                  <c:v>22-09-2015</c:v>
                </c:pt>
                <c:pt idx="711">
                  <c:v>23-09-2015</c:v>
                </c:pt>
                <c:pt idx="712">
                  <c:v>24-09-2015</c:v>
                </c:pt>
                <c:pt idx="713">
                  <c:v>25-09-2015</c:v>
                </c:pt>
                <c:pt idx="714">
                  <c:v>28-09-2015</c:v>
                </c:pt>
                <c:pt idx="715">
                  <c:v>29-09-2015</c:v>
                </c:pt>
                <c:pt idx="716">
                  <c:v>30-09-2015</c:v>
                </c:pt>
                <c:pt idx="717">
                  <c:v>01-10-2015</c:v>
                </c:pt>
                <c:pt idx="718">
                  <c:v>02-10-2015</c:v>
                </c:pt>
                <c:pt idx="719">
                  <c:v>05-10-2015</c:v>
                </c:pt>
                <c:pt idx="720">
                  <c:v>06-10-2015</c:v>
                </c:pt>
                <c:pt idx="721">
                  <c:v>07-10-2015</c:v>
                </c:pt>
                <c:pt idx="722">
                  <c:v>08-10-2015</c:v>
                </c:pt>
                <c:pt idx="723">
                  <c:v>09-10-2015</c:v>
                </c:pt>
                <c:pt idx="724">
                  <c:v>12-10-2015</c:v>
                </c:pt>
                <c:pt idx="725">
                  <c:v>13-10-2015</c:v>
                </c:pt>
                <c:pt idx="726">
                  <c:v>14-10-2015</c:v>
                </c:pt>
                <c:pt idx="727">
                  <c:v>15-10-2015</c:v>
                </c:pt>
                <c:pt idx="728">
                  <c:v>16-10-2015</c:v>
                </c:pt>
                <c:pt idx="729">
                  <c:v>19-10-2015</c:v>
                </c:pt>
                <c:pt idx="730">
                  <c:v>20-10-2015</c:v>
                </c:pt>
                <c:pt idx="731">
                  <c:v>21-10-2015</c:v>
                </c:pt>
                <c:pt idx="732">
                  <c:v>22-10-2015</c:v>
                </c:pt>
                <c:pt idx="733">
                  <c:v>23-10-2015</c:v>
                </c:pt>
                <c:pt idx="734">
                  <c:v>26-10-2015</c:v>
                </c:pt>
                <c:pt idx="735">
                  <c:v>27-10-2015</c:v>
                </c:pt>
                <c:pt idx="736">
                  <c:v>28-10-2015</c:v>
                </c:pt>
                <c:pt idx="737">
                  <c:v>29-10-2015</c:v>
                </c:pt>
                <c:pt idx="738">
                  <c:v>30-10-2015</c:v>
                </c:pt>
                <c:pt idx="739">
                  <c:v>02-11-2015</c:v>
                </c:pt>
                <c:pt idx="740">
                  <c:v>03-11-2015</c:v>
                </c:pt>
                <c:pt idx="741">
                  <c:v>04-11-2015</c:v>
                </c:pt>
                <c:pt idx="742">
                  <c:v>05-11-2015</c:v>
                </c:pt>
                <c:pt idx="743">
                  <c:v>06-11-2015</c:v>
                </c:pt>
                <c:pt idx="744">
                  <c:v>09-11-2015</c:v>
                </c:pt>
                <c:pt idx="745">
                  <c:v>10-11-2015</c:v>
                </c:pt>
                <c:pt idx="746">
                  <c:v>11-11-2015</c:v>
                </c:pt>
                <c:pt idx="747">
                  <c:v>12-11-2015</c:v>
                </c:pt>
                <c:pt idx="748">
                  <c:v>13-11-2015</c:v>
                </c:pt>
                <c:pt idx="749">
                  <c:v>16-11-2015</c:v>
                </c:pt>
                <c:pt idx="750">
                  <c:v>17-11-2015</c:v>
                </c:pt>
                <c:pt idx="751">
                  <c:v>18-11-2015</c:v>
                </c:pt>
                <c:pt idx="752">
                  <c:v>19-11-2015</c:v>
                </c:pt>
                <c:pt idx="753">
                  <c:v>20-11-2015</c:v>
                </c:pt>
                <c:pt idx="754">
                  <c:v>23-11-2015</c:v>
                </c:pt>
                <c:pt idx="755">
                  <c:v>24-11-2015</c:v>
                </c:pt>
                <c:pt idx="756">
                  <c:v>25-11-2015</c:v>
                </c:pt>
                <c:pt idx="757">
                  <c:v>26-11-2015</c:v>
                </c:pt>
                <c:pt idx="758">
                  <c:v>27-11-2015</c:v>
                </c:pt>
                <c:pt idx="759">
                  <c:v>30-11-2015</c:v>
                </c:pt>
                <c:pt idx="760">
                  <c:v>01-12-2015</c:v>
                </c:pt>
                <c:pt idx="761">
                  <c:v>02-12-2015</c:v>
                </c:pt>
                <c:pt idx="762">
                  <c:v>03-12-2015</c:v>
                </c:pt>
                <c:pt idx="763">
                  <c:v>04-12-2015</c:v>
                </c:pt>
                <c:pt idx="764">
                  <c:v>07-12-2015</c:v>
                </c:pt>
                <c:pt idx="765">
                  <c:v>08-12-2015</c:v>
                </c:pt>
                <c:pt idx="766">
                  <c:v>09-12-2015</c:v>
                </c:pt>
                <c:pt idx="767">
                  <c:v>10-12-2015</c:v>
                </c:pt>
                <c:pt idx="768">
                  <c:v>11-12-2015</c:v>
                </c:pt>
                <c:pt idx="769">
                  <c:v>14-12-2015</c:v>
                </c:pt>
                <c:pt idx="770">
                  <c:v>15-12-2015</c:v>
                </c:pt>
                <c:pt idx="771">
                  <c:v>16-12-2015</c:v>
                </c:pt>
                <c:pt idx="772">
                  <c:v>17-12-2015</c:v>
                </c:pt>
                <c:pt idx="773">
                  <c:v>18-12-2015</c:v>
                </c:pt>
                <c:pt idx="774">
                  <c:v>21-12-2015</c:v>
                </c:pt>
                <c:pt idx="775">
                  <c:v>22-12-2015</c:v>
                </c:pt>
                <c:pt idx="776">
                  <c:v>23-12-2015</c:v>
                </c:pt>
                <c:pt idx="777">
                  <c:v>24-12-2015</c:v>
                </c:pt>
                <c:pt idx="778">
                  <c:v>25-12-2015</c:v>
                </c:pt>
                <c:pt idx="779">
                  <c:v>28-12-2015</c:v>
                </c:pt>
                <c:pt idx="780">
                  <c:v>29-12-2015</c:v>
                </c:pt>
                <c:pt idx="781">
                  <c:v>30-12-2015</c:v>
                </c:pt>
                <c:pt idx="782">
                  <c:v>31-12-2015</c:v>
                </c:pt>
                <c:pt idx="783">
                  <c:v>01-01-2016</c:v>
                </c:pt>
                <c:pt idx="784">
                  <c:v>04-01-2016</c:v>
                </c:pt>
                <c:pt idx="785">
                  <c:v>05-01-2016</c:v>
                </c:pt>
                <c:pt idx="786">
                  <c:v>06-01-2016</c:v>
                </c:pt>
                <c:pt idx="787">
                  <c:v>07-01-2016</c:v>
                </c:pt>
                <c:pt idx="788">
                  <c:v>08-01-2016</c:v>
                </c:pt>
                <c:pt idx="789">
                  <c:v>11-01-2016</c:v>
                </c:pt>
                <c:pt idx="790">
                  <c:v>12-01-2016</c:v>
                </c:pt>
                <c:pt idx="791">
                  <c:v>13-01-2016</c:v>
                </c:pt>
                <c:pt idx="792">
                  <c:v>14-01-2016</c:v>
                </c:pt>
                <c:pt idx="793">
                  <c:v>15-01-2016</c:v>
                </c:pt>
                <c:pt idx="794">
                  <c:v>18-01-2016</c:v>
                </c:pt>
                <c:pt idx="795">
                  <c:v>19-01-2016</c:v>
                </c:pt>
                <c:pt idx="796">
                  <c:v>20-01-2016</c:v>
                </c:pt>
                <c:pt idx="797">
                  <c:v>21-01-2016</c:v>
                </c:pt>
                <c:pt idx="798">
                  <c:v>22-01-2016</c:v>
                </c:pt>
                <c:pt idx="799">
                  <c:v>25-01-2016</c:v>
                </c:pt>
                <c:pt idx="800">
                  <c:v>26-01-2016</c:v>
                </c:pt>
                <c:pt idx="801">
                  <c:v>27-01-2016</c:v>
                </c:pt>
                <c:pt idx="802">
                  <c:v>28-01-2016</c:v>
                </c:pt>
                <c:pt idx="803">
                  <c:v>29-01-2016</c:v>
                </c:pt>
                <c:pt idx="804">
                  <c:v>01-02-2016</c:v>
                </c:pt>
                <c:pt idx="805">
                  <c:v>02-02-2016</c:v>
                </c:pt>
                <c:pt idx="806">
                  <c:v>03-02-2016</c:v>
                </c:pt>
                <c:pt idx="807">
                  <c:v>04-02-2016</c:v>
                </c:pt>
                <c:pt idx="808">
                  <c:v>05-02-2016</c:v>
                </c:pt>
                <c:pt idx="809">
                  <c:v>08-02-2016</c:v>
                </c:pt>
                <c:pt idx="810">
                  <c:v>09-02-2016</c:v>
                </c:pt>
                <c:pt idx="811">
                  <c:v>10-02-2016</c:v>
                </c:pt>
                <c:pt idx="812">
                  <c:v>11-02-2016</c:v>
                </c:pt>
                <c:pt idx="813">
                  <c:v>12-02-2016</c:v>
                </c:pt>
                <c:pt idx="814">
                  <c:v>15-02-2016</c:v>
                </c:pt>
                <c:pt idx="815">
                  <c:v>16-02-2016</c:v>
                </c:pt>
                <c:pt idx="816">
                  <c:v>17-02-2016</c:v>
                </c:pt>
                <c:pt idx="817">
                  <c:v>18-02-2016</c:v>
                </c:pt>
                <c:pt idx="818">
                  <c:v>19-02-2016</c:v>
                </c:pt>
                <c:pt idx="819">
                  <c:v>22-02-2016</c:v>
                </c:pt>
                <c:pt idx="820">
                  <c:v>23-02-2016</c:v>
                </c:pt>
                <c:pt idx="821">
                  <c:v>24-02-2016</c:v>
                </c:pt>
                <c:pt idx="822">
                  <c:v>25-02-2016</c:v>
                </c:pt>
                <c:pt idx="823">
                  <c:v>26-02-2016</c:v>
                </c:pt>
                <c:pt idx="824">
                  <c:v>29-02-2016</c:v>
                </c:pt>
                <c:pt idx="825">
                  <c:v>01-03-2016</c:v>
                </c:pt>
                <c:pt idx="826">
                  <c:v>02-03-2016</c:v>
                </c:pt>
                <c:pt idx="827">
                  <c:v>03-03-2016</c:v>
                </c:pt>
                <c:pt idx="828">
                  <c:v>04-03-2016</c:v>
                </c:pt>
                <c:pt idx="829">
                  <c:v>07-03-2016</c:v>
                </c:pt>
                <c:pt idx="830">
                  <c:v>08-03-2016</c:v>
                </c:pt>
                <c:pt idx="831">
                  <c:v>09-03-2016</c:v>
                </c:pt>
                <c:pt idx="832">
                  <c:v>10-03-2016</c:v>
                </c:pt>
                <c:pt idx="833">
                  <c:v>11-03-2016</c:v>
                </c:pt>
                <c:pt idx="834">
                  <c:v>14-03-2016</c:v>
                </c:pt>
                <c:pt idx="835">
                  <c:v>15-03-2016</c:v>
                </c:pt>
                <c:pt idx="836">
                  <c:v>16-03-2016</c:v>
                </c:pt>
                <c:pt idx="837">
                  <c:v>17-03-2016</c:v>
                </c:pt>
                <c:pt idx="838">
                  <c:v>18-03-2016</c:v>
                </c:pt>
                <c:pt idx="839">
                  <c:v>21-03-2016</c:v>
                </c:pt>
                <c:pt idx="840">
                  <c:v>22-03-2016</c:v>
                </c:pt>
                <c:pt idx="841">
                  <c:v>23-03-2016</c:v>
                </c:pt>
                <c:pt idx="842">
                  <c:v>24-03-2016</c:v>
                </c:pt>
                <c:pt idx="843">
                  <c:v>25-03-2016</c:v>
                </c:pt>
                <c:pt idx="844">
                  <c:v>28-03-2016</c:v>
                </c:pt>
                <c:pt idx="845">
                  <c:v>29-03-2016</c:v>
                </c:pt>
                <c:pt idx="846">
                  <c:v>30-03-2016</c:v>
                </c:pt>
                <c:pt idx="847">
                  <c:v>31-03-2016</c:v>
                </c:pt>
                <c:pt idx="848">
                  <c:v>01-04-2016</c:v>
                </c:pt>
                <c:pt idx="849">
                  <c:v>04-04-2016</c:v>
                </c:pt>
                <c:pt idx="850">
                  <c:v>05-04-2016</c:v>
                </c:pt>
                <c:pt idx="851">
                  <c:v>06-04-2016</c:v>
                </c:pt>
                <c:pt idx="852">
                  <c:v>07-04-2016</c:v>
                </c:pt>
                <c:pt idx="853">
                  <c:v>08-04-2016</c:v>
                </c:pt>
                <c:pt idx="854">
                  <c:v>11-04-2016</c:v>
                </c:pt>
                <c:pt idx="855">
                  <c:v>12-04-2016</c:v>
                </c:pt>
                <c:pt idx="856">
                  <c:v>13-04-2016</c:v>
                </c:pt>
                <c:pt idx="857">
                  <c:v>14-04-2016</c:v>
                </c:pt>
                <c:pt idx="858">
                  <c:v>15-04-2016</c:v>
                </c:pt>
                <c:pt idx="859">
                  <c:v>18-04-2016</c:v>
                </c:pt>
                <c:pt idx="860">
                  <c:v>19-04-2016</c:v>
                </c:pt>
                <c:pt idx="861">
                  <c:v>20-04-2016</c:v>
                </c:pt>
                <c:pt idx="862">
                  <c:v>21-04-2016</c:v>
                </c:pt>
                <c:pt idx="863">
                  <c:v>22-04-2016</c:v>
                </c:pt>
                <c:pt idx="864">
                  <c:v>25-04-2016</c:v>
                </c:pt>
                <c:pt idx="865">
                  <c:v>26-04-2016</c:v>
                </c:pt>
                <c:pt idx="866">
                  <c:v>27-04-2016</c:v>
                </c:pt>
                <c:pt idx="867">
                  <c:v>28-04-2016</c:v>
                </c:pt>
                <c:pt idx="868">
                  <c:v>29-04-2016</c:v>
                </c:pt>
                <c:pt idx="869">
                  <c:v>02-05-2016</c:v>
                </c:pt>
                <c:pt idx="870">
                  <c:v>03-05-2016</c:v>
                </c:pt>
                <c:pt idx="871">
                  <c:v>04-05-2016</c:v>
                </c:pt>
                <c:pt idx="872">
                  <c:v>05-05-2016</c:v>
                </c:pt>
                <c:pt idx="873">
                  <c:v>06-05-2016</c:v>
                </c:pt>
                <c:pt idx="874">
                  <c:v>09-05-2016</c:v>
                </c:pt>
                <c:pt idx="875">
                  <c:v>10-05-2016</c:v>
                </c:pt>
                <c:pt idx="876">
                  <c:v>11-05-2016</c:v>
                </c:pt>
                <c:pt idx="877">
                  <c:v>12-05-2016</c:v>
                </c:pt>
                <c:pt idx="878">
                  <c:v>13-05-2016</c:v>
                </c:pt>
                <c:pt idx="879">
                  <c:v>16-05-2016</c:v>
                </c:pt>
                <c:pt idx="880">
                  <c:v>17-05-2016</c:v>
                </c:pt>
                <c:pt idx="881">
                  <c:v>18-05-2016</c:v>
                </c:pt>
                <c:pt idx="882">
                  <c:v>19-05-2016</c:v>
                </c:pt>
                <c:pt idx="883">
                  <c:v>20-05-2016</c:v>
                </c:pt>
                <c:pt idx="884">
                  <c:v>23-05-2016</c:v>
                </c:pt>
                <c:pt idx="885">
                  <c:v>24-05-2016</c:v>
                </c:pt>
                <c:pt idx="886">
                  <c:v>25-05-2016</c:v>
                </c:pt>
                <c:pt idx="887">
                  <c:v>26-05-2016</c:v>
                </c:pt>
                <c:pt idx="888">
                  <c:v>27-05-2016</c:v>
                </c:pt>
                <c:pt idx="889">
                  <c:v>30-05-2016</c:v>
                </c:pt>
                <c:pt idx="890">
                  <c:v>31-05-2016</c:v>
                </c:pt>
                <c:pt idx="891">
                  <c:v>01-06-2016</c:v>
                </c:pt>
                <c:pt idx="892">
                  <c:v>02-06-2016</c:v>
                </c:pt>
                <c:pt idx="893">
                  <c:v>03-06-2016</c:v>
                </c:pt>
                <c:pt idx="894">
                  <c:v>06-06-2016</c:v>
                </c:pt>
                <c:pt idx="895">
                  <c:v>07-06-2016</c:v>
                </c:pt>
                <c:pt idx="896">
                  <c:v>08-06-2016</c:v>
                </c:pt>
                <c:pt idx="897">
                  <c:v>09-06-2016</c:v>
                </c:pt>
                <c:pt idx="898">
                  <c:v>10-06-2016</c:v>
                </c:pt>
                <c:pt idx="899">
                  <c:v>13-06-2016</c:v>
                </c:pt>
                <c:pt idx="900">
                  <c:v>14-06-2016</c:v>
                </c:pt>
                <c:pt idx="901">
                  <c:v>15-06-2016</c:v>
                </c:pt>
                <c:pt idx="902">
                  <c:v>16-06-2016</c:v>
                </c:pt>
                <c:pt idx="903">
                  <c:v>17-06-2016</c:v>
                </c:pt>
                <c:pt idx="904">
                  <c:v>20-06-2016</c:v>
                </c:pt>
                <c:pt idx="905">
                  <c:v>21-06-2016</c:v>
                </c:pt>
                <c:pt idx="906">
                  <c:v>22-06-2016</c:v>
                </c:pt>
                <c:pt idx="907">
                  <c:v>23-06-2016</c:v>
                </c:pt>
                <c:pt idx="908">
                  <c:v>24-06-2016</c:v>
                </c:pt>
                <c:pt idx="909">
                  <c:v>27-06-2016</c:v>
                </c:pt>
                <c:pt idx="910">
                  <c:v>28-06-2016</c:v>
                </c:pt>
                <c:pt idx="911">
                  <c:v>29-06-2016</c:v>
                </c:pt>
                <c:pt idx="912">
                  <c:v>30-06-2016</c:v>
                </c:pt>
                <c:pt idx="913">
                  <c:v>01-07-2016</c:v>
                </c:pt>
                <c:pt idx="914">
                  <c:v>04-07-2016</c:v>
                </c:pt>
                <c:pt idx="915">
                  <c:v>05-07-2016</c:v>
                </c:pt>
                <c:pt idx="916">
                  <c:v>06-07-2016</c:v>
                </c:pt>
                <c:pt idx="917">
                  <c:v>07-07-2016</c:v>
                </c:pt>
                <c:pt idx="918">
                  <c:v>08-07-2016</c:v>
                </c:pt>
                <c:pt idx="919">
                  <c:v>11-07-2016</c:v>
                </c:pt>
                <c:pt idx="920">
                  <c:v>12-07-2016</c:v>
                </c:pt>
                <c:pt idx="921">
                  <c:v>13-07-2016</c:v>
                </c:pt>
                <c:pt idx="922">
                  <c:v>14-07-2016</c:v>
                </c:pt>
                <c:pt idx="923">
                  <c:v>15-07-2016</c:v>
                </c:pt>
                <c:pt idx="924">
                  <c:v>18-07-2016</c:v>
                </c:pt>
                <c:pt idx="925">
                  <c:v>19-07-2016</c:v>
                </c:pt>
                <c:pt idx="926">
                  <c:v>20-07-2016</c:v>
                </c:pt>
                <c:pt idx="927">
                  <c:v>21-07-2016</c:v>
                </c:pt>
                <c:pt idx="928">
                  <c:v>22-07-2016</c:v>
                </c:pt>
                <c:pt idx="929">
                  <c:v>25-07-2016</c:v>
                </c:pt>
                <c:pt idx="930">
                  <c:v>26-07-2016</c:v>
                </c:pt>
                <c:pt idx="931">
                  <c:v>27-07-2016</c:v>
                </c:pt>
                <c:pt idx="932">
                  <c:v>28-07-2016</c:v>
                </c:pt>
                <c:pt idx="933">
                  <c:v>29-07-2016</c:v>
                </c:pt>
                <c:pt idx="934">
                  <c:v>01-08-2016</c:v>
                </c:pt>
                <c:pt idx="935">
                  <c:v>02-08-2016</c:v>
                </c:pt>
                <c:pt idx="936">
                  <c:v>03-08-2016</c:v>
                </c:pt>
                <c:pt idx="937">
                  <c:v>04-08-2016</c:v>
                </c:pt>
                <c:pt idx="938">
                  <c:v>05-08-2016</c:v>
                </c:pt>
                <c:pt idx="939">
                  <c:v>08-08-2016</c:v>
                </c:pt>
                <c:pt idx="940">
                  <c:v>09-08-2016</c:v>
                </c:pt>
                <c:pt idx="941">
                  <c:v>10-08-2016</c:v>
                </c:pt>
                <c:pt idx="942">
                  <c:v>11-08-2016</c:v>
                </c:pt>
                <c:pt idx="943">
                  <c:v>12-08-2016</c:v>
                </c:pt>
                <c:pt idx="944">
                  <c:v>15-08-2016</c:v>
                </c:pt>
                <c:pt idx="945">
                  <c:v>16-08-2016</c:v>
                </c:pt>
                <c:pt idx="946">
                  <c:v>17-08-2016</c:v>
                </c:pt>
                <c:pt idx="947">
                  <c:v>18-08-2016</c:v>
                </c:pt>
                <c:pt idx="948">
                  <c:v>19-08-2016</c:v>
                </c:pt>
                <c:pt idx="949">
                  <c:v>22-08-2016</c:v>
                </c:pt>
                <c:pt idx="950">
                  <c:v>23-08-2016</c:v>
                </c:pt>
                <c:pt idx="951">
                  <c:v>24-08-2016</c:v>
                </c:pt>
                <c:pt idx="952">
                  <c:v>25-08-2016</c:v>
                </c:pt>
                <c:pt idx="953">
                  <c:v>26-08-2016</c:v>
                </c:pt>
                <c:pt idx="954">
                  <c:v>29-08-2016</c:v>
                </c:pt>
                <c:pt idx="955">
                  <c:v>30-08-2016</c:v>
                </c:pt>
                <c:pt idx="956">
                  <c:v>31-08-2016</c:v>
                </c:pt>
                <c:pt idx="957">
                  <c:v>01-09-2016</c:v>
                </c:pt>
                <c:pt idx="958">
                  <c:v>02-09-2016</c:v>
                </c:pt>
                <c:pt idx="959">
                  <c:v>05-09-2016</c:v>
                </c:pt>
                <c:pt idx="960">
                  <c:v>06-09-2016</c:v>
                </c:pt>
                <c:pt idx="961">
                  <c:v>07-09-2016</c:v>
                </c:pt>
                <c:pt idx="962">
                  <c:v>08-09-2016</c:v>
                </c:pt>
                <c:pt idx="963">
                  <c:v>09-09-2016</c:v>
                </c:pt>
                <c:pt idx="964">
                  <c:v>12-09-2016</c:v>
                </c:pt>
                <c:pt idx="965">
                  <c:v>13-09-2016</c:v>
                </c:pt>
                <c:pt idx="966">
                  <c:v>14-09-2016</c:v>
                </c:pt>
                <c:pt idx="967">
                  <c:v>15-09-2016</c:v>
                </c:pt>
                <c:pt idx="968">
                  <c:v>16-09-2016</c:v>
                </c:pt>
                <c:pt idx="969">
                  <c:v>19-09-2016</c:v>
                </c:pt>
                <c:pt idx="970">
                  <c:v>20-09-2016</c:v>
                </c:pt>
                <c:pt idx="971">
                  <c:v>21-09-2016</c:v>
                </c:pt>
                <c:pt idx="972">
                  <c:v>22-09-2016</c:v>
                </c:pt>
                <c:pt idx="973">
                  <c:v>23-09-2016</c:v>
                </c:pt>
                <c:pt idx="974">
                  <c:v>26-09-2016</c:v>
                </c:pt>
                <c:pt idx="975">
                  <c:v>27-09-2016</c:v>
                </c:pt>
                <c:pt idx="976">
                  <c:v>28-09-2016</c:v>
                </c:pt>
                <c:pt idx="977">
                  <c:v>29-09-2016</c:v>
                </c:pt>
                <c:pt idx="978">
                  <c:v>30-09-2016</c:v>
                </c:pt>
                <c:pt idx="979">
                  <c:v>03-10-2016</c:v>
                </c:pt>
                <c:pt idx="980">
                  <c:v>04-10-2016</c:v>
                </c:pt>
                <c:pt idx="981">
                  <c:v>05-10-2016</c:v>
                </c:pt>
                <c:pt idx="982">
                  <c:v>06-10-2016</c:v>
                </c:pt>
                <c:pt idx="983">
                  <c:v>07-10-2016</c:v>
                </c:pt>
                <c:pt idx="984">
                  <c:v>10-10-2016</c:v>
                </c:pt>
                <c:pt idx="985">
                  <c:v>11-10-2016</c:v>
                </c:pt>
                <c:pt idx="986">
                  <c:v>12-10-2016</c:v>
                </c:pt>
                <c:pt idx="987">
                  <c:v>13-10-2016</c:v>
                </c:pt>
                <c:pt idx="988">
                  <c:v>14-10-2016</c:v>
                </c:pt>
                <c:pt idx="989">
                  <c:v>17-10-2016</c:v>
                </c:pt>
                <c:pt idx="990">
                  <c:v>18-10-2016</c:v>
                </c:pt>
                <c:pt idx="991">
                  <c:v>19-10-2016</c:v>
                </c:pt>
                <c:pt idx="992">
                  <c:v>20-10-2016</c:v>
                </c:pt>
                <c:pt idx="993">
                  <c:v>21-10-2016</c:v>
                </c:pt>
                <c:pt idx="994">
                  <c:v>24-10-2016</c:v>
                </c:pt>
                <c:pt idx="995">
                  <c:v>25-10-2016</c:v>
                </c:pt>
                <c:pt idx="996">
                  <c:v>26-10-2016</c:v>
                </c:pt>
                <c:pt idx="997">
                  <c:v>27-10-2016</c:v>
                </c:pt>
                <c:pt idx="998">
                  <c:v>28-10-2016</c:v>
                </c:pt>
                <c:pt idx="999">
                  <c:v>31-10-2016</c:v>
                </c:pt>
                <c:pt idx="1000">
                  <c:v>01-11-2016</c:v>
                </c:pt>
                <c:pt idx="1001">
                  <c:v>02-11-2016</c:v>
                </c:pt>
                <c:pt idx="1002">
                  <c:v>03-11-2016</c:v>
                </c:pt>
                <c:pt idx="1003">
                  <c:v>04-11-2016</c:v>
                </c:pt>
                <c:pt idx="1004">
                  <c:v>07-11-2016</c:v>
                </c:pt>
                <c:pt idx="1005">
                  <c:v>08-11-2016</c:v>
                </c:pt>
                <c:pt idx="1006">
                  <c:v>09-11-2016</c:v>
                </c:pt>
                <c:pt idx="1007">
                  <c:v>10-11-2016</c:v>
                </c:pt>
                <c:pt idx="1008">
                  <c:v>11-11-2016</c:v>
                </c:pt>
                <c:pt idx="1009">
                  <c:v>14-11-2016</c:v>
                </c:pt>
                <c:pt idx="1010">
                  <c:v>15-11-2016</c:v>
                </c:pt>
                <c:pt idx="1011">
                  <c:v>16-11-2016</c:v>
                </c:pt>
                <c:pt idx="1012">
                  <c:v>17-11-2016</c:v>
                </c:pt>
                <c:pt idx="1013">
                  <c:v>18-11-2016</c:v>
                </c:pt>
                <c:pt idx="1014">
                  <c:v>21-11-2016</c:v>
                </c:pt>
                <c:pt idx="1015">
                  <c:v>22-11-2016</c:v>
                </c:pt>
                <c:pt idx="1016">
                  <c:v>23-11-2016</c:v>
                </c:pt>
                <c:pt idx="1017">
                  <c:v>24-11-2016</c:v>
                </c:pt>
                <c:pt idx="1018">
                  <c:v>25-11-2016</c:v>
                </c:pt>
                <c:pt idx="1019">
                  <c:v>28-11-2016</c:v>
                </c:pt>
                <c:pt idx="1020">
                  <c:v>29-11-2016</c:v>
                </c:pt>
                <c:pt idx="1021">
                  <c:v>30-11-2016</c:v>
                </c:pt>
                <c:pt idx="1022">
                  <c:v>01-12-2016</c:v>
                </c:pt>
                <c:pt idx="1023">
                  <c:v>02-12-2016</c:v>
                </c:pt>
                <c:pt idx="1024">
                  <c:v>05-12-2016</c:v>
                </c:pt>
                <c:pt idx="1025">
                  <c:v>06-12-2016</c:v>
                </c:pt>
                <c:pt idx="1026">
                  <c:v>07-12-2016</c:v>
                </c:pt>
                <c:pt idx="1027">
                  <c:v>08-12-2016</c:v>
                </c:pt>
                <c:pt idx="1028">
                  <c:v>09-12-2016</c:v>
                </c:pt>
                <c:pt idx="1029">
                  <c:v>12-12-2016</c:v>
                </c:pt>
                <c:pt idx="1030">
                  <c:v>13-12-2016</c:v>
                </c:pt>
                <c:pt idx="1031">
                  <c:v>14-12-2016</c:v>
                </c:pt>
                <c:pt idx="1032">
                  <c:v>15-12-2016</c:v>
                </c:pt>
                <c:pt idx="1033">
                  <c:v>16-12-2016</c:v>
                </c:pt>
                <c:pt idx="1034">
                  <c:v>19-12-2016</c:v>
                </c:pt>
                <c:pt idx="1035">
                  <c:v>20-12-2016</c:v>
                </c:pt>
                <c:pt idx="1036">
                  <c:v>21-12-2016</c:v>
                </c:pt>
                <c:pt idx="1037">
                  <c:v>22-12-2016</c:v>
                </c:pt>
                <c:pt idx="1038">
                  <c:v>23-12-2016</c:v>
                </c:pt>
                <c:pt idx="1039">
                  <c:v>26-12-2016</c:v>
                </c:pt>
                <c:pt idx="1040">
                  <c:v>27-12-2016</c:v>
                </c:pt>
                <c:pt idx="1041">
                  <c:v>28-12-2016</c:v>
                </c:pt>
                <c:pt idx="1042">
                  <c:v>29-12-2016</c:v>
                </c:pt>
                <c:pt idx="1043">
                  <c:v>30-12-2016</c:v>
                </c:pt>
                <c:pt idx="1044">
                  <c:v>02-01-2017</c:v>
                </c:pt>
                <c:pt idx="1045">
                  <c:v>03-01-2017</c:v>
                </c:pt>
                <c:pt idx="1046">
                  <c:v>04-01-2017</c:v>
                </c:pt>
                <c:pt idx="1047">
                  <c:v>05-01-2017</c:v>
                </c:pt>
                <c:pt idx="1048">
                  <c:v>06-01-2017</c:v>
                </c:pt>
                <c:pt idx="1049">
                  <c:v>09-01-2017</c:v>
                </c:pt>
                <c:pt idx="1050">
                  <c:v>10-01-2017</c:v>
                </c:pt>
                <c:pt idx="1051">
                  <c:v>11-01-2017</c:v>
                </c:pt>
                <c:pt idx="1052">
                  <c:v>12-01-2017</c:v>
                </c:pt>
                <c:pt idx="1053">
                  <c:v>13-01-2017</c:v>
                </c:pt>
                <c:pt idx="1054">
                  <c:v>16-01-2017</c:v>
                </c:pt>
                <c:pt idx="1055">
                  <c:v>17-01-2017</c:v>
                </c:pt>
                <c:pt idx="1056">
                  <c:v>18-01-2017</c:v>
                </c:pt>
                <c:pt idx="1057">
                  <c:v>19-01-2017</c:v>
                </c:pt>
                <c:pt idx="1058">
                  <c:v>20-01-2017</c:v>
                </c:pt>
                <c:pt idx="1059">
                  <c:v>23-01-2017</c:v>
                </c:pt>
                <c:pt idx="1060">
                  <c:v>24-01-2017</c:v>
                </c:pt>
                <c:pt idx="1061">
                  <c:v>25-01-2017</c:v>
                </c:pt>
                <c:pt idx="1062">
                  <c:v>26-01-2017</c:v>
                </c:pt>
                <c:pt idx="1063">
                  <c:v>27-01-2017</c:v>
                </c:pt>
                <c:pt idx="1064">
                  <c:v>30-01-2017</c:v>
                </c:pt>
                <c:pt idx="1065">
                  <c:v>31-01-2017</c:v>
                </c:pt>
                <c:pt idx="1066">
                  <c:v>01-02-2017</c:v>
                </c:pt>
                <c:pt idx="1067">
                  <c:v>02-02-2017</c:v>
                </c:pt>
                <c:pt idx="1068">
                  <c:v>03-02-2017</c:v>
                </c:pt>
                <c:pt idx="1069">
                  <c:v>06-02-2017</c:v>
                </c:pt>
                <c:pt idx="1070">
                  <c:v>07-02-2017</c:v>
                </c:pt>
                <c:pt idx="1071">
                  <c:v>08-02-2017</c:v>
                </c:pt>
                <c:pt idx="1072">
                  <c:v>09-02-2017</c:v>
                </c:pt>
                <c:pt idx="1073">
                  <c:v>10-02-2017</c:v>
                </c:pt>
                <c:pt idx="1074">
                  <c:v>13-02-2017</c:v>
                </c:pt>
                <c:pt idx="1075">
                  <c:v>14-02-2017</c:v>
                </c:pt>
                <c:pt idx="1076">
                  <c:v>15-02-2017</c:v>
                </c:pt>
                <c:pt idx="1077">
                  <c:v>16-02-2017</c:v>
                </c:pt>
                <c:pt idx="1078">
                  <c:v>17-02-2017</c:v>
                </c:pt>
                <c:pt idx="1079">
                  <c:v>20-02-2017</c:v>
                </c:pt>
                <c:pt idx="1080">
                  <c:v>21-02-2017</c:v>
                </c:pt>
                <c:pt idx="1081">
                  <c:v>22-02-2017</c:v>
                </c:pt>
                <c:pt idx="1082">
                  <c:v>23-02-2017</c:v>
                </c:pt>
                <c:pt idx="1083">
                  <c:v>24-02-2017</c:v>
                </c:pt>
                <c:pt idx="1084">
                  <c:v>27-02-2017</c:v>
                </c:pt>
                <c:pt idx="1085">
                  <c:v>28-02-2017</c:v>
                </c:pt>
                <c:pt idx="1086">
                  <c:v>01-03-2017</c:v>
                </c:pt>
                <c:pt idx="1087">
                  <c:v>02-03-2017</c:v>
                </c:pt>
                <c:pt idx="1088">
                  <c:v>03-03-2017</c:v>
                </c:pt>
                <c:pt idx="1089">
                  <c:v>06-03-2017</c:v>
                </c:pt>
                <c:pt idx="1090">
                  <c:v>07-03-2017</c:v>
                </c:pt>
                <c:pt idx="1091">
                  <c:v>08-03-2017</c:v>
                </c:pt>
                <c:pt idx="1092">
                  <c:v>09-03-2017</c:v>
                </c:pt>
                <c:pt idx="1093">
                  <c:v>10-03-2017</c:v>
                </c:pt>
                <c:pt idx="1094">
                  <c:v>13-03-2017</c:v>
                </c:pt>
                <c:pt idx="1095">
                  <c:v>14-03-2017</c:v>
                </c:pt>
                <c:pt idx="1096">
                  <c:v>15-03-2017</c:v>
                </c:pt>
                <c:pt idx="1097">
                  <c:v>16-03-2017</c:v>
                </c:pt>
                <c:pt idx="1098">
                  <c:v>17-03-2017</c:v>
                </c:pt>
                <c:pt idx="1099">
                  <c:v>20-03-2017</c:v>
                </c:pt>
                <c:pt idx="1100">
                  <c:v>21-03-2017</c:v>
                </c:pt>
                <c:pt idx="1101">
                  <c:v>22-03-2017</c:v>
                </c:pt>
                <c:pt idx="1102">
                  <c:v>23-03-2017</c:v>
                </c:pt>
                <c:pt idx="1103">
                  <c:v>24-03-2017</c:v>
                </c:pt>
                <c:pt idx="1104">
                  <c:v>27-03-2017</c:v>
                </c:pt>
                <c:pt idx="1105">
                  <c:v>28-03-2017</c:v>
                </c:pt>
                <c:pt idx="1106">
                  <c:v>29-03-2017</c:v>
                </c:pt>
                <c:pt idx="1107">
                  <c:v>30-03-2017</c:v>
                </c:pt>
                <c:pt idx="1108">
                  <c:v>31-03-2017</c:v>
                </c:pt>
                <c:pt idx="1109">
                  <c:v>03-04-2017</c:v>
                </c:pt>
                <c:pt idx="1110">
                  <c:v>04-04-2017</c:v>
                </c:pt>
                <c:pt idx="1111">
                  <c:v>05-04-2017</c:v>
                </c:pt>
                <c:pt idx="1112">
                  <c:v>06-04-2017</c:v>
                </c:pt>
                <c:pt idx="1113">
                  <c:v>07-04-2017</c:v>
                </c:pt>
                <c:pt idx="1114">
                  <c:v>10-04-2017</c:v>
                </c:pt>
                <c:pt idx="1115">
                  <c:v>11-04-2017</c:v>
                </c:pt>
                <c:pt idx="1116">
                  <c:v>12-04-2017</c:v>
                </c:pt>
                <c:pt idx="1117">
                  <c:v>13-04-2017</c:v>
                </c:pt>
                <c:pt idx="1118">
                  <c:v>14-04-2017</c:v>
                </c:pt>
                <c:pt idx="1119">
                  <c:v>17-04-2017</c:v>
                </c:pt>
                <c:pt idx="1120">
                  <c:v>18-04-2017</c:v>
                </c:pt>
                <c:pt idx="1121">
                  <c:v>19-04-2017</c:v>
                </c:pt>
                <c:pt idx="1122">
                  <c:v>20-04-2017</c:v>
                </c:pt>
                <c:pt idx="1123">
                  <c:v>21-04-2017</c:v>
                </c:pt>
                <c:pt idx="1124">
                  <c:v>24-04-2017</c:v>
                </c:pt>
                <c:pt idx="1125">
                  <c:v>25-04-2017</c:v>
                </c:pt>
                <c:pt idx="1126">
                  <c:v>26-04-2017</c:v>
                </c:pt>
                <c:pt idx="1127">
                  <c:v>27-04-2017</c:v>
                </c:pt>
                <c:pt idx="1128">
                  <c:v>28-04-2017</c:v>
                </c:pt>
                <c:pt idx="1129">
                  <c:v>01-05-2017</c:v>
                </c:pt>
                <c:pt idx="1130">
                  <c:v>02-05-2017</c:v>
                </c:pt>
                <c:pt idx="1131">
                  <c:v>03-05-2017</c:v>
                </c:pt>
                <c:pt idx="1132">
                  <c:v>04-05-2017</c:v>
                </c:pt>
                <c:pt idx="1133">
                  <c:v>05-05-2017</c:v>
                </c:pt>
                <c:pt idx="1134">
                  <c:v>08-05-2017</c:v>
                </c:pt>
                <c:pt idx="1135">
                  <c:v>09-05-2017</c:v>
                </c:pt>
                <c:pt idx="1136">
                  <c:v>10-05-2017</c:v>
                </c:pt>
                <c:pt idx="1137">
                  <c:v>11-05-2017</c:v>
                </c:pt>
                <c:pt idx="1138">
                  <c:v>12-05-2017</c:v>
                </c:pt>
                <c:pt idx="1139">
                  <c:v>15-05-2017</c:v>
                </c:pt>
                <c:pt idx="1140">
                  <c:v>16-05-2017</c:v>
                </c:pt>
                <c:pt idx="1141">
                  <c:v>17-05-2017</c:v>
                </c:pt>
                <c:pt idx="1142">
                  <c:v>18-05-2017</c:v>
                </c:pt>
                <c:pt idx="1143">
                  <c:v>19-05-2017</c:v>
                </c:pt>
                <c:pt idx="1144">
                  <c:v>22-05-2017</c:v>
                </c:pt>
                <c:pt idx="1145">
                  <c:v>23-05-2017</c:v>
                </c:pt>
                <c:pt idx="1146">
                  <c:v>24-05-2017</c:v>
                </c:pt>
                <c:pt idx="1147">
                  <c:v>25-05-2017</c:v>
                </c:pt>
                <c:pt idx="1148">
                  <c:v>26-05-2017</c:v>
                </c:pt>
                <c:pt idx="1149">
                  <c:v>29-05-2017</c:v>
                </c:pt>
                <c:pt idx="1150">
                  <c:v>30-05-2017</c:v>
                </c:pt>
                <c:pt idx="1151">
                  <c:v>31-05-2017</c:v>
                </c:pt>
                <c:pt idx="1152">
                  <c:v>01-06-2017</c:v>
                </c:pt>
                <c:pt idx="1153">
                  <c:v>02-06-2017</c:v>
                </c:pt>
                <c:pt idx="1154">
                  <c:v>05-06-2017</c:v>
                </c:pt>
                <c:pt idx="1155">
                  <c:v>06-06-2017</c:v>
                </c:pt>
                <c:pt idx="1156">
                  <c:v>07-06-2017</c:v>
                </c:pt>
                <c:pt idx="1157">
                  <c:v>08-06-2017</c:v>
                </c:pt>
                <c:pt idx="1158">
                  <c:v>09-06-2017</c:v>
                </c:pt>
                <c:pt idx="1159">
                  <c:v>12-06-2017</c:v>
                </c:pt>
                <c:pt idx="1160">
                  <c:v>13-06-2017</c:v>
                </c:pt>
                <c:pt idx="1161">
                  <c:v>14-06-2017</c:v>
                </c:pt>
                <c:pt idx="1162">
                  <c:v>15-06-2017</c:v>
                </c:pt>
                <c:pt idx="1163">
                  <c:v>16-06-2017</c:v>
                </c:pt>
                <c:pt idx="1164">
                  <c:v>19-06-2017</c:v>
                </c:pt>
                <c:pt idx="1165">
                  <c:v>20-06-2017</c:v>
                </c:pt>
                <c:pt idx="1166">
                  <c:v>21-06-2017</c:v>
                </c:pt>
                <c:pt idx="1167">
                  <c:v>22-06-2017</c:v>
                </c:pt>
                <c:pt idx="1168">
                  <c:v>23-06-2017</c:v>
                </c:pt>
                <c:pt idx="1169">
                  <c:v>26-06-2017</c:v>
                </c:pt>
                <c:pt idx="1170">
                  <c:v>27-06-2017</c:v>
                </c:pt>
                <c:pt idx="1171">
                  <c:v>28-06-2017</c:v>
                </c:pt>
                <c:pt idx="1172">
                  <c:v>29-06-2017</c:v>
                </c:pt>
                <c:pt idx="1173">
                  <c:v>30-06-2017</c:v>
                </c:pt>
                <c:pt idx="1174">
                  <c:v>03-07-2017</c:v>
                </c:pt>
                <c:pt idx="1175">
                  <c:v>04-07-2017</c:v>
                </c:pt>
                <c:pt idx="1176">
                  <c:v>05-07-2017</c:v>
                </c:pt>
                <c:pt idx="1177">
                  <c:v>06-07-2017</c:v>
                </c:pt>
                <c:pt idx="1178">
                  <c:v>07-07-2017</c:v>
                </c:pt>
                <c:pt idx="1179">
                  <c:v>10-07-2017</c:v>
                </c:pt>
                <c:pt idx="1180">
                  <c:v>11-07-2017</c:v>
                </c:pt>
                <c:pt idx="1181">
                  <c:v>12-07-2017</c:v>
                </c:pt>
                <c:pt idx="1182">
                  <c:v>13-07-2017</c:v>
                </c:pt>
                <c:pt idx="1183">
                  <c:v>14-07-2017</c:v>
                </c:pt>
                <c:pt idx="1184">
                  <c:v>17-07-2017</c:v>
                </c:pt>
                <c:pt idx="1185">
                  <c:v>18-07-2017</c:v>
                </c:pt>
                <c:pt idx="1186">
                  <c:v>19-07-2017</c:v>
                </c:pt>
                <c:pt idx="1187">
                  <c:v>20-07-2017</c:v>
                </c:pt>
                <c:pt idx="1188">
                  <c:v>21-07-2017</c:v>
                </c:pt>
                <c:pt idx="1189">
                  <c:v>24-07-2017</c:v>
                </c:pt>
                <c:pt idx="1190">
                  <c:v>25-07-2017</c:v>
                </c:pt>
                <c:pt idx="1191">
                  <c:v>26-07-2017</c:v>
                </c:pt>
                <c:pt idx="1192">
                  <c:v>27-07-2017</c:v>
                </c:pt>
                <c:pt idx="1193">
                  <c:v>28-07-2017</c:v>
                </c:pt>
                <c:pt idx="1194">
                  <c:v>31-07-2017</c:v>
                </c:pt>
                <c:pt idx="1195">
                  <c:v>01-08-2017</c:v>
                </c:pt>
                <c:pt idx="1196">
                  <c:v>02-08-2017</c:v>
                </c:pt>
                <c:pt idx="1197">
                  <c:v>03-08-2017</c:v>
                </c:pt>
                <c:pt idx="1198">
                  <c:v>04-08-2017</c:v>
                </c:pt>
                <c:pt idx="1199">
                  <c:v>07-08-2017</c:v>
                </c:pt>
                <c:pt idx="1200">
                  <c:v>08-08-2017</c:v>
                </c:pt>
                <c:pt idx="1201">
                  <c:v>09-08-2017</c:v>
                </c:pt>
                <c:pt idx="1202">
                  <c:v>10-08-2017</c:v>
                </c:pt>
                <c:pt idx="1203">
                  <c:v>11-08-2017</c:v>
                </c:pt>
                <c:pt idx="1204">
                  <c:v>14-08-2017</c:v>
                </c:pt>
                <c:pt idx="1205">
                  <c:v>15-08-2017</c:v>
                </c:pt>
                <c:pt idx="1206">
                  <c:v>16-08-2017</c:v>
                </c:pt>
                <c:pt idx="1207">
                  <c:v>17-08-2017</c:v>
                </c:pt>
                <c:pt idx="1208">
                  <c:v>18-08-2017</c:v>
                </c:pt>
                <c:pt idx="1209">
                  <c:v>21-08-2017</c:v>
                </c:pt>
                <c:pt idx="1210">
                  <c:v>22-08-2017</c:v>
                </c:pt>
                <c:pt idx="1211">
                  <c:v>23-08-2017</c:v>
                </c:pt>
                <c:pt idx="1212">
                  <c:v>24-08-2017</c:v>
                </c:pt>
                <c:pt idx="1213">
                  <c:v>25-08-2017</c:v>
                </c:pt>
                <c:pt idx="1214">
                  <c:v>28-08-2017</c:v>
                </c:pt>
                <c:pt idx="1215">
                  <c:v>29-08-2017</c:v>
                </c:pt>
                <c:pt idx="1216">
                  <c:v>30-08-2017</c:v>
                </c:pt>
                <c:pt idx="1217">
                  <c:v>31-08-2017</c:v>
                </c:pt>
                <c:pt idx="1218">
                  <c:v>01-09-2017</c:v>
                </c:pt>
                <c:pt idx="1219">
                  <c:v>04-09-2017</c:v>
                </c:pt>
                <c:pt idx="1220">
                  <c:v>05-09-2017</c:v>
                </c:pt>
                <c:pt idx="1221">
                  <c:v>06-09-2017</c:v>
                </c:pt>
                <c:pt idx="1222">
                  <c:v>07-09-2017</c:v>
                </c:pt>
                <c:pt idx="1223">
                  <c:v>08-09-2017</c:v>
                </c:pt>
                <c:pt idx="1224">
                  <c:v>11-09-2017</c:v>
                </c:pt>
                <c:pt idx="1225">
                  <c:v>12-09-2017</c:v>
                </c:pt>
                <c:pt idx="1226">
                  <c:v>13-09-2017</c:v>
                </c:pt>
                <c:pt idx="1227">
                  <c:v>14-09-2017</c:v>
                </c:pt>
                <c:pt idx="1228">
                  <c:v>15-09-2017</c:v>
                </c:pt>
                <c:pt idx="1229">
                  <c:v>18-09-2017</c:v>
                </c:pt>
                <c:pt idx="1230">
                  <c:v>19-09-2017</c:v>
                </c:pt>
                <c:pt idx="1231">
                  <c:v>20-09-2017</c:v>
                </c:pt>
                <c:pt idx="1232">
                  <c:v>21-09-2017</c:v>
                </c:pt>
                <c:pt idx="1233">
                  <c:v>22-09-2017</c:v>
                </c:pt>
                <c:pt idx="1234">
                  <c:v>25-09-2017</c:v>
                </c:pt>
                <c:pt idx="1235">
                  <c:v>26-09-2017</c:v>
                </c:pt>
                <c:pt idx="1236">
                  <c:v>27-09-2017</c:v>
                </c:pt>
                <c:pt idx="1237">
                  <c:v>28-09-2017</c:v>
                </c:pt>
                <c:pt idx="1238">
                  <c:v>29-09-2017</c:v>
                </c:pt>
                <c:pt idx="1239">
                  <c:v>02-10-2017</c:v>
                </c:pt>
                <c:pt idx="1240">
                  <c:v>03-10-2017</c:v>
                </c:pt>
                <c:pt idx="1241">
                  <c:v>04-10-2017</c:v>
                </c:pt>
                <c:pt idx="1242">
                  <c:v>05-10-2017</c:v>
                </c:pt>
                <c:pt idx="1243">
                  <c:v>06-10-2017</c:v>
                </c:pt>
                <c:pt idx="1244">
                  <c:v>09-10-2017</c:v>
                </c:pt>
                <c:pt idx="1245">
                  <c:v>10-10-2017</c:v>
                </c:pt>
                <c:pt idx="1246">
                  <c:v>11-10-2017</c:v>
                </c:pt>
                <c:pt idx="1247">
                  <c:v>12-10-2017</c:v>
                </c:pt>
                <c:pt idx="1248">
                  <c:v>13-10-2017</c:v>
                </c:pt>
                <c:pt idx="1249">
                  <c:v>16-10-2017</c:v>
                </c:pt>
                <c:pt idx="1250">
                  <c:v>17-10-2017</c:v>
                </c:pt>
                <c:pt idx="1251">
                  <c:v>18-10-2017</c:v>
                </c:pt>
                <c:pt idx="1252">
                  <c:v>19-10-2017</c:v>
                </c:pt>
                <c:pt idx="1253">
                  <c:v>20-10-2017</c:v>
                </c:pt>
                <c:pt idx="1254">
                  <c:v>23-10-2017</c:v>
                </c:pt>
                <c:pt idx="1255">
                  <c:v>24-10-2017</c:v>
                </c:pt>
                <c:pt idx="1256">
                  <c:v>25-10-2017</c:v>
                </c:pt>
                <c:pt idx="1257">
                  <c:v>26-10-2017</c:v>
                </c:pt>
                <c:pt idx="1258">
                  <c:v>27-10-2017</c:v>
                </c:pt>
                <c:pt idx="1259">
                  <c:v>30-10-2017</c:v>
                </c:pt>
                <c:pt idx="1260">
                  <c:v>31-10-2017</c:v>
                </c:pt>
                <c:pt idx="1261">
                  <c:v>01-11-2017</c:v>
                </c:pt>
                <c:pt idx="1262">
                  <c:v>02-11-2017</c:v>
                </c:pt>
                <c:pt idx="1263">
                  <c:v>03-11-2017</c:v>
                </c:pt>
                <c:pt idx="1264">
                  <c:v>06-11-2017</c:v>
                </c:pt>
                <c:pt idx="1265">
                  <c:v>07-11-2017</c:v>
                </c:pt>
                <c:pt idx="1266">
                  <c:v>08-11-2017</c:v>
                </c:pt>
                <c:pt idx="1267">
                  <c:v>09-11-2017</c:v>
                </c:pt>
                <c:pt idx="1268">
                  <c:v>10-11-2017</c:v>
                </c:pt>
                <c:pt idx="1269">
                  <c:v>13-11-2017</c:v>
                </c:pt>
                <c:pt idx="1270">
                  <c:v>14-11-2017</c:v>
                </c:pt>
                <c:pt idx="1271">
                  <c:v>15-11-2017</c:v>
                </c:pt>
                <c:pt idx="1272">
                  <c:v>16-11-2017</c:v>
                </c:pt>
                <c:pt idx="1273">
                  <c:v>17-11-2017</c:v>
                </c:pt>
                <c:pt idx="1274">
                  <c:v>20-11-2017</c:v>
                </c:pt>
                <c:pt idx="1275">
                  <c:v>21-11-2017</c:v>
                </c:pt>
                <c:pt idx="1276">
                  <c:v>22-11-2017</c:v>
                </c:pt>
                <c:pt idx="1277">
                  <c:v>23-11-2017</c:v>
                </c:pt>
                <c:pt idx="1278">
                  <c:v>24-11-2017</c:v>
                </c:pt>
                <c:pt idx="1279">
                  <c:v>27-11-2017</c:v>
                </c:pt>
                <c:pt idx="1280">
                  <c:v>28-11-2017</c:v>
                </c:pt>
                <c:pt idx="1281">
                  <c:v>29-11-2017</c:v>
                </c:pt>
                <c:pt idx="1282">
                  <c:v>30-11-2017</c:v>
                </c:pt>
                <c:pt idx="1283">
                  <c:v>01-12-2017</c:v>
                </c:pt>
                <c:pt idx="1284">
                  <c:v>04-12-2017</c:v>
                </c:pt>
                <c:pt idx="1285">
                  <c:v>05-12-2017</c:v>
                </c:pt>
                <c:pt idx="1286">
                  <c:v>06-12-2017</c:v>
                </c:pt>
                <c:pt idx="1287">
                  <c:v>07-12-2017</c:v>
                </c:pt>
                <c:pt idx="1288">
                  <c:v>08-12-2017</c:v>
                </c:pt>
                <c:pt idx="1289">
                  <c:v>11-12-2017</c:v>
                </c:pt>
                <c:pt idx="1290">
                  <c:v>12-12-2017</c:v>
                </c:pt>
                <c:pt idx="1291">
                  <c:v>13-12-2017</c:v>
                </c:pt>
                <c:pt idx="1292">
                  <c:v>14-12-2017</c:v>
                </c:pt>
                <c:pt idx="1293">
                  <c:v>15-12-2017</c:v>
                </c:pt>
                <c:pt idx="1294">
                  <c:v>18-12-2017</c:v>
                </c:pt>
                <c:pt idx="1295">
                  <c:v>19-12-2017</c:v>
                </c:pt>
                <c:pt idx="1296">
                  <c:v>20-12-2017</c:v>
                </c:pt>
                <c:pt idx="1297">
                  <c:v>21-12-2017</c:v>
                </c:pt>
                <c:pt idx="1298">
                  <c:v>22-12-2017</c:v>
                </c:pt>
                <c:pt idx="1299">
                  <c:v>25-12-2017</c:v>
                </c:pt>
                <c:pt idx="1300">
                  <c:v>26-12-2017</c:v>
                </c:pt>
                <c:pt idx="1301">
                  <c:v>27-12-2017</c:v>
                </c:pt>
                <c:pt idx="1302">
                  <c:v>28-12-2017</c:v>
                </c:pt>
                <c:pt idx="1303">
                  <c:v>29-12-2017</c:v>
                </c:pt>
                <c:pt idx="1304">
                  <c:v>01-01-2018</c:v>
                </c:pt>
                <c:pt idx="1305">
                  <c:v>02-01-2018</c:v>
                </c:pt>
                <c:pt idx="1306">
                  <c:v>03-01-2018</c:v>
                </c:pt>
                <c:pt idx="1307">
                  <c:v>04-01-2018</c:v>
                </c:pt>
                <c:pt idx="1308">
                  <c:v>05-01-2018</c:v>
                </c:pt>
                <c:pt idx="1309">
                  <c:v>08-01-2018</c:v>
                </c:pt>
                <c:pt idx="1310">
                  <c:v>09-01-2018</c:v>
                </c:pt>
                <c:pt idx="1311">
                  <c:v>10-01-2018</c:v>
                </c:pt>
                <c:pt idx="1312">
                  <c:v>11-01-2018</c:v>
                </c:pt>
                <c:pt idx="1313">
                  <c:v>12-01-2018</c:v>
                </c:pt>
                <c:pt idx="1314">
                  <c:v>15-01-2018</c:v>
                </c:pt>
                <c:pt idx="1315">
                  <c:v>16-01-2018</c:v>
                </c:pt>
                <c:pt idx="1316">
                  <c:v>17-01-2018</c:v>
                </c:pt>
                <c:pt idx="1317">
                  <c:v>18-01-2018</c:v>
                </c:pt>
                <c:pt idx="1318">
                  <c:v>19-01-2018</c:v>
                </c:pt>
                <c:pt idx="1319">
                  <c:v>22-01-2018</c:v>
                </c:pt>
                <c:pt idx="1320">
                  <c:v>23-01-2018</c:v>
                </c:pt>
                <c:pt idx="1321">
                  <c:v>24-01-2018</c:v>
                </c:pt>
                <c:pt idx="1322">
                  <c:v>25-01-2018</c:v>
                </c:pt>
                <c:pt idx="1323">
                  <c:v>26-01-2018</c:v>
                </c:pt>
                <c:pt idx="1324">
                  <c:v>29-01-2018</c:v>
                </c:pt>
                <c:pt idx="1325">
                  <c:v>30-01-2018</c:v>
                </c:pt>
                <c:pt idx="1326">
                  <c:v>31-01-2018</c:v>
                </c:pt>
                <c:pt idx="1327">
                  <c:v>01-02-2018</c:v>
                </c:pt>
                <c:pt idx="1328">
                  <c:v>02-02-2018</c:v>
                </c:pt>
                <c:pt idx="1329">
                  <c:v>05-02-2018</c:v>
                </c:pt>
                <c:pt idx="1330">
                  <c:v>06-02-2018</c:v>
                </c:pt>
                <c:pt idx="1331">
                  <c:v>07-02-2018</c:v>
                </c:pt>
                <c:pt idx="1332">
                  <c:v>08-02-2018</c:v>
                </c:pt>
                <c:pt idx="1333">
                  <c:v>09-02-2018</c:v>
                </c:pt>
                <c:pt idx="1334">
                  <c:v>12-02-2018</c:v>
                </c:pt>
                <c:pt idx="1335">
                  <c:v>13-02-2018</c:v>
                </c:pt>
                <c:pt idx="1336">
                  <c:v>14-02-2018</c:v>
                </c:pt>
                <c:pt idx="1337">
                  <c:v>15-02-2018</c:v>
                </c:pt>
                <c:pt idx="1338">
                  <c:v>16-02-2018</c:v>
                </c:pt>
                <c:pt idx="1339">
                  <c:v>19-02-2018</c:v>
                </c:pt>
                <c:pt idx="1340">
                  <c:v>20-02-2018</c:v>
                </c:pt>
                <c:pt idx="1341">
                  <c:v>21-02-2018</c:v>
                </c:pt>
                <c:pt idx="1342">
                  <c:v>22-02-2018</c:v>
                </c:pt>
                <c:pt idx="1343">
                  <c:v>23-02-2018</c:v>
                </c:pt>
                <c:pt idx="1344">
                  <c:v>26-02-2018</c:v>
                </c:pt>
                <c:pt idx="1345">
                  <c:v>27-02-2018</c:v>
                </c:pt>
                <c:pt idx="1346">
                  <c:v>28-02-2018</c:v>
                </c:pt>
                <c:pt idx="1347">
                  <c:v>01-03-2018</c:v>
                </c:pt>
                <c:pt idx="1348">
                  <c:v>02-03-2018</c:v>
                </c:pt>
                <c:pt idx="1349">
                  <c:v>05-03-2018</c:v>
                </c:pt>
                <c:pt idx="1350">
                  <c:v>06-03-2018</c:v>
                </c:pt>
                <c:pt idx="1351">
                  <c:v>07-03-2018</c:v>
                </c:pt>
                <c:pt idx="1352">
                  <c:v>08-03-2018</c:v>
                </c:pt>
                <c:pt idx="1353">
                  <c:v>09-03-2018</c:v>
                </c:pt>
                <c:pt idx="1354">
                  <c:v>12-03-2018</c:v>
                </c:pt>
                <c:pt idx="1355">
                  <c:v>13-03-2018</c:v>
                </c:pt>
                <c:pt idx="1356">
                  <c:v>14-03-2018</c:v>
                </c:pt>
                <c:pt idx="1357">
                  <c:v>15-03-2018</c:v>
                </c:pt>
                <c:pt idx="1358">
                  <c:v>16-03-2018</c:v>
                </c:pt>
                <c:pt idx="1359">
                  <c:v>19-03-2018</c:v>
                </c:pt>
                <c:pt idx="1360">
                  <c:v>20-03-2018</c:v>
                </c:pt>
                <c:pt idx="1361">
                  <c:v>21-03-2018</c:v>
                </c:pt>
                <c:pt idx="1362">
                  <c:v>22-03-2018</c:v>
                </c:pt>
                <c:pt idx="1363">
                  <c:v>23-03-2018</c:v>
                </c:pt>
                <c:pt idx="1364">
                  <c:v>26-03-2018</c:v>
                </c:pt>
                <c:pt idx="1365">
                  <c:v>27-03-2018</c:v>
                </c:pt>
                <c:pt idx="1366">
                  <c:v>28-03-2018</c:v>
                </c:pt>
                <c:pt idx="1367">
                  <c:v>29-03-2018</c:v>
                </c:pt>
                <c:pt idx="1368">
                  <c:v>30-03-2018</c:v>
                </c:pt>
                <c:pt idx="1369">
                  <c:v>02-04-2018</c:v>
                </c:pt>
                <c:pt idx="1370">
                  <c:v>03-04-2018</c:v>
                </c:pt>
                <c:pt idx="1371">
                  <c:v>04-04-2018</c:v>
                </c:pt>
                <c:pt idx="1372">
                  <c:v>05-04-2018</c:v>
                </c:pt>
                <c:pt idx="1373">
                  <c:v>06-04-2018</c:v>
                </c:pt>
                <c:pt idx="1374">
                  <c:v>09-04-2018</c:v>
                </c:pt>
                <c:pt idx="1375">
                  <c:v>10-04-2018</c:v>
                </c:pt>
                <c:pt idx="1376">
                  <c:v>11-04-2018</c:v>
                </c:pt>
                <c:pt idx="1377">
                  <c:v>12-04-2018</c:v>
                </c:pt>
                <c:pt idx="1378">
                  <c:v>13-04-2018</c:v>
                </c:pt>
                <c:pt idx="1379">
                  <c:v>16-04-2018</c:v>
                </c:pt>
                <c:pt idx="1380">
                  <c:v>17-04-2018</c:v>
                </c:pt>
                <c:pt idx="1381">
                  <c:v>18-04-2018</c:v>
                </c:pt>
                <c:pt idx="1382">
                  <c:v>19-04-2018</c:v>
                </c:pt>
                <c:pt idx="1383">
                  <c:v>20-04-2018</c:v>
                </c:pt>
                <c:pt idx="1384">
                  <c:v>23-04-2018</c:v>
                </c:pt>
                <c:pt idx="1385">
                  <c:v>24-04-2018</c:v>
                </c:pt>
                <c:pt idx="1386">
                  <c:v>25-04-2018</c:v>
                </c:pt>
                <c:pt idx="1387">
                  <c:v>26-04-2018</c:v>
                </c:pt>
                <c:pt idx="1388">
                  <c:v>27-04-2018</c:v>
                </c:pt>
                <c:pt idx="1389">
                  <c:v>30-04-2018</c:v>
                </c:pt>
                <c:pt idx="1390">
                  <c:v>01-05-2018</c:v>
                </c:pt>
                <c:pt idx="1391">
                  <c:v>02-05-2018</c:v>
                </c:pt>
                <c:pt idx="1392">
                  <c:v>03-05-2018</c:v>
                </c:pt>
                <c:pt idx="1393">
                  <c:v>04-05-2018</c:v>
                </c:pt>
                <c:pt idx="1394">
                  <c:v>07-05-2018</c:v>
                </c:pt>
                <c:pt idx="1395">
                  <c:v>08-05-2018</c:v>
                </c:pt>
                <c:pt idx="1396">
                  <c:v>09-05-2018</c:v>
                </c:pt>
                <c:pt idx="1397">
                  <c:v>10-05-2018</c:v>
                </c:pt>
                <c:pt idx="1398">
                  <c:v>11-05-2018</c:v>
                </c:pt>
                <c:pt idx="1399">
                  <c:v>14-05-2018</c:v>
                </c:pt>
                <c:pt idx="1400">
                  <c:v>15-05-2018</c:v>
                </c:pt>
                <c:pt idx="1401">
                  <c:v>16-05-2018</c:v>
                </c:pt>
                <c:pt idx="1402">
                  <c:v>17-05-2018</c:v>
                </c:pt>
                <c:pt idx="1403">
                  <c:v>18-05-2018</c:v>
                </c:pt>
                <c:pt idx="1404">
                  <c:v>21-05-2018</c:v>
                </c:pt>
                <c:pt idx="1405">
                  <c:v>22-05-2018</c:v>
                </c:pt>
                <c:pt idx="1406">
                  <c:v>23-05-2018</c:v>
                </c:pt>
                <c:pt idx="1407">
                  <c:v>24-05-2018</c:v>
                </c:pt>
                <c:pt idx="1408">
                  <c:v>25-05-2018</c:v>
                </c:pt>
                <c:pt idx="1409">
                  <c:v>28-05-2018</c:v>
                </c:pt>
                <c:pt idx="1410">
                  <c:v>29-05-2018</c:v>
                </c:pt>
                <c:pt idx="1411">
                  <c:v>30-05-2018</c:v>
                </c:pt>
                <c:pt idx="1412">
                  <c:v>31-05-2018</c:v>
                </c:pt>
                <c:pt idx="1413">
                  <c:v>01-06-2018</c:v>
                </c:pt>
                <c:pt idx="1414">
                  <c:v>04-06-2018</c:v>
                </c:pt>
                <c:pt idx="1415">
                  <c:v>05-06-2018</c:v>
                </c:pt>
                <c:pt idx="1416">
                  <c:v>06-06-2018</c:v>
                </c:pt>
                <c:pt idx="1417">
                  <c:v>07-06-2018</c:v>
                </c:pt>
                <c:pt idx="1418">
                  <c:v>08-06-2018</c:v>
                </c:pt>
                <c:pt idx="1419">
                  <c:v>11-06-2018</c:v>
                </c:pt>
                <c:pt idx="1420">
                  <c:v>12-06-2018</c:v>
                </c:pt>
                <c:pt idx="1421">
                  <c:v>13-06-2018</c:v>
                </c:pt>
                <c:pt idx="1422">
                  <c:v>14-06-2018</c:v>
                </c:pt>
                <c:pt idx="1423">
                  <c:v>15-06-2018</c:v>
                </c:pt>
                <c:pt idx="1424">
                  <c:v>18-06-2018</c:v>
                </c:pt>
                <c:pt idx="1425">
                  <c:v>19-06-2018</c:v>
                </c:pt>
                <c:pt idx="1426">
                  <c:v>20-06-2018</c:v>
                </c:pt>
                <c:pt idx="1427">
                  <c:v>21-06-2018</c:v>
                </c:pt>
                <c:pt idx="1428">
                  <c:v>22-06-2018</c:v>
                </c:pt>
                <c:pt idx="1429">
                  <c:v>25-06-2018</c:v>
                </c:pt>
                <c:pt idx="1430">
                  <c:v>26-06-2018</c:v>
                </c:pt>
                <c:pt idx="1431">
                  <c:v>27-06-2018</c:v>
                </c:pt>
                <c:pt idx="1432">
                  <c:v>28-06-2018</c:v>
                </c:pt>
                <c:pt idx="1433">
                  <c:v>29-06-2018</c:v>
                </c:pt>
                <c:pt idx="1434">
                  <c:v>02-07-2018</c:v>
                </c:pt>
                <c:pt idx="1435">
                  <c:v>03-07-2018</c:v>
                </c:pt>
                <c:pt idx="1436">
                  <c:v>04-07-2018</c:v>
                </c:pt>
                <c:pt idx="1437">
                  <c:v>05-07-2018</c:v>
                </c:pt>
                <c:pt idx="1438">
                  <c:v>06-07-2018</c:v>
                </c:pt>
                <c:pt idx="1439">
                  <c:v>09-07-2018</c:v>
                </c:pt>
                <c:pt idx="1440">
                  <c:v>10-07-2018</c:v>
                </c:pt>
                <c:pt idx="1441">
                  <c:v>11-07-2018</c:v>
                </c:pt>
                <c:pt idx="1442">
                  <c:v>12-07-2018</c:v>
                </c:pt>
                <c:pt idx="1443">
                  <c:v>13-07-2018</c:v>
                </c:pt>
                <c:pt idx="1444">
                  <c:v>16-07-2018</c:v>
                </c:pt>
                <c:pt idx="1445">
                  <c:v>17-07-2018</c:v>
                </c:pt>
                <c:pt idx="1446">
                  <c:v>18-07-2018</c:v>
                </c:pt>
                <c:pt idx="1447">
                  <c:v>19-07-2018</c:v>
                </c:pt>
                <c:pt idx="1448">
                  <c:v>20-07-2018</c:v>
                </c:pt>
                <c:pt idx="1449">
                  <c:v>23-07-2018</c:v>
                </c:pt>
                <c:pt idx="1450">
                  <c:v>24-07-2018</c:v>
                </c:pt>
                <c:pt idx="1451">
                  <c:v>25-07-2018</c:v>
                </c:pt>
                <c:pt idx="1452">
                  <c:v>26-07-2018</c:v>
                </c:pt>
                <c:pt idx="1453">
                  <c:v>27-07-2018</c:v>
                </c:pt>
                <c:pt idx="1454">
                  <c:v>30-07-2018</c:v>
                </c:pt>
                <c:pt idx="1455">
                  <c:v>31-07-2018</c:v>
                </c:pt>
                <c:pt idx="1456">
                  <c:v>01-08-2018</c:v>
                </c:pt>
                <c:pt idx="1457">
                  <c:v>02-08-2018</c:v>
                </c:pt>
                <c:pt idx="1458">
                  <c:v>03-08-2018</c:v>
                </c:pt>
                <c:pt idx="1459">
                  <c:v>06-08-2018</c:v>
                </c:pt>
                <c:pt idx="1460">
                  <c:v>07-08-2018</c:v>
                </c:pt>
                <c:pt idx="1461">
                  <c:v>08-08-2018</c:v>
                </c:pt>
                <c:pt idx="1462">
                  <c:v>09-08-2018</c:v>
                </c:pt>
                <c:pt idx="1463">
                  <c:v>10-08-2018</c:v>
                </c:pt>
                <c:pt idx="1464">
                  <c:v>13-08-2018</c:v>
                </c:pt>
                <c:pt idx="1465">
                  <c:v>14-08-2018</c:v>
                </c:pt>
                <c:pt idx="1466">
                  <c:v>15-08-2018</c:v>
                </c:pt>
                <c:pt idx="1467">
                  <c:v>16-08-2018</c:v>
                </c:pt>
                <c:pt idx="1468">
                  <c:v>17-08-2018</c:v>
                </c:pt>
                <c:pt idx="1469">
                  <c:v>20-08-2018</c:v>
                </c:pt>
                <c:pt idx="1470">
                  <c:v>21-08-2018</c:v>
                </c:pt>
                <c:pt idx="1471">
                  <c:v>22-08-2018</c:v>
                </c:pt>
                <c:pt idx="1472">
                  <c:v>23-08-2018</c:v>
                </c:pt>
                <c:pt idx="1473">
                  <c:v>24-08-2018</c:v>
                </c:pt>
                <c:pt idx="1474">
                  <c:v>27-08-2018</c:v>
                </c:pt>
                <c:pt idx="1475">
                  <c:v>28-08-2018</c:v>
                </c:pt>
                <c:pt idx="1476">
                  <c:v>29-08-2018</c:v>
                </c:pt>
                <c:pt idx="1477">
                  <c:v>30-08-2018</c:v>
                </c:pt>
                <c:pt idx="1478">
                  <c:v>31-08-2018</c:v>
                </c:pt>
                <c:pt idx="1479">
                  <c:v>03-09-2018</c:v>
                </c:pt>
                <c:pt idx="1480">
                  <c:v>04-09-2018</c:v>
                </c:pt>
                <c:pt idx="1481">
                  <c:v>05-09-2018</c:v>
                </c:pt>
                <c:pt idx="1482">
                  <c:v>06-09-2018</c:v>
                </c:pt>
                <c:pt idx="1483">
                  <c:v>07-09-2018</c:v>
                </c:pt>
                <c:pt idx="1484">
                  <c:v>10-09-2018</c:v>
                </c:pt>
                <c:pt idx="1485">
                  <c:v>11-09-2018</c:v>
                </c:pt>
                <c:pt idx="1486">
                  <c:v>12-09-2018</c:v>
                </c:pt>
                <c:pt idx="1487">
                  <c:v>13-09-2018</c:v>
                </c:pt>
                <c:pt idx="1488">
                  <c:v>14-09-2018</c:v>
                </c:pt>
                <c:pt idx="1489">
                  <c:v>17-09-2018</c:v>
                </c:pt>
                <c:pt idx="1490">
                  <c:v>18-09-2018</c:v>
                </c:pt>
                <c:pt idx="1491">
                  <c:v>19-09-2018</c:v>
                </c:pt>
                <c:pt idx="1492">
                  <c:v>20-09-2018</c:v>
                </c:pt>
                <c:pt idx="1493">
                  <c:v>21-09-2018</c:v>
                </c:pt>
                <c:pt idx="1494">
                  <c:v>24-09-2018</c:v>
                </c:pt>
                <c:pt idx="1495">
                  <c:v>25-09-2018</c:v>
                </c:pt>
                <c:pt idx="1496">
                  <c:v>26-09-2018</c:v>
                </c:pt>
                <c:pt idx="1497">
                  <c:v>27-09-2018</c:v>
                </c:pt>
                <c:pt idx="1498">
                  <c:v>28-09-2018</c:v>
                </c:pt>
                <c:pt idx="1499">
                  <c:v>01-10-2018</c:v>
                </c:pt>
                <c:pt idx="1500">
                  <c:v>02-10-2018</c:v>
                </c:pt>
                <c:pt idx="1501">
                  <c:v>03-10-2018</c:v>
                </c:pt>
                <c:pt idx="1502">
                  <c:v>04-10-2018</c:v>
                </c:pt>
                <c:pt idx="1503">
                  <c:v>05-10-2018</c:v>
                </c:pt>
                <c:pt idx="1504">
                  <c:v>08-10-2018</c:v>
                </c:pt>
                <c:pt idx="1505">
                  <c:v>09-10-2018</c:v>
                </c:pt>
                <c:pt idx="1506">
                  <c:v>10-10-2018</c:v>
                </c:pt>
                <c:pt idx="1507">
                  <c:v>11-10-2018</c:v>
                </c:pt>
                <c:pt idx="1508">
                  <c:v>12-10-2018</c:v>
                </c:pt>
                <c:pt idx="1509">
                  <c:v>15-10-2018</c:v>
                </c:pt>
                <c:pt idx="1510">
                  <c:v>16-10-2018</c:v>
                </c:pt>
                <c:pt idx="1511">
                  <c:v>17-10-2018</c:v>
                </c:pt>
                <c:pt idx="1512">
                  <c:v>18-10-2018</c:v>
                </c:pt>
                <c:pt idx="1513">
                  <c:v>19-10-2018</c:v>
                </c:pt>
                <c:pt idx="1514">
                  <c:v>22-10-2018</c:v>
                </c:pt>
                <c:pt idx="1515">
                  <c:v>23-10-2018</c:v>
                </c:pt>
                <c:pt idx="1516">
                  <c:v>24-10-2018</c:v>
                </c:pt>
                <c:pt idx="1517">
                  <c:v>25-10-2018</c:v>
                </c:pt>
                <c:pt idx="1518">
                  <c:v>26-10-2018</c:v>
                </c:pt>
                <c:pt idx="1519">
                  <c:v>29-10-2018</c:v>
                </c:pt>
                <c:pt idx="1520">
                  <c:v>30-10-2018</c:v>
                </c:pt>
                <c:pt idx="1521">
                  <c:v>31-10-2018</c:v>
                </c:pt>
                <c:pt idx="1522">
                  <c:v>01-11-2018</c:v>
                </c:pt>
                <c:pt idx="1523">
                  <c:v>02-11-2018</c:v>
                </c:pt>
                <c:pt idx="1524">
                  <c:v>05-11-2018</c:v>
                </c:pt>
                <c:pt idx="1525">
                  <c:v>06-11-2018</c:v>
                </c:pt>
                <c:pt idx="1526">
                  <c:v>07-11-2018</c:v>
                </c:pt>
                <c:pt idx="1527">
                  <c:v>08-11-2018</c:v>
                </c:pt>
                <c:pt idx="1528">
                  <c:v>09-11-2018</c:v>
                </c:pt>
                <c:pt idx="1529">
                  <c:v>12-11-2018</c:v>
                </c:pt>
                <c:pt idx="1530">
                  <c:v>13-11-2018</c:v>
                </c:pt>
                <c:pt idx="1531">
                  <c:v>14-11-2018</c:v>
                </c:pt>
                <c:pt idx="1532">
                  <c:v>15-11-2018</c:v>
                </c:pt>
                <c:pt idx="1533">
                  <c:v>16-11-2018</c:v>
                </c:pt>
                <c:pt idx="1534">
                  <c:v>19-11-2018</c:v>
                </c:pt>
                <c:pt idx="1535">
                  <c:v>20-11-2018</c:v>
                </c:pt>
                <c:pt idx="1536">
                  <c:v>21-11-2018</c:v>
                </c:pt>
                <c:pt idx="1537">
                  <c:v>22-11-2018</c:v>
                </c:pt>
                <c:pt idx="1538">
                  <c:v>23-11-2018</c:v>
                </c:pt>
                <c:pt idx="1539">
                  <c:v>26-11-2018</c:v>
                </c:pt>
                <c:pt idx="1540">
                  <c:v>27-11-2018</c:v>
                </c:pt>
                <c:pt idx="1541">
                  <c:v>28-11-2018</c:v>
                </c:pt>
                <c:pt idx="1542">
                  <c:v>29-11-2018</c:v>
                </c:pt>
                <c:pt idx="1543">
                  <c:v>30-11-2018</c:v>
                </c:pt>
                <c:pt idx="1544">
                  <c:v>03-12-2018</c:v>
                </c:pt>
                <c:pt idx="1545">
                  <c:v>04-12-2018</c:v>
                </c:pt>
                <c:pt idx="1546">
                  <c:v>05-12-2018</c:v>
                </c:pt>
                <c:pt idx="1547">
                  <c:v>06-12-2018</c:v>
                </c:pt>
                <c:pt idx="1548">
                  <c:v>07-12-2018</c:v>
                </c:pt>
                <c:pt idx="1549">
                  <c:v>10-12-2018</c:v>
                </c:pt>
                <c:pt idx="1550">
                  <c:v>11-12-2018</c:v>
                </c:pt>
                <c:pt idx="1551">
                  <c:v>12-12-2018</c:v>
                </c:pt>
                <c:pt idx="1552">
                  <c:v>13-12-2018</c:v>
                </c:pt>
                <c:pt idx="1553">
                  <c:v>14-12-2018</c:v>
                </c:pt>
                <c:pt idx="1554">
                  <c:v>17-12-2018</c:v>
                </c:pt>
                <c:pt idx="1555">
                  <c:v>18-12-2018</c:v>
                </c:pt>
                <c:pt idx="1556">
                  <c:v>19-12-2018</c:v>
                </c:pt>
                <c:pt idx="1557">
                  <c:v>20-12-2018</c:v>
                </c:pt>
                <c:pt idx="1558">
                  <c:v>21-12-2018</c:v>
                </c:pt>
                <c:pt idx="1559">
                  <c:v>24-12-2018</c:v>
                </c:pt>
                <c:pt idx="1560">
                  <c:v>25-12-2018</c:v>
                </c:pt>
                <c:pt idx="1561">
                  <c:v>26-12-2018</c:v>
                </c:pt>
                <c:pt idx="1562">
                  <c:v>27-12-2018</c:v>
                </c:pt>
                <c:pt idx="1563">
                  <c:v>28-12-2018</c:v>
                </c:pt>
                <c:pt idx="1564">
                  <c:v>31-12-2018</c:v>
                </c:pt>
                <c:pt idx="1565">
                  <c:v>01-01-2019</c:v>
                </c:pt>
                <c:pt idx="1566">
                  <c:v>02-01-2019</c:v>
                </c:pt>
                <c:pt idx="1567">
                  <c:v>03-01-2019</c:v>
                </c:pt>
                <c:pt idx="1568">
                  <c:v>04-01-2019</c:v>
                </c:pt>
                <c:pt idx="1569">
                  <c:v>07-01-2019</c:v>
                </c:pt>
                <c:pt idx="1570">
                  <c:v>08-01-2019</c:v>
                </c:pt>
                <c:pt idx="1571">
                  <c:v>09-01-2019</c:v>
                </c:pt>
                <c:pt idx="1572">
                  <c:v>10-01-2019</c:v>
                </c:pt>
                <c:pt idx="1573">
                  <c:v>11-01-2019</c:v>
                </c:pt>
                <c:pt idx="1574">
                  <c:v>14-01-2019</c:v>
                </c:pt>
                <c:pt idx="1575">
                  <c:v>15-01-2019</c:v>
                </c:pt>
                <c:pt idx="1576">
                  <c:v>16-01-2019</c:v>
                </c:pt>
                <c:pt idx="1577">
                  <c:v>17-01-2019</c:v>
                </c:pt>
                <c:pt idx="1578">
                  <c:v>18-01-2019</c:v>
                </c:pt>
                <c:pt idx="1579">
                  <c:v>21-01-2019</c:v>
                </c:pt>
                <c:pt idx="1580">
                  <c:v>22-01-2019</c:v>
                </c:pt>
                <c:pt idx="1581">
                  <c:v>23-01-2019</c:v>
                </c:pt>
                <c:pt idx="1582">
                  <c:v>24-01-2019</c:v>
                </c:pt>
                <c:pt idx="1583">
                  <c:v>25-01-2019</c:v>
                </c:pt>
                <c:pt idx="1584">
                  <c:v>28-01-2019</c:v>
                </c:pt>
                <c:pt idx="1585">
                  <c:v>29-01-2019</c:v>
                </c:pt>
                <c:pt idx="1586">
                  <c:v>30-01-2019</c:v>
                </c:pt>
                <c:pt idx="1587">
                  <c:v>31-01-2019</c:v>
                </c:pt>
                <c:pt idx="1588">
                  <c:v>01-02-2019</c:v>
                </c:pt>
                <c:pt idx="1589">
                  <c:v>04-02-2019</c:v>
                </c:pt>
                <c:pt idx="1590">
                  <c:v>05-02-2019</c:v>
                </c:pt>
                <c:pt idx="1591">
                  <c:v>06-02-2019</c:v>
                </c:pt>
                <c:pt idx="1592">
                  <c:v>07-02-2019</c:v>
                </c:pt>
                <c:pt idx="1593">
                  <c:v>08-02-2019</c:v>
                </c:pt>
                <c:pt idx="1594">
                  <c:v>11-02-2019</c:v>
                </c:pt>
                <c:pt idx="1595">
                  <c:v>12-02-2019</c:v>
                </c:pt>
                <c:pt idx="1596">
                  <c:v>13-02-2019</c:v>
                </c:pt>
                <c:pt idx="1597">
                  <c:v>14-02-2019</c:v>
                </c:pt>
                <c:pt idx="1598">
                  <c:v>15-02-2019</c:v>
                </c:pt>
                <c:pt idx="1599">
                  <c:v>18-02-2019</c:v>
                </c:pt>
                <c:pt idx="1600">
                  <c:v>19-02-2019</c:v>
                </c:pt>
                <c:pt idx="1601">
                  <c:v>20-02-2019</c:v>
                </c:pt>
                <c:pt idx="1602">
                  <c:v>21-02-2019</c:v>
                </c:pt>
                <c:pt idx="1603">
                  <c:v>22-02-2019</c:v>
                </c:pt>
                <c:pt idx="1604">
                  <c:v>25-02-2019</c:v>
                </c:pt>
                <c:pt idx="1605">
                  <c:v>26-02-2019</c:v>
                </c:pt>
                <c:pt idx="1606">
                  <c:v>27-02-2019</c:v>
                </c:pt>
                <c:pt idx="1607">
                  <c:v>28-02-2019</c:v>
                </c:pt>
                <c:pt idx="1608">
                  <c:v>01-03-2019</c:v>
                </c:pt>
                <c:pt idx="1609">
                  <c:v>04-03-2019</c:v>
                </c:pt>
                <c:pt idx="1610">
                  <c:v>05-03-2019</c:v>
                </c:pt>
                <c:pt idx="1611">
                  <c:v>06-03-2019</c:v>
                </c:pt>
                <c:pt idx="1612">
                  <c:v>07-03-2019</c:v>
                </c:pt>
                <c:pt idx="1613">
                  <c:v>08-03-2019</c:v>
                </c:pt>
                <c:pt idx="1614">
                  <c:v>11-03-2019</c:v>
                </c:pt>
                <c:pt idx="1615">
                  <c:v>12-03-2019</c:v>
                </c:pt>
                <c:pt idx="1616">
                  <c:v>13-03-2019</c:v>
                </c:pt>
                <c:pt idx="1617">
                  <c:v>14-03-2019</c:v>
                </c:pt>
                <c:pt idx="1618">
                  <c:v>15-03-2019</c:v>
                </c:pt>
                <c:pt idx="1619">
                  <c:v>18-03-2019</c:v>
                </c:pt>
                <c:pt idx="1620">
                  <c:v>19-03-2019</c:v>
                </c:pt>
                <c:pt idx="1621">
                  <c:v>20-03-2019</c:v>
                </c:pt>
                <c:pt idx="1622">
                  <c:v>21-03-2019</c:v>
                </c:pt>
                <c:pt idx="1623">
                  <c:v>22-03-2019</c:v>
                </c:pt>
                <c:pt idx="1624">
                  <c:v>25-03-2019</c:v>
                </c:pt>
                <c:pt idx="1625">
                  <c:v>26-03-2019</c:v>
                </c:pt>
                <c:pt idx="1626">
                  <c:v>27-03-2019</c:v>
                </c:pt>
                <c:pt idx="1627">
                  <c:v>28-03-2019</c:v>
                </c:pt>
                <c:pt idx="1628">
                  <c:v>29-03-2019</c:v>
                </c:pt>
                <c:pt idx="1629">
                  <c:v>01-04-2019</c:v>
                </c:pt>
                <c:pt idx="1630">
                  <c:v>02-04-2019</c:v>
                </c:pt>
                <c:pt idx="1631">
                  <c:v>03-04-2019</c:v>
                </c:pt>
                <c:pt idx="1632">
                  <c:v>04-04-2019</c:v>
                </c:pt>
                <c:pt idx="1633">
                  <c:v>05-04-2019</c:v>
                </c:pt>
                <c:pt idx="1634">
                  <c:v>08-04-2019</c:v>
                </c:pt>
                <c:pt idx="1635">
                  <c:v>09-04-2019</c:v>
                </c:pt>
                <c:pt idx="1636">
                  <c:v>10-04-2019</c:v>
                </c:pt>
                <c:pt idx="1637">
                  <c:v>11-04-2019</c:v>
                </c:pt>
                <c:pt idx="1638">
                  <c:v>12-04-2019</c:v>
                </c:pt>
                <c:pt idx="1639">
                  <c:v>15-04-2019</c:v>
                </c:pt>
                <c:pt idx="1640">
                  <c:v>16-04-2019</c:v>
                </c:pt>
                <c:pt idx="1641">
                  <c:v>17-04-2019</c:v>
                </c:pt>
                <c:pt idx="1642">
                  <c:v>18-04-2019</c:v>
                </c:pt>
                <c:pt idx="1643">
                  <c:v>19-04-2019</c:v>
                </c:pt>
                <c:pt idx="1644">
                  <c:v>22-04-2019</c:v>
                </c:pt>
                <c:pt idx="1645">
                  <c:v>23-04-2019</c:v>
                </c:pt>
                <c:pt idx="1646">
                  <c:v>24-04-2019</c:v>
                </c:pt>
                <c:pt idx="1647">
                  <c:v>25-04-2019</c:v>
                </c:pt>
                <c:pt idx="1648">
                  <c:v>26-04-2019</c:v>
                </c:pt>
                <c:pt idx="1649">
                  <c:v>29-04-2019</c:v>
                </c:pt>
                <c:pt idx="1650">
                  <c:v>30-04-2019</c:v>
                </c:pt>
                <c:pt idx="1651">
                  <c:v>01-05-2019</c:v>
                </c:pt>
                <c:pt idx="1652">
                  <c:v>02-05-2019</c:v>
                </c:pt>
                <c:pt idx="1653">
                  <c:v>03-05-2019</c:v>
                </c:pt>
                <c:pt idx="1654">
                  <c:v>06-05-2019</c:v>
                </c:pt>
                <c:pt idx="1655">
                  <c:v>07-05-2019</c:v>
                </c:pt>
                <c:pt idx="1656">
                  <c:v>08-05-2019</c:v>
                </c:pt>
                <c:pt idx="1657">
                  <c:v>09-05-2019</c:v>
                </c:pt>
                <c:pt idx="1658">
                  <c:v>10-05-2019</c:v>
                </c:pt>
                <c:pt idx="1659">
                  <c:v>13-05-2019</c:v>
                </c:pt>
                <c:pt idx="1660">
                  <c:v>14-05-2019</c:v>
                </c:pt>
                <c:pt idx="1661">
                  <c:v>15-05-2019</c:v>
                </c:pt>
                <c:pt idx="1662">
                  <c:v>16-05-2019</c:v>
                </c:pt>
                <c:pt idx="1663">
                  <c:v>17-05-2019</c:v>
                </c:pt>
                <c:pt idx="1664">
                  <c:v>20-05-2019</c:v>
                </c:pt>
                <c:pt idx="1665">
                  <c:v>21-05-2019</c:v>
                </c:pt>
                <c:pt idx="1666">
                  <c:v>22-05-2019</c:v>
                </c:pt>
                <c:pt idx="1667">
                  <c:v>23-05-2019</c:v>
                </c:pt>
                <c:pt idx="1668">
                  <c:v>24-05-2019</c:v>
                </c:pt>
                <c:pt idx="1669">
                  <c:v>27-05-2019</c:v>
                </c:pt>
                <c:pt idx="1670">
                  <c:v>28-05-2019</c:v>
                </c:pt>
                <c:pt idx="1671">
                  <c:v>29-05-2019</c:v>
                </c:pt>
                <c:pt idx="1672">
                  <c:v>30-05-2019</c:v>
                </c:pt>
                <c:pt idx="1673">
                  <c:v>31-05-2019</c:v>
                </c:pt>
                <c:pt idx="1674">
                  <c:v>03-06-2019</c:v>
                </c:pt>
                <c:pt idx="1675">
                  <c:v>04-06-2019</c:v>
                </c:pt>
                <c:pt idx="1676">
                  <c:v>05-06-2019</c:v>
                </c:pt>
                <c:pt idx="1677">
                  <c:v>06-06-2019</c:v>
                </c:pt>
                <c:pt idx="1678">
                  <c:v>07-06-2019</c:v>
                </c:pt>
                <c:pt idx="1679">
                  <c:v>10-06-2019</c:v>
                </c:pt>
                <c:pt idx="1680">
                  <c:v>11-06-2019</c:v>
                </c:pt>
                <c:pt idx="1681">
                  <c:v>12-06-2019</c:v>
                </c:pt>
                <c:pt idx="1682">
                  <c:v>13-06-2019</c:v>
                </c:pt>
                <c:pt idx="1683">
                  <c:v>14-06-2019</c:v>
                </c:pt>
                <c:pt idx="1684">
                  <c:v>17-06-2019</c:v>
                </c:pt>
                <c:pt idx="1685">
                  <c:v>18-06-2019</c:v>
                </c:pt>
                <c:pt idx="1686">
                  <c:v>19-06-2019</c:v>
                </c:pt>
                <c:pt idx="1687">
                  <c:v>20-06-2019</c:v>
                </c:pt>
                <c:pt idx="1688">
                  <c:v>21-06-2019</c:v>
                </c:pt>
                <c:pt idx="1689">
                  <c:v>24-06-2019</c:v>
                </c:pt>
                <c:pt idx="1690">
                  <c:v>25-06-2019</c:v>
                </c:pt>
                <c:pt idx="1691">
                  <c:v>26-06-2019</c:v>
                </c:pt>
                <c:pt idx="1692">
                  <c:v>27-06-2019</c:v>
                </c:pt>
                <c:pt idx="1693">
                  <c:v>28-06-2019</c:v>
                </c:pt>
                <c:pt idx="1694">
                  <c:v>01-07-2019</c:v>
                </c:pt>
                <c:pt idx="1695">
                  <c:v>02-07-2019</c:v>
                </c:pt>
                <c:pt idx="1696">
                  <c:v>03-07-2019</c:v>
                </c:pt>
                <c:pt idx="1697">
                  <c:v>04-07-2019</c:v>
                </c:pt>
                <c:pt idx="1698">
                  <c:v>05-07-2019</c:v>
                </c:pt>
                <c:pt idx="1699">
                  <c:v>08-07-2019</c:v>
                </c:pt>
                <c:pt idx="1700">
                  <c:v>09-07-2019</c:v>
                </c:pt>
                <c:pt idx="1701">
                  <c:v>10-07-2019</c:v>
                </c:pt>
                <c:pt idx="1702">
                  <c:v>11-07-2019</c:v>
                </c:pt>
                <c:pt idx="1703">
                  <c:v>12-07-2019</c:v>
                </c:pt>
                <c:pt idx="1704">
                  <c:v>15-07-2019</c:v>
                </c:pt>
                <c:pt idx="1705">
                  <c:v>16-07-2019</c:v>
                </c:pt>
                <c:pt idx="1706">
                  <c:v>17-07-2019</c:v>
                </c:pt>
                <c:pt idx="1707">
                  <c:v>18-07-2019</c:v>
                </c:pt>
                <c:pt idx="1708">
                  <c:v>19-07-2019</c:v>
                </c:pt>
                <c:pt idx="1709">
                  <c:v>22-07-2019</c:v>
                </c:pt>
                <c:pt idx="1710">
                  <c:v>23-07-2019</c:v>
                </c:pt>
                <c:pt idx="1711">
                  <c:v>24-07-2019</c:v>
                </c:pt>
                <c:pt idx="1712">
                  <c:v>25-07-2019</c:v>
                </c:pt>
                <c:pt idx="1713">
                  <c:v>26-07-2019</c:v>
                </c:pt>
                <c:pt idx="1714">
                  <c:v>29-07-2019</c:v>
                </c:pt>
                <c:pt idx="1715">
                  <c:v>30-07-2019</c:v>
                </c:pt>
                <c:pt idx="1716">
                  <c:v>31-07-2019</c:v>
                </c:pt>
                <c:pt idx="1717">
                  <c:v>01-08-2019</c:v>
                </c:pt>
                <c:pt idx="1718">
                  <c:v>02-08-2019</c:v>
                </c:pt>
                <c:pt idx="1719">
                  <c:v>05-08-2019</c:v>
                </c:pt>
                <c:pt idx="1720">
                  <c:v>06-08-2019</c:v>
                </c:pt>
                <c:pt idx="1721">
                  <c:v>07-08-2019</c:v>
                </c:pt>
                <c:pt idx="1722">
                  <c:v>08-08-2019</c:v>
                </c:pt>
                <c:pt idx="1723">
                  <c:v>09-08-2019</c:v>
                </c:pt>
                <c:pt idx="1724">
                  <c:v>12-08-2019</c:v>
                </c:pt>
                <c:pt idx="1725">
                  <c:v>13-08-2019</c:v>
                </c:pt>
                <c:pt idx="1726">
                  <c:v>14-08-2019</c:v>
                </c:pt>
                <c:pt idx="1727">
                  <c:v>15-08-2019</c:v>
                </c:pt>
                <c:pt idx="1728">
                  <c:v>16-08-2019</c:v>
                </c:pt>
                <c:pt idx="1729">
                  <c:v>19-08-2019</c:v>
                </c:pt>
                <c:pt idx="1730">
                  <c:v>20-08-2019</c:v>
                </c:pt>
                <c:pt idx="1731">
                  <c:v>21-08-2019</c:v>
                </c:pt>
                <c:pt idx="1732">
                  <c:v>22-08-2019</c:v>
                </c:pt>
                <c:pt idx="1733">
                  <c:v>23-08-2019</c:v>
                </c:pt>
                <c:pt idx="1734">
                  <c:v>26-08-2019</c:v>
                </c:pt>
                <c:pt idx="1735">
                  <c:v>27-08-2019</c:v>
                </c:pt>
                <c:pt idx="1736">
                  <c:v>28-08-2019</c:v>
                </c:pt>
                <c:pt idx="1737">
                  <c:v>29-08-2019</c:v>
                </c:pt>
                <c:pt idx="1738">
                  <c:v>30-08-2019</c:v>
                </c:pt>
                <c:pt idx="1739">
                  <c:v>02-09-2019</c:v>
                </c:pt>
                <c:pt idx="1740">
                  <c:v>03-09-2019</c:v>
                </c:pt>
                <c:pt idx="1741">
                  <c:v>04-09-2019</c:v>
                </c:pt>
                <c:pt idx="1742">
                  <c:v>05-09-2019</c:v>
                </c:pt>
                <c:pt idx="1743">
                  <c:v>06-09-2019</c:v>
                </c:pt>
                <c:pt idx="1744">
                  <c:v>09-09-2019</c:v>
                </c:pt>
                <c:pt idx="1745">
                  <c:v>10-09-2019</c:v>
                </c:pt>
                <c:pt idx="1746">
                  <c:v>11-09-2019</c:v>
                </c:pt>
                <c:pt idx="1747">
                  <c:v>12-09-2019</c:v>
                </c:pt>
                <c:pt idx="1748">
                  <c:v>13-09-2019</c:v>
                </c:pt>
                <c:pt idx="1749">
                  <c:v>16-09-2019</c:v>
                </c:pt>
                <c:pt idx="1750">
                  <c:v>17-09-2019</c:v>
                </c:pt>
                <c:pt idx="1751">
                  <c:v>18-09-2019</c:v>
                </c:pt>
                <c:pt idx="1752">
                  <c:v>19-09-2019</c:v>
                </c:pt>
                <c:pt idx="1753">
                  <c:v>20-09-2019</c:v>
                </c:pt>
                <c:pt idx="1754">
                  <c:v>23-09-2019</c:v>
                </c:pt>
                <c:pt idx="1755">
                  <c:v>24-09-2019</c:v>
                </c:pt>
                <c:pt idx="1756">
                  <c:v>25-09-2019</c:v>
                </c:pt>
                <c:pt idx="1757">
                  <c:v>26-09-2019</c:v>
                </c:pt>
                <c:pt idx="1758">
                  <c:v>27-09-2019</c:v>
                </c:pt>
                <c:pt idx="1759">
                  <c:v>30-09-2019</c:v>
                </c:pt>
                <c:pt idx="1760">
                  <c:v>01-10-2019</c:v>
                </c:pt>
                <c:pt idx="1761">
                  <c:v>02-10-2019</c:v>
                </c:pt>
                <c:pt idx="1762">
                  <c:v>03-10-2019</c:v>
                </c:pt>
                <c:pt idx="1763">
                  <c:v>04-10-2019</c:v>
                </c:pt>
                <c:pt idx="1764">
                  <c:v>07-10-2019</c:v>
                </c:pt>
                <c:pt idx="1765">
                  <c:v>08-10-2019</c:v>
                </c:pt>
                <c:pt idx="1766">
                  <c:v>09-10-2019</c:v>
                </c:pt>
                <c:pt idx="1767">
                  <c:v>10-10-2019</c:v>
                </c:pt>
                <c:pt idx="1768">
                  <c:v>11-10-2019</c:v>
                </c:pt>
                <c:pt idx="1769">
                  <c:v>14-10-2019</c:v>
                </c:pt>
                <c:pt idx="1770">
                  <c:v>15-10-2019</c:v>
                </c:pt>
                <c:pt idx="1771">
                  <c:v>16-10-2019</c:v>
                </c:pt>
                <c:pt idx="1772">
                  <c:v>17-10-2019</c:v>
                </c:pt>
                <c:pt idx="1773">
                  <c:v>18-10-2019</c:v>
                </c:pt>
                <c:pt idx="1774">
                  <c:v>21-10-2019</c:v>
                </c:pt>
                <c:pt idx="1775">
                  <c:v>22-10-2019</c:v>
                </c:pt>
                <c:pt idx="1776">
                  <c:v>23-10-2019</c:v>
                </c:pt>
                <c:pt idx="1777">
                  <c:v>24-10-2019</c:v>
                </c:pt>
                <c:pt idx="1778">
                  <c:v>25-10-2019</c:v>
                </c:pt>
                <c:pt idx="1779">
                  <c:v>28-10-2019</c:v>
                </c:pt>
                <c:pt idx="1780">
                  <c:v>29-10-2019</c:v>
                </c:pt>
                <c:pt idx="1781">
                  <c:v>30-10-2019</c:v>
                </c:pt>
                <c:pt idx="1782">
                  <c:v>31-10-2019</c:v>
                </c:pt>
                <c:pt idx="1783">
                  <c:v>01-11-2019</c:v>
                </c:pt>
                <c:pt idx="1784">
                  <c:v>04-11-2019</c:v>
                </c:pt>
                <c:pt idx="1785">
                  <c:v>05-11-2019</c:v>
                </c:pt>
                <c:pt idx="1786">
                  <c:v>06-11-2019</c:v>
                </c:pt>
                <c:pt idx="1787">
                  <c:v>07-11-2019</c:v>
                </c:pt>
                <c:pt idx="1788">
                  <c:v>08-11-2019</c:v>
                </c:pt>
                <c:pt idx="1789">
                  <c:v>11-11-2019</c:v>
                </c:pt>
                <c:pt idx="1790">
                  <c:v>12-11-2019</c:v>
                </c:pt>
                <c:pt idx="1791">
                  <c:v>13-11-2019</c:v>
                </c:pt>
                <c:pt idx="1792">
                  <c:v>14-11-2019</c:v>
                </c:pt>
                <c:pt idx="1793">
                  <c:v>15-11-2019</c:v>
                </c:pt>
                <c:pt idx="1794">
                  <c:v>18-11-2019</c:v>
                </c:pt>
                <c:pt idx="1795">
                  <c:v>19-11-2019</c:v>
                </c:pt>
                <c:pt idx="1796">
                  <c:v>20-11-2019</c:v>
                </c:pt>
                <c:pt idx="1797">
                  <c:v>21-11-2019</c:v>
                </c:pt>
                <c:pt idx="1798">
                  <c:v>22-11-2019</c:v>
                </c:pt>
                <c:pt idx="1799">
                  <c:v>25-11-2019</c:v>
                </c:pt>
                <c:pt idx="1800">
                  <c:v>26-11-2019</c:v>
                </c:pt>
                <c:pt idx="1801">
                  <c:v>27-11-2019</c:v>
                </c:pt>
                <c:pt idx="1802">
                  <c:v>28-11-2019</c:v>
                </c:pt>
                <c:pt idx="1803">
                  <c:v>29-11-2019</c:v>
                </c:pt>
                <c:pt idx="1804">
                  <c:v>02-12-2019</c:v>
                </c:pt>
                <c:pt idx="1805">
                  <c:v>03-12-2019</c:v>
                </c:pt>
                <c:pt idx="1806">
                  <c:v>04-12-2019</c:v>
                </c:pt>
                <c:pt idx="1807">
                  <c:v>05-12-2019</c:v>
                </c:pt>
                <c:pt idx="1808">
                  <c:v>06-12-2019</c:v>
                </c:pt>
                <c:pt idx="1809">
                  <c:v>09-12-2019</c:v>
                </c:pt>
                <c:pt idx="1810">
                  <c:v>10-12-2019</c:v>
                </c:pt>
                <c:pt idx="1811">
                  <c:v>11-12-2019</c:v>
                </c:pt>
                <c:pt idx="1812">
                  <c:v>12-12-2019</c:v>
                </c:pt>
                <c:pt idx="1813">
                  <c:v>13-12-2019</c:v>
                </c:pt>
                <c:pt idx="1814">
                  <c:v>16-12-2019</c:v>
                </c:pt>
                <c:pt idx="1815">
                  <c:v>17-12-2019</c:v>
                </c:pt>
                <c:pt idx="1816">
                  <c:v>18-12-2019</c:v>
                </c:pt>
                <c:pt idx="1817">
                  <c:v>19-12-2019</c:v>
                </c:pt>
                <c:pt idx="1818">
                  <c:v>20-12-2019</c:v>
                </c:pt>
                <c:pt idx="1819">
                  <c:v>23-12-2019</c:v>
                </c:pt>
                <c:pt idx="1820">
                  <c:v>24-12-2019</c:v>
                </c:pt>
                <c:pt idx="1821">
                  <c:v>25-12-2019</c:v>
                </c:pt>
                <c:pt idx="1822">
                  <c:v>26-12-2019</c:v>
                </c:pt>
                <c:pt idx="1823">
                  <c:v>27-12-2019</c:v>
                </c:pt>
                <c:pt idx="1824">
                  <c:v>30-12-2019</c:v>
                </c:pt>
                <c:pt idx="1825">
                  <c:v>31-12-2019</c:v>
                </c:pt>
                <c:pt idx="1826">
                  <c:v>01-01-2020</c:v>
                </c:pt>
                <c:pt idx="1827">
                  <c:v>02-01-2020</c:v>
                </c:pt>
                <c:pt idx="1828">
                  <c:v>03-01-2020</c:v>
                </c:pt>
                <c:pt idx="1829">
                  <c:v>06-01-2020</c:v>
                </c:pt>
                <c:pt idx="1830">
                  <c:v>07-01-2020</c:v>
                </c:pt>
                <c:pt idx="1831">
                  <c:v>08-01-2020</c:v>
                </c:pt>
                <c:pt idx="1832">
                  <c:v>09-01-2020</c:v>
                </c:pt>
                <c:pt idx="1833">
                  <c:v>10-01-2020</c:v>
                </c:pt>
                <c:pt idx="1834">
                  <c:v>13-01-2020</c:v>
                </c:pt>
                <c:pt idx="1835">
                  <c:v>14-01-2020</c:v>
                </c:pt>
                <c:pt idx="1836">
                  <c:v>15-01-2020</c:v>
                </c:pt>
                <c:pt idx="1837">
                  <c:v>16-01-2020</c:v>
                </c:pt>
                <c:pt idx="1838">
                  <c:v>17-01-2020</c:v>
                </c:pt>
                <c:pt idx="1839">
                  <c:v>20-01-2020</c:v>
                </c:pt>
                <c:pt idx="1840">
                  <c:v>21-01-2020</c:v>
                </c:pt>
                <c:pt idx="1841">
                  <c:v>22-01-2020</c:v>
                </c:pt>
                <c:pt idx="1842">
                  <c:v>23-01-2020</c:v>
                </c:pt>
                <c:pt idx="1843">
                  <c:v>24-01-2020</c:v>
                </c:pt>
                <c:pt idx="1844">
                  <c:v>27-01-2020</c:v>
                </c:pt>
                <c:pt idx="1845">
                  <c:v>28-01-2020</c:v>
                </c:pt>
                <c:pt idx="1846">
                  <c:v>29-01-2020</c:v>
                </c:pt>
                <c:pt idx="1847">
                  <c:v>30-01-2020</c:v>
                </c:pt>
                <c:pt idx="1848">
                  <c:v>31-01-2020</c:v>
                </c:pt>
                <c:pt idx="1849">
                  <c:v>03-02-2020</c:v>
                </c:pt>
                <c:pt idx="1850">
                  <c:v>04-02-2020</c:v>
                </c:pt>
                <c:pt idx="1851">
                  <c:v>05-02-2020</c:v>
                </c:pt>
                <c:pt idx="1852">
                  <c:v>06-02-2020</c:v>
                </c:pt>
                <c:pt idx="1853">
                  <c:v>07-02-2020</c:v>
                </c:pt>
                <c:pt idx="1854">
                  <c:v>10-02-2020</c:v>
                </c:pt>
                <c:pt idx="1855">
                  <c:v>11-02-2020</c:v>
                </c:pt>
                <c:pt idx="1856">
                  <c:v>12-02-2020</c:v>
                </c:pt>
                <c:pt idx="1857">
                  <c:v>13-02-2020</c:v>
                </c:pt>
                <c:pt idx="1858">
                  <c:v>14-02-2020</c:v>
                </c:pt>
                <c:pt idx="1859">
                  <c:v>17-02-2020</c:v>
                </c:pt>
                <c:pt idx="1860">
                  <c:v>18-02-2020</c:v>
                </c:pt>
                <c:pt idx="1861">
                  <c:v>19-02-2020</c:v>
                </c:pt>
                <c:pt idx="1862">
                  <c:v>20-02-2020</c:v>
                </c:pt>
                <c:pt idx="1863">
                  <c:v>21-02-2020</c:v>
                </c:pt>
                <c:pt idx="1864">
                  <c:v>24-02-2020</c:v>
                </c:pt>
                <c:pt idx="1865">
                  <c:v>25-02-2020</c:v>
                </c:pt>
                <c:pt idx="1866">
                  <c:v>26-02-2020</c:v>
                </c:pt>
                <c:pt idx="1867">
                  <c:v>27-02-2020</c:v>
                </c:pt>
                <c:pt idx="1868">
                  <c:v>28-02-2020</c:v>
                </c:pt>
                <c:pt idx="1869">
                  <c:v>02-03-2020</c:v>
                </c:pt>
                <c:pt idx="1870">
                  <c:v>03-03-2020</c:v>
                </c:pt>
                <c:pt idx="1871">
                  <c:v>04-03-2020</c:v>
                </c:pt>
                <c:pt idx="1872">
                  <c:v>05-03-2020</c:v>
                </c:pt>
                <c:pt idx="1873">
                  <c:v>06-03-2020</c:v>
                </c:pt>
                <c:pt idx="1874">
                  <c:v>09-03-2020</c:v>
                </c:pt>
                <c:pt idx="1875">
                  <c:v>10-03-2020</c:v>
                </c:pt>
                <c:pt idx="1876">
                  <c:v>11-03-2020</c:v>
                </c:pt>
                <c:pt idx="1877">
                  <c:v>12-03-2020</c:v>
                </c:pt>
                <c:pt idx="1878">
                  <c:v>13-03-2020</c:v>
                </c:pt>
                <c:pt idx="1879">
                  <c:v>16-03-2020</c:v>
                </c:pt>
                <c:pt idx="1880">
                  <c:v>17-03-2020</c:v>
                </c:pt>
                <c:pt idx="1881">
                  <c:v>18-03-2020</c:v>
                </c:pt>
                <c:pt idx="1882">
                  <c:v>19-03-2020</c:v>
                </c:pt>
                <c:pt idx="1883">
                  <c:v>20-03-2020</c:v>
                </c:pt>
                <c:pt idx="1884">
                  <c:v>23-03-2020</c:v>
                </c:pt>
                <c:pt idx="1885">
                  <c:v>24-03-2020</c:v>
                </c:pt>
                <c:pt idx="1886">
                  <c:v>25-03-2020</c:v>
                </c:pt>
                <c:pt idx="1887">
                  <c:v>26-03-2020</c:v>
                </c:pt>
                <c:pt idx="1888">
                  <c:v>27-03-2020</c:v>
                </c:pt>
                <c:pt idx="1889">
                  <c:v>30-03-2020</c:v>
                </c:pt>
                <c:pt idx="1890">
                  <c:v>31-03-2020</c:v>
                </c:pt>
                <c:pt idx="1891">
                  <c:v>01-04-2020</c:v>
                </c:pt>
                <c:pt idx="1892">
                  <c:v>02-04-2020</c:v>
                </c:pt>
                <c:pt idx="1893">
                  <c:v>03-04-2020</c:v>
                </c:pt>
                <c:pt idx="1894">
                  <c:v>06-04-2020</c:v>
                </c:pt>
                <c:pt idx="1895">
                  <c:v>07-04-2020</c:v>
                </c:pt>
                <c:pt idx="1896">
                  <c:v>08-04-2020</c:v>
                </c:pt>
                <c:pt idx="1897">
                  <c:v>09-04-2020</c:v>
                </c:pt>
                <c:pt idx="1898">
                  <c:v>10-04-2020</c:v>
                </c:pt>
                <c:pt idx="1899">
                  <c:v>13-04-2020</c:v>
                </c:pt>
                <c:pt idx="1900">
                  <c:v>14-04-2020</c:v>
                </c:pt>
                <c:pt idx="1901">
                  <c:v>15-04-2020</c:v>
                </c:pt>
                <c:pt idx="1902">
                  <c:v>16-04-2020</c:v>
                </c:pt>
                <c:pt idx="1903">
                  <c:v>17-04-2020</c:v>
                </c:pt>
                <c:pt idx="1904">
                  <c:v>20-04-2020</c:v>
                </c:pt>
                <c:pt idx="1905">
                  <c:v>21-04-2020</c:v>
                </c:pt>
                <c:pt idx="1906">
                  <c:v>22-04-2020</c:v>
                </c:pt>
                <c:pt idx="1907">
                  <c:v>23-04-2020</c:v>
                </c:pt>
                <c:pt idx="1908">
                  <c:v>24-04-2020</c:v>
                </c:pt>
                <c:pt idx="1909">
                  <c:v>27-04-2020</c:v>
                </c:pt>
                <c:pt idx="1910">
                  <c:v>28-04-2020</c:v>
                </c:pt>
                <c:pt idx="1911">
                  <c:v>29-04-2020</c:v>
                </c:pt>
                <c:pt idx="1912">
                  <c:v>30-04-2020</c:v>
                </c:pt>
                <c:pt idx="1913">
                  <c:v>01-05-2020</c:v>
                </c:pt>
                <c:pt idx="1914">
                  <c:v>04-05-2020</c:v>
                </c:pt>
                <c:pt idx="1915">
                  <c:v>05-05-2020</c:v>
                </c:pt>
                <c:pt idx="1916">
                  <c:v>06-05-2020</c:v>
                </c:pt>
                <c:pt idx="1917">
                  <c:v>07-05-2020</c:v>
                </c:pt>
                <c:pt idx="1918">
                  <c:v>08-05-2020</c:v>
                </c:pt>
                <c:pt idx="1919">
                  <c:v>11-05-2020</c:v>
                </c:pt>
                <c:pt idx="1920">
                  <c:v>12-05-2020</c:v>
                </c:pt>
                <c:pt idx="1921">
                  <c:v>13-05-2020</c:v>
                </c:pt>
                <c:pt idx="1922">
                  <c:v>14-05-2020</c:v>
                </c:pt>
                <c:pt idx="1923">
                  <c:v>15-05-2020</c:v>
                </c:pt>
                <c:pt idx="1924">
                  <c:v>18-05-2020</c:v>
                </c:pt>
                <c:pt idx="1925">
                  <c:v>19-05-2020</c:v>
                </c:pt>
                <c:pt idx="1926">
                  <c:v>20-05-2020</c:v>
                </c:pt>
                <c:pt idx="1927">
                  <c:v>21-05-2020</c:v>
                </c:pt>
                <c:pt idx="1928">
                  <c:v>22-05-2020</c:v>
                </c:pt>
                <c:pt idx="1929">
                  <c:v>25-05-2020</c:v>
                </c:pt>
                <c:pt idx="1930">
                  <c:v>26-05-2020</c:v>
                </c:pt>
                <c:pt idx="1931">
                  <c:v>27-05-2020</c:v>
                </c:pt>
                <c:pt idx="1932">
                  <c:v>28-05-2020</c:v>
                </c:pt>
                <c:pt idx="1933">
                  <c:v>29-05-2020</c:v>
                </c:pt>
                <c:pt idx="1934">
                  <c:v>01-06-2020</c:v>
                </c:pt>
                <c:pt idx="1935">
                  <c:v>02-06-2020</c:v>
                </c:pt>
                <c:pt idx="1936">
                  <c:v>03-06-2020</c:v>
                </c:pt>
                <c:pt idx="1937">
                  <c:v>04-06-2020</c:v>
                </c:pt>
                <c:pt idx="1938">
                  <c:v>05-06-2020</c:v>
                </c:pt>
                <c:pt idx="1939">
                  <c:v>08-06-2020</c:v>
                </c:pt>
                <c:pt idx="1940">
                  <c:v>09-06-2020</c:v>
                </c:pt>
                <c:pt idx="1941">
                  <c:v>10-06-2020</c:v>
                </c:pt>
                <c:pt idx="1942">
                  <c:v>11-06-2020</c:v>
                </c:pt>
                <c:pt idx="1943">
                  <c:v>12-06-2020</c:v>
                </c:pt>
                <c:pt idx="1944">
                  <c:v>15-06-2020</c:v>
                </c:pt>
                <c:pt idx="1945">
                  <c:v>16-06-2020</c:v>
                </c:pt>
                <c:pt idx="1946">
                  <c:v>17-06-2020</c:v>
                </c:pt>
                <c:pt idx="1947">
                  <c:v>18-06-2020</c:v>
                </c:pt>
                <c:pt idx="1948">
                  <c:v>19-06-2020</c:v>
                </c:pt>
                <c:pt idx="1949">
                  <c:v>22-06-2020</c:v>
                </c:pt>
                <c:pt idx="1950">
                  <c:v>23-06-2020</c:v>
                </c:pt>
                <c:pt idx="1951">
                  <c:v>24-06-2020</c:v>
                </c:pt>
                <c:pt idx="1952">
                  <c:v>25-06-2020</c:v>
                </c:pt>
                <c:pt idx="1953">
                  <c:v>26-06-2020</c:v>
                </c:pt>
                <c:pt idx="1954">
                  <c:v>29-06-2020</c:v>
                </c:pt>
                <c:pt idx="1955">
                  <c:v>30-06-2020</c:v>
                </c:pt>
                <c:pt idx="1956">
                  <c:v>01-07-2020</c:v>
                </c:pt>
                <c:pt idx="1957">
                  <c:v>02-07-2020</c:v>
                </c:pt>
                <c:pt idx="1958">
                  <c:v>03-07-2020</c:v>
                </c:pt>
                <c:pt idx="1959">
                  <c:v>06-07-2020</c:v>
                </c:pt>
                <c:pt idx="1960">
                  <c:v>07-07-2020</c:v>
                </c:pt>
                <c:pt idx="1961">
                  <c:v>08-07-2020</c:v>
                </c:pt>
                <c:pt idx="1962">
                  <c:v>09-07-2020</c:v>
                </c:pt>
                <c:pt idx="1963">
                  <c:v>10-07-2020</c:v>
                </c:pt>
                <c:pt idx="1964">
                  <c:v>13-07-2020</c:v>
                </c:pt>
                <c:pt idx="1965">
                  <c:v>14-07-2020</c:v>
                </c:pt>
                <c:pt idx="1966">
                  <c:v>15-07-2020</c:v>
                </c:pt>
                <c:pt idx="1967">
                  <c:v>16-07-2020</c:v>
                </c:pt>
                <c:pt idx="1968">
                  <c:v>17-07-2020</c:v>
                </c:pt>
                <c:pt idx="1969">
                  <c:v>20-07-2020</c:v>
                </c:pt>
                <c:pt idx="1970">
                  <c:v>21-07-2020</c:v>
                </c:pt>
                <c:pt idx="1971">
                  <c:v>22-07-2020</c:v>
                </c:pt>
                <c:pt idx="1972">
                  <c:v>23-07-2020</c:v>
                </c:pt>
                <c:pt idx="1973">
                  <c:v>24-07-2020</c:v>
                </c:pt>
                <c:pt idx="1974">
                  <c:v>27-07-2020</c:v>
                </c:pt>
                <c:pt idx="1975">
                  <c:v>28-07-2020</c:v>
                </c:pt>
                <c:pt idx="1976">
                  <c:v>29-07-2020</c:v>
                </c:pt>
                <c:pt idx="1977">
                  <c:v>30-07-2020</c:v>
                </c:pt>
                <c:pt idx="1978">
                  <c:v>31-07-2020</c:v>
                </c:pt>
                <c:pt idx="1979">
                  <c:v>03-08-2020</c:v>
                </c:pt>
                <c:pt idx="1980">
                  <c:v>04-08-2020</c:v>
                </c:pt>
                <c:pt idx="1981">
                  <c:v>05-08-2020</c:v>
                </c:pt>
                <c:pt idx="1982">
                  <c:v>06-08-2020</c:v>
                </c:pt>
                <c:pt idx="1983">
                  <c:v>07-08-2020</c:v>
                </c:pt>
                <c:pt idx="1984">
                  <c:v>10-08-2020</c:v>
                </c:pt>
                <c:pt idx="1985">
                  <c:v>11-08-2020</c:v>
                </c:pt>
                <c:pt idx="1986">
                  <c:v>12-08-2020</c:v>
                </c:pt>
                <c:pt idx="1987">
                  <c:v>13-08-2020</c:v>
                </c:pt>
                <c:pt idx="1988">
                  <c:v>14-08-2020</c:v>
                </c:pt>
                <c:pt idx="1989">
                  <c:v>17-08-2020</c:v>
                </c:pt>
                <c:pt idx="1990">
                  <c:v>18-08-2020</c:v>
                </c:pt>
                <c:pt idx="1991">
                  <c:v>19-08-2020</c:v>
                </c:pt>
                <c:pt idx="1992">
                  <c:v>20-08-2020</c:v>
                </c:pt>
                <c:pt idx="1993">
                  <c:v>21-08-2020</c:v>
                </c:pt>
                <c:pt idx="1994">
                  <c:v>24-08-2020</c:v>
                </c:pt>
                <c:pt idx="1995">
                  <c:v>25-08-2020</c:v>
                </c:pt>
                <c:pt idx="1996">
                  <c:v>26-08-2020</c:v>
                </c:pt>
                <c:pt idx="1997">
                  <c:v>27-08-2020</c:v>
                </c:pt>
                <c:pt idx="1998">
                  <c:v>28-08-2020</c:v>
                </c:pt>
                <c:pt idx="1999">
                  <c:v>31-08-2020</c:v>
                </c:pt>
                <c:pt idx="2000">
                  <c:v>01-09-2020</c:v>
                </c:pt>
                <c:pt idx="2001">
                  <c:v>02-09-2020</c:v>
                </c:pt>
                <c:pt idx="2002">
                  <c:v>03-09-2020</c:v>
                </c:pt>
                <c:pt idx="2003">
                  <c:v>04-09-2020</c:v>
                </c:pt>
                <c:pt idx="2004">
                  <c:v>07-09-2020</c:v>
                </c:pt>
                <c:pt idx="2005">
                  <c:v>08-09-2020</c:v>
                </c:pt>
                <c:pt idx="2006">
                  <c:v>09-09-2020</c:v>
                </c:pt>
                <c:pt idx="2007">
                  <c:v>10-09-2020</c:v>
                </c:pt>
                <c:pt idx="2008">
                  <c:v>11-09-2020</c:v>
                </c:pt>
                <c:pt idx="2009">
                  <c:v>14-09-2020</c:v>
                </c:pt>
                <c:pt idx="2010">
                  <c:v>15-09-2020</c:v>
                </c:pt>
                <c:pt idx="2011">
                  <c:v>16-09-2020</c:v>
                </c:pt>
                <c:pt idx="2012">
                  <c:v>17-09-2020</c:v>
                </c:pt>
                <c:pt idx="2013">
                  <c:v>18-09-2020</c:v>
                </c:pt>
                <c:pt idx="2014">
                  <c:v>21-09-2020</c:v>
                </c:pt>
                <c:pt idx="2015">
                  <c:v>22-09-2020</c:v>
                </c:pt>
                <c:pt idx="2016">
                  <c:v>23-09-2020</c:v>
                </c:pt>
                <c:pt idx="2017">
                  <c:v>24-09-2020</c:v>
                </c:pt>
                <c:pt idx="2018">
                  <c:v>25-09-2020</c:v>
                </c:pt>
                <c:pt idx="2019">
                  <c:v>28-09-2020</c:v>
                </c:pt>
                <c:pt idx="2020">
                  <c:v>29-09-2020</c:v>
                </c:pt>
                <c:pt idx="2021">
                  <c:v>30-09-2020</c:v>
                </c:pt>
                <c:pt idx="2022">
                  <c:v>01-10-2020</c:v>
                </c:pt>
                <c:pt idx="2023">
                  <c:v>02-10-2020</c:v>
                </c:pt>
                <c:pt idx="2024">
                  <c:v>05-10-2020</c:v>
                </c:pt>
                <c:pt idx="2025">
                  <c:v>06-10-2020</c:v>
                </c:pt>
                <c:pt idx="2026">
                  <c:v>07-10-2020</c:v>
                </c:pt>
                <c:pt idx="2027">
                  <c:v>08-10-2020</c:v>
                </c:pt>
                <c:pt idx="2028">
                  <c:v>09-10-2020</c:v>
                </c:pt>
                <c:pt idx="2029">
                  <c:v>12-10-2020</c:v>
                </c:pt>
                <c:pt idx="2030">
                  <c:v>13-10-2020</c:v>
                </c:pt>
                <c:pt idx="2031">
                  <c:v>14-10-2020</c:v>
                </c:pt>
                <c:pt idx="2032">
                  <c:v>15-10-2020</c:v>
                </c:pt>
                <c:pt idx="2033">
                  <c:v>16-10-2020</c:v>
                </c:pt>
                <c:pt idx="2034">
                  <c:v>19-10-2020</c:v>
                </c:pt>
                <c:pt idx="2035">
                  <c:v>20-10-2020</c:v>
                </c:pt>
                <c:pt idx="2036">
                  <c:v>21-10-2020</c:v>
                </c:pt>
                <c:pt idx="2037">
                  <c:v>22-10-2020</c:v>
                </c:pt>
                <c:pt idx="2038">
                  <c:v>23-10-2020</c:v>
                </c:pt>
                <c:pt idx="2039">
                  <c:v>26-10-2020</c:v>
                </c:pt>
                <c:pt idx="2040">
                  <c:v>27-10-2020</c:v>
                </c:pt>
                <c:pt idx="2041">
                  <c:v>28-10-2020</c:v>
                </c:pt>
                <c:pt idx="2042">
                  <c:v>29-10-2020</c:v>
                </c:pt>
                <c:pt idx="2043">
                  <c:v>30-10-2020</c:v>
                </c:pt>
                <c:pt idx="2044">
                  <c:v>02-11-2020</c:v>
                </c:pt>
                <c:pt idx="2045">
                  <c:v>03-11-2020</c:v>
                </c:pt>
                <c:pt idx="2046">
                  <c:v>04-11-2020</c:v>
                </c:pt>
                <c:pt idx="2047">
                  <c:v>05-11-2020</c:v>
                </c:pt>
                <c:pt idx="2048">
                  <c:v>06-11-2020</c:v>
                </c:pt>
                <c:pt idx="2049">
                  <c:v>09-11-2020</c:v>
                </c:pt>
                <c:pt idx="2050">
                  <c:v>10-11-2020</c:v>
                </c:pt>
                <c:pt idx="2051">
                  <c:v>11-11-2020</c:v>
                </c:pt>
                <c:pt idx="2052">
                  <c:v>12-11-2020</c:v>
                </c:pt>
                <c:pt idx="2053">
                  <c:v>13-11-2020</c:v>
                </c:pt>
                <c:pt idx="2054">
                  <c:v>16-11-2020</c:v>
                </c:pt>
                <c:pt idx="2055">
                  <c:v>17-11-2020</c:v>
                </c:pt>
                <c:pt idx="2056">
                  <c:v>18-11-2020</c:v>
                </c:pt>
                <c:pt idx="2057">
                  <c:v>19-11-2020</c:v>
                </c:pt>
                <c:pt idx="2058">
                  <c:v>20-11-2020</c:v>
                </c:pt>
                <c:pt idx="2059">
                  <c:v>23-11-2020</c:v>
                </c:pt>
                <c:pt idx="2060">
                  <c:v>24-11-2020</c:v>
                </c:pt>
                <c:pt idx="2061">
                  <c:v>25-11-2020</c:v>
                </c:pt>
                <c:pt idx="2062">
                  <c:v>26-11-2020</c:v>
                </c:pt>
                <c:pt idx="2063">
                  <c:v>27-11-2020</c:v>
                </c:pt>
                <c:pt idx="2064">
                  <c:v>30-11-2020</c:v>
                </c:pt>
                <c:pt idx="2065">
                  <c:v>01-12-2020</c:v>
                </c:pt>
                <c:pt idx="2066">
                  <c:v>02-12-2020</c:v>
                </c:pt>
                <c:pt idx="2067">
                  <c:v>03-12-2020</c:v>
                </c:pt>
                <c:pt idx="2068">
                  <c:v>04-12-2020</c:v>
                </c:pt>
                <c:pt idx="2069">
                  <c:v>07-12-2020</c:v>
                </c:pt>
                <c:pt idx="2070">
                  <c:v>08-12-2020</c:v>
                </c:pt>
                <c:pt idx="2071">
                  <c:v>09-12-2020</c:v>
                </c:pt>
                <c:pt idx="2072">
                  <c:v>10-12-2020</c:v>
                </c:pt>
                <c:pt idx="2073">
                  <c:v>11-12-2020</c:v>
                </c:pt>
                <c:pt idx="2074">
                  <c:v>14-12-2020</c:v>
                </c:pt>
                <c:pt idx="2075">
                  <c:v>15-12-2020</c:v>
                </c:pt>
                <c:pt idx="2076">
                  <c:v>16-12-2020</c:v>
                </c:pt>
                <c:pt idx="2077">
                  <c:v>17-12-2020</c:v>
                </c:pt>
                <c:pt idx="2078">
                  <c:v>18-12-2020</c:v>
                </c:pt>
                <c:pt idx="2079">
                  <c:v>21-12-2020</c:v>
                </c:pt>
                <c:pt idx="2080">
                  <c:v>22-12-2020</c:v>
                </c:pt>
                <c:pt idx="2081">
                  <c:v>23-12-2020</c:v>
                </c:pt>
                <c:pt idx="2082">
                  <c:v>24-12-2020</c:v>
                </c:pt>
                <c:pt idx="2083">
                  <c:v>25-12-2020</c:v>
                </c:pt>
                <c:pt idx="2084">
                  <c:v>28-12-2020</c:v>
                </c:pt>
                <c:pt idx="2085">
                  <c:v>29-12-2020</c:v>
                </c:pt>
                <c:pt idx="2086">
                  <c:v>30-12-2020</c:v>
                </c:pt>
                <c:pt idx="2087">
                  <c:v>31-12-2020</c:v>
                </c:pt>
                <c:pt idx="2088">
                  <c:v>01-01-2021</c:v>
                </c:pt>
                <c:pt idx="2089">
                  <c:v>04-01-2021</c:v>
                </c:pt>
                <c:pt idx="2090">
                  <c:v>05-01-2021</c:v>
                </c:pt>
                <c:pt idx="2091">
                  <c:v>06-01-2021</c:v>
                </c:pt>
                <c:pt idx="2092">
                  <c:v>07-01-2021</c:v>
                </c:pt>
                <c:pt idx="2093">
                  <c:v>08-01-2021</c:v>
                </c:pt>
                <c:pt idx="2094">
                  <c:v>11-01-2021</c:v>
                </c:pt>
                <c:pt idx="2095">
                  <c:v>12-01-2021</c:v>
                </c:pt>
                <c:pt idx="2096">
                  <c:v>13-01-2021</c:v>
                </c:pt>
                <c:pt idx="2097">
                  <c:v>14-01-2021</c:v>
                </c:pt>
                <c:pt idx="2098">
                  <c:v>15-01-2021</c:v>
                </c:pt>
                <c:pt idx="2099">
                  <c:v>18-01-2021</c:v>
                </c:pt>
                <c:pt idx="2100">
                  <c:v>19-01-2021</c:v>
                </c:pt>
                <c:pt idx="2101">
                  <c:v>20-01-2021</c:v>
                </c:pt>
                <c:pt idx="2102">
                  <c:v>21-01-2021</c:v>
                </c:pt>
                <c:pt idx="2103">
                  <c:v>22-01-2021</c:v>
                </c:pt>
                <c:pt idx="2104">
                  <c:v>25-01-2021</c:v>
                </c:pt>
                <c:pt idx="2105">
                  <c:v>26-01-2021</c:v>
                </c:pt>
                <c:pt idx="2106">
                  <c:v>27-01-2021</c:v>
                </c:pt>
                <c:pt idx="2107">
                  <c:v>28-01-2021</c:v>
                </c:pt>
                <c:pt idx="2108">
                  <c:v>29-01-2021</c:v>
                </c:pt>
                <c:pt idx="2109">
                  <c:v>01-02-2021</c:v>
                </c:pt>
                <c:pt idx="2110">
                  <c:v>02-02-2021</c:v>
                </c:pt>
                <c:pt idx="2111">
                  <c:v>03-02-2021</c:v>
                </c:pt>
                <c:pt idx="2112">
                  <c:v>04-02-2021</c:v>
                </c:pt>
                <c:pt idx="2113">
                  <c:v>05-02-2021</c:v>
                </c:pt>
                <c:pt idx="2114">
                  <c:v>08-02-2021</c:v>
                </c:pt>
                <c:pt idx="2115">
                  <c:v>09-02-2021</c:v>
                </c:pt>
                <c:pt idx="2116">
                  <c:v>10-02-2021</c:v>
                </c:pt>
                <c:pt idx="2117">
                  <c:v>11-02-2021</c:v>
                </c:pt>
                <c:pt idx="2118">
                  <c:v>12-02-2021</c:v>
                </c:pt>
                <c:pt idx="2119">
                  <c:v>15-02-2021</c:v>
                </c:pt>
                <c:pt idx="2120">
                  <c:v>16-02-2021</c:v>
                </c:pt>
                <c:pt idx="2121">
                  <c:v>17-02-2021</c:v>
                </c:pt>
                <c:pt idx="2122">
                  <c:v>18-02-2021</c:v>
                </c:pt>
                <c:pt idx="2123">
                  <c:v>19-02-2021</c:v>
                </c:pt>
                <c:pt idx="2124">
                  <c:v>22-02-2021</c:v>
                </c:pt>
                <c:pt idx="2125">
                  <c:v>23-02-2021</c:v>
                </c:pt>
                <c:pt idx="2126">
                  <c:v>24-02-2021</c:v>
                </c:pt>
                <c:pt idx="2127">
                  <c:v>25-02-2021</c:v>
                </c:pt>
                <c:pt idx="2128">
                  <c:v>26-02-2021</c:v>
                </c:pt>
                <c:pt idx="2129">
                  <c:v>01-03-2021</c:v>
                </c:pt>
                <c:pt idx="2130">
                  <c:v>02-03-2021</c:v>
                </c:pt>
                <c:pt idx="2131">
                  <c:v>03-03-2021</c:v>
                </c:pt>
                <c:pt idx="2132">
                  <c:v>04-03-2021</c:v>
                </c:pt>
                <c:pt idx="2133">
                  <c:v>05-03-2021</c:v>
                </c:pt>
                <c:pt idx="2134">
                  <c:v>08-03-2021</c:v>
                </c:pt>
                <c:pt idx="2135">
                  <c:v>09-03-2021</c:v>
                </c:pt>
                <c:pt idx="2136">
                  <c:v>10-03-2021</c:v>
                </c:pt>
                <c:pt idx="2137">
                  <c:v>11-03-2021</c:v>
                </c:pt>
                <c:pt idx="2138">
                  <c:v>12-03-2021</c:v>
                </c:pt>
                <c:pt idx="2139">
                  <c:v>15-03-2021</c:v>
                </c:pt>
                <c:pt idx="2140">
                  <c:v>16-03-2021</c:v>
                </c:pt>
                <c:pt idx="2141">
                  <c:v>17-03-2021</c:v>
                </c:pt>
                <c:pt idx="2142">
                  <c:v>18-03-2021</c:v>
                </c:pt>
                <c:pt idx="2143">
                  <c:v>19-03-2021</c:v>
                </c:pt>
                <c:pt idx="2144">
                  <c:v>22-03-2021</c:v>
                </c:pt>
                <c:pt idx="2145">
                  <c:v>23-03-2021</c:v>
                </c:pt>
                <c:pt idx="2146">
                  <c:v>24-03-2021</c:v>
                </c:pt>
                <c:pt idx="2147">
                  <c:v>25-03-2021</c:v>
                </c:pt>
                <c:pt idx="2148">
                  <c:v>26-03-2021</c:v>
                </c:pt>
                <c:pt idx="2149">
                  <c:v>29-03-2021</c:v>
                </c:pt>
                <c:pt idx="2150">
                  <c:v>30-03-2021</c:v>
                </c:pt>
                <c:pt idx="2151">
                  <c:v>31-03-2021</c:v>
                </c:pt>
                <c:pt idx="2152">
                  <c:v>01-04-2021</c:v>
                </c:pt>
                <c:pt idx="2153">
                  <c:v>02-04-2021</c:v>
                </c:pt>
                <c:pt idx="2154">
                  <c:v>05-04-2021</c:v>
                </c:pt>
                <c:pt idx="2155">
                  <c:v>06-04-2021</c:v>
                </c:pt>
                <c:pt idx="2156">
                  <c:v>07-04-2021</c:v>
                </c:pt>
                <c:pt idx="2157">
                  <c:v>08-04-2021</c:v>
                </c:pt>
                <c:pt idx="2158">
                  <c:v>09-04-2021</c:v>
                </c:pt>
                <c:pt idx="2159">
                  <c:v>12-04-2021</c:v>
                </c:pt>
                <c:pt idx="2160">
                  <c:v>13-04-2021</c:v>
                </c:pt>
                <c:pt idx="2161">
                  <c:v>14-04-2021</c:v>
                </c:pt>
                <c:pt idx="2162">
                  <c:v>15-04-2021</c:v>
                </c:pt>
                <c:pt idx="2163">
                  <c:v>16-04-2021</c:v>
                </c:pt>
                <c:pt idx="2164">
                  <c:v>19-04-2021</c:v>
                </c:pt>
                <c:pt idx="2165">
                  <c:v>20-04-2021</c:v>
                </c:pt>
                <c:pt idx="2166">
                  <c:v>21-04-2021</c:v>
                </c:pt>
                <c:pt idx="2167">
                  <c:v>22-04-2021</c:v>
                </c:pt>
                <c:pt idx="2168">
                  <c:v>23-04-2021</c:v>
                </c:pt>
                <c:pt idx="2169">
                  <c:v>26-04-2021</c:v>
                </c:pt>
                <c:pt idx="2170">
                  <c:v>27-04-2021</c:v>
                </c:pt>
                <c:pt idx="2171">
                  <c:v>28-04-2021</c:v>
                </c:pt>
                <c:pt idx="2172">
                  <c:v>29-04-2021</c:v>
                </c:pt>
                <c:pt idx="2173">
                  <c:v>30-04-2021</c:v>
                </c:pt>
                <c:pt idx="2174">
                  <c:v>03-05-2021</c:v>
                </c:pt>
                <c:pt idx="2175">
                  <c:v>04-05-2021</c:v>
                </c:pt>
                <c:pt idx="2176">
                  <c:v>05-05-2021</c:v>
                </c:pt>
                <c:pt idx="2177">
                  <c:v>06-05-2021</c:v>
                </c:pt>
                <c:pt idx="2178">
                  <c:v>07-05-2021</c:v>
                </c:pt>
                <c:pt idx="2179">
                  <c:v>10-05-2021</c:v>
                </c:pt>
                <c:pt idx="2180">
                  <c:v>11-05-2021</c:v>
                </c:pt>
                <c:pt idx="2181">
                  <c:v>12-05-2021</c:v>
                </c:pt>
                <c:pt idx="2182">
                  <c:v>13-05-2021</c:v>
                </c:pt>
                <c:pt idx="2183">
                  <c:v>14-05-2021</c:v>
                </c:pt>
                <c:pt idx="2184">
                  <c:v>17-05-2021</c:v>
                </c:pt>
                <c:pt idx="2185">
                  <c:v>18-05-2021</c:v>
                </c:pt>
                <c:pt idx="2186">
                  <c:v>19-05-2021</c:v>
                </c:pt>
                <c:pt idx="2187">
                  <c:v>20-05-2021</c:v>
                </c:pt>
                <c:pt idx="2188">
                  <c:v>21-05-2021</c:v>
                </c:pt>
                <c:pt idx="2189">
                  <c:v>24-05-2021</c:v>
                </c:pt>
                <c:pt idx="2190">
                  <c:v>25-05-2021</c:v>
                </c:pt>
                <c:pt idx="2191">
                  <c:v>26-05-2021</c:v>
                </c:pt>
                <c:pt idx="2192">
                  <c:v>27-05-2021</c:v>
                </c:pt>
                <c:pt idx="2193">
                  <c:v>28-05-2021</c:v>
                </c:pt>
                <c:pt idx="2194">
                  <c:v>31-05-2021</c:v>
                </c:pt>
                <c:pt idx="2195">
                  <c:v>01-06-2021</c:v>
                </c:pt>
                <c:pt idx="2196">
                  <c:v>02-06-2021</c:v>
                </c:pt>
                <c:pt idx="2197">
                  <c:v>03-06-2021</c:v>
                </c:pt>
                <c:pt idx="2198">
                  <c:v>04-06-2021</c:v>
                </c:pt>
                <c:pt idx="2199">
                  <c:v>07-06-2021</c:v>
                </c:pt>
                <c:pt idx="2200">
                  <c:v>08-06-2021</c:v>
                </c:pt>
                <c:pt idx="2201">
                  <c:v>09-06-2021</c:v>
                </c:pt>
                <c:pt idx="2202">
                  <c:v>10-06-2021</c:v>
                </c:pt>
                <c:pt idx="2203">
                  <c:v>11-06-2021</c:v>
                </c:pt>
                <c:pt idx="2204">
                  <c:v>14-06-2021</c:v>
                </c:pt>
                <c:pt idx="2205">
                  <c:v>15-06-2021</c:v>
                </c:pt>
                <c:pt idx="2206">
                  <c:v>16-06-2021</c:v>
                </c:pt>
                <c:pt idx="2207">
                  <c:v>17-06-2021</c:v>
                </c:pt>
                <c:pt idx="2208">
                  <c:v>18-06-2021</c:v>
                </c:pt>
                <c:pt idx="2209">
                  <c:v>21-06-2021</c:v>
                </c:pt>
                <c:pt idx="2210">
                  <c:v>22-06-2021</c:v>
                </c:pt>
                <c:pt idx="2211">
                  <c:v>23-06-2021</c:v>
                </c:pt>
                <c:pt idx="2212">
                  <c:v>24-06-2021</c:v>
                </c:pt>
                <c:pt idx="2213">
                  <c:v>25-06-2021</c:v>
                </c:pt>
                <c:pt idx="2214">
                  <c:v>28-06-2021</c:v>
                </c:pt>
                <c:pt idx="2215">
                  <c:v>29-06-2021</c:v>
                </c:pt>
                <c:pt idx="2216">
                  <c:v>30-06-2021</c:v>
                </c:pt>
                <c:pt idx="2217">
                  <c:v>01-07-2021</c:v>
                </c:pt>
                <c:pt idx="2218">
                  <c:v>02-07-2021</c:v>
                </c:pt>
                <c:pt idx="2219">
                  <c:v>05-07-2021</c:v>
                </c:pt>
                <c:pt idx="2220">
                  <c:v>06-07-2021</c:v>
                </c:pt>
                <c:pt idx="2221">
                  <c:v>07-07-2021</c:v>
                </c:pt>
                <c:pt idx="2222">
                  <c:v>08-07-2021</c:v>
                </c:pt>
                <c:pt idx="2223">
                  <c:v>09-07-2021</c:v>
                </c:pt>
                <c:pt idx="2224">
                  <c:v>12-07-2021</c:v>
                </c:pt>
                <c:pt idx="2225">
                  <c:v>13-07-2021</c:v>
                </c:pt>
                <c:pt idx="2226">
                  <c:v>14-07-2021</c:v>
                </c:pt>
                <c:pt idx="2227">
                  <c:v>15-07-2021</c:v>
                </c:pt>
                <c:pt idx="2228">
                  <c:v>16-07-2021</c:v>
                </c:pt>
                <c:pt idx="2229">
                  <c:v>19-07-2021</c:v>
                </c:pt>
                <c:pt idx="2230">
                  <c:v>20-07-2021</c:v>
                </c:pt>
                <c:pt idx="2231">
                  <c:v>21-07-2021</c:v>
                </c:pt>
                <c:pt idx="2232">
                  <c:v>22-07-2021</c:v>
                </c:pt>
                <c:pt idx="2233">
                  <c:v>23-07-2021</c:v>
                </c:pt>
                <c:pt idx="2234">
                  <c:v>26-07-2021</c:v>
                </c:pt>
                <c:pt idx="2235">
                  <c:v>27-07-2021</c:v>
                </c:pt>
                <c:pt idx="2236">
                  <c:v>28-07-2021</c:v>
                </c:pt>
                <c:pt idx="2237">
                  <c:v>29-07-2021</c:v>
                </c:pt>
                <c:pt idx="2238">
                  <c:v>30-07-2021</c:v>
                </c:pt>
                <c:pt idx="2239">
                  <c:v>02-08-2021</c:v>
                </c:pt>
                <c:pt idx="2240">
                  <c:v>03-08-2021</c:v>
                </c:pt>
                <c:pt idx="2241">
                  <c:v>04-08-2021</c:v>
                </c:pt>
                <c:pt idx="2242">
                  <c:v>05-08-2021</c:v>
                </c:pt>
                <c:pt idx="2243">
                  <c:v>06-08-2021</c:v>
                </c:pt>
                <c:pt idx="2244">
                  <c:v>09-08-2021</c:v>
                </c:pt>
                <c:pt idx="2245">
                  <c:v>10-08-2021</c:v>
                </c:pt>
                <c:pt idx="2246">
                  <c:v>11-08-2021</c:v>
                </c:pt>
                <c:pt idx="2247">
                  <c:v>12-08-2021</c:v>
                </c:pt>
                <c:pt idx="2248">
                  <c:v>13-08-2021</c:v>
                </c:pt>
                <c:pt idx="2249">
                  <c:v>16-08-2021</c:v>
                </c:pt>
                <c:pt idx="2250">
                  <c:v>17-08-2021</c:v>
                </c:pt>
                <c:pt idx="2251">
                  <c:v>18-08-2021</c:v>
                </c:pt>
                <c:pt idx="2252">
                  <c:v>19-08-2021</c:v>
                </c:pt>
                <c:pt idx="2253">
                  <c:v>20-08-2021</c:v>
                </c:pt>
                <c:pt idx="2254">
                  <c:v>23-08-2021</c:v>
                </c:pt>
                <c:pt idx="2255">
                  <c:v>24-08-2021</c:v>
                </c:pt>
                <c:pt idx="2256">
                  <c:v>25-08-2021</c:v>
                </c:pt>
                <c:pt idx="2257">
                  <c:v>26-08-2021</c:v>
                </c:pt>
                <c:pt idx="2258">
                  <c:v>27-08-2021</c:v>
                </c:pt>
                <c:pt idx="2259">
                  <c:v>30-08-2021</c:v>
                </c:pt>
                <c:pt idx="2260">
                  <c:v>31-08-2021</c:v>
                </c:pt>
                <c:pt idx="2261">
                  <c:v>01-09-2021</c:v>
                </c:pt>
                <c:pt idx="2262">
                  <c:v>02-09-2021</c:v>
                </c:pt>
                <c:pt idx="2263">
                  <c:v>03-09-2021</c:v>
                </c:pt>
                <c:pt idx="2264">
                  <c:v>06-09-2021</c:v>
                </c:pt>
                <c:pt idx="2265">
                  <c:v>07-09-2021</c:v>
                </c:pt>
                <c:pt idx="2266">
                  <c:v>08-09-2021</c:v>
                </c:pt>
                <c:pt idx="2267">
                  <c:v>09-09-2021</c:v>
                </c:pt>
                <c:pt idx="2268">
                  <c:v>10-09-2021</c:v>
                </c:pt>
                <c:pt idx="2269">
                  <c:v>13-09-2021</c:v>
                </c:pt>
                <c:pt idx="2270">
                  <c:v>14-09-2021</c:v>
                </c:pt>
                <c:pt idx="2271">
                  <c:v>15-09-2021</c:v>
                </c:pt>
                <c:pt idx="2272">
                  <c:v>16-09-2021</c:v>
                </c:pt>
                <c:pt idx="2273">
                  <c:v>17-09-2021</c:v>
                </c:pt>
                <c:pt idx="2274">
                  <c:v>20-09-2021</c:v>
                </c:pt>
                <c:pt idx="2275">
                  <c:v>21-09-2021</c:v>
                </c:pt>
                <c:pt idx="2276">
                  <c:v>22-09-2021</c:v>
                </c:pt>
                <c:pt idx="2277">
                  <c:v>23-09-2021</c:v>
                </c:pt>
                <c:pt idx="2278">
                  <c:v>24-09-2021</c:v>
                </c:pt>
                <c:pt idx="2279">
                  <c:v>27-09-2021</c:v>
                </c:pt>
                <c:pt idx="2280">
                  <c:v>28-09-2021</c:v>
                </c:pt>
                <c:pt idx="2281">
                  <c:v>29-09-2021</c:v>
                </c:pt>
                <c:pt idx="2282">
                  <c:v>30-09-2021</c:v>
                </c:pt>
                <c:pt idx="2283">
                  <c:v>01-10-2021</c:v>
                </c:pt>
                <c:pt idx="2284">
                  <c:v>04-10-2021</c:v>
                </c:pt>
                <c:pt idx="2285">
                  <c:v>05-10-2021</c:v>
                </c:pt>
                <c:pt idx="2286">
                  <c:v>06-10-2021</c:v>
                </c:pt>
                <c:pt idx="2287">
                  <c:v>07-10-2021</c:v>
                </c:pt>
                <c:pt idx="2288">
                  <c:v>08-10-2021</c:v>
                </c:pt>
                <c:pt idx="2289">
                  <c:v>11-10-2021</c:v>
                </c:pt>
                <c:pt idx="2290">
                  <c:v>12-10-2021</c:v>
                </c:pt>
                <c:pt idx="2291">
                  <c:v>13-10-2021</c:v>
                </c:pt>
                <c:pt idx="2292">
                  <c:v>14-10-2021</c:v>
                </c:pt>
                <c:pt idx="2293">
                  <c:v>15-10-2021</c:v>
                </c:pt>
                <c:pt idx="2294">
                  <c:v>18-10-2021</c:v>
                </c:pt>
                <c:pt idx="2295">
                  <c:v>19-10-2021</c:v>
                </c:pt>
                <c:pt idx="2296">
                  <c:v>20-10-2021</c:v>
                </c:pt>
                <c:pt idx="2297">
                  <c:v>21-10-2021</c:v>
                </c:pt>
                <c:pt idx="2298">
                  <c:v>22-10-2021</c:v>
                </c:pt>
                <c:pt idx="2299">
                  <c:v>25-10-2021</c:v>
                </c:pt>
                <c:pt idx="2300">
                  <c:v>26-10-2021</c:v>
                </c:pt>
                <c:pt idx="2301">
                  <c:v>27-10-2021</c:v>
                </c:pt>
                <c:pt idx="2302">
                  <c:v>28-10-2021</c:v>
                </c:pt>
                <c:pt idx="2303">
                  <c:v>29-10-2021</c:v>
                </c:pt>
                <c:pt idx="2304">
                  <c:v>01-11-2021</c:v>
                </c:pt>
                <c:pt idx="2305">
                  <c:v>02-11-2021</c:v>
                </c:pt>
                <c:pt idx="2306">
                  <c:v>03-11-2021</c:v>
                </c:pt>
                <c:pt idx="2307">
                  <c:v>04-11-2021</c:v>
                </c:pt>
                <c:pt idx="2308">
                  <c:v>05-11-2021</c:v>
                </c:pt>
                <c:pt idx="2309">
                  <c:v>08-11-2021</c:v>
                </c:pt>
                <c:pt idx="2310">
                  <c:v>09-11-2021</c:v>
                </c:pt>
                <c:pt idx="2311">
                  <c:v>10-11-2021</c:v>
                </c:pt>
                <c:pt idx="2312">
                  <c:v>11-11-2021</c:v>
                </c:pt>
                <c:pt idx="2313">
                  <c:v>12-11-2021</c:v>
                </c:pt>
                <c:pt idx="2314">
                  <c:v>15-11-2021</c:v>
                </c:pt>
                <c:pt idx="2315">
                  <c:v>16-11-2021</c:v>
                </c:pt>
                <c:pt idx="2316">
                  <c:v>17-11-2021</c:v>
                </c:pt>
                <c:pt idx="2317">
                  <c:v>18-11-2021</c:v>
                </c:pt>
                <c:pt idx="2318">
                  <c:v>19-11-2021</c:v>
                </c:pt>
                <c:pt idx="2319">
                  <c:v>22-11-2021</c:v>
                </c:pt>
                <c:pt idx="2320">
                  <c:v>23-11-2021</c:v>
                </c:pt>
                <c:pt idx="2321">
                  <c:v>24-11-2021</c:v>
                </c:pt>
                <c:pt idx="2322">
                  <c:v>25-11-2021</c:v>
                </c:pt>
                <c:pt idx="2323">
                  <c:v>26-11-2021</c:v>
                </c:pt>
                <c:pt idx="2324">
                  <c:v>29-11-2021</c:v>
                </c:pt>
                <c:pt idx="2325">
                  <c:v>30-11-2021</c:v>
                </c:pt>
                <c:pt idx="2326">
                  <c:v>01-12-2021</c:v>
                </c:pt>
                <c:pt idx="2327">
                  <c:v>02-12-2021</c:v>
                </c:pt>
                <c:pt idx="2328">
                  <c:v>03-12-2021</c:v>
                </c:pt>
                <c:pt idx="2329">
                  <c:v>06-12-2021</c:v>
                </c:pt>
                <c:pt idx="2330">
                  <c:v>07-12-2021</c:v>
                </c:pt>
                <c:pt idx="2331">
                  <c:v>08-12-2021</c:v>
                </c:pt>
                <c:pt idx="2332">
                  <c:v>09-12-2021</c:v>
                </c:pt>
                <c:pt idx="2333">
                  <c:v>10-12-2021</c:v>
                </c:pt>
                <c:pt idx="2334">
                  <c:v>13-12-2021</c:v>
                </c:pt>
                <c:pt idx="2335">
                  <c:v>14-12-2021</c:v>
                </c:pt>
                <c:pt idx="2336">
                  <c:v>15-12-2021</c:v>
                </c:pt>
                <c:pt idx="2337">
                  <c:v>16-12-2021</c:v>
                </c:pt>
                <c:pt idx="2338">
                  <c:v>17-12-2021</c:v>
                </c:pt>
                <c:pt idx="2339">
                  <c:v>20-12-2021</c:v>
                </c:pt>
                <c:pt idx="2340">
                  <c:v>21-12-2021</c:v>
                </c:pt>
                <c:pt idx="2341">
                  <c:v>22-12-2021</c:v>
                </c:pt>
                <c:pt idx="2342">
                  <c:v>23-12-2021</c:v>
                </c:pt>
                <c:pt idx="2343">
                  <c:v>24-12-2021</c:v>
                </c:pt>
                <c:pt idx="2344">
                  <c:v>27-12-2021</c:v>
                </c:pt>
                <c:pt idx="2345">
                  <c:v>28-12-2021</c:v>
                </c:pt>
                <c:pt idx="2346">
                  <c:v>29-12-2021</c:v>
                </c:pt>
                <c:pt idx="2347">
                  <c:v>30-12-2021</c:v>
                </c:pt>
                <c:pt idx="2348">
                  <c:v>31-12-2021</c:v>
                </c:pt>
                <c:pt idx="2349">
                  <c:v>03-01-2022</c:v>
                </c:pt>
                <c:pt idx="2350">
                  <c:v>04-01-2022</c:v>
                </c:pt>
                <c:pt idx="2351">
                  <c:v>05-01-2022</c:v>
                </c:pt>
                <c:pt idx="2352">
                  <c:v>06-01-2022</c:v>
                </c:pt>
                <c:pt idx="2353">
                  <c:v>07-01-2022</c:v>
                </c:pt>
                <c:pt idx="2354">
                  <c:v>10-01-2022</c:v>
                </c:pt>
                <c:pt idx="2355">
                  <c:v>11-01-2022</c:v>
                </c:pt>
                <c:pt idx="2356">
                  <c:v>12-01-2022</c:v>
                </c:pt>
                <c:pt idx="2357">
                  <c:v>13-01-2022</c:v>
                </c:pt>
                <c:pt idx="2358">
                  <c:v>14-01-2022</c:v>
                </c:pt>
                <c:pt idx="2359">
                  <c:v>17-01-2022</c:v>
                </c:pt>
                <c:pt idx="2360">
                  <c:v>18-01-2022</c:v>
                </c:pt>
                <c:pt idx="2361">
                  <c:v>19-01-2022</c:v>
                </c:pt>
                <c:pt idx="2362">
                  <c:v>20-01-2022</c:v>
                </c:pt>
                <c:pt idx="2363">
                  <c:v>21-01-2022</c:v>
                </c:pt>
                <c:pt idx="2364">
                  <c:v>24-01-2022</c:v>
                </c:pt>
                <c:pt idx="2365">
                  <c:v>25-01-2022</c:v>
                </c:pt>
                <c:pt idx="2366">
                  <c:v>26-01-2022</c:v>
                </c:pt>
                <c:pt idx="2367">
                  <c:v>27-01-2022</c:v>
                </c:pt>
                <c:pt idx="2368">
                  <c:v>28-01-2022</c:v>
                </c:pt>
                <c:pt idx="2369">
                  <c:v>31-01-2022</c:v>
                </c:pt>
                <c:pt idx="2370">
                  <c:v>01-02-2022</c:v>
                </c:pt>
                <c:pt idx="2371">
                  <c:v>02-02-2022</c:v>
                </c:pt>
                <c:pt idx="2372">
                  <c:v>03-02-2022</c:v>
                </c:pt>
                <c:pt idx="2373">
                  <c:v>04-02-2022</c:v>
                </c:pt>
                <c:pt idx="2374">
                  <c:v>07-02-2022</c:v>
                </c:pt>
                <c:pt idx="2375">
                  <c:v>08-02-2022</c:v>
                </c:pt>
                <c:pt idx="2376">
                  <c:v>09-02-2022</c:v>
                </c:pt>
                <c:pt idx="2377">
                  <c:v>10-02-2022</c:v>
                </c:pt>
                <c:pt idx="2378">
                  <c:v>11-02-2022</c:v>
                </c:pt>
                <c:pt idx="2379">
                  <c:v>14-02-2022</c:v>
                </c:pt>
                <c:pt idx="2380">
                  <c:v>15-02-2022</c:v>
                </c:pt>
                <c:pt idx="2381">
                  <c:v>16-02-2022</c:v>
                </c:pt>
                <c:pt idx="2382">
                  <c:v>17-02-2022</c:v>
                </c:pt>
                <c:pt idx="2383">
                  <c:v>18-02-2022</c:v>
                </c:pt>
                <c:pt idx="2384">
                  <c:v>21-02-2022</c:v>
                </c:pt>
                <c:pt idx="2385">
                  <c:v>22-02-2022</c:v>
                </c:pt>
                <c:pt idx="2386">
                  <c:v>23-02-2022</c:v>
                </c:pt>
                <c:pt idx="2387">
                  <c:v>24-02-2022</c:v>
                </c:pt>
                <c:pt idx="2388">
                  <c:v>25-02-2022</c:v>
                </c:pt>
                <c:pt idx="2389">
                  <c:v>28-02-2022</c:v>
                </c:pt>
                <c:pt idx="2390">
                  <c:v>01-03-2022</c:v>
                </c:pt>
                <c:pt idx="2391">
                  <c:v>02-03-2022</c:v>
                </c:pt>
                <c:pt idx="2392">
                  <c:v>03-03-2022</c:v>
                </c:pt>
                <c:pt idx="2393">
                  <c:v>04-03-2022</c:v>
                </c:pt>
                <c:pt idx="2394">
                  <c:v>07-03-2022</c:v>
                </c:pt>
                <c:pt idx="2395">
                  <c:v>08-03-2022</c:v>
                </c:pt>
                <c:pt idx="2396">
                  <c:v>09-03-2022</c:v>
                </c:pt>
                <c:pt idx="2397">
                  <c:v>10-03-2022</c:v>
                </c:pt>
                <c:pt idx="2398">
                  <c:v>11-03-2022</c:v>
                </c:pt>
                <c:pt idx="2399">
                  <c:v>14-03-2022</c:v>
                </c:pt>
                <c:pt idx="2400">
                  <c:v>15-03-2022</c:v>
                </c:pt>
                <c:pt idx="2401">
                  <c:v>16-03-2022</c:v>
                </c:pt>
                <c:pt idx="2402">
                  <c:v>17-03-2022</c:v>
                </c:pt>
                <c:pt idx="2403">
                  <c:v>18-03-2022</c:v>
                </c:pt>
                <c:pt idx="2404">
                  <c:v>21-03-2022</c:v>
                </c:pt>
                <c:pt idx="2405">
                  <c:v>22-03-2022</c:v>
                </c:pt>
                <c:pt idx="2406">
                  <c:v>23-03-2022</c:v>
                </c:pt>
                <c:pt idx="2407">
                  <c:v>24-03-2022</c:v>
                </c:pt>
                <c:pt idx="2408">
                  <c:v>25-03-2022</c:v>
                </c:pt>
                <c:pt idx="2409">
                  <c:v>28-03-2022</c:v>
                </c:pt>
                <c:pt idx="2410">
                  <c:v>29-03-2022</c:v>
                </c:pt>
                <c:pt idx="2411">
                  <c:v>30-03-2022</c:v>
                </c:pt>
                <c:pt idx="2412">
                  <c:v>31-03-2022</c:v>
                </c:pt>
                <c:pt idx="2413">
                  <c:v>01-04-2022</c:v>
                </c:pt>
                <c:pt idx="2414">
                  <c:v>04-04-2022</c:v>
                </c:pt>
                <c:pt idx="2415">
                  <c:v>05-04-2022</c:v>
                </c:pt>
                <c:pt idx="2416">
                  <c:v>06-04-2022</c:v>
                </c:pt>
                <c:pt idx="2417">
                  <c:v>07-04-2022</c:v>
                </c:pt>
                <c:pt idx="2418">
                  <c:v>08-04-2022</c:v>
                </c:pt>
                <c:pt idx="2419">
                  <c:v>11-04-2022</c:v>
                </c:pt>
                <c:pt idx="2420">
                  <c:v>12-04-2022</c:v>
                </c:pt>
                <c:pt idx="2421">
                  <c:v>13-04-2022</c:v>
                </c:pt>
                <c:pt idx="2422">
                  <c:v>14-04-2022</c:v>
                </c:pt>
                <c:pt idx="2423">
                  <c:v>15-04-2022</c:v>
                </c:pt>
                <c:pt idx="2424">
                  <c:v>18-04-2022</c:v>
                </c:pt>
                <c:pt idx="2425">
                  <c:v>19-04-2022</c:v>
                </c:pt>
                <c:pt idx="2426">
                  <c:v>20-04-2022</c:v>
                </c:pt>
                <c:pt idx="2427">
                  <c:v>21-04-2022</c:v>
                </c:pt>
                <c:pt idx="2428">
                  <c:v>22-04-2022</c:v>
                </c:pt>
                <c:pt idx="2429">
                  <c:v>25-04-2022</c:v>
                </c:pt>
                <c:pt idx="2430">
                  <c:v>26-04-2022</c:v>
                </c:pt>
                <c:pt idx="2431">
                  <c:v>27-04-2022</c:v>
                </c:pt>
                <c:pt idx="2432">
                  <c:v>28-04-2022</c:v>
                </c:pt>
                <c:pt idx="2433">
                  <c:v>29-04-2022</c:v>
                </c:pt>
                <c:pt idx="2434">
                  <c:v>02-05-2022</c:v>
                </c:pt>
                <c:pt idx="2435">
                  <c:v>03-05-2022</c:v>
                </c:pt>
                <c:pt idx="2436">
                  <c:v>04-05-2022</c:v>
                </c:pt>
                <c:pt idx="2437">
                  <c:v>05-05-2022</c:v>
                </c:pt>
                <c:pt idx="2438">
                  <c:v>06-05-2022</c:v>
                </c:pt>
                <c:pt idx="2439">
                  <c:v>09-05-2022</c:v>
                </c:pt>
                <c:pt idx="2440">
                  <c:v>10-05-2022</c:v>
                </c:pt>
                <c:pt idx="2441">
                  <c:v>11-05-2022</c:v>
                </c:pt>
                <c:pt idx="2442">
                  <c:v>12-05-2022</c:v>
                </c:pt>
                <c:pt idx="2443">
                  <c:v>13-05-2022</c:v>
                </c:pt>
                <c:pt idx="2444">
                  <c:v>16-05-2022</c:v>
                </c:pt>
                <c:pt idx="2445">
                  <c:v>17-05-2022</c:v>
                </c:pt>
                <c:pt idx="2446">
                  <c:v>18-05-2022</c:v>
                </c:pt>
                <c:pt idx="2447">
                  <c:v>19-05-2022</c:v>
                </c:pt>
                <c:pt idx="2448">
                  <c:v>20-05-2022</c:v>
                </c:pt>
                <c:pt idx="2449">
                  <c:v>23-05-2022</c:v>
                </c:pt>
                <c:pt idx="2450">
                  <c:v>24-05-2022</c:v>
                </c:pt>
                <c:pt idx="2451">
                  <c:v>25-05-2022</c:v>
                </c:pt>
                <c:pt idx="2452">
                  <c:v>26-05-2022</c:v>
                </c:pt>
                <c:pt idx="2453">
                  <c:v>27-05-2022</c:v>
                </c:pt>
                <c:pt idx="2454">
                  <c:v>30-05-2022</c:v>
                </c:pt>
                <c:pt idx="2455">
                  <c:v>31-05-2022</c:v>
                </c:pt>
                <c:pt idx="2456">
                  <c:v>01-06-2022</c:v>
                </c:pt>
                <c:pt idx="2457">
                  <c:v>02-06-2022</c:v>
                </c:pt>
                <c:pt idx="2458">
                  <c:v>03-06-2022</c:v>
                </c:pt>
                <c:pt idx="2459">
                  <c:v>06-06-2022</c:v>
                </c:pt>
                <c:pt idx="2460">
                  <c:v>07-06-2022</c:v>
                </c:pt>
                <c:pt idx="2461">
                  <c:v>08-06-2022</c:v>
                </c:pt>
                <c:pt idx="2462">
                  <c:v>09-06-2022</c:v>
                </c:pt>
                <c:pt idx="2463">
                  <c:v>10-06-2022</c:v>
                </c:pt>
                <c:pt idx="2464">
                  <c:v>13-06-2022</c:v>
                </c:pt>
                <c:pt idx="2465">
                  <c:v>14-06-2022</c:v>
                </c:pt>
                <c:pt idx="2466">
                  <c:v>15-06-2022</c:v>
                </c:pt>
                <c:pt idx="2467">
                  <c:v>16-06-2022</c:v>
                </c:pt>
                <c:pt idx="2468">
                  <c:v>17-06-2022</c:v>
                </c:pt>
                <c:pt idx="2469">
                  <c:v>20-06-2022</c:v>
                </c:pt>
                <c:pt idx="2470">
                  <c:v>21-06-2022</c:v>
                </c:pt>
                <c:pt idx="2471">
                  <c:v>22-06-2022</c:v>
                </c:pt>
                <c:pt idx="2472">
                  <c:v>23-06-2022</c:v>
                </c:pt>
                <c:pt idx="2473">
                  <c:v>24-06-2022</c:v>
                </c:pt>
                <c:pt idx="2474">
                  <c:v>27-06-2022</c:v>
                </c:pt>
                <c:pt idx="2475">
                  <c:v>28-06-2022</c:v>
                </c:pt>
                <c:pt idx="2476">
                  <c:v>29-06-2022</c:v>
                </c:pt>
                <c:pt idx="2477">
                  <c:v>30-06-2022</c:v>
                </c:pt>
                <c:pt idx="2478">
                  <c:v>01-07-2022</c:v>
                </c:pt>
                <c:pt idx="2479">
                  <c:v>04-07-2022</c:v>
                </c:pt>
                <c:pt idx="2480">
                  <c:v>05-07-2022</c:v>
                </c:pt>
                <c:pt idx="2481">
                  <c:v>06-07-2022</c:v>
                </c:pt>
                <c:pt idx="2482">
                  <c:v>07-07-2022</c:v>
                </c:pt>
                <c:pt idx="2483">
                  <c:v>08-07-2022</c:v>
                </c:pt>
                <c:pt idx="2484">
                  <c:v>11-07-2022</c:v>
                </c:pt>
                <c:pt idx="2485">
                  <c:v>12-07-2022</c:v>
                </c:pt>
                <c:pt idx="2486">
                  <c:v>13-07-2022</c:v>
                </c:pt>
                <c:pt idx="2487">
                  <c:v>14-07-2022</c:v>
                </c:pt>
                <c:pt idx="2488">
                  <c:v>15-07-2022</c:v>
                </c:pt>
                <c:pt idx="2489">
                  <c:v>18-07-2022</c:v>
                </c:pt>
                <c:pt idx="2490">
                  <c:v>19-07-2022</c:v>
                </c:pt>
                <c:pt idx="2491">
                  <c:v>20-07-2022</c:v>
                </c:pt>
                <c:pt idx="2492">
                  <c:v>21-07-2022</c:v>
                </c:pt>
                <c:pt idx="2493">
                  <c:v>22-07-2022</c:v>
                </c:pt>
                <c:pt idx="2494">
                  <c:v>25-07-2022</c:v>
                </c:pt>
                <c:pt idx="2495">
                  <c:v>26-07-2022</c:v>
                </c:pt>
                <c:pt idx="2496">
                  <c:v>27-07-2022</c:v>
                </c:pt>
                <c:pt idx="2497">
                  <c:v>28-07-2022</c:v>
                </c:pt>
                <c:pt idx="2498">
                  <c:v>29-07-2022</c:v>
                </c:pt>
                <c:pt idx="2499">
                  <c:v>01-08-2022</c:v>
                </c:pt>
                <c:pt idx="2500">
                  <c:v>02-08-2022</c:v>
                </c:pt>
                <c:pt idx="2501">
                  <c:v>03-08-2022</c:v>
                </c:pt>
                <c:pt idx="2502">
                  <c:v>04-08-2022</c:v>
                </c:pt>
                <c:pt idx="2503">
                  <c:v>05-08-2022</c:v>
                </c:pt>
                <c:pt idx="2504">
                  <c:v>08-08-2022</c:v>
                </c:pt>
                <c:pt idx="2505">
                  <c:v>09-08-2022</c:v>
                </c:pt>
                <c:pt idx="2506">
                  <c:v>10-08-2022</c:v>
                </c:pt>
                <c:pt idx="2507">
                  <c:v>11-08-2022</c:v>
                </c:pt>
                <c:pt idx="2508">
                  <c:v>12-08-2022</c:v>
                </c:pt>
                <c:pt idx="2509">
                  <c:v>15-08-2022</c:v>
                </c:pt>
                <c:pt idx="2510">
                  <c:v>16-08-2022</c:v>
                </c:pt>
                <c:pt idx="2511">
                  <c:v>17-08-2022</c:v>
                </c:pt>
                <c:pt idx="2512">
                  <c:v>18-08-2022</c:v>
                </c:pt>
                <c:pt idx="2513">
                  <c:v>19-08-2022</c:v>
                </c:pt>
                <c:pt idx="2514">
                  <c:v>22-08-2022</c:v>
                </c:pt>
                <c:pt idx="2515">
                  <c:v>23-08-2022</c:v>
                </c:pt>
                <c:pt idx="2516">
                  <c:v>24-08-2022</c:v>
                </c:pt>
                <c:pt idx="2517">
                  <c:v>25-08-2022</c:v>
                </c:pt>
                <c:pt idx="2518">
                  <c:v>26-08-2022</c:v>
                </c:pt>
                <c:pt idx="2519">
                  <c:v>29-08-2022</c:v>
                </c:pt>
                <c:pt idx="2520">
                  <c:v>30-08-2022</c:v>
                </c:pt>
                <c:pt idx="2521">
                  <c:v>31-08-2022</c:v>
                </c:pt>
                <c:pt idx="2522">
                  <c:v>01-09-2022</c:v>
                </c:pt>
                <c:pt idx="2523">
                  <c:v>02-09-2022</c:v>
                </c:pt>
                <c:pt idx="2524">
                  <c:v>05-09-2022</c:v>
                </c:pt>
                <c:pt idx="2525">
                  <c:v>06-09-2022</c:v>
                </c:pt>
                <c:pt idx="2526">
                  <c:v>07-09-2022</c:v>
                </c:pt>
                <c:pt idx="2527">
                  <c:v>08-09-2022</c:v>
                </c:pt>
                <c:pt idx="2528">
                  <c:v>09-09-2022</c:v>
                </c:pt>
                <c:pt idx="2529">
                  <c:v>12-09-2022</c:v>
                </c:pt>
                <c:pt idx="2530">
                  <c:v>13-09-2022</c:v>
                </c:pt>
                <c:pt idx="2531">
                  <c:v>14-09-2022</c:v>
                </c:pt>
                <c:pt idx="2532">
                  <c:v>15-09-2022</c:v>
                </c:pt>
                <c:pt idx="2533">
                  <c:v>16-09-2022</c:v>
                </c:pt>
                <c:pt idx="2534">
                  <c:v>19-09-2022</c:v>
                </c:pt>
                <c:pt idx="2535">
                  <c:v>20-09-2022</c:v>
                </c:pt>
                <c:pt idx="2536">
                  <c:v>21-09-2022</c:v>
                </c:pt>
                <c:pt idx="2537">
                  <c:v>22-09-2022</c:v>
                </c:pt>
                <c:pt idx="2538">
                  <c:v>23-09-2022</c:v>
                </c:pt>
                <c:pt idx="2539">
                  <c:v>26-09-2022</c:v>
                </c:pt>
                <c:pt idx="2540">
                  <c:v>27-09-2022</c:v>
                </c:pt>
                <c:pt idx="2541">
                  <c:v>28-09-2022</c:v>
                </c:pt>
                <c:pt idx="2542">
                  <c:v>29-09-2022</c:v>
                </c:pt>
                <c:pt idx="2543">
                  <c:v>30-09-2022</c:v>
                </c:pt>
                <c:pt idx="2544">
                  <c:v>03-10-2022</c:v>
                </c:pt>
                <c:pt idx="2545">
                  <c:v>04-10-2022</c:v>
                </c:pt>
                <c:pt idx="2546">
                  <c:v>05-10-2022</c:v>
                </c:pt>
                <c:pt idx="2547">
                  <c:v>06-10-2022</c:v>
                </c:pt>
                <c:pt idx="2548">
                  <c:v>07-10-2022</c:v>
                </c:pt>
                <c:pt idx="2549">
                  <c:v>10-10-2022</c:v>
                </c:pt>
                <c:pt idx="2550">
                  <c:v>11-10-2022</c:v>
                </c:pt>
                <c:pt idx="2551">
                  <c:v>12-10-2022</c:v>
                </c:pt>
                <c:pt idx="2552">
                  <c:v>13-10-2022</c:v>
                </c:pt>
                <c:pt idx="2553">
                  <c:v>14-10-2022</c:v>
                </c:pt>
                <c:pt idx="2554">
                  <c:v>17-10-2022</c:v>
                </c:pt>
                <c:pt idx="2555">
                  <c:v>18-10-2022</c:v>
                </c:pt>
                <c:pt idx="2556">
                  <c:v>19-10-2022</c:v>
                </c:pt>
                <c:pt idx="2557">
                  <c:v>20-10-2022</c:v>
                </c:pt>
                <c:pt idx="2558">
                  <c:v>21-10-2022</c:v>
                </c:pt>
                <c:pt idx="2559">
                  <c:v>24-10-2022</c:v>
                </c:pt>
                <c:pt idx="2560">
                  <c:v>25-10-2022</c:v>
                </c:pt>
                <c:pt idx="2561">
                  <c:v>26-10-2022</c:v>
                </c:pt>
                <c:pt idx="2562">
                  <c:v>27-10-2022</c:v>
                </c:pt>
                <c:pt idx="2563">
                  <c:v>28-10-2022</c:v>
                </c:pt>
                <c:pt idx="2564">
                  <c:v>31-10-2022</c:v>
                </c:pt>
                <c:pt idx="2565">
                  <c:v>01-11-2022</c:v>
                </c:pt>
                <c:pt idx="2566">
                  <c:v>02-11-2022</c:v>
                </c:pt>
                <c:pt idx="2567">
                  <c:v>03-11-2022</c:v>
                </c:pt>
                <c:pt idx="2568">
                  <c:v>04-11-2022</c:v>
                </c:pt>
                <c:pt idx="2569">
                  <c:v>07-11-2022</c:v>
                </c:pt>
                <c:pt idx="2570">
                  <c:v>08-11-2022</c:v>
                </c:pt>
                <c:pt idx="2571">
                  <c:v>09-11-2022</c:v>
                </c:pt>
                <c:pt idx="2572">
                  <c:v>10-11-2022</c:v>
                </c:pt>
                <c:pt idx="2573">
                  <c:v>11-11-2022</c:v>
                </c:pt>
                <c:pt idx="2574">
                  <c:v>14-11-2022</c:v>
                </c:pt>
                <c:pt idx="2575">
                  <c:v>15-11-2022</c:v>
                </c:pt>
                <c:pt idx="2576">
                  <c:v>16-11-2022</c:v>
                </c:pt>
                <c:pt idx="2577">
                  <c:v>17-11-2022</c:v>
                </c:pt>
                <c:pt idx="2578">
                  <c:v>18-11-2022</c:v>
                </c:pt>
                <c:pt idx="2579">
                  <c:v>21-11-2022</c:v>
                </c:pt>
                <c:pt idx="2580">
                  <c:v>22-11-2022</c:v>
                </c:pt>
                <c:pt idx="2581">
                  <c:v>23-11-2022</c:v>
                </c:pt>
                <c:pt idx="2582">
                  <c:v>24-11-2022</c:v>
                </c:pt>
                <c:pt idx="2583">
                  <c:v>25-11-2022</c:v>
                </c:pt>
                <c:pt idx="2584">
                  <c:v>28-11-2022</c:v>
                </c:pt>
                <c:pt idx="2585">
                  <c:v>29-11-2022</c:v>
                </c:pt>
                <c:pt idx="2586">
                  <c:v>30-11-2022</c:v>
                </c:pt>
                <c:pt idx="2587">
                  <c:v>01-12-2022</c:v>
                </c:pt>
                <c:pt idx="2588">
                  <c:v>02-12-2022</c:v>
                </c:pt>
                <c:pt idx="2589">
                  <c:v>05-12-2022</c:v>
                </c:pt>
                <c:pt idx="2590">
                  <c:v>06-12-2022</c:v>
                </c:pt>
                <c:pt idx="2591">
                  <c:v>07-12-2022</c:v>
                </c:pt>
                <c:pt idx="2592">
                  <c:v>08-12-2022</c:v>
                </c:pt>
                <c:pt idx="2593">
                  <c:v>09-12-2022</c:v>
                </c:pt>
                <c:pt idx="2594">
                  <c:v>12-12-2022</c:v>
                </c:pt>
                <c:pt idx="2595">
                  <c:v>13-12-2022</c:v>
                </c:pt>
                <c:pt idx="2596">
                  <c:v>14-12-2022</c:v>
                </c:pt>
                <c:pt idx="2597">
                  <c:v>15-12-2022</c:v>
                </c:pt>
                <c:pt idx="2598">
                  <c:v>16-12-2022</c:v>
                </c:pt>
                <c:pt idx="2599">
                  <c:v>19-12-2022</c:v>
                </c:pt>
                <c:pt idx="2600">
                  <c:v>20-12-2022</c:v>
                </c:pt>
                <c:pt idx="2601">
                  <c:v>21-12-2022</c:v>
                </c:pt>
                <c:pt idx="2602">
                  <c:v>22-12-2022</c:v>
                </c:pt>
                <c:pt idx="2603">
                  <c:v>23-12-2022</c:v>
                </c:pt>
                <c:pt idx="2604">
                  <c:v>26-12-2022</c:v>
                </c:pt>
                <c:pt idx="2605">
                  <c:v>27-12-2022</c:v>
                </c:pt>
                <c:pt idx="2606">
                  <c:v>28-12-2022</c:v>
                </c:pt>
                <c:pt idx="2607">
                  <c:v>29-12-2022</c:v>
                </c:pt>
                <c:pt idx="2608">
                  <c:v>30-12-2022</c:v>
                </c:pt>
                <c:pt idx="2609">
                  <c:v>02-01-2023</c:v>
                </c:pt>
                <c:pt idx="2610">
                  <c:v>03-01-2023</c:v>
                </c:pt>
                <c:pt idx="2611">
                  <c:v>04-01-2023</c:v>
                </c:pt>
                <c:pt idx="2612">
                  <c:v>05-01-2023</c:v>
                </c:pt>
                <c:pt idx="2613">
                  <c:v>06-01-2023</c:v>
                </c:pt>
                <c:pt idx="2614">
                  <c:v>09-01-2023</c:v>
                </c:pt>
                <c:pt idx="2615">
                  <c:v>10-01-2023</c:v>
                </c:pt>
                <c:pt idx="2616">
                  <c:v>11-01-2023</c:v>
                </c:pt>
                <c:pt idx="2617">
                  <c:v>12-01-2023</c:v>
                </c:pt>
                <c:pt idx="2618">
                  <c:v>13-01-2023</c:v>
                </c:pt>
                <c:pt idx="2619">
                  <c:v>16-01-2023</c:v>
                </c:pt>
                <c:pt idx="2620">
                  <c:v>17-01-2023</c:v>
                </c:pt>
                <c:pt idx="2621">
                  <c:v>18-01-2023</c:v>
                </c:pt>
                <c:pt idx="2622">
                  <c:v>19-01-2023</c:v>
                </c:pt>
                <c:pt idx="2623">
                  <c:v>20-01-2023</c:v>
                </c:pt>
                <c:pt idx="2624">
                  <c:v>23-01-2023</c:v>
                </c:pt>
                <c:pt idx="2625">
                  <c:v>24-01-2023</c:v>
                </c:pt>
                <c:pt idx="2626">
                  <c:v>25-01-2023</c:v>
                </c:pt>
                <c:pt idx="2627">
                  <c:v>26-01-2023</c:v>
                </c:pt>
                <c:pt idx="2628">
                  <c:v>27-01-2023</c:v>
                </c:pt>
                <c:pt idx="2629">
                  <c:v>30-01-2023</c:v>
                </c:pt>
                <c:pt idx="2630">
                  <c:v>31-01-2023</c:v>
                </c:pt>
                <c:pt idx="2631">
                  <c:v>01-02-2023</c:v>
                </c:pt>
                <c:pt idx="2632">
                  <c:v>02-02-2023</c:v>
                </c:pt>
                <c:pt idx="2633">
                  <c:v>03-02-2023</c:v>
                </c:pt>
                <c:pt idx="2634">
                  <c:v>06-02-2023</c:v>
                </c:pt>
                <c:pt idx="2635">
                  <c:v>07-02-2023</c:v>
                </c:pt>
                <c:pt idx="2636">
                  <c:v>08-02-2023</c:v>
                </c:pt>
                <c:pt idx="2637">
                  <c:v>09-02-2023</c:v>
                </c:pt>
                <c:pt idx="2638">
                  <c:v>10-02-2023</c:v>
                </c:pt>
                <c:pt idx="2639">
                  <c:v>13-02-2023</c:v>
                </c:pt>
                <c:pt idx="2640">
                  <c:v>14-02-2023</c:v>
                </c:pt>
                <c:pt idx="2641">
                  <c:v>15-02-2023</c:v>
                </c:pt>
                <c:pt idx="2642">
                  <c:v>16-02-2023</c:v>
                </c:pt>
                <c:pt idx="2643">
                  <c:v>17-02-2023</c:v>
                </c:pt>
                <c:pt idx="2644">
                  <c:v>20-02-2023</c:v>
                </c:pt>
                <c:pt idx="2645">
                  <c:v>21-02-2023</c:v>
                </c:pt>
                <c:pt idx="2646">
                  <c:v>22-02-2023</c:v>
                </c:pt>
                <c:pt idx="2647">
                  <c:v>23-02-2023</c:v>
                </c:pt>
                <c:pt idx="2648">
                  <c:v>24-02-2023</c:v>
                </c:pt>
                <c:pt idx="2649">
                  <c:v>27-02-2023</c:v>
                </c:pt>
                <c:pt idx="2650">
                  <c:v>28-02-2023</c:v>
                </c:pt>
                <c:pt idx="2651">
                  <c:v>01-03-2023</c:v>
                </c:pt>
                <c:pt idx="2652">
                  <c:v>02-03-2023</c:v>
                </c:pt>
                <c:pt idx="2653">
                  <c:v>03-03-2023</c:v>
                </c:pt>
                <c:pt idx="2654">
                  <c:v>06-03-2023</c:v>
                </c:pt>
                <c:pt idx="2655">
                  <c:v>07-03-2023</c:v>
                </c:pt>
                <c:pt idx="2656">
                  <c:v>08-03-2023</c:v>
                </c:pt>
                <c:pt idx="2657">
                  <c:v>09-03-2023</c:v>
                </c:pt>
                <c:pt idx="2658">
                  <c:v>10-03-2023</c:v>
                </c:pt>
                <c:pt idx="2659">
                  <c:v>13-03-2023</c:v>
                </c:pt>
                <c:pt idx="2660">
                  <c:v>14-03-2023</c:v>
                </c:pt>
                <c:pt idx="2661">
                  <c:v>15-03-2023</c:v>
                </c:pt>
                <c:pt idx="2662">
                  <c:v>16-03-2023</c:v>
                </c:pt>
                <c:pt idx="2663">
                  <c:v>17-03-2023</c:v>
                </c:pt>
                <c:pt idx="2664">
                  <c:v>20-03-2023</c:v>
                </c:pt>
                <c:pt idx="2665">
                  <c:v>21-03-2023</c:v>
                </c:pt>
                <c:pt idx="2666">
                  <c:v>22-03-2023</c:v>
                </c:pt>
                <c:pt idx="2667">
                  <c:v>23-03-2023</c:v>
                </c:pt>
                <c:pt idx="2668">
                  <c:v>24-03-2023</c:v>
                </c:pt>
                <c:pt idx="2669">
                  <c:v>27-03-2023</c:v>
                </c:pt>
                <c:pt idx="2670">
                  <c:v>28-03-2023</c:v>
                </c:pt>
                <c:pt idx="2671">
                  <c:v>29-03-2023</c:v>
                </c:pt>
                <c:pt idx="2672">
                  <c:v>30-03-2023</c:v>
                </c:pt>
                <c:pt idx="2673">
                  <c:v>31-03-2023</c:v>
                </c:pt>
                <c:pt idx="2674">
                  <c:v>03-04-2023</c:v>
                </c:pt>
                <c:pt idx="2675">
                  <c:v>04-04-2023</c:v>
                </c:pt>
                <c:pt idx="2676">
                  <c:v>05-04-2023</c:v>
                </c:pt>
                <c:pt idx="2677">
                  <c:v>06-04-2023</c:v>
                </c:pt>
                <c:pt idx="2678">
                  <c:v>07-04-2023</c:v>
                </c:pt>
                <c:pt idx="2679">
                  <c:v>10-04-2023</c:v>
                </c:pt>
                <c:pt idx="2680">
                  <c:v>11-04-2023</c:v>
                </c:pt>
                <c:pt idx="2681">
                  <c:v>12-04-2023</c:v>
                </c:pt>
                <c:pt idx="2682">
                  <c:v>13-04-2023</c:v>
                </c:pt>
                <c:pt idx="2683">
                  <c:v>14-04-2023</c:v>
                </c:pt>
                <c:pt idx="2684">
                  <c:v>17-04-2023</c:v>
                </c:pt>
                <c:pt idx="2685">
                  <c:v>18-04-2023</c:v>
                </c:pt>
                <c:pt idx="2686">
                  <c:v>19-04-2023</c:v>
                </c:pt>
                <c:pt idx="2687">
                  <c:v>20-04-2023</c:v>
                </c:pt>
                <c:pt idx="2688">
                  <c:v>21-04-2023</c:v>
                </c:pt>
                <c:pt idx="2689">
                  <c:v>24-04-2023</c:v>
                </c:pt>
                <c:pt idx="2690">
                  <c:v>25-04-2023</c:v>
                </c:pt>
                <c:pt idx="2691">
                  <c:v>26-04-2023</c:v>
                </c:pt>
                <c:pt idx="2692">
                  <c:v>27-04-2023</c:v>
                </c:pt>
                <c:pt idx="2693">
                  <c:v>28-04-2023</c:v>
                </c:pt>
                <c:pt idx="2694">
                  <c:v>01-05-2023</c:v>
                </c:pt>
                <c:pt idx="2695">
                  <c:v>02-05-2023</c:v>
                </c:pt>
                <c:pt idx="2696">
                  <c:v>03-05-2023</c:v>
                </c:pt>
                <c:pt idx="2697">
                  <c:v>04-05-2023</c:v>
                </c:pt>
                <c:pt idx="2698">
                  <c:v>05-05-2023</c:v>
                </c:pt>
                <c:pt idx="2699">
                  <c:v>08-05-2023</c:v>
                </c:pt>
                <c:pt idx="2700">
                  <c:v>09-05-2023</c:v>
                </c:pt>
                <c:pt idx="2701">
                  <c:v>10-05-2023</c:v>
                </c:pt>
                <c:pt idx="2702">
                  <c:v>11-05-2023</c:v>
                </c:pt>
                <c:pt idx="2703">
                  <c:v>12-05-2023</c:v>
                </c:pt>
                <c:pt idx="2704">
                  <c:v>15-05-2023</c:v>
                </c:pt>
                <c:pt idx="2705">
                  <c:v>16-05-2023</c:v>
                </c:pt>
                <c:pt idx="2706">
                  <c:v>17-05-2023</c:v>
                </c:pt>
                <c:pt idx="2707">
                  <c:v>18-05-2023</c:v>
                </c:pt>
                <c:pt idx="2708">
                  <c:v>19-05-2023</c:v>
                </c:pt>
                <c:pt idx="2709">
                  <c:v>22-05-2023</c:v>
                </c:pt>
                <c:pt idx="2710">
                  <c:v>23-05-2023</c:v>
                </c:pt>
                <c:pt idx="2711">
                  <c:v>24-05-2023</c:v>
                </c:pt>
                <c:pt idx="2712">
                  <c:v>25-05-2023</c:v>
                </c:pt>
                <c:pt idx="2713">
                  <c:v>26-05-2023</c:v>
                </c:pt>
                <c:pt idx="2714">
                  <c:v>29-05-2023</c:v>
                </c:pt>
                <c:pt idx="2715">
                  <c:v>30-05-2023</c:v>
                </c:pt>
                <c:pt idx="2716">
                  <c:v>31-05-2023</c:v>
                </c:pt>
                <c:pt idx="2717">
                  <c:v>01-06-2023</c:v>
                </c:pt>
                <c:pt idx="2718">
                  <c:v>02-06-2023</c:v>
                </c:pt>
                <c:pt idx="2719">
                  <c:v>05-06-2023</c:v>
                </c:pt>
                <c:pt idx="2720">
                  <c:v>06-06-2023</c:v>
                </c:pt>
                <c:pt idx="2721">
                  <c:v>07-06-2023</c:v>
                </c:pt>
                <c:pt idx="2722">
                  <c:v>08-06-2023</c:v>
                </c:pt>
                <c:pt idx="2723">
                  <c:v>09-06-2023</c:v>
                </c:pt>
                <c:pt idx="2724">
                  <c:v>12-06-2023</c:v>
                </c:pt>
                <c:pt idx="2725">
                  <c:v>13-06-2023</c:v>
                </c:pt>
                <c:pt idx="2726">
                  <c:v>14-06-2023</c:v>
                </c:pt>
                <c:pt idx="2727">
                  <c:v>15-06-2023</c:v>
                </c:pt>
                <c:pt idx="2728">
                  <c:v>16-06-2023</c:v>
                </c:pt>
                <c:pt idx="2729">
                  <c:v>19-06-2023</c:v>
                </c:pt>
                <c:pt idx="2730">
                  <c:v>20-06-2023</c:v>
                </c:pt>
                <c:pt idx="2731">
                  <c:v>21-06-2023</c:v>
                </c:pt>
                <c:pt idx="2732">
                  <c:v>22-06-2023</c:v>
                </c:pt>
                <c:pt idx="2733">
                  <c:v>23-06-2023</c:v>
                </c:pt>
                <c:pt idx="2734">
                  <c:v>26-06-2023</c:v>
                </c:pt>
                <c:pt idx="2735">
                  <c:v>27-06-2023</c:v>
                </c:pt>
                <c:pt idx="2736">
                  <c:v>28-06-2023</c:v>
                </c:pt>
                <c:pt idx="2737">
                  <c:v>29-06-2023</c:v>
                </c:pt>
                <c:pt idx="2738">
                  <c:v>30-06-2023</c:v>
                </c:pt>
                <c:pt idx="2739">
                  <c:v>03-07-2023</c:v>
                </c:pt>
                <c:pt idx="2740">
                  <c:v>04-07-2023</c:v>
                </c:pt>
                <c:pt idx="2741">
                  <c:v>05-07-2023</c:v>
                </c:pt>
                <c:pt idx="2742">
                  <c:v>06-07-2023</c:v>
                </c:pt>
                <c:pt idx="2743">
                  <c:v>07-07-2023</c:v>
                </c:pt>
                <c:pt idx="2744">
                  <c:v>10-07-2023</c:v>
                </c:pt>
                <c:pt idx="2745">
                  <c:v>11-07-2023</c:v>
                </c:pt>
                <c:pt idx="2746">
                  <c:v>12-07-2023</c:v>
                </c:pt>
                <c:pt idx="2747">
                  <c:v>13-07-2023</c:v>
                </c:pt>
                <c:pt idx="2748">
                  <c:v>14-07-2023</c:v>
                </c:pt>
                <c:pt idx="2749">
                  <c:v>17-07-2023</c:v>
                </c:pt>
                <c:pt idx="2750">
                  <c:v>18-07-2023</c:v>
                </c:pt>
                <c:pt idx="2751">
                  <c:v>19-07-2023</c:v>
                </c:pt>
                <c:pt idx="2752">
                  <c:v>20-07-2023</c:v>
                </c:pt>
                <c:pt idx="2753">
                  <c:v>21-07-2023</c:v>
                </c:pt>
                <c:pt idx="2754">
                  <c:v>24-07-2023</c:v>
                </c:pt>
                <c:pt idx="2755">
                  <c:v>25-07-2023</c:v>
                </c:pt>
                <c:pt idx="2756">
                  <c:v>26-07-2023</c:v>
                </c:pt>
                <c:pt idx="2757">
                  <c:v>27-07-2023</c:v>
                </c:pt>
                <c:pt idx="2758">
                  <c:v>28-07-2023</c:v>
                </c:pt>
                <c:pt idx="2759">
                  <c:v>31-07-2023</c:v>
                </c:pt>
                <c:pt idx="2760">
                  <c:v>01-08-2023</c:v>
                </c:pt>
                <c:pt idx="2761">
                  <c:v>02-08-2023</c:v>
                </c:pt>
                <c:pt idx="2762">
                  <c:v>03-08-2023</c:v>
                </c:pt>
                <c:pt idx="2763">
                  <c:v>04-08-2023</c:v>
                </c:pt>
                <c:pt idx="2764">
                  <c:v>07-08-2023</c:v>
                </c:pt>
                <c:pt idx="2765">
                  <c:v>08-08-2023</c:v>
                </c:pt>
                <c:pt idx="2766">
                  <c:v>09-08-2023</c:v>
                </c:pt>
                <c:pt idx="2767">
                  <c:v>10-08-2023</c:v>
                </c:pt>
                <c:pt idx="2768">
                  <c:v>11-08-2023</c:v>
                </c:pt>
                <c:pt idx="2769">
                  <c:v>14-08-2023</c:v>
                </c:pt>
                <c:pt idx="2770">
                  <c:v>15-08-2023</c:v>
                </c:pt>
                <c:pt idx="2771">
                  <c:v>16-08-2023</c:v>
                </c:pt>
                <c:pt idx="2772">
                  <c:v>17-08-2023</c:v>
                </c:pt>
                <c:pt idx="2773">
                  <c:v>18-08-2023</c:v>
                </c:pt>
                <c:pt idx="2774">
                  <c:v>21-08-2023</c:v>
                </c:pt>
                <c:pt idx="2775">
                  <c:v>22-08-2023</c:v>
                </c:pt>
                <c:pt idx="2776">
                  <c:v>23-08-2023</c:v>
                </c:pt>
                <c:pt idx="2777">
                  <c:v>24-08-2023</c:v>
                </c:pt>
                <c:pt idx="2778">
                  <c:v>25-08-2023</c:v>
                </c:pt>
                <c:pt idx="2779">
                  <c:v>28-08-2023</c:v>
                </c:pt>
                <c:pt idx="2780">
                  <c:v>29-08-2023</c:v>
                </c:pt>
                <c:pt idx="2781">
                  <c:v>30-08-2023</c:v>
                </c:pt>
                <c:pt idx="2782">
                  <c:v>31-08-2023</c:v>
                </c:pt>
                <c:pt idx="2783">
                  <c:v>01-09-2023</c:v>
                </c:pt>
                <c:pt idx="2784">
                  <c:v>04-09-2023</c:v>
                </c:pt>
                <c:pt idx="2785">
                  <c:v>05-09-2023</c:v>
                </c:pt>
                <c:pt idx="2786">
                  <c:v>06-09-2023</c:v>
                </c:pt>
                <c:pt idx="2787">
                  <c:v>07-09-2023</c:v>
                </c:pt>
                <c:pt idx="2788">
                  <c:v>08-09-2023</c:v>
                </c:pt>
                <c:pt idx="2789">
                  <c:v>11-09-2023</c:v>
                </c:pt>
                <c:pt idx="2790">
                  <c:v>12-09-2023</c:v>
                </c:pt>
                <c:pt idx="2791">
                  <c:v>13-09-2023</c:v>
                </c:pt>
                <c:pt idx="2792">
                  <c:v>14-09-2023</c:v>
                </c:pt>
                <c:pt idx="2793">
                  <c:v>15-09-2023</c:v>
                </c:pt>
                <c:pt idx="2794">
                  <c:v>18-09-2023</c:v>
                </c:pt>
                <c:pt idx="2795">
                  <c:v>19-09-2023</c:v>
                </c:pt>
                <c:pt idx="2796">
                  <c:v>20-09-2023</c:v>
                </c:pt>
                <c:pt idx="2797">
                  <c:v>21-09-2023</c:v>
                </c:pt>
                <c:pt idx="2798">
                  <c:v>22-09-2023</c:v>
                </c:pt>
                <c:pt idx="2799">
                  <c:v>25-09-2023</c:v>
                </c:pt>
                <c:pt idx="2800">
                  <c:v>26-09-2023</c:v>
                </c:pt>
                <c:pt idx="2801">
                  <c:v>27-09-2023</c:v>
                </c:pt>
                <c:pt idx="2802">
                  <c:v>28-09-2023</c:v>
                </c:pt>
                <c:pt idx="2803">
                  <c:v>29-09-2023</c:v>
                </c:pt>
                <c:pt idx="2804">
                  <c:v>02-10-2023</c:v>
                </c:pt>
                <c:pt idx="2805">
                  <c:v>03-10-2023</c:v>
                </c:pt>
                <c:pt idx="2806">
                  <c:v>04-10-2023</c:v>
                </c:pt>
                <c:pt idx="2807">
                  <c:v>05-10-2023</c:v>
                </c:pt>
                <c:pt idx="2808">
                  <c:v>06-10-2023</c:v>
                </c:pt>
                <c:pt idx="2809">
                  <c:v>09-10-2023</c:v>
                </c:pt>
                <c:pt idx="2810">
                  <c:v>10-10-2023</c:v>
                </c:pt>
                <c:pt idx="2811">
                  <c:v>11-10-2023</c:v>
                </c:pt>
                <c:pt idx="2812">
                  <c:v>12-10-2023</c:v>
                </c:pt>
                <c:pt idx="2813">
                  <c:v>13-10-2023</c:v>
                </c:pt>
                <c:pt idx="2814">
                  <c:v>16-10-2023</c:v>
                </c:pt>
                <c:pt idx="2815">
                  <c:v>17-10-2023</c:v>
                </c:pt>
                <c:pt idx="2816">
                  <c:v>18-10-2023</c:v>
                </c:pt>
                <c:pt idx="2817">
                  <c:v>19-10-2023</c:v>
                </c:pt>
                <c:pt idx="2818">
                  <c:v>20-10-2023</c:v>
                </c:pt>
                <c:pt idx="2819">
                  <c:v>23-10-2023</c:v>
                </c:pt>
                <c:pt idx="2820">
                  <c:v>24-10-2023</c:v>
                </c:pt>
                <c:pt idx="2821">
                  <c:v>25-10-2023</c:v>
                </c:pt>
                <c:pt idx="2822">
                  <c:v>26-10-2023</c:v>
                </c:pt>
                <c:pt idx="2823">
                  <c:v>27-10-2023</c:v>
                </c:pt>
                <c:pt idx="2824">
                  <c:v>30-10-2023</c:v>
                </c:pt>
                <c:pt idx="2825">
                  <c:v>31-10-2023</c:v>
                </c:pt>
                <c:pt idx="2826">
                  <c:v>01-11-2023</c:v>
                </c:pt>
                <c:pt idx="2827">
                  <c:v>02-11-2023</c:v>
                </c:pt>
                <c:pt idx="2828">
                  <c:v>03-11-2023</c:v>
                </c:pt>
                <c:pt idx="2829">
                  <c:v>06-11-2023</c:v>
                </c:pt>
                <c:pt idx="2830">
                  <c:v>07-11-2023</c:v>
                </c:pt>
                <c:pt idx="2831">
                  <c:v>08-11-2023</c:v>
                </c:pt>
                <c:pt idx="2832">
                  <c:v>09-11-2023</c:v>
                </c:pt>
                <c:pt idx="2833">
                  <c:v>10-11-2023</c:v>
                </c:pt>
                <c:pt idx="2834">
                  <c:v>13-11-2023</c:v>
                </c:pt>
                <c:pt idx="2835">
                  <c:v>14-11-2023</c:v>
                </c:pt>
                <c:pt idx="2836">
                  <c:v>15-11-2023</c:v>
                </c:pt>
                <c:pt idx="2837">
                  <c:v>16-11-2023</c:v>
                </c:pt>
                <c:pt idx="2838">
                  <c:v>17-11-2023</c:v>
                </c:pt>
                <c:pt idx="2839">
                  <c:v>20-11-2023</c:v>
                </c:pt>
                <c:pt idx="2840">
                  <c:v>21-11-2023</c:v>
                </c:pt>
                <c:pt idx="2841">
                  <c:v>22-11-2023</c:v>
                </c:pt>
                <c:pt idx="2842">
                  <c:v>23-11-2023</c:v>
                </c:pt>
                <c:pt idx="2843">
                  <c:v>24-11-2023</c:v>
                </c:pt>
                <c:pt idx="2844">
                  <c:v>27-11-2023</c:v>
                </c:pt>
                <c:pt idx="2845">
                  <c:v>28-11-2023</c:v>
                </c:pt>
                <c:pt idx="2846">
                  <c:v>29-11-2023</c:v>
                </c:pt>
                <c:pt idx="2847">
                  <c:v>30-11-2023</c:v>
                </c:pt>
                <c:pt idx="2848">
                  <c:v>01-12-2023</c:v>
                </c:pt>
                <c:pt idx="2849">
                  <c:v>04-12-2023</c:v>
                </c:pt>
                <c:pt idx="2850">
                  <c:v>05-12-2023</c:v>
                </c:pt>
                <c:pt idx="2851">
                  <c:v>06-12-2023</c:v>
                </c:pt>
                <c:pt idx="2852">
                  <c:v>07-12-2023</c:v>
                </c:pt>
                <c:pt idx="2853">
                  <c:v>08-12-2023</c:v>
                </c:pt>
                <c:pt idx="2854">
                  <c:v>11-12-2023</c:v>
                </c:pt>
                <c:pt idx="2855">
                  <c:v>12-12-2023</c:v>
                </c:pt>
                <c:pt idx="2856">
                  <c:v>13-12-2023</c:v>
                </c:pt>
                <c:pt idx="2857">
                  <c:v>14-12-2023</c:v>
                </c:pt>
                <c:pt idx="2858">
                  <c:v>15-12-2023</c:v>
                </c:pt>
                <c:pt idx="2859">
                  <c:v>18-12-2023</c:v>
                </c:pt>
                <c:pt idx="2860">
                  <c:v>19-12-2023</c:v>
                </c:pt>
                <c:pt idx="2861">
                  <c:v>20-12-2023</c:v>
                </c:pt>
                <c:pt idx="2862">
                  <c:v>21-12-2023</c:v>
                </c:pt>
                <c:pt idx="2863">
                  <c:v>22-12-2023</c:v>
                </c:pt>
                <c:pt idx="2864">
                  <c:v>25-12-2023</c:v>
                </c:pt>
                <c:pt idx="2865">
                  <c:v>26-12-2023</c:v>
                </c:pt>
                <c:pt idx="2866">
                  <c:v>27-12-2023</c:v>
                </c:pt>
                <c:pt idx="2867">
                  <c:v>28-12-2023</c:v>
                </c:pt>
                <c:pt idx="2868">
                  <c:v>29-12-2023</c:v>
                </c:pt>
                <c:pt idx="2869">
                  <c:v>01-01-2024</c:v>
                </c:pt>
                <c:pt idx="2870">
                  <c:v>02-01-2024</c:v>
                </c:pt>
                <c:pt idx="2871">
                  <c:v>03-01-2024</c:v>
                </c:pt>
                <c:pt idx="2872">
                  <c:v>04-01-2024</c:v>
                </c:pt>
                <c:pt idx="2873">
                  <c:v>05-01-2024</c:v>
                </c:pt>
                <c:pt idx="2874">
                  <c:v>08-01-2024</c:v>
                </c:pt>
                <c:pt idx="2875">
                  <c:v>09-01-2024</c:v>
                </c:pt>
                <c:pt idx="2876">
                  <c:v>10-01-2024</c:v>
                </c:pt>
                <c:pt idx="2877">
                  <c:v>11-01-2024</c:v>
                </c:pt>
                <c:pt idx="2878">
                  <c:v>12-01-2024</c:v>
                </c:pt>
                <c:pt idx="2879">
                  <c:v>15-01-2024</c:v>
                </c:pt>
                <c:pt idx="2880">
                  <c:v>16-01-2024</c:v>
                </c:pt>
                <c:pt idx="2881">
                  <c:v>17-01-2024</c:v>
                </c:pt>
                <c:pt idx="2882">
                  <c:v>18-01-2024</c:v>
                </c:pt>
                <c:pt idx="2883">
                  <c:v>19-01-2024</c:v>
                </c:pt>
                <c:pt idx="2884">
                  <c:v>22-01-2024</c:v>
                </c:pt>
                <c:pt idx="2885">
                  <c:v>23-01-2024</c:v>
                </c:pt>
                <c:pt idx="2886">
                  <c:v>24-01-2024</c:v>
                </c:pt>
                <c:pt idx="2887">
                  <c:v>25-01-2024</c:v>
                </c:pt>
                <c:pt idx="2888">
                  <c:v>26-01-2024</c:v>
                </c:pt>
                <c:pt idx="2889">
                  <c:v>29-01-2024</c:v>
                </c:pt>
                <c:pt idx="2890">
                  <c:v>30-01-2024</c:v>
                </c:pt>
                <c:pt idx="2891">
                  <c:v>31-01-2024</c:v>
                </c:pt>
                <c:pt idx="2892">
                  <c:v>01-02-2024</c:v>
                </c:pt>
                <c:pt idx="2893">
                  <c:v>02-02-2024</c:v>
                </c:pt>
                <c:pt idx="2894">
                  <c:v>05-02-2024</c:v>
                </c:pt>
                <c:pt idx="2895">
                  <c:v>06-02-2024</c:v>
                </c:pt>
                <c:pt idx="2896">
                  <c:v>07-02-2024</c:v>
                </c:pt>
                <c:pt idx="2897">
                  <c:v>08-02-2024</c:v>
                </c:pt>
                <c:pt idx="2898">
                  <c:v>09-02-2024</c:v>
                </c:pt>
                <c:pt idx="2899">
                  <c:v>12-02-2024</c:v>
                </c:pt>
                <c:pt idx="2900">
                  <c:v>13-02-2024</c:v>
                </c:pt>
                <c:pt idx="2901">
                  <c:v>14-02-2024</c:v>
                </c:pt>
                <c:pt idx="2902">
                  <c:v>15-02-2024</c:v>
                </c:pt>
                <c:pt idx="2903">
                  <c:v>16-02-2024</c:v>
                </c:pt>
                <c:pt idx="2904">
                  <c:v>19-02-2024</c:v>
                </c:pt>
                <c:pt idx="2905">
                  <c:v>20-02-2024</c:v>
                </c:pt>
                <c:pt idx="2906">
                  <c:v>21-02-2024</c:v>
                </c:pt>
                <c:pt idx="2907">
                  <c:v>22-02-2024</c:v>
                </c:pt>
                <c:pt idx="2908">
                  <c:v>23-02-2024</c:v>
                </c:pt>
                <c:pt idx="2909">
                  <c:v>26-02-2024</c:v>
                </c:pt>
                <c:pt idx="2910">
                  <c:v>27-02-2024</c:v>
                </c:pt>
                <c:pt idx="2911">
                  <c:v>28-02-2024</c:v>
                </c:pt>
                <c:pt idx="2912">
                  <c:v>29-02-2024</c:v>
                </c:pt>
                <c:pt idx="2913">
                  <c:v>01-03-2024</c:v>
                </c:pt>
                <c:pt idx="2914">
                  <c:v>04-03-2024</c:v>
                </c:pt>
                <c:pt idx="2915">
                  <c:v>05-03-2024</c:v>
                </c:pt>
                <c:pt idx="2916">
                  <c:v>06-03-2024</c:v>
                </c:pt>
                <c:pt idx="2917">
                  <c:v>07-03-2024</c:v>
                </c:pt>
                <c:pt idx="2918">
                  <c:v>08-03-2024</c:v>
                </c:pt>
                <c:pt idx="2919">
                  <c:v>11-03-2024</c:v>
                </c:pt>
                <c:pt idx="2920">
                  <c:v>12-03-2024</c:v>
                </c:pt>
                <c:pt idx="2921">
                  <c:v>13-03-2024</c:v>
                </c:pt>
                <c:pt idx="2922">
                  <c:v>14-03-2024</c:v>
                </c:pt>
                <c:pt idx="2923">
                  <c:v>15-03-2024</c:v>
                </c:pt>
                <c:pt idx="2924">
                  <c:v>18-03-2024</c:v>
                </c:pt>
                <c:pt idx="2925">
                  <c:v>19-03-2024</c:v>
                </c:pt>
                <c:pt idx="2926">
                  <c:v>20-03-2024</c:v>
                </c:pt>
                <c:pt idx="2927">
                  <c:v>21-03-2024</c:v>
                </c:pt>
                <c:pt idx="2928">
                  <c:v>22-03-2024</c:v>
                </c:pt>
                <c:pt idx="2929">
                  <c:v>25-03-2024</c:v>
                </c:pt>
                <c:pt idx="2930">
                  <c:v>26-03-2024</c:v>
                </c:pt>
                <c:pt idx="2931">
                  <c:v>27-03-2024</c:v>
                </c:pt>
                <c:pt idx="2932">
                  <c:v>28-03-2024</c:v>
                </c:pt>
                <c:pt idx="2933">
                  <c:v>29-03-2024</c:v>
                </c:pt>
                <c:pt idx="2934">
                  <c:v>01-04-2024</c:v>
                </c:pt>
                <c:pt idx="2935">
                  <c:v>02-04-2024</c:v>
                </c:pt>
                <c:pt idx="2936">
                  <c:v>03-04-2024</c:v>
                </c:pt>
                <c:pt idx="2937">
                  <c:v>04-04-2024</c:v>
                </c:pt>
                <c:pt idx="2938">
                  <c:v>05-04-2024</c:v>
                </c:pt>
                <c:pt idx="2939">
                  <c:v>08-04-2024</c:v>
                </c:pt>
                <c:pt idx="2940">
                  <c:v>09-04-2024</c:v>
                </c:pt>
                <c:pt idx="2941">
                  <c:v>10-04-2024</c:v>
                </c:pt>
                <c:pt idx="2942">
                  <c:v>11-04-2024</c:v>
                </c:pt>
                <c:pt idx="2943">
                  <c:v>12-04-2024</c:v>
                </c:pt>
                <c:pt idx="2944">
                  <c:v>15-04-2024</c:v>
                </c:pt>
                <c:pt idx="2945">
                  <c:v>16-04-2024</c:v>
                </c:pt>
                <c:pt idx="2946">
                  <c:v>17-04-2024</c:v>
                </c:pt>
                <c:pt idx="2947">
                  <c:v>18-04-2024</c:v>
                </c:pt>
                <c:pt idx="2948">
                  <c:v>19-04-2024</c:v>
                </c:pt>
                <c:pt idx="2949">
                  <c:v>22-04-2024</c:v>
                </c:pt>
                <c:pt idx="2950">
                  <c:v>23-04-2024</c:v>
                </c:pt>
                <c:pt idx="2951">
                  <c:v>24-04-2024</c:v>
                </c:pt>
                <c:pt idx="2952">
                  <c:v>25-04-2024</c:v>
                </c:pt>
                <c:pt idx="2953">
                  <c:v>26-04-2024</c:v>
                </c:pt>
                <c:pt idx="2954">
                  <c:v>29-04-2024</c:v>
                </c:pt>
                <c:pt idx="2955">
                  <c:v>30-04-2024</c:v>
                </c:pt>
                <c:pt idx="2956">
                  <c:v>01-05-2024</c:v>
                </c:pt>
                <c:pt idx="2957">
                  <c:v>02-05-2024</c:v>
                </c:pt>
                <c:pt idx="2958">
                  <c:v>03-05-2024</c:v>
                </c:pt>
                <c:pt idx="2959">
                  <c:v>06-05-2024</c:v>
                </c:pt>
                <c:pt idx="2960">
                  <c:v>07-05-2024</c:v>
                </c:pt>
                <c:pt idx="2961">
                  <c:v>08-05-2024</c:v>
                </c:pt>
                <c:pt idx="2962">
                  <c:v>09-05-2024</c:v>
                </c:pt>
                <c:pt idx="2963">
                  <c:v>10-05-2024</c:v>
                </c:pt>
                <c:pt idx="2964">
                  <c:v>13-05-2024</c:v>
                </c:pt>
                <c:pt idx="2965">
                  <c:v>14-05-2024</c:v>
                </c:pt>
                <c:pt idx="2966">
                  <c:v>15-05-2024</c:v>
                </c:pt>
                <c:pt idx="2967">
                  <c:v>16-05-2024</c:v>
                </c:pt>
                <c:pt idx="2968">
                  <c:v>17-05-2024</c:v>
                </c:pt>
                <c:pt idx="2969">
                  <c:v>20-05-2024</c:v>
                </c:pt>
                <c:pt idx="2970">
                  <c:v>21-05-2024</c:v>
                </c:pt>
                <c:pt idx="2971">
                  <c:v>22-05-2024</c:v>
                </c:pt>
                <c:pt idx="2972">
                  <c:v>23-05-2024</c:v>
                </c:pt>
                <c:pt idx="2973">
                  <c:v>24-05-2024</c:v>
                </c:pt>
                <c:pt idx="2974">
                  <c:v>27-05-2024</c:v>
                </c:pt>
                <c:pt idx="2975">
                  <c:v>28-05-2024</c:v>
                </c:pt>
                <c:pt idx="2976">
                  <c:v>29-05-2024</c:v>
                </c:pt>
                <c:pt idx="2977">
                  <c:v>30-05-2024</c:v>
                </c:pt>
                <c:pt idx="2978">
                  <c:v>31-05-2024</c:v>
                </c:pt>
                <c:pt idx="2979">
                  <c:v>03-06-2024</c:v>
                </c:pt>
                <c:pt idx="2980">
                  <c:v>04-06-2024</c:v>
                </c:pt>
                <c:pt idx="2981">
                  <c:v>05-06-2024</c:v>
                </c:pt>
                <c:pt idx="2982">
                  <c:v>06-06-2024</c:v>
                </c:pt>
                <c:pt idx="2983">
                  <c:v>07-06-2024</c:v>
                </c:pt>
                <c:pt idx="2984">
                  <c:v>10-06-2024</c:v>
                </c:pt>
                <c:pt idx="2985">
                  <c:v>11-06-2024</c:v>
                </c:pt>
                <c:pt idx="2986">
                  <c:v>12-06-2024</c:v>
                </c:pt>
                <c:pt idx="2987">
                  <c:v>13-06-2024</c:v>
                </c:pt>
                <c:pt idx="2988">
                  <c:v>14-06-2024</c:v>
                </c:pt>
                <c:pt idx="2989">
                  <c:v>17-06-2024</c:v>
                </c:pt>
                <c:pt idx="2990">
                  <c:v>18-06-2024</c:v>
                </c:pt>
                <c:pt idx="2991">
                  <c:v>19-06-2024</c:v>
                </c:pt>
                <c:pt idx="2992">
                  <c:v>20-06-2024</c:v>
                </c:pt>
                <c:pt idx="2993">
                  <c:v>21-06-2024</c:v>
                </c:pt>
                <c:pt idx="2994">
                  <c:v>24-06-2024</c:v>
                </c:pt>
                <c:pt idx="2995">
                  <c:v>25-06-2024</c:v>
                </c:pt>
                <c:pt idx="2996">
                  <c:v>26-06-2024</c:v>
                </c:pt>
                <c:pt idx="2997">
                  <c:v>27-06-2024</c:v>
                </c:pt>
                <c:pt idx="2998">
                  <c:v>28-06-2024</c:v>
                </c:pt>
                <c:pt idx="2999">
                  <c:v>01-07-2024</c:v>
                </c:pt>
                <c:pt idx="3000">
                  <c:v>02-07-2024</c:v>
                </c:pt>
                <c:pt idx="3001">
                  <c:v>03-07-2024</c:v>
                </c:pt>
                <c:pt idx="3002">
                  <c:v>04-07-2024</c:v>
                </c:pt>
                <c:pt idx="3003">
                  <c:v>05-07-2024</c:v>
                </c:pt>
                <c:pt idx="3004">
                  <c:v>08-07-2024</c:v>
                </c:pt>
                <c:pt idx="3005">
                  <c:v>09-07-2024</c:v>
                </c:pt>
                <c:pt idx="3006">
                  <c:v>10-07-2024</c:v>
                </c:pt>
                <c:pt idx="3007">
                  <c:v>11-07-2024</c:v>
                </c:pt>
                <c:pt idx="3008">
                  <c:v>12-07-2024</c:v>
                </c:pt>
                <c:pt idx="3009">
                  <c:v>15-07-2024</c:v>
                </c:pt>
                <c:pt idx="3010">
                  <c:v>16-07-2024</c:v>
                </c:pt>
                <c:pt idx="3011">
                  <c:v>17-07-2024</c:v>
                </c:pt>
                <c:pt idx="3012">
                  <c:v>18-07-2024</c:v>
                </c:pt>
                <c:pt idx="3013">
                  <c:v>19-07-2024</c:v>
                </c:pt>
                <c:pt idx="3014">
                  <c:v>22-07-2024</c:v>
                </c:pt>
                <c:pt idx="3015">
                  <c:v>23-07-2024</c:v>
                </c:pt>
                <c:pt idx="3016">
                  <c:v>24-07-2024</c:v>
                </c:pt>
                <c:pt idx="3017">
                  <c:v>25-07-2024</c:v>
                </c:pt>
                <c:pt idx="3018">
                  <c:v>26-07-2024</c:v>
                </c:pt>
                <c:pt idx="3019">
                  <c:v>29-07-2024</c:v>
                </c:pt>
                <c:pt idx="3020">
                  <c:v>30-07-2024</c:v>
                </c:pt>
                <c:pt idx="3021">
                  <c:v>31-07-2024</c:v>
                </c:pt>
                <c:pt idx="3022">
                  <c:v>01-08-2024</c:v>
                </c:pt>
                <c:pt idx="3023">
                  <c:v>02-08-2024</c:v>
                </c:pt>
                <c:pt idx="3024">
                  <c:v>05-08-2024</c:v>
                </c:pt>
                <c:pt idx="3025">
                  <c:v>06-08-2024</c:v>
                </c:pt>
                <c:pt idx="3026">
                  <c:v>07-08-2024</c:v>
                </c:pt>
                <c:pt idx="3027">
                  <c:v>08-08-2024</c:v>
                </c:pt>
                <c:pt idx="3028">
                  <c:v>09-08-2024</c:v>
                </c:pt>
                <c:pt idx="3029">
                  <c:v>12-08-2024</c:v>
                </c:pt>
                <c:pt idx="3030">
                  <c:v>13-08-2024</c:v>
                </c:pt>
                <c:pt idx="3031">
                  <c:v>14-08-2024</c:v>
                </c:pt>
                <c:pt idx="3032">
                  <c:v>15-08-2024</c:v>
                </c:pt>
                <c:pt idx="3033">
                  <c:v>16-08-2024</c:v>
                </c:pt>
                <c:pt idx="3034">
                  <c:v>19-08-2024</c:v>
                </c:pt>
                <c:pt idx="3035">
                  <c:v>20-08-2024</c:v>
                </c:pt>
                <c:pt idx="3036">
                  <c:v>21-08-2024</c:v>
                </c:pt>
                <c:pt idx="3037">
                  <c:v>22-08-2024</c:v>
                </c:pt>
                <c:pt idx="3038">
                  <c:v>23-08-2024</c:v>
                </c:pt>
                <c:pt idx="3039">
                  <c:v>26-08-2024</c:v>
                </c:pt>
                <c:pt idx="3040">
                  <c:v>27-08-2024</c:v>
                </c:pt>
                <c:pt idx="3041">
                  <c:v>28-08-2024</c:v>
                </c:pt>
                <c:pt idx="3042">
                  <c:v>29-08-2024</c:v>
                </c:pt>
                <c:pt idx="3043">
                  <c:v>30-08-2024</c:v>
                </c:pt>
                <c:pt idx="3044">
                  <c:v>02-09-2024</c:v>
                </c:pt>
                <c:pt idx="3045">
                  <c:v>03-09-2024</c:v>
                </c:pt>
                <c:pt idx="3046">
                  <c:v>04-09-2024</c:v>
                </c:pt>
                <c:pt idx="3047">
                  <c:v>05-09-2024</c:v>
                </c:pt>
                <c:pt idx="3048">
                  <c:v>06-09-2024</c:v>
                </c:pt>
                <c:pt idx="3049">
                  <c:v>09-09-2024</c:v>
                </c:pt>
                <c:pt idx="3050">
                  <c:v>10-09-2024</c:v>
                </c:pt>
                <c:pt idx="3051">
                  <c:v>11-09-2024</c:v>
                </c:pt>
                <c:pt idx="3052">
                  <c:v>12-09-2024</c:v>
                </c:pt>
                <c:pt idx="3053">
                  <c:v>13-09-2024</c:v>
                </c:pt>
                <c:pt idx="3054">
                  <c:v>16-09-2024</c:v>
                </c:pt>
                <c:pt idx="3055">
                  <c:v>17-09-2024</c:v>
                </c:pt>
                <c:pt idx="3056">
                  <c:v>18-09-2024</c:v>
                </c:pt>
                <c:pt idx="3057">
                  <c:v>19-09-2024</c:v>
                </c:pt>
                <c:pt idx="3058">
                  <c:v>20-09-2024</c:v>
                </c:pt>
                <c:pt idx="3059">
                  <c:v>23-09-2024</c:v>
                </c:pt>
                <c:pt idx="3060">
                  <c:v>24-09-2024</c:v>
                </c:pt>
                <c:pt idx="3061">
                  <c:v>25-09-2024</c:v>
                </c:pt>
                <c:pt idx="3062">
                  <c:v>26-09-2024</c:v>
                </c:pt>
                <c:pt idx="3063">
                  <c:v>27-09-2024</c:v>
                </c:pt>
                <c:pt idx="3064">
                  <c:v>30-09-2024</c:v>
                </c:pt>
                <c:pt idx="3065">
                  <c:v>01-10-2024</c:v>
                </c:pt>
                <c:pt idx="3066">
                  <c:v>02-10-2024</c:v>
                </c:pt>
                <c:pt idx="3067">
                  <c:v>03-10-2024</c:v>
                </c:pt>
                <c:pt idx="3068">
                  <c:v>04-10-2024</c:v>
                </c:pt>
                <c:pt idx="3069">
                  <c:v>07-10-2024</c:v>
                </c:pt>
                <c:pt idx="3070">
                  <c:v>08-10-2024</c:v>
                </c:pt>
                <c:pt idx="3071">
                  <c:v>09-10-2024</c:v>
                </c:pt>
                <c:pt idx="3072">
                  <c:v>10-10-2024</c:v>
                </c:pt>
                <c:pt idx="3073">
                  <c:v>11-10-2024</c:v>
                </c:pt>
                <c:pt idx="3074">
                  <c:v>14-10-2024</c:v>
                </c:pt>
                <c:pt idx="3075">
                  <c:v>15-10-2024</c:v>
                </c:pt>
                <c:pt idx="3076">
                  <c:v>16-10-2024</c:v>
                </c:pt>
                <c:pt idx="3077">
                  <c:v>17-10-2024</c:v>
                </c:pt>
                <c:pt idx="3078">
                  <c:v>18-10-2024</c:v>
                </c:pt>
                <c:pt idx="3079">
                  <c:v>21-10-2024</c:v>
                </c:pt>
                <c:pt idx="3080">
                  <c:v>22-10-2024</c:v>
                </c:pt>
                <c:pt idx="3081">
                  <c:v>23-10-2024</c:v>
                </c:pt>
                <c:pt idx="3082">
                  <c:v>24-10-2024</c:v>
                </c:pt>
                <c:pt idx="3083">
                  <c:v>25-10-2024</c:v>
                </c:pt>
                <c:pt idx="3084">
                  <c:v>28-10-2024</c:v>
                </c:pt>
                <c:pt idx="3085">
                  <c:v>29-10-2024</c:v>
                </c:pt>
                <c:pt idx="3086">
                  <c:v>30-10-2024</c:v>
                </c:pt>
                <c:pt idx="3087">
                  <c:v>31-10-2024</c:v>
                </c:pt>
                <c:pt idx="3088">
                  <c:v>01-11-2024</c:v>
                </c:pt>
                <c:pt idx="3089">
                  <c:v>04-11-2024</c:v>
                </c:pt>
                <c:pt idx="3090">
                  <c:v>05-11-2024</c:v>
                </c:pt>
                <c:pt idx="3091">
                  <c:v>06-11-2024</c:v>
                </c:pt>
                <c:pt idx="3092">
                  <c:v>07-11-2024</c:v>
                </c:pt>
                <c:pt idx="3093">
                  <c:v>08-11-2024</c:v>
                </c:pt>
                <c:pt idx="3094">
                  <c:v>11-11-2024</c:v>
                </c:pt>
                <c:pt idx="3095">
                  <c:v>12-11-2024</c:v>
                </c:pt>
                <c:pt idx="3096">
                  <c:v>13-11-2024</c:v>
                </c:pt>
                <c:pt idx="3097">
                  <c:v>14-11-2024</c:v>
                </c:pt>
                <c:pt idx="3098">
                  <c:v>15-11-2024</c:v>
                </c:pt>
                <c:pt idx="3099">
                  <c:v>18-11-2024</c:v>
                </c:pt>
                <c:pt idx="3100">
                  <c:v>19-11-2024</c:v>
                </c:pt>
                <c:pt idx="3101">
                  <c:v>20-11-2024</c:v>
                </c:pt>
                <c:pt idx="3102">
                  <c:v>21-11-2024</c:v>
                </c:pt>
                <c:pt idx="3103">
                  <c:v>22-11-2024</c:v>
                </c:pt>
                <c:pt idx="3104">
                  <c:v>25-11-2024</c:v>
                </c:pt>
                <c:pt idx="3105">
                  <c:v>26-11-2024</c:v>
                </c:pt>
                <c:pt idx="3106">
                  <c:v>27-11-2024</c:v>
                </c:pt>
                <c:pt idx="3107">
                  <c:v>28-11-2024</c:v>
                </c:pt>
                <c:pt idx="3108">
                  <c:v>29-11-2024</c:v>
                </c:pt>
                <c:pt idx="3109">
                  <c:v>02-12-2024</c:v>
                </c:pt>
                <c:pt idx="3110">
                  <c:v>03-12-2024</c:v>
                </c:pt>
                <c:pt idx="3111">
                  <c:v>04-12-2024</c:v>
                </c:pt>
                <c:pt idx="3112">
                  <c:v>05-12-2024</c:v>
                </c:pt>
                <c:pt idx="3113">
                  <c:v>06-12-2024</c:v>
                </c:pt>
                <c:pt idx="3114">
                  <c:v>09-12-2024</c:v>
                </c:pt>
                <c:pt idx="3115">
                  <c:v>10-12-2024</c:v>
                </c:pt>
                <c:pt idx="3116">
                  <c:v>11-12-2024</c:v>
                </c:pt>
                <c:pt idx="3117">
                  <c:v>12-12-2024</c:v>
                </c:pt>
                <c:pt idx="3118">
                  <c:v>13-12-2024</c:v>
                </c:pt>
                <c:pt idx="3119">
                  <c:v>16-12-2024</c:v>
                </c:pt>
                <c:pt idx="3120">
                  <c:v>17-12-2024</c:v>
                </c:pt>
                <c:pt idx="3121">
                  <c:v>18-12-2024</c:v>
                </c:pt>
                <c:pt idx="3122">
                  <c:v>19-12-2024</c:v>
                </c:pt>
                <c:pt idx="3123">
                  <c:v>20-12-2024</c:v>
                </c:pt>
                <c:pt idx="3124">
                  <c:v>23-12-2024</c:v>
                </c:pt>
                <c:pt idx="3125">
                  <c:v>24-12-2024</c:v>
                </c:pt>
                <c:pt idx="3126">
                  <c:v>25-12-2024</c:v>
                </c:pt>
                <c:pt idx="3127">
                  <c:v>26-12-2024</c:v>
                </c:pt>
                <c:pt idx="3128">
                  <c:v>27-12-2024</c:v>
                </c:pt>
                <c:pt idx="3129">
                  <c:v>30-12-2024</c:v>
                </c:pt>
                <c:pt idx="3130">
                  <c:v>31-12-2024</c:v>
                </c:pt>
                <c:pt idx="3131">
                  <c:v>01-01-2025</c:v>
                </c:pt>
                <c:pt idx="3132">
                  <c:v>02-01-2025</c:v>
                </c:pt>
                <c:pt idx="3133">
                  <c:v>03-01-2025</c:v>
                </c:pt>
                <c:pt idx="3134">
                  <c:v>06-01-2025</c:v>
                </c:pt>
                <c:pt idx="3135">
                  <c:v>07-01-2025</c:v>
                </c:pt>
                <c:pt idx="3136">
                  <c:v>08-01-2025</c:v>
                </c:pt>
                <c:pt idx="3137">
                  <c:v>09-01-2025</c:v>
                </c:pt>
                <c:pt idx="3138">
                  <c:v>10-01-2025</c:v>
                </c:pt>
                <c:pt idx="3139">
                  <c:v>13-01-2025</c:v>
                </c:pt>
                <c:pt idx="3140">
                  <c:v>14-01-2025</c:v>
                </c:pt>
                <c:pt idx="3141">
                  <c:v>15-01-2025</c:v>
                </c:pt>
                <c:pt idx="3142">
                  <c:v>16-01-2025</c:v>
                </c:pt>
                <c:pt idx="3143">
                  <c:v>17-01-2025</c:v>
                </c:pt>
                <c:pt idx="3144">
                  <c:v>20-01-2025</c:v>
                </c:pt>
                <c:pt idx="3145">
                  <c:v>21-01-2025</c:v>
                </c:pt>
                <c:pt idx="3146">
                  <c:v>22-01-2025</c:v>
                </c:pt>
                <c:pt idx="3147">
                  <c:v>23-01-2025</c:v>
                </c:pt>
                <c:pt idx="3148">
                  <c:v>24-01-2025</c:v>
                </c:pt>
                <c:pt idx="3149">
                  <c:v>27-01-2025</c:v>
                </c:pt>
                <c:pt idx="3150">
                  <c:v>28-01-2025</c:v>
                </c:pt>
                <c:pt idx="3151">
                  <c:v>29-01-2025</c:v>
                </c:pt>
                <c:pt idx="3152">
                  <c:v>30-01-2025</c:v>
                </c:pt>
                <c:pt idx="3153">
                  <c:v>31-01-2025</c:v>
                </c:pt>
                <c:pt idx="3154">
                  <c:v>03-02-2025</c:v>
                </c:pt>
                <c:pt idx="3155">
                  <c:v>04-02-2025</c:v>
                </c:pt>
                <c:pt idx="3156">
                  <c:v>05-02-2025</c:v>
                </c:pt>
                <c:pt idx="3157">
                  <c:v>06-02-2025</c:v>
                </c:pt>
                <c:pt idx="3158">
                  <c:v>07-02-2025</c:v>
                </c:pt>
                <c:pt idx="3159">
                  <c:v>10-02-2025</c:v>
                </c:pt>
                <c:pt idx="3160">
                  <c:v>11-02-2025</c:v>
                </c:pt>
                <c:pt idx="3161">
                  <c:v>12-02-2025</c:v>
                </c:pt>
                <c:pt idx="3162">
                  <c:v>13-02-2025</c:v>
                </c:pt>
                <c:pt idx="3163">
                  <c:v>14-02-2025</c:v>
                </c:pt>
                <c:pt idx="3164">
                  <c:v>17-02-2025</c:v>
                </c:pt>
                <c:pt idx="3165">
                  <c:v>18-02-2025</c:v>
                </c:pt>
                <c:pt idx="3166">
                  <c:v>19-02-2025</c:v>
                </c:pt>
                <c:pt idx="3167">
                  <c:v>20-02-2025</c:v>
                </c:pt>
                <c:pt idx="3168">
                  <c:v>21-02-2025</c:v>
                </c:pt>
                <c:pt idx="3169">
                  <c:v>24-02-2025</c:v>
                </c:pt>
                <c:pt idx="3170">
                  <c:v>25-02-2025</c:v>
                </c:pt>
                <c:pt idx="3171">
                  <c:v>26-02-2025</c:v>
                </c:pt>
                <c:pt idx="3172">
                  <c:v>27-02-2025</c:v>
                </c:pt>
                <c:pt idx="3173">
                  <c:v>28-02-2025</c:v>
                </c:pt>
                <c:pt idx="3174">
                  <c:v>03-03-2025</c:v>
                </c:pt>
                <c:pt idx="3175">
                  <c:v>04-03-2025</c:v>
                </c:pt>
                <c:pt idx="3176">
                  <c:v>05-03-2025</c:v>
                </c:pt>
                <c:pt idx="3177">
                  <c:v>06-03-2025</c:v>
                </c:pt>
                <c:pt idx="3178">
                  <c:v>07-03-2025</c:v>
                </c:pt>
                <c:pt idx="3179">
                  <c:v>10-03-2025</c:v>
                </c:pt>
                <c:pt idx="3180">
                  <c:v>11-03-2025</c:v>
                </c:pt>
                <c:pt idx="3181">
                  <c:v>12-03-2025</c:v>
                </c:pt>
                <c:pt idx="3182">
                  <c:v>13-03-2025</c:v>
                </c:pt>
                <c:pt idx="3183">
                  <c:v>14-03-2025</c:v>
                </c:pt>
                <c:pt idx="3184">
                  <c:v>17-03-2025</c:v>
                </c:pt>
                <c:pt idx="3185">
                  <c:v>18-03-2025</c:v>
                </c:pt>
                <c:pt idx="3186">
                  <c:v>19-03-2025</c:v>
                </c:pt>
                <c:pt idx="3187">
                  <c:v>20-03-2025</c:v>
                </c:pt>
                <c:pt idx="3188">
                  <c:v>21-03-2025</c:v>
                </c:pt>
                <c:pt idx="3189">
                  <c:v>24-03-2025</c:v>
                </c:pt>
                <c:pt idx="3190">
                  <c:v>25-03-2025</c:v>
                </c:pt>
                <c:pt idx="3191">
                  <c:v>26-03-2025</c:v>
                </c:pt>
                <c:pt idx="3192">
                  <c:v>27-03-2025</c:v>
                </c:pt>
                <c:pt idx="3193">
                  <c:v>28-03-2025</c:v>
                </c:pt>
                <c:pt idx="3194">
                  <c:v>31-03-2025</c:v>
                </c:pt>
                <c:pt idx="3195">
                  <c:v>01-04-2025</c:v>
                </c:pt>
                <c:pt idx="3196">
                  <c:v>02-04-2025</c:v>
                </c:pt>
                <c:pt idx="3197">
                  <c:v>03-04-2025</c:v>
                </c:pt>
                <c:pt idx="3198">
                  <c:v>4.04.2025</c:v>
                </c:pt>
                <c:pt idx="3199">
                  <c:v>8.04.2025</c:v>
                </c:pt>
                <c:pt idx="3200">
                  <c:v>9.04.2025</c:v>
                </c:pt>
                <c:pt idx="3201">
                  <c:v>10.04.2025</c:v>
                </c:pt>
                <c:pt idx="3202">
                  <c:v>11.04.2025</c:v>
                </c:pt>
                <c:pt idx="3203">
                  <c:v>14.04.2025</c:v>
                </c:pt>
                <c:pt idx="3204">
                  <c:v>15.04.2025</c:v>
                </c:pt>
                <c:pt idx="3205">
                  <c:v>16.04.2025</c:v>
                </c:pt>
                <c:pt idx="3206">
                  <c:v>17.04.2025</c:v>
                </c:pt>
                <c:pt idx="3207">
                  <c:v>18.04.2025</c:v>
                </c:pt>
                <c:pt idx="3210">
                  <c:v>21.04.2025</c:v>
                </c:pt>
                <c:pt idx="3211">
                  <c:v>22.04.2025</c:v>
                </c:pt>
                <c:pt idx="3213">
                  <c:v>24.04.2025</c:v>
                </c:pt>
                <c:pt idx="3214">
                  <c:v>25.04.2025</c:v>
                </c:pt>
                <c:pt idx="3217">
                  <c:v>28.04.2025</c:v>
                </c:pt>
                <c:pt idx="3218">
                  <c:v>29.04.2025</c:v>
                </c:pt>
                <c:pt idx="3219">
                  <c:v>30.04.2025</c:v>
                </c:pt>
                <c:pt idx="3223">
                  <c:v>2.05.2025</c:v>
                </c:pt>
                <c:pt idx="3224">
                  <c:v>5.05.2025</c:v>
                </c:pt>
                <c:pt idx="3225">
                  <c:v>6.05.2025</c:v>
                </c:pt>
                <c:pt idx="3226">
                  <c:v>7.05.2025</c:v>
                </c:pt>
                <c:pt idx="3229">
                  <c:v>8.05.2025</c:v>
                </c:pt>
                <c:pt idx="3230">
                  <c:v>9.05.2025</c:v>
                </c:pt>
                <c:pt idx="3231">
                  <c:v>12.05.2025</c:v>
                </c:pt>
                <c:pt idx="3232">
                  <c:v>13.05.2025</c:v>
                </c:pt>
                <c:pt idx="3233">
                  <c:v>14.05.2025</c:v>
                </c:pt>
                <c:pt idx="3234">
                  <c:v>15.05.2025</c:v>
                </c:pt>
                <c:pt idx="3235">
                  <c:v>16.05.2025</c:v>
                </c:pt>
                <c:pt idx="3239">
                  <c:v>20.05.2025</c:v>
                </c:pt>
              </c:strCache>
            </c:strRef>
          </c:cat>
          <c:val>
            <c:numRef>
              <c:f>'TCMB Rezerv'!$E$2:$E$3244</c:f>
              <c:numCache>
                <c:formatCode>#,##0.00</c:formatCode>
                <c:ptCount val="3243"/>
                <c:pt idx="1">
                  <c:v>43494197.007201001</c:v>
                </c:pt>
                <c:pt idx="2">
                  <c:v>43589152.360514998</c:v>
                </c:pt>
                <c:pt idx="3">
                  <c:v>43848328.726944998</c:v>
                </c:pt>
                <c:pt idx="4">
                  <c:v>43832460.674157001</c:v>
                </c:pt>
                <c:pt idx="5">
                  <c:v>43858932.679296002</c:v>
                </c:pt>
                <c:pt idx="6">
                  <c:v>43929623.270263001</c:v>
                </c:pt>
                <c:pt idx="7">
                  <c:v>43913008.139271997</c:v>
                </c:pt>
                <c:pt idx="8">
                  <c:v>43985174.326466002</c:v>
                </c:pt>
                <c:pt idx="9">
                  <c:v>44109536.427598998</c:v>
                </c:pt>
                <c:pt idx="10">
                  <c:v>44160861.344538003</c:v>
                </c:pt>
                <c:pt idx="11">
                  <c:v>44176755.346303999</c:v>
                </c:pt>
                <c:pt idx="12">
                  <c:v>44199979.568672001</c:v>
                </c:pt>
                <c:pt idx="13">
                  <c:v>44263621.930326</c:v>
                </c:pt>
                <c:pt idx="14">
                  <c:v>44219888.545952998</c:v>
                </c:pt>
                <c:pt idx="15">
                  <c:v>44249098.631699003</c:v>
                </c:pt>
                <c:pt idx="16">
                  <c:v>44328639.881630003</c:v>
                </c:pt>
                <c:pt idx="17">
                  <c:v>44396853.932584003</c:v>
                </c:pt>
                <c:pt idx="18">
                  <c:v>44448080.567376003</c:v>
                </c:pt>
                <c:pt idx="19">
                  <c:v>44488750.213420004</c:v>
                </c:pt>
                <c:pt idx="20">
                  <c:v>44612009.433426</c:v>
                </c:pt>
                <c:pt idx="21">
                  <c:v>44649552.441999003</c:v>
                </c:pt>
                <c:pt idx="22">
                  <c:v>44633773.027064003</c:v>
                </c:pt>
                <c:pt idx="23">
                  <c:v>44698398.108047001</c:v>
                </c:pt>
                <c:pt idx="24">
                  <c:v>44782120.604741998</c:v>
                </c:pt>
                <c:pt idx="25">
                  <c:v>44810318.460392997</c:v>
                </c:pt>
                <c:pt idx="26">
                  <c:v>44731017.191159002</c:v>
                </c:pt>
                <c:pt idx="27">
                  <c:v>44761107.063578002</c:v>
                </c:pt>
                <c:pt idx="28">
                  <c:v>44864846.315549999</c:v>
                </c:pt>
                <c:pt idx="29">
                  <c:v>44812624.326623</c:v>
                </c:pt>
                <c:pt idx="30">
                  <c:v>44888126.593754999</c:v>
                </c:pt>
                <c:pt idx="31">
                  <c:v>44583695.590649001</c:v>
                </c:pt>
                <c:pt idx="32">
                  <c:v>44482435.474702001</c:v>
                </c:pt>
                <c:pt idx="33">
                  <c:v>44529289.403485</c:v>
                </c:pt>
                <c:pt idx="34">
                  <c:v>44541289.957566999</c:v>
                </c:pt>
                <c:pt idx="35">
                  <c:v>44621231.658262998</c:v>
                </c:pt>
                <c:pt idx="36">
                  <c:v>44620766.753305003</c:v>
                </c:pt>
                <c:pt idx="37">
                  <c:v>44614471.283784002</c:v>
                </c:pt>
                <c:pt idx="38">
                  <c:v>44542442.633019</c:v>
                </c:pt>
                <c:pt idx="39">
                  <c:v>44546632.596068002</c:v>
                </c:pt>
                <c:pt idx="40">
                  <c:v>44581635.209620997</c:v>
                </c:pt>
                <c:pt idx="41">
                  <c:v>44491616.027450003</c:v>
                </c:pt>
                <c:pt idx="42">
                  <c:v>44351466.481994003</c:v>
                </c:pt>
                <c:pt idx="43">
                  <c:v>44399958.785853997</c:v>
                </c:pt>
                <c:pt idx="44">
                  <c:v>44386827.873404004</c:v>
                </c:pt>
                <c:pt idx="45">
                  <c:v>44473369.957272001</c:v>
                </c:pt>
                <c:pt idx="46">
                  <c:v>44563000.16714</c:v>
                </c:pt>
                <c:pt idx="47">
                  <c:v>44629387.629786998</c:v>
                </c:pt>
                <c:pt idx="48">
                  <c:v>44650798.597585</c:v>
                </c:pt>
                <c:pt idx="49">
                  <c:v>44743439.188813001</c:v>
                </c:pt>
                <c:pt idx="50">
                  <c:v>44746000.665631004</c:v>
                </c:pt>
                <c:pt idx="51">
                  <c:v>44715572.387769997</c:v>
                </c:pt>
                <c:pt idx="52">
                  <c:v>44747686.600221001</c:v>
                </c:pt>
                <c:pt idx="53">
                  <c:v>44748571.901372999</c:v>
                </c:pt>
                <c:pt idx="54">
                  <c:v>44882431.849598996</c:v>
                </c:pt>
                <c:pt idx="55">
                  <c:v>44892247.339691997</c:v>
                </c:pt>
                <c:pt idx="56">
                  <c:v>44917556.608451001</c:v>
                </c:pt>
                <c:pt idx="57">
                  <c:v>44955392.863034002</c:v>
                </c:pt>
                <c:pt idx="58">
                  <c:v>44976390.832460999</c:v>
                </c:pt>
                <c:pt idx="59">
                  <c:v>45040080.334544003</c:v>
                </c:pt>
                <c:pt idx="60">
                  <c:v>45088656.560088001</c:v>
                </c:pt>
                <c:pt idx="61">
                  <c:v>45143407.639806002</c:v>
                </c:pt>
                <c:pt idx="62">
                  <c:v>45183417.143486001</c:v>
                </c:pt>
                <c:pt idx="63">
                  <c:v>45267914.759883001</c:v>
                </c:pt>
                <c:pt idx="64">
                  <c:v>45284555.205395997</c:v>
                </c:pt>
                <c:pt idx="65">
                  <c:v>45327243.494116001</c:v>
                </c:pt>
                <c:pt idx="66">
                  <c:v>45374498.310156003</c:v>
                </c:pt>
                <c:pt idx="67">
                  <c:v>45413222.412933998</c:v>
                </c:pt>
                <c:pt idx="68">
                  <c:v>45468851.452281997</c:v>
                </c:pt>
                <c:pt idx="69">
                  <c:v>45526242.016993001</c:v>
                </c:pt>
                <c:pt idx="70">
                  <c:v>45569143.224652</c:v>
                </c:pt>
                <c:pt idx="71">
                  <c:v>45617882.220976003</c:v>
                </c:pt>
                <c:pt idx="72">
                  <c:v>45666094.538521998</c:v>
                </c:pt>
                <c:pt idx="73">
                  <c:v>45731968.177488998</c:v>
                </c:pt>
                <c:pt idx="74">
                  <c:v>45733101.269362003</c:v>
                </c:pt>
                <c:pt idx="75">
                  <c:v>45772981.553940997</c:v>
                </c:pt>
                <c:pt idx="76">
                  <c:v>45832085.263099</c:v>
                </c:pt>
                <c:pt idx="77">
                  <c:v>45903406.94359</c:v>
                </c:pt>
                <c:pt idx="78">
                  <c:v>45928985.176103003</c:v>
                </c:pt>
                <c:pt idx="79">
                  <c:v>45966843.306428999</c:v>
                </c:pt>
                <c:pt idx="81">
                  <c:v>45947311.833925001</c:v>
                </c:pt>
                <c:pt idx="82">
                  <c:v>45970617.722080998</c:v>
                </c:pt>
                <c:pt idx="83">
                  <c:v>46107879.933296002</c:v>
                </c:pt>
                <c:pt idx="84">
                  <c:v>46106342.479448996</c:v>
                </c:pt>
                <c:pt idx="85">
                  <c:v>45704426.001225002</c:v>
                </c:pt>
                <c:pt idx="87">
                  <c:v>45784115.682236001</c:v>
                </c:pt>
                <c:pt idx="88">
                  <c:v>45855866.569977999</c:v>
                </c:pt>
                <c:pt idx="89">
                  <c:v>45862457.362613</c:v>
                </c:pt>
                <c:pt idx="90">
                  <c:v>45894665.960885003</c:v>
                </c:pt>
                <c:pt idx="91">
                  <c:v>45898802.178866997</c:v>
                </c:pt>
                <c:pt idx="92">
                  <c:v>45941956.182406001</c:v>
                </c:pt>
                <c:pt idx="93">
                  <c:v>46023162.187831998</c:v>
                </c:pt>
                <c:pt idx="94">
                  <c:v>45706397.422365002</c:v>
                </c:pt>
                <c:pt idx="95">
                  <c:v>45726744.559499003</c:v>
                </c:pt>
                <c:pt idx="96">
                  <c:v>45767144.514417998</c:v>
                </c:pt>
                <c:pt idx="97">
                  <c:v>45653264.106367998</c:v>
                </c:pt>
                <c:pt idx="98">
                  <c:v>45694791.792396002</c:v>
                </c:pt>
                <c:pt idx="99">
                  <c:v>45717352.123425998</c:v>
                </c:pt>
                <c:pt idx="100">
                  <c:v>45743133.275449999</c:v>
                </c:pt>
                <c:pt idx="101">
                  <c:v>45771481.461433999</c:v>
                </c:pt>
                <c:pt idx="102">
                  <c:v>45817966.414869003</c:v>
                </c:pt>
                <c:pt idx="103">
                  <c:v>45857115.446979001</c:v>
                </c:pt>
                <c:pt idx="104">
                  <c:v>45888056.203547999</c:v>
                </c:pt>
                <c:pt idx="105">
                  <c:v>45930241.297039002</c:v>
                </c:pt>
                <c:pt idx="106">
                  <c:v>45966948.125710003</c:v>
                </c:pt>
                <c:pt idx="107">
                  <c:v>45997320.030040003</c:v>
                </c:pt>
                <c:pt idx="108">
                  <c:v>45748350.570708998</c:v>
                </c:pt>
                <c:pt idx="109">
                  <c:v>45886974.312706001</c:v>
                </c:pt>
                <c:pt idx="110">
                  <c:v>45946124.748704001</c:v>
                </c:pt>
                <c:pt idx="111">
                  <c:v>46030957.588689998</c:v>
                </c:pt>
                <c:pt idx="112">
                  <c:v>46058255.479888998</c:v>
                </c:pt>
                <c:pt idx="113">
                  <c:v>46156608.165429004</c:v>
                </c:pt>
                <c:pt idx="114">
                  <c:v>46247599.936379999</c:v>
                </c:pt>
                <c:pt idx="115">
                  <c:v>46082323.530965</c:v>
                </c:pt>
                <c:pt idx="116">
                  <c:v>46194363.089267999</c:v>
                </c:pt>
                <c:pt idx="117">
                  <c:v>46283312.719906002</c:v>
                </c:pt>
                <c:pt idx="118">
                  <c:v>46313964.668094002</c:v>
                </c:pt>
                <c:pt idx="119">
                  <c:v>46324817.092909999</c:v>
                </c:pt>
                <c:pt idx="120">
                  <c:v>46368330.652943</c:v>
                </c:pt>
                <c:pt idx="121">
                  <c:v>46377768.951913998</c:v>
                </c:pt>
                <c:pt idx="122">
                  <c:v>46244763.170484997</c:v>
                </c:pt>
                <c:pt idx="123">
                  <c:v>45924635.291662</c:v>
                </c:pt>
                <c:pt idx="124">
                  <c:v>45806059.444904998</c:v>
                </c:pt>
                <c:pt idx="125">
                  <c:v>45625774.720462002</c:v>
                </c:pt>
                <c:pt idx="126">
                  <c:v>45302782.977403</c:v>
                </c:pt>
                <c:pt idx="127">
                  <c:v>45158318.840580001</c:v>
                </c:pt>
                <c:pt idx="128">
                  <c:v>44131265.566624999</c:v>
                </c:pt>
                <c:pt idx="129">
                  <c:v>44010972.049043998</c:v>
                </c:pt>
                <c:pt idx="130">
                  <c:v>43991384.975304998</c:v>
                </c:pt>
                <c:pt idx="131">
                  <c:v>43757430.786844</c:v>
                </c:pt>
                <c:pt idx="132">
                  <c:v>43732489.603122003</c:v>
                </c:pt>
                <c:pt idx="133">
                  <c:v>43318948.259931996</c:v>
                </c:pt>
                <c:pt idx="134">
                  <c:v>41808160.624421999</c:v>
                </c:pt>
                <c:pt idx="135">
                  <c:v>41133362.890825003</c:v>
                </c:pt>
                <c:pt idx="136">
                  <c:v>40700394.098834001</c:v>
                </c:pt>
                <c:pt idx="137">
                  <c:v>39865201.687590003</c:v>
                </c:pt>
                <c:pt idx="138">
                  <c:v>40053915.979381002</c:v>
                </c:pt>
                <c:pt idx="139">
                  <c:v>40031046.339345001</c:v>
                </c:pt>
                <c:pt idx="140">
                  <c:v>39999066.412488997</c:v>
                </c:pt>
                <c:pt idx="141">
                  <c:v>40018923.531852998</c:v>
                </c:pt>
                <c:pt idx="142">
                  <c:v>40004632.765427001</c:v>
                </c:pt>
                <c:pt idx="143">
                  <c:v>39970264.558546998</c:v>
                </c:pt>
                <c:pt idx="144">
                  <c:v>39959453.495029002</c:v>
                </c:pt>
                <c:pt idx="145">
                  <c:v>39946062.346614003</c:v>
                </c:pt>
                <c:pt idx="146">
                  <c:v>39934147.617303997</c:v>
                </c:pt>
                <c:pt idx="147">
                  <c:v>40068171.281728998</c:v>
                </c:pt>
                <c:pt idx="148">
                  <c:v>40027167.350755997</c:v>
                </c:pt>
                <c:pt idx="149">
                  <c:v>40049045.883027002</c:v>
                </c:pt>
                <c:pt idx="150">
                  <c:v>40075144.268261001</c:v>
                </c:pt>
                <c:pt idx="151">
                  <c:v>40624987.266773999</c:v>
                </c:pt>
                <c:pt idx="152">
                  <c:v>40649769.537520997</c:v>
                </c:pt>
                <c:pt idx="153">
                  <c:v>40697959.584475003</c:v>
                </c:pt>
                <c:pt idx="154">
                  <c:v>40694636.302883998</c:v>
                </c:pt>
                <c:pt idx="155">
                  <c:v>40818615.807489</c:v>
                </c:pt>
                <c:pt idx="156">
                  <c:v>40783614.969935998</c:v>
                </c:pt>
                <c:pt idx="159">
                  <c:v>40874432.925564997</c:v>
                </c:pt>
                <c:pt idx="160">
                  <c:v>40970234.517186001</c:v>
                </c:pt>
                <c:pt idx="161">
                  <c:v>40949455.725786</c:v>
                </c:pt>
                <c:pt idx="162">
                  <c:v>40898615.042875998</c:v>
                </c:pt>
                <c:pt idx="163">
                  <c:v>41066966.193093002</c:v>
                </c:pt>
                <c:pt idx="164">
                  <c:v>41083229.242063999</c:v>
                </c:pt>
                <c:pt idx="165">
                  <c:v>41035904.047668003</c:v>
                </c:pt>
                <c:pt idx="166">
                  <c:v>40865015.913758002</c:v>
                </c:pt>
                <c:pt idx="167">
                  <c:v>40805109.295198999</c:v>
                </c:pt>
                <c:pt idx="168">
                  <c:v>40476716.410386004</c:v>
                </c:pt>
                <c:pt idx="169">
                  <c:v>40161045.896518998</c:v>
                </c:pt>
                <c:pt idx="170">
                  <c:v>39880298.731893003</c:v>
                </c:pt>
                <c:pt idx="171">
                  <c:v>39797564.400494002</c:v>
                </c:pt>
                <c:pt idx="172">
                  <c:v>40217792.965899996</c:v>
                </c:pt>
                <c:pt idx="174">
                  <c:v>40179406.725419998</c:v>
                </c:pt>
                <c:pt idx="175">
                  <c:v>40129496.031746</c:v>
                </c:pt>
                <c:pt idx="176">
                  <c:v>40029219.201567002</c:v>
                </c:pt>
                <c:pt idx="177">
                  <c:v>40041481.012658</c:v>
                </c:pt>
                <c:pt idx="178">
                  <c:v>40065904.881343</c:v>
                </c:pt>
                <c:pt idx="179">
                  <c:v>40044268.056229003</c:v>
                </c:pt>
                <c:pt idx="180">
                  <c:v>39929271.451700002</c:v>
                </c:pt>
                <c:pt idx="181">
                  <c:v>39778548.188316002</c:v>
                </c:pt>
                <c:pt idx="182">
                  <c:v>39770791.081095003</c:v>
                </c:pt>
                <c:pt idx="183">
                  <c:v>39882184.237866998</c:v>
                </c:pt>
                <c:pt idx="184">
                  <c:v>39897188.626153998</c:v>
                </c:pt>
                <c:pt idx="185">
                  <c:v>39790990.113916002</c:v>
                </c:pt>
                <c:pt idx="186">
                  <c:v>39635367.922174998</c:v>
                </c:pt>
                <c:pt idx="187">
                  <c:v>39650378.564650998</c:v>
                </c:pt>
                <c:pt idx="188">
                  <c:v>39774153.775228001</c:v>
                </c:pt>
                <c:pt idx="189">
                  <c:v>39757264.705881998</c:v>
                </c:pt>
                <c:pt idx="190">
                  <c:v>39747379.633359998</c:v>
                </c:pt>
                <c:pt idx="191">
                  <c:v>40941111.501052998</c:v>
                </c:pt>
                <c:pt idx="192">
                  <c:v>40960109.813317001</c:v>
                </c:pt>
                <c:pt idx="193">
                  <c:v>40990902.946877003</c:v>
                </c:pt>
                <c:pt idx="194">
                  <c:v>40809195.752630003</c:v>
                </c:pt>
                <c:pt idx="195">
                  <c:v>40657077.829609998</c:v>
                </c:pt>
                <c:pt idx="196">
                  <c:v>40628600.139289998</c:v>
                </c:pt>
                <c:pt idx="197">
                  <c:v>40644108.584733002</c:v>
                </c:pt>
                <c:pt idx="198">
                  <c:v>40725300.915504001</c:v>
                </c:pt>
                <c:pt idx="199">
                  <c:v>40767949.809657</c:v>
                </c:pt>
                <c:pt idx="200">
                  <c:v>40717250.638746001</c:v>
                </c:pt>
                <c:pt idx="201">
                  <c:v>40620412.075471997</c:v>
                </c:pt>
                <c:pt idx="202">
                  <c:v>40578268.330733001</c:v>
                </c:pt>
                <c:pt idx="203">
                  <c:v>40754833.375473998</c:v>
                </c:pt>
                <c:pt idx="204">
                  <c:v>40775944.646833003</c:v>
                </c:pt>
                <c:pt idx="209">
                  <c:v>40843738.615665004</c:v>
                </c:pt>
                <c:pt idx="210">
                  <c:v>40847197.407070003</c:v>
                </c:pt>
                <c:pt idx="211">
                  <c:v>40752695.182305001</c:v>
                </c:pt>
                <c:pt idx="212">
                  <c:v>40756013.780524999</c:v>
                </c:pt>
                <c:pt idx="213">
                  <c:v>40857850.202428997</c:v>
                </c:pt>
                <c:pt idx="214">
                  <c:v>40825167.984687001</c:v>
                </c:pt>
                <c:pt idx="216">
                  <c:v>40896043.922833003</c:v>
                </c:pt>
                <c:pt idx="217">
                  <c:v>40863620.273532003</c:v>
                </c:pt>
                <c:pt idx="218">
                  <c:v>40895458.657954</c:v>
                </c:pt>
                <c:pt idx="219">
                  <c:v>40927390.220803998</c:v>
                </c:pt>
                <c:pt idx="220">
                  <c:v>40871687.977004997</c:v>
                </c:pt>
                <c:pt idx="221">
                  <c:v>40765006.177414998</c:v>
                </c:pt>
                <c:pt idx="222">
                  <c:v>40836471.720462002</c:v>
                </c:pt>
                <c:pt idx="223">
                  <c:v>40901567.516989999</c:v>
                </c:pt>
                <c:pt idx="224">
                  <c:v>40891844.559584998</c:v>
                </c:pt>
                <c:pt idx="225">
                  <c:v>40807501.228018001</c:v>
                </c:pt>
                <c:pt idx="226">
                  <c:v>42838338.048780002</c:v>
                </c:pt>
                <c:pt idx="227">
                  <c:v>42708213.589394003</c:v>
                </c:pt>
                <c:pt idx="228">
                  <c:v>42842802.563349999</c:v>
                </c:pt>
                <c:pt idx="229">
                  <c:v>42957510.061843999</c:v>
                </c:pt>
                <c:pt idx="230">
                  <c:v>42979899.509925</c:v>
                </c:pt>
                <c:pt idx="231">
                  <c:v>42883386.880856998</c:v>
                </c:pt>
                <c:pt idx="232">
                  <c:v>42835567.718180999</c:v>
                </c:pt>
                <c:pt idx="233">
                  <c:v>42817300.431098998</c:v>
                </c:pt>
                <c:pt idx="234">
                  <c:v>42951719.400913</c:v>
                </c:pt>
                <c:pt idx="235">
                  <c:v>43009010.966999002</c:v>
                </c:pt>
                <c:pt idx="236">
                  <c:v>43106750.535599001</c:v>
                </c:pt>
                <c:pt idx="237">
                  <c:v>43167102.312196001</c:v>
                </c:pt>
                <c:pt idx="238">
                  <c:v>42909683.625905</c:v>
                </c:pt>
                <c:pt idx="239">
                  <c:v>42851297.214235999</c:v>
                </c:pt>
                <c:pt idx="240">
                  <c:v>42827905.038951002</c:v>
                </c:pt>
                <c:pt idx="241">
                  <c:v>42805002.210325003</c:v>
                </c:pt>
                <c:pt idx="242">
                  <c:v>42785656.807626002</c:v>
                </c:pt>
                <c:pt idx="243">
                  <c:v>42761185.431110002</c:v>
                </c:pt>
                <c:pt idx="244">
                  <c:v>42840481.023831002</c:v>
                </c:pt>
                <c:pt idx="245">
                  <c:v>42802287.205238</c:v>
                </c:pt>
                <c:pt idx="246">
                  <c:v>42753295.336787999</c:v>
                </c:pt>
                <c:pt idx="247">
                  <c:v>42739660.490785003</c:v>
                </c:pt>
                <c:pt idx="248">
                  <c:v>42816643.102601998</c:v>
                </c:pt>
                <c:pt idx="249">
                  <c:v>42788816.898647003</c:v>
                </c:pt>
                <c:pt idx="250">
                  <c:v>42650326.498499997</c:v>
                </c:pt>
                <c:pt idx="251">
                  <c:v>42558210.779500999</c:v>
                </c:pt>
                <c:pt idx="252">
                  <c:v>42525527.101797</c:v>
                </c:pt>
                <c:pt idx="253">
                  <c:v>42437627.620342001</c:v>
                </c:pt>
                <c:pt idx="254">
                  <c:v>42072495.931066997</c:v>
                </c:pt>
                <c:pt idx="255">
                  <c:v>41961366.096661001</c:v>
                </c:pt>
                <c:pt idx="256">
                  <c:v>41909040.937919997</c:v>
                </c:pt>
                <c:pt idx="257">
                  <c:v>40944868.662482001</c:v>
                </c:pt>
                <c:pt idx="258">
                  <c:v>40452628.715942003</c:v>
                </c:pt>
                <c:pt idx="259">
                  <c:v>40116085.910016999</c:v>
                </c:pt>
                <c:pt idx="260">
                  <c:v>39218985.615892999</c:v>
                </c:pt>
                <c:pt idx="262">
                  <c:v>38714820.690949999</c:v>
                </c:pt>
                <c:pt idx="263">
                  <c:v>38595124.320840001</c:v>
                </c:pt>
                <c:pt idx="264">
                  <c:v>38485835.293032996</c:v>
                </c:pt>
                <c:pt idx="265">
                  <c:v>38377984.276441999</c:v>
                </c:pt>
                <c:pt idx="266">
                  <c:v>38295414.997928001</c:v>
                </c:pt>
                <c:pt idx="267">
                  <c:v>38177824.608171999</c:v>
                </c:pt>
                <c:pt idx="268">
                  <c:v>38109897.001602001</c:v>
                </c:pt>
                <c:pt idx="269">
                  <c:v>37957102.941175997</c:v>
                </c:pt>
                <c:pt idx="270">
                  <c:v>37921924.121737003</c:v>
                </c:pt>
                <c:pt idx="271">
                  <c:v>37837896.754758</c:v>
                </c:pt>
                <c:pt idx="272">
                  <c:v>37699937.474327996</c:v>
                </c:pt>
                <c:pt idx="273">
                  <c:v>37615466.455122001</c:v>
                </c:pt>
                <c:pt idx="274">
                  <c:v>37618464.046368003</c:v>
                </c:pt>
                <c:pt idx="275">
                  <c:v>37414222.917131998</c:v>
                </c:pt>
                <c:pt idx="276">
                  <c:v>37015395.494089</c:v>
                </c:pt>
                <c:pt idx="277">
                  <c:v>34300269.167663999</c:v>
                </c:pt>
                <c:pt idx="278">
                  <c:v>33672966.887999997</c:v>
                </c:pt>
                <c:pt idx="279">
                  <c:v>33620249.762336999</c:v>
                </c:pt>
                <c:pt idx="280">
                  <c:v>33625421.717602998</c:v>
                </c:pt>
                <c:pt idx="281">
                  <c:v>33519265.160208002</c:v>
                </c:pt>
                <c:pt idx="282">
                  <c:v>33435683.187910002</c:v>
                </c:pt>
                <c:pt idx="283">
                  <c:v>33571634.568984002</c:v>
                </c:pt>
                <c:pt idx="284">
                  <c:v>33447335.653859999</c:v>
                </c:pt>
                <c:pt idx="285">
                  <c:v>33430723.248211</c:v>
                </c:pt>
                <c:pt idx="286">
                  <c:v>33409608.156027999</c:v>
                </c:pt>
                <c:pt idx="287">
                  <c:v>33388295.896039002</c:v>
                </c:pt>
                <c:pt idx="288">
                  <c:v>33381624.792125002</c:v>
                </c:pt>
                <c:pt idx="289">
                  <c:v>33365188.777121</c:v>
                </c:pt>
                <c:pt idx="290">
                  <c:v>33351054.074707001</c:v>
                </c:pt>
                <c:pt idx="291">
                  <c:v>33325258.354522001</c:v>
                </c:pt>
                <c:pt idx="292">
                  <c:v>33244369.839894</c:v>
                </c:pt>
                <c:pt idx="293">
                  <c:v>33229005.135662999</c:v>
                </c:pt>
                <c:pt idx="294">
                  <c:v>33246484.321355</c:v>
                </c:pt>
                <c:pt idx="295">
                  <c:v>33152066.941769999</c:v>
                </c:pt>
                <c:pt idx="296">
                  <c:v>33109048.646168001</c:v>
                </c:pt>
                <c:pt idx="297">
                  <c:v>33115793.153878</c:v>
                </c:pt>
                <c:pt idx="298">
                  <c:v>33074957.655903</c:v>
                </c:pt>
                <c:pt idx="299">
                  <c:v>33027887.766247999</c:v>
                </c:pt>
                <c:pt idx="300">
                  <c:v>32989097.954691</c:v>
                </c:pt>
                <c:pt idx="301">
                  <c:v>32948231.878798999</c:v>
                </c:pt>
                <c:pt idx="302">
                  <c:v>32911419.772654999</c:v>
                </c:pt>
                <c:pt idx="303">
                  <c:v>33138455.375526</c:v>
                </c:pt>
                <c:pt idx="304">
                  <c:v>33169178.905508999</c:v>
                </c:pt>
                <c:pt idx="305">
                  <c:v>33139839.080460001</c:v>
                </c:pt>
                <c:pt idx="306">
                  <c:v>33109457.932094999</c:v>
                </c:pt>
                <c:pt idx="307">
                  <c:v>33043123.131285999</c:v>
                </c:pt>
                <c:pt idx="308">
                  <c:v>33009667.712168999</c:v>
                </c:pt>
                <c:pt idx="309">
                  <c:v>33077708.133315001</c:v>
                </c:pt>
                <c:pt idx="310">
                  <c:v>32990405.552039001</c:v>
                </c:pt>
                <c:pt idx="311">
                  <c:v>32947268.226822998</c:v>
                </c:pt>
                <c:pt idx="312">
                  <c:v>32976934.859076999</c:v>
                </c:pt>
                <c:pt idx="313">
                  <c:v>33022781.424203999</c:v>
                </c:pt>
                <c:pt idx="314">
                  <c:v>32927523.071408998</c:v>
                </c:pt>
                <c:pt idx="315">
                  <c:v>32886791.951746002</c:v>
                </c:pt>
                <c:pt idx="316">
                  <c:v>32873260.889129002</c:v>
                </c:pt>
                <c:pt idx="317">
                  <c:v>32833466.594634</c:v>
                </c:pt>
                <c:pt idx="318">
                  <c:v>32695309.077906001</c:v>
                </c:pt>
                <c:pt idx="319">
                  <c:v>32662453.243848</c:v>
                </c:pt>
                <c:pt idx="320">
                  <c:v>32621163.164953001</c:v>
                </c:pt>
                <c:pt idx="321">
                  <c:v>32608357.005242001</c:v>
                </c:pt>
                <c:pt idx="322">
                  <c:v>32583086.659735002</c:v>
                </c:pt>
                <c:pt idx="323">
                  <c:v>32531891.201168001</c:v>
                </c:pt>
                <c:pt idx="324">
                  <c:v>32371049.867568001</c:v>
                </c:pt>
                <c:pt idx="325">
                  <c:v>32381521.547525</c:v>
                </c:pt>
                <c:pt idx="326">
                  <c:v>32374723.61809</c:v>
                </c:pt>
                <c:pt idx="327">
                  <c:v>32328335.601333</c:v>
                </c:pt>
                <c:pt idx="328">
                  <c:v>32287827.206742998</c:v>
                </c:pt>
                <c:pt idx="329">
                  <c:v>32235017.326965</c:v>
                </c:pt>
                <c:pt idx="330">
                  <c:v>32238927.913892999</c:v>
                </c:pt>
                <c:pt idx="331">
                  <c:v>32229755.503557999</c:v>
                </c:pt>
                <c:pt idx="332">
                  <c:v>32215589.660743002</c:v>
                </c:pt>
                <c:pt idx="333">
                  <c:v>32202422.712333001</c:v>
                </c:pt>
                <c:pt idx="334">
                  <c:v>32162413.939652</c:v>
                </c:pt>
                <c:pt idx="335">
                  <c:v>32089978.371261999</c:v>
                </c:pt>
                <c:pt idx="336">
                  <c:v>32035137.562902998</c:v>
                </c:pt>
                <c:pt idx="337">
                  <c:v>32008545.164618999</c:v>
                </c:pt>
                <c:pt idx="338">
                  <c:v>31932885.175101001</c:v>
                </c:pt>
                <c:pt idx="339">
                  <c:v>31872222.32663</c:v>
                </c:pt>
                <c:pt idx="340">
                  <c:v>31865440.225035001</c:v>
                </c:pt>
                <c:pt idx="342">
                  <c:v>31839969.586375002</c:v>
                </c:pt>
                <c:pt idx="343">
                  <c:v>31791542.058260001</c:v>
                </c:pt>
                <c:pt idx="344">
                  <c:v>31751795.772998001</c:v>
                </c:pt>
                <c:pt idx="345">
                  <c:v>31728660.441984002</c:v>
                </c:pt>
                <c:pt idx="346">
                  <c:v>31715211.520302001</c:v>
                </c:pt>
                <c:pt idx="348">
                  <c:v>31783725.063818</c:v>
                </c:pt>
                <c:pt idx="349">
                  <c:v>31774223.413846999</c:v>
                </c:pt>
                <c:pt idx="350">
                  <c:v>31865940.093485001</c:v>
                </c:pt>
                <c:pt idx="351">
                  <c:v>32006711.733231001</c:v>
                </c:pt>
                <c:pt idx="352">
                  <c:v>32054296.706973001</c:v>
                </c:pt>
                <c:pt idx="353">
                  <c:v>32226649.956618</c:v>
                </c:pt>
                <c:pt idx="354">
                  <c:v>32148162.380814999</c:v>
                </c:pt>
                <c:pt idx="355">
                  <c:v>32153499.879547</c:v>
                </c:pt>
                <c:pt idx="356">
                  <c:v>32215003.862495001</c:v>
                </c:pt>
                <c:pt idx="357">
                  <c:v>32223683.066969</c:v>
                </c:pt>
                <c:pt idx="358">
                  <c:v>32320783.341357999</c:v>
                </c:pt>
                <c:pt idx="360">
                  <c:v>32420387.016825002</c:v>
                </c:pt>
                <c:pt idx="361">
                  <c:v>32493687.636606</c:v>
                </c:pt>
                <c:pt idx="362">
                  <c:v>32605295.178436</c:v>
                </c:pt>
                <c:pt idx="363">
                  <c:v>32867965.680417001</c:v>
                </c:pt>
                <c:pt idx="364">
                  <c:v>32833993.283760998</c:v>
                </c:pt>
                <c:pt idx="365">
                  <c:v>32864484.363008</c:v>
                </c:pt>
                <c:pt idx="366">
                  <c:v>32920862.060745001</c:v>
                </c:pt>
                <c:pt idx="367">
                  <c:v>32933787.598003998</c:v>
                </c:pt>
                <c:pt idx="368">
                  <c:v>33017889.303126</c:v>
                </c:pt>
                <c:pt idx="369">
                  <c:v>33020851.501242999</c:v>
                </c:pt>
                <c:pt idx="370">
                  <c:v>33074870.706107002</c:v>
                </c:pt>
                <c:pt idx="371">
                  <c:v>33103417.872097</c:v>
                </c:pt>
                <c:pt idx="372">
                  <c:v>33281621.774611998</c:v>
                </c:pt>
                <c:pt idx="373">
                  <c:v>33580290.212443002</c:v>
                </c:pt>
                <c:pt idx="374">
                  <c:v>33598312.197922997</c:v>
                </c:pt>
                <c:pt idx="375">
                  <c:v>33569211.260828003</c:v>
                </c:pt>
                <c:pt idx="376">
                  <c:v>33569695.677178003</c:v>
                </c:pt>
                <c:pt idx="377">
                  <c:v>33595340.919958003</c:v>
                </c:pt>
                <c:pt idx="378">
                  <c:v>33643110.931712002</c:v>
                </c:pt>
                <c:pt idx="379">
                  <c:v>33662329.465043999</c:v>
                </c:pt>
                <c:pt idx="380">
                  <c:v>33626473.615268998</c:v>
                </c:pt>
                <c:pt idx="381">
                  <c:v>33703370.812836997</c:v>
                </c:pt>
                <c:pt idx="382">
                  <c:v>33741983.297564998</c:v>
                </c:pt>
                <c:pt idx="383">
                  <c:v>34000099.210081004</c:v>
                </c:pt>
                <c:pt idx="384">
                  <c:v>33967459.879286997</c:v>
                </c:pt>
                <c:pt idx="385">
                  <c:v>33966290.669408999</c:v>
                </c:pt>
                <c:pt idx="386">
                  <c:v>33963348.817567997</c:v>
                </c:pt>
                <c:pt idx="387">
                  <c:v>33970939.019827999</c:v>
                </c:pt>
                <c:pt idx="388">
                  <c:v>34123088.014278002</c:v>
                </c:pt>
                <c:pt idx="389">
                  <c:v>34357557.219554</c:v>
                </c:pt>
                <c:pt idx="390">
                  <c:v>34409582.587393001</c:v>
                </c:pt>
                <c:pt idx="391">
                  <c:v>34469251.675002001</c:v>
                </c:pt>
                <c:pt idx="392">
                  <c:v>34572872.655478999</c:v>
                </c:pt>
                <c:pt idx="393">
                  <c:v>34613375.246316999</c:v>
                </c:pt>
                <c:pt idx="394">
                  <c:v>34548598.346019998</c:v>
                </c:pt>
                <c:pt idx="395">
                  <c:v>34601261.493713997</c:v>
                </c:pt>
                <c:pt idx="396">
                  <c:v>34704679.559570998</c:v>
                </c:pt>
                <c:pt idx="397">
                  <c:v>34745249.329001002</c:v>
                </c:pt>
                <c:pt idx="398">
                  <c:v>34917962.50942</c:v>
                </c:pt>
                <c:pt idx="399">
                  <c:v>34924373.969181001</c:v>
                </c:pt>
                <c:pt idx="400">
                  <c:v>34940611.040279999</c:v>
                </c:pt>
                <c:pt idx="401">
                  <c:v>34939583.490566</c:v>
                </c:pt>
                <c:pt idx="402">
                  <c:v>34980830.977954</c:v>
                </c:pt>
                <c:pt idx="403">
                  <c:v>35040610.244569004</c:v>
                </c:pt>
                <c:pt idx="404">
                  <c:v>35017097.244428001</c:v>
                </c:pt>
                <c:pt idx="405">
                  <c:v>36146672.491145</c:v>
                </c:pt>
                <c:pt idx="406">
                  <c:v>37522445.346805997</c:v>
                </c:pt>
                <c:pt idx="407">
                  <c:v>37927236.615679003</c:v>
                </c:pt>
                <c:pt idx="408">
                  <c:v>38420364.062574998</c:v>
                </c:pt>
                <c:pt idx="412">
                  <c:v>38984668.005162999</c:v>
                </c:pt>
                <c:pt idx="413">
                  <c:v>38972415.037735</c:v>
                </c:pt>
                <c:pt idx="414">
                  <c:v>38988326.960739002</c:v>
                </c:pt>
                <c:pt idx="415">
                  <c:v>39053769.999531001</c:v>
                </c:pt>
                <c:pt idx="416">
                  <c:v>39068423.082350001</c:v>
                </c:pt>
                <c:pt idx="417">
                  <c:v>39123238.355150998</c:v>
                </c:pt>
                <c:pt idx="418">
                  <c:v>39227394.144353002</c:v>
                </c:pt>
                <c:pt idx="419">
                  <c:v>39239198.911590002</c:v>
                </c:pt>
                <c:pt idx="420">
                  <c:v>39278267.951044999</c:v>
                </c:pt>
                <c:pt idx="421">
                  <c:v>39282823.431427002</c:v>
                </c:pt>
                <c:pt idx="422">
                  <c:v>39370694.367241003</c:v>
                </c:pt>
                <c:pt idx="423">
                  <c:v>39520717.632324003</c:v>
                </c:pt>
                <c:pt idx="424">
                  <c:v>39534313.807337001</c:v>
                </c:pt>
                <c:pt idx="425">
                  <c:v>39588717.771320999</c:v>
                </c:pt>
                <c:pt idx="426">
                  <c:v>39584629.252958998</c:v>
                </c:pt>
                <c:pt idx="427">
                  <c:v>39604582.103321001</c:v>
                </c:pt>
                <c:pt idx="428">
                  <c:v>39678749.770263001</c:v>
                </c:pt>
                <c:pt idx="429">
                  <c:v>39718401.709008999</c:v>
                </c:pt>
                <c:pt idx="430">
                  <c:v>39746847.905951999</c:v>
                </c:pt>
                <c:pt idx="431">
                  <c:v>39752979.665237002</c:v>
                </c:pt>
                <c:pt idx="432">
                  <c:v>39734234.280153997</c:v>
                </c:pt>
                <c:pt idx="433">
                  <c:v>39896514.639899999</c:v>
                </c:pt>
                <c:pt idx="434">
                  <c:v>39886555.782061003</c:v>
                </c:pt>
                <c:pt idx="435">
                  <c:v>39921039.111317001</c:v>
                </c:pt>
                <c:pt idx="436">
                  <c:v>39908007.659299999</c:v>
                </c:pt>
                <c:pt idx="437">
                  <c:v>39991017.254937999</c:v>
                </c:pt>
                <c:pt idx="438">
                  <c:v>40132781.487664998</c:v>
                </c:pt>
                <c:pt idx="439">
                  <c:v>40052988.675756998</c:v>
                </c:pt>
                <c:pt idx="440">
                  <c:v>40046587.13645</c:v>
                </c:pt>
                <c:pt idx="441">
                  <c:v>40059718.277704</c:v>
                </c:pt>
                <c:pt idx="442">
                  <c:v>40207161.474889003</c:v>
                </c:pt>
                <c:pt idx="443">
                  <c:v>40365556.011676997</c:v>
                </c:pt>
                <c:pt idx="444">
                  <c:v>40345348.868901998</c:v>
                </c:pt>
                <c:pt idx="445">
                  <c:v>40341257.225433998</c:v>
                </c:pt>
                <c:pt idx="446">
                  <c:v>40378439.254028998</c:v>
                </c:pt>
                <c:pt idx="447">
                  <c:v>40434316.34781</c:v>
                </c:pt>
                <c:pt idx="448">
                  <c:v>40463087.341943003</c:v>
                </c:pt>
                <c:pt idx="449">
                  <c:v>40457293.09104</c:v>
                </c:pt>
                <c:pt idx="450">
                  <c:v>40508450.892857</c:v>
                </c:pt>
                <c:pt idx="451">
                  <c:v>40595221.560106002</c:v>
                </c:pt>
                <c:pt idx="452">
                  <c:v>40579805.151175998</c:v>
                </c:pt>
                <c:pt idx="453">
                  <c:v>40580498.176319003</c:v>
                </c:pt>
                <c:pt idx="454">
                  <c:v>40550872.013122</c:v>
                </c:pt>
                <c:pt idx="455">
                  <c:v>40263914.607924998</c:v>
                </c:pt>
                <c:pt idx="456">
                  <c:v>40672133.760759003</c:v>
                </c:pt>
                <c:pt idx="457">
                  <c:v>40990912.435937002</c:v>
                </c:pt>
                <c:pt idx="458">
                  <c:v>40991352.837659001</c:v>
                </c:pt>
                <c:pt idx="461">
                  <c:v>41109877.254729003</c:v>
                </c:pt>
                <c:pt idx="462">
                  <c:v>41127665.646853</c:v>
                </c:pt>
                <c:pt idx="463">
                  <c:v>41273562.220352001</c:v>
                </c:pt>
                <c:pt idx="464">
                  <c:v>41150497.608494997</c:v>
                </c:pt>
                <c:pt idx="465">
                  <c:v>41102259.812343001</c:v>
                </c:pt>
                <c:pt idx="466">
                  <c:v>41155371.987885997</c:v>
                </c:pt>
                <c:pt idx="467">
                  <c:v>41127076.136763997</c:v>
                </c:pt>
                <c:pt idx="468">
                  <c:v>41278904.923225999</c:v>
                </c:pt>
                <c:pt idx="469">
                  <c:v>41267077.169132002</c:v>
                </c:pt>
                <c:pt idx="470">
                  <c:v>41223380.099767998</c:v>
                </c:pt>
                <c:pt idx="471">
                  <c:v>41224518.664047003</c:v>
                </c:pt>
                <c:pt idx="472">
                  <c:v>41212355.195152</c:v>
                </c:pt>
                <c:pt idx="473">
                  <c:v>41266986.062717997</c:v>
                </c:pt>
                <c:pt idx="474">
                  <c:v>41278792.117257997</c:v>
                </c:pt>
                <c:pt idx="475">
                  <c:v>41257956.792056002</c:v>
                </c:pt>
                <c:pt idx="477">
                  <c:v>41324988.594176002</c:v>
                </c:pt>
                <c:pt idx="478">
                  <c:v>41150113.210951</c:v>
                </c:pt>
                <c:pt idx="479">
                  <c:v>41093430.789485998</c:v>
                </c:pt>
                <c:pt idx="480">
                  <c:v>41051666.067415997</c:v>
                </c:pt>
                <c:pt idx="481">
                  <c:v>41036911.314985</c:v>
                </c:pt>
                <c:pt idx="482">
                  <c:v>40999608.483600996</c:v>
                </c:pt>
                <c:pt idx="483">
                  <c:v>41071895.743065</c:v>
                </c:pt>
                <c:pt idx="484">
                  <c:v>41006941.031400003</c:v>
                </c:pt>
                <c:pt idx="485">
                  <c:v>41062705.950420998</c:v>
                </c:pt>
                <c:pt idx="486">
                  <c:v>40980792.542851999</c:v>
                </c:pt>
                <c:pt idx="487">
                  <c:v>41004942.426926002</c:v>
                </c:pt>
                <c:pt idx="488">
                  <c:v>41006419.153674997</c:v>
                </c:pt>
                <c:pt idx="489">
                  <c:v>40923823.096481003</c:v>
                </c:pt>
                <c:pt idx="490">
                  <c:v>40933556.652456999</c:v>
                </c:pt>
                <c:pt idx="491">
                  <c:v>40957526.683178999</c:v>
                </c:pt>
                <c:pt idx="492">
                  <c:v>40990017.508418001</c:v>
                </c:pt>
                <c:pt idx="493">
                  <c:v>41020741.587131001</c:v>
                </c:pt>
                <c:pt idx="494">
                  <c:v>40987773.426950999</c:v>
                </c:pt>
                <c:pt idx="495">
                  <c:v>40910985.175201997</c:v>
                </c:pt>
                <c:pt idx="496">
                  <c:v>40880587.918499</c:v>
                </c:pt>
                <c:pt idx="497">
                  <c:v>40869570.991267003</c:v>
                </c:pt>
                <c:pt idx="498">
                  <c:v>40906238.656373002</c:v>
                </c:pt>
                <c:pt idx="499">
                  <c:v>40853537.236449003</c:v>
                </c:pt>
                <c:pt idx="500">
                  <c:v>40849270.30314</c:v>
                </c:pt>
                <c:pt idx="501">
                  <c:v>40837815.372138999</c:v>
                </c:pt>
                <c:pt idx="502">
                  <c:v>40815895.405538</c:v>
                </c:pt>
                <c:pt idx="503">
                  <c:v>40846100.254885003</c:v>
                </c:pt>
                <c:pt idx="504">
                  <c:v>40815087.217104003</c:v>
                </c:pt>
                <c:pt idx="505">
                  <c:v>40776578.958948001</c:v>
                </c:pt>
                <c:pt idx="506">
                  <c:v>40805205.612855002</c:v>
                </c:pt>
                <c:pt idx="507">
                  <c:v>40878659.588587001</c:v>
                </c:pt>
                <c:pt idx="508">
                  <c:v>40947490.596928999</c:v>
                </c:pt>
                <c:pt idx="509">
                  <c:v>40897868.49267</c:v>
                </c:pt>
                <c:pt idx="510">
                  <c:v>40894086.870255001</c:v>
                </c:pt>
                <c:pt idx="511">
                  <c:v>40435004.435808003</c:v>
                </c:pt>
                <c:pt idx="512">
                  <c:v>40428139.770853996</c:v>
                </c:pt>
                <c:pt idx="513">
                  <c:v>39654115.368059002</c:v>
                </c:pt>
                <c:pt idx="514">
                  <c:v>39630663.1928</c:v>
                </c:pt>
                <c:pt idx="515">
                  <c:v>39597868.364263996</c:v>
                </c:pt>
                <c:pt idx="516">
                  <c:v>39705650.766241997</c:v>
                </c:pt>
                <c:pt idx="517">
                  <c:v>39667193.330173999</c:v>
                </c:pt>
                <c:pt idx="518">
                  <c:v>39594184.752125002</c:v>
                </c:pt>
                <c:pt idx="519">
                  <c:v>39601869.122594997</c:v>
                </c:pt>
                <c:pt idx="520">
                  <c:v>39659488.702389002</c:v>
                </c:pt>
                <c:pt idx="521">
                  <c:v>39531971.193237998</c:v>
                </c:pt>
                <c:pt idx="523">
                  <c:v>39653596.200953998</c:v>
                </c:pt>
                <c:pt idx="524">
                  <c:v>39583161.328841001</c:v>
                </c:pt>
                <c:pt idx="525">
                  <c:v>39542511.639826998</c:v>
                </c:pt>
                <c:pt idx="526">
                  <c:v>39515334.450315997</c:v>
                </c:pt>
                <c:pt idx="527">
                  <c:v>39562544.399053998</c:v>
                </c:pt>
                <c:pt idx="528">
                  <c:v>39569196.134512</c:v>
                </c:pt>
                <c:pt idx="529">
                  <c:v>39542554.227342002</c:v>
                </c:pt>
                <c:pt idx="530">
                  <c:v>39467803.940412998</c:v>
                </c:pt>
                <c:pt idx="531">
                  <c:v>39437167.442268997</c:v>
                </c:pt>
                <c:pt idx="532">
                  <c:v>39477650.368561</c:v>
                </c:pt>
                <c:pt idx="533">
                  <c:v>39626787.703372002</c:v>
                </c:pt>
                <c:pt idx="534">
                  <c:v>39602268.670941003</c:v>
                </c:pt>
                <c:pt idx="535">
                  <c:v>38856728.252502002</c:v>
                </c:pt>
                <c:pt idx="536">
                  <c:v>39148994.776950002</c:v>
                </c:pt>
                <c:pt idx="537">
                  <c:v>39248464.925405003</c:v>
                </c:pt>
                <c:pt idx="538">
                  <c:v>39299118.261239998</c:v>
                </c:pt>
                <c:pt idx="539">
                  <c:v>39152739.855166003</c:v>
                </c:pt>
                <c:pt idx="540">
                  <c:v>39198708.734160997</c:v>
                </c:pt>
                <c:pt idx="541">
                  <c:v>39238536.564662002</c:v>
                </c:pt>
                <c:pt idx="542">
                  <c:v>39213001.566403002</c:v>
                </c:pt>
                <c:pt idx="543">
                  <c:v>39564966.060051002</c:v>
                </c:pt>
                <c:pt idx="544">
                  <c:v>39464147.088021003</c:v>
                </c:pt>
                <c:pt idx="545">
                  <c:v>39434411.206469998</c:v>
                </c:pt>
                <c:pt idx="546">
                  <c:v>39427142.443063997</c:v>
                </c:pt>
                <c:pt idx="547">
                  <c:v>39493553.406921998</c:v>
                </c:pt>
                <c:pt idx="548">
                  <c:v>39498988.993904002</c:v>
                </c:pt>
                <c:pt idx="549">
                  <c:v>39499892.367101997</c:v>
                </c:pt>
                <c:pt idx="550">
                  <c:v>39488110.391438998</c:v>
                </c:pt>
                <c:pt idx="551">
                  <c:v>39463911.517986998</c:v>
                </c:pt>
                <c:pt idx="552">
                  <c:v>39457097.124035999</c:v>
                </c:pt>
                <c:pt idx="553">
                  <c:v>39455819.738004997</c:v>
                </c:pt>
                <c:pt idx="554">
                  <c:v>39492226.364630997</c:v>
                </c:pt>
                <c:pt idx="555">
                  <c:v>39136189.602445997</c:v>
                </c:pt>
                <c:pt idx="556">
                  <c:v>39185771.587288998</c:v>
                </c:pt>
                <c:pt idx="557">
                  <c:v>39236418.007476002</c:v>
                </c:pt>
                <c:pt idx="558">
                  <c:v>38650829.715783</c:v>
                </c:pt>
                <c:pt idx="559">
                  <c:v>38615310.831193</c:v>
                </c:pt>
                <c:pt idx="560">
                  <c:v>38568639.593088999</c:v>
                </c:pt>
                <c:pt idx="561">
                  <c:v>38406093.838326998</c:v>
                </c:pt>
                <c:pt idx="562">
                  <c:v>38428502.317262001</c:v>
                </c:pt>
                <c:pt idx="563">
                  <c:v>38220794.803517997</c:v>
                </c:pt>
                <c:pt idx="564">
                  <c:v>38221819.994416997</c:v>
                </c:pt>
                <c:pt idx="565">
                  <c:v>38200541.422826998</c:v>
                </c:pt>
                <c:pt idx="566">
                  <c:v>38204416.167070001</c:v>
                </c:pt>
                <c:pt idx="567">
                  <c:v>38194825.061985999</c:v>
                </c:pt>
                <c:pt idx="568">
                  <c:v>38238258.444375999</c:v>
                </c:pt>
                <c:pt idx="569">
                  <c:v>38166527.713625997</c:v>
                </c:pt>
                <c:pt idx="570">
                  <c:v>38124997.120590001</c:v>
                </c:pt>
                <c:pt idx="571">
                  <c:v>38144510.468215004</c:v>
                </c:pt>
                <c:pt idx="572">
                  <c:v>37601211.484861001</c:v>
                </c:pt>
                <c:pt idx="573">
                  <c:v>37427715.245857</c:v>
                </c:pt>
                <c:pt idx="574">
                  <c:v>37345486.031382002</c:v>
                </c:pt>
                <c:pt idx="575">
                  <c:v>37031282.432844996</c:v>
                </c:pt>
                <c:pt idx="576">
                  <c:v>37024841.300191</c:v>
                </c:pt>
                <c:pt idx="577">
                  <c:v>36895369.394148</c:v>
                </c:pt>
                <c:pt idx="578">
                  <c:v>36417516.392810002</c:v>
                </c:pt>
                <c:pt idx="579">
                  <c:v>36302935.461484998</c:v>
                </c:pt>
                <c:pt idx="580">
                  <c:v>36155074.127397999</c:v>
                </c:pt>
                <c:pt idx="581">
                  <c:v>36025047.637718</c:v>
                </c:pt>
                <c:pt idx="582">
                  <c:v>35388929.368029997</c:v>
                </c:pt>
                <c:pt idx="583">
                  <c:v>35341665.896310002</c:v>
                </c:pt>
                <c:pt idx="584">
                  <c:v>35278849.733787999</c:v>
                </c:pt>
                <c:pt idx="585">
                  <c:v>35170060.53176</c:v>
                </c:pt>
                <c:pt idx="586">
                  <c:v>35130086.477385998</c:v>
                </c:pt>
                <c:pt idx="587">
                  <c:v>35215361.811750002</c:v>
                </c:pt>
                <c:pt idx="588">
                  <c:v>35161607.679852001</c:v>
                </c:pt>
                <c:pt idx="589">
                  <c:v>35136352.827638999</c:v>
                </c:pt>
                <c:pt idx="590">
                  <c:v>35197061.618758</c:v>
                </c:pt>
                <c:pt idx="591">
                  <c:v>35191920.974059001</c:v>
                </c:pt>
                <c:pt idx="592">
                  <c:v>35208690.342775002</c:v>
                </c:pt>
                <c:pt idx="593">
                  <c:v>35321461.007670999</c:v>
                </c:pt>
                <c:pt idx="594">
                  <c:v>35120179.476432003</c:v>
                </c:pt>
                <c:pt idx="595">
                  <c:v>35074296.402659997</c:v>
                </c:pt>
                <c:pt idx="596">
                  <c:v>35034307.577174999</c:v>
                </c:pt>
                <c:pt idx="597">
                  <c:v>34810844.057111003</c:v>
                </c:pt>
                <c:pt idx="598">
                  <c:v>34855610.886573002</c:v>
                </c:pt>
                <c:pt idx="599">
                  <c:v>34201959.285634004</c:v>
                </c:pt>
                <c:pt idx="600">
                  <c:v>34135274.463894002</c:v>
                </c:pt>
                <c:pt idx="601">
                  <c:v>34143829.424622998</c:v>
                </c:pt>
                <c:pt idx="603">
                  <c:v>34094334.238624997</c:v>
                </c:pt>
                <c:pt idx="604">
                  <c:v>34059292.432034999</c:v>
                </c:pt>
                <c:pt idx="605">
                  <c:v>34025739.088940002</c:v>
                </c:pt>
                <c:pt idx="606">
                  <c:v>34068538.82643</c:v>
                </c:pt>
                <c:pt idx="607">
                  <c:v>34168765.20042</c:v>
                </c:pt>
                <c:pt idx="609">
                  <c:v>34136290.899507001</c:v>
                </c:pt>
                <c:pt idx="610">
                  <c:v>34063746.726179004</c:v>
                </c:pt>
                <c:pt idx="611">
                  <c:v>34059129.728731997</c:v>
                </c:pt>
                <c:pt idx="612">
                  <c:v>34098180.777186997</c:v>
                </c:pt>
                <c:pt idx="613">
                  <c:v>34096545.925926</c:v>
                </c:pt>
                <c:pt idx="614">
                  <c:v>34100078.183172002</c:v>
                </c:pt>
                <c:pt idx="615">
                  <c:v>34096354.595717996</c:v>
                </c:pt>
                <c:pt idx="616">
                  <c:v>34122167.348457001</c:v>
                </c:pt>
                <c:pt idx="617">
                  <c:v>34030496.777355</c:v>
                </c:pt>
                <c:pt idx="618">
                  <c:v>34032588.230796002</c:v>
                </c:pt>
                <c:pt idx="619">
                  <c:v>34020826.794480003</c:v>
                </c:pt>
                <c:pt idx="621">
                  <c:v>33467833.288079999</c:v>
                </c:pt>
                <c:pt idx="622">
                  <c:v>33458052.502114002</c:v>
                </c:pt>
                <c:pt idx="623">
                  <c:v>33575171.607776001</c:v>
                </c:pt>
                <c:pt idx="624">
                  <c:v>33564498.301945001</c:v>
                </c:pt>
                <c:pt idx="625">
                  <c:v>33419128.649810001</c:v>
                </c:pt>
                <c:pt idx="626">
                  <c:v>33471205.190653998</c:v>
                </c:pt>
                <c:pt idx="627">
                  <c:v>33457559.323316999</c:v>
                </c:pt>
                <c:pt idx="628">
                  <c:v>33479158.406513002</c:v>
                </c:pt>
                <c:pt idx="629">
                  <c:v>33486463.685260002</c:v>
                </c:pt>
                <c:pt idx="630">
                  <c:v>33448077.497944999</c:v>
                </c:pt>
                <c:pt idx="631">
                  <c:v>33399963.408259001</c:v>
                </c:pt>
                <c:pt idx="632">
                  <c:v>33402305.970984001</c:v>
                </c:pt>
                <c:pt idx="633">
                  <c:v>33460868.887155998</c:v>
                </c:pt>
                <c:pt idx="634">
                  <c:v>33422584.472143002</c:v>
                </c:pt>
                <c:pt idx="635">
                  <c:v>33381094.099805001</c:v>
                </c:pt>
                <c:pt idx="636">
                  <c:v>33361527.45933</c:v>
                </c:pt>
                <c:pt idx="637">
                  <c:v>33332130.062874999</c:v>
                </c:pt>
                <c:pt idx="638">
                  <c:v>33330938.002045002</c:v>
                </c:pt>
                <c:pt idx="639">
                  <c:v>33310299.992628999</c:v>
                </c:pt>
                <c:pt idx="640">
                  <c:v>33264473.722734999</c:v>
                </c:pt>
                <c:pt idx="641">
                  <c:v>33268191.768826999</c:v>
                </c:pt>
                <c:pt idx="642">
                  <c:v>33211414.935635</c:v>
                </c:pt>
                <c:pt idx="643">
                  <c:v>32827280.704989001</c:v>
                </c:pt>
                <c:pt idx="644">
                  <c:v>32788548.850575</c:v>
                </c:pt>
                <c:pt idx="645">
                  <c:v>32820274.770401999</c:v>
                </c:pt>
                <c:pt idx="646">
                  <c:v>32763995.507300999</c:v>
                </c:pt>
                <c:pt idx="647">
                  <c:v>32719593.574896999</c:v>
                </c:pt>
                <c:pt idx="648">
                  <c:v>32657300.473007999</c:v>
                </c:pt>
                <c:pt idx="649">
                  <c:v>32618620.002257001</c:v>
                </c:pt>
                <c:pt idx="650">
                  <c:v>32544560.175705999</c:v>
                </c:pt>
                <c:pt idx="651">
                  <c:v>32525782.495345</c:v>
                </c:pt>
                <c:pt idx="652">
                  <c:v>32513585.018502999</c:v>
                </c:pt>
                <c:pt idx="653">
                  <c:v>32497816.390041001</c:v>
                </c:pt>
                <c:pt idx="654">
                  <c:v>32465757.925285999</c:v>
                </c:pt>
                <c:pt idx="655">
                  <c:v>32449145.693147998</c:v>
                </c:pt>
                <c:pt idx="656">
                  <c:v>32412578.754852001</c:v>
                </c:pt>
                <c:pt idx="657">
                  <c:v>32389241.466497999</c:v>
                </c:pt>
                <c:pt idx="658">
                  <c:v>32440100.930806</c:v>
                </c:pt>
                <c:pt idx="659">
                  <c:v>32410802.420416001</c:v>
                </c:pt>
                <c:pt idx="660">
                  <c:v>32433644.374152999</c:v>
                </c:pt>
                <c:pt idx="661">
                  <c:v>32494450.555702999</c:v>
                </c:pt>
                <c:pt idx="662">
                  <c:v>32469295.192598999</c:v>
                </c:pt>
                <c:pt idx="664">
                  <c:v>32155768.501667999</c:v>
                </c:pt>
                <c:pt idx="665">
                  <c:v>32047583.062376</c:v>
                </c:pt>
                <c:pt idx="666">
                  <c:v>32062709.069931999</c:v>
                </c:pt>
                <c:pt idx="667">
                  <c:v>32045078.032543998</c:v>
                </c:pt>
                <c:pt idx="668">
                  <c:v>31895046.701478001</c:v>
                </c:pt>
                <c:pt idx="669">
                  <c:v>31845290.636075001</c:v>
                </c:pt>
                <c:pt idx="670">
                  <c:v>31799034.352667999</c:v>
                </c:pt>
                <c:pt idx="671">
                  <c:v>31777189.212733001</c:v>
                </c:pt>
                <c:pt idx="672">
                  <c:v>31862843.960338999</c:v>
                </c:pt>
                <c:pt idx="673">
                  <c:v>31626751.486754</c:v>
                </c:pt>
                <c:pt idx="674">
                  <c:v>31607957.900787</c:v>
                </c:pt>
                <c:pt idx="675">
                  <c:v>31601968.200173002</c:v>
                </c:pt>
                <c:pt idx="676">
                  <c:v>31616565.299047001</c:v>
                </c:pt>
                <c:pt idx="677">
                  <c:v>31801523.323876999</c:v>
                </c:pt>
                <c:pt idx="678">
                  <c:v>31843005.389867</c:v>
                </c:pt>
                <c:pt idx="679">
                  <c:v>31869401.943144999</c:v>
                </c:pt>
                <c:pt idx="680">
                  <c:v>31845218.780285999</c:v>
                </c:pt>
                <c:pt idx="681">
                  <c:v>31821815.783767998</c:v>
                </c:pt>
                <c:pt idx="682">
                  <c:v>31826584.338434</c:v>
                </c:pt>
                <c:pt idx="683">
                  <c:v>31861802.730866</c:v>
                </c:pt>
                <c:pt idx="684">
                  <c:v>31803502.613363001</c:v>
                </c:pt>
                <c:pt idx="685">
                  <c:v>31763334.152507</c:v>
                </c:pt>
                <c:pt idx="686">
                  <c:v>31727318.830490999</c:v>
                </c:pt>
                <c:pt idx="687">
                  <c:v>31547302.905995</c:v>
                </c:pt>
                <c:pt idx="688">
                  <c:v>31468066.516157001</c:v>
                </c:pt>
                <c:pt idx="689">
                  <c:v>31382142.955138002</c:v>
                </c:pt>
                <c:pt idx="690">
                  <c:v>31234384.774569999</c:v>
                </c:pt>
                <c:pt idx="691">
                  <c:v>31176424.567639999</c:v>
                </c:pt>
                <c:pt idx="692">
                  <c:v>31103217.023887001</c:v>
                </c:pt>
                <c:pt idx="693">
                  <c:v>31093177.085122999</c:v>
                </c:pt>
                <c:pt idx="694">
                  <c:v>31200927.743087001</c:v>
                </c:pt>
                <c:pt idx="695">
                  <c:v>31211041.50245</c:v>
                </c:pt>
                <c:pt idx="696">
                  <c:v>31156673.414073002</c:v>
                </c:pt>
                <c:pt idx="697">
                  <c:v>31163280.612245001</c:v>
                </c:pt>
                <c:pt idx="698">
                  <c:v>31240505.057339001</c:v>
                </c:pt>
                <c:pt idx="699">
                  <c:v>31245988.110431999</c:v>
                </c:pt>
                <c:pt idx="700">
                  <c:v>31167804.523692001</c:v>
                </c:pt>
                <c:pt idx="701">
                  <c:v>31171495.106982999</c:v>
                </c:pt>
                <c:pt idx="702">
                  <c:v>31168122.773727</c:v>
                </c:pt>
                <c:pt idx="703">
                  <c:v>31253887.573185999</c:v>
                </c:pt>
                <c:pt idx="704">
                  <c:v>31201255.726574998</c:v>
                </c:pt>
                <c:pt idx="705">
                  <c:v>31112849.766332</c:v>
                </c:pt>
                <c:pt idx="706">
                  <c:v>31110638.409726001</c:v>
                </c:pt>
                <c:pt idx="707">
                  <c:v>30872873.601381</c:v>
                </c:pt>
                <c:pt idx="708">
                  <c:v>30643526.523571</c:v>
                </c:pt>
                <c:pt idx="709">
                  <c:v>30619681.919829</c:v>
                </c:pt>
                <c:pt idx="710">
                  <c:v>30641308.626325998</c:v>
                </c:pt>
                <c:pt idx="711">
                  <c:v>30574545.212678</c:v>
                </c:pt>
                <c:pt idx="714">
                  <c:v>30557724.234260999</c:v>
                </c:pt>
                <c:pt idx="715">
                  <c:v>30430623.358718</c:v>
                </c:pt>
                <c:pt idx="716">
                  <c:v>30497597.344987001</c:v>
                </c:pt>
                <c:pt idx="717">
                  <c:v>30392144.722488999</c:v>
                </c:pt>
                <c:pt idx="718">
                  <c:v>30481333.929873001</c:v>
                </c:pt>
                <c:pt idx="719">
                  <c:v>30436328.548749998</c:v>
                </c:pt>
                <c:pt idx="720">
                  <c:v>30490294.412512001</c:v>
                </c:pt>
                <c:pt idx="721">
                  <c:v>30537765.989491001</c:v>
                </c:pt>
                <c:pt idx="722">
                  <c:v>30561099.387338001</c:v>
                </c:pt>
                <c:pt idx="723">
                  <c:v>30588559.117075998</c:v>
                </c:pt>
                <c:pt idx="724">
                  <c:v>30590853.591159999</c:v>
                </c:pt>
                <c:pt idx="725">
                  <c:v>30477937.946841002</c:v>
                </c:pt>
                <c:pt idx="726">
                  <c:v>30592240.236566</c:v>
                </c:pt>
                <c:pt idx="727">
                  <c:v>30612869.526788</c:v>
                </c:pt>
                <c:pt idx="728">
                  <c:v>30658440.707350999</c:v>
                </c:pt>
                <c:pt idx="729">
                  <c:v>30448753.370669998</c:v>
                </c:pt>
                <c:pt idx="730">
                  <c:v>30060510.370140001</c:v>
                </c:pt>
                <c:pt idx="731">
                  <c:v>30013174.000138</c:v>
                </c:pt>
                <c:pt idx="732">
                  <c:v>29945836.290350001</c:v>
                </c:pt>
                <c:pt idx="733">
                  <c:v>29983327.795085002</c:v>
                </c:pt>
                <c:pt idx="734">
                  <c:v>29915015.174242001</c:v>
                </c:pt>
                <c:pt idx="735">
                  <c:v>30014294.856272999</c:v>
                </c:pt>
                <c:pt idx="736">
                  <c:v>29949797.187576</c:v>
                </c:pt>
                <c:pt idx="738">
                  <c:v>30124579.691117</c:v>
                </c:pt>
                <c:pt idx="739">
                  <c:v>30550093.313664</c:v>
                </c:pt>
                <c:pt idx="740">
                  <c:v>30598552.166933998</c:v>
                </c:pt>
                <c:pt idx="741">
                  <c:v>30633325.791055001</c:v>
                </c:pt>
                <c:pt idx="742">
                  <c:v>30599791.270009</c:v>
                </c:pt>
                <c:pt idx="743">
                  <c:v>30616302.521008</c:v>
                </c:pt>
                <c:pt idx="744">
                  <c:v>30567372.232280001</c:v>
                </c:pt>
                <c:pt idx="745">
                  <c:v>30561333.584543999</c:v>
                </c:pt>
                <c:pt idx="746">
                  <c:v>30548642.798241001</c:v>
                </c:pt>
                <c:pt idx="747">
                  <c:v>30524394.867006</c:v>
                </c:pt>
                <c:pt idx="748">
                  <c:v>30515253.058954</c:v>
                </c:pt>
                <c:pt idx="749">
                  <c:v>30467201.073693998</c:v>
                </c:pt>
                <c:pt idx="750">
                  <c:v>30305233.014770001</c:v>
                </c:pt>
                <c:pt idx="751">
                  <c:v>30267125.248094</c:v>
                </c:pt>
                <c:pt idx="752">
                  <c:v>30251320.51103</c:v>
                </c:pt>
                <c:pt idx="753">
                  <c:v>29964484.925064001</c:v>
                </c:pt>
                <c:pt idx="754">
                  <c:v>29914064.233472999</c:v>
                </c:pt>
                <c:pt idx="755">
                  <c:v>29891664.966763999</c:v>
                </c:pt>
                <c:pt idx="756">
                  <c:v>30107838.892955001</c:v>
                </c:pt>
                <c:pt idx="757">
                  <c:v>30085546.454725001</c:v>
                </c:pt>
                <c:pt idx="758">
                  <c:v>30228779.689061999</c:v>
                </c:pt>
                <c:pt idx="759">
                  <c:v>29835334.132557001</c:v>
                </c:pt>
                <c:pt idx="760">
                  <c:v>29770302.999072</c:v>
                </c:pt>
                <c:pt idx="761">
                  <c:v>29774518.894997001</c:v>
                </c:pt>
                <c:pt idx="762">
                  <c:v>29747054.325536001</c:v>
                </c:pt>
                <c:pt idx="763">
                  <c:v>29771282.709794</c:v>
                </c:pt>
                <c:pt idx="764">
                  <c:v>29724685.522631001</c:v>
                </c:pt>
                <c:pt idx="765">
                  <c:v>29712484.340934999</c:v>
                </c:pt>
                <c:pt idx="766">
                  <c:v>29642752.80706</c:v>
                </c:pt>
                <c:pt idx="767">
                  <c:v>29577817.363520999</c:v>
                </c:pt>
                <c:pt idx="768">
                  <c:v>29657379.635039002</c:v>
                </c:pt>
                <c:pt idx="769">
                  <c:v>29592125.203694001</c:v>
                </c:pt>
                <c:pt idx="770">
                  <c:v>29389397.984292001</c:v>
                </c:pt>
                <c:pt idx="771">
                  <c:v>29392247.399076998</c:v>
                </c:pt>
                <c:pt idx="772">
                  <c:v>29336143.228376001</c:v>
                </c:pt>
                <c:pt idx="773">
                  <c:v>28891210.46706</c:v>
                </c:pt>
                <c:pt idx="774">
                  <c:v>28804709.363988001</c:v>
                </c:pt>
                <c:pt idx="775">
                  <c:v>28775166.850143999</c:v>
                </c:pt>
                <c:pt idx="776">
                  <c:v>28732228.528446</c:v>
                </c:pt>
                <c:pt idx="777">
                  <c:v>28633418.084888</c:v>
                </c:pt>
                <c:pt idx="778">
                  <c:v>28607370.062013999</c:v>
                </c:pt>
                <c:pt idx="779">
                  <c:v>28478586.684064001</c:v>
                </c:pt>
                <c:pt idx="780">
                  <c:v>28452911.822204001</c:v>
                </c:pt>
                <c:pt idx="781">
                  <c:v>28496868.037409</c:v>
                </c:pt>
                <c:pt idx="782">
                  <c:v>28379349.979364</c:v>
                </c:pt>
                <c:pt idx="784">
                  <c:v>28322364.894965999</c:v>
                </c:pt>
                <c:pt idx="785">
                  <c:v>28317077.696961001</c:v>
                </c:pt>
                <c:pt idx="786">
                  <c:v>28308875.630252</c:v>
                </c:pt>
                <c:pt idx="787">
                  <c:v>28342769.640478998</c:v>
                </c:pt>
                <c:pt idx="788">
                  <c:v>28342333.675871</c:v>
                </c:pt>
                <c:pt idx="789">
                  <c:v>28293379.970545001</c:v>
                </c:pt>
                <c:pt idx="790">
                  <c:v>28236500.596262999</c:v>
                </c:pt>
                <c:pt idx="791">
                  <c:v>28176408.878042001</c:v>
                </c:pt>
                <c:pt idx="792">
                  <c:v>28187551.927799001</c:v>
                </c:pt>
                <c:pt idx="793">
                  <c:v>28212254.153866</c:v>
                </c:pt>
                <c:pt idx="794">
                  <c:v>28202683.288321</c:v>
                </c:pt>
                <c:pt idx="795">
                  <c:v>27775674.910264</c:v>
                </c:pt>
                <c:pt idx="796">
                  <c:v>27393072.115862001</c:v>
                </c:pt>
                <c:pt idx="797">
                  <c:v>27324655.364638001</c:v>
                </c:pt>
                <c:pt idx="798">
                  <c:v>27202151.907065999</c:v>
                </c:pt>
                <c:pt idx="799">
                  <c:v>27150449.065001</c:v>
                </c:pt>
                <c:pt idx="800">
                  <c:v>27119353.756188001</c:v>
                </c:pt>
                <c:pt idx="801">
                  <c:v>27066720.405191001</c:v>
                </c:pt>
                <c:pt idx="802">
                  <c:v>27051224.898258999</c:v>
                </c:pt>
                <c:pt idx="803">
                  <c:v>27393903.921041999</c:v>
                </c:pt>
                <c:pt idx="804">
                  <c:v>27353237.866865002</c:v>
                </c:pt>
                <c:pt idx="805">
                  <c:v>27348867.58114</c:v>
                </c:pt>
                <c:pt idx="806">
                  <c:v>27360622.205662999</c:v>
                </c:pt>
                <c:pt idx="807">
                  <c:v>27350104.145463999</c:v>
                </c:pt>
                <c:pt idx="808">
                  <c:v>27447618.440986</c:v>
                </c:pt>
                <c:pt idx="809">
                  <c:v>27383174.761626001</c:v>
                </c:pt>
                <c:pt idx="810">
                  <c:v>27343884.621948998</c:v>
                </c:pt>
                <c:pt idx="811">
                  <c:v>27341130.942281999</c:v>
                </c:pt>
                <c:pt idx="812">
                  <c:v>27326049.796505</c:v>
                </c:pt>
                <c:pt idx="813">
                  <c:v>27299375.149383999</c:v>
                </c:pt>
                <c:pt idx="814">
                  <c:v>27317001.163268</c:v>
                </c:pt>
                <c:pt idx="815">
                  <c:v>27070244.896573</c:v>
                </c:pt>
                <c:pt idx="816">
                  <c:v>27009922.41759</c:v>
                </c:pt>
                <c:pt idx="817">
                  <c:v>27110192.988967001</c:v>
                </c:pt>
                <c:pt idx="818">
                  <c:v>26768944.132946</c:v>
                </c:pt>
                <c:pt idx="819">
                  <c:v>26719367.792838</c:v>
                </c:pt>
                <c:pt idx="820">
                  <c:v>26712111.446908001</c:v>
                </c:pt>
                <c:pt idx="821">
                  <c:v>26634147.762109</c:v>
                </c:pt>
                <c:pt idx="822">
                  <c:v>26499211.529300001</c:v>
                </c:pt>
                <c:pt idx="823">
                  <c:v>25642033.794163</c:v>
                </c:pt>
                <c:pt idx="824">
                  <c:v>26127058.341582999</c:v>
                </c:pt>
                <c:pt idx="825">
                  <c:v>26066603.741726</c:v>
                </c:pt>
                <c:pt idx="826">
                  <c:v>26074798.139281999</c:v>
                </c:pt>
                <c:pt idx="827">
                  <c:v>26110558.014435999</c:v>
                </c:pt>
                <c:pt idx="828">
                  <c:v>26289214.444635</c:v>
                </c:pt>
                <c:pt idx="829">
                  <c:v>26259418.121934</c:v>
                </c:pt>
                <c:pt idx="830">
                  <c:v>26270890.722920001</c:v>
                </c:pt>
                <c:pt idx="831">
                  <c:v>26255351.871511001</c:v>
                </c:pt>
                <c:pt idx="832">
                  <c:v>26254008.459130999</c:v>
                </c:pt>
                <c:pt idx="833">
                  <c:v>25750694.372294001</c:v>
                </c:pt>
                <c:pt idx="834">
                  <c:v>25684811.721306</c:v>
                </c:pt>
                <c:pt idx="835">
                  <c:v>25703025.767468002</c:v>
                </c:pt>
                <c:pt idx="836">
                  <c:v>25544547.691668</c:v>
                </c:pt>
                <c:pt idx="837">
                  <c:v>25565788.405995999</c:v>
                </c:pt>
                <c:pt idx="838">
                  <c:v>25413700.889417998</c:v>
                </c:pt>
                <c:pt idx="839">
                  <c:v>25363824.332842998</c:v>
                </c:pt>
                <c:pt idx="840">
                  <c:v>25371485.276181001</c:v>
                </c:pt>
                <c:pt idx="841">
                  <c:v>25364730.703616999</c:v>
                </c:pt>
                <c:pt idx="842">
                  <c:v>25364535.949535001</c:v>
                </c:pt>
                <c:pt idx="843">
                  <c:v>25231566.917920001</c:v>
                </c:pt>
                <c:pt idx="844">
                  <c:v>25187764.849328998</c:v>
                </c:pt>
                <c:pt idx="845">
                  <c:v>25190637.942435998</c:v>
                </c:pt>
                <c:pt idx="846">
                  <c:v>25185486.321658999</c:v>
                </c:pt>
                <c:pt idx="847">
                  <c:v>25182162.066775002</c:v>
                </c:pt>
                <c:pt idx="848">
                  <c:v>25213424.192007001</c:v>
                </c:pt>
                <c:pt idx="849">
                  <c:v>25181196.226549</c:v>
                </c:pt>
                <c:pt idx="850">
                  <c:v>25228976.551137</c:v>
                </c:pt>
                <c:pt idx="851">
                  <c:v>25250734.519221</c:v>
                </c:pt>
                <c:pt idx="852">
                  <c:v>25217726.664790001</c:v>
                </c:pt>
                <c:pt idx="853">
                  <c:v>25314720.697903</c:v>
                </c:pt>
                <c:pt idx="854">
                  <c:v>25280373.481745999</c:v>
                </c:pt>
                <c:pt idx="855">
                  <c:v>25313013.621286001</c:v>
                </c:pt>
                <c:pt idx="856">
                  <c:v>25304451.361868002</c:v>
                </c:pt>
                <c:pt idx="857">
                  <c:v>25331639.983146999</c:v>
                </c:pt>
                <c:pt idx="858">
                  <c:v>25354536.042810999</c:v>
                </c:pt>
                <c:pt idx="859">
                  <c:v>25353391.487126</c:v>
                </c:pt>
                <c:pt idx="860">
                  <c:v>25221655.036993001</c:v>
                </c:pt>
                <c:pt idx="861">
                  <c:v>25090871.192065001</c:v>
                </c:pt>
                <c:pt idx="862">
                  <c:v>25111963.502617002</c:v>
                </c:pt>
                <c:pt idx="863">
                  <c:v>25147707.196029998</c:v>
                </c:pt>
                <c:pt idx="864">
                  <c:v>25148022.766642001</c:v>
                </c:pt>
                <c:pt idx="865">
                  <c:v>25179518.923287999</c:v>
                </c:pt>
                <c:pt idx="866">
                  <c:v>25183049.215029001</c:v>
                </c:pt>
                <c:pt idx="867">
                  <c:v>25119506.654835999</c:v>
                </c:pt>
                <c:pt idx="868">
                  <c:v>25382177.619893</c:v>
                </c:pt>
                <c:pt idx="869">
                  <c:v>25377237.095738001</c:v>
                </c:pt>
                <c:pt idx="870">
                  <c:v>25364221.569750998</c:v>
                </c:pt>
                <c:pt idx="871">
                  <c:v>25424123.285231002</c:v>
                </c:pt>
                <c:pt idx="872">
                  <c:v>25431795.383001</c:v>
                </c:pt>
                <c:pt idx="873">
                  <c:v>25561409.540769</c:v>
                </c:pt>
                <c:pt idx="874">
                  <c:v>25572094.393259998</c:v>
                </c:pt>
                <c:pt idx="875">
                  <c:v>25645687.502138</c:v>
                </c:pt>
                <c:pt idx="876">
                  <c:v>25692399.931926001</c:v>
                </c:pt>
                <c:pt idx="877">
                  <c:v>25753543.530365001</c:v>
                </c:pt>
                <c:pt idx="878">
                  <c:v>26084758.723591998</c:v>
                </c:pt>
                <c:pt idx="879">
                  <c:v>26076937.844324</c:v>
                </c:pt>
                <c:pt idx="880">
                  <c:v>26102440.173673</c:v>
                </c:pt>
                <c:pt idx="881">
                  <c:v>26090673.638050001</c:v>
                </c:pt>
                <c:pt idx="883">
                  <c:v>26092435.772576001</c:v>
                </c:pt>
                <c:pt idx="884">
                  <c:v>26106194.907283001</c:v>
                </c:pt>
                <c:pt idx="885">
                  <c:v>26121628.780258998</c:v>
                </c:pt>
                <c:pt idx="886">
                  <c:v>26096103.081721</c:v>
                </c:pt>
                <c:pt idx="887">
                  <c:v>26197563.039489001</c:v>
                </c:pt>
                <c:pt idx="888">
                  <c:v>26326455.415856998</c:v>
                </c:pt>
                <c:pt idx="889">
                  <c:v>26323442.634103</c:v>
                </c:pt>
                <c:pt idx="890">
                  <c:v>26237149.526386999</c:v>
                </c:pt>
                <c:pt idx="891">
                  <c:v>26275379.976282999</c:v>
                </c:pt>
                <c:pt idx="892">
                  <c:v>26288039.268879998</c:v>
                </c:pt>
                <c:pt idx="893">
                  <c:v>26393672.643146001</c:v>
                </c:pt>
                <c:pt idx="894">
                  <c:v>26413291.697779998</c:v>
                </c:pt>
                <c:pt idx="895">
                  <c:v>26407215.268226001</c:v>
                </c:pt>
                <c:pt idx="896">
                  <c:v>26577089.516185001</c:v>
                </c:pt>
                <c:pt idx="897">
                  <c:v>26642999.930780999</c:v>
                </c:pt>
                <c:pt idx="898">
                  <c:v>26698900.867281999</c:v>
                </c:pt>
                <c:pt idx="899">
                  <c:v>26901636.082474001</c:v>
                </c:pt>
                <c:pt idx="900">
                  <c:v>26915347.547828</c:v>
                </c:pt>
                <c:pt idx="901">
                  <c:v>26962864.114114001</c:v>
                </c:pt>
                <c:pt idx="902">
                  <c:v>27023796.166593</c:v>
                </c:pt>
                <c:pt idx="903">
                  <c:v>27081155.447843</c:v>
                </c:pt>
                <c:pt idx="904">
                  <c:v>26990082.593857002</c:v>
                </c:pt>
                <c:pt idx="905">
                  <c:v>27111901.048854999</c:v>
                </c:pt>
                <c:pt idx="906">
                  <c:v>27228102.686278999</c:v>
                </c:pt>
                <c:pt idx="907">
                  <c:v>27244467.389433999</c:v>
                </c:pt>
                <c:pt idx="908">
                  <c:v>27186880.794472001</c:v>
                </c:pt>
                <c:pt idx="909">
                  <c:v>27745696.712909002</c:v>
                </c:pt>
                <c:pt idx="910">
                  <c:v>28144641.580111999</c:v>
                </c:pt>
                <c:pt idx="911">
                  <c:v>28467754.548574999</c:v>
                </c:pt>
                <c:pt idx="912">
                  <c:v>29690322.43572</c:v>
                </c:pt>
                <c:pt idx="913">
                  <c:v>29993530.574042998</c:v>
                </c:pt>
                <c:pt idx="914">
                  <c:v>29988543.298898</c:v>
                </c:pt>
                <c:pt idx="918">
                  <c:v>30075261.041391999</c:v>
                </c:pt>
                <c:pt idx="919">
                  <c:v>30065520.983089998</c:v>
                </c:pt>
                <c:pt idx="920">
                  <c:v>30251322.935717002</c:v>
                </c:pt>
                <c:pt idx="921">
                  <c:v>30329174.658126999</c:v>
                </c:pt>
                <c:pt idx="922">
                  <c:v>30393521.608456999</c:v>
                </c:pt>
                <c:pt idx="923">
                  <c:v>30454565.074533999</c:v>
                </c:pt>
                <c:pt idx="924">
                  <c:v>30492033.016578</c:v>
                </c:pt>
                <c:pt idx="925">
                  <c:v>30446372.392742001</c:v>
                </c:pt>
                <c:pt idx="926">
                  <c:v>30285122.623126999</c:v>
                </c:pt>
                <c:pt idx="927">
                  <c:v>30363601.268121999</c:v>
                </c:pt>
                <c:pt idx="928">
                  <c:v>30437818.530933999</c:v>
                </c:pt>
                <c:pt idx="929">
                  <c:v>30386250.286200002</c:v>
                </c:pt>
                <c:pt idx="930">
                  <c:v>30415126.496684998</c:v>
                </c:pt>
                <c:pt idx="931">
                  <c:v>30437747.833822001</c:v>
                </c:pt>
                <c:pt idx="932">
                  <c:v>30500384.501432002</c:v>
                </c:pt>
                <c:pt idx="933">
                  <c:v>30702989.359234001</c:v>
                </c:pt>
                <c:pt idx="934">
                  <c:v>30672449.128630999</c:v>
                </c:pt>
                <c:pt idx="935">
                  <c:v>30666255.998925999</c:v>
                </c:pt>
                <c:pt idx="936">
                  <c:v>30702947.269933</c:v>
                </c:pt>
                <c:pt idx="937">
                  <c:v>30757390.856192999</c:v>
                </c:pt>
                <c:pt idx="938">
                  <c:v>30814259.424750999</c:v>
                </c:pt>
                <c:pt idx="939">
                  <c:v>30816092.812375002</c:v>
                </c:pt>
                <c:pt idx="940">
                  <c:v>30829119.144944001</c:v>
                </c:pt>
                <c:pt idx="941">
                  <c:v>30879475.840301</c:v>
                </c:pt>
                <c:pt idx="942">
                  <c:v>30934460.122492</c:v>
                </c:pt>
                <c:pt idx="943">
                  <c:v>31051150.535092998</c:v>
                </c:pt>
                <c:pt idx="944">
                  <c:v>31083557.750863001</c:v>
                </c:pt>
                <c:pt idx="945">
                  <c:v>31118845.137242001</c:v>
                </c:pt>
                <c:pt idx="946">
                  <c:v>31140633.853296001</c:v>
                </c:pt>
                <c:pt idx="947">
                  <c:v>31172021.541292999</c:v>
                </c:pt>
                <c:pt idx="948">
                  <c:v>31240537.803626001</c:v>
                </c:pt>
                <c:pt idx="949">
                  <c:v>31285780.616590001</c:v>
                </c:pt>
                <c:pt idx="950">
                  <c:v>31302473.509034</c:v>
                </c:pt>
                <c:pt idx="951">
                  <c:v>31398796.621137999</c:v>
                </c:pt>
                <c:pt idx="952">
                  <c:v>31455396.336302001</c:v>
                </c:pt>
                <c:pt idx="953">
                  <c:v>31462695.814902999</c:v>
                </c:pt>
                <c:pt idx="954">
                  <c:v>31499828.885026</c:v>
                </c:pt>
                <c:pt idx="956">
                  <c:v>31440736.503639001</c:v>
                </c:pt>
                <c:pt idx="957">
                  <c:v>31488896.222583</c:v>
                </c:pt>
                <c:pt idx="958">
                  <c:v>31583119.290886</c:v>
                </c:pt>
                <c:pt idx="959">
                  <c:v>31583610.491448998</c:v>
                </c:pt>
                <c:pt idx="960">
                  <c:v>31636970.211610001</c:v>
                </c:pt>
                <c:pt idx="961">
                  <c:v>31878915.580658998</c:v>
                </c:pt>
                <c:pt idx="962">
                  <c:v>31894563.614014</c:v>
                </c:pt>
                <c:pt idx="963">
                  <c:v>32151938.045256</c:v>
                </c:pt>
                <c:pt idx="968">
                  <c:v>32150651.055766001</c:v>
                </c:pt>
                <c:pt idx="969">
                  <c:v>32207998.517420001</c:v>
                </c:pt>
                <c:pt idx="970">
                  <c:v>32286661.735036999</c:v>
                </c:pt>
                <c:pt idx="971">
                  <c:v>32349243.804848999</c:v>
                </c:pt>
                <c:pt idx="972">
                  <c:v>32256529.136824001</c:v>
                </c:pt>
                <c:pt idx="973">
                  <c:v>32292467.422288999</c:v>
                </c:pt>
                <c:pt idx="974">
                  <c:v>32282681.685552999</c:v>
                </c:pt>
                <c:pt idx="975">
                  <c:v>32286250.753869999</c:v>
                </c:pt>
                <c:pt idx="976">
                  <c:v>32324781.042782001</c:v>
                </c:pt>
                <c:pt idx="977">
                  <c:v>32348801.572369002</c:v>
                </c:pt>
                <c:pt idx="978">
                  <c:v>32613248.439534001</c:v>
                </c:pt>
                <c:pt idx="979">
                  <c:v>32615465.271297</c:v>
                </c:pt>
                <c:pt idx="980">
                  <c:v>32604879.810894001</c:v>
                </c:pt>
                <c:pt idx="981">
                  <c:v>32642874.59149</c:v>
                </c:pt>
                <c:pt idx="982">
                  <c:v>32654220.126403999</c:v>
                </c:pt>
                <c:pt idx="983">
                  <c:v>32744008.391791999</c:v>
                </c:pt>
                <c:pt idx="984">
                  <c:v>32716674.315685999</c:v>
                </c:pt>
                <c:pt idx="985">
                  <c:v>32728510.707862999</c:v>
                </c:pt>
                <c:pt idx="986">
                  <c:v>32807612.633081999</c:v>
                </c:pt>
                <c:pt idx="987">
                  <c:v>32854508.359033</c:v>
                </c:pt>
                <c:pt idx="988">
                  <c:v>32903969.386767</c:v>
                </c:pt>
                <c:pt idx="989">
                  <c:v>32904630.985550001</c:v>
                </c:pt>
                <c:pt idx="990">
                  <c:v>32837910.650256999</c:v>
                </c:pt>
                <c:pt idx="991">
                  <c:v>32869172.594413001</c:v>
                </c:pt>
                <c:pt idx="992">
                  <c:v>32740377.456553999</c:v>
                </c:pt>
                <c:pt idx="993">
                  <c:v>32810927.791361</c:v>
                </c:pt>
                <c:pt idx="994">
                  <c:v>32832332.118687999</c:v>
                </c:pt>
                <c:pt idx="995">
                  <c:v>32789571.019398998</c:v>
                </c:pt>
                <c:pt idx="996">
                  <c:v>33115851.392182998</c:v>
                </c:pt>
                <c:pt idx="997">
                  <c:v>33213692.487652998</c:v>
                </c:pt>
                <c:pt idx="998">
                  <c:v>33201282.340796001</c:v>
                </c:pt>
                <c:pt idx="999">
                  <c:v>33028182.785985999</c:v>
                </c:pt>
                <c:pt idx="1000">
                  <c:v>33026738.976275999</c:v>
                </c:pt>
                <c:pt idx="1001">
                  <c:v>33067169.878313001</c:v>
                </c:pt>
                <c:pt idx="1002">
                  <c:v>33092940.514830999</c:v>
                </c:pt>
                <c:pt idx="1003">
                  <c:v>33187617.028112002</c:v>
                </c:pt>
                <c:pt idx="1004">
                  <c:v>33194565.841520999</c:v>
                </c:pt>
                <c:pt idx="1005">
                  <c:v>33234639.413929</c:v>
                </c:pt>
                <c:pt idx="1006">
                  <c:v>33352960.045373999</c:v>
                </c:pt>
                <c:pt idx="1007">
                  <c:v>33536374.078141998</c:v>
                </c:pt>
                <c:pt idx="1008">
                  <c:v>33491469.982526001</c:v>
                </c:pt>
                <c:pt idx="1009">
                  <c:v>33496388.547931999</c:v>
                </c:pt>
                <c:pt idx="1010">
                  <c:v>33507730.197944</c:v>
                </c:pt>
                <c:pt idx="1011">
                  <c:v>33540260.752606001</c:v>
                </c:pt>
                <c:pt idx="1012">
                  <c:v>33454380.577824999</c:v>
                </c:pt>
                <c:pt idx="1013">
                  <c:v>33371491.315510999</c:v>
                </c:pt>
                <c:pt idx="1014">
                  <c:v>33360185.902171999</c:v>
                </c:pt>
                <c:pt idx="1015">
                  <c:v>33354721.868239</c:v>
                </c:pt>
                <c:pt idx="1016">
                  <c:v>33637832.598857</c:v>
                </c:pt>
                <c:pt idx="1017">
                  <c:v>33646736.341059998</c:v>
                </c:pt>
                <c:pt idx="1018">
                  <c:v>33718965.841337003</c:v>
                </c:pt>
                <c:pt idx="1019">
                  <c:v>33740149.114903003</c:v>
                </c:pt>
                <c:pt idx="1020">
                  <c:v>33856556.173201002</c:v>
                </c:pt>
                <c:pt idx="1021">
                  <c:v>33780713.178747997</c:v>
                </c:pt>
                <c:pt idx="1022">
                  <c:v>33778533.387956001</c:v>
                </c:pt>
                <c:pt idx="1023">
                  <c:v>33847560.537075996</c:v>
                </c:pt>
                <c:pt idx="1024">
                  <c:v>33856742.806626998</c:v>
                </c:pt>
                <c:pt idx="1025">
                  <c:v>33903274.671797</c:v>
                </c:pt>
                <c:pt idx="1026">
                  <c:v>33989296.051507004</c:v>
                </c:pt>
                <c:pt idx="1027">
                  <c:v>33992902.323141001</c:v>
                </c:pt>
                <c:pt idx="1028">
                  <c:v>34075497.044758998</c:v>
                </c:pt>
                <c:pt idx="1029">
                  <c:v>34091343.992585003</c:v>
                </c:pt>
                <c:pt idx="1030">
                  <c:v>34119351.472762004</c:v>
                </c:pt>
                <c:pt idx="1031">
                  <c:v>34361946.660521999</c:v>
                </c:pt>
                <c:pt idx="1032">
                  <c:v>34387790.490427002</c:v>
                </c:pt>
                <c:pt idx="1033">
                  <c:v>34498272.605740003</c:v>
                </c:pt>
                <c:pt idx="1034">
                  <c:v>34463757.012020998</c:v>
                </c:pt>
                <c:pt idx="1035">
                  <c:v>34440460.125333004</c:v>
                </c:pt>
                <c:pt idx="1036">
                  <c:v>34425077.172798999</c:v>
                </c:pt>
                <c:pt idx="1037">
                  <c:v>34332773.219373003</c:v>
                </c:pt>
                <c:pt idx="1038">
                  <c:v>34110290.971331</c:v>
                </c:pt>
                <c:pt idx="1039">
                  <c:v>34092949.511076003</c:v>
                </c:pt>
                <c:pt idx="1040">
                  <c:v>34118087.097971</c:v>
                </c:pt>
                <c:pt idx="1041">
                  <c:v>34018915.895829998</c:v>
                </c:pt>
                <c:pt idx="1042">
                  <c:v>34059529.564947002</c:v>
                </c:pt>
                <c:pt idx="1043">
                  <c:v>34008985.220000997</c:v>
                </c:pt>
                <c:pt idx="1044">
                  <c:v>33998466.128665999</c:v>
                </c:pt>
                <c:pt idx="1045">
                  <c:v>34011885.788668998</c:v>
                </c:pt>
                <c:pt idx="1046">
                  <c:v>33996304.670230001</c:v>
                </c:pt>
                <c:pt idx="1047">
                  <c:v>34574526.898557</c:v>
                </c:pt>
                <c:pt idx="1048">
                  <c:v>34701685.311961003</c:v>
                </c:pt>
                <c:pt idx="1049">
                  <c:v>34628151.602369003</c:v>
                </c:pt>
                <c:pt idx="1050">
                  <c:v>34687495.407888003</c:v>
                </c:pt>
                <c:pt idx="1051">
                  <c:v>34753314.194577001</c:v>
                </c:pt>
                <c:pt idx="1052">
                  <c:v>34881792.161242999</c:v>
                </c:pt>
                <c:pt idx="1053">
                  <c:v>34978085.349987</c:v>
                </c:pt>
                <c:pt idx="1054">
                  <c:v>34966079.644153997</c:v>
                </c:pt>
                <c:pt idx="1055">
                  <c:v>34975214.802212</c:v>
                </c:pt>
                <c:pt idx="1056">
                  <c:v>34498811.135197997</c:v>
                </c:pt>
                <c:pt idx="1057">
                  <c:v>34302870.115428999</c:v>
                </c:pt>
                <c:pt idx="1058">
                  <c:v>33842249.808913998</c:v>
                </c:pt>
                <c:pt idx="1059">
                  <c:v>33539265.769069999</c:v>
                </c:pt>
                <c:pt idx="1060">
                  <c:v>33217628.324221</c:v>
                </c:pt>
                <c:pt idx="1061">
                  <c:v>33478585.400954001</c:v>
                </c:pt>
                <c:pt idx="1062">
                  <c:v>33213508.965661999</c:v>
                </c:pt>
                <c:pt idx="1063">
                  <c:v>32602091.440196</c:v>
                </c:pt>
                <c:pt idx="1064">
                  <c:v>31974284.793315999</c:v>
                </c:pt>
                <c:pt idx="1065">
                  <c:v>32178795.532825001</c:v>
                </c:pt>
                <c:pt idx="1066">
                  <c:v>32262643.502138998</c:v>
                </c:pt>
                <c:pt idx="1067">
                  <c:v>32319235.415672999</c:v>
                </c:pt>
                <c:pt idx="1068">
                  <c:v>32492778.283693999</c:v>
                </c:pt>
                <c:pt idx="1069">
                  <c:v>32739671.307555001</c:v>
                </c:pt>
                <c:pt idx="1070">
                  <c:v>32778643.160069998</c:v>
                </c:pt>
                <c:pt idx="1071">
                  <c:v>32325510.71573</c:v>
                </c:pt>
                <c:pt idx="1072">
                  <c:v>32343276.931302</c:v>
                </c:pt>
                <c:pt idx="1073">
                  <c:v>32804391.988554999</c:v>
                </c:pt>
                <c:pt idx="1074">
                  <c:v>32957025.769409001</c:v>
                </c:pt>
                <c:pt idx="1075">
                  <c:v>31241067.292305</c:v>
                </c:pt>
                <c:pt idx="1076">
                  <c:v>30726538.335069001</c:v>
                </c:pt>
                <c:pt idx="1077">
                  <c:v>30619549.668148</c:v>
                </c:pt>
                <c:pt idx="1078">
                  <c:v>30696624.61857</c:v>
                </c:pt>
                <c:pt idx="1079">
                  <c:v>30685248.213408999</c:v>
                </c:pt>
                <c:pt idx="1080">
                  <c:v>30888190.881223999</c:v>
                </c:pt>
                <c:pt idx="1081">
                  <c:v>31173584.811806001</c:v>
                </c:pt>
                <c:pt idx="1082">
                  <c:v>31185739.253268</c:v>
                </c:pt>
                <c:pt idx="1083">
                  <c:v>30795932.805550002</c:v>
                </c:pt>
                <c:pt idx="1084">
                  <c:v>30448608.254643999</c:v>
                </c:pt>
                <c:pt idx="1085">
                  <c:v>30855585.251658</c:v>
                </c:pt>
                <c:pt idx="1086">
                  <c:v>30383125.450413</c:v>
                </c:pt>
                <c:pt idx="1087">
                  <c:v>29627161.071791999</c:v>
                </c:pt>
                <c:pt idx="1088">
                  <c:v>29365914.548023</c:v>
                </c:pt>
                <c:pt idx="1089">
                  <c:v>29652939.943571001</c:v>
                </c:pt>
                <c:pt idx="1090">
                  <c:v>29634330.980223</c:v>
                </c:pt>
                <c:pt idx="1091">
                  <c:v>30162572.064491998</c:v>
                </c:pt>
                <c:pt idx="1092">
                  <c:v>30629336.483932</c:v>
                </c:pt>
                <c:pt idx="1093">
                  <c:v>30776264.857949998</c:v>
                </c:pt>
                <c:pt idx="1094">
                  <c:v>30662402.573137</c:v>
                </c:pt>
                <c:pt idx="1095">
                  <c:v>30562690.538589001</c:v>
                </c:pt>
                <c:pt idx="1096">
                  <c:v>30579593.144322</c:v>
                </c:pt>
                <c:pt idx="1097">
                  <c:v>30889885.757194001</c:v>
                </c:pt>
                <c:pt idx="1098">
                  <c:v>30507126.709157001</c:v>
                </c:pt>
                <c:pt idx="1099">
                  <c:v>29687847.634367</c:v>
                </c:pt>
                <c:pt idx="1100">
                  <c:v>32912159.344751</c:v>
                </c:pt>
                <c:pt idx="1101">
                  <c:v>32911484.281955</c:v>
                </c:pt>
                <c:pt idx="1102">
                  <c:v>32881331.090025999</c:v>
                </c:pt>
                <c:pt idx="1103">
                  <c:v>32784975.646205999</c:v>
                </c:pt>
                <c:pt idx="1104">
                  <c:v>32737553.682464998</c:v>
                </c:pt>
                <c:pt idx="1105">
                  <c:v>32699180.930116002</c:v>
                </c:pt>
                <c:pt idx="1106">
                  <c:v>32620638.36843</c:v>
                </c:pt>
                <c:pt idx="1107">
                  <c:v>32496370.826010998</c:v>
                </c:pt>
                <c:pt idx="1108">
                  <c:v>32450810.201726001</c:v>
                </c:pt>
                <c:pt idx="1109">
                  <c:v>32471008.470380999</c:v>
                </c:pt>
                <c:pt idx="1110">
                  <c:v>32437874.089347001</c:v>
                </c:pt>
                <c:pt idx="1111">
                  <c:v>32367181.718364</c:v>
                </c:pt>
                <c:pt idx="1112">
                  <c:v>32365604.329852</c:v>
                </c:pt>
                <c:pt idx="1113">
                  <c:v>32320916.102586001</c:v>
                </c:pt>
                <c:pt idx="1114">
                  <c:v>32328701.892065998</c:v>
                </c:pt>
                <c:pt idx="1115">
                  <c:v>32333569.224163</c:v>
                </c:pt>
                <c:pt idx="1116">
                  <c:v>32338729.308534998</c:v>
                </c:pt>
                <c:pt idx="1117">
                  <c:v>32797888.680323001</c:v>
                </c:pt>
                <c:pt idx="1118">
                  <c:v>32798976.890469</c:v>
                </c:pt>
                <c:pt idx="1119">
                  <c:v>33286101.192901999</c:v>
                </c:pt>
                <c:pt idx="1120">
                  <c:v>33293961.346053999</c:v>
                </c:pt>
                <c:pt idx="1121">
                  <c:v>33741325.804875001</c:v>
                </c:pt>
                <c:pt idx="1122">
                  <c:v>33363004.123091999</c:v>
                </c:pt>
                <c:pt idx="1123">
                  <c:v>33354977.460143</c:v>
                </c:pt>
                <c:pt idx="1124">
                  <c:v>33352437.074081998</c:v>
                </c:pt>
                <c:pt idx="1125">
                  <c:v>33181957.635139</c:v>
                </c:pt>
                <c:pt idx="1126">
                  <c:v>33162101.649502002</c:v>
                </c:pt>
                <c:pt idx="1127">
                  <c:v>33070165.969317</c:v>
                </c:pt>
                <c:pt idx="1128">
                  <c:v>33255814.293342002</c:v>
                </c:pt>
                <c:pt idx="1130">
                  <c:v>33193546.360973001</c:v>
                </c:pt>
                <c:pt idx="1131">
                  <c:v>33537214.552450001</c:v>
                </c:pt>
                <c:pt idx="1132">
                  <c:v>33788947.532350004</c:v>
                </c:pt>
                <c:pt idx="1133">
                  <c:v>33712767.224590003</c:v>
                </c:pt>
                <c:pt idx="1134">
                  <c:v>33682151.084392004</c:v>
                </c:pt>
                <c:pt idx="1135">
                  <c:v>33723325.628594004</c:v>
                </c:pt>
                <c:pt idx="1136">
                  <c:v>33728950.122466996</c:v>
                </c:pt>
                <c:pt idx="1137">
                  <c:v>33686005.891671002</c:v>
                </c:pt>
                <c:pt idx="1138">
                  <c:v>33703437.150213003</c:v>
                </c:pt>
                <c:pt idx="1139">
                  <c:v>33733160.815370001</c:v>
                </c:pt>
                <c:pt idx="1140">
                  <c:v>33626761.902084</c:v>
                </c:pt>
                <c:pt idx="1141">
                  <c:v>33553547.877590999</c:v>
                </c:pt>
                <c:pt idx="1142">
                  <c:v>33247609.362252999</c:v>
                </c:pt>
                <c:pt idx="1144">
                  <c:v>33249385.241363999</c:v>
                </c:pt>
                <c:pt idx="1145">
                  <c:v>33244804.841065001</c:v>
                </c:pt>
                <c:pt idx="1146">
                  <c:v>33206349.282028001</c:v>
                </c:pt>
                <c:pt idx="1147">
                  <c:v>33042313.929021999</c:v>
                </c:pt>
                <c:pt idx="1148">
                  <c:v>33021101.275782999</c:v>
                </c:pt>
                <c:pt idx="1149">
                  <c:v>33009028.638748001</c:v>
                </c:pt>
                <c:pt idx="1150">
                  <c:v>33047520.839161001</c:v>
                </c:pt>
                <c:pt idx="1151">
                  <c:v>33173532.630043</c:v>
                </c:pt>
                <c:pt idx="1152">
                  <c:v>33225239.995471999</c:v>
                </c:pt>
                <c:pt idx="1153">
                  <c:v>33289241.900770001</c:v>
                </c:pt>
                <c:pt idx="1154">
                  <c:v>33355277.494330999</c:v>
                </c:pt>
                <c:pt idx="1155">
                  <c:v>33361701.369082</c:v>
                </c:pt>
                <c:pt idx="1156">
                  <c:v>33440978.282414</c:v>
                </c:pt>
                <c:pt idx="1157">
                  <c:v>33512547.408523999</c:v>
                </c:pt>
                <c:pt idx="1158">
                  <c:v>33594413.475658</c:v>
                </c:pt>
                <c:pt idx="1159">
                  <c:v>33557794.247097</c:v>
                </c:pt>
                <c:pt idx="1160">
                  <c:v>33586482.239272997</c:v>
                </c:pt>
                <c:pt idx="1161">
                  <c:v>33632347.806307003</c:v>
                </c:pt>
                <c:pt idx="1162">
                  <c:v>33673172.814208001</c:v>
                </c:pt>
                <c:pt idx="1163">
                  <c:v>33720958.063318998</c:v>
                </c:pt>
                <c:pt idx="1164">
                  <c:v>33748404.509737</c:v>
                </c:pt>
                <c:pt idx="1165">
                  <c:v>33548823.495816998</c:v>
                </c:pt>
                <c:pt idx="1166">
                  <c:v>33610558.568792</c:v>
                </c:pt>
                <c:pt idx="1167">
                  <c:v>33616000.452629</c:v>
                </c:pt>
                <c:pt idx="1168">
                  <c:v>33574925.810119003</c:v>
                </c:pt>
                <c:pt idx="1171">
                  <c:v>33616739.142857</c:v>
                </c:pt>
                <c:pt idx="1172">
                  <c:v>33591554.343813002</c:v>
                </c:pt>
                <c:pt idx="1173">
                  <c:v>33596537.310028002</c:v>
                </c:pt>
                <c:pt idx="1174">
                  <c:v>33657256.881255999</c:v>
                </c:pt>
                <c:pt idx="1175">
                  <c:v>33663183.685029998</c:v>
                </c:pt>
                <c:pt idx="1176">
                  <c:v>33714713.738306999</c:v>
                </c:pt>
                <c:pt idx="1177">
                  <c:v>33795083.684931003</c:v>
                </c:pt>
                <c:pt idx="1178">
                  <c:v>33864181.045192003</c:v>
                </c:pt>
                <c:pt idx="1179">
                  <c:v>33854468.044077002</c:v>
                </c:pt>
                <c:pt idx="1180">
                  <c:v>33890841.009989001</c:v>
                </c:pt>
                <c:pt idx="1181">
                  <c:v>33638881.024511002</c:v>
                </c:pt>
                <c:pt idx="1182">
                  <c:v>33525856.163433</c:v>
                </c:pt>
                <c:pt idx="1183">
                  <c:v>33623223.770929001</c:v>
                </c:pt>
                <c:pt idx="1184">
                  <c:v>33625702.530400999</c:v>
                </c:pt>
                <c:pt idx="1185">
                  <c:v>33601574.364628002</c:v>
                </c:pt>
                <c:pt idx="1186">
                  <c:v>33682806.589730002</c:v>
                </c:pt>
                <c:pt idx="1187">
                  <c:v>33478648.763611998</c:v>
                </c:pt>
                <c:pt idx="1188">
                  <c:v>33607005.438477002</c:v>
                </c:pt>
                <c:pt idx="1189">
                  <c:v>33628044.537625</c:v>
                </c:pt>
                <c:pt idx="1190">
                  <c:v>33582478.83986</c:v>
                </c:pt>
                <c:pt idx="1191">
                  <c:v>33627130.249030001</c:v>
                </c:pt>
                <c:pt idx="1192">
                  <c:v>33676744.532523997</c:v>
                </c:pt>
                <c:pt idx="1193">
                  <c:v>33827170.324996002</c:v>
                </c:pt>
                <c:pt idx="1194">
                  <c:v>34071595.829083003</c:v>
                </c:pt>
                <c:pt idx="1195">
                  <c:v>34113335.888264</c:v>
                </c:pt>
                <c:pt idx="1196">
                  <c:v>34219752.054366</c:v>
                </c:pt>
                <c:pt idx="1197">
                  <c:v>34189482.885640003</c:v>
                </c:pt>
                <c:pt idx="1198">
                  <c:v>34335312.791519001</c:v>
                </c:pt>
                <c:pt idx="1199">
                  <c:v>34393469.549693003</c:v>
                </c:pt>
                <c:pt idx="1200">
                  <c:v>34418467.488312997</c:v>
                </c:pt>
                <c:pt idx="1201">
                  <c:v>34500494.684620999</c:v>
                </c:pt>
                <c:pt idx="1202">
                  <c:v>34556871.184716001</c:v>
                </c:pt>
                <c:pt idx="1203">
                  <c:v>34730645.389468998</c:v>
                </c:pt>
                <c:pt idx="1204">
                  <c:v>34760910.681529999</c:v>
                </c:pt>
                <c:pt idx="1205">
                  <c:v>34692897.058406003</c:v>
                </c:pt>
                <c:pt idx="1206">
                  <c:v>34689042.381290004</c:v>
                </c:pt>
                <c:pt idx="1207">
                  <c:v>34746184.822035998</c:v>
                </c:pt>
                <c:pt idx="1208">
                  <c:v>34508225.595542997</c:v>
                </c:pt>
                <c:pt idx="1209">
                  <c:v>34512480.333967999</c:v>
                </c:pt>
                <c:pt idx="1210">
                  <c:v>34516281.865048997</c:v>
                </c:pt>
                <c:pt idx="1211">
                  <c:v>34567637.892088003</c:v>
                </c:pt>
                <c:pt idx="1212">
                  <c:v>34932417.610711001</c:v>
                </c:pt>
                <c:pt idx="1213">
                  <c:v>34806586.929645002</c:v>
                </c:pt>
                <c:pt idx="1214">
                  <c:v>34814801.909033</c:v>
                </c:pt>
                <c:pt idx="1215">
                  <c:v>35079718.690123998</c:v>
                </c:pt>
                <c:pt idx="1217">
                  <c:v>35367097.064806998</c:v>
                </c:pt>
                <c:pt idx="1220">
                  <c:v>35444890.148212999</c:v>
                </c:pt>
                <c:pt idx="1221">
                  <c:v>35571427.076063998</c:v>
                </c:pt>
                <c:pt idx="1222">
                  <c:v>35591041.048897997</c:v>
                </c:pt>
                <c:pt idx="1223">
                  <c:v>35973990.761313997</c:v>
                </c:pt>
                <c:pt idx="1224">
                  <c:v>36039074.895040996</c:v>
                </c:pt>
                <c:pt idx="1225">
                  <c:v>36125494.774031997</c:v>
                </c:pt>
                <c:pt idx="1226">
                  <c:v>36287863.938827999</c:v>
                </c:pt>
                <c:pt idx="1227">
                  <c:v>36359412.055910997</c:v>
                </c:pt>
                <c:pt idx="1228">
                  <c:v>36287894.279758997</c:v>
                </c:pt>
                <c:pt idx="1229">
                  <c:v>36399220.616513997</c:v>
                </c:pt>
                <c:pt idx="1230">
                  <c:v>36448539.495020002</c:v>
                </c:pt>
                <c:pt idx="1231">
                  <c:v>36119862.754648998</c:v>
                </c:pt>
                <c:pt idx="1232">
                  <c:v>36224853.123112001</c:v>
                </c:pt>
                <c:pt idx="1233">
                  <c:v>36209529.495582998</c:v>
                </c:pt>
                <c:pt idx="1234">
                  <c:v>36264533.302735999</c:v>
                </c:pt>
                <c:pt idx="1235">
                  <c:v>36208098.515442997</c:v>
                </c:pt>
                <c:pt idx="1236">
                  <c:v>36176815.301041</c:v>
                </c:pt>
                <c:pt idx="1237">
                  <c:v>36228751.998204999</c:v>
                </c:pt>
                <c:pt idx="1238">
                  <c:v>36308232.362822004</c:v>
                </c:pt>
                <c:pt idx="1239">
                  <c:v>36293144.618675999</c:v>
                </c:pt>
                <c:pt idx="1240">
                  <c:v>36295215.482283004</c:v>
                </c:pt>
                <c:pt idx="1241">
                  <c:v>36332279.485746004</c:v>
                </c:pt>
                <c:pt idx="1242">
                  <c:v>36476553.2918</c:v>
                </c:pt>
                <c:pt idx="1243">
                  <c:v>36433683.060108997</c:v>
                </c:pt>
                <c:pt idx="1244">
                  <c:v>36374217.696511999</c:v>
                </c:pt>
                <c:pt idx="1245">
                  <c:v>36392773.072865002</c:v>
                </c:pt>
                <c:pt idx="1246">
                  <c:v>36526131.757675</c:v>
                </c:pt>
                <c:pt idx="1247">
                  <c:v>36562814.192038998</c:v>
                </c:pt>
                <c:pt idx="1248">
                  <c:v>36851137.785337999</c:v>
                </c:pt>
                <c:pt idx="1249">
                  <c:v>36881770.333617002</c:v>
                </c:pt>
                <c:pt idx="1250">
                  <c:v>36906320.430757001</c:v>
                </c:pt>
                <c:pt idx="1251">
                  <c:v>36960729.217972003</c:v>
                </c:pt>
                <c:pt idx="1252">
                  <c:v>37703946.609338999</c:v>
                </c:pt>
                <c:pt idx="1253">
                  <c:v>37311008.196721002</c:v>
                </c:pt>
                <c:pt idx="1254">
                  <c:v>37309284.874982998</c:v>
                </c:pt>
                <c:pt idx="1255">
                  <c:v>37314481.005813003</c:v>
                </c:pt>
                <c:pt idx="1256">
                  <c:v>37195013.068901002</c:v>
                </c:pt>
                <c:pt idx="1257">
                  <c:v>37199406.309469998</c:v>
                </c:pt>
                <c:pt idx="1258">
                  <c:v>37154225.856987</c:v>
                </c:pt>
                <c:pt idx="1259">
                  <c:v>37151622.832294002</c:v>
                </c:pt>
                <c:pt idx="1260">
                  <c:v>37274024.668435</c:v>
                </c:pt>
                <c:pt idx="1261">
                  <c:v>37319840.281824</c:v>
                </c:pt>
                <c:pt idx="1262">
                  <c:v>37352139.180671997</c:v>
                </c:pt>
                <c:pt idx="1263">
                  <c:v>37435990.229039997</c:v>
                </c:pt>
                <c:pt idx="1264">
                  <c:v>37394732.226992004</c:v>
                </c:pt>
                <c:pt idx="1265">
                  <c:v>37416023.840373002</c:v>
                </c:pt>
                <c:pt idx="1266">
                  <c:v>37411626.699886002</c:v>
                </c:pt>
                <c:pt idx="1267">
                  <c:v>37402854.824166</c:v>
                </c:pt>
                <c:pt idx="1268">
                  <c:v>37435256.001038</c:v>
                </c:pt>
                <c:pt idx="1269">
                  <c:v>37446118.673014998</c:v>
                </c:pt>
                <c:pt idx="1270">
                  <c:v>37416262.189916998</c:v>
                </c:pt>
                <c:pt idx="1271">
                  <c:v>37388803.020897999</c:v>
                </c:pt>
                <c:pt idx="1272">
                  <c:v>37372562.570811003</c:v>
                </c:pt>
                <c:pt idx="1273">
                  <c:v>37347427.360149004</c:v>
                </c:pt>
                <c:pt idx="1274">
                  <c:v>36937578.882243998</c:v>
                </c:pt>
                <c:pt idx="1275">
                  <c:v>36867878.421485998</c:v>
                </c:pt>
                <c:pt idx="1276">
                  <c:v>36863768.500949003</c:v>
                </c:pt>
                <c:pt idx="1277">
                  <c:v>36859126.887911998</c:v>
                </c:pt>
                <c:pt idx="1278">
                  <c:v>36833116.926219001</c:v>
                </c:pt>
                <c:pt idx="1279">
                  <c:v>36776630.763368003</c:v>
                </c:pt>
                <c:pt idx="1280">
                  <c:v>36734598.701794997</c:v>
                </c:pt>
                <c:pt idx="1281">
                  <c:v>36716449.482327998</c:v>
                </c:pt>
                <c:pt idx="1282">
                  <c:v>36638775.851158001</c:v>
                </c:pt>
                <c:pt idx="1283">
                  <c:v>36603544.046712004</c:v>
                </c:pt>
                <c:pt idx="1284">
                  <c:v>36602107.364459001</c:v>
                </c:pt>
                <c:pt idx="1285">
                  <c:v>36663033.349494003</c:v>
                </c:pt>
                <c:pt idx="1286">
                  <c:v>36644919.739022002</c:v>
                </c:pt>
                <c:pt idx="1287">
                  <c:v>36625226.588454999</c:v>
                </c:pt>
                <c:pt idx="1288">
                  <c:v>36468931.568586998</c:v>
                </c:pt>
                <c:pt idx="1289">
                  <c:v>36456683.702588998</c:v>
                </c:pt>
                <c:pt idx="1290">
                  <c:v>36407171.260614</c:v>
                </c:pt>
                <c:pt idx="1291">
                  <c:v>36424241.189226002</c:v>
                </c:pt>
                <c:pt idx="1292">
                  <c:v>36305612.659547001</c:v>
                </c:pt>
                <c:pt idx="1293">
                  <c:v>36355501.135089003</c:v>
                </c:pt>
                <c:pt idx="1294">
                  <c:v>36214556.243684001</c:v>
                </c:pt>
                <c:pt idx="1295">
                  <c:v>36215393.824499004</c:v>
                </c:pt>
                <c:pt idx="1296">
                  <c:v>35734093.457456999</c:v>
                </c:pt>
                <c:pt idx="1297">
                  <c:v>35660612.904908001</c:v>
                </c:pt>
                <c:pt idx="1298">
                  <c:v>36110526.123015001</c:v>
                </c:pt>
                <c:pt idx="1299">
                  <c:v>36093987.091018997</c:v>
                </c:pt>
                <c:pt idx="1300">
                  <c:v>35987785.333577998</c:v>
                </c:pt>
                <c:pt idx="1301">
                  <c:v>35871706.066422999</c:v>
                </c:pt>
                <c:pt idx="1302">
                  <c:v>35856090.268868998</c:v>
                </c:pt>
                <c:pt idx="1303">
                  <c:v>35985223.598572001</c:v>
                </c:pt>
                <c:pt idx="1305">
                  <c:v>35733793.578832999</c:v>
                </c:pt>
                <c:pt idx="1306">
                  <c:v>35991290.768087</c:v>
                </c:pt>
                <c:pt idx="1307">
                  <c:v>35975266.767685004</c:v>
                </c:pt>
                <c:pt idx="1308">
                  <c:v>36083759.042553</c:v>
                </c:pt>
                <c:pt idx="1309">
                  <c:v>36096630.980350003</c:v>
                </c:pt>
                <c:pt idx="1310">
                  <c:v>36069296.203342997</c:v>
                </c:pt>
                <c:pt idx="1311">
                  <c:v>36061955.051393002</c:v>
                </c:pt>
                <c:pt idx="1312">
                  <c:v>36062125.303879</c:v>
                </c:pt>
                <c:pt idx="1313">
                  <c:v>36019704.369841002</c:v>
                </c:pt>
                <c:pt idx="1314">
                  <c:v>36010876.083143003</c:v>
                </c:pt>
                <c:pt idx="1315">
                  <c:v>35943392.918894</c:v>
                </c:pt>
                <c:pt idx="1316">
                  <c:v>35939880.471822001</c:v>
                </c:pt>
                <c:pt idx="1317">
                  <c:v>35913983.168601997</c:v>
                </c:pt>
                <c:pt idx="1318">
                  <c:v>35533399.794558004</c:v>
                </c:pt>
                <c:pt idx="1319">
                  <c:v>35476823.199300997</c:v>
                </c:pt>
                <c:pt idx="1320">
                  <c:v>35486743.923565999</c:v>
                </c:pt>
                <c:pt idx="1321">
                  <c:v>35376195.015050001</c:v>
                </c:pt>
                <c:pt idx="1322">
                  <c:v>35369488.79067</c:v>
                </c:pt>
                <c:pt idx="1323">
                  <c:v>35557021.992999002</c:v>
                </c:pt>
                <c:pt idx="1324">
                  <c:v>35523198.469401002</c:v>
                </c:pt>
                <c:pt idx="1325">
                  <c:v>35482696.405851997</c:v>
                </c:pt>
                <c:pt idx="1326">
                  <c:v>35424935.044317998</c:v>
                </c:pt>
                <c:pt idx="1327">
                  <c:v>35433993.873202004</c:v>
                </c:pt>
                <c:pt idx="1328">
                  <c:v>35510103.814517997</c:v>
                </c:pt>
                <c:pt idx="1329">
                  <c:v>35425570.566561997</c:v>
                </c:pt>
                <c:pt idx="1330">
                  <c:v>35397924.638604999</c:v>
                </c:pt>
                <c:pt idx="1331">
                  <c:v>35434173.238766</c:v>
                </c:pt>
                <c:pt idx="1332">
                  <c:v>35580819.589542001</c:v>
                </c:pt>
                <c:pt idx="1333">
                  <c:v>35473322.827200003</c:v>
                </c:pt>
                <c:pt idx="1334">
                  <c:v>35493866.575723</c:v>
                </c:pt>
                <c:pt idx="1335">
                  <c:v>35572595.618367001</c:v>
                </c:pt>
                <c:pt idx="1336">
                  <c:v>35658451.913704999</c:v>
                </c:pt>
                <c:pt idx="1337">
                  <c:v>35706822.742475003</c:v>
                </c:pt>
                <c:pt idx="1338">
                  <c:v>36003335.277432002</c:v>
                </c:pt>
                <c:pt idx="1339">
                  <c:v>36040812.568291001</c:v>
                </c:pt>
                <c:pt idx="1340">
                  <c:v>35543695.611628003</c:v>
                </c:pt>
                <c:pt idx="1341">
                  <c:v>35317312.854792997</c:v>
                </c:pt>
                <c:pt idx="1342">
                  <c:v>35353727.572995</c:v>
                </c:pt>
                <c:pt idx="1343">
                  <c:v>35081328.104437999</c:v>
                </c:pt>
                <c:pt idx="1344">
                  <c:v>35085069.547282003</c:v>
                </c:pt>
                <c:pt idx="1345">
                  <c:v>35226686.973566003</c:v>
                </c:pt>
                <c:pt idx="1346">
                  <c:v>35204392.990246996</c:v>
                </c:pt>
                <c:pt idx="1347">
                  <c:v>35220709.792878002</c:v>
                </c:pt>
                <c:pt idx="1348">
                  <c:v>35256946.326347999</c:v>
                </c:pt>
                <c:pt idx="1349">
                  <c:v>35294164.782586001</c:v>
                </c:pt>
                <c:pt idx="1350">
                  <c:v>35357964.413929999</c:v>
                </c:pt>
                <c:pt idx="1351">
                  <c:v>35434230.151837997</c:v>
                </c:pt>
                <c:pt idx="1352">
                  <c:v>35582116.088593997</c:v>
                </c:pt>
                <c:pt idx="1353">
                  <c:v>35695689.831710003</c:v>
                </c:pt>
                <c:pt idx="1354">
                  <c:v>35651513.992243998</c:v>
                </c:pt>
                <c:pt idx="1355">
                  <c:v>35717127.991402999</c:v>
                </c:pt>
                <c:pt idx="1356">
                  <c:v>35795464.211617999</c:v>
                </c:pt>
                <c:pt idx="1357">
                  <c:v>35888887.737388998</c:v>
                </c:pt>
                <c:pt idx="1358">
                  <c:v>35757337.620578997</c:v>
                </c:pt>
                <c:pt idx="1359">
                  <c:v>35668978.713593997</c:v>
                </c:pt>
                <c:pt idx="1360">
                  <c:v>35524464.204054996</c:v>
                </c:pt>
                <c:pt idx="1361">
                  <c:v>34926070.230714001</c:v>
                </c:pt>
                <c:pt idx="1362">
                  <c:v>34589177.105612002</c:v>
                </c:pt>
                <c:pt idx="1363">
                  <c:v>34929341.469030999</c:v>
                </c:pt>
                <c:pt idx="1364">
                  <c:v>34929749.293072</c:v>
                </c:pt>
                <c:pt idx="1365">
                  <c:v>35041560.062402003</c:v>
                </c:pt>
                <c:pt idx="1366">
                  <c:v>34868430.213546999</c:v>
                </c:pt>
                <c:pt idx="1367">
                  <c:v>34954818.562018998</c:v>
                </c:pt>
                <c:pt idx="1368">
                  <c:v>32635670.730181001</c:v>
                </c:pt>
                <c:pt idx="1369">
                  <c:v>32657539.314746</c:v>
                </c:pt>
                <c:pt idx="1370">
                  <c:v>32685411.223691002</c:v>
                </c:pt>
                <c:pt idx="1371">
                  <c:v>32725325.201207001</c:v>
                </c:pt>
                <c:pt idx="1372">
                  <c:v>32656580.497056</c:v>
                </c:pt>
                <c:pt idx="1373">
                  <c:v>32861736.323226001</c:v>
                </c:pt>
                <c:pt idx="1374">
                  <c:v>32815586.399191</c:v>
                </c:pt>
                <c:pt idx="1375">
                  <c:v>32952042.849041998</c:v>
                </c:pt>
                <c:pt idx="1376">
                  <c:v>33023274.866730999</c:v>
                </c:pt>
                <c:pt idx="1377">
                  <c:v>32961842.086217999</c:v>
                </c:pt>
                <c:pt idx="1378">
                  <c:v>33151168.491425</c:v>
                </c:pt>
                <c:pt idx="1379">
                  <c:v>33191346.573495001</c:v>
                </c:pt>
                <c:pt idx="1380">
                  <c:v>33278191.894531</c:v>
                </c:pt>
                <c:pt idx="1381">
                  <c:v>33272670.326988999</c:v>
                </c:pt>
                <c:pt idx="1382">
                  <c:v>33169846.450541999</c:v>
                </c:pt>
                <c:pt idx="1383">
                  <c:v>33001607.032007001</c:v>
                </c:pt>
                <c:pt idx="1385">
                  <c:v>32987943.816325001</c:v>
                </c:pt>
                <c:pt idx="1386">
                  <c:v>32737659.371328</c:v>
                </c:pt>
                <c:pt idx="1387">
                  <c:v>33186384.268119</c:v>
                </c:pt>
                <c:pt idx="1388">
                  <c:v>33031096.685355</c:v>
                </c:pt>
                <c:pt idx="1389">
                  <c:v>32951021.832984</c:v>
                </c:pt>
                <c:pt idx="1391">
                  <c:v>32988929.924008001</c:v>
                </c:pt>
                <c:pt idx="1392">
                  <c:v>32979650.553291</c:v>
                </c:pt>
                <c:pt idx="1393">
                  <c:v>33088065.285863999</c:v>
                </c:pt>
                <c:pt idx="1394">
                  <c:v>33079250.528790001</c:v>
                </c:pt>
                <c:pt idx="1395">
                  <c:v>33121820.809248999</c:v>
                </c:pt>
                <c:pt idx="1396">
                  <c:v>33153852.675338998</c:v>
                </c:pt>
                <c:pt idx="1397">
                  <c:v>33217744.064555001</c:v>
                </c:pt>
                <c:pt idx="1398">
                  <c:v>33504817.419022001</c:v>
                </c:pt>
                <c:pt idx="1399">
                  <c:v>33560917.739358999</c:v>
                </c:pt>
                <c:pt idx="1400">
                  <c:v>33680254.861111</c:v>
                </c:pt>
                <c:pt idx="1401">
                  <c:v>33533364.660371002</c:v>
                </c:pt>
                <c:pt idx="1402">
                  <c:v>33533252.730983999</c:v>
                </c:pt>
                <c:pt idx="1403">
                  <c:v>33016222.017026</c:v>
                </c:pt>
                <c:pt idx="1404">
                  <c:v>32971839.11135</c:v>
                </c:pt>
                <c:pt idx="1405">
                  <c:v>32993030.043483999</c:v>
                </c:pt>
                <c:pt idx="1406">
                  <c:v>33125618.051157001</c:v>
                </c:pt>
                <c:pt idx="1407">
                  <c:v>33061532.065037999</c:v>
                </c:pt>
                <c:pt idx="1408">
                  <c:v>33138330.569022998</c:v>
                </c:pt>
                <c:pt idx="1409">
                  <c:v>33028664.604826</c:v>
                </c:pt>
                <c:pt idx="1410">
                  <c:v>32987489.666274998</c:v>
                </c:pt>
                <c:pt idx="1411">
                  <c:v>32882333.449370999</c:v>
                </c:pt>
                <c:pt idx="1412">
                  <c:v>33009631.529642999</c:v>
                </c:pt>
                <c:pt idx="1413">
                  <c:v>33013145.866808999</c:v>
                </c:pt>
                <c:pt idx="1414">
                  <c:v>32980266.756673999</c:v>
                </c:pt>
                <c:pt idx="1415">
                  <c:v>32986947.973382</c:v>
                </c:pt>
                <c:pt idx="1416">
                  <c:v>32981918.260152001</c:v>
                </c:pt>
                <c:pt idx="1417">
                  <c:v>33048641.067361001</c:v>
                </c:pt>
                <c:pt idx="1418">
                  <c:v>33141941.568291001</c:v>
                </c:pt>
                <c:pt idx="1419">
                  <c:v>33084509.372779001</c:v>
                </c:pt>
                <c:pt idx="1420">
                  <c:v>33077670.817086</c:v>
                </c:pt>
                <c:pt idx="1421">
                  <c:v>32962918.819107</c:v>
                </c:pt>
                <c:pt idx="1422">
                  <c:v>32961932.492901001</c:v>
                </c:pt>
                <c:pt idx="1424">
                  <c:v>32961917.864211001</c:v>
                </c:pt>
                <c:pt idx="1425">
                  <c:v>32809798.943819001</c:v>
                </c:pt>
                <c:pt idx="1426">
                  <c:v>32494225.891261</c:v>
                </c:pt>
                <c:pt idx="1427">
                  <c:v>32480568.354111001</c:v>
                </c:pt>
                <c:pt idx="1428">
                  <c:v>32179626.294082999</c:v>
                </c:pt>
                <c:pt idx="1429">
                  <c:v>32176669.711323999</c:v>
                </c:pt>
                <c:pt idx="1430">
                  <c:v>32167756.320452001</c:v>
                </c:pt>
                <c:pt idx="1431">
                  <c:v>32133179.075738002</c:v>
                </c:pt>
                <c:pt idx="1432">
                  <c:v>32050850.072278</c:v>
                </c:pt>
                <c:pt idx="1433">
                  <c:v>31932333.181434002</c:v>
                </c:pt>
                <c:pt idx="1434">
                  <c:v>32009429.254280999</c:v>
                </c:pt>
                <c:pt idx="1435">
                  <c:v>31992634.505137999</c:v>
                </c:pt>
                <c:pt idx="1436">
                  <c:v>32024157.216495</c:v>
                </c:pt>
                <c:pt idx="1437">
                  <c:v>32034974.993083</c:v>
                </c:pt>
                <c:pt idx="1438">
                  <c:v>32032197.212829001</c:v>
                </c:pt>
                <c:pt idx="1439">
                  <c:v>32049103.33884</c:v>
                </c:pt>
                <c:pt idx="1440">
                  <c:v>32146481.767614</c:v>
                </c:pt>
                <c:pt idx="1441">
                  <c:v>32059854.197662</c:v>
                </c:pt>
                <c:pt idx="1442">
                  <c:v>31744463.232817002</c:v>
                </c:pt>
                <c:pt idx="1443">
                  <c:v>31595842.535702001</c:v>
                </c:pt>
                <c:pt idx="1444">
                  <c:v>31541964.477488998</c:v>
                </c:pt>
                <c:pt idx="1445">
                  <c:v>31637383.832743999</c:v>
                </c:pt>
                <c:pt idx="1446">
                  <c:v>31602618.008891001</c:v>
                </c:pt>
                <c:pt idx="1447">
                  <c:v>31425592.385405</c:v>
                </c:pt>
                <c:pt idx="1448">
                  <c:v>31125356.417167999</c:v>
                </c:pt>
                <c:pt idx="1449">
                  <c:v>31104640.833333001</c:v>
                </c:pt>
                <c:pt idx="1450">
                  <c:v>31068019.899870001</c:v>
                </c:pt>
                <c:pt idx="1451">
                  <c:v>30811126.949241001</c:v>
                </c:pt>
                <c:pt idx="1452">
                  <c:v>30804812.731768001</c:v>
                </c:pt>
                <c:pt idx="1453">
                  <c:v>30799711.516509999</c:v>
                </c:pt>
                <c:pt idx="1454">
                  <c:v>30691929.665623002</c:v>
                </c:pt>
                <c:pt idx="1455">
                  <c:v>30771314.431933999</c:v>
                </c:pt>
                <c:pt idx="1456">
                  <c:v>30733152.717402</c:v>
                </c:pt>
                <c:pt idx="1457">
                  <c:v>30623617.008308999</c:v>
                </c:pt>
                <c:pt idx="1458">
                  <c:v>30620387.890067998</c:v>
                </c:pt>
                <c:pt idx="1459">
                  <c:v>30570482.492417999</c:v>
                </c:pt>
                <c:pt idx="1460">
                  <c:v>30616849.059537001</c:v>
                </c:pt>
                <c:pt idx="1461">
                  <c:v>30695017.859177999</c:v>
                </c:pt>
                <c:pt idx="1462">
                  <c:v>30696326.093954001</c:v>
                </c:pt>
                <c:pt idx="1463">
                  <c:v>30758545.047047</c:v>
                </c:pt>
                <c:pt idx="1464">
                  <c:v>30109197.157722998</c:v>
                </c:pt>
                <c:pt idx="1465">
                  <c:v>29872481.903544001</c:v>
                </c:pt>
                <c:pt idx="1466">
                  <c:v>29851382.876346</c:v>
                </c:pt>
                <c:pt idx="1467">
                  <c:v>29639215.286832001</c:v>
                </c:pt>
                <c:pt idx="1468">
                  <c:v>29389885.654169001</c:v>
                </c:pt>
                <c:pt idx="1469">
                  <c:v>29203592.686507002</c:v>
                </c:pt>
                <c:pt idx="1474">
                  <c:v>29233231.349259</c:v>
                </c:pt>
                <c:pt idx="1475">
                  <c:v>28648771.102244001</c:v>
                </c:pt>
                <c:pt idx="1476">
                  <c:v>28039092.239411</c:v>
                </c:pt>
                <c:pt idx="1478">
                  <c:v>27589641.91499</c:v>
                </c:pt>
                <c:pt idx="1479">
                  <c:v>27379901.523711</c:v>
                </c:pt>
                <c:pt idx="1480">
                  <c:v>27368629.423225001</c:v>
                </c:pt>
                <c:pt idx="1481">
                  <c:v>27420169.468688998</c:v>
                </c:pt>
                <c:pt idx="1482">
                  <c:v>30471905.752424002</c:v>
                </c:pt>
                <c:pt idx="1483">
                  <c:v>30508532.711840998</c:v>
                </c:pt>
                <c:pt idx="1484">
                  <c:v>30442248.260937002</c:v>
                </c:pt>
                <c:pt idx="1485">
                  <c:v>30423931.631878</c:v>
                </c:pt>
                <c:pt idx="1486">
                  <c:v>30611077.659673002</c:v>
                </c:pt>
                <c:pt idx="1487">
                  <c:v>29983842.051763002</c:v>
                </c:pt>
                <c:pt idx="1488">
                  <c:v>29969891.766038001</c:v>
                </c:pt>
                <c:pt idx="1489">
                  <c:v>29647616.347121</c:v>
                </c:pt>
                <c:pt idx="1490">
                  <c:v>29299071.524406001</c:v>
                </c:pt>
                <c:pt idx="1491">
                  <c:v>29059733.008563999</c:v>
                </c:pt>
                <c:pt idx="1492">
                  <c:v>28400409.541168001</c:v>
                </c:pt>
                <c:pt idx="1493">
                  <c:v>28155357.313689999</c:v>
                </c:pt>
                <c:pt idx="1494">
                  <c:v>28233758.516697999</c:v>
                </c:pt>
                <c:pt idx="1495">
                  <c:v>28200252.861753002</c:v>
                </c:pt>
                <c:pt idx="1496">
                  <c:v>28269333.932071</c:v>
                </c:pt>
                <c:pt idx="1497">
                  <c:v>28209747.395578001</c:v>
                </c:pt>
                <c:pt idx="1498">
                  <c:v>28176385.139584001</c:v>
                </c:pt>
                <c:pt idx="1499">
                  <c:v>28058741.277419999</c:v>
                </c:pt>
                <c:pt idx="1500">
                  <c:v>28094213.278801002</c:v>
                </c:pt>
                <c:pt idx="1501">
                  <c:v>27960254.984854002</c:v>
                </c:pt>
                <c:pt idx="1502">
                  <c:v>27994009.852543999</c:v>
                </c:pt>
                <c:pt idx="1503">
                  <c:v>26801743.844294999</c:v>
                </c:pt>
                <c:pt idx="1504">
                  <c:v>26822849.064881001</c:v>
                </c:pt>
                <c:pt idx="1505">
                  <c:v>26776256.258533999</c:v>
                </c:pt>
                <c:pt idx="1506">
                  <c:v>26931900.549415</c:v>
                </c:pt>
                <c:pt idx="1507">
                  <c:v>27147693.192083001</c:v>
                </c:pt>
                <c:pt idx="1508">
                  <c:v>26739305.400029998</c:v>
                </c:pt>
                <c:pt idx="1509">
                  <c:v>26290229.836387999</c:v>
                </c:pt>
                <c:pt idx="1510">
                  <c:v>26311276.134427998</c:v>
                </c:pt>
                <c:pt idx="1511">
                  <c:v>26153720.455410998</c:v>
                </c:pt>
                <c:pt idx="1512">
                  <c:v>25993355.213374</c:v>
                </c:pt>
                <c:pt idx="1513">
                  <c:v>25760697.502613001</c:v>
                </c:pt>
                <c:pt idx="1514">
                  <c:v>25453611.892969999</c:v>
                </c:pt>
                <c:pt idx="1515">
                  <c:v>25191138.435934</c:v>
                </c:pt>
                <c:pt idx="1516">
                  <c:v>25228887.021313</c:v>
                </c:pt>
                <c:pt idx="1517">
                  <c:v>25306285.289487001</c:v>
                </c:pt>
                <c:pt idx="1518">
                  <c:v>25449846.470764</c:v>
                </c:pt>
                <c:pt idx="1520">
                  <c:v>25537984.907272</c:v>
                </c:pt>
                <c:pt idx="1521">
                  <c:v>25620861.728528999</c:v>
                </c:pt>
                <c:pt idx="1522">
                  <c:v>25876170.495262001</c:v>
                </c:pt>
                <c:pt idx="1523">
                  <c:v>26052674.314231999</c:v>
                </c:pt>
                <c:pt idx="1524">
                  <c:v>26192878.252431002</c:v>
                </c:pt>
                <c:pt idx="1525">
                  <c:v>26197109.968789998</c:v>
                </c:pt>
                <c:pt idx="1526">
                  <c:v>26253168.969261002</c:v>
                </c:pt>
                <c:pt idx="1527">
                  <c:v>26365403.826412</c:v>
                </c:pt>
                <c:pt idx="1528">
                  <c:v>26297370.366946999</c:v>
                </c:pt>
                <c:pt idx="1529">
                  <c:v>26190893.850671999</c:v>
                </c:pt>
                <c:pt idx="1530">
                  <c:v>25908498.648747001</c:v>
                </c:pt>
                <c:pt idx="1531">
                  <c:v>27486736.169436</c:v>
                </c:pt>
                <c:pt idx="1532">
                  <c:v>27442262.883295</c:v>
                </c:pt>
                <c:pt idx="1533">
                  <c:v>27344730.051498</c:v>
                </c:pt>
                <c:pt idx="1534">
                  <c:v>27155331.386204999</c:v>
                </c:pt>
                <c:pt idx="1535">
                  <c:v>27183014.972477999</c:v>
                </c:pt>
                <c:pt idx="1536">
                  <c:v>27252567.014566999</c:v>
                </c:pt>
                <c:pt idx="1537">
                  <c:v>27203941.529431999</c:v>
                </c:pt>
                <c:pt idx="1538">
                  <c:v>27235197.344849002</c:v>
                </c:pt>
                <c:pt idx="1539">
                  <c:v>27483042.390707001</c:v>
                </c:pt>
                <c:pt idx="1540">
                  <c:v>27610352.375868</c:v>
                </c:pt>
                <c:pt idx="1541">
                  <c:v>27516449.222778</c:v>
                </c:pt>
                <c:pt idx="1542">
                  <c:v>27889425.180048</c:v>
                </c:pt>
                <c:pt idx="1543">
                  <c:v>28342303.045558002</c:v>
                </c:pt>
                <c:pt idx="1544">
                  <c:v>28057185.185185</c:v>
                </c:pt>
                <c:pt idx="1545">
                  <c:v>28016982.237121001</c:v>
                </c:pt>
                <c:pt idx="1546">
                  <c:v>28608997.022172</c:v>
                </c:pt>
                <c:pt idx="1547">
                  <c:v>28701933.262612998</c:v>
                </c:pt>
                <c:pt idx="1548">
                  <c:v>28966646.582600001</c:v>
                </c:pt>
                <c:pt idx="1549">
                  <c:v>28826410.237151999</c:v>
                </c:pt>
                <c:pt idx="1550">
                  <c:v>29048893.770119</c:v>
                </c:pt>
                <c:pt idx="1551">
                  <c:v>28746705.167741001</c:v>
                </c:pt>
                <c:pt idx="1552">
                  <c:v>28703371.991124999</c:v>
                </c:pt>
                <c:pt idx="1553">
                  <c:v>29037241.051277</c:v>
                </c:pt>
                <c:pt idx="1554">
                  <c:v>29130747.905418001</c:v>
                </c:pt>
                <c:pt idx="1555">
                  <c:v>29183883.123163</c:v>
                </c:pt>
                <c:pt idx="1556">
                  <c:v>28969063.621410999</c:v>
                </c:pt>
                <c:pt idx="1557">
                  <c:v>28836305.660801999</c:v>
                </c:pt>
                <c:pt idx="1558">
                  <c:v>28549414.828896999</c:v>
                </c:pt>
                <c:pt idx="1559">
                  <c:v>28334554.658172999</c:v>
                </c:pt>
                <c:pt idx="1560">
                  <c:v>28280957.374446999</c:v>
                </c:pt>
                <c:pt idx="1561">
                  <c:v>29361732.662066001</c:v>
                </c:pt>
                <c:pt idx="1562">
                  <c:v>29647207.185038999</c:v>
                </c:pt>
                <c:pt idx="1563">
                  <c:v>29885429.484391998</c:v>
                </c:pt>
                <c:pt idx="1564">
                  <c:v>30347167.784979999</c:v>
                </c:pt>
                <c:pt idx="1566">
                  <c:v>29989102.442719001</c:v>
                </c:pt>
                <c:pt idx="1567">
                  <c:v>28696448.908395</c:v>
                </c:pt>
                <c:pt idx="1568">
                  <c:v>28638861.654576</c:v>
                </c:pt>
                <c:pt idx="1569">
                  <c:v>28396973.450672999</c:v>
                </c:pt>
                <c:pt idx="1570">
                  <c:v>27956048.846016999</c:v>
                </c:pt>
                <c:pt idx="1571">
                  <c:v>26992595.459236</c:v>
                </c:pt>
                <c:pt idx="1572">
                  <c:v>26705451.585324001</c:v>
                </c:pt>
                <c:pt idx="1573">
                  <c:v>26730482.187968999</c:v>
                </c:pt>
                <c:pt idx="1574">
                  <c:v>26574619.114339001</c:v>
                </c:pt>
                <c:pt idx="1575">
                  <c:v>26468511.151843</c:v>
                </c:pt>
                <c:pt idx="1576">
                  <c:v>27001761.732321002</c:v>
                </c:pt>
                <c:pt idx="1577">
                  <c:v>27458836.167810999</c:v>
                </c:pt>
                <c:pt idx="1578">
                  <c:v>26835957.844034001</c:v>
                </c:pt>
                <c:pt idx="1579">
                  <c:v>26881624.773063</c:v>
                </c:pt>
                <c:pt idx="1580">
                  <c:v>27017611.160037</c:v>
                </c:pt>
                <c:pt idx="1581">
                  <c:v>27190423.728813998</c:v>
                </c:pt>
                <c:pt idx="1582">
                  <c:v>27091604.192541</c:v>
                </c:pt>
                <c:pt idx="1583">
                  <c:v>27015270.193402</c:v>
                </c:pt>
                <c:pt idx="1584">
                  <c:v>26931638.26675</c:v>
                </c:pt>
                <c:pt idx="1585">
                  <c:v>26969786.971930999</c:v>
                </c:pt>
                <c:pt idx="1586">
                  <c:v>26873758.975609001</c:v>
                </c:pt>
                <c:pt idx="1587">
                  <c:v>28051506.413293</c:v>
                </c:pt>
                <c:pt idx="1588">
                  <c:v>28214959.987718001</c:v>
                </c:pt>
                <c:pt idx="1589">
                  <c:v>28006217.922803</c:v>
                </c:pt>
                <c:pt idx="1590">
                  <c:v>28073226.807679001</c:v>
                </c:pt>
                <c:pt idx="1591">
                  <c:v>28114147.828931</c:v>
                </c:pt>
                <c:pt idx="1592">
                  <c:v>28188316.535161</c:v>
                </c:pt>
                <c:pt idx="1593">
                  <c:v>27974866.716278002</c:v>
                </c:pt>
                <c:pt idx="1594">
                  <c:v>27931971.280368999</c:v>
                </c:pt>
                <c:pt idx="1595">
                  <c:v>27932417.231144</c:v>
                </c:pt>
                <c:pt idx="1596">
                  <c:v>27918479.805464</c:v>
                </c:pt>
                <c:pt idx="1597">
                  <c:v>27922655.591371</c:v>
                </c:pt>
                <c:pt idx="1598">
                  <c:v>27757665.084079001</c:v>
                </c:pt>
                <c:pt idx="1599">
                  <c:v>27659825.098382</c:v>
                </c:pt>
                <c:pt idx="1600">
                  <c:v>27819008.918786</c:v>
                </c:pt>
                <c:pt idx="1601">
                  <c:v>27264529.518208999</c:v>
                </c:pt>
                <c:pt idx="1602">
                  <c:v>27390291.518766999</c:v>
                </c:pt>
                <c:pt idx="1603">
                  <c:v>27866993.282023001</c:v>
                </c:pt>
                <c:pt idx="1604">
                  <c:v>27682050.481493</c:v>
                </c:pt>
                <c:pt idx="1605">
                  <c:v>27738579.102115002</c:v>
                </c:pt>
                <c:pt idx="1606">
                  <c:v>27677629.416986</c:v>
                </c:pt>
                <c:pt idx="1607">
                  <c:v>27558948.303562999</c:v>
                </c:pt>
                <c:pt idx="1608">
                  <c:v>28926631.438404001</c:v>
                </c:pt>
                <c:pt idx="1609">
                  <c:v>28863724.59863</c:v>
                </c:pt>
                <c:pt idx="1610">
                  <c:v>28792443.985794</c:v>
                </c:pt>
                <c:pt idx="1611">
                  <c:v>28879898.641725</c:v>
                </c:pt>
                <c:pt idx="1612">
                  <c:v>27769892.916898999</c:v>
                </c:pt>
                <c:pt idx="1613">
                  <c:v>26582540.647038002</c:v>
                </c:pt>
                <c:pt idx="1614">
                  <c:v>25970571.281900998</c:v>
                </c:pt>
                <c:pt idx="1615">
                  <c:v>25274694.452112</c:v>
                </c:pt>
                <c:pt idx="1616">
                  <c:v>25263022.866498999</c:v>
                </c:pt>
                <c:pt idx="1617">
                  <c:v>24563850.851934001</c:v>
                </c:pt>
                <c:pt idx="1618">
                  <c:v>24149073.914714999</c:v>
                </c:pt>
                <c:pt idx="1619">
                  <c:v>23918966.168168999</c:v>
                </c:pt>
                <c:pt idx="1620">
                  <c:v>23106617.959812</c:v>
                </c:pt>
                <c:pt idx="1621">
                  <c:v>22585310.383954</c:v>
                </c:pt>
                <c:pt idx="1622">
                  <c:v>21665710.603291001</c:v>
                </c:pt>
                <c:pt idx="1623">
                  <c:v>19493035.372848999</c:v>
                </c:pt>
                <c:pt idx="1624">
                  <c:v>19454323.189927001</c:v>
                </c:pt>
                <c:pt idx="1625">
                  <c:v>19802334.124481998</c:v>
                </c:pt>
                <c:pt idx="1626">
                  <c:v>21224787.878788002</c:v>
                </c:pt>
                <c:pt idx="1627">
                  <c:v>22033255.107209001</c:v>
                </c:pt>
                <c:pt idx="1628">
                  <c:v>20990808.689532999</c:v>
                </c:pt>
                <c:pt idx="1629">
                  <c:v>20894730.651694998</c:v>
                </c:pt>
                <c:pt idx="1630">
                  <c:v>21286361.233165</c:v>
                </c:pt>
                <c:pt idx="1631">
                  <c:v>21859786.931563001</c:v>
                </c:pt>
                <c:pt idx="1632">
                  <c:v>23478880.26825</c:v>
                </c:pt>
                <c:pt idx="1633">
                  <c:v>23661892.664902002</c:v>
                </c:pt>
                <c:pt idx="1634">
                  <c:v>24142644.886719</c:v>
                </c:pt>
                <c:pt idx="1635">
                  <c:v>24024936.034302998</c:v>
                </c:pt>
                <c:pt idx="1636">
                  <c:v>23166094.633767001</c:v>
                </c:pt>
                <c:pt idx="1637">
                  <c:v>22981272.762529001</c:v>
                </c:pt>
                <c:pt idx="1638">
                  <c:v>23866449.257599</c:v>
                </c:pt>
                <c:pt idx="1639">
                  <c:v>23548838.950663</c:v>
                </c:pt>
                <c:pt idx="1640">
                  <c:v>23476772.626703002</c:v>
                </c:pt>
                <c:pt idx="1641">
                  <c:v>24164317.695018001</c:v>
                </c:pt>
                <c:pt idx="1642">
                  <c:v>24127051.909380998</c:v>
                </c:pt>
                <c:pt idx="1643">
                  <c:v>23502401.969222002</c:v>
                </c:pt>
                <c:pt idx="1644">
                  <c:v>23722858.030765999</c:v>
                </c:pt>
                <c:pt idx="1646">
                  <c:v>24127909.807220001</c:v>
                </c:pt>
                <c:pt idx="1647">
                  <c:v>23835850.029011</c:v>
                </c:pt>
                <c:pt idx="1648">
                  <c:v>23357502.842500001</c:v>
                </c:pt>
                <c:pt idx="1649">
                  <c:v>23185723.329900999</c:v>
                </c:pt>
                <c:pt idx="1650">
                  <c:v>23239239.398131002</c:v>
                </c:pt>
                <c:pt idx="1652">
                  <c:v>23431124.019944999</c:v>
                </c:pt>
                <c:pt idx="1653">
                  <c:v>23435928.052239999</c:v>
                </c:pt>
                <c:pt idx="1654">
                  <c:v>22957150.263413999</c:v>
                </c:pt>
                <c:pt idx="1655">
                  <c:v>23353713.761162002</c:v>
                </c:pt>
                <c:pt idx="1656">
                  <c:v>23776441.480277002</c:v>
                </c:pt>
                <c:pt idx="1657">
                  <c:v>22298613.306929</c:v>
                </c:pt>
                <c:pt idx="1658">
                  <c:v>22528617.031567</c:v>
                </c:pt>
                <c:pt idx="1659">
                  <c:v>21624878.044791002</c:v>
                </c:pt>
                <c:pt idx="1660">
                  <c:v>21735643.21765</c:v>
                </c:pt>
                <c:pt idx="1661">
                  <c:v>21304059.863000002</c:v>
                </c:pt>
                <c:pt idx="1662">
                  <c:v>21465623.254969001</c:v>
                </c:pt>
                <c:pt idx="1663">
                  <c:v>22748450.974183001</c:v>
                </c:pt>
                <c:pt idx="1664">
                  <c:v>22918800.588789999</c:v>
                </c:pt>
                <c:pt idx="1665">
                  <c:v>23087145.033112999</c:v>
                </c:pt>
                <c:pt idx="1666">
                  <c:v>24264094.000827</c:v>
                </c:pt>
                <c:pt idx="1667">
                  <c:v>24672196.273986999</c:v>
                </c:pt>
                <c:pt idx="1668">
                  <c:v>24503161.039639998</c:v>
                </c:pt>
                <c:pt idx="1669">
                  <c:v>24582136.639408998</c:v>
                </c:pt>
                <c:pt idx="1670">
                  <c:v>24881682.269269001</c:v>
                </c:pt>
                <c:pt idx="1671">
                  <c:v>24400918.002384</c:v>
                </c:pt>
                <c:pt idx="1672">
                  <c:v>24409235.935630001</c:v>
                </c:pt>
                <c:pt idx="1673">
                  <c:v>24712830.758841999</c:v>
                </c:pt>
                <c:pt idx="1674">
                  <c:v>24915934.178424999</c:v>
                </c:pt>
                <c:pt idx="1678">
                  <c:v>25191815.979389999</c:v>
                </c:pt>
                <c:pt idx="1679">
                  <c:v>25287203.962025002</c:v>
                </c:pt>
                <c:pt idx="1680">
                  <c:v>24420562.252454001</c:v>
                </c:pt>
                <c:pt idx="1681">
                  <c:v>24383257.773701999</c:v>
                </c:pt>
                <c:pt idx="1682">
                  <c:v>24834079.521354999</c:v>
                </c:pt>
                <c:pt idx="1683">
                  <c:v>26234390.01785</c:v>
                </c:pt>
                <c:pt idx="1684">
                  <c:v>26555349.165335</c:v>
                </c:pt>
                <c:pt idx="1685">
                  <c:v>26782895.884436999</c:v>
                </c:pt>
                <c:pt idx="1686">
                  <c:v>27186293.442903999</c:v>
                </c:pt>
                <c:pt idx="1687">
                  <c:v>26507490.344850998</c:v>
                </c:pt>
                <c:pt idx="1688">
                  <c:v>26343478.389837999</c:v>
                </c:pt>
                <c:pt idx="1689">
                  <c:v>25252243.114909999</c:v>
                </c:pt>
                <c:pt idx="1690">
                  <c:v>25929994.603440002</c:v>
                </c:pt>
                <c:pt idx="1691">
                  <c:v>26663132.080685001</c:v>
                </c:pt>
                <c:pt idx="1692">
                  <c:v>27346235.641159002</c:v>
                </c:pt>
                <c:pt idx="1693">
                  <c:v>27925804.734241001</c:v>
                </c:pt>
                <c:pt idx="1694">
                  <c:v>27238510.190961</c:v>
                </c:pt>
                <c:pt idx="1695">
                  <c:v>27135746.231864002</c:v>
                </c:pt>
                <c:pt idx="1696">
                  <c:v>27903487.268171001</c:v>
                </c:pt>
                <c:pt idx="1697">
                  <c:v>28438328.536915001</c:v>
                </c:pt>
                <c:pt idx="1698">
                  <c:v>28838355.025566</c:v>
                </c:pt>
                <c:pt idx="1699">
                  <c:v>28412672.344528001</c:v>
                </c:pt>
                <c:pt idx="1700">
                  <c:v>28310451.535115</c:v>
                </c:pt>
                <c:pt idx="1701">
                  <c:v>28271942.684080001</c:v>
                </c:pt>
                <c:pt idx="1702">
                  <c:v>28214661.124763001</c:v>
                </c:pt>
                <c:pt idx="1703">
                  <c:v>28292085.767228</c:v>
                </c:pt>
                <c:pt idx="1705">
                  <c:v>27938395.881650001</c:v>
                </c:pt>
                <c:pt idx="1706">
                  <c:v>27836677.187998999</c:v>
                </c:pt>
                <c:pt idx="1707">
                  <c:v>27848250.803633001</c:v>
                </c:pt>
                <c:pt idx="1708">
                  <c:v>27902369.096147999</c:v>
                </c:pt>
                <c:pt idx="1709">
                  <c:v>27203141.025641002</c:v>
                </c:pt>
                <c:pt idx="1710">
                  <c:v>26794772.775385998</c:v>
                </c:pt>
                <c:pt idx="1711">
                  <c:v>26809760.848126002</c:v>
                </c:pt>
                <c:pt idx="1712">
                  <c:v>26628207.753566001</c:v>
                </c:pt>
                <c:pt idx="1713">
                  <c:v>29066547.174114998</c:v>
                </c:pt>
                <c:pt idx="1714">
                  <c:v>29123352.662471</c:v>
                </c:pt>
                <c:pt idx="1715">
                  <c:v>29647276.798408002</c:v>
                </c:pt>
                <c:pt idx="1716">
                  <c:v>30019596.474537</c:v>
                </c:pt>
                <c:pt idx="1717">
                  <c:v>29997443.822767999</c:v>
                </c:pt>
                <c:pt idx="1718">
                  <c:v>28791749.888023</c:v>
                </c:pt>
                <c:pt idx="1719">
                  <c:v>29420456.915550999</c:v>
                </c:pt>
                <c:pt idx="1720">
                  <c:v>29477905.507559001</c:v>
                </c:pt>
                <c:pt idx="1721">
                  <c:v>30608808.099068999</c:v>
                </c:pt>
                <c:pt idx="1722">
                  <c:v>31519143.971709002</c:v>
                </c:pt>
                <c:pt idx="1723">
                  <c:v>31769099.262019999</c:v>
                </c:pt>
                <c:pt idx="1727">
                  <c:v>31441354.157164</c:v>
                </c:pt>
                <c:pt idx="1728">
                  <c:v>31630032.666834</c:v>
                </c:pt>
                <c:pt idx="1729">
                  <c:v>31131748.799596</c:v>
                </c:pt>
                <c:pt idx="1730">
                  <c:v>31444919.049752999</c:v>
                </c:pt>
                <c:pt idx="1731">
                  <c:v>31662242.751464002</c:v>
                </c:pt>
                <c:pt idx="1732">
                  <c:v>31575935.091775</c:v>
                </c:pt>
                <c:pt idx="1733">
                  <c:v>32425559.170465</c:v>
                </c:pt>
                <c:pt idx="1734">
                  <c:v>32030262.435260002</c:v>
                </c:pt>
                <c:pt idx="1735">
                  <c:v>32008172.982473999</c:v>
                </c:pt>
                <c:pt idx="1736">
                  <c:v>31880061.966802001</c:v>
                </c:pt>
                <c:pt idx="1737">
                  <c:v>32437084.698417</c:v>
                </c:pt>
                <c:pt idx="1739">
                  <c:v>32414938.940487999</c:v>
                </c:pt>
                <c:pt idx="1740">
                  <c:v>32438219.626490001</c:v>
                </c:pt>
                <c:pt idx="1741">
                  <c:v>32570645.116585001</c:v>
                </c:pt>
                <c:pt idx="1742">
                  <c:v>32568471.300480001</c:v>
                </c:pt>
                <c:pt idx="1743">
                  <c:v>32714243.470904998</c:v>
                </c:pt>
                <c:pt idx="1744">
                  <c:v>32120854.176913001</c:v>
                </c:pt>
                <c:pt idx="1745">
                  <c:v>31633918.028489001</c:v>
                </c:pt>
                <c:pt idx="1746">
                  <c:v>31715572.714008</c:v>
                </c:pt>
                <c:pt idx="1747">
                  <c:v>31340849.231516</c:v>
                </c:pt>
                <c:pt idx="1748">
                  <c:v>31864481.085138999</c:v>
                </c:pt>
                <c:pt idx="1749">
                  <c:v>31716355.951646</c:v>
                </c:pt>
                <c:pt idx="1750">
                  <c:v>32028833.960613001</c:v>
                </c:pt>
                <c:pt idx="1751">
                  <c:v>32155236.164747</c:v>
                </c:pt>
                <c:pt idx="1752">
                  <c:v>32139275.512899999</c:v>
                </c:pt>
                <c:pt idx="1753">
                  <c:v>32602365.198447</c:v>
                </c:pt>
                <c:pt idx="1754">
                  <c:v>32439562.305542</c:v>
                </c:pt>
                <c:pt idx="1755">
                  <c:v>32227719.252225</c:v>
                </c:pt>
                <c:pt idx="1756">
                  <c:v>32146240.94602</c:v>
                </c:pt>
                <c:pt idx="1757">
                  <c:v>32178618.367849</c:v>
                </c:pt>
                <c:pt idx="1758">
                  <c:v>33214434.070491999</c:v>
                </c:pt>
                <c:pt idx="1759">
                  <c:v>33957941.898888998</c:v>
                </c:pt>
                <c:pt idx="1760">
                  <c:v>34180902.953736</c:v>
                </c:pt>
                <c:pt idx="1761">
                  <c:v>34419434.557371996</c:v>
                </c:pt>
                <c:pt idx="1762">
                  <c:v>34745238.826816</c:v>
                </c:pt>
                <c:pt idx="1763">
                  <c:v>34730445.527139999</c:v>
                </c:pt>
                <c:pt idx="1764">
                  <c:v>34576495.939818002</c:v>
                </c:pt>
                <c:pt idx="1765">
                  <c:v>34521940.428649001</c:v>
                </c:pt>
                <c:pt idx="1766">
                  <c:v>33933388.411279</c:v>
                </c:pt>
                <c:pt idx="1767">
                  <c:v>33330379.916260999</c:v>
                </c:pt>
                <c:pt idx="1768">
                  <c:v>33185443.581356999</c:v>
                </c:pt>
                <c:pt idx="1769">
                  <c:v>31407845.832548998</c:v>
                </c:pt>
                <c:pt idx="1770">
                  <c:v>32843593.726206999</c:v>
                </c:pt>
                <c:pt idx="1771">
                  <c:v>32598418.844788998</c:v>
                </c:pt>
                <c:pt idx="1772">
                  <c:v>32624759.059661999</c:v>
                </c:pt>
                <c:pt idx="1773">
                  <c:v>32329432.880998999</c:v>
                </c:pt>
                <c:pt idx="1774">
                  <c:v>32391062.922517002</c:v>
                </c:pt>
                <c:pt idx="1775">
                  <c:v>32195731.883559</c:v>
                </c:pt>
                <c:pt idx="1776">
                  <c:v>32458549.988851</c:v>
                </c:pt>
                <c:pt idx="1777">
                  <c:v>32446773.807874002</c:v>
                </c:pt>
                <c:pt idx="1778">
                  <c:v>32546174.826271001</c:v>
                </c:pt>
                <c:pt idx="1779">
                  <c:v>32714150.805778999</c:v>
                </c:pt>
                <c:pt idx="1781">
                  <c:v>32602946.999166001</c:v>
                </c:pt>
                <c:pt idx="1782">
                  <c:v>33067008.524659</c:v>
                </c:pt>
                <c:pt idx="1783">
                  <c:v>33882370.583186001</c:v>
                </c:pt>
                <c:pt idx="1784">
                  <c:v>33949309.820242003</c:v>
                </c:pt>
                <c:pt idx="1785">
                  <c:v>34120106.981982</c:v>
                </c:pt>
                <c:pt idx="1786">
                  <c:v>34423674.103557996</c:v>
                </c:pt>
                <c:pt idx="1787">
                  <c:v>33611164.926931001</c:v>
                </c:pt>
                <c:pt idx="1788">
                  <c:v>33829592.441515997</c:v>
                </c:pt>
                <c:pt idx="1789">
                  <c:v>33594709.989726</c:v>
                </c:pt>
                <c:pt idx="1790">
                  <c:v>33934063.323167004</c:v>
                </c:pt>
                <c:pt idx="1791">
                  <c:v>33920515.910864003</c:v>
                </c:pt>
                <c:pt idx="1792">
                  <c:v>34004360.37726</c:v>
                </c:pt>
                <c:pt idx="1793">
                  <c:v>33575331.770019002</c:v>
                </c:pt>
                <c:pt idx="1794">
                  <c:v>34072726.465981998</c:v>
                </c:pt>
                <c:pt idx="1795">
                  <c:v>33783328.621537998</c:v>
                </c:pt>
                <c:pt idx="1796">
                  <c:v>34259232.236277997</c:v>
                </c:pt>
                <c:pt idx="1797">
                  <c:v>34246235.868267998</c:v>
                </c:pt>
                <c:pt idx="1798">
                  <c:v>34349375.703037001</c:v>
                </c:pt>
                <c:pt idx="1799">
                  <c:v>33841000.193256997</c:v>
                </c:pt>
                <c:pt idx="1800">
                  <c:v>34323080.904338002</c:v>
                </c:pt>
                <c:pt idx="1801">
                  <c:v>34105475.314989001</c:v>
                </c:pt>
                <c:pt idx="1802">
                  <c:v>34594610.102906004</c:v>
                </c:pt>
                <c:pt idx="1803">
                  <c:v>34576079.473419003</c:v>
                </c:pt>
                <c:pt idx="1804">
                  <c:v>34562964.130795002</c:v>
                </c:pt>
                <c:pt idx="1805">
                  <c:v>33995452.930728003</c:v>
                </c:pt>
                <c:pt idx="1806">
                  <c:v>34649973.851651996</c:v>
                </c:pt>
                <c:pt idx="1807">
                  <c:v>34186924.860529996</c:v>
                </c:pt>
                <c:pt idx="1808">
                  <c:v>35037299.784303002</c:v>
                </c:pt>
                <c:pt idx="1809">
                  <c:v>34890360.479479</c:v>
                </c:pt>
                <c:pt idx="1810">
                  <c:v>34885068.474225</c:v>
                </c:pt>
                <c:pt idx="1811">
                  <c:v>34274454.791591004</c:v>
                </c:pt>
                <c:pt idx="1812">
                  <c:v>34662228.277741</c:v>
                </c:pt>
                <c:pt idx="1813">
                  <c:v>34986011.922246002</c:v>
                </c:pt>
                <c:pt idx="1814">
                  <c:v>35577874.614557996</c:v>
                </c:pt>
                <c:pt idx="1815">
                  <c:v>35485258.638420001</c:v>
                </c:pt>
                <c:pt idx="1816">
                  <c:v>35523009.153318003</c:v>
                </c:pt>
                <c:pt idx="1817">
                  <c:v>34969481.276804999</c:v>
                </c:pt>
                <c:pt idx="1818">
                  <c:v>35258123.945183001</c:v>
                </c:pt>
                <c:pt idx="1819">
                  <c:v>35498440.835658997</c:v>
                </c:pt>
                <c:pt idx="1820">
                  <c:v>36196117.623248003</c:v>
                </c:pt>
                <c:pt idx="1821">
                  <c:v>36180355.939626999</c:v>
                </c:pt>
                <c:pt idx="1822">
                  <c:v>37966499.080835998</c:v>
                </c:pt>
                <c:pt idx="1823">
                  <c:v>37097020.842467003</c:v>
                </c:pt>
                <c:pt idx="1824">
                  <c:v>37239255.853124</c:v>
                </c:pt>
                <c:pt idx="1825">
                  <c:v>36753004.612639003</c:v>
                </c:pt>
                <c:pt idx="1827">
                  <c:v>37128131.481481001</c:v>
                </c:pt>
                <c:pt idx="1828">
                  <c:v>34699121.860183999</c:v>
                </c:pt>
                <c:pt idx="1829">
                  <c:v>33175437.805020999</c:v>
                </c:pt>
                <c:pt idx="1830">
                  <c:v>32998659.023097999</c:v>
                </c:pt>
                <c:pt idx="1831">
                  <c:v>32450758.801222</c:v>
                </c:pt>
                <c:pt idx="1832">
                  <c:v>32742463.614845999</c:v>
                </c:pt>
                <c:pt idx="1833">
                  <c:v>33629578.983166002</c:v>
                </c:pt>
                <c:pt idx="1834">
                  <c:v>33690061.826171003</c:v>
                </c:pt>
                <c:pt idx="1835">
                  <c:v>33927807.069999002</c:v>
                </c:pt>
                <c:pt idx="1836">
                  <c:v>34821849.824013002</c:v>
                </c:pt>
                <c:pt idx="1837">
                  <c:v>34148409.743825004</c:v>
                </c:pt>
                <c:pt idx="1838">
                  <c:v>34985997.886987999</c:v>
                </c:pt>
                <c:pt idx="1839">
                  <c:v>34414184.652687997</c:v>
                </c:pt>
                <c:pt idx="1840">
                  <c:v>34004451.584462002</c:v>
                </c:pt>
                <c:pt idx="1841">
                  <c:v>33882560.355458997</c:v>
                </c:pt>
                <c:pt idx="1842">
                  <c:v>34379734.201338999</c:v>
                </c:pt>
                <c:pt idx="1843">
                  <c:v>34930423.316202</c:v>
                </c:pt>
                <c:pt idx="1844">
                  <c:v>34134685.265146002</c:v>
                </c:pt>
                <c:pt idx="1845">
                  <c:v>34028842.53255</c:v>
                </c:pt>
                <c:pt idx="1846">
                  <c:v>33866213.469512001</c:v>
                </c:pt>
                <c:pt idx="1847">
                  <c:v>33289148.388183001</c:v>
                </c:pt>
                <c:pt idx="1848">
                  <c:v>33750497.186683998</c:v>
                </c:pt>
                <c:pt idx="1849">
                  <c:v>32463858.118742</c:v>
                </c:pt>
                <c:pt idx="1850">
                  <c:v>33867975.566898003</c:v>
                </c:pt>
                <c:pt idx="1851">
                  <c:v>32200750.410289001</c:v>
                </c:pt>
                <c:pt idx="1852">
                  <c:v>32088518.072289001</c:v>
                </c:pt>
                <c:pt idx="1853">
                  <c:v>30345924.259404998</c:v>
                </c:pt>
                <c:pt idx="1854">
                  <c:v>30849891.929871999</c:v>
                </c:pt>
                <c:pt idx="1855">
                  <c:v>30925334.523194</c:v>
                </c:pt>
                <c:pt idx="1856">
                  <c:v>30318755.454530001</c:v>
                </c:pt>
                <c:pt idx="1857">
                  <c:v>29635313.958315998</c:v>
                </c:pt>
                <c:pt idx="1858">
                  <c:v>29618763.459534999</c:v>
                </c:pt>
                <c:pt idx="1859">
                  <c:v>29470173.143708002</c:v>
                </c:pt>
                <c:pt idx="1860">
                  <c:v>27927216.284734</c:v>
                </c:pt>
                <c:pt idx="1861">
                  <c:v>26603266.862557001</c:v>
                </c:pt>
                <c:pt idx="1862">
                  <c:v>24733189.283769</c:v>
                </c:pt>
                <c:pt idx="1863">
                  <c:v>26045153.064580001</c:v>
                </c:pt>
                <c:pt idx="1864">
                  <c:v>25571205.447126001</c:v>
                </c:pt>
                <c:pt idx="1865">
                  <c:v>27147190.427317001</c:v>
                </c:pt>
                <c:pt idx="1866">
                  <c:v>27263517.919566002</c:v>
                </c:pt>
                <c:pt idx="1867">
                  <c:v>25834856.580382001</c:v>
                </c:pt>
                <c:pt idx="1868">
                  <c:v>27405568.489925999</c:v>
                </c:pt>
                <c:pt idx="1869">
                  <c:v>28114145.745997</c:v>
                </c:pt>
                <c:pt idx="1870">
                  <c:v>28687308.978647001</c:v>
                </c:pt>
                <c:pt idx="1871">
                  <c:v>28523119.965128999</c:v>
                </c:pt>
                <c:pt idx="1872">
                  <c:v>27475059.601996999</c:v>
                </c:pt>
                <c:pt idx="1873">
                  <c:v>27093069.670242999</c:v>
                </c:pt>
                <c:pt idx="1874">
                  <c:v>26768506.930172</c:v>
                </c:pt>
                <c:pt idx="1875">
                  <c:v>26718360.011783998</c:v>
                </c:pt>
                <c:pt idx="1876">
                  <c:v>25875439.485863</c:v>
                </c:pt>
                <c:pt idx="1877">
                  <c:v>24222316.022243001</c:v>
                </c:pt>
                <c:pt idx="1878">
                  <c:v>23115763.201850001</c:v>
                </c:pt>
                <c:pt idx="1879">
                  <c:v>19864728.994913001</c:v>
                </c:pt>
                <c:pt idx="1880">
                  <c:v>18155169.579429999</c:v>
                </c:pt>
                <c:pt idx="1881">
                  <c:v>17105100.576494001</c:v>
                </c:pt>
                <c:pt idx="1882">
                  <c:v>17104499.937996</c:v>
                </c:pt>
                <c:pt idx="1883">
                  <c:v>19326002.701292001</c:v>
                </c:pt>
                <c:pt idx="1884">
                  <c:v>18281401.471337002</c:v>
                </c:pt>
                <c:pt idx="1885">
                  <c:v>17930763.998542</c:v>
                </c:pt>
                <c:pt idx="1886">
                  <c:v>18041210.446083002</c:v>
                </c:pt>
                <c:pt idx="1887">
                  <c:v>19031821.97301</c:v>
                </c:pt>
                <c:pt idx="1888">
                  <c:v>21510825.898389</c:v>
                </c:pt>
                <c:pt idx="1889">
                  <c:v>20803402.853324</c:v>
                </c:pt>
                <c:pt idx="1890">
                  <c:v>20374818.600368001</c:v>
                </c:pt>
                <c:pt idx="1891">
                  <c:v>17079679.432537999</c:v>
                </c:pt>
                <c:pt idx="1892">
                  <c:v>17457373.396760002</c:v>
                </c:pt>
                <c:pt idx="1893">
                  <c:v>16141644.768418999</c:v>
                </c:pt>
                <c:pt idx="1894">
                  <c:v>14946062.956817999</c:v>
                </c:pt>
                <c:pt idx="1895">
                  <c:v>14113500.421916001</c:v>
                </c:pt>
                <c:pt idx="1896">
                  <c:v>13971874.434137</c:v>
                </c:pt>
                <c:pt idx="1897">
                  <c:v>15595193.855698001</c:v>
                </c:pt>
                <c:pt idx="1898">
                  <c:v>17227989.522424001</c:v>
                </c:pt>
                <c:pt idx="1899">
                  <c:v>18190719.081298999</c:v>
                </c:pt>
                <c:pt idx="1900">
                  <c:v>17495923.126977999</c:v>
                </c:pt>
                <c:pt idx="1901">
                  <c:v>15757615.716141</c:v>
                </c:pt>
                <c:pt idx="1902">
                  <c:v>14670751.623969</c:v>
                </c:pt>
                <c:pt idx="1903">
                  <c:v>15698464.088718001</c:v>
                </c:pt>
                <c:pt idx="1904">
                  <c:v>15543011.861710001</c:v>
                </c:pt>
                <c:pt idx="1905">
                  <c:v>14117910.309487</c:v>
                </c:pt>
                <c:pt idx="1906">
                  <c:v>13766135.099795001</c:v>
                </c:pt>
                <c:pt idx="1908">
                  <c:v>14843088.167786</c:v>
                </c:pt>
                <c:pt idx="1909">
                  <c:v>14827525.183577999</c:v>
                </c:pt>
                <c:pt idx="1910">
                  <c:v>16019685.827054</c:v>
                </c:pt>
                <c:pt idx="1911">
                  <c:v>17156997.753323998</c:v>
                </c:pt>
                <c:pt idx="1912">
                  <c:v>16104089.300299</c:v>
                </c:pt>
                <c:pt idx="1914">
                  <c:v>14855762.704570999</c:v>
                </c:pt>
                <c:pt idx="1915">
                  <c:v>14790977.748001</c:v>
                </c:pt>
                <c:pt idx="1916">
                  <c:v>14691229.766123001</c:v>
                </c:pt>
                <c:pt idx="1917">
                  <c:v>15820061.26111</c:v>
                </c:pt>
                <c:pt idx="1918">
                  <c:v>16528356.022103</c:v>
                </c:pt>
                <c:pt idx="1919">
                  <c:v>15396597.237880001</c:v>
                </c:pt>
                <c:pt idx="1920">
                  <c:v>15974494.736544</c:v>
                </c:pt>
                <c:pt idx="1921">
                  <c:v>15794919.068467</c:v>
                </c:pt>
                <c:pt idx="1922">
                  <c:v>15798908.567252999</c:v>
                </c:pt>
                <c:pt idx="1923">
                  <c:v>14940265.734869</c:v>
                </c:pt>
                <c:pt idx="1924">
                  <c:v>15674088.729885001</c:v>
                </c:pt>
                <c:pt idx="1926">
                  <c:v>23908739.285089999</c:v>
                </c:pt>
                <c:pt idx="1927">
                  <c:v>22791276.219395</c:v>
                </c:pt>
                <c:pt idx="1928">
                  <c:v>23095016.130695</c:v>
                </c:pt>
                <c:pt idx="1931">
                  <c:v>23215773.075959999</c:v>
                </c:pt>
                <c:pt idx="1932">
                  <c:v>23639310.278521001</c:v>
                </c:pt>
                <c:pt idx="1933">
                  <c:v>23391578.931864001</c:v>
                </c:pt>
                <c:pt idx="1934">
                  <c:v>22544966.832017001</c:v>
                </c:pt>
                <c:pt idx="1935">
                  <c:v>23446446.318635002</c:v>
                </c:pt>
                <c:pt idx="1936">
                  <c:v>23586265.980505999</c:v>
                </c:pt>
                <c:pt idx="1937">
                  <c:v>22991173.708919998</c:v>
                </c:pt>
                <c:pt idx="1938">
                  <c:v>24171106.912087001</c:v>
                </c:pt>
                <c:pt idx="1939">
                  <c:v>24040813.046631001</c:v>
                </c:pt>
                <c:pt idx="1940">
                  <c:v>23668566.618425</c:v>
                </c:pt>
                <c:pt idx="1941">
                  <c:v>23449213.451671999</c:v>
                </c:pt>
                <c:pt idx="1942">
                  <c:v>23858754.002094999</c:v>
                </c:pt>
                <c:pt idx="1943">
                  <c:v>24427382.016011</c:v>
                </c:pt>
                <c:pt idx="1944">
                  <c:v>24295956.825452998</c:v>
                </c:pt>
                <c:pt idx="1945">
                  <c:v>23829966.871885002</c:v>
                </c:pt>
                <c:pt idx="1946">
                  <c:v>23501569.431828</c:v>
                </c:pt>
                <c:pt idx="1947">
                  <c:v>23226279.250142999</c:v>
                </c:pt>
                <c:pt idx="1948">
                  <c:v>24215687.363039002</c:v>
                </c:pt>
                <c:pt idx="1949">
                  <c:v>23717059.175921001</c:v>
                </c:pt>
                <c:pt idx="1950">
                  <c:v>23494797.725878</c:v>
                </c:pt>
                <c:pt idx="1951">
                  <c:v>23346011.835184</c:v>
                </c:pt>
                <c:pt idx="1952">
                  <c:v>22440803.044468999</c:v>
                </c:pt>
                <c:pt idx="1953">
                  <c:v>21928481.456586</c:v>
                </c:pt>
                <c:pt idx="1954">
                  <c:v>21961940.453396</c:v>
                </c:pt>
                <c:pt idx="1955">
                  <c:v>22542509.280641001</c:v>
                </c:pt>
                <c:pt idx="1956">
                  <c:v>22708447.656066999</c:v>
                </c:pt>
                <c:pt idx="1957">
                  <c:v>22343159.048397999</c:v>
                </c:pt>
                <c:pt idx="1958">
                  <c:v>23057142.690127</c:v>
                </c:pt>
                <c:pt idx="1959">
                  <c:v>22540438.163164001</c:v>
                </c:pt>
                <c:pt idx="1960">
                  <c:v>21940372.880366001</c:v>
                </c:pt>
                <c:pt idx="1961">
                  <c:v>22230630.919891</c:v>
                </c:pt>
                <c:pt idx="1962">
                  <c:v>22104399.398742002</c:v>
                </c:pt>
                <c:pt idx="1963">
                  <c:v>24478288.486793999</c:v>
                </c:pt>
                <c:pt idx="1964">
                  <c:v>24041868.377266001</c:v>
                </c:pt>
                <c:pt idx="1965">
                  <c:v>23689214.627597</c:v>
                </c:pt>
                <c:pt idx="1967">
                  <c:v>23274026.91028</c:v>
                </c:pt>
                <c:pt idx="1968">
                  <c:v>23047325.931336999</c:v>
                </c:pt>
                <c:pt idx="1969">
                  <c:v>21974616.958167002</c:v>
                </c:pt>
                <c:pt idx="1970">
                  <c:v>21761050.585932001</c:v>
                </c:pt>
                <c:pt idx="1971">
                  <c:v>21197054.757486001</c:v>
                </c:pt>
                <c:pt idx="1972">
                  <c:v>20727728.602352001</c:v>
                </c:pt>
                <c:pt idx="1973">
                  <c:v>20872541.113127001</c:v>
                </c:pt>
                <c:pt idx="1974">
                  <c:v>20496274.486855</c:v>
                </c:pt>
                <c:pt idx="1975">
                  <c:v>19089519.045111001</c:v>
                </c:pt>
                <c:pt idx="1976">
                  <c:v>17567303.111292001</c:v>
                </c:pt>
                <c:pt idx="1977">
                  <c:v>17952989.534683</c:v>
                </c:pt>
                <c:pt idx="1980">
                  <c:v>17654746.151184998</c:v>
                </c:pt>
                <c:pt idx="1981">
                  <c:v>16898931.404506002</c:v>
                </c:pt>
                <c:pt idx="1982">
                  <c:v>16352977.44447</c:v>
                </c:pt>
                <c:pt idx="1983">
                  <c:v>19526368.779070999</c:v>
                </c:pt>
                <c:pt idx="1984">
                  <c:v>20811866.338201001</c:v>
                </c:pt>
                <c:pt idx="1985">
                  <c:v>22059621.212120999</c:v>
                </c:pt>
                <c:pt idx="1986">
                  <c:v>22695368.293255001</c:v>
                </c:pt>
                <c:pt idx="1987">
                  <c:v>23082294.791738</c:v>
                </c:pt>
                <c:pt idx="1988">
                  <c:v>21093546.693643998</c:v>
                </c:pt>
                <c:pt idx="1989">
                  <c:v>21173507.658792</c:v>
                </c:pt>
                <c:pt idx="1990">
                  <c:v>21330476.132307</c:v>
                </c:pt>
                <c:pt idx="1991">
                  <c:v>22423520.813258</c:v>
                </c:pt>
                <c:pt idx="1992">
                  <c:v>22144543.870871</c:v>
                </c:pt>
                <c:pt idx="1993">
                  <c:v>20593724.229630001</c:v>
                </c:pt>
                <c:pt idx="1994">
                  <c:v>19314630.106989998</c:v>
                </c:pt>
                <c:pt idx="1995">
                  <c:v>18786685.111487001</c:v>
                </c:pt>
                <c:pt idx="1996">
                  <c:v>18280340.690067001</c:v>
                </c:pt>
                <c:pt idx="1997">
                  <c:v>16939056.888877001</c:v>
                </c:pt>
                <c:pt idx="1998">
                  <c:v>16295022.002351001</c:v>
                </c:pt>
                <c:pt idx="1999">
                  <c:v>15814114.852840999</c:v>
                </c:pt>
                <c:pt idx="2000">
                  <c:v>15243273.365092</c:v>
                </c:pt>
                <c:pt idx="2001">
                  <c:v>13977659.797606001</c:v>
                </c:pt>
                <c:pt idx="2002">
                  <c:v>13184332.884738</c:v>
                </c:pt>
                <c:pt idx="2003">
                  <c:v>11597709.949455</c:v>
                </c:pt>
                <c:pt idx="2004">
                  <c:v>11400789.257146001</c:v>
                </c:pt>
                <c:pt idx="2005">
                  <c:v>10638501.257582</c:v>
                </c:pt>
                <c:pt idx="2006">
                  <c:v>11793244.831426</c:v>
                </c:pt>
                <c:pt idx="2007">
                  <c:v>12736997.187626</c:v>
                </c:pt>
                <c:pt idx="2008">
                  <c:v>13189258.111679001</c:v>
                </c:pt>
                <c:pt idx="2009">
                  <c:v>13234024.813162001</c:v>
                </c:pt>
                <c:pt idx="2010">
                  <c:v>13372630.507839</c:v>
                </c:pt>
                <c:pt idx="2011">
                  <c:v>13634296.351851</c:v>
                </c:pt>
                <c:pt idx="2012">
                  <c:v>12550317.094727</c:v>
                </c:pt>
                <c:pt idx="2013">
                  <c:v>11941488.849265</c:v>
                </c:pt>
                <c:pt idx="2014">
                  <c:v>11100097.818008</c:v>
                </c:pt>
                <c:pt idx="2015">
                  <c:v>11313873.745378001</c:v>
                </c:pt>
                <c:pt idx="2016">
                  <c:v>11365835.464453001</c:v>
                </c:pt>
                <c:pt idx="2017">
                  <c:v>11539349.614731999</c:v>
                </c:pt>
                <c:pt idx="2018">
                  <c:v>10573856.844578</c:v>
                </c:pt>
                <c:pt idx="2019">
                  <c:v>10058424.668414</c:v>
                </c:pt>
                <c:pt idx="2020">
                  <c:v>10398822.686983</c:v>
                </c:pt>
                <c:pt idx="2021">
                  <c:v>10188123.591189001</c:v>
                </c:pt>
                <c:pt idx="2022">
                  <c:v>10614163.463275</c:v>
                </c:pt>
                <c:pt idx="2023">
                  <c:v>10740425.493202999</c:v>
                </c:pt>
                <c:pt idx="2024">
                  <c:v>11131815.547045</c:v>
                </c:pt>
                <c:pt idx="2025">
                  <c:v>11563689.057912</c:v>
                </c:pt>
                <c:pt idx="2026">
                  <c:v>11382436.218560999</c:v>
                </c:pt>
                <c:pt idx="2027">
                  <c:v>11479016.827014999</c:v>
                </c:pt>
                <c:pt idx="2028">
                  <c:v>10033237.511244001</c:v>
                </c:pt>
                <c:pt idx="2029">
                  <c:v>9996728.6776608992</c:v>
                </c:pt>
                <c:pt idx="2030">
                  <c:v>9477643.7913897</c:v>
                </c:pt>
                <c:pt idx="2031">
                  <c:v>9174709.9444006998</c:v>
                </c:pt>
                <c:pt idx="2032">
                  <c:v>8945440.1868568994</c:v>
                </c:pt>
                <c:pt idx="2033">
                  <c:v>9010904.2418726999</c:v>
                </c:pt>
                <c:pt idx="2034">
                  <c:v>9010818.1576918997</c:v>
                </c:pt>
                <c:pt idx="2035">
                  <c:v>8690930.7166975997</c:v>
                </c:pt>
                <c:pt idx="2036">
                  <c:v>10227042.571830999</c:v>
                </c:pt>
                <c:pt idx="2037">
                  <c:v>11088614.333772</c:v>
                </c:pt>
                <c:pt idx="2038">
                  <c:v>11833655.751362</c:v>
                </c:pt>
                <c:pt idx="2039">
                  <c:v>11619413.068948001</c:v>
                </c:pt>
                <c:pt idx="2040">
                  <c:v>11520123.310706001</c:v>
                </c:pt>
                <c:pt idx="2041">
                  <c:v>10412769.206142001</c:v>
                </c:pt>
                <c:pt idx="2043">
                  <c:v>9255853.2711085994</c:v>
                </c:pt>
                <c:pt idx="2044">
                  <c:v>9636443.1525481008</c:v>
                </c:pt>
                <c:pt idx="2045">
                  <c:v>9006993.4336198997</c:v>
                </c:pt>
                <c:pt idx="2046">
                  <c:v>8774460.8851986006</c:v>
                </c:pt>
                <c:pt idx="2047">
                  <c:v>9153995.7186616994</c:v>
                </c:pt>
                <c:pt idx="2048">
                  <c:v>9915438.3595720995</c:v>
                </c:pt>
                <c:pt idx="2049">
                  <c:v>9802488.9792349003</c:v>
                </c:pt>
                <c:pt idx="2050">
                  <c:v>10081437.672723999</c:v>
                </c:pt>
                <c:pt idx="2051">
                  <c:v>10086412.977489</c:v>
                </c:pt>
                <c:pt idx="2052">
                  <c:v>8754467.2390868999</c:v>
                </c:pt>
                <c:pt idx="2053">
                  <c:v>7592926.0809284002</c:v>
                </c:pt>
                <c:pt idx="2054">
                  <c:v>7446987.4306985</c:v>
                </c:pt>
                <c:pt idx="2055">
                  <c:v>6959173.6915480001</c:v>
                </c:pt>
                <c:pt idx="2056">
                  <c:v>7859101.5983357998</c:v>
                </c:pt>
                <c:pt idx="2057">
                  <c:v>8085223.1362135001</c:v>
                </c:pt>
                <c:pt idx="2058">
                  <c:v>9947958.2523892</c:v>
                </c:pt>
                <c:pt idx="2059">
                  <c:v>9183168.1731212996</c:v>
                </c:pt>
                <c:pt idx="2060">
                  <c:v>8216510.7677239003</c:v>
                </c:pt>
                <c:pt idx="2061">
                  <c:v>8080469.3697106997</c:v>
                </c:pt>
                <c:pt idx="2062">
                  <c:v>7494845.6840647003</c:v>
                </c:pt>
                <c:pt idx="2063">
                  <c:v>5362716.4481600998</c:v>
                </c:pt>
                <c:pt idx="2064">
                  <c:v>5069219.7499198001</c:v>
                </c:pt>
                <c:pt idx="2065">
                  <c:v>4570027.7307040999</c:v>
                </c:pt>
                <c:pt idx="2066">
                  <c:v>4171881.5997551</c:v>
                </c:pt>
                <c:pt idx="2067">
                  <c:v>4541491.0348361004</c:v>
                </c:pt>
                <c:pt idx="2068">
                  <c:v>5201691.3039046004</c:v>
                </c:pt>
                <c:pt idx="2069">
                  <c:v>4917145.4830582999</c:v>
                </c:pt>
                <c:pt idx="2070">
                  <c:v>5047010.1948375003</c:v>
                </c:pt>
                <c:pt idx="2071">
                  <c:v>4933004.9816231001</c:v>
                </c:pt>
                <c:pt idx="2072">
                  <c:v>4899044.7936779996</c:v>
                </c:pt>
                <c:pt idx="2073">
                  <c:v>5229769.0416438002</c:v>
                </c:pt>
                <c:pt idx="2074">
                  <c:v>5268572.1307137003</c:v>
                </c:pt>
                <c:pt idx="2075">
                  <c:v>5625850.3919999003</c:v>
                </c:pt>
                <c:pt idx="2076">
                  <c:v>6422472.9672798999</c:v>
                </c:pt>
                <c:pt idx="2077">
                  <c:v>6477885.4031563997</c:v>
                </c:pt>
                <c:pt idx="2078">
                  <c:v>6607078.6995225996</c:v>
                </c:pt>
                <c:pt idx="2079">
                  <c:v>5205311.3214908</c:v>
                </c:pt>
                <c:pt idx="2080">
                  <c:v>5864010.3427165002</c:v>
                </c:pt>
                <c:pt idx="2081">
                  <c:v>6473147.6534674</c:v>
                </c:pt>
                <c:pt idx="2082">
                  <c:v>5513619.0563540999</c:v>
                </c:pt>
                <c:pt idx="2083">
                  <c:v>5348925.8432865003</c:v>
                </c:pt>
                <c:pt idx="2084">
                  <c:v>5299272.0844312999</c:v>
                </c:pt>
                <c:pt idx="2085">
                  <c:v>4567397.5755305002</c:v>
                </c:pt>
                <c:pt idx="2086">
                  <c:v>3785510.7138517001</c:v>
                </c:pt>
                <c:pt idx="2087">
                  <c:v>3530934.5412438</c:v>
                </c:pt>
                <c:pt idx="2089">
                  <c:v>3525320.9154379</c:v>
                </c:pt>
                <c:pt idx="2090">
                  <c:v>3302317.0566016999</c:v>
                </c:pt>
                <c:pt idx="2091">
                  <c:v>3244128.9632577999</c:v>
                </c:pt>
                <c:pt idx="2092">
                  <c:v>3082351.568895</c:v>
                </c:pt>
                <c:pt idx="2093">
                  <c:v>3476200.2117332998</c:v>
                </c:pt>
                <c:pt idx="2094">
                  <c:v>3421647.8432439999</c:v>
                </c:pt>
                <c:pt idx="2095">
                  <c:v>3428693.9581626002</c:v>
                </c:pt>
                <c:pt idx="2096">
                  <c:v>3168666.2288226001</c:v>
                </c:pt>
                <c:pt idx="2097">
                  <c:v>3662664.7371609001</c:v>
                </c:pt>
                <c:pt idx="2098">
                  <c:v>1521938.1471205</c:v>
                </c:pt>
                <c:pt idx="2099">
                  <c:v>1493959.6897545999</c:v>
                </c:pt>
                <c:pt idx="2100">
                  <c:v>914162.26384886005</c:v>
                </c:pt>
                <c:pt idx="2101">
                  <c:v>1171083.9766396</c:v>
                </c:pt>
                <c:pt idx="2102">
                  <c:v>1173138.0854410999</c:v>
                </c:pt>
                <c:pt idx="2103">
                  <c:v>1132270.1663144999</c:v>
                </c:pt>
                <c:pt idx="2104">
                  <c:v>1531497.33054</c:v>
                </c:pt>
                <c:pt idx="2105">
                  <c:v>835897.66521673999</c:v>
                </c:pt>
                <c:pt idx="2106">
                  <c:v>681628.22509650001</c:v>
                </c:pt>
                <c:pt idx="2107">
                  <c:v>712388.77406723006</c:v>
                </c:pt>
                <c:pt idx="2108">
                  <c:v>312898.55269048002</c:v>
                </c:pt>
                <c:pt idx="2109">
                  <c:v>563966.34615384997</c:v>
                </c:pt>
                <c:pt idx="2110">
                  <c:v>746827.45722796</c:v>
                </c:pt>
                <c:pt idx="2111">
                  <c:v>585431.96211398998</c:v>
                </c:pt>
                <c:pt idx="2112">
                  <c:v>520063.91787183</c:v>
                </c:pt>
                <c:pt idx="2113">
                  <c:v>-156141.41102574</c:v>
                </c:pt>
                <c:pt idx="2114">
                  <c:v>-61266.580965968998</c:v>
                </c:pt>
                <c:pt idx="2115">
                  <c:v>-550268.17429205996</c:v>
                </c:pt>
                <c:pt idx="2116">
                  <c:v>-696844.01519323001</c:v>
                </c:pt>
                <c:pt idx="2117">
                  <c:v>-668319.31700537005</c:v>
                </c:pt>
                <c:pt idx="2118">
                  <c:v>-594072.35384353006</c:v>
                </c:pt>
                <c:pt idx="2119">
                  <c:v>-822987.65713634004</c:v>
                </c:pt>
                <c:pt idx="2120">
                  <c:v>-1027756.4396764</c:v>
                </c:pt>
                <c:pt idx="2121">
                  <c:v>-818591.90166305006</c:v>
                </c:pt>
                <c:pt idx="2122">
                  <c:v>-580083.23814963002</c:v>
                </c:pt>
                <c:pt idx="2123">
                  <c:v>-1363508.8526759001</c:v>
                </c:pt>
                <c:pt idx="2124">
                  <c:v>-1453916.7660284</c:v>
                </c:pt>
                <c:pt idx="2125">
                  <c:v>-1351437.9468115999</c:v>
                </c:pt>
                <c:pt idx="2126">
                  <c:v>-2847452.6354745999</c:v>
                </c:pt>
                <c:pt idx="2127">
                  <c:v>-2364107.7960116002</c:v>
                </c:pt>
                <c:pt idx="2128">
                  <c:v>-2247085.9518380999</c:v>
                </c:pt>
                <c:pt idx="2129">
                  <c:v>-2344241.8733379999</c:v>
                </c:pt>
                <c:pt idx="2130">
                  <c:v>-2435024.8531404999</c:v>
                </c:pt>
                <c:pt idx="2131">
                  <c:v>-2437848.1064594998</c:v>
                </c:pt>
                <c:pt idx="2132">
                  <c:v>-2652097.9411644</c:v>
                </c:pt>
                <c:pt idx="2133">
                  <c:v>-4216222.8275455004</c:v>
                </c:pt>
                <c:pt idx="2134">
                  <c:v>-3919948.7322892998</c:v>
                </c:pt>
                <c:pt idx="2135">
                  <c:v>-3775965.0508960998</c:v>
                </c:pt>
                <c:pt idx="2136">
                  <c:v>-3835612.8686046</c:v>
                </c:pt>
                <c:pt idx="2137">
                  <c:v>-3878640.7204550002</c:v>
                </c:pt>
                <c:pt idx="2138">
                  <c:v>-3646363.1356957001</c:v>
                </c:pt>
                <c:pt idx="2139">
                  <c:v>-3492672.2054181001</c:v>
                </c:pt>
                <c:pt idx="2140">
                  <c:v>-2773083.6893357998</c:v>
                </c:pt>
                <c:pt idx="2141">
                  <c:v>-1457871.1637637999</c:v>
                </c:pt>
                <c:pt idx="2142">
                  <c:v>2374438.3835689998</c:v>
                </c:pt>
                <c:pt idx="2143">
                  <c:v>1050518.9545813999</c:v>
                </c:pt>
                <c:pt idx="2144">
                  <c:v>1417660.6577679999</c:v>
                </c:pt>
                <c:pt idx="2145">
                  <c:v>751123.73481781001</c:v>
                </c:pt>
                <c:pt idx="2146">
                  <c:v>355666.22268896998</c:v>
                </c:pt>
                <c:pt idx="2147">
                  <c:v>-473801.62177089002</c:v>
                </c:pt>
                <c:pt idx="2148">
                  <c:v>-775646.84103817004</c:v>
                </c:pt>
                <c:pt idx="2149">
                  <c:v>-702956.20392274996</c:v>
                </c:pt>
                <c:pt idx="2150">
                  <c:v>-790486.87062764994</c:v>
                </c:pt>
                <c:pt idx="2151">
                  <c:v>-1292593.4422291999</c:v>
                </c:pt>
                <c:pt idx="2152">
                  <c:v>-948486.03137235995</c:v>
                </c:pt>
                <c:pt idx="2153">
                  <c:v>-830194.47538155003</c:v>
                </c:pt>
                <c:pt idx="2154">
                  <c:v>-1168987.4567582</c:v>
                </c:pt>
                <c:pt idx="2155">
                  <c:v>-1941689.8051453</c:v>
                </c:pt>
                <c:pt idx="2156">
                  <c:v>-2416042.0427057999</c:v>
                </c:pt>
                <c:pt idx="2157">
                  <c:v>-2269986.5341298999</c:v>
                </c:pt>
                <c:pt idx="2158">
                  <c:v>-1394231.2127383</c:v>
                </c:pt>
                <c:pt idx="2159">
                  <c:v>-1056325.6454051</c:v>
                </c:pt>
                <c:pt idx="2160">
                  <c:v>-743531.78829837998</c:v>
                </c:pt>
                <c:pt idx="2161">
                  <c:v>-734547.38704643003</c:v>
                </c:pt>
                <c:pt idx="2162">
                  <c:v>-1338905.2261268999</c:v>
                </c:pt>
                <c:pt idx="2163">
                  <c:v>-841503.59328260995</c:v>
                </c:pt>
                <c:pt idx="2164">
                  <c:v>-848275.00186164002</c:v>
                </c:pt>
                <c:pt idx="2165">
                  <c:v>-700140.96927242004</c:v>
                </c:pt>
                <c:pt idx="2166">
                  <c:v>-858319.11715693003</c:v>
                </c:pt>
                <c:pt idx="2167">
                  <c:v>-88507.730281336</c:v>
                </c:pt>
                <c:pt idx="2169">
                  <c:v>74872.663071080999</c:v>
                </c:pt>
                <c:pt idx="2170">
                  <c:v>285924.48526321998</c:v>
                </c:pt>
                <c:pt idx="2171">
                  <c:v>546603.81484630995</c:v>
                </c:pt>
                <c:pt idx="2172">
                  <c:v>844105.79037380998</c:v>
                </c:pt>
                <c:pt idx="2173">
                  <c:v>758194.80630679999</c:v>
                </c:pt>
                <c:pt idx="2174">
                  <c:v>749537.36438628996</c:v>
                </c:pt>
                <c:pt idx="2175">
                  <c:v>304582.97153883002</c:v>
                </c:pt>
                <c:pt idx="2176">
                  <c:v>135106.08850536999</c:v>
                </c:pt>
                <c:pt idx="2177">
                  <c:v>-112732.85371703</c:v>
                </c:pt>
                <c:pt idx="2178">
                  <c:v>637448.05085358</c:v>
                </c:pt>
                <c:pt idx="2179">
                  <c:v>791089.44760063</c:v>
                </c:pt>
                <c:pt idx="2180">
                  <c:v>659955.00685205997</c:v>
                </c:pt>
                <c:pt idx="2181">
                  <c:v>1344681.2361977999</c:v>
                </c:pt>
                <c:pt idx="2184">
                  <c:v>1984426.9733428</c:v>
                </c:pt>
                <c:pt idx="2185">
                  <c:v>2545373.1325401999</c:v>
                </c:pt>
                <c:pt idx="2187">
                  <c:v>2203968.4922131002</c:v>
                </c:pt>
                <c:pt idx="2188">
                  <c:v>2344539.425731</c:v>
                </c:pt>
                <c:pt idx="2189">
                  <c:v>2744500.6821936001</c:v>
                </c:pt>
                <c:pt idx="2190">
                  <c:v>2410138.4066531002</c:v>
                </c:pt>
                <c:pt idx="2191">
                  <c:v>2172083.6956651001</c:v>
                </c:pt>
                <c:pt idx="2192">
                  <c:v>2022066.2872049999</c:v>
                </c:pt>
                <c:pt idx="2193">
                  <c:v>2791610.7111939001</c:v>
                </c:pt>
                <c:pt idx="2194">
                  <c:v>2866210.4659866998</c:v>
                </c:pt>
                <c:pt idx="2195">
                  <c:v>3125704.3181551001</c:v>
                </c:pt>
                <c:pt idx="2196">
                  <c:v>3909735.6289396998</c:v>
                </c:pt>
                <c:pt idx="2197">
                  <c:v>4595207.6313527003</c:v>
                </c:pt>
                <c:pt idx="2198">
                  <c:v>5248917.4426830001</c:v>
                </c:pt>
                <c:pt idx="2199">
                  <c:v>5001222.0686478</c:v>
                </c:pt>
                <c:pt idx="2200">
                  <c:v>5322243.3614459001</c:v>
                </c:pt>
                <c:pt idx="2201">
                  <c:v>5588850.1705649998</c:v>
                </c:pt>
                <c:pt idx="2202">
                  <c:v>6068344.4897958999</c:v>
                </c:pt>
                <c:pt idx="2203">
                  <c:v>6382763.3537678998</c:v>
                </c:pt>
                <c:pt idx="2204">
                  <c:v>5330324.3683195999</c:v>
                </c:pt>
                <c:pt idx="2205">
                  <c:v>9277938.0862138998</c:v>
                </c:pt>
                <c:pt idx="2206">
                  <c:v>9659640.7094554994</c:v>
                </c:pt>
                <c:pt idx="2207">
                  <c:v>9875967.1665611006</c:v>
                </c:pt>
                <c:pt idx="2208">
                  <c:v>9107376.9465347994</c:v>
                </c:pt>
                <c:pt idx="2209">
                  <c:v>9111062.9457793999</c:v>
                </c:pt>
                <c:pt idx="2210">
                  <c:v>8789591.1859834995</c:v>
                </c:pt>
                <c:pt idx="2211">
                  <c:v>8930569.5970275998</c:v>
                </c:pt>
                <c:pt idx="2212">
                  <c:v>8826392.6908832993</c:v>
                </c:pt>
                <c:pt idx="2213">
                  <c:v>9066340.1198711004</c:v>
                </c:pt>
                <c:pt idx="2214">
                  <c:v>8733746.7155303992</c:v>
                </c:pt>
                <c:pt idx="2215">
                  <c:v>8231233.5614946</c:v>
                </c:pt>
                <c:pt idx="2216">
                  <c:v>8097038.4367963998</c:v>
                </c:pt>
                <c:pt idx="2217">
                  <c:v>8095062.9586535003</c:v>
                </c:pt>
                <c:pt idx="2218">
                  <c:v>8606875.2304996997</c:v>
                </c:pt>
                <c:pt idx="2219">
                  <c:v>8682282.3369471002</c:v>
                </c:pt>
                <c:pt idx="2220">
                  <c:v>8803816.6185804997</c:v>
                </c:pt>
                <c:pt idx="2221">
                  <c:v>9350801.0171646997</c:v>
                </c:pt>
                <c:pt idx="2222">
                  <c:v>9295426.3360143993</c:v>
                </c:pt>
                <c:pt idx="2223">
                  <c:v>9536623.2286139</c:v>
                </c:pt>
                <c:pt idx="2224">
                  <c:v>9007417.6324742008</c:v>
                </c:pt>
                <c:pt idx="2225">
                  <c:v>9581753.0323566999</c:v>
                </c:pt>
                <c:pt idx="2226">
                  <c:v>9687290.2258436009</c:v>
                </c:pt>
                <c:pt idx="2228">
                  <c:v>10733000.824402001</c:v>
                </c:pt>
                <c:pt idx="2229">
                  <c:v>10432107.427819001</c:v>
                </c:pt>
                <c:pt idx="2234">
                  <c:v>11567825.943901001</c:v>
                </c:pt>
                <c:pt idx="2235">
                  <c:v>12012514.522337999</c:v>
                </c:pt>
                <c:pt idx="2236">
                  <c:v>12441754.707723999</c:v>
                </c:pt>
                <c:pt idx="2237">
                  <c:v>12764759.848324999</c:v>
                </c:pt>
                <c:pt idx="2238">
                  <c:v>12290749.043835999</c:v>
                </c:pt>
                <c:pt idx="2239">
                  <c:v>12540821.378908999</c:v>
                </c:pt>
                <c:pt idx="2240">
                  <c:v>12911908.884914</c:v>
                </c:pt>
                <c:pt idx="2241">
                  <c:v>12869803.193598</c:v>
                </c:pt>
                <c:pt idx="2242">
                  <c:v>13184485.646074999</c:v>
                </c:pt>
                <c:pt idx="2243">
                  <c:v>13101071.989867</c:v>
                </c:pt>
                <c:pt idx="2244">
                  <c:v>12917806.561628001</c:v>
                </c:pt>
                <c:pt idx="2245">
                  <c:v>13005946.937263999</c:v>
                </c:pt>
                <c:pt idx="2246">
                  <c:v>12690622.701699</c:v>
                </c:pt>
                <c:pt idx="2247">
                  <c:v>12878448.007977</c:v>
                </c:pt>
                <c:pt idx="2248">
                  <c:v>12299626.587964</c:v>
                </c:pt>
                <c:pt idx="2249">
                  <c:v>12171042.18653</c:v>
                </c:pt>
                <c:pt idx="2250">
                  <c:v>12110028.93211</c:v>
                </c:pt>
                <c:pt idx="2251">
                  <c:v>13231906.918149</c:v>
                </c:pt>
                <c:pt idx="2252">
                  <c:v>13542549.981094999</c:v>
                </c:pt>
                <c:pt idx="2253">
                  <c:v>14180660.901645999</c:v>
                </c:pt>
                <c:pt idx="2254">
                  <c:v>14139512.984727999</c:v>
                </c:pt>
                <c:pt idx="2255">
                  <c:v>13988772.052216001</c:v>
                </c:pt>
                <c:pt idx="2256">
                  <c:v>14098718.085865</c:v>
                </c:pt>
                <c:pt idx="2257">
                  <c:v>14636511.927634999</c:v>
                </c:pt>
                <c:pt idx="2258">
                  <c:v>14952824.188183</c:v>
                </c:pt>
                <c:pt idx="2260">
                  <c:v>15574550.404165</c:v>
                </c:pt>
                <c:pt idx="2261">
                  <c:v>15173547.559698001</c:v>
                </c:pt>
                <c:pt idx="2262">
                  <c:v>15680635.648438999</c:v>
                </c:pt>
                <c:pt idx="2263">
                  <c:v>16423707.114591001</c:v>
                </c:pt>
                <c:pt idx="2264">
                  <c:v>16342448.945148</c:v>
                </c:pt>
                <c:pt idx="2265">
                  <c:v>16453717.906895</c:v>
                </c:pt>
                <c:pt idx="2266">
                  <c:v>16776498.475555001</c:v>
                </c:pt>
                <c:pt idx="2267">
                  <c:v>17163017.617738999</c:v>
                </c:pt>
                <c:pt idx="2268">
                  <c:v>17442889.138266999</c:v>
                </c:pt>
                <c:pt idx="2269">
                  <c:v>17345919.994289</c:v>
                </c:pt>
                <c:pt idx="2270">
                  <c:v>17557383.853815001</c:v>
                </c:pt>
                <c:pt idx="2271">
                  <c:v>17842553.549826</c:v>
                </c:pt>
                <c:pt idx="2272">
                  <c:v>18036761.795139998</c:v>
                </c:pt>
                <c:pt idx="2273">
                  <c:v>17228715.788725</c:v>
                </c:pt>
                <c:pt idx="2274">
                  <c:v>17317848.805994999</c:v>
                </c:pt>
                <c:pt idx="2275">
                  <c:v>17070266.365063</c:v>
                </c:pt>
                <c:pt idx="2276">
                  <c:v>16393821.392568</c:v>
                </c:pt>
                <c:pt idx="2277">
                  <c:v>15472070.666712999</c:v>
                </c:pt>
                <c:pt idx="2278">
                  <c:v>17036646.147094</c:v>
                </c:pt>
                <c:pt idx="2279">
                  <c:v>17128396.418857999</c:v>
                </c:pt>
                <c:pt idx="2280">
                  <c:v>17189891.913304001</c:v>
                </c:pt>
                <c:pt idx="2281">
                  <c:v>17411586.950387001</c:v>
                </c:pt>
                <c:pt idx="2282">
                  <c:v>18088053.667748</c:v>
                </c:pt>
                <c:pt idx="2283">
                  <c:v>16170084.58636</c:v>
                </c:pt>
                <c:pt idx="2284">
                  <c:v>15927836.869411999</c:v>
                </c:pt>
                <c:pt idx="2285">
                  <c:v>15843928.853844</c:v>
                </c:pt>
                <c:pt idx="2286">
                  <c:v>16453865.609877</c:v>
                </c:pt>
                <c:pt idx="2287">
                  <c:v>16331812.833324</c:v>
                </c:pt>
                <c:pt idx="2288">
                  <c:v>17409886.693225</c:v>
                </c:pt>
                <c:pt idx="2289">
                  <c:v>17361098.199636001</c:v>
                </c:pt>
                <c:pt idx="2290">
                  <c:v>17573923.260264002</c:v>
                </c:pt>
                <c:pt idx="2291">
                  <c:v>18248963.509489</c:v>
                </c:pt>
                <c:pt idx="2292">
                  <c:v>18534774.777770001</c:v>
                </c:pt>
                <c:pt idx="2293">
                  <c:v>19431018.968233</c:v>
                </c:pt>
                <c:pt idx="2294">
                  <c:v>19582240.605262998</c:v>
                </c:pt>
                <c:pt idx="2295">
                  <c:v>19196370.444711</c:v>
                </c:pt>
                <c:pt idx="2296">
                  <c:v>18561395.874845002</c:v>
                </c:pt>
                <c:pt idx="2297">
                  <c:v>17453558.299334001</c:v>
                </c:pt>
                <c:pt idx="2298">
                  <c:v>19940449.400690999</c:v>
                </c:pt>
                <c:pt idx="2299">
                  <c:v>20383615.585228</c:v>
                </c:pt>
                <c:pt idx="2300">
                  <c:v>19562533.637352999</c:v>
                </c:pt>
                <c:pt idx="2301">
                  <c:v>20342109.119746</c:v>
                </c:pt>
                <c:pt idx="2302">
                  <c:v>20349984.812208999</c:v>
                </c:pt>
                <c:pt idx="2304">
                  <c:v>20252273.422421001</c:v>
                </c:pt>
                <c:pt idx="2305">
                  <c:v>20024622.246475998</c:v>
                </c:pt>
                <c:pt idx="2306">
                  <c:v>18848273.738848999</c:v>
                </c:pt>
                <c:pt idx="2307">
                  <c:v>20375864.140002001</c:v>
                </c:pt>
                <c:pt idx="2308">
                  <c:v>19572460.984269999</c:v>
                </c:pt>
                <c:pt idx="2309">
                  <c:v>18466873.917525999</c:v>
                </c:pt>
                <c:pt idx="2310">
                  <c:v>17235944.676194001</c:v>
                </c:pt>
                <c:pt idx="2311">
                  <c:v>16068173.947995</c:v>
                </c:pt>
                <c:pt idx="2312">
                  <c:v>16010848.259927001</c:v>
                </c:pt>
                <c:pt idx="2313">
                  <c:v>17130570.132096</c:v>
                </c:pt>
                <c:pt idx="2314">
                  <c:v>15437661.772867</c:v>
                </c:pt>
                <c:pt idx="2315">
                  <c:v>15504686.786101</c:v>
                </c:pt>
                <c:pt idx="2316">
                  <c:v>14123987.961169001</c:v>
                </c:pt>
                <c:pt idx="2317">
                  <c:v>13130068.850787999</c:v>
                </c:pt>
                <c:pt idx="2318">
                  <c:v>13675045.950469</c:v>
                </c:pt>
                <c:pt idx="2319">
                  <c:v>15043377.559719</c:v>
                </c:pt>
                <c:pt idx="2320">
                  <c:v>12700126.844027</c:v>
                </c:pt>
                <c:pt idx="2321">
                  <c:v>14368581.312317001</c:v>
                </c:pt>
                <c:pt idx="2322">
                  <c:v>14136651.544233</c:v>
                </c:pt>
                <c:pt idx="2323">
                  <c:v>13161228.656428</c:v>
                </c:pt>
                <c:pt idx="2324">
                  <c:v>10904747.818456</c:v>
                </c:pt>
                <c:pt idx="2325">
                  <c:v>12951372.013112999</c:v>
                </c:pt>
                <c:pt idx="2326">
                  <c:v>10422150.216019001</c:v>
                </c:pt>
                <c:pt idx="2327">
                  <c:v>12484393.347480001</c:v>
                </c:pt>
                <c:pt idx="2328">
                  <c:v>11200577.547047</c:v>
                </c:pt>
                <c:pt idx="2329">
                  <c:v>9783219.8595039994</c:v>
                </c:pt>
                <c:pt idx="2330">
                  <c:v>9743014.1571075991</c:v>
                </c:pt>
                <c:pt idx="2331">
                  <c:v>9889943.1464801002</c:v>
                </c:pt>
                <c:pt idx="2332">
                  <c:v>10004902.635770001</c:v>
                </c:pt>
                <c:pt idx="2333">
                  <c:v>9912682.9268293008</c:v>
                </c:pt>
                <c:pt idx="2334">
                  <c:v>7020868.3301288001</c:v>
                </c:pt>
                <c:pt idx="2335">
                  <c:v>5346689.5728775002</c:v>
                </c:pt>
                <c:pt idx="2336">
                  <c:v>3417867.3674555998</c:v>
                </c:pt>
                <c:pt idx="2337">
                  <c:v>1409886.5732831999</c:v>
                </c:pt>
                <c:pt idx="2338">
                  <c:v>818066.56674424</c:v>
                </c:pt>
                <c:pt idx="2339">
                  <c:v>-1640759.0078233001</c:v>
                </c:pt>
                <c:pt idx="2340">
                  <c:v>-5076769.5486204997</c:v>
                </c:pt>
                <c:pt idx="2341">
                  <c:v>-4175665.6120898002</c:v>
                </c:pt>
                <c:pt idx="2342">
                  <c:v>-2178560.9667965001</c:v>
                </c:pt>
                <c:pt idx="2343">
                  <c:v>-217833.33915534001</c:v>
                </c:pt>
                <c:pt idx="2344">
                  <c:v>146387.55776872</c:v>
                </c:pt>
                <c:pt idx="2345">
                  <c:v>422061.10623353999</c:v>
                </c:pt>
                <c:pt idx="2346">
                  <c:v>-447991.66539873002</c:v>
                </c:pt>
                <c:pt idx="2347">
                  <c:v>-723433.18142023997</c:v>
                </c:pt>
                <c:pt idx="2348">
                  <c:v>-892714.00500867004</c:v>
                </c:pt>
                <c:pt idx="2349">
                  <c:v>-704257.70875534997</c:v>
                </c:pt>
                <c:pt idx="2350">
                  <c:v>-1620161.5991535999</c:v>
                </c:pt>
                <c:pt idx="2351">
                  <c:v>-1468673.2689785</c:v>
                </c:pt>
                <c:pt idx="2352">
                  <c:v>-936588.52394025004</c:v>
                </c:pt>
                <c:pt idx="2353">
                  <c:v>-915401.53426425997</c:v>
                </c:pt>
                <c:pt idx="2354">
                  <c:v>-997580.09394586994</c:v>
                </c:pt>
                <c:pt idx="2355">
                  <c:v>-935845.03808447998</c:v>
                </c:pt>
                <c:pt idx="2356">
                  <c:v>-137792.57759587999</c:v>
                </c:pt>
                <c:pt idx="2357">
                  <c:v>-104851.57679161</c:v>
                </c:pt>
                <c:pt idx="2358">
                  <c:v>-616017.65140325006</c:v>
                </c:pt>
                <c:pt idx="2359">
                  <c:v>-33014.201726717001</c:v>
                </c:pt>
                <c:pt idx="2360">
                  <c:v>-1514632.1631006</c:v>
                </c:pt>
                <c:pt idx="2361">
                  <c:v>-1105387.5759572</c:v>
                </c:pt>
                <c:pt idx="2362">
                  <c:v>13034.568137771001</c:v>
                </c:pt>
                <c:pt idx="2363">
                  <c:v>675424.71602532</c:v>
                </c:pt>
                <c:pt idx="2364">
                  <c:v>522976.71989255003</c:v>
                </c:pt>
                <c:pt idx="2365">
                  <c:v>511967.55973282998</c:v>
                </c:pt>
                <c:pt idx="2366">
                  <c:v>1481876.2962962999</c:v>
                </c:pt>
                <c:pt idx="2367">
                  <c:v>1883314.9175362</c:v>
                </c:pt>
                <c:pt idx="2368">
                  <c:v>2111485.3750405</c:v>
                </c:pt>
                <c:pt idx="2369">
                  <c:v>4299321.2852585996</c:v>
                </c:pt>
                <c:pt idx="2370">
                  <c:v>4385818.2293026997</c:v>
                </c:pt>
                <c:pt idx="2371">
                  <c:v>4617356.0260343002</c:v>
                </c:pt>
                <c:pt idx="2372">
                  <c:v>4675606.5739796003</c:v>
                </c:pt>
                <c:pt idx="2373">
                  <c:v>8242981.7843784001</c:v>
                </c:pt>
                <c:pt idx="2374">
                  <c:v>8486260.0490630995</c:v>
                </c:pt>
                <c:pt idx="2375">
                  <c:v>8861544.1301345993</c:v>
                </c:pt>
                <c:pt idx="2376">
                  <c:v>8060486.7068154998</c:v>
                </c:pt>
                <c:pt idx="2377">
                  <c:v>7621660.3648424996</c:v>
                </c:pt>
                <c:pt idx="2378">
                  <c:v>8255270.9093864998</c:v>
                </c:pt>
                <c:pt idx="2379">
                  <c:v>9835662.2916559</c:v>
                </c:pt>
                <c:pt idx="2380">
                  <c:v>12578800.912999</c:v>
                </c:pt>
                <c:pt idx="2381">
                  <c:v>14673777.787579</c:v>
                </c:pt>
                <c:pt idx="2382">
                  <c:v>15024422.63907</c:v>
                </c:pt>
                <c:pt idx="2383">
                  <c:v>14336573.087808</c:v>
                </c:pt>
                <c:pt idx="2384">
                  <c:v>14285508.896693001</c:v>
                </c:pt>
                <c:pt idx="2385">
                  <c:v>11503128.42062</c:v>
                </c:pt>
                <c:pt idx="2386">
                  <c:v>11533509.498206999</c:v>
                </c:pt>
                <c:pt idx="2387">
                  <c:v>9381891.7075931001</c:v>
                </c:pt>
                <c:pt idx="2388">
                  <c:v>10660695.595964</c:v>
                </c:pt>
                <c:pt idx="2389">
                  <c:v>8818334.0574807003</c:v>
                </c:pt>
                <c:pt idx="2390">
                  <c:v>8034558.8852089001</c:v>
                </c:pt>
                <c:pt idx="2391">
                  <c:v>8279227.8940470004</c:v>
                </c:pt>
                <c:pt idx="2392">
                  <c:v>8022399.9544113996</c:v>
                </c:pt>
                <c:pt idx="2393">
                  <c:v>9415733.7726757005</c:v>
                </c:pt>
                <c:pt idx="2394">
                  <c:v>9746838.9458684996</c:v>
                </c:pt>
                <c:pt idx="2395">
                  <c:v>9580106.1449388992</c:v>
                </c:pt>
                <c:pt idx="2396">
                  <c:v>6236218.0780499</c:v>
                </c:pt>
                <c:pt idx="2397">
                  <c:v>5817503.508808</c:v>
                </c:pt>
                <c:pt idx="2398">
                  <c:v>5440999.8982603</c:v>
                </c:pt>
                <c:pt idx="2399">
                  <c:v>5798319.8695670003</c:v>
                </c:pt>
                <c:pt idx="2400">
                  <c:v>7905369.4521215996</c:v>
                </c:pt>
                <c:pt idx="2401">
                  <c:v>8468269.5267214999</c:v>
                </c:pt>
                <c:pt idx="2402">
                  <c:v>9545388.0538029</c:v>
                </c:pt>
                <c:pt idx="2403">
                  <c:v>8823766.4028575998</c:v>
                </c:pt>
                <c:pt idx="2404">
                  <c:v>9401323.5573015008</c:v>
                </c:pt>
                <c:pt idx="2405">
                  <c:v>7815604.2791577</c:v>
                </c:pt>
                <c:pt idx="2406">
                  <c:v>6648391.8644158999</c:v>
                </c:pt>
                <c:pt idx="2407">
                  <c:v>6717124.2646711003</c:v>
                </c:pt>
                <c:pt idx="2408">
                  <c:v>7444158.2228098996</c:v>
                </c:pt>
                <c:pt idx="2409">
                  <c:v>6817850.9873842001</c:v>
                </c:pt>
                <c:pt idx="2410">
                  <c:v>9310706.4451055992</c:v>
                </c:pt>
                <c:pt idx="2411">
                  <c:v>9026455.1519945003</c:v>
                </c:pt>
                <c:pt idx="2412">
                  <c:v>7135431.3864725996</c:v>
                </c:pt>
                <c:pt idx="2413">
                  <c:v>7291688.8591318997</c:v>
                </c:pt>
                <c:pt idx="2414">
                  <c:v>8364790.4971727999</c:v>
                </c:pt>
                <c:pt idx="2415">
                  <c:v>8044436.2735085003</c:v>
                </c:pt>
                <c:pt idx="2416">
                  <c:v>8703551.9036439992</c:v>
                </c:pt>
                <c:pt idx="2417">
                  <c:v>8301671.8758493001</c:v>
                </c:pt>
                <c:pt idx="2418">
                  <c:v>8940803.1149645001</c:v>
                </c:pt>
                <c:pt idx="2419">
                  <c:v>8338788.8977196002</c:v>
                </c:pt>
                <c:pt idx="2420">
                  <c:v>8625028.7438332997</c:v>
                </c:pt>
                <c:pt idx="2421">
                  <c:v>8906292.9899818003</c:v>
                </c:pt>
                <c:pt idx="2422">
                  <c:v>8800294.3600450996</c:v>
                </c:pt>
                <c:pt idx="2423">
                  <c:v>9775078.7004994992</c:v>
                </c:pt>
                <c:pt idx="2424">
                  <c:v>8291280.3989575002</c:v>
                </c:pt>
                <c:pt idx="2425">
                  <c:v>8095703.9903728003</c:v>
                </c:pt>
                <c:pt idx="2426">
                  <c:v>7735647.6223665997</c:v>
                </c:pt>
                <c:pt idx="2427">
                  <c:v>7055206.7284051999</c:v>
                </c:pt>
                <c:pt idx="2428">
                  <c:v>7486505.5079977</c:v>
                </c:pt>
                <c:pt idx="2429">
                  <c:v>7063207.2238691999</c:v>
                </c:pt>
                <c:pt idx="2430">
                  <c:v>7026057.2168829003</c:v>
                </c:pt>
                <c:pt idx="2431">
                  <c:v>7407740.9765016995</c:v>
                </c:pt>
                <c:pt idx="2432">
                  <c:v>6190840.2833160004</c:v>
                </c:pt>
                <c:pt idx="2433">
                  <c:v>6222098.6075590001</c:v>
                </c:pt>
                <c:pt idx="2437">
                  <c:v>5948722.3710196996</c:v>
                </c:pt>
                <c:pt idx="2438">
                  <c:v>4146799.6062381999</c:v>
                </c:pt>
                <c:pt idx="2439">
                  <c:v>4601964.6524989996</c:v>
                </c:pt>
                <c:pt idx="2440">
                  <c:v>2903857.6198744001</c:v>
                </c:pt>
                <c:pt idx="2441">
                  <c:v>2307873.3067414002</c:v>
                </c:pt>
                <c:pt idx="2442">
                  <c:v>1828771.5362175</c:v>
                </c:pt>
                <c:pt idx="2443">
                  <c:v>2343711.8794211</c:v>
                </c:pt>
                <c:pt idx="2444">
                  <c:v>1391991.4754693001</c:v>
                </c:pt>
                <c:pt idx="2445">
                  <c:v>1815641.0668277</c:v>
                </c:pt>
                <c:pt idx="2446">
                  <c:v>1419867.3093244</c:v>
                </c:pt>
                <c:pt idx="2448">
                  <c:v>1388030.0869948</c:v>
                </c:pt>
                <c:pt idx="2449">
                  <c:v>2449073.2751854002</c:v>
                </c:pt>
                <c:pt idx="2450">
                  <c:v>3018235.8322712998</c:v>
                </c:pt>
                <c:pt idx="2451">
                  <c:v>2601554.5925917001</c:v>
                </c:pt>
                <c:pt idx="2452">
                  <c:v>4018318.9893649998</c:v>
                </c:pt>
                <c:pt idx="2453">
                  <c:v>3289599.3426238</c:v>
                </c:pt>
                <c:pt idx="2454">
                  <c:v>3779709.1369534</c:v>
                </c:pt>
                <c:pt idx="2455">
                  <c:v>3765569.6310879001</c:v>
                </c:pt>
                <c:pt idx="2456">
                  <c:v>2598423.0149625</c:v>
                </c:pt>
                <c:pt idx="2457">
                  <c:v>2760476.0338031002</c:v>
                </c:pt>
                <c:pt idx="2458">
                  <c:v>1903286.8787638999</c:v>
                </c:pt>
                <c:pt idx="2459">
                  <c:v>1538942.6759323999</c:v>
                </c:pt>
                <c:pt idx="2460">
                  <c:v>946127.07442567998</c:v>
                </c:pt>
                <c:pt idx="2461">
                  <c:v>-274679.62222595001</c:v>
                </c:pt>
                <c:pt idx="2462">
                  <c:v>-257318.18048852001</c:v>
                </c:pt>
                <c:pt idx="2463">
                  <c:v>-49456.464226531003</c:v>
                </c:pt>
                <c:pt idx="2464">
                  <c:v>282876.56296712998</c:v>
                </c:pt>
                <c:pt idx="2465">
                  <c:v>-643942.46390939003</c:v>
                </c:pt>
                <c:pt idx="2466">
                  <c:v>-296689.21859315003</c:v>
                </c:pt>
                <c:pt idx="2467">
                  <c:v>-2083680.578091</c:v>
                </c:pt>
                <c:pt idx="2468">
                  <c:v>-1468568.9495604001</c:v>
                </c:pt>
                <c:pt idx="2469">
                  <c:v>-1146150.6607675001</c:v>
                </c:pt>
                <c:pt idx="2470">
                  <c:v>-1644076.0659223001</c:v>
                </c:pt>
                <c:pt idx="2471">
                  <c:v>-1584095.5026332999</c:v>
                </c:pt>
                <c:pt idx="2472">
                  <c:v>-858650.26745374</c:v>
                </c:pt>
                <c:pt idx="2473">
                  <c:v>-1302194.904018</c:v>
                </c:pt>
                <c:pt idx="2474">
                  <c:v>-152391.13893404001</c:v>
                </c:pt>
                <c:pt idx="2475">
                  <c:v>-98378.289078457005</c:v>
                </c:pt>
                <c:pt idx="2476">
                  <c:v>-529734.88016655995</c:v>
                </c:pt>
                <c:pt idx="2477">
                  <c:v>-1037512.2682824</c:v>
                </c:pt>
                <c:pt idx="2478">
                  <c:v>-1351708.9800376999</c:v>
                </c:pt>
                <c:pt idx="2479">
                  <c:v>-967819.74813795998</c:v>
                </c:pt>
                <c:pt idx="2480">
                  <c:v>-1866660.2554560001</c:v>
                </c:pt>
                <c:pt idx="2481">
                  <c:v>-2598459.7535557998</c:v>
                </c:pt>
                <c:pt idx="2482">
                  <c:v>-3226945.0232222001</c:v>
                </c:pt>
                <c:pt idx="2483">
                  <c:v>-3640200.9258347</c:v>
                </c:pt>
                <c:pt idx="2486">
                  <c:v>-3821267.6056337999</c:v>
                </c:pt>
                <c:pt idx="2487">
                  <c:v>-2414595.2286487999</c:v>
                </c:pt>
                <c:pt idx="2489">
                  <c:v>-2331912.6365411999</c:v>
                </c:pt>
                <c:pt idx="2490">
                  <c:v>-1151973.6593466001</c:v>
                </c:pt>
                <c:pt idx="2491">
                  <c:v>-523992.47541684</c:v>
                </c:pt>
                <c:pt idx="2492">
                  <c:v>-1939857.5780871999</c:v>
                </c:pt>
                <c:pt idx="2493">
                  <c:v>-1581590.1793716999</c:v>
                </c:pt>
                <c:pt idx="2494">
                  <c:v>-1906987.5783410999</c:v>
                </c:pt>
                <c:pt idx="2495">
                  <c:v>-1396788.625422</c:v>
                </c:pt>
                <c:pt idx="2496">
                  <c:v>-1598991.5608264999</c:v>
                </c:pt>
                <c:pt idx="2497">
                  <c:v>145941.09713991999</c:v>
                </c:pt>
                <c:pt idx="2498">
                  <c:v>784464.20991487999</c:v>
                </c:pt>
                <c:pt idx="2499">
                  <c:v>1016697.6455664</c:v>
                </c:pt>
                <c:pt idx="2500">
                  <c:v>855212.99385229999</c:v>
                </c:pt>
                <c:pt idx="2501">
                  <c:v>2362726.0256403</c:v>
                </c:pt>
                <c:pt idx="2502">
                  <c:v>2151875.5784519999</c:v>
                </c:pt>
                <c:pt idx="2503">
                  <c:v>3924115.5840535001</c:v>
                </c:pt>
                <c:pt idx="2504">
                  <c:v>4324708.4109231997</c:v>
                </c:pt>
                <c:pt idx="2505">
                  <c:v>5805298.0885541998</c:v>
                </c:pt>
                <c:pt idx="2506">
                  <c:v>6789661.1067426996</c:v>
                </c:pt>
                <c:pt idx="2507">
                  <c:v>6901360.7312556999</c:v>
                </c:pt>
                <c:pt idx="2508">
                  <c:v>8920981.0655901991</c:v>
                </c:pt>
                <c:pt idx="2509">
                  <c:v>9673653.8139893003</c:v>
                </c:pt>
                <c:pt idx="2510">
                  <c:v>9547820.0890692007</c:v>
                </c:pt>
                <c:pt idx="2511">
                  <c:v>8853005.5735146999</c:v>
                </c:pt>
                <c:pt idx="2512">
                  <c:v>9314405.1925466992</c:v>
                </c:pt>
                <c:pt idx="2513">
                  <c:v>7227900.1380169997</c:v>
                </c:pt>
                <c:pt idx="2514">
                  <c:v>6585145.8507359996</c:v>
                </c:pt>
                <c:pt idx="2515">
                  <c:v>5895993.6017858004</c:v>
                </c:pt>
                <c:pt idx="2516">
                  <c:v>6385539.6148448996</c:v>
                </c:pt>
                <c:pt idx="2517">
                  <c:v>5113837.3736036001</c:v>
                </c:pt>
                <c:pt idx="2518">
                  <c:v>5455557.0740524</c:v>
                </c:pt>
                <c:pt idx="2519">
                  <c:v>6505833.8657443002</c:v>
                </c:pt>
                <c:pt idx="2521">
                  <c:v>5612477.5389764998</c:v>
                </c:pt>
                <c:pt idx="2522">
                  <c:v>6157098.5779069001</c:v>
                </c:pt>
                <c:pt idx="2523">
                  <c:v>7637719.3146503</c:v>
                </c:pt>
                <c:pt idx="2524">
                  <c:v>8170347.5102880001</c:v>
                </c:pt>
                <c:pt idx="2525">
                  <c:v>7659555.5616589002</c:v>
                </c:pt>
                <c:pt idx="2526">
                  <c:v>7541786.0124802003</c:v>
                </c:pt>
                <c:pt idx="2527">
                  <c:v>6848267.5963545004</c:v>
                </c:pt>
                <c:pt idx="2528">
                  <c:v>8026230.2478114003</c:v>
                </c:pt>
                <c:pt idx="2529">
                  <c:v>7709989.0223888</c:v>
                </c:pt>
                <c:pt idx="2530">
                  <c:v>7824698.6887100004</c:v>
                </c:pt>
                <c:pt idx="2531">
                  <c:v>7254525.2874509003</c:v>
                </c:pt>
                <c:pt idx="2532">
                  <c:v>5663657.7794110002</c:v>
                </c:pt>
                <c:pt idx="2533">
                  <c:v>5164864.1374358004</c:v>
                </c:pt>
                <c:pt idx="2534">
                  <c:v>4637644.9795586998</c:v>
                </c:pt>
                <c:pt idx="2535">
                  <c:v>5018937.3583418</c:v>
                </c:pt>
                <c:pt idx="2536">
                  <c:v>3245397.0216537002</c:v>
                </c:pt>
                <c:pt idx="2537">
                  <c:v>2534940.8851647</c:v>
                </c:pt>
                <c:pt idx="2538">
                  <c:v>3050262.3758867001</c:v>
                </c:pt>
                <c:pt idx="2539">
                  <c:v>4333888.2538024001</c:v>
                </c:pt>
                <c:pt idx="2540">
                  <c:v>5954120.6733743995</c:v>
                </c:pt>
                <c:pt idx="2541">
                  <c:v>6037755.8276289999</c:v>
                </c:pt>
                <c:pt idx="2542">
                  <c:v>5372011.6627537999</c:v>
                </c:pt>
                <c:pt idx="2543">
                  <c:v>5900646.5158508001</c:v>
                </c:pt>
                <c:pt idx="2544">
                  <c:v>6808472.6789677003</c:v>
                </c:pt>
                <c:pt idx="2545">
                  <c:v>6712722.4280867996</c:v>
                </c:pt>
                <c:pt idx="2546">
                  <c:v>7667336.3278996004</c:v>
                </c:pt>
                <c:pt idx="2547">
                  <c:v>7243219.2400970003</c:v>
                </c:pt>
                <c:pt idx="2548">
                  <c:v>8506269.9297911003</c:v>
                </c:pt>
                <c:pt idx="2549">
                  <c:v>9035742.7044268996</c:v>
                </c:pt>
                <c:pt idx="2550">
                  <c:v>8515356.8522640001</c:v>
                </c:pt>
                <c:pt idx="2551">
                  <c:v>7613429.4103386002</c:v>
                </c:pt>
                <c:pt idx="2552">
                  <c:v>7422507.3250602996</c:v>
                </c:pt>
                <c:pt idx="2553">
                  <c:v>8392099.0433920994</c:v>
                </c:pt>
                <c:pt idx="2554">
                  <c:v>7985684.6591520999</c:v>
                </c:pt>
                <c:pt idx="2555">
                  <c:v>6865391.9197685998</c:v>
                </c:pt>
                <c:pt idx="2556">
                  <c:v>5386730.7971970998</c:v>
                </c:pt>
                <c:pt idx="2557">
                  <c:v>3710258.2664103</c:v>
                </c:pt>
                <c:pt idx="2558">
                  <c:v>5556388.6540253004</c:v>
                </c:pt>
                <c:pt idx="2559">
                  <c:v>4770112.7376293</c:v>
                </c:pt>
                <c:pt idx="2560">
                  <c:v>4583827.1538503002</c:v>
                </c:pt>
                <c:pt idx="2561">
                  <c:v>5686606.6460378999</c:v>
                </c:pt>
                <c:pt idx="2562">
                  <c:v>7335840.8522314997</c:v>
                </c:pt>
                <c:pt idx="2563">
                  <c:v>7865501.8291370999</c:v>
                </c:pt>
                <c:pt idx="2564">
                  <c:v>8770521.4654616006</c:v>
                </c:pt>
                <c:pt idx="2565">
                  <c:v>8662652.8790038005</c:v>
                </c:pt>
                <c:pt idx="2566">
                  <c:v>9031948.5792337991</c:v>
                </c:pt>
                <c:pt idx="2567">
                  <c:v>8397809.8300363999</c:v>
                </c:pt>
                <c:pt idx="2568">
                  <c:v>9874348.0201321002</c:v>
                </c:pt>
                <c:pt idx="2569">
                  <c:v>9587408.6244728994</c:v>
                </c:pt>
                <c:pt idx="2570">
                  <c:v>9779169.3079269994</c:v>
                </c:pt>
                <c:pt idx="2571">
                  <c:v>10372948.230115</c:v>
                </c:pt>
                <c:pt idx="2572">
                  <c:v>10725456.130813999</c:v>
                </c:pt>
                <c:pt idx="2573">
                  <c:v>13199865.764587</c:v>
                </c:pt>
                <c:pt idx="2574">
                  <c:v>13719312.643492</c:v>
                </c:pt>
                <c:pt idx="2575">
                  <c:v>13742361.922085</c:v>
                </c:pt>
                <c:pt idx="2576">
                  <c:v>14095394.697198</c:v>
                </c:pt>
                <c:pt idx="2577">
                  <c:v>12106515.415564001</c:v>
                </c:pt>
                <c:pt idx="2578">
                  <c:v>11571312.386064</c:v>
                </c:pt>
                <c:pt idx="2579">
                  <c:v>11498426.201296</c:v>
                </c:pt>
                <c:pt idx="2580">
                  <c:v>9666225.6491324008</c:v>
                </c:pt>
                <c:pt idx="2581">
                  <c:v>9585284.4387823995</c:v>
                </c:pt>
                <c:pt idx="2582">
                  <c:v>10332459.287764</c:v>
                </c:pt>
                <c:pt idx="2583">
                  <c:v>12993470.181945</c:v>
                </c:pt>
                <c:pt idx="2584">
                  <c:v>12680326.488275999</c:v>
                </c:pt>
                <c:pt idx="2585">
                  <c:v>14149500.400389001</c:v>
                </c:pt>
                <c:pt idx="2586">
                  <c:v>13373706.457505001</c:v>
                </c:pt>
                <c:pt idx="2587">
                  <c:v>14385624.348796999</c:v>
                </c:pt>
                <c:pt idx="2588">
                  <c:v>15911355.017918</c:v>
                </c:pt>
                <c:pt idx="2589">
                  <c:v>15192812.367345</c:v>
                </c:pt>
                <c:pt idx="2590">
                  <c:v>15645202.439154999</c:v>
                </c:pt>
                <c:pt idx="2591">
                  <c:v>16754221.485632</c:v>
                </c:pt>
                <c:pt idx="2592">
                  <c:v>16681697.839562999</c:v>
                </c:pt>
                <c:pt idx="2593">
                  <c:v>17649341.145638</c:v>
                </c:pt>
                <c:pt idx="2594">
                  <c:v>17347866.633012999</c:v>
                </c:pt>
                <c:pt idx="2595">
                  <c:v>17114823.763822999</c:v>
                </c:pt>
                <c:pt idx="2596">
                  <c:v>16851743.554223999</c:v>
                </c:pt>
                <c:pt idx="2597">
                  <c:v>17562514.522241998</c:v>
                </c:pt>
                <c:pt idx="2598">
                  <c:v>17843327.767457001</c:v>
                </c:pt>
                <c:pt idx="2599">
                  <c:v>17575478.879893001</c:v>
                </c:pt>
                <c:pt idx="2600">
                  <c:v>17108016.445532002</c:v>
                </c:pt>
                <c:pt idx="2601">
                  <c:v>15986178.526781</c:v>
                </c:pt>
                <c:pt idx="2602">
                  <c:v>16309951.564108999</c:v>
                </c:pt>
                <c:pt idx="2603">
                  <c:v>17331285.371162999</c:v>
                </c:pt>
                <c:pt idx="2604">
                  <c:v>18238261.018693</c:v>
                </c:pt>
                <c:pt idx="2605">
                  <c:v>17259629.679237001</c:v>
                </c:pt>
                <c:pt idx="2606">
                  <c:v>15085832.945245</c:v>
                </c:pt>
                <c:pt idx="2607">
                  <c:v>15002607.6143</c:v>
                </c:pt>
                <c:pt idx="2608">
                  <c:v>17174357.744189002</c:v>
                </c:pt>
                <c:pt idx="2609">
                  <c:v>17201346.860410001</c:v>
                </c:pt>
                <c:pt idx="2610">
                  <c:v>15315494.923247</c:v>
                </c:pt>
                <c:pt idx="2611">
                  <c:v>12916914.352902999</c:v>
                </c:pt>
                <c:pt idx="2612">
                  <c:v>12160190.764660999</c:v>
                </c:pt>
                <c:pt idx="2613">
                  <c:v>13239643.038203999</c:v>
                </c:pt>
                <c:pt idx="2614">
                  <c:v>13282495.173281999</c:v>
                </c:pt>
                <c:pt idx="2615">
                  <c:v>14146592.423935</c:v>
                </c:pt>
                <c:pt idx="2616">
                  <c:v>13440549.865373001</c:v>
                </c:pt>
                <c:pt idx="2617">
                  <c:v>14394222.442570999</c:v>
                </c:pt>
                <c:pt idx="2618">
                  <c:v>14692825.092746999</c:v>
                </c:pt>
                <c:pt idx="2619">
                  <c:v>15573326.154633</c:v>
                </c:pt>
                <c:pt idx="2620">
                  <c:v>13503606.651712</c:v>
                </c:pt>
                <c:pt idx="2621">
                  <c:v>12754609.437852999</c:v>
                </c:pt>
                <c:pt idx="2622">
                  <c:v>13059896.431026001</c:v>
                </c:pt>
                <c:pt idx="2623">
                  <c:v>14136284.582033001</c:v>
                </c:pt>
                <c:pt idx="2624">
                  <c:v>13038894.025169</c:v>
                </c:pt>
                <c:pt idx="2625">
                  <c:v>13014444.326143</c:v>
                </c:pt>
                <c:pt idx="2626">
                  <c:v>12053367.938850001</c:v>
                </c:pt>
                <c:pt idx="2627">
                  <c:v>11218608.304498</c:v>
                </c:pt>
                <c:pt idx="2628">
                  <c:v>12815350.886065001</c:v>
                </c:pt>
                <c:pt idx="2629">
                  <c:v>12635855.673614999</c:v>
                </c:pt>
                <c:pt idx="2630">
                  <c:v>11601959.430687999</c:v>
                </c:pt>
                <c:pt idx="2631">
                  <c:v>12302316.237133</c:v>
                </c:pt>
                <c:pt idx="2632">
                  <c:v>12469591.105765</c:v>
                </c:pt>
                <c:pt idx="2633">
                  <c:v>13855051.167296</c:v>
                </c:pt>
                <c:pt idx="2634">
                  <c:v>13321445.719029</c:v>
                </c:pt>
                <c:pt idx="2635">
                  <c:v>13216864.140952</c:v>
                </c:pt>
                <c:pt idx="2636">
                  <c:v>12684131.758176001</c:v>
                </c:pt>
                <c:pt idx="2637">
                  <c:v>11237897.820308</c:v>
                </c:pt>
                <c:pt idx="2638">
                  <c:v>12288756.518827001</c:v>
                </c:pt>
                <c:pt idx="2639">
                  <c:v>11265262.50319</c:v>
                </c:pt>
                <c:pt idx="2640">
                  <c:v>11057039.599540999</c:v>
                </c:pt>
                <c:pt idx="2641">
                  <c:v>10588608.261389</c:v>
                </c:pt>
                <c:pt idx="2642">
                  <c:v>10471526.964872001</c:v>
                </c:pt>
                <c:pt idx="2643">
                  <c:v>9619685.5352590997</c:v>
                </c:pt>
                <c:pt idx="2644">
                  <c:v>10686384.157995</c:v>
                </c:pt>
                <c:pt idx="2645">
                  <c:v>8339805.1879132995</c:v>
                </c:pt>
                <c:pt idx="2646">
                  <c:v>7738878.9901520004</c:v>
                </c:pt>
                <c:pt idx="2647">
                  <c:v>5950746.8197299</c:v>
                </c:pt>
                <c:pt idx="2648">
                  <c:v>8584046.6088210996</c:v>
                </c:pt>
                <c:pt idx="2649">
                  <c:v>6905948.2306024004</c:v>
                </c:pt>
                <c:pt idx="2650">
                  <c:v>5890061.9195045996</c:v>
                </c:pt>
                <c:pt idx="2651">
                  <c:v>6279797.6114117997</c:v>
                </c:pt>
                <c:pt idx="2652">
                  <c:v>6546659.7226639995</c:v>
                </c:pt>
                <c:pt idx="2653">
                  <c:v>8049249.1122065</c:v>
                </c:pt>
                <c:pt idx="2654">
                  <c:v>8022777.5509446999</c:v>
                </c:pt>
                <c:pt idx="2655">
                  <c:v>7871693.9528922001</c:v>
                </c:pt>
                <c:pt idx="2656">
                  <c:v>6263422.0542382998</c:v>
                </c:pt>
                <c:pt idx="2657">
                  <c:v>6324600.3648188002</c:v>
                </c:pt>
                <c:pt idx="2658">
                  <c:v>6254833.1440343997</c:v>
                </c:pt>
                <c:pt idx="2659">
                  <c:v>5499807.1012915997</c:v>
                </c:pt>
                <c:pt idx="2660">
                  <c:v>5536647.7566571999</c:v>
                </c:pt>
                <c:pt idx="2661">
                  <c:v>3419857.4775478002</c:v>
                </c:pt>
                <c:pt idx="2662">
                  <c:v>4057259.5116651002</c:v>
                </c:pt>
                <c:pt idx="2663">
                  <c:v>5813161.6918569002</c:v>
                </c:pt>
                <c:pt idx="2664">
                  <c:v>3567485.6284742998</c:v>
                </c:pt>
                <c:pt idx="2665">
                  <c:v>3737029.0492262002</c:v>
                </c:pt>
                <c:pt idx="2666">
                  <c:v>2552478.9752333998</c:v>
                </c:pt>
                <c:pt idx="2667">
                  <c:v>2910433.1501591001</c:v>
                </c:pt>
                <c:pt idx="2668">
                  <c:v>5811659.2105056001</c:v>
                </c:pt>
                <c:pt idx="2669">
                  <c:v>5457410.4249072</c:v>
                </c:pt>
                <c:pt idx="2670">
                  <c:v>5269120.3587162001</c:v>
                </c:pt>
                <c:pt idx="2671">
                  <c:v>4638323.2986968001</c:v>
                </c:pt>
                <c:pt idx="2672">
                  <c:v>4305455.4351808</c:v>
                </c:pt>
                <c:pt idx="2673">
                  <c:v>3600342.9959260002</c:v>
                </c:pt>
                <c:pt idx="2674">
                  <c:v>3335733.8199360999</c:v>
                </c:pt>
                <c:pt idx="2675">
                  <c:v>2464773.2913425001</c:v>
                </c:pt>
                <c:pt idx="2676">
                  <c:v>764208.20724891999</c:v>
                </c:pt>
                <c:pt idx="2677">
                  <c:v>662878.30401631002</c:v>
                </c:pt>
                <c:pt idx="2678">
                  <c:v>1875577.4299363999</c:v>
                </c:pt>
                <c:pt idx="2679">
                  <c:v>904446.78992575</c:v>
                </c:pt>
                <c:pt idx="2680">
                  <c:v>-1585725.6991371</c:v>
                </c:pt>
                <c:pt idx="2681">
                  <c:v>-2826770.1524772001</c:v>
                </c:pt>
                <c:pt idx="2682">
                  <c:v>-722436.27031651</c:v>
                </c:pt>
                <c:pt idx="2683">
                  <c:v>-752753.76806340006</c:v>
                </c:pt>
                <c:pt idx="2684">
                  <c:v>-2515101.1827495</c:v>
                </c:pt>
                <c:pt idx="2685">
                  <c:v>-3354951.9484143001</c:v>
                </c:pt>
                <c:pt idx="2686">
                  <c:v>-6111174.9374209996</c:v>
                </c:pt>
                <c:pt idx="2687">
                  <c:v>-4929268.3405055003</c:v>
                </c:pt>
                <c:pt idx="2689">
                  <c:v>-7777253.0262220996</c:v>
                </c:pt>
                <c:pt idx="2690">
                  <c:v>-8080949.6886815997</c:v>
                </c:pt>
                <c:pt idx="2691">
                  <c:v>-8719440.3337165993</c:v>
                </c:pt>
                <c:pt idx="2692">
                  <c:v>-8554863.8090182003</c:v>
                </c:pt>
                <c:pt idx="2693">
                  <c:v>-9361325.0696795005</c:v>
                </c:pt>
                <c:pt idx="2695">
                  <c:v>-10570234.161056001</c:v>
                </c:pt>
                <c:pt idx="2696">
                  <c:v>-10274091.411759</c:v>
                </c:pt>
                <c:pt idx="2697">
                  <c:v>-11344767.905157</c:v>
                </c:pt>
                <c:pt idx="2698">
                  <c:v>-9839410.6253884993</c:v>
                </c:pt>
                <c:pt idx="2699">
                  <c:v>-10574560.583732</c:v>
                </c:pt>
                <c:pt idx="2700">
                  <c:v>-11315160.570118001</c:v>
                </c:pt>
                <c:pt idx="2701">
                  <c:v>-11604509.642961999</c:v>
                </c:pt>
                <c:pt idx="2702">
                  <c:v>-13313543.257454</c:v>
                </c:pt>
                <c:pt idx="2703">
                  <c:v>-13335627.184744</c:v>
                </c:pt>
                <c:pt idx="2704">
                  <c:v>-12754681.035937</c:v>
                </c:pt>
                <c:pt idx="2705">
                  <c:v>-13484228.1018</c:v>
                </c:pt>
                <c:pt idx="2706">
                  <c:v>-14812438.973577</c:v>
                </c:pt>
                <c:pt idx="2707">
                  <c:v>-14577778.357725</c:v>
                </c:pt>
                <c:pt idx="2709">
                  <c:v>-17199493.084759001</c:v>
                </c:pt>
                <c:pt idx="2710">
                  <c:v>-17770083.010598</c:v>
                </c:pt>
                <c:pt idx="2711">
                  <c:v>-19149171.130277</c:v>
                </c:pt>
                <c:pt idx="2712">
                  <c:v>-20701138.721046999</c:v>
                </c:pt>
                <c:pt idx="2713">
                  <c:v>-18843280.710657001</c:v>
                </c:pt>
                <c:pt idx="2714">
                  <c:v>-18997316.903244</c:v>
                </c:pt>
                <c:pt idx="2715">
                  <c:v>-19531458.396731</c:v>
                </c:pt>
                <c:pt idx="2716">
                  <c:v>-20554054.031431999</c:v>
                </c:pt>
                <c:pt idx="2717">
                  <c:v>-21430921.057726</c:v>
                </c:pt>
                <c:pt idx="2718">
                  <c:v>-19969166.333379999</c:v>
                </c:pt>
                <c:pt idx="2719">
                  <c:v>-18933206.666443001</c:v>
                </c:pt>
                <c:pt idx="2720">
                  <c:v>-16487110.774832999</c:v>
                </c:pt>
                <c:pt idx="2721">
                  <c:v>-17727648.311700001</c:v>
                </c:pt>
                <c:pt idx="2722">
                  <c:v>-18995081.403935999</c:v>
                </c:pt>
                <c:pt idx="2723">
                  <c:v>-17062996.543917</c:v>
                </c:pt>
                <c:pt idx="2724">
                  <c:v>-17545115.272668</c:v>
                </c:pt>
                <c:pt idx="2725">
                  <c:v>-17142877.302354001</c:v>
                </c:pt>
                <c:pt idx="2726">
                  <c:v>-15861307.136179</c:v>
                </c:pt>
                <c:pt idx="2727">
                  <c:v>-14963650.170135001</c:v>
                </c:pt>
                <c:pt idx="2728">
                  <c:v>-12908023.512092</c:v>
                </c:pt>
                <c:pt idx="2729">
                  <c:v>-13103667.571958</c:v>
                </c:pt>
                <c:pt idx="2730">
                  <c:v>-11016200.168378999</c:v>
                </c:pt>
                <c:pt idx="2731">
                  <c:v>-8492046.9949526992</c:v>
                </c:pt>
                <c:pt idx="2732">
                  <c:v>-5017913.0165227996</c:v>
                </c:pt>
                <c:pt idx="2733">
                  <c:v>-4135141.7843793998</c:v>
                </c:pt>
                <c:pt idx="2734">
                  <c:v>-3841846.9733273</c:v>
                </c:pt>
                <c:pt idx="2735">
                  <c:v>-3327141.1643063999</c:v>
                </c:pt>
                <c:pt idx="2739">
                  <c:v>-2425510.2601934001</c:v>
                </c:pt>
                <c:pt idx="2740">
                  <c:v>-2837658.7710131998</c:v>
                </c:pt>
                <c:pt idx="2741">
                  <c:v>-2496300.2288154</c:v>
                </c:pt>
                <c:pt idx="2742">
                  <c:v>-2071726.3143346</c:v>
                </c:pt>
                <c:pt idx="2743">
                  <c:v>732681.30020119005</c:v>
                </c:pt>
                <c:pt idx="2744">
                  <c:v>1319880.3292099</c:v>
                </c:pt>
                <c:pt idx="2745">
                  <c:v>2057505.6032298999</c:v>
                </c:pt>
                <c:pt idx="2746">
                  <c:v>2592274.2701968998</c:v>
                </c:pt>
                <c:pt idx="2747">
                  <c:v>3641896.4454096002</c:v>
                </c:pt>
                <c:pt idx="2748">
                  <c:v>4082692.8539979998</c:v>
                </c:pt>
                <c:pt idx="2749">
                  <c:v>4673935.4589475002</c:v>
                </c:pt>
                <c:pt idx="2750">
                  <c:v>4320481.2338979002</c:v>
                </c:pt>
                <c:pt idx="2751">
                  <c:v>5472836.9098391999</c:v>
                </c:pt>
                <c:pt idx="2752">
                  <c:v>5643990.6604254004</c:v>
                </c:pt>
                <c:pt idx="2753">
                  <c:v>5235939.9802141003</c:v>
                </c:pt>
                <c:pt idx="2754">
                  <c:v>3867989.9161164002</c:v>
                </c:pt>
                <c:pt idx="2755">
                  <c:v>3391378.1332184002</c:v>
                </c:pt>
                <c:pt idx="2756">
                  <c:v>3117021.1280421</c:v>
                </c:pt>
                <c:pt idx="2757">
                  <c:v>3013503.8602510998</c:v>
                </c:pt>
                <c:pt idx="2758">
                  <c:v>1329108.6414069</c:v>
                </c:pt>
                <c:pt idx="2759">
                  <c:v>169526.67839670001</c:v>
                </c:pt>
                <c:pt idx="2760">
                  <c:v>1577841.6251119</c:v>
                </c:pt>
                <c:pt idx="2761">
                  <c:v>2506243.9618458999</c:v>
                </c:pt>
                <c:pt idx="2762">
                  <c:v>1864599.0081</c:v>
                </c:pt>
                <c:pt idx="2763">
                  <c:v>6087544.6942092003</c:v>
                </c:pt>
                <c:pt idx="2764">
                  <c:v>5547148.7506724</c:v>
                </c:pt>
                <c:pt idx="2765">
                  <c:v>5889270.5015000999</c:v>
                </c:pt>
                <c:pt idx="2766">
                  <c:v>5316694.0182344001</c:v>
                </c:pt>
                <c:pt idx="2767">
                  <c:v>5910139.9819187</c:v>
                </c:pt>
                <c:pt idx="2768">
                  <c:v>6223359.9033995001</c:v>
                </c:pt>
                <c:pt idx="2769">
                  <c:v>4807373.9071832001</c:v>
                </c:pt>
                <c:pt idx="2770">
                  <c:v>5229364.4001925001</c:v>
                </c:pt>
                <c:pt idx="2771">
                  <c:v>5395917.9557397999</c:v>
                </c:pt>
                <c:pt idx="2772">
                  <c:v>5316013.2689987998</c:v>
                </c:pt>
                <c:pt idx="2773">
                  <c:v>6704628.4002202004</c:v>
                </c:pt>
                <c:pt idx="2774">
                  <c:v>6155475.1927156001</c:v>
                </c:pt>
                <c:pt idx="2775">
                  <c:v>6661584.6281449003</c:v>
                </c:pt>
                <c:pt idx="2776">
                  <c:v>6882948.8802838996</c:v>
                </c:pt>
                <c:pt idx="2777">
                  <c:v>6720686.5093822004</c:v>
                </c:pt>
                <c:pt idx="2778">
                  <c:v>5763286.0775752002</c:v>
                </c:pt>
                <c:pt idx="2779">
                  <c:v>4535708.3996061999</c:v>
                </c:pt>
                <c:pt idx="2780">
                  <c:v>3985012.4589570998</c:v>
                </c:pt>
                <c:pt idx="2782">
                  <c:v>4807358.3230170999</c:v>
                </c:pt>
                <c:pt idx="2783">
                  <c:v>7569834.6571263997</c:v>
                </c:pt>
                <c:pt idx="2784">
                  <c:v>8309234.2840435999</c:v>
                </c:pt>
                <c:pt idx="2785">
                  <c:v>7616959.8653450999</c:v>
                </c:pt>
                <c:pt idx="2786">
                  <c:v>7456216.4757759003</c:v>
                </c:pt>
                <c:pt idx="2787">
                  <c:v>7643310.6712339995</c:v>
                </c:pt>
                <c:pt idx="2788">
                  <c:v>7595446.9348772997</c:v>
                </c:pt>
                <c:pt idx="2789">
                  <c:v>7906150.6152852997</c:v>
                </c:pt>
                <c:pt idx="2790">
                  <c:v>7730591.9214348001</c:v>
                </c:pt>
                <c:pt idx="2791">
                  <c:v>8530936.8088703007</c:v>
                </c:pt>
                <c:pt idx="2792">
                  <c:v>8781576.1047341991</c:v>
                </c:pt>
                <c:pt idx="2793">
                  <c:v>9129814.8430327997</c:v>
                </c:pt>
                <c:pt idx="2794">
                  <c:v>10055281.916079</c:v>
                </c:pt>
                <c:pt idx="2795">
                  <c:v>12415017.938283</c:v>
                </c:pt>
                <c:pt idx="2796">
                  <c:v>14078176.840608001</c:v>
                </c:pt>
                <c:pt idx="2797">
                  <c:v>17106354.525582999</c:v>
                </c:pt>
                <c:pt idx="2798">
                  <c:v>15863153.433079001</c:v>
                </c:pt>
                <c:pt idx="2799">
                  <c:v>14445352.071103999</c:v>
                </c:pt>
                <c:pt idx="2800">
                  <c:v>12770181.636866</c:v>
                </c:pt>
                <c:pt idx="2801">
                  <c:v>11387616.644862</c:v>
                </c:pt>
                <c:pt idx="2802">
                  <c:v>10689141.578638</c:v>
                </c:pt>
                <c:pt idx="2803">
                  <c:v>12248902.327654</c:v>
                </c:pt>
                <c:pt idx="2804">
                  <c:v>12454018.417121001</c:v>
                </c:pt>
                <c:pt idx="2805">
                  <c:v>13418314.686693</c:v>
                </c:pt>
                <c:pt idx="2806">
                  <c:v>13196569.805987</c:v>
                </c:pt>
                <c:pt idx="2807">
                  <c:v>12669185.190834999</c:v>
                </c:pt>
                <c:pt idx="2808">
                  <c:v>12561276.592653001</c:v>
                </c:pt>
                <c:pt idx="2809">
                  <c:v>13581494.157776</c:v>
                </c:pt>
                <c:pt idx="2810">
                  <c:v>12657925.361315001</c:v>
                </c:pt>
                <c:pt idx="2811">
                  <c:v>12797207.279138001</c:v>
                </c:pt>
                <c:pt idx="2812">
                  <c:v>13043397.220597001</c:v>
                </c:pt>
                <c:pt idx="2813">
                  <c:v>13952584.010942999</c:v>
                </c:pt>
                <c:pt idx="2814">
                  <c:v>14104874.404824</c:v>
                </c:pt>
                <c:pt idx="2815">
                  <c:v>13827883.203288</c:v>
                </c:pt>
                <c:pt idx="2816">
                  <c:v>13077857.878365001</c:v>
                </c:pt>
                <c:pt idx="2817">
                  <c:v>12782649.905778</c:v>
                </c:pt>
                <c:pt idx="2818">
                  <c:v>14348781.758562</c:v>
                </c:pt>
                <c:pt idx="2819">
                  <c:v>14378757.087596999</c:v>
                </c:pt>
                <c:pt idx="2820">
                  <c:v>14381490.808738001</c:v>
                </c:pt>
                <c:pt idx="2821">
                  <c:v>14670199.867396999</c:v>
                </c:pt>
                <c:pt idx="2822">
                  <c:v>16831884.924520999</c:v>
                </c:pt>
                <c:pt idx="2823">
                  <c:v>17224486.239707001</c:v>
                </c:pt>
                <c:pt idx="2824">
                  <c:v>17380566.526108</c:v>
                </c:pt>
                <c:pt idx="2825">
                  <c:v>17699691.359119002</c:v>
                </c:pt>
                <c:pt idx="2826">
                  <c:v>17406865.876203001</c:v>
                </c:pt>
                <c:pt idx="2827">
                  <c:v>16450753.83832</c:v>
                </c:pt>
                <c:pt idx="2828">
                  <c:v>16751762.293199999</c:v>
                </c:pt>
                <c:pt idx="2829">
                  <c:v>15936609.695955999</c:v>
                </c:pt>
                <c:pt idx="2830">
                  <c:v>15311068.887292</c:v>
                </c:pt>
                <c:pt idx="2831">
                  <c:v>16059072.666720999</c:v>
                </c:pt>
                <c:pt idx="2832">
                  <c:v>15837070.482184</c:v>
                </c:pt>
                <c:pt idx="2833">
                  <c:v>17748380.06876</c:v>
                </c:pt>
                <c:pt idx="2834">
                  <c:v>17598339.201774999</c:v>
                </c:pt>
                <c:pt idx="2835">
                  <c:v>18079681.592039999</c:v>
                </c:pt>
                <c:pt idx="2836">
                  <c:v>18460681.603493001</c:v>
                </c:pt>
                <c:pt idx="2837">
                  <c:v>18739868.92086</c:v>
                </c:pt>
                <c:pt idx="2838">
                  <c:v>19111523.929515</c:v>
                </c:pt>
                <c:pt idx="2839">
                  <c:v>18121522.094126999</c:v>
                </c:pt>
                <c:pt idx="2840">
                  <c:v>19891192.436186999</c:v>
                </c:pt>
                <c:pt idx="2841">
                  <c:v>24475136.116657998</c:v>
                </c:pt>
                <c:pt idx="2842">
                  <c:v>26085040.122662999</c:v>
                </c:pt>
                <c:pt idx="2843">
                  <c:v>25949914.902045</c:v>
                </c:pt>
                <c:pt idx="2844">
                  <c:v>25505670.906112</c:v>
                </c:pt>
                <c:pt idx="2845">
                  <c:v>24084986.901560999</c:v>
                </c:pt>
                <c:pt idx="2846">
                  <c:v>23557522.578678999</c:v>
                </c:pt>
                <c:pt idx="2847">
                  <c:v>23114533.811972</c:v>
                </c:pt>
                <c:pt idx="2848">
                  <c:v>24919943.686700001</c:v>
                </c:pt>
                <c:pt idx="2849">
                  <c:v>25101593.294819001</c:v>
                </c:pt>
                <c:pt idx="2850">
                  <c:v>25814260.471726</c:v>
                </c:pt>
                <c:pt idx="2851">
                  <c:v>26145991.964116</c:v>
                </c:pt>
                <c:pt idx="2852">
                  <c:v>27092199.637802999</c:v>
                </c:pt>
                <c:pt idx="2853">
                  <c:v>28103295.282954</c:v>
                </c:pt>
                <c:pt idx="2854">
                  <c:v>27320010.554582998</c:v>
                </c:pt>
                <c:pt idx="2855">
                  <c:v>27103967.677508</c:v>
                </c:pt>
                <c:pt idx="2856">
                  <c:v>26106971.215399999</c:v>
                </c:pt>
                <c:pt idx="2857">
                  <c:v>26680909.410597</c:v>
                </c:pt>
                <c:pt idx="2858">
                  <c:v>27154000.034506001</c:v>
                </c:pt>
                <c:pt idx="2859">
                  <c:v>29580902.062121999</c:v>
                </c:pt>
                <c:pt idx="2860">
                  <c:v>29359448.238770001</c:v>
                </c:pt>
                <c:pt idx="2861">
                  <c:v>27872376.997508999</c:v>
                </c:pt>
                <c:pt idx="2862">
                  <c:v>29957612.814222999</c:v>
                </c:pt>
                <c:pt idx="2863">
                  <c:v>30196320.312688001</c:v>
                </c:pt>
                <c:pt idx="2864">
                  <c:v>30845095.145257998</c:v>
                </c:pt>
                <c:pt idx="2865">
                  <c:v>30448558.752241999</c:v>
                </c:pt>
                <c:pt idx="2866">
                  <c:v>29283564.225841999</c:v>
                </c:pt>
                <c:pt idx="2867">
                  <c:v>27566889.328979</c:v>
                </c:pt>
                <c:pt idx="2868">
                  <c:v>27310503.617679</c:v>
                </c:pt>
                <c:pt idx="2870">
                  <c:v>26562451.338737</c:v>
                </c:pt>
                <c:pt idx="2871">
                  <c:v>24955526.721159998</c:v>
                </c:pt>
                <c:pt idx="2872">
                  <c:v>23865715.784448002</c:v>
                </c:pt>
                <c:pt idx="2873">
                  <c:v>24384521.569867</c:v>
                </c:pt>
                <c:pt idx="2874">
                  <c:v>23027816.024774998</c:v>
                </c:pt>
                <c:pt idx="2875">
                  <c:v>23087480.777095001</c:v>
                </c:pt>
                <c:pt idx="2876">
                  <c:v>22287584.757532001</c:v>
                </c:pt>
                <c:pt idx="2877">
                  <c:v>22231554.042309001</c:v>
                </c:pt>
                <c:pt idx="2878">
                  <c:v>21638599.944589</c:v>
                </c:pt>
                <c:pt idx="2879">
                  <c:v>22289111.382815</c:v>
                </c:pt>
                <c:pt idx="2880">
                  <c:v>17585692.713238999</c:v>
                </c:pt>
                <c:pt idx="2881">
                  <c:v>17082000.565779999</c:v>
                </c:pt>
                <c:pt idx="2882">
                  <c:v>16568957.937756</c:v>
                </c:pt>
                <c:pt idx="2883">
                  <c:v>16436880.474128</c:v>
                </c:pt>
                <c:pt idx="2884">
                  <c:v>17132771.837102</c:v>
                </c:pt>
                <c:pt idx="2885">
                  <c:v>18957431.429460999</c:v>
                </c:pt>
                <c:pt idx="2886">
                  <c:v>22548228.568592001</c:v>
                </c:pt>
                <c:pt idx="2887">
                  <c:v>24808151.417366002</c:v>
                </c:pt>
                <c:pt idx="2888">
                  <c:v>23672994.655591998</c:v>
                </c:pt>
                <c:pt idx="2889">
                  <c:v>22299568.734848</c:v>
                </c:pt>
                <c:pt idx="2890">
                  <c:v>22115655.788858</c:v>
                </c:pt>
                <c:pt idx="2891">
                  <c:v>21543830.056129001</c:v>
                </c:pt>
                <c:pt idx="2892">
                  <c:v>21943735.773324002</c:v>
                </c:pt>
                <c:pt idx="2893">
                  <c:v>21019906.653072</c:v>
                </c:pt>
                <c:pt idx="2894">
                  <c:v>18877935.305447001</c:v>
                </c:pt>
                <c:pt idx="2895">
                  <c:v>18936980.969255999</c:v>
                </c:pt>
                <c:pt idx="2896">
                  <c:v>19593812.939029001</c:v>
                </c:pt>
                <c:pt idx="2897">
                  <c:v>20238420.725136999</c:v>
                </c:pt>
                <c:pt idx="2898">
                  <c:v>20756529.144575</c:v>
                </c:pt>
                <c:pt idx="2899">
                  <c:v>19053685.887485001</c:v>
                </c:pt>
                <c:pt idx="2900">
                  <c:v>18660850.194896001</c:v>
                </c:pt>
                <c:pt idx="2901">
                  <c:v>17602762.626757</c:v>
                </c:pt>
                <c:pt idx="2902">
                  <c:v>17450900.288428999</c:v>
                </c:pt>
                <c:pt idx="2903">
                  <c:v>17867903.429673001</c:v>
                </c:pt>
                <c:pt idx="2904">
                  <c:v>18928709.170272</c:v>
                </c:pt>
                <c:pt idx="2905">
                  <c:v>17013534.930528998</c:v>
                </c:pt>
                <c:pt idx="2906">
                  <c:v>14697869.566909</c:v>
                </c:pt>
                <c:pt idx="2907">
                  <c:v>12399680.131739</c:v>
                </c:pt>
                <c:pt idx="2908">
                  <c:v>12409144.814621</c:v>
                </c:pt>
                <c:pt idx="2909">
                  <c:v>10907339.080848999</c:v>
                </c:pt>
                <c:pt idx="2910">
                  <c:v>11194122.135929</c:v>
                </c:pt>
                <c:pt idx="2911">
                  <c:v>9894451.9642012008</c:v>
                </c:pt>
                <c:pt idx="2912">
                  <c:v>9147458.362923</c:v>
                </c:pt>
                <c:pt idx="2913">
                  <c:v>10356278.751079001</c:v>
                </c:pt>
                <c:pt idx="2914">
                  <c:v>9434492.1124741007</c:v>
                </c:pt>
                <c:pt idx="2915">
                  <c:v>8851404.7231658995</c:v>
                </c:pt>
                <c:pt idx="2916">
                  <c:v>9151042.0120650008</c:v>
                </c:pt>
                <c:pt idx="2917">
                  <c:v>9874528.9502609</c:v>
                </c:pt>
                <c:pt idx="2918">
                  <c:v>10694112.151002999</c:v>
                </c:pt>
                <c:pt idx="2919">
                  <c:v>9836786.3397547994</c:v>
                </c:pt>
                <c:pt idx="2920">
                  <c:v>8612658.8556507006</c:v>
                </c:pt>
                <c:pt idx="2921">
                  <c:v>7965452.9850933002</c:v>
                </c:pt>
                <c:pt idx="2922">
                  <c:v>8419790.5989574995</c:v>
                </c:pt>
                <c:pt idx="2923">
                  <c:v>9784065.6958665997</c:v>
                </c:pt>
                <c:pt idx="2924">
                  <c:v>7439963.7624760997</c:v>
                </c:pt>
                <c:pt idx="2925">
                  <c:v>7225694.4995782003</c:v>
                </c:pt>
                <c:pt idx="2926">
                  <c:v>6604172.4211641997</c:v>
                </c:pt>
                <c:pt idx="2927">
                  <c:v>7972506.6657592999</c:v>
                </c:pt>
                <c:pt idx="2928">
                  <c:v>5850201.0801441995</c:v>
                </c:pt>
                <c:pt idx="2929">
                  <c:v>6118376.0694455002</c:v>
                </c:pt>
                <c:pt idx="2930">
                  <c:v>6294524.8165892996</c:v>
                </c:pt>
                <c:pt idx="2931">
                  <c:v>6317152.3496519001</c:v>
                </c:pt>
                <c:pt idx="2932">
                  <c:v>7152007.8035131004</c:v>
                </c:pt>
                <c:pt idx="2933">
                  <c:v>6903209.5562250996</c:v>
                </c:pt>
                <c:pt idx="2934">
                  <c:v>6929991.8229291998</c:v>
                </c:pt>
                <c:pt idx="2935">
                  <c:v>8133560.8898283998</c:v>
                </c:pt>
                <c:pt idx="2936">
                  <c:v>7859737.4121543001</c:v>
                </c:pt>
                <c:pt idx="2937">
                  <c:v>9376301.6293458007</c:v>
                </c:pt>
                <c:pt idx="2938">
                  <c:v>10530765.399063</c:v>
                </c:pt>
                <c:pt idx="2939">
                  <c:v>11978546.375572</c:v>
                </c:pt>
                <c:pt idx="2940">
                  <c:v>11812205.992626</c:v>
                </c:pt>
                <c:pt idx="2944">
                  <c:v>9983701.9308880009</c:v>
                </c:pt>
                <c:pt idx="2945">
                  <c:v>8334473.3056784999</c:v>
                </c:pt>
                <c:pt idx="2946">
                  <c:v>6767542.7173050996</c:v>
                </c:pt>
                <c:pt idx="2947">
                  <c:v>4432042.1038364004</c:v>
                </c:pt>
                <c:pt idx="2948">
                  <c:v>5794113.5291526001</c:v>
                </c:pt>
                <c:pt idx="2949">
                  <c:v>4973434.9545980003</c:v>
                </c:pt>
                <c:pt idx="2951">
                  <c:v>4295460.9846154004</c:v>
                </c:pt>
                <c:pt idx="2952">
                  <c:v>4694612.6771406</c:v>
                </c:pt>
                <c:pt idx="2953">
                  <c:v>5046597.7822735999</c:v>
                </c:pt>
                <c:pt idx="2954">
                  <c:v>7734382.56293</c:v>
                </c:pt>
                <c:pt idx="2955">
                  <c:v>11258389.988528</c:v>
                </c:pt>
                <c:pt idx="2957">
                  <c:v>12324413.957678</c:v>
                </c:pt>
                <c:pt idx="2958">
                  <c:v>12299452.906723</c:v>
                </c:pt>
                <c:pt idx="2959">
                  <c:v>15683915.068595</c:v>
                </c:pt>
                <c:pt idx="2960">
                  <c:v>17813661.968334001</c:v>
                </c:pt>
                <c:pt idx="2961">
                  <c:v>19048693.526002001</c:v>
                </c:pt>
                <c:pt idx="2962">
                  <c:v>19451857.919086002</c:v>
                </c:pt>
                <c:pt idx="2963">
                  <c:v>22025373.683065999</c:v>
                </c:pt>
                <c:pt idx="2964">
                  <c:v>21567463.09877</c:v>
                </c:pt>
                <c:pt idx="2965">
                  <c:v>22255630.241122998</c:v>
                </c:pt>
                <c:pt idx="2966">
                  <c:v>22566291.396694001</c:v>
                </c:pt>
                <c:pt idx="2967">
                  <c:v>23827541.669769</c:v>
                </c:pt>
                <c:pt idx="2968">
                  <c:v>25461741.968387</c:v>
                </c:pt>
                <c:pt idx="2969">
                  <c:v>27059864.850593001</c:v>
                </c:pt>
                <c:pt idx="2970">
                  <c:v>27229985.07277</c:v>
                </c:pt>
                <c:pt idx="2971">
                  <c:v>29669769.806814</c:v>
                </c:pt>
                <c:pt idx="2972">
                  <c:v>30990025.715344001</c:v>
                </c:pt>
                <c:pt idx="2973">
                  <c:v>33136529.567141</c:v>
                </c:pt>
                <c:pt idx="2974">
                  <c:v>33868250.127545998</c:v>
                </c:pt>
                <c:pt idx="2975">
                  <c:v>35277156.275384001</c:v>
                </c:pt>
                <c:pt idx="2976">
                  <c:v>36761325.049891002</c:v>
                </c:pt>
                <c:pt idx="2977">
                  <c:v>37258650.900663003</c:v>
                </c:pt>
                <c:pt idx="2978">
                  <c:v>38299554.124326997</c:v>
                </c:pt>
                <c:pt idx="2979">
                  <c:v>38820916.602093004</c:v>
                </c:pt>
                <c:pt idx="2980">
                  <c:v>40230054.986409001</c:v>
                </c:pt>
                <c:pt idx="2981">
                  <c:v>40544981.948452003</c:v>
                </c:pt>
                <c:pt idx="2982">
                  <c:v>40362160.765620999</c:v>
                </c:pt>
                <c:pt idx="2983">
                  <c:v>40399367.384042002</c:v>
                </c:pt>
                <c:pt idx="2984">
                  <c:v>38966673.925131001</c:v>
                </c:pt>
                <c:pt idx="2985">
                  <c:v>39220014.426982999</c:v>
                </c:pt>
                <c:pt idx="2986">
                  <c:v>39199747.467713997</c:v>
                </c:pt>
                <c:pt idx="2987">
                  <c:v>39512884.177878998</c:v>
                </c:pt>
                <c:pt idx="2988">
                  <c:v>39917499.635448001</c:v>
                </c:pt>
                <c:pt idx="2992">
                  <c:v>38633371.012911998</c:v>
                </c:pt>
                <c:pt idx="2993">
                  <c:v>37629174.114476003</c:v>
                </c:pt>
                <c:pt idx="2994">
                  <c:v>34960853.329673</c:v>
                </c:pt>
                <c:pt idx="2995">
                  <c:v>32801339.986223001</c:v>
                </c:pt>
                <c:pt idx="2996">
                  <c:v>31201078.735011999</c:v>
                </c:pt>
                <c:pt idx="2997">
                  <c:v>31772520.575006001</c:v>
                </c:pt>
                <c:pt idx="2998">
                  <c:v>32339605.349296998</c:v>
                </c:pt>
                <c:pt idx="2999">
                  <c:v>32934765.339880999</c:v>
                </c:pt>
                <c:pt idx="3000">
                  <c:v>33693756.878301002</c:v>
                </c:pt>
                <c:pt idx="3001">
                  <c:v>33705866.162003003</c:v>
                </c:pt>
                <c:pt idx="3002">
                  <c:v>34516575.374927998</c:v>
                </c:pt>
                <c:pt idx="3003">
                  <c:v>36563064.388590001</c:v>
                </c:pt>
                <c:pt idx="3004">
                  <c:v>37496104.179883003</c:v>
                </c:pt>
                <c:pt idx="3005">
                  <c:v>38235886.379024997</c:v>
                </c:pt>
                <c:pt idx="3006">
                  <c:v>39104996.334333003</c:v>
                </c:pt>
                <c:pt idx="3007">
                  <c:v>39781840.206294999</c:v>
                </c:pt>
                <c:pt idx="3008">
                  <c:v>40906973.267209001</c:v>
                </c:pt>
                <c:pt idx="3010">
                  <c:v>41649239.247695997</c:v>
                </c:pt>
                <c:pt idx="3011">
                  <c:v>41219386.899155997</c:v>
                </c:pt>
                <c:pt idx="3012">
                  <c:v>41265455.324171998</c:v>
                </c:pt>
                <c:pt idx="3013">
                  <c:v>40452077.762879997</c:v>
                </c:pt>
                <c:pt idx="3014">
                  <c:v>38070584.652861997</c:v>
                </c:pt>
                <c:pt idx="3015">
                  <c:v>38579382.469091997</c:v>
                </c:pt>
                <c:pt idx="3016">
                  <c:v>39323403.780355997</c:v>
                </c:pt>
                <c:pt idx="3017">
                  <c:v>39402897.112519003</c:v>
                </c:pt>
                <c:pt idx="3018">
                  <c:v>40094263.824419998</c:v>
                </c:pt>
                <c:pt idx="3019">
                  <c:v>40891024.072623998</c:v>
                </c:pt>
                <c:pt idx="3020">
                  <c:v>41463033.786633998</c:v>
                </c:pt>
                <c:pt idx="3021">
                  <c:v>42469516.748208001</c:v>
                </c:pt>
                <c:pt idx="3022">
                  <c:v>42776051.838529997</c:v>
                </c:pt>
                <c:pt idx="3023">
                  <c:v>43754072.68231</c:v>
                </c:pt>
                <c:pt idx="3024">
                  <c:v>41433613.130851999</c:v>
                </c:pt>
                <c:pt idx="3025">
                  <c:v>37673636.284364998</c:v>
                </c:pt>
                <c:pt idx="3026">
                  <c:v>37103593.016432002</c:v>
                </c:pt>
                <c:pt idx="3027">
                  <c:v>37570760.348095998</c:v>
                </c:pt>
                <c:pt idx="3028">
                  <c:v>38010968.843337998</c:v>
                </c:pt>
                <c:pt idx="3029">
                  <c:v>38766166.272160999</c:v>
                </c:pt>
                <c:pt idx="3030">
                  <c:v>39126714.818586998</c:v>
                </c:pt>
                <c:pt idx="3031">
                  <c:v>39894948.914393999</c:v>
                </c:pt>
                <c:pt idx="3032">
                  <c:v>40593197.559474997</c:v>
                </c:pt>
                <c:pt idx="3033">
                  <c:v>41238412.013843998</c:v>
                </c:pt>
                <c:pt idx="3034">
                  <c:v>41724380.688293003</c:v>
                </c:pt>
                <c:pt idx="3035">
                  <c:v>41376041.827625997</c:v>
                </c:pt>
                <c:pt idx="3036">
                  <c:v>39043302.131669</c:v>
                </c:pt>
                <c:pt idx="3037">
                  <c:v>37590134.489533998</c:v>
                </c:pt>
                <c:pt idx="3038">
                  <c:v>37401853.970091999</c:v>
                </c:pt>
                <c:pt idx="3039">
                  <c:v>36131764.016727</c:v>
                </c:pt>
                <c:pt idx="3040">
                  <c:v>35866143.738837004</c:v>
                </c:pt>
                <c:pt idx="3041">
                  <c:v>35757804.651081003</c:v>
                </c:pt>
                <c:pt idx="3042">
                  <c:v>34603846.378075004</c:v>
                </c:pt>
                <c:pt idx="3044">
                  <c:v>34999822.747197002</c:v>
                </c:pt>
                <c:pt idx="3045">
                  <c:v>30155870.617578</c:v>
                </c:pt>
                <c:pt idx="3046">
                  <c:v>30277709.328061</c:v>
                </c:pt>
                <c:pt idx="3047">
                  <c:v>32687020.796232</c:v>
                </c:pt>
                <c:pt idx="3048">
                  <c:v>33450040.756021</c:v>
                </c:pt>
                <c:pt idx="3049">
                  <c:v>35464898.786499999</c:v>
                </c:pt>
                <c:pt idx="3050">
                  <c:v>36577608.986210003</c:v>
                </c:pt>
                <c:pt idx="3051">
                  <c:v>37477194.619657002</c:v>
                </c:pt>
                <c:pt idx="3052">
                  <c:v>40322525.176931001</c:v>
                </c:pt>
                <c:pt idx="3053">
                  <c:v>42383434.970381998</c:v>
                </c:pt>
                <c:pt idx="3054">
                  <c:v>43474331.926697001</c:v>
                </c:pt>
                <c:pt idx="3055">
                  <c:v>43517044.984435</c:v>
                </c:pt>
                <c:pt idx="3056">
                  <c:v>43101618.400793999</c:v>
                </c:pt>
                <c:pt idx="3057">
                  <c:v>43720579.693961002</c:v>
                </c:pt>
                <c:pt idx="3058">
                  <c:v>44968983.888912</c:v>
                </c:pt>
                <c:pt idx="3059">
                  <c:v>44804807.513893999</c:v>
                </c:pt>
                <c:pt idx="3060">
                  <c:v>44694293.582129002</c:v>
                </c:pt>
                <c:pt idx="3061">
                  <c:v>45663917.755966999</c:v>
                </c:pt>
                <c:pt idx="3062">
                  <c:v>46184273.879857004</c:v>
                </c:pt>
                <c:pt idx="3063">
                  <c:v>48119778.551360004</c:v>
                </c:pt>
                <c:pt idx="3064">
                  <c:v>46549163.332355998</c:v>
                </c:pt>
                <c:pt idx="3065">
                  <c:v>47736016.822485</c:v>
                </c:pt>
                <c:pt idx="3066">
                  <c:v>47253536.089694999</c:v>
                </c:pt>
                <c:pt idx="3067">
                  <c:v>47554453.120883003</c:v>
                </c:pt>
                <c:pt idx="3068">
                  <c:v>48627765.224579997</c:v>
                </c:pt>
                <c:pt idx="3069">
                  <c:v>48567857.368818998</c:v>
                </c:pt>
                <c:pt idx="3070">
                  <c:v>48731364.071124002</c:v>
                </c:pt>
                <c:pt idx="3071">
                  <c:v>48424078.946984001</c:v>
                </c:pt>
                <c:pt idx="3072">
                  <c:v>48920828.042613998</c:v>
                </c:pt>
                <c:pt idx="3073">
                  <c:v>49772251.187331997</c:v>
                </c:pt>
                <c:pt idx="3074">
                  <c:v>50541554.394437999</c:v>
                </c:pt>
                <c:pt idx="3075">
                  <c:v>50217665.612190999</c:v>
                </c:pt>
                <c:pt idx="3076">
                  <c:v>50978192.346602</c:v>
                </c:pt>
                <c:pt idx="3077">
                  <c:v>51066571.027974002</c:v>
                </c:pt>
                <c:pt idx="3078">
                  <c:v>52116348.170186996</c:v>
                </c:pt>
                <c:pt idx="3079">
                  <c:v>52236532.742710002</c:v>
                </c:pt>
                <c:pt idx="3080">
                  <c:v>52554061.816096999</c:v>
                </c:pt>
                <c:pt idx="3081">
                  <c:v>52849466.094826996</c:v>
                </c:pt>
                <c:pt idx="3082">
                  <c:v>52363460.795120999</c:v>
                </c:pt>
                <c:pt idx="3083">
                  <c:v>52220655.421728998</c:v>
                </c:pt>
                <c:pt idx="3084">
                  <c:v>52371286.817396998</c:v>
                </c:pt>
                <c:pt idx="3086">
                  <c:v>53683456.140864</c:v>
                </c:pt>
                <c:pt idx="3087">
                  <c:v>53558553.033514</c:v>
                </c:pt>
                <c:pt idx="3088">
                  <c:v>52609453.373006999</c:v>
                </c:pt>
                <c:pt idx="3089">
                  <c:v>48861203.350904003</c:v>
                </c:pt>
                <c:pt idx="3090">
                  <c:v>48536441.298061997</c:v>
                </c:pt>
                <c:pt idx="3091">
                  <c:v>46127932.326002002</c:v>
                </c:pt>
                <c:pt idx="3092">
                  <c:v>47015526.984768003</c:v>
                </c:pt>
                <c:pt idx="3093">
                  <c:v>49798316.411325</c:v>
                </c:pt>
                <c:pt idx="3094">
                  <c:v>50072503.546264999</c:v>
                </c:pt>
                <c:pt idx="3095">
                  <c:v>48804780.805496998</c:v>
                </c:pt>
                <c:pt idx="3096">
                  <c:v>48723414.090369001</c:v>
                </c:pt>
                <c:pt idx="3097">
                  <c:v>48567249.167925</c:v>
                </c:pt>
                <c:pt idx="3098">
                  <c:v>49848204.235618003</c:v>
                </c:pt>
                <c:pt idx="3099">
                  <c:v>49178566.115112998</c:v>
                </c:pt>
                <c:pt idx="3100">
                  <c:v>46319634.614211999</c:v>
                </c:pt>
                <c:pt idx="3101">
                  <c:v>46110060.783053003</c:v>
                </c:pt>
                <c:pt idx="3102">
                  <c:v>48869190.178062998</c:v>
                </c:pt>
                <c:pt idx="3103">
                  <c:v>52312732.956937</c:v>
                </c:pt>
                <c:pt idx="3104">
                  <c:v>52287976.741081998</c:v>
                </c:pt>
                <c:pt idx="3105">
                  <c:v>52504982.733846001</c:v>
                </c:pt>
                <c:pt idx="3106">
                  <c:v>52611102.578341998</c:v>
                </c:pt>
                <c:pt idx="3107">
                  <c:v>53110338.532025002</c:v>
                </c:pt>
                <c:pt idx="3108">
                  <c:v>53148348.438083</c:v>
                </c:pt>
                <c:pt idx="3109">
                  <c:v>52874106.953850999</c:v>
                </c:pt>
                <c:pt idx="3110">
                  <c:v>53300263.774709001</c:v>
                </c:pt>
                <c:pt idx="3111">
                  <c:v>52915781.362648003</c:v>
                </c:pt>
                <c:pt idx="3112">
                  <c:v>53357996.644304998</c:v>
                </c:pt>
                <c:pt idx="3113">
                  <c:v>54183227.830761001</c:v>
                </c:pt>
                <c:pt idx="3114">
                  <c:v>54765212.113876998</c:v>
                </c:pt>
                <c:pt idx="3115">
                  <c:v>55578006.238867</c:v>
                </c:pt>
                <c:pt idx="3116">
                  <c:v>55206768.603523999</c:v>
                </c:pt>
                <c:pt idx="3117">
                  <c:v>54722886.032158002</c:v>
                </c:pt>
                <c:pt idx="3118">
                  <c:v>54421136.347318001</c:v>
                </c:pt>
                <c:pt idx="3119">
                  <c:v>51489696.174355999</c:v>
                </c:pt>
                <c:pt idx="3120">
                  <c:v>51344799.002821997</c:v>
                </c:pt>
                <c:pt idx="3121">
                  <c:v>50954627.411452003</c:v>
                </c:pt>
                <c:pt idx="3122">
                  <c:v>51804755.656897999</c:v>
                </c:pt>
                <c:pt idx="3123">
                  <c:v>50750251.923202999</c:v>
                </c:pt>
                <c:pt idx="3124">
                  <c:v>48565325.923580997</c:v>
                </c:pt>
                <c:pt idx="3125">
                  <c:v>49481939.669292003</c:v>
                </c:pt>
                <c:pt idx="3126">
                  <c:v>49957177.173165001</c:v>
                </c:pt>
                <c:pt idx="3127">
                  <c:v>51567591.250618003</c:v>
                </c:pt>
                <c:pt idx="3128">
                  <c:v>52805138.296694003</c:v>
                </c:pt>
                <c:pt idx="3129">
                  <c:v>53777499.544637002</c:v>
                </c:pt>
                <c:pt idx="3130">
                  <c:v>55194387.777409002</c:v>
                </c:pt>
                <c:pt idx="3132">
                  <c:v>55538261.267619997</c:v>
                </c:pt>
                <c:pt idx="3133">
                  <c:v>56804570.541096002</c:v>
                </c:pt>
                <c:pt idx="3134">
                  <c:v>57035914.717473</c:v>
                </c:pt>
                <c:pt idx="3135">
                  <c:v>57916782.613376997</c:v>
                </c:pt>
                <c:pt idx="3136">
                  <c:v>58061035.508157998</c:v>
                </c:pt>
                <c:pt idx="3137">
                  <c:v>58556757.876318</c:v>
                </c:pt>
                <c:pt idx="3138">
                  <c:v>59022557.966229998</c:v>
                </c:pt>
                <c:pt idx="3139">
                  <c:v>59611557.664224997</c:v>
                </c:pt>
                <c:pt idx="3140">
                  <c:v>58695720.827675</c:v>
                </c:pt>
                <c:pt idx="3141">
                  <c:v>59833801.355944</c:v>
                </c:pt>
                <c:pt idx="3142">
                  <c:v>60468637.289934002</c:v>
                </c:pt>
                <c:pt idx="3143">
                  <c:v>61060595.741554998</c:v>
                </c:pt>
                <c:pt idx="3144">
                  <c:v>61243418.822485998</c:v>
                </c:pt>
                <c:pt idx="3145">
                  <c:v>62145881.869346</c:v>
                </c:pt>
                <c:pt idx="3146">
                  <c:v>63371980.782862</c:v>
                </c:pt>
                <c:pt idx="3147">
                  <c:v>62968815.929626003</c:v>
                </c:pt>
                <c:pt idx="3148">
                  <c:v>63514311.563153997</c:v>
                </c:pt>
                <c:pt idx="3149">
                  <c:v>62703076.905791</c:v>
                </c:pt>
                <c:pt idx="3150">
                  <c:v>62042325.000981003</c:v>
                </c:pt>
                <c:pt idx="3151">
                  <c:v>61262855.442071997</c:v>
                </c:pt>
                <c:pt idx="3152">
                  <c:v>62953410.312349997</c:v>
                </c:pt>
                <c:pt idx="3153">
                  <c:v>61591843.621399</c:v>
                </c:pt>
                <c:pt idx="3154">
                  <c:v>63581418.225539997</c:v>
                </c:pt>
                <c:pt idx="3155">
                  <c:v>61906572.716991998</c:v>
                </c:pt>
                <c:pt idx="3156">
                  <c:v>63677455.786215</c:v>
                </c:pt>
                <c:pt idx="3157">
                  <c:v>64310670.146062002</c:v>
                </c:pt>
                <c:pt idx="3158">
                  <c:v>65043571.743523002</c:v>
                </c:pt>
                <c:pt idx="3159">
                  <c:v>65748524.989207998</c:v>
                </c:pt>
                <c:pt idx="3160">
                  <c:v>66658279.960272998</c:v>
                </c:pt>
                <c:pt idx="3161">
                  <c:v>66903790.312936999</c:v>
                </c:pt>
                <c:pt idx="3162">
                  <c:v>66966922.250627004</c:v>
                </c:pt>
                <c:pt idx="3163">
                  <c:v>68114015.419699997</c:v>
                </c:pt>
                <c:pt idx="3164">
                  <c:v>67805900.515149996</c:v>
                </c:pt>
                <c:pt idx="3165">
                  <c:v>65652124.844062001</c:v>
                </c:pt>
                <c:pt idx="3166">
                  <c:v>64403849.415964</c:v>
                </c:pt>
                <c:pt idx="3167">
                  <c:v>62365173.946287997</c:v>
                </c:pt>
                <c:pt idx="3168">
                  <c:v>62534628.716149002</c:v>
                </c:pt>
                <c:pt idx="3169">
                  <c:v>57963813.584531002</c:v>
                </c:pt>
                <c:pt idx="3170">
                  <c:v>58823387.858499996</c:v>
                </c:pt>
                <c:pt idx="3171">
                  <c:v>57924848.505667999</c:v>
                </c:pt>
                <c:pt idx="3172">
                  <c:v>58837798.398204997</c:v>
                </c:pt>
                <c:pt idx="3173">
                  <c:v>59048882.558049999</c:v>
                </c:pt>
                <c:pt idx="3174">
                  <c:v>57881474.277924001</c:v>
                </c:pt>
                <c:pt idx="3175">
                  <c:v>59140049.766957998</c:v>
                </c:pt>
                <c:pt idx="3176">
                  <c:v>60074976.855094999</c:v>
                </c:pt>
                <c:pt idx="3177">
                  <c:v>62817855.214171</c:v>
                </c:pt>
                <c:pt idx="3178">
                  <c:v>64965844.650692001</c:v>
                </c:pt>
                <c:pt idx="3179">
                  <c:v>65967889.704889998</c:v>
                </c:pt>
                <c:pt idx="3180">
                  <c:v>66415001.316662997</c:v>
                </c:pt>
                <c:pt idx="3181">
                  <c:v>65944147.027566001</c:v>
                </c:pt>
                <c:pt idx="3182">
                  <c:v>65290073.727219999</c:v>
                </c:pt>
                <c:pt idx="3183">
                  <c:v>66359206.15676</c:v>
                </c:pt>
                <c:pt idx="3184">
                  <c:v>66144980.238127999</c:v>
                </c:pt>
                <c:pt idx="3185">
                  <c:v>66621822.613816001</c:v>
                </c:pt>
                <c:pt idx="3186">
                  <c:v>66882936.527456999</c:v>
                </c:pt>
                <c:pt idx="3187">
                  <c:v>56101787.678464003</c:v>
                </c:pt>
                <c:pt idx="3188">
                  <c:v>54639172.042727001</c:v>
                </c:pt>
                <c:pt idx="3189">
                  <c:v>44733996.412171997</c:v>
                </c:pt>
                <c:pt idx="3190">
                  <c:v>45720472.451136</c:v>
                </c:pt>
                <c:pt idx="3191">
                  <c:v>48355546.445924997</c:v>
                </c:pt>
                <c:pt idx="3192">
                  <c:v>50482861.948867001</c:v>
                </c:pt>
                <c:pt idx="3193">
                  <c:v>50511297.891243003</c:v>
                </c:pt>
                <c:pt idx="3194">
                  <c:v>50511297.891243003</c:v>
                </c:pt>
                <c:pt idx="3195">
                  <c:v>45143025.450000003</c:v>
                </c:pt>
                <c:pt idx="3196">
                  <c:v>45529583.740000002</c:v>
                </c:pt>
                <c:pt idx="3197">
                  <c:v>44555893.140000001</c:v>
                </c:pt>
                <c:pt idx="3198">
                  <c:v>36290423.689999998</c:v>
                </c:pt>
                <c:pt idx="3199">
                  <c:v>32972176.649999999</c:v>
                </c:pt>
                <c:pt idx="3200">
                  <c:v>32956563.010000002</c:v>
                </c:pt>
                <c:pt idx="3201">
                  <c:v>31950591.68</c:v>
                </c:pt>
                <c:pt idx="3202">
                  <c:v>34667223.868421055</c:v>
                </c:pt>
                <c:pt idx="3203">
                  <c:v>33147978.5</c:v>
                </c:pt>
                <c:pt idx="3204">
                  <c:v>34040401.528780535</c:v>
                </c:pt>
                <c:pt idx="3205">
                  <c:v>36117015.9314854</c:v>
                </c:pt>
                <c:pt idx="3206">
                  <c:v>32742699.515338846</c:v>
                </c:pt>
                <c:pt idx="3207">
                  <c:v>33208608.553089634</c:v>
                </c:pt>
                <c:pt idx="3208">
                  <c:v>33208608.553089634</c:v>
                </c:pt>
                <c:pt idx="3209">
                  <c:v>33429364.895587739</c:v>
                </c:pt>
                <c:pt idx="3210">
                  <c:v>33429364.895587739</c:v>
                </c:pt>
                <c:pt idx="3211">
                  <c:v>35795589.1011177</c:v>
                </c:pt>
                <c:pt idx="3212">
                  <c:v>29861415.368961014</c:v>
                </c:pt>
                <c:pt idx="3213">
                  <c:v>29861415.368961014</c:v>
                </c:pt>
                <c:pt idx="3214">
                  <c:v>29767488.993928675</c:v>
                </c:pt>
                <c:pt idx="3215">
                  <c:v>29767488.993928675</c:v>
                </c:pt>
                <c:pt idx="3216">
                  <c:v>26264370.318076637</c:v>
                </c:pt>
                <c:pt idx="3217">
                  <c:v>26264370.318076637</c:v>
                </c:pt>
                <c:pt idx="3218">
                  <c:v>27354938.579229273</c:v>
                </c:pt>
                <c:pt idx="3219">
                  <c:v>28096685.399999999</c:v>
                </c:pt>
                <c:pt idx="3223">
                  <c:v>27675790.051188</c:v>
                </c:pt>
                <c:pt idx="3224">
                  <c:v>28767405.569527999</c:v>
                </c:pt>
                <c:pt idx="3225">
                  <c:v>31211169.39536</c:v>
                </c:pt>
                <c:pt idx="3226">
                  <c:v>32253159.536830999</c:v>
                </c:pt>
                <c:pt idx="3229">
                  <c:v>31897823.270048998</c:v>
                </c:pt>
                <c:pt idx="3230">
                  <c:v>32425451.185254999</c:v>
                </c:pt>
                <c:pt idx="3231">
                  <c:v>30900057.242853999</c:v>
                </c:pt>
                <c:pt idx="3232">
                  <c:v>32195418.384996999</c:v>
                </c:pt>
                <c:pt idx="3233">
                  <c:v>33365734.688974999</c:v>
                </c:pt>
                <c:pt idx="3234">
                  <c:v>33927096.241467997</c:v>
                </c:pt>
                <c:pt idx="3235">
                  <c:v>35160633.624003001</c:v>
                </c:pt>
                <c:pt idx="3239">
                  <c:v>37411257.358580999</c:v>
                </c:pt>
              </c:numCache>
            </c:numRef>
          </c:val>
          <c:smooth val="0"/>
          <c:extLst>
            <c:ext xmlns:c16="http://schemas.microsoft.com/office/drawing/2014/chart" uri="{C3380CC4-5D6E-409C-BE32-E72D297353CC}">
              <c16:uniqueId val="{00000000-FD67-4828-BEF2-4F2FE5ED149A}"/>
            </c:ext>
          </c:extLst>
        </c:ser>
        <c:dLbls>
          <c:showLegendKey val="0"/>
          <c:showVal val="0"/>
          <c:showCatName val="0"/>
          <c:showSerName val="0"/>
          <c:showPercent val="0"/>
          <c:showBubbleSize val="0"/>
        </c:dLbls>
        <c:smooth val="0"/>
        <c:axId val="949389296"/>
        <c:axId val="949389712"/>
      </c:lineChart>
      <c:catAx>
        <c:axId val="9493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49389712"/>
        <c:crosses val="autoZero"/>
        <c:auto val="1"/>
        <c:lblAlgn val="ctr"/>
        <c:lblOffset val="100"/>
        <c:noMultiLvlLbl val="0"/>
      </c:catAx>
      <c:valAx>
        <c:axId val="949389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4938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PPF!$D$1</c:f>
              <c:strCache>
                <c:ptCount val="1"/>
                <c:pt idx="0">
                  <c:v> PPF / USD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PPF!$A$2:$A$345</c:f>
              <c:numCache>
                <c:formatCode>m/d/yyyy</c:formatCode>
                <c:ptCount val="344"/>
                <c:pt idx="0">
                  <c:v>38687</c:v>
                </c:pt>
                <c:pt idx="1">
                  <c:v>38718</c:v>
                </c:pt>
                <c:pt idx="2">
                  <c:v>38749</c:v>
                </c:pt>
                <c:pt idx="3">
                  <c:v>38777</c:v>
                </c:pt>
                <c:pt idx="4">
                  <c:v>38808</c:v>
                </c:pt>
                <c:pt idx="5">
                  <c:v>38838</c:v>
                </c:pt>
                <c:pt idx="6">
                  <c:v>38869</c:v>
                </c:pt>
                <c:pt idx="7">
                  <c:v>38899</c:v>
                </c:pt>
                <c:pt idx="8">
                  <c:v>38930</c:v>
                </c:pt>
                <c:pt idx="9">
                  <c:v>38961</c:v>
                </c:pt>
                <c:pt idx="10">
                  <c:v>38991</c:v>
                </c:pt>
                <c:pt idx="11">
                  <c:v>39022</c:v>
                </c:pt>
                <c:pt idx="12">
                  <c:v>39052</c:v>
                </c:pt>
                <c:pt idx="13">
                  <c:v>39083</c:v>
                </c:pt>
                <c:pt idx="14">
                  <c:v>39114</c:v>
                </c:pt>
                <c:pt idx="15">
                  <c:v>39142</c:v>
                </c:pt>
                <c:pt idx="16">
                  <c:v>39173</c:v>
                </c:pt>
                <c:pt idx="17">
                  <c:v>39203</c:v>
                </c:pt>
                <c:pt idx="18">
                  <c:v>39234</c:v>
                </c:pt>
                <c:pt idx="19">
                  <c:v>39264</c:v>
                </c:pt>
                <c:pt idx="20">
                  <c:v>39295</c:v>
                </c:pt>
                <c:pt idx="21">
                  <c:v>39326</c:v>
                </c:pt>
                <c:pt idx="22">
                  <c:v>39356</c:v>
                </c:pt>
                <c:pt idx="23">
                  <c:v>39387</c:v>
                </c:pt>
                <c:pt idx="24">
                  <c:v>39417</c:v>
                </c:pt>
                <c:pt idx="25">
                  <c:v>39448</c:v>
                </c:pt>
                <c:pt idx="26">
                  <c:v>39479</c:v>
                </c:pt>
                <c:pt idx="27">
                  <c:v>39508</c:v>
                </c:pt>
                <c:pt idx="28">
                  <c:v>39539</c:v>
                </c:pt>
                <c:pt idx="29">
                  <c:v>39569</c:v>
                </c:pt>
                <c:pt idx="30">
                  <c:v>39600</c:v>
                </c:pt>
                <c:pt idx="31">
                  <c:v>39630</c:v>
                </c:pt>
                <c:pt idx="32">
                  <c:v>39661</c:v>
                </c:pt>
                <c:pt idx="33">
                  <c:v>39692</c:v>
                </c:pt>
                <c:pt idx="34">
                  <c:v>39722</c:v>
                </c:pt>
                <c:pt idx="35">
                  <c:v>39753</c:v>
                </c:pt>
                <c:pt idx="36">
                  <c:v>39783</c:v>
                </c:pt>
                <c:pt idx="37">
                  <c:v>39814</c:v>
                </c:pt>
                <c:pt idx="38">
                  <c:v>39845</c:v>
                </c:pt>
                <c:pt idx="39">
                  <c:v>39873</c:v>
                </c:pt>
                <c:pt idx="40">
                  <c:v>39904</c:v>
                </c:pt>
                <c:pt idx="41">
                  <c:v>39934</c:v>
                </c:pt>
                <c:pt idx="42">
                  <c:v>39965</c:v>
                </c:pt>
                <c:pt idx="43">
                  <c:v>39995</c:v>
                </c:pt>
                <c:pt idx="44">
                  <c:v>40026</c:v>
                </c:pt>
                <c:pt idx="45">
                  <c:v>40057</c:v>
                </c:pt>
                <c:pt idx="46">
                  <c:v>40087</c:v>
                </c:pt>
                <c:pt idx="47">
                  <c:v>40118</c:v>
                </c:pt>
                <c:pt idx="48">
                  <c:v>40148</c:v>
                </c:pt>
                <c:pt idx="49">
                  <c:v>40179</c:v>
                </c:pt>
                <c:pt idx="50">
                  <c:v>40210</c:v>
                </c:pt>
                <c:pt idx="51">
                  <c:v>40238</c:v>
                </c:pt>
                <c:pt idx="52">
                  <c:v>40269</c:v>
                </c:pt>
                <c:pt idx="53">
                  <c:v>40299</c:v>
                </c:pt>
                <c:pt idx="54">
                  <c:v>40330</c:v>
                </c:pt>
                <c:pt idx="55">
                  <c:v>40360</c:v>
                </c:pt>
                <c:pt idx="56">
                  <c:v>40391</c:v>
                </c:pt>
                <c:pt idx="57">
                  <c:v>40422</c:v>
                </c:pt>
                <c:pt idx="58">
                  <c:v>40452</c:v>
                </c:pt>
                <c:pt idx="59">
                  <c:v>40483</c:v>
                </c:pt>
                <c:pt idx="60">
                  <c:v>40513</c:v>
                </c:pt>
                <c:pt idx="61">
                  <c:v>40544</c:v>
                </c:pt>
                <c:pt idx="62">
                  <c:v>40575</c:v>
                </c:pt>
                <c:pt idx="63">
                  <c:v>40603</c:v>
                </c:pt>
                <c:pt idx="64">
                  <c:v>40634</c:v>
                </c:pt>
                <c:pt idx="65">
                  <c:v>40664</c:v>
                </c:pt>
                <c:pt idx="66">
                  <c:v>40695</c:v>
                </c:pt>
                <c:pt idx="67">
                  <c:v>40725</c:v>
                </c:pt>
                <c:pt idx="68">
                  <c:v>40756</c:v>
                </c:pt>
                <c:pt idx="69">
                  <c:v>40787</c:v>
                </c:pt>
                <c:pt idx="70">
                  <c:v>40817</c:v>
                </c:pt>
                <c:pt idx="71">
                  <c:v>40848</c:v>
                </c:pt>
                <c:pt idx="72">
                  <c:v>40878</c:v>
                </c:pt>
                <c:pt idx="73">
                  <c:v>40909</c:v>
                </c:pt>
                <c:pt idx="74">
                  <c:v>40940</c:v>
                </c:pt>
                <c:pt idx="75">
                  <c:v>40969</c:v>
                </c:pt>
                <c:pt idx="76">
                  <c:v>41000</c:v>
                </c:pt>
                <c:pt idx="77">
                  <c:v>41030</c:v>
                </c:pt>
                <c:pt idx="78">
                  <c:v>41061</c:v>
                </c:pt>
                <c:pt idx="79">
                  <c:v>41091</c:v>
                </c:pt>
                <c:pt idx="80">
                  <c:v>41122</c:v>
                </c:pt>
                <c:pt idx="81">
                  <c:v>41153</c:v>
                </c:pt>
                <c:pt idx="82">
                  <c:v>41183</c:v>
                </c:pt>
                <c:pt idx="83">
                  <c:v>41214</c:v>
                </c:pt>
                <c:pt idx="84">
                  <c:v>41244</c:v>
                </c:pt>
                <c:pt idx="85">
                  <c:v>41275</c:v>
                </c:pt>
                <c:pt idx="86">
                  <c:v>41306</c:v>
                </c:pt>
                <c:pt idx="87">
                  <c:v>41334</c:v>
                </c:pt>
                <c:pt idx="88">
                  <c:v>41365</c:v>
                </c:pt>
                <c:pt idx="89">
                  <c:v>41395</c:v>
                </c:pt>
                <c:pt idx="90">
                  <c:v>41426</c:v>
                </c:pt>
                <c:pt idx="91">
                  <c:v>41456</c:v>
                </c:pt>
                <c:pt idx="92">
                  <c:v>41487</c:v>
                </c:pt>
                <c:pt idx="93">
                  <c:v>41518</c:v>
                </c:pt>
                <c:pt idx="94">
                  <c:v>41548</c:v>
                </c:pt>
                <c:pt idx="95">
                  <c:v>41579</c:v>
                </c:pt>
                <c:pt idx="96">
                  <c:v>41609</c:v>
                </c:pt>
                <c:pt idx="97">
                  <c:v>41640</c:v>
                </c:pt>
                <c:pt idx="98">
                  <c:v>41671</c:v>
                </c:pt>
                <c:pt idx="99">
                  <c:v>41699</c:v>
                </c:pt>
                <c:pt idx="100">
                  <c:v>41730</c:v>
                </c:pt>
                <c:pt idx="101">
                  <c:v>41760</c:v>
                </c:pt>
                <c:pt idx="102">
                  <c:v>41791</c:v>
                </c:pt>
                <c:pt idx="103">
                  <c:v>41821</c:v>
                </c:pt>
                <c:pt idx="104">
                  <c:v>41852</c:v>
                </c:pt>
                <c:pt idx="105">
                  <c:v>41883</c:v>
                </c:pt>
                <c:pt idx="106">
                  <c:v>41913</c:v>
                </c:pt>
                <c:pt idx="107">
                  <c:v>41944</c:v>
                </c:pt>
                <c:pt idx="108">
                  <c:v>41974</c:v>
                </c:pt>
                <c:pt idx="109">
                  <c:v>42005</c:v>
                </c:pt>
                <c:pt idx="110">
                  <c:v>42036</c:v>
                </c:pt>
                <c:pt idx="111">
                  <c:v>42064</c:v>
                </c:pt>
                <c:pt idx="112">
                  <c:v>42095</c:v>
                </c:pt>
                <c:pt idx="113">
                  <c:v>42125</c:v>
                </c:pt>
                <c:pt idx="114">
                  <c:v>42156</c:v>
                </c:pt>
                <c:pt idx="115">
                  <c:v>42186</c:v>
                </c:pt>
                <c:pt idx="116">
                  <c:v>42217</c:v>
                </c:pt>
                <c:pt idx="117">
                  <c:v>42248</c:v>
                </c:pt>
                <c:pt idx="118">
                  <c:v>42278</c:v>
                </c:pt>
                <c:pt idx="119">
                  <c:v>42309</c:v>
                </c:pt>
                <c:pt idx="120">
                  <c:v>42339</c:v>
                </c:pt>
                <c:pt idx="121">
                  <c:v>42370</c:v>
                </c:pt>
                <c:pt idx="122">
                  <c:v>42401</c:v>
                </c:pt>
                <c:pt idx="123">
                  <c:v>42430</c:v>
                </c:pt>
                <c:pt idx="124">
                  <c:v>42461</c:v>
                </c:pt>
                <c:pt idx="125">
                  <c:v>42491</c:v>
                </c:pt>
                <c:pt idx="126">
                  <c:v>42522</c:v>
                </c:pt>
                <c:pt idx="127">
                  <c:v>42552</c:v>
                </c:pt>
                <c:pt idx="128">
                  <c:v>42583</c:v>
                </c:pt>
                <c:pt idx="129">
                  <c:v>42614</c:v>
                </c:pt>
                <c:pt idx="130">
                  <c:v>42644</c:v>
                </c:pt>
                <c:pt idx="131">
                  <c:v>42675</c:v>
                </c:pt>
                <c:pt idx="132">
                  <c:v>42705</c:v>
                </c:pt>
                <c:pt idx="133">
                  <c:v>42736</c:v>
                </c:pt>
                <c:pt idx="134">
                  <c:v>42767</c:v>
                </c:pt>
                <c:pt idx="135">
                  <c:v>42795</c:v>
                </c:pt>
                <c:pt idx="136">
                  <c:v>42826</c:v>
                </c:pt>
                <c:pt idx="137">
                  <c:v>42856</c:v>
                </c:pt>
                <c:pt idx="138">
                  <c:v>42887</c:v>
                </c:pt>
                <c:pt idx="139">
                  <c:v>42917</c:v>
                </c:pt>
                <c:pt idx="140">
                  <c:v>42948</c:v>
                </c:pt>
                <c:pt idx="141">
                  <c:v>42979</c:v>
                </c:pt>
                <c:pt idx="142">
                  <c:v>43009</c:v>
                </c:pt>
                <c:pt idx="143">
                  <c:v>43040</c:v>
                </c:pt>
                <c:pt idx="144">
                  <c:v>43070</c:v>
                </c:pt>
                <c:pt idx="145">
                  <c:v>43101</c:v>
                </c:pt>
                <c:pt idx="146">
                  <c:v>43132</c:v>
                </c:pt>
                <c:pt idx="147">
                  <c:v>43160</c:v>
                </c:pt>
                <c:pt idx="148">
                  <c:v>43191</c:v>
                </c:pt>
                <c:pt idx="149">
                  <c:v>43221</c:v>
                </c:pt>
                <c:pt idx="150">
                  <c:v>43252</c:v>
                </c:pt>
                <c:pt idx="151">
                  <c:v>43282</c:v>
                </c:pt>
                <c:pt idx="152">
                  <c:v>43313</c:v>
                </c:pt>
                <c:pt idx="153">
                  <c:v>43344</c:v>
                </c:pt>
                <c:pt idx="154">
                  <c:v>43374</c:v>
                </c:pt>
                <c:pt idx="155">
                  <c:v>43405</c:v>
                </c:pt>
                <c:pt idx="156">
                  <c:v>43435</c:v>
                </c:pt>
                <c:pt idx="157">
                  <c:v>43466</c:v>
                </c:pt>
                <c:pt idx="158">
                  <c:v>43497</c:v>
                </c:pt>
                <c:pt idx="159">
                  <c:v>43525</c:v>
                </c:pt>
                <c:pt idx="160">
                  <c:v>43556</c:v>
                </c:pt>
                <c:pt idx="161">
                  <c:v>43586</c:v>
                </c:pt>
                <c:pt idx="162">
                  <c:v>43617</c:v>
                </c:pt>
                <c:pt idx="163">
                  <c:v>43647</c:v>
                </c:pt>
                <c:pt idx="164">
                  <c:v>43678</c:v>
                </c:pt>
                <c:pt idx="165">
                  <c:v>43709</c:v>
                </c:pt>
                <c:pt idx="166">
                  <c:v>43739</c:v>
                </c:pt>
                <c:pt idx="167">
                  <c:v>43770</c:v>
                </c:pt>
                <c:pt idx="168">
                  <c:v>43800</c:v>
                </c:pt>
                <c:pt idx="169">
                  <c:v>43831</c:v>
                </c:pt>
                <c:pt idx="170">
                  <c:v>43862</c:v>
                </c:pt>
                <c:pt idx="171">
                  <c:v>43891</c:v>
                </c:pt>
                <c:pt idx="172">
                  <c:v>43922</c:v>
                </c:pt>
                <c:pt idx="173">
                  <c:v>43952</c:v>
                </c:pt>
                <c:pt idx="174">
                  <c:v>43983</c:v>
                </c:pt>
                <c:pt idx="175">
                  <c:v>44013</c:v>
                </c:pt>
                <c:pt idx="176">
                  <c:v>44044</c:v>
                </c:pt>
                <c:pt idx="177">
                  <c:v>44075</c:v>
                </c:pt>
                <c:pt idx="178">
                  <c:v>44105</c:v>
                </c:pt>
                <c:pt idx="179">
                  <c:v>44136</c:v>
                </c:pt>
                <c:pt idx="180">
                  <c:v>44166</c:v>
                </c:pt>
                <c:pt idx="181">
                  <c:v>44197</c:v>
                </c:pt>
                <c:pt idx="182">
                  <c:v>44228</c:v>
                </c:pt>
                <c:pt idx="183">
                  <c:v>44256</c:v>
                </c:pt>
                <c:pt idx="184">
                  <c:v>44287</c:v>
                </c:pt>
                <c:pt idx="185">
                  <c:v>44317</c:v>
                </c:pt>
                <c:pt idx="186">
                  <c:v>44348</c:v>
                </c:pt>
                <c:pt idx="187">
                  <c:v>44378</c:v>
                </c:pt>
                <c:pt idx="188">
                  <c:v>44409</c:v>
                </c:pt>
                <c:pt idx="189">
                  <c:v>44440</c:v>
                </c:pt>
                <c:pt idx="190">
                  <c:v>44470</c:v>
                </c:pt>
                <c:pt idx="191">
                  <c:v>44501</c:v>
                </c:pt>
                <c:pt idx="192">
                  <c:v>44531</c:v>
                </c:pt>
                <c:pt idx="193">
                  <c:v>44562</c:v>
                </c:pt>
                <c:pt idx="194">
                  <c:v>44593</c:v>
                </c:pt>
                <c:pt idx="195">
                  <c:v>44621</c:v>
                </c:pt>
                <c:pt idx="196">
                  <c:v>44652</c:v>
                </c:pt>
                <c:pt idx="197">
                  <c:v>44682</c:v>
                </c:pt>
                <c:pt idx="198">
                  <c:v>44713</c:v>
                </c:pt>
                <c:pt idx="199">
                  <c:v>44743</c:v>
                </c:pt>
                <c:pt idx="200">
                  <c:v>44774</c:v>
                </c:pt>
                <c:pt idx="201">
                  <c:v>44805</c:v>
                </c:pt>
                <c:pt idx="202">
                  <c:v>44835</c:v>
                </c:pt>
                <c:pt idx="203">
                  <c:v>44866</c:v>
                </c:pt>
                <c:pt idx="204">
                  <c:v>44896</c:v>
                </c:pt>
                <c:pt idx="205">
                  <c:v>44927</c:v>
                </c:pt>
                <c:pt idx="206">
                  <c:v>44958</c:v>
                </c:pt>
                <c:pt idx="207">
                  <c:v>44986</c:v>
                </c:pt>
                <c:pt idx="208">
                  <c:v>45017</c:v>
                </c:pt>
                <c:pt idx="209">
                  <c:v>45047</c:v>
                </c:pt>
                <c:pt idx="210">
                  <c:v>45078</c:v>
                </c:pt>
                <c:pt idx="211">
                  <c:v>45108</c:v>
                </c:pt>
                <c:pt idx="212">
                  <c:v>45139</c:v>
                </c:pt>
                <c:pt idx="213">
                  <c:v>45170</c:v>
                </c:pt>
                <c:pt idx="214">
                  <c:v>45200</c:v>
                </c:pt>
                <c:pt idx="215">
                  <c:v>45231</c:v>
                </c:pt>
                <c:pt idx="216">
                  <c:v>45261</c:v>
                </c:pt>
                <c:pt idx="217">
                  <c:v>45292</c:v>
                </c:pt>
                <c:pt idx="218">
                  <c:v>45323</c:v>
                </c:pt>
                <c:pt idx="219">
                  <c:v>45352</c:v>
                </c:pt>
                <c:pt idx="220">
                  <c:v>45383</c:v>
                </c:pt>
                <c:pt idx="221">
                  <c:v>45413</c:v>
                </c:pt>
                <c:pt idx="222">
                  <c:v>45444</c:v>
                </c:pt>
                <c:pt idx="223">
                  <c:v>45474</c:v>
                </c:pt>
                <c:pt idx="224">
                  <c:v>45505</c:v>
                </c:pt>
                <c:pt idx="225">
                  <c:v>45536</c:v>
                </c:pt>
                <c:pt idx="226">
                  <c:v>45566</c:v>
                </c:pt>
                <c:pt idx="227">
                  <c:v>45597</c:v>
                </c:pt>
                <c:pt idx="228">
                  <c:v>45627</c:v>
                </c:pt>
                <c:pt idx="229">
                  <c:v>45658</c:v>
                </c:pt>
                <c:pt idx="230">
                  <c:v>45689</c:v>
                </c:pt>
                <c:pt idx="231">
                  <c:v>45717</c:v>
                </c:pt>
                <c:pt idx="232">
                  <c:v>45748</c:v>
                </c:pt>
                <c:pt idx="233">
                  <c:v>45778</c:v>
                </c:pt>
                <c:pt idx="234">
                  <c:v>45809</c:v>
                </c:pt>
              </c:numCache>
            </c:numRef>
          </c:cat>
          <c:val>
            <c:numRef>
              <c:f>PPF!$D$2:$D$345</c:f>
              <c:numCache>
                <c:formatCode>_(* #,##0.00_);_(* \(#,##0.00\);_(* "-"??_);_(@_)</c:formatCode>
                <c:ptCount val="344"/>
                <c:pt idx="0">
                  <c:v>14854843.543113364</c:v>
                </c:pt>
                <c:pt idx="1">
                  <c:v>14877319.895577459</c:v>
                </c:pt>
                <c:pt idx="2">
                  <c:v>15003708.641376803</c:v>
                </c:pt>
                <c:pt idx="3">
                  <c:v>15438175.859846395</c:v>
                </c:pt>
                <c:pt idx="4">
                  <c:v>15897298.853424696</c:v>
                </c:pt>
                <c:pt idx="5">
                  <c:v>16397351.534168888</c:v>
                </c:pt>
                <c:pt idx="6">
                  <c:v>13247105.110893343</c:v>
                </c:pt>
                <c:pt idx="7">
                  <c:v>12400648.183403373</c:v>
                </c:pt>
                <c:pt idx="8">
                  <c:v>12778740.370925404</c:v>
                </c:pt>
                <c:pt idx="9">
                  <c:v>12966928.914118983</c:v>
                </c:pt>
                <c:pt idx="10">
                  <c:v>12439139.809473203</c:v>
                </c:pt>
                <c:pt idx="11">
                  <c:v>12614816.574516643</c:v>
                </c:pt>
                <c:pt idx="12">
                  <c:v>13191321.382501403</c:v>
                </c:pt>
                <c:pt idx="13">
                  <c:v>12576079.011128329</c:v>
                </c:pt>
                <c:pt idx="14">
                  <c:v>12635352.948581006</c:v>
                </c:pt>
                <c:pt idx="15">
                  <c:v>13108654.026329007</c:v>
                </c:pt>
                <c:pt idx="16">
                  <c:v>13981172.588589031</c:v>
                </c:pt>
                <c:pt idx="17">
                  <c:v>14397870.466527928</c:v>
                </c:pt>
                <c:pt idx="18">
                  <c:v>15342132.472456101</c:v>
                </c:pt>
                <c:pt idx="19">
                  <c:v>15677820.514830375</c:v>
                </c:pt>
                <c:pt idx="20">
                  <c:v>15699163.371806405</c:v>
                </c:pt>
                <c:pt idx="21">
                  <c:v>16004412.88982443</c:v>
                </c:pt>
                <c:pt idx="22">
                  <c:v>16972403.177281145</c:v>
                </c:pt>
                <c:pt idx="23">
                  <c:v>17527668.006935991</c:v>
                </c:pt>
                <c:pt idx="24">
                  <c:v>17608501.904758185</c:v>
                </c:pt>
                <c:pt idx="25">
                  <c:v>16915111.846397091</c:v>
                </c:pt>
                <c:pt idx="26">
                  <c:v>16983983.552157383</c:v>
                </c:pt>
                <c:pt idx="27">
                  <c:v>17336501.763917036</c:v>
                </c:pt>
                <c:pt idx="28">
                  <c:v>16659218.023575889</c:v>
                </c:pt>
                <c:pt idx="29">
                  <c:v>16317847.396981431</c:v>
                </c:pt>
                <c:pt idx="30">
                  <c:v>16283936.308845088</c:v>
                </c:pt>
                <c:pt idx="31">
                  <c:v>16473626.338087978</c:v>
                </c:pt>
                <c:pt idx="32">
                  <c:v>16862547.185900599</c:v>
                </c:pt>
                <c:pt idx="33">
                  <c:v>16451152.642666766</c:v>
                </c:pt>
                <c:pt idx="34">
                  <c:v>14176148.215019021</c:v>
                </c:pt>
                <c:pt idx="35">
                  <c:v>13061879.27071197</c:v>
                </c:pt>
                <c:pt idx="36">
                  <c:v>12908386.484434232</c:v>
                </c:pt>
                <c:pt idx="37">
                  <c:v>13496974.207449023</c:v>
                </c:pt>
                <c:pt idx="38">
                  <c:v>13705689.438136967</c:v>
                </c:pt>
                <c:pt idx="39">
                  <c:v>13573593.672499297</c:v>
                </c:pt>
                <c:pt idx="40">
                  <c:v>14683068.316749213</c:v>
                </c:pt>
                <c:pt idx="41">
                  <c:v>15081123.611511882</c:v>
                </c:pt>
                <c:pt idx="42">
                  <c:v>14703981.260627417</c:v>
                </c:pt>
                <c:pt idx="43">
                  <c:v>14369755.535704788</c:v>
                </c:pt>
                <c:pt idx="44">
                  <c:v>14902832.72758889</c:v>
                </c:pt>
                <c:pt idx="45">
                  <c:v>14538442.530786477</c:v>
                </c:pt>
                <c:pt idx="46">
                  <c:v>15142224.302961366</c:v>
                </c:pt>
                <c:pt idx="47">
                  <c:v>15092315.045304973</c:v>
                </c:pt>
                <c:pt idx="48">
                  <c:v>14931499.994200626</c:v>
                </c:pt>
                <c:pt idx="49">
                  <c:v>15149369.169076327</c:v>
                </c:pt>
                <c:pt idx="50">
                  <c:v>14993534.631632084</c:v>
                </c:pt>
                <c:pt idx="51">
                  <c:v>14500673.860351479</c:v>
                </c:pt>
                <c:pt idx="52">
                  <c:v>14664770.477480093</c:v>
                </c:pt>
                <c:pt idx="53">
                  <c:v>14862308.892660631</c:v>
                </c:pt>
                <c:pt idx="54">
                  <c:v>14419000.587616865</c:v>
                </c:pt>
                <c:pt idx="55">
                  <c:v>14520745.941436308</c:v>
                </c:pt>
                <c:pt idx="56">
                  <c:v>14533659.931122124</c:v>
                </c:pt>
                <c:pt idx="57">
                  <c:v>14921168.098917669</c:v>
                </c:pt>
                <c:pt idx="58">
                  <c:v>15925782.891304653</c:v>
                </c:pt>
                <c:pt idx="59">
                  <c:v>15597189.747974031</c:v>
                </c:pt>
                <c:pt idx="60">
                  <c:v>15323820.713513572</c:v>
                </c:pt>
                <c:pt idx="61">
                  <c:v>14856769.219925556</c:v>
                </c:pt>
                <c:pt idx="62">
                  <c:v>14380416.090167612</c:v>
                </c:pt>
                <c:pt idx="63">
                  <c:v>14557732.305466352</c:v>
                </c:pt>
                <c:pt idx="64">
                  <c:v>15668608.175192149</c:v>
                </c:pt>
                <c:pt idx="65">
                  <c:v>14879643.715008948</c:v>
                </c:pt>
                <c:pt idx="66">
                  <c:v>14183212.416912464</c:v>
                </c:pt>
                <c:pt idx="67">
                  <c:v>13620374.945779355</c:v>
                </c:pt>
                <c:pt idx="68">
                  <c:v>12908575.418384304</c:v>
                </c:pt>
                <c:pt idx="69">
                  <c:v>12121303.172703825</c:v>
                </c:pt>
                <c:pt idx="70">
                  <c:v>11592617.159298813</c:v>
                </c:pt>
                <c:pt idx="71">
                  <c:v>10996807.647081234</c:v>
                </c:pt>
                <c:pt idx="72">
                  <c:v>11007122.683379509</c:v>
                </c:pt>
                <c:pt idx="73">
                  <c:v>11229543.560259415</c:v>
                </c:pt>
                <c:pt idx="74">
                  <c:v>11416671.652221998</c:v>
                </c:pt>
                <c:pt idx="75">
                  <c:v>10921844.907968912</c:v>
                </c:pt>
                <c:pt idx="76">
                  <c:v>11168269.619741099</c:v>
                </c:pt>
                <c:pt idx="77">
                  <c:v>11241648.293830756</c:v>
                </c:pt>
                <c:pt idx="78">
                  <c:v>11173683.303834984</c:v>
                </c:pt>
                <c:pt idx="79">
                  <c:v>10609051.841591425</c:v>
                </c:pt>
                <c:pt idx="80">
                  <c:v>10392891.860413026</c:v>
                </c:pt>
                <c:pt idx="81">
                  <c:v>10170569.660787579</c:v>
                </c:pt>
                <c:pt idx="82">
                  <c:v>10020024.078388531</c:v>
                </c:pt>
                <c:pt idx="83">
                  <c:v>9869910.6667786837</c:v>
                </c:pt>
                <c:pt idx="84">
                  <c:v>9641846.9041162059</c:v>
                </c:pt>
                <c:pt idx="85">
                  <c:v>9759878.8297353685</c:v>
                </c:pt>
                <c:pt idx="86">
                  <c:v>9496639.6881223787</c:v>
                </c:pt>
                <c:pt idx="87">
                  <c:v>8526670.3204915486</c:v>
                </c:pt>
                <c:pt idx="88">
                  <c:v>8303108.3950284813</c:v>
                </c:pt>
                <c:pt idx="89">
                  <c:v>8472489.8818235639</c:v>
                </c:pt>
                <c:pt idx="90">
                  <c:v>7480464.6056236178</c:v>
                </c:pt>
                <c:pt idx="91">
                  <c:v>6527039.3751504533</c:v>
                </c:pt>
                <c:pt idx="92">
                  <c:v>4586796.8787863981</c:v>
                </c:pt>
                <c:pt idx="93">
                  <c:v>6386875.1490200115</c:v>
                </c:pt>
                <c:pt idx="94">
                  <c:v>5303271.1712540668</c:v>
                </c:pt>
                <c:pt idx="95">
                  <c:v>5184743.0911964914</c:v>
                </c:pt>
                <c:pt idx="96">
                  <c:v>4984185.5872770669</c:v>
                </c:pt>
                <c:pt idx="97">
                  <c:v>5023871.9387168447</c:v>
                </c:pt>
                <c:pt idx="98">
                  <c:v>4744337.8405249557</c:v>
                </c:pt>
                <c:pt idx="99">
                  <c:v>4781023.8825775879</c:v>
                </c:pt>
                <c:pt idx="100">
                  <c:v>5151467.5369151188</c:v>
                </c:pt>
                <c:pt idx="101">
                  <c:v>5302189.3481218955</c:v>
                </c:pt>
                <c:pt idx="102">
                  <c:v>5266300.3317563515</c:v>
                </c:pt>
                <c:pt idx="103">
                  <c:v>5400652.766469609</c:v>
                </c:pt>
                <c:pt idx="104">
                  <c:v>5550257.4149948768</c:v>
                </c:pt>
                <c:pt idx="105">
                  <c:v>5352714.4911063369</c:v>
                </c:pt>
                <c:pt idx="106">
                  <c:v>5203763.4337181346</c:v>
                </c:pt>
                <c:pt idx="107">
                  <c:v>5355637.9347010953</c:v>
                </c:pt>
                <c:pt idx="108">
                  <c:v>5392521.5570080094</c:v>
                </c:pt>
                <c:pt idx="109">
                  <c:v>5526357.065724141</c:v>
                </c:pt>
                <c:pt idx="110">
                  <c:v>5340655.1334399087</c:v>
                </c:pt>
                <c:pt idx="111">
                  <c:v>4981365.9017143436</c:v>
                </c:pt>
                <c:pt idx="112">
                  <c:v>4856528.7802772047</c:v>
                </c:pt>
                <c:pt idx="113">
                  <c:v>4715651.436254574</c:v>
                </c:pt>
                <c:pt idx="114">
                  <c:v>4713661.6435705051</c:v>
                </c:pt>
                <c:pt idx="115">
                  <c:v>4879732.7319071088</c:v>
                </c:pt>
                <c:pt idx="116">
                  <c:v>4791104.9806967974</c:v>
                </c:pt>
                <c:pt idx="117">
                  <c:v>4504846.780330468</c:v>
                </c:pt>
                <c:pt idx="118">
                  <c:v>4417860.1813036362</c:v>
                </c:pt>
                <c:pt idx="119">
                  <c:v>4281805.5127120968</c:v>
                </c:pt>
                <c:pt idx="120">
                  <c:v>4140595.0840879628</c:v>
                </c:pt>
                <c:pt idx="121">
                  <c:v>4050966.9266199972</c:v>
                </c:pt>
                <c:pt idx="122">
                  <c:v>4018629.2687587407</c:v>
                </c:pt>
                <c:pt idx="123">
                  <c:v>3966421.0645015547</c:v>
                </c:pt>
                <c:pt idx="124">
                  <c:v>4151574.0095246825</c:v>
                </c:pt>
                <c:pt idx="125">
                  <c:v>4232996.0217057588</c:v>
                </c:pt>
                <c:pt idx="126">
                  <c:v>4089818.9133554199</c:v>
                </c:pt>
                <c:pt idx="127">
                  <c:v>4359998.9105116185</c:v>
                </c:pt>
                <c:pt idx="128">
                  <c:v>4170805.1792645832</c:v>
                </c:pt>
                <c:pt idx="129">
                  <c:v>4241683.7269011177</c:v>
                </c:pt>
                <c:pt idx="130">
                  <c:v>4121894.5687197917</c:v>
                </c:pt>
                <c:pt idx="131">
                  <c:v>3820347.3656827188</c:v>
                </c:pt>
                <c:pt idx="132">
                  <c:v>3621428.5974850021</c:v>
                </c:pt>
                <c:pt idx="133">
                  <c:v>3398293.7536130133</c:v>
                </c:pt>
                <c:pt idx="134">
                  <c:v>3337993.8241348891</c:v>
                </c:pt>
                <c:pt idx="135">
                  <c:v>3423785.4659871366</c:v>
                </c:pt>
                <c:pt idx="136">
                  <c:v>3518137.7922101025</c:v>
                </c:pt>
                <c:pt idx="137">
                  <c:v>3485012.4196464289</c:v>
                </c:pt>
                <c:pt idx="138">
                  <c:v>3578190.617194138</c:v>
                </c:pt>
                <c:pt idx="139">
                  <c:v>3606897.7302520354</c:v>
                </c:pt>
                <c:pt idx="140">
                  <c:v>3763107.6228250945</c:v>
                </c:pt>
                <c:pt idx="141">
                  <c:v>3854659.2880264265</c:v>
                </c:pt>
                <c:pt idx="142">
                  <c:v>4029327.9731710455</c:v>
                </c:pt>
                <c:pt idx="143">
                  <c:v>3685751.923795775</c:v>
                </c:pt>
                <c:pt idx="144">
                  <c:v>3606169.8749284931</c:v>
                </c:pt>
                <c:pt idx="145">
                  <c:v>3682367.1425403873</c:v>
                </c:pt>
                <c:pt idx="146">
                  <c:v>3823789.4452649797</c:v>
                </c:pt>
                <c:pt idx="147">
                  <c:v>4008317.6835602727</c:v>
                </c:pt>
                <c:pt idx="148">
                  <c:v>3612331.1864983733</c:v>
                </c:pt>
                <c:pt idx="149">
                  <c:v>3515199.523844793</c:v>
                </c:pt>
                <c:pt idx="150">
                  <c:v>3084411.0694824359</c:v>
                </c:pt>
                <c:pt idx="151">
                  <c:v>3141796.0063643837</c:v>
                </c:pt>
                <c:pt idx="152">
                  <c:v>2587641.8581878846</c:v>
                </c:pt>
                <c:pt idx="153">
                  <c:v>1960826.2772759614</c:v>
                </c:pt>
                <c:pt idx="154">
                  <c:v>1996079.1955701215</c:v>
                </c:pt>
                <c:pt idx="155">
                  <c:v>2217776.8980381847</c:v>
                </c:pt>
                <c:pt idx="156">
                  <c:v>1740574.3498527338</c:v>
                </c:pt>
                <c:pt idx="157">
                  <c:v>2886965.8146429388</c:v>
                </c:pt>
                <c:pt idx="158">
                  <c:v>4789257.9990136931</c:v>
                </c:pt>
                <c:pt idx="159">
                  <c:v>5326046.436537399</c:v>
                </c:pt>
                <c:pt idx="160">
                  <c:v>5549751.8331075432</c:v>
                </c:pt>
                <c:pt idx="161">
                  <c:v>5410684.705885848</c:v>
                </c:pt>
                <c:pt idx="162">
                  <c:v>5869431.6563583128</c:v>
                </c:pt>
                <c:pt idx="163">
                  <c:v>4822764.6430462981</c:v>
                </c:pt>
                <c:pt idx="164">
                  <c:v>6309269.5034480179</c:v>
                </c:pt>
                <c:pt idx="165">
                  <c:v>6237990.950973087</c:v>
                </c:pt>
                <c:pt idx="166">
                  <c:v>6900670.7061690399</c:v>
                </c:pt>
                <c:pt idx="167">
                  <c:v>7226959.8889292879</c:v>
                </c:pt>
                <c:pt idx="168">
                  <c:v>6815642.5789431566</c:v>
                </c:pt>
                <c:pt idx="169">
                  <c:v>6545022.4309617067</c:v>
                </c:pt>
                <c:pt idx="170">
                  <c:v>6061133.2341793412</c:v>
                </c:pt>
                <c:pt idx="171">
                  <c:v>5616841.3914733725</c:v>
                </c:pt>
                <c:pt idx="172">
                  <c:v>5358814.5155658452</c:v>
                </c:pt>
                <c:pt idx="173">
                  <c:v>5815591.3239710489</c:v>
                </c:pt>
                <c:pt idx="174">
                  <c:v>6035445.4475237206</c:v>
                </c:pt>
                <c:pt idx="175">
                  <c:v>4120198.7447262742</c:v>
                </c:pt>
                <c:pt idx="176">
                  <c:v>4424105.1323807016</c:v>
                </c:pt>
                <c:pt idx="177">
                  <c:v>3854119.3258873308</c:v>
                </c:pt>
                <c:pt idx="178">
                  <c:v>3677467.588742747</c:v>
                </c:pt>
                <c:pt idx="179">
                  <c:v>3402144.8648121236</c:v>
                </c:pt>
                <c:pt idx="180">
                  <c:v>3449413.6819373332</c:v>
                </c:pt>
                <c:pt idx="181">
                  <c:v>3918809.1655706167</c:v>
                </c:pt>
                <c:pt idx="182">
                  <c:v>4443040.7650057655</c:v>
                </c:pt>
                <c:pt idx="183">
                  <c:v>5149067.3949298179</c:v>
                </c:pt>
                <c:pt idx="184">
                  <c:v>4841816.2745138165</c:v>
                </c:pt>
                <c:pt idx="185">
                  <c:v>4848282.0581977284</c:v>
                </c:pt>
                <c:pt idx="186">
                  <c:v>5400600.7180360397</c:v>
                </c:pt>
                <c:pt idx="187">
                  <c:v>5506234.8654555315</c:v>
                </c:pt>
                <c:pt idx="188">
                  <c:v>5742693.5782909058</c:v>
                </c:pt>
                <c:pt idx="189">
                  <c:v>6282524.4925008705</c:v>
                </c:pt>
                <c:pt idx="190">
                  <c:v>6117385.0608510217</c:v>
                </c:pt>
                <c:pt idx="191">
                  <c:v>5766006.0696688201</c:v>
                </c:pt>
                <c:pt idx="192">
                  <c:v>3092982.3297297549</c:v>
                </c:pt>
                <c:pt idx="193">
                  <c:v>2874605.6755000157</c:v>
                </c:pt>
                <c:pt idx="194">
                  <c:v>3142481.3295524418</c:v>
                </c:pt>
                <c:pt idx="195">
                  <c:v>3218659.6509347898</c:v>
                </c:pt>
                <c:pt idx="196">
                  <c:v>3424803.1926847151</c:v>
                </c:pt>
                <c:pt idx="197">
                  <c:v>3224646.1729271743</c:v>
                </c:pt>
                <c:pt idx="198">
                  <c:v>2941066.7754843389</c:v>
                </c:pt>
                <c:pt idx="199">
                  <c:v>2998208.417006494</c:v>
                </c:pt>
                <c:pt idx="200">
                  <c:v>3561743.4335744195</c:v>
                </c:pt>
                <c:pt idx="201">
                  <c:v>4087611.5690870034</c:v>
                </c:pt>
                <c:pt idx="202">
                  <c:v>4501118.1872118386</c:v>
                </c:pt>
                <c:pt idx="203">
                  <c:v>4967681.3161477866</c:v>
                </c:pt>
                <c:pt idx="204">
                  <c:v>5389040.5360021777</c:v>
                </c:pt>
                <c:pt idx="205">
                  <c:v>5782228.4139301926</c:v>
                </c:pt>
                <c:pt idx="206">
                  <c:v>5609539.7674479149</c:v>
                </c:pt>
                <c:pt idx="207">
                  <c:v>5374292.9505579416</c:v>
                </c:pt>
                <c:pt idx="208">
                  <c:v>4905068.7402724605</c:v>
                </c:pt>
                <c:pt idx="209">
                  <c:v>4072105.4201491843</c:v>
                </c:pt>
                <c:pt idx="210">
                  <c:v>4019030.5146690896</c:v>
                </c:pt>
                <c:pt idx="211">
                  <c:v>4761038.9410275416</c:v>
                </c:pt>
                <c:pt idx="212">
                  <c:v>5286949.5357411504</c:v>
                </c:pt>
                <c:pt idx="213">
                  <c:v>4848166.2696486032</c:v>
                </c:pt>
                <c:pt idx="214">
                  <c:v>5093832.7789430693</c:v>
                </c:pt>
                <c:pt idx="215">
                  <c:v>5003781.3176348731</c:v>
                </c:pt>
                <c:pt idx="216">
                  <c:v>5112231.218142584</c:v>
                </c:pt>
                <c:pt idx="217">
                  <c:v>6603861.805284719</c:v>
                </c:pt>
                <c:pt idx="218">
                  <c:v>9062227.4651234895</c:v>
                </c:pt>
                <c:pt idx="219">
                  <c:v>9235101.3834767994</c:v>
                </c:pt>
                <c:pt idx="220">
                  <c:v>10688744.305015095</c:v>
                </c:pt>
                <c:pt idx="221">
                  <c:v>13862114.172756553</c:v>
                </c:pt>
                <c:pt idx="222">
                  <c:v>17636190.306463245</c:v>
                </c:pt>
                <c:pt idx="223">
                  <c:v>21179540.840990175</c:v>
                </c:pt>
                <c:pt idx="224">
                  <c:v>24702398.766473982</c:v>
                </c:pt>
                <c:pt idx="225">
                  <c:v>27580305.629163515</c:v>
                </c:pt>
                <c:pt idx="226">
                  <c:v>31321391.077819437</c:v>
                </c:pt>
                <c:pt idx="227">
                  <c:v>36321779.678491108</c:v>
                </c:pt>
                <c:pt idx="228">
                  <c:v>37320579.530165784</c:v>
                </c:pt>
                <c:pt idx="229">
                  <c:v>45152499.073434502</c:v>
                </c:pt>
                <c:pt idx="230">
                  <c:v>40327450.807640709</c:v>
                </c:pt>
                <c:pt idx="231">
                  <c:v>21146036.040726874</c:v>
                </c:pt>
                <c:pt idx="232">
                  <c:v>23132094.771457992</c:v>
                </c:pt>
              </c:numCache>
            </c:numRef>
          </c:val>
          <c:smooth val="0"/>
          <c:extLst>
            <c:ext xmlns:c16="http://schemas.microsoft.com/office/drawing/2014/chart" uri="{C3380CC4-5D6E-409C-BE32-E72D297353CC}">
              <c16:uniqueId val="{00000000-9742-49E1-BBBB-94BDC79736F2}"/>
            </c:ext>
          </c:extLst>
        </c:ser>
        <c:dLbls>
          <c:showLegendKey val="0"/>
          <c:showVal val="0"/>
          <c:showCatName val="0"/>
          <c:showSerName val="0"/>
          <c:showPercent val="0"/>
          <c:showBubbleSize val="0"/>
        </c:dLbls>
        <c:smooth val="0"/>
        <c:axId val="761138975"/>
        <c:axId val="761140415"/>
      </c:lineChart>
      <c:dateAx>
        <c:axId val="761138975"/>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61140415"/>
        <c:crosses val="autoZero"/>
        <c:auto val="1"/>
        <c:lblOffset val="100"/>
        <c:baseTimeUnit val="months"/>
      </c:dateAx>
      <c:valAx>
        <c:axId val="761140415"/>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6113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Hanehalkı Hisse Senetlerinin Mevduata Oranı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cat>
            <c:strRef>
              <c:f>'HANEHALKI BİLANÇOSU'!$A$1:$A$109</c:f>
              <c:strCache>
                <c:ptCount val="59"/>
                <c:pt idx="0">
                  <c:v>VARLIKLAR</c:v>
                </c:pt>
                <c:pt idx="1">
                  <c:v>Tarih</c:v>
                </c:pt>
                <c:pt idx="2">
                  <c:v>2010-Q4</c:v>
                </c:pt>
                <c:pt idx="3">
                  <c:v>2011-Q1</c:v>
                </c:pt>
                <c:pt idx="4">
                  <c:v>2011-Q2</c:v>
                </c:pt>
                <c:pt idx="5">
                  <c:v>2011-Q3</c:v>
                </c:pt>
                <c:pt idx="6">
                  <c:v>2011-Q4</c:v>
                </c:pt>
                <c:pt idx="7">
                  <c:v>2012-Q1</c:v>
                </c:pt>
                <c:pt idx="8">
                  <c:v>2012-Q2</c:v>
                </c:pt>
                <c:pt idx="9">
                  <c:v>2012-Q3</c:v>
                </c:pt>
                <c:pt idx="10">
                  <c:v>2012-Q4</c:v>
                </c:pt>
                <c:pt idx="11">
                  <c:v>2013-Q1</c:v>
                </c:pt>
                <c:pt idx="12">
                  <c:v>2013-Q2</c:v>
                </c:pt>
                <c:pt idx="13">
                  <c:v>2013-Q3</c:v>
                </c:pt>
                <c:pt idx="14">
                  <c:v>2013-Q4</c:v>
                </c:pt>
                <c:pt idx="15">
                  <c:v>2014-Q1</c:v>
                </c:pt>
                <c:pt idx="16">
                  <c:v>2014-Q2</c:v>
                </c:pt>
                <c:pt idx="17">
                  <c:v>2014-Q3</c:v>
                </c:pt>
                <c:pt idx="18">
                  <c:v>2014-Q4</c:v>
                </c:pt>
                <c:pt idx="19">
                  <c:v>2015-Q1</c:v>
                </c:pt>
                <c:pt idx="20">
                  <c:v>2015-Q2</c:v>
                </c:pt>
                <c:pt idx="21">
                  <c:v>2015-Q3</c:v>
                </c:pt>
                <c:pt idx="22">
                  <c:v>2015-Q4</c:v>
                </c:pt>
                <c:pt idx="23">
                  <c:v>2016-Q1</c:v>
                </c:pt>
                <c:pt idx="24">
                  <c:v>2016-Q2</c:v>
                </c:pt>
                <c:pt idx="25">
                  <c:v>2016-Q3</c:v>
                </c:pt>
                <c:pt idx="26">
                  <c:v>2016-Q4</c:v>
                </c:pt>
                <c:pt idx="27">
                  <c:v>2017-Q1</c:v>
                </c:pt>
                <c:pt idx="28">
                  <c:v>2017-Q2</c:v>
                </c:pt>
                <c:pt idx="29">
                  <c:v>2017-Q3</c:v>
                </c:pt>
                <c:pt idx="30">
                  <c:v>2017-Q4</c:v>
                </c:pt>
                <c:pt idx="31">
                  <c:v>2018-Q1</c:v>
                </c:pt>
                <c:pt idx="32">
                  <c:v>2018-Q2</c:v>
                </c:pt>
                <c:pt idx="33">
                  <c:v>2018-Q3</c:v>
                </c:pt>
                <c:pt idx="34">
                  <c:v>2018-Q4</c:v>
                </c:pt>
                <c:pt idx="35">
                  <c:v>2019-Q1</c:v>
                </c:pt>
                <c:pt idx="36">
                  <c:v>2019-Q2</c:v>
                </c:pt>
                <c:pt idx="37">
                  <c:v>2019-Q3</c:v>
                </c:pt>
                <c:pt idx="38">
                  <c:v>2019-Q4</c:v>
                </c:pt>
                <c:pt idx="39">
                  <c:v>2020-Q1</c:v>
                </c:pt>
                <c:pt idx="40">
                  <c:v>2020-Q2</c:v>
                </c:pt>
                <c:pt idx="41">
                  <c:v>2020-Q3</c:v>
                </c:pt>
                <c:pt idx="42">
                  <c:v>2020-Q4</c:v>
                </c:pt>
                <c:pt idx="43">
                  <c:v>2021-Q1</c:v>
                </c:pt>
                <c:pt idx="44">
                  <c:v>2021-Q2</c:v>
                </c:pt>
                <c:pt idx="45">
                  <c:v>2021-Q3</c:v>
                </c:pt>
                <c:pt idx="46">
                  <c:v>2021-Q4</c:v>
                </c:pt>
                <c:pt idx="47">
                  <c:v>2022-Q1</c:v>
                </c:pt>
                <c:pt idx="48">
                  <c:v>2022-Q2</c:v>
                </c:pt>
                <c:pt idx="49">
                  <c:v>2022-Q3</c:v>
                </c:pt>
                <c:pt idx="50">
                  <c:v>2022-Q4</c:v>
                </c:pt>
                <c:pt idx="51">
                  <c:v>2023-Q1</c:v>
                </c:pt>
                <c:pt idx="52">
                  <c:v>2023-Q2</c:v>
                </c:pt>
                <c:pt idx="53">
                  <c:v>2023-Q3</c:v>
                </c:pt>
                <c:pt idx="54">
                  <c:v>2023-Q4</c:v>
                </c:pt>
                <c:pt idx="55">
                  <c:v>2024-Q1</c:v>
                </c:pt>
                <c:pt idx="56">
                  <c:v>2024-Q2</c:v>
                </c:pt>
                <c:pt idx="57">
                  <c:v>2024-Q3</c:v>
                </c:pt>
                <c:pt idx="58">
                  <c:v>2024-Q4</c:v>
                </c:pt>
              </c:strCache>
            </c:strRef>
          </c:cat>
          <c:val>
            <c:numRef>
              <c:f>'HANEHALKI BİLANÇOSU'!$D$1:$D$109</c:f>
              <c:numCache>
                <c:formatCode>General</c:formatCode>
                <c:ptCount val="59"/>
                <c:pt idx="1">
                  <c:v>0</c:v>
                </c:pt>
                <c:pt idx="2">
                  <c:v>0.24582180352027053</c:v>
                </c:pt>
                <c:pt idx="3">
                  <c:v>0.24582180352027053</c:v>
                </c:pt>
                <c:pt idx="4">
                  <c:v>0.24582180352027053</c:v>
                </c:pt>
                <c:pt idx="5">
                  <c:v>0.20009021504371668</c:v>
                </c:pt>
                <c:pt idx="6">
                  <c:v>0.20009021504371668</c:v>
                </c:pt>
                <c:pt idx="7">
                  <c:v>0.20009021504371668</c:v>
                </c:pt>
                <c:pt idx="8">
                  <c:v>0.20009021504371668</c:v>
                </c:pt>
                <c:pt idx="9">
                  <c:v>0.20543709906961566</c:v>
                </c:pt>
                <c:pt idx="10">
                  <c:v>0.20543709906961566</c:v>
                </c:pt>
                <c:pt idx="11">
                  <c:v>0.20543709906961566</c:v>
                </c:pt>
                <c:pt idx="12">
                  <c:v>0.18038283749976261</c:v>
                </c:pt>
                <c:pt idx="13">
                  <c:v>0.18038283749976261</c:v>
                </c:pt>
                <c:pt idx="14">
                  <c:v>0.18038283749976261</c:v>
                </c:pt>
                <c:pt idx="15">
                  <c:v>0.18113954807889016</c:v>
                </c:pt>
                <c:pt idx="16">
                  <c:v>0.18113954807889016</c:v>
                </c:pt>
                <c:pt idx="17">
                  <c:v>0.18113954807889016</c:v>
                </c:pt>
                <c:pt idx="18">
                  <c:v>0.18113954807889016</c:v>
                </c:pt>
                <c:pt idx="19">
                  <c:v>0.17958798423689093</c:v>
                </c:pt>
                <c:pt idx="20">
                  <c:v>0.17144412138382212</c:v>
                </c:pt>
                <c:pt idx="21">
                  <c:v>0.1666384714707235</c:v>
                </c:pt>
                <c:pt idx="22">
                  <c:v>0.16989859614597808</c:v>
                </c:pt>
                <c:pt idx="23">
                  <c:v>0.16979947018418332</c:v>
                </c:pt>
                <c:pt idx="24">
                  <c:v>0.16077553255818347</c:v>
                </c:pt>
                <c:pt idx="25">
                  <c:v>0.16028255613641934</c:v>
                </c:pt>
                <c:pt idx="26">
                  <c:v>0.15450014306681922</c:v>
                </c:pt>
                <c:pt idx="27">
                  <c:v>0.16337721502622696</c:v>
                </c:pt>
                <c:pt idx="28">
                  <c:v>0.14217143215515918</c:v>
                </c:pt>
                <c:pt idx="29">
                  <c:v>0.14208317679113719</c:v>
                </c:pt>
                <c:pt idx="30">
                  <c:v>0.14810481530100583</c:v>
                </c:pt>
                <c:pt idx="31">
                  <c:v>0.15406309297396273</c:v>
                </c:pt>
                <c:pt idx="32">
                  <c:v>0.13656486003848339</c:v>
                </c:pt>
                <c:pt idx="33">
                  <c:v>0.12531448345656668</c:v>
                </c:pt>
                <c:pt idx="34">
                  <c:v>0.12260797010769475</c:v>
                </c:pt>
                <c:pt idx="35">
                  <c:v>0.13365941313573049</c:v>
                </c:pt>
                <c:pt idx="36">
                  <c:v>0.13166187658869744</c:v>
                </c:pt>
                <c:pt idx="37">
                  <c:v>0.133631196747519</c:v>
                </c:pt>
                <c:pt idx="38">
                  <c:v>0.14989629166862967</c:v>
                </c:pt>
                <c:pt idx="39">
                  <c:v>0.14465983146608072</c:v>
                </c:pt>
                <c:pt idx="40">
                  <c:v>0.17559616694134975</c:v>
                </c:pt>
                <c:pt idx="41">
                  <c:v>0.17543025683337327</c:v>
                </c:pt>
                <c:pt idx="42">
                  <c:v>0.19055115776656495</c:v>
                </c:pt>
                <c:pt idx="43">
                  <c:v>0.20644251307983172</c:v>
                </c:pt>
                <c:pt idx="44">
                  <c:v>0.19045715924899351</c:v>
                </c:pt>
                <c:pt idx="45">
                  <c:v>0.19057631533427816</c:v>
                </c:pt>
                <c:pt idx="46">
                  <c:v>0.19374768523989233</c:v>
                </c:pt>
                <c:pt idx="47">
                  <c:v>0.20413338556026939</c:v>
                </c:pt>
                <c:pt idx="48">
                  <c:v>0.19818157140455575</c:v>
                </c:pt>
                <c:pt idx="49">
                  <c:v>0.21905710727945163</c:v>
                </c:pt>
                <c:pt idx="50">
                  <c:v>0.33275902456435996</c:v>
                </c:pt>
                <c:pt idx="51">
                  <c:v>0.29288345715763831</c:v>
                </c:pt>
                <c:pt idx="52">
                  <c:v>0.28021775479448274</c:v>
                </c:pt>
                <c:pt idx="53">
                  <c:v>0.36855331834716765</c:v>
                </c:pt>
                <c:pt idx="54">
                  <c:v>0.33025079974875954</c:v>
                </c:pt>
                <c:pt idx="55">
                  <c:v>0.40461577992360626</c:v>
                </c:pt>
                <c:pt idx="56">
                  <c:v>0.433997989220612</c:v>
                </c:pt>
                <c:pt idx="57">
                  <c:v>0.4352635110091268</c:v>
                </c:pt>
                <c:pt idx="58">
                  <c:v>0.46782931008112566</c:v>
                </c:pt>
              </c:numCache>
            </c:numRef>
          </c:val>
          <c:smooth val="0"/>
          <c:extLst>
            <c:ext xmlns:c16="http://schemas.microsoft.com/office/drawing/2014/chart" uri="{C3380CC4-5D6E-409C-BE32-E72D297353CC}">
              <c16:uniqueId val="{00000000-6374-4C09-A0B3-9ADA60F43DA8}"/>
            </c:ext>
          </c:extLst>
        </c:ser>
        <c:dLbls>
          <c:showLegendKey val="0"/>
          <c:showVal val="0"/>
          <c:showCatName val="0"/>
          <c:showSerName val="0"/>
          <c:showPercent val="0"/>
          <c:showBubbleSize val="0"/>
        </c:dLbls>
        <c:smooth val="0"/>
        <c:axId val="287501728"/>
        <c:axId val="287485888"/>
      </c:lineChart>
      <c:catAx>
        <c:axId val="2875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87485888"/>
        <c:crosses val="autoZero"/>
        <c:auto val="1"/>
        <c:lblAlgn val="ctr"/>
        <c:lblOffset val="100"/>
        <c:noMultiLvlLbl val="0"/>
      </c:catAx>
      <c:valAx>
        <c:axId val="28748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8750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'HANEHALKI BİLANÇOSU'!$B$1:$B$2</c:f>
              <c:strCache>
                <c:ptCount val="2"/>
                <c:pt idx="0">
                  <c:v>VARLIKLAR</c:v>
                </c:pt>
                <c:pt idx="1">
                  <c:v>Mevduatların Toplam Varlıklar içindekii Oranı</c:v>
                </c:pt>
              </c:strCache>
            </c:strRef>
          </c:tx>
          <c:spPr>
            <a:ln w="28575" cap="rnd">
              <a:solidFill>
                <a:schemeClr val="accent1"/>
              </a:solidFill>
              <a:round/>
            </a:ln>
            <a:effectLst/>
          </c:spPr>
          <c:marker>
            <c:symbol val="none"/>
          </c:marker>
          <c:cat>
            <c:strRef>
              <c:f>'HANEHALKI BİLANÇOSU'!$A$3:$A$109</c:f>
              <c:strCache>
                <c:ptCount val="57"/>
                <c:pt idx="0">
                  <c:v>2010-Q4</c:v>
                </c:pt>
                <c:pt idx="1">
                  <c:v>2011-Q1</c:v>
                </c:pt>
                <c:pt idx="2">
                  <c:v>2011-Q2</c:v>
                </c:pt>
                <c:pt idx="3">
                  <c:v>2011-Q3</c:v>
                </c:pt>
                <c:pt idx="4">
                  <c:v>2011-Q4</c:v>
                </c:pt>
                <c:pt idx="5">
                  <c:v>2012-Q1</c:v>
                </c:pt>
                <c:pt idx="6">
                  <c:v>2012-Q2</c:v>
                </c:pt>
                <c:pt idx="7">
                  <c:v>2012-Q3</c:v>
                </c:pt>
                <c:pt idx="8">
                  <c:v>2012-Q4</c:v>
                </c:pt>
                <c:pt idx="9">
                  <c:v>2013-Q1</c:v>
                </c:pt>
                <c:pt idx="10">
                  <c:v>2013-Q2</c:v>
                </c:pt>
                <c:pt idx="11">
                  <c:v>2013-Q3</c:v>
                </c:pt>
                <c:pt idx="12">
                  <c:v>2013-Q4</c:v>
                </c:pt>
                <c:pt idx="13">
                  <c:v>2014-Q1</c:v>
                </c:pt>
                <c:pt idx="14">
                  <c:v>2014-Q2</c:v>
                </c:pt>
                <c:pt idx="15">
                  <c:v>2014-Q3</c:v>
                </c:pt>
                <c:pt idx="16">
                  <c:v>2014-Q4</c:v>
                </c:pt>
                <c:pt idx="17">
                  <c:v>2015-Q1</c:v>
                </c:pt>
                <c:pt idx="18">
                  <c:v>2015-Q2</c:v>
                </c:pt>
                <c:pt idx="19">
                  <c:v>2015-Q3</c:v>
                </c:pt>
                <c:pt idx="20">
                  <c:v>2015-Q4</c:v>
                </c:pt>
                <c:pt idx="21">
                  <c:v>2016-Q1</c:v>
                </c:pt>
                <c:pt idx="22">
                  <c:v>2016-Q2</c:v>
                </c:pt>
                <c:pt idx="23">
                  <c:v>2016-Q3</c:v>
                </c:pt>
                <c:pt idx="24">
                  <c:v>2016-Q4</c:v>
                </c:pt>
                <c:pt idx="25">
                  <c:v>2017-Q1</c:v>
                </c:pt>
                <c:pt idx="26">
                  <c:v>2017-Q2</c:v>
                </c:pt>
                <c:pt idx="27">
                  <c:v>2017-Q3</c:v>
                </c:pt>
                <c:pt idx="28">
                  <c:v>2017-Q4</c:v>
                </c:pt>
                <c:pt idx="29">
                  <c:v>2018-Q1</c:v>
                </c:pt>
                <c:pt idx="30">
                  <c:v>2018-Q2</c:v>
                </c:pt>
                <c:pt idx="31">
                  <c:v>2018-Q3</c:v>
                </c:pt>
                <c:pt idx="32">
                  <c:v>2018-Q4</c:v>
                </c:pt>
                <c:pt idx="33">
                  <c:v>2019-Q1</c:v>
                </c:pt>
                <c:pt idx="34">
                  <c:v>2019-Q2</c:v>
                </c:pt>
                <c:pt idx="35">
                  <c:v>2019-Q3</c:v>
                </c:pt>
                <c:pt idx="36">
                  <c:v>2019-Q4</c:v>
                </c:pt>
                <c:pt idx="37">
                  <c:v>2020-Q1</c:v>
                </c:pt>
                <c:pt idx="38">
                  <c:v>2020-Q2</c:v>
                </c:pt>
                <c:pt idx="39">
                  <c:v>2020-Q3</c:v>
                </c:pt>
                <c:pt idx="40">
                  <c:v>2020-Q4</c:v>
                </c:pt>
                <c:pt idx="41">
                  <c:v>2021-Q1</c:v>
                </c:pt>
                <c:pt idx="42">
                  <c:v>2021-Q2</c:v>
                </c:pt>
                <c:pt idx="43">
                  <c:v>2021-Q3</c:v>
                </c:pt>
                <c:pt idx="44">
                  <c:v>2021-Q4</c:v>
                </c:pt>
                <c:pt idx="45">
                  <c:v>2022-Q1</c:v>
                </c:pt>
                <c:pt idx="46">
                  <c:v>2022-Q2</c:v>
                </c:pt>
                <c:pt idx="47">
                  <c:v>2022-Q3</c:v>
                </c:pt>
                <c:pt idx="48">
                  <c:v>2022-Q4</c:v>
                </c:pt>
                <c:pt idx="49">
                  <c:v>2023-Q1</c:v>
                </c:pt>
                <c:pt idx="50">
                  <c:v>2023-Q2</c:v>
                </c:pt>
                <c:pt idx="51">
                  <c:v>2023-Q3</c:v>
                </c:pt>
                <c:pt idx="52">
                  <c:v>2023-Q4</c:v>
                </c:pt>
                <c:pt idx="53">
                  <c:v>2024-Q1</c:v>
                </c:pt>
                <c:pt idx="54">
                  <c:v>2024-Q2</c:v>
                </c:pt>
                <c:pt idx="55">
                  <c:v>2024-Q3</c:v>
                </c:pt>
                <c:pt idx="56">
                  <c:v>2024-Q4</c:v>
                </c:pt>
              </c:strCache>
            </c:strRef>
          </c:cat>
          <c:val>
            <c:numRef>
              <c:f>'HANEHALKI BİLANÇOSU'!$B$3:$B$109</c:f>
              <c:numCache>
                <c:formatCode>General</c:formatCode>
                <c:ptCount val="57"/>
                <c:pt idx="0">
                  <c:v>0.73249686776459055</c:v>
                </c:pt>
                <c:pt idx="1">
                  <c:v>0.73249686776459055</c:v>
                </c:pt>
                <c:pt idx="2">
                  <c:v>0.73249686776459055</c:v>
                </c:pt>
                <c:pt idx="3">
                  <c:v>0.73249686776459055</c:v>
                </c:pt>
                <c:pt idx="4">
                  <c:v>0.75899522581726719</c:v>
                </c:pt>
                <c:pt idx="5">
                  <c:v>0.75899522581726719</c:v>
                </c:pt>
                <c:pt idx="6">
                  <c:v>0.75899522581726719</c:v>
                </c:pt>
                <c:pt idx="7">
                  <c:v>0.74346791672839796</c:v>
                </c:pt>
                <c:pt idx="8">
                  <c:v>0.74346791672839796</c:v>
                </c:pt>
                <c:pt idx="9">
                  <c:v>0.74346791672839796</c:v>
                </c:pt>
                <c:pt idx="10">
                  <c:v>0.75713026962090846</c:v>
                </c:pt>
                <c:pt idx="11">
                  <c:v>0.75713026962090846</c:v>
                </c:pt>
                <c:pt idx="12">
                  <c:v>0.75713026962090846</c:v>
                </c:pt>
                <c:pt idx="13">
                  <c:v>0.75713026962090846</c:v>
                </c:pt>
                <c:pt idx="14">
                  <c:v>0.75713026962090846</c:v>
                </c:pt>
                <c:pt idx="15">
                  <c:v>0.74945844649050708</c:v>
                </c:pt>
                <c:pt idx="16">
                  <c:v>0.74945844649050708</c:v>
                </c:pt>
                <c:pt idx="17">
                  <c:v>0.75414744524578115</c:v>
                </c:pt>
                <c:pt idx="18">
                  <c:v>0.75881617869917239</c:v>
                </c:pt>
                <c:pt idx="19">
                  <c:v>0.7657388015596619</c:v>
                </c:pt>
                <c:pt idx="20">
                  <c:v>0.75832904473238416</c:v>
                </c:pt>
                <c:pt idx="21">
                  <c:v>0.75488456065922938</c:v>
                </c:pt>
                <c:pt idx="22">
                  <c:v>0.75840300951552186</c:v>
                </c:pt>
                <c:pt idx="23">
                  <c:v>0.75727255449735298</c:v>
                </c:pt>
                <c:pt idx="24">
                  <c:v>0.76104502298434817</c:v>
                </c:pt>
                <c:pt idx="25">
                  <c:v>0.75194589018476388</c:v>
                </c:pt>
                <c:pt idx="26">
                  <c:v>0.76591089029125403</c:v>
                </c:pt>
                <c:pt idx="27">
                  <c:v>0.76255236493502998</c:v>
                </c:pt>
                <c:pt idx="28">
                  <c:v>0.75048517567125683</c:v>
                </c:pt>
                <c:pt idx="29">
                  <c:v>0.74884119639029623</c:v>
                </c:pt>
                <c:pt idx="30">
                  <c:v>0.76218816239937515</c:v>
                </c:pt>
                <c:pt idx="31">
                  <c:v>0.7762126479840491</c:v>
                </c:pt>
                <c:pt idx="32">
                  <c:v>0.77146875317217123</c:v>
                </c:pt>
                <c:pt idx="33">
                  <c:v>0.7598174037824883</c:v>
                </c:pt>
                <c:pt idx="34">
                  <c:v>0.75934258857550496</c:v>
                </c:pt>
                <c:pt idx="35">
                  <c:v>0.76304707706819108</c:v>
                </c:pt>
                <c:pt idx="36">
                  <c:v>0.75416198313325589</c:v>
                </c:pt>
                <c:pt idx="37">
                  <c:v>0.75854668530268454</c:v>
                </c:pt>
                <c:pt idx="38">
                  <c:v>0.73935129288870183</c:v>
                </c:pt>
                <c:pt idx="39">
                  <c:v>0.73712892458018076</c:v>
                </c:pt>
                <c:pt idx="40">
                  <c:v>0.72520352108304509</c:v>
                </c:pt>
                <c:pt idx="41">
                  <c:v>0.71927265771569704</c:v>
                </c:pt>
                <c:pt idx="42">
                  <c:v>0.7308505059306748</c:v>
                </c:pt>
                <c:pt idx="43">
                  <c:v>0.73002265137134781</c:v>
                </c:pt>
                <c:pt idx="44">
                  <c:v>0.72978321734086549</c:v>
                </c:pt>
                <c:pt idx="45">
                  <c:v>0.7212163561267062</c:v>
                </c:pt>
                <c:pt idx="46">
                  <c:v>0.72534483339273237</c:v>
                </c:pt>
                <c:pt idx="47">
                  <c:v>0.71233587219883243</c:v>
                </c:pt>
                <c:pt idx="48">
                  <c:v>0.64810614735121774</c:v>
                </c:pt>
                <c:pt idx="49">
                  <c:v>0.67079715506823423</c:v>
                </c:pt>
                <c:pt idx="50">
                  <c:v>0.6776155187133408</c:v>
                </c:pt>
                <c:pt idx="51">
                  <c:v>0.63940424059881751</c:v>
                </c:pt>
                <c:pt idx="52">
                  <c:v>0.64860798644980078</c:v>
                </c:pt>
                <c:pt idx="53">
                  <c:v>0.61194884588399245</c:v>
                </c:pt>
                <c:pt idx="54">
                  <c:v>0.59935048267548119</c:v>
                </c:pt>
                <c:pt idx="55">
                  <c:v>0.59851396574336602</c:v>
                </c:pt>
                <c:pt idx="56">
                  <c:v>0.58218940923951445</c:v>
                </c:pt>
              </c:numCache>
            </c:numRef>
          </c:val>
          <c:smooth val="0"/>
          <c:extLst>
            <c:ext xmlns:c16="http://schemas.microsoft.com/office/drawing/2014/chart" uri="{C3380CC4-5D6E-409C-BE32-E72D297353CC}">
              <c16:uniqueId val="{00000000-641E-498E-B102-A96131C3C18F}"/>
            </c:ext>
          </c:extLst>
        </c:ser>
        <c:dLbls>
          <c:showLegendKey val="0"/>
          <c:showVal val="0"/>
          <c:showCatName val="0"/>
          <c:showSerName val="0"/>
          <c:showPercent val="0"/>
          <c:showBubbleSize val="0"/>
        </c:dLbls>
        <c:marker val="1"/>
        <c:smooth val="0"/>
        <c:axId val="603220288"/>
        <c:axId val="603219808"/>
      </c:lineChart>
      <c:lineChart>
        <c:grouping val="standard"/>
        <c:varyColors val="0"/>
        <c:ser>
          <c:idx val="1"/>
          <c:order val="1"/>
          <c:tx>
            <c:strRef>
              <c:f>'HANEHALKI BİLANÇOSU'!$C$1:$C$2</c:f>
              <c:strCache>
                <c:ptCount val="2"/>
                <c:pt idx="0">
                  <c:v>VARLIKLAR</c:v>
                </c:pt>
                <c:pt idx="1">
                  <c:v>Hisse Senetlerinin Toplam Varlıklar içindeki oranı</c:v>
                </c:pt>
              </c:strCache>
            </c:strRef>
          </c:tx>
          <c:spPr>
            <a:ln w="28575" cap="rnd">
              <a:solidFill>
                <a:schemeClr val="accent2"/>
              </a:solidFill>
              <a:round/>
            </a:ln>
            <a:effectLst/>
          </c:spPr>
          <c:marker>
            <c:symbol val="none"/>
          </c:marker>
          <c:cat>
            <c:strRef>
              <c:f>'HANEHALKI BİLANÇOSU'!$A$3:$A$109</c:f>
              <c:strCache>
                <c:ptCount val="57"/>
                <c:pt idx="0">
                  <c:v>2010-Q4</c:v>
                </c:pt>
                <c:pt idx="1">
                  <c:v>2011-Q1</c:v>
                </c:pt>
                <c:pt idx="2">
                  <c:v>2011-Q2</c:v>
                </c:pt>
                <c:pt idx="3">
                  <c:v>2011-Q3</c:v>
                </c:pt>
                <c:pt idx="4">
                  <c:v>2011-Q4</c:v>
                </c:pt>
                <c:pt idx="5">
                  <c:v>2012-Q1</c:v>
                </c:pt>
                <c:pt idx="6">
                  <c:v>2012-Q2</c:v>
                </c:pt>
                <c:pt idx="7">
                  <c:v>2012-Q3</c:v>
                </c:pt>
                <c:pt idx="8">
                  <c:v>2012-Q4</c:v>
                </c:pt>
                <c:pt idx="9">
                  <c:v>2013-Q1</c:v>
                </c:pt>
                <c:pt idx="10">
                  <c:v>2013-Q2</c:v>
                </c:pt>
                <c:pt idx="11">
                  <c:v>2013-Q3</c:v>
                </c:pt>
                <c:pt idx="12">
                  <c:v>2013-Q4</c:v>
                </c:pt>
                <c:pt idx="13">
                  <c:v>2014-Q1</c:v>
                </c:pt>
                <c:pt idx="14">
                  <c:v>2014-Q2</c:v>
                </c:pt>
                <c:pt idx="15">
                  <c:v>2014-Q3</c:v>
                </c:pt>
                <c:pt idx="16">
                  <c:v>2014-Q4</c:v>
                </c:pt>
                <c:pt idx="17">
                  <c:v>2015-Q1</c:v>
                </c:pt>
                <c:pt idx="18">
                  <c:v>2015-Q2</c:v>
                </c:pt>
                <c:pt idx="19">
                  <c:v>2015-Q3</c:v>
                </c:pt>
                <c:pt idx="20">
                  <c:v>2015-Q4</c:v>
                </c:pt>
                <c:pt idx="21">
                  <c:v>2016-Q1</c:v>
                </c:pt>
                <c:pt idx="22">
                  <c:v>2016-Q2</c:v>
                </c:pt>
                <c:pt idx="23">
                  <c:v>2016-Q3</c:v>
                </c:pt>
                <c:pt idx="24">
                  <c:v>2016-Q4</c:v>
                </c:pt>
                <c:pt idx="25">
                  <c:v>2017-Q1</c:v>
                </c:pt>
                <c:pt idx="26">
                  <c:v>2017-Q2</c:v>
                </c:pt>
                <c:pt idx="27">
                  <c:v>2017-Q3</c:v>
                </c:pt>
                <c:pt idx="28">
                  <c:v>2017-Q4</c:v>
                </c:pt>
                <c:pt idx="29">
                  <c:v>2018-Q1</c:v>
                </c:pt>
                <c:pt idx="30">
                  <c:v>2018-Q2</c:v>
                </c:pt>
                <c:pt idx="31">
                  <c:v>2018-Q3</c:v>
                </c:pt>
                <c:pt idx="32">
                  <c:v>2018-Q4</c:v>
                </c:pt>
                <c:pt idx="33">
                  <c:v>2019-Q1</c:v>
                </c:pt>
                <c:pt idx="34">
                  <c:v>2019-Q2</c:v>
                </c:pt>
                <c:pt idx="35">
                  <c:v>2019-Q3</c:v>
                </c:pt>
                <c:pt idx="36">
                  <c:v>2019-Q4</c:v>
                </c:pt>
                <c:pt idx="37">
                  <c:v>2020-Q1</c:v>
                </c:pt>
                <c:pt idx="38">
                  <c:v>2020-Q2</c:v>
                </c:pt>
                <c:pt idx="39">
                  <c:v>2020-Q3</c:v>
                </c:pt>
                <c:pt idx="40">
                  <c:v>2020-Q4</c:v>
                </c:pt>
                <c:pt idx="41">
                  <c:v>2021-Q1</c:v>
                </c:pt>
                <c:pt idx="42">
                  <c:v>2021-Q2</c:v>
                </c:pt>
                <c:pt idx="43">
                  <c:v>2021-Q3</c:v>
                </c:pt>
                <c:pt idx="44">
                  <c:v>2021-Q4</c:v>
                </c:pt>
                <c:pt idx="45">
                  <c:v>2022-Q1</c:v>
                </c:pt>
                <c:pt idx="46">
                  <c:v>2022-Q2</c:v>
                </c:pt>
                <c:pt idx="47">
                  <c:v>2022-Q3</c:v>
                </c:pt>
                <c:pt idx="48">
                  <c:v>2022-Q4</c:v>
                </c:pt>
                <c:pt idx="49">
                  <c:v>2023-Q1</c:v>
                </c:pt>
                <c:pt idx="50">
                  <c:v>2023-Q2</c:v>
                </c:pt>
                <c:pt idx="51">
                  <c:v>2023-Q3</c:v>
                </c:pt>
                <c:pt idx="52">
                  <c:v>2023-Q4</c:v>
                </c:pt>
                <c:pt idx="53">
                  <c:v>2024-Q1</c:v>
                </c:pt>
                <c:pt idx="54">
                  <c:v>2024-Q2</c:v>
                </c:pt>
                <c:pt idx="55">
                  <c:v>2024-Q3</c:v>
                </c:pt>
                <c:pt idx="56">
                  <c:v>2024-Q4</c:v>
                </c:pt>
              </c:strCache>
            </c:strRef>
          </c:cat>
          <c:val>
            <c:numRef>
              <c:f>'HANEHALKI BİLANÇOSU'!$C$3:$C$109</c:f>
              <c:numCache>
                <c:formatCode>General</c:formatCode>
                <c:ptCount val="57"/>
                <c:pt idx="0">
                  <c:v>0.18006370110684078</c:v>
                </c:pt>
                <c:pt idx="1">
                  <c:v>0.18006370110684078</c:v>
                </c:pt>
                <c:pt idx="2">
                  <c:v>0.18006370110684078</c:v>
                </c:pt>
                <c:pt idx="3">
                  <c:v>0.18006370110684078</c:v>
                </c:pt>
                <c:pt idx="4">
                  <c:v>0.15186751795093129</c:v>
                </c:pt>
                <c:pt idx="5">
                  <c:v>0.15186751795093129</c:v>
                </c:pt>
                <c:pt idx="6">
                  <c:v>0.15186751795093129</c:v>
                </c:pt>
                <c:pt idx="7">
                  <c:v>0.15273589206401264</c:v>
                </c:pt>
                <c:pt idx="8">
                  <c:v>0.15273589206401264</c:v>
                </c:pt>
                <c:pt idx="9">
                  <c:v>0.15273589206401264</c:v>
                </c:pt>
                <c:pt idx="10">
                  <c:v>0.13657330639117979</c:v>
                </c:pt>
                <c:pt idx="11">
                  <c:v>0.13657330639117979</c:v>
                </c:pt>
                <c:pt idx="12">
                  <c:v>0.13657330639117979</c:v>
                </c:pt>
                <c:pt idx="13">
                  <c:v>0.13657330639117979</c:v>
                </c:pt>
                <c:pt idx="14">
                  <c:v>0.13575656430119754</c:v>
                </c:pt>
                <c:pt idx="15">
                  <c:v>0.13575656430119754</c:v>
                </c:pt>
                <c:pt idx="16">
                  <c:v>0.13575656430119754</c:v>
                </c:pt>
                <c:pt idx="17">
                  <c:v>0.13543581950909089</c:v>
                </c:pt>
                <c:pt idx="18">
                  <c:v>0.13009457304890898</c:v>
                </c:pt>
                <c:pt idx="19">
                  <c:v>0.12760154343772573</c:v>
                </c:pt>
                <c:pt idx="20">
                  <c:v>0.12883904011675268</c:v>
                </c:pt>
                <c:pt idx="21">
                  <c:v>0.12817899845015715</c:v>
                </c:pt>
                <c:pt idx="22">
                  <c:v>0.12193264774858711</c:v>
                </c:pt>
                <c:pt idx="23">
                  <c:v>0.12137758072679164</c:v>
                </c:pt>
                <c:pt idx="24">
                  <c:v>0.11758156493137252</c:v>
                </c:pt>
                <c:pt idx="25">
                  <c:v>0.12285082538880382</c:v>
                </c:pt>
                <c:pt idx="26">
                  <c:v>0.1088906481759406</c:v>
                </c:pt>
                <c:pt idx="27">
                  <c:v>0.10834586247956363</c:v>
                </c:pt>
                <c:pt idx="28">
                  <c:v>0.1111504683289344</c:v>
                </c:pt>
                <c:pt idx="29">
                  <c:v>0.11536879086221169</c:v>
                </c:pt>
                <c:pt idx="30">
                  <c:v>0.10408811972105952</c:v>
                </c:pt>
                <c:pt idx="31">
                  <c:v>9.7270687034574935E-2</c:v>
                </c:pt>
                <c:pt idx="32">
                  <c:v>9.458821782795411E-2</c:v>
                </c:pt>
                <c:pt idx="33">
                  <c:v>0.10155674827988176</c:v>
                </c:pt>
                <c:pt idx="34">
                  <c:v>9.9976470185570182E-2</c:v>
                </c:pt>
                <c:pt idx="35">
                  <c:v>0.10196689408331874</c:v>
                </c:pt>
                <c:pt idx="36">
                  <c:v>0.11304608458913469</c:v>
                </c:pt>
                <c:pt idx="37">
                  <c:v>0.10973123565504052</c:v>
                </c:pt>
                <c:pt idx="38">
                  <c:v>0.12982725305438725</c:v>
                </c:pt>
                <c:pt idx="39">
                  <c:v>0.12931471655840934</c:v>
                </c:pt>
                <c:pt idx="40">
                  <c:v>0.13818837055876373</c:v>
                </c:pt>
                <c:pt idx="41">
                  <c:v>0.14848845504843811</c:v>
                </c:pt>
                <c:pt idx="42">
                  <c:v>0.13919571119524601</c:v>
                </c:pt>
                <c:pt idx="43">
                  <c:v>0.1391250270089118</c:v>
                </c:pt>
                <c:pt idx="44">
                  <c:v>0.14139380908671395</c:v>
                </c:pt>
                <c:pt idx="45">
                  <c:v>0.14722433649758548</c:v>
                </c:pt>
                <c:pt idx="46">
                  <c:v>0.14374997889194738</c:v>
                </c:pt>
                <c:pt idx="47">
                  <c:v>0.15604223557526137</c:v>
                </c:pt>
                <c:pt idx="48">
                  <c:v>0.21566316940675656</c:v>
                </c:pt>
                <c:pt idx="49">
                  <c:v>0.19646538982789286</c:v>
                </c:pt>
                <c:pt idx="50">
                  <c:v>0.1898798992677512</c:v>
                </c:pt>
                <c:pt idx="51">
                  <c:v>0.23565455463794496</c:v>
                </c:pt>
                <c:pt idx="52">
                  <c:v>0.21420330624847927</c:v>
                </c:pt>
                <c:pt idx="53">
                  <c:v>0.24760415955070234</c:v>
                </c:pt>
                <c:pt idx="54">
                  <c:v>0.26011690431956208</c:v>
                </c:pt>
                <c:pt idx="55">
                  <c:v>0.26051129011745372</c:v>
                </c:pt>
                <c:pt idx="56">
                  <c:v>0.27236526966106017</c:v>
                </c:pt>
              </c:numCache>
            </c:numRef>
          </c:val>
          <c:smooth val="0"/>
          <c:extLst>
            <c:ext xmlns:c16="http://schemas.microsoft.com/office/drawing/2014/chart" uri="{C3380CC4-5D6E-409C-BE32-E72D297353CC}">
              <c16:uniqueId val="{00000001-641E-498E-B102-A96131C3C18F}"/>
            </c:ext>
          </c:extLst>
        </c:ser>
        <c:dLbls>
          <c:showLegendKey val="0"/>
          <c:showVal val="0"/>
          <c:showCatName val="0"/>
          <c:showSerName val="0"/>
          <c:showPercent val="0"/>
          <c:showBubbleSize val="0"/>
        </c:dLbls>
        <c:marker val="1"/>
        <c:smooth val="0"/>
        <c:axId val="199494960"/>
        <c:axId val="199497840"/>
      </c:lineChart>
      <c:catAx>
        <c:axId val="60322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03219808"/>
        <c:crosses val="autoZero"/>
        <c:auto val="1"/>
        <c:lblAlgn val="ctr"/>
        <c:lblOffset val="100"/>
        <c:noMultiLvlLbl val="0"/>
      </c:catAx>
      <c:valAx>
        <c:axId val="603219808"/>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03220288"/>
        <c:crosses val="autoZero"/>
        <c:crossBetween val="between"/>
      </c:valAx>
      <c:valAx>
        <c:axId val="199497840"/>
        <c:scaling>
          <c:orientation val="minMax"/>
          <c:min val="5.000000000000001E-2"/>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9494960"/>
        <c:crosses val="max"/>
        <c:crossBetween val="between"/>
      </c:valAx>
      <c:catAx>
        <c:axId val="199494960"/>
        <c:scaling>
          <c:orientation val="minMax"/>
        </c:scaling>
        <c:delete val="1"/>
        <c:axPos val="b"/>
        <c:numFmt formatCode="General" sourceLinked="1"/>
        <c:majorTickMark val="out"/>
        <c:minorTickMark val="none"/>
        <c:tickLblPos val="nextTo"/>
        <c:crossAx val="1994978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Kredi Kartı Harcamaları 4w avg - </a:t>
            </a:r>
            <a:r>
              <a:rPr lang="en-US"/>
              <a:t>YoY</a:t>
            </a:r>
            <a:r>
              <a:rPr lang="tr-TR"/>
              <a:t> Change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'Kredi Kartı Harcamaları'!$I$2:$I$57</c:f>
              <c:strCache>
                <c:ptCount val="56"/>
                <c:pt idx="0">
                  <c:v>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'Kredi Kartı Harcamaları'!$A$58:$A$615</c:f>
              <c:numCache>
                <c:formatCode>m/d/yyyy</c:formatCode>
                <c:ptCount val="558"/>
                <c:pt idx="0">
                  <c:v>42090</c:v>
                </c:pt>
                <c:pt idx="1">
                  <c:v>42097</c:v>
                </c:pt>
                <c:pt idx="2">
                  <c:v>42104</c:v>
                </c:pt>
                <c:pt idx="3">
                  <c:v>42111</c:v>
                </c:pt>
                <c:pt idx="4">
                  <c:v>42118</c:v>
                </c:pt>
                <c:pt idx="5">
                  <c:v>42125</c:v>
                </c:pt>
                <c:pt idx="6">
                  <c:v>42132</c:v>
                </c:pt>
                <c:pt idx="7">
                  <c:v>42139</c:v>
                </c:pt>
                <c:pt idx="8">
                  <c:v>42146</c:v>
                </c:pt>
                <c:pt idx="9">
                  <c:v>42153</c:v>
                </c:pt>
                <c:pt idx="10">
                  <c:v>42160</c:v>
                </c:pt>
                <c:pt idx="11">
                  <c:v>42167</c:v>
                </c:pt>
                <c:pt idx="12">
                  <c:v>42174</c:v>
                </c:pt>
                <c:pt idx="13">
                  <c:v>42181</c:v>
                </c:pt>
                <c:pt idx="14">
                  <c:v>42188</c:v>
                </c:pt>
                <c:pt idx="15">
                  <c:v>42195</c:v>
                </c:pt>
                <c:pt idx="16">
                  <c:v>42202</c:v>
                </c:pt>
                <c:pt idx="17">
                  <c:v>42209</c:v>
                </c:pt>
                <c:pt idx="18">
                  <c:v>42216</c:v>
                </c:pt>
                <c:pt idx="19">
                  <c:v>42223</c:v>
                </c:pt>
                <c:pt idx="20">
                  <c:v>42230</c:v>
                </c:pt>
                <c:pt idx="21">
                  <c:v>42237</c:v>
                </c:pt>
                <c:pt idx="22">
                  <c:v>42244</c:v>
                </c:pt>
                <c:pt idx="23">
                  <c:v>42251</c:v>
                </c:pt>
                <c:pt idx="24">
                  <c:v>42258</c:v>
                </c:pt>
                <c:pt idx="25">
                  <c:v>42265</c:v>
                </c:pt>
                <c:pt idx="26">
                  <c:v>42272</c:v>
                </c:pt>
                <c:pt idx="27">
                  <c:v>42279</c:v>
                </c:pt>
                <c:pt idx="28">
                  <c:v>42286</c:v>
                </c:pt>
                <c:pt idx="29">
                  <c:v>42293</c:v>
                </c:pt>
                <c:pt idx="30">
                  <c:v>42300</c:v>
                </c:pt>
                <c:pt idx="31">
                  <c:v>42307</c:v>
                </c:pt>
                <c:pt idx="32">
                  <c:v>42314</c:v>
                </c:pt>
                <c:pt idx="33">
                  <c:v>42321</c:v>
                </c:pt>
                <c:pt idx="34">
                  <c:v>42328</c:v>
                </c:pt>
                <c:pt idx="35">
                  <c:v>42335</c:v>
                </c:pt>
                <c:pt idx="36">
                  <c:v>42342</c:v>
                </c:pt>
                <c:pt idx="37">
                  <c:v>42349</c:v>
                </c:pt>
                <c:pt idx="38">
                  <c:v>42356</c:v>
                </c:pt>
                <c:pt idx="39">
                  <c:v>42363</c:v>
                </c:pt>
                <c:pt idx="40">
                  <c:v>42370</c:v>
                </c:pt>
                <c:pt idx="41">
                  <c:v>42377</c:v>
                </c:pt>
                <c:pt idx="42">
                  <c:v>42384</c:v>
                </c:pt>
                <c:pt idx="43">
                  <c:v>42391</c:v>
                </c:pt>
                <c:pt idx="44">
                  <c:v>42398</c:v>
                </c:pt>
                <c:pt idx="45">
                  <c:v>42405</c:v>
                </c:pt>
                <c:pt idx="46">
                  <c:v>42412</c:v>
                </c:pt>
                <c:pt idx="47">
                  <c:v>42419</c:v>
                </c:pt>
                <c:pt idx="48">
                  <c:v>42426</c:v>
                </c:pt>
                <c:pt idx="49">
                  <c:v>42433</c:v>
                </c:pt>
                <c:pt idx="50">
                  <c:v>42440</c:v>
                </c:pt>
                <c:pt idx="51">
                  <c:v>42447</c:v>
                </c:pt>
                <c:pt idx="52">
                  <c:v>42454</c:v>
                </c:pt>
                <c:pt idx="53">
                  <c:v>42461</c:v>
                </c:pt>
                <c:pt idx="54">
                  <c:v>42468</c:v>
                </c:pt>
                <c:pt idx="55">
                  <c:v>42475</c:v>
                </c:pt>
                <c:pt idx="56">
                  <c:v>42482</c:v>
                </c:pt>
                <c:pt idx="57">
                  <c:v>42489</c:v>
                </c:pt>
                <c:pt idx="58">
                  <c:v>42496</c:v>
                </c:pt>
                <c:pt idx="59">
                  <c:v>42503</c:v>
                </c:pt>
                <c:pt idx="60">
                  <c:v>42510</c:v>
                </c:pt>
                <c:pt idx="61">
                  <c:v>42517</c:v>
                </c:pt>
                <c:pt idx="62">
                  <c:v>42524</c:v>
                </c:pt>
                <c:pt idx="63">
                  <c:v>42531</c:v>
                </c:pt>
                <c:pt idx="64">
                  <c:v>42538</c:v>
                </c:pt>
                <c:pt idx="65">
                  <c:v>42545</c:v>
                </c:pt>
                <c:pt idx="66">
                  <c:v>42552</c:v>
                </c:pt>
                <c:pt idx="67">
                  <c:v>42559</c:v>
                </c:pt>
                <c:pt idx="68">
                  <c:v>42566</c:v>
                </c:pt>
                <c:pt idx="69">
                  <c:v>42573</c:v>
                </c:pt>
                <c:pt idx="70">
                  <c:v>42580</c:v>
                </c:pt>
                <c:pt idx="71">
                  <c:v>42587</c:v>
                </c:pt>
                <c:pt idx="72">
                  <c:v>42594</c:v>
                </c:pt>
                <c:pt idx="73">
                  <c:v>42601</c:v>
                </c:pt>
                <c:pt idx="74">
                  <c:v>42608</c:v>
                </c:pt>
                <c:pt idx="75">
                  <c:v>42615</c:v>
                </c:pt>
                <c:pt idx="76">
                  <c:v>42622</c:v>
                </c:pt>
                <c:pt idx="77">
                  <c:v>42629</c:v>
                </c:pt>
                <c:pt idx="78">
                  <c:v>42636</c:v>
                </c:pt>
                <c:pt idx="79">
                  <c:v>42643</c:v>
                </c:pt>
                <c:pt idx="80">
                  <c:v>42650</c:v>
                </c:pt>
                <c:pt idx="81">
                  <c:v>42657</c:v>
                </c:pt>
                <c:pt idx="82">
                  <c:v>42664</c:v>
                </c:pt>
                <c:pt idx="83">
                  <c:v>42671</c:v>
                </c:pt>
                <c:pt idx="84">
                  <c:v>42678</c:v>
                </c:pt>
                <c:pt idx="85">
                  <c:v>42685</c:v>
                </c:pt>
                <c:pt idx="86">
                  <c:v>42692</c:v>
                </c:pt>
                <c:pt idx="87">
                  <c:v>42699</c:v>
                </c:pt>
                <c:pt idx="88">
                  <c:v>42706</c:v>
                </c:pt>
                <c:pt idx="89">
                  <c:v>42713</c:v>
                </c:pt>
                <c:pt idx="90">
                  <c:v>42720</c:v>
                </c:pt>
                <c:pt idx="91">
                  <c:v>42727</c:v>
                </c:pt>
                <c:pt idx="92">
                  <c:v>42734</c:v>
                </c:pt>
                <c:pt idx="93">
                  <c:v>42741</c:v>
                </c:pt>
                <c:pt idx="94">
                  <c:v>42748</c:v>
                </c:pt>
                <c:pt idx="95">
                  <c:v>42755</c:v>
                </c:pt>
                <c:pt idx="96">
                  <c:v>42762</c:v>
                </c:pt>
                <c:pt idx="97">
                  <c:v>42769</c:v>
                </c:pt>
                <c:pt idx="98">
                  <c:v>42776</c:v>
                </c:pt>
                <c:pt idx="99">
                  <c:v>42783</c:v>
                </c:pt>
                <c:pt idx="100">
                  <c:v>42790</c:v>
                </c:pt>
                <c:pt idx="101">
                  <c:v>42797</c:v>
                </c:pt>
                <c:pt idx="102">
                  <c:v>42804</c:v>
                </c:pt>
                <c:pt idx="103">
                  <c:v>42811</c:v>
                </c:pt>
                <c:pt idx="104">
                  <c:v>42818</c:v>
                </c:pt>
                <c:pt idx="105">
                  <c:v>42825</c:v>
                </c:pt>
                <c:pt idx="106">
                  <c:v>42832</c:v>
                </c:pt>
                <c:pt idx="107">
                  <c:v>42839</c:v>
                </c:pt>
                <c:pt idx="108">
                  <c:v>42846</c:v>
                </c:pt>
                <c:pt idx="109">
                  <c:v>42853</c:v>
                </c:pt>
                <c:pt idx="110">
                  <c:v>42860</c:v>
                </c:pt>
                <c:pt idx="111">
                  <c:v>42867</c:v>
                </c:pt>
                <c:pt idx="112">
                  <c:v>42874</c:v>
                </c:pt>
                <c:pt idx="113">
                  <c:v>42881</c:v>
                </c:pt>
                <c:pt idx="114">
                  <c:v>42888</c:v>
                </c:pt>
                <c:pt idx="115">
                  <c:v>42895</c:v>
                </c:pt>
                <c:pt idx="116">
                  <c:v>42902</c:v>
                </c:pt>
                <c:pt idx="117">
                  <c:v>42909</c:v>
                </c:pt>
                <c:pt idx="118">
                  <c:v>42916</c:v>
                </c:pt>
                <c:pt idx="119">
                  <c:v>42923</c:v>
                </c:pt>
                <c:pt idx="120">
                  <c:v>42930</c:v>
                </c:pt>
                <c:pt idx="121">
                  <c:v>42937</c:v>
                </c:pt>
                <c:pt idx="122">
                  <c:v>42944</c:v>
                </c:pt>
                <c:pt idx="123">
                  <c:v>42951</c:v>
                </c:pt>
                <c:pt idx="124">
                  <c:v>42958</c:v>
                </c:pt>
                <c:pt idx="125">
                  <c:v>42965</c:v>
                </c:pt>
                <c:pt idx="126">
                  <c:v>42972</c:v>
                </c:pt>
                <c:pt idx="127">
                  <c:v>42979</c:v>
                </c:pt>
                <c:pt idx="128">
                  <c:v>42986</c:v>
                </c:pt>
                <c:pt idx="129">
                  <c:v>42993</c:v>
                </c:pt>
                <c:pt idx="130">
                  <c:v>43000</c:v>
                </c:pt>
                <c:pt idx="131">
                  <c:v>43007</c:v>
                </c:pt>
                <c:pt idx="132">
                  <c:v>43014</c:v>
                </c:pt>
                <c:pt idx="133">
                  <c:v>43021</c:v>
                </c:pt>
                <c:pt idx="134">
                  <c:v>43028</c:v>
                </c:pt>
                <c:pt idx="135">
                  <c:v>43035</c:v>
                </c:pt>
                <c:pt idx="136">
                  <c:v>43042</c:v>
                </c:pt>
                <c:pt idx="137">
                  <c:v>43049</c:v>
                </c:pt>
                <c:pt idx="138">
                  <c:v>43056</c:v>
                </c:pt>
                <c:pt idx="139">
                  <c:v>43063</c:v>
                </c:pt>
                <c:pt idx="140">
                  <c:v>43070</c:v>
                </c:pt>
                <c:pt idx="141">
                  <c:v>43077</c:v>
                </c:pt>
                <c:pt idx="142">
                  <c:v>43084</c:v>
                </c:pt>
                <c:pt idx="143">
                  <c:v>43091</c:v>
                </c:pt>
                <c:pt idx="144">
                  <c:v>43098</c:v>
                </c:pt>
                <c:pt idx="145">
                  <c:v>43105</c:v>
                </c:pt>
                <c:pt idx="146">
                  <c:v>43112</c:v>
                </c:pt>
                <c:pt idx="147">
                  <c:v>43119</c:v>
                </c:pt>
                <c:pt idx="148">
                  <c:v>43126</c:v>
                </c:pt>
                <c:pt idx="149">
                  <c:v>43133</c:v>
                </c:pt>
                <c:pt idx="150">
                  <c:v>43140</c:v>
                </c:pt>
                <c:pt idx="151">
                  <c:v>43147</c:v>
                </c:pt>
                <c:pt idx="152">
                  <c:v>43154</c:v>
                </c:pt>
                <c:pt idx="153">
                  <c:v>43161</c:v>
                </c:pt>
                <c:pt idx="154">
                  <c:v>43168</c:v>
                </c:pt>
                <c:pt idx="155">
                  <c:v>43175</c:v>
                </c:pt>
                <c:pt idx="156">
                  <c:v>43182</c:v>
                </c:pt>
                <c:pt idx="157">
                  <c:v>43189</c:v>
                </c:pt>
                <c:pt idx="158">
                  <c:v>43196</c:v>
                </c:pt>
                <c:pt idx="159">
                  <c:v>43203</c:v>
                </c:pt>
                <c:pt idx="160">
                  <c:v>43210</c:v>
                </c:pt>
                <c:pt idx="161">
                  <c:v>43217</c:v>
                </c:pt>
                <c:pt idx="162">
                  <c:v>43224</c:v>
                </c:pt>
                <c:pt idx="163">
                  <c:v>43231</c:v>
                </c:pt>
                <c:pt idx="164">
                  <c:v>43238</c:v>
                </c:pt>
                <c:pt idx="165">
                  <c:v>43245</c:v>
                </c:pt>
                <c:pt idx="166">
                  <c:v>43252</c:v>
                </c:pt>
                <c:pt idx="167">
                  <c:v>43259</c:v>
                </c:pt>
                <c:pt idx="168">
                  <c:v>43266</c:v>
                </c:pt>
                <c:pt idx="169">
                  <c:v>43273</c:v>
                </c:pt>
                <c:pt idx="170">
                  <c:v>43280</c:v>
                </c:pt>
                <c:pt idx="171">
                  <c:v>43287</c:v>
                </c:pt>
                <c:pt idx="172">
                  <c:v>43294</c:v>
                </c:pt>
                <c:pt idx="173">
                  <c:v>43301</c:v>
                </c:pt>
                <c:pt idx="174">
                  <c:v>43308</c:v>
                </c:pt>
                <c:pt idx="175">
                  <c:v>43315</c:v>
                </c:pt>
                <c:pt idx="176">
                  <c:v>43322</c:v>
                </c:pt>
                <c:pt idx="177">
                  <c:v>43329</c:v>
                </c:pt>
                <c:pt idx="178">
                  <c:v>43336</c:v>
                </c:pt>
                <c:pt idx="179">
                  <c:v>43343</c:v>
                </c:pt>
                <c:pt idx="180">
                  <c:v>43350</c:v>
                </c:pt>
                <c:pt idx="181">
                  <c:v>43357</c:v>
                </c:pt>
                <c:pt idx="182">
                  <c:v>43364</c:v>
                </c:pt>
                <c:pt idx="183">
                  <c:v>43371</c:v>
                </c:pt>
                <c:pt idx="184">
                  <c:v>43378</c:v>
                </c:pt>
                <c:pt idx="185">
                  <c:v>43385</c:v>
                </c:pt>
                <c:pt idx="186">
                  <c:v>43392</c:v>
                </c:pt>
                <c:pt idx="187">
                  <c:v>43399</c:v>
                </c:pt>
                <c:pt idx="188">
                  <c:v>43406</c:v>
                </c:pt>
                <c:pt idx="189">
                  <c:v>43413</c:v>
                </c:pt>
                <c:pt idx="190">
                  <c:v>43420</c:v>
                </c:pt>
                <c:pt idx="191">
                  <c:v>43427</c:v>
                </c:pt>
                <c:pt idx="192">
                  <c:v>43434</c:v>
                </c:pt>
                <c:pt idx="193">
                  <c:v>43441</c:v>
                </c:pt>
                <c:pt idx="194">
                  <c:v>43448</c:v>
                </c:pt>
                <c:pt idx="195">
                  <c:v>43455</c:v>
                </c:pt>
                <c:pt idx="196">
                  <c:v>43462</c:v>
                </c:pt>
                <c:pt idx="197">
                  <c:v>43469</c:v>
                </c:pt>
                <c:pt idx="198">
                  <c:v>43476</c:v>
                </c:pt>
                <c:pt idx="199">
                  <c:v>43483</c:v>
                </c:pt>
                <c:pt idx="200">
                  <c:v>43490</c:v>
                </c:pt>
                <c:pt idx="201">
                  <c:v>43497</c:v>
                </c:pt>
                <c:pt idx="202">
                  <c:v>43504</c:v>
                </c:pt>
                <c:pt idx="203">
                  <c:v>43511</c:v>
                </c:pt>
                <c:pt idx="204">
                  <c:v>43518</c:v>
                </c:pt>
                <c:pt idx="205">
                  <c:v>43525</c:v>
                </c:pt>
                <c:pt idx="206">
                  <c:v>43532</c:v>
                </c:pt>
                <c:pt idx="207">
                  <c:v>43539</c:v>
                </c:pt>
                <c:pt idx="208">
                  <c:v>43546</c:v>
                </c:pt>
                <c:pt idx="209">
                  <c:v>43553</c:v>
                </c:pt>
                <c:pt idx="210">
                  <c:v>43560</c:v>
                </c:pt>
                <c:pt idx="211">
                  <c:v>43567</c:v>
                </c:pt>
                <c:pt idx="212">
                  <c:v>43574</c:v>
                </c:pt>
                <c:pt idx="213">
                  <c:v>43581</c:v>
                </c:pt>
                <c:pt idx="214">
                  <c:v>43588</c:v>
                </c:pt>
                <c:pt idx="215">
                  <c:v>43595</c:v>
                </c:pt>
                <c:pt idx="216">
                  <c:v>43602</c:v>
                </c:pt>
                <c:pt idx="217">
                  <c:v>43609</c:v>
                </c:pt>
                <c:pt idx="218">
                  <c:v>43616</c:v>
                </c:pt>
                <c:pt idx="219">
                  <c:v>43623</c:v>
                </c:pt>
                <c:pt idx="220">
                  <c:v>43630</c:v>
                </c:pt>
                <c:pt idx="221">
                  <c:v>43637</c:v>
                </c:pt>
                <c:pt idx="222">
                  <c:v>43644</c:v>
                </c:pt>
                <c:pt idx="223">
                  <c:v>43651</c:v>
                </c:pt>
                <c:pt idx="224">
                  <c:v>43658</c:v>
                </c:pt>
                <c:pt idx="225">
                  <c:v>43665</c:v>
                </c:pt>
                <c:pt idx="226">
                  <c:v>43672</c:v>
                </c:pt>
                <c:pt idx="227">
                  <c:v>43679</c:v>
                </c:pt>
                <c:pt idx="228">
                  <c:v>43686</c:v>
                </c:pt>
                <c:pt idx="229">
                  <c:v>43693</c:v>
                </c:pt>
                <c:pt idx="230">
                  <c:v>43700</c:v>
                </c:pt>
                <c:pt idx="231">
                  <c:v>43707</c:v>
                </c:pt>
                <c:pt idx="232">
                  <c:v>43714</c:v>
                </c:pt>
                <c:pt idx="233">
                  <c:v>43721</c:v>
                </c:pt>
                <c:pt idx="234">
                  <c:v>43728</c:v>
                </c:pt>
                <c:pt idx="235">
                  <c:v>43735</c:v>
                </c:pt>
                <c:pt idx="236">
                  <c:v>43742</c:v>
                </c:pt>
                <c:pt idx="237">
                  <c:v>43749</c:v>
                </c:pt>
                <c:pt idx="238">
                  <c:v>43756</c:v>
                </c:pt>
                <c:pt idx="239">
                  <c:v>43763</c:v>
                </c:pt>
                <c:pt idx="240">
                  <c:v>43770</c:v>
                </c:pt>
                <c:pt idx="241">
                  <c:v>43777</c:v>
                </c:pt>
                <c:pt idx="242">
                  <c:v>43784</c:v>
                </c:pt>
                <c:pt idx="243">
                  <c:v>43791</c:v>
                </c:pt>
                <c:pt idx="244">
                  <c:v>43798</c:v>
                </c:pt>
                <c:pt idx="245">
                  <c:v>43805</c:v>
                </c:pt>
                <c:pt idx="246">
                  <c:v>43812</c:v>
                </c:pt>
                <c:pt idx="247">
                  <c:v>43819</c:v>
                </c:pt>
                <c:pt idx="248">
                  <c:v>43826</c:v>
                </c:pt>
                <c:pt idx="249">
                  <c:v>43833</c:v>
                </c:pt>
                <c:pt idx="250">
                  <c:v>43840</c:v>
                </c:pt>
                <c:pt idx="251">
                  <c:v>43847</c:v>
                </c:pt>
                <c:pt idx="252">
                  <c:v>43854</c:v>
                </c:pt>
                <c:pt idx="253">
                  <c:v>43861</c:v>
                </c:pt>
                <c:pt idx="254">
                  <c:v>43868</c:v>
                </c:pt>
                <c:pt idx="255">
                  <c:v>43875</c:v>
                </c:pt>
                <c:pt idx="256">
                  <c:v>43882</c:v>
                </c:pt>
                <c:pt idx="257">
                  <c:v>43889</c:v>
                </c:pt>
                <c:pt idx="258">
                  <c:v>43896</c:v>
                </c:pt>
                <c:pt idx="259">
                  <c:v>43903</c:v>
                </c:pt>
                <c:pt idx="260">
                  <c:v>43910</c:v>
                </c:pt>
                <c:pt idx="261">
                  <c:v>43917</c:v>
                </c:pt>
                <c:pt idx="262">
                  <c:v>43924</c:v>
                </c:pt>
                <c:pt idx="263">
                  <c:v>43931</c:v>
                </c:pt>
                <c:pt idx="264">
                  <c:v>43938</c:v>
                </c:pt>
                <c:pt idx="265">
                  <c:v>43945</c:v>
                </c:pt>
                <c:pt idx="266">
                  <c:v>43952</c:v>
                </c:pt>
                <c:pt idx="267">
                  <c:v>43959</c:v>
                </c:pt>
                <c:pt idx="268">
                  <c:v>43966</c:v>
                </c:pt>
                <c:pt idx="269">
                  <c:v>43973</c:v>
                </c:pt>
                <c:pt idx="270">
                  <c:v>43980</c:v>
                </c:pt>
                <c:pt idx="271">
                  <c:v>43987</c:v>
                </c:pt>
                <c:pt idx="272">
                  <c:v>43994</c:v>
                </c:pt>
                <c:pt idx="273">
                  <c:v>44001</c:v>
                </c:pt>
                <c:pt idx="274">
                  <c:v>44008</c:v>
                </c:pt>
                <c:pt idx="275">
                  <c:v>44015</c:v>
                </c:pt>
                <c:pt idx="276">
                  <c:v>44022</c:v>
                </c:pt>
                <c:pt idx="277">
                  <c:v>44029</c:v>
                </c:pt>
                <c:pt idx="278">
                  <c:v>44036</c:v>
                </c:pt>
                <c:pt idx="279">
                  <c:v>44043</c:v>
                </c:pt>
                <c:pt idx="280">
                  <c:v>44050</c:v>
                </c:pt>
                <c:pt idx="281">
                  <c:v>44057</c:v>
                </c:pt>
                <c:pt idx="282">
                  <c:v>44064</c:v>
                </c:pt>
                <c:pt idx="283">
                  <c:v>44071</c:v>
                </c:pt>
                <c:pt idx="284">
                  <c:v>44078</c:v>
                </c:pt>
                <c:pt idx="285">
                  <c:v>44085</c:v>
                </c:pt>
                <c:pt idx="286">
                  <c:v>44092</c:v>
                </c:pt>
                <c:pt idx="287">
                  <c:v>44099</c:v>
                </c:pt>
                <c:pt idx="288">
                  <c:v>44106</c:v>
                </c:pt>
                <c:pt idx="289">
                  <c:v>44113</c:v>
                </c:pt>
                <c:pt idx="290">
                  <c:v>44120</c:v>
                </c:pt>
                <c:pt idx="291">
                  <c:v>44127</c:v>
                </c:pt>
                <c:pt idx="292">
                  <c:v>44134</c:v>
                </c:pt>
                <c:pt idx="293">
                  <c:v>44141</c:v>
                </c:pt>
                <c:pt idx="294">
                  <c:v>44148</c:v>
                </c:pt>
                <c:pt idx="295">
                  <c:v>44155</c:v>
                </c:pt>
                <c:pt idx="296">
                  <c:v>44162</c:v>
                </c:pt>
                <c:pt idx="297">
                  <c:v>44169</c:v>
                </c:pt>
                <c:pt idx="298">
                  <c:v>44176</c:v>
                </c:pt>
                <c:pt idx="299">
                  <c:v>44183</c:v>
                </c:pt>
                <c:pt idx="300">
                  <c:v>44190</c:v>
                </c:pt>
                <c:pt idx="301">
                  <c:v>44197</c:v>
                </c:pt>
                <c:pt idx="302">
                  <c:v>44204</c:v>
                </c:pt>
                <c:pt idx="303">
                  <c:v>44211</c:v>
                </c:pt>
                <c:pt idx="304">
                  <c:v>44218</c:v>
                </c:pt>
                <c:pt idx="305">
                  <c:v>44225</c:v>
                </c:pt>
                <c:pt idx="306">
                  <c:v>44232</c:v>
                </c:pt>
                <c:pt idx="307">
                  <c:v>44239</c:v>
                </c:pt>
                <c:pt idx="308">
                  <c:v>44246</c:v>
                </c:pt>
                <c:pt idx="309">
                  <c:v>44253</c:v>
                </c:pt>
                <c:pt idx="310">
                  <c:v>44260</c:v>
                </c:pt>
                <c:pt idx="311">
                  <c:v>44267</c:v>
                </c:pt>
                <c:pt idx="312">
                  <c:v>44274</c:v>
                </c:pt>
                <c:pt idx="313">
                  <c:v>44281</c:v>
                </c:pt>
                <c:pt idx="314">
                  <c:v>44288</c:v>
                </c:pt>
                <c:pt idx="315">
                  <c:v>44295</c:v>
                </c:pt>
                <c:pt idx="316">
                  <c:v>44302</c:v>
                </c:pt>
                <c:pt idx="317">
                  <c:v>44309</c:v>
                </c:pt>
                <c:pt idx="318">
                  <c:v>44316</c:v>
                </c:pt>
                <c:pt idx="319">
                  <c:v>44323</c:v>
                </c:pt>
                <c:pt idx="320">
                  <c:v>44330</c:v>
                </c:pt>
                <c:pt idx="321">
                  <c:v>44337</c:v>
                </c:pt>
                <c:pt idx="322">
                  <c:v>44344</c:v>
                </c:pt>
                <c:pt idx="323">
                  <c:v>44351</c:v>
                </c:pt>
                <c:pt idx="324">
                  <c:v>44358</c:v>
                </c:pt>
                <c:pt idx="325">
                  <c:v>44365</c:v>
                </c:pt>
                <c:pt idx="326">
                  <c:v>44372</c:v>
                </c:pt>
                <c:pt idx="327">
                  <c:v>44379</c:v>
                </c:pt>
                <c:pt idx="328">
                  <c:v>44386</c:v>
                </c:pt>
                <c:pt idx="329">
                  <c:v>44393</c:v>
                </c:pt>
                <c:pt idx="330">
                  <c:v>44400</c:v>
                </c:pt>
                <c:pt idx="331">
                  <c:v>44407</c:v>
                </c:pt>
                <c:pt idx="332">
                  <c:v>44414</c:v>
                </c:pt>
                <c:pt idx="333">
                  <c:v>44421</c:v>
                </c:pt>
                <c:pt idx="334">
                  <c:v>44428</c:v>
                </c:pt>
                <c:pt idx="335">
                  <c:v>44435</c:v>
                </c:pt>
                <c:pt idx="336">
                  <c:v>44442</c:v>
                </c:pt>
                <c:pt idx="337">
                  <c:v>44449</c:v>
                </c:pt>
                <c:pt idx="338">
                  <c:v>44456</c:v>
                </c:pt>
                <c:pt idx="339">
                  <c:v>44463</c:v>
                </c:pt>
                <c:pt idx="340">
                  <c:v>44470</c:v>
                </c:pt>
                <c:pt idx="341">
                  <c:v>44477</c:v>
                </c:pt>
                <c:pt idx="342">
                  <c:v>44484</c:v>
                </c:pt>
                <c:pt idx="343">
                  <c:v>44491</c:v>
                </c:pt>
                <c:pt idx="344">
                  <c:v>44498</c:v>
                </c:pt>
                <c:pt idx="345">
                  <c:v>44505</c:v>
                </c:pt>
                <c:pt idx="346">
                  <c:v>44512</c:v>
                </c:pt>
                <c:pt idx="347">
                  <c:v>44519</c:v>
                </c:pt>
                <c:pt idx="348">
                  <c:v>44526</c:v>
                </c:pt>
                <c:pt idx="349">
                  <c:v>44533</c:v>
                </c:pt>
                <c:pt idx="350">
                  <c:v>44540</c:v>
                </c:pt>
                <c:pt idx="351">
                  <c:v>44547</c:v>
                </c:pt>
                <c:pt idx="352">
                  <c:v>44554</c:v>
                </c:pt>
                <c:pt idx="353">
                  <c:v>44561</c:v>
                </c:pt>
                <c:pt idx="354">
                  <c:v>44568</c:v>
                </c:pt>
                <c:pt idx="355">
                  <c:v>44575</c:v>
                </c:pt>
                <c:pt idx="356">
                  <c:v>44582</c:v>
                </c:pt>
                <c:pt idx="357">
                  <c:v>44589</c:v>
                </c:pt>
                <c:pt idx="358">
                  <c:v>44596</c:v>
                </c:pt>
                <c:pt idx="359">
                  <c:v>44603</c:v>
                </c:pt>
                <c:pt idx="360">
                  <c:v>44610</c:v>
                </c:pt>
                <c:pt idx="361">
                  <c:v>44617</c:v>
                </c:pt>
                <c:pt idx="362">
                  <c:v>44624</c:v>
                </c:pt>
                <c:pt idx="363">
                  <c:v>44631</c:v>
                </c:pt>
                <c:pt idx="364">
                  <c:v>44638</c:v>
                </c:pt>
                <c:pt idx="365">
                  <c:v>44645</c:v>
                </c:pt>
                <c:pt idx="366">
                  <c:v>44652</c:v>
                </c:pt>
                <c:pt idx="367">
                  <c:v>44659</c:v>
                </c:pt>
                <c:pt idx="368">
                  <c:v>44666</c:v>
                </c:pt>
                <c:pt idx="369">
                  <c:v>44673</c:v>
                </c:pt>
                <c:pt idx="370">
                  <c:v>44680</c:v>
                </c:pt>
                <c:pt idx="371">
                  <c:v>44687</c:v>
                </c:pt>
                <c:pt idx="372">
                  <c:v>44694</c:v>
                </c:pt>
                <c:pt idx="373">
                  <c:v>44701</c:v>
                </c:pt>
                <c:pt idx="374">
                  <c:v>44708</c:v>
                </c:pt>
                <c:pt idx="375">
                  <c:v>44715</c:v>
                </c:pt>
                <c:pt idx="376">
                  <c:v>44722</c:v>
                </c:pt>
                <c:pt idx="377">
                  <c:v>44729</c:v>
                </c:pt>
                <c:pt idx="378">
                  <c:v>44736</c:v>
                </c:pt>
                <c:pt idx="379">
                  <c:v>44743</c:v>
                </c:pt>
                <c:pt idx="380">
                  <c:v>44750</c:v>
                </c:pt>
                <c:pt idx="381">
                  <c:v>44757</c:v>
                </c:pt>
                <c:pt idx="382">
                  <c:v>44764</c:v>
                </c:pt>
                <c:pt idx="383">
                  <c:v>44771</c:v>
                </c:pt>
                <c:pt idx="384">
                  <c:v>44778</c:v>
                </c:pt>
                <c:pt idx="385">
                  <c:v>44785</c:v>
                </c:pt>
                <c:pt idx="386">
                  <c:v>44792</c:v>
                </c:pt>
                <c:pt idx="387">
                  <c:v>44799</c:v>
                </c:pt>
                <c:pt idx="388">
                  <c:v>44806</c:v>
                </c:pt>
                <c:pt idx="389">
                  <c:v>44813</c:v>
                </c:pt>
                <c:pt idx="390">
                  <c:v>44820</c:v>
                </c:pt>
                <c:pt idx="391">
                  <c:v>44827</c:v>
                </c:pt>
                <c:pt idx="392">
                  <c:v>44834</c:v>
                </c:pt>
                <c:pt idx="393">
                  <c:v>44841</c:v>
                </c:pt>
                <c:pt idx="394">
                  <c:v>44848</c:v>
                </c:pt>
                <c:pt idx="395">
                  <c:v>44855</c:v>
                </c:pt>
                <c:pt idx="396">
                  <c:v>44862</c:v>
                </c:pt>
                <c:pt idx="397">
                  <c:v>44869</c:v>
                </c:pt>
                <c:pt idx="398">
                  <c:v>44876</c:v>
                </c:pt>
                <c:pt idx="399">
                  <c:v>44883</c:v>
                </c:pt>
                <c:pt idx="400">
                  <c:v>44890</c:v>
                </c:pt>
                <c:pt idx="401">
                  <c:v>44897</c:v>
                </c:pt>
                <c:pt idx="402">
                  <c:v>44904</c:v>
                </c:pt>
                <c:pt idx="403">
                  <c:v>44911</c:v>
                </c:pt>
                <c:pt idx="404">
                  <c:v>44918</c:v>
                </c:pt>
                <c:pt idx="405">
                  <c:v>44925</c:v>
                </c:pt>
                <c:pt idx="406">
                  <c:v>44932</c:v>
                </c:pt>
                <c:pt idx="407">
                  <c:v>44939</c:v>
                </c:pt>
                <c:pt idx="408">
                  <c:v>44946</c:v>
                </c:pt>
                <c:pt idx="409">
                  <c:v>44953</c:v>
                </c:pt>
                <c:pt idx="410">
                  <c:v>44960</c:v>
                </c:pt>
                <c:pt idx="411">
                  <c:v>44967</c:v>
                </c:pt>
                <c:pt idx="412">
                  <c:v>44974</c:v>
                </c:pt>
                <c:pt idx="413">
                  <c:v>44981</c:v>
                </c:pt>
                <c:pt idx="414">
                  <c:v>44988</c:v>
                </c:pt>
                <c:pt idx="415">
                  <c:v>44995</c:v>
                </c:pt>
                <c:pt idx="416">
                  <c:v>45002</c:v>
                </c:pt>
                <c:pt idx="417">
                  <c:v>45009</c:v>
                </c:pt>
                <c:pt idx="418">
                  <c:v>45016</c:v>
                </c:pt>
                <c:pt idx="419">
                  <c:v>45023</c:v>
                </c:pt>
                <c:pt idx="420">
                  <c:v>45030</c:v>
                </c:pt>
                <c:pt idx="421">
                  <c:v>45037</c:v>
                </c:pt>
                <c:pt idx="422">
                  <c:v>45044</c:v>
                </c:pt>
                <c:pt idx="423">
                  <c:v>45051</c:v>
                </c:pt>
                <c:pt idx="424">
                  <c:v>45058</c:v>
                </c:pt>
                <c:pt idx="425">
                  <c:v>45065</c:v>
                </c:pt>
                <c:pt idx="426">
                  <c:v>45072</c:v>
                </c:pt>
                <c:pt idx="427">
                  <c:v>45079</c:v>
                </c:pt>
                <c:pt idx="428">
                  <c:v>45086</c:v>
                </c:pt>
                <c:pt idx="429">
                  <c:v>45093</c:v>
                </c:pt>
                <c:pt idx="430">
                  <c:v>45100</c:v>
                </c:pt>
                <c:pt idx="431">
                  <c:v>45107</c:v>
                </c:pt>
                <c:pt idx="432">
                  <c:v>45114</c:v>
                </c:pt>
                <c:pt idx="433">
                  <c:v>45121</c:v>
                </c:pt>
                <c:pt idx="434">
                  <c:v>45128</c:v>
                </c:pt>
                <c:pt idx="435">
                  <c:v>45135</c:v>
                </c:pt>
                <c:pt idx="436">
                  <c:v>45142</c:v>
                </c:pt>
                <c:pt idx="437">
                  <c:v>45149</c:v>
                </c:pt>
                <c:pt idx="438">
                  <c:v>45156</c:v>
                </c:pt>
                <c:pt idx="439">
                  <c:v>45163</c:v>
                </c:pt>
                <c:pt idx="440">
                  <c:v>45170</c:v>
                </c:pt>
                <c:pt idx="441">
                  <c:v>45177</c:v>
                </c:pt>
                <c:pt idx="442">
                  <c:v>45184</c:v>
                </c:pt>
                <c:pt idx="443">
                  <c:v>45191</c:v>
                </c:pt>
                <c:pt idx="444">
                  <c:v>45198</c:v>
                </c:pt>
                <c:pt idx="445">
                  <c:v>45205</c:v>
                </c:pt>
                <c:pt idx="446">
                  <c:v>45212</c:v>
                </c:pt>
                <c:pt idx="447">
                  <c:v>45219</c:v>
                </c:pt>
                <c:pt idx="448">
                  <c:v>45226</c:v>
                </c:pt>
                <c:pt idx="449">
                  <c:v>45233</c:v>
                </c:pt>
                <c:pt idx="450">
                  <c:v>45240</c:v>
                </c:pt>
                <c:pt idx="451">
                  <c:v>45247</c:v>
                </c:pt>
                <c:pt idx="452">
                  <c:v>45254</c:v>
                </c:pt>
                <c:pt idx="453">
                  <c:v>45261</c:v>
                </c:pt>
                <c:pt idx="454">
                  <c:v>45268</c:v>
                </c:pt>
                <c:pt idx="455">
                  <c:v>45275</c:v>
                </c:pt>
                <c:pt idx="456">
                  <c:v>45282</c:v>
                </c:pt>
                <c:pt idx="457">
                  <c:v>45289</c:v>
                </c:pt>
                <c:pt idx="458">
                  <c:v>45296</c:v>
                </c:pt>
                <c:pt idx="459">
                  <c:v>45303</c:v>
                </c:pt>
                <c:pt idx="460">
                  <c:v>45310</c:v>
                </c:pt>
                <c:pt idx="461">
                  <c:v>45317</c:v>
                </c:pt>
                <c:pt idx="462">
                  <c:v>45324</c:v>
                </c:pt>
                <c:pt idx="463">
                  <c:v>45331</c:v>
                </c:pt>
                <c:pt idx="464">
                  <c:v>45338</c:v>
                </c:pt>
                <c:pt idx="465">
                  <c:v>45345</c:v>
                </c:pt>
                <c:pt idx="466">
                  <c:v>45352</c:v>
                </c:pt>
                <c:pt idx="467">
                  <c:v>45359</c:v>
                </c:pt>
                <c:pt idx="468">
                  <c:v>45366</c:v>
                </c:pt>
                <c:pt idx="469">
                  <c:v>45373</c:v>
                </c:pt>
                <c:pt idx="470">
                  <c:v>45380</c:v>
                </c:pt>
                <c:pt idx="471">
                  <c:v>45387</c:v>
                </c:pt>
                <c:pt idx="472">
                  <c:v>45394</c:v>
                </c:pt>
                <c:pt idx="473">
                  <c:v>45401</c:v>
                </c:pt>
                <c:pt idx="474">
                  <c:v>45408</c:v>
                </c:pt>
                <c:pt idx="475">
                  <c:v>45415</c:v>
                </c:pt>
                <c:pt idx="476">
                  <c:v>45422</c:v>
                </c:pt>
                <c:pt idx="477">
                  <c:v>45429</c:v>
                </c:pt>
                <c:pt idx="478">
                  <c:v>45436</c:v>
                </c:pt>
                <c:pt idx="479">
                  <c:v>45443</c:v>
                </c:pt>
                <c:pt idx="480">
                  <c:v>45450</c:v>
                </c:pt>
                <c:pt idx="481">
                  <c:v>45457</c:v>
                </c:pt>
                <c:pt idx="482">
                  <c:v>45464</c:v>
                </c:pt>
                <c:pt idx="483">
                  <c:v>45471</c:v>
                </c:pt>
                <c:pt idx="484">
                  <c:v>45478</c:v>
                </c:pt>
                <c:pt idx="485">
                  <c:v>45485</c:v>
                </c:pt>
                <c:pt idx="486">
                  <c:v>45492</c:v>
                </c:pt>
                <c:pt idx="487">
                  <c:v>45499</c:v>
                </c:pt>
                <c:pt idx="488">
                  <c:v>45506</c:v>
                </c:pt>
                <c:pt idx="489">
                  <c:v>45513</c:v>
                </c:pt>
                <c:pt idx="490">
                  <c:v>45520</c:v>
                </c:pt>
                <c:pt idx="491">
                  <c:v>45527</c:v>
                </c:pt>
                <c:pt idx="492">
                  <c:v>45534</c:v>
                </c:pt>
                <c:pt idx="493">
                  <c:v>45541</c:v>
                </c:pt>
                <c:pt idx="494">
                  <c:v>45548</c:v>
                </c:pt>
                <c:pt idx="495">
                  <c:v>45555</c:v>
                </c:pt>
                <c:pt idx="496">
                  <c:v>45562</c:v>
                </c:pt>
                <c:pt idx="497">
                  <c:v>45569</c:v>
                </c:pt>
                <c:pt idx="498">
                  <c:v>45576</c:v>
                </c:pt>
                <c:pt idx="499">
                  <c:v>45583</c:v>
                </c:pt>
                <c:pt idx="500">
                  <c:v>45590</c:v>
                </c:pt>
                <c:pt idx="501">
                  <c:v>45597</c:v>
                </c:pt>
                <c:pt idx="502">
                  <c:v>45604</c:v>
                </c:pt>
                <c:pt idx="503">
                  <c:v>45611</c:v>
                </c:pt>
                <c:pt idx="504">
                  <c:v>45618</c:v>
                </c:pt>
                <c:pt idx="505">
                  <c:v>45625</c:v>
                </c:pt>
                <c:pt idx="506">
                  <c:v>45632</c:v>
                </c:pt>
                <c:pt idx="507">
                  <c:v>45639</c:v>
                </c:pt>
                <c:pt idx="508">
                  <c:v>45646</c:v>
                </c:pt>
                <c:pt idx="509">
                  <c:v>45653</c:v>
                </c:pt>
                <c:pt idx="510">
                  <c:v>45660</c:v>
                </c:pt>
                <c:pt idx="511">
                  <c:v>45667</c:v>
                </c:pt>
                <c:pt idx="512">
                  <c:v>45674</c:v>
                </c:pt>
                <c:pt idx="513">
                  <c:v>45681</c:v>
                </c:pt>
                <c:pt idx="514">
                  <c:v>45688</c:v>
                </c:pt>
                <c:pt idx="515">
                  <c:v>45695</c:v>
                </c:pt>
                <c:pt idx="516">
                  <c:v>45702</c:v>
                </c:pt>
                <c:pt idx="517">
                  <c:v>45709</c:v>
                </c:pt>
                <c:pt idx="518">
                  <c:v>45716</c:v>
                </c:pt>
                <c:pt idx="519">
                  <c:v>45723</c:v>
                </c:pt>
                <c:pt idx="520">
                  <c:v>45730</c:v>
                </c:pt>
                <c:pt idx="521">
                  <c:v>45737</c:v>
                </c:pt>
                <c:pt idx="522">
                  <c:v>45744</c:v>
                </c:pt>
                <c:pt idx="523">
                  <c:v>45751</c:v>
                </c:pt>
                <c:pt idx="524">
                  <c:v>45758</c:v>
                </c:pt>
                <c:pt idx="525">
                  <c:v>45765</c:v>
                </c:pt>
                <c:pt idx="526">
                  <c:v>45772</c:v>
                </c:pt>
                <c:pt idx="527">
                  <c:v>45779</c:v>
                </c:pt>
                <c:pt idx="528">
                  <c:v>45786</c:v>
                </c:pt>
                <c:pt idx="529">
                  <c:v>45793</c:v>
                </c:pt>
                <c:pt idx="530">
                  <c:v>45800</c:v>
                </c:pt>
                <c:pt idx="531">
                  <c:v>45807</c:v>
                </c:pt>
                <c:pt idx="532">
                  <c:v>45814</c:v>
                </c:pt>
                <c:pt idx="533">
                  <c:v>45821</c:v>
                </c:pt>
                <c:pt idx="534">
                  <c:v>45828</c:v>
                </c:pt>
                <c:pt idx="535">
                  <c:v>45835</c:v>
                </c:pt>
                <c:pt idx="536">
                  <c:v>45842</c:v>
                </c:pt>
                <c:pt idx="537">
                  <c:v>45849</c:v>
                </c:pt>
                <c:pt idx="538">
                  <c:v>45856</c:v>
                </c:pt>
                <c:pt idx="539">
                  <c:v>45863</c:v>
                </c:pt>
                <c:pt idx="540">
                  <c:v>45870</c:v>
                </c:pt>
                <c:pt idx="541">
                  <c:v>45877</c:v>
                </c:pt>
                <c:pt idx="542">
                  <c:v>45884</c:v>
                </c:pt>
                <c:pt idx="543">
                  <c:v>45891</c:v>
                </c:pt>
                <c:pt idx="544">
                  <c:v>45898</c:v>
                </c:pt>
                <c:pt idx="545">
                  <c:v>45905</c:v>
                </c:pt>
                <c:pt idx="546">
                  <c:v>45912</c:v>
                </c:pt>
                <c:pt idx="547">
                  <c:v>45919</c:v>
                </c:pt>
                <c:pt idx="548">
                  <c:v>45926</c:v>
                </c:pt>
                <c:pt idx="549">
                  <c:v>45933</c:v>
                </c:pt>
                <c:pt idx="550">
                  <c:v>45940</c:v>
                </c:pt>
                <c:pt idx="551">
                  <c:v>45947</c:v>
                </c:pt>
                <c:pt idx="552">
                  <c:v>45954</c:v>
                </c:pt>
                <c:pt idx="553">
                  <c:v>45961</c:v>
                </c:pt>
                <c:pt idx="554">
                  <c:v>45968</c:v>
                </c:pt>
                <c:pt idx="555">
                  <c:v>45975</c:v>
                </c:pt>
                <c:pt idx="556">
                  <c:v>45982</c:v>
                </c:pt>
                <c:pt idx="557">
                  <c:v>45989</c:v>
                </c:pt>
              </c:numCache>
            </c:numRef>
          </c:cat>
          <c:val>
            <c:numRef>
              <c:f>'Kredi Kartı Harcamaları'!$I$58:$I$613</c:f>
              <c:numCache>
                <c:formatCode>0.00%</c:formatCode>
                <c:ptCount val="556"/>
                <c:pt idx="0">
                  <c:v>0.20597279251340325</c:v>
                </c:pt>
                <c:pt idx="1">
                  <c:v>0.19726172275333875</c:v>
                </c:pt>
                <c:pt idx="2">
                  <c:v>0.21827176768589193</c:v>
                </c:pt>
                <c:pt idx="3">
                  <c:v>0.21732696285883563</c:v>
                </c:pt>
                <c:pt idx="4">
                  <c:v>0.22771901256361957</c:v>
                </c:pt>
                <c:pt idx="5">
                  <c:v>0.22477113479980573</c:v>
                </c:pt>
                <c:pt idx="6">
                  <c:v>0.21647652534257503</c:v>
                </c:pt>
                <c:pt idx="7">
                  <c:v>0.21134455065450092</c:v>
                </c:pt>
                <c:pt idx="8">
                  <c:v>0.22123064722668356</c:v>
                </c:pt>
                <c:pt idx="9">
                  <c:v>0.21031155784991112</c:v>
                </c:pt>
                <c:pt idx="10">
                  <c:v>0.18696125349673098</c:v>
                </c:pt>
                <c:pt idx="11">
                  <c:v>0.18780230800763312</c:v>
                </c:pt>
                <c:pt idx="12">
                  <c:v>0.17240617025494481</c:v>
                </c:pt>
                <c:pt idx="13">
                  <c:v>0.1480102775284152</c:v>
                </c:pt>
                <c:pt idx="14">
                  <c:v>0.15901014027376503</c:v>
                </c:pt>
                <c:pt idx="15">
                  <c:v>0.17099472520583295</c:v>
                </c:pt>
                <c:pt idx="16">
                  <c:v>0.17407552760252332</c:v>
                </c:pt>
                <c:pt idx="17">
                  <c:v>0.14491235992573412</c:v>
                </c:pt>
                <c:pt idx="18">
                  <c:v>0.23063801354024982</c:v>
                </c:pt>
                <c:pt idx="19">
                  <c:v>0.23031374766086765</c:v>
                </c:pt>
                <c:pt idx="20">
                  <c:v>0.22834272457374435</c:v>
                </c:pt>
                <c:pt idx="21">
                  <c:v>0.28073142961829251</c:v>
                </c:pt>
                <c:pt idx="22">
                  <c:v>0.17254916649415683</c:v>
                </c:pt>
                <c:pt idx="23">
                  <c:v>0.15251838250666935</c:v>
                </c:pt>
                <c:pt idx="24">
                  <c:v>0.1463155739429792</c:v>
                </c:pt>
                <c:pt idx="25">
                  <c:v>0.14585465111053528</c:v>
                </c:pt>
                <c:pt idx="26">
                  <c:v>0.10102623817003256</c:v>
                </c:pt>
                <c:pt idx="27">
                  <c:v>7.5022894993624745E-2</c:v>
                </c:pt>
                <c:pt idx="28">
                  <c:v>0.1585793282457208</c:v>
                </c:pt>
                <c:pt idx="29">
                  <c:v>0.14726067637727769</c:v>
                </c:pt>
                <c:pt idx="30">
                  <c:v>0.19508904364556809</c:v>
                </c:pt>
                <c:pt idx="31">
                  <c:v>0.21883002158325351</c:v>
                </c:pt>
                <c:pt idx="32">
                  <c:v>0.12712442246616537</c:v>
                </c:pt>
                <c:pt idx="33">
                  <c:v>0.14228987370265439</c:v>
                </c:pt>
                <c:pt idx="34">
                  <c:v>0.13415102439364968</c:v>
                </c:pt>
                <c:pt idx="35">
                  <c:v>0.12403580418429333</c:v>
                </c:pt>
                <c:pt idx="36">
                  <c:v>0.12971550968352311</c:v>
                </c:pt>
                <c:pt idx="37">
                  <c:v>0.1266975460753007</c:v>
                </c:pt>
                <c:pt idx="38">
                  <c:v>0.13919924313626195</c:v>
                </c:pt>
                <c:pt idx="39">
                  <c:v>0.15435769735737523</c:v>
                </c:pt>
                <c:pt idx="40">
                  <c:v>0.16276873008818518</c:v>
                </c:pt>
                <c:pt idx="41">
                  <c:v>0.15221093536151178</c:v>
                </c:pt>
                <c:pt idx="42">
                  <c:v>0.14039008497444083</c:v>
                </c:pt>
                <c:pt idx="43">
                  <c:v>0.12786395704171194</c:v>
                </c:pt>
                <c:pt idx="44">
                  <c:v>9.8230433456208271E-2</c:v>
                </c:pt>
                <c:pt idx="45">
                  <c:v>0.10515274767183747</c:v>
                </c:pt>
                <c:pt idx="46">
                  <c:v>0.10381825200427722</c:v>
                </c:pt>
                <c:pt idx="47">
                  <c:v>0.15395408966914959</c:v>
                </c:pt>
                <c:pt idx="48">
                  <c:v>0.15295162593320696</c:v>
                </c:pt>
                <c:pt idx="49">
                  <c:v>0.14232807854599658</c:v>
                </c:pt>
                <c:pt idx="50">
                  <c:v>0.13898773151500957</c:v>
                </c:pt>
                <c:pt idx="51">
                  <c:v>0.11141908459091518</c:v>
                </c:pt>
                <c:pt idx="52">
                  <c:v>0.11065549267157565</c:v>
                </c:pt>
                <c:pt idx="53">
                  <c:v>0.12249551309185373</c:v>
                </c:pt>
                <c:pt idx="54">
                  <c:v>8.9775318833256318E-2</c:v>
                </c:pt>
                <c:pt idx="55">
                  <c:v>8.4987342683419953E-2</c:v>
                </c:pt>
                <c:pt idx="56">
                  <c:v>0.11331404141899321</c:v>
                </c:pt>
                <c:pt idx="57">
                  <c:v>9.3097910085584643E-2</c:v>
                </c:pt>
                <c:pt idx="58">
                  <c:v>0.10976052135735626</c:v>
                </c:pt>
                <c:pt idx="59">
                  <c:v>0.11369090271808921</c:v>
                </c:pt>
                <c:pt idx="60">
                  <c:v>9.2292644292225334E-2</c:v>
                </c:pt>
                <c:pt idx="61">
                  <c:v>8.4507069206995758E-2</c:v>
                </c:pt>
                <c:pt idx="62">
                  <c:v>0.11859073890282627</c:v>
                </c:pt>
                <c:pt idx="63">
                  <c:v>8.5581975541917862E-2</c:v>
                </c:pt>
                <c:pt idx="64">
                  <c:v>6.914293602703285E-2</c:v>
                </c:pt>
                <c:pt idx="65">
                  <c:v>9.6298376901160707E-2</c:v>
                </c:pt>
                <c:pt idx="66">
                  <c:v>0.11335356447709739</c:v>
                </c:pt>
                <c:pt idx="67">
                  <c:v>3.8036579474525399E-2</c:v>
                </c:pt>
                <c:pt idx="68">
                  <c:v>6.8987556823885299E-2</c:v>
                </c:pt>
                <c:pt idx="69">
                  <c:v>5.5168914299665556E-2</c:v>
                </c:pt>
                <c:pt idx="70">
                  <c:v>-2.2277862663528992E-3</c:v>
                </c:pt>
                <c:pt idx="71">
                  <c:v>6.9028563419721495E-2</c:v>
                </c:pt>
                <c:pt idx="72">
                  <c:v>0.12902435700576076</c:v>
                </c:pt>
                <c:pt idx="73">
                  <c:v>0.12920294996128889</c:v>
                </c:pt>
                <c:pt idx="74">
                  <c:v>0.14442711449059603</c:v>
                </c:pt>
                <c:pt idx="75">
                  <c:v>0.16754044340474317</c:v>
                </c:pt>
                <c:pt idx="76">
                  <c:v>0.1133318752466434</c:v>
                </c:pt>
                <c:pt idx="77">
                  <c:v>-8.3103789399317906E-3</c:v>
                </c:pt>
                <c:pt idx="78">
                  <c:v>5.6413901880295464E-2</c:v>
                </c:pt>
                <c:pt idx="79">
                  <c:v>5.9306104733620635E-2</c:v>
                </c:pt>
                <c:pt idx="80">
                  <c:v>2.701092775153164E-2</c:v>
                </c:pt>
                <c:pt idx="81">
                  <c:v>0.14162665060544971</c:v>
                </c:pt>
                <c:pt idx="82">
                  <c:v>8.6162292181987274E-2</c:v>
                </c:pt>
                <c:pt idx="83">
                  <c:v>8.6398914319655143E-2</c:v>
                </c:pt>
                <c:pt idx="84">
                  <c:v>0.1051149881214294</c:v>
                </c:pt>
                <c:pt idx="85">
                  <c:v>0.10582847920998041</c:v>
                </c:pt>
                <c:pt idx="86">
                  <c:v>0.10129556157521576</c:v>
                </c:pt>
                <c:pt idx="87">
                  <c:v>9.9381607373472972E-2</c:v>
                </c:pt>
                <c:pt idx="88">
                  <c:v>0.12550737874938486</c:v>
                </c:pt>
                <c:pt idx="89">
                  <c:v>0.13257048874388258</c:v>
                </c:pt>
                <c:pt idx="90">
                  <c:v>0.11926370200120946</c:v>
                </c:pt>
                <c:pt idx="91">
                  <c:v>0.10195348669060952</c:v>
                </c:pt>
                <c:pt idx="92">
                  <c:v>7.9176920171872125E-2</c:v>
                </c:pt>
                <c:pt idx="93">
                  <c:v>8.2733905805770017E-2</c:v>
                </c:pt>
                <c:pt idx="94">
                  <c:v>7.8666576807063904E-2</c:v>
                </c:pt>
                <c:pt idx="95">
                  <c:v>0.1065001017507947</c:v>
                </c:pt>
                <c:pt idx="96">
                  <c:v>0.10716672881890095</c:v>
                </c:pt>
                <c:pt idx="97">
                  <c:v>0.12449759103247007</c:v>
                </c:pt>
                <c:pt idx="98">
                  <c:v>0.13367948816208386</c:v>
                </c:pt>
                <c:pt idx="99">
                  <c:v>9.6695713245443723E-2</c:v>
                </c:pt>
                <c:pt idx="100">
                  <c:v>9.0701611765493628E-2</c:v>
                </c:pt>
                <c:pt idx="101">
                  <c:v>0.10278286679616858</c:v>
                </c:pt>
                <c:pt idx="102">
                  <c:v>0.10886908550581977</c:v>
                </c:pt>
                <c:pt idx="103">
                  <c:v>0.12097955747562132</c:v>
                </c:pt>
                <c:pt idx="104">
                  <c:v>0.13816448890510794</c:v>
                </c:pt>
                <c:pt idx="105">
                  <c:v>0.12166114372160519</c:v>
                </c:pt>
                <c:pt idx="106">
                  <c:v>0.12997320050919542</c:v>
                </c:pt>
                <c:pt idx="107">
                  <c:v>0.11840718164585744</c:v>
                </c:pt>
                <c:pt idx="108">
                  <c:v>9.837302039055848E-2</c:v>
                </c:pt>
                <c:pt idx="109">
                  <c:v>0.10832358599358979</c:v>
                </c:pt>
                <c:pt idx="110">
                  <c:v>0.10541200977344765</c:v>
                </c:pt>
                <c:pt idx="111">
                  <c:v>0.11215991797297201</c:v>
                </c:pt>
                <c:pt idx="112">
                  <c:v>0.13123175999309863</c:v>
                </c:pt>
                <c:pt idx="113">
                  <c:v>0.13224140301551579</c:v>
                </c:pt>
                <c:pt idx="114">
                  <c:v>0.12821875359983709</c:v>
                </c:pt>
                <c:pt idx="115">
                  <c:v>0.14337299394717315</c:v>
                </c:pt>
                <c:pt idx="116">
                  <c:v>0.1493013563901831</c:v>
                </c:pt>
                <c:pt idx="117">
                  <c:v>0.1581260006820028</c:v>
                </c:pt>
                <c:pt idx="118">
                  <c:v>0.10019644398474206</c:v>
                </c:pt>
                <c:pt idx="119">
                  <c:v>0.20644991409159583</c:v>
                </c:pt>
                <c:pt idx="120">
                  <c:v>0.17851599918020022</c:v>
                </c:pt>
                <c:pt idx="121">
                  <c:v>0.18571883605884676</c:v>
                </c:pt>
                <c:pt idx="122">
                  <c:v>0.27879106647756235</c:v>
                </c:pt>
                <c:pt idx="123">
                  <c:v>0.1967017593277626</c:v>
                </c:pt>
                <c:pt idx="124">
                  <c:v>0.13874469784518817</c:v>
                </c:pt>
                <c:pt idx="125">
                  <c:v>0.13030715313381944</c:v>
                </c:pt>
                <c:pt idx="126">
                  <c:v>0.14687255185380091</c:v>
                </c:pt>
                <c:pt idx="127">
                  <c:v>9.9888808078221689E-2</c:v>
                </c:pt>
                <c:pt idx="128">
                  <c:v>0.11037129459588456</c:v>
                </c:pt>
                <c:pt idx="129">
                  <c:v>0.22322361332870375</c:v>
                </c:pt>
                <c:pt idx="130">
                  <c:v>0.18267485948723819</c:v>
                </c:pt>
                <c:pt idx="131">
                  <c:v>0.22335049248546848</c:v>
                </c:pt>
                <c:pt idx="132">
                  <c:v>0.30110905186953546</c:v>
                </c:pt>
                <c:pt idx="133">
                  <c:v>0.17230763740207541</c:v>
                </c:pt>
                <c:pt idx="134">
                  <c:v>0.18545270275285999</c:v>
                </c:pt>
                <c:pt idx="135">
                  <c:v>0.18580311936410748</c:v>
                </c:pt>
                <c:pt idx="136">
                  <c:v>0.18260655791006486</c:v>
                </c:pt>
                <c:pt idx="137">
                  <c:v>0.18579389115331604</c:v>
                </c:pt>
                <c:pt idx="138">
                  <c:v>0.18349827384909445</c:v>
                </c:pt>
                <c:pt idx="139">
                  <c:v>0.18464161263118342</c:v>
                </c:pt>
                <c:pt idx="140">
                  <c:v>0.18429365423599917</c:v>
                </c:pt>
                <c:pt idx="141">
                  <c:v>0.18103136415478635</c:v>
                </c:pt>
                <c:pt idx="142">
                  <c:v>0.18985843645306943</c:v>
                </c:pt>
                <c:pt idx="143">
                  <c:v>0.19928856288263383</c:v>
                </c:pt>
                <c:pt idx="144">
                  <c:v>0.21406699075947069</c:v>
                </c:pt>
                <c:pt idx="145">
                  <c:v>0.2237368953535393</c:v>
                </c:pt>
                <c:pt idx="146">
                  <c:v>0.22980698072566827</c:v>
                </c:pt>
                <c:pt idx="147">
                  <c:v>0.20644209623630463</c:v>
                </c:pt>
                <c:pt idx="148">
                  <c:v>0.17464084195328844</c:v>
                </c:pt>
                <c:pt idx="149">
                  <c:v>0.1953604163373612</c:v>
                </c:pt>
                <c:pt idx="150">
                  <c:v>0.18842847428292256</c:v>
                </c:pt>
                <c:pt idx="151">
                  <c:v>0.19664584193009824</c:v>
                </c:pt>
                <c:pt idx="152">
                  <c:v>0.2200615778436498</c:v>
                </c:pt>
                <c:pt idx="153">
                  <c:v>0.17081534640846968</c:v>
                </c:pt>
                <c:pt idx="154">
                  <c:v>0.15479743111191288</c:v>
                </c:pt>
                <c:pt idx="155">
                  <c:v>0.15452307538752366</c:v>
                </c:pt>
                <c:pt idx="156">
                  <c:v>0.15163656417808594</c:v>
                </c:pt>
                <c:pt idx="157">
                  <c:v>0.17646728796584346</c:v>
                </c:pt>
                <c:pt idx="158">
                  <c:v>0.19994989776592292</c:v>
                </c:pt>
                <c:pt idx="159">
                  <c:v>0.21187278171980034</c:v>
                </c:pt>
                <c:pt idx="160">
                  <c:v>0.21691800114662749</c:v>
                </c:pt>
                <c:pt idx="161">
                  <c:v>0.19509374733251691</c:v>
                </c:pt>
                <c:pt idx="162">
                  <c:v>0.19584492526769956</c:v>
                </c:pt>
                <c:pt idx="163">
                  <c:v>0.19153167722804021</c:v>
                </c:pt>
                <c:pt idx="164">
                  <c:v>0.19072592722142251</c:v>
                </c:pt>
                <c:pt idx="165">
                  <c:v>0.18396057457061882</c:v>
                </c:pt>
                <c:pt idx="166">
                  <c:v>0.19911993632387695</c:v>
                </c:pt>
                <c:pt idx="167">
                  <c:v>0.20718795639876808</c:v>
                </c:pt>
                <c:pt idx="168">
                  <c:v>0.1975397919498435</c:v>
                </c:pt>
                <c:pt idx="169">
                  <c:v>0.1858887400522031</c:v>
                </c:pt>
                <c:pt idx="170">
                  <c:v>0.20038953511182758</c:v>
                </c:pt>
                <c:pt idx="171">
                  <c:v>0.1974461317741423</c:v>
                </c:pt>
                <c:pt idx="172">
                  <c:v>0.21190851265281438</c:v>
                </c:pt>
                <c:pt idx="173">
                  <c:v>0.26044569331951212</c:v>
                </c:pt>
                <c:pt idx="174">
                  <c:v>0.21137954294517308</c:v>
                </c:pt>
                <c:pt idx="175">
                  <c:v>0.22901580142525205</c:v>
                </c:pt>
                <c:pt idx="176">
                  <c:v>0.19371479109912193</c:v>
                </c:pt>
                <c:pt idx="177">
                  <c:v>0.21864713752299592</c:v>
                </c:pt>
                <c:pt idx="178">
                  <c:v>0.1182960839558965</c:v>
                </c:pt>
                <c:pt idx="179">
                  <c:v>0.14814026955022802</c:v>
                </c:pt>
                <c:pt idx="180">
                  <c:v>0.24278145659647049</c:v>
                </c:pt>
                <c:pt idx="181">
                  <c:v>0.21270434128873564</c:v>
                </c:pt>
                <c:pt idx="182">
                  <c:v>0.35121074531787549</c:v>
                </c:pt>
                <c:pt idx="183">
                  <c:v>0.28212329281061149</c:v>
                </c:pt>
                <c:pt idx="184">
                  <c:v>0.21984260431616126</c:v>
                </c:pt>
                <c:pt idx="185">
                  <c:v>0.21619878545072191</c:v>
                </c:pt>
                <c:pt idx="186">
                  <c:v>0.1925983465495644</c:v>
                </c:pt>
                <c:pt idx="187">
                  <c:v>0.18531528227415628</c:v>
                </c:pt>
                <c:pt idx="188">
                  <c:v>0.17205077144052416</c:v>
                </c:pt>
                <c:pt idx="189">
                  <c:v>0.16234187451720344</c:v>
                </c:pt>
                <c:pt idx="190">
                  <c:v>0.16656485798566481</c:v>
                </c:pt>
                <c:pt idx="191">
                  <c:v>0.17967223100137122</c:v>
                </c:pt>
                <c:pt idx="192">
                  <c:v>0.16562203408735687</c:v>
                </c:pt>
                <c:pt idx="193">
                  <c:v>0.15961459488746582</c:v>
                </c:pt>
                <c:pt idx="194">
                  <c:v>0.13841947182390774</c:v>
                </c:pt>
                <c:pt idx="195">
                  <c:v>0.12474982003839981</c:v>
                </c:pt>
                <c:pt idx="196">
                  <c:v>0.11514223132134568</c:v>
                </c:pt>
                <c:pt idx="197">
                  <c:v>0.11550788884682861</c:v>
                </c:pt>
                <c:pt idx="198">
                  <c:v>0.12209461617244455</c:v>
                </c:pt>
                <c:pt idx="199">
                  <c:v>0.12341065127891297</c:v>
                </c:pt>
                <c:pt idx="200">
                  <c:v>0.13188702584398185</c:v>
                </c:pt>
                <c:pt idx="201">
                  <c:v>0.11949330140117241</c:v>
                </c:pt>
                <c:pt idx="202">
                  <c:v>0.11929694044021542</c:v>
                </c:pt>
                <c:pt idx="203">
                  <c:v>0.11538631467465568</c:v>
                </c:pt>
                <c:pt idx="204">
                  <c:v>0.13483224853511663</c:v>
                </c:pt>
                <c:pt idx="205">
                  <c:v>0.1519520410195091</c:v>
                </c:pt>
                <c:pt idx="206">
                  <c:v>0.16569680297568506</c:v>
                </c:pt>
                <c:pt idx="207">
                  <c:v>0.16874145468244128</c:v>
                </c:pt>
                <c:pt idx="208">
                  <c:v>0.16769142879307669</c:v>
                </c:pt>
                <c:pt idx="209">
                  <c:v>0.15991455377596761</c:v>
                </c:pt>
                <c:pt idx="210">
                  <c:v>0.14067965924340972</c:v>
                </c:pt>
                <c:pt idx="211">
                  <c:v>0.11006430935165575</c:v>
                </c:pt>
                <c:pt idx="212">
                  <c:v>9.6718849311157942E-2</c:v>
                </c:pt>
                <c:pt idx="213">
                  <c:v>0.10126390016139114</c:v>
                </c:pt>
                <c:pt idx="214">
                  <c:v>0.1204683326418538</c:v>
                </c:pt>
                <c:pt idx="215">
                  <c:v>0.11978220168999676</c:v>
                </c:pt>
                <c:pt idx="216">
                  <c:v>6.4387056921608621E-2</c:v>
                </c:pt>
                <c:pt idx="217">
                  <c:v>7.1334924022900745E-2</c:v>
                </c:pt>
                <c:pt idx="218">
                  <c:v>8.2979853742042156E-2</c:v>
                </c:pt>
                <c:pt idx="219">
                  <c:v>4.9490324139617861E-2</c:v>
                </c:pt>
                <c:pt idx="220">
                  <c:v>0.11707131862701702</c:v>
                </c:pt>
                <c:pt idx="221">
                  <c:v>0.15166994681528087</c:v>
                </c:pt>
                <c:pt idx="222">
                  <c:v>0.14346775242756341</c:v>
                </c:pt>
                <c:pt idx="223">
                  <c:v>0.21069037340815064</c:v>
                </c:pt>
                <c:pt idx="224">
                  <c:v>0.20034412041305819</c:v>
                </c:pt>
                <c:pt idx="225">
                  <c:v>0.14367693360647424</c:v>
                </c:pt>
                <c:pt idx="226">
                  <c:v>0.13215132762326043</c:v>
                </c:pt>
                <c:pt idx="227">
                  <c:v>0.12285410760133675</c:v>
                </c:pt>
                <c:pt idx="228">
                  <c:v>0.16522215534620016</c:v>
                </c:pt>
                <c:pt idx="229">
                  <c:v>6.1751927037096359E-2</c:v>
                </c:pt>
                <c:pt idx="230">
                  <c:v>0.15335633396935786</c:v>
                </c:pt>
                <c:pt idx="231">
                  <c:v>0.12290032046784076</c:v>
                </c:pt>
                <c:pt idx="232">
                  <c:v>6.4701531444040186E-2</c:v>
                </c:pt>
                <c:pt idx="233">
                  <c:v>0.17922340705898471</c:v>
                </c:pt>
                <c:pt idx="234">
                  <c:v>4.7795862370544132E-2</c:v>
                </c:pt>
                <c:pt idx="235">
                  <c:v>6.3503162600704016E-2</c:v>
                </c:pt>
                <c:pt idx="236">
                  <c:v>7.1739161318373948E-2</c:v>
                </c:pt>
                <c:pt idx="237">
                  <c:v>5.9509979438486502E-2</c:v>
                </c:pt>
                <c:pt idx="238">
                  <c:v>5.8232101124132275E-2</c:v>
                </c:pt>
                <c:pt idx="239">
                  <c:v>8.5220496515664032E-2</c:v>
                </c:pt>
                <c:pt idx="240">
                  <c:v>8.81158760700297E-2</c:v>
                </c:pt>
                <c:pt idx="241">
                  <c:v>0.10445927087200965</c:v>
                </c:pt>
                <c:pt idx="242">
                  <c:v>0.16156366929594193</c:v>
                </c:pt>
                <c:pt idx="243">
                  <c:v>0.14504919547116446</c:v>
                </c:pt>
                <c:pt idx="244">
                  <c:v>0.16676406723774576</c:v>
                </c:pt>
                <c:pt idx="245">
                  <c:v>0.19256611842154345</c:v>
                </c:pt>
                <c:pt idx="246">
                  <c:v>0.18383660693594694</c:v>
                </c:pt>
                <c:pt idx="247">
                  <c:v>0.19774798361525434</c:v>
                </c:pt>
                <c:pt idx="248">
                  <c:v>0.1719844734596577</c:v>
                </c:pt>
                <c:pt idx="249">
                  <c:v>0.1816687559876608</c:v>
                </c:pt>
                <c:pt idx="250">
                  <c:v>0.19602020403540024</c:v>
                </c:pt>
                <c:pt idx="251">
                  <c:v>0.20283123778122564</c:v>
                </c:pt>
                <c:pt idx="252">
                  <c:v>0.22494332687598623</c:v>
                </c:pt>
                <c:pt idx="253">
                  <c:v>0.20884450616383501</c:v>
                </c:pt>
                <c:pt idx="254">
                  <c:v>0.20590406887384782</c:v>
                </c:pt>
                <c:pt idx="255">
                  <c:v>0.19004613646025759</c:v>
                </c:pt>
                <c:pt idx="256">
                  <c:v>0.18813302951760708</c:v>
                </c:pt>
                <c:pt idx="257">
                  <c:v>0.16957895246642743</c:v>
                </c:pt>
                <c:pt idx="258">
                  <c:v>0.17566772436681696</c:v>
                </c:pt>
                <c:pt idx="259">
                  <c:v>0.19882242325123795</c:v>
                </c:pt>
                <c:pt idx="260">
                  <c:v>0.18234740426918361</c:v>
                </c:pt>
                <c:pt idx="261">
                  <c:v>7.5765129760388503E-2</c:v>
                </c:pt>
                <c:pt idx="262">
                  <c:v>-1.9632506801630888E-2</c:v>
                </c:pt>
                <c:pt idx="263">
                  <c:v>-0.11156184619774391</c:v>
                </c:pt>
                <c:pt idx="264">
                  <c:v>-0.17824298539415145</c:v>
                </c:pt>
                <c:pt idx="265">
                  <c:v>-0.1791449884008538</c:v>
                </c:pt>
                <c:pt idx="266">
                  <c:v>-0.18525135236687915</c:v>
                </c:pt>
                <c:pt idx="267">
                  <c:v>-0.15163177104701106</c:v>
                </c:pt>
                <c:pt idx="268">
                  <c:v>-8.8203887662949024E-2</c:v>
                </c:pt>
                <c:pt idx="269">
                  <c:v>-3.767295752863313E-2</c:v>
                </c:pt>
                <c:pt idx="270">
                  <c:v>-8.5806400078666509E-2</c:v>
                </c:pt>
                <c:pt idx="271">
                  <c:v>-9.4330538960961698E-3</c:v>
                </c:pt>
                <c:pt idx="272">
                  <c:v>-3.070368827777261E-2</c:v>
                </c:pt>
                <c:pt idx="273">
                  <c:v>-1.4830842234477345E-3</c:v>
                </c:pt>
                <c:pt idx="274">
                  <c:v>9.7184754640652349E-2</c:v>
                </c:pt>
                <c:pt idx="275">
                  <c:v>3.6149362160111283E-2</c:v>
                </c:pt>
                <c:pt idx="276">
                  <c:v>5.5650160817189966E-2</c:v>
                </c:pt>
                <c:pt idx="277">
                  <c:v>9.4937244015687636E-2</c:v>
                </c:pt>
                <c:pt idx="278">
                  <c:v>0.14321037602618988</c:v>
                </c:pt>
                <c:pt idx="279">
                  <c:v>0.16579951358379591</c:v>
                </c:pt>
                <c:pt idx="280">
                  <c:v>0.13382540019065267</c:v>
                </c:pt>
                <c:pt idx="281">
                  <c:v>0.19288076088778044</c:v>
                </c:pt>
                <c:pt idx="282">
                  <c:v>0.19345365271239318</c:v>
                </c:pt>
                <c:pt idx="283">
                  <c:v>0.20231582258946701</c:v>
                </c:pt>
                <c:pt idx="284">
                  <c:v>0.2603273413233379</c:v>
                </c:pt>
                <c:pt idx="285">
                  <c:v>0.18376006175715254</c:v>
                </c:pt>
                <c:pt idx="286">
                  <c:v>0.21198225576239405</c:v>
                </c:pt>
                <c:pt idx="287">
                  <c:v>0.21894598062528128</c:v>
                </c:pt>
                <c:pt idx="288">
                  <c:v>0.23384265330749213</c:v>
                </c:pt>
                <c:pt idx="289">
                  <c:v>0.27948227925616803</c:v>
                </c:pt>
                <c:pt idx="290">
                  <c:v>0.31468299530205712</c:v>
                </c:pt>
                <c:pt idx="291">
                  <c:v>0.3106207494483198</c:v>
                </c:pt>
                <c:pt idx="292">
                  <c:v>0.30558649654612652</c:v>
                </c:pt>
                <c:pt idx="293">
                  <c:v>0.30005332069136531</c:v>
                </c:pt>
                <c:pt idx="294">
                  <c:v>0.26203682306288628</c:v>
                </c:pt>
                <c:pt idx="295">
                  <c:v>0.27508842545318418</c:v>
                </c:pt>
                <c:pt idx="296">
                  <c:v>0.24637212531631031</c:v>
                </c:pt>
                <c:pt idx="297">
                  <c:v>0.21769174711371173</c:v>
                </c:pt>
                <c:pt idx="298">
                  <c:v>0.1726327173477098</c:v>
                </c:pt>
                <c:pt idx="299">
                  <c:v>0.14008472277395906</c:v>
                </c:pt>
                <c:pt idx="300">
                  <c:v>0.14267034951553234</c:v>
                </c:pt>
                <c:pt idx="301">
                  <c:v>0.14786967062176579</c:v>
                </c:pt>
                <c:pt idx="302">
                  <c:v>0.15357301722577152</c:v>
                </c:pt>
                <c:pt idx="303">
                  <c:v>0.16787332188761975</c:v>
                </c:pt>
                <c:pt idx="304">
                  <c:v>0.19563122279518899</c:v>
                </c:pt>
                <c:pt idx="305">
                  <c:v>0.18271048027028841</c:v>
                </c:pt>
                <c:pt idx="306">
                  <c:v>0.22980106269570361</c:v>
                </c:pt>
                <c:pt idx="307">
                  <c:v>0.26363708289404053</c:v>
                </c:pt>
                <c:pt idx="308">
                  <c:v>0.2494555533030873</c:v>
                </c:pt>
                <c:pt idx="309">
                  <c:v>0.28061333828757162</c:v>
                </c:pt>
                <c:pt idx="310">
                  <c:v>0.27490763726467382</c:v>
                </c:pt>
                <c:pt idx="311">
                  <c:v>0.26616555298775546</c:v>
                </c:pt>
                <c:pt idx="312">
                  <c:v>0.30214892540392024</c:v>
                </c:pt>
                <c:pt idx="313">
                  <c:v>0.42228975008209468</c:v>
                </c:pt>
                <c:pt idx="314">
                  <c:v>0.5968084477059814</c:v>
                </c:pt>
                <c:pt idx="315">
                  <c:v>0.77314904257801165</c:v>
                </c:pt>
                <c:pt idx="316">
                  <c:v>0.88254813478111405</c:v>
                </c:pt>
                <c:pt idx="317">
                  <c:v>0.83575198651460691</c:v>
                </c:pt>
                <c:pt idx="318">
                  <c:v>0.77254676653303367</c:v>
                </c:pt>
                <c:pt idx="319">
                  <c:v>0.6042759251079528</c:v>
                </c:pt>
                <c:pt idx="320">
                  <c:v>0.44411094294382908</c:v>
                </c:pt>
                <c:pt idx="321">
                  <c:v>0.46281053903880259</c:v>
                </c:pt>
                <c:pt idx="322">
                  <c:v>0.53389767901555407</c:v>
                </c:pt>
                <c:pt idx="323">
                  <c:v>0.64605408206403436</c:v>
                </c:pt>
                <c:pt idx="324">
                  <c:v>0.77343011956831442</c:v>
                </c:pt>
                <c:pt idx="325">
                  <c:v>0.70573643691615362</c:v>
                </c:pt>
                <c:pt idx="326">
                  <c:v>0.58847426379702616</c:v>
                </c:pt>
                <c:pt idx="327">
                  <c:v>0.59294592253269229</c:v>
                </c:pt>
                <c:pt idx="328">
                  <c:v>0.60013845116846332</c:v>
                </c:pt>
                <c:pt idx="329">
                  <c:v>0.63091263645159912</c:v>
                </c:pt>
                <c:pt idx="330">
                  <c:v>0.50602867682488306</c:v>
                </c:pt>
                <c:pt idx="331">
                  <c:v>0.46588994468259098</c:v>
                </c:pt>
                <c:pt idx="332">
                  <c:v>0.49256470386835766</c:v>
                </c:pt>
                <c:pt idx="333">
                  <c:v>0.46130458081064574</c:v>
                </c:pt>
                <c:pt idx="334">
                  <c:v>0.56218984223439195</c:v>
                </c:pt>
                <c:pt idx="335">
                  <c:v>0.56602998020484652</c:v>
                </c:pt>
                <c:pt idx="336">
                  <c:v>0.50453027491966418</c:v>
                </c:pt>
                <c:pt idx="337">
                  <c:v>0.50917368614277247</c:v>
                </c:pt>
                <c:pt idx="338">
                  <c:v>0.50879247109301906</c:v>
                </c:pt>
                <c:pt idx="339">
                  <c:v>0.50907098788961502</c:v>
                </c:pt>
                <c:pt idx="340">
                  <c:v>0.52782607608686472</c:v>
                </c:pt>
                <c:pt idx="341">
                  <c:v>0.52114070153341896</c:v>
                </c:pt>
                <c:pt idx="342">
                  <c:v>0.53570228827967326</c:v>
                </c:pt>
                <c:pt idx="343">
                  <c:v>0.55105858408626218</c:v>
                </c:pt>
                <c:pt idx="344">
                  <c:v>0.58450315974302036</c:v>
                </c:pt>
                <c:pt idx="345">
                  <c:v>0.62388782087424477</c:v>
                </c:pt>
                <c:pt idx="346">
                  <c:v>0.61704854455219893</c:v>
                </c:pt>
                <c:pt idx="347">
                  <c:v>0.63574595663883204</c:v>
                </c:pt>
                <c:pt idx="348">
                  <c:v>0.66288806953906876</c:v>
                </c:pt>
                <c:pt idx="349">
                  <c:v>0.71747338158419793</c:v>
                </c:pt>
                <c:pt idx="350">
                  <c:v>0.82759545049558747</c:v>
                </c:pt>
                <c:pt idx="351">
                  <c:v>0.92386370375303783</c:v>
                </c:pt>
                <c:pt idx="352">
                  <c:v>0.94277096574295416</c:v>
                </c:pt>
                <c:pt idx="353">
                  <c:v>0.92910863956261514</c:v>
                </c:pt>
                <c:pt idx="354">
                  <c:v>0.88571150275379618</c:v>
                </c:pt>
                <c:pt idx="355">
                  <c:v>0.80056559584440135</c:v>
                </c:pt>
                <c:pt idx="356">
                  <c:v>0.7738156512581239</c:v>
                </c:pt>
                <c:pt idx="357">
                  <c:v>0.69225143217274054</c:v>
                </c:pt>
                <c:pt idx="358">
                  <c:v>0.70599255622657953</c:v>
                </c:pt>
                <c:pt idx="359">
                  <c:v>0.73397693870360614</c:v>
                </c:pt>
                <c:pt idx="360">
                  <c:v>0.78560665160360443</c:v>
                </c:pt>
                <c:pt idx="361">
                  <c:v>0.86287128739884034</c:v>
                </c:pt>
                <c:pt idx="362">
                  <c:v>0.88456712766896495</c:v>
                </c:pt>
                <c:pt idx="363">
                  <c:v>0.91490122424772391</c:v>
                </c:pt>
                <c:pt idx="364">
                  <c:v>0.89504695264618928</c:v>
                </c:pt>
                <c:pt idx="365">
                  <c:v>0.91948341868874495</c:v>
                </c:pt>
                <c:pt idx="366">
                  <c:v>0.94255497770734831</c:v>
                </c:pt>
                <c:pt idx="367">
                  <c:v>0.9566946775071874</c:v>
                </c:pt>
                <c:pt idx="368">
                  <c:v>1.0244451512403372</c:v>
                </c:pt>
                <c:pt idx="369">
                  <c:v>1.141463660770583</c:v>
                </c:pt>
                <c:pt idx="370">
                  <c:v>1.1856826462806382</c:v>
                </c:pt>
                <c:pt idx="371">
                  <c:v>1.2725845007404826</c:v>
                </c:pt>
                <c:pt idx="372">
                  <c:v>1.5518613213904124</c:v>
                </c:pt>
                <c:pt idx="373">
                  <c:v>1.4664050622581093</c:v>
                </c:pt>
                <c:pt idx="374">
                  <c:v>1.4364425549377653</c:v>
                </c:pt>
                <c:pt idx="375">
                  <c:v>1.3638952272732474</c:v>
                </c:pt>
                <c:pt idx="376">
                  <c:v>1.1421120776872671</c:v>
                </c:pt>
                <c:pt idx="377">
                  <c:v>1.1347851566010398</c:v>
                </c:pt>
                <c:pt idx="378">
                  <c:v>1.1537268308090356</c:v>
                </c:pt>
                <c:pt idx="379">
                  <c:v>1.1588361876774638</c:v>
                </c:pt>
                <c:pt idx="380">
                  <c:v>1.2022867986325241</c:v>
                </c:pt>
                <c:pt idx="381">
                  <c:v>0.98663636308848079</c:v>
                </c:pt>
                <c:pt idx="382">
                  <c:v>1.1095659470715549</c:v>
                </c:pt>
                <c:pt idx="383">
                  <c:v>1.1015964375595428</c:v>
                </c:pt>
                <c:pt idx="384">
                  <c:v>1.0763977334169896</c:v>
                </c:pt>
                <c:pt idx="385">
                  <c:v>1.3308922571723427</c:v>
                </c:pt>
                <c:pt idx="386">
                  <c:v>1.2129083267385623</c:v>
                </c:pt>
                <c:pt idx="387">
                  <c:v>1.2579882153250994</c:v>
                </c:pt>
                <c:pt idx="388">
                  <c:v>1.2747197498680587</c:v>
                </c:pt>
                <c:pt idx="389">
                  <c:v>1.2913667093549053</c:v>
                </c:pt>
                <c:pt idx="390">
                  <c:v>1.3175621921629748</c:v>
                </c:pt>
                <c:pt idx="391">
                  <c:v>1.3109747938770684</c:v>
                </c:pt>
                <c:pt idx="392">
                  <c:v>1.3058125519821324</c:v>
                </c:pt>
                <c:pt idx="393">
                  <c:v>1.3018982236037648</c:v>
                </c:pt>
                <c:pt idx="394">
                  <c:v>1.2839797199941303</c:v>
                </c:pt>
                <c:pt idx="395">
                  <c:v>1.2961110420595463</c:v>
                </c:pt>
                <c:pt idx="396">
                  <c:v>1.2747349885014423</c:v>
                </c:pt>
                <c:pt idx="397">
                  <c:v>1.2445129433444015</c:v>
                </c:pt>
                <c:pt idx="398">
                  <c:v>1.2524726888998046</c:v>
                </c:pt>
                <c:pt idx="399">
                  <c:v>1.2427851492246715</c:v>
                </c:pt>
                <c:pt idx="400">
                  <c:v>1.2113257310735395</c:v>
                </c:pt>
                <c:pt idx="401">
                  <c:v>1.2148173647551408</c:v>
                </c:pt>
                <c:pt idx="402">
                  <c:v>1.1911578419850033</c:v>
                </c:pt>
                <c:pt idx="403">
                  <c:v>1.1430623408530847</c:v>
                </c:pt>
                <c:pt idx="404">
                  <c:v>1.2071730682134052</c:v>
                </c:pt>
                <c:pt idx="405">
                  <c:v>1.3201327175500732</c:v>
                </c:pt>
                <c:pt idx="406">
                  <c:v>1.4069961995124667</c:v>
                </c:pt>
                <c:pt idx="407">
                  <c:v>1.5051059119658574</c:v>
                </c:pt>
                <c:pt idx="408">
                  <c:v>1.5256294364787402</c:v>
                </c:pt>
                <c:pt idx="409">
                  <c:v>1.4847607645298786</c:v>
                </c:pt>
                <c:pt idx="410">
                  <c:v>1.4291028473822025</c:v>
                </c:pt>
                <c:pt idx="411">
                  <c:v>1.3081198949891297</c:v>
                </c:pt>
                <c:pt idx="412">
                  <c:v>1.2076771861558402</c:v>
                </c:pt>
                <c:pt idx="413">
                  <c:v>1.1059601146008922</c:v>
                </c:pt>
                <c:pt idx="414">
                  <c:v>1.0662559288616738</c:v>
                </c:pt>
                <c:pt idx="415">
                  <c:v>1.0902734075970326</c:v>
                </c:pt>
                <c:pt idx="416">
                  <c:v>1.1618062342806428</c:v>
                </c:pt>
                <c:pt idx="417">
                  <c:v>1.2132948285905336</c:v>
                </c:pt>
                <c:pt idx="418">
                  <c:v>1.1883599488314749</c:v>
                </c:pt>
                <c:pt idx="419">
                  <c:v>1.257770312899853</c:v>
                </c:pt>
                <c:pt idx="420">
                  <c:v>1.2759791892912018</c:v>
                </c:pt>
                <c:pt idx="421">
                  <c:v>1.3058546608640269</c:v>
                </c:pt>
                <c:pt idx="422">
                  <c:v>1.2935067253101291</c:v>
                </c:pt>
                <c:pt idx="423">
                  <c:v>1.396026153062347</c:v>
                </c:pt>
                <c:pt idx="424">
                  <c:v>1.3652186710726244</c:v>
                </c:pt>
                <c:pt idx="425">
                  <c:v>1.2755185763435435</c:v>
                </c:pt>
                <c:pt idx="426">
                  <c:v>1.267557924221379</c:v>
                </c:pt>
                <c:pt idx="427">
                  <c:v>1.0957658014752383</c:v>
                </c:pt>
                <c:pt idx="428">
                  <c:v>1.0707157784043391</c:v>
                </c:pt>
                <c:pt idx="429">
                  <c:v>1.1007945694493551</c:v>
                </c:pt>
                <c:pt idx="430">
                  <c:v>1.1788246969962604</c:v>
                </c:pt>
                <c:pt idx="431">
                  <c:v>1.0916259751862845</c:v>
                </c:pt>
                <c:pt idx="432">
                  <c:v>1.0571290328356808</c:v>
                </c:pt>
                <c:pt idx="433">
                  <c:v>1.2447994951699264</c:v>
                </c:pt>
                <c:pt idx="434">
                  <c:v>1.2330414995715417</c:v>
                </c:pt>
                <c:pt idx="435">
                  <c:v>1.3839257211719631</c:v>
                </c:pt>
                <c:pt idx="436">
                  <c:v>1.4817183347927496</c:v>
                </c:pt>
                <c:pt idx="437">
                  <c:v>1.2916176981665446</c:v>
                </c:pt>
                <c:pt idx="438">
                  <c:v>1.2632787676121704</c:v>
                </c:pt>
                <c:pt idx="439">
                  <c:v>1.2549550323085408</c:v>
                </c:pt>
                <c:pt idx="440">
                  <c:v>1.2651124762217585</c:v>
                </c:pt>
                <c:pt idx="441">
                  <c:v>1.2368289506373908</c:v>
                </c:pt>
                <c:pt idx="442">
                  <c:v>1.2424997863542264</c:v>
                </c:pt>
                <c:pt idx="443">
                  <c:v>1.249613733425859</c:v>
                </c:pt>
                <c:pt idx="444">
                  <c:v>1.1997303670961539</c:v>
                </c:pt>
                <c:pt idx="445">
                  <c:v>1.2316629650866606</c:v>
                </c:pt>
                <c:pt idx="446">
                  <c:v>1.214633039679617</c:v>
                </c:pt>
                <c:pt idx="447">
                  <c:v>1.1886195003306053</c:v>
                </c:pt>
                <c:pt idx="448">
                  <c:v>1.1705686285638763</c:v>
                </c:pt>
                <c:pt idx="449">
                  <c:v>1.1480657412768844</c:v>
                </c:pt>
                <c:pt idx="450">
                  <c:v>1.1068717439279201</c:v>
                </c:pt>
                <c:pt idx="451">
                  <c:v>1.1171377319727933</c:v>
                </c:pt>
                <c:pt idx="452">
                  <c:v>1.1221198747182093</c:v>
                </c:pt>
                <c:pt idx="453">
                  <c:v>1.1380059094808457</c:v>
                </c:pt>
                <c:pt idx="454">
                  <c:v>1.1620628056596014</c:v>
                </c:pt>
                <c:pt idx="455">
                  <c:v>1.1404455020965767</c:v>
                </c:pt>
                <c:pt idx="456">
                  <c:v>1.1366009526013929</c:v>
                </c:pt>
                <c:pt idx="457">
                  <c:v>1.1253409342537015</c:v>
                </c:pt>
                <c:pt idx="458">
                  <c:v>1.1429630476062342</c:v>
                </c:pt>
                <c:pt idx="459">
                  <c:v>1.1323529203917995</c:v>
                </c:pt>
                <c:pt idx="460">
                  <c:v>1.1168266675001566</c:v>
                </c:pt>
                <c:pt idx="461">
                  <c:v>1.091020141560243</c:v>
                </c:pt>
                <c:pt idx="462">
                  <c:v>1.108352689154898</c:v>
                </c:pt>
                <c:pt idx="463">
                  <c:v>1.1943324167067</c:v>
                </c:pt>
                <c:pt idx="464">
                  <c:v>1.2945390362147127</c:v>
                </c:pt>
                <c:pt idx="465">
                  <c:v>1.3548821659567509</c:v>
                </c:pt>
                <c:pt idx="466">
                  <c:v>1.3787959922439812</c:v>
                </c:pt>
                <c:pt idx="467">
                  <c:v>1.3476778915226444</c:v>
                </c:pt>
                <c:pt idx="468">
                  <c:v>1.2612612498954792</c:v>
                </c:pt>
                <c:pt idx="469">
                  <c:v>1.2193426063071862</c:v>
                </c:pt>
                <c:pt idx="470">
                  <c:v>1.1980506054692579</c:v>
                </c:pt>
                <c:pt idx="471">
                  <c:v>1.1971414276360122</c:v>
                </c:pt>
                <c:pt idx="472">
                  <c:v>1.0826155047295554</c:v>
                </c:pt>
                <c:pt idx="473">
                  <c:v>1.0360354260635316</c:v>
                </c:pt>
                <c:pt idx="474">
                  <c:v>1.0002177513715327</c:v>
                </c:pt>
                <c:pt idx="475">
                  <c:v>0.93722232426285168</c:v>
                </c:pt>
                <c:pt idx="476">
                  <c:v>0.98801595669198206</c:v>
                </c:pt>
                <c:pt idx="477">
                  <c:v>1.0201667472783058</c:v>
                </c:pt>
                <c:pt idx="478">
                  <c:v>1.0034523595614271</c:v>
                </c:pt>
                <c:pt idx="479">
                  <c:v>1.0357626900679053</c:v>
                </c:pt>
                <c:pt idx="480">
                  <c:v>1.0528059442805091</c:v>
                </c:pt>
                <c:pt idx="481">
                  <c:v>1.0618920978445583</c:v>
                </c:pt>
                <c:pt idx="482">
                  <c:v>0.87049291467041334</c:v>
                </c:pt>
                <c:pt idx="483">
                  <c:v>0.93517906938113748</c:v>
                </c:pt>
                <c:pt idx="484">
                  <c:v>0.92579684655998895</c:v>
                </c:pt>
                <c:pt idx="485">
                  <c:v>0.84965104963752558</c:v>
                </c:pt>
                <c:pt idx="486">
                  <c:v>0.96225281827672071</c:v>
                </c:pt>
                <c:pt idx="487">
                  <c:v>0.80777327630509022</c:v>
                </c:pt>
                <c:pt idx="488">
                  <c:v>0.78817792452762758</c:v>
                </c:pt>
                <c:pt idx="489">
                  <c:v>0.76488441739206692</c:v>
                </c:pt>
                <c:pt idx="490">
                  <c:v>0.76606791353149428</c:v>
                </c:pt>
                <c:pt idx="491">
                  <c:v>0.77535775765281201</c:v>
                </c:pt>
                <c:pt idx="492">
                  <c:v>0.7327108564649768</c:v>
                </c:pt>
                <c:pt idx="493">
                  <c:v>0.7592062485818063</c:v>
                </c:pt>
                <c:pt idx="494">
                  <c:v>0.76164397460964395</c:v>
                </c:pt>
                <c:pt idx="495">
                  <c:v>0.75820899106311734</c:v>
                </c:pt>
                <c:pt idx="496">
                  <c:v>0.76402876329601799</c:v>
                </c:pt>
                <c:pt idx="497">
                  <c:v>0.74912297728905186</c:v>
                </c:pt>
                <c:pt idx="498">
                  <c:v>0.73641505777857674</c:v>
                </c:pt>
                <c:pt idx="499">
                  <c:v>0.72812409515192345</c:v>
                </c:pt>
                <c:pt idx="500">
                  <c:v>0.7300705940638349</c:v>
                </c:pt>
                <c:pt idx="501">
                  <c:v>0.71837491385232766</c:v>
                </c:pt>
                <c:pt idx="502">
                  <c:v>0.71991854371785646</c:v>
                </c:pt>
                <c:pt idx="503">
                  <c:v>0.69282271001964357</c:v>
                </c:pt>
                <c:pt idx="504">
                  <c:v>0.67799248929735234</c:v>
                </c:pt>
                <c:pt idx="505">
                  <c:v>0.64859528480861994</c:v>
                </c:pt>
                <c:pt idx="506">
                  <c:v>0.67308141529311183</c:v>
                </c:pt>
                <c:pt idx="507">
                  <c:v>0.67706119518194041</c:v>
                </c:pt>
                <c:pt idx="508">
                  <c:v>0.67596356792007495</c:v>
                </c:pt>
                <c:pt idx="509">
                  <c:v>0.62278657709973151</c:v>
                </c:pt>
                <c:pt idx="510">
                  <c:v>0.6159579614415942</c:v>
                </c:pt>
                <c:pt idx="511">
                  <c:v>0.6109952733733286</c:v>
                </c:pt>
                <c:pt idx="512">
                  <c:v>0.59465970628443687</c:v>
                </c:pt>
                <c:pt idx="513">
                  <c:v>0.62797516427686728</c:v>
                </c:pt>
                <c:pt idx="514">
                  <c:v>0.58029198005902338</c:v>
                </c:pt>
                <c:pt idx="515">
                  <c:v>0.56452153339989208</c:v>
                </c:pt>
                <c:pt idx="516">
                  <c:v>0.52621960104846044</c:v>
                </c:pt>
                <c:pt idx="517">
                  <c:v>0.51982845296994296</c:v>
                </c:pt>
                <c:pt idx="518">
                  <c:v>0.47770681286084771</c:v>
                </c:pt>
                <c:pt idx="519">
                  <c:v>0.43006865350855417</c:v>
                </c:pt>
                <c:pt idx="520">
                  <c:v>0.42761221273962241</c:v>
                </c:pt>
                <c:pt idx="521">
                  <c:v>0.41931944210628358</c:v>
                </c:pt>
                <c:pt idx="522">
                  <c:v>0.443382162670654</c:v>
                </c:pt>
                <c:pt idx="523">
                  <c:v>0.39203123362044567</c:v>
                </c:pt>
                <c:pt idx="524">
                  <c:v>0.46089591969237298</c:v>
                </c:pt>
                <c:pt idx="525">
                  <c:v>0.4582003461162214</c:v>
                </c:pt>
                <c:pt idx="526">
                  <c:v>0.42725624117367011</c:v>
                </c:pt>
                <c:pt idx="527">
                  <c:v>0.51735797866163069</c:v>
                </c:pt>
                <c:pt idx="528">
                  <c:v>0.47010206668776194</c:v>
                </c:pt>
                <c:pt idx="529">
                  <c:v>0.47314995462206844</c:v>
                </c:pt>
                <c:pt idx="530">
                  <c:v>0.50016862785627447</c:v>
                </c:pt>
                <c:pt idx="531">
                  <c:v>0.52840646871032326</c:v>
                </c:pt>
                <c:pt idx="532">
                  <c:v>0.54070408187483843</c:v>
                </c:pt>
                <c:pt idx="533">
                  <c:v>0.43971968319247545</c:v>
                </c:pt>
                <c:pt idx="534">
                  <c:v>0.53236303251378359</c:v>
                </c:pt>
                <c:pt idx="535">
                  <c:v>0.47799022574982541</c:v>
                </c:pt>
                <c:pt idx="536">
                  <c:v>0.46889928754231736</c:v>
                </c:pt>
                <c:pt idx="537">
                  <c:v>0.58438053525731193</c:v>
                </c:pt>
                <c:pt idx="538">
                  <c:v>0.4864850214292305</c:v>
                </c:pt>
                <c:pt idx="539">
                  <c:v>0.49886412252074708</c:v>
                </c:pt>
              </c:numCache>
            </c:numRef>
          </c:val>
          <c:smooth val="0"/>
          <c:extLst>
            <c:ext xmlns:c16="http://schemas.microsoft.com/office/drawing/2014/chart" uri="{C3380CC4-5D6E-409C-BE32-E72D297353CC}">
              <c16:uniqueId val="{00000000-8A3D-48A0-A7AA-4C27B9BCD112}"/>
            </c:ext>
          </c:extLst>
        </c:ser>
        <c:dLbls>
          <c:showLegendKey val="0"/>
          <c:showVal val="0"/>
          <c:showCatName val="0"/>
          <c:showSerName val="0"/>
          <c:showPercent val="0"/>
          <c:showBubbleSize val="0"/>
        </c:dLbls>
        <c:smooth val="0"/>
        <c:axId val="2089892688"/>
        <c:axId val="2089890608"/>
      </c:lineChart>
      <c:dateAx>
        <c:axId val="208989268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9890608"/>
        <c:crosses val="autoZero"/>
        <c:auto val="1"/>
        <c:lblOffset val="100"/>
        <c:baseTimeUnit val="days"/>
      </c:dateAx>
      <c:valAx>
        <c:axId val="20898906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98926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tr-TR"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Kredi Kartı Harcamaları 4w avg - </a:t>
            </a:r>
            <a:r>
              <a:rPr lang="tr-TR"/>
              <a:t>3mo</a:t>
            </a:r>
            <a:r>
              <a:rPr lang="en-US"/>
              <a:t> % change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'Kredi Kartı Harcamaları'!$J$1:$J$5</c:f>
              <c:strCache>
                <c:ptCount val="5"/>
                <c:pt idx="0">
                  <c:v>Smoothed</c:v>
                </c:pt>
                <c:pt idx="1">
                  <c:v>13w % change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'Kredi Kartı Harcamaları'!$A$6:$A$615</c:f>
              <c:numCache>
                <c:formatCode>m/d/yyyy</c:formatCode>
                <c:ptCount val="610"/>
                <c:pt idx="0">
                  <c:v>41726</c:v>
                </c:pt>
                <c:pt idx="1">
                  <c:v>41733</c:v>
                </c:pt>
                <c:pt idx="2">
                  <c:v>41740</c:v>
                </c:pt>
                <c:pt idx="3">
                  <c:v>41747</c:v>
                </c:pt>
                <c:pt idx="4">
                  <c:v>41754</c:v>
                </c:pt>
                <c:pt idx="5">
                  <c:v>41761</c:v>
                </c:pt>
                <c:pt idx="6">
                  <c:v>41768</c:v>
                </c:pt>
                <c:pt idx="7">
                  <c:v>41775</c:v>
                </c:pt>
                <c:pt idx="8">
                  <c:v>41782</c:v>
                </c:pt>
                <c:pt idx="9">
                  <c:v>41789</c:v>
                </c:pt>
                <c:pt idx="10">
                  <c:v>41796</c:v>
                </c:pt>
                <c:pt idx="11">
                  <c:v>41803</c:v>
                </c:pt>
                <c:pt idx="12">
                  <c:v>41810</c:v>
                </c:pt>
                <c:pt idx="13">
                  <c:v>41817</c:v>
                </c:pt>
                <c:pt idx="14">
                  <c:v>41824</c:v>
                </c:pt>
                <c:pt idx="15">
                  <c:v>41831</c:v>
                </c:pt>
                <c:pt idx="16">
                  <c:v>41838</c:v>
                </c:pt>
                <c:pt idx="17">
                  <c:v>41845</c:v>
                </c:pt>
                <c:pt idx="18">
                  <c:v>41852</c:v>
                </c:pt>
                <c:pt idx="19">
                  <c:v>41859</c:v>
                </c:pt>
                <c:pt idx="20">
                  <c:v>41866</c:v>
                </c:pt>
                <c:pt idx="21">
                  <c:v>41873</c:v>
                </c:pt>
                <c:pt idx="22">
                  <c:v>41880</c:v>
                </c:pt>
                <c:pt idx="23">
                  <c:v>41887</c:v>
                </c:pt>
                <c:pt idx="24">
                  <c:v>41894</c:v>
                </c:pt>
                <c:pt idx="25">
                  <c:v>41901</c:v>
                </c:pt>
                <c:pt idx="26">
                  <c:v>41908</c:v>
                </c:pt>
                <c:pt idx="27">
                  <c:v>41915</c:v>
                </c:pt>
                <c:pt idx="28">
                  <c:v>41922</c:v>
                </c:pt>
                <c:pt idx="29">
                  <c:v>41929</c:v>
                </c:pt>
                <c:pt idx="30">
                  <c:v>41936</c:v>
                </c:pt>
                <c:pt idx="31">
                  <c:v>41943</c:v>
                </c:pt>
                <c:pt idx="32">
                  <c:v>41950</c:v>
                </c:pt>
                <c:pt idx="33">
                  <c:v>41957</c:v>
                </c:pt>
                <c:pt idx="34">
                  <c:v>41964</c:v>
                </c:pt>
                <c:pt idx="35">
                  <c:v>41971</c:v>
                </c:pt>
                <c:pt idx="36">
                  <c:v>41978</c:v>
                </c:pt>
                <c:pt idx="37">
                  <c:v>41985</c:v>
                </c:pt>
                <c:pt idx="38">
                  <c:v>41992</c:v>
                </c:pt>
                <c:pt idx="39">
                  <c:v>41999</c:v>
                </c:pt>
                <c:pt idx="40">
                  <c:v>42006</c:v>
                </c:pt>
                <c:pt idx="41">
                  <c:v>42013</c:v>
                </c:pt>
                <c:pt idx="42">
                  <c:v>42020</c:v>
                </c:pt>
                <c:pt idx="43">
                  <c:v>42027</c:v>
                </c:pt>
                <c:pt idx="44">
                  <c:v>42034</c:v>
                </c:pt>
                <c:pt idx="45">
                  <c:v>42041</c:v>
                </c:pt>
                <c:pt idx="46">
                  <c:v>42048</c:v>
                </c:pt>
                <c:pt idx="47">
                  <c:v>42055</c:v>
                </c:pt>
                <c:pt idx="48">
                  <c:v>42062</c:v>
                </c:pt>
                <c:pt idx="49">
                  <c:v>42069</c:v>
                </c:pt>
                <c:pt idx="50">
                  <c:v>42076</c:v>
                </c:pt>
                <c:pt idx="51">
                  <c:v>42083</c:v>
                </c:pt>
                <c:pt idx="52">
                  <c:v>42090</c:v>
                </c:pt>
                <c:pt idx="53">
                  <c:v>42097</c:v>
                </c:pt>
                <c:pt idx="54">
                  <c:v>42104</c:v>
                </c:pt>
                <c:pt idx="55">
                  <c:v>42111</c:v>
                </c:pt>
                <c:pt idx="56">
                  <c:v>42118</c:v>
                </c:pt>
                <c:pt idx="57">
                  <c:v>42125</c:v>
                </c:pt>
                <c:pt idx="58">
                  <c:v>42132</c:v>
                </c:pt>
                <c:pt idx="59">
                  <c:v>42139</c:v>
                </c:pt>
                <c:pt idx="60">
                  <c:v>42146</c:v>
                </c:pt>
                <c:pt idx="61">
                  <c:v>42153</c:v>
                </c:pt>
                <c:pt idx="62">
                  <c:v>42160</c:v>
                </c:pt>
                <c:pt idx="63">
                  <c:v>42167</c:v>
                </c:pt>
                <c:pt idx="64">
                  <c:v>42174</c:v>
                </c:pt>
                <c:pt idx="65">
                  <c:v>42181</c:v>
                </c:pt>
                <c:pt idx="66">
                  <c:v>42188</c:v>
                </c:pt>
                <c:pt idx="67">
                  <c:v>42195</c:v>
                </c:pt>
                <c:pt idx="68">
                  <c:v>42202</c:v>
                </c:pt>
                <c:pt idx="69">
                  <c:v>42209</c:v>
                </c:pt>
                <c:pt idx="70">
                  <c:v>42216</c:v>
                </c:pt>
                <c:pt idx="71">
                  <c:v>42223</c:v>
                </c:pt>
                <c:pt idx="72">
                  <c:v>42230</c:v>
                </c:pt>
                <c:pt idx="73">
                  <c:v>42237</c:v>
                </c:pt>
                <c:pt idx="74">
                  <c:v>42244</c:v>
                </c:pt>
                <c:pt idx="75">
                  <c:v>42251</c:v>
                </c:pt>
                <c:pt idx="76">
                  <c:v>42258</c:v>
                </c:pt>
                <c:pt idx="77">
                  <c:v>42265</c:v>
                </c:pt>
                <c:pt idx="78">
                  <c:v>42272</c:v>
                </c:pt>
                <c:pt idx="79">
                  <c:v>42279</c:v>
                </c:pt>
                <c:pt idx="80">
                  <c:v>42286</c:v>
                </c:pt>
                <c:pt idx="81">
                  <c:v>42293</c:v>
                </c:pt>
                <c:pt idx="82">
                  <c:v>42300</c:v>
                </c:pt>
                <c:pt idx="83">
                  <c:v>42307</c:v>
                </c:pt>
                <c:pt idx="84">
                  <c:v>42314</c:v>
                </c:pt>
                <c:pt idx="85">
                  <c:v>42321</c:v>
                </c:pt>
                <c:pt idx="86">
                  <c:v>42328</c:v>
                </c:pt>
                <c:pt idx="87">
                  <c:v>42335</c:v>
                </c:pt>
                <c:pt idx="88">
                  <c:v>42342</c:v>
                </c:pt>
                <c:pt idx="89">
                  <c:v>42349</c:v>
                </c:pt>
                <c:pt idx="90">
                  <c:v>42356</c:v>
                </c:pt>
                <c:pt idx="91">
                  <c:v>42363</c:v>
                </c:pt>
                <c:pt idx="92">
                  <c:v>42370</c:v>
                </c:pt>
                <c:pt idx="93">
                  <c:v>42377</c:v>
                </c:pt>
                <c:pt idx="94">
                  <c:v>42384</c:v>
                </c:pt>
                <c:pt idx="95">
                  <c:v>42391</c:v>
                </c:pt>
                <c:pt idx="96">
                  <c:v>42398</c:v>
                </c:pt>
                <c:pt idx="97">
                  <c:v>42405</c:v>
                </c:pt>
                <c:pt idx="98">
                  <c:v>42412</c:v>
                </c:pt>
                <c:pt idx="99">
                  <c:v>42419</c:v>
                </c:pt>
                <c:pt idx="100">
                  <c:v>42426</c:v>
                </c:pt>
                <c:pt idx="101">
                  <c:v>42433</c:v>
                </c:pt>
                <c:pt idx="102">
                  <c:v>42440</c:v>
                </c:pt>
                <c:pt idx="103">
                  <c:v>42447</c:v>
                </c:pt>
                <c:pt idx="104">
                  <c:v>42454</c:v>
                </c:pt>
                <c:pt idx="105">
                  <c:v>42461</c:v>
                </c:pt>
                <c:pt idx="106">
                  <c:v>42468</c:v>
                </c:pt>
                <c:pt idx="107">
                  <c:v>42475</c:v>
                </c:pt>
                <c:pt idx="108">
                  <c:v>42482</c:v>
                </c:pt>
                <c:pt idx="109">
                  <c:v>42489</c:v>
                </c:pt>
                <c:pt idx="110">
                  <c:v>42496</c:v>
                </c:pt>
                <c:pt idx="111">
                  <c:v>42503</c:v>
                </c:pt>
                <c:pt idx="112">
                  <c:v>42510</c:v>
                </c:pt>
                <c:pt idx="113">
                  <c:v>42517</c:v>
                </c:pt>
                <c:pt idx="114">
                  <c:v>42524</c:v>
                </c:pt>
                <c:pt idx="115">
                  <c:v>42531</c:v>
                </c:pt>
                <c:pt idx="116">
                  <c:v>42538</c:v>
                </c:pt>
                <c:pt idx="117">
                  <c:v>42545</c:v>
                </c:pt>
                <c:pt idx="118">
                  <c:v>42552</c:v>
                </c:pt>
                <c:pt idx="119">
                  <c:v>42559</c:v>
                </c:pt>
                <c:pt idx="120">
                  <c:v>42566</c:v>
                </c:pt>
                <c:pt idx="121">
                  <c:v>42573</c:v>
                </c:pt>
                <c:pt idx="122">
                  <c:v>42580</c:v>
                </c:pt>
                <c:pt idx="123">
                  <c:v>42587</c:v>
                </c:pt>
                <c:pt idx="124">
                  <c:v>42594</c:v>
                </c:pt>
                <c:pt idx="125">
                  <c:v>42601</c:v>
                </c:pt>
                <c:pt idx="126">
                  <c:v>42608</c:v>
                </c:pt>
                <c:pt idx="127">
                  <c:v>42615</c:v>
                </c:pt>
                <c:pt idx="128">
                  <c:v>42622</c:v>
                </c:pt>
                <c:pt idx="129">
                  <c:v>42629</c:v>
                </c:pt>
                <c:pt idx="130">
                  <c:v>42636</c:v>
                </c:pt>
                <c:pt idx="131">
                  <c:v>42643</c:v>
                </c:pt>
                <c:pt idx="132">
                  <c:v>42650</c:v>
                </c:pt>
                <c:pt idx="133">
                  <c:v>42657</c:v>
                </c:pt>
                <c:pt idx="134">
                  <c:v>42664</c:v>
                </c:pt>
                <c:pt idx="135">
                  <c:v>42671</c:v>
                </c:pt>
                <c:pt idx="136">
                  <c:v>42678</c:v>
                </c:pt>
                <c:pt idx="137">
                  <c:v>42685</c:v>
                </c:pt>
                <c:pt idx="138">
                  <c:v>42692</c:v>
                </c:pt>
                <c:pt idx="139">
                  <c:v>42699</c:v>
                </c:pt>
                <c:pt idx="140">
                  <c:v>42706</c:v>
                </c:pt>
                <c:pt idx="141">
                  <c:v>42713</c:v>
                </c:pt>
                <c:pt idx="142">
                  <c:v>42720</c:v>
                </c:pt>
                <c:pt idx="143">
                  <c:v>42727</c:v>
                </c:pt>
                <c:pt idx="144">
                  <c:v>42734</c:v>
                </c:pt>
                <c:pt idx="145">
                  <c:v>42741</c:v>
                </c:pt>
                <c:pt idx="146">
                  <c:v>42748</c:v>
                </c:pt>
                <c:pt idx="147">
                  <c:v>42755</c:v>
                </c:pt>
                <c:pt idx="148">
                  <c:v>42762</c:v>
                </c:pt>
                <c:pt idx="149">
                  <c:v>42769</c:v>
                </c:pt>
                <c:pt idx="150">
                  <c:v>42776</c:v>
                </c:pt>
                <c:pt idx="151">
                  <c:v>42783</c:v>
                </c:pt>
                <c:pt idx="152">
                  <c:v>42790</c:v>
                </c:pt>
                <c:pt idx="153">
                  <c:v>42797</c:v>
                </c:pt>
                <c:pt idx="154">
                  <c:v>42804</c:v>
                </c:pt>
                <c:pt idx="155">
                  <c:v>42811</c:v>
                </c:pt>
                <c:pt idx="156">
                  <c:v>42818</c:v>
                </c:pt>
                <c:pt idx="157">
                  <c:v>42825</c:v>
                </c:pt>
                <c:pt idx="158">
                  <c:v>42832</c:v>
                </c:pt>
                <c:pt idx="159">
                  <c:v>42839</c:v>
                </c:pt>
                <c:pt idx="160">
                  <c:v>42846</c:v>
                </c:pt>
                <c:pt idx="161">
                  <c:v>42853</c:v>
                </c:pt>
                <c:pt idx="162">
                  <c:v>42860</c:v>
                </c:pt>
                <c:pt idx="163">
                  <c:v>42867</c:v>
                </c:pt>
                <c:pt idx="164">
                  <c:v>42874</c:v>
                </c:pt>
                <c:pt idx="165">
                  <c:v>42881</c:v>
                </c:pt>
                <c:pt idx="166">
                  <c:v>42888</c:v>
                </c:pt>
                <c:pt idx="167">
                  <c:v>42895</c:v>
                </c:pt>
                <c:pt idx="168">
                  <c:v>42902</c:v>
                </c:pt>
                <c:pt idx="169">
                  <c:v>42909</c:v>
                </c:pt>
                <c:pt idx="170">
                  <c:v>42916</c:v>
                </c:pt>
                <c:pt idx="171">
                  <c:v>42923</c:v>
                </c:pt>
                <c:pt idx="172">
                  <c:v>42930</c:v>
                </c:pt>
                <c:pt idx="173">
                  <c:v>42937</c:v>
                </c:pt>
                <c:pt idx="174">
                  <c:v>42944</c:v>
                </c:pt>
                <c:pt idx="175">
                  <c:v>42951</c:v>
                </c:pt>
                <c:pt idx="176">
                  <c:v>42958</c:v>
                </c:pt>
                <c:pt idx="177">
                  <c:v>42965</c:v>
                </c:pt>
                <c:pt idx="178">
                  <c:v>42972</c:v>
                </c:pt>
                <c:pt idx="179">
                  <c:v>42979</c:v>
                </c:pt>
                <c:pt idx="180">
                  <c:v>42986</c:v>
                </c:pt>
                <c:pt idx="181">
                  <c:v>42993</c:v>
                </c:pt>
                <c:pt idx="182">
                  <c:v>43000</c:v>
                </c:pt>
                <c:pt idx="183">
                  <c:v>43007</c:v>
                </c:pt>
                <c:pt idx="184">
                  <c:v>43014</c:v>
                </c:pt>
                <c:pt idx="185">
                  <c:v>43021</c:v>
                </c:pt>
                <c:pt idx="186">
                  <c:v>43028</c:v>
                </c:pt>
                <c:pt idx="187">
                  <c:v>43035</c:v>
                </c:pt>
                <c:pt idx="188">
                  <c:v>43042</c:v>
                </c:pt>
                <c:pt idx="189">
                  <c:v>43049</c:v>
                </c:pt>
                <c:pt idx="190">
                  <c:v>43056</c:v>
                </c:pt>
                <c:pt idx="191">
                  <c:v>43063</c:v>
                </c:pt>
                <c:pt idx="192">
                  <c:v>43070</c:v>
                </c:pt>
                <c:pt idx="193">
                  <c:v>43077</c:v>
                </c:pt>
                <c:pt idx="194">
                  <c:v>43084</c:v>
                </c:pt>
                <c:pt idx="195">
                  <c:v>43091</c:v>
                </c:pt>
                <c:pt idx="196">
                  <c:v>43098</c:v>
                </c:pt>
                <c:pt idx="197">
                  <c:v>43105</c:v>
                </c:pt>
                <c:pt idx="198">
                  <c:v>43112</c:v>
                </c:pt>
                <c:pt idx="199">
                  <c:v>43119</c:v>
                </c:pt>
                <c:pt idx="200">
                  <c:v>43126</c:v>
                </c:pt>
                <c:pt idx="201">
                  <c:v>43133</c:v>
                </c:pt>
                <c:pt idx="202">
                  <c:v>43140</c:v>
                </c:pt>
                <c:pt idx="203">
                  <c:v>43147</c:v>
                </c:pt>
                <c:pt idx="204">
                  <c:v>43154</c:v>
                </c:pt>
                <c:pt idx="205">
                  <c:v>43161</c:v>
                </c:pt>
                <c:pt idx="206">
                  <c:v>43168</c:v>
                </c:pt>
                <c:pt idx="207">
                  <c:v>43175</c:v>
                </c:pt>
                <c:pt idx="208">
                  <c:v>43182</c:v>
                </c:pt>
                <c:pt idx="209">
                  <c:v>43189</c:v>
                </c:pt>
                <c:pt idx="210">
                  <c:v>43196</c:v>
                </c:pt>
                <c:pt idx="211">
                  <c:v>43203</c:v>
                </c:pt>
                <c:pt idx="212">
                  <c:v>43210</c:v>
                </c:pt>
                <c:pt idx="213">
                  <c:v>43217</c:v>
                </c:pt>
                <c:pt idx="214">
                  <c:v>43224</c:v>
                </c:pt>
                <c:pt idx="215">
                  <c:v>43231</c:v>
                </c:pt>
                <c:pt idx="216">
                  <c:v>43238</c:v>
                </c:pt>
                <c:pt idx="217">
                  <c:v>43245</c:v>
                </c:pt>
                <c:pt idx="218">
                  <c:v>43252</c:v>
                </c:pt>
                <c:pt idx="219">
                  <c:v>43259</c:v>
                </c:pt>
                <c:pt idx="220">
                  <c:v>43266</c:v>
                </c:pt>
                <c:pt idx="221">
                  <c:v>43273</c:v>
                </c:pt>
                <c:pt idx="222">
                  <c:v>43280</c:v>
                </c:pt>
                <c:pt idx="223">
                  <c:v>43287</c:v>
                </c:pt>
                <c:pt idx="224">
                  <c:v>43294</c:v>
                </c:pt>
                <c:pt idx="225">
                  <c:v>43301</c:v>
                </c:pt>
                <c:pt idx="226">
                  <c:v>43308</c:v>
                </c:pt>
                <c:pt idx="227">
                  <c:v>43315</c:v>
                </c:pt>
                <c:pt idx="228">
                  <c:v>43322</c:v>
                </c:pt>
                <c:pt idx="229">
                  <c:v>43329</c:v>
                </c:pt>
                <c:pt idx="230">
                  <c:v>43336</c:v>
                </c:pt>
                <c:pt idx="231">
                  <c:v>43343</c:v>
                </c:pt>
                <c:pt idx="232">
                  <c:v>43350</c:v>
                </c:pt>
                <c:pt idx="233">
                  <c:v>43357</c:v>
                </c:pt>
                <c:pt idx="234">
                  <c:v>43364</c:v>
                </c:pt>
                <c:pt idx="235">
                  <c:v>43371</c:v>
                </c:pt>
                <c:pt idx="236">
                  <c:v>43378</c:v>
                </c:pt>
                <c:pt idx="237">
                  <c:v>43385</c:v>
                </c:pt>
                <c:pt idx="238">
                  <c:v>43392</c:v>
                </c:pt>
                <c:pt idx="239">
                  <c:v>43399</c:v>
                </c:pt>
                <c:pt idx="240">
                  <c:v>43406</c:v>
                </c:pt>
                <c:pt idx="241">
                  <c:v>43413</c:v>
                </c:pt>
                <c:pt idx="242">
                  <c:v>43420</c:v>
                </c:pt>
                <c:pt idx="243">
                  <c:v>43427</c:v>
                </c:pt>
                <c:pt idx="244">
                  <c:v>43434</c:v>
                </c:pt>
                <c:pt idx="245">
                  <c:v>43441</c:v>
                </c:pt>
                <c:pt idx="246">
                  <c:v>43448</c:v>
                </c:pt>
                <c:pt idx="247">
                  <c:v>43455</c:v>
                </c:pt>
                <c:pt idx="248">
                  <c:v>43462</c:v>
                </c:pt>
                <c:pt idx="249">
                  <c:v>43469</c:v>
                </c:pt>
                <c:pt idx="250">
                  <c:v>43476</c:v>
                </c:pt>
                <c:pt idx="251">
                  <c:v>43483</c:v>
                </c:pt>
                <c:pt idx="252">
                  <c:v>43490</c:v>
                </c:pt>
                <c:pt idx="253">
                  <c:v>43497</c:v>
                </c:pt>
                <c:pt idx="254">
                  <c:v>43504</c:v>
                </c:pt>
                <c:pt idx="255">
                  <c:v>43511</c:v>
                </c:pt>
                <c:pt idx="256">
                  <c:v>43518</c:v>
                </c:pt>
                <c:pt idx="257">
                  <c:v>43525</c:v>
                </c:pt>
                <c:pt idx="258">
                  <c:v>43532</c:v>
                </c:pt>
                <c:pt idx="259">
                  <c:v>43539</c:v>
                </c:pt>
                <c:pt idx="260">
                  <c:v>43546</c:v>
                </c:pt>
                <c:pt idx="261">
                  <c:v>43553</c:v>
                </c:pt>
                <c:pt idx="262">
                  <c:v>43560</c:v>
                </c:pt>
                <c:pt idx="263">
                  <c:v>43567</c:v>
                </c:pt>
                <c:pt idx="264">
                  <c:v>43574</c:v>
                </c:pt>
                <c:pt idx="265">
                  <c:v>43581</c:v>
                </c:pt>
                <c:pt idx="266">
                  <c:v>43588</c:v>
                </c:pt>
                <c:pt idx="267">
                  <c:v>43595</c:v>
                </c:pt>
                <c:pt idx="268">
                  <c:v>43602</c:v>
                </c:pt>
                <c:pt idx="269">
                  <c:v>43609</c:v>
                </c:pt>
                <c:pt idx="270">
                  <c:v>43616</c:v>
                </c:pt>
                <c:pt idx="271">
                  <c:v>43623</c:v>
                </c:pt>
                <c:pt idx="272">
                  <c:v>43630</c:v>
                </c:pt>
                <c:pt idx="273">
                  <c:v>43637</c:v>
                </c:pt>
                <c:pt idx="274">
                  <c:v>43644</c:v>
                </c:pt>
                <c:pt idx="275">
                  <c:v>43651</c:v>
                </c:pt>
                <c:pt idx="276">
                  <c:v>43658</c:v>
                </c:pt>
                <c:pt idx="277">
                  <c:v>43665</c:v>
                </c:pt>
                <c:pt idx="278">
                  <c:v>43672</c:v>
                </c:pt>
                <c:pt idx="279">
                  <c:v>43679</c:v>
                </c:pt>
                <c:pt idx="280">
                  <c:v>43686</c:v>
                </c:pt>
                <c:pt idx="281">
                  <c:v>43693</c:v>
                </c:pt>
                <c:pt idx="282">
                  <c:v>43700</c:v>
                </c:pt>
                <c:pt idx="283">
                  <c:v>43707</c:v>
                </c:pt>
                <c:pt idx="284">
                  <c:v>43714</c:v>
                </c:pt>
                <c:pt idx="285">
                  <c:v>43721</c:v>
                </c:pt>
                <c:pt idx="286">
                  <c:v>43728</c:v>
                </c:pt>
                <c:pt idx="287">
                  <c:v>43735</c:v>
                </c:pt>
                <c:pt idx="288">
                  <c:v>43742</c:v>
                </c:pt>
                <c:pt idx="289">
                  <c:v>43749</c:v>
                </c:pt>
                <c:pt idx="290">
                  <c:v>43756</c:v>
                </c:pt>
                <c:pt idx="291">
                  <c:v>43763</c:v>
                </c:pt>
                <c:pt idx="292">
                  <c:v>43770</c:v>
                </c:pt>
                <c:pt idx="293">
                  <c:v>43777</c:v>
                </c:pt>
                <c:pt idx="294">
                  <c:v>43784</c:v>
                </c:pt>
                <c:pt idx="295">
                  <c:v>43791</c:v>
                </c:pt>
                <c:pt idx="296">
                  <c:v>43798</c:v>
                </c:pt>
                <c:pt idx="297">
                  <c:v>43805</c:v>
                </c:pt>
                <c:pt idx="298">
                  <c:v>43812</c:v>
                </c:pt>
                <c:pt idx="299">
                  <c:v>43819</c:v>
                </c:pt>
                <c:pt idx="300">
                  <c:v>43826</c:v>
                </c:pt>
                <c:pt idx="301">
                  <c:v>43833</c:v>
                </c:pt>
                <c:pt idx="302">
                  <c:v>43840</c:v>
                </c:pt>
                <c:pt idx="303">
                  <c:v>43847</c:v>
                </c:pt>
                <c:pt idx="304">
                  <c:v>43854</c:v>
                </c:pt>
                <c:pt idx="305">
                  <c:v>43861</c:v>
                </c:pt>
                <c:pt idx="306">
                  <c:v>43868</c:v>
                </c:pt>
                <c:pt idx="307">
                  <c:v>43875</c:v>
                </c:pt>
                <c:pt idx="308">
                  <c:v>43882</c:v>
                </c:pt>
                <c:pt idx="309">
                  <c:v>43889</c:v>
                </c:pt>
                <c:pt idx="310">
                  <c:v>43896</c:v>
                </c:pt>
                <c:pt idx="311">
                  <c:v>43903</c:v>
                </c:pt>
                <c:pt idx="312">
                  <c:v>43910</c:v>
                </c:pt>
                <c:pt idx="313">
                  <c:v>43917</c:v>
                </c:pt>
                <c:pt idx="314">
                  <c:v>43924</c:v>
                </c:pt>
                <c:pt idx="315">
                  <c:v>43931</c:v>
                </c:pt>
                <c:pt idx="316">
                  <c:v>43938</c:v>
                </c:pt>
                <c:pt idx="317">
                  <c:v>43945</c:v>
                </c:pt>
                <c:pt idx="318">
                  <c:v>43952</c:v>
                </c:pt>
                <c:pt idx="319">
                  <c:v>43959</c:v>
                </c:pt>
                <c:pt idx="320">
                  <c:v>43966</c:v>
                </c:pt>
                <c:pt idx="321">
                  <c:v>43973</c:v>
                </c:pt>
                <c:pt idx="322">
                  <c:v>43980</c:v>
                </c:pt>
                <c:pt idx="323">
                  <c:v>43987</c:v>
                </c:pt>
                <c:pt idx="324">
                  <c:v>43994</c:v>
                </c:pt>
                <c:pt idx="325">
                  <c:v>44001</c:v>
                </c:pt>
                <c:pt idx="326">
                  <c:v>44008</c:v>
                </c:pt>
                <c:pt idx="327">
                  <c:v>44015</c:v>
                </c:pt>
                <c:pt idx="328">
                  <c:v>44022</c:v>
                </c:pt>
                <c:pt idx="329">
                  <c:v>44029</c:v>
                </c:pt>
                <c:pt idx="330">
                  <c:v>44036</c:v>
                </c:pt>
                <c:pt idx="331">
                  <c:v>44043</c:v>
                </c:pt>
                <c:pt idx="332">
                  <c:v>44050</c:v>
                </c:pt>
                <c:pt idx="333">
                  <c:v>44057</c:v>
                </c:pt>
                <c:pt idx="334">
                  <c:v>44064</c:v>
                </c:pt>
                <c:pt idx="335">
                  <c:v>44071</c:v>
                </c:pt>
                <c:pt idx="336">
                  <c:v>44078</c:v>
                </c:pt>
                <c:pt idx="337">
                  <c:v>44085</c:v>
                </c:pt>
                <c:pt idx="338">
                  <c:v>44092</c:v>
                </c:pt>
                <c:pt idx="339">
                  <c:v>44099</c:v>
                </c:pt>
                <c:pt idx="340">
                  <c:v>44106</c:v>
                </c:pt>
                <c:pt idx="341">
                  <c:v>44113</c:v>
                </c:pt>
                <c:pt idx="342">
                  <c:v>44120</c:v>
                </c:pt>
                <c:pt idx="343">
                  <c:v>44127</c:v>
                </c:pt>
                <c:pt idx="344">
                  <c:v>44134</c:v>
                </c:pt>
                <c:pt idx="345">
                  <c:v>44141</c:v>
                </c:pt>
                <c:pt idx="346">
                  <c:v>44148</c:v>
                </c:pt>
                <c:pt idx="347">
                  <c:v>44155</c:v>
                </c:pt>
                <c:pt idx="348">
                  <c:v>44162</c:v>
                </c:pt>
                <c:pt idx="349">
                  <c:v>44169</c:v>
                </c:pt>
                <c:pt idx="350">
                  <c:v>44176</c:v>
                </c:pt>
                <c:pt idx="351">
                  <c:v>44183</c:v>
                </c:pt>
                <c:pt idx="352">
                  <c:v>44190</c:v>
                </c:pt>
                <c:pt idx="353">
                  <c:v>44197</c:v>
                </c:pt>
                <c:pt idx="354">
                  <c:v>44204</c:v>
                </c:pt>
                <c:pt idx="355">
                  <c:v>44211</c:v>
                </c:pt>
                <c:pt idx="356">
                  <c:v>44218</c:v>
                </c:pt>
                <c:pt idx="357">
                  <c:v>44225</c:v>
                </c:pt>
                <c:pt idx="358">
                  <c:v>44232</c:v>
                </c:pt>
                <c:pt idx="359">
                  <c:v>44239</c:v>
                </c:pt>
                <c:pt idx="360">
                  <c:v>44246</c:v>
                </c:pt>
                <c:pt idx="361">
                  <c:v>44253</c:v>
                </c:pt>
                <c:pt idx="362">
                  <c:v>44260</c:v>
                </c:pt>
                <c:pt idx="363">
                  <c:v>44267</c:v>
                </c:pt>
                <c:pt idx="364">
                  <c:v>44274</c:v>
                </c:pt>
                <c:pt idx="365">
                  <c:v>44281</c:v>
                </c:pt>
                <c:pt idx="366">
                  <c:v>44288</c:v>
                </c:pt>
                <c:pt idx="367">
                  <c:v>44295</c:v>
                </c:pt>
                <c:pt idx="368">
                  <c:v>44302</c:v>
                </c:pt>
                <c:pt idx="369">
                  <c:v>44309</c:v>
                </c:pt>
                <c:pt idx="370">
                  <c:v>44316</c:v>
                </c:pt>
                <c:pt idx="371">
                  <c:v>44323</c:v>
                </c:pt>
                <c:pt idx="372">
                  <c:v>44330</c:v>
                </c:pt>
                <c:pt idx="373">
                  <c:v>44337</c:v>
                </c:pt>
                <c:pt idx="374">
                  <c:v>44344</c:v>
                </c:pt>
                <c:pt idx="375">
                  <c:v>44351</c:v>
                </c:pt>
                <c:pt idx="376">
                  <c:v>44358</c:v>
                </c:pt>
                <c:pt idx="377">
                  <c:v>44365</c:v>
                </c:pt>
                <c:pt idx="378">
                  <c:v>44372</c:v>
                </c:pt>
                <c:pt idx="379">
                  <c:v>44379</c:v>
                </c:pt>
                <c:pt idx="380">
                  <c:v>44386</c:v>
                </c:pt>
                <c:pt idx="381">
                  <c:v>44393</c:v>
                </c:pt>
                <c:pt idx="382">
                  <c:v>44400</c:v>
                </c:pt>
                <c:pt idx="383">
                  <c:v>44407</c:v>
                </c:pt>
                <c:pt idx="384">
                  <c:v>44414</c:v>
                </c:pt>
                <c:pt idx="385">
                  <c:v>44421</c:v>
                </c:pt>
                <c:pt idx="386">
                  <c:v>44428</c:v>
                </c:pt>
                <c:pt idx="387">
                  <c:v>44435</c:v>
                </c:pt>
                <c:pt idx="388">
                  <c:v>44442</c:v>
                </c:pt>
                <c:pt idx="389">
                  <c:v>44449</c:v>
                </c:pt>
                <c:pt idx="390">
                  <c:v>44456</c:v>
                </c:pt>
                <c:pt idx="391">
                  <c:v>44463</c:v>
                </c:pt>
                <c:pt idx="392">
                  <c:v>44470</c:v>
                </c:pt>
                <c:pt idx="393">
                  <c:v>44477</c:v>
                </c:pt>
                <c:pt idx="394">
                  <c:v>44484</c:v>
                </c:pt>
                <c:pt idx="395">
                  <c:v>44491</c:v>
                </c:pt>
                <c:pt idx="396">
                  <c:v>44498</c:v>
                </c:pt>
                <c:pt idx="397">
                  <c:v>44505</c:v>
                </c:pt>
                <c:pt idx="398">
                  <c:v>44512</c:v>
                </c:pt>
                <c:pt idx="399">
                  <c:v>44519</c:v>
                </c:pt>
                <c:pt idx="400">
                  <c:v>44526</c:v>
                </c:pt>
                <c:pt idx="401">
                  <c:v>44533</c:v>
                </c:pt>
                <c:pt idx="402">
                  <c:v>44540</c:v>
                </c:pt>
                <c:pt idx="403">
                  <c:v>44547</c:v>
                </c:pt>
                <c:pt idx="404">
                  <c:v>44554</c:v>
                </c:pt>
                <c:pt idx="405">
                  <c:v>44561</c:v>
                </c:pt>
                <c:pt idx="406">
                  <c:v>44568</c:v>
                </c:pt>
                <c:pt idx="407">
                  <c:v>44575</c:v>
                </c:pt>
                <c:pt idx="408">
                  <c:v>44582</c:v>
                </c:pt>
                <c:pt idx="409">
                  <c:v>44589</c:v>
                </c:pt>
                <c:pt idx="410">
                  <c:v>44596</c:v>
                </c:pt>
                <c:pt idx="411">
                  <c:v>44603</c:v>
                </c:pt>
                <c:pt idx="412">
                  <c:v>44610</c:v>
                </c:pt>
                <c:pt idx="413">
                  <c:v>44617</c:v>
                </c:pt>
                <c:pt idx="414">
                  <c:v>44624</c:v>
                </c:pt>
                <c:pt idx="415">
                  <c:v>44631</c:v>
                </c:pt>
                <c:pt idx="416">
                  <c:v>44638</c:v>
                </c:pt>
                <c:pt idx="417">
                  <c:v>44645</c:v>
                </c:pt>
                <c:pt idx="418">
                  <c:v>44652</c:v>
                </c:pt>
                <c:pt idx="419">
                  <c:v>44659</c:v>
                </c:pt>
                <c:pt idx="420">
                  <c:v>44666</c:v>
                </c:pt>
                <c:pt idx="421">
                  <c:v>44673</c:v>
                </c:pt>
                <c:pt idx="422">
                  <c:v>44680</c:v>
                </c:pt>
                <c:pt idx="423">
                  <c:v>44687</c:v>
                </c:pt>
                <c:pt idx="424">
                  <c:v>44694</c:v>
                </c:pt>
                <c:pt idx="425">
                  <c:v>44701</c:v>
                </c:pt>
                <c:pt idx="426">
                  <c:v>44708</c:v>
                </c:pt>
                <c:pt idx="427">
                  <c:v>44715</c:v>
                </c:pt>
                <c:pt idx="428">
                  <c:v>44722</c:v>
                </c:pt>
                <c:pt idx="429">
                  <c:v>44729</c:v>
                </c:pt>
                <c:pt idx="430">
                  <c:v>44736</c:v>
                </c:pt>
                <c:pt idx="431">
                  <c:v>44743</c:v>
                </c:pt>
                <c:pt idx="432">
                  <c:v>44750</c:v>
                </c:pt>
                <c:pt idx="433">
                  <c:v>44757</c:v>
                </c:pt>
                <c:pt idx="434">
                  <c:v>44764</c:v>
                </c:pt>
                <c:pt idx="435">
                  <c:v>44771</c:v>
                </c:pt>
                <c:pt idx="436">
                  <c:v>44778</c:v>
                </c:pt>
                <c:pt idx="437">
                  <c:v>44785</c:v>
                </c:pt>
                <c:pt idx="438">
                  <c:v>44792</c:v>
                </c:pt>
                <c:pt idx="439">
                  <c:v>44799</c:v>
                </c:pt>
                <c:pt idx="440">
                  <c:v>44806</c:v>
                </c:pt>
                <c:pt idx="441">
                  <c:v>44813</c:v>
                </c:pt>
                <c:pt idx="442">
                  <c:v>44820</c:v>
                </c:pt>
                <c:pt idx="443">
                  <c:v>44827</c:v>
                </c:pt>
                <c:pt idx="444">
                  <c:v>44834</c:v>
                </c:pt>
                <c:pt idx="445">
                  <c:v>44841</c:v>
                </c:pt>
                <c:pt idx="446">
                  <c:v>44848</c:v>
                </c:pt>
                <c:pt idx="447">
                  <c:v>44855</c:v>
                </c:pt>
                <c:pt idx="448">
                  <c:v>44862</c:v>
                </c:pt>
                <c:pt idx="449">
                  <c:v>44869</c:v>
                </c:pt>
                <c:pt idx="450">
                  <c:v>44876</c:v>
                </c:pt>
                <c:pt idx="451">
                  <c:v>44883</c:v>
                </c:pt>
                <c:pt idx="452">
                  <c:v>44890</c:v>
                </c:pt>
                <c:pt idx="453">
                  <c:v>44897</c:v>
                </c:pt>
                <c:pt idx="454">
                  <c:v>44904</c:v>
                </c:pt>
                <c:pt idx="455">
                  <c:v>44911</c:v>
                </c:pt>
                <c:pt idx="456">
                  <c:v>44918</c:v>
                </c:pt>
                <c:pt idx="457">
                  <c:v>44925</c:v>
                </c:pt>
                <c:pt idx="458">
                  <c:v>44932</c:v>
                </c:pt>
                <c:pt idx="459">
                  <c:v>44939</c:v>
                </c:pt>
                <c:pt idx="460">
                  <c:v>44946</c:v>
                </c:pt>
                <c:pt idx="461">
                  <c:v>44953</c:v>
                </c:pt>
                <c:pt idx="462">
                  <c:v>44960</c:v>
                </c:pt>
                <c:pt idx="463">
                  <c:v>44967</c:v>
                </c:pt>
                <c:pt idx="464">
                  <c:v>44974</c:v>
                </c:pt>
                <c:pt idx="465">
                  <c:v>44981</c:v>
                </c:pt>
                <c:pt idx="466">
                  <c:v>44988</c:v>
                </c:pt>
                <c:pt idx="467">
                  <c:v>44995</c:v>
                </c:pt>
                <c:pt idx="468">
                  <c:v>45002</c:v>
                </c:pt>
                <c:pt idx="469">
                  <c:v>45009</c:v>
                </c:pt>
                <c:pt idx="470">
                  <c:v>45016</c:v>
                </c:pt>
                <c:pt idx="471">
                  <c:v>45023</c:v>
                </c:pt>
                <c:pt idx="472">
                  <c:v>45030</c:v>
                </c:pt>
                <c:pt idx="473">
                  <c:v>45037</c:v>
                </c:pt>
                <c:pt idx="474">
                  <c:v>45044</c:v>
                </c:pt>
                <c:pt idx="475">
                  <c:v>45051</c:v>
                </c:pt>
                <c:pt idx="476">
                  <c:v>45058</c:v>
                </c:pt>
                <c:pt idx="477">
                  <c:v>45065</c:v>
                </c:pt>
                <c:pt idx="478">
                  <c:v>45072</c:v>
                </c:pt>
                <c:pt idx="479">
                  <c:v>45079</c:v>
                </c:pt>
                <c:pt idx="480">
                  <c:v>45086</c:v>
                </c:pt>
                <c:pt idx="481">
                  <c:v>45093</c:v>
                </c:pt>
                <c:pt idx="482">
                  <c:v>45100</c:v>
                </c:pt>
                <c:pt idx="483">
                  <c:v>45107</c:v>
                </c:pt>
                <c:pt idx="484">
                  <c:v>45114</c:v>
                </c:pt>
                <c:pt idx="485">
                  <c:v>45121</c:v>
                </c:pt>
                <c:pt idx="486">
                  <c:v>45128</c:v>
                </c:pt>
                <c:pt idx="487">
                  <c:v>45135</c:v>
                </c:pt>
                <c:pt idx="488">
                  <c:v>45142</c:v>
                </c:pt>
                <c:pt idx="489">
                  <c:v>45149</c:v>
                </c:pt>
                <c:pt idx="490">
                  <c:v>45156</c:v>
                </c:pt>
                <c:pt idx="491">
                  <c:v>45163</c:v>
                </c:pt>
                <c:pt idx="492">
                  <c:v>45170</c:v>
                </c:pt>
                <c:pt idx="493">
                  <c:v>45177</c:v>
                </c:pt>
                <c:pt idx="494">
                  <c:v>45184</c:v>
                </c:pt>
                <c:pt idx="495">
                  <c:v>45191</c:v>
                </c:pt>
                <c:pt idx="496">
                  <c:v>45198</c:v>
                </c:pt>
                <c:pt idx="497">
                  <c:v>45205</c:v>
                </c:pt>
                <c:pt idx="498">
                  <c:v>45212</c:v>
                </c:pt>
                <c:pt idx="499">
                  <c:v>45219</c:v>
                </c:pt>
                <c:pt idx="500">
                  <c:v>45226</c:v>
                </c:pt>
                <c:pt idx="501">
                  <c:v>45233</c:v>
                </c:pt>
                <c:pt idx="502">
                  <c:v>45240</c:v>
                </c:pt>
                <c:pt idx="503">
                  <c:v>45247</c:v>
                </c:pt>
                <c:pt idx="504">
                  <c:v>45254</c:v>
                </c:pt>
                <c:pt idx="505">
                  <c:v>45261</c:v>
                </c:pt>
                <c:pt idx="506">
                  <c:v>45268</c:v>
                </c:pt>
                <c:pt idx="507">
                  <c:v>45275</c:v>
                </c:pt>
                <c:pt idx="508">
                  <c:v>45282</c:v>
                </c:pt>
                <c:pt idx="509">
                  <c:v>45289</c:v>
                </c:pt>
                <c:pt idx="510">
                  <c:v>45296</c:v>
                </c:pt>
                <c:pt idx="511">
                  <c:v>45303</c:v>
                </c:pt>
                <c:pt idx="512">
                  <c:v>45310</c:v>
                </c:pt>
                <c:pt idx="513">
                  <c:v>45317</c:v>
                </c:pt>
                <c:pt idx="514">
                  <c:v>45324</c:v>
                </c:pt>
                <c:pt idx="515">
                  <c:v>45331</c:v>
                </c:pt>
                <c:pt idx="516">
                  <c:v>45338</c:v>
                </c:pt>
                <c:pt idx="517">
                  <c:v>45345</c:v>
                </c:pt>
                <c:pt idx="518">
                  <c:v>45352</c:v>
                </c:pt>
                <c:pt idx="519">
                  <c:v>45359</c:v>
                </c:pt>
                <c:pt idx="520">
                  <c:v>45366</c:v>
                </c:pt>
                <c:pt idx="521">
                  <c:v>45373</c:v>
                </c:pt>
                <c:pt idx="522">
                  <c:v>45380</c:v>
                </c:pt>
                <c:pt idx="523">
                  <c:v>45387</c:v>
                </c:pt>
                <c:pt idx="524">
                  <c:v>45394</c:v>
                </c:pt>
                <c:pt idx="525">
                  <c:v>45401</c:v>
                </c:pt>
                <c:pt idx="526">
                  <c:v>45408</c:v>
                </c:pt>
                <c:pt idx="527">
                  <c:v>45415</c:v>
                </c:pt>
                <c:pt idx="528">
                  <c:v>45422</c:v>
                </c:pt>
                <c:pt idx="529">
                  <c:v>45429</c:v>
                </c:pt>
                <c:pt idx="530">
                  <c:v>45436</c:v>
                </c:pt>
                <c:pt idx="531">
                  <c:v>45443</c:v>
                </c:pt>
                <c:pt idx="532">
                  <c:v>45450</c:v>
                </c:pt>
                <c:pt idx="533">
                  <c:v>45457</c:v>
                </c:pt>
                <c:pt idx="534">
                  <c:v>45464</c:v>
                </c:pt>
                <c:pt idx="535">
                  <c:v>45471</c:v>
                </c:pt>
                <c:pt idx="536">
                  <c:v>45478</c:v>
                </c:pt>
                <c:pt idx="537">
                  <c:v>45485</c:v>
                </c:pt>
                <c:pt idx="538">
                  <c:v>45492</c:v>
                </c:pt>
                <c:pt idx="539">
                  <c:v>45499</c:v>
                </c:pt>
                <c:pt idx="540">
                  <c:v>45506</c:v>
                </c:pt>
                <c:pt idx="541">
                  <c:v>45513</c:v>
                </c:pt>
                <c:pt idx="542">
                  <c:v>45520</c:v>
                </c:pt>
                <c:pt idx="543">
                  <c:v>45527</c:v>
                </c:pt>
                <c:pt idx="544">
                  <c:v>45534</c:v>
                </c:pt>
                <c:pt idx="545">
                  <c:v>45541</c:v>
                </c:pt>
                <c:pt idx="546">
                  <c:v>45548</c:v>
                </c:pt>
                <c:pt idx="547">
                  <c:v>45555</c:v>
                </c:pt>
                <c:pt idx="548">
                  <c:v>45562</c:v>
                </c:pt>
                <c:pt idx="549">
                  <c:v>45569</c:v>
                </c:pt>
                <c:pt idx="550">
                  <c:v>45576</c:v>
                </c:pt>
                <c:pt idx="551">
                  <c:v>45583</c:v>
                </c:pt>
                <c:pt idx="552">
                  <c:v>45590</c:v>
                </c:pt>
                <c:pt idx="553">
                  <c:v>45597</c:v>
                </c:pt>
                <c:pt idx="554">
                  <c:v>45604</c:v>
                </c:pt>
                <c:pt idx="555">
                  <c:v>45611</c:v>
                </c:pt>
                <c:pt idx="556">
                  <c:v>45618</c:v>
                </c:pt>
                <c:pt idx="557">
                  <c:v>45625</c:v>
                </c:pt>
                <c:pt idx="558">
                  <c:v>45632</c:v>
                </c:pt>
                <c:pt idx="559">
                  <c:v>45639</c:v>
                </c:pt>
                <c:pt idx="560">
                  <c:v>45646</c:v>
                </c:pt>
                <c:pt idx="561">
                  <c:v>45653</c:v>
                </c:pt>
                <c:pt idx="562">
                  <c:v>45660</c:v>
                </c:pt>
                <c:pt idx="563">
                  <c:v>45667</c:v>
                </c:pt>
                <c:pt idx="564">
                  <c:v>45674</c:v>
                </c:pt>
                <c:pt idx="565">
                  <c:v>45681</c:v>
                </c:pt>
                <c:pt idx="566">
                  <c:v>45688</c:v>
                </c:pt>
                <c:pt idx="567">
                  <c:v>45695</c:v>
                </c:pt>
                <c:pt idx="568">
                  <c:v>45702</c:v>
                </c:pt>
                <c:pt idx="569">
                  <c:v>45709</c:v>
                </c:pt>
                <c:pt idx="570">
                  <c:v>45716</c:v>
                </c:pt>
                <c:pt idx="571">
                  <c:v>45723</c:v>
                </c:pt>
                <c:pt idx="572">
                  <c:v>45730</c:v>
                </c:pt>
                <c:pt idx="573">
                  <c:v>45737</c:v>
                </c:pt>
                <c:pt idx="574">
                  <c:v>45744</c:v>
                </c:pt>
                <c:pt idx="575">
                  <c:v>45751</c:v>
                </c:pt>
                <c:pt idx="576">
                  <c:v>45758</c:v>
                </c:pt>
                <c:pt idx="577">
                  <c:v>45765</c:v>
                </c:pt>
                <c:pt idx="578">
                  <c:v>45772</c:v>
                </c:pt>
                <c:pt idx="579">
                  <c:v>45779</c:v>
                </c:pt>
                <c:pt idx="580">
                  <c:v>45786</c:v>
                </c:pt>
                <c:pt idx="581">
                  <c:v>45793</c:v>
                </c:pt>
                <c:pt idx="582">
                  <c:v>45800</c:v>
                </c:pt>
                <c:pt idx="583">
                  <c:v>45807</c:v>
                </c:pt>
                <c:pt idx="584">
                  <c:v>45814</c:v>
                </c:pt>
                <c:pt idx="585">
                  <c:v>45821</c:v>
                </c:pt>
                <c:pt idx="586">
                  <c:v>45828</c:v>
                </c:pt>
                <c:pt idx="587">
                  <c:v>45835</c:v>
                </c:pt>
                <c:pt idx="588">
                  <c:v>45842</c:v>
                </c:pt>
                <c:pt idx="589">
                  <c:v>45849</c:v>
                </c:pt>
                <c:pt idx="590">
                  <c:v>45856</c:v>
                </c:pt>
                <c:pt idx="591">
                  <c:v>45863</c:v>
                </c:pt>
                <c:pt idx="592">
                  <c:v>45870</c:v>
                </c:pt>
                <c:pt idx="593">
                  <c:v>45877</c:v>
                </c:pt>
                <c:pt idx="594">
                  <c:v>45884</c:v>
                </c:pt>
                <c:pt idx="595">
                  <c:v>45891</c:v>
                </c:pt>
                <c:pt idx="596">
                  <c:v>45898</c:v>
                </c:pt>
                <c:pt idx="597">
                  <c:v>45905</c:v>
                </c:pt>
                <c:pt idx="598">
                  <c:v>45912</c:v>
                </c:pt>
                <c:pt idx="599">
                  <c:v>45919</c:v>
                </c:pt>
                <c:pt idx="600">
                  <c:v>45926</c:v>
                </c:pt>
                <c:pt idx="601">
                  <c:v>45933</c:v>
                </c:pt>
                <c:pt idx="602">
                  <c:v>45940</c:v>
                </c:pt>
                <c:pt idx="603">
                  <c:v>45947</c:v>
                </c:pt>
                <c:pt idx="604">
                  <c:v>45954</c:v>
                </c:pt>
                <c:pt idx="605">
                  <c:v>45961</c:v>
                </c:pt>
                <c:pt idx="606">
                  <c:v>45968</c:v>
                </c:pt>
                <c:pt idx="607">
                  <c:v>45975</c:v>
                </c:pt>
                <c:pt idx="608">
                  <c:v>45982</c:v>
                </c:pt>
                <c:pt idx="609">
                  <c:v>45989</c:v>
                </c:pt>
              </c:numCache>
            </c:numRef>
          </c:cat>
          <c:val>
            <c:numRef>
              <c:f>'Kredi Kartı Harcamaları'!$J$6:$J$613</c:f>
              <c:numCache>
                <c:formatCode>0.00%</c:formatCode>
                <c:ptCount val="608"/>
                <c:pt idx="0">
                  <c:v>0</c:v>
                </c:pt>
                <c:pt idx="1">
                  <c:v>0</c:v>
                </c:pt>
                <c:pt idx="2">
                  <c:v>0</c:v>
                </c:pt>
                <c:pt idx="3">
                  <c:v>0</c:v>
                </c:pt>
                <c:pt idx="4">
                  <c:v>0</c:v>
                </c:pt>
                <c:pt idx="5">
                  <c:v>0</c:v>
                </c:pt>
                <c:pt idx="6">
                  <c:v>0</c:v>
                </c:pt>
                <c:pt idx="7">
                  <c:v>0</c:v>
                </c:pt>
                <c:pt idx="8">
                  <c:v>0</c:v>
                </c:pt>
                <c:pt idx="9">
                  <c:v>0</c:v>
                </c:pt>
                <c:pt idx="10">
                  <c:v>0</c:v>
                </c:pt>
                <c:pt idx="11">
                  <c:v>0</c:v>
                </c:pt>
                <c:pt idx="12">
                  <c:v>0</c:v>
                </c:pt>
                <c:pt idx="13">
                  <c:v>0.1189495879073619</c:v>
                </c:pt>
                <c:pt idx="14">
                  <c:v>0.11466997051735245</c:v>
                </c:pt>
                <c:pt idx="15">
                  <c:v>9.8840157259157221E-2</c:v>
                </c:pt>
                <c:pt idx="16">
                  <c:v>7.3659947347075691E-2</c:v>
                </c:pt>
                <c:pt idx="17">
                  <c:v>0.1005799351152242</c:v>
                </c:pt>
                <c:pt idx="18">
                  <c:v>2.9536360621482963E-2</c:v>
                </c:pt>
                <c:pt idx="19">
                  <c:v>3.6449565223311151E-2</c:v>
                </c:pt>
                <c:pt idx="20">
                  <c:v>2.329145606366869E-2</c:v>
                </c:pt>
                <c:pt idx="21">
                  <c:v>-1.6072311978006925E-3</c:v>
                </c:pt>
                <c:pt idx="22">
                  <c:v>4.3868327985004459E-2</c:v>
                </c:pt>
                <c:pt idx="23">
                  <c:v>4.8639460741298747E-2</c:v>
                </c:pt>
                <c:pt idx="24">
                  <c:v>5.8757051489972602E-2</c:v>
                </c:pt>
                <c:pt idx="25">
                  <c:v>4.3981200772319588E-2</c:v>
                </c:pt>
                <c:pt idx="26">
                  <c:v>4.1735726779308306E-2</c:v>
                </c:pt>
                <c:pt idx="27">
                  <c:v>6.6455902377412182E-2</c:v>
                </c:pt>
                <c:pt idx="28">
                  <c:v>6.3851771537850868E-3</c:v>
                </c:pt>
                <c:pt idx="29">
                  <c:v>8.7688595165737408E-3</c:v>
                </c:pt>
                <c:pt idx="30">
                  <c:v>-1.9071016912035367E-2</c:v>
                </c:pt>
                <c:pt idx="31">
                  <c:v>-8.2803376141105233E-3</c:v>
                </c:pt>
                <c:pt idx="32">
                  <c:v>4.3299735566444328E-2</c:v>
                </c:pt>
                <c:pt idx="33">
                  <c:v>2.6177655796308312E-2</c:v>
                </c:pt>
                <c:pt idx="34">
                  <c:v>5.7325908021131494E-2</c:v>
                </c:pt>
                <c:pt idx="35">
                  <c:v>6.4851462486815448E-3</c:v>
                </c:pt>
                <c:pt idx="36">
                  <c:v>6.2470207481371835E-4</c:v>
                </c:pt>
                <c:pt idx="37">
                  <c:v>-9.8165810598003535E-3</c:v>
                </c:pt>
                <c:pt idx="38">
                  <c:v>-2.7545932272320554E-2</c:v>
                </c:pt>
                <c:pt idx="39">
                  <c:v>-2.6892331059269879E-2</c:v>
                </c:pt>
                <c:pt idx="40">
                  <c:v>-4.5606464872978092E-2</c:v>
                </c:pt>
                <c:pt idx="41">
                  <c:v>1.2873809750391419E-2</c:v>
                </c:pt>
                <c:pt idx="42">
                  <c:v>9.800174861703927E-3</c:v>
                </c:pt>
                <c:pt idx="43">
                  <c:v>7.8109239795504217E-3</c:v>
                </c:pt>
                <c:pt idx="44">
                  <c:v>6.1663215731493616E-2</c:v>
                </c:pt>
                <c:pt idx="45">
                  <c:v>1.4427301762982707E-2</c:v>
                </c:pt>
                <c:pt idx="46">
                  <c:v>4.7223830079109436E-2</c:v>
                </c:pt>
                <c:pt idx="47">
                  <c:v>2.9570043678435312E-2</c:v>
                </c:pt>
                <c:pt idx="48">
                  <c:v>1.1678267075128698E-3</c:v>
                </c:pt>
                <c:pt idx="49">
                  <c:v>1.5671998391999446E-2</c:v>
                </c:pt>
                <c:pt idx="50">
                  <c:v>3.3928000546556668E-2</c:v>
                </c:pt>
                <c:pt idx="51">
                  <c:v>6.0710869373487741E-2</c:v>
                </c:pt>
                <c:pt idx="52">
                  <c:v>6.3184252478040048E-2</c:v>
                </c:pt>
                <c:pt idx="53">
                  <c:v>5.5291416490290499E-2</c:v>
                </c:pt>
                <c:pt idx="54">
                  <c:v>8.7652304824571828E-2</c:v>
                </c:pt>
                <c:pt idx="55">
                  <c:v>0.11304668497099309</c:v>
                </c:pt>
                <c:pt idx="56">
                  <c:v>0.128393984984538</c:v>
                </c:pt>
                <c:pt idx="57">
                  <c:v>0.12989362644136232</c:v>
                </c:pt>
                <c:pt idx="58">
                  <c:v>0.10898464406901205</c:v>
                </c:pt>
                <c:pt idx="59">
                  <c:v>0.10155521707204283</c:v>
                </c:pt>
                <c:pt idx="60">
                  <c:v>0.1236511376793575</c:v>
                </c:pt>
                <c:pt idx="61">
                  <c:v>0.15063400587096162</c:v>
                </c:pt>
                <c:pt idx="62">
                  <c:v>0.11374469053940278</c:v>
                </c:pt>
                <c:pt idx="63">
                  <c:v>9.5826762028051696E-2</c:v>
                </c:pt>
                <c:pt idx="64">
                  <c:v>8.8727770243836324E-2</c:v>
                </c:pt>
                <c:pt idx="65">
                  <c:v>6.516965799587858E-2</c:v>
                </c:pt>
                <c:pt idx="66">
                  <c:v>7.9057130396903E-2</c:v>
                </c:pt>
                <c:pt idx="67">
                  <c:v>5.6197855129629284E-2</c:v>
                </c:pt>
                <c:pt idx="68">
                  <c:v>3.5512978523743445E-2</c:v>
                </c:pt>
                <c:pt idx="69">
                  <c:v>2.6348503122482044E-2</c:v>
                </c:pt>
                <c:pt idx="70">
                  <c:v>3.4468028926706085E-2</c:v>
                </c:pt>
                <c:pt idx="71">
                  <c:v>4.8239010195670083E-2</c:v>
                </c:pt>
                <c:pt idx="72">
                  <c:v>3.7650777803175342E-2</c:v>
                </c:pt>
                <c:pt idx="73">
                  <c:v>4.70364472201623E-2</c:v>
                </c:pt>
                <c:pt idx="74">
                  <c:v>1.1299057643346761E-2</c:v>
                </c:pt>
                <c:pt idx="75">
                  <c:v>1.8210368338326025E-2</c:v>
                </c:pt>
                <c:pt idx="76">
                  <c:v>2.1777520520784306E-2</c:v>
                </c:pt>
                <c:pt idx="77">
                  <c:v>2.0338125921662471E-2</c:v>
                </c:pt>
                <c:pt idx="78">
                  <c:v>-8.9886748008054945E-4</c:v>
                </c:pt>
                <c:pt idx="79">
                  <c:v>-1.0824433955338445E-2</c:v>
                </c:pt>
                <c:pt idx="80">
                  <c:v>-4.2849575617583706E-3</c:v>
                </c:pt>
                <c:pt idx="81">
                  <c:v>-1.4270532969388414E-2</c:v>
                </c:pt>
                <c:pt idx="82">
                  <c:v>2.3918966477798832E-2</c:v>
                </c:pt>
                <c:pt idx="83">
                  <c:v>-1.779590406679972E-2</c:v>
                </c:pt>
                <c:pt idx="84">
                  <c:v>-4.4204281919823875E-2</c:v>
                </c:pt>
                <c:pt idx="85">
                  <c:v>-4.5712307008761353E-2</c:v>
                </c:pt>
                <c:pt idx="86">
                  <c:v>-6.3685614354361306E-2</c:v>
                </c:pt>
                <c:pt idx="87">
                  <c:v>-3.5157438944953108E-2</c:v>
                </c:pt>
                <c:pt idx="88">
                  <c:v>-1.9172915187901436E-2</c:v>
                </c:pt>
                <c:pt idx="89">
                  <c:v>-2.6762565523803003E-2</c:v>
                </c:pt>
                <c:pt idx="90">
                  <c:v>-3.3194186656676151E-2</c:v>
                </c:pt>
                <c:pt idx="91">
                  <c:v>2.0243014250265045E-2</c:v>
                </c:pt>
                <c:pt idx="92">
                  <c:v>3.2293325111556949E-2</c:v>
                </c:pt>
                <c:pt idx="93">
                  <c:v>7.306320148809285E-3</c:v>
                </c:pt>
                <c:pt idx="94">
                  <c:v>3.7527921327011687E-3</c:v>
                </c:pt>
                <c:pt idx="95">
                  <c:v>-4.8879560302832879E-2</c:v>
                </c:pt>
                <c:pt idx="96">
                  <c:v>-4.3385186654045137E-2</c:v>
                </c:pt>
                <c:pt idx="97">
                  <c:v>-5.3475042234370088E-3</c:v>
                </c:pt>
                <c:pt idx="98">
                  <c:v>1.1953974369247418E-2</c:v>
                </c:pt>
                <c:pt idx="99">
                  <c:v>4.7547052332607899E-2</c:v>
                </c:pt>
                <c:pt idx="100">
                  <c:v>2.6922869660820095E-2</c:v>
                </c:pt>
                <c:pt idx="101">
                  <c:v>2.7011342599988414E-2</c:v>
                </c:pt>
                <c:pt idx="102">
                  <c:v>4.5206241900936375E-2</c:v>
                </c:pt>
                <c:pt idx="103">
                  <c:v>3.4844703907256379E-2</c:v>
                </c:pt>
                <c:pt idx="104">
                  <c:v>2.2933734006269E-2</c:v>
                </c:pt>
                <c:pt idx="105">
                  <c:v>1.8740742989244222E-2</c:v>
                </c:pt>
                <c:pt idx="106">
                  <c:v>2.8714969536399397E-2</c:v>
                </c:pt>
                <c:pt idx="107">
                  <c:v>5.8972347200242352E-2</c:v>
                </c:pt>
                <c:pt idx="108">
                  <c:v>0.1138372317802141</c:v>
                </c:pt>
                <c:pt idx="109">
                  <c:v>0.12461312676901355</c:v>
                </c:pt>
                <c:pt idx="110">
                  <c:v>0.11360839428937794</c:v>
                </c:pt>
                <c:pt idx="111">
                  <c:v>0.11140762699585291</c:v>
                </c:pt>
                <c:pt idx="112">
                  <c:v>6.3608928141715079E-2</c:v>
                </c:pt>
                <c:pt idx="113">
                  <c:v>8.2327033822417836E-2</c:v>
                </c:pt>
                <c:pt idx="114">
                  <c:v>9.0601307748040441E-2</c:v>
                </c:pt>
                <c:pt idx="115">
                  <c:v>4.4444771667357344E-2</c:v>
                </c:pt>
                <c:pt idx="116">
                  <c:v>4.7314753679167376E-2</c:v>
                </c:pt>
                <c:pt idx="117">
                  <c:v>5.140052418626239E-2</c:v>
                </c:pt>
                <c:pt idx="118">
                  <c:v>7.0268957327682277E-2</c:v>
                </c:pt>
                <c:pt idx="119">
                  <c:v>6.0532568868388106E-3</c:v>
                </c:pt>
                <c:pt idx="120">
                  <c:v>2.0242767287755734E-2</c:v>
                </c:pt>
                <c:pt idx="121">
                  <c:v>-2.7254668994817245E-2</c:v>
                </c:pt>
                <c:pt idx="122">
                  <c:v>-5.5744736372180734E-2</c:v>
                </c:pt>
                <c:pt idx="123">
                  <c:v>9.7650994282775516E-3</c:v>
                </c:pt>
                <c:pt idx="124">
                  <c:v>5.1937300867321561E-2</c:v>
                </c:pt>
                <c:pt idx="125">
                  <c:v>8.2417474013204844E-2</c:v>
                </c:pt>
                <c:pt idx="126">
                  <c:v>6.7174290779043078E-2</c:v>
                </c:pt>
                <c:pt idx="127">
                  <c:v>6.2767412230747152E-2</c:v>
                </c:pt>
                <c:pt idx="128">
                  <c:v>4.7896435861876432E-2</c:v>
                </c:pt>
                <c:pt idx="129">
                  <c:v>-5.3579558586908001E-2</c:v>
                </c:pt>
                <c:pt idx="130">
                  <c:v>-3.7247205672413339E-2</c:v>
                </c:pt>
                <c:pt idx="131">
                  <c:v>-5.884370500347047E-2</c:v>
                </c:pt>
                <c:pt idx="132">
                  <c:v>-1.4861085118676924E-2</c:v>
                </c:pt>
                <c:pt idx="133">
                  <c:v>5.2711065405460167E-2</c:v>
                </c:pt>
                <c:pt idx="134">
                  <c:v>5.399444256400026E-2</c:v>
                </c:pt>
                <c:pt idx="135">
                  <c:v>6.9447964951044189E-2</c:v>
                </c:pt>
                <c:pt idx="136">
                  <c:v>-1.1940176552628773E-2</c:v>
                </c:pt>
                <c:pt idx="137">
                  <c:v>-6.5318208840097106E-2</c:v>
                </c:pt>
                <c:pt idx="138">
                  <c:v>-8.6825909207980043E-2</c:v>
                </c:pt>
                <c:pt idx="139">
                  <c:v>-7.3134363731687094E-2</c:v>
                </c:pt>
                <c:pt idx="140">
                  <c:v>-5.4484041671373142E-2</c:v>
                </c:pt>
                <c:pt idx="141">
                  <c:v>-9.9448139986486484E-3</c:v>
                </c:pt>
                <c:pt idx="142">
                  <c:v>9.1178762768753238E-2</c:v>
                </c:pt>
                <c:pt idx="143">
                  <c:v>6.4223354902621432E-2</c:v>
                </c:pt>
                <c:pt idx="144">
                  <c:v>5.1657425865596206E-2</c:v>
                </c:pt>
                <c:pt idx="145">
                  <c:v>6.1960176748402804E-2</c:v>
                </c:pt>
                <c:pt idx="146">
                  <c:v>-5.160361517830122E-2</c:v>
                </c:pt>
                <c:pt idx="147">
                  <c:v>-3.1070337391308409E-2</c:v>
                </c:pt>
                <c:pt idx="148">
                  <c:v>-2.5098350457010837E-2</c:v>
                </c:pt>
                <c:pt idx="149">
                  <c:v>1.2097697920536016E-2</c:v>
                </c:pt>
                <c:pt idx="150">
                  <c:v>3.7440692905751013E-2</c:v>
                </c:pt>
                <c:pt idx="151">
                  <c:v>4.3171698679009551E-2</c:v>
                </c:pt>
                <c:pt idx="152">
                  <c:v>1.8814960688534211E-2</c:v>
                </c:pt>
                <c:pt idx="153">
                  <c:v>6.2755109460594077E-3</c:v>
                </c:pt>
                <c:pt idx="154">
                  <c:v>2.3333118018192857E-2</c:v>
                </c:pt>
                <c:pt idx="155">
                  <c:v>3.6431143230885463E-2</c:v>
                </c:pt>
                <c:pt idx="156">
                  <c:v>5.6548089017413046E-2</c:v>
                </c:pt>
                <c:pt idx="157">
                  <c:v>5.8845760670203591E-2</c:v>
                </c:pt>
                <c:pt idx="158">
                  <c:v>7.3597437288797266E-2</c:v>
                </c:pt>
                <c:pt idx="159">
                  <c:v>9.7987370461523865E-2</c:v>
                </c:pt>
                <c:pt idx="160">
                  <c:v>0.10565626027337474</c:v>
                </c:pt>
                <c:pt idx="161">
                  <c:v>0.1257882133486472</c:v>
                </c:pt>
                <c:pt idx="162">
                  <c:v>9.470763036650913E-2</c:v>
                </c:pt>
                <c:pt idx="163">
                  <c:v>9.031082257485587E-2</c:v>
                </c:pt>
                <c:pt idx="164">
                  <c:v>9.7103038878067066E-2</c:v>
                </c:pt>
                <c:pt idx="165">
                  <c:v>0.12354787604384243</c:v>
                </c:pt>
                <c:pt idx="166">
                  <c:v>0.11575622468323379</c:v>
                </c:pt>
                <c:pt idx="167">
                  <c:v>7.6944033523162425E-2</c:v>
                </c:pt>
                <c:pt idx="168">
                  <c:v>7.3775394871190419E-2</c:v>
                </c:pt>
                <c:pt idx="169">
                  <c:v>6.9840340355511454E-2</c:v>
                </c:pt>
                <c:pt idx="170">
                  <c:v>4.9787725598016398E-2</c:v>
                </c:pt>
                <c:pt idx="171">
                  <c:v>7.4143054716473047E-2</c:v>
                </c:pt>
                <c:pt idx="172">
                  <c:v>7.5075736304804977E-2</c:v>
                </c:pt>
                <c:pt idx="173">
                  <c:v>5.0100867600532575E-2</c:v>
                </c:pt>
                <c:pt idx="174">
                  <c:v>8.948795357374506E-2</c:v>
                </c:pt>
                <c:pt idx="175">
                  <c:v>9.3155909570088638E-2</c:v>
                </c:pt>
                <c:pt idx="176">
                  <c:v>7.7082535047223552E-2</c:v>
                </c:pt>
                <c:pt idx="177">
                  <c:v>8.1532765276701225E-2</c:v>
                </c:pt>
                <c:pt idx="178">
                  <c:v>8.0964623691436671E-2</c:v>
                </c:pt>
                <c:pt idx="179">
                  <c:v>3.608097150763525E-2</c:v>
                </c:pt>
                <c:pt idx="180">
                  <c:v>1.7650520215211851E-2</c:v>
                </c:pt>
                <c:pt idx="181">
                  <c:v>7.2935402335331957E-3</c:v>
                </c:pt>
                <c:pt idx="182">
                  <c:v>-1.6839683176263741E-2</c:v>
                </c:pt>
                <c:pt idx="183">
                  <c:v>4.6507669866428694E-2</c:v>
                </c:pt>
                <c:pt idx="184">
                  <c:v>6.2433794001419934E-2</c:v>
                </c:pt>
                <c:pt idx="185">
                  <c:v>4.7165437559577202E-2</c:v>
                </c:pt>
                <c:pt idx="186">
                  <c:v>5.3757874655183356E-2</c:v>
                </c:pt>
                <c:pt idx="187">
                  <c:v>-8.3174913555779783E-3</c:v>
                </c:pt>
                <c:pt idx="188">
                  <c:v>-2.357791512506046E-2</c:v>
                </c:pt>
                <c:pt idx="189">
                  <c:v>-2.6700225057530245E-2</c:v>
                </c:pt>
                <c:pt idx="190">
                  <c:v>-4.3852852581106522E-2</c:v>
                </c:pt>
                <c:pt idx="191">
                  <c:v>-4.2610619404472812E-2</c:v>
                </c:pt>
                <c:pt idx="192">
                  <c:v>1.8074319152292632E-2</c:v>
                </c:pt>
                <c:pt idx="193">
                  <c:v>5.3058767461431927E-2</c:v>
                </c:pt>
                <c:pt idx="194">
                  <c:v>6.1415298406222243E-2</c:v>
                </c:pt>
                <c:pt idx="195">
                  <c:v>7.9173102944505663E-2</c:v>
                </c:pt>
                <c:pt idx="196">
                  <c:v>4.3676831924487673E-2</c:v>
                </c:pt>
                <c:pt idx="197">
                  <c:v>-1.19067820189489E-3</c:v>
                </c:pt>
                <c:pt idx="198">
                  <c:v>-5.0866706512104716E-3</c:v>
                </c:pt>
                <c:pt idx="199">
                  <c:v>-1.3914658468777026E-2</c:v>
                </c:pt>
                <c:pt idx="200">
                  <c:v>-3.4275356726229902E-2</c:v>
                </c:pt>
                <c:pt idx="201">
                  <c:v>2.3012698067907685E-2</c:v>
                </c:pt>
                <c:pt idx="202">
                  <c:v>3.9745666618204875E-2</c:v>
                </c:pt>
                <c:pt idx="203">
                  <c:v>5.4760368668322471E-2</c:v>
                </c:pt>
                <c:pt idx="204">
                  <c:v>4.9276823652622932E-2</c:v>
                </c:pt>
                <c:pt idx="205">
                  <c:v>-5.176793174057716E-3</c:v>
                </c:pt>
                <c:pt idx="206">
                  <c:v>6.0209383590387384E-4</c:v>
                </c:pt>
                <c:pt idx="207">
                  <c:v>5.6521299099304466E-3</c:v>
                </c:pt>
                <c:pt idx="208">
                  <c:v>1.4567676856943356E-2</c:v>
                </c:pt>
                <c:pt idx="209">
                  <c:v>2.6053265520832262E-2</c:v>
                </c:pt>
                <c:pt idx="210">
                  <c:v>5.2728850464435907E-2</c:v>
                </c:pt>
                <c:pt idx="211">
                  <c:v>8.1975488665107885E-2</c:v>
                </c:pt>
                <c:pt idx="212">
                  <c:v>0.11525701101165001</c:v>
                </c:pt>
                <c:pt idx="213">
                  <c:v>0.1453904943032083</c:v>
                </c:pt>
                <c:pt idx="214">
                  <c:v>9.5151342251036192E-2</c:v>
                </c:pt>
                <c:pt idx="215">
                  <c:v>9.3157822481812397E-2</c:v>
                </c:pt>
                <c:pt idx="216">
                  <c:v>9.1675571377480961E-2</c:v>
                </c:pt>
                <c:pt idx="217">
                  <c:v>9.0302664255307877E-2</c:v>
                </c:pt>
                <c:pt idx="218">
                  <c:v>0.14272975426849094</c:v>
                </c:pt>
                <c:pt idx="219">
                  <c:v>0.12580252774971842</c:v>
                </c:pt>
                <c:pt idx="220">
                  <c:v>0.11378350973477853</c:v>
                </c:pt>
                <c:pt idx="221">
                  <c:v>0.10165971865150639</c:v>
                </c:pt>
                <c:pt idx="222">
                  <c:v>7.1134074688604457E-2</c:v>
                </c:pt>
                <c:pt idx="223">
                  <c:v>7.1901792097330691E-2</c:v>
                </c:pt>
                <c:pt idx="224">
                  <c:v>7.5107433905162363E-2</c:v>
                </c:pt>
                <c:pt idx="225">
                  <c:v>8.7661711693829511E-2</c:v>
                </c:pt>
                <c:pt idx="226">
                  <c:v>0.10433463666781724</c:v>
                </c:pt>
                <c:pt idx="227">
                  <c:v>0.12347835233090793</c:v>
                </c:pt>
                <c:pt idx="228">
                  <c:v>7.9055956205468958E-2</c:v>
                </c:pt>
                <c:pt idx="229">
                  <c:v>0.10689351630846873</c:v>
                </c:pt>
                <c:pt idx="230">
                  <c:v>2.1012465729609665E-2</c:v>
                </c:pt>
                <c:pt idx="231">
                  <c:v>-7.9672184006272032E-3</c:v>
                </c:pt>
                <c:pt idx="232">
                  <c:v>4.7655577671655722E-2</c:v>
                </c:pt>
                <c:pt idx="233">
                  <c:v>2.0048984931322858E-2</c:v>
                </c:pt>
                <c:pt idx="234">
                  <c:v>0.12022042169308421</c:v>
                </c:pt>
                <c:pt idx="235">
                  <c:v>0.11776370952426632</c:v>
                </c:pt>
                <c:pt idx="236">
                  <c:v>8.2305058907350501E-2</c:v>
                </c:pt>
                <c:pt idx="237">
                  <c:v>5.0872504012833324E-2</c:v>
                </c:pt>
                <c:pt idx="238">
                  <c:v>-2.963867750873643E-3</c:v>
                </c:pt>
                <c:pt idx="239">
                  <c:v>-2.9654711022796629E-2</c:v>
                </c:pt>
                <c:pt idx="240">
                  <c:v>-6.8835196014491173E-2</c:v>
                </c:pt>
                <c:pt idx="241">
                  <c:v>-5.2280248758463502E-2</c:v>
                </c:pt>
                <c:pt idx="242">
                  <c:v>-8.4716463939445971E-2</c:v>
                </c:pt>
                <c:pt idx="243">
                  <c:v>9.9343838788655686E-3</c:v>
                </c:pt>
                <c:pt idx="244">
                  <c:v>3.3575679047708758E-2</c:v>
                </c:pt>
                <c:pt idx="245">
                  <c:v>-1.7411863090755975E-2</c:v>
                </c:pt>
                <c:pt idx="246">
                  <c:v>-3.6022777709085454E-3</c:v>
                </c:pt>
                <c:pt idx="247">
                  <c:v>-0.10169471525216074</c:v>
                </c:pt>
                <c:pt idx="248">
                  <c:v>-9.2249460206489081E-2</c:v>
                </c:pt>
                <c:pt idx="249">
                  <c:v>-8.6620131173282433E-2</c:v>
                </c:pt>
                <c:pt idx="250">
                  <c:v>-8.2068734342020278E-2</c:v>
                </c:pt>
                <c:pt idx="251">
                  <c:v>-7.1121657219117035E-2</c:v>
                </c:pt>
                <c:pt idx="252">
                  <c:v>-7.7805533594257181E-2</c:v>
                </c:pt>
                <c:pt idx="253">
                  <c:v>-2.2861559719148321E-2</c:v>
                </c:pt>
                <c:pt idx="254">
                  <c:v>1.2408302549751721E-3</c:v>
                </c:pt>
                <c:pt idx="255">
                  <c:v>8.4868170169911158E-3</c:v>
                </c:pt>
                <c:pt idx="256">
                  <c:v>9.3932414690424577E-3</c:v>
                </c:pt>
                <c:pt idx="257">
                  <c:v>-1.6843719453203138E-2</c:v>
                </c:pt>
                <c:pt idx="258">
                  <c:v>5.8502773056957709E-3</c:v>
                </c:pt>
                <c:pt idx="259">
                  <c:v>3.2437833597800454E-2</c:v>
                </c:pt>
                <c:pt idx="260">
                  <c:v>5.3302662592033215E-2</c:v>
                </c:pt>
                <c:pt idx="261">
                  <c:v>6.7248716979148096E-2</c:v>
                </c:pt>
                <c:pt idx="262">
                  <c:v>7.6483993013128498E-2</c:v>
                </c:pt>
                <c:pt idx="263">
                  <c:v>7.0375310824834073E-2</c:v>
                </c:pt>
                <c:pt idx="264">
                  <c:v>8.8758936378669953E-2</c:v>
                </c:pt>
                <c:pt idx="265">
                  <c:v>0.11440203320963038</c:v>
                </c:pt>
                <c:pt idx="266">
                  <c:v>9.6105172676490658E-2</c:v>
                </c:pt>
                <c:pt idx="267">
                  <c:v>9.3631751349103967E-2</c:v>
                </c:pt>
                <c:pt idx="268">
                  <c:v>4.1760449491101463E-2</c:v>
                </c:pt>
                <c:pt idx="269">
                  <c:v>2.929690575829727E-2</c:v>
                </c:pt>
                <c:pt idx="270">
                  <c:v>7.4309743875362669E-2</c:v>
                </c:pt>
                <c:pt idx="271">
                  <c:v>1.3573046395236692E-2</c:v>
                </c:pt>
                <c:pt idx="272">
                  <c:v>6.4543068015424351E-2</c:v>
                </c:pt>
                <c:pt idx="273">
                  <c:v>8.6544234463802827E-2</c:v>
                </c:pt>
                <c:pt idx="274">
                  <c:v>5.5946120294411379E-2</c:v>
                </c:pt>
                <c:pt idx="275">
                  <c:v>0.13769117421796515</c:v>
                </c:pt>
                <c:pt idx="276">
                  <c:v>0.16254425642615344</c:v>
                </c:pt>
                <c:pt idx="277">
                  <c:v>0.13423199757392215</c:v>
                </c:pt>
                <c:pt idx="278">
                  <c:v>0.13530818985403187</c:v>
                </c:pt>
                <c:pt idx="279">
                  <c:v>0.12587053642253007</c:v>
                </c:pt>
                <c:pt idx="280">
                  <c:v>0.1228432682099162</c:v>
                </c:pt>
                <c:pt idx="281">
                  <c:v>0.10415315211028577</c:v>
                </c:pt>
                <c:pt idx="282">
                  <c:v>9.9181187885689776E-2</c:v>
                </c:pt>
                <c:pt idx="283">
                  <c:v>2.8600785622624175E-2</c:v>
                </c:pt>
                <c:pt idx="284">
                  <c:v>6.2840192345128248E-2</c:v>
                </c:pt>
                <c:pt idx="285">
                  <c:v>7.6802903556959609E-2</c:v>
                </c:pt>
                <c:pt idx="286">
                  <c:v>1.9182905691696721E-2</c:v>
                </c:pt>
                <c:pt idx="287">
                  <c:v>3.9596645900739316E-2</c:v>
                </c:pt>
                <c:pt idx="288">
                  <c:v>-4.1911341164226269E-2</c:v>
                </c:pt>
                <c:pt idx="289">
                  <c:v>-7.2424410479917059E-2</c:v>
                </c:pt>
                <c:pt idx="290">
                  <c:v>-7.7453072521512276E-2</c:v>
                </c:pt>
                <c:pt idx="291">
                  <c:v>-6.9878230407472694E-2</c:v>
                </c:pt>
                <c:pt idx="292">
                  <c:v>-9.7643051225310223E-2</c:v>
                </c:pt>
                <c:pt idx="293">
                  <c:v>-0.10170102701468244</c:v>
                </c:pt>
                <c:pt idx="294">
                  <c:v>1.3262754883760889E-3</c:v>
                </c:pt>
                <c:pt idx="295">
                  <c:v>2.6602531060317038E-3</c:v>
                </c:pt>
                <c:pt idx="296">
                  <c:v>7.3950145976698925E-2</c:v>
                </c:pt>
                <c:pt idx="297">
                  <c:v>0.10059137310680401</c:v>
                </c:pt>
                <c:pt idx="298">
                  <c:v>2.956959481314309E-4</c:v>
                </c:pt>
                <c:pt idx="299">
                  <c:v>2.6863516184751919E-2</c:v>
                </c:pt>
                <c:pt idx="300">
                  <c:v>3.4449903375744227E-4</c:v>
                </c:pt>
                <c:pt idx="301">
                  <c:v>7.0663574642080796E-3</c:v>
                </c:pt>
                <c:pt idx="302">
                  <c:v>3.6200093390880976E-2</c:v>
                </c:pt>
                <c:pt idx="303">
                  <c:v>5.5802300467394247E-2</c:v>
                </c:pt>
                <c:pt idx="304">
                  <c:v>4.0927591519527108E-2</c:v>
                </c:pt>
                <c:pt idx="305">
                  <c:v>8.5553902182918903E-2</c:v>
                </c:pt>
                <c:pt idx="306">
                  <c:v>9.3204994489130263E-2</c:v>
                </c:pt>
                <c:pt idx="307">
                  <c:v>3.3215717731268989E-2</c:v>
                </c:pt>
                <c:pt idx="308">
                  <c:v>4.73728593536333E-2</c:v>
                </c:pt>
                <c:pt idx="309">
                  <c:v>-1.4471798540221424E-2</c:v>
                </c:pt>
                <c:pt idx="310">
                  <c:v>-8.4023952156943027E-3</c:v>
                </c:pt>
                <c:pt idx="311">
                  <c:v>4.5507140325270777E-2</c:v>
                </c:pt>
                <c:pt idx="312">
                  <c:v>3.975935343803768E-2</c:v>
                </c:pt>
                <c:pt idx="313">
                  <c:v>-2.0371873085909219E-2</c:v>
                </c:pt>
                <c:pt idx="314">
                  <c:v>-0.106898690220196</c:v>
                </c:pt>
                <c:pt idx="315">
                  <c:v>-0.20489448103287669</c:v>
                </c:pt>
                <c:pt idx="316">
                  <c:v>-0.25617554226945966</c:v>
                </c:pt>
                <c:pt idx="317">
                  <c:v>-0.25322055818749384</c:v>
                </c:pt>
                <c:pt idx="318">
                  <c:v>-0.26123649274309241</c:v>
                </c:pt>
                <c:pt idx="319">
                  <c:v>-0.23061671656416452</c:v>
                </c:pt>
                <c:pt idx="320">
                  <c:v>-0.20181823315031891</c:v>
                </c:pt>
                <c:pt idx="321">
                  <c:v>-0.16632210153649901</c:v>
                </c:pt>
                <c:pt idx="322">
                  <c:v>-0.16027294257231828</c:v>
                </c:pt>
                <c:pt idx="323">
                  <c:v>-0.14600704228595379</c:v>
                </c:pt>
                <c:pt idx="324">
                  <c:v>-0.13927396628235403</c:v>
                </c:pt>
                <c:pt idx="325">
                  <c:v>-8.2390848972011502E-2</c:v>
                </c:pt>
                <c:pt idx="326">
                  <c:v>7.6971127672661385E-2</c:v>
                </c:pt>
                <c:pt idx="327">
                  <c:v>0.20242459351169931</c:v>
                </c:pt>
                <c:pt idx="328">
                  <c:v>0.38134548364581161</c:v>
                </c:pt>
                <c:pt idx="329">
                  <c:v>0.51128963358307977</c:v>
                </c:pt>
                <c:pt idx="330">
                  <c:v>0.58115146315565325</c:v>
                </c:pt>
                <c:pt idx="331">
                  <c:v>0.61097453494730547</c:v>
                </c:pt>
                <c:pt idx="332">
                  <c:v>0.50065522786100936</c:v>
                </c:pt>
                <c:pt idx="333">
                  <c:v>0.44453681519874294</c:v>
                </c:pt>
                <c:pt idx="334">
                  <c:v>0.36317670166060601</c:v>
                </c:pt>
                <c:pt idx="335">
                  <c:v>0.35278019862363497</c:v>
                </c:pt>
                <c:pt idx="336">
                  <c:v>0.35228270955188246</c:v>
                </c:pt>
                <c:pt idx="337">
                  <c:v>0.31505325688286889</c:v>
                </c:pt>
                <c:pt idx="338">
                  <c:v>0.23706627054389687</c:v>
                </c:pt>
                <c:pt idx="339">
                  <c:v>0.15496697127118275</c:v>
                </c:pt>
                <c:pt idx="340">
                  <c:v>0.1408882696769721</c:v>
                </c:pt>
                <c:pt idx="341">
                  <c:v>0.12425173936677297</c:v>
                </c:pt>
                <c:pt idx="342">
                  <c:v>0.1076952259619646</c:v>
                </c:pt>
                <c:pt idx="343">
                  <c:v>6.6327699875275245E-2</c:v>
                </c:pt>
                <c:pt idx="344">
                  <c:v>1.0555445990173121E-2</c:v>
                </c:pt>
                <c:pt idx="345">
                  <c:v>2.9996825443170963E-2</c:v>
                </c:pt>
                <c:pt idx="346">
                  <c:v>5.9377159060096059E-2</c:v>
                </c:pt>
                <c:pt idx="347">
                  <c:v>7.1244350789681041E-2</c:v>
                </c:pt>
                <c:pt idx="348">
                  <c:v>0.11330276186657776</c:v>
                </c:pt>
                <c:pt idx="349">
                  <c:v>6.3359484504651981E-2</c:v>
                </c:pt>
                <c:pt idx="350">
                  <c:v>-9.1070834492204024E-3</c:v>
                </c:pt>
                <c:pt idx="351">
                  <c:v>-3.4052353811275075E-2</c:v>
                </c:pt>
                <c:pt idx="352">
                  <c:v>-6.2252128875729576E-2</c:v>
                </c:pt>
                <c:pt idx="353">
                  <c:v>-6.3105068593690319E-2</c:v>
                </c:pt>
                <c:pt idx="354">
                  <c:v>-6.5768641299623204E-2</c:v>
                </c:pt>
                <c:pt idx="355">
                  <c:v>-6.20983580759355E-2</c:v>
                </c:pt>
                <c:pt idx="356">
                  <c:v>-5.0399950089590181E-2</c:v>
                </c:pt>
                <c:pt idx="357">
                  <c:v>-1.6613621229586983E-2</c:v>
                </c:pt>
                <c:pt idx="358">
                  <c:v>3.4130402629963932E-2</c:v>
                </c:pt>
                <c:pt idx="359">
                  <c:v>3.4525832919500857E-2</c:v>
                </c:pt>
                <c:pt idx="360">
                  <c:v>2.6317712070219424E-2</c:v>
                </c:pt>
                <c:pt idx="361">
                  <c:v>1.260332641638353E-2</c:v>
                </c:pt>
                <c:pt idx="362">
                  <c:v>3.8189970843922144E-2</c:v>
                </c:pt>
                <c:pt idx="363">
                  <c:v>0.12890004423274481</c:v>
                </c:pt>
                <c:pt idx="364">
                  <c:v>0.18756220280170649</c:v>
                </c:pt>
                <c:pt idx="365">
                  <c:v>0.21934995897352927</c:v>
                </c:pt>
                <c:pt idx="366">
                  <c:v>0.24239863863742186</c:v>
                </c:pt>
                <c:pt idx="367">
                  <c:v>0.22215115008114034</c:v>
                </c:pt>
                <c:pt idx="368">
                  <c:v>0.19900448041910732</c:v>
                </c:pt>
                <c:pt idx="369">
                  <c:v>0.1465925426325306</c:v>
                </c:pt>
                <c:pt idx="370">
                  <c:v>0.10719646766093802</c:v>
                </c:pt>
                <c:pt idx="371">
                  <c:v>3.6607677757630511E-3</c:v>
                </c:pt>
                <c:pt idx="372">
                  <c:v>-8.7821147725435603E-2</c:v>
                </c:pt>
                <c:pt idx="373">
                  <c:v>-2.3964627783517413E-2</c:v>
                </c:pt>
                <c:pt idx="374">
                  <c:v>5.8113139109277857E-3</c:v>
                </c:pt>
                <c:pt idx="375">
                  <c:v>0.10260426168214531</c:v>
                </c:pt>
                <c:pt idx="376">
                  <c:v>0.20555915400599073</c:v>
                </c:pt>
                <c:pt idx="377">
                  <c:v>0.20201256033031748</c:v>
                </c:pt>
                <c:pt idx="378">
                  <c:v>0.20280759884667646</c:v>
                </c:pt>
                <c:pt idx="379">
                  <c:v>0.19951604473235562</c:v>
                </c:pt>
                <c:pt idx="380">
                  <c:v>0.24656414641597413</c:v>
                </c:pt>
                <c:pt idx="381">
                  <c:v>0.3092793300796714</c:v>
                </c:pt>
                <c:pt idx="382">
                  <c:v>0.2971574937184952</c:v>
                </c:pt>
                <c:pt idx="383">
                  <c:v>0.33227027715488977</c:v>
                </c:pt>
                <c:pt idx="384">
                  <c:v>0.39615947027949749</c:v>
                </c:pt>
                <c:pt idx="385">
                  <c:v>0.46173552351625058</c:v>
                </c:pt>
                <c:pt idx="386">
                  <c:v>0.4557871574428769</c:v>
                </c:pt>
                <c:pt idx="387">
                  <c:v>0.38111842572948929</c:v>
                </c:pt>
                <c:pt idx="388">
                  <c:v>0.23601666490813059</c:v>
                </c:pt>
                <c:pt idx="389">
                  <c:v>0.11909894236321894</c:v>
                </c:pt>
                <c:pt idx="390">
                  <c:v>9.4234862341455075E-2</c:v>
                </c:pt>
                <c:pt idx="391">
                  <c:v>9.723348249272612E-2</c:v>
                </c:pt>
                <c:pt idx="392">
                  <c:v>9.4248601699363443E-2</c:v>
                </c:pt>
                <c:pt idx="393">
                  <c:v>6.8748193802696603E-2</c:v>
                </c:pt>
                <c:pt idx="394">
                  <c:v>4.3029562225568203E-2</c:v>
                </c:pt>
                <c:pt idx="395">
                  <c:v>9.8210650163350455E-2</c:v>
                </c:pt>
                <c:pt idx="396">
                  <c:v>9.2325043278511834E-2</c:v>
                </c:pt>
                <c:pt idx="397">
                  <c:v>0.12062096607359001</c:v>
                </c:pt>
                <c:pt idx="398">
                  <c:v>0.17228421486208201</c:v>
                </c:pt>
                <c:pt idx="399">
                  <c:v>0.12168416923651817</c:v>
                </c:pt>
                <c:pt idx="400">
                  <c:v>0.18215992279449569</c:v>
                </c:pt>
                <c:pt idx="401">
                  <c:v>0.21386165511980193</c:v>
                </c:pt>
                <c:pt idx="402">
                  <c:v>0.19996220636806611</c:v>
                </c:pt>
                <c:pt idx="403">
                  <c:v>0.2316813954419577</c:v>
                </c:pt>
                <c:pt idx="404">
                  <c:v>0.20725224447874727</c:v>
                </c:pt>
                <c:pt idx="405">
                  <c:v>0.18296979926370707</c:v>
                </c:pt>
                <c:pt idx="406">
                  <c:v>0.15813797997693282</c:v>
                </c:pt>
                <c:pt idx="407">
                  <c:v>9.9661986325633153E-2</c:v>
                </c:pt>
                <c:pt idx="408">
                  <c:v>8.5977956118839724E-2</c:v>
                </c:pt>
                <c:pt idx="409">
                  <c:v>5.0257929509772273E-2</c:v>
                </c:pt>
                <c:pt idx="410">
                  <c:v>8.6416651677651016E-2</c:v>
                </c:pt>
                <c:pt idx="411">
                  <c:v>0.10933214888258934</c:v>
                </c:pt>
                <c:pt idx="412">
                  <c:v>0.12034495692524542</c:v>
                </c:pt>
                <c:pt idx="413">
                  <c:v>0.13438162006208185</c:v>
                </c:pt>
                <c:pt idx="414">
                  <c:v>0.13919593299509828</c:v>
                </c:pt>
                <c:pt idx="415">
                  <c:v>0.18282855003189996</c:v>
                </c:pt>
                <c:pt idx="416">
                  <c:v>0.16977420443400582</c:v>
                </c:pt>
                <c:pt idx="417">
                  <c:v>0.20473389251698479</c:v>
                </c:pt>
                <c:pt idx="418">
                  <c:v>0.25105844755801365</c:v>
                </c:pt>
                <c:pt idx="419">
                  <c:v>0.26815615590232728</c:v>
                </c:pt>
                <c:pt idx="420">
                  <c:v>0.34808685243237436</c:v>
                </c:pt>
                <c:pt idx="421">
                  <c:v>0.38423982335287465</c:v>
                </c:pt>
                <c:pt idx="422">
                  <c:v>0.43003578509763024</c:v>
                </c:pt>
                <c:pt idx="423">
                  <c:v>0.33699522692733025</c:v>
                </c:pt>
                <c:pt idx="424">
                  <c:v>0.34243649921323993</c:v>
                </c:pt>
                <c:pt idx="425">
                  <c:v>0.34816846745938235</c:v>
                </c:pt>
                <c:pt idx="426">
                  <c:v>0.31549694497265512</c:v>
                </c:pt>
                <c:pt idx="427">
                  <c:v>0.38304489847782303</c:v>
                </c:pt>
                <c:pt idx="428">
                  <c:v>0.34860367284855598</c:v>
                </c:pt>
                <c:pt idx="429">
                  <c:v>0.35407651417714525</c:v>
                </c:pt>
                <c:pt idx="430">
                  <c:v>0.3495917561542351</c:v>
                </c:pt>
                <c:pt idx="431">
                  <c:v>0.33306839434949237</c:v>
                </c:pt>
                <c:pt idx="432">
                  <c:v>0.40302510905687106</c:v>
                </c:pt>
                <c:pt idx="433">
                  <c:v>0.28482706729929541</c:v>
                </c:pt>
                <c:pt idx="434">
                  <c:v>0.27783596185449305</c:v>
                </c:pt>
                <c:pt idx="435">
                  <c:v>0.28101601259439157</c:v>
                </c:pt>
                <c:pt idx="436">
                  <c:v>0.27563237302394261</c:v>
                </c:pt>
                <c:pt idx="437">
                  <c:v>0.33516190132987461</c:v>
                </c:pt>
                <c:pt idx="438">
                  <c:v>0.30616157579361652</c:v>
                </c:pt>
                <c:pt idx="439">
                  <c:v>0.27996004787611273</c:v>
                </c:pt>
                <c:pt idx="440">
                  <c:v>0.18938922774328923</c:v>
                </c:pt>
                <c:pt idx="441">
                  <c:v>0.19707371416993058</c:v>
                </c:pt>
                <c:pt idx="442">
                  <c:v>0.18792157537150564</c:v>
                </c:pt>
                <c:pt idx="443">
                  <c:v>0.17734472392960443</c:v>
                </c:pt>
                <c:pt idx="444">
                  <c:v>0.16874646403891591</c:v>
                </c:pt>
                <c:pt idx="445">
                  <c:v>0.11708864182528422</c:v>
                </c:pt>
                <c:pt idx="446">
                  <c:v>0.19914163041595975</c:v>
                </c:pt>
                <c:pt idx="447">
                  <c:v>0.19532342842749315</c:v>
                </c:pt>
                <c:pt idx="448">
                  <c:v>0.18231547710814217</c:v>
                </c:pt>
                <c:pt idx="449">
                  <c:v>0.21135186311155488</c:v>
                </c:pt>
                <c:pt idx="450">
                  <c:v>0.1328443729992419</c:v>
                </c:pt>
                <c:pt idx="451">
                  <c:v>0.13682820317810926</c:v>
                </c:pt>
                <c:pt idx="452">
                  <c:v>0.15772998183827977</c:v>
                </c:pt>
                <c:pt idx="453">
                  <c:v>0.18189586753519602</c:v>
                </c:pt>
                <c:pt idx="454">
                  <c:v>0.14748398317668271</c:v>
                </c:pt>
                <c:pt idx="455">
                  <c:v>0.13894247301192461</c:v>
                </c:pt>
                <c:pt idx="456">
                  <c:v>0.15302626736283639</c:v>
                </c:pt>
                <c:pt idx="457">
                  <c:v>0.19031659047306523</c:v>
                </c:pt>
                <c:pt idx="458">
                  <c:v>0.2110151907373683</c:v>
                </c:pt>
                <c:pt idx="459">
                  <c:v>0.20612705926983502</c:v>
                </c:pt>
                <c:pt idx="460">
                  <c:v>0.19453190333537412</c:v>
                </c:pt>
                <c:pt idx="461">
                  <c:v>0.14722801076773198</c:v>
                </c:pt>
                <c:pt idx="462">
                  <c:v>0.1757641183843624</c:v>
                </c:pt>
                <c:pt idx="463">
                  <c:v>0.13673813476405866</c:v>
                </c:pt>
                <c:pt idx="464">
                  <c:v>0.10280737451986864</c:v>
                </c:pt>
                <c:pt idx="465">
                  <c:v>8.0330415830376201E-2</c:v>
                </c:pt>
                <c:pt idx="466">
                  <c:v>6.2783048455311366E-2</c:v>
                </c:pt>
                <c:pt idx="467">
                  <c:v>0.12836921946180754</c:v>
                </c:pt>
                <c:pt idx="468">
                  <c:v>0.18000541544650919</c:v>
                </c:pt>
                <c:pt idx="469">
                  <c:v>0.20807531250547889</c:v>
                </c:pt>
                <c:pt idx="470">
                  <c:v>0.18000413492473091</c:v>
                </c:pt>
                <c:pt idx="471">
                  <c:v>0.18953462473160937</c:v>
                </c:pt>
                <c:pt idx="472">
                  <c:v>0.22478558963816803</c:v>
                </c:pt>
                <c:pt idx="473">
                  <c:v>0.26378628722428232</c:v>
                </c:pt>
                <c:pt idx="474">
                  <c:v>0.3199647778469768</c:v>
                </c:pt>
                <c:pt idx="475">
                  <c:v>0.31878958261884005</c:v>
                </c:pt>
                <c:pt idx="476">
                  <c:v>0.37564598769834667</c:v>
                </c:pt>
                <c:pt idx="477">
                  <c:v>0.38959736096483599</c:v>
                </c:pt>
                <c:pt idx="478">
                  <c:v>0.41643970423773757</c:v>
                </c:pt>
                <c:pt idx="479">
                  <c:v>0.40279728161818518</c:v>
                </c:pt>
                <c:pt idx="480">
                  <c:v>0.33598547158090569</c:v>
                </c:pt>
                <c:pt idx="481">
                  <c:v>0.31586103439508006</c:v>
                </c:pt>
                <c:pt idx="482">
                  <c:v>0.32857304466932741</c:v>
                </c:pt>
                <c:pt idx="483">
                  <c:v>0.2741416154184953</c:v>
                </c:pt>
                <c:pt idx="484">
                  <c:v>0.2783424731682877</c:v>
                </c:pt>
                <c:pt idx="485">
                  <c:v>0.26722562562284352</c:v>
                </c:pt>
                <c:pt idx="486">
                  <c:v>0.23748507696351517</c:v>
                </c:pt>
                <c:pt idx="487">
                  <c:v>0.33151866875122188</c:v>
                </c:pt>
                <c:pt idx="488">
                  <c:v>0.32125446316291789</c:v>
                </c:pt>
                <c:pt idx="489">
                  <c:v>0.29361427779431154</c:v>
                </c:pt>
                <c:pt idx="490">
                  <c:v>0.29913585074518728</c:v>
                </c:pt>
                <c:pt idx="491">
                  <c:v>0.27284614001787222</c:v>
                </c:pt>
                <c:pt idx="492">
                  <c:v>0.28549687037963539</c:v>
                </c:pt>
                <c:pt idx="493">
                  <c:v>0.29310317129359198</c:v>
                </c:pt>
                <c:pt idx="494">
                  <c:v>0.26805063080224129</c:v>
                </c:pt>
                <c:pt idx="495">
                  <c:v>0.21559612555330807</c:v>
                </c:pt>
                <c:pt idx="496">
                  <c:v>0.22915240051638983</c:v>
                </c:pt>
                <c:pt idx="497">
                  <c:v>0.21186630050326904</c:v>
                </c:pt>
                <c:pt idx="498">
                  <c:v>0.18302711653694539</c:v>
                </c:pt>
                <c:pt idx="499">
                  <c:v>0.17154480342635997</c:v>
                </c:pt>
                <c:pt idx="500">
                  <c:v>7.6500354388074926E-2</c:v>
                </c:pt>
                <c:pt idx="501">
                  <c:v>4.8492651765478324E-2</c:v>
                </c:pt>
                <c:pt idx="502">
                  <c:v>4.1516567815573314E-2</c:v>
                </c:pt>
                <c:pt idx="503">
                  <c:v>6.3422640710971867E-2</c:v>
                </c:pt>
                <c:pt idx="504">
                  <c:v>8.953028721860587E-2</c:v>
                </c:pt>
                <c:pt idx="505">
                  <c:v>0.11557389564872619</c:v>
                </c:pt>
                <c:pt idx="506">
                  <c:v>0.10912926060326809</c:v>
                </c:pt>
                <c:pt idx="507">
                  <c:v>8.7110156415436332E-2</c:v>
                </c:pt>
                <c:pt idx="508">
                  <c:v>9.5102232270870321E-2</c:v>
                </c:pt>
                <c:pt idx="509">
                  <c:v>0.15006303149476957</c:v>
                </c:pt>
                <c:pt idx="510">
                  <c:v>0.16288205004075065</c:v>
                </c:pt>
                <c:pt idx="511">
                  <c:v>0.16131589799169249</c:v>
                </c:pt>
                <c:pt idx="512">
                  <c:v>0.15534792035713621</c:v>
                </c:pt>
                <c:pt idx="513">
                  <c:v>0.10518361221529274</c:v>
                </c:pt>
                <c:pt idx="514">
                  <c:v>0.1540268033574938</c:v>
                </c:pt>
                <c:pt idx="515">
                  <c:v>0.18392652310629712</c:v>
                </c:pt>
                <c:pt idx="516">
                  <c:v>0.19521490361582899</c:v>
                </c:pt>
                <c:pt idx="517">
                  <c:v>0.19882522183974713</c:v>
                </c:pt>
                <c:pt idx="518">
                  <c:v>0.18247758113270324</c:v>
                </c:pt>
                <c:pt idx="519">
                  <c:v>0.22524075760924897</c:v>
                </c:pt>
                <c:pt idx="520">
                  <c:v>0.24660988471904302</c:v>
                </c:pt>
                <c:pt idx="521">
                  <c:v>0.25485903645549557</c:v>
                </c:pt>
                <c:pt idx="522">
                  <c:v>0.22037305235373697</c:v>
                </c:pt>
                <c:pt idx="523">
                  <c:v>0.21960843259744162</c:v>
                </c:pt>
                <c:pt idx="524">
                  <c:v>0.19621730275357141</c:v>
                </c:pt>
                <c:pt idx="525">
                  <c:v>0.21555236017535187</c:v>
                </c:pt>
                <c:pt idx="526">
                  <c:v>0.26264540802781111</c:v>
                </c:pt>
                <c:pt idx="527">
                  <c:v>0.21174632384610878</c:v>
                </c:pt>
                <c:pt idx="528">
                  <c:v>0.24630441289659738</c:v>
                </c:pt>
                <c:pt idx="529">
                  <c:v>0.22343457070048453</c:v>
                </c:pt>
                <c:pt idx="530">
                  <c:v>0.20505794670139885</c:v>
                </c:pt>
                <c:pt idx="531">
                  <c:v>0.200507473931409</c:v>
                </c:pt>
                <c:pt idx="532">
                  <c:v>0.16818364539564415</c:v>
                </c:pt>
                <c:pt idx="533">
                  <c:v>0.19984520532786329</c:v>
                </c:pt>
                <c:pt idx="534">
                  <c:v>0.1197398993799639</c:v>
                </c:pt>
                <c:pt idx="535">
                  <c:v>0.12176315661255976</c:v>
                </c:pt>
                <c:pt idx="536">
                  <c:v>0.12046856551239847</c:v>
                </c:pt>
                <c:pt idx="537">
                  <c:v>0.12547189014865243</c:v>
                </c:pt>
                <c:pt idx="538">
                  <c:v>0.19264063324371258</c:v>
                </c:pt>
                <c:pt idx="539">
                  <c:v>0.2034109109467063</c:v>
                </c:pt>
                <c:pt idx="540">
                  <c:v>0.21960088634150859</c:v>
                </c:pt>
                <c:pt idx="541">
                  <c:v>0.14842120522718083</c:v>
                </c:pt>
                <c:pt idx="542">
                  <c:v>0.13572908989350649</c:v>
                </c:pt>
                <c:pt idx="543">
                  <c:v>0.12793162173012551</c:v>
                </c:pt>
                <c:pt idx="544">
                  <c:v>9.4132628584645023E-2</c:v>
                </c:pt>
                <c:pt idx="545">
                  <c:v>0.10815890091254922</c:v>
                </c:pt>
                <c:pt idx="546">
                  <c:v>8.3399929408494278E-2</c:v>
                </c:pt>
                <c:pt idx="547">
                  <c:v>0.14262503786383507</c:v>
                </c:pt>
                <c:pt idx="548">
                  <c:v>0.12044421278215861</c:v>
                </c:pt>
                <c:pt idx="549">
                  <c:v>0.10068888906892157</c:v>
                </c:pt>
                <c:pt idx="550">
                  <c:v>0.11060196966216297</c:v>
                </c:pt>
                <c:pt idx="551">
                  <c:v>3.1760425819710475E-2</c:v>
                </c:pt>
                <c:pt idx="552">
                  <c:v>3.0229637774439884E-2</c:v>
                </c:pt>
                <c:pt idx="553">
                  <c:v>7.5638701491339564E-3</c:v>
                </c:pt>
                <c:pt idx="554">
                  <c:v>1.4980721073158296E-2</c:v>
                </c:pt>
                <c:pt idx="555">
                  <c:v>1.9318669883354123E-2</c:v>
                </c:pt>
                <c:pt idx="556">
                  <c:v>2.9777593239510982E-2</c:v>
                </c:pt>
                <c:pt idx="557">
                  <c:v>6.1417637778417036E-2</c:v>
                </c:pt>
                <c:pt idx="558">
                  <c:v>5.4830014712073577E-2</c:v>
                </c:pt>
                <c:pt idx="559">
                  <c:v>3.4914139570387838E-2</c:v>
                </c:pt>
                <c:pt idx="560">
                  <c:v>4.387558803471038E-2</c:v>
                </c:pt>
                <c:pt idx="561">
                  <c:v>5.7979829558570992E-2</c:v>
                </c:pt>
                <c:pt idx="562">
                  <c:v>7.4348991683465204E-2</c:v>
                </c:pt>
                <c:pt idx="563">
                  <c:v>7.7435037306897367E-2</c:v>
                </c:pt>
                <c:pt idx="564">
                  <c:v>6.6119487889599274E-2</c:v>
                </c:pt>
                <c:pt idx="565">
                  <c:v>3.9964195002037503E-2</c:v>
                </c:pt>
                <c:pt idx="566">
                  <c:v>6.1293020177157209E-2</c:v>
                </c:pt>
                <c:pt idx="567">
                  <c:v>7.6957130399382012E-2</c:v>
                </c:pt>
                <c:pt idx="568">
                  <c:v>7.7585031537388174E-2</c:v>
                </c:pt>
                <c:pt idx="569">
                  <c:v>8.58264824850348E-2</c:v>
                </c:pt>
                <c:pt idx="570">
                  <c:v>5.9905480621252685E-2</c:v>
                </c:pt>
                <c:pt idx="571">
                  <c:v>4.7276232012349748E-2</c:v>
                </c:pt>
                <c:pt idx="572">
                  <c:v>6.1186974607546039E-2</c:v>
                </c:pt>
                <c:pt idx="573">
                  <c:v>6.2699608532886017E-2</c:v>
                </c:pt>
                <c:pt idx="574">
                  <c:v>8.5456781827367698E-2</c:v>
                </c:pt>
                <c:pt idx="575">
                  <c:v>5.060470103316865E-2</c:v>
                </c:pt>
                <c:pt idx="576">
                  <c:v>8.476356544413971E-2</c:v>
                </c:pt>
                <c:pt idx="577">
                  <c:v>0.11153424479512537</c:v>
                </c:pt>
                <c:pt idx="578">
                  <c:v>0.10696930674458688</c:v>
                </c:pt>
                <c:pt idx="579">
                  <c:v>0.16348939044360661</c:v>
                </c:pt>
                <c:pt idx="580">
                  <c:v>0.17108946985203055</c:v>
                </c:pt>
                <c:pt idx="581">
                  <c:v>0.18089335314024843</c:v>
                </c:pt>
                <c:pt idx="582">
                  <c:v>0.18946985290193732</c:v>
                </c:pt>
                <c:pt idx="583">
                  <c:v>0.24169650767160686</c:v>
                </c:pt>
                <c:pt idx="584">
                  <c:v>0.25855867578439429</c:v>
                </c:pt>
                <c:pt idx="585">
                  <c:v>0.2100210011370254</c:v>
                </c:pt>
                <c:pt idx="586">
                  <c:v>0.20892307745339245</c:v>
                </c:pt>
                <c:pt idx="587">
                  <c:v>0.14865974096005266</c:v>
                </c:pt>
                <c:pt idx="588">
                  <c:v>0.18234091149961015</c:v>
                </c:pt>
                <c:pt idx="589">
                  <c:v>0.22060424133861045</c:v>
                </c:pt>
                <c:pt idx="590">
                  <c:v>0.21577425350806501</c:v>
                </c:pt>
                <c:pt idx="591">
                  <c:v>0.26378809006626414</c:v>
                </c:pt>
              </c:numCache>
            </c:numRef>
          </c:val>
          <c:smooth val="0"/>
          <c:extLst>
            <c:ext xmlns:c16="http://schemas.microsoft.com/office/drawing/2014/chart" uri="{C3380CC4-5D6E-409C-BE32-E72D297353CC}">
              <c16:uniqueId val="{00000000-C97B-4A0D-8026-3B3399B63C02}"/>
            </c:ext>
          </c:extLst>
        </c:ser>
        <c:dLbls>
          <c:showLegendKey val="0"/>
          <c:showVal val="0"/>
          <c:showCatName val="0"/>
          <c:showSerName val="0"/>
          <c:showPercent val="0"/>
          <c:showBubbleSize val="0"/>
        </c:dLbls>
        <c:smooth val="0"/>
        <c:axId val="1942722864"/>
        <c:axId val="1942724528"/>
      </c:lineChart>
      <c:dateAx>
        <c:axId val="1942722864"/>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42724528"/>
        <c:crosses val="autoZero"/>
        <c:auto val="1"/>
        <c:lblOffset val="100"/>
        <c:baseTimeUnit val="days"/>
      </c:dateAx>
      <c:valAx>
        <c:axId val="19427245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427228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Kredi Kartı Harcamaları 4w avg </a:t>
            </a:r>
            <a:r>
              <a:rPr lang="tr-TR" baseline="0"/>
              <a:t>- </a:t>
            </a:r>
            <a:r>
              <a:rPr lang="tr-TR"/>
              <a:t>6mo %</a:t>
            </a:r>
            <a:r>
              <a:rPr lang="tr-TR" baseline="0"/>
              <a:t> change</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'Kredi Kartı Harcamaları'!$A$1:$A$609</c:f>
              <c:strCache>
                <c:ptCount val="609"/>
                <c:pt idx="0">
                  <c:v>Raw Data</c:v>
                </c:pt>
                <c:pt idx="1">
                  <c:v>Tarih</c:v>
                </c:pt>
                <c:pt idx="2">
                  <c:v>7.03.2014</c:v>
                </c:pt>
                <c:pt idx="3">
                  <c:v>14.03.2014</c:v>
                </c:pt>
                <c:pt idx="4">
                  <c:v>21.03.2014</c:v>
                </c:pt>
                <c:pt idx="5">
                  <c:v>28.03.2014</c:v>
                </c:pt>
                <c:pt idx="6">
                  <c:v>4.04.2014</c:v>
                </c:pt>
                <c:pt idx="7">
                  <c:v>11.04.2014</c:v>
                </c:pt>
                <c:pt idx="8">
                  <c:v>18.04.2014</c:v>
                </c:pt>
                <c:pt idx="9">
                  <c:v>25.04.2014</c:v>
                </c:pt>
                <c:pt idx="10">
                  <c:v>2.05.2014</c:v>
                </c:pt>
                <c:pt idx="11">
                  <c:v>9.05.2014</c:v>
                </c:pt>
                <c:pt idx="12">
                  <c:v>16.05.2014</c:v>
                </c:pt>
                <c:pt idx="13">
                  <c:v>23.05.2014</c:v>
                </c:pt>
                <c:pt idx="14">
                  <c:v>30.05.2014</c:v>
                </c:pt>
                <c:pt idx="15">
                  <c:v>6.06.2014</c:v>
                </c:pt>
                <c:pt idx="16">
                  <c:v>13.06.2014</c:v>
                </c:pt>
                <c:pt idx="17">
                  <c:v>20.06.2014</c:v>
                </c:pt>
                <c:pt idx="18">
                  <c:v>27.06.2014</c:v>
                </c:pt>
                <c:pt idx="19">
                  <c:v>4.07.2014</c:v>
                </c:pt>
                <c:pt idx="20">
                  <c:v>11.07.2014</c:v>
                </c:pt>
                <c:pt idx="21">
                  <c:v>18.07.2014</c:v>
                </c:pt>
                <c:pt idx="22">
                  <c:v>25.07.2014</c:v>
                </c:pt>
                <c:pt idx="23">
                  <c:v>1.08.2014</c:v>
                </c:pt>
                <c:pt idx="24">
                  <c:v>8.08.2014</c:v>
                </c:pt>
                <c:pt idx="25">
                  <c:v>15.08.2014</c:v>
                </c:pt>
                <c:pt idx="26">
                  <c:v>22.08.2014</c:v>
                </c:pt>
                <c:pt idx="27">
                  <c:v>29.08.2014</c:v>
                </c:pt>
                <c:pt idx="28">
                  <c:v>5.09.2014</c:v>
                </c:pt>
                <c:pt idx="29">
                  <c:v>12.09.2014</c:v>
                </c:pt>
                <c:pt idx="30">
                  <c:v>19.09.2014</c:v>
                </c:pt>
                <c:pt idx="31">
                  <c:v>26.09.2014</c:v>
                </c:pt>
                <c:pt idx="32">
                  <c:v>3.10.2014</c:v>
                </c:pt>
                <c:pt idx="33">
                  <c:v>10.10.2014</c:v>
                </c:pt>
                <c:pt idx="34">
                  <c:v>17.10.2014</c:v>
                </c:pt>
                <c:pt idx="35">
                  <c:v>24.10.2014</c:v>
                </c:pt>
                <c:pt idx="36">
                  <c:v>31.10.2014</c:v>
                </c:pt>
                <c:pt idx="37">
                  <c:v>7.11.2014</c:v>
                </c:pt>
                <c:pt idx="38">
                  <c:v>14.11.2014</c:v>
                </c:pt>
                <c:pt idx="39">
                  <c:v>21.11.2014</c:v>
                </c:pt>
                <c:pt idx="40">
                  <c:v>28.11.2014</c:v>
                </c:pt>
                <c:pt idx="41">
                  <c:v>5.12.2014</c:v>
                </c:pt>
                <c:pt idx="42">
                  <c:v>12.12.2014</c:v>
                </c:pt>
                <c:pt idx="43">
                  <c:v>19.12.2014</c:v>
                </c:pt>
                <c:pt idx="44">
                  <c:v>26.12.2014</c:v>
                </c:pt>
                <c:pt idx="45">
                  <c:v>2.01.2015</c:v>
                </c:pt>
                <c:pt idx="46">
                  <c:v>9.01.2015</c:v>
                </c:pt>
                <c:pt idx="47">
                  <c:v>16.01.2015</c:v>
                </c:pt>
                <c:pt idx="48">
                  <c:v>23.01.2015</c:v>
                </c:pt>
                <c:pt idx="49">
                  <c:v>30.01.2015</c:v>
                </c:pt>
                <c:pt idx="50">
                  <c:v>6.02.2015</c:v>
                </c:pt>
                <c:pt idx="51">
                  <c:v>13.02.2015</c:v>
                </c:pt>
                <c:pt idx="52">
                  <c:v>20.02.2015</c:v>
                </c:pt>
                <c:pt idx="53">
                  <c:v>27.02.2015</c:v>
                </c:pt>
                <c:pt idx="54">
                  <c:v>6.03.2015</c:v>
                </c:pt>
                <c:pt idx="55">
                  <c:v>13.03.2015</c:v>
                </c:pt>
                <c:pt idx="56">
                  <c:v>20.03.2015</c:v>
                </c:pt>
                <c:pt idx="57">
                  <c:v>27.03.2015</c:v>
                </c:pt>
                <c:pt idx="58">
                  <c:v>3.04.2015</c:v>
                </c:pt>
                <c:pt idx="59">
                  <c:v>10.04.2015</c:v>
                </c:pt>
                <c:pt idx="60">
                  <c:v>17.04.2015</c:v>
                </c:pt>
                <c:pt idx="61">
                  <c:v>24.04.2015</c:v>
                </c:pt>
                <c:pt idx="62">
                  <c:v>1.05.2015</c:v>
                </c:pt>
                <c:pt idx="63">
                  <c:v>8.05.2015</c:v>
                </c:pt>
                <c:pt idx="64">
                  <c:v>15.05.2015</c:v>
                </c:pt>
                <c:pt idx="65">
                  <c:v>22.05.2015</c:v>
                </c:pt>
                <c:pt idx="66">
                  <c:v>29.05.2015</c:v>
                </c:pt>
                <c:pt idx="67">
                  <c:v>5.06.2015</c:v>
                </c:pt>
                <c:pt idx="68">
                  <c:v>12.06.2015</c:v>
                </c:pt>
                <c:pt idx="69">
                  <c:v>19.06.2015</c:v>
                </c:pt>
                <c:pt idx="70">
                  <c:v>26.06.2015</c:v>
                </c:pt>
                <c:pt idx="71">
                  <c:v>3.07.2015</c:v>
                </c:pt>
                <c:pt idx="72">
                  <c:v>10.07.2015</c:v>
                </c:pt>
                <c:pt idx="73">
                  <c:v>17.07.2015</c:v>
                </c:pt>
                <c:pt idx="74">
                  <c:v>24.07.2015</c:v>
                </c:pt>
                <c:pt idx="75">
                  <c:v>31.07.2015</c:v>
                </c:pt>
                <c:pt idx="76">
                  <c:v>7.08.2015</c:v>
                </c:pt>
                <c:pt idx="77">
                  <c:v>14.08.2015</c:v>
                </c:pt>
                <c:pt idx="78">
                  <c:v>21.08.2015</c:v>
                </c:pt>
                <c:pt idx="79">
                  <c:v>28.08.2015</c:v>
                </c:pt>
                <c:pt idx="80">
                  <c:v>4.09.2015</c:v>
                </c:pt>
                <c:pt idx="81">
                  <c:v>11.09.2015</c:v>
                </c:pt>
                <c:pt idx="82">
                  <c:v>18.09.2015</c:v>
                </c:pt>
                <c:pt idx="83">
                  <c:v>25.09.2015</c:v>
                </c:pt>
                <c:pt idx="84">
                  <c:v>2.10.2015</c:v>
                </c:pt>
                <c:pt idx="85">
                  <c:v>9.10.2015</c:v>
                </c:pt>
                <c:pt idx="86">
                  <c:v>16.10.2015</c:v>
                </c:pt>
                <c:pt idx="87">
                  <c:v>23.10.2015</c:v>
                </c:pt>
                <c:pt idx="88">
                  <c:v>30.10.2015</c:v>
                </c:pt>
                <c:pt idx="89">
                  <c:v>6.11.2015</c:v>
                </c:pt>
                <c:pt idx="90">
                  <c:v>13.11.2015</c:v>
                </c:pt>
                <c:pt idx="91">
                  <c:v>20.11.2015</c:v>
                </c:pt>
                <c:pt idx="92">
                  <c:v>27.11.2015</c:v>
                </c:pt>
                <c:pt idx="93">
                  <c:v>4.12.2015</c:v>
                </c:pt>
                <c:pt idx="94">
                  <c:v>11.12.2015</c:v>
                </c:pt>
                <c:pt idx="95">
                  <c:v>18.12.2015</c:v>
                </c:pt>
                <c:pt idx="96">
                  <c:v>25.12.2015</c:v>
                </c:pt>
                <c:pt idx="97">
                  <c:v>1.01.2016</c:v>
                </c:pt>
                <c:pt idx="98">
                  <c:v>8.01.2016</c:v>
                </c:pt>
                <c:pt idx="99">
                  <c:v>15.01.2016</c:v>
                </c:pt>
                <c:pt idx="100">
                  <c:v>22.01.2016</c:v>
                </c:pt>
                <c:pt idx="101">
                  <c:v>29.01.2016</c:v>
                </c:pt>
                <c:pt idx="102">
                  <c:v>5.02.2016</c:v>
                </c:pt>
                <c:pt idx="103">
                  <c:v>12.02.2016</c:v>
                </c:pt>
                <c:pt idx="104">
                  <c:v>19.02.2016</c:v>
                </c:pt>
                <c:pt idx="105">
                  <c:v>26.02.2016</c:v>
                </c:pt>
                <c:pt idx="106">
                  <c:v>4.03.2016</c:v>
                </c:pt>
                <c:pt idx="107">
                  <c:v>11.03.2016</c:v>
                </c:pt>
                <c:pt idx="108">
                  <c:v>18.03.2016</c:v>
                </c:pt>
                <c:pt idx="109">
                  <c:v>25.03.2016</c:v>
                </c:pt>
                <c:pt idx="110">
                  <c:v>1.04.2016</c:v>
                </c:pt>
                <c:pt idx="111">
                  <c:v>8.04.2016</c:v>
                </c:pt>
                <c:pt idx="112">
                  <c:v>15.04.2016</c:v>
                </c:pt>
                <c:pt idx="113">
                  <c:v>22.04.2016</c:v>
                </c:pt>
                <c:pt idx="114">
                  <c:v>29.04.2016</c:v>
                </c:pt>
                <c:pt idx="115">
                  <c:v>6.05.2016</c:v>
                </c:pt>
                <c:pt idx="116">
                  <c:v>13.05.2016</c:v>
                </c:pt>
                <c:pt idx="117">
                  <c:v>20.05.2016</c:v>
                </c:pt>
                <c:pt idx="118">
                  <c:v>27.05.2016</c:v>
                </c:pt>
                <c:pt idx="119">
                  <c:v>3.06.2016</c:v>
                </c:pt>
                <c:pt idx="120">
                  <c:v>10.06.2016</c:v>
                </c:pt>
                <c:pt idx="121">
                  <c:v>17.06.2016</c:v>
                </c:pt>
                <c:pt idx="122">
                  <c:v>24.06.2016</c:v>
                </c:pt>
                <c:pt idx="123">
                  <c:v>1.07.2016</c:v>
                </c:pt>
                <c:pt idx="124">
                  <c:v>8.07.2016</c:v>
                </c:pt>
                <c:pt idx="125">
                  <c:v>15.07.2016</c:v>
                </c:pt>
                <c:pt idx="126">
                  <c:v>22.07.2016</c:v>
                </c:pt>
                <c:pt idx="127">
                  <c:v>29.07.2016</c:v>
                </c:pt>
                <c:pt idx="128">
                  <c:v>5.08.2016</c:v>
                </c:pt>
                <c:pt idx="129">
                  <c:v>12.08.2016</c:v>
                </c:pt>
                <c:pt idx="130">
                  <c:v>19.08.2016</c:v>
                </c:pt>
                <c:pt idx="131">
                  <c:v>26.08.2016</c:v>
                </c:pt>
                <c:pt idx="132">
                  <c:v>2.09.2016</c:v>
                </c:pt>
                <c:pt idx="133">
                  <c:v>9.09.2016</c:v>
                </c:pt>
                <c:pt idx="134">
                  <c:v>16.09.2016</c:v>
                </c:pt>
                <c:pt idx="135">
                  <c:v>23.09.2016</c:v>
                </c:pt>
                <c:pt idx="136">
                  <c:v>30.09.2016</c:v>
                </c:pt>
                <c:pt idx="137">
                  <c:v>7.10.2016</c:v>
                </c:pt>
                <c:pt idx="138">
                  <c:v>14.10.2016</c:v>
                </c:pt>
                <c:pt idx="139">
                  <c:v>21.10.2016</c:v>
                </c:pt>
                <c:pt idx="140">
                  <c:v>28.10.2016</c:v>
                </c:pt>
                <c:pt idx="141">
                  <c:v>4.11.2016</c:v>
                </c:pt>
                <c:pt idx="142">
                  <c:v>11.11.2016</c:v>
                </c:pt>
                <c:pt idx="143">
                  <c:v>18.11.2016</c:v>
                </c:pt>
                <c:pt idx="144">
                  <c:v>25.11.2016</c:v>
                </c:pt>
                <c:pt idx="145">
                  <c:v>2.12.2016</c:v>
                </c:pt>
                <c:pt idx="146">
                  <c:v>9.12.2016</c:v>
                </c:pt>
                <c:pt idx="147">
                  <c:v>16.12.2016</c:v>
                </c:pt>
                <c:pt idx="148">
                  <c:v>23.12.2016</c:v>
                </c:pt>
                <c:pt idx="149">
                  <c:v>30.12.2016</c:v>
                </c:pt>
                <c:pt idx="150">
                  <c:v>6.01.2017</c:v>
                </c:pt>
                <c:pt idx="151">
                  <c:v>13.01.2017</c:v>
                </c:pt>
                <c:pt idx="152">
                  <c:v>20.01.2017</c:v>
                </c:pt>
                <c:pt idx="153">
                  <c:v>27.01.2017</c:v>
                </c:pt>
                <c:pt idx="154">
                  <c:v>3.02.2017</c:v>
                </c:pt>
                <c:pt idx="155">
                  <c:v>10.02.2017</c:v>
                </c:pt>
                <c:pt idx="156">
                  <c:v>17.02.2017</c:v>
                </c:pt>
                <c:pt idx="157">
                  <c:v>24.02.2017</c:v>
                </c:pt>
                <c:pt idx="158">
                  <c:v>3.03.2017</c:v>
                </c:pt>
                <c:pt idx="159">
                  <c:v>10.03.2017</c:v>
                </c:pt>
                <c:pt idx="160">
                  <c:v>17.03.2017</c:v>
                </c:pt>
                <c:pt idx="161">
                  <c:v>24.03.2017</c:v>
                </c:pt>
                <c:pt idx="162">
                  <c:v>31.03.2017</c:v>
                </c:pt>
                <c:pt idx="163">
                  <c:v>7.04.2017</c:v>
                </c:pt>
                <c:pt idx="164">
                  <c:v>14.04.2017</c:v>
                </c:pt>
                <c:pt idx="165">
                  <c:v>21.04.2017</c:v>
                </c:pt>
                <c:pt idx="166">
                  <c:v>28.04.2017</c:v>
                </c:pt>
                <c:pt idx="167">
                  <c:v>5.05.2017</c:v>
                </c:pt>
                <c:pt idx="168">
                  <c:v>12.05.2017</c:v>
                </c:pt>
                <c:pt idx="169">
                  <c:v>19.05.2017</c:v>
                </c:pt>
                <c:pt idx="170">
                  <c:v>26.05.2017</c:v>
                </c:pt>
                <c:pt idx="171">
                  <c:v>2.06.2017</c:v>
                </c:pt>
                <c:pt idx="172">
                  <c:v>9.06.2017</c:v>
                </c:pt>
                <c:pt idx="173">
                  <c:v>16.06.2017</c:v>
                </c:pt>
                <c:pt idx="174">
                  <c:v>23.06.2017</c:v>
                </c:pt>
                <c:pt idx="175">
                  <c:v>30.06.2017</c:v>
                </c:pt>
                <c:pt idx="176">
                  <c:v>7.07.2017</c:v>
                </c:pt>
                <c:pt idx="177">
                  <c:v>14.07.2017</c:v>
                </c:pt>
                <c:pt idx="178">
                  <c:v>21.07.2017</c:v>
                </c:pt>
                <c:pt idx="179">
                  <c:v>28.07.2017</c:v>
                </c:pt>
                <c:pt idx="180">
                  <c:v>4.08.2017</c:v>
                </c:pt>
                <c:pt idx="181">
                  <c:v>11.08.2017</c:v>
                </c:pt>
                <c:pt idx="182">
                  <c:v>18.08.2017</c:v>
                </c:pt>
                <c:pt idx="183">
                  <c:v>25.08.2017</c:v>
                </c:pt>
                <c:pt idx="184">
                  <c:v>1.09.2017</c:v>
                </c:pt>
                <c:pt idx="185">
                  <c:v>8.09.2017</c:v>
                </c:pt>
                <c:pt idx="186">
                  <c:v>15.09.2017</c:v>
                </c:pt>
                <c:pt idx="187">
                  <c:v>22.09.2017</c:v>
                </c:pt>
                <c:pt idx="188">
                  <c:v>29.09.2017</c:v>
                </c:pt>
                <c:pt idx="189">
                  <c:v>6.10.2017</c:v>
                </c:pt>
                <c:pt idx="190">
                  <c:v>13.10.2017</c:v>
                </c:pt>
                <c:pt idx="191">
                  <c:v>20.10.2017</c:v>
                </c:pt>
                <c:pt idx="192">
                  <c:v>27.10.2017</c:v>
                </c:pt>
                <c:pt idx="193">
                  <c:v>3.11.2017</c:v>
                </c:pt>
                <c:pt idx="194">
                  <c:v>10.11.2017</c:v>
                </c:pt>
                <c:pt idx="195">
                  <c:v>17.11.2017</c:v>
                </c:pt>
                <c:pt idx="196">
                  <c:v>24.11.2017</c:v>
                </c:pt>
                <c:pt idx="197">
                  <c:v>1.12.2017</c:v>
                </c:pt>
                <c:pt idx="198">
                  <c:v>8.12.2017</c:v>
                </c:pt>
                <c:pt idx="199">
                  <c:v>15.12.2017</c:v>
                </c:pt>
                <c:pt idx="200">
                  <c:v>22.12.2017</c:v>
                </c:pt>
                <c:pt idx="201">
                  <c:v>29.12.2017</c:v>
                </c:pt>
                <c:pt idx="202">
                  <c:v>5.01.2018</c:v>
                </c:pt>
                <c:pt idx="203">
                  <c:v>12.01.2018</c:v>
                </c:pt>
                <c:pt idx="204">
                  <c:v>19.01.2018</c:v>
                </c:pt>
                <c:pt idx="205">
                  <c:v>26.01.2018</c:v>
                </c:pt>
                <c:pt idx="206">
                  <c:v>2.02.2018</c:v>
                </c:pt>
                <c:pt idx="207">
                  <c:v>9.02.2018</c:v>
                </c:pt>
                <c:pt idx="208">
                  <c:v>16.02.2018</c:v>
                </c:pt>
                <c:pt idx="209">
                  <c:v>23.02.2018</c:v>
                </c:pt>
                <c:pt idx="210">
                  <c:v>2.03.2018</c:v>
                </c:pt>
                <c:pt idx="211">
                  <c:v>9.03.2018</c:v>
                </c:pt>
                <c:pt idx="212">
                  <c:v>16.03.2018</c:v>
                </c:pt>
                <c:pt idx="213">
                  <c:v>23.03.2018</c:v>
                </c:pt>
                <c:pt idx="214">
                  <c:v>30.03.2018</c:v>
                </c:pt>
                <c:pt idx="215">
                  <c:v>6.04.2018</c:v>
                </c:pt>
                <c:pt idx="216">
                  <c:v>13.04.2018</c:v>
                </c:pt>
                <c:pt idx="217">
                  <c:v>20.04.2018</c:v>
                </c:pt>
                <c:pt idx="218">
                  <c:v>27.04.2018</c:v>
                </c:pt>
                <c:pt idx="219">
                  <c:v>4.05.2018</c:v>
                </c:pt>
                <c:pt idx="220">
                  <c:v>11.05.2018</c:v>
                </c:pt>
                <c:pt idx="221">
                  <c:v>18.05.2018</c:v>
                </c:pt>
                <c:pt idx="222">
                  <c:v>25.05.2018</c:v>
                </c:pt>
                <c:pt idx="223">
                  <c:v>1.06.2018</c:v>
                </c:pt>
                <c:pt idx="224">
                  <c:v>8.06.2018</c:v>
                </c:pt>
                <c:pt idx="225">
                  <c:v>15.06.2018</c:v>
                </c:pt>
                <c:pt idx="226">
                  <c:v>22.06.2018</c:v>
                </c:pt>
                <c:pt idx="227">
                  <c:v>29.06.2018</c:v>
                </c:pt>
                <c:pt idx="228">
                  <c:v>6.07.2018</c:v>
                </c:pt>
                <c:pt idx="229">
                  <c:v>13.07.2018</c:v>
                </c:pt>
                <c:pt idx="230">
                  <c:v>20.07.2018</c:v>
                </c:pt>
                <c:pt idx="231">
                  <c:v>27.07.2018</c:v>
                </c:pt>
                <c:pt idx="232">
                  <c:v>3.08.2018</c:v>
                </c:pt>
                <c:pt idx="233">
                  <c:v>10.08.2018</c:v>
                </c:pt>
                <c:pt idx="234">
                  <c:v>17.08.2018</c:v>
                </c:pt>
                <c:pt idx="235">
                  <c:v>24.08.2018</c:v>
                </c:pt>
                <c:pt idx="236">
                  <c:v>31.08.2018</c:v>
                </c:pt>
                <c:pt idx="237">
                  <c:v>7.09.2018</c:v>
                </c:pt>
                <c:pt idx="238">
                  <c:v>14.09.2018</c:v>
                </c:pt>
                <c:pt idx="239">
                  <c:v>21.09.2018</c:v>
                </c:pt>
                <c:pt idx="240">
                  <c:v>28.09.2018</c:v>
                </c:pt>
                <c:pt idx="241">
                  <c:v>5.10.2018</c:v>
                </c:pt>
                <c:pt idx="242">
                  <c:v>12.10.2018</c:v>
                </c:pt>
                <c:pt idx="243">
                  <c:v>19.10.2018</c:v>
                </c:pt>
                <c:pt idx="244">
                  <c:v>26.10.2018</c:v>
                </c:pt>
                <c:pt idx="245">
                  <c:v>2.11.2018</c:v>
                </c:pt>
                <c:pt idx="246">
                  <c:v>9.11.2018</c:v>
                </c:pt>
                <c:pt idx="247">
                  <c:v>16.11.2018</c:v>
                </c:pt>
                <c:pt idx="248">
                  <c:v>23.11.2018</c:v>
                </c:pt>
                <c:pt idx="249">
                  <c:v>30.11.2018</c:v>
                </c:pt>
                <c:pt idx="250">
                  <c:v>7.12.2018</c:v>
                </c:pt>
                <c:pt idx="251">
                  <c:v>14.12.2018</c:v>
                </c:pt>
                <c:pt idx="252">
                  <c:v>21.12.2018</c:v>
                </c:pt>
                <c:pt idx="253">
                  <c:v>28.12.2018</c:v>
                </c:pt>
                <c:pt idx="254">
                  <c:v>4.01.2019</c:v>
                </c:pt>
                <c:pt idx="255">
                  <c:v>11.01.2019</c:v>
                </c:pt>
                <c:pt idx="256">
                  <c:v>18.01.2019</c:v>
                </c:pt>
                <c:pt idx="257">
                  <c:v>25.01.2019</c:v>
                </c:pt>
                <c:pt idx="258">
                  <c:v>1.02.2019</c:v>
                </c:pt>
                <c:pt idx="259">
                  <c:v>8.02.2019</c:v>
                </c:pt>
                <c:pt idx="260">
                  <c:v>15.02.2019</c:v>
                </c:pt>
                <c:pt idx="261">
                  <c:v>22.02.2019</c:v>
                </c:pt>
                <c:pt idx="262">
                  <c:v>1.03.2019</c:v>
                </c:pt>
                <c:pt idx="263">
                  <c:v>8.03.2019</c:v>
                </c:pt>
                <c:pt idx="264">
                  <c:v>15.03.2019</c:v>
                </c:pt>
                <c:pt idx="265">
                  <c:v>22.03.2019</c:v>
                </c:pt>
                <c:pt idx="266">
                  <c:v>29.03.2019</c:v>
                </c:pt>
                <c:pt idx="267">
                  <c:v>5.04.2019</c:v>
                </c:pt>
                <c:pt idx="268">
                  <c:v>12.04.2019</c:v>
                </c:pt>
                <c:pt idx="269">
                  <c:v>19.04.2019</c:v>
                </c:pt>
                <c:pt idx="270">
                  <c:v>26.04.2019</c:v>
                </c:pt>
                <c:pt idx="271">
                  <c:v>3.05.2019</c:v>
                </c:pt>
                <c:pt idx="272">
                  <c:v>10.05.2019</c:v>
                </c:pt>
                <c:pt idx="273">
                  <c:v>17.05.2019</c:v>
                </c:pt>
                <c:pt idx="274">
                  <c:v>24.05.2019</c:v>
                </c:pt>
                <c:pt idx="275">
                  <c:v>31.05.2019</c:v>
                </c:pt>
                <c:pt idx="276">
                  <c:v>7.06.2019</c:v>
                </c:pt>
                <c:pt idx="277">
                  <c:v>14.06.2019</c:v>
                </c:pt>
                <c:pt idx="278">
                  <c:v>21.06.2019</c:v>
                </c:pt>
                <c:pt idx="279">
                  <c:v>28.06.2019</c:v>
                </c:pt>
                <c:pt idx="280">
                  <c:v>5.07.2019</c:v>
                </c:pt>
                <c:pt idx="281">
                  <c:v>12.07.2019</c:v>
                </c:pt>
                <c:pt idx="282">
                  <c:v>19.07.2019</c:v>
                </c:pt>
                <c:pt idx="283">
                  <c:v>26.07.2019</c:v>
                </c:pt>
                <c:pt idx="284">
                  <c:v>2.08.2019</c:v>
                </c:pt>
                <c:pt idx="285">
                  <c:v>9.08.2019</c:v>
                </c:pt>
                <c:pt idx="286">
                  <c:v>16.08.2019</c:v>
                </c:pt>
                <c:pt idx="287">
                  <c:v>23.08.2019</c:v>
                </c:pt>
                <c:pt idx="288">
                  <c:v>30.08.2019</c:v>
                </c:pt>
                <c:pt idx="289">
                  <c:v>6.09.2019</c:v>
                </c:pt>
                <c:pt idx="290">
                  <c:v>13.09.2019</c:v>
                </c:pt>
                <c:pt idx="291">
                  <c:v>20.09.2019</c:v>
                </c:pt>
                <c:pt idx="292">
                  <c:v>27.09.2019</c:v>
                </c:pt>
                <c:pt idx="293">
                  <c:v>4.10.2019</c:v>
                </c:pt>
                <c:pt idx="294">
                  <c:v>11.10.2019</c:v>
                </c:pt>
                <c:pt idx="295">
                  <c:v>18.10.2019</c:v>
                </c:pt>
                <c:pt idx="296">
                  <c:v>25.10.2019</c:v>
                </c:pt>
                <c:pt idx="297">
                  <c:v>1.11.2019</c:v>
                </c:pt>
                <c:pt idx="298">
                  <c:v>8.11.2019</c:v>
                </c:pt>
                <c:pt idx="299">
                  <c:v>15.11.2019</c:v>
                </c:pt>
                <c:pt idx="300">
                  <c:v>22.11.2019</c:v>
                </c:pt>
                <c:pt idx="301">
                  <c:v>29.11.2019</c:v>
                </c:pt>
                <c:pt idx="302">
                  <c:v>6.12.2019</c:v>
                </c:pt>
                <c:pt idx="303">
                  <c:v>13.12.2019</c:v>
                </c:pt>
                <c:pt idx="304">
                  <c:v>20.12.2019</c:v>
                </c:pt>
                <c:pt idx="305">
                  <c:v>27.12.2019</c:v>
                </c:pt>
                <c:pt idx="306">
                  <c:v>3.01.2020</c:v>
                </c:pt>
                <c:pt idx="307">
                  <c:v>10.01.2020</c:v>
                </c:pt>
                <c:pt idx="308">
                  <c:v>17.01.2020</c:v>
                </c:pt>
                <c:pt idx="309">
                  <c:v>24.01.2020</c:v>
                </c:pt>
                <c:pt idx="310">
                  <c:v>31.01.2020</c:v>
                </c:pt>
                <c:pt idx="311">
                  <c:v>7.02.2020</c:v>
                </c:pt>
                <c:pt idx="312">
                  <c:v>14.02.2020</c:v>
                </c:pt>
                <c:pt idx="313">
                  <c:v>21.02.2020</c:v>
                </c:pt>
                <c:pt idx="314">
                  <c:v>28.02.2020</c:v>
                </c:pt>
                <c:pt idx="315">
                  <c:v>6.03.2020</c:v>
                </c:pt>
                <c:pt idx="316">
                  <c:v>13.03.2020</c:v>
                </c:pt>
                <c:pt idx="317">
                  <c:v>20.03.2020</c:v>
                </c:pt>
                <c:pt idx="318">
                  <c:v>27.03.2020</c:v>
                </c:pt>
                <c:pt idx="319">
                  <c:v>3.04.2020</c:v>
                </c:pt>
                <c:pt idx="320">
                  <c:v>10.04.2020</c:v>
                </c:pt>
                <c:pt idx="321">
                  <c:v>17.04.2020</c:v>
                </c:pt>
                <c:pt idx="322">
                  <c:v>24.04.2020</c:v>
                </c:pt>
                <c:pt idx="323">
                  <c:v>1.05.2020</c:v>
                </c:pt>
                <c:pt idx="324">
                  <c:v>8.05.2020</c:v>
                </c:pt>
                <c:pt idx="325">
                  <c:v>15.05.2020</c:v>
                </c:pt>
                <c:pt idx="326">
                  <c:v>22.05.2020</c:v>
                </c:pt>
                <c:pt idx="327">
                  <c:v>29.05.2020</c:v>
                </c:pt>
                <c:pt idx="328">
                  <c:v>5.06.2020</c:v>
                </c:pt>
                <c:pt idx="329">
                  <c:v>12.06.2020</c:v>
                </c:pt>
                <c:pt idx="330">
                  <c:v>19.06.2020</c:v>
                </c:pt>
                <c:pt idx="331">
                  <c:v>26.06.2020</c:v>
                </c:pt>
                <c:pt idx="332">
                  <c:v>3.07.2020</c:v>
                </c:pt>
                <c:pt idx="333">
                  <c:v>10.07.2020</c:v>
                </c:pt>
                <c:pt idx="334">
                  <c:v>17.07.2020</c:v>
                </c:pt>
                <c:pt idx="335">
                  <c:v>24.07.2020</c:v>
                </c:pt>
                <c:pt idx="336">
                  <c:v>31.07.2020</c:v>
                </c:pt>
                <c:pt idx="337">
                  <c:v>7.08.2020</c:v>
                </c:pt>
                <c:pt idx="338">
                  <c:v>14.08.2020</c:v>
                </c:pt>
                <c:pt idx="339">
                  <c:v>21.08.2020</c:v>
                </c:pt>
                <c:pt idx="340">
                  <c:v>28.08.2020</c:v>
                </c:pt>
                <c:pt idx="341">
                  <c:v>4.09.2020</c:v>
                </c:pt>
                <c:pt idx="342">
                  <c:v>11.09.2020</c:v>
                </c:pt>
                <c:pt idx="343">
                  <c:v>18.09.2020</c:v>
                </c:pt>
                <c:pt idx="344">
                  <c:v>25.09.2020</c:v>
                </c:pt>
                <c:pt idx="345">
                  <c:v>2.10.2020</c:v>
                </c:pt>
                <c:pt idx="346">
                  <c:v>9.10.2020</c:v>
                </c:pt>
                <c:pt idx="347">
                  <c:v>16.10.2020</c:v>
                </c:pt>
                <c:pt idx="348">
                  <c:v>23.10.2020</c:v>
                </c:pt>
                <c:pt idx="349">
                  <c:v>30.10.2020</c:v>
                </c:pt>
                <c:pt idx="350">
                  <c:v>6.11.2020</c:v>
                </c:pt>
                <c:pt idx="351">
                  <c:v>13.11.2020</c:v>
                </c:pt>
                <c:pt idx="352">
                  <c:v>20.11.2020</c:v>
                </c:pt>
                <c:pt idx="353">
                  <c:v>27.11.2020</c:v>
                </c:pt>
                <c:pt idx="354">
                  <c:v>4.12.2020</c:v>
                </c:pt>
                <c:pt idx="355">
                  <c:v>11.12.2020</c:v>
                </c:pt>
                <c:pt idx="356">
                  <c:v>18.12.2020</c:v>
                </c:pt>
                <c:pt idx="357">
                  <c:v>25.12.2020</c:v>
                </c:pt>
                <c:pt idx="358">
                  <c:v>1.01.2021</c:v>
                </c:pt>
                <c:pt idx="359">
                  <c:v>8.01.2021</c:v>
                </c:pt>
                <c:pt idx="360">
                  <c:v>15.01.2021</c:v>
                </c:pt>
                <c:pt idx="361">
                  <c:v>22.01.2021</c:v>
                </c:pt>
                <c:pt idx="362">
                  <c:v>29.01.2021</c:v>
                </c:pt>
                <c:pt idx="363">
                  <c:v>5.02.2021</c:v>
                </c:pt>
                <c:pt idx="364">
                  <c:v>12.02.2021</c:v>
                </c:pt>
                <c:pt idx="365">
                  <c:v>19.02.2021</c:v>
                </c:pt>
                <c:pt idx="366">
                  <c:v>26.02.2021</c:v>
                </c:pt>
                <c:pt idx="367">
                  <c:v>5.03.2021</c:v>
                </c:pt>
                <c:pt idx="368">
                  <c:v>12.03.2021</c:v>
                </c:pt>
                <c:pt idx="369">
                  <c:v>19.03.2021</c:v>
                </c:pt>
                <c:pt idx="370">
                  <c:v>26.03.2021</c:v>
                </c:pt>
                <c:pt idx="371">
                  <c:v>2.04.2021</c:v>
                </c:pt>
                <c:pt idx="372">
                  <c:v>9.04.2021</c:v>
                </c:pt>
                <c:pt idx="373">
                  <c:v>16.04.2021</c:v>
                </c:pt>
                <c:pt idx="374">
                  <c:v>23.04.2021</c:v>
                </c:pt>
                <c:pt idx="375">
                  <c:v>30.04.2021</c:v>
                </c:pt>
                <c:pt idx="376">
                  <c:v>7.05.2021</c:v>
                </c:pt>
                <c:pt idx="377">
                  <c:v>14.05.2021</c:v>
                </c:pt>
                <c:pt idx="378">
                  <c:v>21.05.2021</c:v>
                </c:pt>
                <c:pt idx="379">
                  <c:v>28.05.2021</c:v>
                </c:pt>
                <c:pt idx="380">
                  <c:v>4.06.2021</c:v>
                </c:pt>
                <c:pt idx="381">
                  <c:v>11.06.2021</c:v>
                </c:pt>
                <c:pt idx="382">
                  <c:v>18.06.2021</c:v>
                </c:pt>
                <c:pt idx="383">
                  <c:v>25.06.2021</c:v>
                </c:pt>
                <c:pt idx="384">
                  <c:v>2.07.2021</c:v>
                </c:pt>
                <c:pt idx="385">
                  <c:v>9.07.2021</c:v>
                </c:pt>
                <c:pt idx="386">
                  <c:v>16.07.2021</c:v>
                </c:pt>
                <c:pt idx="387">
                  <c:v>23.07.2021</c:v>
                </c:pt>
                <c:pt idx="388">
                  <c:v>30.07.2021</c:v>
                </c:pt>
                <c:pt idx="389">
                  <c:v>6.08.2021</c:v>
                </c:pt>
                <c:pt idx="390">
                  <c:v>13.08.2021</c:v>
                </c:pt>
                <c:pt idx="391">
                  <c:v>20.08.2021</c:v>
                </c:pt>
                <c:pt idx="392">
                  <c:v>27.08.2021</c:v>
                </c:pt>
                <c:pt idx="393">
                  <c:v>3.09.2021</c:v>
                </c:pt>
                <c:pt idx="394">
                  <c:v>10.09.2021</c:v>
                </c:pt>
                <c:pt idx="395">
                  <c:v>17.09.2021</c:v>
                </c:pt>
                <c:pt idx="396">
                  <c:v>24.09.2021</c:v>
                </c:pt>
                <c:pt idx="397">
                  <c:v>1.10.2021</c:v>
                </c:pt>
                <c:pt idx="398">
                  <c:v>8.10.2021</c:v>
                </c:pt>
                <c:pt idx="399">
                  <c:v>15.10.2021</c:v>
                </c:pt>
                <c:pt idx="400">
                  <c:v>22.10.2021</c:v>
                </c:pt>
                <c:pt idx="401">
                  <c:v>29.10.2021</c:v>
                </c:pt>
                <c:pt idx="402">
                  <c:v>5.11.2021</c:v>
                </c:pt>
                <c:pt idx="403">
                  <c:v>12.11.2021</c:v>
                </c:pt>
                <c:pt idx="404">
                  <c:v>19.11.2021</c:v>
                </c:pt>
                <c:pt idx="405">
                  <c:v>26.11.2021</c:v>
                </c:pt>
                <c:pt idx="406">
                  <c:v>3.12.2021</c:v>
                </c:pt>
                <c:pt idx="407">
                  <c:v>10.12.2021</c:v>
                </c:pt>
                <c:pt idx="408">
                  <c:v>17.12.2021</c:v>
                </c:pt>
                <c:pt idx="409">
                  <c:v>24.12.2021</c:v>
                </c:pt>
                <c:pt idx="410">
                  <c:v>31.12.2021</c:v>
                </c:pt>
                <c:pt idx="411">
                  <c:v>7.01.2022</c:v>
                </c:pt>
                <c:pt idx="412">
                  <c:v>14.01.2022</c:v>
                </c:pt>
                <c:pt idx="413">
                  <c:v>21.01.2022</c:v>
                </c:pt>
                <c:pt idx="414">
                  <c:v>28.01.2022</c:v>
                </c:pt>
                <c:pt idx="415">
                  <c:v>4.02.2022</c:v>
                </c:pt>
                <c:pt idx="416">
                  <c:v>11.02.2022</c:v>
                </c:pt>
                <c:pt idx="417">
                  <c:v>18.02.2022</c:v>
                </c:pt>
                <c:pt idx="418">
                  <c:v>25.02.2022</c:v>
                </c:pt>
                <c:pt idx="419">
                  <c:v>4.03.2022</c:v>
                </c:pt>
                <c:pt idx="420">
                  <c:v>11.03.2022</c:v>
                </c:pt>
                <c:pt idx="421">
                  <c:v>18.03.2022</c:v>
                </c:pt>
                <c:pt idx="422">
                  <c:v>25.03.2022</c:v>
                </c:pt>
                <c:pt idx="423">
                  <c:v>1.04.2022</c:v>
                </c:pt>
                <c:pt idx="424">
                  <c:v>8.04.2022</c:v>
                </c:pt>
                <c:pt idx="425">
                  <c:v>15.04.2022</c:v>
                </c:pt>
                <c:pt idx="426">
                  <c:v>22.04.2022</c:v>
                </c:pt>
                <c:pt idx="427">
                  <c:v>29.04.2022</c:v>
                </c:pt>
                <c:pt idx="428">
                  <c:v>6.05.2022</c:v>
                </c:pt>
                <c:pt idx="429">
                  <c:v>13.05.2022</c:v>
                </c:pt>
                <c:pt idx="430">
                  <c:v>20.05.2022</c:v>
                </c:pt>
                <c:pt idx="431">
                  <c:v>27.05.2022</c:v>
                </c:pt>
                <c:pt idx="432">
                  <c:v>3.06.2022</c:v>
                </c:pt>
                <c:pt idx="433">
                  <c:v>10.06.2022</c:v>
                </c:pt>
                <c:pt idx="434">
                  <c:v>17.06.2022</c:v>
                </c:pt>
                <c:pt idx="435">
                  <c:v>24.06.2022</c:v>
                </c:pt>
                <c:pt idx="436">
                  <c:v>1.07.2022</c:v>
                </c:pt>
                <c:pt idx="437">
                  <c:v>8.07.2022</c:v>
                </c:pt>
                <c:pt idx="438">
                  <c:v>15.07.2022</c:v>
                </c:pt>
                <c:pt idx="439">
                  <c:v>22.07.2022</c:v>
                </c:pt>
                <c:pt idx="440">
                  <c:v>29.07.2022</c:v>
                </c:pt>
                <c:pt idx="441">
                  <c:v>5.08.2022</c:v>
                </c:pt>
                <c:pt idx="442">
                  <c:v>12.08.2022</c:v>
                </c:pt>
                <c:pt idx="443">
                  <c:v>19.08.2022</c:v>
                </c:pt>
                <c:pt idx="444">
                  <c:v>26.08.2022</c:v>
                </c:pt>
                <c:pt idx="445">
                  <c:v>2.09.2022</c:v>
                </c:pt>
                <c:pt idx="446">
                  <c:v>9.09.2022</c:v>
                </c:pt>
                <c:pt idx="447">
                  <c:v>16.09.2022</c:v>
                </c:pt>
                <c:pt idx="448">
                  <c:v>23.09.2022</c:v>
                </c:pt>
                <c:pt idx="449">
                  <c:v>30.09.2022</c:v>
                </c:pt>
                <c:pt idx="450">
                  <c:v>7.10.2022</c:v>
                </c:pt>
                <c:pt idx="451">
                  <c:v>14.10.2022</c:v>
                </c:pt>
                <c:pt idx="452">
                  <c:v>21.10.2022</c:v>
                </c:pt>
                <c:pt idx="453">
                  <c:v>28.10.2022</c:v>
                </c:pt>
                <c:pt idx="454">
                  <c:v>4.11.2022</c:v>
                </c:pt>
                <c:pt idx="455">
                  <c:v>11.11.2022</c:v>
                </c:pt>
                <c:pt idx="456">
                  <c:v>18.11.2022</c:v>
                </c:pt>
                <c:pt idx="457">
                  <c:v>25.11.2022</c:v>
                </c:pt>
                <c:pt idx="458">
                  <c:v>2.12.2022</c:v>
                </c:pt>
                <c:pt idx="459">
                  <c:v>9.12.2022</c:v>
                </c:pt>
                <c:pt idx="460">
                  <c:v>16.12.2022</c:v>
                </c:pt>
                <c:pt idx="461">
                  <c:v>23.12.2022</c:v>
                </c:pt>
                <c:pt idx="462">
                  <c:v>30.12.2022</c:v>
                </c:pt>
                <c:pt idx="463">
                  <c:v>6.01.2023</c:v>
                </c:pt>
                <c:pt idx="464">
                  <c:v>13.01.2023</c:v>
                </c:pt>
                <c:pt idx="465">
                  <c:v>20.01.2023</c:v>
                </c:pt>
                <c:pt idx="466">
                  <c:v>27.01.2023</c:v>
                </c:pt>
                <c:pt idx="467">
                  <c:v>3.02.2023</c:v>
                </c:pt>
                <c:pt idx="468">
                  <c:v>10.02.2023</c:v>
                </c:pt>
                <c:pt idx="469">
                  <c:v>17.02.2023</c:v>
                </c:pt>
                <c:pt idx="470">
                  <c:v>24.02.2023</c:v>
                </c:pt>
                <c:pt idx="471">
                  <c:v>3.03.2023</c:v>
                </c:pt>
                <c:pt idx="472">
                  <c:v>10.03.2023</c:v>
                </c:pt>
                <c:pt idx="473">
                  <c:v>17.03.2023</c:v>
                </c:pt>
                <c:pt idx="474">
                  <c:v>24.03.2023</c:v>
                </c:pt>
                <c:pt idx="475">
                  <c:v>31.03.2023</c:v>
                </c:pt>
                <c:pt idx="476">
                  <c:v>7.04.2023</c:v>
                </c:pt>
                <c:pt idx="477">
                  <c:v>14.04.2023</c:v>
                </c:pt>
                <c:pt idx="478">
                  <c:v>21.04.2023</c:v>
                </c:pt>
                <c:pt idx="479">
                  <c:v>28.04.2023</c:v>
                </c:pt>
                <c:pt idx="480">
                  <c:v>5.05.2023</c:v>
                </c:pt>
                <c:pt idx="481">
                  <c:v>12.05.2023</c:v>
                </c:pt>
                <c:pt idx="482">
                  <c:v>19.05.2023</c:v>
                </c:pt>
                <c:pt idx="483">
                  <c:v>26.05.2023</c:v>
                </c:pt>
                <c:pt idx="484">
                  <c:v>2.06.2023</c:v>
                </c:pt>
                <c:pt idx="485">
                  <c:v>9.06.2023</c:v>
                </c:pt>
                <c:pt idx="486">
                  <c:v>16.06.2023</c:v>
                </c:pt>
                <c:pt idx="487">
                  <c:v>23.06.2023</c:v>
                </c:pt>
                <c:pt idx="488">
                  <c:v>30.06.2023</c:v>
                </c:pt>
                <c:pt idx="489">
                  <c:v>7.07.2023</c:v>
                </c:pt>
                <c:pt idx="490">
                  <c:v>14.07.2023</c:v>
                </c:pt>
                <c:pt idx="491">
                  <c:v>21.07.2023</c:v>
                </c:pt>
                <c:pt idx="492">
                  <c:v>28.07.2023</c:v>
                </c:pt>
                <c:pt idx="493">
                  <c:v>4.08.2023</c:v>
                </c:pt>
                <c:pt idx="494">
                  <c:v>11.08.2023</c:v>
                </c:pt>
                <c:pt idx="495">
                  <c:v>18.08.2023</c:v>
                </c:pt>
                <c:pt idx="496">
                  <c:v>25.08.2023</c:v>
                </c:pt>
                <c:pt idx="497">
                  <c:v>1.09.2023</c:v>
                </c:pt>
                <c:pt idx="498">
                  <c:v>8.09.2023</c:v>
                </c:pt>
                <c:pt idx="499">
                  <c:v>15.09.2023</c:v>
                </c:pt>
                <c:pt idx="500">
                  <c:v>22.09.2023</c:v>
                </c:pt>
                <c:pt idx="501">
                  <c:v>29.09.2023</c:v>
                </c:pt>
                <c:pt idx="502">
                  <c:v>6.10.2023</c:v>
                </c:pt>
                <c:pt idx="503">
                  <c:v>13.10.2023</c:v>
                </c:pt>
                <c:pt idx="504">
                  <c:v>20.10.2023</c:v>
                </c:pt>
                <c:pt idx="505">
                  <c:v>27.10.2023</c:v>
                </c:pt>
                <c:pt idx="506">
                  <c:v>3.11.2023</c:v>
                </c:pt>
                <c:pt idx="507">
                  <c:v>10.11.2023</c:v>
                </c:pt>
                <c:pt idx="508">
                  <c:v>17.11.2023</c:v>
                </c:pt>
                <c:pt idx="509">
                  <c:v>24.11.2023</c:v>
                </c:pt>
                <c:pt idx="510">
                  <c:v>1.12.2023</c:v>
                </c:pt>
                <c:pt idx="511">
                  <c:v>8.12.2023</c:v>
                </c:pt>
                <c:pt idx="512">
                  <c:v>15.12.2023</c:v>
                </c:pt>
                <c:pt idx="513">
                  <c:v>22.12.2023</c:v>
                </c:pt>
                <c:pt idx="514">
                  <c:v>29.12.2023</c:v>
                </c:pt>
                <c:pt idx="515">
                  <c:v>5.01.2024</c:v>
                </c:pt>
                <c:pt idx="516">
                  <c:v>12.01.2024</c:v>
                </c:pt>
                <c:pt idx="517">
                  <c:v>19.01.2024</c:v>
                </c:pt>
                <c:pt idx="518">
                  <c:v>26.01.2024</c:v>
                </c:pt>
                <c:pt idx="519">
                  <c:v>2.02.2024</c:v>
                </c:pt>
                <c:pt idx="520">
                  <c:v>9.02.2024</c:v>
                </c:pt>
                <c:pt idx="521">
                  <c:v>16.02.2024</c:v>
                </c:pt>
                <c:pt idx="522">
                  <c:v>23.02.2024</c:v>
                </c:pt>
                <c:pt idx="523">
                  <c:v>1.03.2024</c:v>
                </c:pt>
                <c:pt idx="524">
                  <c:v>8.03.2024</c:v>
                </c:pt>
                <c:pt idx="525">
                  <c:v>15.03.2024</c:v>
                </c:pt>
                <c:pt idx="526">
                  <c:v>22.03.2024</c:v>
                </c:pt>
                <c:pt idx="527">
                  <c:v>29.03.2024</c:v>
                </c:pt>
                <c:pt idx="528">
                  <c:v>5.04.2024</c:v>
                </c:pt>
                <c:pt idx="529">
                  <c:v>12.04.2024</c:v>
                </c:pt>
                <c:pt idx="530">
                  <c:v>19.04.2024</c:v>
                </c:pt>
                <c:pt idx="531">
                  <c:v>26.04.2024</c:v>
                </c:pt>
                <c:pt idx="532">
                  <c:v>3.05.2024</c:v>
                </c:pt>
                <c:pt idx="533">
                  <c:v>10.05.2024</c:v>
                </c:pt>
                <c:pt idx="534">
                  <c:v>17.05.2024</c:v>
                </c:pt>
                <c:pt idx="535">
                  <c:v>24.05.2024</c:v>
                </c:pt>
                <c:pt idx="536">
                  <c:v>31.05.2024</c:v>
                </c:pt>
                <c:pt idx="537">
                  <c:v>7.06.2024</c:v>
                </c:pt>
                <c:pt idx="538">
                  <c:v>14.06.2024</c:v>
                </c:pt>
                <c:pt idx="539">
                  <c:v>21.06.2024</c:v>
                </c:pt>
                <c:pt idx="540">
                  <c:v>28.06.2024</c:v>
                </c:pt>
                <c:pt idx="541">
                  <c:v>5.07.2024</c:v>
                </c:pt>
                <c:pt idx="542">
                  <c:v>12.07.2024</c:v>
                </c:pt>
                <c:pt idx="543">
                  <c:v>19.07.2024</c:v>
                </c:pt>
                <c:pt idx="544">
                  <c:v>26.07.2024</c:v>
                </c:pt>
                <c:pt idx="545">
                  <c:v>2.08.2024</c:v>
                </c:pt>
                <c:pt idx="546">
                  <c:v>9.08.2024</c:v>
                </c:pt>
                <c:pt idx="547">
                  <c:v>16.08.2024</c:v>
                </c:pt>
                <c:pt idx="548">
                  <c:v>23.08.2024</c:v>
                </c:pt>
                <c:pt idx="549">
                  <c:v>30.08.2024</c:v>
                </c:pt>
                <c:pt idx="550">
                  <c:v>6.09.2024</c:v>
                </c:pt>
                <c:pt idx="551">
                  <c:v>13.09.2024</c:v>
                </c:pt>
                <c:pt idx="552">
                  <c:v>20.09.2024</c:v>
                </c:pt>
                <c:pt idx="553">
                  <c:v>27.09.2024</c:v>
                </c:pt>
                <c:pt idx="554">
                  <c:v>4.10.2024</c:v>
                </c:pt>
                <c:pt idx="555">
                  <c:v>11.10.2024</c:v>
                </c:pt>
                <c:pt idx="556">
                  <c:v>18.10.2024</c:v>
                </c:pt>
                <c:pt idx="557">
                  <c:v>25.10.2024</c:v>
                </c:pt>
                <c:pt idx="558">
                  <c:v>1.11.2024</c:v>
                </c:pt>
                <c:pt idx="559">
                  <c:v>8.11.2024</c:v>
                </c:pt>
                <c:pt idx="560">
                  <c:v>15.11.2024</c:v>
                </c:pt>
                <c:pt idx="561">
                  <c:v>22.11.2024</c:v>
                </c:pt>
                <c:pt idx="562">
                  <c:v>29.11.2024</c:v>
                </c:pt>
                <c:pt idx="563">
                  <c:v>6.12.2024</c:v>
                </c:pt>
                <c:pt idx="564">
                  <c:v>13.12.2024</c:v>
                </c:pt>
                <c:pt idx="565">
                  <c:v>20.12.2024</c:v>
                </c:pt>
                <c:pt idx="566">
                  <c:v>27.12.2024</c:v>
                </c:pt>
                <c:pt idx="567">
                  <c:v>3.01.2025</c:v>
                </c:pt>
                <c:pt idx="568">
                  <c:v>10.01.2025</c:v>
                </c:pt>
                <c:pt idx="569">
                  <c:v>17.01.2025</c:v>
                </c:pt>
                <c:pt idx="570">
                  <c:v>24.01.2025</c:v>
                </c:pt>
                <c:pt idx="571">
                  <c:v>31.01.2025</c:v>
                </c:pt>
                <c:pt idx="572">
                  <c:v>7.02.2025</c:v>
                </c:pt>
                <c:pt idx="573">
                  <c:v>14.02.2025</c:v>
                </c:pt>
                <c:pt idx="574">
                  <c:v>21.02.2025</c:v>
                </c:pt>
                <c:pt idx="575">
                  <c:v>28.02.2025</c:v>
                </c:pt>
                <c:pt idx="576">
                  <c:v>7.03.2025</c:v>
                </c:pt>
                <c:pt idx="577">
                  <c:v>14.03.2025</c:v>
                </c:pt>
                <c:pt idx="578">
                  <c:v>21.03.2025</c:v>
                </c:pt>
                <c:pt idx="579">
                  <c:v>28.03.2025</c:v>
                </c:pt>
                <c:pt idx="580">
                  <c:v>4.04.2025</c:v>
                </c:pt>
                <c:pt idx="581">
                  <c:v>11.04.2025</c:v>
                </c:pt>
                <c:pt idx="582">
                  <c:v>18.04.2025</c:v>
                </c:pt>
                <c:pt idx="583">
                  <c:v>25.04.2025</c:v>
                </c:pt>
                <c:pt idx="584">
                  <c:v>2.05.2025</c:v>
                </c:pt>
                <c:pt idx="585">
                  <c:v>9.05.2025</c:v>
                </c:pt>
                <c:pt idx="586">
                  <c:v>16.05.2025</c:v>
                </c:pt>
                <c:pt idx="587">
                  <c:v>23.05.2025</c:v>
                </c:pt>
                <c:pt idx="588">
                  <c:v>30.05.2025</c:v>
                </c:pt>
                <c:pt idx="589">
                  <c:v>6.06.2025</c:v>
                </c:pt>
                <c:pt idx="590">
                  <c:v>13.06.2025</c:v>
                </c:pt>
                <c:pt idx="591">
                  <c:v>20.06.2025</c:v>
                </c:pt>
                <c:pt idx="592">
                  <c:v>27.06.2025</c:v>
                </c:pt>
                <c:pt idx="593">
                  <c:v>4.07.2025</c:v>
                </c:pt>
                <c:pt idx="594">
                  <c:v>11.07.2025</c:v>
                </c:pt>
                <c:pt idx="595">
                  <c:v>18.07.2025</c:v>
                </c:pt>
                <c:pt idx="596">
                  <c:v>25.07.2025</c:v>
                </c:pt>
                <c:pt idx="597">
                  <c:v>1.08.2025</c:v>
                </c:pt>
                <c:pt idx="598">
                  <c:v>8.08.2025</c:v>
                </c:pt>
                <c:pt idx="599">
                  <c:v>15.08.2025</c:v>
                </c:pt>
                <c:pt idx="600">
                  <c:v>22.08.2025</c:v>
                </c:pt>
                <c:pt idx="601">
                  <c:v>29.08.2025</c:v>
                </c:pt>
                <c:pt idx="602">
                  <c:v>5.09.2025</c:v>
                </c:pt>
                <c:pt idx="603">
                  <c:v>12.09.2025</c:v>
                </c:pt>
                <c:pt idx="604">
                  <c:v>19.09.2025</c:v>
                </c:pt>
                <c:pt idx="605">
                  <c:v>26.09.2025</c:v>
                </c:pt>
                <c:pt idx="606">
                  <c:v>3.10.2025</c:v>
                </c:pt>
                <c:pt idx="607">
                  <c:v>10.10.2025</c:v>
                </c:pt>
                <c:pt idx="608">
                  <c:v>17.10.2025</c:v>
                </c:pt>
              </c:strCache>
            </c:strRef>
          </c:cat>
          <c:val>
            <c:numRef>
              <c:f>'Kredi Kartı Harcamaları'!$K$1:$K$607</c:f>
              <c:numCache>
                <c:formatCode>0.00%</c:formatCode>
                <c:ptCount val="607"/>
                <c:pt idx="1">
                  <c:v>0</c:v>
                </c:pt>
                <c:pt idx="30">
                  <c:v>0.16818332813298958</c:v>
                </c:pt>
                <c:pt idx="31">
                  <c:v>0.15973306562581796</c:v>
                </c:pt>
                <c:pt idx="32">
                  <c:v>0.18452228049771915</c:v>
                </c:pt>
                <c:pt idx="33">
                  <c:v>9.4240314282379944E-2</c:v>
                </c:pt>
                <c:pt idx="34">
                  <c:v>8.7759197140681991E-2</c:v>
                </c:pt>
                <c:pt idx="35">
                  <c:v>6.1091780066880534E-2</c:v>
                </c:pt>
                <c:pt idx="36">
                  <c:v>1.6876476303373251E-2</c:v>
                </c:pt>
                <c:pt idx="37">
                  <c:v>6.9604243673987695E-2</c:v>
                </c:pt>
                <c:pt idx="38">
                  <c:v>4.2413775776277189E-2</c:v>
                </c:pt>
                <c:pt idx="39">
                  <c:v>3.6301154941243752E-2</c:v>
                </c:pt>
                <c:pt idx="40">
                  <c:v>4.4216744867524062E-2</c:v>
                </c:pt>
                <c:pt idx="41">
                  <c:v>4.6706051538769715E-2</c:v>
                </c:pt>
                <c:pt idx="42">
                  <c:v>1.6495166879605089E-2</c:v>
                </c:pt>
                <c:pt idx="43">
                  <c:v>1.5242010517308785E-2</c:v>
                </c:pt>
                <c:pt idx="44">
                  <c:v>1.24477826928756E-2</c:v>
                </c:pt>
                <c:pt idx="45">
                  <c:v>2.8812424857818396E-2</c:v>
                </c:pt>
                <c:pt idx="46">
                  <c:v>3.2289002349621412E-2</c:v>
                </c:pt>
                <c:pt idx="47">
                  <c:v>-1.9630628963907639E-3</c:v>
                </c:pt>
                <c:pt idx="48">
                  <c:v>3.870045604875396E-2</c:v>
                </c:pt>
                <c:pt idx="49">
                  <c:v>4.1613973373943382E-2</c:v>
                </c:pt>
                <c:pt idx="50">
                  <c:v>6.0338909735731056E-2</c:v>
                </c:pt>
                <c:pt idx="51">
                  <c:v>9.3397889996070127E-2</c:v>
                </c:pt>
                <c:pt idx="52">
                  <c:v>2.2106521247185814E-2</c:v>
                </c:pt>
                <c:pt idx="53">
                  <c:v>-3.0546739757645702E-3</c:v>
                </c:pt>
                <c:pt idx="54">
                  <c:v>4.1114017604727366E-3</c:v>
                </c:pt>
                <c:pt idx="55">
                  <c:v>6.7066482419120919E-3</c:v>
                </c:pt>
                <c:pt idx="56">
                  <c:v>3.3734571943349334E-2</c:v>
                </c:pt>
                <c:pt idx="57">
                  <c:v>9.3418177120615578E-3</c:v>
                </c:pt>
                <c:pt idx="58">
                  <c:v>7.8808537504038642E-2</c:v>
                </c:pt>
                <c:pt idx="59">
                  <c:v>0.1130116696789021</c:v>
                </c:pt>
                <c:pt idx="60">
                  <c:v>0.13245884612847603</c:v>
                </c:pt>
                <c:pt idx="61">
                  <c:v>0.18184945933848712</c:v>
                </c:pt>
                <c:pt idx="62">
                  <c:v>0.12806794596616458</c:v>
                </c:pt>
                <c:pt idx="63">
                  <c:v>0.14590252649119737</c:v>
                </c:pt>
                <c:pt idx="64">
                  <c:v>0.13913613666663599</c:v>
                </c:pt>
                <c:pt idx="65">
                  <c:v>0.14109101332442561</c:v>
                </c:pt>
                <c:pt idx="66">
                  <c:v>0.14640303376383285</c:v>
                </c:pt>
                <c:pt idx="67">
                  <c:v>0.12941069404873845</c:v>
                </c:pt>
                <c:pt idx="68">
                  <c:v>0.134424877498661</c:v>
                </c:pt>
                <c:pt idx="69">
                  <c:v>0.15655807826584747</c:v>
                </c:pt>
                <c:pt idx="70">
                  <c:v>0.12649576846746494</c:v>
                </c:pt>
                <c:pt idx="71">
                  <c:v>0.14930017295408479</c:v>
                </c:pt>
                <c:pt idx="72">
                  <c:v>0.16415164852798866</c:v>
                </c:pt>
                <c:pt idx="73">
                  <c:v>0.16358714209953804</c:v>
                </c:pt>
                <c:pt idx="74">
                  <c:v>0.14253692275889251</c:v>
                </c:pt>
                <c:pt idx="75">
                  <c:v>0.15035372424516033</c:v>
                </c:pt>
                <c:pt idx="76">
                  <c:v>0.14701336586191968</c:v>
                </c:pt>
                <c:pt idx="77">
                  <c:v>0.14807681662212391</c:v>
                </c:pt>
                <c:pt idx="78">
                  <c:v>0.1933702309184441</c:v>
                </c:pt>
                <c:pt idx="79">
                  <c:v>0.14146723505257403</c:v>
                </c:pt>
                <c:pt idx="80">
                  <c:v>0.11224154697881032</c:v>
                </c:pt>
                <c:pt idx="81">
                  <c:v>9.2785859008232899E-2</c:v>
                </c:pt>
                <c:pt idx="82">
                  <c:v>0.10994900399139297</c:v>
                </c:pt>
                <c:pt idx="83">
                  <c:v>6.6514121566435103E-2</c:v>
                </c:pt>
                <c:pt idx="84">
                  <c:v>4.5241796568848462E-2</c:v>
                </c:pt>
                <c:pt idx="85">
                  <c:v>4.1432784240136279E-2</c:v>
                </c:pt>
                <c:pt idx="86">
                  <c:v>1.6473101317681021E-2</c:v>
                </c:pt>
                <c:pt idx="87">
                  <c:v>3.5376426361957147E-2</c:v>
                </c:pt>
                <c:pt idx="88">
                  <c:v>1.8843809757292877E-2</c:v>
                </c:pt>
                <c:pt idx="89">
                  <c:v>-4.761226054950024E-3</c:v>
                </c:pt>
                <c:pt idx="90">
                  <c:v>-2.4968213022280059E-2</c:v>
                </c:pt>
                <c:pt idx="91">
                  <c:v>-2.8909532562950428E-2</c:v>
                </c:pt>
                <c:pt idx="92">
                  <c:v>-1.1141260843941216E-2</c:v>
                </c:pt>
                <c:pt idx="93">
                  <c:v>-4.4807519473600028E-3</c:v>
                </c:pt>
                <c:pt idx="94">
                  <c:v>-2.3134951710798622E-2</c:v>
                </c:pt>
                <c:pt idx="95">
                  <c:v>7.4499789944852297E-3</c:v>
                </c:pt>
                <c:pt idx="96">
                  <c:v>8.3836633628312594E-3</c:v>
                </c:pt>
                <c:pt idx="97">
                  <c:v>2.1585230916045361E-2</c:v>
                </c:pt>
                <c:pt idx="98">
                  <c:v>1.3064874445904293E-2</c:v>
                </c:pt>
                <c:pt idx="99">
                  <c:v>-5.9051964597159768E-3</c:v>
                </c:pt>
                <c:pt idx="100">
                  <c:v>-4.8044352888126987E-2</c:v>
                </c:pt>
                <c:pt idx="101">
                  <c:v>-7.0211019223829121E-2</c:v>
                </c:pt>
                <c:pt idx="102">
                  <c:v>-4.6002035006597497E-2</c:v>
                </c:pt>
                <c:pt idx="103">
                  <c:v>-5.7638065429272932E-2</c:v>
                </c:pt>
                <c:pt idx="104">
                  <c:v>5.8972655255179283E-3</c:v>
                </c:pt>
                <c:pt idx="105">
                  <c:v>-2.6799120494705969E-3</c:v>
                </c:pt>
                <c:pt idx="106">
                  <c:v>6.1856812583453312E-4</c:v>
                </c:pt>
                <c:pt idx="107">
                  <c:v>6.7361987914504678E-4</c:v>
                </c:pt>
                <c:pt idx="108">
                  <c:v>4.3492236450982033E-2</c:v>
                </c:pt>
                <c:pt idx="109">
                  <c:v>4.2797357196435827E-2</c:v>
                </c:pt>
                <c:pt idx="110">
                  <c:v>4.5209174124534825E-2</c:v>
                </c:pt>
                <c:pt idx="111">
                  <c:v>5.7242414182238147E-2</c:v>
                </c:pt>
                <c:pt idx="112">
                  <c:v>2.8127168174146705E-2</c:v>
                </c:pt>
                <c:pt idx="113">
                  <c:v>7.9534943039724026E-2</c:v>
                </c:pt>
                <c:pt idx="114">
                  <c:v>9.4012949761248077E-2</c:v>
                </c:pt>
                <c:pt idx="115">
                  <c:v>0.1132702954824661</c:v>
                </c:pt>
                <c:pt idx="116">
                  <c:v>0.11858608340217963</c:v>
                </c:pt>
                <c:pt idx="117">
                  <c:v>0.10886620842717848</c:v>
                </c:pt>
                <c:pt idx="118">
                  <c:v>0.10052679955284874</c:v>
                </c:pt>
                <c:pt idx="119">
                  <c:v>0.12128436525084853</c:v>
                </c:pt>
                <c:pt idx="120">
                  <c:v>8.1032319007247638E-2</c:v>
                </c:pt>
                <c:pt idx="121">
                  <c:v>7.1180884671761743E-2</c:v>
                </c:pt>
                <c:pt idx="122">
                  <c:v>6.2098980304747399E-2</c:v>
                </c:pt>
                <c:pt idx="123">
                  <c:v>0.11054096514984141</c:v>
                </c:pt>
                <c:pt idx="124">
                  <c:v>5.9665469868327922E-2</c:v>
                </c:pt>
                <c:pt idx="125">
                  <c:v>0.10284593138981775</c:v>
                </c:pt>
                <c:pt idx="126">
                  <c:v>9.7738150035389021E-2</c:v>
                </c:pt>
                <c:pt idx="127">
                  <c:v>3.8581304199645818E-2</c:v>
                </c:pt>
                <c:pt idx="128">
                  <c:v>0.11086227148727743</c:v>
                </c:pt>
                <c:pt idx="129">
                  <c:v>0.12327405508103864</c:v>
                </c:pt>
                <c:pt idx="130">
                  <c:v>0.16878900626760429</c:v>
                </c:pt>
                <c:pt idx="131">
                  <c:v>0.14356468919115004</c:v>
                </c:pt>
                <c:pt idx="132">
                  <c:v>0.14012377218981917</c:v>
                </c:pt>
                <c:pt idx="133">
                  <c:v>9.4666581238760594E-2</c:v>
                </c:pt>
                <c:pt idx="134">
                  <c:v>-8.9411933519222518E-3</c:v>
                </c:pt>
                <c:pt idx="135">
                  <c:v>3.7281498534037349E-3</c:v>
                </c:pt>
                <c:pt idx="136">
                  <c:v>1.6017702817449207E-2</c:v>
                </c:pt>
                <c:pt idx="137">
                  <c:v>-1.4216288193693243E-2</c:v>
                </c:pt>
                <c:pt idx="138">
                  <c:v>4.2322955532644618E-2</c:v>
                </c:pt>
                <c:pt idx="139">
                  <c:v>2.8807046607972966E-2</c:v>
                </c:pt>
                <c:pt idx="140">
                  <c:v>-2.6039064465886545E-3</c:v>
                </c:pt>
                <c:pt idx="141">
                  <c:v>-1.2425006649553373E-2</c:v>
                </c:pt>
                <c:pt idx="142">
                  <c:v>-1.2885490157615895E-2</c:v>
                </c:pt>
                <c:pt idx="143">
                  <c:v>-1.3876762962528042E-2</c:v>
                </c:pt>
                <c:pt idx="144">
                  <c:v>-2.8122554290935631E-2</c:v>
                </c:pt>
                <c:pt idx="145">
                  <c:v>3.213233511080963E-2</c:v>
                </c:pt>
                <c:pt idx="146">
                  <c:v>3.4818159383829261E-2</c:v>
                </c:pt>
                <c:pt idx="147">
                  <c:v>2.8554102449491997E-2</c:v>
                </c:pt>
                <c:pt idx="148">
                  <c:v>-1.9415851186418923E-3</c:v>
                </c:pt>
                <c:pt idx="149">
                  <c:v>6.2073557900186246E-2</c:v>
                </c:pt>
                <c:pt idx="150">
                  <c:v>2.609210120502448E-2</c:v>
                </c:pt>
                <c:pt idx="151">
                  <c:v>1.6232400542420665E-2</c:v>
                </c:pt>
                <c:pt idx="152">
                  <c:v>5.5690874022191833E-2</c:v>
                </c:pt>
                <c:pt idx="153">
                  <c:v>-3.7040300359459898E-2</c:v>
                </c:pt>
                <c:pt idx="154">
                  <c:v>-4.9827041526362643E-2</c:v>
                </c:pt>
                <c:pt idx="155">
                  <c:v>-5.3902227509946256E-2</c:v>
                </c:pt>
                <c:pt idx="156">
                  <c:v>-3.6056376942636428E-2</c:v>
                </c:pt>
                <c:pt idx="157">
                  <c:v>-6.8316105434770277E-2</c:v>
                </c:pt>
                <c:pt idx="158">
                  <c:v>-8.8624626122129294E-3</c:v>
                </c:pt>
                <c:pt idx="159">
                  <c:v>0.11891464647886506</c:v>
                </c:pt>
                <c:pt idx="160">
                  <c:v>0.10726814874745304</c:v>
                </c:pt>
                <c:pt idx="161">
                  <c:v>0.1204267735090012</c:v>
                </c:pt>
                <c:pt idx="162">
                  <c:v>0.14153655623075886</c:v>
                </c:pt>
                <c:pt idx="163">
                  <c:v>4.6450338062797462E-2</c:v>
                </c:pt>
                <c:pt idx="164">
                  <c:v>5.864916947284636E-2</c:v>
                </c:pt>
                <c:pt idx="165">
                  <c:v>9.1433395573892184E-2</c:v>
                </c:pt>
                <c:pt idx="166">
                  <c:v>9.7189313904753979E-2</c:v>
                </c:pt>
                <c:pt idx="167">
                  <c:v>0.11285102336080807</c:v>
                </c:pt>
                <c:pt idx="168">
                  <c:v>0.12962101198599157</c:v>
                </c:pt>
                <c:pt idx="169">
                  <c:v>0.14099113914848488</c:v>
                </c:pt>
                <c:pt idx="170">
                  <c:v>0.10711136249187721</c:v>
                </c:pt>
                <c:pt idx="171">
                  <c:v>0.11697599537257043</c:v>
                </c:pt>
                <c:pt idx="172">
                  <c:v>0.10431809494670514</c:v>
                </c:pt>
                <c:pt idx="173">
                  <c:v>0.11720654143920789</c:v>
                </c:pt>
                <c:pt idx="174">
                  <c:v>0.13979869416858057</c:v>
                </c:pt>
                <c:pt idx="175">
                  <c:v>0.12845198086594151</c:v>
                </c:pt>
                <c:pt idx="176">
                  <c:v>0.18519785685094253</c:v>
                </c:pt>
                <c:pt idx="177">
                  <c:v>0.17462399932649272</c:v>
                </c:pt>
                <c:pt idx="178">
                  <c:v>0.17562131129597652</c:v>
                </c:pt>
                <c:pt idx="179">
                  <c:v>0.18108611722474802</c:v>
                </c:pt>
                <c:pt idx="180">
                  <c:v>0.17261611287933737</c:v>
                </c:pt>
                <c:pt idx="181">
                  <c:v>0.16634209380220788</c:v>
                </c:pt>
                <c:pt idx="182">
                  <c:v>0.21123005599122818</c:v>
                </c:pt>
                <c:pt idx="183">
                  <c:v>0.18928484726356071</c:v>
                </c:pt>
                <c:pt idx="184">
                  <c:v>0.13089037583140795</c:v>
                </c:pt>
                <c:pt idx="185">
                  <c:v>8.4307328224732248E-2</c:v>
                </c:pt>
                <c:pt idx="186">
                  <c:v>6.5124194531399296E-2</c:v>
                </c:pt>
                <c:pt idx="187">
                  <c:v>5.8326799707606257E-2</c:v>
                </c:pt>
                <c:pt idx="188">
                  <c:v>9.9978084927657626E-2</c:v>
                </c:pt>
                <c:pt idx="189">
                  <c:v>0.14682034563586441</c:v>
                </c:pt>
                <c:pt idx="190">
                  <c:v>0.11248468300498932</c:v>
                </c:pt>
                <c:pt idx="191">
                  <c:v>0.10040254436998235</c:v>
                </c:pt>
                <c:pt idx="192">
                  <c:v>6.993174356736534E-2</c:v>
                </c:pt>
                <c:pt idx="193">
                  <c:v>5.0130151869589135E-2</c:v>
                </c:pt>
                <c:pt idx="194">
                  <c:v>3.4725506333945173E-2</c:v>
                </c:pt>
                <c:pt idx="195">
                  <c:v>3.0765299456494373E-2</c:v>
                </c:pt>
                <c:pt idx="196">
                  <c:v>2.0481587361576799E-2</c:v>
                </c:pt>
                <c:pt idx="197">
                  <c:v>6.9071756351096109E-2</c:v>
                </c:pt>
                <c:pt idx="198">
                  <c:v>6.3387505491042981E-2</c:v>
                </c:pt>
                <c:pt idx="199">
                  <c:v>5.6736292447666002E-2</c:v>
                </c:pt>
                <c:pt idx="200">
                  <c:v>8.7951200533587057E-2</c:v>
                </c:pt>
                <c:pt idx="201">
                  <c:v>6.8779095878146734E-2</c:v>
                </c:pt>
                <c:pt idx="202">
                  <c:v>6.5464332388269403E-2</c:v>
                </c:pt>
                <c:pt idx="203">
                  <c:v>5.401859380147922E-2</c:v>
                </c:pt>
                <c:pt idx="204">
                  <c:v>-4.0359645762220314E-3</c:v>
                </c:pt>
                <c:pt idx="205">
                  <c:v>-5.4792237467542651E-2</c:v>
                </c:pt>
                <c:pt idx="206">
                  <c:v>-2.5866681243061607E-3</c:v>
                </c:pt>
                <c:pt idx="207">
                  <c:v>-5.2531038439693348E-3</c:v>
                </c:pt>
                <c:pt idx="208">
                  <c:v>5.7779537247761191E-3</c:v>
                </c:pt>
                <c:pt idx="209">
                  <c:v>3.3478760858461604E-2</c:v>
                </c:pt>
                <c:pt idx="210">
                  <c:v>4.5090993276674089E-2</c:v>
                </c:pt>
                <c:pt idx="211">
                  <c:v>5.6323427137822957E-2</c:v>
                </c:pt>
                <c:pt idx="212">
                  <c:v>8.0911307208144712E-2</c:v>
                </c:pt>
                <c:pt idx="213">
                  <c:v>5.4746328041692979E-2</c:v>
                </c:pt>
                <c:pt idx="214">
                  <c:v>3.2181287566149741E-2</c:v>
                </c:pt>
                <c:pt idx="215">
                  <c:v>7.1124964227198217E-2</c:v>
                </c:pt>
                <c:pt idx="216">
                  <c:v>8.2243189369892777E-2</c:v>
                </c:pt>
                <c:pt idx="217">
                  <c:v>0.12007206292280857</c:v>
                </c:pt>
                <c:pt idx="218">
                  <c:v>0.10877457926911262</c:v>
                </c:pt>
                <c:pt idx="219">
                  <c:v>0.12228377865114537</c:v>
                </c:pt>
                <c:pt idx="220">
                  <c:v>0.13728870483788119</c:v>
                </c:pt>
                <c:pt idx="221">
                  <c:v>0.14685126508128538</c:v>
                </c:pt>
                <c:pt idx="222">
                  <c:v>0.10679999015543128</c:v>
                </c:pt>
                <c:pt idx="223">
                  <c:v>0.13408350116510123</c:v>
                </c:pt>
                <c:pt idx="224">
                  <c:v>0.12040177504382876</c:v>
                </c:pt>
                <c:pt idx="225">
                  <c:v>0.11557746034391579</c:v>
                </c:pt>
                <c:pt idx="226">
                  <c:v>0.11334419568987056</c:v>
                </c:pt>
                <c:pt idx="227">
                  <c:v>0.10692253690393787</c:v>
                </c:pt>
                <c:pt idx="228">
                  <c:v>0.15401084179546268</c:v>
                </c:pt>
                <c:pt idx="229">
                  <c:v>0.17994624722647565</c:v>
                </c:pt>
                <c:pt idx="230">
                  <c:v>0.26149778372560417</c:v>
                </c:pt>
                <c:pt idx="231">
                  <c:v>0.19691395273608592</c:v>
                </c:pt>
                <c:pt idx="232">
                  <c:v>0.21266341468647174</c:v>
                </c:pt>
                <c:pt idx="233">
                  <c:v>0.16348526863016899</c:v>
                </c:pt>
                <c:pt idx="234">
                  <c:v>0.20982585421986363</c:v>
                </c:pt>
                <c:pt idx="235">
                  <c:v>0.13593709843544413</c:v>
                </c:pt>
                <c:pt idx="236">
                  <c:v>0.12437103335831701</c:v>
                </c:pt>
                <c:pt idx="237">
                  <c:v>0.16719801405185697</c:v>
                </c:pt>
                <c:pt idx="238">
                  <c:v>0.12160448434681145</c:v>
                </c:pt>
                <c:pt idx="239">
                  <c:v>0.2155225720685866</c:v>
                </c:pt>
                <c:pt idx="240">
                  <c:v>0.17530534140857179</c:v>
                </c:pt>
                <c:pt idx="241">
                  <c:v>0.15436235404011653</c:v>
                </c:pt>
                <c:pt idx="242">
                  <c:v>0.1118271888725023</c:v>
                </c:pt>
                <c:pt idx="243">
                  <c:v>9.8104862387365682E-2</c:v>
                </c:pt>
                <c:pt idx="244">
                  <c:v>6.0510790190236051E-2</c:v>
                </c:pt>
                <c:pt idx="245">
                  <c:v>3.2961085411537971E-2</c:v>
                </c:pt>
                <c:pt idx="246">
                  <c:v>1.0060129831463958E-2</c:v>
                </c:pt>
                <c:pt idx="247">
                  <c:v>1.5620453082320677E-2</c:v>
                </c:pt>
                <c:pt idx="248">
                  <c:v>3.9310951240008841E-3</c:v>
                </c:pt>
                <c:pt idx="249">
                  <c:v>3.2261454082693736E-2</c:v>
                </c:pt>
                <c:pt idx="250">
                  <c:v>2.9710811847524277E-2</c:v>
                </c:pt>
                <c:pt idx="251">
                  <c:v>1.4436794342502722E-2</c:v>
                </c:pt>
                <c:pt idx="252">
                  <c:v>1.9396521893800436E-2</c:v>
                </c:pt>
                <c:pt idx="253">
                  <c:v>-4.6811508745452143E-3</c:v>
                </c:pt>
                <c:pt idx="254">
                  <c:v>-1.9287466293651353E-2</c:v>
                </c:pt>
                <c:pt idx="255">
                  <c:v>-6.1674298449537278E-2</c:v>
                </c:pt>
                <c:pt idx="256">
                  <c:v>-7.6361647179936723E-2</c:v>
                </c:pt>
                <c:pt idx="257">
                  <c:v>-0.12949174298913477</c:v>
                </c:pt>
                <c:pt idx="258">
                  <c:v>-6.4602740881724269E-2</c:v>
                </c:pt>
                <c:pt idx="259">
                  <c:v>-8.6349835734270866E-2</c:v>
                </c:pt>
                <c:pt idx="260">
                  <c:v>3.1609528826154116E-3</c:v>
                </c:pt>
                <c:pt idx="261">
                  <c:v>2.1499774115349198E-2</c:v>
                </c:pt>
                <c:pt idx="262">
                  <c:v>-3.129009821790911E-2</c:v>
                </c:pt>
                <c:pt idx="263">
                  <c:v>1.5377615136040402E-2</c:v>
                </c:pt>
                <c:pt idx="264">
                  <c:v>-6.5056388911449506E-2</c:v>
                </c:pt>
                <c:pt idx="265">
                  <c:v>-3.9391723314409988E-2</c:v>
                </c:pt>
                <c:pt idx="266">
                  <c:v>-1.8527395791063331E-2</c:v>
                </c:pt>
                <c:pt idx="267">
                  <c:v>4.6141089912273663E-3</c:v>
                </c:pt>
                <c:pt idx="268">
                  <c:v>7.3463056813777685E-3</c:v>
                </c:pt>
                <c:pt idx="269">
                  <c:v>3.6352236712455577E-2</c:v>
                </c:pt>
                <c:pt idx="270">
                  <c:v>4.1809320312085951E-2</c:v>
                </c:pt>
                <c:pt idx="271">
                  <c:v>8.1853335739593164E-2</c:v>
                </c:pt>
                <c:pt idx="272">
                  <c:v>9.1680107747748499E-2</c:v>
                </c:pt>
                <c:pt idx="273">
                  <c:v>3.4773567341244017E-2</c:v>
                </c:pt>
                <c:pt idx="274">
                  <c:v>1.7270992384869958E-2</c:v>
                </c:pt>
                <c:pt idx="275">
                  <c:v>5.9136017809635642E-2</c:v>
                </c:pt>
                <c:pt idx="276">
                  <c:v>3.28801036523673E-2</c:v>
                </c:pt>
                <c:pt idx="277">
                  <c:v>0.10796157728161387</c:v>
                </c:pt>
                <c:pt idx="278">
                  <c:v>0.14981301454071416</c:v>
                </c:pt>
                <c:pt idx="279">
                  <c:v>0.13466721126771072</c:v>
                </c:pt>
                <c:pt idx="280">
                  <c:v>0.24512656672054442</c:v>
                </c:pt>
                <c:pt idx="281">
                  <c:v>0.26075139010775933</c:v>
                </c:pt>
                <c:pt idx="282">
                  <c:v>0.27463773689506787</c:v>
                </c:pt>
                <c:pt idx="283">
                  <c:v>0.21044736841651362</c:v>
                </c:pt>
                <c:pt idx="284">
                  <c:v>0.21651730396318095</c:v>
                </c:pt>
                <c:pt idx="285">
                  <c:v>0.21547018695692399</c:v>
                </c:pt>
                <c:pt idx="286">
                  <c:v>0.1319161345259324</c:v>
                </c:pt>
                <c:pt idx="287">
                  <c:v>0.1373218682887036</c:v>
                </c:pt>
                <c:pt idx="288">
                  <c:v>8.3091752898242055E-2</c:v>
                </c:pt>
                <c:pt idx="289">
                  <c:v>6.329548599532922E-2</c:v>
                </c:pt>
                <c:pt idx="290">
                  <c:v>0.13268131356512755</c:v>
                </c:pt>
                <c:pt idx="291">
                  <c:v>9.8028744863443276E-2</c:v>
                </c:pt>
                <c:pt idx="292">
                  <c:v>9.5786128454834918E-2</c:v>
                </c:pt>
                <c:pt idx="293">
                  <c:v>0.11450780892058685</c:v>
                </c:pt>
                <c:pt idx="294">
                  <c:v>7.4105731620592058E-2</c:v>
                </c:pt>
                <c:pt idx="295">
                  <c:v>5.5196502499091041E-2</c:v>
                </c:pt>
                <c:pt idx="296">
                  <c:v>2.7149106103596349E-2</c:v>
                </c:pt>
                <c:pt idx="297">
                  <c:v>3.7499745061943483E-3</c:v>
                </c:pt>
                <c:pt idx="298">
                  <c:v>4.8087034952274017E-2</c:v>
                </c:pt>
                <c:pt idx="299">
                  <c:v>0.10115687787387966</c:v>
                </c:pt>
                <c:pt idx="300">
                  <c:v>6.146987758651027E-2</c:v>
                </c:pt>
                <c:pt idx="301">
                  <c:v>0.14760998259384278</c:v>
                </c:pt>
                <c:pt idx="302">
                  <c:v>9.9301544588057816E-2</c:v>
                </c:pt>
                <c:pt idx="303">
                  <c:v>4.2770470729342661E-2</c:v>
                </c:pt>
                <c:pt idx="304">
                  <c:v>6.7787111626525551E-2</c:v>
                </c:pt>
                <c:pt idx="305">
                  <c:v>-3.6501600295192803E-2</c:v>
                </c:pt>
                <c:pt idx="306">
                  <c:v>-3.4545727364000349E-2</c:v>
                </c:pt>
                <c:pt idx="307">
                  <c:v>-1.8729447064113176E-2</c:v>
                </c:pt>
                <c:pt idx="308">
                  <c:v>-1.8699147297680019E-2</c:v>
                </c:pt>
                <c:pt idx="309">
                  <c:v>-5.0345656486214127E-2</c:v>
                </c:pt>
                <c:pt idx="310">
                  <c:v>-2.9584330697969979E-2</c:v>
                </c:pt>
                <c:pt idx="311">
                  <c:v>3.7694797211145062E-2</c:v>
                </c:pt>
                <c:pt idx="312">
                  <c:v>3.5072840079849781E-2</c:v>
                </c:pt>
                <c:pt idx="313">
                  <c:v>8.0841815741542658E-2</c:v>
                </c:pt>
                <c:pt idx="314">
                  <c:v>6.4131757783333562E-2</c:v>
                </c:pt>
                <c:pt idx="315">
                  <c:v>1.2315972540971739E-2</c:v>
                </c:pt>
                <c:pt idx="316">
                  <c:v>6.9703943011054342E-2</c:v>
                </c:pt>
                <c:pt idx="317">
                  <c:v>6.7954231260834441E-2</c:v>
                </c:pt>
                <c:pt idx="318">
                  <c:v>-1.4840512010138194E-2</c:v>
                </c:pt>
                <c:pt idx="319">
                  <c:v>-7.0427806460671497E-2</c:v>
                </c:pt>
                <c:pt idx="320">
                  <c:v>-0.15428298658830272</c:v>
                </c:pt>
                <c:pt idx="321">
                  <c:v>-0.21524729503795476</c:v>
                </c:pt>
                <c:pt idx="322">
                  <c:v>-0.21407781972860579</c:v>
                </c:pt>
                <c:pt idx="323">
                  <c:v>-0.20192752645800394</c:v>
                </c:pt>
                <c:pt idx="324">
                  <c:v>-0.20267244570886894</c:v>
                </c:pt>
                <c:pt idx="325">
                  <c:v>-0.1760157383782486</c:v>
                </c:pt>
                <c:pt idx="326">
                  <c:v>-0.16097228824397022</c:v>
                </c:pt>
                <c:pt idx="327">
                  <c:v>-0.18809082870029903</c:v>
                </c:pt>
                <c:pt idx="328">
                  <c:v>-0.1357448452159857</c:v>
                </c:pt>
                <c:pt idx="329">
                  <c:v>-0.10336474360203435</c:v>
                </c:pt>
                <c:pt idx="330">
                  <c:v>-2.037290510363202E-2</c:v>
                </c:pt>
                <c:pt idx="331">
                  <c:v>5.3543608972730007E-2</c:v>
                </c:pt>
                <c:pt idx="332">
                  <c:v>7.8691725744388333E-2</c:v>
                </c:pt>
                <c:pt idx="333">
                  <c:v>0.10648307585758102</c:v>
                </c:pt>
                <c:pt idx="334">
                  <c:v>0.13935747077674784</c:v>
                </c:pt>
                <c:pt idx="335">
                  <c:v>0.14472621098201718</c:v>
                </c:pt>
                <c:pt idx="336">
                  <c:v>0.17605978604166206</c:v>
                </c:pt>
                <c:pt idx="337">
                  <c:v>0.15804835537337622</c:v>
                </c:pt>
                <c:pt idx="338">
                  <c:v>0.1364392254650641</c:v>
                </c:pt>
                <c:pt idx="339">
                  <c:v>0.16053810232858043</c:v>
                </c:pt>
                <c:pt idx="340">
                  <c:v>0.1076414915847566</c:v>
                </c:pt>
                <c:pt idx="341">
                  <c:v>0.11784726988273399</c:v>
                </c:pt>
                <c:pt idx="342">
                  <c:v>0.13403463047800165</c:v>
                </c:pt>
                <c:pt idx="343">
                  <c:v>0.23706496732047933</c:v>
                </c:pt>
                <c:pt idx="344">
                  <c:v>0.36245245397451253</c:v>
                </c:pt>
                <c:pt idx="345">
                  <c:v>0.54780303637946304</c:v>
                </c:pt>
                <c:pt idx="346">
                  <c:v>0.67239126071251665</c:v>
                </c:pt>
                <c:pt idx="347">
                  <c:v>0.69000478639363472</c:v>
                </c:pt>
                <c:pt idx="348">
                  <c:v>0.65229231757234996</c:v>
                </c:pt>
                <c:pt idx="349">
                  <c:v>0.54470944090060269</c:v>
                </c:pt>
                <c:pt idx="350">
                  <c:v>0.49437907414501997</c:v>
                </c:pt>
                <c:pt idx="351">
                  <c:v>0.44410420419744873</c:v>
                </c:pt>
                <c:pt idx="352">
                  <c:v>0.48050473662715826</c:v>
                </c:pt>
                <c:pt idx="353">
                  <c:v>0.44397014120605199</c:v>
                </c:pt>
                <c:pt idx="354">
                  <c:v>0.38101259877468868</c:v>
                </c:pt>
                <c:pt idx="355">
                  <c:v>0.22460295999124999</c:v>
                </c:pt>
                <c:pt idx="356">
                  <c:v>0.10953763073297861</c:v>
                </c:pt>
                <c:pt idx="357">
                  <c:v>6.2550529252964782E-2</c:v>
                </c:pt>
                <c:pt idx="358">
                  <c:v>4.9794448070921433E-2</c:v>
                </c:pt>
                <c:pt idx="359">
                  <c:v>3.3819279279930975E-2</c:v>
                </c:pt>
                <c:pt idx="360">
                  <c:v>2.4708580762196081E-3</c:v>
                </c:pt>
                <c:pt idx="361">
                  <c:v>-2.6044898168044402E-2</c:v>
                </c:pt>
                <c:pt idx="362">
                  <c:v>1.2255310305297558E-2</c:v>
                </c:pt>
                <c:pt idx="363">
                  <c:v>6.9812009889664642E-2</c:v>
                </c:pt>
                <c:pt idx="364">
                  <c:v>9.5942369650236919E-2</c:v>
                </c:pt>
                <c:pt idx="365">
                  <c:v>0.1232188610908609</c:v>
                </c:pt>
                <c:pt idx="366">
                  <c:v>8.1259826738237895E-2</c:v>
                </c:pt>
                <c:pt idx="367">
                  <c:v>9.0262635488599738E-2</c:v>
                </c:pt>
                <c:pt idx="368">
                  <c:v>0.11752649685764463</c:v>
                </c:pt>
                <c:pt idx="369">
                  <c:v>0.14085076510405545</c:v>
                </c:pt>
                <c:pt idx="370">
                  <c:v>0.13562473967651792</c:v>
                </c:pt>
                <c:pt idx="371">
                  <c:v>0.16011667802004353</c:v>
                </c:pt>
                <c:pt idx="372">
                  <c:v>0.14064175012649915</c:v>
                </c:pt>
                <c:pt idx="373">
                  <c:v>0.12720231356980072</c:v>
                </c:pt>
                <c:pt idx="374">
                  <c:v>0.10506520057909478</c:v>
                </c:pt>
                <c:pt idx="375">
                  <c:v>8.8125202190624877E-2</c:v>
                </c:pt>
                <c:pt idx="376">
                  <c:v>1.354681289733457E-2</c:v>
                </c:pt>
                <c:pt idx="377">
                  <c:v>-6.6790455259174403E-2</c:v>
                </c:pt>
                <c:pt idx="378">
                  <c:v>-1.5271158290024249E-2</c:v>
                </c:pt>
                <c:pt idx="379">
                  <c:v>2.2742903842441257E-2</c:v>
                </c:pt>
                <c:pt idx="380">
                  <c:v>0.21317672996094408</c:v>
                </c:pt>
                <c:pt idx="381">
                  <c:v>0.39473842443398699</c:v>
                </c:pt>
                <c:pt idx="382">
                  <c:v>0.46235143938364676</c:v>
                </c:pt>
                <c:pt idx="383">
                  <c:v>0.45794156904112737</c:v>
                </c:pt>
                <c:pt idx="384">
                  <c:v>0.48954384381026139</c:v>
                </c:pt>
                <c:pt idx="385">
                  <c:v>0.51602582408953968</c:v>
                </c:pt>
                <c:pt idx="386">
                  <c:v>0.55415186647700909</c:v>
                </c:pt>
                <c:pt idx="387">
                  <c:v>0.4576606275256988</c:v>
                </c:pt>
                <c:pt idx="388">
                  <c:v>0.40183178157702087</c:v>
                </c:pt>
                <c:pt idx="389">
                  <c:v>0.36784692693925808</c:v>
                </c:pt>
                <c:pt idx="390">
                  <c:v>0.32912598739089294</c:v>
                </c:pt>
                <c:pt idx="391">
                  <c:v>0.41571290941572786</c:v>
                </c:pt>
                <c:pt idx="392">
                  <c:v>0.36056897961811807</c:v>
                </c:pt>
                <c:pt idx="393">
                  <c:v>0.32829001413461301</c:v>
                </c:pt>
                <c:pt idx="394">
                  <c:v>0.31433140257836301</c:v>
                </c:pt>
                <c:pt idx="395">
                  <c:v>0.31230243966697913</c:v>
                </c:pt>
                <c:pt idx="396">
                  <c:v>0.28759180453091121</c:v>
                </c:pt>
                <c:pt idx="397">
                  <c:v>0.33365768068136265</c:v>
                </c:pt>
                <c:pt idx="398">
                  <c:v>0.35132928001035346</c:v>
                </c:pt>
                <c:pt idx="399">
                  <c:v>0.41377715330482867</c:v>
                </c:pt>
                <c:pt idx="400">
                  <c:v>0.44583050274212149</c:v>
                </c:pt>
                <c:pt idx="401">
                  <c:v>0.52567083485166621</c:v>
                </c:pt>
                <c:pt idx="402">
                  <c:v>0.68041381455539474</c:v>
                </c:pt>
                <c:pt idx="403">
                  <c:v>0.59636982319912912</c:v>
                </c:pt>
                <c:pt idx="404">
                  <c:v>0.57880781088133859</c:v>
                </c:pt>
                <c:pt idx="405">
                  <c:v>0.45873744170744624</c:v>
                </c:pt>
                <c:pt idx="406">
                  <c:v>0.33743774387078662</c:v>
                </c:pt>
                <c:pt idx="407">
                  <c:v>0.3120894587851572</c:v>
                </c:pt>
                <c:pt idx="408">
                  <c:v>0.34380469634607558</c:v>
                </c:pt>
                <c:pt idx="409">
                  <c:v>0.29589604309063017</c:v>
                </c:pt>
                <c:pt idx="410">
                  <c:v>0.26562019558973216</c:v>
                </c:pt>
                <c:pt idx="411">
                  <c:v>0.19533374328886705</c:v>
                </c:pt>
                <c:pt idx="412">
                  <c:v>0.19852600794701794</c:v>
                </c:pt>
                <c:pt idx="413">
                  <c:v>0.17854468510342597</c:v>
                </c:pt>
                <c:pt idx="414">
                  <c:v>0.14768257225228162</c:v>
                </c:pt>
                <c:pt idx="415">
                  <c:v>0.24894655734337776</c:v>
                </c:pt>
                <c:pt idx="416">
                  <c:v>0.21645829702979569</c:v>
                </c:pt>
                <c:pt idx="417">
                  <c:v>0.28070796531501752</c:v>
                </c:pt>
                <c:pt idx="418">
                  <c:v>0.33878853687810373</c:v>
                </c:pt>
                <c:pt idx="419">
                  <c:v>0.36145570402767258</c:v>
                </c:pt>
                <c:pt idx="420">
                  <c:v>0.41832153723018078</c:v>
                </c:pt>
                <c:pt idx="421">
                  <c:v>0.4326468291978432</c:v>
                </c:pt>
                <c:pt idx="422">
                  <c:v>0.42674149353755703</c:v>
                </c:pt>
                <c:pt idx="423">
                  <c:v>0.48151346245443816</c:v>
                </c:pt>
                <c:pt idx="424">
                  <c:v>0.45333353896034928</c:v>
                </c:pt>
                <c:pt idx="425">
                  <c:v>0.47122699399364659</c:v>
                </c:pt>
                <c:pt idx="426">
                  <c:v>0.49350094713985054</c:v>
                </c:pt>
                <c:pt idx="427">
                  <c:v>0.4645693753206841</c:v>
                </c:pt>
                <c:pt idx="428">
                  <c:v>0.42442896072934977</c:v>
                </c:pt>
                <c:pt idx="429">
                  <c:v>0.45586258814288438</c:v>
                </c:pt>
                <c:pt idx="430">
                  <c:v>0.4605554304194775</c:v>
                </c:pt>
                <c:pt idx="431">
                  <c:v>0.45088381595984883</c:v>
                </c:pt>
                <c:pt idx="432">
                  <c:v>0.56917805908084096</c:v>
                </c:pt>
                <c:pt idx="433">
                  <c:v>0.55296137578053495</c:v>
                </c:pt>
                <c:pt idx="434">
                  <c:v>0.60688326188595976</c:v>
                </c:pt>
                <c:pt idx="435">
                  <c:v>0.62769882970802038</c:v>
                </c:pt>
                <c:pt idx="436">
                  <c:v>0.70528797668878018</c:v>
                </c:pt>
                <c:pt idx="437">
                  <c:v>0.85426383047858001</c:v>
                </c:pt>
                <c:pt idx="438">
                  <c:v>0.74061752669458469</c:v>
                </c:pt>
                <c:pt idx="439">
                  <c:v>0.81712431365298244</c:v>
                </c:pt>
                <c:pt idx="440">
                  <c:v>0.72690359489982059</c:v>
                </c:pt>
                <c:pt idx="441">
                  <c:v>0.63796541658824979</c:v>
                </c:pt>
                <c:pt idx="442">
                  <c:v>0.73501228281923336</c:v>
                </c:pt>
                <c:pt idx="443">
                  <c:v>0.68172804353637517</c:v>
                </c:pt>
                <c:pt idx="444">
                  <c:v>0.63016147157069935</c:v>
                </c:pt>
                <c:pt idx="445">
                  <c:v>0.57788166326517942</c:v>
                </c:pt>
                <c:pt idx="446">
                  <c:v>0.58920348475929185</c:v>
                </c:pt>
                <c:pt idx="447">
                  <c:v>0.58445886494453481</c:v>
                </c:pt>
                <c:pt idx="448">
                  <c:v>0.53179304535591221</c:v>
                </c:pt>
                <c:pt idx="449">
                  <c:v>0.57161188994503664</c:v>
                </c:pt>
                <c:pt idx="450">
                  <c:v>0.53653086983056608</c:v>
                </c:pt>
                <c:pt idx="451">
                  <c:v>0.5078651138900605</c:v>
                </c:pt>
                <c:pt idx="452">
                  <c:v>0.51887895891105262</c:v>
                </c:pt>
                <c:pt idx="453">
                  <c:v>0.52711453758594629</c:v>
                </c:pt>
                <c:pt idx="454">
                  <c:v>0.47802332569124895</c:v>
                </c:pt>
                <c:pt idx="455">
                  <c:v>0.45790303594647336</c:v>
                </c:pt>
                <c:pt idx="456">
                  <c:v>0.4533183655606553</c:v>
                </c:pt>
                <c:pt idx="457">
                  <c:v>0.36458824507588589</c:v>
                </c:pt>
                <c:pt idx="458">
                  <c:v>0.38283163157460781</c:v>
                </c:pt>
                <c:pt idx="459">
                  <c:v>0.34673744480239072</c:v>
                </c:pt>
                <c:pt idx="460">
                  <c:v>0.33715065300040259</c:v>
                </c:pt>
                <c:pt idx="461">
                  <c:v>0.32491147861992814</c:v>
                </c:pt>
                <c:pt idx="462">
                  <c:v>0.33334442435162259</c:v>
                </c:pt>
                <c:pt idx="463">
                  <c:v>0.4482588916133568</c:v>
                </c:pt>
                <c:pt idx="464">
                  <c:v>0.42324756062772789</c:v>
                </c:pt>
                <c:pt idx="465">
                  <c:v>0.41633621741350485</c:v>
                </c:pt>
                <c:pt idx="466">
                  <c:v>0.37339613686358469</c:v>
                </c:pt>
                <c:pt idx="467">
                  <c:v>0.30157008730699225</c:v>
                </c:pt>
                <c:pt idx="468">
                  <c:v>0.26879706803632936</c:v>
                </c:pt>
                <c:pt idx="469">
                  <c:v>0.25217206093653105</c:v>
                </c:pt>
                <c:pt idx="470">
                  <c:v>0.23946488824115958</c:v>
                </c:pt>
                <c:pt idx="471">
                  <c:v>0.22770218701558553</c:v>
                </c:pt>
                <c:pt idx="472">
                  <c:v>0.27922340238363297</c:v>
                </c:pt>
                <c:pt idx="473">
                  <c:v>0.34017249131755006</c:v>
                </c:pt>
                <c:pt idx="474">
                  <c:v>0.36949535063797262</c:v>
                </c:pt>
                <c:pt idx="475">
                  <c:v>0.4084396484803095</c:v>
                </c:pt>
                <c:pt idx="476">
                  <c:v>0.43665606584930239</c:v>
                </c:pt>
                <c:pt idx="477">
                  <c:v>0.45832756330874064</c:v>
                </c:pt>
                <c:pt idx="478">
                  <c:v>0.51393289212822946</c:v>
                </c:pt>
                <c:pt idx="479">
                  <c:v>0.49653835676982938</c:v>
                </c:pt>
                <c:pt idx="480">
                  <c:v>0.5152099556660853</c:v>
                </c:pt>
                <c:pt idx="481">
                  <c:v>0.53533804929199558</c:v>
                </c:pt>
                <c:pt idx="482">
                  <c:v>0.50295407275231241</c:v>
                </c:pt>
                <c:pt idx="483">
                  <c:v>0.48543313157923973</c:v>
                </c:pt>
                <c:pt idx="484">
                  <c:v>0.50086390383802637</c:v>
                </c:pt>
                <c:pt idx="485">
                  <c:v>0.500535734672646</c:v>
                </c:pt>
                <c:pt idx="486">
                  <c:v>0.52943676185826871</c:v>
                </c:pt>
                <c:pt idx="487">
                  <c:v>0.52856359578628498</c:v>
                </c:pt>
                <c:pt idx="488">
                  <c:v>0.48185719110714431</c:v>
                </c:pt>
                <c:pt idx="489">
                  <c:v>0.52267412806559777</c:v>
                </c:pt>
                <c:pt idx="490">
                  <c:v>0.54707467721614045</c:v>
                </c:pt>
                <c:pt idx="491">
                  <c:v>0.6330401140390236</c:v>
                </c:pt>
                <c:pt idx="492">
                  <c:v>0.69478616448974861</c:v>
                </c:pt>
                <c:pt idx="493">
                  <c:v>0.76116016110274387</c:v>
                </c:pt>
                <c:pt idx="494">
                  <c:v>0.8009810849058745</c:v>
                </c:pt>
                <c:pt idx="495">
                  <c:v>0.80735586939411885</c:v>
                </c:pt>
                <c:pt idx="496">
                  <c:v>0.77903461156380882</c:v>
                </c:pt>
                <c:pt idx="497">
                  <c:v>0.70986217806417995</c:v>
                </c:pt>
                <c:pt idx="498">
                  <c:v>0.64435475612655457</c:v>
                </c:pt>
                <c:pt idx="499">
                  <c:v>0.6053661808751839</c:v>
                </c:pt>
                <c:pt idx="500">
                  <c:v>0.5746690453912392</c:v>
                </c:pt>
                <c:pt idx="501">
                  <c:v>0.53121084985885447</c:v>
                </c:pt>
                <c:pt idx="502">
                  <c:v>0.50661264964428387</c:v>
                </c:pt>
                <c:pt idx="503">
                  <c:v>0.44821265506382857</c:v>
                </c:pt>
                <c:pt idx="504">
                  <c:v>0.44941720529076334</c:v>
                </c:pt>
                <c:pt idx="505">
                  <c:v>0.38341850036627445</c:v>
                </c:pt>
                <c:pt idx="506">
                  <c:v>0.34232462712874173</c:v>
                </c:pt>
                <c:pt idx="507">
                  <c:v>0.3498526198621647</c:v>
                </c:pt>
                <c:pt idx="508">
                  <c:v>0.35691137828552388</c:v>
                </c:pt>
                <c:pt idx="509">
                  <c:v>0.38174782394291046</c:v>
                </c:pt>
                <c:pt idx="510">
                  <c:v>0.42776822920709329</c:v>
                </c:pt>
                <c:pt idx="511">
                  <c:v>0.38601412091402215</c:v>
                </c:pt>
                <c:pt idx="512">
                  <c:v>0.31359723652201854</c:v>
                </c:pt>
                <c:pt idx="513">
                  <c:v>0.35340025459367386</c:v>
                </c:pt>
                <c:pt idx="514">
                  <c:v>0.37755650681140346</c:v>
                </c:pt>
                <c:pt idx="515">
                  <c:v>0.38255790540422097</c:v>
                </c:pt>
                <c:pt idx="516">
                  <c:v>0.35907285777149522</c:v>
                </c:pt>
                <c:pt idx="517">
                  <c:v>0.25764752170771932</c:v>
                </c:pt>
                <c:pt idx="518">
                  <c:v>0.15718167701034053</c:v>
                </c:pt>
                <c:pt idx="519">
                  <c:v>0.19748106147583017</c:v>
                </c:pt>
                <c:pt idx="520">
                  <c:v>0.23014565260642292</c:v>
                </c:pt>
                <c:pt idx="521">
                  <c:v>0.27415297986446507</c:v>
                </c:pt>
                <c:pt idx="522">
                  <c:v>0.28858667783123765</c:v>
                </c:pt>
                <c:pt idx="523">
                  <c:v>0.30562197941405139</c:v>
                </c:pt>
                <c:pt idx="524">
                  <c:v>0.33922175527915216</c:v>
                </c:pt>
                <c:pt idx="525">
                  <c:v>0.34711131860723843</c:v>
                </c:pt>
                <c:pt idx="526">
                  <c:v>0.38170542457106321</c:v>
                </c:pt>
                <c:pt idx="527">
                  <c:v>0.38722632876996071</c:v>
                </c:pt>
                <c:pt idx="528">
                  <c:v>0.4253090706163753</c:v>
                </c:pt>
                <c:pt idx="529">
                  <c:v>0.38769466042977163</c:v>
                </c:pt>
                <c:pt idx="530">
                  <c:v>0.42009838366425256</c:v>
                </c:pt>
                <c:pt idx="531">
                  <c:v>0.39353397305243304</c:v>
                </c:pt>
                <c:pt idx="532">
                  <c:v>0.39320229649540928</c:v>
                </c:pt>
                <c:pt idx="533">
                  <c:v>0.44169956201416</c:v>
                </c:pt>
                <c:pt idx="534">
                  <c:v>0.4307475636190875</c:v>
                </c:pt>
                <c:pt idx="535">
                  <c:v>0.39194868416232942</c:v>
                </c:pt>
                <c:pt idx="536">
                  <c:v>0.41318870585305562</c:v>
                </c:pt>
                <c:pt idx="537">
                  <c:v>0.43909698832516475</c:v>
                </c:pt>
                <c:pt idx="538">
                  <c:v>0.4759581425764069</c:v>
                </c:pt>
                <c:pt idx="539">
                  <c:v>0.34527469426704116</c:v>
                </c:pt>
                <c:pt idx="540">
                  <c:v>0.33817474045842588</c:v>
                </c:pt>
                <c:pt idx="541">
                  <c:v>0.37517622253093802</c:v>
                </c:pt>
                <c:pt idx="542">
                  <c:v>0.35181039832599259</c:v>
                </c:pt>
                <c:pt idx="543">
                  <c:v>0.53247570525120669</c:v>
                </c:pt>
                <c:pt idx="544">
                  <c:v>0.45316727745595786</c:v>
                </c:pt>
                <c:pt idx="545">
                  <c:v>0.435182608461818</c:v>
                </c:pt>
                <c:pt idx="546">
                  <c:v>0.38525577582320325</c:v>
                </c:pt>
                <c:pt idx="547">
                  <c:v>0.35544497954654475</c:v>
                </c:pt>
                <c:pt idx="548">
                  <c:v>0.32774012949014641</c:v>
                </c:pt>
                <c:pt idx="549">
                  <c:v>0.2619690161451943</c:v>
                </c:pt>
                <c:pt idx="550">
                  <c:v>0.27926800231364562</c:v>
                </c:pt>
                <c:pt idx="551">
                  <c:v>0.27428890498640729</c:v>
                </c:pt>
                <c:pt idx="552">
                  <c:v>0.25956939602152146</c:v>
                </c:pt>
                <c:pt idx="553">
                  <c:v>0.22937010237350797</c:v>
                </c:pt>
                <c:pt idx="554">
                  <c:v>0.26535637393584355</c:v>
                </c:pt>
                <c:pt idx="555">
                  <c:v>0.23509553366673908</c:v>
                </c:pt>
                <c:pt idx="556">
                  <c:v>0.25225005861148281</c:v>
                </c:pt>
                <c:pt idx="557">
                  <c:v>0.2354863129498142</c:v>
                </c:pt>
                <c:pt idx="558">
                  <c:v>0.16026079053327766</c:v>
                </c:pt>
                <c:pt idx="559">
                  <c:v>0.14923015900292422</c:v>
                </c:pt>
                <c:pt idx="560">
                  <c:v>0.14652608817143309</c:v>
                </c:pt>
                <c:pt idx="561">
                  <c:v>0.13891588739246699</c:v>
                </c:pt>
                <c:pt idx="562">
                  <c:v>0.14663150553929141</c:v>
                </c:pt>
                <c:pt idx="563">
                  <c:v>0.12465364674475249</c:v>
                </c:pt>
                <c:pt idx="564">
                  <c:v>0.1777553040651228</c:v>
                </c:pt>
                <c:pt idx="565">
                  <c:v>0.17211350381033652</c:v>
                </c:pt>
                <c:pt idx="566">
                  <c:v>0.16080790787622923</c:v>
                </c:pt>
                <c:pt idx="567">
                  <c:v>0.20787942938198575</c:v>
                </c:pt>
                <c:pt idx="568">
                  <c:v>0.11578891855672131</c:v>
                </c:pt>
                <c:pt idx="569">
                  <c:v>0.10938680965284857</c:v>
                </c:pt>
                <c:pt idx="570">
                  <c:v>5.3509835284841087E-2</c:v>
                </c:pt>
                <c:pt idx="571">
                  <c:v>7.2234362247436151E-2</c:v>
                </c:pt>
                <c:pt idx="572">
                  <c:v>8.9759543206088963E-2</c:v>
                </c:pt>
                <c:pt idx="573">
                  <c:v>9.5349511511664042E-2</c:v>
                </c:pt>
                <c:pt idx="574">
                  <c:v>0.13026976761804221</c:v>
                </c:pt>
                <c:pt idx="575">
                  <c:v>9.6702842862425156E-2</c:v>
                </c:pt>
                <c:pt idx="576">
                  <c:v>8.7154430704874331E-2</c:v>
                </c:pt>
                <c:pt idx="577">
                  <c:v>9.3813409064992997E-2</c:v>
                </c:pt>
                <c:pt idx="578">
                  <c:v>0.11170600681885945</c:v>
                </c:pt>
                <c:pt idx="579">
                  <c:v>0.14474383135541377</c:v>
                </c:pt>
                <c:pt idx="580">
                  <c:v>0.14262700900485276</c:v>
                </c:pt>
                <c:pt idx="581">
                  <c:v>0.17310873269348387</c:v>
                </c:pt>
                <c:pt idx="582">
                  <c:v>0.19693841493146222</c:v>
                </c:pt>
                <c:pt idx="583">
                  <c:v>0.15744826364332576</c:v>
                </c:pt>
                <c:pt idx="584">
                  <c:v>0.22912019769687669</c:v>
                </c:pt>
                <c:pt idx="585">
                  <c:v>0.25201859185553083</c:v>
                </c:pt>
                <c:pt idx="586">
                  <c:v>0.25608768922659525</c:v>
                </c:pt>
                <c:pt idx="587">
                  <c:v>0.26662848475182666</c:v>
                </c:pt>
                <c:pt idx="588">
                  <c:v>0.29098724054368674</c:v>
                </c:pt>
                <c:pt idx="589">
                  <c:v>0.32208807317005911</c:v>
                </c:pt>
                <c:pt idx="590">
                  <c:v>0.26790702978860731</c:v>
                </c:pt>
                <c:pt idx="591">
                  <c:v>0.27031443269351485</c:v>
                </c:pt>
                <c:pt idx="592">
                  <c:v>0.22392366257997307</c:v>
                </c:pt>
                <c:pt idx="593">
                  <c:v>0.25388038494432058</c:v>
                </c:pt>
                <c:pt idx="594">
                  <c:v>0.34309663310957833</c:v>
                </c:pt>
                <c:pt idx="595">
                  <c:v>0.39928558589036228</c:v>
                </c:pt>
                <c:pt idx="596">
                  <c:v>0.37828978675101288</c:v>
                </c:pt>
              </c:numCache>
            </c:numRef>
          </c:val>
          <c:smooth val="0"/>
          <c:extLst>
            <c:ext xmlns:c16="http://schemas.microsoft.com/office/drawing/2014/chart" uri="{C3380CC4-5D6E-409C-BE32-E72D297353CC}">
              <c16:uniqueId val="{00000000-9D23-4D5E-8B92-E801D6001F0B}"/>
            </c:ext>
          </c:extLst>
        </c:ser>
        <c:dLbls>
          <c:showLegendKey val="0"/>
          <c:showVal val="0"/>
          <c:showCatName val="0"/>
          <c:showSerName val="0"/>
          <c:showPercent val="0"/>
          <c:showBubbleSize val="0"/>
        </c:dLbls>
        <c:smooth val="0"/>
        <c:axId val="329537679"/>
        <c:axId val="329521871"/>
      </c:lineChart>
      <c:catAx>
        <c:axId val="3295376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29521871"/>
        <c:crosses val="autoZero"/>
        <c:auto val="1"/>
        <c:lblAlgn val="ctr"/>
        <c:lblOffset val="100"/>
        <c:noMultiLvlLbl val="0"/>
      </c:catAx>
      <c:valAx>
        <c:axId val="3295218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2953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Kredi Kartı Harcamaları 4w avg - MoM Change</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'Kredi Kartı Harcamaları'!$A$1:$A$616</c:f>
              <c:strCache>
                <c:ptCount val="616"/>
                <c:pt idx="0">
                  <c:v>Raw Data</c:v>
                </c:pt>
                <c:pt idx="1">
                  <c:v>Tarih</c:v>
                </c:pt>
                <c:pt idx="2">
                  <c:v>7.03.2014</c:v>
                </c:pt>
                <c:pt idx="3">
                  <c:v>14.03.2014</c:v>
                </c:pt>
                <c:pt idx="4">
                  <c:v>21.03.2014</c:v>
                </c:pt>
                <c:pt idx="5">
                  <c:v>28.03.2014</c:v>
                </c:pt>
                <c:pt idx="6">
                  <c:v>4.04.2014</c:v>
                </c:pt>
                <c:pt idx="7">
                  <c:v>11.04.2014</c:v>
                </c:pt>
                <c:pt idx="8">
                  <c:v>18.04.2014</c:v>
                </c:pt>
                <c:pt idx="9">
                  <c:v>25.04.2014</c:v>
                </c:pt>
                <c:pt idx="10">
                  <c:v>2.05.2014</c:v>
                </c:pt>
                <c:pt idx="11">
                  <c:v>9.05.2014</c:v>
                </c:pt>
                <c:pt idx="12">
                  <c:v>16.05.2014</c:v>
                </c:pt>
                <c:pt idx="13">
                  <c:v>23.05.2014</c:v>
                </c:pt>
                <c:pt idx="14">
                  <c:v>30.05.2014</c:v>
                </c:pt>
                <c:pt idx="15">
                  <c:v>6.06.2014</c:v>
                </c:pt>
                <c:pt idx="16">
                  <c:v>13.06.2014</c:v>
                </c:pt>
                <c:pt idx="17">
                  <c:v>20.06.2014</c:v>
                </c:pt>
                <c:pt idx="18">
                  <c:v>27.06.2014</c:v>
                </c:pt>
                <c:pt idx="19">
                  <c:v>4.07.2014</c:v>
                </c:pt>
                <c:pt idx="20">
                  <c:v>11.07.2014</c:v>
                </c:pt>
                <c:pt idx="21">
                  <c:v>18.07.2014</c:v>
                </c:pt>
                <c:pt idx="22">
                  <c:v>25.07.2014</c:v>
                </c:pt>
                <c:pt idx="23">
                  <c:v>1.08.2014</c:v>
                </c:pt>
                <c:pt idx="24">
                  <c:v>8.08.2014</c:v>
                </c:pt>
                <c:pt idx="25">
                  <c:v>15.08.2014</c:v>
                </c:pt>
                <c:pt idx="26">
                  <c:v>22.08.2014</c:v>
                </c:pt>
                <c:pt idx="27">
                  <c:v>29.08.2014</c:v>
                </c:pt>
                <c:pt idx="28">
                  <c:v>5.09.2014</c:v>
                </c:pt>
                <c:pt idx="29">
                  <c:v>12.09.2014</c:v>
                </c:pt>
                <c:pt idx="30">
                  <c:v>19.09.2014</c:v>
                </c:pt>
                <c:pt idx="31">
                  <c:v>26.09.2014</c:v>
                </c:pt>
                <c:pt idx="32">
                  <c:v>3.10.2014</c:v>
                </c:pt>
                <c:pt idx="33">
                  <c:v>10.10.2014</c:v>
                </c:pt>
                <c:pt idx="34">
                  <c:v>17.10.2014</c:v>
                </c:pt>
                <c:pt idx="35">
                  <c:v>24.10.2014</c:v>
                </c:pt>
                <c:pt idx="36">
                  <c:v>31.10.2014</c:v>
                </c:pt>
                <c:pt idx="37">
                  <c:v>7.11.2014</c:v>
                </c:pt>
                <c:pt idx="38">
                  <c:v>14.11.2014</c:v>
                </c:pt>
                <c:pt idx="39">
                  <c:v>21.11.2014</c:v>
                </c:pt>
                <c:pt idx="40">
                  <c:v>28.11.2014</c:v>
                </c:pt>
                <c:pt idx="41">
                  <c:v>5.12.2014</c:v>
                </c:pt>
                <c:pt idx="42">
                  <c:v>12.12.2014</c:v>
                </c:pt>
                <c:pt idx="43">
                  <c:v>19.12.2014</c:v>
                </c:pt>
                <c:pt idx="44">
                  <c:v>26.12.2014</c:v>
                </c:pt>
                <c:pt idx="45">
                  <c:v>2.01.2015</c:v>
                </c:pt>
                <c:pt idx="46">
                  <c:v>9.01.2015</c:v>
                </c:pt>
                <c:pt idx="47">
                  <c:v>16.01.2015</c:v>
                </c:pt>
                <c:pt idx="48">
                  <c:v>23.01.2015</c:v>
                </c:pt>
                <c:pt idx="49">
                  <c:v>30.01.2015</c:v>
                </c:pt>
                <c:pt idx="50">
                  <c:v>6.02.2015</c:v>
                </c:pt>
                <c:pt idx="51">
                  <c:v>13.02.2015</c:v>
                </c:pt>
                <c:pt idx="52">
                  <c:v>20.02.2015</c:v>
                </c:pt>
                <c:pt idx="53">
                  <c:v>27.02.2015</c:v>
                </c:pt>
                <c:pt idx="54">
                  <c:v>6.03.2015</c:v>
                </c:pt>
                <c:pt idx="55">
                  <c:v>13.03.2015</c:v>
                </c:pt>
                <c:pt idx="56">
                  <c:v>20.03.2015</c:v>
                </c:pt>
                <c:pt idx="57">
                  <c:v>27.03.2015</c:v>
                </c:pt>
                <c:pt idx="58">
                  <c:v>3.04.2015</c:v>
                </c:pt>
                <c:pt idx="59">
                  <c:v>10.04.2015</c:v>
                </c:pt>
                <c:pt idx="60">
                  <c:v>17.04.2015</c:v>
                </c:pt>
                <c:pt idx="61">
                  <c:v>24.04.2015</c:v>
                </c:pt>
                <c:pt idx="62">
                  <c:v>1.05.2015</c:v>
                </c:pt>
                <c:pt idx="63">
                  <c:v>8.05.2015</c:v>
                </c:pt>
                <c:pt idx="64">
                  <c:v>15.05.2015</c:v>
                </c:pt>
                <c:pt idx="65">
                  <c:v>22.05.2015</c:v>
                </c:pt>
                <c:pt idx="66">
                  <c:v>29.05.2015</c:v>
                </c:pt>
                <c:pt idx="67">
                  <c:v>5.06.2015</c:v>
                </c:pt>
                <c:pt idx="68">
                  <c:v>12.06.2015</c:v>
                </c:pt>
                <c:pt idx="69">
                  <c:v>19.06.2015</c:v>
                </c:pt>
                <c:pt idx="70">
                  <c:v>26.06.2015</c:v>
                </c:pt>
                <c:pt idx="71">
                  <c:v>3.07.2015</c:v>
                </c:pt>
                <c:pt idx="72">
                  <c:v>10.07.2015</c:v>
                </c:pt>
                <c:pt idx="73">
                  <c:v>17.07.2015</c:v>
                </c:pt>
                <c:pt idx="74">
                  <c:v>24.07.2015</c:v>
                </c:pt>
                <c:pt idx="75">
                  <c:v>31.07.2015</c:v>
                </c:pt>
                <c:pt idx="76">
                  <c:v>7.08.2015</c:v>
                </c:pt>
                <c:pt idx="77">
                  <c:v>14.08.2015</c:v>
                </c:pt>
                <c:pt idx="78">
                  <c:v>21.08.2015</c:v>
                </c:pt>
                <c:pt idx="79">
                  <c:v>28.08.2015</c:v>
                </c:pt>
                <c:pt idx="80">
                  <c:v>4.09.2015</c:v>
                </c:pt>
                <c:pt idx="81">
                  <c:v>11.09.2015</c:v>
                </c:pt>
                <c:pt idx="82">
                  <c:v>18.09.2015</c:v>
                </c:pt>
                <c:pt idx="83">
                  <c:v>25.09.2015</c:v>
                </c:pt>
                <c:pt idx="84">
                  <c:v>2.10.2015</c:v>
                </c:pt>
                <c:pt idx="85">
                  <c:v>9.10.2015</c:v>
                </c:pt>
                <c:pt idx="86">
                  <c:v>16.10.2015</c:v>
                </c:pt>
                <c:pt idx="87">
                  <c:v>23.10.2015</c:v>
                </c:pt>
                <c:pt idx="88">
                  <c:v>30.10.2015</c:v>
                </c:pt>
                <c:pt idx="89">
                  <c:v>6.11.2015</c:v>
                </c:pt>
                <c:pt idx="90">
                  <c:v>13.11.2015</c:v>
                </c:pt>
                <c:pt idx="91">
                  <c:v>20.11.2015</c:v>
                </c:pt>
                <c:pt idx="92">
                  <c:v>27.11.2015</c:v>
                </c:pt>
                <c:pt idx="93">
                  <c:v>4.12.2015</c:v>
                </c:pt>
                <c:pt idx="94">
                  <c:v>11.12.2015</c:v>
                </c:pt>
                <c:pt idx="95">
                  <c:v>18.12.2015</c:v>
                </c:pt>
                <c:pt idx="96">
                  <c:v>25.12.2015</c:v>
                </c:pt>
                <c:pt idx="97">
                  <c:v>1.01.2016</c:v>
                </c:pt>
                <c:pt idx="98">
                  <c:v>8.01.2016</c:v>
                </c:pt>
                <c:pt idx="99">
                  <c:v>15.01.2016</c:v>
                </c:pt>
                <c:pt idx="100">
                  <c:v>22.01.2016</c:v>
                </c:pt>
                <c:pt idx="101">
                  <c:v>29.01.2016</c:v>
                </c:pt>
                <c:pt idx="102">
                  <c:v>5.02.2016</c:v>
                </c:pt>
                <c:pt idx="103">
                  <c:v>12.02.2016</c:v>
                </c:pt>
                <c:pt idx="104">
                  <c:v>19.02.2016</c:v>
                </c:pt>
                <c:pt idx="105">
                  <c:v>26.02.2016</c:v>
                </c:pt>
                <c:pt idx="106">
                  <c:v>4.03.2016</c:v>
                </c:pt>
                <c:pt idx="107">
                  <c:v>11.03.2016</c:v>
                </c:pt>
                <c:pt idx="108">
                  <c:v>18.03.2016</c:v>
                </c:pt>
                <c:pt idx="109">
                  <c:v>25.03.2016</c:v>
                </c:pt>
                <c:pt idx="110">
                  <c:v>1.04.2016</c:v>
                </c:pt>
                <c:pt idx="111">
                  <c:v>8.04.2016</c:v>
                </c:pt>
                <c:pt idx="112">
                  <c:v>15.04.2016</c:v>
                </c:pt>
                <c:pt idx="113">
                  <c:v>22.04.2016</c:v>
                </c:pt>
                <c:pt idx="114">
                  <c:v>29.04.2016</c:v>
                </c:pt>
                <c:pt idx="115">
                  <c:v>6.05.2016</c:v>
                </c:pt>
                <c:pt idx="116">
                  <c:v>13.05.2016</c:v>
                </c:pt>
                <c:pt idx="117">
                  <c:v>20.05.2016</c:v>
                </c:pt>
                <c:pt idx="118">
                  <c:v>27.05.2016</c:v>
                </c:pt>
                <c:pt idx="119">
                  <c:v>3.06.2016</c:v>
                </c:pt>
                <c:pt idx="120">
                  <c:v>10.06.2016</c:v>
                </c:pt>
                <c:pt idx="121">
                  <c:v>17.06.2016</c:v>
                </c:pt>
                <c:pt idx="122">
                  <c:v>24.06.2016</c:v>
                </c:pt>
                <c:pt idx="123">
                  <c:v>1.07.2016</c:v>
                </c:pt>
                <c:pt idx="124">
                  <c:v>8.07.2016</c:v>
                </c:pt>
                <c:pt idx="125">
                  <c:v>15.07.2016</c:v>
                </c:pt>
                <c:pt idx="126">
                  <c:v>22.07.2016</c:v>
                </c:pt>
                <c:pt idx="127">
                  <c:v>29.07.2016</c:v>
                </c:pt>
                <c:pt idx="128">
                  <c:v>5.08.2016</c:v>
                </c:pt>
                <c:pt idx="129">
                  <c:v>12.08.2016</c:v>
                </c:pt>
                <c:pt idx="130">
                  <c:v>19.08.2016</c:v>
                </c:pt>
                <c:pt idx="131">
                  <c:v>26.08.2016</c:v>
                </c:pt>
                <c:pt idx="132">
                  <c:v>2.09.2016</c:v>
                </c:pt>
                <c:pt idx="133">
                  <c:v>9.09.2016</c:v>
                </c:pt>
                <c:pt idx="134">
                  <c:v>16.09.2016</c:v>
                </c:pt>
                <c:pt idx="135">
                  <c:v>23.09.2016</c:v>
                </c:pt>
                <c:pt idx="136">
                  <c:v>30.09.2016</c:v>
                </c:pt>
                <c:pt idx="137">
                  <c:v>7.10.2016</c:v>
                </c:pt>
                <c:pt idx="138">
                  <c:v>14.10.2016</c:v>
                </c:pt>
                <c:pt idx="139">
                  <c:v>21.10.2016</c:v>
                </c:pt>
                <c:pt idx="140">
                  <c:v>28.10.2016</c:v>
                </c:pt>
                <c:pt idx="141">
                  <c:v>4.11.2016</c:v>
                </c:pt>
                <c:pt idx="142">
                  <c:v>11.11.2016</c:v>
                </c:pt>
                <c:pt idx="143">
                  <c:v>18.11.2016</c:v>
                </c:pt>
                <c:pt idx="144">
                  <c:v>25.11.2016</c:v>
                </c:pt>
                <c:pt idx="145">
                  <c:v>2.12.2016</c:v>
                </c:pt>
                <c:pt idx="146">
                  <c:v>9.12.2016</c:v>
                </c:pt>
                <c:pt idx="147">
                  <c:v>16.12.2016</c:v>
                </c:pt>
                <c:pt idx="148">
                  <c:v>23.12.2016</c:v>
                </c:pt>
                <c:pt idx="149">
                  <c:v>30.12.2016</c:v>
                </c:pt>
                <c:pt idx="150">
                  <c:v>6.01.2017</c:v>
                </c:pt>
                <c:pt idx="151">
                  <c:v>13.01.2017</c:v>
                </c:pt>
                <c:pt idx="152">
                  <c:v>20.01.2017</c:v>
                </c:pt>
                <c:pt idx="153">
                  <c:v>27.01.2017</c:v>
                </c:pt>
                <c:pt idx="154">
                  <c:v>3.02.2017</c:v>
                </c:pt>
                <c:pt idx="155">
                  <c:v>10.02.2017</c:v>
                </c:pt>
                <c:pt idx="156">
                  <c:v>17.02.2017</c:v>
                </c:pt>
                <c:pt idx="157">
                  <c:v>24.02.2017</c:v>
                </c:pt>
                <c:pt idx="158">
                  <c:v>3.03.2017</c:v>
                </c:pt>
                <c:pt idx="159">
                  <c:v>10.03.2017</c:v>
                </c:pt>
                <c:pt idx="160">
                  <c:v>17.03.2017</c:v>
                </c:pt>
                <c:pt idx="161">
                  <c:v>24.03.2017</c:v>
                </c:pt>
                <c:pt idx="162">
                  <c:v>31.03.2017</c:v>
                </c:pt>
                <c:pt idx="163">
                  <c:v>7.04.2017</c:v>
                </c:pt>
                <c:pt idx="164">
                  <c:v>14.04.2017</c:v>
                </c:pt>
                <c:pt idx="165">
                  <c:v>21.04.2017</c:v>
                </c:pt>
                <c:pt idx="166">
                  <c:v>28.04.2017</c:v>
                </c:pt>
                <c:pt idx="167">
                  <c:v>5.05.2017</c:v>
                </c:pt>
                <c:pt idx="168">
                  <c:v>12.05.2017</c:v>
                </c:pt>
                <c:pt idx="169">
                  <c:v>19.05.2017</c:v>
                </c:pt>
                <c:pt idx="170">
                  <c:v>26.05.2017</c:v>
                </c:pt>
                <c:pt idx="171">
                  <c:v>2.06.2017</c:v>
                </c:pt>
                <c:pt idx="172">
                  <c:v>9.06.2017</c:v>
                </c:pt>
                <c:pt idx="173">
                  <c:v>16.06.2017</c:v>
                </c:pt>
                <c:pt idx="174">
                  <c:v>23.06.2017</c:v>
                </c:pt>
                <c:pt idx="175">
                  <c:v>30.06.2017</c:v>
                </c:pt>
                <c:pt idx="176">
                  <c:v>7.07.2017</c:v>
                </c:pt>
                <c:pt idx="177">
                  <c:v>14.07.2017</c:v>
                </c:pt>
                <c:pt idx="178">
                  <c:v>21.07.2017</c:v>
                </c:pt>
                <c:pt idx="179">
                  <c:v>28.07.2017</c:v>
                </c:pt>
                <c:pt idx="180">
                  <c:v>4.08.2017</c:v>
                </c:pt>
                <c:pt idx="181">
                  <c:v>11.08.2017</c:v>
                </c:pt>
                <c:pt idx="182">
                  <c:v>18.08.2017</c:v>
                </c:pt>
                <c:pt idx="183">
                  <c:v>25.08.2017</c:v>
                </c:pt>
                <c:pt idx="184">
                  <c:v>1.09.2017</c:v>
                </c:pt>
                <c:pt idx="185">
                  <c:v>8.09.2017</c:v>
                </c:pt>
                <c:pt idx="186">
                  <c:v>15.09.2017</c:v>
                </c:pt>
                <c:pt idx="187">
                  <c:v>22.09.2017</c:v>
                </c:pt>
                <c:pt idx="188">
                  <c:v>29.09.2017</c:v>
                </c:pt>
                <c:pt idx="189">
                  <c:v>6.10.2017</c:v>
                </c:pt>
                <c:pt idx="190">
                  <c:v>13.10.2017</c:v>
                </c:pt>
                <c:pt idx="191">
                  <c:v>20.10.2017</c:v>
                </c:pt>
                <c:pt idx="192">
                  <c:v>27.10.2017</c:v>
                </c:pt>
                <c:pt idx="193">
                  <c:v>3.11.2017</c:v>
                </c:pt>
                <c:pt idx="194">
                  <c:v>10.11.2017</c:v>
                </c:pt>
                <c:pt idx="195">
                  <c:v>17.11.2017</c:v>
                </c:pt>
                <c:pt idx="196">
                  <c:v>24.11.2017</c:v>
                </c:pt>
                <c:pt idx="197">
                  <c:v>1.12.2017</c:v>
                </c:pt>
                <c:pt idx="198">
                  <c:v>8.12.2017</c:v>
                </c:pt>
                <c:pt idx="199">
                  <c:v>15.12.2017</c:v>
                </c:pt>
                <c:pt idx="200">
                  <c:v>22.12.2017</c:v>
                </c:pt>
                <c:pt idx="201">
                  <c:v>29.12.2017</c:v>
                </c:pt>
                <c:pt idx="202">
                  <c:v>5.01.2018</c:v>
                </c:pt>
                <c:pt idx="203">
                  <c:v>12.01.2018</c:v>
                </c:pt>
                <c:pt idx="204">
                  <c:v>19.01.2018</c:v>
                </c:pt>
                <c:pt idx="205">
                  <c:v>26.01.2018</c:v>
                </c:pt>
                <c:pt idx="206">
                  <c:v>2.02.2018</c:v>
                </c:pt>
                <c:pt idx="207">
                  <c:v>9.02.2018</c:v>
                </c:pt>
                <c:pt idx="208">
                  <c:v>16.02.2018</c:v>
                </c:pt>
                <c:pt idx="209">
                  <c:v>23.02.2018</c:v>
                </c:pt>
                <c:pt idx="210">
                  <c:v>2.03.2018</c:v>
                </c:pt>
                <c:pt idx="211">
                  <c:v>9.03.2018</c:v>
                </c:pt>
                <c:pt idx="212">
                  <c:v>16.03.2018</c:v>
                </c:pt>
                <c:pt idx="213">
                  <c:v>23.03.2018</c:v>
                </c:pt>
                <c:pt idx="214">
                  <c:v>30.03.2018</c:v>
                </c:pt>
                <c:pt idx="215">
                  <c:v>6.04.2018</c:v>
                </c:pt>
                <c:pt idx="216">
                  <c:v>13.04.2018</c:v>
                </c:pt>
                <c:pt idx="217">
                  <c:v>20.04.2018</c:v>
                </c:pt>
                <c:pt idx="218">
                  <c:v>27.04.2018</c:v>
                </c:pt>
                <c:pt idx="219">
                  <c:v>4.05.2018</c:v>
                </c:pt>
                <c:pt idx="220">
                  <c:v>11.05.2018</c:v>
                </c:pt>
                <c:pt idx="221">
                  <c:v>18.05.2018</c:v>
                </c:pt>
                <c:pt idx="222">
                  <c:v>25.05.2018</c:v>
                </c:pt>
                <c:pt idx="223">
                  <c:v>1.06.2018</c:v>
                </c:pt>
                <c:pt idx="224">
                  <c:v>8.06.2018</c:v>
                </c:pt>
                <c:pt idx="225">
                  <c:v>15.06.2018</c:v>
                </c:pt>
                <c:pt idx="226">
                  <c:v>22.06.2018</c:v>
                </c:pt>
                <c:pt idx="227">
                  <c:v>29.06.2018</c:v>
                </c:pt>
                <c:pt idx="228">
                  <c:v>6.07.2018</c:v>
                </c:pt>
                <c:pt idx="229">
                  <c:v>13.07.2018</c:v>
                </c:pt>
                <c:pt idx="230">
                  <c:v>20.07.2018</c:v>
                </c:pt>
                <c:pt idx="231">
                  <c:v>27.07.2018</c:v>
                </c:pt>
                <c:pt idx="232">
                  <c:v>3.08.2018</c:v>
                </c:pt>
                <c:pt idx="233">
                  <c:v>10.08.2018</c:v>
                </c:pt>
                <c:pt idx="234">
                  <c:v>17.08.2018</c:v>
                </c:pt>
                <c:pt idx="235">
                  <c:v>24.08.2018</c:v>
                </c:pt>
                <c:pt idx="236">
                  <c:v>31.08.2018</c:v>
                </c:pt>
                <c:pt idx="237">
                  <c:v>7.09.2018</c:v>
                </c:pt>
                <c:pt idx="238">
                  <c:v>14.09.2018</c:v>
                </c:pt>
                <c:pt idx="239">
                  <c:v>21.09.2018</c:v>
                </c:pt>
                <c:pt idx="240">
                  <c:v>28.09.2018</c:v>
                </c:pt>
                <c:pt idx="241">
                  <c:v>5.10.2018</c:v>
                </c:pt>
                <c:pt idx="242">
                  <c:v>12.10.2018</c:v>
                </c:pt>
                <c:pt idx="243">
                  <c:v>19.10.2018</c:v>
                </c:pt>
                <c:pt idx="244">
                  <c:v>26.10.2018</c:v>
                </c:pt>
                <c:pt idx="245">
                  <c:v>2.11.2018</c:v>
                </c:pt>
                <c:pt idx="246">
                  <c:v>9.11.2018</c:v>
                </c:pt>
                <c:pt idx="247">
                  <c:v>16.11.2018</c:v>
                </c:pt>
                <c:pt idx="248">
                  <c:v>23.11.2018</c:v>
                </c:pt>
                <c:pt idx="249">
                  <c:v>30.11.2018</c:v>
                </c:pt>
                <c:pt idx="250">
                  <c:v>7.12.2018</c:v>
                </c:pt>
                <c:pt idx="251">
                  <c:v>14.12.2018</c:v>
                </c:pt>
                <c:pt idx="252">
                  <c:v>21.12.2018</c:v>
                </c:pt>
                <c:pt idx="253">
                  <c:v>28.12.2018</c:v>
                </c:pt>
                <c:pt idx="254">
                  <c:v>4.01.2019</c:v>
                </c:pt>
                <c:pt idx="255">
                  <c:v>11.01.2019</c:v>
                </c:pt>
                <c:pt idx="256">
                  <c:v>18.01.2019</c:v>
                </c:pt>
                <c:pt idx="257">
                  <c:v>25.01.2019</c:v>
                </c:pt>
                <c:pt idx="258">
                  <c:v>1.02.2019</c:v>
                </c:pt>
                <c:pt idx="259">
                  <c:v>8.02.2019</c:v>
                </c:pt>
                <c:pt idx="260">
                  <c:v>15.02.2019</c:v>
                </c:pt>
                <c:pt idx="261">
                  <c:v>22.02.2019</c:v>
                </c:pt>
                <c:pt idx="262">
                  <c:v>1.03.2019</c:v>
                </c:pt>
                <c:pt idx="263">
                  <c:v>8.03.2019</c:v>
                </c:pt>
                <c:pt idx="264">
                  <c:v>15.03.2019</c:v>
                </c:pt>
                <c:pt idx="265">
                  <c:v>22.03.2019</c:v>
                </c:pt>
                <c:pt idx="266">
                  <c:v>29.03.2019</c:v>
                </c:pt>
                <c:pt idx="267">
                  <c:v>5.04.2019</c:v>
                </c:pt>
                <c:pt idx="268">
                  <c:v>12.04.2019</c:v>
                </c:pt>
                <c:pt idx="269">
                  <c:v>19.04.2019</c:v>
                </c:pt>
                <c:pt idx="270">
                  <c:v>26.04.2019</c:v>
                </c:pt>
                <c:pt idx="271">
                  <c:v>3.05.2019</c:v>
                </c:pt>
                <c:pt idx="272">
                  <c:v>10.05.2019</c:v>
                </c:pt>
                <c:pt idx="273">
                  <c:v>17.05.2019</c:v>
                </c:pt>
                <c:pt idx="274">
                  <c:v>24.05.2019</c:v>
                </c:pt>
                <c:pt idx="275">
                  <c:v>31.05.2019</c:v>
                </c:pt>
                <c:pt idx="276">
                  <c:v>7.06.2019</c:v>
                </c:pt>
                <c:pt idx="277">
                  <c:v>14.06.2019</c:v>
                </c:pt>
                <c:pt idx="278">
                  <c:v>21.06.2019</c:v>
                </c:pt>
                <c:pt idx="279">
                  <c:v>28.06.2019</c:v>
                </c:pt>
                <c:pt idx="280">
                  <c:v>5.07.2019</c:v>
                </c:pt>
                <c:pt idx="281">
                  <c:v>12.07.2019</c:v>
                </c:pt>
                <c:pt idx="282">
                  <c:v>19.07.2019</c:v>
                </c:pt>
                <c:pt idx="283">
                  <c:v>26.07.2019</c:v>
                </c:pt>
                <c:pt idx="284">
                  <c:v>2.08.2019</c:v>
                </c:pt>
                <c:pt idx="285">
                  <c:v>9.08.2019</c:v>
                </c:pt>
                <c:pt idx="286">
                  <c:v>16.08.2019</c:v>
                </c:pt>
                <c:pt idx="287">
                  <c:v>23.08.2019</c:v>
                </c:pt>
                <c:pt idx="288">
                  <c:v>30.08.2019</c:v>
                </c:pt>
                <c:pt idx="289">
                  <c:v>6.09.2019</c:v>
                </c:pt>
                <c:pt idx="290">
                  <c:v>13.09.2019</c:v>
                </c:pt>
                <c:pt idx="291">
                  <c:v>20.09.2019</c:v>
                </c:pt>
                <c:pt idx="292">
                  <c:v>27.09.2019</c:v>
                </c:pt>
                <c:pt idx="293">
                  <c:v>4.10.2019</c:v>
                </c:pt>
                <c:pt idx="294">
                  <c:v>11.10.2019</c:v>
                </c:pt>
                <c:pt idx="295">
                  <c:v>18.10.2019</c:v>
                </c:pt>
                <c:pt idx="296">
                  <c:v>25.10.2019</c:v>
                </c:pt>
                <c:pt idx="297">
                  <c:v>1.11.2019</c:v>
                </c:pt>
                <c:pt idx="298">
                  <c:v>8.11.2019</c:v>
                </c:pt>
                <c:pt idx="299">
                  <c:v>15.11.2019</c:v>
                </c:pt>
                <c:pt idx="300">
                  <c:v>22.11.2019</c:v>
                </c:pt>
                <c:pt idx="301">
                  <c:v>29.11.2019</c:v>
                </c:pt>
                <c:pt idx="302">
                  <c:v>6.12.2019</c:v>
                </c:pt>
                <c:pt idx="303">
                  <c:v>13.12.2019</c:v>
                </c:pt>
                <c:pt idx="304">
                  <c:v>20.12.2019</c:v>
                </c:pt>
                <c:pt idx="305">
                  <c:v>27.12.2019</c:v>
                </c:pt>
                <c:pt idx="306">
                  <c:v>3.01.2020</c:v>
                </c:pt>
                <c:pt idx="307">
                  <c:v>10.01.2020</c:v>
                </c:pt>
                <c:pt idx="308">
                  <c:v>17.01.2020</c:v>
                </c:pt>
                <c:pt idx="309">
                  <c:v>24.01.2020</c:v>
                </c:pt>
                <c:pt idx="310">
                  <c:v>31.01.2020</c:v>
                </c:pt>
                <c:pt idx="311">
                  <c:v>7.02.2020</c:v>
                </c:pt>
                <c:pt idx="312">
                  <c:v>14.02.2020</c:v>
                </c:pt>
                <c:pt idx="313">
                  <c:v>21.02.2020</c:v>
                </c:pt>
                <c:pt idx="314">
                  <c:v>28.02.2020</c:v>
                </c:pt>
                <c:pt idx="315">
                  <c:v>6.03.2020</c:v>
                </c:pt>
                <c:pt idx="316">
                  <c:v>13.03.2020</c:v>
                </c:pt>
                <c:pt idx="317">
                  <c:v>20.03.2020</c:v>
                </c:pt>
                <c:pt idx="318">
                  <c:v>27.03.2020</c:v>
                </c:pt>
                <c:pt idx="319">
                  <c:v>3.04.2020</c:v>
                </c:pt>
                <c:pt idx="320">
                  <c:v>10.04.2020</c:v>
                </c:pt>
                <c:pt idx="321">
                  <c:v>17.04.2020</c:v>
                </c:pt>
                <c:pt idx="322">
                  <c:v>24.04.2020</c:v>
                </c:pt>
                <c:pt idx="323">
                  <c:v>1.05.2020</c:v>
                </c:pt>
                <c:pt idx="324">
                  <c:v>8.05.2020</c:v>
                </c:pt>
                <c:pt idx="325">
                  <c:v>15.05.2020</c:v>
                </c:pt>
                <c:pt idx="326">
                  <c:v>22.05.2020</c:v>
                </c:pt>
                <c:pt idx="327">
                  <c:v>29.05.2020</c:v>
                </c:pt>
                <c:pt idx="328">
                  <c:v>5.06.2020</c:v>
                </c:pt>
                <c:pt idx="329">
                  <c:v>12.06.2020</c:v>
                </c:pt>
                <c:pt idx="330">
                  <c:v>19.06.2020</c:v>
                </c:pt>
                <c:pt idx="331">
                  <c:v>26.06.2020</c:v>
                </c:pt>
                <c:pt idx="332">
                  <c:v>3.07.2020</c:v>
                </c:pt>
                <c:pt idx="333">
                  <c:v>10.07.2020</c:v>
                </c:pt>
                <c:pt idx="334">
                  <c:v>17.07.2020</c:v>
                </c:pt>
                <c:pt idx="335">
                  <c:v>24.07.2020</c:v>
                </c:pt>
                <c:pt idx="336">
                  <c:v>31.07.2020</c:v>
                </c:pt>
                <c:pt idx="337">
                  <c:v>7.08.2020</c:v>
                </c:pt>
                <c:pt idx="338">
                  <c:v>14.08.2020</c:v>
                </c:pt>
                <c:pt idx="339">
                  <c:v>21.08.2020</c:v>
                </c:pt>
                <c:pt idx="340">
                  <c:v>28.08.2020</c:v>
                </c:pt>
                <c:pt idx="341">
                  <c:v>4.09.2020</c:v>
                </c:pt>
                <c:pt idx="342">
                  <c:v>11.09.2020</c:v>
                </c:pt>
                <c:pt idx="343">
                  <c:v>18.09.2020</c:v>
                </c:pt>
                <c:pt idx="344">
                  <c:v>25.09.2020</c:v>
                </c:pt>
                <c:pt idx="345">
                  <c:v>2.10.2020</c:v>
                </c:pt>
                <c:pt idx="346">
                  <c:v>9.10.2020</c:v>
                </c:pt>
                <c:pt idx="347">
                  <c:v>16.10.2020</c:v>
                </c:pt>
                <c:pt idx="348">
                  <c:v>23.10.2020</c:v>
                </c:pt>
                <c:pt idx="349">
                  <c:v>30.10.2020</c:v>
                </c:pt>
                <c:pt idx="350">
                  <c:v>6.11.2020</c:v>
                </c:pt>
                <c:pt idx="351">
                  <c:v>13.11.2020</c:v>
                </c:pt>
                <c:pt idx="352">
                  <c:v>20.11.2020</c:v>
                </c:pt>
                <c:pt idx="353">
                  <c:v>27.11.2020</c:v>
                </c:pt>
                <c:pt idx="354">
                  <c:v>4.12.2020</c:v>
                </c:pt>
                <c:pt idx="355">
                  <c:v>11.12.2020</c:v>
                </c:pt>
                <c:pt idx="356">
                  <c:v>18.12.2020</c:v>
                </c:pt>
                <c:pt idx="357">
                  <c:v>25.12.2020</c:v>
                </c:pt>
                <c:pt idx="358">
                  <c:v>1.01.2021</c:v>
                </c:pt>
                <c:pt idx="359">
                  <c:v>8.01.2021</c:v>
                </c:pt>
                <c:pt idx="360">
                  <c:v>15.01.2021</c:v>
                </c:pt>
                <c:pt idx="361">
                  <c:v>22.01.2021</c:v>
                </c:pt>
                <c:pt idx="362">
                  <c:v>29.01.2021</c:v>
                </c:pt>
                <c:pt idx="363">
                  <c:v>5.02.2021</c:v>
                </c:pt>
                <c:pt idx="364">
                  <c:v>12.02.2021</c:v>
                </c:pt>
                <c:pt idx="365">
                  <c:v>19.02.2021</c:v>
                </c:pt>
                <c:pt idx="366">
                  <c:v>26.02.2021</c:v>
                </c:pt>
                <c:pt idx="367">
                  <c:v>5.03.2021</c:v>
                </c:pt>
                <c:pt idx="368">
                  <c:v>12.03.2021</c:v>
                </c:pt>
                <c:pt idx="369">
                  <c:v>19.03.2021</c:v>
                </c:pt>
                <c:pt idx="370">
                  <c:v>26.03.2021</c:v>
                </c:pt>
                <c:pt idx="371">
                  <c:v>2.04.2021</c:v>
                </c:pt>
                <c:pt idx="372">
                  <c:v>9.04.2021</c:v>
                </c:pt>
                <c:pt idx="373">
                  <c:v>16.04.2021</c:v>
                </c:pt>
                <c:pt idx="374">
                  <c:v>23.04.2021</c:v>
                </c:pt>
                <c:pt idx="375">
                  <c:v>30.04.2021</c:v>
                </c:pt>
                <c:pt idx="376">
                  <c:v>7.05.2021</c:v>
                </c:pt>
                <c:pt idx="377">
                  <c:v>14.05.2021</c:v>
                </c:pt>
                <c:pt idx="378">
                  <c:v>21.05.2021</c:v>
                </c:pt>
                <c:pt idx="379">
                  <c:v>28.05.2021</c:v>
                </c:pt>
                <c:pt idx="380">
                  <c:v>4.06.2021</c:v>
                </c:pt>
                <c:pt idx="381">
                  <c:v>11.06.2021</c:v>
                </c:pt>
                <c:pt idx="382">
                  <c:v>18.06.2021</c:v>
                </c:pt>
                <c:pt idx="383">
                  <c:v>25.06.2021</c:v>
                </c:pt>
                <c:pt idx="384">
                  <c:v>2.07.2021</c:v>
                </c:pt>
                <c:pt idx="385">
                  <c:v>9.07.2021</c:v>
                </c:pt>
                <c:pt idx="386">
                  <c:v>16.07.2021</c:v>
                </c:pt>
                <c:pt idx="387">
                  <c:v>23.07.2021</c:v>
                </c:pt>
                <c:pt idx="388">
                  <c:v>30.07.2021</c:v>
                </c:pt>
                <c:pt idx="389">
                  <c:v>6.08.2021</c:v>
                </c:pt>
                <c:pt idx="390">
                  <c:v>13.08.2021</c:v>
                </c:pt>
                <c:pt idx="391">
                  <c:v>20.08.2021</c:v>
                </c:pt>
                <c:pt idx="392">
                  <c:v>27.08.2021</c:v>
                </c:pt>
                <c:pt idx="393">
                  <c:v>3.09.2021</c:v>
                </c:pt>
                <c:pt idx="394">
                  <c:v>10.09.2021</c:v>
                </c:pt>
                <c:pt idx="395">
                  <c:v>17.09.2021</c:v>
                </c:pt>
                <c:pt idx="396">
                  <c:v>24.09.2021</c:v>
                </c:pt>
                <c:pt idx="397">
                  <c:v>1.10.2021</c:v>
                </c:pt>
                <c:pt idx="398">
                  <c:v>8.10.2021</c:v>
                </c:pt>
                <c:pt idx="399">
                  <c:v>15.10.2021</c:v>
                </c:pt>
                <c:pt idx="400">
                  <c:v>22.10.2021</c:v>
                </c:pt>
                <c:pt idx="401">
                  <c:v>29.10.2021</c:v>
                </c:pt>
                <c:pt idx="402">
                  <c:v>5.11.2021</c:v>
                </c:pt>
                <c:pt idx="403">
                  <c:v>12.11.2021</c:v>
                </c:pt>
                <c:pt idx="404">
                  <c:v>19.11.2021</c:v>
                </c:pt>
                <c:pt idx="405">
                  <c:v>26.11.2021</c:v>
                </c:pt>
                <c:pt idx="406">
                  <c:v>3.12.2021</c:v>
                </c:pt>
                <c:pt idx="407">
                  <c:v>10.12.2021</c:v>
                </c:pt>
                <c:pt idx="408">
                  <c:v>17.12.2021</c:v>
                </c:pt>
                <c:pt idx="409">
                  <c:v>24.12.2021</c:v>
                </c:pt>
                <c:pt idx="410">
                  <c:v>31.12.2021</c:v>
                </c:pt>
                <c:pt idx="411">
                  <c:v>7.01.2022</c:v>
                </c:pt>
                <c:pt idx="412">
                  <c:v>14.01.2022</c:v>
                </c:pt>
                <c:pt idx="413">
                  <c:v>21.01.2022</c:v>
                </c:pt>
                <c:pt idx="414">
                  <c:v>28.01.2022</c:v>
                </c:pt>
                <c:pt idx="415">
                  <c:v>4.02.2022</c:v>
                </c:pt>
                <c:pt idx="416">
                  <c:v>11.02.2022</c:v>
                </c:pt>
                <c:pt idx="417">
                  <c:v>18.02.2022</c:v>
                </c:pt>
                <c:pt idx="418">
                  <c:v>25.02.2022</c:v>
                </c:pt>
                <c:pt idx="419">
                  <c:v>4.03.2022</c:v>
                </c:pt>
                <c:pt idx="420">
                  <c:v>11.03.2022</c:v>
                </c:pt>
                <c:pt idx="421">
                  <c:v>18.03.2022</c:v>
                </c:pt>
                <c:pt idx="422">
                  <c:v>25.03.2022</c:v>
                </c:pt>
                <c:pt idx="423">
                  <c:v>1.04.2022</c:v>
                </c:pt>
                <c:pt idx="424">
                  <c:v>8.04.2022</c:v>
                </c:pt>
                <c:pt idx="425">
                  <c:v>15.04.2022</c:v>
                </c:pt>
                <c:pt idx="426">
                  <c:v>22.04.2022</c:v>
                </c:pt>
                <c:pt idx="427">
                  <c:v>29.04.2022</c:v>
                </c:pt>
                <c:pt idx="428">
                  <c:v>6.05.2022</c:v>
                </c:pt>
                <c:pt idx="429">
                  <c:v>13.05.2022</c:v>
                </c:pt>
                <c:pt idx="430">
                  <c:v>20.05.2022</c:v>
                </c:pt>
                <c:pt idx="431">
                  <c:v>27.05.2022</c:v>
                </c:pt>
                <c:pt idx="432">
                  <c:v>3.06.2022</c:v>
                </c:pt>
                <c:pt idx="433">
                  <c:v>10.06.2022</c:v>
                </c:pt>
                <c:pt idx="434">
                  <c:v>17.06.2022</c:v>
                </c:pt>
                <c:pt idx="435">
                  <c:v>24.06.2022</c:v>
                </c:pt>
                <c:pt idx="436">
                  <c:v>1.07.2022</c:v>
                </c:pt>
                <c:pt idx="437">
                  <c:v>8.07.2022</c:v>
                </c:pt>
                <c:pt idx="438">
                  <c:v>15.07.2022</c:v>
                </c:pt>
                <c:pt idx="439">
                  <c:v>22.07.2022</c:v>
                </c:pt>
                <c:pt idx="440">
                  <c:v>29.07.2022</c:v>
                </c:pt>
                <c:pt idx="441">
                  <c:v>5.08.2022</c:v>
                </c:pt>
                <c:pt idx="442">
                  <c:v>12.08.2022</c:v>
                </c:pt>
                <c:pt idx="443">
                  <c:v>19.08.2022</c:v>
                </c:pt>
                <c:pt idx="444">
                  <c:v>26.08.2022</c:v>
                </c:pt>
                <c:pt idx="445">
                  <c:v>2.09.2022</c:v>
                </c:pt>
                <c:pt idx="446">
                  <c:v>9.09.2022</c:v>
                </c:pt>
                <c:pt idx="447">
                  <c:v>16.09.2022</c:v>
                </c:pt>
                <c:pt idx="448">
                  <c:v>23.09.2022</c:v>
                </c:pt>
                <c:pt idx="449">
                  <c:v>30.09.2022</c:v>
                </c:pt>
                <c:pt idx="450">
                  <c:v>7.10.2022</c:v>
                </c:pt>
                <c:pt idx="451">
                  <c:v>14.10.2022</c:v>
                </c:pt>
                <c:pt idx="452">
                  <c:v>21.10.2022</c:v>
                </c:pt>
                <c:pt idx="453">
                  <c:v>28.10.2022</c:v>
                </c:pt>
                <c:pt idx="454">
                  <c:v>4.11.2022</c:v>
                </c:pt>
                <c:pt idx="455">
                  <c:v>11.11.2022</c:v>
                </c:pt>
                <c:pt idx="456">
                  <c:v>18.11.2022</c:v>
                </c:pt>
                <c:pt idx="457">
                  <c:v>25.11.2022</c:v>
                </c:pt>
                <c:pt idx="458">
                  <c:v>2.12.2022</c:v>
                </c:pt>
                <c:pt idx="459">
                  <c:v>9.12.2022</c:v>
                </c:pt>
                <c:pt idx="460">
                  <c:v>16.12.2022</c:v>
                </c:pt>
                <c:pt idx="461">
                  <c:v>23.12.2022</c:v>
                </c:pt>
                <c:pt idx="462">
                  <c:v>30.12.2022</c:v>
                </c:pt>
                <c:pt idx="463">
                  <c:v>6.01.2023</c:v>
                </c:pt>
                <c:pt idx="464">
                  <c:v>13.01.2023</c:v>
                </c:pt>
                <c:pt idx="465">
                  <c:v>20.01.2023</c:v>
                </c:pt>
                <c:pt idx="466">
                  <c:v>27.01.2023</c:v>
                </c:pt>
                <c:pt idx="467">
                  <c:v>3.02.2023</c:v>
                </c:pt>
                <c:pt idx="468">
                  <c:v>10.02.2023</c:v>
                </c:pt>
                <c:pt idx="469">
                  <c:v>17.02.2023</c:v>
                </c:pt>
                <c:pt idx="470">
                  <c:v>24.02.2023</c:v>
                </c:pt>
                <c:pt idx="471">
                  <c:v>3.03.2023</c:v>
                </c:pt>
                <c:pt idx="472">
                  <c:v>10.03.2023</c:v>
                </c:pt>
                <c:pt idx="473">
                  <c:v>17.03.2023</c:v>
                </c:pt>
                <c:pt idx="474">
                  <c:v>24.03.2023</c:v>
                </c:pt>
                <c:pt idx="475">
                  <c:v>31.03.2023</c:v>
                </c:pt>
                <c:pt idx="476">
                  <c:v>7.04.2023</c:v>
                </c:pt>
                <c:pt idx="477">
                  <c:v>14.04.2023</c:v>
                </c:pt>
                <c:pt idx="478">
                  <c:v>21.04.2023</c:v>
                </c:pt>
                <c:pt idx="479">
                  <c:v>28.04.2023</c:v>
                </c:pt>
                <c:pt idx="480">
                  <c:v>5.05.2023</c:v>
                </c:pt>
                <c:pt idx="481">
                  <c:v>12.05.2023</c:v>
                </c:pt>
                <c:pt idx="482">
                  <c:v>19.05.2023</c:v>
                </c:pt>
                <c:pt idx="483">
                  <c:v>26.05.2023</c:v>
                </c:pt>
                <c:pt idx="484">
                  <c:v>2.06.2023</c:v>
                </c:pt>
                <c:pt idx="485">
                  <c:v>9.06.2023</c:v>
                </c:pt>
                <c:pt idx="486">
                  <c:v>16.06.2023</c:v>
                </c:pt>
                <c:pt idx="487">
                  <c:v>23.06.2023</c:v>
                </c:pt>
                <c:pt idx="488">
                  <c:v>30.06.2023</c:v>
                </c:pt>
                <c:pt idx="489">
                  <c:v>7.07.2023</c:v>
                </c:pt>
                <c:pt idx="490">
                  <c:v>14.07.2023</c:v>
                </c:pt>
                <c:pt idx="491">
                  <c:v>21.07.2023</c:v>
                </c:pt>
                <c:pt idx="492">
                  <c:v>28.07.2023</c:v>
                </c:pt>
                <c:pt idx="493">
                  <c:v>4.08.2023</c:v>
                </c:pt>
                <c:pt idx="494">
                  <c:v>11.08.2023</c:v>
                </c:pt>
                <c:pt idx="495">
                  <c:v>18.08.2023</c:v>
                </c:pt>
                <c:pt idx="496">
                  <c:v>25.08.2023</c:v>
                </c:pt>
                <c:pt idx="497">
                  <c:v>1.09.2023</c:v>
                </c:pt>
                <c:pt idx="498">
                  <c:v>8.09.2023</c:v>
                </c:pt>
                <c:pt idx="499">
                  <c:v>15.09.2023</c:v>
                </c:pt>
                <c:pt idx="500">
                  <c:v>22.09.2023</c:v>
                </c:pt>
                <c:pt idx="501">
                  <c:v>29.09.2023</c:v>
                </c:pt>
                <c:pt idx="502">
                  <c:v>6.10.2023</c:v>
                </c:pt>
                <c:pt idx="503">
                  <c:v>13.10.2023</c:v>
                </c:pt>
                <c:pt idx="504">
                  <c:v>20.10.2023</c:v>
                </c:pt>
                <c:pt idx="505">
                  <c:v>27.10.2023</c:v>
                </c:pt>
                <c:pt idx="506">
                  <c:v>3.11.2023</c:v>
                </c:pt>
                <c:pt idx="507">
                  <c:v>10.11.2023</c:v>
                </c:pt>
                <c:pt idx="508">
                  <c:v>17.11.2023</c:v>
                </c:pt>
                <c:pt idx="509">
                  <c:v>24.11.2023</c:v>
                </c:pt>
                <c:pt idx="510">
                  <c:v>1.12.2023</c:v>
                </c:pt>
                <c:pt idx="511">
                  <c:v>8.12.2023</c:v>
                </c:pt>
                <c:pt idx="512">
                  <c:v>15.12.2023</c:v>
                </c:pt>
                <c:pt idx="513">
                  <c:v>22.12.2023</c:v>
                </c:pt>
                <c:pt idx="514">
                  <c:v>29.12.2023</c:v>
                </c:pt>
                <c:pt idx="515">
                  <c:v>5.01.2024</c:v>
                </c:pt>
                <c:pt idx="516">
                  <c:v>12.01.2024</c:v>
                </c:pt>
                <c:pt idx="517">
                  <c:v>19.01.2024</c:v>
                </c:pt>
                <c:pt idx="518">
                  <c:v>26.01.2024</c:v>
                </c:pt>
                <c:pt idx="519">
                  <c:v>2.02.2024</c:v>
                </c:pt>
                <c:pt idx="520">
                  <c:v>9.02.2024</c:v>
                </c:pt>
                <c:pt idx="521">
                  <c:v>16.02.2024</c:v>
                </c:pt>
                <c:pt idx="522">
                  <c:v>23.02.2024</c:v>
                </c:pt>
                <c:pt idx="523">
                  <c:v>1.03.2024</c:v>
                </c:pt>
                <c:pt idx="524">
                  <c:v>8.03.2024</c:v>
                </c:pt>
                <c:pt idx="525">
                  <c:v>15.03.2024</c:v>
                </c:pt>
                <c:pt idx="526">
                  <c:v>22.03.2024</c:v>
                </c:pt>
                <c:pt idx="527">
                  <c:v>29.03.2024</c:v>
                </c:pt>
                <c:pt idx="528">
                  <c:v>5.04.2024</c:v>
                </c:pt>
                <c:pt idx="529">
                  <c:v>12.04.2024</c:v>
                </c:pt>
                <c:pt idx="530">
                  <c:v>19.04.2024</c:v>
                </c:pt>
                <c:pt idx="531">
                  <c:v>26.04.2024</c:v>
                </c:pt>
                <c:pt idx="532">
                  <c:v>3.05.2024</c:v>
                </c:pt>
                <c:pt idx="533">
                  <c:v>10.05.2024</c:v>
                </c:pt>
                <c:pt idx="534">
                  <c:v>17.05.2024</c:v>
                </c:pt>
                <c:pt idx="535">
                  <c:v>24.05.2024</c:v>
                </c:pt>
                <c:pt idx="536">
                  <c:v>31.05.2024</c:v>
                </c:pt>
                <c:pt idx="537">
                  <c:v>7.06.2024</c:v>
                </c:pt>
                <c:pt idx="538">
                  <c:v>14.06.2024</c:v>
                </c:pt>
                <c:pt idx="539">
                  <c:v>21.06.2024</c:v>
                </c:pt>
                <c:pt idx="540">
                  <c:v>28.06.2024</c:v>
                </c:pt>
                <c:pt idx="541">
                  <c:v>5.07.2024</c:v>
                </c:pt>
                <c:pt idx="542">
                  <c:v>12.07.2024</c:v>
                </c:pt>
                <c:pt idx="543">
                  <c:v>19.07.2024</c:v>
                </c:pt>
                <c:pt idx="544">
                  <c:v>26.07.2024</c:v>
                </c:pt>
                <c:pt idx="545">
                  <c:v>2.08.2024</c:v>
                </c:pt>
                <c:pt idx="546">
                  <c:v>9.08.2024</c:v>
                </c:pt>
                <c:pt idx="547">
                  <c:v>16.08.2024</c:v>
                </c:pt>
                <c:pt idx="548">
                  <c:v>23.08.2024</c:v>
                </c:pt>
                <c:pt idx="549">
                  <c:v>30.08.2024</c:v>
                </c:pt>
                <c:pt idx="550">
                  <c:v>6.09.2024</c:v>
                </c:pt>
                <c:pt idx="551">
                  <c:v>13.09.2024</c:v>
                </c:pt>
                <c:pt idx="552">
                  <c:v>20.09.2024</c:v>
                </c:pt>
                <c:pt idx="553">
                  <c:v>27.09.2024</c:v>
                </c:pt>
                <c:pt idx="554">
                  <c:v>4.10.2024</c:v>
                </c:pt>
                <c:pt idx="555">
                  <c:v>11.10.2024</c:v>
                </c:pt>
                <c:pt idx="556">
                  <c:v>18.10.2024</c:v>
                </c:pt>
                <c:pt idx="557">
                  <c:v>25.10.2024</c:v>
                </c:pt>
                <c:pt idx="558">
                  <c:v>1.11.2024</c:v>
                </c:pt>
                <c:pt idx="559">
                  <c:v>8.11.2024</c:v>
                </c:pt>
                <c:pt idx="560">
                  <c:v>15.11.2024</c:v>
                </c:pt>
                <c:pt idx="561">
                  <c:v>22.11.2024</c:v>
                </c:pt>
                <c:pt idx="562">
                  <c:v>29.11.2024</c:v>
                </c:pt>
                <c:pt idx="563">
                  <c:v>6.12.2024</c:v>
                </c:pt>
                <c:pt idx="564">
                  <c:v>13.12.2024</c:v>
                </c:pt>
                <c:pt idx="565">
                  <c:v>20.12.2024</c:v>
                </c:pt>
                <c:pt idx="566">
                  <c:v>27.12.2024</c:v>
                </c:pt>
                <c:pt idx="567">
                  <c:v>3.01.2025</c:v>
                </c:pt>
                <c:pt idx="568">
                  <c:v>10.01.2025</c:v>
                </c:pt>
                <c:pt idx="569">
                  <c:v>17.01.2025</c:v>
                </c:pt>
                <c:pt idx="570">
                  <c:v>24.01.2025</c:v>
                </c:pt>
                <c:pt idx="571">
                  <c:v>31.01.2025</c:v>
                </c:pt>
                <c:pt idx="572">
                  <c:v>7.02.2025</c:v>
                </c:pt>
                <c:pt idx="573">
                  <c:v>14.02.2025</c:v>
                </c:pt>
                <c:pt idx="574">
                  <c:v>21.02.2025</c:v>
                </c:pt>
                <c:pt idx="575">
                  <c:v>28.02.2025</c:v>
                </c:pt>
                <c:pt idx="576">
                  <c:v>7.03.2025</c:v>
                </c:pt>
                <c:pt idx="577">
                  <c:v>14.03.2025</c:v>
                </c:pt>
                <c:pt idx="578">
                  <c:v>21.03.2025</c:v>
                </c:pt>
                <c:pt idx="579">
                  <c:v>28.03.2025</c:v>
                </c:pt>
                <c:pt idx="580">
                  <c:v>4.04.2025</c:v>
                </c:pt>
                <c:pt idx="581">
                  <c:v>11.04.2025</c:v>
                </c:pt>
                <c:pt idx="582">
                  <c:v>18.04.2025</c:v>
                </c:pt>
                <c:pt idx="583">
                  <c:v>25.04.2025</c:v>
                </c:pt>
                <c:pt idx="584">
                  <c:v>2.05.2025</c:v>
                </c:pt>
                <c:pt idx="585">
                  <c:v>9.05.2025</c:v>
                </c:pt>
                <c:pt idx="586">
                  <c:v>16.05.2025</c:v>
                </c:pt>
                <c:pt idx="587">
                  <c:v>23.05.2025</c:v>
                </c:pt>
                <c:pt idx="588">
                  <c:v>30.05.2025</c:v>
                </c:pt>
                <c:pt idx="589">
                  <c:v>6.06.2025</c:v>
                </c:pt>
                <c:pt idx="590">
                  <c:v>13.06.2025</c:v>
                </c:pt>
                <c:pt idx="591">
                  <c:v>20.06.2025</c:v>
                </c:pt>
                <c:pt idx="592">
                  <c:v>27.06.2025</c:v>
                </c:pt>
                <c:pt idx="593">
                  <c:v>4.07.2025</c:v>
                </c:pt>
                <c:pt idx="594">
                  <c:v>11.07.2025</c:v>
                </c:pt>
                <c:pt idx="595">
                  <c:v>18.07.2025</c:v>
                </c:pt>
                <c:pt idx="596">
                  <c:v>25.07.2025</c:v>
                </c:pt>
                <c:pt idx="597">
                  <c:v>1.08.2025</c:v>
                </c:pt>
                <c:pt idx="598">
                  <c:v>8.08.2025</c:v>
                </c:pt>
                <c:pt idx="599">
                  <c:v>15.08.2025</c:v>
                </c:pt>
                <c:pt idx="600">
                  <c:v>22.08.2025</c:v>
                </c:pt>
                <c:pt idx="601">
                  <c:v>29.08.2025</c:v>
                </c:pt>
                <c:pt idx="602">
                  <c:v>5.09.2025</c:v>
                </c:pt>
                <c:pt idx="603">
                  <c:v>12.09.2025</c:v>
                </c:pt>
                <c:pt idx="604">
                  <c:v>19.09.2025</c:v>
                </c:pt>
                <c:pt idx="605">
                  <c:v>26.09.2025</c:v>
                </c:pt>
                <c:pt idx="606">
                  <c:v>3.10.2025</c:v>
                </c:pt>
                <c:pt idx="607">
                  <c:v>10.10.2025</c:v>
                </c:pt>
                <c:pt idx="608">
                  <c:v>17.10.2025</c:v>
                </c:pt>
                <c:pt idx="609">
                  <c:v>24.10.2025</c:v>
                </c:pt>
                <c:pt idx="610">
                  <c:v>31.10.2025</c:v>
                </c:pt>
                <c:pt idx="611">
                  <c:v>7.11.2025</c:v>
                </c:pt>
                <c:pt idx="612">
                  <c:v>14.11.2025</c:v>
                </c:pt>
                <c:pt idx="613">
                  <c:v>21.11.2025</c:v>
                </c:pt>
                <c:pt idx="614">
                  <c:v>28.11.2025</c:v>
                </c:pt>
                <c:pt idx="615">
                  <c:v>5.12.2025</c:v>
                </c:pt>
              </c:strCache>
            </c:strRef>
          </c:cat>
          <c:val>
            <c:numRef>
              <c:f>'Kredi Kartı Harcamaları'!$H$1:$H$615</c:f>
              <c:numCache>
                <c:formatCode>0.00%</c:formatCode>
                <c:ptCount val="615"/>
                <c:pt idx="1">
                  <c:v>0</c:v>
                </c:pt>
                <c:pt idx="9">
                  <c:v>1.5003891359876046E-2</c:v>
                </c:pt>
                <c:pt idx="10">
                  <c:v>2.7457519285003746E-2</c:v>
                </c:pt>
                <c:pt idx="11">
                  <c:v>2.7969709757915181E-2</c:v>
                </c:pt>
                <c:pt idx="12">
                  <c:v>2.8320346226888116E-2</c:v>
                </c:pt>
                <c:pt idx="13">
                  <c:v>4.0362125812575554E-2</c:v>
                </c:pt>
                <c:pt idx="14">
                  <c:v>4.1604013854477213E-2</c:v>
                </c:pt>
                <c:pt idx="15">
                  <c:v>4.3764855997688312E-2</c:v>
                </c:pt>
                <c:pt idx="16">
                  <c:v>3.5002020204306601E-2</c:v>
                </c:pt>
                <c:pt idx="17">
                  <c:v>5.9658887353462191E-2</c:v>
                </c:pt>
                <c:pt idx="18">
                  <c:v>4.0240986379270503E-2</c:v>
                </c:pt>
                <c:pt idx="19">
                  <c:v>3.5183507191983203E-2</c:v>
                </c:pt>
                <c:pt idx="20">
                  <c:v>2.159522263989086E-2</c:v>
                </c:pt>
                <c:pt idx="21">
                  <c:v>-2.1883740206482549E-2</c:v>
                </c:pt>
                <c:pt idx="22">
                  <c:v>-1.6592981782868035E-3</c:v>
                </c:pt>
                <c:pt idx="23">
                  <c:v>-5.1015185591749376E-2</c:v>
                </c:pt>
                <c:pt idx="24">
                  <c:v>-3.0396958372131178E-2</c:v>
                </c:pt>
                <c:pt idx="25">
                  <c:v>-1.9921133324863886E-2</c:v>
                </c:pt>
                <c:pt idx="26">
                  <c:v>-5.6233908863498737E-2</c:v>
                </c:pt>
                <c:pt idx="27">
                  <c:v>5.6103972576929596E-2</c:v>
                </c:pt>
                <c:pt idx="28">
                  <c:v>5.6040788148055742E-2</c:v>
                </c:pt>
                <c:pt idx="29">
                  <c:v>7.0873484484068244E-2</c:v>
                </c:pt>
                <c:pt idx="30">
                  <c:v>0.10804484186673796</c:v>
                </c:pt>
                <c:pt idx="31">
                  <c:v>3.8115795756762362E-2</c:v>
                </c:pt>
                <c:pt idx="32">
                  <c:v>5.2771331443337767E-2</c:v>
                </c:pt>
                <c:pt idx="33">
                  <c:v>-2.8938425799335234E-2</c:v>
                </c:pt>
                <c:pt idx="34">
                  <c:v>-5.4874529218931878E-2</c:v>
                </c:pt>
                <c:pt idx="35">
                  <c:v>-5.9933048047642691E-2</c:v>
                </c:pt>
                <c:pt idx="36">
                  <c:v>-0.11751916074892024</c:v>
                </c:pt>
                <c:pt idx="37">
                  <c:v>5.1684185131790194E-3</c:v>
                </c:pt>
                <c:pt idx="38">
                  <c:v>-3.0074536775786796E-3</c:v>
                </c:pt>
                <c:pt idx="39">
                  <c:v>1.7268687616065141E-2</c:v>
                </c:pt>
                <c:pt idx="40">
                  <c:v>7.1828059489756679E-2</c:v>
                </c:pt>
                <c:pt idx="41">
                  <c:v>1.2844595849321933E-2</c:v>
                </c:pt>
                <c:pt idx="42">
                  <c:v>3.3311495460310911E-2</c:v>
                </c:pt>
                <c:pt idx="43">
                  <c:v>1.9101778858943382E-2</c:v>
                </c:pt>
                <c:pt idx="44">
                  <c:v>3.6893697483490651E-3</c:v>
                </c:pt>
                <c:pt idx="45">
                  <c:v>4.1308700586786479E-3</c:v>
                </c:pt>
                <c:pt idx="46">
                  <c:v>-6.6862185840740268E-3</c:v>
                </c:pt>
                <c:pt idx="47">
                  <c:v>-1.8577948991381838E-2</c:v>
                </c:pt>
                <c:pt idx="48">
                  <c:v>-2.6408100882565823E-2</c:v>
                </c:pt>
                <c:pt idx="49">
                  <c:v>-1.8332154255387634E-2</c:v>
                </c:pt>
                <c:pt idx="50">
                  <c:v>6.7100924062516954E-3</c:v>
                </c:pt>
                <c:pt idx="51">
                  <c:v>3.394154498248135E-2</c:v>
                </c:pt>
                <c:pt idx="52">
                  <c:v>3.9232004953767115E-2</c:v>
                </c:pt>
                <c:pt idx="53">
                  <c:v>1.0753460252581892E-2</c:v>
                </c:pt>
                <c:pt idx="54">
                  <c:v>1.4087350507029308E-2</c:v>
                </c:pt>
                <c:pt idx="55">
                  <c:v>2.0192300591884729E-2</c:v>
                </c:pt>
                <c:pt idx="56">
                  <c:v>4.9925976839276423E-2</c:v>
                </c:pt>
                <c:pt idx="57">
                  <c:v>6.5861990197378331E-2</c:v>
                </c:pt>
                <c:pt idx="58">
                  <c:v>4.3300090859527428E-2</c:v>
                </c:pt>
                <c:pt idx="59">
                  <c:v>4.4927715662919095E-2</c:v>
                </c:pt>
                <c:pt idx="60">
                  <c:v>2.9845730795411095E-2</c:v>
                </c:pt>
                <c:pt idx="61">
                  <c:v>3.3306541395069451E-2</c:v>
                </c:pt>
                <c:pt idx="62">
                  <c:v>5.1065350155309698E-2</c:v>
                </c:pt>
                <c:pt idx="63">
                  <c:v>2.6454896068921933E-2</c:v>
                </c:pt>
                <c:pt idx="64">
                  <c:v>2.3266785123808524E-2</c:v>
                </c:pt>
                <c:pt idx="65">
                  <c:v>3.4863921837638263E-2</c:v>
                </c:pt>
                <c:pt idx="66">
                  <c:v>2.9306897306160044E-2</c:v>
                </c:pt>
                <c:pt idx="67">
                  <c:v>1.8440073458843669E-2</c:v>
                </c:pt>
                <c:pt idx="68">
                  <c:v>1.4886959888492386E-2</c:v>
                </c:pt>
                <c:pt idx="69">
                  <c:v>1.7294006435202715E-2</c:v>
                </c:pt>
                <c:pt idx="70">
                  <c:v>-1.330584201709282E-2</c:v>
                </c:pt>
                <c:pt idx="71">
                  <c:v>1.0806526620098175E-2</c:v>
                </c:pt>
                <c:pt idx="72">
                  <c:v>7.1394953032058797E-3</c:v>
                </c:pt>
                <c:pt idx="73">
                  <c:v>-2.0491026992838134E-2</c:v>
                </c:pt>
                <c:pt idx="74">
                  <c:v>-4.3533308835557935E-3</c:v>
                </c:pt>
                <c:pt idx="75">
                  <c:v>7.6329328813098465E-3</c:v>
                </c:pt>
                <c:pt idx="76">
                  <c:v>1.8720175429375555E-2</c:v>
                </c:pt>
                <c:pt idx="77">
                  <c:v>2.5379302341142575E-2</c:v>
                </c:pt>
                <c:pt idx="78">
                  <c:v>5.5723509880636839E-2</c:v>
                </c:pt>
                <c:pt idx="79">
                  <c:v>6.2535198420027877E-3</c:v>
                </c:pt>
                <c:pt idx="80">
                  <c:v>-1.0734925679333904E-2</c:v>
                </c:pt>
                <c:pt idx="81">
                  <c:v>-6.3807239737886544E-4</c:v>
                </c:pt>
                <c:pt idx="82">
                  <c:v>-8.6459141004710579E-3</c:v>
                </c:pt>
                <c:pt idx="83">
                  <c:v>-2.5206991699606659E-2</c:v>
                </c:pt>
                <c:pt idx="84">
                  <c:v>-1.8017151246643447E-2</c:v>
                </c:pt>
                <c:pt idx="85">
                  <c:v>-1.8549610686348885E-2</c:v>
                </c:pt>
                <c:pt idx="86">
                  <c:v>-5.3714809449175657E-2</c:v>
                </c:pt>
                <c:pt idx="87">
                  <c:v>2.0378693643856034E-2</c:v>
                </c:pt>
                <c:pt idx="88">
                  <c:v>5.3137971315470977E-4</c:v>
                </c:pt>
                <c:pt idx="89">
                  <c:v>-2.2121450316770534E-2</c:v>
                </c:pt>
                <c:pt idx="90">
                  <c:v>-7.3271809356314508E-3</c:v>
                </c:pt>
                <c:pt idx="91">
                  <c:v>-3.4602207862335942E-2</c:v>
                </c:pt>
                <c:pt idx="92">
                  <c:v>-1.1533114986070346E-2</c:v>
                </c:pt>
                <c:pt idx="93">
                  <c:v>1.5172971167224167E-2</c:v>
                </c:pt>
                <c:pt idx="94">
                  <c:v>1.9206729455423819E-2</c:v>
                </c:pt>
                <c:pt idx="95">
                  <c:v>2.3637901994233684E-2</c:v>
                </c:pt>
                <c:pt idx="96">
                  <c:v>3.0764807857327242E-2</c:v>
                </c:pt>
                <c:pt idx="97">
                  <c:v>3.3509734630054099E-2</c:v>
                </c:pt>
                <c:pt idx="98">
                  <c:v>1.5806775455809302E-2</c:v>
                </c:pt>
                <c:pt idx="99">
                  <c:v>-1.7552036758474387E-2</c:v>
                </c:pt>
                <c:pt idx="100">
                  <c:v>-4.8753073335818513E-2</c:v>
                </c:pt>
                <c:pt idx="101">
                  <c:v>-7.2818630356215219E-2</c:v>
                </c:pt>
                <c:pt idx="102">
                  <c:v>-3.4405601798368018E-2</c:v>
                </c:pt>
                <c:pt idx="103">
                  <c:v>7.8347215965448008E-4</c:v>
                </c:pt>
                <c:pt idx="104">
                  <c:v>6.3271873122831182E-2</c:v>
                </c:pt>
                <c:pt idx="105">
                  <c:v>6.111596429575495E-2</c:v>
                </c:pt>
                <c:pt idx="106">
                  <c:v>4.8199406844776832E-2</c:v>
                </c:pt>
                <c:pt idx="107">
                  <c:v>5.2697318648547702E-2</c:v>
                </c:pt>
                <c:pt idx="108">
                  <c:v>1.1225471198334582E-2</c:v>
                </c:pt>
                <c:pt idx="109">
                  <c:v>2.6760747992696642E-2</c:v>
                </c:pt>
                <c:pt idx="110">
                  <c:v>2.5186802979375214E-2</c:v>
                </c:pt>
                <c:pt idx="111">
                  <c:v>-2.2063189426231968E-4</c:v>
                </c:pt>
                <c:pt idx="112">
                  <c:v>5.3539644236474393E-3</c:v>
                </c:pt>
                <c:pt idx="113">
                  <c:v>3.5779941859435178E-2</c:v>
                </c:pt>
                <c:pt idx="114">
                  <c:v>2.3538467831832159E-2</c:v>
                </c:pt>
                <c:pt idx="115">
                  <c:v>4.5278876228202945E-2</c:v>
                </c:pt>
                <c:pt idx="116">
                  <c:v>5.0337515299924786E-2</c:v>
                </c:pt>
                <c:pt idx="117">
                  <c:v>1.5323805874144114E-2</c:v>
                </c:pt>
                <c:pt idx="118">
                  <c:v>2.1217400758408961E-2</c:v>
                </c:pt>
                <c:pt idx="119">
                  <c:v>2.6543666290445377E-2</c:v>
                </c:pt>
                <c:pt idx="120">
                  <c:v>-1.0728211769933884E-2</c:v>
                </c:pt>
                <c:pt idx="121">
                  <c:v>-4.2662041841442224E-3</c:v>
                </c:pt>
                <c:pt idx="122">
                  <c:v>-2.5780056136669883E-3</c:v>
                </c:pt>
                <c:pt idx="123">
                  <c:v>6.0739913804742215E-3</c:v>
                </c:pt>
                <c:pt idx="124">
                  <c:v>-3.697034373073789E-2</c:v>
                </c:pt>
                <c:pt idx="125">
                  <c:v>-2.0633379636786103E-2</c:v>
                </c:pt>
                <c:pt idx="126">
                  <c:v>-4.1706676746823441E-2</c:v>
                </c:pt>
                <c:pt idx="127">
                  <c:v>-9.6973168138095409E-2</c:v>
                </c:pt>
                <c:pt idx="128">
                  <c:v>4.9135442045063614E-2</c:v>
                </c:pt>
                <c:pt idx="129">
                  <c:v>8.2966962639257791E-2</c:v>
                </c:pt>
                <c:pt idx="130">
                  <c:v>0.12979645774718107</c:v>
                </c:pt>
                <c:pt idx="131">
                  <c:v>0.15415502286797647</c:v>
                </c:pt>
                <c:pt idx="132">
                  <c:v>8.0426681792690691E-2</c:v>
                </c:pt>
                <c:pt idx="133">
                  <c:v>-1.4528356271547286E-2</c:v>
                </c:pt>
                <c:pt idx="134">
                  <c:v>-0.12937213118708454</c:v>
                </c:pt>
                <c:pt idx="135">
                  <c:v>-0.10017433842204575</c:v>
                </c:pt>
                <c:pt idx="136">
                  <c:v>-0.109049770134998</c:v>
                </c:pt>
                <c:pt idx="137">
                  <c:v>-9.4645273990906817E-2</c:v>
                </c:pt>
                <c:pt idx="138">
                  <c:v>8.9357365111156689E-2</c:v>
                </c:pt>
                <c:pt idx="139">
                  <c:v>4.9112340162535975E-2</c:v>
                </c:pt>
                <c:pt idx="140">
                  <c:v>2.6120967117861903E-2</c:v>
                </c:pt>
                <c:pt idx="141">
                  <c:v>5.2246098474652836E-2</c:v>
                </c:pt>
                <c:pt idx="142">
                  <c:v>-3.8454582961191974E-2</c:v>
                </c:pt>
                <c:pt idx="143">
                  <c:v>-2.1151524695368282E-2</c:v>
                </c:pt>
                <c:pt idx="144">
                  <c:v>2.7926994256866528E-4</c:v>
                </c:pt>
                <c:pt idx="145">
                  <c:v>3.3905685867053677E-2</c:v>
                </c:pt>
                <c:pt idx="146">
                  <c:v>4.3853984060031215E-2</c:v>
                </c:pt>
                <c:pt idx="147">
                  <c:v>4.0339022211311561E-2</c:v>
                </c:pt>
                <c:pt idx="148">
                  <c:v>3.3176165908417432E-2</c:v>
                </c:pt>
                <c:pt idx="149">
                  <c:v>-9.0337269711833895E-3</c:v>
                </c:pt>
                <c:pt idx="150">
                  <c:v>-2.8891845175076855E-2</c:v>
                </c:pt>
                <c:pt idx="151">
                  <c:v>-5.318668022018689E-2</c:v>
                </c:pt>
                <c:pt idx="152">
                  <c:v>-4.4828267384421278E-2</c:v>
                </c:pt>
                <c:pt idx="153">
                  <c:v>-4.8771017187017235E-2</c:v>
                </c:pt>
                <c:pt idx="154">
                  <c:v>2.8397271665050825E-3</c:v>
                </c:pt>
                <c:pt idx="155">
                  <c:v>5.1824279044074877E-2</c:v>
                </c:pt>
                <c:pt idx="156">
                  <c:v>5.385051788353782E-2</c:v>
                </c:pt>
                <c:pt idx="157">
                  <c:v>4.5335686488809958E-2</c:v>
                </c:pt>
                <c:pt idx="158">
                  <c:v>2.7958046395626795E-2</c:v>
                </c:pt>
                <c:pt idx="159">
                  <c:v>2.9659198418303289E-2</c:v>
                </c:pt>
                <c:pt idx="160">
                  <c:v>3.3616770377847743E-2</c:v>
                </c:pt>
                <c:pt idx="161">
                  <c:v>7.1441180026598966E-2</c:v>
                </c:pt>
                <c:pt idx="162">
                  <c:v>4.2736731392005241E-2</c:v>
                </c:pt>
                <c:pt idx="163">
                  <c:v>1.8807275942920317E-2</c:v>
                </c:pt>
                <c:pt idx="164">
                  <c:v>3.0469212477089364E-3</c:v>
                </c:pt>
                <c:pt idx="165">
                  <c:v>-4.3205152664367038E-4</c:v>
                </c:pt>
                <c:pt idx="166">
                  <c:v>1.1367676788597294E-2</c:v>
                </c:pt>
                <c:pt idx="167">
                  <c:v>2.2558608314309139E-2</c:v>
                </c:pt>
                <c:pt idx="168">
                  <c:v>4.447047911553114E-2</c:v>
                </c:pt>
                <c:pt idx="169">
                  <c:v>4.569805936556328E-2</c:v>
                </c:pt>
                <c:pt idx="170">
                  <c:v>4.3255451053124748E-2</c:v>
                </c:pt>
                <c:pt idx="171">
                  <c:v>4.7723206784570336E-2</c:v>
                </c:pt>
                <c:pt idx="172">
                  <c:v>1.7035974824236563E-2</c:v>
                </c:pt>
                <c:pt idx="173">
                  <c:v>1.163903154707251E-2</c:v>
                </c:pt>
                <c:pt idx="174">
                  <c:v>2.0224434713664436E-2</c:v>
                </c:pt>
                <c:pt idx="175">
                  <c:v>-1.8914528613723256E-2</c:v>
                </c:pt>
                <c:pt idx="176">
                  <c:v>1.6157502603556077E-2</c:v>
                </c:pt>
                <c:pt idx="177">
                  <c:v>4.2616105372827442E-3</c:v>
                </c:pt>
                <c:pt idx="178">
                  <c:v>-1.8874938321399696E-2</c:v>
                </c:pt>
                <c:pt idx="179">
                  <c:v>4.9614958935964633E-2</c:v>
                </c:pt>
                <c:pt idx="180">
                  <c:v>4.0658393360470328E-2</c:v>
                </c:pt>
                <c:pt idx="181">
                  <c:v>4.6420148309244673E-2</c:v>
                </c:pt>
                <c:pt idx="182">
                  <c:v>7.6998171017932548E-2</c:v>
                </c:pt>
                <c:pt idx="183">
                  <c:v>3.5093809309703364E-2</c:v>
                </c:pt>
                <c:pt idx="184">
                  <c:v>-6.979637165055997E-3</c:v>
                </c:pt>
                <c:pt idx="185">
                  <c:v>-3.9082748833085934E-2</c:v>
                </c:pt>
                <c:pt idx="186">
                  <c:v>-5.7802505627495768E-2</c:v>
                </c:pt>
                <c:pt idx="187">
                  <c:v>-7.2084176964958335E-2</c:v>
                </c:pt>
                <c:pt idx="188">
                  <c:v>-9.041282645838979E-3</c:v>
                </c:pt>
                <c:pt idx="189">
                  <c:v>6.0875073857173438E-2</c:v>
                </c:pt>
                <c:pt idx="190">
                  <c:v>4.4013494396824566E-2</c:v>
                </c:pt>
                <c:pt idx="191">
                  <c:v>5.1576474430397853E-2</c:v>
                </c:pt>
                <c:pt idx="192">
                  <c:v>-5.3729890759586715E-3</c:v>
                </c:pt>
                <c:pt idx="193">
                  <c:v>-4.3590439399862187E-2</c:v>
                </c:pt>
                <c:pt idx="194">
                  <c:v>-2.7392942591548761E-2</c:v>
                </c:pt>
                <c:pt idx="195">
                  <c:v>-2.2765329909274858E-2</c:v>
                </c:pt>
                <c:pt idx="196">
                  <c:v>-7.0051421204351291E-4</c:v>
                </c:pt>
                <c:pt idx="197">
                  <c:v>3.5380646810168566E-2</c:v>
                </c:pt>
                <c:pt idx="198">
                  <c:v>3.9661533062688437E-2</c:v>
                </c:pt>
                <c:pt idx="199">
                  <c:v>4.5929841810063252E-2</c:v>
                </c:pt>
                <c:pt idx="200">
                  <c:v>4.5950392089307304E-2</c:v>
                </c:pt>
                <c:pt idx="201">
                  <c:v>1.5879327510503347E-2</c:v>
                </c:pt>
                <c:pt idx="202">
                  <c:v>6.2229628325146174E-3</c:v>
                </c:pt>
                <c:pt idx="203">
                  <c:v>-2.1398181131285408E-2</c:v>
                </c:pt>
                <c:pt idx="204">
                  <c:v>-3.9130845546823251E-2</c:v>
                </c:pt>
                <c:pt idx="205">
                  <c:v>-7.9661648190564663E-2</c:v>
                </c:pt>
                <c:pt idx="206">
                  <c:v>-2.0414503855359145E-2</c:v>
                </c:pt>
                <c:pt idx="207">
                  <c:v>1.6434239477556716E-2</c:v>
                </c:pt>
                <c:pt idx="208">
                  <c:v>4.5293300171953293E-2</c:v>
                </c:pt>
                <c:pt idx="209">
                  <c:v>8.575648103042012E-2</c:v>
                </c:pt>
                <c:pt idx="210">
                  <c:v>6.850352190679602E-3</c:v>
                </c:pt>
                <c:pt idx="211">
                  <c:v>5.2112767801122683E-4</c:v>
                </c:pt>
                <c:pt idx="212">
                  <c:v>-2.7672593722504395E-3</c:v>
                </c:pt>
                <c:pt idx="213">
                  <c:v>1.1351280699761056E-2</c:v>
                </c:pt>
                <c:pt idx="214">
                  <c:v>4.7770391980443146E-2</c:v>
                </c:pt>
                <c:pt idx="215">
                  <c:v>5.8642540825335376E-2</c:v>
                </c:pt>
                <c:pt idx="216">
                  <c:v>5.2872210665802097E-2</c:v>
                </c:pt>
                <c:pt idx="217">
                  <c:v>5.6229254699429951E-2</c:v>
                </c:pt>
                <c:pt idx="218">
                  <c:v>2.7380190803365761E-2</c:v>
                </c:pt>
                <c:pt idx="219">
                  <c:v>1.9060483123610028E-2</c:v>
                </c:pt>
                <c:pt idx="220">
                  <c:v>2.693919738800734E-2</c:v>
                </c:pt>
                <c:pt idx="221">
                  <c:v>2.3191201180756037E-2</c:v>
                </c:pt>
                <c:pt idx="222">
                  <c:v>3.3536763128189338E-2</c:v>
                </c:pt>
                <c:pt idx="223">
                  <c:v>5.0592563014237812E-2</c:v>
                </c:pt>
                <c:pt idx="224">
                  <c:v>3.039944593695143E-2</c:v>
                </c:pt>
                <c:pt idx="225">
                  <c:v>1.7428081199361425E-2</c:v>
                </c:pt>
                <c:pt idx="226">
                  <c:v>2.1885944041538079E-2</c:v>
                </c:pt>
                <c:pt idx="227">
                  <c:v>-1.787577937136928E-2</c:v>
                </c:pt>
                <c:pt idx="228">
                  <c:v>7.9572649115793228E-3</c:v>
                </c:pt>
                <c:pt idx="229">
                  <c:v>1.6311276603936772E-2</c:v>
                </c:pt>
                <c:pt idx="230">
                  <c:v>4.2808500354084296E-2</c:v>
                </c:pt>
                <c:pt idx="231">
                  <c:v>5.9224570052432965E-2</c:v>
                </c:pt>
                <c:pt idx="232">
                  <c:v>6.8094484910884476E-2</c:v>
                </c:pt>
                <c:pt idx="233">
                  <c:v>3.0710813315930681E-2</c:v>
                </c:pt>
                <c:pt idx="234">
                  <c:v>4.128305184807593E-2</c:v>
                </c:pt>
                <c:pt idx="235">
                  <c:v>-4.4443700391576642E-2</c:v>
                </c:pt>
                <c:pt idx="236">
                  <c:v>-7.2325460964775393E-2</c:v>
                </c:pt>
                <c:pt idx="237">
                  <c:v>4.1496509758074703E-4</c:v>
                </c:pt>
                <c:pt idx="238">
                  <c:v>-6.239718077921147E-2</c:v>
                </c:pt>
                <c:pt idx="239">
                  <c:v>0.12117877262000358</c:v>
                </c:pt>
                <c:pt idx="240">
                  <c:v>0.1065993306124646</c:v>
                </c:pt>
                <c:pt idx="241">
                  <c:v>4.1293789892961952E-2</c:v>
                </c:pt>
                <c:pt idx="242">
                  <c:v>4.7021850791964442E-2</c:v>
                </c:pt>
                <c:pt idx="243">
                  <c:v>-7.186323893458911E-2</c:v>
                </c:pt>
                <c:pt idx="244">
                  <c:v>-8.0473303291684173E-2</c:v>
                </c:pt>
                <c:pt idx="245">
                  <c:v>-8.1061311231304167E-2</c:v>
                </c:pt>
                <c:pt idx="246">
                  <c:v>-7.0462885014444587E-2</c:v>
                </c:pt>
                <c:pt idx="247">
                  <c:v>-4.4097597962185306E-2</c:v>
                </c:pt>
                <c:pt idx="248">
                  <c:v>-5.4579811235895819E-3</c:v>
                </c:pt>
                <c:pt idx="249">
                  <c:v>2.970154962335117E-2</c:v>
                </c:pt>
                <c:pt idx="250">
                  <c:v>3.7222106433477987E-2</c:v>
                </c:pt>
                <c:pt idx="251">
                  <c:v>2.0694983161328385E-2</c:v>
                </c:pt>
                <c:pt idx="252">
                  <c:v>-2.7462846413524988E-3</c:v>
                </c:pt>
                <c:pt idx="253">
                  <c:v>-2.8115540969269277E-2</c:v>
                </c:pt>
                <c:pt idx="254">
                  <c:v>-3.2049391300195913E-2</c:v>
                </c:pt>
                <c:pt idx="255">
                  <c:v>-3.5431262810480549E-2</c:v>
                </c:pt>
                <c:pt idx="256">
                  <c:v>-4.0274891921113214E-2</c:v>
                </c:pt>
                <c:pt idx="257">
                  <c:v>-6.5841997064905025E-2</c:v>
                </c:pt>
                <c:pt idx="258">
                  <c:v>-1.6914705805142014E-2</c:v>
                </c:pt>
                <c:pt idx="259">
                  <c:v>1.3900002734764872E-2</c:v>
                </c:pt>
                <c:pt idx="260">
                  <c:v>3.7826942895381369E-2</c:v>
                </c:pt>
                <c:pt idx="261">
                  <c:v>8.8581669898181031E-2</c:v>
                </c:pt>
                <c:pt idx="262">
                  <c:v>3.6043106962399783E-2</c:v>
                </c:pt>
                <c:pt idx="263">
                  <c:v>4.1997201730205422E-2</c:v>
                </c:pt>
                <c:pt idx="264">
                  <c:v>4.4935937086692392E-2</c:v>
                </c:pt>
                <c:pt idx="265">
                  <c:v>4.0635057292759305E-2</c:v>
                </c:pt>
                <c:pt idx="266">
                  <c:v>5.501278125960108E-2</c:v>
                </c:pt>
                <c:pt idx="267">
                  <c:v>3.5922900059981916E-2</c:v>
                </c:pt>
                <c:pt idx="268">
                  <c:v>1.2328377491521897E-5</c:v>
                </c:pt>
                <c:pt idx="269">
                  <c:v>-7.9686257352710333E-3</c:v>
                </c:pt>
                <c:pt idx="270">
                  <c:v>-2.4568911400005645E-2</c:v>
                </c:pt>
                <c:pt idx="271">
                  <c:v>1.0040865847150209E-3</c:v>
                </c:pt>
                <c:pt idx="272">
                  <c:v>3.592938333864628E-2</c:v>
                </c:pt>
                <c:pt idx="273">
                  <c:v>-6.9729612316691133E-3</c:v>
                </c:pt>
                <c:pt idx="274">
                  <c:v>5.4484029110034625E-3</c:v>
                </c:pt>
                <c:pt idx="275">
                  <c:v>1.5441978224397671E-2</c:v>
                </c:pt>
                <c:pt idx="276">
                  <c:v>-3.4281624696666117E-2</c:v>
                </c:pt>
                <c:pt idx="277">
                  <c:v>6.7788001444320248E-2</c:v>
                </c:pt>
                <c:pt idx="278">
                  <c:v>9.8512990136074827E-2</c:v>
                </c:pt>
                <c:pt idx="279">
                  <c:v>3.6979008692057939E-2</c:v>
                </c:pt>
                <c:pt idx="280">
                  <c:v>0.16277790215521187</c:v>
                </c:pt>
                <c:pt idx="281">
                  <c:v>9.2072856082655682E-2</c:v>
                </c:pt>
                <c:pt idx="282">
                  <c:v>3.5571025641268052E-2</c:v>
                </c:pt>
                <c:pt idx="283">
                  <c:v>4.8741864989329024E-2</c:v>
                </c:pt>
                <c:pt idx="284">
                  <c:v>-9.3963691869505574E-3</c:v>
                </c:pt>
                <c:pt idx="285">
                  <c:v>5.5230413203289155E-4</c:v>
                </c:pt>
                <c:pt idx="286">
                  <c:v>-3.3307174077201532E-2</c:v>
                </c:pt>
                <c:pt idx="287">
                  <c:v>-2.6546289592450104E-2</c:v>
                </c:pt>
                <c:pt idx="288">
                  <c:v>-7.2287281027291622E-2</c:v>
                </c:pt>
                <c:pt idx="289">
                  <c:v>-8.5888179750182855E-2</c:v>
                </c:pt>
                <c:pt idx="290">
                  <c:v>4.1338530022764636E-2</c:v>
                </c:pt>
                <c:pt idx="291">
                  <c:v>1.8563339298517115E-2</c:v>
                </c:pt>
                <c:pt idx="292">
                  <c:v>4.8064433134947279E-2</c:v>
                </c:pt>
                <c:pt idx="293">
                  <c:v>4.8176695634413964E-2</c:v>
                </c:pt>
                <c:pt idx="294">
                  <c:v>-5.9270624239948055E-2</c:v>
                </c:pt>
                <c:pt idx="295">
                  <c:v>-6.2618826752481108E-2</c:v>
                </c:pt>
                <c:pt idx="296">
                  <c:v>-6.1696049947838359E-2</c:v>
                </c:pt>
                <c:pt idx="297">
                  <c:v>-6.7019464741610649E-2</c:v>
                </c:pt>
                <c:pt idx="298">
                  <c:v>-3.10276409010239E-2</c:v>
                </c:pt>
                <c:pt idx="299">
                  <c:v>4.9241938909585142E-2</c:v>
                </c:pt>
                <c:pt idx="300">
                  <c:v>4.9371572167190458E-2</c:v>
                </c:pt>
                <c:pt idx="301">
                  <c:v>0.10412759753008967</c:v>
                </c:pt>
                <c:pt idx="302">
                  <c:v>0.11996519385795856</c:v>
                </c:pt>
                <c:pt idx="303">
                  <c:v>4.0266769289244997E-2</c:v>
                </c:pt>
                <c:pt idx="304">
                  <c:v>4.3150487723931714E-2</c:v>
                </c:pt>
                <c:pt idx="305">
                  <c:v>-2.3767076854398893E-2</c:v>
                </c:pt>
                <c:pt idx="306">
                  <c:v>-4.0894274982670772E-2</c:v>
                </c:pt>
                <c:pt idx="307">
                  <c:v>-2.5504287415571678E-2</c:v>
                </c:pt>
                <c:pt idx="308">
                  <c:v>-3.6201809168676401E-2</c:v>
                </c:pt>
                <c:pt idx="309">
                  <c:v>-2.3629887719215096E-2</c:v>
                </c:pt>
                <c:pt idx="310">
                  <c:v>5.6940669338650168E-3</c:v>
                </c:pt>
                <c:pt idx="311">
                  <c:v>2.2278833253614055E-2</c:v>
                </c:pt>
                <c:pt idx="312">
                  <c:v>2.6795700771154691E-2</c:v>
                </c:pt>
                <c:pt idx="313">
                  <c:v>5.5869123865518899E-2</c:v>
                </c:pt>
                <c:pt idx="314">
                  <c:v>2.3904692229454795E-3</c:v>
                </c:pt>
                <c:pt idx="315">
                  <c:v>1.5870590849541302E-2</c:v>
                </c:pt>
                <c:pt idx="316">
                  <c:v>5.2642073160838541E-2</c:v>
                </c:pt>
                <c:pt idx="317">
                  <c:v>3.5567674842906814E-2</c:v>
                </c:pt>
                <c:pt idx="318">
                  <c:v>-2.9611503236091654E-2</c:v>
                </c:pt>
                <c:pt idx="319">
                  <c:v>-0.13616312191817975</c:v>
                </c:pt>
                <c:pt idx="320">
                  <c:v>-0.25889849107618734</c:v>
                </c:pt>
                <c:pt idx="321">
                  <c:v>-0.31051674189194289</c:v>
                </c:pt>
                <c:pt idx="322">
                  <c:v>-0.25570417241051679</c:v>
                </c:pt>
                <c:pt idx="323">
                  <c:v>-0.16810101163248084</c:v>
                </c:pt>
                <c:pt idx="324">
                  <c:v>-1.0792622421550057E-2</c:v>
                </c:pt>
                <c:pt idx="325">
                  <c:v>0.10183202248517076</c:v>
                </c:pt>
                <c:pt idx="326">
                  <c:v>0.17873458072204043</c:v>
                </c:pt>
                <c:pt idx="327">
                  <c:v>0.13938275354121019</c:v>
                </c:pt>
                <c:pt idx="328">
                  <c:v>0.12758666481563413</c:v>
                </c:pt>
                <c:pt idx="329">
                  <c:v>0.13512544909670868</c:v>
                </c:pt>
                <c:pt idx="330">
                  <c:v>0.13982435745983762</c:v>
                </c:pt>
                <c:pt idx="331">
                  <c:v>0.24454771868585246</c:v>
                </c:pt>
                <c:pt idx="332">
                  <c:v>0.21628486231118238</c:v>
                </c:pt>
                <c:pt idx="333">
                  <c:v>0.18936477133538951</c:v>
                </c:pt>
                <c:pt idx="334">
                  <c:v>0.13556942990426959</c:v>
                </c:pt>
                <c:pt idx="335">
                  <c:v>9.2735363627550943E-2</c:v>
                </c:pt>
                <c:pt idx="336">
                  <c:v>0.11455478633759213</c:v>
                </c:pt>
                <c:pt idx="337">
                  <c:v>7.4647320439937034E-2</c:v>
                </c:pt>
                <c:pt idx="338">
                  <c:v>5.3164717917865312E-2</c:v>
                </c:pt>
                <c:pt idx="339">
                  <c:v>1.6236303304604974E-2</c:v>
                </c:pt>
                <c:pt idx="340">
                  <c:v>-4.3228558734332186E-2</c:v>
                </c:pt>
                <c:pt idx="341">
                  <c:v>1.6100115497471486E-2</c:v>
                </c:pt>
                <c:pt idx="342">
                  <c:v>3.3376514256495217E-2</c:v>
                </c:pt>
                <c:pt idx="343">
                  <c:v>3.4376735782120318E-2</c:v>
                </c:pt>
                <c:pt idx="344">
                  <c:v>6.2561021158892477E-2</c:v>
                </c:pt>
                <c:pt idx="345">
                  <c:v>2.6150169779465007E-2</c:v>
                </c:pt>
                <c:pt idx="346">
                  <c:v>1.6799438286532221E-2</c:v>
                </c:pt>
                <c:pt idx="347">
                  <c:v>1.6812814482661396E-2</c:v>
                </c:pt>
                <c:pt idx="348">
                  <c:v>8.872128686829947E-3</c:v>
                </c:pt>
                <c:pt idx="349">
                  <c:v>-1.2769752197758654E-2</c:v>
                </c:pt>
                <c:pt idx="350">
                  <c:v>-1.5448862771971671E-2</c:v>
                </c:pt>
                <c:pt idx="351">
                  <c:v>7.2252915247878937E-3</c:v>
                </c:pt>
                <c:pt idx="352">
                  <c:v>2.0921991532041408E-2</c:v>
                </c:pt>
                <c:pt idx="353">
                  <c:v>5.4050316845744045E-2</c:v>
                </c:pt>
                <c:pt idx="354">
                  <c:v>4.9012645796861237E-2</c:v>
                </c:pt>
                <c:pt idx="355">
                  <c:v>-3.3426896786048613E-2</c:v>
                </c:pt>
                <c:pt idx="356">
                  <c:v>-6.7296109926201997E-2</c:v>
                </c:pt>
                <c:pt idx="357">
                  <c:v>-0.10499248752353657</c:v>
                </c:pt>
                <c:pt idx="358">
                  <c:v>-9.5889107176248642E-2</c:v>
                </c:pt>
                <c:pt idx="359">
                  <c:v>-4.1343514632414133E-2</c:v>
                </c:pt>
                <c:pt idx="360">
                  <c:v>-1.2710044901966566E-2</c:v>
                </c:pt>
                <c:pt idx="361">
                  <c:v>2.1623245708523239E-2</c:v>
                </c:pt>
                <c:pt idx="362">
                  <c:v>3.6219479746376813E-2</c:v>
                </c:pt>
                <c:pt idx="363">
                  <c:v>8.9830965819622466E-2</c:v>
                </c:pt>
                <c:pt idx="364">
                  <c:v>0.11099132049139961</c:v>
                </c:pt>
                <c:pt idx="365">
                  <c:v>0.10340171385857723</c:v>
                </c:pt>
                <c:pt idx="366">
                  <c:v>8.5366728775312345E-2</c:v>
                </c:pt>
                <c:pt idx="367">
                  <c:v>5.3130635541758953E-2</c:v>
                </c:pt>
                <c:pt idx="368">
                  <c:v>5.4748353545771226E-2</c:v>
                </c:pt>
                <c:pt idx="369">
                  <c:v>7.9240739228299106E-2</c:v>
                </c:pt>
                <c:pt idx="370">
                  <c:v>7.774421152792188E-2</c:v>
                </c:pt>
                <c:pt idx="371">
                  <c:v>8.1946632087395332E-2</c:v>
                </c:pt>
                <c:pt idx="372">
                  <c:v>3.7844875735681995E-2</c:v>
                </c:pt>
                <c:pt idx="373">
                  <c:v>-3.1974099187620716E-3</c:v>
                </c:pt>
                <c:pt idx="374">
                  <c:v>-3.9336011545424009E-2</c:v>
                </c:pt>
                <c:pt idx="375">
                  <c:v>-7.6545553080352574E-2</c:v>
                </c:pt>
                <c:pt idx="376">
                  <c:v>-0.10500384193256015</c:v>
                </c:pt>
                <c:pt idx="377">
                  <c:v>-0.15477981595314</c:v>
                </c:pt>
                <c:pt idx="378">
                  <c:v>-6.0730763155317391E-2</c:v>
                </c:pt>
                <c:pt idx="379">
                  <c:v>-1.4019492086194936E-2</c:v>
                </c:pt>
                <c:pt idx="380">
                  <c:v>0.15695099792502876</c:v>
                </c:pt>
                <c:pt idx="381">
                  <c:v>0.39398269277910597</c:v>
                </c:pt>
                <c:pt idx="382">
                  <c:v>0.32911261323105262</c:v>
                </c:pt>
                <c:pt idx="383">
                  <c:v>0.28882913654876935</c:v>
                </c:pt>
                <c:pt idx="384">
                  <c:v>0.1770427431080383</c:v>
                </c:pt>
                <c:pt idx="385">
                  <c:v>7.3145359424821907E-2</c:v>
                </c:pt>
                <c:pt idx="386">
                  <c:v>8.5756563978499636E-2</c:v>
                </c:pt>
                <c:pt idx="387">
                  <c:v>3.6019802971162813E-2</c:v>
                </c:pt>
                <c:pt idx="388">
                  <c:v>2.5656069662715674E-2</c:v>
                </c:pt>
                <c:pt idx="389">
                  <c:v>2.4011724885991486E-3</c:v>
                </c:pt>
                <c:pt idx="390">
                  <c:v>-5.6359983824798149E-2</c:v>
                </c:pt>
                <c:pt idx="391">
                  <c:v>5.4132670089175938E-2</c:v>
                </c:pt>
                <c:pt idx="392">
                  <c:v>2.2131822829489525E-2</c:v>
                </c:pt>
                <c:pt idx="393">
                  <c:v>2.4245972153276545E-2</c:v>
                </c:pt>
                <c:pt idx="394">
                  <c:v>6.7227642801681142E-2</c:v>
                </c:pt>
                <c:pt idx="395">
                  <c:v>-9.7940146017557058E-4</c:v>
                </c:pt>
                <c:pt idx="396">
                  <c:v>2.391399281098228E-2</c:v>
                </c:pt>
                <c:pt idx="397">
                  <c:v>4.203884328864245E-2</c:v>
                </c:pt>
                <c:pt idx="398">
                  <c:v>2.4862164690327E-2</c:v>
                </c:pt>
                <c:pt idx="399">
                  <c:v>3.4948010326363882E-2</c:v>
                </c:pt>
                <c:pt idx="400">
                  <c:v>3.6942455327058928E-2</c:v>
                </c:pt>
                <c:pt idx="401">
                  <c:v>2.3853088725263826E-2</c:v>
                </c:pt>
                <c:pt idx="402">
                  <c:v>5.1053725116142548E-2</c:v>
                </c:pt>
                <c:pt idx="403">
                  <c:v>6.0578084780262602E-2</c:v>
                </c:pt>
                <c:pt idx="404">
                  <c:v>7.6664051781119069E-2</c:v>
                </c:pt>
                <c:pt idx="405">
                  <c:v>0.10619387900806225</c:v>
                </c:pt>
                <c:pt idx="406">
                  <c:v>0.10946782957666089</c:v>
                </c:pt>
                <c:pt idx="407">
                  <c:v>9.2425216272284921E-2</c:v>
                </c:pt>
                <c:pt idx="408">
                  <c:v>9.6988901717603673E-2</c:v>
                </c:pt>
                <c:pt idx="409">
                  <c:v>4.5647413805229548E-2</c:v>
                </c:pt>
                <c:pt idx="410">
                  <c:v>1.5519747304720366E-2</c:v>
                </c:pt>
                <c:pt idx="411">
                  <c:v>-1.08590163337422E-2</c:v>
                </c:pt>
                <c:pt idx="412">
                  <c:v>-7.598426915357008E-2</c:v>
                </c:pt>
                <c:pt idx="413">
                  <c:v>-6.722339643680425E-2</c:v>
                </c:pt>
                <c:pt idx="414">
                  <c:v>-9.1008218674673722E-2</c:v>
                </c:pt>
                <c:pt idx="415">
                  <c:v>-1.4036074702648817E-2</c:v>
                </c:pt>
                <c:pt idx="416">
                  <c:v>6.9904552923841221E-2</c:v>
                </c:pt>
                <c:pt idx="417">
                  <c:v>0.11073630354949716</c:v>
                </c:pt>
                <c:pt idx="418">
                  <c:v>0.19479793421569053</c:v>
                </c:pt>
                <c:pt idx="419">
                  <c:v>0.16336696173692397</c:v>
                </c:pt>
                <c:pt idx="420">
                  <c:v>0.1648014851847511</c:v>
                </c:pt>
                <c:pt idx="421">
                  <c:v>0.14538768782556905</c:v>
                </c:pt>
                <c:pt idx="422">
                  <c:v>0.11049655314844652</c:v>
                </c:pt>
                <c:pt idx="423">
                  <c:v>0.11523796893068469</c:v>
                </c:pt>
                <c:pt idx="424">
                  <c:v>6.0496237986323878E-2</c:v>
                </c:pt>
                <c:pt idx="425">
                  <c:v>6.486658149336777E-2</c:v>
                </c:pt>
                <c:pt idx="426">
                  <c:v>7.1760767223379873E-2</c:v>
                </c:pt>
                <c:pt idx="427">
                  <c:v>3.9032811130575336E-2</c:v>
                </c:pt>
                <c:pt idx="428">
                  <c:v>3.9484811006683836E-2</c:v>
                </c:pt>
                <c:pt idx="429">
                  <c:v>6.5420169277585719E-2</c:v>
                </c:pt>
                <c:pt idx="430">
                  <c:v>8.1792067273943656E-2</c:v>
                </c:pt>
                <c:pt idx="431">
                  <c:v>9.910049014128329E-2</c:v>
                </c:pt>
                <c:pt idx="432">
                  <c:v>0.20343641404439422</c:v>
                </c:pt>
                <c:pt idx="433">
                  <c:v>0.17015260087180106</c:v>
                </c:pt>
                <c:pt idx="434">
                  <c:v>0.15040709313948825</c:v>
                </c:pt>
                <c:pt idx="435">
                  <c:v>0.13927820136290034</c:v>
                </c:pt>
                <c:pt idx="436">
                  <c:v>7.4938702421203998E-2</c:v>
                </c:pt>
                <c:pt idx="437">
                  <c:v>0.10329141163643445</c:v>
                </c:pt>
                <c:pt idx="438">
                  <c:v>1.0407752176817506E-2</c:v>
                </c:pt>
                <c:pt idx="439">
                  <c:v>1.4776835007787998E-2</c:v>
                </c:pt>
                <c:pt idx="440">
                  <c:v>-1.5383499368476759E-3</c:v>
                </c:pt>
                <c:pt idx="441">
                  <c:v>-5.4898969642708163E-2</c:v>
                </c:pt>
                <c:pt idx="442">
                  <c:v>0.10715944202356259</c:v>
                </c:pt>
                <c:pt idx="443">
                  <c:v>0.10577200317709148</c:v>
                </c:pt>
                <c:pt idx="444">
                  <c:v>9.8194481685478216E-2</c:v>
                </c:pt>
                <c:pt idx="445">
                  <c:v>0.12207430401388057</c:v>
                </c:pt>
                <c:pt idx="446">
                  <c:v>4.9130385368245884E-2</c:v>
                </c:pt>
                <c:pt idx="447">
                  <c:v>4.6266734320737253E-2</c:v>
                </c:pt>
                <c:pt idx="448">
                  <c:v>4.7941442928886496E-2</c:v>
                </c:pt>
                <c:pt idx="449">
                  <c:v>5.6282315501617844E-2</c:v>
                </c:pt>
                <c:pt idx="450">
                  <c:v>2.9572606910896772E-2</c:v>
                </c:pt>
                <c:pt idx="451">
                  <c:v>1.9951168873514499E-2</c:v>
                </c:pt>
                <c:pt idx="452">
                  <c:v>3.0273038011963238E-2</c:v>
                </c:pt>
                <c:pt idx="453">
                  <c:v>1.005367587515685E-2</c:v>
                </c:pt>
                <c:pt idx="454">
                  <c:v>2.4851431737154282E-2</c:v>
                </c:pt>
                <c:pt idx="455">
                  <c:v>4.5947627949753669E-2</c:v>
                </c:pt>
                <c:pt idx="456">
                  <c:v>5.1659132248593677E-2</c:v>
                </c:pt>
                <c:pt idx="457">
                  <c:v>7.5358228792209409E-2</c:v>
                </c:pt>
                <c:pt idx="458">
                  <c:v>9.4789237847820576E-2</c:v>
                </c:pt>
                <c:pt idx="459">
                  <c:v>6.2688169855832893E-2</c:v>
                </c:pt>
                <c:pt idx="460">
                  <c:v>4.8212578194345199E-2</c:v>
                </c:pt>
                <c:pt idx="461">
                  <c:v>4.368378577925057E-2</c:v>
                </c:pt>
                <c:pt idx="462">
                  <c:v>6.380807218402304E-2</c:v>
                </c:pt>
                <c:pt idx="463">
                  <c:v>8.6575573355249236E-2</c:v>
                </c:pt>
                <c:pt idx="464">
                  <c:v>8.0116628418477595E-2</c:v>
                </c:pt>
                <c:pt idx="465">
                  <c:v>6.7359910079370006E-2</c:v>
                </c:pt>
                <c:pt idx="466">
                  <c:v>-2.6509519721667322E-2</c:v>
                </c:pt>
                <c:pt idx="467">
                  <c:v>-4.9806564542835743E-3</c:v>
                </c:pt>
                <c:pt idx="468">
                  <c:v>-1.4226116130524319E-2</c:v>
                </c:pt>
                <c:pt idx="469">
                  <c:v>-2.9094624189959069E-2</c:v>
                </c:pt>
                <c:pt idx="470">
                  <c:v>1.2651531843490686E-2</c:v>
                </c:pt>
                <c:pt idx="471">
                  <c:v>-1.0410825247166791E-2</c:v>
                </c:pt>
                <c:pt idx="472">
                  <c:v>5.4864426625758501E-2</c:v>
                </c:pt>
                <c:pt idx="473">
                  <c:v>0.12158890789697958</c:v>
                </c:pt>
                <c:pt idx="474">
                  <c:v>0.16709536007374301</c:v>
                </c:pt>
                <c:pt idx="475">
                  <c:v>0.18114221502492983</c:v>
                </c:pt>
                <c:pt idx="476">
                  <c:v>0.1454754743400001</c:v>
                </c:pt>
                <c:pt idx="477">
                  <c:v>0.12110611044520582</c:v>
                </c:pt>
                <c:pt idx="478">
                  <c:v>0.11658172626148523</c:v>
                </c:pt>
                <c:pt idx="479">
                  <c:v>8.8956476935312515E-2</c:v>
                </c:pt>
                <c:pt idx="480">
                  <c:v>0.10313825044680774</c:v>
                </c:pt>
                <c:pt idx="481">
                  <c:v>0.10719451599971762</c:v>
                </c:pt>
                <c:pt idx="482">
                  <c:v>6.7559888575346103E-2</c:v>
                </c:pt>
                <c:pt idx="483">
                  <c:v>8.6665235567801521E-2</c:v>
                </c:pt>
                <c:pt idx="484">
                  <c:v>5.2626607426938359E-2</c:v>
                </c:pt>
                <c:pt idx="485">
                  <c:v>2.4452192687647364E-2</c:v>
                </c:pt>
                <c:pt idx="486">
                  <c:v>6.2073937364590687E-2</c:v>
                </c:pt>
                <c:pt idx="487">
                  <c:v>9.4696393580031485E-2</c:v>
                </c:pt>
                <c:pt idx="488">
                  <c:v>7.2815345175769056E-2</c:v>
                </c:pt>
                <c:pt idx="489">
                  <c:v>9.6052301443561264E-2</c:v>
                </c:pt>
                <c:pt idx="490">
                  <c:v>7.9669019040169348E-2</c:v>
                </c:pt>
                <c:pt idx="491">
                  <c:v>4.0028042871107228E-2</c:v>
                </c:pt>
                <c:pt idx="492">
                  <c:v>0.13799428646766451</c:v>
                </c:pt>
                <c:pt idx="493">
                  <c:v>0.14016890425004366</c:v>
                </c:pt>
                <c:pt idx="494">
                  <c:v>0.13025068719615554</c:v>
                </c:pt>
                <c:pt idx="495">
                  <c:v>0.12074509008940539</c:v>
                </c:pt>
                <c:pt idx="496">
                  <c:v>3.8782018641388104E-2</c:v>
                </c:pt>
                <c:pt idx="497">
                  <c:v>2.4138988553646823E-2</c:v>
                </c:pt>
                <c:pt idx="498">
                  <c:v>2.4047432022627598E-2</c:v>
                </c:pt>
                <c:pt idx="499">
                  <c:v>3.6661043155173274E-2</c:v>
                </c:pt>
                <c:pt idx="500">
                  <c:v>4.5459190122052615E-2</c:v>
                </c:pt>
                <c:pt idx="501">
                  <c:v>2.5792895508324823E-2</c:v>
                </c:pt>
                <c:pt idx="502">
                  <c:v>2.719479558597904E-2</c:v>
                </c:pt>
                <c:pt idx="503">
                  <c:v>7.2765987279901122E-3</c:v>
                </c:pt>
                <c:pt idx="504">
                  <c:v>2.339036321566857E-3</c:v>
                </c:pt>
                <c:pt idx="505">
                  <c:v>-3.3365657835607368E-3</c:v>
                </c:pt>
                <c:pt idx="506">
                  <c:v>-1.353910296770129E-2</c:v>
                </c:pt>
                <c:pt idx="507">
                  <c:v>-4.9468857944217192E-3</c:v>
                </c:pt>
                <c:pt idx="508">
                  <c:v>1.7311245614386225E-2</c:v>
                </c:pt>
                <c:pt idx="509">
                  <c:v>5.135540969814683E-2</c:v>
                </c:pt>
                <c:pt idx="510">
                  <c:v>8.9662115631199843E-2</c:v>
                </c:pt>
                <c:pt idx="511">
                  <c:v>9.0526071499857808E-2</c:v>
                </c:pt>
                <c:pt idx="512">
                  <c:v>5.9752449901532702E-2</c:v>
                </c:pt>
                <c:pt idx="513">
                  <c:v>5.0805752058036856E-2</c:v>
                </c:pt>
                <c:pt idx="514">
                  <c:v>5.7506357665414315E-2</c:v>
                </c:pt>
                <c:pt idx="515">
                  <c:v>7.6976716881950638E-2</c:v>
                </c:pt>
                <c:pt idx="516">
                  <c:v>7.603293086224315E-2</c:v>
                </c:pt>
                <c:pt idx="517">
                  <c:v>5.7481472488184956E-2</c:v>
                </c:pt>
                <c:pt idx="518">
                  <c:v>-4.2229804605946338E-2</c:v>
                </c:pt>
                <c:pt idx="519">
                  <c:v>-2.1050917761215159E-2</c:v>
                </c:pt>
                <c:pt idx="520">
                  <c:v>1.4426630897574131E-2</c:v>
                </c:pt>
                <c:pt idx="521">
                  <c:v>5.241506991109833E-2</c:v>
                </c:pt>
                <c:pt idx="522">
                  <c:v>0.14043618484117684</c:v>
                </c:pt>
                <c:pt idx="523">
                  <c:v>0.11652607980576861</c:v>
                </c:pt>
                <c:pt idx="524">
                  <c:v>0.12858100900672101</c:v>
                </c:pt>
                <c:pt idx="525">
                  <c:v>0.10532246159733792</c:v>
                </c:pt>
                <c:pt idx="526">
                  <c:v>9.9921047294837473E-2</c:v>
                </c:pt>
                <c:pt idx="527">
                  <c:v>9.1396811389350532E-2</c:v>
                </c:pt>
                <c:pt idx="528">
                  <c:v>7.2025948747641733E-2</c:v>
                </c:pt>
                <c:pt idx="529">
                  <c:v>3.253570022842453E-2</c:v>
                </c:pt>
                <c:pt idx="530">
                  <c:v>2.4357367944338092E-2</c:v>
                </c:pt>
                <c:pt idx="531">
                  <c:v>-9.0537177727954693E-3</c:v>
                </c:pt>
                <c:pt idx="532">
                  <c:v>-2.7361635152851341E-2</c:v>
                </c:pt>
                <c:pt idx="533">
                  <c:v>5.6901938917970386E-2</c:v>
                </c:pt>
                <c:pt idx="534">
                  <c:v>5.923942187868024E-2</c:v>
                </c:pt>
                <c:pt idx="535">
                  <c:v>8.8422512378404247E-2</c:v>
                </c:pt>
                <c:pt idx="536">
                  <c:v>0.10617039001340677</c:v>
                </c:pt>
                <c:pt idx="537">
                  <c:v>5.7839371812566154E-2</c:v>
                </c:pt>
                <c:pt idx="538">
                  <c:v>8.4010447023272095E-2</c:v>
                </c:pt>
                <c:pt idx="539">
                  <c:v>2.2046687626225941E-2</c:v>
                </c:pt>
                <c:pt idx="540">
                  <c:v>1.9809338005795804E-2</c:v>
                </c:pt>
                <c:pt idx="541">
                  <c:v>2.8238480926962118E-2</c:v>
                </c:pt>
                <c:pt idx="542">
                  <c:v>-3.146680836675024E-2</c:v>
                </c:pt>
                <c:pt idx="543">
                  <c:v>9.1048216330852666E-2</c:v>
                </c:pt>
                <c:pt idx="544">
                  <c:v>6.3072504355898687E-2</c:v>
                </c:pt>
                <c:pt idx="545">
                  <c:v>5.8691558486396435E-2</c:v>
                </c:pt>
                <c:pt idx="546">
                  <c:v>7.8453055223622808E-2</c:v>
                </c:pt>
                <c:pt idx="547">
                  <c:v>8.6936425414965296E-3</c:v>
                </c:pt>
                <c:pt idx="548">
                  <c:v>2.0155425172905864E-2</c:v>
                </c:pt>
                <c:pt idx="549">
                  <c:v>-7.6285364809358285E-3</c:v>
                </c:pt>
                <c:pt idx="550">
                  <c:v>2.075276063710383E-2</c:v>
                </c:pt>
                <c:pt idx="551">
                  <c:v>3.4064243166655565E-2</c:v>
                </c:pt>
                <c:pt idx="552">
                  <c:v>3.5360754720414313E-2</c:v>
                </c:pt>
                <c:pt idx="553">
                  <c:v>4.4333603676458264E-2</c:v>
                </c:pt>
                <c:pt idx="554">
                  <c:v>2.1307206337845903E-2</c:v>
                </c:pt>
                <c:pt idx="555">
                  <c:v>-7.1488458575537685E-3</c:v>
                </c:pt>
                <c:pt idx="556">
                  <c:v>-1.4812090608586683E-2</c:v>
                </c:pt>
                <c:pt idx="557">
                  <c:v>-2.2522684667139973E-2</c:v>
                </c:pt>
                <c:pt idx="558">
                  <c:v>-3.088022913986321E-2</c:v>
                </c:pt>
                <c:pt idx="559">
                  <c:v>-1.4400217597853366E-2</c:v>
                </c:pt>
                <c:pt idx="560">
                  <c:v>-3.4699564888548682E-3</c:v>
                </c:pt>
                <c:pt idx="561">
                  <c:v>1.9707801004644022E-2</c:v>
                </c:pt>
                <c:pt idx="562">
                  <c:v>4.5413204873264307E-2</c:v>
                </c:pt>
                <c:pt idx="563">
                  <c:v>6.0828671092184747E-2</c:v>
                </c:pt>
                <c:pt idx="564">
                  <c:v>4.98853185920635E-2</c:v>
                </c:pt>
                <c:pt idx="565">
                  <c:v>4.9535184837197009E-2</c:v>
                </c:pt>
                <c:pt idx="566">
                  <c:v>4.0951128655132236E-2</c:v>
                </c:pt>
                <c:pt idx="567">
                  <c:v>4.0205864475352689E-2</c:v>
                </c:pt>
                <c:pt idx="568">
                  <c:v>3.3643835176248173E-2</c:v>
                </c:pt>
                <c:pt idx="569">
                  <c:v>6.1812360348765709E-3</c:v>
                </c:pt>
                <c:pt idx="570">
                  <c:v>-3.9167495473869392E-2</c:v>
                </c:pt>
                <c:pt idx="571">
                  <c:v>-4.2657407889501356E-2</c:v>
                </c:pt>
                <c:pt idx="572">
                  <c:v>-1.4837390074843686E-2</c:v>
                </c:pt>
                <c:pt idx="573">
                  <c:v>7.2471899848743316E-3</c:v>
                </c:pt>
                <c:pt idx="574">
                  <c:v>6.4676784112988786E-2</c:v>
                </c:pt>
                <c:pt idx="575">
                  <c:v>4.4046426663619201E-2</c:v>
                </c:pt>
                <c:pt idx="576">
                  <c:v>3.1592272442722148E-2</c:v>
                </c:pt>
                <c:pt idx="577">
                  <c:v>3.3908779645975912E-2</c:v>
                </c:pt>
                <c:pt idx="578">
                  <c:v>2.7181274410804774E-2</c:v>
                </c:pt>
                <c:pt idx="579">
                  <c:v>6.6045494440959404E-2</c:v>
                </c:pt>
                <c:pt idx="580">
                  <c:v>4.351186234807012E-2</c:v>
                </c:pt>
                <c:pt idx="581">
                  <c:v>5.6608494897717555E-2</c:v>
                </c:pt>
                <c:pt idx="582">
                  <c:v>5.2418662190974595E-2</c:v>
                </c:pt>
                <c:pt idx="583">
                  <c:v>-2.0124882685459117E-2</c:v>
                </c:pt>
                <c:pt idx="584">
                  <c:v>6.0206515204980764E-2</c:v>
                </c:pt>
                <c:pt idx="585">
                  <c:v>6.3562231741184874E-2</c:v>
                </c:pt>
                <c:pt idx="586">
                  <c:v>7.0098845080177621E-2</c:v>
                </c:pt>
                <c:pt idx="587">
                  <c:v>0.14402534024295538</c:v>
                </c:pt>
                <c:pt idx="588">
                  <c:v>0.1142248588454759</c:v>
                </c:pt>
                <c:pt idx="589">
                  <c:v>0.10864236915986589</c:v>
                </c:pt>
                <c:pt idx="590">
                  <c:v>5.9410939442389482E-2</c:v>
                </c:pt>
                <c:pt idx="591">
                  <c:v>4.3980344969350993E-2</c:v>
                </c:pt>
                <c:pt idx="592">
                  <c:v>-1.3830244402978495E-2</c:v>
                </c:pt>
                <c:pt idx="593">
                  <c:v>-1.9682760741911637E-2</c:v>
                </c:pt>
                <c:pt idx="594">
                  <c:v>6.5849939046232348E-2</c:v>
                </c:pt>
                <c:pt idx="595">
                  <c:v>5.8382900670962828E-2</c:v>
                </c:pt>
                <c:pt idx="596">
                  <c:v>7.8086450543988217E-2</c:v>
                </c:pt>
              </c:numCache>
            </c:numRef>
          </c:val>
          <c:extLst>
            <c:ext xmlns:c16="http://schemas.microsoft.com/office/drawing/2014/chart" uri="{C3380CC4-5D6E-409C-BE32-E72D297353CC}">
              <c16:uniqueId val="{00000000-62C4-4E27-BB09-04AAA8EEC736}"/>
            </c:ext>
          </c:extLst>
        </c:ser>
        <c:dLbls>
          <c:showLegendKey val="0"/>
          <c:showVal val="0"/>
          <c:showCatName val="0"/>
          <c:showSerName val="0"/>
          <c:showPercent val="0"/>
          <c:showBubbleSize val="0"/>
        </c:dLbls>
        <c:gapWidth val="150"/>
        <c:axId val="1137947583"/>
        <c:axId val="58445663"/>
      </c:barChart>
      <c:catAx>
        <c:axId val="11379475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58445663"/>
        <c:crosses val="autoZero"/>
        <c:auto val="1"/>
        <c:lblAlgn val="ctr"/>
        <c:lblOffset val="100"/>
        <c:noMultiLvlLbl val="0"/>
      </c:catAx>
      <c:valAx>
        <c:axId val="58445663"/>
        <c:scaling>
          <c:orientation val="minMax"/>
          <c:max val="0.15000000000000002"/>
          <c:min val="-0.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3794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chart" Target="../charts/chart31.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chart" Target="../charts/chart30.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9.xml"/><Relationship Id="rId5" Type="http://schemas.openxmlformats.org/officeDocument/2006/relationships/chart" Target="../charts/chart23.xml"/><Relationship Id="rId15" Type="http://schemas.openxmlformats.org/officeDocument/2006/relationships/chart" Target="../charts/chart33.xml"/><Relationship Id="rId10" Type="http://schemas.openxmlformats.org/officeDocument/2006/relationships/chart" Target="../charts/chart28.xml"/><Relationship Id="rId4" Type="http://schemas.openxmlformats.org/officeDocument/2006/relationships/chart" Target="../charts/chart22.xml"/><Relationship Id="rId9" Type="http://schemas.openxmlformats.org/officeDocument/2006/relationships/chart" Target="../charts/chart27.xml"/><Relationship Id="rId14" Type="http://schemas.openxmlformats.org/officeDocument/2006/relationships/chart" Target="../charts/chart3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41.xml"/><Relationship Id="rId13" Type="http://schemas.openxmlformats.org/officeDocument/2006/relationships/chart" Target="../charts/chart46.xml"/><Relationship Id="rId3" Type="http://schemas.openxmlformats.org/officeDocument/2006/relationships/chart" Target="../charts/chart36.xml"/><Relationship Id="rId7" Type="http://schemas.openxmlformats.org/officeDocument/2006/relationships/chart" Target="../charts/chart40.xml"/><Relationship Id="rId12" Type="http://schemas.openxmlformats.org/officeDocument/2006/relationships/chart" Target="../charts/chart45.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11" Type="http://schemas.openxmlformats.org/officeDocument/2006/relationships/chart" Target="../charts/chart44.xml"/><Relationship Id="rId5" Type="http://schemas.openxmlformats.org/officeDocument/2006/relationships/chart" Target="../charts/chart38.xml"/><Relationship Id="rId10" Type="http://schemas.openxmlformats.org/officeDocument/2006/relationships/chart" Target="../charts/chart43.xml"/><Relationship Id="rId4" Type="http://schemas.openxmlformats.org/officeDocument/2006/relationships/chart" Target="../charts/chart37.xml"/><Relationship Id="rId9" Type="http://schemas.openxmlformats.org/officeDocument/2006/relationships/chart" Target="../charts/chart4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5" Type="http://schemas.openxmlformats.org/officeDocument/2006/relationships/chart" Target="../charts/chart57.xml"/><Relationship Id="rId4" Type="http://schemas.openxmlformats.org/officeDocument/2006/relationships/chart" Target="../charts/chart5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60.xml"/><Relationship Id="rId1" Type="http://schemas.openxmlformats.org/officeDocument/2006/relationships/chart" Target="../charts/chart59.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62.xml"/><Relationship Id="rId1" Type="http://schemas.openxmlformats.org/officeDocument/2006/relationships/chart" Target="../charts/chart61.xml"/></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6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5" Type="http://schemas.openxmlformats.org/officeDocument/2006/relationships/chart" Target="../charts/chart69.xml"/><Relationship Id="rId4" Type="http://schemas.openxmlformats.org/officeDocument/2006/relationships/chart" Target="../charts/chart68.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77.xml"/><Relationship Id="rId3" Type="http://schemas.openxmlformats.org/officeDocument/2006/relationships/chart" Target="../charts/chart72.xml"/><Relationship Id="rId7" Type="http://schemas.openxmlformats.org/officeDocument/2006/relationships/chart" Target="../charts/chart76.xml"/><Relationship Id="rId2" Type="http://schemas.openxmlformats.org/officeDocument/2006/relationships/chart" Target="../charts/chart71.xml"/><Relationship Id="rId1" Type="http://schemas.openxmlformats.org/officeDocument/2006/relationships/chart" Target="../charts/chart70.xml"/><Relationship Id="rId6" Type="http://schemas.openxmlformats.org/officeDocument/2006/relationships/chart" Target="../charts/chart75.xml"/><Relationship Id="rId5" Type="http://schemas.openxmlformats.org/officeDocument/2006/relationships/chart" Target="../charts/chart74.xml"/><Relationship Id="rId4" Type="http://schemas.openxmlformats.org/officeDocument/2006/relationships/chart" Target="../charts/chart73.xml"/><Relationship Id="rId9" Type="http://schemas.openxmlformats.org/officeDocument/2006/relationships/chart" Target="../charts/chart7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24.xml.rels><?xml version="1.0" encoding="UTF-8" standalone="yes"?>
<Relationships xmlns="http://schemas.openxmlformats.org/package/2006/relationships"><Relationship Id="rId8" Type="http://schemas.openxmlformats.org/officeDocument/2006/relationships/chart" Target="../charts/chart89.xml"/><Relationship Id="rId3" Type="http://schemas.openxmlformats.org/officeDocument/2006/relationships/chart" Target="../charts/chart84.xml"/><Relationship Id="rId7" Type="http://schemas.openxmlformats.org/officeDocument/2006/relationships/chart" Target="../charts/chart88.xml"/><Relationship Id="rId2" Type="http://schemas.openxmlformats.org/officeDocument/2006/relationships/chart" Target="../charts/chart83.xml"/><Relationship Id="rId1" Type="http://schemas.openxmlformats.org/officeDocument/2006/relationships/chart" Target="../charts/chart82.xml"/><Relationship Id="rId6" Type="http://schemas.openxmlformats.org/officeDocument/2006/relationships/chart" Target="../charts/chart87.xml"/><Relationship Id="rId11" Type="http://schemas.openxmlformats.org/officeDocument/2006/relationships/chart" Target="../charts/chart92.xml"/><Relationship Id="rId5" Type="http://schemas.openxmlformats.org/officeDocument/2006/relationships/chart" Target="../charts/chart86.xml"/><Relationship Id="rId10" Type="http://schemas.openxmlformats.org/officeDocument/2006/relationships/chart" Target="../charts/chart91.xml"/><Relationship Id="rId4" Type="http://schemas.openxmlformats.org/officeDocument/2006/relationships/chart" Target="../charts/chart85.xml"/><Relationship Id="rId9" Type="http://schemas.openxmlformats.org/officeDocument/2006/relationships/chart" Target="../charts/chart9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95.xml"/><Relationship Id="rId1" Type="http://schemas.openxmlformats.org/officeDocument/2006/relationships/chart" Target="../charts/chart94.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97.xml"/><Relationship Id="rId1" Type="http://schemas.openxmlformats.org/officeDocument/2006/relationships/chart" Target="../charts/chart9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100.xml"/><Relationship Id="rId1" Type="http://schemas.openxmlformats.org/officeDocument/2006/relationships/chart" Target="../charts/chart99.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103.xml"/><Relationship Id="rId2" Type="http://schemas.openxmlformats.org/officeDocument/2006/relationships/chart" Target="../charts/chart102.xml"/><Relationship Id="rId1" Type="http://schemas.openxmlformats.org/officeDocument/2006/relationships/chart" Target="../charts/chart101.xml"/><Relationship Id="rId4" Type="http://schemas.openxmlformats.org/officeDocument/2006/relationships/chart" Target="../charts/chart104.xml"/></Relationships>
</file>

<file path=xl/drawings/drawing1.xml><?xml version="1.0" encoding="utf-8"?>
<xdr:wsDr xmlns:xdr="http://schemas.openxmlformats.org/drawingml/2006/spreadsheetDrawing" xmlns:a="http://schemas.openxmlformats.org/drawingml/2006/main">
  <xdr:twoCellAnchor>
    <xdr:from>
      <xdr:col>14</xdr:col>
      <xdr:colOff>18129</xdr:colOff>
      <xdr:row>43</xdr:row>
      <xdr:rowOff>147219</xdr:rowOff>
    </xdr:from>
    <xdr:to>
      <xdr:col>37</xdr:col>
      <xdr:colOff>85892</xdr:colOff>
      <xdr:row>94</xdr:row>
      <xdr:rowOff>166095</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30416</xdr:colOff>
      <xdr:row>581</xdr:row>
      <xdr:rowOff>56029</xdr:rowOff>
    </xdr:from>
    <xdr:to>
      <xdr:col>29</xdr:col>
      <xdr:colOff>41622</xdr:colOff>
      <xdr:row>620</xdr:row>
      <xdr:rowOff>56029</xdr:rowOff>
    </xdr:to>
    <xdr:cxnSp macro="">
      <xdr:nvCxnSpPr>
        <xdr:cNvPr id="2" name="Straight Connector 2">
          <a:extLst>
            <a:ext uri="{FF2B5EF4-FFF2-40B4-BE49-F238E27FC236}">
              <a16:creationId xmlns:a16="http://schemas.microsoft.com/office/drawing/2014/main" id="{00000000-0008-0000-0100-000002000000}"/>
            </a:ext>
          </a:extLst>
        </xdr:cNvPr>
        <xdr:cNvCxnSpPr/>
      </xdr:nvCxnSpPr>
      <xdr:spPr>
        <a:xfrm flipH="1">
          <a:off x="21978737" y="110736529"/>
          <a:ext cx="11206" cy="742950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28</xdr:col>
      <xdr:colOff>224918</xdr:colOff>
      <xdr:row>605</xdr:row>
      <xdr:rowOff>62506</xdr:rowOff>
    </xdr:from>
    <xdr:to>
      <xdr:col>31</xdr:col>
      <xdr:colOff>319150</xdr:colOff>
      <xdr:row>607</xdr:row>
      <xdr:rowOff>110089</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1560918" y="115315006"/>
          <a:ext cx="1931196" cy="42858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tr-TR" sz="1500">
              <a:solidFill>
                <a:schemeClr val="bg1"/>
              </a:solidFill>
            </a:rPr>
            <a:t>KKM'nin</a:t>
          </a:r>
          <a:r>
            <a:rPr lang="tr-TR" sz="1500" baseline="0">
              <a:solidFill>
                <a:schemeClr val="bg1"/>
              </a:solidFill>
            </a:rPr>
            <a:t> İcadı</a:t>
          </a:r>
          <a:endParaRPr lang="tr-TR" sz="1500">
            <a:solidFill>
              <a:schemeClr val="bg1"/>
            </a:solidFill>
          </a:endParaRPr>
        </a:p>
      </xdr:txBody>
    </xdr:sp>
    <xdr:clientData/>
  </xdr:twoCellAnchor>
  <xdr:twoCellAnchor>
    <xdr:from>
      <xdr:col>31</xdr:col>
      <xdr:colOff>417019</xdr:colOff>
      <xdr:row>580</xdr:row>
      <xdr:rowOff>164885</xdr:rowOff>
    </xdr:from>
    <xdr:to>
      <xdr:col>31</xdr:col>
      <xdr:colOff>428225</xdr:colOff>
      <xdr:row>619</xdr:row>
      <xdr:rowOff>164885</xdr:rowOff>
    </xdr:to>
    <xdr:cxnSp macro="">
      <xdr:nvCxnSpPr>
        <xdr:cNvPr id="11" name="Straight Connector 2">
          <a:extLst>
            <a:ext uri="{FF2B5EF4-FFF2-40B4-BE49-F238E27FC236}">
              <a16:creationId xmlns:a16="http://schemas.microsoft.com/office/drawing/2014/main" id="{00000000-0008-0000-0100-00000B000000}"/>
            </a:ext>
          </a:extLst>
        </xdr:cNvPr>
        <xdr:cNvCxnSpPr/>
      </xdr:nvCxnSpPr>
      <xdr:spPr>
        <a:xfrm flipH="1">
          <a:off x="23589983" y="110654885"/>
          <a:ext cx="11206" cy="742950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14</xdr:col>
      <xdr:colOff>0</xdr:colOff>
      <xdr:row>5</xdr:row>
      <xdr:rowOff>0</xdr:rowOff>
    </xdr:from>
    <xdr:to>
      <xdr:col>36</xdr:col>
      <xdr:colOff>363682</xdr:colOff>
      <xdr:row>42</xdr:row>
      <xdr:rowOff>51955</xdr:rowOff>
    </xdr:to>
    <xdr:graphicFrame macro="">
      <xdr:nvGraphicFramePr>
        <xdr:cNvPr id="13" name="Chart 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547687</xdr:colOff>
      <xdr:row>70</xdr:row>
      <xdr:rowOff>66340</xdr:rowOff>
    </xdr:from>
    <xdr:to>
      <xdr:col>54</xdr:col>
      <xdr:colOff>309562</xdr:colOff>
      <xdr:row>95</xdr:row>
      <xdr:rowOff>0</xdr:rowOff>
    </xdr:to>
    <xdr:graphicFrame macro="">
      <xdr:nvGraphicFramePr>
        <xdr:cNvPr id="15" name="Chart 8">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593764</xdr:colOff>
      <xdr:row>43</xdr:row>
      <xdr:rowOff>151158</xdr:rowOff>
    </xdr:from>
    <xdr:to>
      <xdr:col>54</xdr:col>
      <xdr:colOff>309562</xdr:colOff>
      <xdr:row>69</xdr:row>
      <xdr:rowOff>83122</xdr:rowOff>
    </xdr:to>
    <xdr:graphicFrame macro="">
      <xdr:nvGraphicFramePr>
        <xdr:cNvPr id="16" name="Chart 9">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51709</xdr:colOff>
      <xdr:row>98</xdr:row>
      <xdr:rowOff>0</xdr:rowOff>
    </xdr:from>
    <xdr:to>
      <xdr:col>33</xdr:col>
      <xdr:colOff>429827</xdr:colOff>
      <xdr:row>132</xdr:row>
      <xdr:rowOff>7844</xdr:rowOff>
    </xdr:to>
    <xdr:graphicFrame macro="">
      <xdr:nvGraphicFramePr>
        <xdr:cNvPr id="17" name="Chart 4">
          <a:extLst>
            <a:ext uri="{FF2B5EF4-FFF2-40B4-BE49-F238E27FC236}">
              <a16:creationId xmlns:a16="http://schemas.microsoft.com/office/drawing/2014/main" id="{00000000-0008-0000-01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133</xdr:row>
      <xdr:rowOff>161059</xdr:rowOff>
    </xdr:from>
    <xdr:to>
      <xdr:col>33</xdr:col>
      <xdr:colOff>398318</xdr:colOff>
      <xdr:row>173</xdr:row>
      <xdr:rowOff>34637</xdr:rowOff>
    </xdr:to>
    <xdr:graphicFrame macro="">
      <xdr:nvGraphicFramePr>
        <xdr:cNvPr id="18" name="Chart 3">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34636</xdr:colOff>
      <xdr:row>177</xdr:row>
      <xdr:rowOff>19049</xdr:rowOff>
    </xdr:from>
    <xdr:to>
      <xdr:col>33</xdr:col>
      <xdr:colOff>342900</xdr:colOff>
      <xdr:row>209</xdr:row>
      <xdr:rowOff>38100</xdr:rowOff>
    </xdr:to>
    <xdr:graphicFrame macro="">
      <xdr:nvGraphicFramePr>
        <xdr:cNvPr id="19" name="Grafik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212</xdr:row>
      <xdr:rowOff>0</xdr:rowOff>
    </xdr:from>
    <xdr:to>
      <xdr:col>31</xdr:col>
      <xdr:colOff>453984</xdr:colOff>
      <xdr:row>249</xdr:row>
      <xdr:rowOff>108857</xdr:rowOff>
    </xdr:to>
    <xdr:graphicFrame macro="">
      <xdr:nvGraphicFramePr>
        <xdr:cNvPr id="20" name="Chart 6">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0.72605</cdr:x>
      <cdr:y>0.03067</cdr:y>
    </cdr:from>
    <cdr:to>
      <cdr:x>0.72765</cdr:x>
      <cdr:y>0.8723</cdr:y>
    </cdr:to>
    <cdr:cxnSp macro="">
      <cdr:nvCxnSpPr>
        <cdr:cNvPr id="3" name="Straight Connector 2">
          <a:extLst xmlns:a="http://schemas.openxmlformats.org/drawingml/2006/main">
            <a:ext uri="{FF2B5EF4-FFF2-40B4-BE49-F238E27FC236}">
              <a16:creationId xmlns:a16="http://schemas.microsoft.com/office/drawing/2014/main" id="{E93531D4-926D-46FE-9723-41FF34D62FCA}"/>
            </a:ext>
          </a:extLst>
        </cdr:cNvPr>
        <cdr:cNvCxnSpPr/>
      </cdr:nvCxnSpPr>
      <cdr:spPr>
        <a:xfrm xmlns:a="http://schemas.openxmlformats.org/drawingml/2006/main">
          <a:off x="8616830" y="198890"/>
          <a:ext cx="18989" cy="5457839"/>
        </a:xfrm>
        <a:prstGeom xmlns:a="http://schemas.openxmlformats.org/drawingml/2006/main" prst="line">
          <a:avLst/>
        </a:prstGeom>
      </cdr:spPr>
      <cdr:style>
        <a:lnRef xmlns:a="http://schemas.openxmlformats.org/drawingml/2006/main" idx="1">
          <a:schemeClr val="accent4"/>
        </a:lnRef>
        <a:fillRef xmlns:a="http://schemas.openxmlformats.org/drawingml/2006/main" idx="0">
          <a:schemeClr val="accent4"/>
        </a:fillRef>
        <a:effectRef xmlns:a="http://schemas.openxmlformats.org/drawingml/2006/main" idx="0">
          <a:schemeClr val="accent4"/>
        </a:effectRef>
        <a:fontRef xmlns:a="http://schemas.openxmlformats.org/drawingml/2006/main" idx="minor">
          <a:schemeClr val="tx1"/>
        </a:fontRef>
      </cdr:style>
    </cdr:cxnSp>
  </cdr:relSizeAnchor>
  <cdr:relSizeAnchor xmlns:cdr="http://schemas.openxmlformats.org/drawingml/2006/chartDrawing">
    <cdr:from>
      <cdr:x>0.66218</cdr:x>
      <cdr:y>0.03085</cdr:y>
    </cdr:from>
    <cdr:to>
      <cdr:x>0.82308</cdr:x>
      <cdr:y>0.09694</cdr:y>
    </cdr:to>
    <cdr:sp macro="" textlink="">
      <cdr:nvSpPr>
        <cdr:cNvPr id="8" name="TextBox 7">
          <a:extLst xmlns:a="http://schemas.openxmlformats.org/drawingml/2006/main">
            <a:ext uri="{FF2B5EF4-FFF2-40B4-BE49-F238E27FC236}">
              <a16:creationId xmlns:a16="http://schemas.microsoft.com/office/drawing/2014/main" id="{9132826C-F835-4231-8AF4-F78896882847}"/>
            </a:ext>
          </a:extLst>
        </cdr:cNvPr>
        <cdr:cNvSpPr txBox="1"/>
      </cdr:nvSpPr>
      <cdr:spPr>
        <a:xfrm xmlns:a="http://schemas.openxmlformats.org/drawingml/2006/main">
          <a:off x="7954304" y="200030"/>
          <a:ext cx="1932768" cy="428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r-TR" sz="1500">
              <a:solidFill>
                <a:schemeClr val="bg1"/>
              </a:solidFill>
            </a:rPr>
            <a:t>KKM'nin</a:t>
          </a:r>
          <a:r>
            <a:rPr lang="tr-TR" sz="1500" baseline="0">
              <a:solidFill>
                <a:schemeClr val="bg1"/>
              </a:solidFill>
            </a:rPr>
            <a:t> İcadı</a:t>
          </a:r>
          <a:endParaRPr lang="tr-TR" sz="15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0.75656</cdr:x>
      <cdr:y>0.73396</cdr:y>
    </cdr:from>
    <cdr:to>
      <cdr:x>0.92296</cdr:x>
      <cdr:y>0.78951</cdr:y>
    </cdr:to>
    <cdr:sp macro="" textlink="">
      <cdr:nvSpPr>
        <cdr:cNvPr id="2" name="TextBox 7">
          <a:extLst xmlns:a="http://schemas.openxmlformats.org/drawingml/2006/main">
            <a:ext uri="{FF2B5EF4-FFF2-40B4-BE49-F238E27FC236}">
              <a16:creationId xmlns:a16="http://schemas.microsoft.com/office/drawing/2014/main" id="{2A5FEFAB-C768-228D-B6A3-86140E1E114D}"/>
            </a:ext>
          </a:extLst>
        </cdr:cNvPr>
        <cdr:cNvSpPr txBox="1"/>
      </cdr:nvSpPr>
      <cdr:spPr>
        <a:xfrm xmlns:a="http://schemas.openxmlformats.org/drawingml/2006/main">
          <a:off x="8999743" y="5500022"/>
          <a:ext cx="1979420" cy="4162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tr-TR" sz="1500">
              <a:solidFill>
                <a:schemeClr val="bg1"/>
              </a:solidFill>
            </a:rPr>
            <a:t>Kurumlar</a:t>
          </a:r>
          <a:r>
            <a:rPr lang="tr-TR" sz="1500" baseline="0">
              <a:solidFill>
                <a:schemeClr val="bg1"/>
              </a:solidFill>
            </a:rPr>
            <a:t> Baskın</a:t>
          </a:r>
          <a:endParaRPr lang="tr-TR" sz="1500">
            <a:solidFill>
              <a:schemeClr val="bg1"/>
            </a:solidFill>
          </a:endParaRPr>
        </a:p>
      </cdr:txBody>
    </cdr:sp>
  </cdr:relSizeAnchor>
  <cdr:relSizeAnchor xmlns:cdr="http://schemas.openxmlformats.org/drawingml/2006/chartDrawing">
    <cdr:from>
      <cdr:x>0.91453</cdr:x>
      <cdr:y>0.14239</cdr:y>
    </cdr:from>
    <cdr:to>
      <cdr:x>1</cdr:x>
      <cdr:y>0.19794</cdr:y>
    </cdr:to>
    <cdr:sp macro="" textlink="">
      <cdr:nvSpPr>
        <cdr:cNvPr id="3" name="TextBox 7">
          <a:extLst xmlns:a="http://schemas.openxmlformats.org/drawingml/2006/main">
            <a:ext uri="{FF2B5EF4-FFF2-40B4-BE49-F238E27FC236}">
              <a16:creationId xmlns:a16="http://schemas.microsoft.com/office/drawing/2014/main" id="{7043AC70-A100-43AA-A207-ABB8176FBC95}"/>
            </a:ext>
          </a:extLst>
        </cdr:cNvPr>
        <cdr:cNvSpPr txBox="1"/>
      </cdr:nvSpPr>
      <cdr:spPr>
        <a:xfrm xmlns:a="http://schemas.openxmlformats.org/drawingml/2006/main">
          <a:off x="10613571" y="1098550"/>
          <a:ext cx="991961" cy="42858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tr-TR" sz="1500">
              <a:solidFill>
                <a:schemeClr val="bg1"/>
              </a:solidFill>
            </a:rPr>
            <a:t>Bireyler </a:t>
          </a:r>
          <a:r>
            <a:rPr lang="tr-TR" sz="1500" baseline="0">
              <a:solidFill>
                <a:schemeClr val="bg1"/>
              </a:solidFill>
            </a:rPr>
            <a:t>Baskın</a:t>
          </a:r>
          <a:endParaRPr lang="tr-TR" sz="1500">
            <a:solidFill>
              <a:schemeClr val="bg1"/>
            </a:solidFill>
          </a:endParaRPr>
        </a:p>
      </cdr:txBody>
    </cdr:sp>
  </cdr:relSizeAnchor>
  <cdr:relSizeAnchor xmlns:cdr="http://schemas.openxmlformats.org/drawingml/2006/chartDrawing">
    <cdr:from>
      <cdr:x>0.64337</cdr:x>
      <cdr:y>0.1124</cdr:y>
    </cdr:from>
    <cdr:to>
      <cdr:x>0.72884</cdr:x>
      <cdr:y>0.16795</cdr:y>
    </cdr:to>
    <cdr:sp macro="" textlink="">
      <cdr:nvSpPr>
        <cdr:cNvPr id="4" name="TextBox 7">
          <a:extLst xmlns:a="http://schemas.openxmlformats.org/drawingml/2006/main">
            <a:ext uri="{FF2B5EF4-FFF2-40B4-BE49-F238E27FC236}">
              <a16:creationId xmlns:a16="http://schemas.microsoft.com/office/drawing/2014/main" id="{96252730-BDA1-4436-8910-1106C4D0AC9F}"/>
            </a:ext>
          </a:extLst>
        </cdr:cNvPr>
        <cdr:cNvSpPr txBox="1"/>
      </cdr:nvSpPr>
      <cdr:spPr>
        <a:xfrm xmlns:a="http://schemas.openxmlformats.org/drawingml/2006/main">
          <a:off x="7466693" y="867229"/>
          <a:ext cx="991925" cy="4285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tr-TR" sz="1500">
              <a:solidFill>
                <a:schemeClr val="bg1"/>
              </a:solidFill>
            </a:rPr>
            <a:t>Bireyler </a:t>
          </a:r>
          <a:r>
            <a:rPr lang="tr-TR" sz="1500" baseline="0">
              <a:solidFill>
                <a:schemeClr val="bg1"/>
              </a:solidFill>
            </a:rPr>
            <a:t>Baskın</a:t>
          </a:r>
          <a:endParaRPr lang="tr-TR" sz="15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0.06069</cdr:x>
      <cdr:y>0.51625</cdr:y>
    </cdr:from>
    <cdr:to>
      <cdr:x>1</cdr:x>
      <cdr:y>0.51625</cdr:y>
    </cdr:to>
    <cdr:cxnSp macro="">
      <cdr:nvCxnSpPr>
        <cdr:cNvPr id="2" name="Straight Connector 1">
          <a:extLst xmlns:a="http://schemas.openxmlformats.org/drawingml/2006/main">
            <a:ext uri="{FF2B5EF4-FFF2-40B4-BE49-F238E27FC236}">
              <a16:creationId xmlns:a16="http://schemas.microsoft.com/office/drawing/2014/main" id="{A42C3FAD-5771-4AAD-B17B-9BB9C4740CD0}"/>
            </a:ext>
          </a:extLst>
        </cdr:cNvPr>
        <cdr:cNvCxnSpPr/>
      </cdr:nvCxnSpPr>
      <cdr:spPr>
        <a:xfrm xmlns:a="http://schemas.openxmlformats.org/drawingml/2006/main">
          <a:off x="651907" y="3694959"/>
          <a:ext cx="10089077" cy="0"/>
        </a:xfrm>
        <a:prstGeom xmlns:a="http://schemas.openxmlformats.org/drawingml/2006/main" prst="line">
          <a:avLst/>
        </a:prstGeom>
        <a:ln xmlns:a="http://schemas.openxmlformats.org/drawingml/2006/main" w="44450"/>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0.6924</cdr:x>
      <cdr:y>0.13101</cdr:y>
    </cdr:from>
    <cdr:to>
      <cdr:x>0.93821</cdr:x>
      <cdr:y>0.58348</cdr:y>
    </cdr:to>
    <cdr:cxnSp macro="">
      <cdr:nvCxnSpPr>
        <cdr:cNvPr id="28" name="Straight Connector 27">
          <a:extLst xmlns:a="http://schemas.openxmlformats.org/drawingml/2006/main">
            <a:ext uri="{FF2B5EF4-FFF2-40B4-BE49-F238E27FC236}">
              <a16:creationId xmlns:a16="http://schemas.microsoft.com/office/drawing/2014/main" id="{B6FF9130-3A17-449D-92DF-D5A274F1E9CB}"/>
            </a:ext>
          </a:extLst>
        </cdr:cNvPr>
        <cdr:cNvCxnSpPr/>
      </cdr:nvCxnSpPr>
      <cdr:spPr>
        <a:xfrm xmlns:a="http://schemas.openxmlformats.org/drawingml/2006/main">
          <a:off x="7512381" y="937657"/>
          <a:ext cx="2667000" cy="3238500"/>
        </a:xfrm>
        <a:prstGeom xmlns:a="http://schemas.openxmlformats.org/drawingml/2006/main" prst="line">
          <a:avLst/>
        </a:prstGeom>
        <a:ln xmlns:a="http://schemas.openxmlformats.org/drawingml/2006/main" w="44450"/>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17</xdr:col>
      <xdr:colOff>364947</xdr:colOff>
      <xdr:row>59</xdr:row>
      <xdr:rowOff>5245</xdr:rowOff>
    </xdr:from>
    <xdr:to>
      <xdr:col>32</xdr:col>
      <xdr:colOff>261937</xdr:colOff>
      <xdr:row>81</xdr:row>
      <xdr:rowOff>186423</xdr:rowOff>
    </xdr:to>
    <xdr:graphicFrame macro="">
      <xdr:nvGraphicFramePr>
        <xdr:cNvPr id="10" name="Chart 3">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340178</xdr:colOff>
      <xdr:row>31</xdr:row>
      <xdr:rowOff>165128</xdr:rowOff>
    </xdr:from>
    <xdr:to>
      <xdr:col>32</xdr:col>
      <xdr:colOff>309562</xdr:colOff>
      <xdr:row>57</xdr:row>
      <xdr:rowOff>55650</xdr:rowOff>
    </xdr:to>
    <xdr:graphicFrame macro="">
      <xdr:nvGraphicFramePr>
        <xdr:cNvPr id="11" name="Chart 4">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365694</xdr:colOff>
      <xdr:row>83</xdr:row>
      <xdr:rowOff>48560</xdr:rowOff>
    </xdr:from>
    <xdr:to>
      <xdr:col>32</xdr:col>
      <xdr:colOff>238124</xdr:colOff>
      <xdr:row>105</xdr:row>
      <xdr:rowOff>119062</xdr:rowOff>
    </xdr:to>
    <xdr:graphicFrame macro="">
      <xdr:nvGraphicFramePr>
        <xdr:cNvPr id="12" name="Chart 1">
          <a:extLst>
            <a:ext uri="{FF2B5EF4-FFF2-40B4-BE49-F238E27FC236}">
              <a16:creationId xmlns:a16="http://schemas.microsoft.com/office/drawing/2014/main" id="{00000000-0008-0000-0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352542</xdr:colOff>
      <xdr:row>106</xdr:row>
      <xdr:rowOff>97092</xdr:rowOff>
    </xdr:from>
    <xdr:to>
      <xdr:col>32</xdr:col>
      <xdr:colOff>214312</xdr:colOff>
      <xdr:row>131</xdr:row>
      <xdr:rowOff>23812</xdr:rowOff>
    </xdr:to>
    <xdr:graphicFrame macro="">
      <xdr:nvGraphicFramePr>
        <xdr:cNvPr id="13" name="Grafik 12">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359345</xdr:colOff>
      <xdr:row>131</xdr:row>
      <xdr:rowOff>165130</xdr:rowOff>
    </xdr:from>
    <xdr:to>
      <xdr:col>32</xdr:col>
      <xdr:colOff>238125</xdr:colOff>
      <xdr:row>158</xdr:row>
      <xdr:rowOff>49464</xdr:rowOff>
    </xdr:to>
    <xdr:graphicFrame macro="">
      <xdr:nvGraphicFramePr>
        <xdr:cNvPr id="14" name="Grafik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366857</xdr:colOff>
      <xdr:row>2</xdr:row>
      <xdr:rowOff>122611</xdr:rowOff>
    </xdr:from>
    <xdr:to>
      <xdr:col>32</xdr:col>
      <xdr:colOff>410924</xdr:colOff>
      <xdr:row>30</xdr:row>
      <xdr:rowOff>32964</xdr:rowOff>
    </xdr:to>
    <xdr:graphicFrame macro="">
      <xdr:nvGraphicFramePr>
        <xdr:cNvPr id="15" name="Chart 8">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376238</xdr:colOff>
      <xdr:row>159</xdr:row>
      <xdr:rowOff>61912</xdr:rowOff>
    </xdr:from>
    <xdr:to>
      <xdr:col>28</xdr:col>
      <xdr:colOff>76200</xdr:colOff>
      <xdr:row>173</xdr:row>
      <xdr:rowOff>138112</xdr:rowOff>
    </xdr:to>
    <xdr:graphicFrame macro="">
      <xdr:nvGraphicFramePr>
        <xdr:cNvPr id="5" name="Grafik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373901</xdr:colOff>
      <xdr:row>174</xdr:row>
      <xdr:rowOff>146188</xdr:rowOff>
    </xdr:from>
    <xdr:to>
      <xdr:col>28</xdr:col>
      <xdr:colOff>66261</xdr:colOff>
      <xdr:row>189</xdr:row>
      <xdr:rowOff>31888</xdr:rowOff>
    </xdr:to>
    <xdr:graphicFrame macro="">
      <xdr:nvGraphicFramePr>
        <xdr:cNvPr id="6" name="Grafik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472108</xdr:colOff>
      <xdr:row>189</xdr:row>
      <xdr:rowOff>176871</xdr:rowOff>
    </xdr:from>
    <xdr:to>
      <xdr:col>28</xdr:col>
      <xdr:colOff>66260</xdr:colOff>
      <xdr:row>204</xdr:row>
      <xdr:rowOff>62571</xdr:rowOff>
    </xdr:to>
    <xdr:graphicFrame macro="">
      <xdr:nvGraphicFramePr>
        <xdr:cNvPr id="7" name="Grafik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28013</xdr:colOff>
      <xdr:row>24</xdr:row>
      <xdr:rowOff>141194</xdr:rowOff>
    </xdr:from>
    <xdr:to>
      <xdr:col>26</xdr:col>
      <xdr:colOff>291353</xdr:colOff>
      <xdr:row>52</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43</xdr:col>
      <xdr:colOff>432</xdr:colOff>
      <xdr:row>116</xdr:row>
      <xdr:rowOff>47625</xdr:rowOff>
    </xdr:from>
    <xdr:to>
      <xdr:col>62</xdr:col>
      <xdr:colOff>71437</xdr:colOff>
      <xdr:row>156</xdr:row>
      <xdr:rowOff>95250</xdr:rowOff>
    </xdr:to>
    <xdr:graphicFrame macro="">
      <xdr:nvGraphicFramePr>
        <xdr:cNvPr id="39" name="Chart 2">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585786</xdr:colOff>
      <xdr:row>156</xdr:row>
      <xdr:rowOff>166688</xdr:rowOff>
    </xdr:from>
    <xdr:to>
      <xdr:col>62</xdr:col>
      <xdr:colOff>95250</xdr:colOff>
      <xdr:row>196</xdr:row>
      <xdr:rowOff>47625</xdr:rowOff>
    </xdr:to>
    <xdr:graphicFrame macro="">
      <xdr:nvGraphicFramePr>
        <xdr:cNvPr id="40" name="Chart 8">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20409</xdr:colOff>
      <xdr:row>70</xdr:row>
      <xdr:rowOff>156484</xdr:rowOff>
    </xdr:from>
    <xdr:to>
      <xdr:col>61</xdr:col>
      <xdr:colOff>595313</xdr:colOff>
      <xdr:row>112</xdr:row>
      <xdr:rowOff>71438</xdr:rowOff>
    </xdr:to>
    <xdr:graphicFrame macro="">
      <xdr:nvGraphicFramePr>
        <xdr:cNvPr id="41" name="Grafik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17007</xdr:colOff>
      <xdr:row>34</xdr:row>
      <xdr:rowOff>125865</xdr:rowOff>
    </xdr:from>
    <xdr:to>
      <xdr:col>61</xdr:col>
      <xdr:colOff>595312</xdr:colOff>
      <xdr:row>69</xdr:row>
      <xdr:rowOff>80789</xdr:rowOff>
    </xdr:to>
    <xdr:graphicFrame macro="">
      <xdr:nvGraphicFramePr>
        <xdr:cNvPr id="42" name="Chart 15">
          <a:extLst>
            <a:ext uri="{FF2B5EF4-FFF2-40B4-BE49-F238E27FC236}">
              <a16:creationId xmlns:a16="http://schemas.microsoft.com/office/drawing/2014/main" id="{00000000-0008-0000-06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26614</xdr:colOff>
      <xdr:row>197</xdr:row>
      <xdr:rowOff>26614</xdr:rowOff>
    </xdr:from>
    <xdr:to>
      <xdr:col>71</xdr:col>
      <xdr:colOff>398318</xdr:colOff>
      <xdr:row>239</xdr:row>
      <xdr:rowOff>51954</xdr:rowOff>
    </xdr:to>
    <xdr:graphicFrame macro="">
      <xdr:nvGraphicFramePr>
        <xdr:cNvPr id="43" name="Chart 3">
          <a:extLst>
            <a:ext uri="{FF2B5EF4-FFF2-40B4-BE49-F238E27FC236}">
              <a16:creationId xmlns:a16="http://schemas.microsoft.com/office/drawing/2014/main" id="{00000000-0008-0000-06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23812</xdr:colOff>
      <xdr:row>34</xdr:row>
      <xdr:rowOff>142874</xdr:rowOff>
    </xdr:from>
    <xdr:to>
      <xdr:col>79</xdr:col>
      <xdr:colOff>556345</xdr:colOff>
      <xdr:row>69</xdr:row>
      <xdr:rowOff>95250</xdr:rowOff>
    </xdr:to>
    <xdr:graphicFrame macro="">
      <xdr:nvGraphicFramePr>
        <xdr:cNvPr id="44" name="Chart 4">
          <a:extLst>
            <a:ext uri="{FF2B5EF4-FFF2-40B4-BE49-F238E27FC236}">
              <a16:creationId xmlns:a16="http://schemas.microsoft.com/office/drawing/2014/main" id="{00000000-0008-0000-06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27215</xdr:colOff>
      <xdr:row>1</xdr:row>
      <xdr:rowOff>176893</xdr:rowOff>
    </xdr:from>
    <xdr:to>
      <xdr:col>62</xdr:col>
      <xdr:colOff>27215</xdr:colOff>
      <xdr:row>32</xdr:row>
      <xdr:rowOff>149678</xdr:rowOff>
    </xdr:to>
    <xdr:graphicFrame macro="">
      <xdr:nvGraphicFramePr>
        <xdr:cNvPr id="45" name="Chart 11">
          <a:extLst>
            <a:ext uri="{FF2B5EF4-FFF2-40B4-BE49-F238E27FC236}">
              <a16:creationId xmlns:a16="http://schemas.microsoft.com/office/drawing/2014/main" id="{00000000-0008-0000-06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95250</xdr:colOff>
      <xdr:row>282</xdr:row>
      <xdr:rowOff>95250</xdr:rowOff>
    </xdr:from>
    <xdr:to>
      <xdr:col>71</xdr:col>
      <xdr:colOff>554538</xdr:colOff>
      <xdr:row>323</xdr:row>
      <xdr:rowOff>119495</xdr:rowOff>
    </xdr:to>
    <xdr:graphicFrame macro="">
      <xdr:nvGraphicFramePr>
        <xdr:cNvPr id="46" name="Chart 1">
          <a:extLst>
            <a:ext uri="{FF2B5EF4-FFF2-40B4-BE49-F238E27FC236}">
              <a16:creationId xmlns:a16="http://schemas.microsoft.com/office/drawing/2014/main" id="{00000000-0008-0000-06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45</xdr:col>
      <xdr:colOff>125866</xdr:colOff>
      <xdr:row>325</xdr:row>
      <xdr:rowOff>71438</xdr:rowOff>
    </xdr:from>
    <xdr:to>
      <xdr:col>71</xdr:col>
      <xdr:colOff>30615</xdr:colOff>
      <xdr:row>371</xdr:row>
      <xdr:rowOff>71438</xdr:rowOff>
    </xdr:to>
    <xdr:graphicFrame macro="">
      <xdr:nvGraphicFramePr>
        <xdr:cNvPr id="47" name="Grafik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45</xdr:col>
      <xdr:colOff>149677</xdr:colOff>
      <xdr:row>372</xdr:row>
      <xdr:rowOff>81642</xdr:rowOff>
    </xdr:from>
    <xdr:to>
      <xdr:col>64</xdr:col>
      <xdr:colOff>582633</xdr:colOff>
      <xdr:row>402</xdr:row>
      <xdr:rowOff>47007</xdr:rowOff>
    </xdr:to>
    <xdr:graphicFrame macro="">
      <xdr:nvGraphicFramePr>
        <xdr:cNvPr id="48" name="Chart 6">
          <a:extLst>
            <a:ext uri="{FF2B5EF4-FFF2-40B4-BE49-F238E27FC236}">
              <a16:creationId xmlns:a16="http://schemas.microsoft.com/office/drawing/2014/main" id="{00000000-0008-0000-06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45</xdr:col>
      <xdr:colOff>176892</xdr:colOff>
      <xdr:row>403</xdr:row>
      <xdr:rowOff>91539</xdr:rowOff>
    </xdr:from>
    <xdr:to>
      <xdr:col>65</xdr:col>
      <xdr:colOff>101436</xdr:colOff>
      <xdr:row>436</xdr:row>
      <xdr:rowOff>103661</xdr:rowOff>
    </xdr:to>
    <xdr:graphicFrame macro="">
      <xdr:nvGraphicFramePr>
        <xdr:cNvPr id="49" name="Grafik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201385</xdr:colOff>
      <xdr:row>437</xdr:row>
      <xdr:rowOff>110590</xdr:rowOff>
    </xdr:from>
    <xdr:to>
      <xdr:col>66</xdr:col>
      <xdr:colOff>8163</xdr:colOff>
      <xdr:row>478</xdr:row>
      <xdr:rowOff>186790</xdr:rowOff>
    </xdr:to>
    <xdr:graphicFrame macro="">
      <xdr:nvGraphicFramePr>
        <xdr:cNvPr id="50" name="Chart 17">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112</xdr:col>
      <xdr:colOff>301190</xdr:colOff>
      <xdr:row>7</xdr:row>
      <xdr:rowOff>0</xdr:rowOff>
    </xdr:from>
    <xdr:to>
      <xdr:col>126</xdr:col>
      <xdr:colOff>374503</xdr:colOff>
      <xdr:row>37</xdr:row>
      <xdr:rowOff>95250</xdr:rowOff>
    </xdr:to>
    <xdr:graphicFrame macro="">
      <xdr:nvGraphicFramePr>
        <xdr:cNvPr id="51" name="Chart 5">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64</xdr:col>
      <xdr:colOff>533400</xdr:colOff>
      <xdr:row>4</xdr:row>
      <xdr:rowOff>47625</xdr:rowOff>
    </xdr:from>
    <xdr:to>
      <xdr:col>81</xdr:col>
      <xdr:colOff>264966</xdr:colOff>
      <xdr:row>31</xdr:row>
      <xdr:rowOff>19051</xdr:rowOff>
    </xdr:to>
    <xdr:graphicFrame macro="">
      <xdr:nvGraphicFramePr>
        <xdr:cNvPr id="52" name="Chart 13">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111</xdr:col>
      <xdr:colOff>493566</xdr:colOff>
      <xdr:row>38</xdr:row>
      <xdr:rowOff>149680</xdr:rowOff>
    </xdr:from>
    <xdr:to>
      <xdr:col>126</xdr:col>
      <xdr:colOff>425531</xdr:colOff>
      <xdr:row>67</xdr:row>
      <xdr:rowOff>40822</xdr:rowOff>
    </xdr:to>
    <xdr:graphicFrame macro="">
      <xdr:nvGraphicFramePr>
        <xdr:cNvPr id="53" name="Chart 1">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37</xdr:col>
      <xdr:colOff>438832</xdr:colOff>
      <xdr:row>276</xdr:row>
      <xdr:rowOff>25545</xdr:rowOff>
    </xdr:from>
    <xdr:to>
      <xdr:col>57</xdr:col>
      <xdr:colOff>471488</xdr:colOff>
      <xdr:row>312</xdr:row>
      <xdr:rowOff>185737</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418726</xdr:colOff>
      <xdr:row>152</xdr:row>
      <xdr:rowOff>81641</xdr:rowOff>
    </xdr:from>
    <xdr:to>
      <xdr:col>58</xdr:col>
      <xdr:colOff>142875</xdr:colOff>
      <xdr:row>189</xdr:row>
      <xdr:rowOff>150915</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215899</xdr:colOff>
      <xdr:row>121</xdr:row>
      <xdr:rowOff>24245</xdr:rowOff>
    </xdr:from>
    <xdr:to>
      <xdr:col>81</xdr:col>
      <xdr:colOff>585354</xdr:colOff>
      <xdr:row>167</xdr:row>
      <xdr:rowOff>162791</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561295</xdr:colOff>
      <xdr:row>1</xdr:row>
      <xdr:rowOff>247649</xdr:rowOff>
    </xdr:from>
    <xdr:to>
      <xdr:col>79</xdr:col>
      <xdr:colOff>142875</xdr:colOff>
      <xdr:row>42</xdr:row>
      <xdr:rowOff>16329</xdr:rowOff>
    </xdr:to>
    <xdr:graphicFrame macro="">
      <xdr:nvGraphicFramePr>
        <xdr:cNvPr id="6" name="Grafik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395222</xdr:colOff>
      <xdr:row>113</xdr:row>
      <xdr:rowOff>58139</xdr:rowOff>
    </xdr:from>
    <xdr:to>
      <xdr:col>58</xdr:col>
      <xdr:colOff>190500</xdr:colOff>
      <xdr:row>151</xdr:row>
      <xdr:rowOff>26285</xdr:rowOff>
    </xdr:to>
    <xdr:graphicFrame macro="">
      <xdr:nvGraphicFramePr>
        <xdr:cNvPr id="7" name="Grafik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60</xdr:col>
      <xdr:colOff>161367</xdr:colOff>
      <xdr:row>81</xdr:row>
      <xdr:rowOff>128650</xdr:rowOff>
    </xdr:from>
    <xdr:to>
      <xdr:col>79</xdr:col>
      <xdr:colOff>280493</xdr:colOff>
      <xdr:row>119</xdr:row>
      <xdr:rowOff>19175</xdr:rowOff>
    </xdr:to>
    <xdr:graphicFrame macro="">
      <xdr:nvGraphicFramePr>
        <xdr:cNvPr id="8" name="Grafik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60</xdr:col>
      <xdr:colOff>37327</xdr:colOff>
      <xdr:row>44</xdr:row>
      <xdr:rowOff>69084</xdr:rowOff>
    </xdr:from>
    <xdr:to>
      <xdr:col>81</xdr:col>
      <xdr:colOff>-1</xdr:colOff>
      <xdr:row>81</xdr:row>
      <xdr:rowOff>4762</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408212</xdr:colOff>
      <xdr:row>1</xdr:row>
      <xdr:rowOff>230085</xdr:rowOff>
    </xdr:from>
    <xdr:to>
      <xdr:col>58</xdr:col>
      <xdr:colOff>261937</xdr:colOff>
      <xdr:row>41</xdr:row>
      <xdr:rowOff>136072</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37</xdr:col>
      <xdr:colOff>389657</xdr:colOff>
      <xdr:row>42</xdr:row>
      <xdr:rowOff>157102</xdr:rowOff>
    </xdr:from>
    <xdr:to>
      <xdr:col>58</xdr:col>
      <xdr:colOff>204107</xdr:colOff>
      <xdr:row>78</xdr:row>
      <xdr:rowOff>40822</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37</xdr:col>
      <xdr:colOff>438831</xdr:colOff>
      <xdr:row>191</xdr:row>
      <xdr:rowOff>125864</xdr:rowOff>
    </xdr:from>
    <xdr:to>
      <xdr:col>58</xdr:col>
      <xdr:colOff>0</xdr:colOff>
      <xdr:row>229</xdr:row>
      <xdr:rowOff>95249</xdr:rowOff>
    </xdr:to>
    <xdr:graphicFrame macro="">
      <xdr:nvGraphicFramePr>
        <xdr:cNvPr id="12" name="Chart 11">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404812</xdr:colOff>
      <xdr:row>231</xdr:row>
      <xdr:rowOff>166688</xdr:rowOff>
    </xdr:from>
    <xdr:to>
      <xdr:col>58</xdr:col>
      <xdr:colOff>0</xdr:colOff>
      <xdr:row>274</xdr:row>
      <xdr:rowOff>95250</xdr:rowOff>
    </xdr:to>
    <xdr:graphicFrame macro="">
      <xdr:nvGraphicFramePr>
        <xdr:cNvPr id="14" name="Chart 13">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376917</xdr:colOff>
      <xdr:row>78</xdr:row>
      <xdr:rowOff>172811</xdr:rowOff>
    </xdr:from>
    <xdr:to>
      <xdr:col>58</xdr:col>
      <xdr:colOff>201386</xdr:colOff>
      <xdr:row>112</xdr:row>
      <xdr:rowOff>61912</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60</xdr:col>
      <xdr:colOff>166687</xdr:colOff>
      <xdr:row>208</xdr:row>
      <xdr:rowOff>166688</xdr:rowOff>
    </xdr:from>
    <xdr:to>
      <xdr:col>80</xdr:col>
      <xdr:colOff>333374</xdr:colOff>
      <xdr:row>250</xdr:row>
      <xdr:rowOff>47625</xdr:rowOff>
    </xdr:to>
    <xdr:graphicFrame macro="">
      <xdr:nvGraphicFramePr>
        <xdr:cNvPr id="13" name="Chart 12">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11175</xdr:colOff>
      <xdr:row>43</xdr:row>
      <xdr:rowOff>183835</xdr:rowOff>
    </xdr:from>
    <xdr:to>
      <xdr:col>25</xdr:col>
      <xdr:colOff>19176</xdr:colOff>
      <xdr:row>70</xdr:row>
      <xdr:rowOff>139244</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722439</xdr:colOff>
      <xdr:row>44</xdr:row>
      <xdr:rowOff>15892</xdr:rowOff>
    </xdr:from>
    <xdr:to>
      <xdr:col>12</xdr:col>
      <xdr:colOff>315463</xdr:colOff>
      <xdr:row>67</xdr:row>
      <xdr:rowOff>76404</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1685445</xdr:colOff>
      <xdr:row>674</xdr:row>
      <xdr:rowOff>95356</xdr:rowOff>
    </xdr:from>
    <xdr:to>
      <xdr:col>26</xdr:col>
      <xdr:colOff>218040</xdr:colOff>
      <xdr:row>709</xdr:row>
      <xdr:rowOff>10192</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254000</xdr:colOff>
      <xdr:row>673</xdr:row>
      <xdr:rowOff>31750</xdr:rowOff>
    </xdr:from>
    <xdr:to>
      <xdr:col>45</xdr:col>
      <xdr:colOff>120095</xdr:colOff>
      <xdr:row>707</xdr:row>
      <xdr:rowOff>137086</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793750</xdr:colOff>
      <xdr:row>682</xdr:row>
      <xdr:rowOff>25400</xdr:rowOff>
    </xdr:from>
    <xdr:to>
      <xdr:col>10</xdr:col>
      <xdr:colOff>621393</xdr:colOff>
      <xdr:row>697</xdr:row>
      <xdr:rowOff>47172</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860425</xdr:colOff>
      <xdr:row>2</xdr:row>
      <xdr:rowOff>9525</xdr:rowOff>
    </xdr:from>
    <xdr:to>
      <xdr:col>12</xdr:col>
      <xdr:colOff>98425</xdr:colOff>
      <xdr:row>16</xdr:row>
      <xdr:rowOff>174625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43238</xdr:colOff>
      <xdr:row>13</xdr:row>
      <xdr:rowOff>175092</xdr:rowOff>
    </xdr:from>
    <xdr:to>
      <xdr:col>34</xdr:col>
      <xdr:colOff>134470</xdr:colOff>
      <xdr:row>48</xdr:row>
      <xdr:rowOff>123264</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70309</xdr:colOff>
      <xdr:row>53</xdr:row>
      <xdr:rowOff>25213</xdr:rowOff>
    </xdr:from>
    <xdr:to>
      <xdr:col>33</xdr:col>
      <xdr:colOff>549088</xdr:colOff>
      <xdr:row>78</xdr:row>
      <xdr:rowOff>33617</xdr:rowOff>
    </xdr:to>
    <xdr:graphicFrame macro="">
      <xdr:nvGraphicFramePr>
        <xdr:cNvPr id="3" name="Grafik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136071</xdr:colOff>
      <xdr:row>83</xdr:row>
      <xdr:rowOff>16329</xdr:rowOff>
    </xdr:from>
    <xdr:to>
      <xdr:col>33</xdr:col>
      <xdr:colOff>481854</xdr:colOff>
      <xdr:row>106</xdr:row>
      <xdr:rowOff>156883</xdr:rowOff>
    </xdr:to>
    <xdr:graphicFrame macro="">
      <xdr:nvGraphicFramePr>
        <xdr:cNvPr id="4" name="Grafik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639533</xdr:colOff>
      <xdr:row>121</xdr:row>
      <xdr:rowOff>50347</xdr:rowOff>
    </xdr:from>
    <xdr:to>
      <xdr:col>33</xdr:col>
      <xdr:colOff>530679</xdr:colOff>
      <xdr:row>154</xdr:row>
      <xdr:rowOff>108857</xdr:rowOff>
    </xdr:to>
    <xdr:graphicFrame macro="">
      <xdr:nvGraphicFramePr>
        <xdr:cNvPr id="5" name="Grafik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313252</xdr:colOff>
      <xdr:row>14</xdr:row>
      <xdr:rowOff>35656</xdr:rowOff>
    </xdr:from>
    <xdr:to>
      <xdr:col>15</xdr:col>
      <xdr:colOff>208837</xdr:colOff>
      <xdr:row>55</xdr:row>
      <xdr:rowOff>98816</xdr:rowOff>
    </xdr:to>
    <xdr:graphicFrame macro="">
      <xdr:nvGraphicFramePr>
        <xdr:cNvPr id="8" name="Chart 7">
          <a:extLst>
            <a:ext uri="{FF2B5EF4-FFF2-40B4-BE49-F238E27FC236}">
              <a16:creationId xmlns:a16="http://schemas.microsoft.com/office/drawing/2014/main" id="{00000000-0008-0000-0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244925</xdr:colOff>
      <xdr:row>0</xdr:row>
      <xdr:rowOff>88446</xdr:rowOff>
    </xdr:from>
    <xdr:to>
      <xdr:col>31</xdr:col>
      <xdr:colOff>513668</xdr:colOff>
      <xdr:row>55</xdr:row>
      <xdr:rowOff>74839</xdr:rowOff>
    </xdr:to>
    <xdr:graphicFrame macro="">
      <xdr:nvGraphicFramePr>
        <xdr:cNvPr id="3" name="Grafik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79</xdr:col>
      <xdr:colOff>17318</xdr:colOff>
      <xdr:row>187</xdr:row>
      <xdr:rowOff>0</xdr:rowOff>
    </xdr:from>
    <xdr:to>
      <xdr:col>104</xdr:col>
      <xdr:colOff>155864</xdr:colOff>
      <xdr:row>228</xdr:row>
      <xdr:rowOff>38101</xdr:rowOff>
    </xdr:to>
    <xdr:graphicFrame macro="">
      <xdr:nvGraphicFramePr>
        <xdr:cNvPr id="3" name="Chart 2">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78</xdr:col>
      <xdr:colOff>204965</xdr:colOff>
      <xdr:row>144</xdr:row>
      <xdr:rowOff>34636</xdr:rowOff>
    </xdr:from>
    <xdr:to>
      <xdr:col>104</xdr:col>
      <xdr:colOff>138545</xdr:colOff>
      <xdr:row>182</xdr:row>
      <xdr:rowOff>17318</xdr:rowOff>
    </xdr:to>
    <xdr:graphicFrame macro="">
      <xdr:nvGraphicFramePr>
        <xdr:cNvPr id="2" name="Grafik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18</xdr:col>
      <xdr:colOff>606239</xdr:colOff>
      <xdr:row>0</xdr:row>
      <xdr:rowOff>570941</xdr:rowOff>
    </xdr:from>
    <xdr:to>
      <xdr:col>28</xdr:col>
      <xdr:colOff>136072</xdr:colOff>
      <xdr:row>39</xdr:row>
      <xdr:rowOff>122465</xdr:rowOff>
    </xdr:to>
    <xdr:graphicFrame macro="">
      <xdr:nvGraphicFramePr>
        <xdr:cNvPr id="3" name="Grafik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34016</xdr:colOff>
      <xdr:row>47</xdr:row>
      <xdr:rowOff>145596</xdr:rowOff>
    </xdr:from>
    <xdr:to>
      <xdr:col>12</xdr:col>
      <xdr:colOff>530677</xdr:colOff>
      <xdr:row>70</xdr:row>
      <xdr:rowOff>108858</xdr:rowOff>
    </xdr:to>
    <xdr:graphicFrame macro="">
      <xdr:nvGraphicFramePr>
        <xdr:cNvPr id="5" name="Chart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34</xdr:col>
      <xdr:colOff>223898</xdr:colOff>
      <xdr:row>29</xdr:row>
      <xdr:rowOff>2475</xdr:rowOff>
    </xdr:from>
    <xdr:to>
      <xdr:col>57</xdr:col>
      <xdr:colOff>538101</xdr:colOff>
      <xdr:row>98</xdr:row>
      <xdr:rowOff>369622</xdr:rowOff>
    </xdr:to>
    <xdr:graphicFrame macro="">
      <xdr:nvGraphicFramePr>
        <xdr:cNvPr id="2" name="Grafik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242455</xdr:colOff>
      <xdr:row>130</xdr:row>
      <xdr:rowOff>155862</xdr:rowOff>
    </xdr:from>
    <xdr:to>
      <xdr:col>40</xdr:col>
      <xdr:colOff>200662</xdr:colOff>
      <xdr:row>157</xdr:row>
      <xdr:rowOff>70843</xdr:rowOff>
    </xdr:to>
    <xdr:pic>
      <xdr:nvPicPr>
        <xdr:cNvPr id="3" name="Resim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22098000" y="22011407"/>
          <a:ext cx="10764752" cy="5058481"/>
        </a:xfrm>
        <a:prstGeom prst="rect">
          <a:avLst/>
        </a:prstGeom>
      </xdr:spPr>
    </xdr:pic>
    <xdr:clientData/>
  </xdr:twoCellAnchor>
  <xdr:twoCellAnchor editAs="oneCell">
    <xdr:from>
      <xdr:col>23</xdr:col>
      <xdr:colOff>86590</xdr:colOff>
      <xdr:row>100</xdr:row>
      <xdr:rowOff>588818</xdr:rowOff>
    </xdr:from>
    <xdr:to>
      <xdr:col>39</xdr:col>
      <xdr:colOff>640772</xdr:colOff>
      <xdr:row>127</xdr:row>
      <xdr:rowOff>22874</xdr:rowOff>
    </xdr:to>
    <xdr:pic>
      <xdr:nvPicPr>
        <xdr:cNvPr id="4" name="Resim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21942135" y="15586363"/>
          <a:ext cx="10685319" cy="572055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54429</xdr:colOff>
      <xdr:row>1</xdr:row>
      <xdr:rowOff>43542</xdr:rowOff>
    </xdr:from>
    <xdr:to>
      <xdr:col>27</xdr:col>
      <xdr:colOff>340179</xdr:colOff>
      <xdr:row>35</xdr:row>
      <xdr:rowOff>163286</xdr:rowOff>
    </xdr:to>
    <xdr:graphicFrame macro="">
      <xdr:nvGraphicFramePr>
        <xdr:cNvPr id="4" name="Grafik 3">
          <a:extLst>
            <a:ext uri="{FF2B5EF4-FFF2-40B4-BE49-F238E27FC236}">
              <a16:creationId xmlns:a16="http://schemas.microsoft.com/office/drawing/2014/main" id="{B73A48A5-4A50-469B-AC0B-79E61AF0B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304800</xdr:colOff>
      <xdr:row>286</xdr:row>
      <xdr:rowOff>133350</xdr:rowOff>
    </xdr:from>
    <xdr:to>
      <xdr:col>31</xdr:col>
      <xdr:colOff>323850</xdr:colOff>
      <xdr:row>316</xdr:row>
      <xdr:rowOff>95250</xdr:rowOff>
    </xdr:to>
    <xdr:graphicFrame macro="">
      <xdr:nvGraphicFramePr>
        <xdr:cNvPr id="3" name="Grafik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161924</xdr:colOff>
      <xdr:row>322</xdr:row>
      <xdr:rowOff>180974</xdr:rowOff>
    </xdr:from>
    <xdr:to>
      <xdr:col>31</xdr:col>
      <xdr:colOff>47624</xdr:colOff>
      <xdr:row>347</xdr:row>
      <xdr:rowOff>66674</xdr:rowOff>
    </xdr:to>
    <xdr:graphicFrame macro="">
      <xdr:nvGraphicFramePr>
        <xdr:cNvPr id="5" name="Grafik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86590</xdr:colOff>
      <xdr:row>236</xdr:row>
      <xdr:rowOff>34637</xdr:rowOff>
    </xdr:from>
    <xdr:to>
      <xdr:col>45</xdr:col>
      <xdr:colOff>103908</xdr:colOff>
      <xdr:row>284</xdr:row>
      <xdr:rowOff>121227</xdr:rowOff>
    </xdr:to>
    <xdr:graphicFrame macro="">
      <xdr:nvGraphicFramePr>
        <xdr:cNvPr id="2" name="Grafik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5</xdr:row>
      <xdr:rowOff>0</xdr:rowOff>
    </xdr:from>
    <xdr:to>
      <xdr:col>31</xdr:col>
      <xdr:colOff>281610</xdr:colOff>
      <xdr:row>26</xdr:row>
      <xdr:rowOff>149086</xdr:rowOff>
    </xdr:to>
    <xdr:graphicFrame macro="">
      <xdr:nvGraphicFramePr>
        <xdr:cNvPr id="11" name="Chart 10">
          <a:extLst>
            <a:ext uri="{FF2B5EF4-FFF2-40B4-BE49-F238E27FC236}">
              <a16:creationId xmlns:a16="http://schemas.microsoft.com/office/drawing/2014/main" id="{00000000-0008-0000-1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509866</xdr:colOff>
      <xdr:row>212</xdr:row>
      <xdr:rowOff>134470</xdr:rowOff>
    </xdr:from>
    <xdr:to>
      <xdr:col>7</xdr:col>
      <xdr:colOff>179294</xdr:colOff>
      <xdr:row>242</xdr:row>
      <xdr:rowOff>138952</xdr:rowOff>
    </xdr:to>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0.47517</cdr:x>
      <cdr:y>0.02106</cdr:y>
    </cdr:from>
    <cdr:to>
      <cdr:x>0.4771</cdr:x>
      <cdr:y>0.92909</cdr:y>
    </cdr:to>
    <cdr:cxnSp macro="">
      <cdr:nvCxnSpPr>
        <cdr:cNvPr id="2" name="Straight Connector 2">
          <a:extLst xmlns:a="http://schemas.openxmlformats.org/drawingml/2006/main">
            <a:ext uri="{FF2B5EF4-FFF2-40B4-BE49-F238E27FC236}">
              <a16:creationId xmlns:a16="http://schemas.microsoft.com/office/drawing/2014/main" id="{D4EABED8-E81F-E1A0-F734-060E1D7270EF}"/>
            </a:ext>
          </a:extLst>
        </cdr:cNvPr>
        <cdr:cNvCxnSpPr/>
      </cdr:nvCxnSpPr>
      <cdr:spPr>
        <a:xfrm xmlns:a="http://schemas.openxmlformats.org/drawingml/2006/main">
          <a:off x="7208721" y="211521"/>
          <a:ext cx="29280" cy="9120748"/>
        </a:xfrm>
        <a:prstGeom xmlns:a="http://schemas.openxmlformats.org/drawingml/2006/main" prst="line">
          <a:avLst/>
        </a:prstGeom>
      </cdr:spPr>
      <cdr:style>
        <a:lnRef xmlns:a="http://schemas.openxmlformats.org/drawingml/2006/main" idx="1">
          <a:schemeClr val="accent4"/>
        </a:lnRef>
        <a:fillRef xmlns:a="http://schemas.openxmlformats.org/drawingml/2006/main" idx="0">
          <a:schemeClr val="accent4"/>
        </a:fillRef>
        <a:effectRef xmlns:a="http://schemas.openxmlformats.org/drawingml/2006/main" idx="0">
          <a:schemeClr val="accent4"/>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195902</xdr:colOff>
      <xdr:row>48</xdr:row>
      <xdr:rowOff>114300</xdr:rowOff>
    </xdr:from>
    <xdr:to>
      <xdr:col>11</xdr:col>
      <xdr:colOff>342899</xdr:colOff>
      <xdr:row>74</xdr:row>
      <xdr:rowOff>26186</xdr:rowOff>
    </xdr:to>
    <xdr:graphicFrame macro="">
      <xdr:nvGraphicFramePr>
        <xdr:cNvPr id="4" name="Chart 3">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237566</xdr:colOff>
      <xdr:row>75</xdr:row>
      <xdr:rowOff>152400</xdr:rowOff>
    </xdr:from>
    <xdr:to>
      <xdr:col>11</xdr:col>
      <xdr:colOff>342900</xdr:colOff>
      <xdr:row>98</xdr:row>
      <xdr:rowOff>162952</xdr:rowOff>
    </xdr:to>
    <xdr:graphicFrame macro="">
      <xdr:nvGraphicFramePr>
        <xdr:cNvPr id="7" name="Chart 6">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145677</xdr:colOff>
      <xdr:row>100</xdr:row>
      <xdr:rowOff>76200</xdr:rowOff>
    </xdr:from>
    <xdr:to>
      <xdr:col>11</xdr:col>
      <xdr:colOff>495300</xdr:colOff>
      <xdr:row>126</xdr:row>
      <xdr:rowOff>156882</xdr:rowOff>
    </xdr:to>
    <xdr:graphicFrame macro="">
      <xdr:nvGraphicFramePr>
        <xdr:cNvPr id="9" name="Chart 8">
          <a:extLst>
            <a:ext uri="{FF2B5EF4-FFF2-40B4-BE49-F238E27FC236}">
              <a16:creationId xmlns:a16="http://schemas.microsoft.com/office/drawing/2014/main" id="{00000000-0008-0000-1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160565</xdr:colOff>
      <xdr:row>21</xdr:row>
      <xdr:rowOff>38100</xdr:rowOff>
    </xdr:from>
    <xdr:to>
      <xdr:col>11</xdr:col>
      <xdr:colOff>228600</xdr:colOff>
      <xdr:row>47</xdr:row>
      <xdr:rowOff>49518</xdr:rowOff>
    </xdr:to>
    <xdr:graphicFrame macro="">
      <xdr:nvGraphicFramePr>
        <xdr:cNvPr id="10" name="Chart 9">
          <a:extLst>
            <a:ext uri="{FF2B5EF4-FFF2-40B4-BE49-F238E27FC236}">
              <a16:creationId xmlns:a16="http://schemas.microsoft.com/office/drawing/2014/main" id="{00000000-0008-0000-1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266700</xdr:colOff>
      <xdr:row>59</xdr:row>
      <xdr:rowOff>38100</xdr:rowOff>
    </xdr:from>
    <xdr:to>
      <xdr:col>48</xdr:col>
      <xdr:colOff>533400</xdr:colOff>
      <xdr:row>88</xdr:row>
      <xdr:rowOff>76200</xdr:rowOff>
    </xdr:to>
    <xdr:graphicFrame macro="">
      <xdr:nvGraphicFramePr>
        <xdr:cNvPr id="11" name="Chart 10">
          <a:extLst>
            <a:ext uri="{FF2B5EF4-FFF2-40B4-BE49-F238E27FC236}">
              <a16:creationId xmlns:a16="http://schemas.microsoft.com/office/drawing/2014/main" id="{00000000-0008-0000-1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290077</xdr:colOff>
      <xdr:row>89</xdr:row>
      <xdr:rowOff>23813</xdr:rowOff>
    </xdr:from>
    <xdr:to>
      <xdr:col>48</xdr:col>
      <xdr:colOff>428623</xdr:colOff>
      <xdr:row>127</xdr:row>
      <xdr:rowOff>867</xdr:rowOff>
    </xdr:to>
    <xdr:graphicFrame macro="">
      <xdr:nvGraphicFramePr>
        <xdr:cNvPr id="15" name="Chart 14">
          <a:extLst>
            <a:ext uri="{FF2B5EF4-FFF2-40B4-BE49-F238E27FC236}">
              <a16:creationId xmlns:a16="http://schemas.microsoft.com/office/drawing/2014/main" id="{00000000-0008-0000-1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261503</xdr:colOff>
      <xdr:row>23</xdr:row>
      <xdr:rowOff>38100</xdr:rowOff>
    </xdr:from>
    <xdr:to>
      <xdr:col>48</xdr:col>
      <xdr:colOff>571500</xdr:colOff>
      <xdr:row>56</xdr:row>
      <xdr:rowOff>69273</xdr:rowOff>
    </xdr:to>
    <xdr:graphicFrame macro="">
      <xdr:nvGraphicFramePr>
        <xdr:cNvPr id="6" name="Chart 5">
          <a:extLst>
            <a:ext uri="{FF2B5EF4-FFF2-40B4-BE49-F238E27FC236}">
              <a16:creationId xmlns:a16="http://schemas.microsoft.com/office/drawing/2014/main" id="{00000000-0008-0000-1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105208</xdr:colOff>
      <xdr:row>130</xdr:row>
      <xdr:rowOff>142874</xdr:rowOff>
    </xdr:from>
    <xdr:to>
      <xdr:col>48</xdr:col>
      <xdr:colOff>547687</xdr:colOff>
      <xdr:row>168</xdr:row>
      <xdr:rowOff>142871</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0</xdr:colOff>
      <xdr:row>172</xdr:row>
      <xdr:rowOff>0</xdr:rowOff>
    </xdr:from>
    <xdr:to>
      <xdr:col>57</xdr:col>
      <xdr:colOff>500062</xdr:colOff>
      <xdr:row>238</xdr:row>
      <xdr:rowOff>61914</xdr:rowOff>
    </xdr:to>
    <xdr:graphicFrame macro="">
      <xdr:nvGraphicFramePr>
        <xdr:cNvPr id="3" name="Grafik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14</xdr:col>
      <xdr:colOff>414617</xdr:colOff>
      <xdr:row>8</xdr:row>
      <xdr:rowOff>190499</xdr:rowOff>
    </xdr:from>
    <xdr:to>
      <xdr:col>31</xdr:col>
      <xdr:colOff>123263</xdr:colOff>
      <xdr:row>46</xdr:row>
      <xdr:rowOff>78441</xdr:rowOff>
    </xdr:to>
    <xdr:graphicFrame macro="">
      <xdr:nvGraphicFramePr>
        <xdr:cNvPr id="4" name="Chart 3">
          <a:extLst>
            <a:ext uri="{FF2B5EF4-FFF2-40B4-BE49-F238E27FC236}">
              <a16:creationId xmlns:a16="http://schemas.microsoft.com/office/drawing/2014/main" id="{00000000-0008-0000-1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2028825</xdr:colOff>
      <xdr:row>14</xdr:row>
      <xdr:rowOff>156882</xdr:rowOff>
    </xdr:from>
    <xdr:to>
      <xdr:col>11</xdr:col>
      <xdr:colOff>2554942</xdr:colOff>
      <xdr:row>45</xdr:row>
      <xdr:rowOff>180975</xdr:rowOff>
    </xdr:to>
    <xdr:graphicFrame macro="">
      <xdr:nvGraphicFramePr>
        <xdr:cNvPr id="5" name="Chart 4">
          <a:extLst>
            <a:ext uri="{FF2B5EF4-FFF2-40B4-BE49-F238E27FC236}">
              <a16:creationId xmlns:a16="http://schemas.microsoft.com/office/drawing/2014/main" id="{00000000-0008-0000-1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447674</xdr:colOff>
      <xdr:row>35</xdr:row>
      <xdr:rowOff>152400</xdr:rowOff>
    </xdr:from>
    <xdr:to>
      <xdr:col>17</xdr:col>
      <xdr:colOff>447675</xdr:colOff>
      <xdr:row>57</xdr:row>
      <xdr:rowOff>104775</xdr:rowOff>
    </xdr:to>
    <xdr:graphicFrame macro="">
      <xdr:nvGraphicFramePr>
        <xdr:cNvPr id="4" name="Chart 3">
          <a:extLst>
            <a:ext uri="{FF2B5EF4-FFF2-40B4-BE49-F238E27FC236}">
              <a16:creationId xmlns:a16="http://schemas.microsoft.com/office/drawing/2014/main" id="{00000000-0008-0000-1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312965</xdr:colOff>
      <xdr:row>5</xdr:row>
      <xdr:rowOff>54429</xdr:rowOff>
    </xdr:from>
    <xdr:to>
      <xdr:col>4</xdr:col>
      <xdr:colOff>1387928</xdr:colOff>
      <xdr:row>19</xdr:row>
      <xdr:rowOff>40821</xdr:rowOff>
    </xdr:to>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34016</xdr:colOff>
      <xdr:row>19</xdr:row>
      <xdr:rowOff>81643</xdr:rowOff>
    </xdr:from>
    <xdr:to>
      <xdr:col>4</xdr:col>
      <xdr:colOff>966107</xdr:colOff>
      <xdr:row>31</xdr:row>
      <xdr:rowOff>149679</xdr:rowOff>
    </xdr:to>
    <xdr:graphicFrame macro="">
      <xdr:nvGraphicFramePr>
        <xdr:cNvPr id="4" name="Chart 3">
          <a:extLst>
            <a:ext uri="{FF2B5EF4-FFF2-40B4-BE49-F238E27FC236}">
              <a16:creationId xmlns:a16="http://schemas.microsoft.com/office/drawing/2014/main" id="{00000000-0008-0000-1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358587</xdr:colOff>
      <xdr:row>2</xdr:row>
      <xdr:rowOff>62750</xdr:rowOff>
    </xdr:from>
    <xdr:to>
      <xdr:col>13</xdr:col>
      <xdr:colOff>1131793</xdr:colOff>
      <xdr:row>26</xdr:row>
      <xdr:rowOff>89645</xdr:rowOff>
    </xdr:to>
    <xdr:graphicFrame macro="">
      <xdr:nvGraphicFramePr>
        <xdr:cNvPr id="6" name="Chart 5">
          <a:extLst>
            <a:ext uri="{FF2B5EF4-FFF2-40B4-BE49-F238E27FC236}">
              <a16:creationId xmlns:a16="http://schemas.microsoft.com/office/drawing/2014/main" id="{00000000-0008-0000-1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459440</xdr:colOff>
      <xdr:row>27</xdr:row>
      <xdr:rowOff>123263</xdr:rowOff>
    </xdr:from>
    <xdr:to>
      <xdr:col>12</xdr:col>
      <xdr:colOff>519547</xdr:colOff>
      <xdr:row>49</xdr:row>
      <xdr:rowOff>155864</xdr:rowOff>
    </xdr:to>
    <xdr:graphicFrame macro="">
      <xdr:nvGraphicFramePr>
        <xdr:cNvPr id="7" name="Chart 6">
          <a:extLst>
            <a:ext uri="{FF2B5EF4-FFF2-40B4-BE49-F238E27FC236}">
              <a16:creationId xmlns:a16="http://schemas.microsoft.com/office/drawing/2014/main" id="{00000000-0008-0000-1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358588</xdr:colOff>
      <xdr:row>50</xdr:row>
      <xdr:rowOff>112059</xdr:rowOff>
    </xdr:from>
    <xdr:to>
      <xdr:col>13</xdr:col>
      <xdr:colOff>112058</xdr:colOff>
      <xdr:row>67</xdr:row>
      <xdr:rowOff>44824</xdr:rowOff>
    </xdr:to>
    <xdr:graphicFrame macro="">
      <xdr:nvGraphicFramePr>
        <xdr:cNvPr id="8" name="Chart 7">
          <a:extLst>
            <a:ext uri="{FF2B5EF4-FFF2-40B4-BE49-F238E27FC236}">
              <a16:creationId xmlns:a16="http://schemas.microsoft.com/office/drawing/2014/main" id="{00000000-0008-0000-1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381001</xdr:colOff>
      <xdr:row>67</xdr:row>
      <xdr:rowOff>67234</xdr:rowOff>
    </xdr:from>
    <xdr:to>
      <xdr:col>13</xdr:col>
      <xdr:colOff>437029</xdr:colOff>
      <xdr:row>88</xdr:row>
      <xdr:rowOff>78441</xdr:rowOff>
    </xdr:to>
    <xdr:graphicFrame macro="">
      <xdr:nvGraphicFramePr>
        <xdr:cNvPr id="9" name="Chart 8">
          <a:extLst>
            <a:ext uri="{FF2B5EF4-FFF2-40B4-BE49-F238E27FC236}">
              <a16:creationId xmlns:a16="http://schemas.microsoft.com/office/drawing/2014/main" id="{00000000-0008-0000-1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526678</xdr:colOff>
      <xdr:row>88</xdr:row>
      <xdr:rowOff>168088</xdr:rowOff>
    </xdr:from>
    <xdr:to>
      <xdr:col>12</xdr:col>
      <xdr:colOff>851647</xdr:colOff>
      <xdr:row>108</xdr:row>
      <xdr:rowOff>0</xdr:rowOff>
    </xdr:to>
    <xdr:graphicFrame macro="">
      <xdr:nvGraphicFramePr>
        <xdr:cNvPr id="10" name="Chart 9">
          <a:extLst>
            <a:ext uri="{FF2B5EF4-FFF2-40B4-BE49-F238E27FC236}">
              <a16:creationId xmlns:a16="http://schemas.microsoft.com/office/drawing/2014/main" id="{00000000-0008-0000-1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1776131</xdr:colOff>
      <xdr:row>3</xdr:row>
      <xdr:rowOff>45944</xdr:rowOff>
    </xdr:from>
    <xdr:to>
      <xdr:col>21</xdr:col>
      <xdr:colOff>414618</xdr:colOff>
      <xdr:row>26</xdr:row>
      <xdr:rowOff>22412</xdr:rowOff>
    </xdr:to>
    <xdr:graphicFrame macro="">
      <xdr:nvGraphicFramePr>
        <xdr:cNvPr id="3" name="Grafik 2">
          <a:extLst>
            <a:ext uri="{FF2B5EF4-FFF2-40B4-BE49-F238E27FC236}">
              <a16:creationId xmlns:a16="http://schemas.microsoft.com/office/drawing/2014/main" id="{00000000-0008-0000-1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1708894</xdr:colOff>
      <xdr:row>28</xdr:row>
      <xdr:rowOff>12326</xdr:rowOff>
    </xdr:from>
    <xdr:to>
      <xdr:col>21</xdr:col>
      <xdr:colOff>885264</xdr:colOff>
      <xdr:row>46</xdr:row>
      <xdr:rowOff>168087</xdr:rowOff>
    </xdr:to>
    <xdr:graphicFrame macro="">
      <xdr:nvGraphicFramePr>
        <xdr:cNvPr id="5" name="Grafik 4">
          <a:extLst>
            <a:ext uri="{FF2B5EF4-FFF2-40B4-BE49-F238E27FC236}">
              <a16:creationId xmlns:a16="http://schemas.microsoft.com/office/drawing/2014/main" id="{00000000-0008-0000-1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1540808</xdr:colOff>
      <xdr:row>48</xdr:row>
      <xdr:rowOff>1120</xdr:rowOff>
    </xdr:from>
    <xdr:to>
      <xdr:col>21</xdr:col>
      <xdr:colOff>694765</xdr:colOff>
      <xdr:row>69</xdr:row>
      <xdr:rowOff>11206</xdr:rowOff>
    </xdr:to>
    <xdr:graphicFrame macro="">
      <xdr:nvGraphicFramePr>
        <xdr:cNvPr id="11" name="Grafik 10">
          <a:extLst>
            <a:ext uri="{FF2B5EF4-FFF2-40B4-BE49-F238E27FC236}">
              <a16:creationId xmlns:a16="http://schemas.microsoft.com/office/drawing/2014/main" id="{00000000-0008-0000-1E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1518396</xdr:colOff>
      <xdr:row>71</xdr:row>
      <xdr:rowOff>68355</xdr:rowOff>
    </xdr:from>
    <xdr:to>
      <xdr:col>20</xdr:col>
      <xdr:colOff>727364</xdr:colOff>
      <xdr:row>103</xdr:row>
      <xdr:rowOff>0</xdr:rowOff>
    </xdr:to>
    <xdr:graphicFrame macro="">
      <xdr:nvGraphicFramePr>
        <xdr:cNvPr id="12" name="Grafik 11">
          <a:extLst>
            <a:ext uri="{FF2B5EF4-FFF2-40B4-BE49-F238E27FC236}">
              <a16:creationId xmlns:a16="http://schemas.microsoft.com/office/drawing/2014/main" id="{00000000-0008-0000-1E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342899</xdr:colOff>
      <xdr:row>4</xdr:row>
      <xdr:rowOff>114300</xdr:rowOff>
    </xdr:from>
    <xdr:to>
      <xdr:col>11</xdr:col>
      <xdr:colOff>447674</xdr:colOff>
      <xdr:row>25</xdr:row>
      <xdr:rowOff>38100</xdr:rowOff>
    </xdr:to>
    <xdr:graphicFrame macro="">
      <xdr:nvGraphicFramePr>
        <xdr:cNvPr id="3" name="Chart 2">
          <a:extLst>
            <a:ext uri="{FF2B5EF4-FFF2-40B4-BE49-F238E27FC236}">
              <a16:creationId xmlns:a16="http://schemas.microsoft.com/office/drawing/2014/main" id="{00000000-0008-0000-1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2</xdr:col>
      <xdr:colOff>911677</xdr:colOff>
      <xdr:row>4</xdr:row>
      <xdr:rowOff>122465</xdr:rowOff>
    </xdr:from>
    <xdr:to>
      <xdr:col>19</xdr:col>
      <xdr:colOff>272143</xdr:colOff>
      <xdr:row>48</xdr:row>
      <xdr:rowOff>27214</xdr:rowOff>
    </xdr:to>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1265462</xdr:colOff>
      <xdr:row>98</xdr:row>
      <xdr:rowOff>149680</xdr:rowOff>
    </xdr:from>
    <xdr:to>
      <xdr:col>21</xdr:col>
      <xdr:colOff>258535</xdr:colOff>
      <xdr:row>134</xdr:row>
      <xdr:rowOff>112940</xdr:rowOff>
    </xdr:to>
    <xdr:graphicFrame macro="">
      <xdr:nvGraphicFramePr>
        <xdr:cNvPr id="3" name="Chart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2</xdr:col>
      <xdr:colOff>895350</xdr:colOff>
      <xdr:row>5</xdr:row>
      <xdr:rowOff>85725</xdr:rowOff>
    </xdr:from>
    <xdr:to>
      <xdr:col>15</xdr:col>
      <xdr:colOff>419100</xdr:colOff>
      <xdr:row>31</xdr:row>
      <xdr:rowOff>14287</xdr:rowOff>
    </xdr:to>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633411</xdr:colOff>
      <xdr:row>3183</xdr:row>
      <xdr:rowOff>100012</xdr:rowOff>
    </xdr:from>
    <xdr:to>
      <xdr:col>18</xdr:col>
      <xdr:colOff>590549</xdr:colOff>
      <xdr:row>3203</xdr:row>
      <xdr:rowOff>0</xdr:rowOff>
    </xdr:to>
    <xdr:graphicFrame macro="">
      <xdr:nvGraphicFramePr>
        <xdr:cNvPr id="3" name="Chart 2">
          <a:extLst>
            <a:ext uri="{FF2B5EF4-FFF2-40B4-BE49-F238E27FC236}">
              <a16:creationId xmlns:a16="http://schemas.microsoft.com/office/drawing/2014/main" id="{00000000-0008-0000-2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314324</xdr:colOff>
      <xdr:row>4</xdr:row>
      <xdr:rowOff>14287</xdr:rowOff>
    </xdr:from>
    <xdr:to>
      <xdr:col>20</xdr:col>
      <xdr:colOff>314325</xdr:colOff>
      <xdr:row>29</xdr:row>
      <xdr:rowOff>180975</xdr:rowOff>
    </xdr:to>
    <xdr:graphicFrame macro="">
      <xdr:nvGraphicFramePr>
        <xdr:cNvPr id="3" name="Grafik 2">
          <a:extLst>
            <a:ext uri="{FF2B5EF4-FFF2-40B4-BE49-F238E27FC236}">
              <a16:creationId xmlns:a16="http://schemas.microsoft.com/office/drawing/2014/main" id="{00000000-0008-0000-2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1462367</xdr:colOff>
      <xdr:row>21</xdr:row>
      <xdr:rowOff>174812</xdr:rowOff>
    </xdr:from>
    <xdr:to>
      <xdr:col>6</xdr:col>
      <xdr:colOff>2863102</xdr:colOff>
      <xdr:row>36</xdr:row>
      <xdr:rowOff>60512</xdr:rowOff>
    </xdr:to>
    <xdr:graphicFrame macro="">
      <xdr:nvGraphicFramePr>
        <xdr:cNvPr id="2" name="Grafik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2123513</xdr:colOff>
      <xdr:row>7</xdr:row>
      <xdr:rowOff>44824</xdr:rowOff>
    </xdr:from>
    <xdr:to>
      <xdr:col>5</xdr:col>
      <xdr:colOff>44823</xdr:colOff>
      <xdr:row>38</xdr:row>
      <xdr:rowOff>94130</xdr:rowOff>
    </xdr:to>
    <xdr:graphicFrame macro="">
      <xdr:nvGraphicFramePr>
        <xdr:cNvPr id="3" name="Grafik 2">
          <a:extLst>
            <a:ext uri="{FF2B5EF4-FFF2-40B4-BE49-F238E27FC236}">
              <a16:creationId xmlns:a16="http://schemas.microsoft.com/office/drawing/2014/main" id="{00000000-0008-0000-2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12</xdr:col>
      <xdr:colOff>598714</xdr:colOff>
      <xdr:row>63</xdr:row>
      <xdr:rowOff>149679</xdr:rowOff>
    </xdr:from>
    <xdr:to>
      <xdr:col>28</xdr:col>
      <xdr:colOff>312964</xdr:colOff>
      <xdr:row>91</xdr:row>
      <xdr:rowOff>131093</xdr:rowOff>
    </xdr:to>
    <xdr:graphicFrame macro="">
      <xdr:nvGraphicFramePr>
        <xdr:cNvPr id="5" name="Chart 4">
          <a:extLst>
            <a:ext uri="{FF2B5EF4-FFF2-40B4-BE49-F238E27FC236}">
              <a16:creationId xmlns:a16="http://schemas.microsoft.com/office/drawing/2014/main" id="{00000000-0008-0000-2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437537</xdr:colOff>
      <xdr:row>29</xdr:row>
      <xdr:rowOff>179294</xdr:rowOff>
    </xdr:from>
    <xdr:to>
      <xdr:col>29</xdr:col>
      <xdr:colOff>179294</xdr:colOff>
      <xdr:row>61</xdr:row>
      <xdr:rowOff>59084</xdr:rowOff>
    </xdr:to>
    <xdr:graphicFrame macro="">
      <xdr:nvGraphicFramePr>
        <xdr:cNvPr id="2" name="Chart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299357</xdr:colOff>
      <xdr:row>1</xdr:row>
      <xdr:rowOff>0</xdr:rowOff>
    </xdr:from>
    <xdr:to>
      <xdr:col>29</xdr:col>
      <xdr:colOff>112058</xdr:colOff>
      <xdr:row>28</xdr:row>
      <xdr:rowOff>113485</xdr:rowOff>
    </xdr:to>
    <xdr:graphicFrame macro="">
      <xdr:nvGraphicFramePr>
        <xdr:cNvPr id="3" name="Chart 2">
          <a:extLst>
            <a:ext uri="{FF2B5EF4-FFF2-40B4-BE49-F238E27FC236}">
              <a16:creationId xmlns:a16="http://schemas.microsoft.com/office/drawing/2014/main" id="{00000000-0008-0000-2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57149</xdr:colOff>
      <xdr:row>94</xdr:row>
      <xdr:rowOff>57150</xdr:rowOff>
    </xdr:from>
    <xdr:to>
      <xdr:col>32</xdr:col>
      <xdr:colOff>133350</xdr:colOff>
      <xdr:row>125</xdr:row>
      <xdr:rowOff>19050</xdr:rowOff>
    </xdr:to>
    <xdr:graphicFrame macro="">
      <xdr:nvGraphicFramePr>
        <xdr:cNvPr id="4" name="Grafik 3">
          <a:extLst>
            <a:ext uri="{FF2B5EF4-FFF2-40B4-BE49-F238E27FC236}">
              <a16:creationId xmlns:a16="http://schemas.microsoft.com/office/drawing/2014/main" id="{00000000-0008-0000-2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 dockstate="right" visibility="0" width="350" row="3">
    <wetp:webextensionref xmlns:r="http://schemas.openxmlformats.org/officeDocument/2006/relationships" r:id="rId3"/>
  </wetp:taskpane>
</wetp:taskpanes>
</file>

<file path=xl/webextensions/webextension1.xml><?xml version="1.0" encoding="utf-8"?>
<we:webextension xmlns:we="http://schemas.microsoft.com/office/webextensions/webextension/2010/11" id="{4A0A48D4-1B4F-48C0-9E8F-FF08E82ADB58}">
  <we:reference id="wa200005502" version="1.0.0.11" store="tr-TR" storeType="OMEX"/>
  <we:alternateReferences>
    <we:reference id="wa200005502" version="1.0.0.11" store="wa200005502" storeType="OMEX"/>
  </we:alternateReferences>
  <we:properties>
    <we:property name="docId" value="&quot;4Wr_yoWJnunu3KXkYaXQ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F6D2C74-3431-48EA-8B24-2B132C95CFAF}">
  <we:reference id="wa200005669" version="2.0.0.0" store="tr-TR"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474CB526-D19C-4B73-82F8-A793A51C35FD}">
  <we:reference id="wa200005271" version="2.4.4.0" store="tr-TR" storeType="OMEX"/>
  <we:alternateReferences>
    <we:reference id="wa200005271" version="2.4.4.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bddk.org.tr/bultenhaftalik" TargetMode="External"/><Relationship Id="rId1" Type="http://schemas.openxmlformats.org/officeDocument/2006/relationships/hyperlink" Target="https://www.tcmb.gov.tr/wps/wcm/connect/a6ffdb2f-47d9-4ae9-8c39-5075867aaec3/TCMB+Tarafl%C4%B1+Swap+%C4%B0%C5%9Flemleri.pdf?MOD=AJPERES"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bddk.org.tr/bultenhaftalik"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7.bin"/><Relationship Id="rId1" Type="http://schemas.openxmlformats.org/officeDocument/2006/relationships/hyperlink" Target="https://www.tcmb.gov.tr/wps/wcm/connect/tr/tcmb+tr/main+menu/istatistikler/odemeler+dengesi+ve+ilgili+istatistikler/odemeler+dengesi+istatistikleri"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tcmb.gov.tr/wps/wcm/connect/173b7dec-d6c6-4727-9f51-82e0f4138560/Para_Banka.pdf?MOD=AJPERES&amp;CACHEID=ROOTWORKSPACE-173b7dec-d6c6-4727-9f51-82e0f4138560-nnwhbYX"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73"/>
  <sheetViews>
    <sheetView zoomScale="85" zoomScaleNormal="85" workbookViewId="0">
      <selection activeCell="A133" sqref="A1:XFD133"/>
    </sheetView>
  </sheetViews>
  <sheetFormatPr defaultRowHeight="15"/>
  <cols>
    <col min="1" max="1" width="12.7109375" style="2" bestFit="1" customWidth="1"/>
    <col min="2" max="2" width="16.7109375" style="2" bestFit="1" customWidth="1"/>
    <col min="3" max="3" width="10" style="2" bestFit="1" customWidth="1"/>
    <col min="4" max="4" width="9.85546875" style="2" bestFit="1" customWidth="1"/>
    <col min="5" max="5" width="10.85546875" style="2" bestFit="1" customWidth="1"/>
    <col min="6" max="7" width="0" hidden="1" customWidth="1"/>
    <col min="8" max="8" width="14.28515625" style="32" customWidth="1"/>
    <col min="9" max="9" width="17.5703125" style="2" bestFit="1" customWidth="1"/>
    <col min="10" max="10" width="10.28515625" style="2" bestFit="1" customWidth="1"/>
    <col min="11" max="11" width="11" style="2" bestFit="1" customWidth="1"/>
    <col min="12" max="12" width="11.140625" style="2" bestFit="1" customWidth="1"/>
    <col min="14" max="14" width="19.28515625" hidden="1" customWidth="1"/>
    <col min="15" max="15" width="19.7109375" style="16" bestFit="1" customWidth="1"/>
    <col min="16" max="16" width="22.140625" style="16" bestFit="1" customWidth="1"/>
    <col min="17" max="17" width="21" style="16" customWidth="1"/>
    <col min="18" max="18" width="9.140625" style="16"/>
    <col min="19" max="19" width="19.7109375" style="16" bestFit="1" customWidth="1"/>
    <col min="20" max="20" width="23.42578125" style="2" bestFit="1" customWidth="1"/>
    <col min="22" max="22" width="20.42578125" style="2" bestFit="1" customWidth="1"/>
    <col min="23" max="23" width="12.5703125" bestFit="1" customWidth="1"/>
    <col min="24" max="24" width="11.28515625" bestFit="1" customWidth="1"/>
    <col min="25" max="25" width="19.7109375" bestFit="1" customWidth="1"/>
    <col min="26" max="26" width="10.7109375" bestFit="1" customWidth="1"/>
    <col min="27" max="27" width="12.5703125" bestFit="1" customWidth="1"/>
    <col min="28" max="28" width="15.7109375" bestFit="1" customWidth="1"/>
    <col min="29" max="30" width="11.28515625" bestFit="1" customWidth="1"/>
  </cols>
  <sheetData>
    <row r="1" spans="1:43">
      <c r="A1" s="1" t="s">
        <v>158</v>
      </c>
      <c r="B1" s="1" t="s">
        <v>281</v>
      </c>
      <c r="C1" s="1" t="s">
        <v>5</v>
      </c>
      <c r="D1" s="1" t="s">
        <v>6</v>
      </c>
      <c r="E1" s="1" t="s">
        <v>159</v>
      </c>
      <c r="I1" s="1" t="s">
        <v>278</v>
      </c>
      <c r="J1" s="1" t="s">
        <v>162</v>
      </c>
      <c r="K1" s="1" t="s">
        <v>279</v>
      </c>
      <c r="L1" s="1" t="s">
        <v>164</v>
      </c>
      <c r="O1" s="17" t="s">
        <v>282</v>
      </c>
      <c r="P1" s="48" t="s">
        <v>177</v>
      </c>
      <c r="Q1" s="48" t="s">
        <v>280</v>
      </c>
      <c r="S1" s="39" t="s">
        <v>176</v>
      </c>
      <c r="T1" s="39" t="s">
        <v>285</v>
      </c>
      <c r="U1" s="39"/>
      <c r="AF1" s="15"/>
      <c r="AG1" s="15"/>
      <c r="AH1" s="15"/>
      <c r="AI1" s="15"/>
      <c r="AJ1" s="15"/>
      <c r="AK1" s="15"/>
      <c r="AL1" s="15"/>
      <c r="AM1" s="15"/>
      <c r="AN1" s="15"/>
      <c r="AP1" s="15"/>
      <c r="AQ1" s="22"/>
    </row>
    <row r="2" spans="1:43">
      <c r="A2" s="2" t="s">
        <v>7</v>
      </c>
      <c r="B2" s="58" t="s">
        <v>286</v>
      </c>
      <c r="C2" s="58" t="s">
        <v>287</v>
      </c>
      <c r="D2" s="58" t="s">
        <v>288</v>
      </c>
      <c r="E2" s="58" t="s">
        <v>289</v>
      </c>
      <c r="H2" s="59"/>
      <c r="I2" s="58" t="s">
        <v>290</v>
      </c>
      <c r="J2" s="58" t="s">
        <v>291</v>
      </c>
      <c r="K2" s="58" t="s">
        <v>292</v>
      </c>
      <c r="L2" s="58" t="s">
        <v>292</v>
      </c>
      <c r="O2"/>
      <c r="P2" s="60" t="s">
        <v>364</v>
      </c>
      <c r="Q2" s="1" t="s">
        <v>365</v>
      </c>
      <c r="S2" s="60" t="s">
        <v>296</v>
      </c>
      <c r="T2" s="61" t="s">
        <v>293</v>
      </c>
      <c r="U2" s="39"/>
      <c r="V2" s="3"/>
      <c r="AP2" s="15"/>
      <c r="AQ2" s="15"/>
    </row>
    <row r="3" spans="1:43">
      <c r="A3" s="2" t="s">
        <v>8</v>
      </c>
      <c r="B3" s="3">
        <v>40832.5</v>
      </c>
      <c r="C3" s="3">
        <v>27101.3</v>
      </c>
      <c r="D3" s="3">
        <v>1941.1</v>
      </c>
      <c r="E3" s="3">
        <v>876.9</v>
      </c>
      <c r="I3" s="3">
        <v>28.8</v>
      </c>
      <c r="J3" s="3">
        <v>-230.9</v>
      </c>
      <c r="K3" s="3">
        <v>-24.8</v>
      </c>
      <c r="L3" s="3">
        <v>-5.8</v>
      </c>
      <c r="O3"/>
      <c r="P3" s="3">
        <v>44522.5</v>
      </c>
      <c r="Q3" s="3">
        <v>45876.1</v>
      </c>
      <c r="S3" s="62" t="s">
        <v>297</v>
      </c>
      <c r="T3" s="61" t="s">
        <v>294</v>
      </c>
      <c r="U3" s="18"/>
      <c r="V3" s="3"/>
    </row>
    <row r="4" spans="1:43">
      <c r="A4" s="2" t="s">
        <v>9</v>
      </c>
      <c r="B4" s="3">
        <v>39586.5</v>
      </c>
      <c r="C4" s="3">
        <v>24693.599999999999</v>
      </c>
      <c r="D4" s="3">
        <v>1820.7</v>
      </c>
      <c r="E4" s="3">
        <v>835.5</v>
      </c>
      <c r="I4" s="3">
        <v>-72</v>
      </c>
      <c r="J4" s="3">
        <v>-637.9</v>
      </c>
      <c r="K4" s="3">
        <v>-26.2</v>
      </c>
      <c r="L4" s="3">
        <v>-41.5</v>
      </c>
      <c r="O4"/>
      <c r="P4" s="3">
        <v>43152.1</v>
      </c>
      <c r="Q4" s="3">
        <v>45743.6</v>
      </c>
      <c r="S4" s="62" t="s">
        <v>298</v>
      </c>
      <c r="T4" s="61" t="s">
        <v>295</v>
      </c>
      <c r="U4" s="18"/>
      <c r="V4" s="3"/>
    </row>
    <row r="5" spans="1:43">
      <c r="A5" s="2" t="s">
        <v>10</v>
      </c>
      <c r="B5" s="3">
        <v>37480</v>
      </c>
      <c r="C5" s="3">
        <v>23252.9</v>
      </c>
      <c r="D5" s="3">
        <v>1718.4</v>
      </c>
      <c r="E5" s="3">
        <v>789.6</v>
      </c>
      <c r="I5" s="3">
        <v>-9.4</v>
      </c>
      <c r="J5" s="3">
        <v>-144.30000000000001</v>
      </c>
      <c r="K5" s="3">
        <v>-4.8</v>
      </c>
      <c r="L5" s="3">
        <v>-45.9</v>
      </c>
      <c r="O5"/>
      <c r="P5" s="3">
        <v>44093</v>
      </c>
      <c r="Q5" s="3">
        <v>45811.5</v>
      </c>
      <c r="S5" s="18">
        <v>45791.360000000001</v>
      </c>
      <c r="T5" s="2">
        <v>0</v>
      </c>
      <c r="U5" s="18"/>
      <c r="V5" s="3"/>
    </row>
    <row r="6" spans="1:43" hidden="1">
      <c r="A6" s="2" t="s">
        <v>11</v>
      </c>
      <c r="B6" s="3">
        <v>38096.5</v>
      </c>
      <c r="C6" s="3">
        <v>24828.5</v>
      </c>
      <c r="D6" s="3">
        <v>1780.2</v>
      </c>
      <c r="E6" s="3">
        <v>767.1</v>
      </c>
      <c r="I6" s="3">
        <v>15</v>
      </c>
      <c r="J6" s="3">
        <v>29.4</v>
      </c>
      <c r="K6" s="3">
        <v>-31.3</v>
      </c>
      <c r="L6" s="3">
        <v>-22.5</v>
      </c>
      <c r="O6"/>
      <c r="P6" s="3">
        <v>43224.7</v>
      </c>
      <c r="Q6" s="3">
        <v>45445.599999999999</v>
      </c>
      <c r="S6" s="18">
        <v>45712.58</v>
      </c>
      <c r="T6" s="55">
        <v>0</v>
      </c>
      <c r="U6" s="18"/>
      <c r="V6" s="3"/>
    </row>
    <row r="7" spans="1:43" hidden="1">
      <c r="A7" s="2" t="s">
        <v>12</v>
      </c>
      <c r="B7" s="3">
        <v>36210.300000000003</v>
      </c>
      <c r="C7" s="3">
        <v>23662.5</v>
      </c>
      <c r="D7" s="3">
        <v>2594</v>
      </c>
      <c r="E7" s="3">
        <v>779.1</v>
      </c>
      <c r="I7" s="3">
        <v>-218.6</v>
      </c>
      <c r="J7" s="3">
        <v>-170.9</v>
      </c>
      <c r="K7" s="3">
        <v>843.7</v>
      </c>
      <c r="L7" s="3">
        <v>12</v>
      </c>
      <c r="O7"/>
      <c r="P7" s="3">
        <v>43829.5</v>
      </c>
      <c r="Q7" s="3">
        <v>46004.6</v>
      </c>
      <c r="S7" s="18">
        <v>45775.17</v>
      </c>
      <c r="T7" s="2">
        <v>0</v>
      </c>
      <c r="U7" s="18"/>
      <c r="V7" s="3"/>
    </row>
    <row r="8" spans="1:43" hidden="1">
      <c r="A8" s="2" t="s">
        <v>13</v>
      </c>
      <c r="B8" s="3">
        <v>34839</v>
      </c>
      <c r="C8" s="3">
        <v>22298.3</v>
      </c>
      <c r="D8" s="3">
        <v>1717.2</v>
      </c>
      <c r="E8" s="3">
        <v>753.7</v>
      </c>
      <c r="I8" s="3">
        <v>289.10000000000002</v>
      </c>
      <c r="J8" s="3">
        <v>-459.5</v>
      </c>
      <c r="K8" s="3">
        <v>-815.5</v>
      </c>
      <c r="L8" s="3">
        <v>-25.4</v>
      </c>
      <c r="O8"/>
      <c r="P8" s="3">
        <v>42984.800000000003</v>
      </c>
      <c r="Q8" s="3">
        <v>45680.800000000003</v>
      </c>
      <c r="S8" s="18">
        <v>44862.32</v>
      </c>
      <c r="T8" s="55">
        <v>48064.27</v>
      </c>
      <c r="U8" s="18"/>
      <c r="V8" s="3"/>
    </row>
    <row r="9" spans="1:43" hidden="1">
      <c r="A9" s="2" t="s">
        <v>14</v>
      </c>
      <c r="B9" s="3">
        <v>34921.4</v>
      </c>
      <c r="C9" s="3">
        <v>21695.5</v>
      </c>
      <c r="D9" s="3">
        <v>1622.1</v>
      </c>
      <c r="E9" s="3">
        <v>756.3</v>
      </c>
      <c r="I9" s="3">
        <v>225.4</v>
      </c>
      <c r="J9" s="3">
        <v>131.5</v>
      </c>
      <c r="K9" s="3">
        <v>-54</v>
      </c>
      <c r="L9" s="3">
        <v>2.6</v>
      </c>
      <c r="O9"/>
      <c r="P9" s="3">
        <v>43469.7</v>
      </c>
      <c r="Q9" s="3">
        <v>45781.9</v>
      </c>
      <c r="S9" s="18">
        <v>44733.919999999998</v>
      </c>
      <c r="T9" s="55">
        <v>47752.94</v>
      </c>
      <c r="U9" s="18"/>
      <c r="V9" s="3"/>
    </row>
    <row r="10" spans="1:43" hidden="1">
      <c r="A10" s="2" t="s">
        <v>15</v>
      </c>
      <c r="B10" s="3">
        <v>36121.599999999999</v>
      </c>
      <c r="C10" s="3">
        <v>22403</v>
      </c>
      <c r="D10" s="3">
        <v>1672.2</v>
      </c>
      <c r="E10" s="3">
        <v>781.6</v>
      </c>
      <c r="I10" s="3">
        <v>-179.8</v>
      </c>
      <c r="J10" s="3">
        <v>83.2</v>
      </c>
      <c r="K10" s="3">
        <v>-10.1</v>
      </c>
      <c r="L10" s="3">
        <v>25.3</v>
      </c>
      <c r="O10"/>
      <c r="P10" s="3">
        <v>43398.1</v>
      </c>
      <c r="Q10" s="3">
        <v>45750.3</v>
      </c>
      <c r="S10" s="18">
        <v>44756.86</v>
      </c>
      <c r="T10" s="55">
        <v>47730.59</v>
      </c>
      <c r="U10" s="18"/>
      <c r="V10" s="3"/>
    </row>
    <row r="11" spans="1:43" hidden="1">
      <c r="A11" s="2" t="s">
        <v>16</v>
      </c>
      <c r="B11" s="3">
        <v>36279.800000000003</v>
      </c>
      <c r="C11" s="3">
        <v>22280.799999999999</v>
      </c>
      <c r="D11" s="3">
        <v>1663.3</v>
      </c>
      <c r="E11" s="3">
        <v>766.6</v>
      </c>
      <c r="I11" s="3">
        <v>-80.8</v>
      </c>
      <c r="J11" s="3">
        <v>397.4</v>
      </c>
      <c r="K11" s="3">
        <v>0.7</v>
      </c>
      <c r="L11" s="3">
        <v>-15</v>
      </c>
      <c r="O11"/>
      <c r="P11" s="3">
        <v>43877.599999999999</v>
      </c>
      <c r="Q11" s="3">
        <v>45863.4</v>
      </c>
      <c r="S11" s="18">
        <v>44899.8</v>
      </c>
      <c r="T11" s="55">
        <v>47793.82</v>
      </c>
      <c r="U11" s="18"/>
      <c r="V11" s="3"/>
    </row>
    <row r="12" spans="1:43" hidden="1">
      <c r="A12" s="2" t="s">
        <v>17</v>
      </c>
      <c r="B12" s="3">
        <v>32781.1</v>
      </c>
      <c r="C12" s="3">
        <v>20552.3</v>
      </c>
      <c r="D12" s="3">
        <v>1598.3</v>
      </c>
      <c r="E12" s="3">
        <v>727.9</v>
      </c>
      <c r="I12" s="3">
        <v>-213.8</v>
      </c>
      <c r="J12" s="3">
        <v>49.4</v>
      </c>
      <c r="K12" s="3">
        <v>-0.2</v>
      </c>
      <c r="L12" s="3">
        <v>-38.799999999999997</v>
      </c>
      <c r="O12"/>
      <c r="P12" s="3">
        <v>42442.1</v>
      </c>
      <c r="Q12" s="3">
        <v>45510.8</v>
      </c>
      <c r="S12" s="18">
        <v>43791.26</v>
      </c>
      <c r="T12" s="55">
        <v>47657.21</v>
      </c>
      <c r="U12" s="18"/>
      <c r="V12" s="3"/>
    </row>
    <row r="13" spans="1:43" hidden="1">
      <c r="A13" s="2" t="s">
        <v>18</v>
      </c>
      <c r="B13" s="3">
        <v>31192.5</v>
      </c>
      <c r="C13" s="3">
        <v>20500</v>
      </c>
      <c r="D13" s="3">
        <v>1593.4</v>
      </c>
      <c r="E13" s="3">
        <v>773.6</v>
      </c>
      <c r="I13" s="3">
        <v>-222.2</v>
      </c>
      <c r="J13" s="3">
        <v>-256.39999999999998</v>
      </c>
      <c r="K13" s="3">
        <v>-0.3</v>
      </c>
      <c r="L13" s="3">
        <v>45.7</v>
      </c>
      <c r="O13"/>
      <c r="P13" s="3">
        <v>43293.4</v>
      </c>
      <c r="Q13" s="3">
        <v>45765.8</v>
      </c>
      <c r="S13" s="18">
        <v>44007.76</v>
      </c>
      <c r="T13" s="55">
        <v>47563.58</v>
      </c>
      <c r="U13" s="18"/>
      <c r="V13" s="3"/>
    </row>
    <row r="14" spans="1:43" hidden="1">
      <c r="A14" s="2" t="s">
        <v>19</v>
      </c>
      <c r="B14" s="3">
        <v>32564.2</v>
      </c>
      <c r="C14" s="3">
        <v>20376.5</v>
      </c>
      <c r="D14" s="3">
        <v>1593.4</v>
      </c>
      <c r="E14" s="3">
        <v>769.4</v>
      </c>
      <c r="I14" s="3">
        <v>28.3</v>
      </c>
      <c r="J14" s="3">
        <v>-18.2</v>
      </c>
      <c r="K14" s="3">
        <v>0.6</v>
      </c>
      <c r="L14" s="3">
        <v>-4.2</v>
      </c>
      <c r="O14"/>
      <c r="P14" s="3">
        <v>43048.5</v>
      </c>
      <c r="Q14" s="3">
        <v>45758.7</v>
      </c>
      <c r="S14" s="18">
        <v>44016.37</v>
      </c>
      <c r="T14" s="55">
        <v>47595.61</v>
      </c>
      <c r="U14" s="18"/>
      <c r="V14" s="3"/>
    </row>
    <row r="15" spans="1:43" hidden="1">
      <c r="A15" s="2" t="s">
        <v>20</v>
      </c>
      <c r="B15" s="3">
        <v>31645.1</v>
      </c>
      <c r="C15" s="3">
        <v>18622.3</v>
      </c>
      <c r="D15" s="3">
        <v>1517</v>
      </c>
      <c r="E15" s="3">
        <v>715.9</v>
      </c>
      <c r="I15" s="3">
        <v>77.599999999999994</v>
      </c>
      <c r="J15" s="3">
        <v>-182.1</v>
      </c>
      <c r="K15" s="3">
        <v>4.4000000000000004</v>
      </c>
      <c r="L15" s="3">
        <v>-53.5</v>
      </c>
      <c r="O15"/>
      <c r="P15" s="3">
        <v>42466.2</v>
      </c>
      <c r="Q15" s="3">
        <v>45691.9</v>
      </c>
      <c r="S15" s="18">
        <v>42623.31</v>
      </c>
      <c r="T15" s="55">
        <v>47083.78</v>
      </c>
      <c r="U15" s="18"/>
      <c r="V15" s="3"/>
    </row>
    <row r="16" spans="1:43" hidden="1">
      <c r="A16" s="2" t="s">
        <v>21</v>
      </c>
      <c r="B16" s="3">
        <v>29363.1</v>
      </c>
      <c r="C16" s="3">
        <v>17078.8</v>
      </c>
      <c r="D16" s="3">
        <v>1445.5</v>
      </c>
      <c r="E16" s="3">
        <v>671.4</v>
      </c>
      <c r="I16" s="3">
        <v>45.8</v>
      </c>
      <c r="J16" s="3">
        <v>-196.5</v>
      </c>
      <c r="K16" s="3">
        <v>21.4</v>
      </c>
      <c r="L16" s="3">
        <v>-44.5</v>
      </c>
      <c r="O16"/>
      <c r="P16" s="3">
        <v>40298.9</v>
      </c>
      <c r="Q16" s="3">
        <v>45725.8</v>
      </c>
      <c r="S16" s="18">
        <v>40046.699999999997</v>
      </c>
      <c r="T16" s="55">
        <v>46763.08</v>
      </c>
      <c r="U16" s="18"/>
      <c r="V16" s="3"/>
    </row>
    <row r="17" spans="1:22" hidden="1">
      <c r="A17" s="2" t="s">
        <v>22</v>
      </c>
      <c r="B17" s="3">
        <v>25162.5</v>
      </c>
      <c r="C17" s="3">
        <v>14766.7</v>
      </c>
      <c r="D17" s="3">
        <v>1099.4000000000001</v>
      </c>
      <c r="E17" s="3">
        <v>589.5</v>
      </c>
      <c r="I17" s="3">
        <v>-111.9</v>
      </c>
      <c r="J17" s="3">
        <v>-168</v>
      </c>
      <c r="K17" s="3">
        <v>-235.8</v>
      </c>
      <c r="L17" s="3">
        <v>-82</v>
      </c>
      <c r="O17"/>
      <c r="P17" s="3">
        <v>39900.1</v>
      </c>
      <c r="Q17" s="3">
        <v>45326.3</v>
      </c>
      <c r="S17" s="18">
        <v>38519.550000000003</v>
      </c>
      <c r="T17" s="55">
        <v>46728.85</v>
      </c>
      <c r="U17" s="18"/>
      <c r="V17" s="3"/>
    </row>
    <row r="18" spans="1:22" hidden="1">
      <c r="A18" s="2" t="s">
        <v>23</v>
      </c>
      <c r="B18" s="3">
        <v>25210.3</v>
      </c>
      <c r="C18" s="3">
        <v>13940.7</v>
      </c>
      <c r="D18" s="3">
        <v>1057.9000000000001</v>
      </c>
      <c r="E18" s="3">
        <v>566.79999999999995</v>
      </c>
      <c r="I18" s="3">
        <v>0</v>
      </c>
      <c r="J18" s="3">
        <v>-7.3</v>
      </c>
      <c r="K18" s="3">
        <v>0.1</v>
      </c>
      <c r="L18" s="3">
        <v>-22.6</v>
      </c>
      <c r="O18"/>
      <c r="P18" s="3">
        <v>39901.5</v>
      </c>
      <c r="Q18" s="3">
        <v>45479</v>
      </c>
      <c r="S18" s="18">
        <v>38480.28</v>
      </c>
      <c r="T18" s="55">
        <v>46720.51</v>
      </c>
      <c r="U18" s="18"/>
      <c r="V18" s="3"/>
    </row>
    <row r="19" spans="1:22" hidden="1">
      <c r="A19" s="2" t="s">
        <v>24</v>
      </c>
      <c r="B19" s="3">
        <v>24357</v>
      </c>
      <c r="C19" s="3">
        <v>12779.3</v>
      </c>
      <c r="D19" s="3">
        <v>663.5</v>
      </c>
      <c r="E19" s="3">
        <v>513.70000000000005</v>
      </c>
      <c r="I19" s="3">
        <v>-21.5</v>
      </c>
      <c r="J19" s="3">
        <v>-167.4</v>
      </c>
      <c r="K19" s="3">
        <v>-321.60000000000002</v>
      </c>
      <c r="L19" s="3">
        <v>-53.1</v>
      </c>
      <c r="O19"/>
      <c r="P19" s="3">
        <v>38854.5</v>
      </c>
      <c r="Q19" s="3">
        <v>45148.800000000003</v>
      </c>
      <c r="S19" s="18">
        <v>38294.61</v>
      </c>
      <c r="T19" s="55">
        <v>46600.72</v>
      </c>
      <c r="U19" s="18"/>
      <c r="V19" s="3"/>
    </row>
    <row r="20" spans="1:22" hidden="1">
      <c r="A20" s="2" t="s">
        <v>25</v>
      </c>
      <c r="B20" s="3">
        <v>23798.400000000001</v>
      </c>
      <c r="C20" s="3">
        <v>12574.9</v>
      </c>
      <c r="D20" s="3">
        <v>649.1</v>
      </c>
      <c r="E20" s="3">
        <v>496.8</v>
      </c>
      <c r="I20" s="3">
        <v>4.5</v>
      </c>
      <c r="J20" s="3">
        <v>-133.9</v>
      </c>
      <c r="K20" s="3">
        <v>-3.6</v>
      </c>
      <c r="L20" s="3">
        <v>-16.899999999999999</v>
      </c>
      <c r="O20"/>
      <c r="P20" s="3">
        <v>38554.699999999997</v>
      </c>
      <c r="Q20" s="3">
        <v>45117.4</v>
      </c>
      <c r="S20" s="18">
        <v>40147.25</v>
      </c>
      <c r="T20" s="55">
        <v>46560.77</v>
      </c>
      <c r="U20" s="18"/>
      <c r="V20" s="3"/>
    </row>
    <row r="21" spans="1:22" hidden="1">
      <c r="A21" s="2" t="s">
        <v>26</v>
      </c>
      <c r="B21" s="3">
        <v>25246.1</v>
      </c>
      <c r="C21" s="3">
        <v>12972.1</v>
      </c>
      <c r="D21" s="3">
        <v>648.4</v>
      </c>
      <c r="E21" s="3">
        <v>504.8</v>
      </c>
      <c r="I21" s="3">
        <v>-59.6</v>
      </c>
      <c r="J21" s="3">
        <v>-96</v>
      </c>
      <c r="K21" s="3">
        <v>-19.600000000000001</v>
      </c>
      <c r="L21" s="3">
        <v>8</v>
      </c>
      <c r="O21"/>
      <c r="P21" s="3">
        <v>41300.300000000003</v>
      </c>
      <c r="Q21" s="3">
        <v>45121.599999999999</v>
      </c>
      <c r="S21" s="18">
        <v>40072.639999999999</v>
      </c>
      <c r="T21" s="55">
        <v>46670.92</v>
      </c>
      <c r="U21" s="18"/>
      <c r="V21" s="3"/>
    </row>
    <row r="22" spans="1:22" hidden="1">
      <c r="A22" s="2" t="s">
        <v>27</v>
      </c>
      <c r="B22" s="3">
        <v>26223.9</v>
      </c>
      <c r="C22" s="3">
        <v>13558.8</v>
      </c>
      <c r="D22" s="3">
        <v>667.2</v>
      </c>
      <c r="E22" s="3">
        <v>523.70000000000005</v>
      </c>
      <c r="I22" s="3">
        <v>137.9</v>
      </c>
      <c r="J22" s="3">
        <v>-117.6</v>
      </c>
      <c r="K22" s="3">
        <v>0.2</v>
      </c>
      <c r="L22" s="3">
        <v>18.899999999999999</v>
      </c>
      <c r="O22"/>
      <c r="P22" s="3">
        <v>40971.5</v>
      </c>
      <c r="Q22" s="3">
        <v>44746.400000000001</v>
      </c>
      <c r="S22" s="18">
        <v>40801.040000000001</v>
      </c>
      <c r="T22" s="55">
        <v>46621.07</v>
      </c>
      <c r="U22" s="18"/>
      <c r="V22" s="3"/>
    </row>
    <row r="23" spans="1:22" hidden="1">
      <c r="A23" s="2" t="s">
        <v>28</v>
      </c>
      <c r="B23" s="3">
        <v>27573</v>
      </c>
      <c r="C23" s="3">
        <v>14258.7</v>
      </c>
      <c r="D23" s="3">
        <v>639.70000000000005</v>
      </c>
      <c r="E23" s="3">
        <v>540.5</v>
      </c>
      <c r="I23" s="3">
        <v>-153.4</v>
      </c>
      <c r="J23" s="3">
        <v>74.2</v>
      </c>
      <c r="K23" s="3">
        <v>-52.7</v>
      </c>
      <c r="L23" s="3">
        <v>16.8</v>
      </c>
      <c r="O23"/>
      <c r="P23" s="3">
        <v>41693.800000000003</v>
      </c>
      <c r="Q23" s="3">
        <v>44894.1</v>
      </c>
      <c r="S23" s="18">
        <v>41804.83</v>
      </c>
      <c r="T23" s="55">
        <v>46730.720000000001</v>
      </c>
      <c r="U23" s="18"/>
      <c r="V23" s="3"/>
    </row>
    <row r="24" spans="1:22" hidden="1">
      <c r="A24" s="2" t="s">
        <v>29</v>
      </c>
      <c r="B24" s="3">
        <v>25917.3</v>
      </c>
      <c r="C24" s="3">
        <v>14230.6</v>
      </c>
      <c r="D24" s="3">
        <v>591.5</v>
      </c>
      <c r="E24" s="3">
        <v>543.1</v>
      </c>
      <c r="I24" s="3">
        <v>-60.7</v>
      </c>
      <c r="J24" s="3">
        <v>443.1</v>
      </c>
      <c r="K24" s="3">
        <v>-42.9</v>
      </c>
      <c r="L24" s="3">
        <v>2.6</v>
      </c>
      <c r="O24"/>
      <c r="P24" s="3">
        <v>40483.699999999997</v>
      </c>
      <c r="Q24" s="3">
        <v>44790.9</v>
      </c>
      <c r="S24" s="18">
        <v>40812.14</v>
      </c>
      <c r="T24" s="55">
        <v>46351.75</v>
      </c>
      <c r="U24" s="18"/>
      <c r="V24" s="3"/>
    </row>
    <row r="25" spans="1:22" hidden="1">
      <c r="A25" s="2" t="s">
        <v>30</v>
      </c>
      <c r="B25" s="3">
        <v>26858.3</v>
      </c>
      <c r="C25" s="3">
        <v>14575.3</v>
      </c>
      <c r="D25" s="3">
        <v>610.4</v>
      </c>
      <c r="E25" s="3">
        <v>559.70000000000005</v>
      </c>
      <c r="I25" s="3">
        <v>-72.599999999999994</v>
      </c>
      <c r="J25" s="3">
        <v>-105.2</v>
      </c>
      <c r="K25" s="3">
        <v>0.7</v>
      </c>
      <c r="L25" s="3">
        <v>16.600000000000001</v>
      </c>
      <c r="O25"/>
      <c r="P25" s="3">
        <v>40668.800000000003</v>
      </c>
      <c r="Q25" s="3">
        <v>44443.3</v>
      </c>
      <c r="S25" s="18">
        <v>41184.1</v>
      </c>
      <c r="T25" s="55">
        <v>45983.199999999997</v>
      </c>
      <c r="U25" s="18"/>
      <c r="V25" s="3"/>
    </row>
    <row r="26" spans="1:22" hidden="1">
      <c r="A26" s="2" t="s">
        <v>31</v>
      </c>
      <c r="B26" s="3">
        <v>29262</v>
      </c>
      <c r="C26" s="3">
        <v>16509.3</v>
      </c>
      <c r="D26" s="3">
        <v>353</v>
      </c>
      <c r="E26" s="3">
        <v>611.29999999999995</v>
      </c>
      <c r="I26" s="3">
        <v>125.6</v>
      </c>
      <c r="J26" s="3">
        <v>-45.1</v>
      </c>
      <c r="K26" s="3">
        <v>-317.7</v>
      </c>
      <c r="L26" s="3">
        <v>51.6</v>
      </c>
      <c r="O26"/>
      <c r="P26" s="3">
        <v>42640.3</v>
      </c>
      <c r="Q26" s="3">
        <v>46351.3</v>
      </c>
      <c r="S26" s="18">
        <v>40955.58</v>
      </c>
      <c r="T26" s="55">
        <v>46025.47</v>
      </c>
      <c r="U26" s="18"/>
      <c r="V26" s="3"/>
    </row>
    <row r="27" spans="1:22" hidden="1">
      <c r="A27" s="2" t="s">
        <v>32</v>
      </c>
      <c r="B27" s="3">
        <v>27388.1</v>
      </c>
      <c r="C27" s="3">
        <v>15803.1</v>
      </c>
      <c r="D27" s="3">
        <v>340.9</v>
      </c>
      <c r="E27" s="3">
        <v>599.9</v>
      </c>
      <c r="I27" s="3">
        <v>31.7</v>
      </c>
      <c r="J27" s="3">
        <v>2.9</v>
      </c>
      <c r="K27" s="3">
        <v>0</v>
      </c>
      <c r="L27" s="3">
        <v>-11.4</v>
      </c>
      <c r="O27"/>
      <c r="P27" s="3">
        <v>42621.1</v>
      </c>
      <c r="Q27" s="3">
        <v>46462</v>
      </c>
      <c r="S27" s="18">
        <v>40966.699999999997</v>
      </c>
      <c r="T27" s="55">
        <v>45978.13</v>
      </c>
      <c r="U27" s="18"/>
      <c r="V27" s="3"/>
    </row>
    <row r="28" spans="1:22" hidden="1">
      <c r="A28" s="2" t="s">
        <v>33</v>
      </c>
      <c r="B28" s="3">
        <v>28145.4</v>
      </c>
      <c r="C28" s="3">
        <v>16319.8</v>
      </c>
      <c r="D28" s="3">
        <v>283.89999999999998</v>
      </c>
      <c r="E28" s="3">
        <v>622.79999999999995</v>
      </c>
      <c r="I28" s="3">
        <v>-71.5</v>
      </c>
      <c r="J28" s="3">
        <v>-211.5</v>
      </c>
      <c r="K28" s="3">
        <v>-72.2</v>
      </c>
      <c r="L28" s="3">
        <v>22.9</v>
      </c>
      <c r="O28"/>
      <c r="P28" s="3">
        <v>42655.8</v>
      </c>
      <c r="Q28" s="3">
        <v>46405.1</v>
      </c>
      <c r="S28" s="18">
        <v>41019.279999999999</v>
      </c>
      <c r="T28" s="55">
        <v>45590.54</v>
      </c>
      <c r="U28" s="18"/>
      <c r="V28" s="3"/>
    </row>
    <row r="29" spans="1:22" hidden="1">
      <c r="A29" s="2" t="s">
        <v>34</v>
      </c>
      <c r="B29" s="3">
        <v>28813.200000000001</v>
      </c>
      <c r="C29" s="3">
        <v>18086.900000000001</v>
      </c>
      <c r="D29" s="3">
        <v>306.39999999999998</v>
      </c>
      <c r="E29" s="3">
        <v>650.79999999999995</v>
      </c>
      <c r="I29" s="3">
        <v>151.4</v>
      </c>
      <c r="J29" s="3">
        <v>447.9</v>
      </c>
      <c r="K29" s="3">
        <v>0.3</v>
      </c>
      <c r="L29" s="3">
        <v>28</v>
      </c>
      <c r="O29"/>
      <c r="P29" s="3">
        <v>42665.4</v>
      </c>
      <c r="Q29" s="3">
        <v>46286</v>
      </c>
      <c r="S29" s="18">
        <v>41494.620000000003</v>
      </c>
      <c r="T29" s="55">
        <v>45658.53</v>
      </c>
      <c r="U29" s="18"/>
      <c r="V29" s="3"/>
    </row>
    <row r="30" spans="1:22" hidden="1">
      <c r="A30" s="2" t="s">
        <v>35</v>
      </c>
      <c r="B30" s="3">
        <v>29105.9</v>
      </c>
      <c r="C30" s="3">
        <v>18227.3</v>
      </c>
      <c r="D30" s="3">
        <v>303</v>
      </c>
      <c r="E30" s="3">
        <v>656.8</v>
      </c>
      <c r="I30" s="3">
        <v>49.5</v>
      </c>
      <c r="J30" s="3">
        <v>-22.2</v>
      </c>
      <c r="K30" s="3">
        <v>-9.6999999999999993</v>
      </c>
      <c r="L30" s="3">
        <v>6</v>
      </c>
      <c r="O30"/>
      <c r="P30" s="3">
        <v>43984.1</v>
      </c>
      <c r="Q30" s="3">
        <v>47878.3</v>
      </c>
      <c r="S30" s="18">
        <v>41341.93</v>
      </c>
      <c r="T30" s="55">
        <v>45638.35</v>
      </c>
      <c r="U30" s="18"/>
      <c r="V30" s="3"/>
    </row>
    <row r="31" spans="1:22" hidden="1">
      <c r="A31" s="2" t="s">
        <v>36</v>
      </c>
      <c r="B31" s="3">
        <v>29607.200000000001</v>
      </c>
      <c r="C31" s="3">
        <v>18494.8</v>
      </c>
      <c r="D31" s="3">
        <v>307.7</v>
      </c>
      <c r="E31" s="3">
        <v>689</v>
      </c>
      <c r="I31" s="3">
        <v>45.9</v>
      </c>
      <c r="J31" s="3">
        <v>76.400000000000006</v>
      </c>
      <c r="K31" s="3">
        <v>0.1</v>
      </c>
      <c r="L31" s="3">
        <v>32.299999999999997</v>
      </c>
      <c r="O31"/>
      <c r="P31" s="3">
        <v>43371.1</v>
      </c>
      <c r="Q31" s="3">
        <v>47906.3</v>
      </c>
      <c r="S31" s="18">
        <v>40961.83</v>
      </c>
      <c r="T31" s="55">
        <v>45580.65</v>
      </c>
      <c r="U31" s="18"/>
      <c r="V31" s="3"/>
    </row>
    <row r="32" spans="1:22" hidden="1">
      <c r="A32" s="2" t="s">
        <v>37</v>
      </c>
      <c r="B32" s="3">
        <v>31373.5</v>
      </c>
      <c r="C32" s="3">
        <v>19375.5</v>
      </c>
      <c r="D32" s="3">
        <v>321.7</v>
      </c>
      <c r="E32" s="3">
        <v>696.2</v>
      </c>
      <c r="I32" s="3">
        <v>102.8</v>
      </c>
      <c r="J32" s="3">
        <v>-20.100000000000001</v>
      </c>
      <c r="K32" s="3">
        <v>0</v>
      </c>
      <c r="L32" s="3">
        <v>7.2</v>
      </c>
      <c r="O32"/>
      <c r="P32" s="3">
        <v>43284.6</v>
      </c>
      <c r="Q32" s="3">
        <v>47799.3</v>
      </c>
      <c r="S32" s="18">
        <v>40855.730000000003</v>
      </c>
      <c r="T32" s="55">
        <v>45562.55</v>
      </c>
      <c r="U32" s="18"/>
      <c r="V32" s="3"/>
    </row>
    <row r="33" spans="1:22" hidden="1">
      <c r="A33" s="2" t="s">
        <v>38</v>
      </c>
      <c r="B33" s="3">
        <v>29676.9</v>
      </c>
      <c r="C33" s="3">
        <v>18323.7</v>
      </c>
      <c r="D33" s="3">
        <v>307.60000000000002</v>
      </c>
      <c r="E33" s="3">
        <v>630.79999999999995</v>
      </c>
      <c r="I33" s="3">
        <v>-15.1</v>
      </c>
      <c r="J33" s="3">
        <v>-177.4</v>
      </c>
      <c r="K33" s="3">
        <v>0.1</v>
      </c>
      <c r="L33" s="3">
        <v>-65.400000000000006</v>
      </c>
      <c r="O33"/>
      <c r="P33" s="3">
        <v>43625.2</v>
      </c>
      <c r="Q33" s="3">
        <v>47828.2</v>
      </c>
      <c r="S33" s="18">
        <v>40661.24</v>
      </c>
      <c r="T33" s="55">
        <v>45255.98</v>
      </c>
      <c r="U33" s="18"/>
      <c r="V33" s="3"/>
    </row>
    <row r="34" spans="1:22" hidden="1">
      <c r="A34" s="2" t="s">
        <v>39</v>
      </c>
      <c r="B34" s="3">
        <v>28727</v>
      </c>
      <c r="C34" s="3">
        <v>17849.2</v>
      </c>
      <c r="D34" s="3">
        <v>302.60000000000002</v>
      </c>
      <c r="E34" s="3">
        <v>616.70000000000005</v>
      </c>
      <c r="I34" s="3">
        <v>-70.3</v>
      </c>
      <c r="J34" s="3">
        <v>-63.2</v>
      </c>
      <c r="K34" s="3">
        <v>0.9</v>
      </c>
      <c r="L34" s="3">
        <v>-14.2</v>
      </c>
      <c r="O34"/>
      <c r="P34" s="3">
        <v>44068.6</v>
      </c>
      <c r="Q34" s="3">
        <v>47882.5</v>
      </c>
      <c r="S34" s="18">
        <v>40942.019999999997</v>
      </c>
      <c r="T34" s="55">
        <v>45289.42</v>
      </c>
      <c r="U34" s="18"/>
      <c r="V34" s="3"/>
    </row>
    <row r="35" spans="1:22" hidden="1">
      <c r="A35" s="2" t="s">
        <v>40</v>
      </c>
      <c r="B35" s="3">
        <v>29734.1</v>
      </c>
      <c r="C35" s="3">
        <v>18810.7</v>
      </c>
      <c r="D35" s="3">
        <v>313.3</v>
      </c>
      <c r="E35" s="3">
        <v>611.9</v>
      </c>
      <c r="I35" s="3">
        <v>102.5</v>
      </c>
      <c r="J35" s="3">
        <v>158.6</v>
      </c>
      <c r="K35" s="3">
        <v>-0.9</v>
      </c>
      <c r="L35" s="3">
        <v>-4.7</v>
      </c>
      <c r="O35"/>
      <c r="P35" s="3">
        <v>44950.7</v>
      </c>
      <c r="Q35" s="3">
        <v>47925.7</v>
      </c>
      <c r="S35" s="18">
        <v>41161.99</v>
      </c>
      <c r="T35" s="55">
        <v>45244.22</v>
      </c>
      <c r="U35" s="18"/>
      <c r="V35" s="3"/>
    </row>
    <row r="36" spans="1:22" hidden="1">
      <c r="A36" s="2" t="s">
        <v>41</v>
      </c>
      <c r="B36" s="3">
        <v>29349.7</v>
      </c>
      <c r="C36" s="3">
        <v>18324.7</v>
      </c>
      <c r="D36" s="3">
        <v>314.3</v>
      </c>
      <c r="E36" s="3">
        <v>612.20000000000005</v>
      </c>
      <c r="I36" s="3">
        <v>-5.3</v>
      </c>
      <c r="J36" s="3">
        <v>-470.9</v>
      </c>
      <c r="K36" s="3">
        <v>0.7</v>
      </c>
      <c r="L36" s="3">
        <v>0.3</v>
      </c>
      <c r="O36"/>
      <c r="P36" s="3">
        <v>44850.9</v>
      </c>
      <c r="Q36" s="3">
        <v>47772.6</v>
      </c>
      <c r="S36" s="18">
        <v>41224.18</v>
      </c>
      <c r="T36" s="55">
        <v>45246.65</v>
      </c>
      <c r="U36" s="18"/>
      <c r="V36" s="3"/>
    </row>
    <row r="37" spans="1:22" hidden="1">
      <c r="A37" s="2" t="s">
        <v>42</v>
      </c>
      <c r="B37" s="3">
        <v>27461.3</v>
      </c>
      <c r="C37" s="3">
        <v>17672.7</v>
      </c>
      <c r="D37" s="3">
        <v>305.7</v>
      </c>
      <c r="E37" s="3">
        <v>591.9</v>
      </c>
      <c r="I37" s="3">
        <v>-83.3</v>
      </c>
      <c r="J37" s="3">
        <v>-101.5</v>
      </c>
      <c r="K37" s="3">
        <v>0.5</v>
      </c>
      <c r="L37" s="3">
        <v>-20.3</v>
      </c>
      <c r="O37"/>
      <c r="P37" s="3">
        <v>44762.9</v>
      </c>
      <c r="Q37" s="3">
        <v>47882</v>
      </c>
      <c r="S37" s="18">
        <v>41218.39</v>
      </c>
      <c r="T37" s="55">
        <v>45078.76</v>
      </c>
      <c r="U37" s="18"/>
      <c r="V37" s="3"/>
    </row>
    <row r="38" spans="1:22" hidden="1">
      <c r="A38" s="2" t="s">
        <v>43</v>
      </c>
      <c r="B38" s="3">
        <v>28638.5</v>
      </c>
      <c r="C38" s="3">
        <v>17447.7</v>
      </c>
      <c r="D38" s="3">
        <v>304.39999999999998</v>
      </c>
      <c r="E38" s="3">
        <v>581.6</v>
      </c>
      <c r="I38" s="3">
        <v>115.1</v>
      </c>
      <c r="J38" s="3">
        <v>-141.9</v>
      </c>
      <c r="K38" s="3">
        <v>-0.8</v>
      </c>
      <c r="L38" s="3">
        <v>-10.4</v>
      </c>
      <c r="O38"/>
      <c r="P38" s="3">
        <v>44514.7</v>
      </c>
      <c r="Q38" s="3">
        <v>48102.7</v>
      </c>
      <c r="S38" s="18">
        <v>41248.230000000003</v>
      </c>
      <c r="T38" s="55">
        <v>45108.66</v>
      </c>
      <c r="U38" s="18"/>
      <c r="V38" s="3"/>
    </row>
    <row r="39" spans="1:22" hidden="1">
      <c r="A39" s="2" t="s">
        <v>44</v>
      </c>
      <c r="B39" s="3">
        <v>31780.3</v>
      </c>
      <c r="C39" s="3">
        <v>18021.599999999999</v>
      </c>
      <c r="D39" s="3">
        <v>315.60000000000002</v>
      </c>
      <c r="E39" s="3">
        <v>601</v>
      </c>
      <c r="I39" s="3">
        <v>711.8</v>
      </c>
      <c r="J39" s="3">
        <v>-121.7</v>
      </c>
      <c r="K39" s="3">
        <v>8</v>
      </c>
      <c r="L39" s="3">
        <v>19.5</v>
      </c>
      <c r="O39"/>
      <c r="P39" s="3">
        <v>46893.2</v>
      </c>
      <c r="Q39" s="3">
        <v>50095.7</v>
      </c>
      <c r="S39" s="18">
        <v>42126.95</v>
      </c>
      <c r="T39" s="55">
        <v>45757.48</v>
      </c>
      <c r="U39" s="18"/>
      <c r="V39" s="3"/>
    </row>
    <row r="40" spans="1:22" hidden="1">
      <c r="A40" s="2" t="s">
        <v>45</v>
      </c>
      <c r="B40" s="3">
        <v>33846.300000000003</v>
      </c>
      <c r="C40" s="3">
        <v>18334.599999999999</v>
      </c>
      <c r="D40" s="3">
        <v>329.1</v>
      </c>
      <c r="E40" s="3">
        <v>589.1</v>
      </c>
      <c r="I40" s="3">
        <v>321.5</v>
      </c>
      <c r="J40" s="3">
        <v>-69.900000000000006</v>
      </c>
      <c r="K40" s="3">
        <v>6.7</v>
      </c>
      <c r="L40" s="3">
        <v>-12</v>
      </c>
      <c r="O40"/>
      <c r="P40" s="3">
        <v>47803.199999999997</v>
      </c>
      <c r="Q40" s="3">
        <v>50476.9</v>
      </c>
      <c r="S40" s="18">
        <v>42608.27</v>
      </c>
      <c r="T40" s="55">
        <v>45802.05</v>
      </c>
      <c r="U40" s="18"/>
      <c r="V40" s="3"/>
    </row>
    <row r="41" spans="1:22" hidden="1">
      <c r="A41" s="2" t="s">
        <v>46</v>
      </c>
      <c r="B41" s="3">
        <v>35003</v>
      </c>
      <c r="C41" s="3">
        <v>19246.400000000001</v>
      </c>
      <c r="D41" s="3">
        <v>340.2</v>
      </c>
      <c r="E41" s="3">
        <v>591.1</v>
      </c>
      <c r="I41" s="3">
        <v>270.10000000000002</v>
      </c>
      <c r="J41" s="3">
        <v>105.9</v>
      </c>
      <c r="K41" s="3">
        <v>0.5</v>
      </c>
      <c r="L41" s="3">
        <v>2.1</v>
      </c>
      <c r="O41"/>
      <c r="P41" s="3">
        <v>48795.1</v>
      </c>
      <c r="Q41" s="3">
        <v>51560.2</v>
      </c>
      <c r="S41" s="18">
        <v>43417.63</v>
      </c>
      <c r="T41" s="55">
        <v>46353.37</v>
      </c>
      <c r="U41" s="18"/>
      <c r="V41" s="3"/>
    </row>
    <row r="42" spans="1:22" hidden="1">
      <c r="A42" s="2" t="s">
        <v>47</v>
      </c>
      <c r="B42" s="3">
        <v>34497.5</v>
      </c>
      <c r="C42" s="3">
        <v>18772.7</v>
      </c>
      <c r="D42" s="3">
        <v>339.7</v>
      </c>
      <c r="E42" s="3">
        <v>584.4</v>
      </c>
      <c r="I42" s="3">
        <v>-105.6</v>
      </c>
      <c r="J42" s="3">
        <v>-205.7</v>
      </c>
      <c r="K42" s="3">
        <v>4.0999999999999996</v>
      </c>
      <c r="L42" s="3">
        <v>-6.8</v>
      </c>
      <c r="O42"/>
      <c r="P42" s="3">
        <v>48318</v>
      </c>
      <c r="Q42" s="3">
        <v>51311.5</v>
      </c>
      <c r="S42" s="18">
        <v>43700.9</v>
      </c>
      <c r="T42" s="55">
        <v>46260.83</v>
      </c>
      <c r="U42" s="18"/>
      <c r="V42" s="3"/>
    </row>
    <row r="43" spans="1:22" hidden="1">
      <c r="A43" s="2" t="s">
        <v>48</v>
      </c>
      <c r="B43" s="3">
        <v>33959.4</v>
      </c>
      <c r="C43" s="3">
        <v>18512.5</v>
      </c>
      <c r="D43" s="3">
        <v>319.2</v>
      </c>
      <c r="E43" s="3">
        <v>603.20000000000005</v>
      </c>
      <c r="I43" s="3">
        <v>-63.7</v>
      </c>
      <c r="J43" s="3">
        <v>-102.7</v>
      </c>
      <c r="K43" s="3">
        <v>-19.600000000000001</v>
      </c>
      <c r="L43" s="3">
        <v>18.899999999999999</v>
      </c>
      <c r="O43"/>
      <c r="P43" s="3">
        <v>48279.6</v>
      </c>
      <c r="Q43" s="3">
        <v>51315.6</v>
      </c>
      <c r="S43" s="18">
        <v>43706.02</v>
      </c>
      <c r="T43" s="55">
        <v>46291.39</v>
      </c>
      <c r="U43" s="18"/>
      <c r="V43" s="3"/>
    </row>
    <row r="44" spans="1:22" hidden="1">
      <c r="A44" s="2" t="s">
        <v>49</v>
      </c>
      <c r="B44" s="3">
        <v>34096</v>
      </c>
      <c r="C44" s="3">
        <v>18011.2</v>
      </c>
      <c r="D44" s="3">
        <v>325.3</v>
      </c>
      <c r="E44" s="3">
        <v>501.6</v>
      </c>
      <c r="I44" s="3">
        <v>29.7</v>
      </c>
      <c r="J44" s="3">
        <v>-18.100000000000001</v>
      </c>
      <c r="K44" s="3">
        <v>8.1999999999999993</v>
      </c>
      <c r="L44" s="3">
        <v>-101.6</v>
      </c>
      <c r="O44"/>
      <c r="P44" s="3">
        <v>49954.9</v>
      </c>
      <c r="Q44" s="3">
        <v>53338.6</v>
      </c>
      <c r="S44" s="18">
        <v>43787.94</v>
      </c>
      <c r="T44" s="55">
        <v>46296.18</v>
      </c>
      <c r="U44" s="18"/>
      <c r="V44" s="3"/>
    </row>
    <row r="45" spans="1:22" hidden="1">
      <c r="A45" s="2" t="s">
        <v>50</v>
      </c>
      <c r="B45" s="3">
        <v>34468.5</v>
      </c>
      <c r="C45" s="3">
        <v>18094.7</v>
      </c>
      <c r="D45" s="3">
        <v>329.7</v>
      </c>
      <c r="E45" s="3">
        <v>501.1</v>
      </c>
      <c r="I45" s="3">
        <v>198.7</v>
      </c>
      <c r="J45" s="3">
        <v>-50.9</v>
      </c>
      <c r="K45" s="3">
        <v>2.9</v>
      </c>
      <c r="L45" s="3">
        <v>-0.6</v>
      </c>
      <c r="O45"/>
      <c r="P45" s="3">
        <v>49546.6</v>
      </c>
      <c r="Q45" s="3">
        <v>53340.800000000003</v>
      </c>
      <c r="S45" s="18">
        <v>43758.080000000002</v>
      </c>
      <c r="T45" s="55">
        <v>46258.73</v>
      </c>
      <c r="U45" s="18"/>
      <c r="V45" s="3"/>
    </row>
    <row r="46" spans="1:22" hidden="1">
      <c r="A46" s="2" t="s">
        <v>51</v>
      </c>
      <c r="B46" s="3">
        <v>33180.699999999997</v>
      </c>
      <c r="C46" s="3">
        <v>17318.599999999999</v>
      </c>
      <c r="D46" s="3">
        <v>320.5</v>
      </c>
      <c r="E46" s="3">
        <v>488.8</v>
      </c>
      <c r="I46" s="3">
        <v>46.3</v>
      </c>
      <c r="J46" s="3">
        <v>-112.6</v>
      </c>
      <c r="K46" s="3">
        <v>-0.8</v>
      </c>
      <c r="L46" s="3">
        <v>-12.3</v>
      </c>
      <c r="O46"/>
      <c r="P46" s="3">
        <v>49016.6</v>
      </c>
      <c r="Q46" s="3">
        <v>53287.7</v>
      </c>
      <c r="S46" s="18">
        <v>44333.01</v>
      </c>
      <c r="T46" s="55">
        <v>47128.5</v>
      </c>
      <c r="U46" s="18"/>
      <c r="V46" s="3"/>
    </row>
    <row r="47" spans="1:22" hidden="1">
      <c r="A47" s="2" t="s">
        <v>52</v>
      </c>
      <c r="B47" s="3">
        <v>33307.5</v>
      </c>
      <c r="C47" s="3">
        <v>16835.3</v>
      </c>
      <c r="D47" s="3">
        <v>316.10000000000002</v>
      </c>
      <c r="E47" s="3">
        <v>496.1</v>
      </c>
      <c r="I47" s="3">
        <v>-106.5</v>
      </c>
      <c r="J47" s="3">
        <v>-121.6</v>
      </c>
      <c r="K47" s="3">
        <v>1.7</v>
      </c>
      <c r="L47" s="3">
        <v>7.3</v>
      </c>
      <c r="O47"/>
      <c r="P47" s="3">
        <v>48479.4</v>
      </c>
      <c r="Q47" s="3">
        <v>52224.800000000003</v>
      </c>
      <c r="S47" s="18">
        <v>44834.29</v>
      </c>
      <c r="T47" s="55">
        <v>47555.93</v>
      </c>
      <c r="U47" s="18"/>
      <c r="V47" s="3"/>
    </row>
    <row r="48" spans="1:22" hidden="1">
      <c r="A48" s="2" t="s">
        <v>53</v>
      </c>
      <c r="B48" s="3">
        <v>32998.5</v>
      </c>
      <c r="C48" s="3">
        <v>17116.400000000001</v>
      </c>
      <c r="D48" s="3">
        <v>331.8</v>
      </c>
      <c r="E48" s="3">
        <v>532.5</v>
      </c>
      <c r="I48" s="3">
        <v>145.19999999999999</v>
      </c>
      <c r="J48" s="3">
        <v>102.2</v>
      </c>
      <c r="K48" s="3">
        <v>13.2</v>
      </c>
      <c r="L48" s="3">
        <v>36.4</v>
      </c>
      <c r="O48"/>
      <c r="P48" s="3">
        <v>47529.2</v>
      </c>
      <c r="Q48" s="3">
        <v>52261</v>
      </c>
      <c r="S48" s="18">
        <v>45891.18</v>
      </c>
      <c r="T48" s="55">
        <v>48752.5</v>
      </c>
      <c r="U48" s="18"/>
      <c r="V48" s="3"/>
    </row>
    <row r="49" spans="1:22" hidden="1">
      <c r="A49" s="2" t="s">
        <v>54</v>
      </c>
      <c r="B49" s="3">
        <v>29135.200000000001</v>
      </c>
      <c r="C49" s="3">
        <v>14513.8</v>
      </c>
      <c r="D49" s="3">
        <v>309.3</v>
      </c>
      <c r="E49" s="3">
        <v>542.79999999999995</v>
      </c>
      <c r="I49" s="3">
        <v>-600.79999999999995</v>
      </c>
      <c r="J49" s="3">
        <v>-735.8</v>
      </c>
      <c r="K49" s="3">
        <v>1.3</v>
      </c>
      <c r="L49" s="3">
        <v>10.199999999999999</v>
      </c>
      <c r="O49"/>
      <c r="P49" s="3">
        <v>47441.1</v>
      </c>
      <c r="Q49" s="3">
        <v>52970.7</v>
      </c>
      <c r="S49" s="18">
        <v>46258.86</v>
      </c>
      <c r="T49" s="55">
        <v>49078.91</v>
      </c>
      <c r="U49" s="18"/>
      <c r="V49" s="3"/>
    </row>
    <row r="50" spans="1:22" hidden="1">
      <c r="A50" s="2" t="s">
        <v>55</v>
      </c>
      <c r="B50" s="3">
        <v>30239.7</v>
      </c>
      <c r="C50" s="3">
        <v>14476</v>
      </c>
      <c r="D50" s="3">
        <v>306.89999999999998</v>
      </c>
      <c r="E50" s="3">
        <v>509.6</v>
      </c>
      <c r="I50" s="3">
        <v>-156.4</v>
      </c>
      <c r="J50" s="3">
        <v>-38.9</v>
      </c>
      <c r="K50" s="3">
        <v>-0.1</v>
      </c>
      <c r="L50" s="3">
        <v>-33.1</v>
      </c>
      <c r="O50"/>
      <c r="P50" s="3">
        <v>47117.7</v>
      </c>
      <c r="Q50" s="3">
        <v>52064.9</v>
      </c>
      <c r="S50" s="18">
        <v>45848.89</v>
      </c>
      <c r="T50" s="55">
        <v>49012.08</v>
      </c>
      <c r="U50" s="18"/>
      <c r="V50" s="3"/>
    </row>
    <row r="51" spans="1:22" hidden="1">
      <c r="A51" s="2" t="s">
        <v>56</v>
      </c>
      <c r="B51" s="3">
        <v>29020.1</v>
      </c>
      <c r="C51" s="3">
        <v>14151.7</v>
      </c>
      <c r="D51" s="3">
        <v>308.39999999999998</v>
      </c>
      <c r="E51" s="3">
        <v>500.5</v>
      </c>
      <c r="I51" s="3">
        <v>153.4</v>
      </c>
      <c r="J51" s="3">
        <v>-131.80000000000001</v>
      </c>
      <c r="K51" s="3">
        <v>6.1</v>
      </c>
      <c r="L51" s="3">
        <v>-9.1</v>
      </c>
      <c r="O51"/>
      <c r="P51" s="3">
        <v>45730.8</v>
      </c>
      <c r="Q51" s="3">
        <v>51836.1</v>
      </c>
      <c r="S51" s="18">
        <v>45361.16</v>
      </c>
      <c r="T51" s="55">
        <v>48900.1</v>
      </c>
      <c r="U51" s="18"/>
      <c r="V51" s="3"/>
    </row>
    <row r="52" spans="1:22" hidden="1">
      <c r="A52" s="2" t="s">
        <v>57</v>
      </c>
      <c r="B52" s="3">
        <v>28964.6</v>
      </c>
      <c r="C52" s="3">
        <v>13795.9</v>
      </c>
      <c r="D52" s="3">
        <v>301.7</v>
      </c>
      <c r="E52" s="3">
        <v>497.7</v>
      </c>
      <c r="I52" s="3">
        <v>64.400000000000006</v>
      </c>
      <c r="J52" s="3">
        <v>-162.69999999999999</v>
      </c>
      <c r="K52" s="3">
        <v>-2.5</v>
      </c>
      <c r="L52" s="3">
        <v>-2.8</v>
      </c>
      <c r="O52"/>
      <c r="P52" s="3">
        <v>45507.9</v>
      </c>
      <c r="Q52" s="3">
        <v>51531</v>
      </c>
      <c r="S52" s="18">
        <v>44947.45</v>
      </c>
      <c r="T52" s="55">
        <v>48808.09</v>
      </c>
      <c r="U52" s="18"/>
      <c r="V52" s="3"/>
    </row>
    <row r="53" spans="1:22" hidden="1">
      <c r="A53" s="2" t="s">
        <v>58</v>
      </c>
      <c r="B53" s="3">
        <v>27767.200000000001</v>
      </c>
      <c r="C53" s="3">
        <v>13269.4</v>
      </c>
      <c r="D53" s="3">
        <v>297.2</v>
      </c>
      <c r="E53" s="3">
        <v>489.3</v>
      </c>
      <c r="I53" s="3">
        <v>-82.2</v>
      </c>
      <c r="J53" s="3">
        <v>-155.80000000000001</v>
      </c>
      <c r="K53" s="3">
        <v>1.1000000000000001</v>
      </c>
      <c r="L53" s="3">
        <v>-8.3000000000000007</v>
      </c>
      <c r="O53"/>
      <c r="P53" s="3">
        <v>45501.7</v>
      </c>
      <c r="Q53" s="3">
        <v>51453.1</v>
      </c>
      <c r="S53" s="18">
        <v>43179.46</v>
      </c>
      <c r="T53" s="55">
        <v>47064.82</v>
      </c>
      <c r="U53" s="18"/>
      <c r="V53" s="3"/>
    </row>
    <row r="54" spans="1:22" hidden="1">
      <c r="A54" s="2" t="s">
        <v>59</v>
      </c>
      <c r="B54" s="3">
        <v>27441.5</v>
      </c>
      <c r="C54" s="3">
        <v>12640.5</v>
      </c>
      <c r="D54" s="3">
        <v>289.5</v>
      </c>
      <c r="E54" s="3">
        <v>484.1</v>
      </c>
      <c r="I54" s="3">
        <v>183.3</v>
      </c>
      <c r="J54" s="3">
        <v>-225.5</v>
      </c>
      <c r="K54" s="3">
        <v>-0.3</v>
      </c>
      <c r="L54" s="3">
        <v>-5.3</v>
      </c>
      <c r="O54"/>
      <c r="P54" s="3">
        <v>45683</v>
      </c>
      <c r="Q54" s="3">
        <v>51463.6</v>
      </c>
      <c r="S54" s="18">
        <v>42864.4</v>
      </c>
      <c r="T54" s="55">
        <v>46560.32</v>
      </c>
      <c r="U54" s="18"/>
      <c r="V54" s="3"/>
    </row>
    <row r="55" spans="1:22" hidden="1">
      <c r="A55" s="2" t="s">
        <v>60</v>
      </c>
      <c r="B55" s="3">
        <v>24806.5</v>
      </c>
      <c r="C55" s="3">
        <v>11590.8</v>
      </c>
      <c r="D55" s="3">
        <v>276</v>
      </c>
      <c r="E55" s="3">
        <v>470.8</v>
      </c>
      <c r="I55" s="3">
        <v>-214.5</v>
      </c>
      <c r="J55" s="3">
        <v>-340.3</v>
      </c>
      <c r="K55" s="3">
        <v>0.2</v>
      </c>
      <c r="L55" s="3">
        <v>-13.3</v>
      </c>
      <c r="O55"/>
      <c r="P55" s="3">
        <v>44943.3</v>
      </c>
      <c r="Q55" s="3">
        <v>51592.5</v>
      </c>
      <c r="S55" s="18">
        <v>42377.16</v>
      </c>
      <c r="T55" s="55">
        <v>46439.82</v>
      </c>
      <c r="U55" s="18"/>
      <c r="V55" s="3"/>
    </row>
    <row r="56" spans="1:22" hidden="1">
      <c r="A56" s="2" t="s">
        <v>61</v>
      </c>
      <c r="B56" s="3">
        <v>24923.3</v>
      </c>
      <c r="C56" s="3">
        <v>12458.2</v>
      </c>
      <c r="D56" s="3">
        <v>298.5</v>
      </c>
      <c r="E56" s="3">
        <v>491.5</v>
      </c>
      <c r="I56" s="3">
        <v>-134.5</v>
      </c>
      <c r="J56" s="3">
        <v>-73.5</v>
      </c>
      <c r="K56" s="3">
        <v>0.1</v>
      </c>
      <c r="L56" s="3">
        <v>20.7</v>
      </c>
      <c r="O56"/>
      <c r="P56" s="3">
        <v>45181.3</v>
      </c>
      <c r="Q56" s="3">
        <v>51437.3</v>
      </c>
      <c r="S56" s="18">
        <v>42293.63</v>
      </c>
      <c r="T56" s="55">
        <v>46464.12</v>
      </c>
      <c r="U56" s="18"/>
      <c r="V56" s="3"/>
    </row>
    <row r="57" spans="1:22" hidden="1">
      <c r="A57" s="2" t="s">
        <v>62</v>
      </c>
      <c r="B57" s="3">
        <v>24033.7</v>
      </c>
      <c r="C57" s="3">
        <v>12197.2</v>
      </c>
      <c r="D57" s="3">
        <v>297.89999999999998</v>
      </c>
      <c r="E57" s="3">
        <v>479.7</v>
      </c>
      <c r="I57" s="3">
        <v>-96.1</v>
      </c>
      <c r="J57" s="3">
        <v>51.2</v>
      </c>
      <c r="K57" s="3">
        <v>13</v>
      </c>
      <c r="L57" s="3">
        <v>-11.8</v>
      </c>
      <c r="O57"/>
      <c r="P57" s="3">
        <v>44617.2</v>
      </c>
      <c r="Q57" s="3">
        <v>51351.199999999997</v>
      </c>
      <c r="S57" s="18">
        <v>42035.81</v>
      </c>
      <c r="T57" s="55">
        <v>46409.2</v>
      </c>
      <c r="U57" s="18"/>
      <c r="V57" s="3"/>
    </row>
    <row r="58" spans="1:22" hidden="1">
      <c r="A58" s="2" t="s">
        <v>63</v>
      </c>
      <c r="B58" s="3">
        <v>26156.5</v>
      </c>
      <c r="C58" s="3">
        <v>12810.9</v>
      </c>
      <c r="D58" s="3">
        <v>322</v>
      </c>
      <c r="E58" s="3">
        <v>473.1</v>
      </c>
      <c r="I58" s="3">
        <v>65.599999999999994</v>
      </c>
      <c r="J58" s="3">
        <v>48.1</v>
      </c>
      <c r="K58" s="3">
        <v>10.9</v>
      </c>
      <c r="L58" s="3">
        <v>-6.6</v>
      </c>
      <c r="O58"/>
      <c r="P58" s="3">
        <v>45237</v>
      </c>
      <c r="Q58" s="3">
        <v>51478.3</v>
      </c>
      <c r="S58" s="18">
        <v>42298.41</v>
      </c>
      <c r="T58" s="55">
        <v>46494.21</v>
      </c>
      <c r="U58" s="18"/>
      <c r="V58" s="3"/>
    </row>
    <row r="59" spans="1:22" hidden="1">
      <c r="A59" s="2" t="s">
        <v>64</v>
      </c>
      <c r="B59" s="3">
        <v>27077.599999999999</v>
      </c>
      <c r="C59" s="3">
        <v>13097.7</v>
      </c>
      <c r="D59" s="3">
        <v>332.4</v>
      </c>
      <c r="E59" s="3">
        <v>477</v>
      </c>
      <c r="I59" s="3">
        <v>54.9</v>
      </c>
      <c r="J59" s="3">
        <v>-128.5</v>
      </c>
      <c r="K59" s="3">
        <v>0</v>
      </c>
      <c r="L59" s="3">
        <v>3.9</v>
      </c>
      <c r="O59"/>
      <c r="P59" s="3">
        <v>45005.2</v>
      </c>
      <c r="Q59" s="3">
        <v>51455.9</v>
      </c>
      <c r="S59" s="18">
        <v>42322.44</v>
      </c>
      <c r="T59" s="55">
        <v>46070.06</v>
      </c>
      <c r="U59" s="18"/>
      <c r="V59" s="3"/>
    </row>
    <row r="60" spans="1:22" hidden="1">
      <c r="A60" s="2" t="s">
        <v>65</v>
      </c>
      <c r="B60" s="3">
        <v>26815.7</v>
      </c>
      <c r="C60" s="3">
        <v>13635.4</v>
      </c>
      <c r="D60" s="3">
        <v>330.1</v>
      </c>
      <c r="E60" s="3">
        <v>474.8</v>
      </c>
      <c r="I60" s="3">
        <v>43.2</v>
      </c>
      <c r="J60" s="3">
        <v>79.3</v>
      </c>
      <c r="K60" s="3">
        <v>-11</v>
      </c>
      <c r="L60" s="3">
        <v>-2.2000000000000002</v>
      </c>
      <c r="O60"/>
      <c r="P60" s="3">
        <v>45549.599999999999</v>
      </c>
      <c r="Q60" s="3">
        <v>51558.9</v>
      </c>
      <c r="S60" s="18">
        <v>42527.77</v>
      </c>
      <c r="T60" s="55">
        <v>46034.82</v>
      </c>
      <c r="U60" s="18"/>
      <c r="V60" s="3"/>
    </row>
    <row r="61" spans="1:22" hidden="1">
      <c r="A61" s="2" t="s">
        <v>66</v>
      </c>
      <c r="B61" s="3">
        <v>28253.599999999999</v>
      </c>
      <c r="C61" s="3">
        <v>14375</v>
      </c>
      <c r="D61" s="3">
        <v>345.8</v>
      </c>
      <c r="E61" s="3">
        <v>491.3</v>
      </c>
      <c r="I61" s="3">
        <v>64.599999999999994</v>
      </c>
      <c r="J61" s="3">
        <v>190.7</v>
      </c>
      <c r="K61" s="3">
        <v>2.6</v>
      </c>
      <c r="L61" s="3">
        <v>16.5</v>
      </c>
      <c r="O61"/>
      <c r="P61" s="3">
        <v>46221.7</v>
      </c>
      <c r="Q61" s="3">
        <v>51573</v>
      </c>
      <c r="S61" s="18">
        <v>41496.06</v>
      </c>
      <c r="T61" s="55">
        <v>44790.26</v>
      </c>
      <c r="U61" s="18"/>
      <c r="V61" s="3"/>
    </row>
    <row r="62" spans="1:22" hidden="1">
      <c r="A62" s="2" t="s">
        <v>67</v>
      </c>
      <c r="B62" s="3">
        <v>28824.7</v>
      </c>
      <c r="C62" s="3">
        <v>14622.2</v>
      </c>
      <c r="D62" s="3">
        <v>351.2</v>
      </c>
      <c r="E62" s="3">
        <v>491.6</v>
      </c>
      <c r="I62" s="3">
        <v>21.3</v>
      </c>
      <c r="J62" s="3">
        <v>-11</v>
      </c>
      <c r="K62" s="3">
        <v>0.4</v>
      </c>
      <c r="L62" s="3">
        <v>0.3</v>
      </c>
      <c r="O62"/>
      <c r="P62" s="3">
        <v>47270.1</v>
      </c>
      <c r="Q62" s="3">
        <v>51714.8</v>
      </c>
      <c r="S62" s="18">
        <v>41311.910000000003</v>
      </c>
      <c r="T62" s="55">
        <v>43754.61</v>
      </c>
      <c r="U62" s="18"/>
      <c r="V62" s="3"/>
    </row>
    <row r="63" spans="1:22" hidden="1">
      <c r="A63" s="2" t="s">
        <v>68</v>
      </c>
      <c r="B63" s="3">
        <v>30997.5</v>
      </c>
      <c r="C63" s="3">
        <v>15183.4</v>
      </c>
      <c r="D63" s="3">
        <v>394.8</v>
      </c>
      <c r="E63" s="3">
        <v>472</v>
      </c>
      <c r="I63" s="3">
        <v>130.1</v>
      </c>
      <c r="J63" s="3">
        <v>-70.8</v>
      </c>
      <c r="K63" s="3">
        <v>30.5</v>
      </c>
      <c r="L63" s="3">
        <v>-19.600000000000001</v>
      </c>
      <c r="O63"/>
      <c r="P63" s="3">
        <v>47522.6</v>
      </c>
      <c r="Q63" s="3">
        <v>51616.7</v>
      </c>
      <c r="S63" s="18">
        <v>40865.879999999997</v>
      </c>
      <c r="T63" s="55">
        <v>43140.46</v>
      </c>
      <c r="U63" s="18"/>
      <c r="V63" s="3"/>
    </row>
    <row r="64" spans="1:22" hidden="1">
      <c r="A64" s="2" t="s">
        <v>69</v>
      </c>
      <c r="B64" s="3">
        <v>30200.2</v>
      </c>
      <c r="C64" s="3">
        <v>14945.5</v>
      </c>
      <c r="D64" s="3">
        <v>393.4</v>
      </c>
      <c r="E64" s="3">
        <v>465.7</v>
      </c>
      <c r="I64" s="3">
        <v>-112.2</v>
      </c>
      <c r="J64" s="3">
        <v>229.8</v>
      </c>
      <c r="K64" s="3">
        <v>6.9</v>
      </c>
      <c r="L64" s="3">
        <v>-6.3</v>
      </c>
      <c r="O64"/>
      <c r="P64" s="3">
        <v>48365.599999999999</v>
      </c>
      <c r="Q64" s="3">
        <v>53864.1</v>
      </c>
      <c r="S64" s="18">
        <v>39956.660000000003</v>
      </c>
      <c r="T64" s="55">
        <v>42638.87</v>
      </c>
      <c r="U64" s="18"/>
      <c r="V64" s="3"/>
    </row>
    <row r="65" spans="1:22" hidden="1">
      <c r="A65" s="2" t="s">
        <v>70</v>
      </c>
      <c r="B65" s="3">
        <v>31299.7</v>
      </c>
      <c r="C65" s="3">
        <v>14981.6</v>
      </c>
      <c r="D65" s="3">
        <v>392.3</v>
      </c>
      <c r="E65" s="3">
        <v>452.3</v>
      </c>
      <c r="I65" s="3">
        <v>48.4</v>
      </c>
      <c r="J65" s="3">
        <v>-157.9</v>
      </c>
      <c r="K65" s="3">
        <v>3</v>
      </c>
      <c r="L65" s="3">
        <v>-13.4</v>
      </c>
      <c r="O65"/>
      <c r="P65" s="3">
        <v>49303.6</v>
      </c>
      <c r="Q65" s="3">
        <v>53869.599999999999</v>
      </c>
      <c r="S65" s="18">
        <v>39970.019999999997</v>
      </c>
      <c r="T65" s="55">
        <v>42640.45</v>
      </c>
      <c r="U65" s="18"/>
      <c r="V65" s="3"/>
    </row>
    <row r="66" spans="1:22" hidden="1">
      <c r="A66" s="2" t="s">
        <v>71</v>
      </c>
      <c r="B66" s="3">
        <v>31421.8</v>
      </c>
      <c r="C66" s="3">
        <v>15314.9</v>
      </c>
      <c r="D66" s="3">
        <v>403.5</v>
      </c>
      <c r="E66" s="3">
        <v>452.6</v>
      </c>
      <c r="I66" s="3">
        <v>63.9</v>
      </c>
      <c r="J66" s="3">
        <v>175.4</v>
      </c>
      <c r="K66" s="3">
        <v>6.9</v>
      </c>
      <c r="L66" s="3">
        <v>0.3</v>
      </c>
      <c r="O66"/>
      <c r="P66" s="3">
        <v>49843.3</v>
      </c>
      <c r="Q66" s="3">
        <v>53869.9</v>
      </c>
      <c r="S66" s="18">
        <v>40423.97</v>
      </c>
      <c r="T66" s="55">
        <v>42726.1</v>
      </c>
      <c r="U66" s="18"/>
      <c r="V66" s="3"/>
    </row>
    <row r="67" spans="1:22" hidden="1">
      <c r="A67" s="2" t="s">
        <v>72</v>
      </c>
      <c r="B67" s="3">
        <v>31337.7</v>
      </c>
      <c r="C67" s="3">
        <v>15881.3</v>
      </c>
      <c r="D67" s="3">
        <v>391.6</v>
      </c>
      <c r="E67" s="3">
        <v>465.2</v>
      </c>
      <c r="I67" s="3">
        <v>-135</v>
      </c>
      <c r="J67" s="3">
        <v>58.1</v>
      </c>
      <c r="K67" s="3">
        <v>-24</v>
      </c>
      <c r="L67" s="3">
        <v>12.6</v>
      </c>
      <c r="O67"/>
      <c r="P67" s="3">
        <v>49386.6</v>
      </c>
      <c r="Q67" s="3">
        <v>53701.1</v>
      </c>
      <c r="S67" s="18">
        <v>40618.69</v>
      </c>
      <c r="T67" s="55">
        <v>42700.31</v>
      </c>
      <c r="U67" s="18"/>
      <c r="V67" s="3"/>
    </row>
    <row r="68" spans="1:22" hidden="1">
      <c r="A68" s="2" t="s">
        <v>73</v>
      </c>
      <c r="B68" s="3">
        <v>31550.400000000001</v>
      </c>
      <c r="C68" s="3">
        <v>16727.599999999999</v>
      </c>
      <c r="D68" s="3">
        <v>403.7</v>
      </c>
      <c r="E68" s="3">
        <v>469.6</v>
      </c>
      <c r="I68" s="3">
        <v>-146.9</v>
      </c>
      <c r="J68" s="3">
        <v>294.60000000000002</v>
      </c>
      <c r="K68" s="3">
        <v>0.5</v>
      </c>
      <c r="L68" s="3">
        <v>4.3</v>
      </c>
      <c r="O68"/>
      <c r="P68" s="3">
        <v>49549.8</v>
      </c>
      <c r="Q68" s="3">
        <v>53820.7</v>
      </c>
      <c r="S68" s="18">
        <v>40698.730000000003</v>
      </c>
      <c r="T68" s="55">
        <v>42715.07</v>
      </c>
      <c r="U68" s="18"/>
      <c r="V68" s="3"/>
    </row>
    <row r="69" spans="1:22" hidden="1">
      <c r="A69" s="2" t="s">
        <v>74</v>
      </c>
      <c r="B69" s="3">
        <v>30199.1</v>
      </c>
      <c r="C69" s="3">
        <v>16302</v>
      </c>
      <c r="D69" s="3">
        <v>391.7</v>
      </c>
      <c r="E69" s="3">
        <v>461.8</v>
      </c>
      <c r="I69" s="3">
        <v>5.2</v>
      </c>
      <c r="J69" s="3">
        <v>-101.1</v>
      </c>
      <c r="K69" s="3">
        <v>-5.3</v>
      </c>
      <c r="L69" s="3">
        <v>-7.7</v>
      </c>
      <c r="O69"/>
      <c r="P69" s="3">
        <v>48356.2</v>
      </c>
      <c r="Q69" s="3">
        <v>53107</v>
      </c>
      <c r="S69" s="18">
        <v>40545.17</v>
      </c>
      <c r="T69" s="55">
        <v>42739.43</v>
      </c>
      <c r="U69" s="18"/>
      <c r="V69" s="3"/>
    </row>
    <row r="70" spans="1:22" hidden="1">
      <c r="A70" s="2" t="s">
        <v>75</v>
      </c>
      <c r="B70" s="3">
        <v>29002.9</v>
      </c>
      <c r="C70" s="3">
        <v>15136.6</v>
      </c>
      <c r="D70" s="3">
        <v>439.7</v>
      </c>
      <c r="E70" s="3">
        <v>441.6</v>
      </c>
      <c r="I70" s="3">
        <v>-230.7</v>
      </c>
      <c r="J70" s="3">
        <v>-131.69999999999999</v>
      </c>
      <c r="K70" s="3">
        <v>65</v>
      </c>
      <c r="L70" s="3">
        <v>-20.2</v>
      </c>
      <c r="O70"/>
      <c r="P70" s="3">
        <v>48433.5</v>
      </c>
      <c r="Q70" s="3">
        <v>53629.1</v>
      </c>
      <c r="S70" s="18">
        <v>40358.910000000003</v>
      </c>
      <c r="T70" s="55">
        <v>42720.07</v>
      </c>
      <c r="U70" s="18"/>
      <c r="V70" s="3"/>
    </row>
    <row r="71" spans="1:22" hidden="1">
      <c r="A71" s="2" t="s">
        <v>76</v>
      </c>
      <c r="B71" s="3">
        <v>28719.9</v>
      </c>
      <c r="C71" s="3">
        <v>14999.4</v>
      </c>
      <c r="D71" s="3">
        <v>417.2</v>
      </c>
      <c r="E71" s="3">
        <v>440.1</v>
      </c>
      <c r="I71" s="3">
        <v>-45.8</v>
      </c>
      <c r="J71" s="3">
        <v>-54.4</v>
      </c>
      <c r="K71" s="3">
        <v>-19.2</v>
      </c>
      <c r="L71" s="3">
        <v>-1.5</v>
      </c>
      <c r="O71"/>
      <c r="P71" s="3">
        <v>48487.7</v>
      </c>
      <c r="Q71" s="3">
        <v>53688.5</v>
      </c>
      <c r="S71" s="18">
        <v>40340.519999999997</v>
      </c>
      <c r="T71" s="55">
        <v>42707.72</v>
      </c>
      <c r="U71" s="18"/>
      <c r="V71" s="3"/>
    </row>
    <row r="72" spans="1:22" hidden="1">
      <c r="A72" s="2" t="s">
        <v>77</v>
      </c>
      <c r="B72" s="3">
        <v>30183</v>
      </c>
      <c r="C72" s="3">
        <v>15615.3</v>
      </c>
      <c r="D72" s="3">
        <v>368.2</v>
      </c>
      <c r="E72" s="3">
        <v>464.2</v>
      </c>
      <c r="I72" s="3">
        <v>111</v>
      </c>
      <c r="J72" s="3">
        <v>-25.4</v>
      </c>
      <c r="K72" s="3">
        <v>-68.5</v>
      </c>
      <c r="L72" s="3">
        <v>24.1</v>
      </c>
      <c r="O72"/>
      <c r="P72" s="3">
        <v>48641.5</v>
      </c>
      <c r="Q72" s="3">
        <v>53239.9</v>
      </c>
      <c r="S72" s="18">
        <v>40512.9</v>
      </c>
      <c r="T72" s="55">
        <v>42612.07</v>
      </c>
      <c r="U72" s="18"/>
      <c r="V72" s="3"/>
    </row>
    <row r="73" spans="1:22" hidden="1">
      <c r="A73" s="2" t="s">
        <v>78</v>
      </c>
      <c r="B73" s="3">
        <v>30891.8</v>
      </c>
      <c r="C73" s="3">
        <v>15423.3</v>
      </c>
      <c r="D73" s="3">
        <v>366.1</v>
      </c>
      <c r="E73" s="3">
        <v>453.6</v>
      </c>
      <c r="I73" s="3">
        <v>112.3</v>
      </c>
      <c r="J73" s="3">
        <v>-42.9</v>
      </c>
      <c r="K73" s="3">
        <v>1.9</v>
      </c>
      <c r="L73" s="3">
        <v>-10.5</v>
      </c>
      <c r="O73"/>
      <c r="P73" s="3">
        <v>48284.7</v>
      </c>
      <c r="Q73" s="3">
        <v>53205.5</v>
      </c>
      <c r="S73" s="18">
        <v>40472.32</v>
      </c>
      <c r="T73" s="55">
        <v>42521.17</v>
      </c>
      <c r="U73" s="18"/>
      <c r="V73" s="3"/>
    </row>
    <row r="74" spans="1:22" hidden="1">
      <c r="A74" s="2" t="s">
        <v>79</v>
      </c>
      <c r="B74" s="3">
        <v>30387.1</v>
      </c>
      <c r="C74" s="3">
        <v>15569.7</v>
      </c>
      <c r="D74" s="3">
        <v>368.4</v>
      </c>
      <c r="E74" s="3">
        <v>445.8</v>
      </c>
      <c r="I74" s="3">
        <v>-33.4</v>
      </c>
      <c r="J74" s="3">
        <v>-2.6</v>
      </c>
      <c r="K74" s="3">
        <v>0</v>
      </c>
      <c r="L74" s="3">
        <v>-7.8</v>
      </c>
      <c r="O74"/>
      <c r="P74" s="3">
        <v>48541.3</v>
      </c>
      <c r="Q74" s="3">
        <v>53126.8</v>
      </c>
      <c r="S74" s="18">
        <v>40540.04</v>
      </c>
      <c r="T74" s="55">
        <v>42377.16</v>
      </c>
      <c r="U74" s="18"/>
      <c r="V74" s="3"/>
    </row>
    <row r="75" spans="1:22" hidden="1">
      <c r="A75" s="2" t="s">
        <v>80</v>
      </c>
      <c r="B75" s="3">
        <v>31589.1</v>
      </c>
      <c r="C75" s="3">
        <v>16149.4</v>
      </c>
      <c r="D75" s="3">
        <v>375.3</v>
      </c>
      <c r="E75" s="3">
        <v>452.5</v>
      </c>
      <c r="I75" s="3">
        <v>-27.1</v>
      </c>
      <c r="J75" s="3">
        <v>150.19999999999999</v>
      </c>
      <c r="K75" s="3">
        <v>-0.6</v>
      </c>
      <c r="L75" s="3">
        <v>6.7</v>
      </c>
      <c r="O75"/>
      <c r="P75" s="3">
        <v>48949.599999999999</v>
      </c>
      <c r="Q75" s="3">
        <v>52986.5</v>
      </c>
      <c r="S75" s="18">
        <v>40821.4</v>
      </c>
      <c r="T75" s="55">
        <v>42346.720000000001</v>
      </c>
      <c r="U75" s="18"/>
      <c r="V75" s="3"/>
    </row>
    <row r="76" spans="1:22" hidden="1">
      <c r="A76" s="2" t="s">
        <v>81</v>
      </c>
      <c r="B76" s="3">
        <v>31238</v>
      </c>
      <c r="C76" s="3">
        <v>16086.4</v>
      </c>
      <c r="D76" s="3">
        <v>392.2</v>
      </c>
      <c r="E76" s="3">
        <v>435.8</v>
      </c>
      <c r="I76" s="3">
        <v>-9.4</v>
      </c>
      <c r="J76" s="3">
        <v>-148.4</v>
      </c>
      <c r="K76" s="3">
        <v>15.3</v>
      </c>
      <c r="L76" s="3">
        <v>-16.7</v>
      </c>
      <c r="O76"/>
      <c r="P76" s="3">
        <v>48629.5</v>
      </c>
      <c r="Q76" s="3">
        <v>52603</v>
      </c>
      <c r="S76" s="18">
        <v>41004.120000000003</v>
      </c>
      <c r="T76" s="55">
        <v>42317.56</v>
      </c>
      <c r="U76" s="18"/>
      <c r="V76" s="3"/>
    </row>
    <row r="77" spans="1:22" hidden="1">
      <c r="A77" s="2" t="s">
        <v>82</v>
      </c>
      <c r="B77" s="3">
        <v>28831.9</v>
      </c>
      <c r="C77" s="3">
        <v>15084.4</v>
      </c>
      <c r="D77" s="3">
        <v>363.7</v>
      </c>
      <c r="E77" s="3">
        <v>403.2</v>
      </c>
      <c r="I77" s="3">
        <v>-210.2</v>
      </c>
      <c r="J77" s="3">
        <v>-239.6</v>
      </c>
      <c r="K77" s="3">
        <v>-12.3</v>
      </c>
      <c r="L77" s="3">
        <v>-32.700000000000003</v>
      </c>
      <c r="O77"/>
      <c r="P77" s="3">
        <v>48046.5</v>
      </c>
      <c r="Q77" s="3">
        <v>52810.9</v>
      </c>
      <c r="S77" s="18">
        <v>40476.080000000002</v>
      </c>
      <c r="T77" s="55">
        <v>42244.63</v>
      </c>
      <c r="U77" s="18"/>
      <c r="V77" s="3"/>
    </row>
    <row r="78" spans="1:22" hidden="1">
      <c r="A78" s="2" t="s">
        <v>83</v>
      </c>
      <c r="B78" s="3">
        <v>28175.5</v>
      </c>
      <c r="C78" s="3">
        <v>14126.1</v>
      </c>
      <c r="D78" s="3">
        <v>359.1</v>
      </c>
      <c r="E78" s="3">
        <v>399.4</v>
      </c>
      <c r="I78" s="3">
        <v>-318.5</v>
      </c>
      <c r="J78" s="3">
        <v>-641.4</v>
      </c>
      <c r="K78" s="3">
        <v>0.1</v>
      </c>
      <c r="L78" s="3">
        <v>-3.8</v>
      </c>
      <c r="O78"/>
      <c r="P78" s="3">
        <v>48174.400000000001</v>
      </c>
      <c r="Q78" s="3">
        <v>52773.3</v>
      </c>
      <c r="S78" s="18">
        <v>39602.01</v>
      </c>
      <c r="T78" s="55">
        <v>41536.080000000002</v>
      </c>
      <c r="U78" s="18"/>
      <c r="V78" s="3"/>
    </row>
    <row r="79" spans="1:22" hidden="1">
      <c r="A79" s="2" t="s">
        <v>84</v>
      </c>
      <c r="B79" s="3">
        <v>29485.1</v>
      </c>
      <c r="C79" s="3">
        <v>15527.5</v>
      </c>
      <c r="D79" s="3">
        <v>379.6</v>
      </c>
      <c r="E79" s="3">
        <v>387.7</v>
      </c>
      <c r="I79" s="3">
        <v>16.899999999999999</v>
      </c>
      <c r="J79" s="3">
        <v>329.7</v>
      </c>
      <c r="K79" s="3">
        <v>-0.4</v>
      </c>
      <c r="L79" s="3">
        <v>-11.6</v>
      </c>
      <c r="O79"/>
      <c r="P79" s="3">
        <v>48570.8</v>
      </c>
      <c r="Q79" s="3">
        <v>52464.4</v>
      </c>
      <c r="S79" s="18">
        <v>39733.089999999997</v>
      </c>
      <c r="T79" s="55">
        <v>41018.89</v>
      </c>
      <c r="U79" s="18"/>
      <c r="V79" s="3"/>
    </row>
    <row r="80" spans="1:22" hidden="1">
      <c r="A80" s="2" t="s">
        <v>85</v>
      </c>
      <c r="B80" s="3">
        <v>29018.5</v>
      </c>
      <c r="C80" s="3">
        <v>15698.2</v>
      </c>
      <c r="D80" s="3">
        <v>386.1</v>
      </c>
      <c r="E80" s="3">
        <v>389.8</v>
      </c>
      <c r="I80" s="3">
        <v>-19.399999999999999</v>
      </c>
      <c r="J80" s="3">
        <v>-141.4</v>
      </c>
      <c r="K80" s="3">
        <v>-0.2</v>
      </c>
      <c r="L80" s="3">
        <v>2</v>
      </c>
      <c r="O80"/>
      <c r="P80" s="3">
        <v>48851.1</v>
      </c>
      <c r="Q80" s="3">
        <v>49612.5</v>
      </c>
      <c r="S80" s="18">
        <v>39460.51</v>
      </c>
      <c r="T80" s="55">
        <v>40811.89</v>
      </c>
      <c r="U80" s="18"/>
      <c r="V80" s="3"/>
    </row>
    <row r="81" spans="1:22" hidden="1">
      <c r="A81" s="2" t="s">
        <v>86</v>
      </c>
      <c r="B81" s="3">
        <v>30418.7</v>
      </c>
      <c r="C81" s="3">
        <v>15665.7</v>
      </c>
      <c r="D81" s="3">
        <v>387</v>
      </c>
      <c r="E81" s="3">
        <v>383.8</v>
      </c>
      <c r="I81" s="3">
        <v>61.9</v>
      </c>
      <c r="J81" s="3">
        <v>-113.2</v>
      </c>
      <c r="K81" s="3">
        <v>-0.4</v>
      </c>
      <c r="L81" s="3">
        <v>-6</v>
      </c>
      <c r="O81"/>
      <c r="P81" s="3">
        <v>48053.1</v>
      </c>
      <c r="Q81" s="3">
        <v>51559.3</v>
      </c>
      <c r="S81" s="18">
        <v>39714.019999999997</v>
      </c>
      <c r="T81" s="55">
        <v>40751.74</v>
      </c>
      <c r="U81" s="18"/>
      <c r="V81" s="3"/>
    </row>
    <row r="82" spans="1:22" hidden="1">
      <c r="A82" s="2" t="s">
        <v>87</v>
      </c>
      <c r="B82" s="3">
        <v>30921.4</v>
      </c>
      <c r="C82" s="3">
        <v>15711.3</v>
      </c>
      <c r="D82" s="3">
        <v>391</v>
      </c>
      <c r="E82" s="3">
        <v>380.5</v>
      </c>
      <c r="I82" s="3">
        <v>301.3</v>
      </c>
      <c r="J82" s="3">
        <v>9.1999999999999993</v>
      </c>
      <c r="K82" s="3">
        <v>3.7</v>
      </c>
      <c r="L82" s="3">
        <v>-3.3</v>
      </c>
      <c r="O82"/>
      <c r="P82" s="3">
        <v>50360.7</v>
      </c>
      <c r="Q82" s="3">
        <v>52818.9</v>
      </c>
      <c r="S82" s="18">
        <v>40375.81</v>
      </c>
      <c r="T82" s="55">
        <v>41272.43</v>
      </c>
      <c r="U82" s="18"/>
      <c r="V82" s="3"/>
    </row>
    <row r="83" spans="1:22" hidden="1">
      <c r="A83" s="2" t="s">
        <v>88</v>
      </c>
      <c r="B83" s="3">
        <v>31907.8</v>
      </c>
      <c r="C83" s="3">
        <v>15979.9</v>
      </c>
      <c r="D83" s="3">
        <v>397.5</v>
      </c>
      <c r="E83" s="3">
        <v>376.9</v>
      </c>
      <c r="I83" s="3">
        <v>56.6</v>
      </c>
      <c r="J83" s="3">
        <v>-12.3</v>
      </c>
      <c r="K83" s="3">
        <v>0</v>
      </c>
      <c r="L83" s="3">
        <v>-3.6</v>
      </c>
      <c r="O83"/>
      <c r="P83" s="3">
        <v>50378.6</v>
      </c>
      <c r="Q83" s="3">
        <v>51812.3</v>
      </c>
      <c r="S83" s="18">
        <v>40440.82</v>
      </c>
      <c r="T83" s="55">
        <v>41257.46</v>
      </c>
      <c r="U83" s="18"/>
      <c r="V83" s="3"/>
    </row>
    <row r="84" spans="1:22" hidden="1">
      <c r="A84" s="2" t="s">
        <v>89</v>
      </c>
      <c r="B84" s="3">
        <v>31402.5</v>
      </c>
      <c r="C84" s="3">
        <v>15713.4</v>
      </c>
      <c r="D84" s="3">
        <v>393</v>
      </c>
      <c r="E84" s="3">
        <v>369.1</v>
      </c>
      <c r="I84" s="3">
        <v>-158.5</v>
      </c>
      <c r="J84" s="3">
        <v>-54.4</v>
      </c>
      <c r="K84" s="3">
        <v>0.1</v>
      </c>
      <c r="L84" s="3">
        <v>-7.8</v>
      </c>
      <c r="O84"/>
      <c r="P84" s="3">
        <v>49659.6</v>
      </c>
      <c r="Q84" s="3">
        <v>50246.400000000001</v>
      </c>
      <c r="S84" s="18">
        <v>40341.4</v>
      </c>
      <c r="T84" s="55">
        <v>41183.56</v>
      </c>
      <c r="U84" s="18"/>
      <c r="V84" s="3"/>
    </row>
    <row r="85" spans="1:22" hidden="1">
      <c r="A85" s="2" t="s">
        <v>90</v>
      </c>
      <c r="B85" s="3">
        <v>32010.1</v>
      </c>
      <c r="C85" s="3">
        <v>15872.6</v>
      </c>
      <c r="D85" s="3">
        <v>355.7</v>
      </c>
      <c r="E85" s="3">
        <v>410</v>
      </c>
      <c r="I85" s="3">
        <v>88.4</v>
      </c>
      <c r="J85" s="3">
        <v>35.700000000000003</v>
      </c>
      <c r="K85" s="3">
        <v>-39.700000000000003</v>
      </c>
      <c r="L85" s="3">
        <v>40.9</v>
      </c>
      <c r="O85"/>
      <c r="P85" s="3">
        <v>49890.6</v>
      </c>
      <c r="Q85" s="3">
        <v>50160.7</v>
      </c>
      <c r="S85" s="18">
        <v>40208.949999999997</v>
      </c>
      <c r="T85" s="55">
        <v>40638.699999999997</v>
      </c>
      <c r="U85" s="18"/>
      <c r="V85" s="3"/>
    </row>
    <row r="86" spans="1:22" hidden="1">
      <c r="A86" s="2" t="s">
        <v>91</v>
      </c>
      <c r="B86" s="3">
        <v>32272.799999999999</v>
      </c>
      <c r="C86" s="3">
        <v>15888.6</v>
      </c>
      <c r="D86" s="3">
        <v>508.1</v>
      </c>
      <c r="E86" s="3">
        <v>405.8</v>
      </c>
      <c r="I86" s="3">
        <v>-79.3</v>
      </c>
      <c r="J86" s="3">
        <v>170.1</v>
      </c>
      <c r="K86" s="3">
        <v>153.19999999999999</v>
      </c>
      <c r="L86" s="3">
        <v>-4.2</v>
      </c>
      <c r="O86"/>
      <c r="P86" s="3">
        <v>49768.3</v>
      </c>
      <c r="Q86" s="3">
        <v>50035.5</v>
      </c>
      <c r="S86" s="18">
        <v>40565.58</v>
      </c>
      <c r="T86" s="55">
        <v>41195.360000000001</v>
      </c>
      <c r="U86" s="18"/>
      <c r="V86" s="3"/>
    </row>
    <row r="87" spans="1:22" hidden="1">
      <c r="A87" s="2" t="s">
        <v>92</v>
      </c>
      <c r="B87" s="3">
        <v>31664.400000000001</v>
      </c>
      <c r="C87" s="3">
        <v>15581.3</v>
      </c>
      <c r="D87" s="3">
        <v>509.1</v>
      </c>
      <c r="E87" s="3">
        <v>378.5</v>
      </c>
      <c r="I87" s="3">
        <v>79.599999999999994</v>
      </c>
      <c r="J87" s="3">
        <v>108.1</v>
      </c>
      <c r="K87" s="3">
        <v>9</v>
      </c>
      <c r="L87" s="3">
        <v>-27.3</v>
      </c>
      <c r="O87"/>
      <c r="P87" s="3">
        <v>50090</v>
      </c>
      <c r="Q87" s="3">
        <v>50009</v>
      </c>
      <c r="S87" s="18">
        <v>40899.97</v>
      </c>
      <c r="T87" s="55">
        <v>41184.300000000003</v>
      </c>
      <c r="U87" s="18"/>
      <c r="V87" s="3"/>
    </row>
    <row r="88" spans="1:22" hidden="1">
      <c r="A88" s="2" t="s">
        <v>93</v>
      </c>
      <c r="B88" s="3">
        <v>32421.5</v>
      </c>
      <c r="C88" s="3">
        <v>15448</v>
      </c>
      <c r="D88" s="3">
        <v>512.79999999999995</v>
      </c>
      <c r="E88" s="3">
        <v>405.8</v>
      </c>
      <c r="I88" s="3">
        <v>18.8</v>
      </c>
      <c r="J88" s="3">
        <v>-270.89999999999998</v>
      </c>
      <c r="K88" s="3">
        <v>2.2999999999999998</v>
      </c>
      <c r="L88" s="3">
        <v>27.3</v>
      </c>
      <c r="O88"/>
      <c r="P88" s="3">
        <v>49924.5</v>
      </c>
      <c r="Q88" s="3">
        <v>49792</v>
      </c>
      <c r="S88" s="18">
        <v>41021.919999999998</v>
      </c>
      <c r="T88" s="55">
        <v>41325.449999999997</v>
      </c>
      <c r="U88" s="18"/>
      <c r="V88" s="3"/>
    </row>
    <row r="89" spans="1:22" hidden="1">
      <c r="A89" s="2" t="s">
        <v>94</v>
      </c>
      <c r="B89" s="3">
        <v>32292</v>
      </c>
      <c r="C89" s="3">
        <v>15414</v>
      </c>
      <c r="D89" s="3">
        <v>520.4</v>
      </c>
      <c r="E89" s="3">
        <v>381.2</v>
      </c>
      <c r="I89" s="3">
        <v>-12.3</v>
      </c>
      <c r="J89" s="3">
        <v>-25.7</v>
      </c>
      <c r="K89" s="3">
        <v>6.3</v>
      </c>
      <c r="L89" s="3">
        <v>-24.6</v>
      </c>
      <c r="O89"/>
      <c r="P89" s="3">
        <v>49719</v>
      </c>
      <c r="Q89" s="3">
        <v>49457</v>
      </c>
      <c r="S89" s="18">
        <v>40972.74</v>
      </c>
      <c r="T89" s="55">
        <v>41158.97</v>
      </c>
      <c r="U89" s="18"/>
      <c r="V89" s="3"/>
    </row>
    <row r="90" spans="1:22" hidden="1">
      <c r="A90" s="2" t="s">
        <v>95</v>
      </c>
      <c r="B90" s="3">
        <v>33847.800000000003</v>
      </c>
      <c r="C90" s="3">
        <v>15500.7</v>
      </c>
      <c r="D90" s="3">
        <v>535.6</v>
      </c>
      <c r="E90" s="3">
        <v>367.5</v>
      </c>
      <c r="I90" s="3">
        <v>-107.8</v>
      </c>
      <c r="J90" s="3">
        <v>-177.7</v>
      </c>
      <c r="K90" s="3">
        <v>11</v>
      </c>
      <c r="L90" s="3">
        <v>-13.7</v>
      </c>
      <c r="O90"/>
      <c r="P90" s="3">
        <v>49751.7</v>
      </c>
      <c r="Q90" s="3">
        <v>49242.3</v>
      </c>
      <c r="S90" s="18">
        <v>42204.39</v>
      </c>
      <c r="T90" s="55">
        <v>42094.16</v>
      </c>
      <c r="U90" s="18"/>
      <c r="V90" s="3"/>
    </row>
    <row r="91" spans="1:22" hidden="1">
      <c r="A91" s="2" t="s">
        <v>96</v>
      </c>
      <c r="B91" s="3">
        <v>34884.1</v>
      </c>
      <c r="C91" s="3">
        <v>15596.7</v>
      </c>
      <c r="D91" s="3">
        <v>494.6</v>
      </c>
      <c r="E91" s="3">
        <v>372.2</v>
      </c>
      <c r="I91" s="3">
        <v>200.1</v>
      </c>
      <c r="J91" s="3">
        <v>-325.3</v>
      </c>
      <c r="K91" s="3">
        <v>61.6</v>
      </c>
      <c r="L91" s="3">
        <v>4.7</v>
      </c>
      <c r="O91"/>
      <c r="P91" s="3">
        <v>50156.6</v>
      </c>
      <c r="Q91" s="3">
        <v>48982.5</v>
      </c>
      <c r="S91" s="18">
        <v>41737.440000000002</v>
      </c>
      <c r="T91" s="55">
        <v>41329.410000000003</v>
      </c>
      <c r="U91" s="18"/>
      <c r="V91" s="3"/>
    </row>
    <row r="92" spans="1:22" hidden="1">
      <c r="A92" s="2" t="s">
        <v>97</v>
      </c>
      <c r="B92" s="3">
        <v>34849.1</v>
      </c>
      <c r="C92" s="3">
        <v>15474.5</v>
      </c>
      <c r="D92" s="3">
        <v>491</v>
      </c>
      <c r="E92" s="3">
        <v>366.7</v>
      </c>
      <c r="I92" s="3">
        <v>-118.5</v>
      </c>
      <c r="J92" s="3">
        <v>-49.5</v>
      </c>
      <c r="K92" s="3">
        <v>-2</v>
      </c>
      <c r="L92" s="3">
        <v>-5.5</v>
      </c>
      <c r="O92"/>
      <c r="P92" s="3">
        <v>50202.9</v>
      </c>
      <c r="Q92" s="3">
        <v>48548.800000000003</v>
      </c>
      <c r="S92" s="18">
        <v>40909.81</v>
      </c>
      <c r="T92" s="55">
        <v>40388.76</v>
      </c>
      <c r="U92" s="18"/>
      <c r="V92" s="3"/>
    </row>
    <row r="93" spans="1:22" hidden="1">
      <c r="A93" s="2" t="s">
        <v>98</v>
      </c>
      <c r="B93" s="3">
        <v>33377</v>
      </c>
      <c r="C93" s="3">
        <v>15481.4</v>
      </c>
      <c r="D93" s="3">
        <v>495.4</v>
      </c>
      <c r="E93" s="3">
        <v>354.8</v>
      </c>
      <c r="I93" s="3">
        <v>-313.3</v>
      </c>
      <c r="J93" s="3">
        <v>51.1</v>
      </c>
      <c r="K93" s="3">
        <v>8.3000000000000007</v>
      </c>
      <c r="L93" s="3">
        <v>-12</v>
      </c>
      <c r="O93"/>
      <c r="P93" s="3">
        <v>49915.3</v>
      </c>
      <c r="Q93" s="3">
        <v>47949.9</v>
      </c>
      <c r="S93" s="18">
        <v>41232.080000000002</v>
      </c>
      <c r="T93" s="55">
        <v>40607.69</v>
      </c>
      <c r="U93" s="18"/>
      <c r="V93" s="3"/>
    </row>
    <row r="94" spans="1:22" hidden="1">
      <c r="A94" s="2" t="s">
        <v>99</v>
      </c>
      <c r="B94" s="3">
        <v>33862.300000000003</v>
      </c>
      <c r="C94" s="3">
        <v>14859.8</v>
      </c>
      <c r="D94" s="3">
        <v>475.3</v>
      </c>
      <c r="E94" s="3">
        <v>365.7</v>
      </c>
      <c r="I94" s="3">
        <v>-82.8</v>
      </c>
      <c r="J94" s="3">
        <v>-548.70000000000005</v>
      </c>
      <c r="K94" s="3">
        <v>-19.100000000000001</v>
      </c>
      <c r="L94" s="3">
        <v>10.9</v>
      </c>
      <c r="O94"/>
      <c r="P94" s="3">
        <v>49012.7</v>
      </c>
      <c r="Q94" s="3">
        <v>47706.6</v>
      </c>
      <c r="S94" s="18">
        <v>41428</v>
      </c>
      <c r="T94" s="55">
        <v>40800.22</v>
      </c>
      <c r="U94" s="18"/>
      <c r="V94" s="3"/>
    </row>
    <row r="95" spans="1:22" hidden="1">
      <c r="A95" s="2" t="s">
        <v>100</v>
      </c>
      <c r="B95" s="3">
        <v>33185.199999999997</v>
      </c>
      <c r="C95" s="3">
        <v>13861.8</v>
      </c>
      <c r="D95" s="3">
        <v>494.9</v>
      </c>
      <c r="E95" s="3">
        <v>366.9</v>
      </c>
      <c r="I95" s="3">
        <v>-259.10000000000002</v>
      </c>
      <c r="J95" s="3">
        <v>-566.20000000000005</v>
      </c>
      <c r="K95" s="3">
        <v>27.9</v>
      </c>
      <c r="L95" s="3">
        <v>1.1000000000000001</v>
      </c>
      <c r="O95"/>
      <c r="P95" s="3">
        <v>52421.2</v>
      </c>
      <c r="Q95" s="3">
        <v>51241.7</v>
      </c>
      <c r="S95" s="18">
        <v>42172.08</v>
      </c>
      <c r="T95" s="55">
        <v>41706.32</v>
      </c>
      <c r="U95" s="18"/>
      <c r="V95" s="3"/>
    </row>
    <row r="96" spans="1:22" hidden="1">
      <c r="A96" s="2" t="s">
        <v>101</v>
      </c>
      <c r="B96" s="3">
        <v>31662.3</v>
      </c>
      <c r="C96" s="3">
        <v>12991</v>
      </c>
      <c r="D96" s="3">
        <v>460.2</v>
      </c>
      <c r="E96" s="3">
        <v>386.8</v>
      </c>
      <c r="I96" s="3">
        <v>-95.4</v>
      </c>
      <c r="J96" s="3">
        <v>-492.7</v>
      </c>
      <c r="K96" s="3">
        <v>-29.5</v>
      </c>
      <c r="L96" s="3">
        <v>19.899999999999999</v>
      </c>
      <c r="O96"/>
      <c r="P96" s="3">
        <v>51906.7</v>
      </c>
      <c r="Q96" s="3">
        <v>51158</v>
      </c>
      <c r="S96" s="18">
        <v>41972.22</v>
      </c>
      <c r="T96" s="55">
        <v>41594.629999999997</v>
      </c>
      <c r="U96" s="18"/>
      <c r="V96" s="3"/>
    </row>
    <row r="97" spans="1:22" hidden="1">
      <c r="A97" s="2" t="s">
        <v>102</v>
      </c>
      <c r="B97" s="3">
        <v>28186.799999999999</v>
      </c>
      <c r="C97" s="3">
        <v>12513.8</v>
      </c>
      <c r="D97" s="3">
        <v>453.6</v>
      </c>
      <c r="E97" s="3">
        <v>384.1</v>
      </c>
      <c r="I97" s="3">
        <v>-250</v>
      </c>
      <c r="J97" s="3">
        <v>-194.1</v>
      </c>
      <c r="K97" s="3">
        <v>-4.4000000000000004</v>
      </c>
      <c r="L97" s="3">
        <v>-2.7</v>
      </c>
      <c r="O97"/>
      <c r="P97" s="3">
        <v>50330.2</v>
      </c>
      <c r="Q97" s="3">
        <v>51027.9</v>
      </c>
      <c r="S97" s="18">
        <v>41066.53</v>
      </c>
      <c r="T97" s="55">
        <v>41541.21</v>
      </c>
      <c r="U97" s="18"/>
      <c r="V97" s="3"/>
    </row>
    <row r="98" spans="1:22" hidden="1">
      <c r="A98" s="2" t="s">
        <v>103</v>
      </c>
      <c r="B98" s="3">
        <v>29653.8</v>
      </c>
      <c r="C98" s="3">
        <v>12569.6</v>
      </c>
      <c r="D98" s="3">
        <v>471.5</v>
      </c>
      <c r="E98" s="3">
        <v>379</v>
      </c>
      <c r="I98" s="3">
        <v>-270</v>
      </c>
      <c r="J98" s="3">
        <v>-380.2</v>
      </c>
      <c r="K98" s="3">
        <v>4.4000000000000004</v>
      </c>
      <c r="L98" s="3">
        <v>-5.0999999999999996</v>
      </c>
      <c r="O98"/>
      <c r="P98" s="3">
        <v>50979.4</v>
      </c>
      <c r="Q98" s="3">
        <v>50938.8</v>
      </c>
      <c r="S98" s="18">
        <v>40811.410000000003</v>
      </c>
      <c r="T98" s="55">
        <v>40969</v>
      </c>
      <c r="U98" s="18"/>
      <c r="V98" s="3"/>
    </row>
    <row r="99" spans="1:22" hidden="1">
      <c r="A99" s="2" t="s">
        <v>104</v>
      </c>
      <c r="B99" s="3">
        <v>25350.7</v>
      </c>
      <c r="C99" s="3">
        <v>11476.1</v>
      </c>
      <c r="D99" s="3">
        <v>463.9</v>
      </c>
      <c r="E99" s="3">
        <v>371.3</v>
      </c>
      <c r="I99" s="3">
        <v>-201.5</v>
      </c>
      <c r="J99" s="3">
        <v>-632.20000000000005</v>
      </c>
      <c r="K99" s="3">
        <v>-0.4</v>
      </c>
      <c r="L99" s="3">
        <v>-7.8</v>
      </c>
      <c r="O99"/>
      <c r="P99" s="3">
        <v>47947.9</v>
      </c>
      <c r="Q99" s="3">
        <v>50312.6</v>
      </c>
      <c r="S99" s="18">
        <v>39424.339999999997</v>
      </c>
      <c r="T99" s="55">
        <v>40659.050000000003</v>
      </c>
      <c r="U99" s="18"/>
      <c r="V99" s="3"/>
    </row>
    <row r="100" spans="1:22" hidden="1">
      <c r="A100" s="2" t="s">
        <v>105</v>
      </c>
      <c r="B100" s="3">
        <v>21555.9</v>
      </c>
      <c r="C100" s="3">
        <v>9852.7999999999993</v>
      </c>
      <c r="D100" s="3">
        <v>410.5</v>
      </c>
      <c r="E100" s="3">
        <v>352</v>
      </c>
      <c r="I100" s="3">
        <v>-308.2</v>
      </c>
      <c r="J100" s="3">
        <v>-742.3</v>
      </c>
      <c r="K100" s="3">
        <v>-28.3</v>
      </c>
      <c r="L100" s="3">
        <v>-19.3</v>
      </c>
      <c r="O100"/>
      <c r="P100" s="3">
        <v>43628.6</v>
      </c>
      <c r="Q100" s="3">
        <v>49180</v>
      </c>
      <c r="S100" s="18">
        <v>37195.86</v>
      </c>
      <c r="T100" s="55">
        <v>40394.07</v>
      </c>
      <c r="U100" s="18"/>
      <c r="V100" s="3"/>
    </row>
    <row r="101" spans="1:22" hidden="1">
      <c r="A101" s="2" t="s">
        <v>106</v>
      </c>
      <c r="B101" s="3">
        <v>22289.7</v>
      </c>
      <c r="C101" s="3">
        <v>9756.2000000000007</v>
      </c>
      <c r="D101" s="3">
        <v>427.2</v>
      </c>
      <c r="E101" s="3">
        <v>343.7</v>
      </c>
      <c r="I101" s="3">
        <v>-257.2</v>
      </c>
      <c r="J101" s="3">
        <v>-273.7</v>
      </c>
      <c r="K101" s="3">
        <v>10.9</v>
      </c>
      <c r="L101" s="3">
        <v>-8.3000000000000007</v>
      </c>
      <c r="O101"/>
      <c r="P101" s="3">
        <v>44598.400000000001</v>
      </c>
      <c r="Q101" s="3">
        <v>48900.2</v>
      </c>
      <c r="S101" s="18">
        <v>36665.06</v>
      </c>
      <c r="T101" s="55">
        <v>40218.629999999997</v>
      </c>
      <c r="U101" s="18"/>
      <c r="V101" s="3"/>
    </row>
    <row r="102" spans="1:22" hidden="1">
      <c r="A102" s="2" t="s">
        <v>107</v>
      </c>
      <c r="B102" s="3">
        <v>21194.2</v>
      </c>
      <c r="C102" s="3">
        <v>9031.1</v>
      </c>
      <c r="D102" s="3">
        <v>421.3</v>
      </c>
      <c r="E102" s="3">
        <v>324</v>
      </c>
      <c r="I102" s="3">
        <v>-184.9</v>
      </c>
      <c r="J102" s="3">
        <v>-338.1</v>
      </c>
      <c r="K102" s="3">
        <v>1.6</v>
      </c>
      <c r="L102" s="3">
        <v>-19.8</v>
      </c>
      <c r="O102"/>
      <c r="P102" s="3">
        <v>42497.4</v>
      </c>
      <c r="Q102" s="3">
        <v>49295</v>
      </c>
      <c r="S102" s="18">
        <v>36181.81</v>
      </c>
      <c r="T102" s="55">
        <v>39987.96</v>
      </c>
      <c r="U102" s="18"/>
      <c r="V102" s="3"/>
    </row>
    <row r="103" spans="1:22" hidden="1">
      <c r="A103" s="2" t="s">
        <v>108</v>
      </c>
      <c r="B103" s="3">
        <v>22382.7</v>
      </c>
      <c r="C103" s="3">
        <v>8584.7000000000007</v>
      </c>
      <c r="D103" s="3">
        <v>412.3</v>
      </c>
      <c r="E103" s="3">
        <v>320.8</v>
      </c>
      <c r="I103" s="3">
        <v>-182.5</v>
      </c>
      <c r="J103" s="3">
        <v>-328.2</v>
      </c>
      <c r="K103" s="3">
        <v>-5.3</v>
      </c>
      <c r="L103" s="3">
        <v>-3.2</v>
      </c>
      <c r="O103"/>
      <c r="P103" s="3">
        <v>44313.1</v>
      </c>
      <c r="Q103" s="3">
        <v>49050.3</v>
      </c>
      <c r="S103" s="18">
        <v>36347.980000000003</v>
      </c>
      <c r="T103" s="55">
        <v>39901.19</v>
      </c>
      <c r="U103" s="18"/>
      <c r="V103" s="3"/>
    </row>
    <row r="104" spans="1:22" hidden="1">
      <c r="A104" s="2" t="s">
        <v>109</v>
      </c>
      <c r="B104" s="3">
        <v>22086.400000000001</v>
      </c>
      <c r="C104" s="3">
        <v>8250.6</v>
      </c>
      <c r="D104" s="3">
        <v>392.4</v>
      </c>
      <c r="E104" s="3">
        <v>323.5</v>
      </c>
      <c r="I104" s="3">
        <v>-111.8</v>
      </c>
      <c r="J104" s="3">
        <v>-66.7</v>
      </c>
      <c r="K104" s="3">
        <v>-14.9</v>
      </c>
      <c r="L104" s="3">
        <v>2.7</v>
      </c>
      <c r="O104"/>
      <c r="P104" s="3">
        <v>43457.4</v>
      </c>
      <c r="Q104" s="3">
        <v>48922.6</v>
      </c>
      <c r="S104" s="18">
        <v>36599.03</v>
      </c>
      <c r="T104" s="55">
        <v>39758.31</v>
      </c>
      <c r="U104" s="18"/>
      <c r="V104" s="3"/>
    </row>
    <row r="105" spans="1:22" hidden="1">
      <c r="A105" s="2" t="s">
        <v>110</v>
      </c>
      <c r="B105" s="3">
        <v>21870</v>
      </c>
      <c r="C105" s="3">
        <v>8307.7000000000007</v>
      </c>
      <c r="D105" s="3">
        <v>410.8</v>
      </c>
      <c r="E105" s="3">
        <v>319.10000000000002</v>
      </c>
      <c r="I105" s="3">
        <v>-150.69999999999999</v>
      </c>
      <c r="J105" s="3">
        <v>-327.60000000000002</v>
      </c>
      <c r="K105" s="3">
        <v>11.9</v>
      </c>
      <c r="L105" s="3">
        <v>-4.3</v>
      </c>
      <c r="O105"/>
      <c r="P105" s="3">
        <v>43968.3</v>
      </c>
      <c r="Q105" s="3">
        <v>48365.7</v>
      </c>
      <c r="S105" s="18">
        <v>36212.400000000001</v>
      </c>
      <c r="T105" s="55">
        <v>38691.58</v>
      </c>
      <c r="U105" s="18"/>
      <c r="V105" s="3"/>
    </row>
    <row r="106" spans="1:22" hidden="1">
      <c r="A106" s="2" t="s">
        <v>111</v>
      </c>
      <c r="B106" s="3">
        <v>22153.7</v>
      </c>
      <c r="C106" s="3">
        <v>8394.6</v>
      </c>
      <c r="D106" s="3">
        <v>413</v>
      </c>
      <c r="E106" s="3">
        <v>332.4</v>
      </c>
      <c r="I106" s="3">
        <v>-245.8</v>
      </c>
      <c r="J106" s="3">
        <v>-41.8</v>
      </c>
      <c r="K106" s="3">
        <v>0.5</v>
      </c>
      <c r="L106" s="3">
        <v>13.2</v>
      </c>
      <c r="O106"/>
      <c r="P106" s="3">
        <v>44168.1</v>
      </c>
      <c r="Q106" s="3">
        <v>47928</v>
      </c>
      <c r="S106" s="18">
        <v>36153.46</v>
      </c>
      <c r="T106" s="55">
        <v>38065.230000000003</v>
      </c>
      <c r="U106" s="18"/>
      <c r="V106" s="3"/>
    </row>
    <row r="107" spans="1:22" hidden="1">
      <c r="A107" s="2" t="s">
        <v>112</v>
      </c>
      <c r="B107" s="3">
        <v>20472.900000000001</v>
      </c>
      <c r="C107" s="3">
        <v>7179.5</v>
      </c>
      <c r="D107" s="3">
        <v>349.8</v>
      </c>
      <c r="E107" s="3">
        <v>325.10000000000002</v>
      </c>
      <c r="I107" s="3">
        <v>-229.1</v>
      </c>
      <c r="J107" s="3">
        <v>-821.8</v>
      </c>
      <c r="K107" s="3">
        <v>-55.5</v>
      </c>
      <c r="L107" s="3">
        <v>-7.3</v>
      </c>
      <c r="O107"/>
      <c r="P107" s="3">
        <v>43343.9</v>
      </c>
      <c r="Q107" s="3">
        <v>47883.7</v>
      </c>
      <c r="S107" s="18">
        <v>35832.42</v>
      </c>
      <c r="T107" s="55">
        <v>37781.06</v>
      </c>
      <c r="U107" s="18"/>
      <c r="V107" s="3"/>
    </row>
    <row r="108" spans="1:22" hidden="1">
      <c r="A108" s="2" t="s">
        <v>113</v>
      </c>
      <c r="B108" s="3">
        <v>21330.6</v>
      </c>
      <c r="C108" s="3">
        <v>7055.1</v>
      </c>
      <c r="D108" s="3">
        <v>225.6</v>
      </c>
      <c r="E108" s="3">
        <v>358.1</v>
      </c>
      <c r="I108" s="3">
        <v>-405</v>
      </c>
      <c r="J108" s="3">
        <v>-389.9</v>
      </c>
      <c r="K108" s="3">
        <v>-129.30000000000001</v>
      </c>
      <c r="L108" s="3">
        <v>33</v>
      </c>
      <c r="O108"/>
      <c r="P108" s="3">
        <v>43648.5</v>
      </c>
      <c r="Q108" s="3">
        <v>47628.2</v>
      </c>
      <c r="S108" s="18">
        <v>35564.85</v>
      </c>
      <c r="T108" s="55">
        <v>37404.69</v>
      </c>
      <c r="U108" s="18"/>
      <c r="V108" s="3"/>
    </row>
    <row r="109" spans="1:22" hidden="1">
      <c r="A109" s="2" t="s">
        <v>114</v>
      </c>
      <c r="B109" s="3">
        <v>22414.799999999999</v>
      </c>
      <c r="C109" s="3">
        <v>7635</v>
      </c>
      <c r="D109" s="3">
        <v>173.5</v>
      </c>
      <c r="E109" s="3">
        <v>367.7</v>
      </c>
      <c r="I109" s="3">
        <v>-213.7</v>
      </c>
      <c r="J109" s="3">
        <v>322.89999999999998</v>
      </c>
      <c r="K109" s="3">
        <v>-58.8</v>
      </c>
      <c r="L109" s="3">
        <v>9.6</v>
      </c>
      <c r="O109"/>
      <c r="P109" s="3">
        <v>43696.3</v>
      </c>
      <c r="Q109" s="3">
        <v>46478.9</v>
      </c>
      <c r="S109" s="18">
        <v>35702.39</v>
      </c>
      <c r="T109" s="55">
        <v>37171.42</v>
      </c>
      <c r="U109" s="18"/>
      <c r="V109" s="3"/>
    </row>
    <row r="110" spans="1:22" hidden="1">
      <c r="A110" s="2" t="s">
        <v>115</v>
      </c>
      <c r="B110" s="3">
        <v>22737.599999999999</v>
      </c>
      <c r="C110" s="3">
        <v>7564.4</v>
      </c>
      <c r="D110" s="3">
        <v>148.6</v>
      </c>
      <c r="E110" s="3">
        <v>360.4</v>
      </c>
      <c r="I110" s="3">
        <v>-160.69999999999999</v>
      </c>
      <c r="J110" s="3">
        <v>-97.2</v>
      </c>
      <c r="K110" s="3">
        <v>-25.6</v>
      </c>
      <c r="L110" s="3">
        <v>-7.2</v>
      </c>
      <c r="O110"/>
      <c r="P110" s="3">
        <v>43631.3</v>
      </c>
      <c r="Q110" s="3">
        <v>46697.5</v>
      </c>
      <c r="S110" s="18">
        <v>36019.24</v>
      </c>
      <c r="T110" s="55">
        <v>37353.9</v>
      </c>
      <c r="U110" s="18"/>
      <c r="V110" s="3"/>
    </row>
    <row r="111" spans="1:22" hidden="1">
      <c r="A111" s="2" t="s">
        <v>116</v>
      </c>
      <c r="B111" s="3">
        <v>23857.8</v>
      </c>
      <c r="C111" s="3">
        <v>7849.7</v>
      </c>
      <c r="D111" s="3">
        <v>131.9</v>
      </c>
      <c r="E111" s="3">
        <v>363.8</v>
      </c>
      <c r="I111" s="3">
        <v>-13.5</v>
      </c>
      <c r="J111" s="3">
        <v>119.2</v>
      </c>
      <c r="K111" s="3">
        <v>-19.8</v>
      </c>
      <c r="L111" s="3">
        <v>3.4</v>
      </c>
      <c r="O111"/>
      <c r="P111" s="3">
        <v>43911</v>
      </c>
      <c r="Q111" s="3">
        <v>45247.8</v>
      </c>
      <c r="S111" s="18">
        <v>36331.53</v>
      </c>
      <c r="T111" s="55">
        <v>37271.519999999997</v>
      </c>
      <c r="U111" s="18"/>
      <c r="V111" s="3"/>
    </row>
    <row r="112" spans="1:22" hidden="1">
      <c r="A112" s="2" t="s">
        <v>117</v>
      </c>
      <c r="B112" s="3">
        <v>23453</v>
      </c>
      <c r="C112" s="3">
        <v>7102.8</v>
      </c>
      <c r="D112" s="3">
        <v>135.4</v>
      </c>
      <c r="E112" s="3">
        <v>367.3</v>
      </c>
      <c r="I112" s="3">
        <v>49.9</v>
      </c>
      <c r="J112" s="3">
        <v>-719.8</v>
      </c>
      <c r="K112" s="3">
        <v>3.5</v>
      </c>
      <c r="L112" s="3">
        <v>3.5</v>
      </c>
      <c r="O112"/>
      <c r="P112" s="3">
        <v>43518.7</v>
      </c>
      <c r="Q112" s="3">
        <v>45405.1</v>
      </c>
      <c r="S112" s="18">
        <v>36244.519999999997</v>
      </c>
      <c r="T112" s="55">
        <v>37217.269999999997</v>
      </c>
      <c r="U112" s="18"/>
      <c r="V112" s="3"/>
    </row>
    <row r="113" spans="1:22" hidden="1">
      <c r="A113" s="2" t="s">
        <v>118</v>
      </c>
      <c r="B113" s="3">
        <v>24326.400000000001</v>
      </c>
      <c r="C113" s="3">
        <v>7151.1</v>
      </c>
      <c r="D113" s="3">
        <v>139.30000000000001</v>
      </c>
      <c r="E113" s="3">
        <v>365</v>
      </c>
      <c r="I113" s="3">
        <v>76</v>
      </c>
      <c r="J113" s="3">
        <v>86</v>
      </c>
      <c r="K113" s="3">
        <v>4.8</v>
      </c>
      <c r="L113" s="3">
        <v>-2.2999999999999998</v>
      </c>
      <c r="O113"/>
      <c r="P113" s="3">
        <v>43712.9</v>
      </c>
      <c r="Q113" s="3">
        <v>45257.1</v>
      </c>
      <c r="S113" s="18">
        <v>36369.06</v>
      </c>
      <c r="T113" s="55">
        <v>37381.54</v>
      </c>
      <c r="U113" s="18"/>
      <c r="V113" s="3"/>
    </row>
    <row r="114" spans="1:22" hidden="1">
      <c r="A114" s="2" t="s">
        <v>119</v>
      </c>
      <c r="B114" s="3">
        <v>24429.1</v>
      </c>
      <c r="C114" s="3">
        <v>7138.7</v>
      </c>
      <c r="D114" s="3">
        <v>141</v>
      </c>
      <c r="E114" s="3">
        <v>350.5</v>
      </c>
      <c r="I114" s="3">
        <v>-112</v>
      </c>
      <c r="J114" s="3">
        <v>-46.4</v>
      </c>
      <c r="K114" s="3">
        <v>1.7</v>
      </c>
      <c r="L114" s="3">
        <v>-14.5</v>
      </c>
      <c r="O114"/>
      <c r="P114" s="3">
        <v>43551.4</v>
      </c>
      <c r="Q114" s="3">
        <v>45456.5</v>
      </c>
      <c r="S114" s="18">
        <v>36397.49</v>
      </c>
      <c r="T114" s="55">
        <v>37491.17</v>
      </c>
      <c r="U114" s="18"/>
      <c r="V114" s="3"/>
    </row>
    <row r="115" spans="1:22" hidden="1">
      <c r="A115" s="2" t="s">
        <v>120</v>
      </c>
      <c r="B115" s="3">
        <v>24585.7</v>
      </c>
      <c r="C115" s="3">
        <v>7147.2</v>
      </c>
      <c r="D115" s="3">
        <v>135.80000000000001</v>
      </c>
      <c r="E115" s="3">
        <v>330.5</v>
      </c>
      <c r="I115" s="3">
        <v>-94.5</v>
      </c>
      <c r="J115" s="3">
        <v>21.4</v>
      </c>
      <c r="K115" s="3">
        <v>-5.6</v>
      </c>
      <c r="L115" s="3">
        <v>-20</v>
      </c>
      <c r="O115"/>
      <c r="P115" s="3">
        <v>44048.800000000003</v>
      </c>
      <c r="Q115" s="3">
        <v>45411.1</v>
      </c>
      <c r="S115" s="18">
        <v>36418.269999999997</v>
      </c>
      <c r="T115" s="55">
        <v>37433.42</v>
      </c>
      <c r="U115" s="18"/>
      <c r="V115" s="3"/>
    </row>
    <row r="116" spans="1:22" hidden="1">
      <c r="A116" s="2" t="s">
        <v>121</v>
      </c>
      <c r="B116" s="3">
        <v>24056.6</v>
      </c>
      <c r="C116" s="3">
        <v>6738.6</v>
      </c>
      <c r="D116" s="3">
        <v>140.1</v>
      </c>
      <c r="E116" s="3">
        <v>325.10000000000002</v>
      </c>
      <c r="I116" s="3">
        <v>-101.7</v>
      </c>
      <c r="J116" s="3">
        <v>-279.39999999999998</v>
      </c>
      <c r="K116" s="3">
        <v>4.9000000000000004</v>
      </c>
      <c r="L116" s="3">
        <v>-5.4</v>
      </c>
      <c r="O116"/>
      <c r="P116" s="3">
        <v>43067.9</v>
      </c>
      <c r="Q116" s="3">
        <v>45330.7</v>
      </c>
      <c r="S116" s="18">
        <v>36822.480000000003</v>
      </c>
      <c r="T116" s="55">
        <v>37861.519999999997</v>
      </c>
      <c r="U116" s="18"/>
      <c r="V116" s="3"/>
    </row>
    <row r="117" spans="1:22" hidden="1">
      <c r="A117" s="2" t="s">
        <v>122</v>
      </c>
      <c r="B117" s="3">
        <v>25044.2</v>
      </c>
      <c r="C117" s="3">
        <v>6697.6</v>
      </c>
      <c r="D117" s="3">
        <v>123.9</v>
      </c>
      <c r="E117" s="3">
        <v>278.10000000000002</v>
      </c>
      <c r="I117" s="3">
        <v>-174</v>
      </c>
      <c r="J117" s="3">
        <v>-66.099999999999994</v>
      </c>
      <c r="K117" s="3">
        <v>-14.6</v>
      </c>
      <c r="L117" s="3">
        <v>-47.1</v>
      </c>
      <c r="O117"/>
      <c r="P117" s="3">
        <v>43064.9</v>
      </c>
      <c r="Q117" s="3">
        <v>45275.4</v>
      </c>
      <c r="S117" s="18">
        <v>36757.57</v>
      </c>
      <c r="T117" s="55">
        <v>37824.51</v>
      </c>
      <c r="U117" s="18"/>
      <c r="V117" s="3"/>
    </row>
    <row r="118" spans="1:22" hidden="1">
      <c r="A118" s="2" t="s">
        <v>123</v>
      </c>
      <c r="B118" s="3">
        <v>25386.799999999999</v>
      </c>
      <c r="C118" s="3">
        <v>7013.5</v>
      </c>
      <c r="D118" s="3">
        <v>122.1</v>
      </c>
      <c r="E118" s="3">
        <v>275.89999999999998</v>
      </c>
      <c r="I118" s="3">
        <v>-60.3</v>
      </c>
      <c r="J118" s="3">
        <v>280</v>
      </c>
      <c r="K118" s="3">
        <v>-2.1</v>
      </c>
      <c r="L118" s="3">
        <v>-2.2000000000000002</v>
      </c>
      <c r="O118"/>
      <c r="P118" s="3">
        <v>43611.3</v>
      </c>
      <c r="Q118" s="3">
        <v>45255.9</v>
      </c>
      <c r="S118" s="18">
        <v>36939.19</v>
      </c>
      <c r="T118" s="55">
        <v>37898.01</v>
      </c>
      <c r="U118" s="18"/>
      <c r="V118" s="3"/>
    </row>
    <row r="119" spans="1:22" hidden="1">
      <c r="A119" s="2" t="s">
        <v>124</v>
      </c>
      <c r="B119" s="3">
        <v>23880.3</v>
      </c>
      <c r="C119" s="3">
        <v>6613.9</v>
      </c>
      <c r="D119" s="3">
        <v>118.8</v>
      </c>
      <c r="E119" s="3">
        <v>272.60000000000002</v>
      </c>
      <c r="I119" s="3">
        <v>-69.2</v>
      </c>
      <c r="J119" s="3">
        <v>-211.6</v>
      </c>
      <c r="K119" s="3">
        <v>-1</v>
      </c>
      <c r="L119" s="3">
        <v>-3.3</v>
      </c>
      <c r="O119"/>
      <c r="P119" s="3">
        <v>42088.5</v>
      </c>
      <c r="Q119" s="3">
        <v>45323.9</v>
      </c>
      <c r="S119" s="18">
        <v>36548.01</v>
      </c>
      <c r="T119" s="55">
        <v>37800.57</v>
      </c>
      <c r="U119" s="18"/>
      <c r="V119" s="3"/>
    </row>
    <row r="120" spans="1:22" hidden="1">
      <c r="A120" s="2" t="s">
        <v>125</v>
      </c>
      <c r="B120" s="3">
        <v>20274.400000000001</v>
      </c>
      <c r="C120" s="3">
        <v>6140.8</v>
      </c>
      <c r="D120" s="3">
        <v>111.6</v>
      </c>
      <c r="E120" s="3">
        <v>262.2</v>
      </c>
      <c r="I120" s="3">
        <v>-566.5</v>
      </c>
      <c r="J120" s="3">
        <v>-141.4</v>
      </c>
      <c r="K120" s="3">
        <v>-2.7</v>
      </c>
      <c r="L120" s="3">
        <v>-10.4</v>
      </c>
      <c r="O120"/>
      <c r="P120" s="3">
        <v>41608.9</v>
      </c>
      <c r="Q120" s="3">
        <v>45132.4</v>
      </c>
      <c r="S120" s="18">
        <v>35692.85</v>
      </c>
      <c r="T120" s="55">
        <v>37759.129999999997</v>
      </c>
      <c r="U120" s="18"/>
      <c r="V120" s="3"/>
    </row>
    <row r="121" spans="1:22" hidden="1">
      <c r="A121" s="2" t="s">
        <v>126</v>
      </c>
      <c r="B121" s="3">
        <v>20897.099999999999</v>
      </c>
      <c r="C121" s="3">
        <v>5599.1</v>
      </c>
      <c r="D121" s="3">
        <v>115.8</v>
      </c>
      <c r="E121" s="3">
        <v>254.1</v>
      </c>
      <c r="I121" s="3">
        <v>-334.6</v>
      </c>
      <c r="J121" s="3">
        <v>-360</v>
      </c>
      <c r="K121" s="3">
        <v>7.3</v>
      </c>
      <c r="L121" s="3">
        <v>-8.1</v>
      </c>
      <c r="O121"/>
      <c r="P121" s="3">
        <v>42212.1</v>
      </c>
      <c r="Q121" s="3">
        <v>45024.4</v>
      </c>
      <c r="S121" s="18">
        <v>35782.5</v>
      </c>
      <c r="T121" s="55">
        <v>37436.03</v>
      </c>
      <c r="U121" s="18"/>
      <c r="V121" s="3"/>
    </row>
    <row r="122" spans="1:22" hidden="1">
      <c r="A122" s="2" t="s">
        <v>127</v>
      </c>
      <c r="B122" s="3">
        <v>21541.599999999999</v>
      </c>
      <c r="C122" s="3">
        <v>5658.3</v>
      </c>
      <c r="D122" s="3">
        <v>118.1</v>
      </c>
      <c r="E122" s="3">
        <v>259.7</v>
      </c>
      <c r="I122" s="3">
        <v>-85.9</v>
      </c>
      <c r="J122" s="3">
        <v>71.3</v>
      </c>
      <c r="K122" s="3">
        <v>1.4</v>
      </c>
      <c r="L122" s="3">
        <v>5.6</v>
      </c>
      <c r="O122"/>
      <c r="P122" s="3">
        <v>42551.199999999997</v>
      </c>
      <c r="Q122" s="3">
        <v>45089.7</v>
      </c>
      <c r="S122" s="18">
        <v>35911.160000000003</v>
      </c>
      <c r="T122" s="55">
        <v>37458.160000000003</v>
      </c>
      <c r="U122" s="18"/>
      <c r="V122" s="3"/>
    </row>
    <row r="123" spans="1:22" hidden="1">
      <c r="A123" s="2" t="s">
        <v>128</v>
      </c>
      <c r="B123" s="3">
        <v>20556.599999999999</v>
      </c>
      <c r="C123" s="3">
        <v>5625.1</v>
      </c>
      <c r="D123" s="3">
        <v>115.5</v>
      </c>
      <c r="E123" s="3">
        <v>259.3</v>
      </c>
      <c r="I123" s="3">
        <v>-43.6</v>
      </c>
      <c r="J123" s="3">
        <v>-28.1</v>
      </c>
      <c r="K123" s="3">
        <v>-1.6</v>
      </c>
      <c r="L123" s="3">
        <v>-0.4</v>
      </c>
      <c r="O123"/>
      <c r="P123" s="3">
        <v>42495.199999999997</v>
      </c>
      <c r="Q123" s="3">
        <v>44750</v>
      </c>
      <c r="S123" s="18">
        <v>36017.58</v>
      </c>
      <c r="T123" s="55">
        <v>37443.5</v>
      </c>
      <c r="U123" s="18"/>
      <c r="V123" s="3"/>
    </row>
    <row r="124" spans="1:22" hidden="1">
      <c r="A124" s="2" t="s">
        <v>129</v>
      </c>
      <c r="B124" s="3">
        <v>20774.3</v>
      </c>
      <c r="C124" s="3">
        <v>5650.4</v>
      </c>
      <c r="D124" s="3">
        <v>117.1</v>
      </c>
      <c r="E124" s="3">
        <v>253.9</v>
      </c>
      <c r="I124" s="3">
        <v>-91.2</v>
      </c>
      <c r="J124" s="3">
        <v>70.5</v>
      </c>
      <c r="K124" s="3">
        <v>2.2000000000000002</v>
      </c>
      <c r="L124" s="3">
        <v>-5.4</v>
      </c>
      <c r="O124"/>
      <c r="P124" s="3">
        <v>42900.6</v>
      </c>
      <c r="Q124" s="3">
        <v>44902.6</v>
      </c>
      <c r="S124" s="18">
        <v>36165.949999999997</v>
      </c>
      <c r="T124" s="55">
        <v>37436.94</v>
      </c>
      <c r="U124" s="18"/>
      <c r="V124" s="3"/>
    </row>
    <row r="125" spans="1:22" hidden="1">
      <c r="A125" s="2" t="s">
        <v>130</v>
      </c>
      <c r="B125" s="3">
        <v>20899.099999999999</v>
      </c>
      <c r="C125" s="3">
        <v>5571.4</v>
      </c>
      <c r="D125" s="3">
        <v>181.3</v>
      </c>
      <c r="E125" s="3">
        <v>259.2</v>
      </c>
      <c r="I125" s="3">
        <v>-30.2</v>
      </c>
      <c r="J125" s="3">
        <v>-32.4</v>
      </c>
      <c r="K125" s="3">
        <v>65.5</v>
      </c>
      <c r="L125" s="3">
        <v>5.3</v>
      </c>
      <c r="O125"/>
      <c r="P125" s="3">
        <v>42854.6</v>
      </c>
      <c r="Q125" s="3">
        <v>44935.9</v>
      </c>
      <c r="S125" s="18">
        <v>36155.230000000003</v>
      </c>
      <c r="T125" s="55">
        <v>37401.61</v>
      </c>
      <c r="U125" s="18"/>
      <c r="V125" s="3"/>
    </row>
    <row r="126" spans="1:22" hidden="1">
      <c r="A126" s="2" t="s">
        <v>131</v>
      </c>
      <c r="B126" s="3">
        <v>21097.8</v>
      </c>
      <c r="C126" s="3">
        <v>5392.4</v>
      </c>
      <c r="D126" s="3">
        <v>141.1</v>
      </c>
      <c r="E126" s="3">
        <v>256.2</v>
      </c>
      <c r="I126" s="3">
        <v>2.6</v>
      </c>
      <c r="J126" s="3">
        <v>-133.5</v>
      </c>
      <c r="K126" s="3">
        <v>-39.1</v>
      </c>
      <c r="L126" s="3">
        <v>-3.1</v>
      </c>
      <c r="O126"/>
      <c r="P126" s="3">
        <v>42465.599999999999</v>
      </c>
      <c r="Q126" s="3">
        <v>44842.3</v>
      </c>
      <c r="S126" s="18">
        <v>36108.28</v>
      </c>
      <c r="T126" s="55">
        <v>37318.410000000003</v>
      </c>
      <c r="U126" s="18"/>
      <c r="V126" s="3"/>
    </row>
    <row r="127" spans="1:22" hidden="1">
      <c r="A127" s="2" t="s">
        <v>132</v>
      </c>
      <c r="B127" s="3">
        <v>20770.8</v>
      </c>
      <c r="C127" s="3">
        <v>5365</v>
      </c>
      <c r="D127" s="3">
        <v>116</v>
      </c>
      <c r="E127" s="3">
        <v>249.6</v>
      </c>
      <c r="I127" s="3">
        <v>-101.9</v>
      </c>
      <c r="J127" s="3">
        <v>115.6</v>
      </c>
      <c r="K127" s="3">
        <v>-22.4</v>
      </c>
      <c r="L127" s="3">
        <v>-6.6</v>
      </c>
      <c r="O127"/>
      <c r="P127" s="3">
        <v>42094.6</v>
      </c>
      <c r="Q127" s="3">
        <v>44684</v>
      </c>
      <c r="S127" s="18">
        <v>35869.56</v>
      </c>
      <c r="T127" s="55">
        <v>37322.25</v>
      </c>
      <c r="U127" s="18"/>
      <c r="V127" s="3"/>
    </row>
    <row r="128" spans="1:22" hidden="1">
      <c r="A128" s="2" t="s">
        <v>133</v>
      </c>
      <c r="B128" s="3">
        <v>21097.1</v>
      </c>
      <c r="C128" s="3">
        <v>5927.5</v>
      </c>
      <c r="D128" s="3">
        <v>340.3</v>
      </c>
      <c r="E128" s="3">
        <v>251.1</v>
      </c>
      <c r="I128" s="3">
        <v>131.19999999999999</v>
      </c>
      <c r="J128" s="3">
        <v>489.7</v>
      </c>
      <c r="K128" s="3">
        <v>225.1</v>
      </c>
      <c r="L128" s="3">
        <v>1.5</v>
      </c>
      <c r="O128"/>
      <c r="P128" s="3">
        <v>42139.199999999997</v>
      </c>
      <c r="Q128" s="3">
        <v>44548.2</v>
      </c>
      <c r="S128" s="18">
        <v>36069.26</v>
      </c>
      <c r="T128" s="55">
        <v>37286.1</v>
      </c>
      <c r="U128" s="18"/>
      <c r="V128" s="3"/>
    </row>
    <row r="129" spans="1:30" hidden="1">
      <c r="A129" s="2" t="s">
        <v>134</v>
      </c>
      <c r="B129" s="3">
        <v>20490.5</v>
      </c>
      <c r="C129" s="3">
        <v>5403.2</v>
      </c>
      <c r="D129" s="3">
        <v>156.80000000000001</v>
      </c>
      <c r="E129" s="3">
        <v>232.5</v>
      </c>
      <c r="I129" s="3">
        <v>-91.3</v>
      </c>
      <c r="J129" s="3">
        <v>-349.5</v>
      </c>
      <c r="K129" s="3">
        <v>-175.2</v>
      </c>
      <c r="L129" s="3">
        <v>-18.600000000000001</v>
      </c>
      <c r="O129"/>
      <c r="P129" s="3">
        <v>42188.9</v>
      </c>
      <c r="Q129" s="3">
        <v>44550.6</v>
      </c>
      <c r="S129" s="18">
        <v>35844.449999999997</v>
      </c>
      <c r="T129" s="55">
        <v>37209.32</v>
      </c>
      <c r="U129" s="18"/>
      <c r="V129" s="3"/>
    </row>
    <row r="130" spans="1:30" hidden="1">
      <c r="A130" s="2" t="s">
        <v>135</v>
      </c>
      <c r="B130" s="3">
        <v>21129.599999999999</v>
      </c>
      <c r="C130" s="3">
        <v>5370.2</v>
      </c>
      <c r="D130" s="3">
        <v>168.7</v>
      </c>
      <c r="E130" s="3">
        <v>232</v>
      </c>
      <c r="I130" s="3">
        <v>-28.4</v>
      </c>
      <c r="J130" s="3">
        <v>-17.399999999999999</v>
      </c>
      <c r="K130" s="3">
        <v>12.2</v>
      </c>
      <c r="L130" s="3">
        <v>-0.5</v>
      </c>
      <c r="O130"/>
      <c r="P130" s="3">
        <v>44170.9</v>
      </c>
      <c r="Q130" s="3">
        <v>46639.9</v>
      </c>
      <c r="S130" s="18">
        <v>35770.080000000002</v>
      </c>
      <c r="T130" s="55">
        <v>37151.5</v>
      </c>
      <c r="U130" s="18"/>
      <c r="V130" s="3"/>
    </row>
    <row r="131" spans="1:30" hidden="1">
      <c r="A131" s="2" t="s">
        <v>136</v>
      </c>
      <c r="B131" s="3">
        <v>21764.7</v>
      </c>
      <c r="C131" s="3">
        <v>5509</v>
      </c>
      <c r="D131" s="3">
        <v>176.4</v>
      </c>
      <c r="E131" s="3">
        <v>232.3</v>
      </c>
      <c r="I131" s="3">
        <v>-10.8</v>
      </c>
      <c r="J131" s="3">
        <v>35</v>
      </c>
      <c r="K131" s="3">
        <v>5.3</v>
      </c>
      <c r="L131" s="3">
        <v>0.3</v>
      </c>
      <c r="O131"/>
      <c r="P131" s="3">
        <v>44070.400000000001</v>
      </c>
      <c r="Q131" s="3">
        <v>46508.4</v>
      </c>
      <c r="S131" s="18">
        <v>35749.129999999997</v>
      </c>
      <c r="T131" s="55">
        <v>37060.620000000003</v>
      </c>
      <c r="U131" s="32"/>
      <c r="V131" s="57"/>
    </row>
    <row r="132" spans="1:30" hidden="1">
      <c r="A132" s="2" t="s">
        <v>137</v>
      </c>
      <c r="B132" s="3">
        <v>19354.8</v>
      </c>
      <c r="C132" s="3">
        <v>5157.5</v>
      </c>
      <c r="D132" s="3">
        <v>132.30000000000001</v>
      </c>
      <c r="E132" s="3">
        <v>221.3</v>
      </c>
      <c r="I132" s="3">
        <v>-116.6</v>
      </c>
      <c r="J132" s="3">
        <v>-69.3</v>
      </c>
      <c r="K132" s="3">
        <v>-35.9</v>
      </c>
      <c r="L132" s="3">
        <v>-11</v>
      </c>
      <c r="O132"/>
      <c r="P132" s="3">
        <v>43305.2</v>
      </c>
      <c r="Q132" s="3">
        <v>46376.6</v>
      </c>
      <c r="S132" s="18">
        <v>36132.410000000003</v>
      </c>
      <c r="T132" s="55">
        <v>37511.870000000003</v>
      </c>
      <c r="U132" s="32"/>
      <c r="V132" s="57"/>
    </row>
    <row r="133" spans="1:30">
      <c r="A133" s="28" t="s">
        <v>138</v>
      </c>
      <c r="B133" s="40">
        <v>19728.599999999999</v>
      </c>
      <c r="C133" s="40">
        <v>4960.2</v>
      </c>
      <c r="D133" s="40">
        <v>131.4</v>
      </c>
      <c r="E133" s="40">
        <v>212.2</v>
      </c>
      <c r="I133" s="40">
        <v>-22</v>
      </c>
      <c r="J133" s="40">
        <v>-4.5</v>
      </c>
      <c r="K133" s="40">
        <v>5.0999999999999996</v>
      </c>
      <c r="L133" s="40">
        <v>-9.1</v>
      </c>
      <c r="O133"/>
      <c r="P133" s="19">
        <v>43703.7</v>
      </c>
      <c r="Q133" s="40">
        <v>46402</v>
      </c>
      <c r="S133" s="19">
        <v>36129.01</v>
      </c>
      <c r="T133" s="40">
        <v>37391.31</v>
      </c>
      <c r="U133" s="32"/>
      <c r="V133" s="57"/>
    </row>
    <row r="134" spans="1:30">
      <c r="A134" s="2" t="s">
        <v>139</v>
      </c>
      <c r="B134" s="3">
        <v>23507.599999999999</v>
      </c>
      <c r="C134" s="3">
        <v>5803.8</v>
      </c>
      <c r="D134" s="3">
        <v>166.9</v>
      </c>
      <c r="E134" s="3">
        <v>232</v>
      </c>
      <c r="I134" s="3">
        <v>614.4</v>
      </c>
      <c r="J134" s="3">
        <v>293.89999999999998</v>
      </c>
      <c r="K134" s="3">
        <v>22.9</v>
      </c>
      <c r="L134" s="3">
        <v>19.8</v>
      </c>
      <c r="O134"/>
      <c r="P134" s="3">
        <v>46119.8</v>
      </c>
      <c r="Q134" s="3">
        <v>46415</v>
      </c>
      <c r="S134" s="18">
        <v>36951.64</v>
      </c>
      <c r="T134" s="55">
        <v>37662.080000000002</v>
      </c>
      <c r="U134" s="32"/>
      <c r="V134" s="17" t="s">
        <v>160</v>
      </c>
    </row>
    <row r="135" spans="1:30">
      <c r="A135" s="2" t="s">
        <v>140</v>
      </c>
      <c r="B135" s="3">
        <v>25306.799999999999</v>
      </c>
      <c r="C135" s="3">
        <v>6151.8</v>
      </c>
      <c r="D135" s="3">
        <v>234.4</v>
      </c>
      <c r="E135" s="3">
        <v>239.2</v>
      </c>
      <c r="I135" s="3">
        <v>389.6</v>
      </c>
      <c r="J135" s="3">
        <v>175.5</v>
      </c>
      <c r="K135" s="3">
        <v>64.099999999999994</v>
      </c>
      <c r="L135" s="3">
        <v>7.2</v>
      </c>
      <c r="O135"/>
      <c r="P135" s="3">
        <v>46319.6</v>
      </c>
      <c r="Q135" s="3">
        <v>46274.7</v>
      </c>
      <c r="S135" s="18">
        <v>37173.910000000003</v>
      </c>
      <c r="T135" s="55">
        <v>37597.57</v>
      </c>
      <c r="V135" s="16" t="s">
        <v>161</v>
      </c>
    </row>
    <row r="136" spans="1:30">
      <c r="A136" s="2" t="s">
        <v>141</v>
      </c>
      <c r="B136" s="3">
        <v>25059.599999999999</v>
      </c>
      <c r="C136" s="3">
        <v>6114.1</v>
      </c>
      <c r="D136" s="3">
        <v>172.3</v>
      </c>
      <c r="E136" s="3">
        <v>230.6</v>
      </c>
      <c r="I136" s="3">
        <v>231.7</v>
      </c>
      <c r="J136" s="3">
        <v>147.19999999999999</v>
      </c>
      <c r="K136" s="3">
        <v>-55.9</v>
      </c>
      <c r="L136" s="3">
        <v>-8.6</v>
      </c>
      <c r="O136"/>
      <c r="P136" s="3">
        <v>46235.199999999997</v>
      </c>
      <c r="Q136" s="3">
        <v>46363.1</v>
      </c>
      <c r="S136" s="18">
        <v>37081.01</v>
      </c>
      <c r="T136" s="55">
        <v>37449.300000000003</v>
      </c>
      <c r="V136" s="18">
        <f>SUM(I133:I152)</f>
        <v>701.80000000000018</v>
      </c>
      <c r="W136" s="16"/>
      <c r="X136" s="16"/>
      <c r="Y136" s="16"/>
      <c r="Z136" s="16"/>
      <c r="AA136" s="16"/>
      <c r="AB136" s="16"/>
      <c r="AC136" s="16"/>
      <c r="AD136" s="16"/>
    </row>
    <row r="137" spans="1:30">
      <c r="A137" s="2" t="s">
        <v>142</v>
      </c>
      <c r="B137" s="3">
        <v>25043.3</v>
      </c>
      <c r="C137" s="3">
        <v>6195</v>
      </c>
      <c r="D137" s="3">
        <v>134.30000000000001</v>
      </c>
      <c r="E137" s="3">
        <v>228.1</v>
      </c>
      <c r="I137" s="3">
        <v>-23.3</v>
      </c>
      <c r="J137" s="3">
        <v>91.4</v>
      </c>
      <c r="K137" s="3">
        <v>-39.1</v>
      </c>
      <c r="L137" s="3">
        <v>-2.4</v>
      </c>
      <c r="O137"/>
      <c r="P137" s="3">
        <v>48847.199999999997</v>
      </c>
      <c r="Q137" s="3">
        <v>48487.9</v>
      </c>
      <c r="S137" s="18">
        <v>37334.06</v>
      </c>
      <c r="T137" s="55">
        <v>37571.4</v>
      </c>
      <c r="V137" s="16" t="s">
        <v>162</v>
      </c>
    </row>
    <row r="138" spans="1:30">
      <c r="A138" s="2" t="s">
        <v>143</v>
      </c>
      <c r="B138" s="3">
        <v>25317.1</v>
      </c>
      <c r="C138" s="3">
        <v>6248.6</v>
      </c>
      <c r="D138" s="3">
        <v>138.69999999999999</v>
      </c>
      <c r="E138" s="3">
        <v>223.6</v>
      </c>
      <c r="I138" s="3">
        <v>41</v>
      </c>
      <c r="J138" s="3">
        <v>99</v>
      </c>
      <c r="K138" s="3">
        <v>4</v>
      </c>
      <c r="L138" s="3">
        <v>-4.5</v>
      </c>
      <c r="O138"/>
      <c r="P138" s="3">
        <v>48420.3</v>
      </c>
      <c r="Q138" s="3">
        <v>48515.4</v>
      </c>
      <c r="S138" s="18">
        <v>38182.92</v>
      </c>
      <c r="T138" s="55">
        <v>38358.69</v>
      </c>
      <c r="V138" s="18">
        <f>SUM(J133:J152)</f>
        <v>4428.5999999999995</v>
      </c>
    </row>
    <row r="139" spans="1:30">
      <c r="A139" s="2" t="s">
        <v>144</v>
      </c>
      <c r="B139" s="3">
        <v>26540.1</v>
      </c>
      <c r="C139" s="3">
        <v>8028.3</v>
      </c>
      <c r="D139" s="3">
        <v>1733.1</v>
      </c>
      <c r="E139" s="3">
        <v>219</v>
      </c>
      <c r="I139" s="3">
        <v>244</v>
      </c>
      <c r="J139" s="3">
        <v>1661.8</v>
      </c>
      <c r="K139" s="3">
        <v>1591.5</v>
      </c>
      <c r="L139" s="3">
        <v>-4.5999999999999996</v>
      </c>
      <c r="O139"/>
      <c r="P139" s="3">
        <v>49628.3</v>
      </c>
      <c r="Q139" s="3">
        <v>48717.8</v>
      </c>
      <c r="S139" s="18">
        <v>38115.65</v>
      </c>
      <c r="T139" s="55">
        <v>38207.08</v>
      </c>
      <c r="V139" s="16" t="s">
        <v>163</v>
      </c>
    </row>
    <row r="140" spans="1:30">
      <c r="A140" s="2" t="s">
        <v>145</v>
      </c>
      <c r="B140" s="3">
        <v>27275</v>
      </c>
      <c r="C140" s="3">
        <v>8270.7999999999993</v>
      </c>
      <c r="D140" s="3">
        <v>1717.6</v>
      </c>
      <c r="E140" s="3">
        <v>224</v>
      </c>
      <c r="I140" s="3">
        <v>-18.8</v>
      </c>
      <c r="J140" s="3">
        <v>106.7</v>
      </c>
      <c r="K140" s="3">
        <v>-30.9</v>
      </c>
      <c r="L140" s="3">
        <v>5</v>
      </c>
      <c r="O140"/>
      <c r="P140" s="3">
        <v>49594.7</v>
      </c>
      <c r="Q140" s="3">
        <v>48726.9</v>
      </c>
      <c r="S140" s="18">
        <v>38306.629999999997</v>
      </c>
      <c r="T140" s="55">
        <v>38397.31</v>
      </c>
      <c r="V140" s="18">
        <f>SUM(K133:K152)</f>
        <v>1732.2</v>
      </c>
    </row>
    <row r="141" spans="1:30">
      <c r="A141" s="2" t="s">
        <v>146</v>
      </c>
      <c r="B141" s="3">
        <v>29168.1</v>
      </c>
      <c r="C141" s="3">
        <v>8597.5</v>
      </c>
      <c r="D141" s="3">
        <v>1850.3</v>
      </c>
      <c r="E141" s="3">
        <v>224.8</v>
      </c>
      <c r="I141" s="3">
        <v>90.7</v>
      </c>
      <c r="J141" s="3">
        <v>35.1</v>
      </c>
      <c r="K141" s="3">
        <v>94.7</v>
      </c>
      <c r="L141" s="3">
        <v>0.8</v>
      </c>
      <c r="O141"/>
      <c r="P141" s="3">
        <v>49910.2</v>
      </c>
      <c r="Q141" s="3">
        <v>48640.7</v>
      </c>
      <c r="S141" s="18">
        <v>38459.17</v>
      </c>
      <c r="T141" s="55">
        <v>38388.19</v>
      </c>
      <c r="U141" s="32"/>
      <c r="V141" s="16" t="s">
        <v>164</v>
      </c>
    </row>
    <row r="142" spans="1:30">
      <c r="A142" s="2" t="s">
        <v>147</v>
      </c>
      <c r="B142" s="3">
        <v>30874.400000000001</v>
      </c>
      <c r="C142" s="3">
        <v>9159</v>
      </c>
      <c r="D142" s="3">
        <v>1817.2</v>
      </c>
      <c r="E142" s="3">
        <v>222.3</v>
      </c>
      <c r="I142" s="3">
        <v>287.7</v>
      </c>
      <c r="J142" s="3">
        <v>491.1</v>
      </c>
      <c r="K142" s="3">
        <v>-44.5</v>
      </c>
      <c r="L142" s="3">
        <v>-2.5</v>
      </c>
      <c r="O142"/>
      <c r="P142" s="3">
        <v>49897.9</v>
      </c>
      <c r="Q142" s="3">
        <v>48821.7</v>
      </c>
      <c r="S142" s="18">
        <v>38445.64</v>
      </c>
      <c r="T142" s="55">
        <v>38397.69</v>
      </c>
      <c r="U142" s="32"/>
      <c r="V142" s="18">
        <f>SUM(L133:L152)</f>
        <v>60.799999999999983</v>
      </c>
    </row>
    <row r="143" spans="1:30">
      <c r="A143" s="2" t="s">
        <v>148</v>
      </c>
      <c r="B143" s="3">
        <v>30534.5</v>
      </c>
      <c r="C143" s="3">
        <v>8981.2000000000007</v>
      </c>
      <c r="D143" s="3">
        <v>1886</v>
      </c>
      <c r="E143" s="3">
        <v>222.5</v>
      </c>
      <c r="I143" s="3">
        <v>31.4</v>
      </c>
      <c r="J143" s="3">
        <v>-17.7</v>
      </c>
      <c r="K143" s="3">
        <v>93.8</v>
      </c>
      <c r="L143" s="3">
        <v>0.2</v>
      </c>
      <c r="O143"/>
      <c r="P143" s="3">
        <v>49481</v>
      </c>
      <c r="Q143" s="3">
        <v>48932.7</v>
      </c>
      <c r="S143" s="18">
        <v>38956.51</v>
      </c>
      <c r="T143" s="55">
        <v>38746.47</v>
      </c>
      <c r="U143" s="32"/>
      <c r="V143" s="16" t="s">
        <v>299</v>
      </c>
    </row>
    <row r="144" spans="1:30">
      <c r="A144" s="2" t="s">
        <v>149</v>
      </c>
      <c r="B144" s="3">
        <v>30429.7</v>
      </c>
      <c r="C144" s="3">
        <v>9062</v>
      </c>
      <c r="D144" s="3">
        <v>1875.3</v>
      </c>
      <c r="E144" s="3">
        <v>248.9</v>
      </c>
      <c r="I144" s="3">
        <v>-117.7</v>
      </c>
      <c r="J144" s="3">
        <v>33.4</v>
      </c>
      <c r="K144" s="3">
        <v>-10.8</v>
      </c>
      <c r="L144" s="3">
        <v>26.3</v>
      </c>
      <c r="O144"/>
      <c r="P144" s="3">
        <v>49407.9</v>
      </c>
      <c r="Q144" s="3">
        <v>48758.9</v>
      </c>
      <c r="S144" s="18">
        <v>38960.06</v>
      </c>
      <c r="T144" s="55">
        <v>38720.160000000003</v>
      </c>
      <c r="U144" s="32"/>
      <c r="V144" s="18">
        <f>Q152-Q133</f>
        <v>3645</v>
      </c>
    </row>
    <row r="145" spans="1:22">
      <c r="A145" s="2" t="s">
        <v>150</v>
      </c>
      <c r="B145" s="3">
        <v>28920</v>
      </c>
      <c r="C145" s="3">
        <v>9523.2000000000007</v>
      </c>
      <c r="D145" s="3">
        <v>1875.6</v>
      </c>
      <c r="E145" s="3">
        <v>239.1</v>
      </c>
      <c r="I145" s="3">
        <v>-493.7</v>
      </c>
      <c r="J145" s="3">
        <v>418.7</v>
      </c>
      <c r="K145" s="3">
        <v>4.5</v>
      </c>
      <c r="L145" s="3">
        <v>-9.8000000000000007</v>
      </c>
      <c r="O145"/>
      <c r="P145" s="3">
        <v>52961.3</v>
      </c>
      <c r="Q145" s="3">
        <v>51896.800000000003</v>
      </c>
      <c r="S145" s="18">
        <v>39583.370000000003</v>
      </c>
      <c r="T145" s="55">
        <v>39277.1</v>
      </c>
      <c r="U145" s="32"/>
      <c r="V145" s="16" t="s">
        <v>285</v>
      </c>
    </row>
    <row r="146" spans="1:22">
      <c r="A146" s="2" t="s">
        <v>151</v>
      </c>
      <c r="B146" s="3">
        <v>30814.9</v>
      </c>
      <c r="C146" s="3">
        <v>9961.5</v>
      </c>
      <c r="D146" s="3">
        <v>1923.7</v>
      </c>
      <c r="E146" s="3">
        <v>272.89999999999998</v>
      </c>
      <c r="I146" s="3">
        <v>-183.2</v>
      </c>
      <c r="J146" s="3">
        <v>140.5</v>
      </c>
      <c r="K146" s="3">
        <v>21.6</v>
      </c>
      <c r="L146" s="3">
        <v>33.799999999999997</v>
      </c>
      <c r="O146"/>
      <c r="P146" s="3">
        <v>53500</v>
      </c>
      <c r="Q146" s="3">
        <v>52029.5</v>
      </c>
      <c r="S146" s="18">
        <v>40359.61</v>
      </c>
      <c r="T146" s="55">
        <v>39883.699999999997</v>
      </c>
      <c r="U146" s="32"/>
      <c r="V146" s="18">
        <f>T152-T133</f>
        <v>1406.1900000000023</v>
      </c>
    </row>
    <row r="147" spans="1:22">
      <c r="A147" s="2" t="s">
        <v>152</v>
      </c>
      <c r="B147" s="3">
        <v>31019.599999999999</v>
      </c>
      <c r="C147" s="3">
        <v>10249.9</v>
      </c>
      <c r="D147" s="3">
        <v>1964.6</v>
      </c>
      <c r="E147" s="3">
        <v>281.39999999999998</v>
      </c>
      <c r="I147" s="3">
        <v>-62.3</v>
      </c>
      <c r="J147" s="3">
        <v>128.19999999999999</v>
      </c>
      <c r="K147" s="3">
        <v>15.7</v>
      </c>
      <c r="L147" s="3">
        <v>8.5</v>
      </c>
      <c r="O147"/>
      <c r="P147" s="3">
        <v>53750.8</v>
      </c>
      <c r="Q147" s="3">
        <v>52320.7</v>
      </c>
      <c r="S147" s="18">
        <v>39821.75</v>
      </c>
      <c r="T147" s="55">
        <v>39228.5</v>
      </c>
      <c r="U147" s="32"/>
      <c r="V147" s="16" t="s">
        <v>274</v>
      </c>
    </row>
    <row r="148" spans="1:22">
      <c r="A148" s="2" t="s">
        <v>153</v>
      </c>
      <c r="B148" s="3">
        <v>31378</v>
      </c>
      <c r="C148" s="3">
        <v>10474.5</v>
      </c>
      <c r="D148" s="3">
        <v>1969.2</v>
      </c>
      <c r="E148" s="3">
        <v>289.2</v>
      </c>
      <c r="I148" s="3">
        <v>-122.8</v>
      </c>
      <c r="J148" s="3">
        <v>194.5</v>
      </c>
      <c r="K148" s="3">
        <v>-4.5999999999999996</v>
      </c>
      <c r="L148" s="3">
        <v>7.8</v>
      </c>
      <c r="O148"/>
      <c r="P148" s="3">
        <v>53468.3</v>
      </c>
      <c r="Q148" s="3">
        <v>52213.8</v>
      </c>
      <c r="S148" s="18">
        <v>39952.43</v>
      </c>
      <c r="T148" s="55">
        <v>39278.9</v>
      </c>
      <c r="U148" s="32"/>
      <c r="V148" s="8">
        <f>Swap!G12</f>
        <v>14903</v>
      </c>
    </row>
    <row r="149" spans="1:22">
      <c r="A149" s="2" t="s">
        <v>154</v>
      </c>
      <c r="B149" s="3">
        <v>28563.1</v>
      </c>
      <c r="C149" s="3">
        <v>10254.200000000001</v>
      </c>
      <c r="D149" s="3">
        <v>1962</v>
      </c>
      <c r="E149" s="3">
        <v>267.60000000000002</v>
      </c>
      <c r="I149" s="3">
        <v>-117.6</v>
      </c>
      <c r="J149" s="3">
        <v>83.2</v>
      </c>
      <c r="K149" s="3">
        <v>17.399999999999999</v>
      </c>
      <c r="L149" s="3">
        <v>-21.6</v>
      </c>
      <c r="O149"/>
      <c r="P149" s="3">
        <v>52314.5</v>
      </c>
      <c r="Q149" s="3">
        <v>52057.2</v>
      </c>
      <c r="S149" s="18">
        <v>39698.58</v>
      </c>
      <c r="T149" s="55">
        <v>39160.199999999997</v>
      </c>
      <c r="U149" s="32"/>
      <c r="V149" s="63" t="s">
        <v>277</v>
      </c>
    </row>
    <row r="150" spans="1:22">
      <c r="A150" s="2" t="s">
        <v>155</v>
      </c>
      <c r="B150" s="3">
        <v>28969.9</v>
      </c>
      <c r="C150" s="3">
        <v>9853.1</v>
      </c>
      <c r="D150" s="3">
        <v>1932.5</v>
      </c>
      <c r="E150" s="3">
        <v>263.5</v>
      </c>
      <c r="I150" s="3">
        <v>-10.1</v>
      </c>
      <c r="J150" s="3">
        <v>49.8</v>
      </c>
      <c r="K150" s="3">
        <v>22.9</v>
      </c>
      <c r="L150" s="3">
        <v>-4.2</v>
      </c>
      <c r="O150"/>
      <c r="P150" s="3">
        <v>51513.5</v>
      </c>
      <c r="Q150" s="3">
        <v>51868.2</v>
      </c>
      <c r="S150" s="18">
        <v>39648.660000000003</v>
      </c>
      <c r="T150" s="55">
        <v>39163.800000000003</v>
      </c>
      <c r="U150" s="32"/>
      <c r="V150" s="19">
        <f>SUM(V135:V148)</f>
        <v>26877.590000000004</v>
      </c>
    </row>
    <row r="151" spans="1:22">
      <c r="A151" s="2" t="s">
        <v>156</v>
      </c>
      <c r="B151" s="3">
        <v>29154</v>
      </c>
      <c r="C151" s="3">
        <v>9604.2000000000007</v>
      </c>
      <c r="D151" s="3">
        <v>1904.5</v>
      </c>
      <c r="E151" s="3">
        <v>282.3</v>
      </c>
      <c r="I151" s="3">
        <v>-117.6</v>
      </c>
      <c r="J151" s="3">
        <v>-126.4</v>
      </c>
      <c r="K151" s="3">
        <v>3.1</v>
      </c>
      <c r="L151" s="3">
        <v>18.899999999999999</v>
      </c>
      <c r="O151"/>
      <c r="P151" s="3">
        <v>51302.3</v>
      </c>
      <c r="Q151" s="3">
        <v>51472.4</v>
      </c>
      <c r="S151" s="18">
        <v>39142.54</v>
      </c>
      <c r="T151" s="55">
        <v>38731.300000000003</v>
      </c>
      <c r="U151" s="32"/>
    </row>
    <row r="152" spans="1:22">
      <c r="A152" s="50" t="s">
        <v>157</v>
      </c>
      <c r="B152" s="51">
        <v>28946.400000000001</v>
      </c>
      <c r="C152" s="51">
        <v>9956.7000000000007</v>
      </c>
      <c r="D152" s="51">
        <v>1858</v>
      </c>
      <c r="E152" s="51">
        <v>282.10000000000002</v>
      </c>
      <c r="F152" s="52"/>
      <c r="G152" s="52"/>
      <c r="H152" s="52"/>
      <c r="I152" s="51">
        <v>60.4</v>
      </c>
      <c r="J152" s="51">
        <v>427.2</v>
      </c>
      <c r="K152" s="51">
        <v>-43.3</v>
      </c>
      <c r="L152" s="51">
        <v>-0.2</v>
      </c>
      <c r="M152" s="52"/>
      <c r="N152" s="52"/>
      <c r="O152"/>
      <c r="P152" s="53">
        <v>50127</v>
      </c>
      <c r="Q152" s="56">
        <v>50047</v>
      </c>
      <c r="R152" s="47"/>
      <c r="S152" s="53">
        <v>39281.78</v>
      </c>
      <c r="T152" s="56">
        <v>38797.5</v>
      </c>
      <c r="U152" s="32"/>
    </row>
    <row r="153" spans="1:22">
      <c r="A153" s="13">
        <v>44281</v>
      </c>
      <c r="B153" s="45">
        <v>23782.3</v>
      </c>
      <c r="C153" s="45">
        <v>7670.5</v>
      </c>
      <c r="D153" s="45">
        <v>1724.1</v>
      </c>
      <c r="E153" s="46">
        <v>265.3</v>
      </c>
      <c r="I153" s="45">
        <v>-813.9</v>
      </c>
      <c r="J153" s="46">
        <v>-1104.8</v>
      </c>
      <c r="K153" s="45">
        <v>-11.7</v>
      </c>
      <c r="L153" s="45">
        <v>-16.8</v>
      </c>
      <c r="M153" s="3"/>
      <c r="O153"/>
      <c r="P153" s="3">
        <v>46628.5</v>
      </c>
      <c r="Q153" s="3">
        <v>49460.800000000003</v>
      </c>
      <c r="S153" s="18">
        <v>38186.32</v>
      </c>
      <c r="T153" s="55">
        <v>38653.800000000003</v>
      </c>
      <c r="U153" s="18"/>
      <c r="V153" s="55"/>
    </row>
    <row r="154" spans="1:22">
      <c r="A154" s="13">
        <v>44288</v>
      </c>
      <c r="B154" s="45">
        <v>23405.5</v>
      </c>
      <c r="C154" s="45">
        <v>7370.4</v>
      </c>
      <c r="D154" s="45">
        <v>1718.6</v>
      </c>
      <c r="E154" s="46">
        <v>261.2</v>
      </c>
      <c r="I154" s="45">
        <v>-364.4</v>
      </c>
      <c r="J154" s="46">
        <v>-140.4</v>
      </c>
      <c r="K154" s="45">
        <v>13.1</v>
      </c>
      <c r="L154" s="45">
        <v>-4.0999999999999996</v>
      </c>
      <c r="M154" s="45"/>
      <c r="O154"/>
      <c r="P154" s="3">
        <v>46148.2</v>
      </c>
      <c r="Q154" s="3">
        <v>48481.4</v>
      </c>
      <c r="S154" s="18">
        <v>39516.660000000003</v>
      </c>
      <c r="T154" s="55">
        <v>38814.400000000001</v>
      </c>
      <c r="U154" s="18"/>
      <c r="V154" s="55"/>
    </row>
    <row r="155" spans="1:22">
      <c r="A155" s="13">
        <v>44295</v>
      </c>
      <c r="B155" s="45">
        <v>22776.3</v>
      </c>
      <c r="C155" s="45">
        <v>7464</v>
      </c>
      <c r="D155" s="45">
        <v>1724.2</v>
      </c>
      <c r="E155" s="46">
        <v>264.7</v>
      </c>
      <c r="I155" s="45">
        <v>-46</v>
      </c>
      <c r="J155" s="46">
        <v>77.900000000000006</v>
      </c>
      <c r="K155" s="45">
        <v>-6</v>
      </c>
      <c r="L155" s="45">
        <v>3.4</v>
      </c>
      <c r="P155" s="93">
        <v>46116.6</v>
      </c>
      <c r="Q155" s="18">
        <v>48143.1</v>
      </c>
      <c r="S155" s="18">
        <v>38533.300000000003</v>
      </c>
      <c r="T155" s="55">
        <v>38755.199999999997</v>
      </c>
      <c r="U155" s="18"/>
      <c r="V155" s="55"/>
    </row>
    <row r="156" spans="1:22">
      <c r="A156" s="13">
        <v>44302</v>
      </c>
      <c r="B156" s="3">
        <v>23176.5</v>
      </c>
      <c r="C156" s="2">
        <v>7786.5</v>
      </c>
      <c r="D156" s="2">
        <v>1921.1</v>
      </c>
      <c r="E156" s="2">
        <v>282.7</v>
      </c>
      <c r="I156" s="45">
        <v>0</v>
      </c>
      <c r="J156" s="46">
        <v>164.9</v>
      </c>
      <c r="K156" s="45">
        <v>172</v>
      </c>
      <c r="L156" s="45">
        <v>18</v>
      </c>
      <c r="P156" s="93">
        <v>46686.5</v>
      </c>
      <c r="Q156" s="18">
        <v>47959.1</v>
      </c>
      <c r="S156" s="18">
        <v>38992.42</v>
      </c>
      <c r="T156" s="55">
        <v>38912.5</v>
      </c>
      <c r="U156" s="18"/>
      <c r="V156" s="55"/>
    </row>
    <row r="157" spans="1:22">
      <c r="A157" s="13">
        <v>44308</v>
      </c>
      <c r="B157" s="45">
        <v>21755.5</v>
      </c>
      <c r="C157" s="45">
        <v>7473.5</v>
      </c>
      <c r="D157" s="45">
        <v>1593.6</v>
      </c>
      <c r="E157" s="45">
        <v>260.60000000000002</v>
      </c>
      <c r="I157" s="45">
        <v>104.5</v>
      </c>
      <c r="J157" s="45">
        <v>-252.6</v>
      </c>
      <c r="K157" s="45">
        <v>-323.8</v>
      </c>
      <c r="L157" s="45">
        <v>-22.1</v>
      </c>
      <c r="O157" s="46"/>
      <c r="P157" s="93">
        <v>46437.4</v>
      </c>
      <c r="Q157" s="18">
        <v>47912.800000000003</v>
      </c>
      <c r="S157" s="18">
        <v>38650.69</v>
      </c>
      <c r="T157" s="55">
        <v>38426.199999999997</v>
      </c>
      <c r="U157" s="18"/>
      <c r="V157" s="55"/>
    </row>
    <row r="158" spans="1:22">
      <c r="A158" s="13">
        <v>44316</v>
      </c>
      <c r="B158" s="45">
        <v>22002.3</v>
      </c>
      <c r="C158" s="45">
        <v>7481.6</v>
      </c>
      <c r="D158" s="45">
        <v>1727.2</v>
      </c>
      <c r="E158" s="45">
        <v>267</v>
      </c>
      <c r="I158" s="45">
        <v>31.5</v>
      </c>
      <c r="J158" s="45">
        <v>33</v>
      </c>
      <c r="K158" s="45">
        <v>129.6</v>
      </c>
      <c r="L158" s="45">
        <v>6.5</v>
      </c>
      <c r="O158" s="46"/>
      <c r="P158" s="93">
        <v>46213.8</v>
      </c>
      <c r="Q158" s="18">
        <v>47822.9</v>
      </c>
      <c r="S158" s="18">
        <v>38704.68</v>
      </c>
      <c r="T158" s="55">
        <v>38419.699999999997</v>
      </c>
      <c r="U158" s="18"/>
      <c r="V158" s="55"/>
    </row>
    <row r="159" spans="1:22">
      <c r="A159" s="13">
        <v>44323</v>
      </c>
      <c r="B159" s="3">
        <v>22182.2</v>
      </c>
      <c r="C159" s="2">
        <v>7440.1</v>
      </c>
      <c r="D159" s="2">
        <v>1697.1</v>
      </c>
      <c r="E159" s="2">
        <v>269.5</v>
      </c>
      <c r="I159" s="2">
        <v>87.7</v>
      </c>
      <c r="J159" s="2">
        <v>23.7</v>
      </c>
      <c r="K159" s="45">
        <v>-12.4</v>
      </c>
      <c r="L159" s="45">
        <v>2.4</v>
      </c>
      <c r="P159" s="49">
        <v>46627.7</v>
      </c>
      <c r="Q159" s="16">
        <v>47567.8</v>
      </c>
      <c r="S159" s="16">
        <v>38256.9</v>
      </c>
      <c r="T159" s="57">
        <v>37857.9</v>
      </c>
      <c r="U159" s="32"/>
      <c r="V159" s="57"/>
    </row>
    <row r="160" spans="1:22">
      <c r="A160" s="13">
        <v>44330</v>
      </c>
      <c r="B160" s="2">
        <v>22386.9</v>
      </c>
      <c r="C160" s="2">
        <v>7591</v>
      </c>
      <c r="D160" s="2">
        <v>1737.6</v>
      </c>
      <c r="E160" s="2">
        <v>271.60000000000002</v>
      </c>
      <c r="I160" s="2">
        <v>51.7</v>
      </c>
      <c r="J160" s="2">
        <v>118.5</v>
      </c>
      <c r="K160" s="45">
        <v>27.5</v>
      </c>
      <c r="L160" s="45">
        <v>2.1</v>
      </c>
      <c r="P160" s="16">
        <v>46405.3</v>
      </c>
      <c r="Q160" s="16">
        <v>47538.3</v>
      </c>
      <c r="S160" s="16">
        <v>38332.120000000003</v>
      </c>
      <c r="T160" s="57">
        <v>37862.400000000001</v>
      </c>
      <c r="U160" s="32"/>
      <c r="V160" s="57"/>
    </row>
    <row r="161" spans="1:6144 6147:10239 10242:14334 14337:16384">
      <c r="A161" s="13">
        <v>44337</v>
      </c>
      <c r="B161" s="2">
        <v>22366.7</v>
      </c>
      <c r="C161" s="3">
        <v>7707.8</v>
      </c>
      <c r="D161" s="2">
        <v>1780.1</v>
      </c>
      <c r="E161" s="2">
        <v>291.3</v>
      </c>
      <c r="I161" s="2">
        <v>51</v>
      </c>
      <c r="J161" s="2">
        <v>174.8</v>
      </c>
      <c r="K161" s="45">
        <v>47.8</v>
      </c>
      <c r="L161" s="45">
        <v>19.7</v>
      </c>
      <c r="P161" s="49">
        <v>46650.7</v>
      </c>
      <c r="Q161" s="16">
        <v>47583</v>
      </c>
      <c r="S161" s="16">
        <v>38542</v>
      </c>
      <c r="T161" s="2">
        <v>38009</v>
      </c>
    </row>
    <row r="162" spans="1:6144 6147:10239 10242:14334 14337:16384">
      <c r="A162" s="13">
        <v>44344</v>
      </c>
      <c r="B162" s="8">
        <v>21624</v>
      </c>
      <c r="C162" s="2">
        <v>7671.9</v>
      </c>
      <c r="D162" s="45">
        <v>2040.8</v>
      </c>
      <c r="E162" s="3">
        <v>264.2</v>
      </c>
      <c r="F162" s="2"/>
      <c r="G162" s="2"/>
      <c r="H162" s="2"/>
      <c r="I162" s="2">
        <v>6.8</v>
      </c>
      <c r="J162" s="2">
        <v>69.2</v>
      </c>
      <c r="K162" s="45">
        <v>267.7</v>
      </c>
      <c r="L162" s="45">
        <v>-27.1</v>
      </c>
      <c r="P162" s="49">
        <v>46381.9</v>
      </c>
      <c r="Q162" s="16">
        <v>47321.9</v>
      </c>
      <c r="S162" s="16">
        <v>39120</v>
      </c>
      <c r="T162" s="2">
        <v>38528</v>
      </c>
    </row>
    <row r="163" spans="1:6144 6147:10239 10242:14334 14337:16384">
      <c r="A163" s="13">
        <v>44351</v>
      </c>
      <c r="B163" s="8">
        <v>21303.1</v>
      </c>
      <c r="C163" s="2">
        <v>7447.6</v>
      </c>
      <c r="D163" s="45">
        <v>2009.3</v>
      </c>
      <c r="E163" s="3">
        <v>234.5</v>
      </c>
      <c r="F163" s="2"/>
      <c r="G163" s="2"/>
      <c r="H163" s="2"/>
      <c r="I163" s="2">
        <v>-97.7</v>
      </c>
      <c r="J163" s="2">
        <v>-64.099999999999994</v>
      </c>
      <c r="K163" s="45">
        <v>-13</v>
      </c>
      <c r="L163" s="45">
        <v>-29.7</v>
      </c>
      <c r="P163" s="49">
        <v>46217.1</v>
      </c>
      <c r="Q163" s="16">
        <v>47163.6</v>
      </c>
      <c r="S163" s="16">
        <v>39328</v>
      </c>
      <c r="T163" s="2">
        <v>38738</v>
      </c>
    </row>
    <row r="164" spans="1:6144 6147:10239 10242:14334 14337:16384">
      <c r="A164" s="13">
        <v>44358</v>
      </c>
      <c r="B164" s="8">
        <v>21982.5</v>
      </c>
      <c r="C164" s="2">
        <v>7630.4</v>
      </c>
      <c r="D164" s="45">
        <v>1908.9</v>
      </c>
      <c r="E164" s="3">
        <v>251</v>
      </c>
      <c r="F164" s="2"/>
      <c r="G164" s="2"/>
      <c r="H164" s="2"/>
      <c r="I164" s="2">
        <v>33.5</v>
      </c>
      <c r="J164" s="2">
        <v>80.3</v>
      </c>
      <c r="K164" s="45">
        <v>-112.1</v>
      </c>
      <c r="L164" s="45">
        <v>16.5</v>
      </c>
      <c r="P164" s="49">
        <v>46527.6</v>
      </c>
      <c r="Q164" s="16">
        <v>46524.6</v>
      </c>
      <c r="S164" s="18">
        <v>39524.949999999997</v>
      </c>
      <c r="T164" s="3">
        <v>38808.949999999997</v>
      </c>
    </row>
    <row r="165" spans="1:6144 6147:10239 10242:14334 14337:16384">
      <c r="A165" s="13">
        <v>44365</v>
      </c>
      <c r="B165" s="8">
        <v>21084.799999999999</v>
      </c>
      <c r="C165" s="2">
        <v>7551.5</v>
      </c>
      <c r="D165" s="45">
        <v>1796.2</v>
      </c>
      <c r="E165" s="3">
        <v>256.60000000000002</v>
      </c>
      <c r="F165" s="2"/>
      <c r="G165" s="2"/>
      <c r="H165" s="2"/>
      <c r="I165" s="2">
        <v>-3.2</v>
      </c>
      <c r="J165" s="2">
        <v>-3.6</v>
      </c>
      <c r="K165" s="45">
        <v>-86</v>
      </c>
      <c r="L165" s="45">
        <v>5.6</v>
      </c>
      <c r="P165" s="49">
        <v>45850</v>
      </c>
      <c r="Q165" s="16">
        <v>46250.400000000001</v>
      </c>
      <c r="S165" s="18">
        <v>39475.279999999999</v>
      </c>
      <c r="T165" s="3">
        <v>38772.120000000003</v>
      </c>
    </row>
    <row r="166" spans="1:6144 6147:10239 10242:14334 14337:16384">
      <c r="A166" s="13">
        <v>44372</v>
      </c>
      <c r="B166" s="8">
        <v>21071.8</v>
      </c>
      <c r="C166" s="2">
        <v>7782.4</v>
      </c>
      <c r="D166" s="45">
        <v>1765.2</v>
      </c>
      <c r="E166" s="3">
        <v>235.4</v>
      </c>
      <c r="F166" s="2"/>
      <c r="G166" s="2"/>
      <c r="H166" s="2"/>
      <c r="I166" s="2">
        <v>-3.4</v>
      </c>
      <c r="J166" s="2">
        <v>172.5</v>
      </c>
      <c r="K166" s="45">
        <v>-36.799999999999997</v>
      </c>
      <c r="L166" s="45">
        <v>-21.2</v>
      </c>
      <c r="P166" s="49">
        <v>47425.4</v>
      </c>
      <c r="Q166" s="16">
        <v>47790.9</v>
      </c>
      <c r="S166" s="18">
        <v>39462.339999999997</v>
      </c>
      <c r="T166" s="3">
        <v>38739.1</v>
      </c>
    </row>
    <row r="167" spans="1:6144 6147:10239 10242:14334 14337:16384">
      <c r="A167" s="13">
        <v>44379</v>
      </c>
      <c r="B167" s="8">
        <v>20713.3</v>
      </c>
      <c r="C167" s="2">
        <v>7885.1</v>
      </c>
      <c r="D167" s="45">
        <v>1832.2</v>
      </c>
      <c r="E167" s="3">
        <v>232.6</v>
      </c>
      <c r="F167" s="2"/>
      <c r="G167" s="2"/>
      <c r="H167" s="2"/>
      <c r="I167" s="2">
        <v>-38.1</v>
      </c>
      <c r="J167" s="2">
        <v>83</v>
      </c>
      <c r="K167" s="45">
        <v>69.3</v>
      </c>
      <c r="L167" s="45">
        <v>-2.8</v>
      </c>
      <c r="P167" s="49">
        <v>47035.9</v>
      </c>
      <c r="Q167" s="16">
        <v>47655.4</v>
      </c>
      <c r="S167" s="18">
        <v>40850.04</v>
      </c>
      <c r="T167" s="3">
        <v>40106.239999999998</v>
      </c>
    </row>
    <row r="168" spans="1:6144 6147:10239 10242:14334 14337:16384">
      <c r="A168" s="13">
        <v>44386</v>
      </c>
      <c r="B168" s="8">
        <v>20829</v>
      </c>
      <c r="C168" s="3">
        <v>7875.5</v>
      </c>
      <c r="D168" s="45">
        <v>1770.2</v>
      </c>
      <c r="E168" s="3">
        <v>226.5</v>
      </c>
      <c r="F168" s="2"/>
      <c r="G168" s="2"/>
      <c r="H168" s="2"/>
      <c r="I168" s="2">
        <v>54.2</v>
      </c>
      <c r="J168" s="2">
        <v>5.9</v>
      </c>
      <c r="K168" s="45">
        <v>-59.8</v>
      </c>
      <c r="L168" s="45">
        <v>-6.2</v>
      </c>
      <c r="P168" s="93">
        <v>48068</v>
      </c>
      <c r="Q168" s="18">
        <v>48658.9</v>
      </c>
      <c r="S168" s="18">
        <v>40718.31</v>
      </c>
      <c r="T168" s="3">
        <v>39979.699999999997</v>
      </c>
    </row>
    <row r="169" spans="1:6144 6147:10239 10242:14334 14337:16384">
      <c r="A169" s="13">
        <v>44393</v>
      </c>
      <c r="B169" s="8">
        <v>20726</v>
      </c>
      <c r="C169" s="3">
        <v>8035.5</v>
      </c>
      <c r="D169" s="45">
        <v>1756.9</v>
      </c>
      <c r="E169" s="3">
        <v>234.7</v>
      </c>
      <c r="F169" s="2"/>
      <c r="G169" s="2"/>
      <c r="H169" s="2"/>
      <c r="I169" s="2">
        <v>-62</v>
      </c>
      <c r="J169" s="2">
        <v>56.5</v>
      </c>
      <c r="K169" s="45">
        <v>-17.8</v>
      </c>
      <c r="L169" s="45">
        <v>8.3000000000000007</v>
      </c>
      <c r="P169" s="93">
        <v>48347.8</v>
      </c>
      <c r="Q169" s="18">
        <v>48484.4</v>
      </c>
      <c r="S169" s="18">
        <v>40807.769999999997</v>
      </c>
      <c r="T169" s="3">
        <v>39992.199999999997</v>
      </c>
      <c r="V169" s="13"/>
      <c r="W169" s="8"/>
      <c r="X169" s="3"/>
      <c r="Y169" s="45"/>
      <c r="Z169" s="3"/>
      <c r="AA169" s="2"/>
      <c r="AB169" s="2"/>
      <c r="AC169" s="2"/>
      <c r="AD169" s="2"/>
      <c r="AE169" s="2"/>
      <c r="AF169" s="45"/>
      <c r="AG169" s="45"/>
      <c r="AJ169" s="16"/>
      <c r="AK169" s="93"/>
      <c r="AL169" s="18"/>
      <c r="AM169" s="16"/>
      <c r="AN169" s="18"/>
      <c r="AO169" s="3"/>
      <c r="AQ169" s="13"/>
      <c r="AR169" s="8"/>
      <c r="AS169" s="3"/>
      <c r="AT169" s="45"/>
      <c r="AU169" s="3"/>
      <c r="AV169" s="2"/>
      <c r="AW169" s="2"/>
      <c r="AX169" s="2"/>
      <c r="AY169" s="2"/>
      <c r="AZ169" s="2"/>
      <c r="BA169" s="45"/>
      <c r="BB169" s="45"/>
      <c r="BE169" s="16"/>
      <c r="BF169" s="93"/>
      <c r="BG169" s="18"/>
      <c r="BH169" s="16"/>
      <c r="BI169" s="18"/>
      <c r="BJ169" s="3"/>
      <c r="BL169" s="13"/>
      <c r="BM169" s="8"/>
      <c r="BN169" s="3"/>
      <c r="BO169" s="45"/>
      <c r="BP169" s="3"/>
      <c r="BQ169" s="2"/>
      <c r="BR169" s="2"/>
      <c r="BS169" s="2"/>
      <c r="BT169" s="2"/>
      <c r="BU169" s="2"/>
      <c r="BV169" s="45"/>
      <c r="BW169" s="45"/>
      <c r="BZ169" s="16"/>
      <c r="CA169" s="93"/>
      <c r="CB169" s="18"/>
      <c r="CC169" s="16"/>
      <c r="CD169" s="18"/>
      <c r="CE169" s="3"/>
      <c r="CG169" s="13"/>
      <c r="CH169" s="8"/>
      <c r="CI169" s="3"/>
      <c r="CJ169" s="45"/>
      <c r="CK169" s="3"/>
      <c r="CL169" s="2"/>
      <c r="CM169" s="2"/>
      <c r="CN169" s="2"/>
      <c r="CO169" s="2"/>
      <c r="CP169" s="2"/>
      <c r="CQ169" s="45"/>
      <c r="CR169" s="45"/>
      <c r="CU169" s="16"/>
      <c r="CV169" s="93"/>
      <c r="CW169" s="18"/>
      <c r="CX169" s="16"/>
      <c r="CY169" s="18"/>
      <c r="CZ169" s="3"/>
      <c r="DB169" s="13"/>
      <c r="DC169" s="8"/>
      <c r="DD169" s="3"/>
      <c r="DE169" s="45"/>
      <c r="DF169" s="3"/>
      <c r="DG169" s="2"/>
      <c r="DH169" s="2"/>
      <c r="DI169" s="2"/>
      <c r="DJ169" s="2"/>
      <c r="DK169" s="2"/>
      <c r="DL169" s="45"/>
      <c r="DM169" s="45"/>
      <c r="DP169" s="16"/>
      <c r="DQ169" s="93"/>
      <c r="DR169" s="18"/>
      <c r="DS169" s="16"/>
      <c r="DT169" s="18"/>
      <c r="DU169" s="3"/>
      <c r="DW169" s="13"/>
      <c r="DX169" s="8"/>
      <c r="DY169" s="3"/>
      <c r="DZ169" s="45"/>
      <c r="EA169" s="3"/>
      <c r="EB169" s="2"/>
      <c r="EC169" s="2"/>
      <c r="ED169" s="2"/>
      <c r="EE169" s="2"/>
      <c r="EF169" s="2"/>
      <c r="EG169" s="45"/>
      <c r="EH169" s="45"/>
      <c r="EK169" s="16"/>
      <c r="EL169" s="93"/>
      <c r="EM169" s="18"/>
      <c r="EN169" s="16"/>
      <c r="EO169" s="18"/>
      <c r="EP169" s="3"/>
      <c r="ER169" s="13"/>
      <c r="ES169" s="8"/>
      <c r="ET169" s="3"/>
      <c r="EU169" s="45"/>
      <c r="EV169" s="3"/>
      <c r="EW169" s="2"/>
      <c r="EX169" s="2"/>
      <c r="EY169" s="2"/>
      <c r="EZ169" s="2"/>
      <c r="FA169" s="2"/>
      <c r="FB169" s="45"/>
      <c r="FC169" s="45"/>
      <c r="FF169" s="16"/>
      <c r="FG169" s="93"/>
      <c r="FH169" s="18"/>
      <c r="FI169" s="16"/>
      <c r="FJ169" s="18"/>
      <c r="FK169" s="3"/>
      <c r="FM169" s="13"/>
      <c r="FN169" s="8"/>
      <c r="FO169" s="3"/>
      <c r="FP169" s="45"/>
      <c r="FQ169" s="3"/>
      <c r="FR169" s="2"/>
      <c r="FS169" s="2"/>
      <c r="FT169" s="2"/>
      <c r="FU169" s="2"/>
      <c r="FV169" s="2"/>
      <c r="FW169" s="45"/>
      <c r="FX169" s="45"/>
      <c r="GA169" s="16"/>
      <c r="GB169" s="93"/>
      <c r="GC169" s="18"/>
      <c r="GD169" s="16"/>
      <c r="GE169" s="18"/>
      <c r="GF169" s="3"/>
      <c r="GH169" s="13"/>
      <c r="GI169" s="8"/>
      <c r="GJ169" s="3"/>
      <c r="GK169" s="45"/>
      <c r="GL169" s="3"/>
      <c r="GM169" s="2"/>
      <c r="GN169" s="2"/>
      <c r="GO169" s="2"/>
      <c r="GP169" s="2"/>
      <c r="GQ169" s="2"/>
      <c r="GR169" s="45"/>
      <c r="GS169" s="45"/>
      <c r="GV169" s="16"/>
      <c r="GW169" s="93"/>
      <c r="GX169" s="18"/>
      <c r="GY169" s="16"/>
      <c r="GZ169" s="18"/>
      <c r="HA169" s="3"/>
      <c r="HC169" s="13"/>
      <c r="HD169" s="8"/>
      <c r="HE169" s="3"/>
      <c r="HF169" s="45"/>
      <c r="HG169" s="3"/>
      <c r="HH169" s="2"/>
      <c r="HI169" s="2"/>
      <c r="HJ169" s="2"/>
      <c r="HK169" s="2"/>
      <c r="HL169" s="2"/>
      <c r="HM169" s="45"/>
      <c r="HN169" s="45"/>
      <c r="HQ169" s="16"/>
      <c r="HR169" s="93"/>
      <c r="HS169" s="18"/>
      <c r="HT169" s="16"/>
      <c r="HU169" s="18"/>
      <c r="HV169" s="3"/>
      <c r="HX169" s="13"/>
      <c r="HY169" s="8"/>
      <c r="HZ169" s="3"/>
      <c r="IA169" s="45"/>
      <c r="IB169" s="3"/>
      <c r="IC169" s="2"/>
      <c r="ID169" s="2"/>
      <c r="IE169" s="2"/>
      <c r="IF169" s="2"/>
      <c r="IG169" s="2"/>
      <c r="IH169" s="45"/>
      <c r="II169" s="45"/>
      <c r="IL169" s="16"/>
      <c r="IM169" s="93"/>
      <c r="IN169" s="18"/>
      <c r="IO169" s="16"/>
      <c r="IP169" s="18"/>
      <c r="IQ169" s="3"/>
      <c r="IS169" s="13"/>
      <c r="IT169" s="8"/>
      <c r="IU169" s="3"/>
      <c r="IV169" s="45"/>
      <c r="IW169" s="3"/>
      <c r="IX169" s="2"/>
      <c r="IY169" s="2"/>
      <c r="IZ169" s="2"/>
      <c r="JA169" s="2"/>
      <c r="JB169" s="2"/>
      <c r="JC169" s="45"/>
      <c r="JD169" s="45"/>
      <c r="JG169" s="16"/>
      <c r="JH169" s="93"/>
      <c r="JI169" s="18"/>
      <c r="JJ169" s="16"/>
      <c r="JK169" s="18"/>
      <c r="JL169" s="3"/>
      <c r="JN169" s="13"/>
      <c r="JO169" s="8"/>
      <c r="JP169" s="3"/>
      <c r="JQ169" s="45"/>
      <c r="JR169" s="3"/>
      <c r="JS169" s="2"/>
      <c r="JT169" s="2"/>
      <c r="JU169" s="2"/>
      <c r="JV169" s="2"/>
      <c r="JW169" s="2"/>
      <c r="JX169" s="45"/>
      <c r="JY169" s="45"/>
      <c r="KB169" s="16"/>
      <c r="KC169" s="93"/>
      <c r="KD169" s="18"/>
      <c r="KE169" s="16"/>
      <c r="KF169" s="18"/>
      <c r="KG169" s="3"/>
      <c r="KI169" s="13"/>
      <c r="KJ169" s="8"/>
      <c r="KK169" s="3"/>
      <c r="KL169" s="45"/>
      <c r="KM169" s="3"/>
      <c r="KN169" s="2"/>
      <c r="KO169" s="2"/>
      <c r="KP169" s="2"/>
      <c r="KQ169" s="2"/>
      <c r="KR169" s="2"/>
      <c r="KS169" s="45"/>
      <c r="KT169" s="45"/>
      <c r="KW169" s="16"/>
      <c r="KX169" s="93"/>
      <c r="KY169" s="18"/>
      <c r="KZ169" s="16"/>
      <c r="LA169" s="18"/>
      <c r="LB169" s="3"/>
      <c r="LD169" s="13"/>
      <c r="LE169" s="8"/>
      <c r="LF169" s="3"/>
      <c r="LG169" s="45"/>
      <c r="LH169" s="3"/>
      <c r="LI169" s="2"/>
      <c r="LJ169" s="2"/>
      <c r="LK169" s="2"/>
      <c r="LL169" s="2"/>
      <c r="LM169" s="2"/>
      <c r="LN169" s="45"/>
      <c r="LO169" s="45"/>
      <c r="LR169" s="16"/>
      <c r="LS169" s="93"/>
      <c r="LT169" s="18"/>
      <c r="LU169" s="16"/>
      <c r="LV169" s="18"/>
      <c r="LW169" s="3"/>
      <c r="LY169" s="13"/>
      <c r="LZ169" s="8"/>
      <c r="MA169" s="3"/>
      <c r="MB169" s="45"/>
      <c r="MC169" s="3"/>
      <c r="MD169" s="2"/>
      <c r="ME169" s="2"/>
      <c r="MF169" s="2"/>
      <c r="MG169" s="2"/>
      <c r="MH169" s="2"/>
      <c r="MI169" s="45"/>
      <c r="MJ169" s="45"/>
      <c r="MM169" s="16"/>
      <c r="MN169" s="93"/>
      <c r="MO169" s="18"/>
      <c r="MP169" s="16"/>
      <c r="MQ169" s="18"/>
      <c r="MR169" s="3"/>
      <c r="MT169" s="13"/>
      <c r="MU169" s="8"/>
      <c r="MV169" s="3"/>
      <c r="MW169" s="45"/>
      <c r="MX169" s="3"/>
      <c r="MY169" s="2"/>
      <c r="MZ169" s="2"/>
      <c r="NA169" s="2"/>
      <c r="NB169" s="2"/>
      <c r="NC169" s="2"/>
      <c r="ND169" s="45"/>
      <c r="NE169" s="45"/>
      <c r="NH169" s="16"/>
      <c r="NI169" s="93"/>
      <c r="NJ169" s="18"/>
      <c r="NK169" s="16"/>
      <c r="NL169" s="18"/>
      <c r="NM169" s="3"/>
      <c r="NO169" s="13"/>
      <c r="NP169" s="8"/>
      <c r="NQ169" s="3"/>
      <c r="NR169" s="45"/>
      <c r="NS169" s="3"/>
      <c r="NT169" s="2"/>
      <c r="NU169" s="2"/>
      <c r="NV169" s="2"/>
      <c r="NW169" s="2"/>
      <c r="NX169" s="2"/>
      <c r="NY169" s="45"/>
      <c r="NZ169" s="45"/>
      <c r="OC169" s="16"/>
      <c r="OD169" s="93"/>
      <c r="OE169" s="18"/>
      <c r="OF169" s="16"/>
      <c r="OG169" s="18"/>
      <c r="OH169" s="3"/>
      <c r="OJ169" s="13"/>
      <c r="OK169" s="8"/>
      <c r="OL169" s="3"/>
      <c r="OM169" s="45"/>
      <c r="ON169" s="3"/>
      <c r="OO169" s="2"/>
      <c r="OP169" s="2"/>
      <c r="OQ169" s="2"/>
      <c r="OR169" s="2"/>
      <c r="OS169" s="2"/>
      <c r="OT169" s="45"/>
      <c r="OU169" s="45"/>
      <c r="OX169" s="16"/>
      <c r="OY169" s="93"/>
      <c r="OZ169" s="18"/>
      <c r="PA169" s="16"/>
      <c r="PB169" s="18"/>
      <c r="PC169" s="3"/>
      <c r="PE169" s="13"/>
      <c r="PF169" s="8"/>
      <c r="PG169" s="3"/>
      <c r="PH169" s="45"/>
      <c r="PI169" s="3"/>
      <c r="PJ169" s="2"/>
      <c r="PK169" s="2"/>
      <c r="PL169" s="2"/>
      <c r="PM169" s="2"/>
      <c r="PN169" s="2"/>
      <c r="PO169" s="45"/>
      <c r="PP169" s="45"/>
      <c r="PS169" s="16"/>
      <c r="PT169" s="93"/>
      <c r="PU169" s="18"/>
      <c r="PV169" s="16"/>
      <c r="PW169" s="18"/>
      <c r="PX169" s="3"/>
      <c r="PZ169" s="13"/>
      <c r="QA169" s="8"/>
      <c r="QB169" s="3"/>
      <c r="QC169" s="45"/>
      <c r="QD169" s="3"/>
      <c r="QE169" s="2"/>
      <c r="QF169" s="2"/>
      <c r="QG169" s="2"/>
      <c r="QH169" s="2"/>
      <c r="QI169" s="2"/>
      <c r="QJ169" s="45"/>
      <c r="QK169" s="45"/>
      <c r="QN169" s="16"/>
      <c r="QO169" s="93"/>
      <c r="QP169" s="18"/>
      <c r="QQ169" s="16"/>
      <c r="QR169" s="18"/>
      <c r="QS169" s="3"/>
      <c r="QU169" s="13"/>
      <c r="QV169" s="8"/>
      <c r="QW169" s="3"/>
      <c r="QX169" s="45"/>
      <c r="QY169" s="3"/>
      <c r="QZ169" s="2"/>
      <c r="RA169" s="2"/>
      <c r="RB169" s="2"/>
      <c r="RC169" s="2"/>
      <c r="RD169" s="2"/>
      <c r="RE169" s="45"/>
      <c r="RF169" s="45"/>
      <c r="RI169" s="16"/>
      <c r="RJ169" s="93"/>
      <c r="RK169" s="18"/>
      <c r="RL169" s="16"/>
      <c r="RM169" s="18"/>
      <c r="RN169" s="3"/>
      <c r="RP169" s="13"/>
      <c r="RQ169" s="8"/>
      <c r="RR169" s="3"/>
      <c r="RS169" s="45"/>
      <c r="RT169" s="3"/>
      <c r="RU169" s="2"/>
      <c r="RV169" s="2"/>
      <c r="RW169" s="2"/>
      <c r="RX169" s="2"/>
      <c r="RY169" s="2"/>
      <c r="RZ169" s="45"/>
      <c r="SA169" s="45"/>
      <c r="SD169" s="16"/>
      <c r="SE169" s="93"/>
      <c r="SF169" s="18"/>
      <c r="SG169" s="16"/>
      <c r="SH169" s="18"/>
      <c r="SI169" s="3"/>
      <c r="SK169" s="13"/>
      <c r="SL169" s="8"/>
      <c r="SM169" s="3"/>
      <c r="SN169" s="45"/>
      <c r="SO169" s="3"/>
      <c r="SP169" s="2"/>
      <c r="SQ169" s="2"/>
      <c r="SR169" s="2"/>
      <c r="SS169" s="2"/>
      <c r="ST169" s="2"/>
      <c r="SU169" s="45"/>
      <c r="SV169" s="45"/>
      <c r="SY169" s="16"/>
      <c r="SZ169" s="93"/>
      <c r="TA169" s="18"/>
      <c r="TB169" s="16"/>
      <c r="TC169" s="18"/>
      <c r="TD169" s="3"/>
      <c r="TF169" s="13"/>
      <c r="TG169" s="8"/>
      <c r="TH169" s="3"/>
      <c r="TI169" s="45"/>
      <c r="TJ169" s="3"/>
      <c r="TK169" s="2"/>
      <c r="TL169" s="2"/>
      <c r="TM169" s="2"/>
      <c r="TN169" s="2"/>
      <c r="TO169" s="2"/>
      <c r="TP169" s="45"/>
      <c r="TQ169" s="45"/>
      <c r="TT169" s="16"/>
      <c r="TU169" s="93"/>
      <c r="TV169" s="18"/>
      <c r="TW169" s="16"/>
      <c r="TX169" s="18"/>
      <c r="TY169" s="3"/>
      <c r="UA169" s="13"/>
      <c r="UB169" s="8"/>
      <c r="UC169" s="3"/>
      <c r="UD169" s="45"/>
      <c r="UE169" s="3"/>
      <c r="UF169" s="2"/>
      <c r="UG169" s="2"/>
      <c r="UH169" s="2"/>
      <c r="UI169" s="2"/>
      <c r="UJ169" s="2"/>
      <c r="UK169" s="45"/>
      <c r="UL169" s="45"/>
      <c r="UO169" s="16"/>
      <c r="UP169" s="93"/>
      <c r="UQ169" s="18"/>
      <c r="UR169" s="16"/>
      <c r="US169" s="18"/>
      <c r="UT169" s="3"/>
      <c r="UV169" s="13"/>
      <c r="UW169" s="8"/>
      <c r="UX169" s="3"/>
      <c r="UY169" s="45"/>
      <c r="UZ169" s="3"/>
      <c r="VA169" s="2"/>
      <c r="VB169" s="2"/>
      <c r="VC169" s="2"/>
      <c r="VD169" s="2"/>
      <c r="VE169" s="2"/>
      <c r="VF169" s="45"/>
      <c r="VG169" s="45"/>
      <c r="VJ169" s="16"/>
      <c r="VK169" s="93"/>
      <c r="VL169" s="18"/>
      <c r="VM169" s="16"/>
      <c r="VN169" s="18"/>
      <c r="VO169" s="3"/>
      <c r="VQ169" s="13"/>
      <c r="VR169" s="8"/>
      <c r="VS169" s="3"/>
      <c r="VT169" s="45"/>
      <c r="VU169" s="3"/>
      <c r="VV169" s="2"/>
      <c r="VW169" s="2"/>
      <c r="VX169" s="2"/>
      <c r="VY169" s="2"/>
      <c r="VZ169" s="2"/>
      <c r="WA169" s="45"/>
      <c r="WB169" s="45"/>
      <c r="WE169" s="16"/>
      <c r="WF169" s="93"/>
      <c r="WG169" s="18"/>
      <c r="WH169" s="16"/>
      <c r="WI169" s="18"/>
      <c r="WJ169" s="3"/>
      <c r="WL169" s="13"/>
      <c r="WM169" s="8"/>
      <c r="WN169" s="3"/>
      <c r="WO169" s="45"/>
      <c r="WP169" s="3"/>
      <c r="WQ169" s="2"/>
      <c r="WR169" s="2"/>
      <c r="WS169" s="2"/>
      <c r="WT169" s="2"/>
      <c r="WU169" s="2"/>
      <c r="WV169" s="45"/>
      <c r="WW169" s="45"/>
      <c r="WZ169" s="16"/>
      <c r="XA169" s="93"/>
      <c r="XB169" s="18"/>
      <c r="XC169" s="16"/>
      <c r="XD169" s="18"/>
      <c r="XE169" s="3"/>
      <c r="XG169" s="13"/>
      <c r="XH169" s="8"/>
      <c r="XI169" s="3"/>
      <c r="XJ169" s="45"/>
      <c r="XK169" s="3"/>
      <c r="XL169" s="2"/>
      <c r="XM169" s="2"/>
      <c r="XN169" s="2"/>
      <c r="XO169" s="2"/>
      <c r="XP169" s="2"/>
      <c r="XQ169" s="45"/>
      <c r="XR169" s="45"/>
      <c r="XU169" s="16"/>
      <c r="XV169" s="93"/>
      <c r="XW169" s="18"/>
      <c r="XX169" s="16"/>
      <c r="XY169" s="18"/>
      <c r="XZ169" s="3"/>
      <c r="YB169" s="13"/>
      <c r="YC169" s="8"/>
      <c r="YD169" s="3"/>
      <c r="YE169" s="45"/>
      <c r="YF169" s="3"/>
      <c r="YG169" s="2"/>
      <c r="YH169" s="2"/>
      <c r="YI169" s="2"/>
      <c r="YJ169" s="2"/>
      <c r="YK169" s="2"/>
      <c r="YL169" s="45"/>
      <c r="YM169" s="45"/>
      <c r="YP169" s="16"/>
      <c r="YQ169" s="93"/>
      <c r="YR169" s="18"/>
      <c r="YS169" s="16"/>
      <c r="YT169" s="18"/>
      <c r="YU169" s="3"/>
      <c r="YW169" s="13"/>
      <c r="YX169" s="8"/>
      <c r="YY169" s="3"/>
      <c r="YZ169" s="45"/>
      <c r="ZA169" s="3"/>
      <c r="ZB169" s="2"/>
      <c r="ZC169" s="2"/>
      <c r="ZD169" s="2"/>
      <c r="ZE169" s="2"/>
      <c r="ZF169" s="2"/>
      <c r="ZG169" s="45"/>
      <c r="ZH169" s="45"/>
      <c r="ZK169" s="16"/>
      <c r="ZL169" s="93"/>
      <c r="ZM169" s="18"/>
      <c r="ZN169" s="16"/>
      <c r="ZO169" s="18"/>
      <c r="ZP169" s="3"/>
      <c r="ZR169" s="13"/>
      <c r="ZS169" s="8"/>
      <c r="ZT169" s="3"/>
      <c r="ZU169" s="45"/>
      <c r="ZV169" s="3"/>
      <c r="ZW169" s="2"/>
      <c r="ZX169" s="2"/>
      <c r="ZY169" s="2"/>
      <c r="ZZ169" s="2"/>
      <c r="AAA169" s="2"/>
      <c r="AAB169" s="45"/>
      <c r="AAC169" s="45"/>
      <c r="AAF169" s="16"/>
      <c r="AAG169" s="93"/>
      <c r="AAH169" s="18"/>
      <c r="AAI169" s="16"/>
      <c r="AAJ169" s="18"/>
      <c r="AAK169" s="3"/>
      <c r="AAM169" s="13"/>
      <c r="AAN169" s="8"/>
      <c r="AAO169" s="3"/>
      <c r="AAP169" s="45"/>
      <c r="AAQ169" s="3"/>
      <c r="AAR169" s="2"/>
      <c r="AAS169" s="2"/>
      <c r="AAT169" s="2"/>
      <c r="AAU169" s="2"/>
      <c r="AAV169" s="2"/>
      <c r="AAW169" s="45"/>
      <c r="AAX169" s="45"/>
      <c r="ABA169" s="16"/>
      <c r="ABB169" s="93"/>
      <c r="ABC169" s="18"/>
      <c r="ABD169" s="16"/>
      <c r="ABE169" s="18"/>
      <c r="ABF169" s="3"/>
      <c r="ABH169" s="13"/>
      <c r="ABI169" s="8"/>
      <c r="ABJ169" s="3"/>
      <c r="ABK169" s="45"/>
      <c r="ABL169" s="3"/>
      <c r="ABM169" s="2"/>
      <c r="ABN169" s="2"/>
      <c r="ABO169" s="2"/>
      <c r="ABP169" s="2"/>
      <c r="ABQ169" s="2"/>
      <c r="ABR169" s="45"/>
      <c r="ABS169" s="45"/>
      <c r="ABV169" s="16"/>
      <c r="ABW169" s="93"/>
      <c r="ABX169" s="18"/>
      <c r="ABY169" s="16"/>
      <c r="ABZ169" s="18"/>
      <c r="ACA169" s="3"/>
      <c r="ACC169" s="13"/>
      <c r="ACD169" s="8"/>
      <c r="ACE169" s="3"/>
      <c r="ACF169" s="45"/>
      <c r="ACG169" s="3"/>
      <c r="ACH169" s="2"/>
      <c r="ACI169" s="2"/>
      <c r="ACJ169" s="2"/>
      <c r="ACK169" s="2"/>
      <c r="ACL169" s="2"/>
      <c r="ACM169" s="45"/>
      <c r="ACN169" s="45"/>
      <c r="ACQ169" s="16"/>
      <c r="ACR169" s="93"/>
      <c r="ACS169" s="18"/>
      <c r="ACT169" s="16"/>
      <c r="ACU169" s="18"/>
      <c r="ACV169" s="3"/>
      <c r="ACX169" s="13"/>
      <c r="ACY169" s="8"/>
      <c r="ACZ169" s="3"/>
      <c r="ADA169" s="45"/>
      <c r="ADB169" s="3"/>
      <c r="ADC169" s="2"/>
      <c r="ADD169" s="2"/>
      <c r="ADE169" s="2"/>
      <c r="ADF169" s="2"/>
      <c r="ADG169" s="2"/>
      <c r="ADH169" s="45"/>
      <c r="ADI169" s="45"/>
      <c r="ADL169" s="16"/>
      <c r="ADM169" s="93"/>
      <c r="ADN169" s="18"/>
      <c r="ADO169" s="16"/>
      <c r="ADP169" s="18"/>
      <c r="ADQ169" s="3"/>
      <c r="ADS169" s="13"/>
      <c r="ADT169" s="8"/>
      <c r="ADU169" s="3"/>
      <c r="ADV169" s="45"/>
      <c r="ADW169" s="3"/>
      <c r="ADX169" s="2"/>
      <c r="ADY169" s="2"/>
      <c r="ADZ169" s="2"/>
      <c r="AEA169" s="2"/>
      <c r="AEB169" s="2"/>
      <c r="AEC169" s="45"/>
      <c r="AED169" s="45"/>
      <c r="AEG169" s="16"/>
      <c r="AEH169" s="93"/>
      <c r="AEI169" s="18"/>
      <c r="AEJ169" s="16"/>
      <c r="AEK169" s="18"/>
      <c r="AEL169" s="3"/>
      <c r="AEN169" s="13"/>
      <c r="AEO169" s="8"/>
      <c r="AEP169" s="3"/>
      <c r="AEQ169" s="45"/>
      <c r="AER169" s="3"/>
      <c r="AES169" s="2"/>
      <c r="AET169" s="2"/>
      <c r="AEU169" s="2"/>
      <c r="AEV169" s="2"/>
      <c r="AEW169" s="2"/>
      <c r="AEX169" s="45"/>
      <c r="AEY169" s="45"/>
      <c r="AFB169" s="16"/>
      <c r="AFC169" s="93"/>
      <c r="AFD169" s="18"/>
      <c r="AFE169" s="16"/>
      <c r="AFF169" s="18"/>
      <c r="AFG169" s="3"/>
      <c r="AFI169" s="13"/>
      <c r="AFJ169" s="8"/>
      <c r="AFK169" s="3"/>
      <c r="AFL169" s="45"/>
      <c r="AFM169" s="3"/>
      <c r="AFN169" s="2"/>
      <c r="AFO169" s="2"/>
      <c r="AFP169" s="2"/>
      <c r="AFQ169" s="2"/>
      <c r="AFR169" s="2"/>
      <c r="AFS169" s="45"/>
      <c r="AFT169" s="45"/>
      <c r="AFW169" s="16"/>
      <c r="AFX169" s="93"/>
      <c r="AFY169" s="18"/>
      <c r="AFZ169" s="16"/>
      <c r="AGA169" s="18"/>
      <c r="AGB169" s="3"/>
      <c r="AGD169" s="13"/>
      <c r="AGE169" s="8"/>
      <c r="AGF169" s="3"/>
      <c r="AGG169" s="45"/>
      <c r="AGH169" s="3"/>
      <c r="AGI169" s="2"/>
      <c r="AGJ169" s="2"/>
      <c r="AGK169" s="2"/>
      <c r="AGL169" s="2"/>
      <c r="AGM169" s="2"/>
      <c r="AGN169" s="45"/>
      <c r="AGO169" s="45"/>
      <c r="AGR169" s="16"/>
      <c r="AGS169" s="93"/>
      <c r="AGT169" s="18"/>
      <c r="AGU169" s="16"/>
      <c r="AGV169" s="18"/>
      <c r="AGW169" s="3"/>
      <c r="AGY169" s="13"/>
      <c r="AGZ169" s="8"/>
      <c r="AHA169" s="3"/>
      <c r="AHB169" s="45"/>
      <c r="AHC169" s="3"/>
      <c r="AHD169" s="2"/>
      <c r="AHE169" s="2"/>
      <c r="AHF169" s="2"/>
      <c r="AHG169" s="2"/>
      <c r="AHH169" s="2"/>
      <c r="AHI169" s="45"/>
      <c r="AHJ169" s="45"/>
      <c r="AHM169" s="16"/>
      <c r="AHN169" s="93"/>
      <c r="AHO169" s="18"/>
      <c r="AHP169" s="16"/>
      <c r="AHQ169" s="18"/>
      <c r="AHR169" s="3"/>
      <c r="AHT169" s="13"/>
      <c r="AHU169" s="8"/>
      <c r="AHV169" s="3"/>
      <c r="AHW169" s="45"/>
      <c r="AHX169" s="3"/>
      <c r="AHY169" s="2"/>
      <c r="AHZ169" s="2"/>
      <c r="AIA169" s="2"/>
      <c r="AIB169" s="2"/>
      <c r="AIC169" s="2"/>
      <c r="AID169" s="45"/>
      <c r="AIE169" s="45"/>
      <c r="AIH169" s="16"/>
      <c r="AII169" s="93"/>
      <c r="AIJ169" s="18"/>
      <c r="AIK169" s="16"/>
      <c r="AIL169" s="18"/>
      <c r="AIM169" s="3"/>
      <c r="AIO169" s="13"/>
      <c r="AIP169" s="8"/>
      <c r="AIQ169" s="3"/>
      <c r="AIR169" s="45"/>
      <c r="AIS169" s="3"/>
      <c r="AIT169" s="2"/>
      <c r="AIU169" s="2"/>
      <c r="AIV169" s="2"/>
      <c r="AIW169" s="2"/>
      <c r="AIX169" s="2"/>
      <c r="AIY169" s="45"/>
      <c r="AIZ169" s="45"/>
      <c r="AJC169" s="16"/>
      <c r="AJD169" s="93"/>
      <c r="AJE169" s="18"/>
      <c r="AJF169" s="16"/>
      <c r="AJG169" s="18"/>
      <c r="AJH169" s="3"/>
      <c r="AJJ169" s="13"/>
      <c r="AJK169" s="8"/>
      <c r="AJL169" s="3"/>
      <c r="AJM169" s="45"/>
      <c r="AJN169" s="3"/>
      <c r="AJO169" s="2"/>
      <c r="AJP169" s="2"/>
      <c r="AJQ169" s="2"/>
      <c r="AJR169" s="2"/>
      <c r="AJS169" s="2"/>
      <c r="AJT169" s="45"/>
      <c r="AJU169" s="45"/>
      <c r="AJX169" s="16"/>
      <c r="AJY169" s="93"/>
      <c r="AJZ169" s="18"/>
      <c r="AKA169" s="16"/>
      <c r="AKB169" s="18"/>
      <c r="AKC169" s="3"/>
      <c r="AKE169" s="13"/>
      <c r="AKF169" s="8"/>
      <c r="AKG169" s="3"/>
      <c r="AKH169" s="45"/>
      <c r="AKI169" s="3"/>
      <c r="AKJ169" s="2"/>
      <c r="AKK169" s="2"/>
      <c r="AKL169" s="2"/>
      <c r="AKM169" s="2"/>
      <c r="AKN169" s="2"/>
      <c r="AKO169" s="45"/>
      <c r="AKP169" s="45"/>
      <c r="AKS169" s="16"/>
      <c r="AKT169" s="93"/>
      <c r="AKU169" s="18"/>
      <c r="AKV169" s="16"/>
      <c r="AKW169" s="18"/>
      <c r="AKX169" s="3"/>
      <c r="AKZ169" s="13"/>
      <c r="ALA169" s="8"/>
      <c r="ALB169" s="3"/>
      <c r="ALC169" s="45"/>
      <c r="ALD169" s="3"/>
      <c r="ALE169" s="2"/>
      <c r="ALF169" s="2"/>
      <c r="ALG169" s="2"/>
      <c r="ALH169" s="2"/>
      <c r="ALI169" s="2"/>
      <c r="ALJ169" s="45"/>
      <c r="ALK169" s="45"/>
      <c r="ALN169" s="16"/>
      <c r="ALO169" s="93"/>
      <c r="ALP169" s="18"/>
      <c r="ALQ169" s="16"/>
      <c r="ALR169" s="18"/>
      <c r="ALS169" s="3"/>
      <c r="ALU169" s="13"/>
      <c r="ALV169" s="8"/>
      <c r="ALW169" s="3"/>
      <c r="ALX169" s="45"/>
      <c r="ALY169" s="3"/>
      <c r="ALZ169" s="2"/>
      <c r="AMA169" s="2"/>
      <c r="AMB169" s="2"/>
      <c r="AMC169" s="2"/>
      <c r="AMD169" s="2"/>
      <c r="AME169" s="45"/>
      <c r="AMF169" s="45"/>
      <c r="AMI169" s="16"/>
      <c r="AMJ169" s="93"/>
      <c r="AMK169" s="18"/>
      <c r="AML169" s="16"/>
      <c r="AMM169" s="18"/>
      <c r="AMN169" s="3"/>
      <c r="AMP169" s="13"/>
      <c r="AMQ169" s="8"/>
      <c r="AMR169" s="3"/>
      <c r="AMS169" s="45"/>
      <c r="AMT169" s="3"/>
      <c r="AMU169" s="2"/>
      <c r="AMV169" s="2"/>
      <c r="AMW169" s="2"/>
      <c r="AMX169" s="2"/>
      <c r="AMY169" s="2"/>
      <c r="AMZ169" s="45"/>
      <c r="ANA169" s="45"/>
      <c r="AND169" s="16"/>
      <c r="ANE169" s="93"/>
      <c r="ANF169" s="18"/>
      <c r="ANG169" s="16"/>
      <c r="ANH169" s="18"/>
      <c r="ANI169" s="3"/>
      <c r="ANK169" s="13"/>
      <c r="ANL169" s="8"/>
      <c r="ANM169" s="3"/>
      <c r="ANN169" s="45"/>
      <c r="ANO169" s="3"/>
      <c r="ANP169" s="2"/>
      <c r="ANQ169" s="2"/>
      <c r="ANR169" s="2"/>
      <c r="ANS169" s="2"/>
      <c r="ANT169" s="2"/>
      <c r="ANU169" s="45"/>
      <c r="ANV169" s="45"/>
      <c r="ANY169" s="16"/>
      <c r="ANZ169" s="93"/>
      <c r="AOA169" s="18"/>
      <c r="AOB169" s="16"/>
      <c r="AOC169" s="18"/>
      <c r="AOD169" s="3"/>
      <c r="AOF169" s="13"/>
      <c r="AOG169" s="8"/>
      <c r="AOH169" s="3"/>
      <c r="AOI169" s="45"/>
      <c r="AOJ169" s="3"/>
      <c r="AOK169" s="2"/>
      <c r="AOL169" s="2"/>
      <c r="AOM169" s="2"/>
      <c r="AON169" s="2"/>
      <c r="AOO169" s="2"/>
      <c r="AOP169" s="45"/>
      <c r="AOQ169" s="45"/>
      <c r="AOT169" s="16"/>
      <c r="AOU169" s="93"/>
      <c r="AOV169" s="18"/>
      <c r="AOW169" s="16"/>
      <c r="AOX169" s="18"/>
      <c r="AOY169" s="3"/>
      <c r="APA169" s="13"/>
      <c r="APB169" s="8"/>
      <c r="APC169" s="3"/>
      <c r="APD169" s="45"/>
      <c r="APE169" s="3"/>
      <c r="APF169" s="2"/>
      <c r="APG169" s="2"/>
      <c r="APH169" s="2"/>
      <c r="API169" s="2"/>
      <c r="APJ169" s="2"/>
      <c r="APK169" s="45"/>
      <c r="APL169" s="45"/>
      <c r="APO169" s="16"/>
      <c r="APP169" s="93"/>
      <c r="APQ169" s="18"/>
      <c r="APR169" s="16"/>
      <c r="APS169" s="18"/>
      <c r="APT169" s="3"/>
      <c r="APV169" s="13"/>
      <c r="APW169" s="8"/>
      <c r="APX169" s="3"/>
      <c r="APY169" s="45"/>
      <c r="APZ169" s="3"/>
      <c r="AQA169" s="2"/>
      <c r="AQB169" s="2"/>
      <c r="AQC169" s="2"/>
      <c r="AQD169" s="2"/>
      <c r="AQE169" s="2"/>
      <c r="AQF169" s="45"/>
      <c r="AQG169" s="45"/>
      <c r="AQJ169" s="16"/>
      <c r="AQK169" s="93"/>
      <c r="AQL169" s="18"/>
      <c r="AQM169" s="16"/>
      <c r="AQN169" s="18"/>
      <c r="AQO169" s="3"/>
      <c r="AQQ169" s="13"/>
      <c r="AQR169" s="8"/>
      <c r="AQS169" s="3"/>
      <c r="AQT169" s="45"/>
      <c r="AQU169" s="3"/>
      <c r="AQV169" s="2"/>
      <c r="AQW169" s="2"/>
      <c r="AQX169" s="2"/>
      <c r="AQY169" s="2"/>
      <c r="AQZ169" s="2"/>
      <c r="ARA169" s="45"/>
      <c r="ARB169" s="45"/>
      <c r="ARE169" s="16"/>
      <c r="ARF169" s="93"/>
      <c r="ARG169" s="18"/>
      <c r="ARH169" s="16"/>
      <c r="ARI169" s="18"/>
      <c r="ARJ169" s="3"/>
      <c r="ARL169" s="13"/>
      <c r="ARM169" s="8"/>
      <c r="ARN169" s="3"/>
      <c r="ARO169" s="45"/>
      <c r="ARP169" s="3"/>
      <c r="ARQ169" s="2"/>
      <c r="ARR169" s="2"/>
      <c r="ARS169" s="2"/>
      <c r="ART169" s="2"/>
      <c r="ARU169" s="2"/>
      <c r="ARV169" s="45"/>
      <c r="ARW169" s="45"/>
      <c r="ARZ169" s="16"/>
      <c r="ASA169" s="93"/>
      <c r="ASB169" s="18"/>
      <c r="ASC169" s="16"/>
      <c r="ASD169" s="18"/>
      <c r="ASE169" s="3"/>
      <c r="ASG169" s="13"/>
      <c r="ASH169" s="8"/>
      <c r="ASI169" s="3"/>
      <c r="ASJ169" s="45"/>
      <c r="ASK169" s="3"/>
      <c r="ASL169" s="2"/>
      <c r="ASM169" s="2"/>
      <c r="ASN169" s="2"/>
      <c r="ASO169" s="2"/>
      <c r="ASP169" s="2"/>
      <c r="ASQ169" s="45"/>
      <c r="ASR169" s="45"/>
      <c r="ASU169" s="16"/>
      <c r="ASV169" s="93"/>
      <c r="ASW169" s="18"/>
      <c r="ASX169" s="16"/>
      <c r="ASY169" s="18"/>
      <c r="ASZ169" s="3"/>
      <c r="ATB169" s="13"/>
      <c r="ATC169" s="8"/>
      <c r="ATD169" s="3"/>
      <c r="ATE169" s="45"/>
      <c r="ATF169" s="3"/>
      <c r="ATG169" s="2"/>
      <c r="ATH169" s="2"/>
      <c r="ATI169" s="2"/>
      <c r="ATJ169" s="2"/>
      <c r="ATK169" s="2"/>
      <c r="ATL169" s="45"/>
      <c r="ATM169" s="45"/>
      <c r="ATP169" s="16"/>
      <c r="ATQ169" s="93"/>
      <c r="ATR169" s="18"/>
      <c r="ATS169" s="16"/>
      <c r="ATT169" s="18"/>
      <c r="ATU169" s="3"/>
      <c r="ATW169" s="13"/>
      <c r="ATX169" s="8"/>
      <c r="ATY169" s="3"/>
      <c r="ATZ169" s="45"/>
      <c r="AUA169" s="3"/>
      <c r="AUB169" s="2"/>
      <c r="AUC169" s="2"/>
      <c r="AUD169" s="2"/>
      <c r="AUE169" s="2"/>
      <c r="AUF169" s="2"/>
      <c r="AUG169" s="45"/>
      <c r="AUH169" s="45"/>
      <c r="AUK169" s="16"/>
      <c r="AUL169" s="93"/>
      <c r="AUM169" s="18"/>
      <c r="AUN169" s="16"/>
      <c r="AUO169" s="18"/>
      <c r="AUP169" s="3"/>
      <c r="AUR169" s="13"/>
      <c r="AUS169" s="8"/>
      <c r="AUT169" s="3"/>
      <c r="AUU169" s="45"/>
      <c r="AUV169" s="3"/>
      <c r="AUW169" s="2"/>
      <c r="AUX169" s="2"/>
      <c r="AUY169" s="2"/>
      <c r="AUZ169" s="2"/>
      <c r="AVA169" s="2"/>
      <c r="AVB169" s="45"/>
      <c r="AVC169" s="45"/>
      <c r="AVF169" s="16"/>
      <c r="AVG169" s="93"/>
      <c r="AVH169" s="18"/>
      <c r="AVI169" s="16"/>
      <c r="AVJ169" s="18"/>
      <c r="AVK169" s="3"/>
      <c r="AVM169" s="13"/>
      <c r="AVN169" s="8"/>
      <c r="AVO169" s="3"/>
      <c r="AVP169" s="45"/>
      <c r="AVQ169" s="3"/>
      <c r="AVR169" s="2"/>
      <c r="AVS169" s="2"/>
      <c r="AVT169" s="2"/>
      <c r="AVU169" s="2"/>
      <c r="AVV169" s="2"/>
      <c r="AVW169" s="45"/>
      <c r="AVX169" s="45"/>
      <c r="AWA169" s="16"/>
      <c r="AWB169" s="93"/>
      <c r="AWC169" s="18"/>
      <c r="AWD169" s="16"/>
      <c r="AWE169" s="18"/>
      <c r="AWF169" s="3"/>
      <c r="AWH169" s="13"/>
      <c r="AWI169" s="8"/>
      <c r="AWJ169" s="3"/>
      <c r="AWK169" s="45"/>
      <c r="AWL169" s="3"/>
      <c r="AWM169" s="2"/>
      <c r="AWN169" s="2"/>
      <c r="AWO169" s="2"/>
      <c r="AWP169" s="2"/>
      <c r="AWQ169" s="2"/>
      <c r="AWR169" s="45"/>
      <c r="AWS169" s="45"/>
      <c r="AWV169" s="16"/>
      <c r="AWW169" s="93"/>
      <c r="AWX169" s="18"/>
      <c r="AWY169" s="16"/>
      <c r="AWZ169" s="18"/>
      <c r="AXA169" s="3"/>
      <c r="AXC169" s="13"/>
      <c r="AXD169" s="8"/>
      <c r="AXE169" s="3"/>
      <c r="AXF169" s="45"/>
      <c r="AXG169" s="3"/>
      <c r="AXH169" s="2"/>
      <c r="AXI169" s="2"/>
      <c r="AXJ169" s="2"/>
      <c r="AXK169" s="2"/>
      <c r="AXL169" s="2"/>
      <c r="AXM169" s="45"/>
      <c r="AXN169" s="45"/>
      <c r="AXQ169" s="16"/>
      <c r="AXR169" s="93"/>
      <c r="AXS169" s="18"/>
      <c r="AXT169" s="16"/>
      <c r="AXU169" s="18"/>
      <c r="AXV169" s="3"/>
      <c r="AXX169" s="13"/>
      <c r="AXY169" s="8"/>
      <c r="AXZ169" s="3"/>
      <c r="AYA169" s="45"/>
      <c r="AYB169" s="3"/>
      <c r="AYC169" s="2"/>
      <c r="AYD169" s="2"/>
      <c r="AYE169" s="2"/>
      <c r="AYF169" s="2"/>
      <c r="AYG169" s="2"/>
      <c r="AYH169" s="45"/>
      <c r="AYI169" s="45"/>
      <c r="AYL169" s="16"/>
      <c r="AYM169" s="93"/>
      <c r="AYN169" s="18"/>
      <c r="AYO169" s="16"/>
      <c r="AYP169" s="18"/>
      <c r="AYQ169" s="3"/>
      <c r="AYS169" s="13"/>
      <c r="AYT169" s="8"/>
      <c r="AYU169" s="3"/>
      <c r="AYV169" s="45"/>
      <c r="AYW169" s="3"/>
      <c r="AYX169" s="2"/>
      <c r="AYY169" s="2"/>
      <c r="AYZ169" s="2"/>
      <c r="AZA169" s="2"/>
      <c r="AZB169" s="2"/>
      <c r="AZC169" s="45"/>
      <c r="AZD169" s="45"/>
      <c r="AZG169" s="16"/>
      <c r="AZH169" s="93"/>
      <c r="AZI169" s="18"/>
      <c r="AZJ169" s="16"/>
      <c r="AZK169" s="18"/>
      <c r="AZL169" s="3"/>
      <c r="AZN169" s="13"/>
      <c r="AZO169" s="8"/>
      <c r="AZP169" s="3"/>
      <c r="AZQ169" s="45"/>
      <c r="AZR169" s="3"/>
      <c r="AZS169" s="2"/>
      <c r="AZT169" s="2"/>
      <c r="AZU169" s="2"/>
      <c r="AZV169" s="2"/>
      <c r="AZW169" s="2"/>
      <c r="AZX169" s="45"/>
      <c r="AZY169" s="45"/>
      <c r="BAB169" s="16"/>
      <c r="BAC169" s="93"/>
      <c r="BAD169" s="18"/>
      <c r="BAE169" s="16"/>
      <c r="BAF169" s="18"/>
      <c r="BAG169" s="3"/>
      <c r="BAI169" s="13"/>
      <c r="BAJ169" s="8"/>
      <c r="BAK169" s="3"/>
      <c r="BAL169" s="45"/>
      <c r="BAM169" s="3"/>
      <c r="BAN169" s="2"/>
      <c r="BAO169" s="2"/>
      <c r="BAP169" s="2"/>
      <c r="BAQ169" s="2"/>
      <c r="BAR169" s="2"/>
      <c r="BAS169" s="45"/>
      <c r="BAT169" s="45"/>
      <c r="BAW169" s="16"/>
      <c r="BAX169" s="93"/>
      <c r="BAY169" s="18"/>
      <c r="BAZ169" s="16"/>
      <c r="BBA169" s="18"/>
      <c r="BBB169" s="3"/>
      <c r="BBD169" s="13"/>
      <c r="BBE169" s="8"/>
      <c r="BBF169" s="3"/>
      <c r="BBG169" s="45"/>
      <c r="BBH169" s="3"/>
      <c r="BBI169" s="2"/>
      <c r="BBJ169" s="2"/>
      <c r="BBK169" s="2"/>
      <c r="BBL169" s="2"/>
      <c r="BBM169" s="2"/>
      <c r="BBN169" s="45"/>
      <c r="BBO169" s="45"/>
      <c r="BBR169" s="16"/>
      <c r="BBS169" s="93"/>
      <c r="BBT169" s="18"/>
      <c r="BBU169" s="16"/>
      <c r="BBV169" s="18"/>
      <c r="BBW169" s="3"/>
      <c r="BBY169" s="13"/>
      <c r="BBZ169" s="8"/>
      <c r="BCA169" s="3"/>
      <c r="BCB169" s="45"/>
      <c r="BCC169" s="3"/>
      <c r="BCD169" s="2"/>
      <c r="BCE169" s="2"/>
      <c r="BCF169" s="2"/>
      <c r="BCG169" s="2"/>
      <c r="BCH169" s="2"/>
      <c r="BCI169" s="45"/>
      <c r="BCJ169" s="45"/>
      <c r="BCM169" s="16"/>
      <c r="BCN169" s="93"/>
      <c r="BCO169" s="18"/>
      <c r="BCP169" s="16"/>
      <c r="BCQ169" s="18"/>
      <c r="BCR169" s="3"/>
      <c r="BCT169" s="13"/>
      <c r="BCU169" s="8"/>
      <c r="BCV169" s="3"/>
      <c r="BCW169" s="45"/>
      <c r="BCX169" s="3"/>
      <c r="BCY169" s="2"/>
      <c r="BCZ169" s="2"/>
      <c r="BDA169" s="2"/>
      <c r="BDB169" s="2"/>
      <c r="BDC169" s="2"/>
      <c r="BDD169" s="45"/>
      <c r="BDE169" s="45"/>
      <c r="BDH169" s="16"/>
      <c r="BDI169" s="93"/>
      <c r="BDJ169" s="18"/>
      <c r="BDK169" s="16"/>
      <c r="BDL169" s="18"/>
      <c r="BDM169" s="3"/>
      <c r="BDO169" s="13"/>
      <c r="BDP169" s="8"/>
      <c r="BDQ169" s="3"/>
      <c r="BDR169" s="45"/>
      <c r="BDS169" s="3"/>
      <c r="BDT169" s="2"/>
      <c r="BDU169" s="2"/>
      <c r="BDV169" s="2"/>
      <c r="BDW169" s="2"/>
      <c r="BDX169" s="2"/>
      <c r="BDY169" s="45"/>
      <c r="BDZ169" s="45"/>
      <c r="BEC169" s="16"/>
      <c r="BED169" s="93"/>
      <c r="BEE169" s="18"/>
      <c r="BEF169" s="16"/>
      <c r="BEG169" s="18"/>
      <c r="BEH169" s="3"/>
      <c r="BEJ169" s="13"/>
      <c r="BEK169" s="8"/>
      <c r="BEL169" s="3"/>
      <c r="BEM169" s="45"/>
      <c r="BEN169" s="3"/>
      <c r="BEO169" s="2"/>
      <c r="BEP169" s="2"/>
      <c r="BEQ169" s="2"/>
      <c r="BER169" s="2"/>
      <c r="BES169" s="2"/>
      <c r="BET169" s="45"/>
      <c r="BEU169" s="45"/>
      <c r="BEX169" s="16"/>
      <c r="BEY169" s="93"/>
      <c r="BEZ169" s="18"/>
      <c r="BFA169" s="16"/>
      <c r="BFB169" s="18"/>
      <c r="BFC169" s="3"/>
      <c r="BFE169" s="13"/>
      <c r="BFF169" s="8"/>
      <c r="BFG169" s="3"/>
      <c r="BFH169" s="45"/>
      <c r="BFI169" s="3"/>
      <c r="BFJ169" s="2"/>
      <c r="BFK169" s="2"/>
      <c r="BFL169" s="2"/>
      <c r="BFM169" s="2"/>
      <c r="BFN169" s="2"/>
      <c r="BFO169" s="45"/>
      <c r="BFP169" s="45"/>
      <c r="BFS169" s="16"/>
      <c r="BFT169" s="93"/>
      <c r="BFU169" s="18"/>
      <c r="BFV169" s="16"/>
      <c r="BFW169" s="18"/>
      <c r="BFX169" s="3"/>
      <c r="BFZ169" s="13"/>
      <c r="BGA169" s="8"/>
      <c r="BGB169" s="3"/>
      <c r="BGC169" s="45"/>
      <c r="BGD169" s="3"/>
      <c r="BGE169" s="2"/>
      <c r="BGF169" s="2"/>
      <c r="BGG169" s="2"/>
      <c r="BGH169" s="2"/>
      <c r="BGI169" s="2"/>
      <c r="BGJ169" s="45"/>
      <c r="BGK169" s="45"/>
      <c r="BGN169" s="16"/>
      <c r="BGO169" s="93"/>
      <c r="BGP169" s="18"/>
      <c r="BGQ169" s="16"/>
      <c r="BGR169" s="18"/>
      <c r="BGS169" s="3"/>
      <c r="BGU169" s="13"/>
      <c r="BGV169" s="8"/>
      <c r="BGW169" s="3"/>
      <c r="BGX169" s="45"/>
      <c r="BGY169" s="3"/>
      <c r="BGZ169" s="2"/>
      <c r="BHA169" s="2"/>
      <c r="BHB169" s="2"/>
      <c r="BHC169" s="2"/>
      <c r="BHD169" s="2"/>
      <c r="BHE169" s="45"/>
      <c r="BHF169" s="45"/>
      <c r="BHI169" s="16"/>
      <c r="BHJ169" s="93"/>
      <c r="BHK169" s="18"/>
      <c r="BHL169" s="16"/>
      <c r="BHM169" s="18"/>
      <c r="BHN169" s="3"/>
      <c r="BHP169" s="13"/>
      <c r="BHQ169" s="8"/>
      <c r="BHR169" s="3"/>
      <c r="BHS169" s="45"/>
      <c r="BHT169" s="3"/>
      <c r="BHU169" s="2"/>
      <c r="BHV169" s="2"/>
      <c r="BHW169" s="2"/>
      <c r="BHX169" s="2"/>
      <c r="BHY169" s="2"/>
      <c r="BHZ169" s="45"/>
      <c r="BIA169" s="45"/>
      <c r="BID169" s="16"/>
      <c r="BIE169" s="93"/>
      <c r="BIF169" s="18"/>
      <c r="BIG169" s="16"/>
      <c r="BIH169" s="18"/>
      <c r="BII169" s="3"/>
      <c r="BIK169" s="13"/>
      <c r="BIL169" s="8"/>
      <c r="BIM169" s="3"/>
      <c r="BIN169" s="45"/>
      <c r="BIO169" s="3"/>
      <c r="BIP169" s="2"/>
      <c r="BIQ169" s="2"/>
      <c r="BIR169" s="2"/>
      <c r="BIS169" s="2"/>
      <c r="BIT169" s="2"/>
      <c r="BIU169" s="45"/>
      <c r="BIV169" s="45"/>
      <c r="BIY169" s="16"/>
      <c r="BIZ169" s="93"/>
      <c r="BJA169" s="18"/>
      <c r="BJB169" s="16"/>
      <c r="BJC169" s="18"/>
      <c r="BJD169" s="3"/>
      <c r="BJF169" s="13"/>
      <c r="BJG169" s="8"/>
      <c r="BJH169" s="3"/>
      <c r="BJI169" s="45"/>
      <c r="BJJ169" s="3"/>
      <c r="BJK169" s="2"/>
      <c r="BJL169" s="2"/>
      <c r="BJM169" s="2"/>
      <c r="BJN169" s="2"/>
      <c r="BJO169" s="2"/>
      <c r="BJP169" s="45"/>
      <c r="BJQ169" s="45"/>
      <c r="BJT169" s="16"/>
      <c r="BJU169" s="93"/>
      <c r="BJV169" s="18"/>
      <c r="BJW169" s="16"/>
      <c r="BJX169" s="18"/>
      <c r="BJY169" s="3"/>
      <c r="BKA169" s="13"/>
      <c r="BKB169" s="8"/>
      <c r="BKC169" s="3"/>
      <c r="BKD169" s="45"/>
      <c r="BKE169" s="3"/>
      <c r="BKF169" s="2"/>
      <c r="BKG169" s="2"/>
      <c r="BKH169" s="2"/>
      <c r="BKI169" s="2"/>
      <c r="BKJ169" s="2"/>
      <c r="BKK169" s="45"/>
      <c r="BKL169" s="45"/>
      <c r="BKO169" s="16"/>
      <c r="BKP169" s="93"/>
      <c r="BKQ169" s="18"/>
      <c r="BKR169" s="16"/>
      <c r="BKS169" s="18"/>
      <c r="BKT169" s="3"/>
      <c r="BKV169" s="13"/>
      <c r="BKW169" s="8"/>
      <c r="BKX169" s="3"/>
      <c r="BKY169" s="45"/>
      <c r="BKZ169" s="3"/>
      <c r="BLA169" s="2"/>
      <c r="BLB169" s="2"/>
      <c r="BLC169" s="2"/>
      <c r="BLD169" s="2"/>
      <c r="BLE169" s="2"/>
      <c r="BLF169" s="45"/>
      <c r="BLG169" s="45"/>
      <c r="BLJ169" s="16"/>
      <c r="BLK169" s="93"/>
      <c r="BLL169" s="18"/>
      <c r="BLM169" s="16"/>
      <c r="BLN169" s="18"/>
      <c r="BLO169" s="3"/>
      <c r="BLQ169" s="13"/>
      <c r="BLR169" s="8"/>
      <c r="BLS169" s="3"/>
      <c r="BLT169" s="45"/>
      <c r="BLU169" s="3"/>
      <c r="BLV169" s="2"/>
      <c r="BLW169" s="2"/>
      <c r="BLX169" s="2"/>
      <c r="BLY169" s="2"/>
      <c r="BLZ169" s="2"/>
      <c r="BMA169" s="45"/>
      <c r="BMB169" s="45"/>
      <c r="BME169" s="16"/>
      <c r="BMF169" s="93"/>
      <c r="BMG169" s="18"/>
      <c r="BMH169" s="16"/>
      <c r="BMI169" s="18"/>
      <c r="BMJ169" s="3"/>
      <c r="BML169" s="13"/>
      <c r="BMM169" s="8"/>
      <c r="BMN169" s="3"/>
      <c r="BMO169" s="45"/>
      <c r="BMP169" s="3"/>
      <c r="BMQ169" s="2"/>
      <c r="BMR169" s="2"/>
      <c r="BMS169" s="2"/>
      <c r="BMT169" s="2"/>
      <c r="BMU169" s="2"/>
      <c r="BMV169" s="45"/>
      <c r="BMW169" s="45"/>
      <c r="BMZ169" s="16"/>
      <c r="BNA169" s="93"/>
      <c r="BNB169" s="18"/>
      <c r="BNC169" s="16"/>
      <c r="BND169" s="18"/>
      <c r="BNE169" s="3"/>
      <c r="BNG169" s="13"/>
      <c r="BNH169" s="8"/>
      <c r="BNI169" s="3"/>
      <c r="BNJ169" s="45"/>
      <c r="BNK169" s="3"/>
      <c r="BNL169" s="2"/>
      <c r="BNM169" s="2"/>
      <c r="BNN169" s="2"/>
      <c r="BNO169" s="2"/>
      <c r="BNP169" s="2"/>
      <c r="BNQ169" s="45"/>
      <c r="BNR169" s="45"/>
      <c r="BNU169" s="16"/>
      <c r="BNV169" s="93"/>
      <c r="BNW169" s="18"/>
      <c r="BNX169" s="16"/>
      <c r="BNY169" s="18"/>
      <c r="BNZ169" s="3"/>
      <c r="BOB169" s="13"/>
      <c r="BOC169" s="8"/>
      <c r="BOD169" s="3"/>
      <c r="BOE169" s="45"/>
      <c r="BOF169" s="3"/>
      <c r="BOG169" s="2"/>
      <c r="BOH169" s="2"/>
      <c r="BOI169" s="2"/>
      <c r="BOJ169" s="2"/>
      <c r="BOK169" s="2"/>
      <c r="BOL169" s="45"/>
      <c r="BOM169" s="45"/>
      <c r="BOP169" s="16"/>
      <c r="BOQ169" s="93"/>
      <c r="BOR169" s="18"/>
      <c r="BOS169" s="16"/>
      <c r="BOT169" s="18"/>
      <c r="BOU169" s="3"/>
      <c r="BOW169" s="13"/>
      <c r="BOX169" s="8"/>
      <c r="BOY169" s="3"/>
      <c r="BOZ169" s="45"/>
      <c r="BPA169" s="3"/>
      <c r="BPB169" s="2"/>
      <c r="BPC169" s="2"/>
      <c r="BPD169" s="2"/>
      <c r="BPE169" s="2"/>
      <c r="BPF169" s="2"/>
      <c r="BPG169" s="45"/>
      <c r="BPH169" s="45"/>
      <c r="BPK169" s="16"/>
      <c r="BPL169" s="93"/>
      <c r="BPM169" s="18"/>
      <c r="BPN169" s="16"/>
      <c r="BPO169" s="18"/>
      <c r="BPP169" s="3"/>
      <c r="BPR169" s="13"/>
      <c r="BPS169" s="8"/>
      <c r="BPT169" s="3"/>
      <c r="BPU169" s="45"/>
      <c r="BPV169" s="3"/>
      <c r="BPW169" s="2"/>
      <c r="BPX169" s="2"/>
      <c r="BPY169" s="2"/>
      <c r="BPZ169" s="2"/>
      <c r="BQA169" s="2"/>
      <c r="BQB169" s="45"/>
      <c r="BQC169" s="45"/>
      <c r="BQF169" s="16"/>
      <c r="BQG169" s="93"/>
      <c r="BQH169" s="18"/>
      <c r="BQI169" s="16"/>
      <c r="BQJ169" s="18"/>
      <c r="BQK169" s="3"/>
      <c r="BQM169" s="13"/>
      <c r="BQN169" s="8"/>
      <c r="BQO169" s="3"/>
      <c r="BQP169" s="45"/>
      <c r="BQQ169" s="3"/>
      <c r="BQR169" s="2"/>
      <c r="BQS169" s="2"/>
      <c r="BQT169" s="2"/>
      <c r="BQU169" s="2"/>
      <c r="BQV169" s="2"/>
      <c r="BQW169" s="45"/>
      <c r="BQX169" s="45"/>
      <c r="BRA169" s="16"/>
      <c r="BRB169" s="93"/>
      <c r="BRC169" s="18"/>
      <c r="BRD169" s="16"/>
      <c r="BRE169" s="18"/>
      <c r="BRF169" s="3"/>
      <c r="BRH169" s="13"/>
      <c r="BRI169" s="8"/>
      <c r="BRJ169" s="3"/>
      <c r="BRK169" s="45"/>
      <c r="BRL169" s="3"/>
      <c r="BRM169" s="2"/>
      <c r="BRN169" s="2"/>
      <c r="BRO169" s="2"/>
      <c r="BRP169" s="2"/>
      <c r="BRQ169" s="2"/>
      <c r="BRR169" s="45"/>
      <c r="BRS169" s="45"/>
      <c r="BRV169" s="16"/>
      <c r="BRW169" s="93"/>
      <c r="BRX169" s="18"/>
      <c r="BRY169" s="16"/>
      <c r="BRZ169" s="18"/>
      <c r="BSA169" s="3"/>
      <c r="BSC169" s="13"/>
      <c r="BSD169" s="8"/>
      <c r="BSE169" s="3"/>
      <c r="BSF169" s="45"/>
      <c r="BSG169" s="3"/>
      <c r="BSH169" s="2"/>
      <c r="BSI169" s="2"/>
      <c r="BSJ169" s="2"/>
      <c r="BSK169" s="2"/>
      <c r="BSL169" s="2"/>
      <c r="BSM169" s="45"/>
      <c r="BSN169" s="45"/>
      <c r="BSQ169" s="16"/>
      <c r="BSR169" s="93"/>
      <c r="BSS169" s="18"/>
      <c r="BST169" s="16"/>
      <c r="BSU169" s="18"/>
      <c r="BSV169" s="3"/>
      <c r="BSX169" s="13"/>
      <c r="BSY169" s="8"/>
      <c r="BSZ169" s="3"/>
      <c r="BTA169" s="45"/>
      <c r="BTB169" s="3"/>
      <c r="BTC169" s="2"/>
      <c r="BTD169" s="2"/>
      <c r="BTE169" s="2"/>
      <c r="BTF169" s="2"/>
      <c r="BTG169" s="2"/>
      <c r="BTH169" s="45"/>
      <c r="BTI169" s="45"/>
      <c r="BTL169" s="16"/>
      <c r="BTM169" s="93"/>
      <c r="BTN169" s="18"/>
      <c r="BTO169" s="16"/>
      <c r="BTP169" s="18"/>
      <c r="BTQ169" s="3"/>
      <c r="BTS169" s="13"/>
      <c r="BTT169" s="8"/>
      <c r="BTU169" s="3"/>
      <c r="BTV169" s="45"/>
      <c r="BTW169" s="3"/>
      <c r="BTX169" s="2"/>
      <c r="BTY169" s="2"/>
      <c r="BTZ169" s="2"/>
      <c r="BUA169" s="2"/>
      <c r="BUB169" s="2"/>
      <c r="BUC169" s="45"/>
      <c r="BUD169" s="45"/>
      <c r="BUG169" s="16"/>
      <c r="BUH169" s="93"/>
      <c r="BUI169" s="18"/>
      <c r="BUJ169" s="16"/>
      <c r="BUK169" s="18"/>
      <c r="BUL169" s="3"/>
      <c r="BUN169" s="13"/>
      <c r="BUO169" s="8"/>
      <c r="BUP169" s="3"/>
      <c r="BUQ169" s="45"/>
      <c r="BUR169" s="3"/>
      <c r="BUS169" s="2"/>
      <c r="BUT169" s="2"/>
      <c r="BUU169" s="2"/>
      <c r="BUV169" s="2"/>
      <c r="BUW169" s="2"/>
      <c r="BUX169" s="45"/>
      <c r="BUY169" s="45"/>
      <c r="BVB169" s="16"/>
      <c r="BVC169" s="93"/>
      <c r="BVD169" s="18"/>
      <c r="BVE169" s="16"/>
      <c r="BVF169" s="18"/>
      <c r="BVG169" s="3"/>
      <c r="BVI169" s="13"/>
      <c r="BVJ169" s="8"/>
      <c r="BVK169" s="3"/>
      <c r="BVL169" s="45"/>
      <c r="BVM169" s="3"/>
      <c r="BVN169" s="2"/>
      <c r="BVO169" s="2"/>
      <c r="BVP169" s="2"/>
      <c r="BVQ169" s="2"/>
      <c r="BVR169" s="2"/>
      <c r="BVS169" s="45"/>
      <c r="BVT169" s="45"/>
      <c r="BVW169" s="16"/>
      <c r="BVX169" s="93"/>
      <c r="BVY169" s="18"/>
      <c r="BVZ169" s="16"/>
      <c r="BWA169" s="18"/>
      <c r="BWB169" s="3"/>
      <c r="BWD169" s="13"/>
      <c r="BWE169" s="8"/>
      <c r="BWF169" s="3"/>
      <c r="BWG169" s="45"/>
      <c r="BWH169" s="3"/>
      <c r="BWI169" s="2"/>
      <c r="BWJ169" s="2"/>
      <c r="BWK169" s="2"/>
      <c r="BWL169" s="2"/>
      <c r="BWM169" s="2"/>
      <c r="BWN169" s="45"/>
      <c r="BWO169" s="45"/>
      <c r="BWR169" s="16"/>
      <c r="BWS169" s="93"/>
      <c r="BWT169" s="18"/>
      <c r="BWU169" s="16"/>
      <c r="BWV169" s="18"/>
      <c r="BWW169" s="3"/>
      <c r="BWY169" s="13"/>
      <c r="BWZ169" s="8"/>
      <c r="BXA169" s="3"/>
      <c r="BXB169" s="45"/>
      <c r="BXC169" s="3"/>
      <c r="BXD169" s="2"/>
      <c r="BXE169" s="2"/>
      <c r="BXF169" s="2"/>
      <c r="BXG169" s="2"/>
      <c r="BXH169" s="2"/>
      <c r="BXI169" s="45"/>
      <c r="BXJ169" s="45"/>
      <c r="BXM169" s="16"/>
      <c r="BXN169" s="93"/>
      <c r="BXO169" s="18"/>
      <c r="BXP169" s="16"/>
      <c r="BXQ169" s="18"/>
      <c r="BXR169" s="3"/>
      <c r="BXT169" s="13"/>
      <c r="BXU169" s="8"/>
      <c r="BXV169" s="3"/>
      <c r="BXW169" s="45"/>
      <c r="BXX169" s="3"/>
      <c r="BXY169" s="2"/>
      <c r="BXZ169" s="2"/>
      <c r="BYA169" s="2"/>
      <c r="BYB169" s="2"/>
      <c r="BYC169" s="2"/>
      <c r="BYD169" s="45"/>
      <c r="BYE169" s="45"/>
      <c r="BYH169" s="16"/>
      <c r="BYI169" s="93"/>
      <c r="BYJ169" s="18"/>
      <c r="BYK169" s="16"/>
      <c r="BYL169" s="18"/>
      <c r="BYM169" s="3"/>
      <c r="BYO169" s="13"/>
      <c r="BYP169" s="8"/>
      <c r="BYQ169" s="3"/>
      <c r="BYR169" s="45"/>
      <c r="BYS169" s="3"/>
      <c r="BYT169" s="2"/>
      <c r="BYU169" s="2"/>
      <c r="BYV169" s="2"/>
      <c r="BYW169" s="2"/>
      <c r="BYX169" s="2"/>
      <c r="BYY169" s="45"/>
      <c r="BYZ169" s="45"/>
      <c r="BZC169" s="16"/>
      <c r="BZD169" s="93"/>
      <c r="BZE169" s="18"/>
      <c r="BZF169" s="16"/>
      <c r="BZG169" s="18"/>
      <c r="BZH169" s="3"/>
      <c r="BZJ169" s="13"/>
      <c r="BZK169" s="8"/>
      <c r="BZL169" s="3"/>
      <c r="BZM169" s="45"/>
      <c r="BZN169" s="3"/>
      <c r="BZO169" s="2"/>
      <c r="BZP169" s="2"/>
      <c r="BZQ169" s="2"/>
      <c r="BZR169" s="2"/>
      <c r="BZS169" s="2"/>
      <c r="BZT169" s="45"/>
      <c r="BZU169" s="45"/>
      <c r="BZX169" s="16"/>
      <c r="BZY169" s="93"/>
      <c r="BZZ169" s="18"/>
      <c r="CAA169" s="16"/>
      <c r="CAB169" s="18"/>
      <c r="CAC169" s="3"/>
      <c r="CAE169" s="13"/>
      <c r="CAF169" s="8"/>
      <c r="CAG169" s="3"/>
      <c r="CAH169" s="45"/>
      <c r="CAI169" s="3"/>
      <c r="CAJ169" s="2"/>
      <c r="CAK169" s="2"/>
      <c r="CAL169" s="2"/>
      <c r="CAM169" s="2"/>
      <c r="CAN169" s="2"/>
      <c r="CAO169" s="45"/>
      <c r="CAP169" s="45"/>
      <c r="CAS169" s="16"/>
      <c r="CAT169" s="93"/>
      <c r="CAU169" s="18"/>
      <c r="CAV169" s="16"/>
      <c r="CAW169" s="18"/>
      <c r="CAX169" s="3"/>
      <c r="CAZ169" s="13"/>
      <c r="CBA169" s="8"/>
      <c r="CBB169" s="3"/>
      <c r="CBC169" s="45"/>
      <c r="CBD169" s="3"/>
      <c r="CBE169" s="2"/>
      <c r="CBF169" s="2"/>
      <c r="CBG169" s="2"/>
      <c r="CBH169" s="2"/>
      <c r="CBI169" s="2"/>
      <c r="CBJ169" s="45"/>
      <c r="CBK169" s="45"/>
      <c r="CBN169" s="16"/>
      <c r="CBO169" s="93"/>
      <c r="CBP169" s="18"/>
      <c r="CBQ169" s="16"/>
      <c r="CBR169" s="18"/>
      <c r="CBS169" s="3"/>
      <c r="CBU169" s="13"/>
      <c r="CBV169" s="8"/>
      <c r="CBW169" s="3"/>
      <c r="CBX169" s="45"/>
      <c r="CBY169" s="3"/>
      <c r="CBZ169" s="2"/>
      <c r="CCA169" s="2"/>
      <c r="CCB169" s="2"/>
      <c r="CCC169" s="2"/>
      <c r="CCD169" s="2"/>
      <c r="CCE169" s="45"/>
      <c r="CCF169" s="45"/>
      <c r="CCI169" s="16"/>
      <c r="CCJ169" s="93"/>
      <c r="CCK169" s="18"/>
      <c r="CCL169" s="16"/>
      <c r="CCM169" s="18"/>
      <c r="CCN169" s="3"/>
      <c r="CCP169" s="13"/>
      <c r="CCQ169" s="8"/>
      <c r="CCR169" s="3"/>
      <c r="CCS169" s="45"/>
      <c r="CCT169" s="3"/>
      <c r="CCU169" s="2"/>
      <c r="CCV169" s="2"/>
      <c r="CCW169" s="2"/>
      <c r="CCX169" s="2"/>
      <c r="CCY169" s="2"/>
      <c r="CCZ169" s="45"/>
      <c r="CDA169" s="45"/>
      <c r="CDD169" s="16"/>
      <c r="CDE169" s="93"/>
      <c r="CDF169" s="18"/>
      <c r="CDG169" s="16"/>
      <c r="CDH169" s="18"/>
      <c r="CDI169" s="3"/>
      <c r="CDK169" s="13"/>
      <c r="CDL169" s="8"/>
      <c r="CDM169" s="3"/>
      <c r="CDN169" s="45"/>
      <c r="CDO169" s="3"/>
      <c r="CDP169" s="2"/>
      <c r="CDQ169" s="2"/>
      <c r="CDR169" s="2"/>
      <c r="CDS169" s="2"/>
      <c r="CDT169" s="2"/>
      <c r="CDU169" s="45"/>
      <c r="CDV169" s="45"/>
      <c r="CDY169" s="16"/>
      <c r="CDZ169" s="93"/>
      <c r="CEA169" s="18"/>
      <c r="CEB169" s="16"/>
      <c r="CEC169" s="18"/>
      <c r="CED169" s="3"/>
      <c r="CEF169" s="13"/>
      <c r="CEG169" s="8"/>
      <c r="CEH169" s="3"/>
      <c r="CEI169" s="45"/>
      <c r="CEJ169" s="3"/>
      <c r="CEK169" s="2"/>
      <c r="CEL169" s="2"/>
      <c r="CEM169" s="2"/>
      <c r="CEN169" s="2"/>
      <c r="CEO169" s="2"/>
      <c r="CEP169" s="45"/>
      <c r="CEQ169" s="45"/>
      <c r="CET169" s="16"/>
      <c r="CEU169" s="93"/>
      <c r="CEV169" s="18"/>
      <c r="CEW169" s="16"/>
      <c r="CEX169" s="18"/>
      <c r="CEY169" s="3"/>
      <c r="CFA169" s="13"/>
      <c r="CFB169" s="8"/>
      <c r="CFC169" s="3"/>
      <c r="CFD169" s="45"/>
      <c r="CFE169" s="3"/>
      <c r="CFF169" s="2"/>
      <c r="CFG169" s="2"/>
      <c r="CFH169" s="2"/>
      <c r="CFI169" s="2"/>
      <c r="CFJ169" s="2"/>
      <c r="CFK169" s="45"/>
      <c r="CFL169" s="45"/>
      <c r="CFO169" s="16"/>
      <c r="CFP169" s="93"/>
      <c r="CFQ169" s="18"/>
      <c r="CFR169" s="16"/>
      <c r="CFS169" s="18"/>
      <c r="CFT169" s="3"/>
      <c r="CFV169" s="13"/>
      <c r="CFW169" s="8"/>
      <c r="CFX169" s="3"/>
      <c r="CFY169" s="45"/>
      <c r="CFZ169" s="3"/>
      <c r="CGA169" s="2"/>
      <c r="CGB169" s="2"/>
      <c r="CGC169" s="2"/>
      <c r="CGD169" s="2"/>
      <c r="CGE169" s="2"/>
      <c r="CGF169" s="45"/>
      <c r="CGG169" s="45"/>
      <c r="CGJ169" s="16"/>
      <c r="CGK169" s="93"/>
      <c r="CGL169" s="18"/>
      <c r="CGM169" s="16"/>
      <c r="CGN169" s="18"/>
      <c r="CGO169" s="3"/>
      <c r="CGQ169" s="13"/>
      <c r="CGR169" s="8"/>
      <c r="CGS169" s="3"/>
      <c r="CGT169" s="45"/>
      <c r="CGU169" s="3"/>
      <c r="CGV169" s="2"/>
      <c r="CGW169" s="2"/>
      <c r="CGX169" s="2"/>
      <c r="CGY169" s="2"/>
      <c r="CGZ169" s="2"/>
      <c r="CHA169" s="45"/>
      <c r="CHB169" s="45"/>
      <c r="CHE169" s="16"/>
      <c r="CHF169" s="93"/>
      <c r="CHG169" s="18"/>
      <c r="CHH169" s="16"/>
      <c r="CHI169" s="18"/>
      <c r="CHJ169" s="3"/>
      <c r="CHL169" s="13"/>
      <c r="CHM169" s="8"/>
      <c r="CHN169" s="3"/>
      <c r="CHO169" s="45"/>
      <c r="CHP169" s="3"/>
      <c r="CHQ169" s="2"/>
      <c r="CHR169" s="2"/>
      <c r="CHS169" s="2"/>
      <c r="CHT169" s="2"/>
      <c r="CHU169" s="2"/>
      <c r="CHV169" s="45"/>
      <c r="CHW169" s="45"/>
      <c r="CHZ169" s="16"/>
      <c r="CIA169" s="93"/>
      <c r="CIB169" s="18"/>
      <c r="CIC169" s="16"/>
      <c r="CID169" s="18"/>
      <c r="CIE169" s="3"/>
      <c r="CIG169" s="13"/>
      <c r="CIH169" s="8"/>
      <c r="CII169" s="3"/>
      <c r="CIJ169" s="45"/>
      <c r="CIK169" s="3"/>
      <c r="CIL169" s="2"/>
      <c r="CIM169" s="2"/>
      <c r="CIN169" s="2"/>
      <c r="CIO169" s="2"/>
      <c r="CIP169" s="2"/>
      <c r="CIQ169" s="45"/>
      <c r="CIR169" s="45"/>
      <c r="CIU169" s="16"/>
      <c r="CIV169" s="93"/>
      <c r="CIW169" s="18"/>
      <c r="CIX169" s="16"/>
      <c r="CIY169" s="18"/>
      <c r="CIZ169" s="3"/>
      <c r="CJB169" s="13"/>
      <c r="CJC169" s="8"/>
      <c r="CJD169" s="3"/>
      <c r="CJE169" s="45"/>
      <c r="CJF169" s="3"/>
      <c r="CJG169" s="2"/>
      <c r="CJH169" s="2"/>
      <c r="CJI169" s="2"/>
      <c r="CJJ169" s="2"/>
      <c r="CJK169" s="2"/>
      <c r="CJL169" s="45"/>
      <c r="CJM169" s="45"/>
      <c r="CJP169" s="16"/>
      <c r="CJQ169" s="93"/>
      <c r="CJR169" s="18"/>
      <c r="CJS169" s="16"/>
      <c r="CJT169" s="18"/>
      <c r="CJU169" s="3"/>
      <c r="CJW169" s="13"/>
      <c r="CJX169" s="8"/>
      <c r="CJY169" s="3"/>
      <c r="CJZ169" s="45"/>
      <c r="CKA169" s="3"/>
      <c r="CKB169" s="2"/>
      <c r="CKC169" s="2"/>
      <c r="CKD169" s="2"/>
      <c r="CKE169" s="2"/>
      <c r="CKF169" s="2"/>
      <c r="CKG169" s="45"/>
      <c r="CKH169" s="45"/>
      <c r="CKK169" s="16"/>
      <c r="CKL169" s="93"/>
      <c r="CKM169" s="18"/>
      <c r="CKN169" s="16"/>
      <c r="CKO169" s="18"/>
      <c r="CKP169" s="3"/>
      <c r="CKR169" s="13"/>
      <c r="CKS169" s="8"/>
      <c r="CKT169" s="3"/>
      <c r="CKU169" s="45"/>
      <c r="CKV169" s="3"/>
      <c r="CKW169" s="2"/>
      <c r="CKX169" s="2"/>
      <c r="CKY169" s="2"/>
      <c r="CKZ169" s="2"/>
      <c r="CLA169" s="2"/>
      <c r="CLB169" s="45"/>
      <c r="CLC169" s="45"/>
      <c r="CLF169" s="16"/>
      <c r="CLG169" s="93"/>
      <c r="CLH169" s="18"/>
      <c r="CLI169" s="16"/>
      <c r="CLJ169" s="18"/>
      <c r="CLK169" s="3"/>
      <c r="CLM169" s="13"/>
      <c r="CLN169" s="8"/>
      <c r="CLO169" s="3"/>
      <c r="CLP169" s="45"/>
      <c r="CLQ169" s="3"/>
      <c r="CLR169" s="2"/>
      <c r="CLS169" s="2"/>
      <c r="CLT169" s="2"/>
      <c r="CLU169" s="2"/>
      <c r="CLV169" s="2"/>
      <c r="CLW169" s="45"/>
      <c r="CLX169" s="45"/>
      <c r="CMA169" s="16"/>
      <c r="CMB169" s="93"/>
      <c r="CMC169" s="18"/>
      <c r="CMD169" s="16"/>
      <c r="CME169" s="18"/>
      <c r="CMF169" s="3"/>
      <c r="CMH169" s="13"/>
      <c r="CMI169" s="8"/>
      <c r="CMJ169" s="3"/>
      <c r="CMK169" s="45"/>
      <c r="CML169" s="3"/>
      <c r="CMM169" s="2"/>
      <c r="CMN169" s="2"/>
      <c r="CMO169" s="2"/>
      <c r="CMP169" s="2"/>
      <c r="CMQ169" s="2"/>
      <c r="CMR169" s="45"/>
      <c r="CMS169" s="45"/>
      <c r="CMV169" s="16"/>
      <c r="CMW169" s="93"/>
      <c r="CMX169" s="18"/>
      <c r="CMY169" s="16"/>
      <c r="CMZ169" s="18"/>
      <c r="CNA169" s="3"/>
      <c r="CNC169" s="13"/>
      <c r="CND169" s="8"/>
      <c r="CNE169" s="3"/>
      <c r="CNF169" s="45"/>
      <c r="CNG169" s="3"/>
      <c r="CNH169" s="2"/>
      <c r="CNI169" s="2"/>
      <c r="CNJ169" s="2"/>
      <c r="CNK169" s="2"/>
      <c r="CNL169" s="2"/>
      <c r="CNM169" s="45"/>
      <c r="CNN169" s="45"/>
      <c r="CNQ169" s="16"/>
      <c r="CNR169" s="93"/>
      <c r="CNS169" s="18"/>
      <c r="CNT169" s="16"/>
      <c r="CNU169" s="18"/>
      <c r="CNV169" s="3"/>
      <c r="CNX169" s="13"/>
      <c r="CNY169" s="8"/>
      <c r="CNZ169" s="3"/>
      <c r="COA169" s="45"/>
      <c r="COB169" s="3"/>
      <c r="COC169" s="2"/>
      <c r="COD169" s="2"/>
      <c r="COE169" s="2"/>
      <c r="COF169" s="2"/>
      <c r="COG169" s="2"/>
      <c r="COH169" s="45"/>
      <c r="COI169" s="45"/>
      <c r="COL169" s="16"/>
      <c r="COM169" s="93"/>
      <c r="CON169" s="18"/>
      <c r="COO169" s="16"/>
      <c r="COP169" s="18"/>
      <c r="COQ169" s="3"/>
      <c r="COS169" s="13"/>
      <c r="COT169" s="8"/>
      <c r="COU169" s="3"/>
      <c r="COV169" s="45"/>
      <c r="COW169" s="3"/>
      <c r="COX169" s="2"/>
      <c r="COY169" s="2"/>
      <c r="COZ169" s="2"/>
      <c r="CPA169" s="2"/>
      <c r="CPB169" s="2"/>
      <c r="CPC169" s="45"/>
      <c r="CPD169" s="45"/>
      <c r="CPG169" s="16"/>
      <c r="CPH169" s="93"/>
      <c r="CPI169" s="18"/>
      <c r="CPJ169" s="16"/>
      <c r="CPK169" s="18"/>
      <c r="CPL169" s="3"/>
      <c r="CPN169" s="13"/>
      <c r="CPO169" s="8"/>
      <c r="CPP169" s="3"/>
      <c r="CPQ169" s="45"/>
      <c r="CPR169" s="3"/>
      <c r="CPS169" s="2"/>
      <c r="CPT169" s="2"/>
      <c r="CPU169" s="2"/>
      <c r="CPV169" s="2"/>
      <c r="CPW169" s="2"/>
      <c r="CPX169" s="45"/>
      <c r="CPY169" s="45"/>
      <c r="CQB169" s="16"/>
      <c r="CQC169" s="93"/>
      <c r="CQD169" s="18"/>
      <c r="CQE169" s="16"/>
      <c r="CQF169" s="18"/>
      <c r="CQG169" s="3"/>
      <c r="CQI169" s="13"/>
      <c r="CQJ169" s="8"/>
      <c r="CQK169" s="3"/>
      <c r="CQL169" s="45"/>
      <c r="CQM169" s="3"/>
      <c r="CQN169" s="2"/>
      <c r="CQO169" s="2"/>
      <c r="CQP169" s="2"/>
      <c r="CQQ169" s="2"/>
      <c r="CQR169" s="2"/>
      <c r="CQS169" s="45"/>
      <c r="CQT169" s="45"/>
      <c r="CQW169" s="16"/>
      <c r="CQX169" s="93"/>
      <c r="CQY169" s="18"/>
      <c r="CQZ169" s="16"/>
      <c r="CRA169" s="18"/>
      <c r="CRB169" s="3"/>
      <c r="CRD169" s="13"/>
      <c r="CRE169" s="8"/>
      <c r="CRF169" s="3"/>
      <c r="CRG169" s="45"/>
      <c r="CRH169" s="3"/>
      <c r="CRI169" s="2"/>
      <c r="CRJ169" s="2"/>
      <c r="CRK169" s="2"/>
      <c r="CRL169" s="2"/>
      <c r="CRM169" s="2"/>
      <c r="CRN169" s="45"/>
      <c r="CRO169" s="45"/>
      <c r="CRR169" s="16"/>
      <c r="CRS169" s="93"/>
      <c r="CRT169" s="18"/>
      <c r="CRU169" s="16"/>
      <c r="CRV169" s="18"/>
      <c r="CRW169" s="3"/>
      <c r="CRY169" s="13"/>
      <c r="CRZ169" s="8"/>
      <c r="CSA169" s="3"/>
      <c r="CSB169" s="45"/>
      <c r="CSC169" s="3"/>
      <c r="CSD169" s="2"/>
      <c r="CSE169" s="2"/>
      <c r="CSF169" s="2"/>
      <c r="CSG169" s="2"/>
      <c r="CSH169" s="2"/>
      <c r="CSI169" s="45"/>
      <c r="CSJ169" s="45"/>
      <c r="CSM169" s="16"/>
      <c r="CSN169" s="93"/>
      <c r="CSO169" s="18"/>
      <c r="CSP169" s="16"/>
      <c r="CSQ169" s="18"/>
      <c r="CSR169" s="3"/>
      <c r="CST169" s="13"/>
      <c r="CSU169" s="8"/>
      <c r="CSV169" s="3"/>
      <c r="CSW169" s="45"/>
      <c r="CSX169" s="3"/>
      <c r="CSY169" s="2"/>
      <c r="CSZ169" s="2"/>
      <c r="CTA169" s="2"/>
      <c r="CTB169" s="2"/>
      <c r="CTC169" s="2"/>
      <c r="CTD169" s="45"/>
      <c r="CTE169" s="45"/>
      <c r="CTH169" s="16"/>
      <c r="CTI169" s="93"/>
      <c r="CTJ169" s="18"/>
      <c r="CTK169" s="16"/>
      <c r="CTL169" s="18"/>
      <c r="CTM169" s="3"/>
      <c r="CTO169" s="13"/>
      <c r="CTP169" s="8"/>
      <c r="CTQ169" s="3"/>
      <c r="CTR169" s="45"/>
      <c r="CTS169" s="3"/>
      <c r="CTT169" s="2"/>
      <c r="CTU169" s="2"/>
      <c r="CTV169" s="2"/>
      <c r="CTW169" s="2"/>
      <c r="CTX169" s="2"/>
      <c r="CTY169" s="45"/>
      <c r="CTZ169" s="45"/>
      <c r="CUC169" s="16"/>
      <c r="CUD169" s="93"/>
      <c r="CUE169" s="18"/>
      <c r="CUF169" s="16"/>
      <c r="CUG169" s="18"/>
      <c r="CUH169" s="3"/>
      <c r="CUJ169" s="13"/>
      <c r="CUK169" s="8"/>
      <c r="CUL169" s="3"/>
      <c r="CUM169" s="45"/>
      <c r="CUN169" s="3"/>
      <c r="CUO169" s="2"/>
      <c r="CUP169" s="2"/>
      <c r="CUQ169" s="2"/>
      <c r="CUR169" s="2"/>
      <c r="CUS169" s="2"/>
      <c r="CUT169" s="45"/>
      <c r="CUU169" s="45"/>
      <c r="CUX169" s="16"/>
      <c r="CUY169" s="93"/>
      <c r="CUZ169" s="18"/>
      <c r="CVA169" s="16"/>
      <c r="CVB169" s="18"/>
      <c r="CVC169" s="3"/>
      <c r="CVE169" s="13"/>
      <c r="CVF169" s="8"/>
      <c r="CVG169" s="3"/>
      <c r="CVH169" s="45"/>
      <c r="CVI169" s="3"/>
      <c r="CVJ169" s="2"/>
      <c r="CVK169" s="2"/>
      <c r="CVL169" s="2"/>
      <c r="CVM169" s="2"/>
      <c r="CVN169" s="2"/>
      <c r="CVO169" s="45"/>
      <c r="CVP169" s="45"/>
      <c r="CVS169" s="16"/>
      <c r="CVT169" s="93"/>
      <c r="CVU169" s="18"/>
      <c r="CVV169" s="16"/>
      <c r="CVW169" s="18"/>
      <c r="CVX169" s="3"/>
      <c r="CVZ169" s="13"/>
      <c r="CWA169" s="8"/>
      <c r="CWB169" s="3"/>
      <c r="CWC169" s="45"/>
      <c r="CWD169" s="3"/>
      <c r="CWE169" s="2"/>
      <c r="CWF169" s="2"/>
      <c r="CWG169" s="2"/>
      <c r="CWH169" s="2"/>
      <c r="CWI169" s="2"/>
      <c r="CWJ169" s="45"/>
      <c r="CWK169" s="45"/>
      <c r="CWN169" s="16"/>
      <c r="CWO169" s="93"/>
      <c r="CWP169" s="18"/>
      <c r="CWQ169" s="16"/>
      <c r="CWR169" s="18"/>
      <c r="CWS169" s="3"/>
      <c r="CWU169" s="13"/>
      <c r="CWV169" s="8"/>
      <c r="CWW169" s="3"/>
      <c r="CWX169" s="45"/>
      <c r="CWY169" s="3"/>
      <c r="CWZ169" s="2"/>
      <c r="CXA169" s="2"/>
      <c r="CXB169" s="2"/>
      <c r="CXC169" s="2"/>
      <c r="CXD169" s="2"/>
      <c r="CXE169" s="45"/>
      <c r="CXF169" s="45"/>
      <c r="CXI169" s="16"/>
      <c r="CXJ169" s="93"/>
      <c r="CXK169" s="18"/>
      <c r="CXL169" s="16"/>
      <c r="CXM169" s="18"/>
      <c r="CXN169" s="3"/>
      <c r="CXP169" s="13"/>
      <c r="CXQ169" s="8"/>
      <c r="CXR169" s="3"/>
      <c r="CXS169" s="45"/>
      <c r="CXT169" s="3"/>
      <c r="CXU169" s="2"/>
      <c r="CXV169" s="2"/>
      <c r="CXW169" s="2"/>
      <c r="CXX169" s="2"/>
      <c r="CXY169" s="2"/>
      <c r="CXZ169" s="45"/>
      <c r="CYA169" s="45"/>
      <c r="CYD169" s="16"/>
      <c r="CYE169" s="93"/>
      <c r="CYF169" s="18"/>
      <c r="CYG169" s="16"/>
      <c r="CYH169" s="18"/>
      <c r="CYI169" s="3"/>
      <c r="CYK169" s="13"/>
      <c r="CYL169" s="8"/>
      <c r="CYM169" s="3"/>
      <c r="CYN169" s="45"/>
      <c r="CYO169" s="3"/>
      <c r="CYP169" s="2"/>
      <c r="CYQ169" s="2"/>
      <c r="CYR169" s="2"/>
      <c r="CYS169" s="2"/>
      <c r="CYT169" s="2"/>
      <c r="CYU169" s="45"/>
      <c r="CYV169" s="45"/>
      <c r="CYY169" s="16"/>
      <c r="CYZ169" s="93"/>
      <c r="CZA169" s="18"/>
      <c r="CZB169" s="16"/>
      <c r="CZC169" s="18"/>
      <c r="CZD169" s="3"/>
      <c r="CZF169" s="13"/>
      <c r="CZG169" s="8"/>
      <c r="CZH169" s="3"/>
      <c r="CZI169" s="45"/>
      <c r="CZJ169" s="3"/>
      <c r="CZK169" s="2"/>
      <c r="CZL169" s="2"/>
      <c r="CZM169" s="2"/>
      <c r="CZN169" s="2"/>
      <c r="CZO169" s="2"/>
      <c r="CZP169" s="45"/>
      <c r="CZQ169" s="45"/>
      <c r="CZT169" s="16"/>
      <c r="CZU169" s="93"/>
      <c r="CZV169" s="18"/>
      <c r="CZW169" s="16"/>
      <c r="CZX169" s="18"/>
      <c r="CZY169" s="3"/>
      <c r="DAA169" s="13"/>
      <c r="DAB169" s="8"/>
      <c r="DAC169" s="3"/>
      <c r="DAD169" s="45"/>
      <c r="DAE169" s="3"/>
      <c r="DAF169" s="2"/>
      <c r="DAG169" s="2"/>
      <c r="DAH169" s="2"/>
      <c r="DAI169" s="2"/>
      <c r="DAJ169" s="2"/>
      <c r="DAK169" s="45"/>
      <c r="DAL169" s="45"/>
      <c r="DAO169" s="16"/>
      <c r="DAP169" s="93"/>
      <c r="DAQ169" s="18"/>
      <c r="DAR169" s="16"/>
      <c r="DAS169" s="18"/>
      <c r="DAT169" s="3"/>
      <c r="DAV169" s="13"/>
      <c r="DAW169" s="8"/>
      <c r="DAX169" s="3"/>
      <c r="DAY169" s="45"/>
      <c r="DAZ169" s="3"/>
      <c r="DBA169" s="2"/>
      <c r="DBB169" s="2"/>
      <c r="DBC169" s="2"/>
      <c r="DBD169" s="2"/>
      <c r="DBE169" s="2"/>
      <c r="DBF169" s="45"/>
      <c r="DBG169" s="45"/>
      <c r="DBJ169" s="16"/>
      <c r="DBK169" s="93"/>
      <c r="DBL169" s="18"/>
      <c r="DBM169" s="16"/>
      <c r="DBN169" s="18"/>
      <c r="DBO169" s="3"/>
      <c r="DBQ169" s="13"/>
      <c r="DBR169" s="8"/>
      <c r="DBS169" s="3"/>
      <c r="DBT169" s="45"/>
      <c r="DBU169" s="3"/>
      <c r="DBV169" s="2"/>
      <c r="DBW169" s="2"/>
      <c r="DBX169" s="2"/>
      <c r="DBY169" s="2"/>
      <c r="DBZ169" s="2"/>
      <c r="DCA169" s="45"/>
      <c r="DCB169" s="45"/>
      <c r="DCE169" s="16"/>
      <c r="DCF169" s="93"/>
      <c r="DCG169" s="18"/>
      <c r="DCH169" s="16"/>
      <c r="DCI169" s="18"/>
      <c r="DCJ169" s="3"/>
      <c r="DCL169" s="13"/>
      <c r="DCM169" s="8"/>
      <c r="DCN169" s="3"/>
      <c r="DCO169" s="45"/>
      <c r="DCP169" s="3"/>
      <c r="DCQ169" s="2"/>
      <c r="DCR169" s="2"/>
      <c r="DCS169" s="2"/>
      <c r="DCT169" s="2"/>
      <c r="DCU169" s="2"/>
      <c r="DCV169" s="45"/>
      <c r="DCW169" s="45"/>
      <c r="DCZ169" s="16"/>
      <c r="DDA169" s="93"/>
      <c r="DDB169" s="18"/>
      <c r="DDC169" s="16"/>
      <c r="DDD169" s="18"/>
      <c r="DDE169" s="3"/>
      <c r="DDG169" s="13"/>
      <c r="DDH169" s="8"/>
      <c r="DDI169" s="3"/>
      <c r="DDJ169" s="45"/>
      <c r="DDK169" s="3"/>
      <c r="DDL169" s="2"/>
      <c r="DDM169" s="2"/>
      <c r="DDN169" s="2"/>
      <c r="DDO169" s="2"/>
      <c r="DDP169" s="2"/>
      <c r="DDQ169" s="45"/>
      <c r="DDR169" s="45"/>
      <c r="DDU169" s="16"/>
      <c r="DDV169" s="93"/>
      <c r="DDW169" s="18"/>
      <c r="DDX169" s="16"/>
      <c r="DDY169" s="18"/>
      <c r="DDZ169" s="3"/>
      <c r="DEB169" s="13"/>
      <c r="DEC169" s="8"/>
      <c r="DED169" s="3"/>
      <c r="DEE169" s="45"/>
      <c r="DEF169" s="3"/>
      <c r="DEG169" s="2"/>
      <c r="DEH169" s="2"/>
      <c r="DEI169" s="2"/>
      <c r="DEJ169" s="2"/>
      <c r="DEK169" s="2"/>
      <c r="DEL169" s="45"/>
      <c r="DEM169" s="45"/>
      <c r="DEP169" s="16"/>
      <c r="DEQ169" s="93"/>
      <c r="DER169" s="18"/>
      <c r="DES169" s="16"/>
      <c r="DET169" s="18"/>
      <c r="DEU169" s="3"/>
      <c r="DEW169" s="13"/>
      <c r="DEX169" s="8"/>
      <c r="DEY169" s="3"/>
      <c r="DEZ169" s="45"/>
      <c r="DFA169" s="3"/>
      <c r="DFB169" s="2"/>
      <c r="DFC169" s="2"/>
      <c r="DFD169" s="2"/>
      <c r="DFE169" s="2"/>
      <c r="DFF169" s="2"/>
      <c r="DFG169" s="45"/>
      <c r="DFH169" s="45"/>
      <c r="DFK169" s="16"/>
      <c r="DFL169" s="93"/>
      <c r="DFM169" s="18"/>
      <c r="DFN169" s="16"/>
      <c r="DFO169" s="18"/>
      <c r="DFP169" s="3"/>
      <c r="DFR169" s="13"/>
      <c r="DFS169" s="8"/>
      <c r="DFT169" s="3"/>
      <c r="DFU169" s="45"/>
      <c r="DFV169" s="3"/>
      <c r="DFW169" s="2"/>
      <c r="DFX169" s="2"/>
      <c r="DFY169" s="2"/>
      <c r="DFZ169" s="2"/>
      <c r="DGA169" s="2"/>
      <c r="DGB169" s="45"/>
      <c r="DGC169" s="45"/>
      <c r="DGF169" s="16"/>
      <c r="DGG169" s="93"/>
      <c r="DGH169" s="18"/>
      <c r="DGI169" s="16"/>
      <c r="DGJ169" s="18"/>
      <c r="DGK169" s="3"/>
      <c r="DGM169" s="13"/>
      <c r="DGN169" s="8"/>
      <c r="DGO169" s="3"/>
      <c r="DGP169" s="45"/>
      <c r="DGQ169" s="3"/>
      <c r="DGR169" s="2"/>
      <c r="DGS169" s="2"/>
      <c r="DGT169" s="2"/>
      <c r="DGU169" s="2"/>
      <c r="DGV169" s="2"/>
      <c r="DGW169" s="45"/>
      <c r="DGX169" s="45"/>
      <c r="DHA169" s="16"/>
      <c r="DHB169" s="93"/>
      <c r="DHC169" s="18"/>
      <c r="DHD169" s="16"/>
      <c r="DHE169" s="18"/>
      <c r="DHF169" s="3"/>
      <c r="DHH169" s="13"/>
      <c r="DHI169" s="8"/>
      <c r="DHJ169" s="3"/>
      <c r="DHK169" s="45"/>
      <c r="DHL169" s="3"/>
      <c r="DHM169" s="2"/>
      <c r="DHN169" s="2"/>
      <c r="DHO169" s="2"/>
      <c r="DHP169" s="2"/>
      <c r="DHQ169" s="2"/>
      <c r="DHR169" s="45"/>
      <c r="DHS169" s="45"/>
      <c r="DHV169" s="16"/>
      <c r="DHW169" s="93"/>
      <c r="DHX169" s="18"/>
      <c r="DHY169" s="16"/>
      <c r="DHZ169" s="18"/>
      <c r="DIA169" s="3"/>
      <c r="DIC169" s="13"/>
      <c r="DID169" s="8"/>
      <c r="DIE169" s="3"/>
      <c r="DIF169" s="45"/>
      <c r="DIG169" s="3"/>
      <c r="DIH169" s="2"/>
      <c r="DII169" s="2"/>
      <c r="DIJ169" s="2"/>
      <c r="DIK169" s="2"/>
      <c r="DIL169" s="2"/>
      <c r="DIM169" s="45"/>
      <c r="DIN169" s="45"/>
      <c r="DIQ169" s="16"/>
      <c r="DIR169" s="93"/>
      <c r="DIS169" s="18"/>
      <c r="DIT169" s="16"/>
      <c r="DIU169" s="18"/>
      <c r="DIV169" s="3"/>
      <c r="DIX169" s="13"/>
      <c r="DIY169" s="8"/>
      <c r="DIZ169" s="3"/>
      <c r="DJA169" s="45"/>
      <c r="DJB169" s="3"/>
      <c r="DJC169" s="2"/>
      <c r="DJD169" s="2"/>
      <c r="DJE169" s="2"/>
      <c r="DJF169" s="2"/>
      <c r="DJG169" s="2"/>
      <c r="DJH169" s="45"/>
      <c r="DJI169" s="45"/>
      <c r="DJL169" s="16"/>
      <c r="DJM169" s="93"/>
      <c r="DJN169" s="18"/>
      <c r="DJO169" s="16"/>
      <c r="DJP169" s="18"/>
      <c r="DJQ169" s="3"/>
      <c r="DJS169" s="13"/>
      <c r="DJT169" s="8"/>
      <c r="DJU169" s="3"/>
      <c r="DJV169" s="45"/>
      <c r="DJW169" s="3"/>
      <c r="DJX169" s="2"/>
      <c r="DJY169" s="2"/>
      <c r="DJZ169" s="2"/>
      <c r="DKA169" s="2"/>
      <c r="DKB169" s="2"/>
      <c r="DKC169" s="45"/>
      <c r="DKD169" s="45"/>
      <c r="DKG169" s="16"/>
      <c r="DKH169" s="93"/>
      <c r="DKI169" s="18"/>
      <c r="DKJ169" s="16"/>
      <c r="DKK169" s="18"/>
      <c r="DKL169" s="3"/>
      <c r="DKN169" s="13"/>
      <c r="DKO169" s="8"/>
      <c r="DKP169" s="3"/>
      <c r="DKQ169" s="45"/>
      <c r="DKR169" s="3"/>
      <c r="DKS169" s="2"/>
      <c r="DKT169" s="2"/>
      <c r="DKU169" s="2"/>
      <c r="DKV169" s="2"/>
      <c r="DKW169" s="2"/>
      <c r="DKX169" s="45"/>
      <c r="DKY169" s="45"/>
      <c r="DLB169" s="16"/>
      <c r="DLC169" s="93"/>
      <c r="DLD169" s="18"/>
      <c r="DLE169" s="16"/>
      <c r="DLF169" s="18"/>
      <c r="DLG169" s="3"/>
      <c r="DLI169" s="13"/>
      <c r="DLJ169" s="8"/>
      <c r="DLK169" s="3"/>
      <c r="DLL169" s="45"/>
      <c r="DLM169" s="3"/>
      <c r="DLN169" s="2"/>
      <c r="DLO169" s="2"/>
      <c r="DLP169" s="2"/>
      <c r="DLQ169" s="2"/>
      <c r="DLR169" s="2"/>
      <c r="DLS169" s="45"/>
      <c r="DLT169" s="45"/>
      <c r="DLW169" s="16"/>
      <c r="DLX169" s="93"/>
      <c r="DLY169" s="18"/>
      <c r="DLZ169" s="16"/>
      <c r="DMA169" s="18"/>
      <c r="DMB169" s="3"/>
      <c r="DMD169" s="13"/>
      <c r="DME169" s="8"/>
      <c r="DMF169" s="3"/>
      <c r="DMG169" s="45"/>
      <c r="DMH169" s="3"/>
      <c r="DMI169" s="2"/>
      <c r="DMJ169" s="2"/>
      <c r="DMK169" s="2"/>
      <c r="DML169" s="2"/>
      <c r="DMM169" s="2"/>
      <c r="DMN169" s="45"/>
      <c r="DMO169" s="45"/>
      <c r="DMR169" s="16"/>
      <c r="DMS169" s="93"/>
      <c r="DMT169" s="18"/>
      <c r="DMU169" s="16"/>
      <c r="DMV169" s="18"/>
      <c r="DMW169" s="3"/>
      <c r="DMY169" s="13"/>
      <c r="DMZ169" s="8"/>
      <c r="DNA169" s="3"/>
      <c r="DNB169" s="45"/>
      <c r="DNC169" s="3"/>
      <c r="DND169" s="2"/>
      <c r="DNE169" s="2"/>
      <c r="DNF169" s="2"/>
      <c r="DNG169" s="2"/>
      <c r="DNH169" s="2"/>
      <c r="DNI169" s="45"/>
      <c r="DNJ169" s="45"/>
      <c r="DNM169" s="16"/>
      <c r="DNN169" s="93"/>
      <c r="DNO169" s="18"/>
      <c r="DNP169" s="16"/>
      <c r="DNQ169" s="18"/>
      <c r="DNR169" s="3"/>
      <c r="DNT169" s="13"/>
      <c r="DNU169" s="8"/>
      <c r="DNV169" s="3"/>
      <c r="DNW169" s="45"/>
      <c r="DNX169" s="3"/>
      <c r="DNY169" s="2"/>
      <c r="DNZ169" s="2"/>
      <c r="DOA169" s="2"/>
      <c r="DOB169" s="2"/>
      <c r="DOC169" s="2"/>
      <c r="DOD169" s="45"/>
      <c r="DOE169" s="45"/>
      <c r="DOH169" s="16"/>
      <c r="DOI169" s="93"/>
      <c r="DOJ169" s="18"/>
      <c r="DOK169" s="16"/>
      <c r="DOL169" s="18"/>
      <c r="DOM169" s="3"/>
      <c r="DOO169" s="13"/>
      <c r="DOP169" s="8"/>
      <c r="DOQ169" s="3"/>
      <c r="DOR169" s="45"/>
      <c r="DOS169" s="3"/>
      <c r="DOT169" s="2"/>
      <c r="DOU169" s="2"/>
      <c r="DOV169" s="2"/>
      <c r="DOW169" s="2"/>
      <c r="DOX169" s="2"/>
      <c r="DOY169" s="45"/>
      <c r="DOZ169" s="45"/>
      <c r="DPC169" s="16"/>
      <c r="DPD169" s="93"/>
      <c r="DPE169" s="18"/>
      <c r="DPF169" s="16"/>
      <c r="DPG169" s="18"/>
      <c r="DPH169" s="3"/>
      <c r="DPJ169" s="13"/>
      <c r="DPK169" s="8"/>
      <c r="DPL169" s="3"/>
      <c r="DPM169" s="45"/>
      <c r="DPN169" s="3"/>
      <c r="DPO169" s="2"/>
      <c r="DPP169" s="2"/>
      <c r="DPQ169" s="2"/>
      <c r="DPR169" s="2"/>
      <c r="DPS169" s="2"/>
      <c r="DPT169" s="45"/>
      <c r="DPU169" s="45"/>
      <c r="DPX169" s="16"/>
      <c r="DPY169" s="93"/>
      <c r="DPZ169" s="18"/>
      <c r="DQA169" s="16"/>
      <c r="DQB169" s="18"/>
      <c r="DQC169" s="3"/>
      <c r="DQE169" s="13"/>
      <c r="DQF169" s="8"/>
      <c r="DQG169" s="3"/>
      <c r="DQH169" s="45"/>
      <c r="DQI169" s="3"/>
      <c r="DQJ169" s="2"/>
      <c r="DQK169" s="2"/>
      <c r="DQL169" s="2"/>
      <c r="DQM169" s="2"/>
      <c r="DQN169" s="2"/>
      <c r="DQO169" s="45"/>
      <c r="DQP169" s="45"/>
      <c r="DQS169" s="16"/>
      <c r="DQT169" s="93"/>
      <c r="DQU169" s="18"/>
      <c r="DQV169" s="16"/>
      <c r="DQW169" s="18"/>
      <c r="DQX169" s="3"/>
      <c r="DQZ169" s="13"/>
      <c r="DRA169" s="8"/>
      <c r="DRB169" s="3"/>
      <c r="DRC169" s="45"/>
      <c r="DRD169" s="3"/>
      <c r="DRE169" s="2"/>
      <c r="DRF169" s="2"/>
      <c r="DRG169" s="2"/>
      <c r="DRH169" s="2"/>
      <c r="DRI169" s="2"/>
      <c r="DRJ169" s="45"/>
      <c r="DRK169" s="45"/>
      <c r="DRN169" s="16"/>
      <c r="DRO169" s="93"/>
      <c r="DRP169" s="18"/>
      <c r="DRQ169" s="16"/>
      <c r="DRR169" s="18"/>
      <c r="DRS169" s="3"/>
      <c r="DRU169" s="13"/>
      <c r="DRV169" s="8"/>
      <c r="DRW169" s="3"/>
      <c r="DRX169" s="45"/>
      <c r="DRY169" s="3"/>
      <c r="DRZ169" s="2"/>
      <c r="DSA169" s="2"/>
      <c r="DSB169" s="2"/>
      <c r="DSC169" s="2"/>
      <c r="DSD169" s="2"/>
      <c r="DSE169" s="45"/>
      <c r="DSF169" s="45"/>
      <c r="DSI169" s="16"/>
      <c r="DSJ169" s="93"/>
      <c r="DSK169" s="18"/>
      <c r="DSL169" s="16"/>
      <c r="DSM169" s="18"/>
      <c r="DSN169" s="3"/>
      <c r="DSP169" s="13"/>
      <c r="DSQ169" s="8"/>
      <c r="DSR169" s="3"/>
      <c r="DSS169" s="45"/>
      <c r="DST169" s="3"/>
      <c r="DSU169" s="2"/>
      <c r="DSV169" s="2"/>
      <c r="DSW169" s="2"/>
      <c r="DSX169" s="2"/>
      <c r="DSY169" s="2"/>
      <c r="DSZ169" s="45"/>
      <c r="DTA169" s="45"/>
      <c r="DTD169" s="16"/>
      <c r="DTE169" s="93"/>
      <c r="DTF169" s="18"/>
      <c r="DTG169" s="16"/>
      <c r="DTH169" s="18"/>
      <c r="DTI169" s="3"/>
      <c r="DTK169" s="13"/>
      <c r="DTL169" s="8"/>
      <c r="DTM169" s="3"/>
      <c r="DTN169" s="45"/>
      <c r="DTO169" s="3"/>
      <c r="DTP169" s="2"/>
      <c r="DTQ169" s="2"/>
      <c r="DTR169" s="2"/>
      <c r="DTS169" s="2"/>
      <c r="DTT169" s="2"/>
      <c r="DTU169" s="45"/>
      <c r="DTV169" s="45"/>
      <c r="DTY169" s="16"/>
      <c r="DTZ169" s="93"/>
      <c r="DUA169" s="18"/>
      <c r="DUB169" s="16"/>
      <c r="DUC169" s="18"/>
      <c r="DUD169" s="3"/>
      <c r="DUF169" s="13"/>
      <c r="DUG169" s="8"/>
      <c r="DUH169" s="3"/>
      <c r="DUI169" s="45"/>
      <c r="DUJ169" s="3"/>
      <c r="DUK169" s="2"/>
      <c r="DUL169" s="2"/>
      <c r="DUM169" s="2"/>
      <c r="DUN169" s="2"/>
      <c r="DUO169" s="2"/>
      <c r="DUP169" s="45"/>
      <c r="DUQ169" s="45"/>
      <c r="DUT169" s="16"/>
      <c r="DUU169" s="93"/>
      <c r="DUV169" s="18"/>
      <c r="DUW169" s="16"/>
      <c r="DUX169" s="18"/>
      <c r="DUY169" s="3"/>
      <c r="DVA169" s="13"/>
      <c r="DVB169" s="8"/>
      <c r="DVC169" s="3"/>
      <c r="DVD169" s="45"/>
      <c r="DVE169" s="3"/>
      <c r="DVF169" s="2"/>
      <c r="DVG169" s="2"/>
      <c r="DVH169" s="2"/>
      <c r="DVI169" s="2"/>
      <c r="DVJ169" s="2"/>
      <c r="DVK169" s="45"/>
      <c r="DVL169" s="45"/>
      <c r="DVO169" s="16"/>
      <c r="DVP169" s="93"/>
      <c r="DVQ169" s="18"/>
      <c r="DVR169" s="16"/>
      <c r="DVS169" s="18"/>
      <c r="DVT169" s="3"/>
      <c r="DVV169" s="13"/>
      <c r="DVW169" s="8"/>
      <c r="DVX169" s="3"/>
      <c r="DVY169" s="45"/>
      <c r="DVZ169" s="3"/>
      <c r="DWA169" s="2"/>
      <c r="DWB169" s="2"/>
      <c r="DWC169" s="2"/>
      <c r="DWD169" s="2"/>
      <c r="DWE169" s="2"/>
      <c r="DWF169" s="45"/>
      <c r="DWG169" s="45"/>
      <c r="DWJ169" s="16"/>
      <c r="DWK169" s="93"/>
      <c r="DWL169" s="18"/>
      <c r="DWM169" s="16"/>
      <c r="DWN169" s="18"/>
      <c r="DWO169" s="3"/>
      <c r="DWQ169" s="13"/>
      <c r="DWR169" s="8"/>
      <c r="DWS169" s="3"/>
      <c r="DWT169" s="45"/>
      <c r="DWU169" s="3"/>
      <c r="DWV169" s="2"/>
      <c r="DWW169" s="2"/>
      <c r="DWX169" s="2"/>
      <c r="DWY169" s="2"/>
      <c r="DWZ169" s="2"/>
      <c r="DXA169" s="45"/>
      <c r="DXB169" s="45"/>
      <c r="DXE169" s="16"/>
      <c r="DXF169" s="93"/>
      <c r="DXG169" s="18"/>
      <c r="DXH169" s="16"/>
      <c r="DXI169" s="18"/>
      <c r="DXJ169" s="3"/>
      <c r="DXL169" s="13"/>
      <c r="DXM169" s="8"/>
      <c r="DXN169" s="3"/>
      <c r="DXO169" s="45"/>
      <c r="DXP169" s="3"/>
      <c r="DXQ169" s="2"/>
      <c r="DXR169" s="2"/>
      <c r="DXS169" s="2"/>
      <c r="DXT169" s="2"/>
      <c r="DXU169" s="2"/>
      <c r="DXV169" s="45"/>
      <c r="DXW169" s="45"/>
      <c r="DXZ169" s="16"/>
      <c r="DYA169" s="93"/>
      <c r="DYB169" s="18"/>
      <c r="DYC169" s="16"/>
      <c r="DYD169" s="18"/>
      <c r="DYE169" s="3"/>
      <c r="DYG169" s="13"/>
      <c r="DYH169" s="8"/>
      <c r="DYI169" s="3"/>
      <c r="DYJ169" s="45"/>
      <c r="DYK169" s="3"/>
      <c r="DYL169" s="2"/>
      <c r="DYM169" s="2"/>
      <c r="DYN169" s="2"/>
      <c r="DYO169" s="2"/>
      <c r="DYP169" s="2"/>
      <c r="DYQ169" s="45"/>
      <c r="DYR169" s="45"/>
      <c r="DYU169" s="16"/>
      <c r="DYV169" s="93"/>
      <c r="DYW169" s="18"/>
      <c r="DYX169" s="16"/>
      <c r="DYY169" s="18"/>
      <c r="DYZ169" s="3"/>
      <c r="DZB169" s="13"/>
      <c r="DZC169" s="8"/>
      <c r="DZD169" s="3"/>
      <c r="DZE169" s="45"/>
      <c r="DZF169" s="3"/>
      <c r="DZG169" s="2"/>
      <c r="DZH169" s="2"/>
      <c r="DZI169" s="2"/>
      <c r="DZJ169" s="2"/>
      <c r="DZK169" s="2"/>
      <c r="DZL169" s="45"/>
      <c r="DZM169" s="45"/>
      <c r="DZP169" s="16"/>
      <c r="DZQ169" s="93"/>
      <c r="DZR169" s="18"/>
      <c r="DZS169" s="16"/>
      <c r="DZT169" s="18"/>
      <c r="DZU169" s="3"/>
      <c r="DZW169" s="13"/>
      <c r="DZX169" s="8"/>
      <c r="DZY169" s="3"/>
      <c r="DZZ169" s="45"/>
      <c r="EAA169" s="3"/>
      <c r="EAB169" s="2"/>
      <c r="EAC169" s="2"/>
      <c r="EAD169" s="2"/>
      <c r="EAE169" s="2"/>
      <c r="EAF169" s="2"/>
      <c r="EAG169" s="45"/>
      <c r="EAH169" s="45"/>
      <c r="EAK169" s="16"/>
      <c r="EAL169" s="93"/>
      <c r="EAM169" s="18"/>
      <c r="EAN169" s="16"/>
      <c r="EAO169" s="18"/>
      <c r="EAP169" s="3"/>
      <c r="EAR169" s="13"/>
      <c r="EAS169" s="8"/>
      <c r="EAT169" s="3"/>
      <c r="EAU169" s="45"/>
      <c r="EAV169" s="3"/>
      <c r="EAW169" s="2"/>
      <c r="EAX169" s="2"/>
      <c r="EAY169" s="2"/>
      <c r="EAZ169" s="2"/>
      <c r="EBA169" s="2"/>
      <c r="EBB169" s="45"/>
      <c r="EBC169" s="45"/>
      <c r="EBF169" s="16"/>
      <c r="EBG169" s="93"/>
      <c r="EBH169" s="18"/>
      <c r="EBI169" s="16"/>
      <c r="EBJ169" s="18"/>
      <c r="EBK169" s="3"/>
      <c r="EBM169" s="13"/>
      <c r="EBN169" s="8"/>
      <c r="EBO169" s="3"/>
      <c r="EBP169" s="45"/>
      <c r="EBQ169" s="3"/>
      <c r="EBR169" s="2"/>
      <c r="EBS169" s="2"/>
      <c r="EBT169" s="2"/>
      <c r="EBU169" s="2"/>
      <c r="EBV169" s="2"/>
      <c r="EBW169" s="45"/>
      <c r="EBX169" s="45"/>
      <c r="ECA169" s="16"/>
      <c r="ECB169" s="93"/>
      <c r="ECC169" s="18"/>
      <c r="ECD169" s="16"/>
      <c r="ECE169" s="18"/>
      <c r="ECF169" s="3"/>
      <c r="ECH169" s="13"/>
      <c r="ECI169" s="8"/>
      <c r="ECJ169" s="3"/>
      <c r="ECK169" s="45"/>
      <c r="ECL169" s="3"/>
      <c r="ECM169" s="2"/>
      <c r="ECN169" s="2"/>
      <c r="ECO169" s="2"/>
      <c r="ECP169" s="2"/>
      <c r="ECQ169" s="2"/>
      <c r="ECR169" s="45"/>
      <c r="ECS169" s="45"/>
      <c r="ECV169" s="16"/>
      <c r="ECW169" s="93"/>
      <c r="ECX169" s="18"/>
      <c r="ECY169" s="16"/>
      <c r="ECZ169" s="18"/>
      <c r="EDA169" s="3"/>
      <c r="EDC169" s="13"/>
      <c r="EDD169" s="8"/>
      <c r="EDE169" s="3"/>
      <c r="EDF169" s="45"/>
      <c r="EDG169" s="3"/>
      <c r="EDH169" s="2"/>
      <c r="EDI169" s="2"/>
      <c r="EDJ169" s="2"/>
      <c r="EDK169" s="2"/>
      <c r="EDL169" s="2"/>
      <c r="EDM169" s="45"/>
      <c r="EDN169" s="45"/>
      <c r="EDQ169" s="16"/>
      <c r="EDR169" s="93"/>
      <c r="EDS169" s="18"/>
      <c r="EDT169" s="16"/>
      <c r="EDU169" s="18"/>
      <c r="EDV169" s="3"/>
      <c r="EDX169" s="13"/>
      <c r="EDY169" s="8"/>
      <c r="EDZ169" s="3"/>
      <c r="EEA169" s="45"/>
      <c r="EEB169" s="3"/>
      <c r="EEC169" s="2"/>
      <c r="EED169" s="2"/>
      <c r="EEE169" s="2"/>
      <c r="EEF169" s="2"/>
      <c r="EEG169" s="2"/>
      <c r="EEH169" s="45"/>
      <c r="EEI169" s="45"/>
      <c r="EEL169" s="16"/>
      <c r="EEM169" s="93"/>
      <c r="EEN169" s="18"/>
      <c r="EEO169" s="16"/>
      <c r="EEP169" s="18"/>
      <c r="EEQ169" s="3"/>
      <c r="EES169" s="13"/>
      <c r="EET169" s="8"/>
      <c r="EEU169" s="3"/>
      <c r="EEV169" s="45"/>
      <c r="EEW169" s="3"/>
      <c r="EEX169" s="2"/>
      <c r="EEY169" s="2"/>
      <c r="EEZ169" s="2"/>
      <c r="EFA169" s="2"/>
      <c r="EFB169" s="2"/>
      <c r="EFC169" s="45"/>
      <c r="EFD169" s="45"/>
      <c r="EFG169" s="16"/>
      <c r="EFH169" s="93"/>
      <c r="EFI169" s="18"/>
      <c r="EFJ169" s="16"/>
      <c r="EFK169" s="18"/>
      <c r="EFL169" s="3"/>
      <c r="EFN169" s="13"/>
      <c r="EFO169" s="8"/>
      <c r="EFP169" s="3"/>
      <c r="EFQ169" s="45"/>
      <c r="EFR169" s="3"/>
      <c r="EFS169" s="2"/>
      <c r="EFT169" s="2"/>
      <c r="EFU169" s="2"/>
      <c r="EFV169" s="2"/>
      <c r="EFW169" s="2"/>
      <c r="EFX169" s="45"/>
      <c r="EFY169" s="45"/>
      <c r="EGB169" s="16"/>
      <c r="EGC169" s="93"/>
      <c r="EGD169" s="18"/>
      <c r="EGE169" s="16"/>
      <c r="EGF169" s="18"/>
      <c r="EGG169" s="3"/>
      <c r="EGI169" s="13"/>
      <c r="EGJ169" s="8"/>
      <c r="EGK169" s="3"/>
      <c r="EGL169" s="45"/>
      <c r="EGM169" s="3"/>
      <c r="EGN169" s="2"/>
      <c r="EGO169" s="2"/>
      <c r="EGP169" s="2"/>
      <c r="EGQ169" s="2"/>
      <c r="EGR169" s="2"/>
      <c r="EGS169" s="45"/>
      <c r="EGT169" s="45"/>
      <c r="EGW169" s="16"/>
      <c r="EGX169" s="93"/>
      <c r="EGY169" s="18"/>
      <c r="EGZ169" s="16"/>
      <c r="EHA169" s="18"/>
      <c r="EHB169" s="3"/>
      <c r="EHD169" s="13"/>
      <c r="EHE169" s="8"/>
      <c r="EHF169" s="3"/>
      <c r="EHG169" s="45"/>
      <c r="EHH169" s="3"/>
      <c r="EHI169" s="2"/>
      <c r="EHJ169" s="2"/>
      <c r="EHK169" s="2"/>
      <c r="EHL169" s="2"/>
      <c r="EHM169" s="2"/>
      <c r="EHN169" s="45"/>
      <c r="EHO169" s="45"/>
      <c r="EHR169" s="16"/>
      <c r="EHS169" s="93"/>
      <c r="EHT169" s="18"/>
      <c r="EHU169" s="16"/>
      <c r="EHV169" s="18"/>
      <c r="EHW169" s="3"/>
      <c r="EHY169" s="13"/>
      <c r="EHZ169" s="8"/>
      <c r="EIA169" s="3"/>
      <c r="EIB169" s="45"/>
      <c r="EIC169" s="3"/>
      <c r="EID169" s="2"/>
      <c r="EIE169" s="2"/>
      <c r="EIF169" s="2"/>
      <c r="EIG169" s="2"/>
      <c r="EIH169" s="2"/>
      <c r="EII169" s="45"/>
      <c r="EIJ169" s="45"/>
      <c r="EIM169" s="16"/>
      <c r="EIN169" s="93"/>
      <c r="EIO169" s="18"/>
      <c r="EIP169" s="16"/>
      <c r="EIQ169" s="18"/>
      <c r="EIR169" s="3"/>
      <c r="EIT169" s="13"/>
      <c r="EIU169" s="8"/>
      <c r="EIV169" s="3"/>
      <c r="EIW169" s="45"/>
      <c r="EIX169" s="3"/>
      <c r="EIY169" s="2"/>
      <c r="EIZ169" s="2"/>
      <c r="EJA169" s="2"/>
      <c r="EJB169" s="2"/>
      <c r="EJC169" s="2"/>
      <c r="EJD169" s="45"/>
      <c r="EJE169" s="45"/>
      <c r="EJH169" s="16"/>
      <c r="EJI169" s="93"/>
      <c r="EJJ169" s="18"/>
      <c r="EJK169" s="16"/>
      <c r="EJL169" s="18"/>
      <c r="EJM169" s="3"/>
      <c r="EJO169" s="13"/>
      <c r="EJP169" s="8"/>
      <c r="EJQ169" s="3"/>
      <c r="EJR169" s="45"/>
      <c r="EJS169" s="3"/>
      <c r="EJT169" s="2"/>
      <c r="EJU169" s="2"/>
      <c r="EJV169" s="2"/>
      <c r="EJW169" s="2"/>
      <c r="EJX169" s="2"/>
      <c r="EJY169" s="45"/>
      <c r="EJZ169" s="45"/>
      <c r="EKC169" s="16"/>
      <c r="EKD169" s="93"/>
      <c r="EKE169" s="18"/>
      <c r="EKF169" s="16"/>
      <c r="EKG169" s="18"/>
      <c r="EKH169" s="3"/>
      <c r="EKJ169" s="13"/>
      <c r="EKK169" s="8"/>
      <c r="EKL169" s="3"/>
      <c r="EKM169" s="45"/>
      <c r="EKN169" s="3"/>
      <c r="EKO169" s="2"/>
      <c r="EKP169" s="2"/>
      <c r="EKQ169" s="2"/>
      <c r="EKR169" s="2"/>
      <c r="EKS169" s="2"/>
      <c r="EKT169" s="45"/>
      <c r="EKU169" s="45"/>
      <c r="EKX169" s="16"/>
      <c r="EKY169" s="93"/>
      <c r="EKZ169" s="18"/>
      <c r="ELA169" s="16"/>
      <c r="ELB169" s="18"/>
      <c r="ELC169" s="3"/>
      <c r="ELE169" s="13"/>
      <c r="ELF169" s="8"/>
      <c r="ELG169" s="3"/>
      <c r="ELH169" s="45"/>
      <c r="ELI169" s="3"/>
      <c r="ELJ169" s="2"/>
      <c r="ELK169" s="2"/>
      <c r="ELL169" s="2"/>
      <c r="ELM169" s="2"/>
      <c r="ELN169" s="2"/>
      <c r="ELO169" s="45"/>
      <c r="ELP169" s="45"/>
      <c r="ELS169" s="16"/>
      <c r="ELT169" s="93"/>
      <c r="ELU169" s="18"/>
      <c r="ELV169" s="16"/>
      <c r="ELW169" s="18"/>
      <c r="ELX169" s="3"/>
      <c r="ELZ169" s="13"/>
      <c r="EMA169" s="8"/>
      <c r="EMB169" s="3"/>
      <c r="EMC169" s="45"/>
      <c r="EMD169" s="3"/>
      <c r="EME169" s="2"/>
      <c r="EMF169" s="2"/>
      <c r="EMG169" s="2"/>
      <c r="EMH169" s="2"/>
      <c r="EMI169" s="2"/>
      <c r="EMJ169" s="45"/>
      <c r="EMK169" s="45"/>
      <c r="EMN169" s="16"/>
      <c r="EMO169" s="93"/>
      <c r="EMP169" s="18"/>
      <c r="EMQ169" s="16"/>
      <c r="EMR169" s="18"/>
      <c r="EMS169" s="3"/>
      <c r="EMU169" s="13"/>
      <c r="EMV169" s="8"/>
      <c r="EMW169" s="3"/>
      <c r="EMX169" s="45"/>
      <c r="EMY169" s="3"/>
      <c r="EMZ169" s="2"/>
      <c r="ENA169" s="2"/>
      <c r="ENB169" s="2"/>
      <c r="ENC169" s="2"/>
      <c r="END169" s="2"/>
      <c r="ENE169" s="45"/>
      <c r="ENF169" s="45"/>
      <c r="ENI169" s="16"/>
      <c r="ENJ169" s="93"/>
      <c r="ENK169" s="18"/>
      <c r="ENL169" s="16"/>
      <c r="ENM169" s="18"/>
      <c r="ENN169" s="3"/>
      <c r="ENP169" s="13"/>
      <c r="ENQ169" s="8"/>
      <c r="ENR169" s="3"/>
      <c r="ENS169" s="45"/>
      <c r="ENT169" s="3"/>
      <c r="ENU169" s="2"/>
      <c r="ENV169" s="2"/>
      <c r="ENW169" s="2"/>
      <c r="ENX169" s="2"/>
      <c r="ENY169" s="2"/>
      <c r="ENZ169" s="45"/>
      <c r="EOA169" s="45"/>
      <c r="EOD169" s="16"/>
      <c r="EOE169" s="93"/>
      <c r="EOF169" s="18"/>
      <c r="EOG169" s="16"/>
      <c r="EOH169" s="18"/>
      <c r="EOI169" s="3"/>
      <c r="EOK169" s="13"/>
      <c r="EOL169" s="8"/>
      <c r="EOM169" s="3"/>
      <c r="EON169" s="45"/>
      <c r="EOO169" s="3"/>
      <c r="EOP169" s="2"/>
      <c r="EOQ169" s="2"/>
      <c r="EOR169" s="2"/>
      <c r="EOS169" s="2"/>
      <c r="EOT169" s="2"/>
      <c r="EOU169" s="45"/>
      <c r="EOV169" s="45"/>
      <c r="EOY169" s="16"/>
      <c r="EOZ169" s="93"/>
      <c r="EPA169" s="18"/>
      <c r="EPB169" s="16"/>
      <c r="EPC169" s="18"/>
      <c r="EPD169" s="3"/>
      <c r="EPF169" s="13"/>
      <c r="EPG169" s="8"/>
      <c r="EPH169" s="3"/>
      <c r="EPI169" s="45"/>
      <c r="EPJ169" s="3"/>
      <c r="EPK169" s="2"/>
      <c r="EPL169" s="2"/>
      <c r="EPM169" s="2"/>
      <c r="EPN169" s="2"/>
      <c r="EPO169" s="2"/>
      <c r="EPP169" s="45"/>
      <c r="EPQ169" s="45"/>
      <c r="EPT169" s="16"/>
      <c r="EPU169" s="93"/>
      <c r="EPV169" s="18"/>
      <c r="EPW169" s="16"/>
      <c r="EPX169" s="18"/>
      <c r="EPY169" s="3"/>
      <c r="EQA169" s="13"/>
      <c r="EQB169" s="8"/>
      <c r="EQC169" s="3"/>
      <c r="EQD169" s="45"/>
      <c r="EQE169" s="3"/>
      <c r="EQF169" s="2"/>
      <c r="EQG169" s="2"/>
      <c r="EQH169" s="2"/>
      <c r="EQI169" s="2"/>
      <c r="EQJ169" s="2"/>
      <c r="EQK169" s="45"/>
      <c r="EQL169" s="45"/>
      <c r="EQO169" s="16"/>
      <c r="EQP169" s="93"/>
      <c r="EQQ169" s="18"/>
      <c r="EQR169" s="16"/>
      <c r="EQS169" s="18"/>
      <c r="EQT169" s="3"/>
      <c r="EQV169" s="13"/>
      <c r="EQW169" s="8"/>
      <c r="EQX169" s="3"/>
      <c r="EQY169" s="45"/>
      <c r="EQZ169" s="3"/>
      <c r="ERA169" s="2"/>
      <c r="ERB169" s="2"/>
      <c r="ERC169" s="2"/>
      <c r="ERD169" s="2"/>
      <c r="ERE169" s="2"/>
      <c r="ERF169" s="45"/>
      <c r="ERG169" s="45"/>
      <c r="ERJ169" s="16"/>
      <c r="ERK169" s="93"/>
      <c r="ERL169" s="18"/>
      <c r="ERM169" s="16"/>
      <c r="ERN169" s="18"/>
      <c r="ERO169" s="3"/>
      <c r="ERQ169" s="13"/>
      <c r="ERR169" s="8"/>
      <c r="ERS169" s="3"/>
      <c r="ERT169" s="45"/>
      <c r="ERU169" s="3"/>
      <c r="ERV169" s="2"/>
      <c r="ERW169" s="2"/>
      <c r="ERX169" s="2"/>
      <c r="ERY169" s="2"/>
      <c r="ERZ169" s="2"/>
      <c r="ESA169" s="45"/>
      <c r="ESB169" s="45"/>
      <c r="ESE169" s="16"/>
      <c r="ESF169" s="93"/>
      <c r="ESG169" s="18"/>
      <c r="ESH169" s="16"/>
      <c r="ESI169" s="18"/>
      <c r="ESJ169" s="3"/>
      <c r="ESL169" s="13"/>
      <c r="ESM169" s="8"/>
      <c r="ESN169" s="3"/>
      <c r="ESO169" s="45"/>
      <c r="ESP169" s="3"/>
      <c r="ESQ169" s="2"/>
      <c r="ESR169" s="2"/>
      <c r="ESS169" s="2"/>
      <c r="EST169" s="2"/>
      <c r="ESU169" s="2"/>
      <c r="ESV169" s="45"/>
      <c r="ESW169" s="45"/>
      <c r="ESZ169" s="16"/>
      <c r="ETA169" s="93"/>
      <c r="ETB169" s="18"/>
      <c r="ETC169" s="16"/>
      <c r="ETD169" s="18"/>
      <c r="ETE169" s="3"/>
      <c r="ETG169" s="13"/>
      <c r="ETH169" s="8"/>
      <c r="ETI169" s="3"/>
      <c r="ETJ169" s="45"/>
      <c r="ETK169" s="3"/>
      <c r="ETL169" s="2"/>
      <c r="ETM169" s="2"/>
      <c r="ETN169" s="2"/>
      <c r="ETO169" s="2"/>
      <c r="ETP169" s="2"/>
      <c r="ETQ169" s="45"/>
      <c r="ETR169" s="45"/>
      <c r="ETU169" s="16"/>
      <c r="ETV169" s="93"/>
      <c r="ETW169" s="18"/>
      <c r="ETX169" s="16"/>
      <c r="ETY169" s="18"/>
      <c r="ETZ169" s="3"/>
      <c r="EUB169" s="13"/>
      <c r="EUC169" s="8"/>
      <c r="EUD169" s="3"/>
      <c r="EUE169" s="45"/>
      <c r="EUF169" s="3"/>
      <c r="EUG169" s="2"/>
      <c r="EUH169" s="2"/>
      <c r="EUI169" s="2"/>
      <c r="EUJ169" s="2"/>
      <c r="EUK169" s="2"/>
      <c r="EUL169" s="45"/>
      <c r="EUM169" s="45"/>
      <c r="EUP169" s="16"/>
      <c r="EUQ169" s="93"/>
      <c r="EUR169" s="18"/>
      <c r="EUS169" s="16"/>
      <c r="EUT169" s="18"/>
      <c r="EUU169" s="3"/>
      <c r="EUW169" s="13"/>
      <c r="EUX169" s="8"/>
      <c r="EUY169" s="3"/>
      <c r="EUZ169" s="45"/>
      <c r="EVA169" s="3"/>
      <c r="EVB169" s="2"/>
      <c r="EVC169" s="2"/>
      <c r="EVD169" s="2"/>
      <c r="EVE169" s="2"/>
      <c r="EVF169" s="2"/>
      <c r="EVG169" s="45"/>
      <c r="EVH169" s="45"/>
      <c r="EVK169" s="16"/>
      <c r="EVL169" s="93"/>
      <c r="EVM169" s="18"/>
      <c r="EVN169" s="16"/>
      <c r="EVO169" s="18"/>
      <c r="EVP169" s="3"/>
      <c r="EVR169" s="13"/>
      <c r="EVS169" s="8"/>
      <c r="EVT169" s="3"/>
      <c r="EVU169" s="45"/>
      <c r="EVV169" s="3"/>
      <c r="EVW169" s="2"/>
      <c r="EVX169" s="2"/>
      <c r="EVY169" s="2"/>
      <c r="EVZ169" s="2"/>
      <c r="EWA169" s="2"/>
      <c r="EWB169" s="45"/>
      <c r="EWC169" s="45"/>
      <c r="EWF169" s="16"/>
      <c r="EWG169" s="93"/>
      <c r="EWH169" s="18"/>
      <c r="EWI169" s="16"/>
      <c r="EWJ169" s="18"/>
      <c r="EWK169" s="3"/>
      <c r="EWM169" s="13"/>
      <c r="EWN169" s="8"/>
      <c r="EWO169" s="3"/>
      <c r="EWP169" s="45"/>
      <c r="EWQ169" s="3"/>
      <c r="EWR169" s="2"/>
      <c r="EWS169" s="2"/>
      <c r="EWT169" s="2"/>
      <c r="EWU169" s="2"/>
      <c r="EWV169" s="2"/>
      <c r="EWW169" s="45"/>
      <c r="EWX169" s="45"/>
      <c r="EXA169" s="16"/>
      <c r="EXB169" s="93"/>
      <c r="EXC169" s="18"/>
      <c r="EXD169" s="16"/>
      <c r="EXE169" s="18"/>
      <c r="EXF169" s="3"/>
      <c r="EXH169" s="13"/>
      <c r="EXI169" s="8"/>
      <c r="EXJ169" s="3"/>
      <c r="EXK169" s="45"/>
      <c r="EXL169" s="3"/>
      <c r="EXM169" s="2"/>
      <c r="EXN169" s="2"/>
      <c r="EXO169" s="2"/>
      <c r="EXP169" s="2"/>
      <c r="EXQ169" s="2"/>
      <c r="EXR169" s="45"/>
      <c r="EXS169" s="45"/>
      <c r="EXV169" s="16"/>
      <c r="EXW169" s="93"/>
      <c r="EXX169" s="18"/>
      <c r="EXY169" s="16"/>
      <c r="EXZ169" s="18"/>
      <c r="EYA169" s="3"/>
      <c r="EYC169" s="13"/>
      <c r="EYD169" s="8"/>
      <c r="EYE169" s="3"/>
      <c r="EYF169" s="45"/>
      <c r="EYG169" s="3"/>
      <c r="EYH169" s="2"/>
      <c r="EYI169" s="2"/>
      <c r="EYJ169" s="2"/>
      <c r="EYK169" s="2"/>
      <c r="EYL169" s="2"/>
      <c r="EYM169" s="45"/>
      <c r="EYN169" s="45"/>
      <c r="EYQ169" s="16"/>
      <c r="EYR169" s="93"/>
      <c r="EYS169" s="18"/>
      <c r="EYT169" s="16"/>
      <c r="EYU169" s="18"/>
      <c r="EYV169" s="3"/>
      <c r="EYX169" s="13"/>
      <c r="EYY169" s="8"/>
      <c r="EYZ169" s="3"/>
      <c r="EZA169" s="45"/>
      <c r="EZB169" s="3"/>
      <c r="EZC169" s="2"/>
      <c r="EZD169" s="2"/>
      <c r="EZE169" s="2"/>
      <c r="EZF169" s="2"/>
      <c r="EZG169" s="2"/>
      <c r="EZH169" s="45"/>
      <c r="EZI169" s="45"/>
      <c r="EZL169" s="16"/>
      <c r="EZM169" s="93"/>
      <c r="EZN169" s="18"/>
      <c r="EZO169" s="16"/>
      <c r="EZP169" s="18"/>
      <c r="EZQ169" s="3"/>
      <c r="EZS169" s="13"/>
      <c r="EZT169" s="8"/>
      <c r="EZU169" s="3"/>
      <c r="EZV169" s="45"/>
      <c r="EZW169" s="3"/>
      <c r="EZX169" s="2"/>
      <c r="EZY169" s="2"/>
      <c r="EZZ169" s="2"/>
      <c r="FAA169" s="2"/>
      <c r="FAB169" s="2"/>
      <c r="FAC169" s="45"/>
      <c r="FAD169" s="45"/>
      <c r="FAG169" s="16"/>
      <c r="FAH169" s="93"/>
      <c r="FAI169" s="18"/>
      <c r="FAJ169" s="16"/>
      <c r="FAK169" s="18"/>
      <c r="FAL169" s="3"/>
      <c r="FAN169" s="13"/>
      <c r="FAO169" s="8"/>
      <c r="FAP169" s="3"/>
      <c r="FAQ169" s="45"/>
      <c r="FAR169" s="3"/>
      <c r="FAS169" s="2"/>
      <c r="FAT169" s="2"/>
      <c r="FAU169" s="2"/>
      <c r="FAV169" s="2"/>
      <c r="FAW169" s="2"/>
      <c r="FAX169" s="45"/>
      <c r="FAY169" s="45"/>
      <c r="FBB169" s="16"/>
      <c r="FBC169" s="93"/>
      <c r="FBD169" s="18"/>
      <c r="FBE169" s="16"/>
      <c r="FBF169" s="18"/>
      <c r="FBG169" s="3"/>
      <c r="FBI169" s="13"/>
      <c r="FBJ169" s="8"/>
      <c r="FBK169" s="3"/>
      <c r="FBL169" s="45"/>
      <c r="FBM169" s="3"/>
      <c r="FBN169" s="2"/>
      <c r="FBO169" s="2"/>
      <c r="FBP169" s="2"/>
      <c r="FBQ169" s="2"/>
      <c r="FBR169" s="2"/>
      <c r="FBS169" s="45"/>
      <c r="FBT169" s="45"/>
      <c r="FBW169" s="16"/>
      <c r="FBX169" s="93"/>
      <c r="FBY169" s="18"/>
      <c r="FBZ169" s="16"/>
      <c r="FCA169" s="18"/>
      <c r="FCB169" s="3"/>
      <c r="FCD169" s="13"/>
      <c r="FCE169" s="8"/>
      <c r="FCF169" s="3"/>
      <c r="FCG169" s="45"/>
      <c r="FCH169" s="3"/>
      <c r="FCI169" s="2"/>
      <c r="FCJ169" s="2"/>
      <c r="FCK169" s="2"/>
      <c r="FCL169" s="2"/>
      <c r="FCM169" s="2"/>
      <c r="FCN169" s="45"/>
      <c r="FCO169" s="45"/>
      <c r="FCR169" s="16"/>
      <c r="FCS169" s="93"/>
      <c r="FCT169" s="18"/>
      <c r="FCU169" s="16"/>
      <c r="FCV169" s="18"/>
      <c r="FCW169" s="3"/>
      <c r="FCY169" s="13"/>
      <c r="FCZ169" s="8"/>
      <c r="FDA169" s="3"/>
      <c r="FDB169" s="45"/>
      <c r="FDC169" s="3"/>
      <c r="FDD169" s="2"/>
      <c r="FDE169" s="2"/>
      <c r="FDF169" s="2"/>
      <c r="FDG169" s="2"/>
      <c r="FDH169" s="2"/>
      <c r="FDI169" s="45"/>
      <c r="FDJ169" s="45"/>
      <c r="FDM169" s="16"/>
      <c r="FDN169" s="93"/>
      <c r="FDO169" s="18"/>
      <c r="FDP169" s="16"/>
      <c r="FDQ169" s="18"/>
      <c r="FDR169" s="3"/>
      <c r="FDT169" s="13"/>
      <c r="FDU169" s="8"/>
      <c r="FDV169" s="3"/>
      <c r="FDW169" s="45"/>
      <c r="FDX169" s="3"/>
      <c r="FDY169" s="2"/>
      <c r="FDZ169" s="2"/>
      <c r="FEA169" s="2"/>
      <c r="FEB169" s="2"/>
      <c r="FEC169" s="2"/>
      <c r="FED169" s="45"/>
      <c r="FEE169" s="45"/>
      <c r="FEH169" s="16"/>
      <c r="FEI169" s="93"/>
      <c r="FEJ169" s="18"/>
      <c r="FEK169" s="16"/>
      <c r="FEL169" s="18"/>
      <c r="FEM169" s="3"/>
      <c r="FEO169" s="13"/>
      <c r="FEP169" s="8"/>
      <c r="FEQ169" s="3"/>
      <c r="FER169" s="45"/>
      <c r="FES169" s="3"/>
      <c r="FET169" s="2"/>
      <c r="FEU169" s="2"/>
      <c r="FEV169" s="2"/>
      <c r="FEW169" s="2"/>
      <c r="FEX169" s="2"/>
      <c r="FEY169" s="45"/>
      <c r="FEZ169" s="45"/>
      <c r="FFC169" s="16"/>
      <c r="FFD169" s="93"/>
      <c r="FFE169" s="18"/>
      <c r="FFF169" s="16"/>
      <c r="FFG169" s="18"/>
      <c r="FFH169" s="3"/>
      <c r="FFJ169" s="13"/>
      <c r="FFK169" s="8"/>
      <c r="FFL169" s="3"/>
      <c r="FFM169" s="45"/>
      <c r="FFN169" s="3"/>
      <c r="FFO169" s="2"/>
      <c r="FFP169" s="2"/>
      <c r="FFQ169" s="2"/>
      <c r="FFR169" s="2"/>
      <c r="FFS169" s="2"/>
      <c r="FFT169" s="45"/>
      <c r="FFU169" s="45"/>
      <c r="FFX169" s="16"/>
      <c r="FFY169" s="93"/>
      <c r="FFZ169" s="18"/>
      <c r="FGA169" s="16"/>
      <c r="FGB169" s="18"/>
      <c r="FGC169" s="3"/>
      <c r="FGE169" s="13"/>
      <c r="FGF169" s="8"/>
      <c r="FGG169" s="3"/>
      <c r="FGH169" s="45"/>
      <c r="FGI169" s="3"/>
      <c r="FGJ169" s="2"/>
      <c r="FGK169" s="2"/>
      <c r="FGL169" s="2"/>
      <c r="FGM169" s="2"/>
      <c r="FGN169" s="2"/>
      <c r="FGO169" s="45"/>
      <c r="FGP169" s="45"/>
      <c r="FGS169" s="16"/>
      <c r="FGT169" s="93"/>
      <c r="FGU169" s="18"/>
      <c r="FGV169" s="16"/>
      <c r="FGW169" s="18"/>
      <c r="FGX169" s="3"/>
      <c r="FGZ169" s="13"/>
      <c r="FHA169" s="8"/>
      <c r="FHB169" s="3"/>
      <c r="FHC169" s="45"/>
      <c r="FHD169" s="3"/>
      <c r="FHE169" s="2"/>
      <c r="FHF169" s="2"/>
      <c r="FHG169" s="2"/>
      <c r="FHH169" s="2"/>
      <c r="FHI169" s="2"/>
      <c r="FHJ169" s="45"/>
      <c r="FHK169" s="45"/>
      <c r="FHN169" s="16"/>
      <c r="FHO169" s="93"/>
      <c r="FHP169" s="18"/>
      <c r="FHQ169" s="16"/>
      <c r="FHR169" s="18"/>
      <c r="FHS169" s="3"/>
      <c r="FHU169" s="13"/>
      <c r="FHV169" s="8"/>
      <c r="FHW169" s="3"/>
      <c r="FHX169" s="45"/>
      <c r="FHY169" s="3"/>
      <c r="FHZ169" s="2"/>
      <c r="FIA169" s="2"/>
      <c r="FIB169" s="2"/>
      <c r="FIC169" s="2"/>
      <c r="FID169" s="2"/>
      <c r="FIE169" s="45"/>
      <c r="FIF169" s="45"/>
      <c r="FII169" s="16"/>
      <c r="FIJ169" s="93"/>
      <c r="FIK169" s="18"/>
      <c r="FIL169" s="16"/>
      <c r="FIM169" s="18"/>
      <c r="FIN169" s="3"/>
      <c r="FIP169" s="13"/>
      <c r="FIQ169" s="8"/>
      <c r="FIR169" s="3"/>
      <c r="FIS169" s="45"/>
      <c r="FIT169" s="3"/>
      <c r="FIU169" s="2"/>
      <c r="FIV169" s="2"/>
      <c r="FIW169" s="2"/>
      <c r="FIX169" s="2"/>
      <c r="FIY169" s="2"/>
      <c r="FIZ169" s="45"/>
      <c r="FJA169" s="45"/>
      <c r="FJD169" s="16"/>
      <c r="FJE169" s="93"/>
      <c r="FJF169" s="18"/>
      <c r="FJG169" s="16"/>
      <c r="FJH169" s="18"/>
      <c r="FJI169" s="3"/>
      <c r="FJK169" s="13"/>
      <c r="FJL169" s="8"/>
      <c r="FJM169" s="3"/>
      <c r="FJN169" s="45"/>
      <c r="FJO169" s="3"/>
      <c r="FJP169" s="2"/>
      <c r="FJQ169" s="2"/>
      <c r="FJR169" s="2"/>
      <c r="FJS169" s="2"/>
      <c r="FJT169" s="2"/>
      <c r="FJU169" s="45"/>
      <c r="FJV169" s="45"/>
      <c r="FJY169" s="16"/>
      <c r="FJZ169" s="93"/>
      <c r="FKA169" s="18"/>
      <c r="FKB169" s="16"/>
      <c r="FKC169" s="18"/>
      <c r="FKD169" s="3"/>
      <c r="FKF169" s="13"/>
      <c r="FKG169" s="8"/>
      <c r="FKH169" s="3"/>
      <c r="FKI169" s="45"/>
      <c r="FKJ169" s="3"/>
      <c r="FKK169" s="2"/>
      <c r="FKL169" s="2"/>
      <c r="FKM169" s="2"/>
      <c r="FKN169" s="2"/>
      <c r="FKO169" s="2"/>
      <c r="FKP169" s="45"/>
      <c r="FKQ169" s="45"/>
      <c r="FKT169" s="16"/>
      <c r="FKU169" s="93"/>
      <c r="FKV169" s="18"/>
      <c r="FKW169" s="16"/>
      <c r="FKX169" s="18"/>
      <c r="FKY169" s="3"/>
      <c r="FLA169" s="13"/>
      <c r="FLB169" s="8"/>
      <c r="FLC169" s="3"/>
      <c r="FLD169" s="45"/>
      <c r="FLE169" s="3"/>
      <c r="FLF169" s="2"/>
      <c r="FLG169" s="2"/>
      <c r="FLH169" s="2"/>
      <c r="FLI169" s="2"/>
      <c r="FLJ169" s="2"/>
      <c r="FLK169" s="45"/>
      <c r="FLL169" s="45"/>
      <c r="FLO169" s="16"/>
      <c r="FLP169" s="93"/>
      <c r="FLQ169" s="18"/>
      <c r="FLR169" s="16"/>
      <c r="FLS169" s="18"/>
      <c r="FLT169" s="3"/>
      <c r="FLV169" s="13"/>
      <c r="FLW169" s="8"/>
      <c r="FLX169" s="3"/>
      <c r="FLY169" s="45"/>
      <c r="FLZ169" s="3"/>
      <c r="FMA169" s="2"/>
      <c r="FMB169" s="2"/>
      <c r="FMC169" s="2"/>
      <c r="FMD169" s="2"/>
      <c r="FME169" s="2"/>
      <c r="FMF169" s="45"/>
      <c r="FMG169" s="45"/>
      <c r="FMJ169" s="16"/>
      <c r="FMK169" s="93"/>
      <c r="FML169" s="18"/>
      <c r="FMM169" s="16"/>
      <c r="FMN169" s="18"/>
      <c r="FMO169" s="3"/>
      <c r="FMQ169" s="13"/>
      <c r="FMR169" s="8"/>
      <c r="FMS169" s="3"/>
      <c r="FMT169" s="45"/>
      <c r="FMU169" s="3"/>
      <c r="FMV169" s="2"/>
      <c r="FMW169" s="2"/>
      <c r="FMX169" s="2"/>
      <c r="FMY169" s="2"/>
      <c r="FMZ169" s="2"/>
      <c r="FNA169" s="45"/>
      <c r="FNB169" s="45"/>
      <c r="FNE169" s="16"/>
      <c r="FNF169" s="93"/>
      <c r="FNG169" s="18"/>
      <c r="FNH169" s="16"/>
      <c r="FNI169" s="18"/>
      <c r="FNJ169" s="3"/>
      <c r="FNL169" s="13"/>
      <c r="FNM169" s="8"/>
      <c r="FNN169" s="3"/>
      <c r="FNO169" s="45"/>
      <c r="FNP169" s="3"/>
      <c r="FNQ169" s="2"/>
      <c r="FNR169" s="2"/>
      <c r="FNS169" s="2"/>
      <c r="FNT169" s="2"/>
      <c r="FNU169" s="2"/>
      <c r="FNV169" s="45"/>
      <c r="FNW169" s="45"/>
      <c r="FNZ169" s="16"/>
      <c r="FOA169" s="93"/>
      <c r="FOB169" s="18"/>
      <c r="FOC169" s="16"/>
      <c r="FOD169" s="18"/>
      <c r="FOE169" s="3"/>
      <c r="FOG169" s="13"/>
      <c r="FOH169" s="8"/>
      <c r="FOI169" s="3"/>
      <c r="FOJ169" s="45"/>
      <c r="FOK169" s="3"/>
      <c r="FOL169" s="2"/>
      <c r="FOM169" s="2"/>
      <c r="FON169" s="2"/>
      <c r="FOO169" s="2"/>
      <c r="FOP169" s="2"/>
      <c r="FOQ169" s="45"/>
      <c r="FOR169" s="45"/>
      <c r="FOU169" s="16"/>
      <c r="FOV169" s="93"/>
      <c r="FOW169" s="18"/>
      <c r="FOX169" s="16"/>
      <c r="FOY169" s="18"/>
      <c r="FOZ169" s="3"/>
      <c r="FPB169" s="13"/>
      <c r="FPC169" s="8"/>
      <c r="FPD169" s="3"/>
      <c r="FPE169" s="45"/>
      <c r="FPF169" s="3"/>
      <c r="FPG169" s="2"/>
      <c r="FPH169" s="2"/>
      <c r="FPI169" s="2"/>
      <c r="FPJ169" s="2"/>
      <c r="FPK169" s="2"/>
      <c r="FPL169" s="45"/>
      <c r="FPM169" s="45"/>
      <c r="FPP169" s="16"/>
      <c r="FPQ169" s="93"/>
      <c r="FPR169" s="18"/>
      <c r="FPS169" s="16"/>
      <c r="FPT169" s="18"/>
      <c r="FPU169" s="3"/>
      <c r="FPW169" s="13"/>
      <c r="FPX169" s="8"/>
      <c r="FPY169" s="3"/>
      <c r="FPZ169" s="45"/>
      <c r="FQA169" s="3"/>
      <c r="FQB169" s="2"/>
      <c r="FQC169" s="2"/>
      <c r="FQD169" s="2"/>
      <c r="FQE169" s="2"/>
      <c r="FQF169" s="2"/>
      <c r="FQG169" s="45"/>
      <c r="FQH169" s="45"/>
      <c r="FQK169" s="16"/>
      <c r="FQL169" s="93"/>
      <c r="FQM169" s="18"/>
      <c r="FQN169" s="16"/>
      <c r="FQO169" s="18"/>
      <c r="FQP169" s="3"/>
      <c r="FQR169" s="13"/>
      <c r="FQS169" s="8"/>
      <c r="FQT169" s="3"/>
      <c r="FQU169" s="45"/>
      <c r="FQV169" s="3"/>
      <c r="FQW169" s="2"/>
      <c r="FQX169" s="2"/>
      <c r="FQY169" s="2"/>
      <c r="FQZ169" s="2"/>
      <c r="FRA169" s="2"/>
      <c r="FRB169" s="45"/>
      <c r="FRC169" s="45"/>
      <c r="FRF169" s="16"/>
      <c r="FRG169" s="93"/>
      <c r="FRH169" s="18"/>
      <c r="FRI169" s="16"/>
      <c r="FRJ169" s="18"/>
      <c r="FRK169" s="3"/>
      <c r="FRM169" s="13"/>
      <c r="FRN169" s="8"/>
      <c r="FRO169" s="3"/>
      <c r="FRP169" s="45"/>
      <c r="FRQ169" s="3"/>
      <c r="FRR169" s="2"/>
      <c r="FRS169" s="2"/>
      <c r="FRT169" s="2"/>
      <c r="FRU169" s="2"/>
      <c r="FRV169" s="2"/>
      <c r="FRW169" s="45"/>
      <c r="FRX169" s="45"/>
      <c r="FSA169" s="16"/>
      <c r="FSB169" s="93"/>
      <c r="FSC169" s="18"/>
      <c r="FSD169" s="16"/>
      <c r="FSE169" s="18"/>
      <c r="FSF169" s="3"/>
      <c r="FSH169" s="13"/>
      <c r="FSI169" s="8"/>
      <c r="FSJ169" s="3"/>
      <c r="FSK169" s="45"/>
      <c r="FSL169" s="3"/>
      <c r="FSM169" s="2"/>
      <c r="FSN169" s="2"/>
      <c r="FSO169" s="2"/>
      <c r="FSP169" s="2"/>
      <c r="FSQ169" s="2"/>
      <c r="FSR169" s="45"/>
      <c r="FSS169" s="45"/>
      <c r="FSV169" s="16"/>
      <c r="FSW169" s="93"/>
      <c r="FSX169" s="18"/>
      <c r="FSY169" s="16"/>
      <c r="FSZ169" s="18"/>
      <c r="FTA169" s="3"/>
      <c r="FTC169" s="13"/>
      <c r="FTD169" s="8"/>
      <c r="FTE169" s="3"/>
      <c r="FTF169" s="45"/>
      <c r="FTG169" s="3"/>
      <c r="FTH169" s="2"/>
      <c r="FTI169" s="2"/>
      <c r="FTJ169" s="2"/>
      <c r="FTK169" s="2"/>
      <c r="FTL169" s="2"/>
      <c r="FTM169" s="45"/>
      <c r="FTN169" s="45"/>
      <c r="FTQ169" s="16"/>
      <c r="FTR169" s="93"/>
      <c r="FTS169" s="18"/>
      <c r="FTT169" s="16"/>
      <c r="FTU169" s="18"/>
      <c r="FTV169" s="3"/>
      <c r="FTX169" s="13"/>
      <c r="FTY169" s="8"/>
      <c r="FTZ169" s="3"/>
      <c r="FUA169" s="45"/>
      <c r="FUB169" s="3"/>
      <c r="FUC169" s="2"/>
      <c r="FUD169" s="2"/>
      <c r="FUE169" s="2"/>
      <c r="FUF169" s="2"/>
      <c r="FUG169" s="2"/>
      <c r="FUH169" s="45"/>
      <c r="FUI169" s="45"/>
      <c r="FUL169" s="16"/>
      <c r="FUM169" s="93"/>
      <c r="FUN169" s="18"/>
      <c r="FUO169" s="16"/>
      <c r="FUP169" s="18"/>
      <c r="FUQ169" s="3"/>
      <c r="FUS169" s="13"/>
      <c r="FUT169" s="8"/>
      <c r="FUU169" s="3"/>
      <c r="FUV169" s="45"/>
      <c r="FUW169" s="3"/>
      <c r="FUX169" s="2"/>
      <c r="FUY169" s="2"/>
      <c r="FUZ169" s="2"/>
      <c r="FVA169" s="2"/>
      <c r="FVB169" s="2"/>
      <c r="FVC169" s="45"/>
      <c r="FVD169" s="45"/>
      <c r="FVG169" s="16"/>
      <c r="FVH169" s="93"/>
      <c r="FVI169" s="18"/>
      <c r="FVJ169" s="16"/>
      <c r="FVK169" s="18"/>
      <c r="FVL169" s="3"/>
      <c r="FVN169" s="13"/>
      <c r="FVO169" s="8"/>
      <c r="FVP169" s="3"/>
      <c r="FVQ169" s="45"/>
      <c r="FVR169" s="3"/>
      <c r="FVS169" s="2"/>
      <c r="FVT169" s="2"/>
      <c r="FVU169" s="2"/>
      <c r="FVV169" s="2"/>
      <c r="FVW169" s="2"/>
      <c r="FVX169" s="45"/>
      <c r="FVY169" s="45"/>
      <c r="FWB169" s="16"/>
      <c r="FWC169" s="93"/>
      <c r="FWD169" s="18"/>
      <c r="FWE169" s="16"/>
      <c r="FWF169" s="18"/>
      <c r="FWG169" s="3"/>
      <c r="FWI169" s="13"/>
      <c r="FWJ169" s="8"/>
      <c r="FWK169" s="3"/>
      <c r="FWL169" s="45"/>
      <c r="FWM169" s="3"/>
      <c r="FWN169" s="2"/>
      <c r="FWO169" s="2"/>
      <c r="FWP169" s="2"/>
      <c r="FWQ169" s="2"/>
      <c r="FWR169" s="2"/>
      <c r="FWS169" s="45"/>
      <c r="FWT169" s="45"/>
      <c r="FWW169" s="16"/>
      <c r="FWX169" s="93"/>
      <c r="FWY169" s="18"/>
      <c r="FWZ169" s="16"/>
      <c r="FXA169" s="18"/>
      <c r="FXB169" s="3"/>
      <c r="FXD169" s="13"/>
      <c r="FXE169" s="8"/>
      <c r="FXF169" s="3"/>
      <c r="FXG169" s="45"/>
      <c r="FXH169" s="3"/>
      <c r="FXI169" s="2"/>
      <c r="FXJ169" s="2"/>
      <c r="FXK169" s="2"/>
      <c r="FXL169" s="2"/>
      <c r="FXM169" s="2"/>
      <c r="FXN169" s="45"/>
      <c r="FXO169" s="45"/>
      <c r="FXR169" s="16"/>
      <c r="FXS169" s="93"/>
      <c r="FXT169" s="18"/>
      <c r="FXU169" s="16"/>
      <c r="FXV169" s="18"/>
      <c r="FXW169" s="3"/>
      <c r="FXY169" s="13"/>
      <c r="FXZ169" s="8"/>
      <c r="FYA169" s="3"/>
      <c r="FYB169" s="45"/>
      <c r="FYC169" s="3"/>
      <c r="FYD169" s="2"/>
      <c r="FYE169" s="2"/>
      <c r="FYF169" s="2"/>
      <c r="FYG169" s="2"/>
      <c r="FYH169" s="2"/>
      <c r="FYI169" s="45"/>
      <c r="FYJ169" s="45"/>
      <c r="FYM169" s="16"/>
      <c r="FYN169" s="93"/>
      <c r="FYO169" s="18"/>
      <c r="FYP169" s="16"/>
      <c r="FYQ169" s="18"/>
      <c r="FYR169" s="3"/>
      <c r="FYT169" s="13"/>
      <c r="FYU169" s="8"/>
      <c r="FYV169" s="3"/>
      <c r="FYW169" s="45"/>
      <c r="FYX169" s="3"/>
      <c r="FYY169" s="2"/>
      <c r="FYZ169" s="2"/>
      <c r="FZA169" s="2"/>
      <c r="FZB169" s="2"/>
      <c r="FZC169" s="2"/>
      <c r="FZD169" s="45"/>
      <c r="FZE169" s="45"/>
      <c r="FZH169" s="16"/>
      <c r="FZI169" s="93"/>
      <c r="FZJ169" s="18"/>
      <c r="FZK169" s="16"/>
      <c r="FZL169" s="18"/>
      <c r="FZM169" s="3"/>
      <c r="FZO169" s="13"/>
      <c r="FZP169" s="8"/>
      <c r="FZQ169" s="3"/>
      <c r="FZR169" s="45"/>
      <c r="FZS169" s="3"/>
      <c r="FZT169" s="2"/>
      <c r="FZU169" s="2"/>
      <c r="FZV169" s="2"/>
      <c r="FZW169" s="2"/>
      <c r="FZX169" s="2"/>
      <c r="FZY169" s="45"/>
      <c r="FZZ169" s="45"/>
      <c r="GAC169" s="16"/>
      <c r="GAD169" s="93"/>
      <c r="GAE169" s="18"/>
      <c r="GAF169" s="16"/>
      <c r="GAG169" s="18"/>
      <c r="GAH169" s="3"/>
      <c r="GAJ169" s="13"/>
      <c r="GAK169" s="8"/>
      <c r="GAL169" s="3"/>
      <c r="GAM169" s="45"/>
      <c r="GAN169" s="3"/>
      <c r="GAO169" s="2"/>
      <c r="GAP169" s="2"/>
      <c r="GAQ169" s="2"/>
      <c r="GAR169" s="2"/>
      <c r="GAS169" s="2"/>
      <c r="GAT169" s="45"/>
      <c r="GAU169" s="45"/>
      <c r="GAX169" s="16"/>
      <c r="GAY169" s="93"/>
      <c r="GAZ169" s="18"/>
      <c r="GBA169" s="16"/>
      <c r="GBB169" s="18"/>
      <c r="GBC169" s="3"/>
      <c r="GBE169" s="13"/>
      <c r="GBF169" s="8"/>
      <c r="GBG169" s="3"/>
      <c r="GBH169" s="45"/>
      <c r="GBI169" s="3"/>
      <c r="GBJ169" s="2"/>
      <c r="GBK169" s="2"/>
      <c r="GBL169" s="2"/>
      <c r="GBM169" s="2"/>
      <c r="GBN169" s="2"/>
      <c r="GBO169" s="45"/>
      <c r="GBP169" s="45"/>
      <c r="GBS169" s="16"/>
      <c r="GBT169" s="93"/>
      <c r="GBU169" s="18"/>
      <c r="GBV169" s="16"/>
      <c r="GBW169" s="18"/>
      <c r="GBX169" s="3"/>
      <c r="GBZ169" s="13"/>
      <c r="GCA169" s="8"/>
      <c r="GCB169" s="3"/>
      <c r="GCC169" s="45"/>
      <c r="GCD169" s="3"/>
      <c r="GCE169" s="2"/>
      <c r="GCF169" s="2"/>
      <c r="GCG169" s="2"/>
      <c r="GCH169" s="2"/>
      <c r="GCI169" s="2"/>
      <c r="GCJ169" s="45"/>
      <c r="GCK169" s="45"/>
      <c r="GCN169" s="16"/>
      <c r="GCO169" s="93"/>
      <c r="GCP169" s="18"/>
      <c r="GCQ169" s="16"/>
      <c r="GCR169" s="18"/>
      <c r="GCS169" s="3"/>
      <c r="GCU169" s="13"/>
      <c r="GCV169" s="8"/>
      <c r="GCW169" s="3"/>
      <c r="GCX169" s="45"/>
      <c r="GCY169" s="3"/>
      <c r="GCZ169" s="2"/>
      <c r="GDA169" s="2"/>
      <c r="GDB169" s="2"/>
      <c r="GDC169" s="2"/>
      <c r="GDD169" s="2"/>
      <c r="GDE169" s="45"/>
      <c r="GDF169" s="45"/>
      <c r="GDI169" s="16"/>
      <c r="GDJ169" s="93"/>
      <c r="GDK169" s="18"/>
      <c r="GDL169" s="16"/>
      <c r="GDM169" s="18"/>
      <c r="GDN169" s="3"/>
      <c r="GDP169" s="13"/>
      <c r="GDQ169" s="8"/>
      <c r="GDR169" s="3"/>
      <c r="GDS169" s="45"/>
      <c r="GDT169" s="3"/>
      <c r="GDU169" s="2"/>
      <c r="GDV169" s="2"/>
      <c r="GDW169" s="2"/>
      <c r="GDX169" s="2"/>
      <c r="GDY169" s="2"/>
      <c r="GDZ169" s="45"/>
      <c r="GEA169" s="45"/>
      <c r="GED169" s="16"/>
      <c r="GEE169" s="93"/>
      <c r="GEF169" s="18"/>
      <c r="GEG169" s="16"/>
      <c r="GEH169" s="18"/>
      <c r="GEI169" s="3"/>
      <c r="GEK169" s="13"/>
      <c r="GEL169" s="8"/>
      <c r="GEM169" s="3"/>
      <c r="GEN169" s="45"/>
      <c r="GEO169" s="3"/>
      <c r="GEP169" s="2"/>
      <c r="GEQ169" s="2"/>
      <c r="GER169" s="2"/>
      <c r="GES169" s="2"/>
      <c r="GET169" s="2"/>
      <c r="GEU169" s="45"/>
      <c r="GEV169" s="45"/>
      <c r="GEY169" s="16"/>
      <c r="GEZ169" s="93"/>
      <c r="GFA169" s="18"/>
      <c r="GFB169" s="16"/>
      <c r="GFC169" s="18"/>
      <c r="GFD169" s="3"/>
      <c r="GFF169" s="13"/>
      <c r="GFG169" s="8"/>
      <c r="GFH169" s="3"/>
      <c r="GFI169" s="45"/>
      <c r="GFJ169" s="3"/>
      <c r="GFK169" s="2"/>
      <c r="GFL169" s="2"/>
      <c r="GFM169" s="2"/>
      <c r="GFN169" s="2"/>
      <c r="GFO169" s="2"/>
      <c r="GFP169" s="45"/>
      <c r="GFQ169" s="45"/>
      <c r="GFT169" s="16"/>
      <c r="GFU169" s="93"/>
      <c r="GFV169" s="18"/>
      <c r="GFW169" s="16"/>
      <c r="GFX169" s="18"/>
      <c r="GFY169" s="3"/>
      <c r="GGA169" s="13"/>
      <c r="GGB169" s="8"/>
      <c r="GGC169" s="3"/>
      <c r="GGD169" s="45"/>
      <c r="GGE169" s="3"/>
      <c r="GGF169" s="2"/>
      <c r="GGG169" s="2"/>
      <c r="GGH169" s="2"/>
      <c r="GGI169" s="2"/>
      <c r="GGJ169" s="2"/>
      <c r="GGK169" s="45"/>
      <c r="GGL169" s="45"/>
      <c r="GGO169" s="16"/>
      <c r="GGP169" s="93"/>
      <c r="GGQ169" s="18"/>
      <c r="GGR169" s="16"/>
      <c r="GGS169" s="18"/>
      <c r="GGT169" s="3"/>
      <c r="GGV169" s="13"/>
      <c r="GGW169" s="8"/>
      <c r="GGX169" s="3"/>
      <c r="GGY169" s="45"/>
      <c r="GGZ169" s="3"/>
      <c r="GHA169" s="2"/>
      <c r="GHB169" s="2"/>
      <c r="GHC169" s="2"/>
      <c r="GHD169" s="2"/>
      <c r="GHE169" s="2"/>
      <c r="GHF169" s="45"/>
      <c r="GHG169" s="45"/>
      <c r="GHJ169" s="16"/>
      <c r="GHK169" s="93"/>
      <c r="GHL169" s="18"/>
      <c r="GHM169" s="16"/>
      <c r="GHN169" s="18"/>
      <c r="GHO169" s="3"/>
      <c r="GHQ169" s="13"/>
      <c r="GHR169" s="8"/>
      <c r="GHS169" s="3"/>
      <c r="GHT169" s="45"/>
      <c r="GHU169" s="3"/>
      <c r="GHV169" s="2"/>
      <c r="GHW169" s="2"/>
      <c r="GHX169" s="2"/>
      <c r="GHY169" s="2"/>
      <c r="GHZ169" s="2"/>
      <c r="GIA169" s="45"/>
      <c r="GIB169" s="45"/>
      <c r="GIE169" s="16"/>
      <c r="GIF169" s="93"/>
      <c r="GIG169" s="18"/>
      <c r="GIH169" s="16"/>
      <c r="GII169" s="18"/>
      <c r="GIJ169" s="3"/>
      <c r="GIL169" s="13"/>
      <c r="GIM169" s="8"/>
      <c r="GIN169" s="3"/>
      <c r="GIO169" s="45"/>
      <c r="GIP169" s="3"/>
      <c r="GIQ169" s="2"/>
      <c r="GIR169" s="2"/>
      <c r="GIS169" s="2"/>
      <c r="GIT169" s="2"/>
      <c r="GIU169" s="2"/>
      <c r="GIV169" s="45"/>
      <c r="GIW169" s="45"/>
      <c r="GIZ169" s="16"/>
      <c r="GJA169" s="93"/>
      <c r="GJB169" s="18"/>
      <c r="GJC169" s="16"/>
      <c r="GJD169" s="18"/>
      <c r="GJE169" s="3"/>
      <c r="GJG169" s="13"/>
      <c r="GJH169" s="8"/>
      <c r="GJI169" s="3"/>
      <c r="GJJ169" s="45"/>
      <c r="GJK169" s="3"/>
      <c r="GJL169" s="2"/>
      <c r="GJM169" s="2"/>
      <c r="GJN169" s="2"/>
      <c r="GJO169" s="2"/>
      <c r="GJP169" s="2"/>
      <c r="GJQ169" s="45"/>
      <c r="GJR169" s="45"/>
      <c r="GJU169" s="16"/>
      <c r="GJV169" s="93"/>
      <c r="GJW169" s="18"/>
      <c r="GJX169" s="16"/>
      <c r="GJY169" s="18"/>
      <c r="GJZ169" s="3"/>
      <c r="GKB169" s="13"/>
      <c r="GKC169" s="8"/>
      <c r="GKD169" s="3"/>
      <c r="GKE169" s="45"/>
      <c r="GKF169" s="3"/>
      <c r="GKG169" s="2"/>
      <c r="GKH169" s="2"/>
      <c r="GKI169" s="2"/>
      <c r="GKJ169" s="2"/>
      <c r="GKK169" s="2"/>
      <c r="GKL169" s="45"/>
      <c r="GKM169" s="45"/>
      <c r="GKP169" s="16"/>
      <c r="GKQ169" s="93"/>
      <c r="GKR169" s="18"/>
      <c r="GKS169" s="16"/>
      <c r="GKT169" s="18"/>
      <c r="GKU169" s="3"/>
      <c r="GKW169" s="13"/>
      <c r="GKX169" s="8"/>
      <c r="GKY169" s="3"/>
      <c r="GKZ169" s="45"/>
      <c r="GLA169" s="3"/>
      <c r="GLB169" s="2"/>
      <c r="GLC169" s="2"/>
      <c r="GLD169" s="2"/>
      <c r="GLE169" s="2"/>
      <c r="GLF169" s="2"/>
      <c r="GLG169" s="45"/>
      <c r="GLH169" s="45"/>
      <c r="GLK169" s="16"/>
      <c r="GLL169" s="93"/>
      <c r="GLM169" s="18"/>
      <c r="GLN169" s="16"/>
      <c r="GLO169" s="18"/>
      <c r="GLP169" s="3"/>
      <c r="GLR169" s="13"/>
      <c r="GLS169" s="8"/>
      <c r="GLT169" s="3"/>
      <c r="GLU169" s="45"/>
      <c r="GLV169" s="3"/>
      <c r="GLW169" s="2"/>
      <c r="GLX169" s="2"/>
      <c r="GLY169" s="2"/>
      <c r="GLZ169" s="2"/>
      <c r="GMA169" s="2"/>
      <c r="GMB169" s="45"/>
      <c r="GMC169" s="45"/>
      <c r="GMF169" s="16"/>
      <c r="GMG169" s="93"/>
      <c r="GMH169" s="18"/>
      <c r="GMI169" s="16"/>
      <c r="GMJ169" s="18"/>
      <c r="GMK169" s="3"/>
      <c r="GMM169" s="13"/>
      <c r="GMN169" s="8"/>
      <c r="GMO169" s="3"/>
      <c r="GMP169" s="45"/>
      <c r="GMQ169" s="3"/>
      <c r="GMR169" s="2"/>
      <c r="GMS169" s="2"/>
      <c r="GMT169" s="2"/>
      <c r="GMU169" s="2"/>
      <c r="GMV169" s="2"/>
      <c r="GMW169" s="45"/>
      <c r="GMX169" s="45"/>
      <c r="GNA169" s="16"/>
      <c r="GNB169" s="93"/>
      <c r="GNC169" s="18"/>
      <c r="GND169" s="16"/>
      <c r="GNE169" s="18"/>
      <c r="GNF169" s="3"/>
      <c r="GNH169" s="13"/>
      <c r="GNI169" s="8"/>
      <c r="GNJ169" s="3"/>
      <c r="GNK169" s="45"/>
      <c r="GNL169" s="3"/>
      <c r="GNM169" s="2"/>
      <c r="GNN169" s="2"/>
      <c r="GNO169" s="2"/>
      <c r="GNP169" s="2"/>
      <c r="GNQ169" s="2"/>
      <c r="GNR169" s="45"/>
      <c r="GNS169" s="45"/>
      <c r="GNV169" s="16"/>
      <c r="GNW169" s="93"/>
      <c r="GNX169" s="18"/>
      <c r="GNY169" s="16"/>
      <c r="GNZ169" s="18"/>
      <c r="GOA169" s="3"/>
      <c r="GOC169" s="13"/>
      <c r="GOD169" s="8"/>
      <c r="GOE169" s="3"/>
      <c r="GOF169" s="45"/>
      <c r="GOG169" s="3"/>
      <c r="GOH169" s="2"/>
      <c r="GOI169" s="2"/>
      <c r="GOJ169" s="2"/>
      <c r="GOK169" s="2"/>
      <c r="GOL169" s="2"/>
      <c r="GOM169" s="45"/>
      <c r="GON169" s="45"/>
      <c r="GOQ169" s="16"/>
      <c r="GOR169" s="93"/>
      <c r="GOS169" s="18"/>
      <c r="GOT169" s="16"/>
      <c r="GOU169" s="18"/>
      <c r="GOV169" s="3"/>
      <c r="GOX169" s="13"/>
      <c r="GOY169" s="8"/>
      <c r="GOZ169" s="3"/>
      <c r="GPA169" s="45"/>
      <c r="GPB169" s="3"/>
      <c r="GPC169" s="2"/>
      <c r="GPD169" s="2"/>
      <c r="GPE169" s="2"/>
      <c r="GPF169" s="2"/>
      <c r="GPG169" s="2"/>
      <c r="GPH169" s="45"/>
      <c r="GPI169" s="45"/>
      <c r="GPL169" s="16"/>
      <c r="GPM169" s="93"/>
      <c r="GPN169" s="18"/>
      <c r="GPO169" s="16"/>
      <c r="GPP169" s="18"/>
      <c r="GPQ169" s="3"/>
      <c r="GPS169" s="13"/>
      <c r="GPT169" s="8"/>
      <c r="GPU169" s="3"/>
      <c r="GPV169" s="45"/>
      <c r="GPW169" s="3"/>
      <c r="GPX169" s="2"/>
      <c r="GPY169" s="2"/>
      <c r="GPZ169" s="2"/>
      <c r="GQA169" s="2"/>
      <c r="GQB169" s="2"/>
      <c r="GQC169" s="45"/>
      <c r="GQD169" s="45"/>
      <c r="GQG169" s="16"/>
      <c r="GQH169" s="93"/>
      <c r="GQI169" s="18"/>
      <c r="GQJ169" s="16"/>
      <c r="GQK169" s="18"/>
      <c r="GQL169" s="3"/>
      <c r="GQN169" s="13"/>
      <c r="GQO169" s="8"/>
      <c r="GQP169" s="3"/>
      <c r="GQQ169" s="45"/>
      <c r="GQR169" s="3"/>
      <c r="GQS169" s="2"/>
      <c r="GQT169" s="2"/>
      <c r="GQU169" s="2"/>
      <c r="GQV169" s="2"/>
      <c r="GQW169" s="2"/>
      <c r="GQX169" s="45"/>
      <c r="GQY169" s="45"/>
      <c r="GRB169" s="16"/>
      <c r="GRC169" s="93"/>
      <c r="GRD169" s="18"/>
      <c r="GRE169" s="16"/>
      <c r="GRF169" s="18"/>
      <c r="GRG169" s="3"/>
      <c r="GRI169" s="13"/>
      <c r="GRJ169" s="8"/>
      <c r="GRK169" s="3"/>
      <c r="GRL169" s="45"/>
      <c r="GRM169" s="3"/>
      <c r="GRN169" s="2"/>
      <c r="GRO169" s="2"/>
      <c r="GRP169" s="2"/>
      <c r="GRQ169" s="2"/>
      <c r="GRR169" s="2"/>
      <c r="GRS169" s="45"/>
      <c r="GRT169" s="45"/>
      <c r="GRW169" s="16"/>
      <c r="GRX169" s="93"/>
      <c r="GRY169" s="18"/>
      <c r="GRZ169" s="16"/>
      <c r="GSA169" s="18"/>
      <c r="GSB169" s="3"/>
      <c r="GSD169" s="13"/>
      <c r="GSE169" s="8"/>
      <c r="GSF169" s="3"/>
      <c r="GSG169" s="45"/>
      <c r="GSH169" s="3"/>
      <c r="GSI169" s="2"/>
      <c r="GSJ169" s="2"/>
      <c r="GSK169" s="2"/>
      <c r="GSL169" s="2"/>
      <c r="GSM169" s="2"/>
      <c r="GSN169" s="45"/>
      <c r="GSO169" s="45"/>
      <c r="GSR169" s="16"/>
      <c r="GSS169" s="93"/>
      <c r="GST169" s="18"/>
      <c r="GSU169" s="16"/>
      <c r="GSV169" s="18"/>
      <c r="GSW169" s="3"/>
      <c r="GSY169" s="13"/>
      <c r="GSZ169" s="8"/>
      <c r="GTA169" s="3"/>
      <c r="GTB169" s="45"/>
      <c r="GTC169" s="3"/>
      <c r="GTD169" s="2"/>
      <c r="GTE169" s="2"/>
      <c r="GTF169" s="2"/>
      <c r="GTG169" s="2"/>
      <c r="GTH169" s="2"/>
      <c r="GTI169" s="45"/>
      <c r="GTJ169" s="45"/>
      <c r="GTM169" s="16"/>
      <c r="GTN169" s="93"/>
      <c r="GTO169" s="18"/>
      <c r="GTP169" s="16"/>
      <c r="GTQ169" s="18"/>
      <c r="GTR169" s="3"/>
      <c r="GTT169" s="13"/>
      <c r="GTU169" s="8"/>
      <c r="GTV169" s="3"/>
      <c r="GTW169" s="45"/>
      <c r="GTX169" s="3"/>
      <c r="GTY169" s="2"/>
      <c r="GTZ169" s="2"/>
      <c r="GUA169" s="2"/>
      <c r="GUB169" s="2"/>
      <c r="GUC169" s="2"/>
      <c r="GUD169" s="45"/>
      <c r="GUE169" s="45"/>
      <c r="GUH169" s="16"/>
      <c r="GUI169" s="93"/>
      <c r="GUJ169" s="18"/>
      <c r="GUK169" s="16"/>
      <c r="GUL169" s="18"/>
      <c r="GUM169" s="3"/>
      <c r="GUO169" s="13"/>
      <c r="GUP169" s="8"/>
      <c r="GUQ169" s="3"/>
      <c r="GUR169" s="45"/>
      <c r="GUS169" s="3"/>
      <c r="GUT169" s="2"/>
      <c r="GUU169" s="2"/>
      <c r="GUV169" s="2"/>
      <c r="GUW169" s="2"/>
      <c r="GUX169" s="2"/>
      <c r="GUY169" s="45"/>
      <c r="GUZ169" s="45"/>
      <c r="GVC169" s="16"/>
      <c r="GVD169" s="93"/>
      <c r="GVE169" s="18"/>
      <c r="GVF169" s="16"/>
      <c r="GVG169" s="18"/>
      <c r="GVH169" s="3"/>
      <c r="GVJ169" s="13"/>
      <c r="GVK169" s="8"/>
      <c r="GVL169" s="3"/>
      <c r="GVM169" s="45"/>
      <c r="GVN169" s="3"/>
      <c r="GVO169" s="2"/>
      <c r="GVP169" s="2"/>
      <c r="GVQ169" s="2"/>
      <c r="GVR169" s="2"/>
      <c r="GVS169" s="2"/>
      <c r="GVT169" s="45"/>
      <c r="GVU169" s="45"/>
      <c r="GVX169" s="16"/>
      <c r="GVY169" s="93"/>
      <c r="GVZ169" s="18"/>
      <c r="GWA169" s="16"/>
      <c r="GWB169" s="18"/>
      <c r="GWC169" s="3"/>
      <c r="GWE169" s="13"/>
      <c r="GWF169" s="8"/>
      <c r="GWG169" s="3"/>
      <c r="GWH169" s="45"/>
      <c r="GWI169" s="3"/>
      <c r="GWJ169" s="2"/>
      <c r="GWK169" s="2"/>
      <c r="GWL169" s="2"/>
      <c r="GWM169" s="2"/>
      <c r="GWN169" s="2"/>
      <c r="GWO169" s="45"/>
      <c r="GWP169" s="45"/>
      <c r="GWS169" s="16"/>
      <c r="GWT169" s="93"/>
      <c r="GWU169" s="18"/>
      <c r="GWV169" s="16"/>
      <c r="GWW169" s="18"/>
      <c r="GWX169" s="3"/>
      <c r="GWZ169" s="13"/>
      <c r="GXA169" s="8"/>
      <c r="GXB169" s="3"/>
      <c r="GXC169" s="45"/>
      <c r="GXD169" s="3"/>
      <c r="GXE169" s="2"/>
      <c r="GXF169" s="2"/>
      <c r="GXG169" s="2"/>
      <c r="GXH169" s="2"/>
      <c r="GXI169" s="2"/>
      <c r="GXJ169" s="45"/>
      <c r="GXK169" s="45"/>
      <c r="GXN169" s="16"/>
      <c r="GXO169" s="93"/>
      <c r="GXP169" s="18"/>
      <c r="GXQ169" s="16"/>
      <c r="GXR169" s="18"/>
      <c r="GXS169" s="3"/>
      <c r="GXU169" s="13"/>
      <c r="GXV169" s="8"/>
      <c r="GXW169" s="3"/>
      <c r="GXX169" s="45"/>
      <c r="GXY169" s="3"/>
      <c r="GXZ169" s="2"/>
      <c r="GYA169" s="2"/>
      <c r="GYB169" s="2"/>
      <c r="GYC169" s="2"/>
      <c r="GYD169" s="2"/>
      <c r="GYE169" s="45"/>
      <c r="GYF169" s="45"/>
      <c r="GYI169" s="16"/>
      <c r="GYJ169" s="93"/>
      <c r="GYK169" s="18"/>
      <c r="GYL169" s="16"/>
      <c r="GYM169" s="18"/>
      <c r="GYN169" s="3"/>
      <c r="GYP169" s="13"/>
      <c r="GYQ169" s="8"/>
      <c r="GYR169" s="3"/>
      <c r="GYS169" s="45"/>
      <c r="GYT169" s="3"/>
      <c r="GYU169" s="2"/>
      <c r="GYV169" s="2"/>
      <c r="GYW169" s="2"/>
      <c r="GYX169" s="2"/>
      <c r="GYY169" s="2"/>
      <c r="GYZ169" s="45"/>
      <c r="GZA169" s="45"/>
      <c r="GZD169" s="16"/>
      <c r="GZE169" s="93"/>
      <c r="GZF169" s="18"/>
      <c r="GZG169" s="16"/>
      <c r="GZH169" s="18"/>
      <c r="GZI169" s="3"/>
      <c r="GZK169" s="13"/>
      <c r="GZL169" s="8"/>
      <c r="GZM169" s="3"/>
      <c r="GZN169" s="45"/>
      <c r="GZO169" s="3"/>
      <c r="GZP169" s="2"/>
      <c r="GZQ169" s="2"/>
      <c r="GZR169" s="2"/>
      <c r="GZS169" s="2"/>
      <c r="GZT169" s="2"/>
      <c r="GZU169" s="45"/>
      <c r="GZV169" s="45"/>
      <c r="GZY169" s="16"/>
      <c r="GZZ169" s="93"/>
      <c r="HAA169" s="18"/>
      <c r="HAB169" s="16"/>
      <c r="HAC169" s="18"/>
      <c r="HAD169" s="3"/>
      <c r="HAF169" s="13"/>
      <c r="HAG169" s="8"/>
      <c r="HAH169" s="3"/>
      <c r="HAI169" s="45"/>
      <c r="HAJ169" s="3"/>
      <c r="HAK169" s="2"/>
      <c r="HAL169" s="2"/>
      <c r="HAM169" s="2"/>
      <c r="HAN169" s="2"/>
      <c r="HAO169" s="2"/>
      <c r="HAP169" s="45"/>
      <c r="HAQ169" s="45"/>
      <c r="HAT169" s="16"/>
      <c r="HAU169" s="93"/>
      <c r="HAV169" s="18"/>
      <c r="HAW169" s="16"/>
      <c r="HAX169" s="18"/>
      <c r="HAY169" s="3"/>
      <c r="HBA169" s="13"/>
      <c r="HBB169" s="8"/>
      <c r="HBC169" s="3"/>
      <c r="HBD169" s="45"/>
      <c r="HBE169" s="3"/>
      <c r="HBF169" s="2"/>
      <c r="HBG169" s="2"/>
      <c r="HBH169" s="2"/>
      <c r="HBI169" s="2"/>
      <c r="HBJ169" s="2"/>
      <c r="HBK169" s="45"/>
      <c r="HBL169" s="45"/>
      <c r="HBO169" s="16"/>
      <c r="HBP169" s="93"/>
      <c r="HBQ169" s="18"/>
      <c r="HBR169" s="16"/>
      <c r="HBS169" s="18"/>
      <c r="HBT169" s="3"/>
      <c r="HBV169" s="13"/>
      <c r="HBW169" s="8"/>
      <c r="HBX169" s="3"/>
      <c r="HBY169" s="45"/>
      <c r="HBZ169" s="3"/>
      <c r="HCA169" s="2"/>
      <c r="HCB169" s="2"/>
      <c r="HCC169" s="2"/>
      <c r="HCD169" s="2"/>
      <c r="HCE169" s="2"/>
      <c r="HCF169" s="45"/>
      <c r="HCG169" s="45"/>
      <c r="HCJ169" s="16"/>
      <c r="HCK169" s="93"/>
      <c r="HCL169" s="18"/>
      <c r="HCM169" s="16"/>
      <c r="HCN169" s="18"/>
      <c r="HCO169" s="3"/>
      <c r="HCQ169" s="13"/>
      <c r="HCR169" s="8"/>
      <c r="HCS169" s="3"/>
      <c r="HCT169" s="45"/>
      <c r="HCU169" s="3"/>
      <c r="HCV169" s="2"/>
      <c r="HCW169" s="2"/>
      <c r="HCX169" s="2"/>
      <c r="HCY169" s="2"/>
      <c r="HCZ169" s="2"/>
      <c r="HDA169" s="45"/>
      <c r="HDB169" s="45"/>
      <c r="HDE169" s="16"/>
      <c r="HDF169" s="93"/>
      <c r="HDG169" s="18"/>
      <c r="HDH169" s="16"/>
      <c r="HDI169" s="18"/>
      <c r="HDJ169" s="3"/>
      <c r="HDL169" s="13"/>
      <c r="HDM169" s="8"/>
      <c r="HDN169" s="3"/>
      <c r="HDO169" s="45"/>
      <c r="HDP169" s="3"/>
      <c r="HDQ169" s="2"/>
      <c r="HDR169" s="2"/>
      <c r="HDS169" s="2"/>
      <c r="HDT169" s="2"/>
      <c r="HDU169" s="2"/>
      <c r="HDV169" s="45"/>
      <c r="HDW169" s="45"/>
      <c r="HDZ169" s="16"/>
      <c r="HEA169" s="93"/>
      <c r="HEB169" s="18"/>
      <c r="HEC169" s="16"/>
      <c r="HED169" s="18"/>
      <c r="HEE169" s="3"/>
      <c r="HEG169" s="13"/>
      <c r="HEH169" s="8"/>
      <c r="HEI169" s="3"/>
      <c r="HEJ169" s="45"/>
      <c r="HEK169" s="3"/>
      <c r="HEL169" s="2"/>
      <c r="HEM169" s="2"/>
      <c r="HEN169" s="2"/>
      <c r="HEO169" s="2"/>
      <c r="HEP169" s="2"/>
      <c r="HEQ169" s="45"/>
      <c r="HER169" s="45"/>
      <c r="HEU169" s="16"/>
      <c r="HEV169" s="93"/>
      <c r="HEW169" s="18"/>
      <c r="HEX169" s="16"/>
      <c r="HEY169" s="18"/>
      <c r="HEZ169" s="3"/>
      <c r="HFB169" s="13"/>
      <c r="HFC169" s="8"/>
      <c r="HFD169" s="3"/>
      <c r="HFE169" s="45"/>
      <c r="HFF169" s="3"/>
      <c r="HFG169" s="2"/>
      <c r="HFH169" s="2"/>
      <c r="HFI169" s="2"/>
      <c r="HFJ169" s="2"/>
      <c r="HFK169" s="2"/>
      <c r="HFL169" s="45"/>
      <c r="HFM169" s="45"/>
      <c r="HFP169" s="16"/>
      <c r="HFQ169" s="93"/>
      <c r="HFR169" s="18"/>
      <c r="HFS169" s="16"/>
      <c r="HFT169" s="18"/>
      <c r="HFU169" s="3"/>
      <c r="HFW169" s="13"/>
      <c r="HFX169" s="8"/>
      <c r="HFY169" s="3"/>
      <c r="HFZ169" s="45"/>
      <c r="HGA169" s="3"/>
      <c r="HGB169" s="2"/>
      <c r="HGC169" s="2"/>
      <c r="HGD169" s="2"/>
      <c r="HGE169" s="2"/>
      <c r="HGF169" s="2"/>
      <c r="HGG169" s="45"/>
      <c r="HGH169" s="45"/>
      <c r="HGK169" s="16"/>
      <c r="HGL169" s="93"/>
      <c r="HGM169" s="18"/>
      <c r="HGN169" s="16"/>
      <c r="HGO169" s="18"/>
      <c r="HGP169" s="3"/>
      <c r="HGR169" s="13"/>
      <c r="HGS169" s="8"/>
      <c r="HGT169" s="3"/>
      <c r="HGU169" s="45"/>
      <c r="HGV169" s="3"/>
      <c r="HGW169" s="2"/>
      <c r="HGX169" s="2"/>
      <c r="HGY169" s="2"/>
      <c r="HGZ169" s="2"/>
      <c r="HHA169" s="2"/>
      <c r="HHB169" s="45"/>
      <c r="HHC169" s="45"/>
      <c r="HHF169" s="16"/>
      <c r="HHG169" s="93"/>
      <c r="HHH169" s="18"/>
      <c r="HHI169" s="16"/>
      <c r="HHJ169" s="18"/>
      <c r="HHK169" s="3"/>
      <c r="HHM169" s="13"/>
      <c r="HHN169" s="8"/>
      <c r="HHO169" s="3"/>
      <c r="HHP169" s="45"/>
      <c r="HHQ169" s="3"/>
      <c r="HHR169" s="2"/>
      <c r="HHS169" s="2"/>
      <c r="HHT169" s="2"/>
      <c r="HHU169" s="2"/>
      <c r="HHV169" s="2"/>
      <c r="HHW169" s="45"/>
      <c r="HHX169" s="45"/>
      <c r="HIA169" s="16"/>
      <c r="HIB169" s="93"/>
      <c r="HIC169" s="18"/>
      <c r="HID169" s="16"/>
      <c r="HIE169" s="18"/>
      <c r="HIF169" s="3"/>
      <c r="HIH169" s="13"/>
      <c r="HII169" s="8"/>
      <c r="HIJ169" s="3"/>
      <c r="HIK169" s="45"/>
      <c r="HIL169" s="3"/>
      <c r="HIM169" s="2"/>
      <c r="HIN169" s="2"/>
      <c r="HIO169" s="2"/>
      <c r="HIP169" s="2"/>
      <c r="HIQ169" s="2"/>
      <c r="HIR169" s="45"/>
      <c r="HIS169" s="45"/>
      <c r="HIV169" s="16"/>
      <c r="HIW169" s="93"/>
      <c r="HIX169" s="18"/>
      <c r="HIY169" s="16"/>
      <c r="HIZ169" s="18"/>
      <c r="HJA169" s="3"/>
      <c r="HJC169" s="13"/>
      <c r="HJD169" s="8"/>
      <c r="HJE169" s="3"/>
      <c r="HJF169" s="45"/>
      <c r="HJG169" s="3"/>
      <c r="HJH169" s="2"/>
      <c r="HJI169" s="2"/>
      <c r="HJJ169" s="2"/>
      <c r="HJK169" s="2"/>
      <c r="HJL169" s="2"/>
      <c r="HJM169" s="45"/>
      <c r="HJN169" s="45"/>
      <c r="HJQ169" s="16"/>
      <c r="HJR169" s="93"/>
      <c r="HJS169" s="18"/>
      <c r="HJT169" s="16"/>
      <c r="HJU169" s="18"/>
      <c r="HJV169" s="3"/>
      <c r="HJX169" s="13"/>
      <c r="HJY169" s="8"/>
      <c r="HJZ169" s="3"/>
      <c r="HKA169" s="45"/>
      <c r="HKB169" s="3"/>
      <c r="HKC169" s="2"/>
      <c r="HKD169" s="2"/>
      <c r="HKE169" s="2"/>
      <c r="HKF169" s="2"/>
      <c r="HKG169" s="2"/>
      <c r="HKH169" s="45"/>
      <c r="HKI169" s="45"/>
      <c r="HKL169" s="16"/>
      <c r="HKM169" s="93"/>
      <c r="HKN169" s="18"/>
      <c r="HKO169" s="16"/>
      <c r="HKP169" s="18"/>
      <c r="HKQ169" s="3"/>
      <c r="HKS169" s="13"/>
      <c r="HKT169" s="8"/>
      <c r="HKU169" s="3"/>
      <c r="HKV169" s="45"/>
      <c r="HKW169" s="3"/>
      <c r="HKX169" s="2"/>
      <c r="HKY169" s="2"/>
      <c r="HKZ169" s="2"/>
      <c r="HLA169" s="2"/>
      <c r="HLB169" s="2"/>
      <c r="HLC169" s="45"/>
      <c r="HLD169" s="45"/>
      <c r="HLG169" s="16"/>
      <c r="HLH169" s="93"/>
      <c r="HLI169" s="18"/>
      <c r="HLJ169" s="16"/>
      <c r="HLK169" s="18"/>
      <c r="HLL169" s="3"/>
      <c r="HLN169" s="13"/>
      <c r="HLO169" s="8"/>
      <c r="HLP169" s="3"/>
      <c r="HLQ169" s="45"/>
      <c r="HLR169" s="3"/>
      <c r="HLS169" s="2"/>
      <c r="HLT169" s="2"/>
      <c r="HLU169" s="2"/>
      <c r="HLV169" s="2"/>
      <c r="HLW169" s="2"/>
      <c r="HLX169" s="45"/>
      <c r="HLY169" s="45"/>
      <c r="HMB169" s="16"/>
      <c r="HMC169" s="93"/>
      <c r="HMD169" s="18"/>
      <c r="HME169" s="16"/>
      <c r="HMF169" s="18"/>
      <c r="HMG169" s="3"/>
      <c r="HMI169" s="13"/>
      <c r="HMJ169" s="8"/>
      <c r="HMK169" s="3"/>
      <c r="HML169" s="45"/>
      <c r="HMM169" s="3"/>
      <c r="HMN169" s="2"/>
      <c r="HMO169" s="2"/>
      <c r="HMP169" s="2"/>
      <c r="HMQ169" s="2"/>
      <c r="HMR169" s="2"/>
      <c r="HMS169" s="45"/>
      <c r="HMT169" s="45"/>
      <c r="HMW169" s="16"/>
      <c r="HMX169" s="93"/>
      <c r="HMY169" s="18"/>
      <c r="HMZ169" s="16"/>
      <c r="HNA169" s="18"/>
      <c r="HNB169" s="3"/>
      <c r="HND169" s="13"/>
      <c r="HNE169" s="8"/>
      <c r="HNF169" s="3"/>
      <c r="HNG169" s="45"/>
      <c r="HNH169" s="3"/>
      <c r="HNI169" s="2"/>
      <c r="HNJ169" s="2"/>
      <c r="HNK169" s="2"/>
      <c r="HNL169" s="2"/>
      <c r="HNM169" s="2"/>
      <c r="HNN169" s="45"/>
      <c r="HNO169" s="45"/>
      <c r="HNR169" s="16"/>
      <c r="HNS169" s="93"/>
      <c r="HNT169" s="18"/>
      <c r="HNU169" s="16"/>
      <c r="HNV169" s="18"/>
      <c r="HNW169" s="3"/>
      <c r="HNY169" s="13"/>
      <c r="HNZ169" s="8"/>
      <c r="HOA169" s="3"/>
      <c r="HOB169" s="45"/>
      <c r="HOC169" s="3"/>
      <c r="HOD169" s="2"/>
      <c r="HOE169" s="2"/>
      <c r="HOF169" s="2"/>
      <c r="HOG169" s="2"/>
      <c r="HOH169" s="2"/>
      <c r="HOI169" s="45"/>
      <c r="HOJ169" s="45"/>
      <c r="HOM169" s="16"/>
      <c r="HON169" s="93"/>
      <c r="HOO169" s="18"/>
      <c r="HOP169" s="16"/>
      <c r="HOQ169" s="18"/>
      <c r="HOR169" s="3"/>
      <c r="HOT169" s="13"/>
      <c r="HOU169" s="8"/>
      <c r="HOV169" s="3"/>
      <c r="HOW169" s="45"/>
      <c r="HOX169" s="3"/>
      <c r="HOY169" s="2"/>
      <c r="HOZ169" s="2"/>
      <c r="HPA169" s="2"/>
      <c r="HPB169" s="2"/>
      <c r="HPC169" s="2"/>
      <c r="HPD169" s="45"/>
      <c r="HPE169" s="45"/>
      <c r="HPH169" s="16"/>
      <c r="HPI169" s="93"/>
      <c r="HPJ169" s="18"/>
      <c r="HPK169" s="16"/>
      <c r="HPL169" s="18"/>
      <c r="HPM169" s="3"/>
      <c r="HPO169" s="13"/>
      <c r="HPP169" s="8"/>
      <c r="HPQ169" s="3"/>
      <c r="HPR169" s="45"/>
      <c r="HPS169" s="3"/>
      <c r="HPT169" s="2"/>
      <c r="HPU169" s="2"/>
      <c r="HPV169" s="2"/>
      <c r="HPW169" s="2"/>
      <c r="HPX169" s="2"/>
      <c r="HPY169" s="45"/>
      <c r="HPZ169" s="45"/>
      <c r="HQC169" s="16"/>
      <c r="HQD169" s="93"/>
      <c r="HQE169" s="18"/>
      <c r="HQF169" s="16"/>
      <c r="HQG169" s="18"/>
      <c r="HQH169" s="3"/>
      <c r="HQJ169" s="13"/>
      <c r="HQK169" s="8"/>
      <c r="HQL169" s="3"/>
      <c r="HQM169" s="45"/>
      <c r="HQN169" s="3"/>
      <c r="HQO169" s="2"/>
      <c r="HQP169" s="2"/>
      <c r="HQQ169" s="2"/>
      <c r="HQR169" s="2"/>
      <c r="HQS169" s="2"/>
      <c r="HQT169" s="45"/>
      <c r="HQU169" s="45"/>
      <c r="HQX169" s="16"/>
      <c r="HQY169" s="93"/>
      <c r="HQZ169" s="18"/>
      <c r="HRA169" s="16"/>
      <c r="HRB169" s="18"/>
      <c r="HRC169" s="3"/>
      <c r="HRE169" s="13"/>
      <c r="HRF169" s="8"/>
      <c r="HRG169" s="3"/>
      <c r="HRH169" s="45"/>
      <c r="HRI169" s="3"/>
      <c r="HRJ169" s="2"/>
      <c r="HRK169" s="2"/>
      <c r="HRL169" s="2"/>
      <c r="HRM169" s="2"/>
      <c r="HRN169" s="2"/>
      <c r="HRO169" s="45"/>
      <c r="HRP169" s="45"/>
      <c r="HRS169" s="16"/>
      <c r="HRT169" s="93"/>
      <c r="HRU169" s="18"/>
      <c r="HRV169" s="16"/>
      <c r="HRW169" s="18"/>
      <c r="HRX169" s="3"/>
      <c r="HRZ169" s="13"/>
      <c r="HSA169" s="8"/>
      <c r="HSB169" s="3"/>
      <c r="HSC169" s="45"/>
      <c r="HSD169" s="3"/>
      <c r="HSE169" s="2"/>
      <c r="HSF169" s="2"/>
      <c r="HSG169" s="2"/>
      <c r="HSH169" s="2"/>
      <c r="HSI169" s="2"/>
      <c r="HSJ169" s="45"/>
      <c r="HSK169" s="45"/>
      <c r="HSN169" s="16"/>
      <c r="HSO169" s="93"/>
      <c r="HSP169" s="18"/>
      <c r="HSQ169" s="16"/>
      <c r="HSR169" s="18"/>
      <c r="HSS169" s="3"/>
      <c r="HSU169" s="13"/>
      <c r="HSV169" s="8"/>
      <c r="HSW169" s="3"/>
      <c r="HSX169" s="45"/>
      <c r="HSY169" s="3"/>
      <c r="HSZ169" s="2"/>
      <c r="HTA169" s="2"/>
      <c r="HTB169" s="2"/>
      <c r="HTC169" s="2"/>
      <c r="HTD169" s="2"/>
      <c r="HTE169" s="45"/>
      <c r="HTF169" s="45"/>
      <c r="HTI169" s="16"/>
      <c r="HTJ169" s="93"/>
      <c r="HTK169" s="18"/>
      <c r="HTL169" s="16"/>
      <c r="HTM169" s="18"/>
      <c r="HTN169" s="3"/>
      <c r="HTP169" s="13"/>
      <c r="HTQ169" s="8"/>
      <c r="HTR169" s="3"/>
      <c r="HTS169" s="45"/>
      <c r="HTT169" s="3"/>
      <c r="HTU169" s="2"/>
      <c r="HTV169" s="2"/>
      <c r="HTW169" s="2"/>
      <c r="HTX169" s="2"/>
      <c r="HTY169" s="2"/>
      <c r="HTZ169" s="45"/>
      <c r="HUA169" s="45"/>
      <c r="HUD169" s="16"/>
      <c r="HUE169" s="93"/>
      <c r="HUF169" s="18"/>
      <c r="HUG169" s="16"/>
      <c r="HUH169" s="18"/>
      <c r="HUI169" s="3"/>
      <c r="HUK169" s="13"/>
      <c r="HUL169" s="8"/>
      <c r="HUM169" s="3"/>
      <c r="HUN169" s="45"/>
      <c r="HUO169" s="3"/>
      <c r="HUP169" s="2"/>
      <c r="HUQ169" s="2"/>
      <c r="HUR169" s="2"/>
      <c r="HUS169" s="2"/>
      <c r="HUT169" s="2"/>
      <c r="HUU169" s="45"/>
      <c r="HUV169" s="45"/>
      <c r="HUY169" s="16"/>
      <c r="HUZ169" s="93"/>
      <c r="HVA169" s="18"/>
      <c r="HVB169" s="16"/>
      <c r="HVC169" s="18"/>
      <c r="HVD169" s="3"/>
      <c r="HVF169" s="13"/>
      <c r="HVG169" s="8"/>
      <c r="HVH169" s="3"/>
      <c r="HVI169" s="45"/>
      <c r="HVJ169" s="3"/>
      <c r="HVK169" s="2"/>
      <c r="HVL169" s="2"/>
      <c r="HVM169" s="2"/>
      <c r="HVN169" s="2"/>
      <c r="HVO169" s="2"/>
      <c r="HVP169" s="45"/>
      <c r="HVQ169" s="45"/>
      <c r="HVT169" s="16"/>
      <c r="HVU169" s="93"/>
      <c r="HVV169" s="18"/>
      <c r="HVW169" s="16"/>
      <c r="HVX169" s="18"/>
      <c r="HVY169" s="3"/>
      <c r="HWA169" s="13"/>
      <c r="HWB169" s="8"/>
      <c r="HWC169" s="3"/>
      <c r="HWD169" s="45"/>
      <c r="HWE169" s="3"/>
      <c r="HWF169" s="2"/>
      <c r="HWG169" s="2"/>
      <c r="HWH169" s="2"/>
      <c r="HWI169" s="2"/>
      <c r="HWJ169" s="2"/>
      <c r="HWK169" s="45"/>
      <c r="HWL169" s="45"/>
      <c r="HWO169" s="16"/>
      <c r="HWP169" s="93"/>
      <c r="HWQ169" s="18"/>
      <c r="HWR169" s="16"/>
      <c r="HWS169" s="18"/>
      <c r="HWT169" s="3"/>
      <c r="HWV169" s="13"/>
      <c r="HWW169" s="8"/>
      <c r="HWX169" s="3"/>
      <c r="HWY169" s="45"/>
      <c r="HWZ169" s="3"/>
      <c r="HXA169" s="2"/>
      <c r="HXB169" s="2"/>
      <c r="HXC169" s="2"/>
      <c r="HXD169" s="2"/>
      <c r="HXE169" s="2"/>
      <c r="HXF169" s="45"/>
      <c r="HXG169" s="45"/>
      <c r="HXJ169" s="16"/>
      <c r="HXK169" s="93"/>
      <c r="HXL169" s="18"/>
      <c r="HXM169" s="16"/>
      <c r="HXN169" s="18"/>
      <c r="HXO169" s="3"/>
      <c r="HXQ169" s="13"/>
      <c r="HXR169" s="8"/>
      <c r="HXS169" s="3"/>
      <c r="HXT169" s="45"/>
      <c r="HXU169" s="3"/>
      <c r="HXV169" s="2"/>
      <c r="HXW169" s="2"/>
      <c r="HXX169" s="2"/>
      <c r="HXY169" s="2"/>
      <c r="HXZ169" s="2"/>
      <c r="HYA169" s="45"/>
      <c r="HYB169" s="45"/>
      <c r="HYE169" s="16"/>
      <c r="HYF169" s="93"/>
      <c r="HYG169" s="18"/>
      <c r="HYH169" s="16"/>
      <c r="HYI169" s="18"/>
      <c r="HYJ169" s="3"/>
      <c r="HYL169" s="13"/>
      <c r="HYM169" s="8"/>
      <c r="HYN169" s="3"/>
      <c r="HYO169" s="45"/>
      <c r="HYP169" s="3"/>
      <c r="HYQ169" s="2"/>
      <c r="HYR169" s="2"/>
      <c r="HYS169" s="2"/>
      <c r="HYT169" s="2"/>
      <c r="HYU169" s="2"/>
      <c r="HYV169" s="45"/>
      <c r="HYW169" s="45"/>
      <c r="HYZ169" s="16"/>
      <c r="HZA169" s="93"/>
      <c r="HZB169" s="18"/>
      <c r="HZC169" s="16"/>
      <c r="HZD169" s="18"/>
      <c r="HZE169" s="3"/>
      <c r="HZG169" s="13"/>
      <c r="HZH169" s="8"/>
      <c r="HZI169" s="3"/>
      <c r="HZJ169" s="45"/>
      <c r="HZK169" s="3"/>
      <c r="HZL169" s="2"/>
      <c r="HZM169" s="2"/>
      <c r="HZN169" s="2"/>
      <c r="HZO169" s="2"/>
      <c r="HZP169" s="2"/>
      <c r="HZQ169" s="45"/>
      <c r="HZR169" s="45"/>
      <c r="HZU169" s="16"/>
      <c r="HZV169" s="93"/>
      <c r="HZW169" s="18"/>
      <c r="HZX169" s="16"/>
      <c r="HZY169" s="18"/>
      <c r="HZZ169" s="3"/>
      <c r="IAB169" s="13"/>
      <c r="IAC169" s="8"/>
      <c r="IAD169" s="3"/>
      <c r="IAE169" s="45"/>
      <c r="IAF169" s="3"/>
      <c r="IAG169" s="2"/>
      <c r="IAH169" s="2"/>
      <c r="IAI169" s="2"/>
      <c r="IAJ169" s="2"/>
      <c r="IAK169" s="2"/>
      <c r="IAL169" s="45"/>
      <c r="IAM169" s="45"/>
      <c r="IAP169" s="16"/>
      <c r="IAQ169" s="93"/>
      <c r="IAR169" s="18"/>
      <c r="IAS169" s="16"/>
      <c r="IAT169" s="18"/>
      <c r="IAU169" s="3"/>
      <c r="IAW169" s="13"/>
      <c r="IAX169" s="8"/>
      <c r="IAY169" s="3"/>
      <c r="IAZ169" s="45"/>
      <c r="IBA169" s="3"/>
      <c r="IBB169" s="2"/>
      <c r="IBC169" s="2"/>
      <c r="IBD169" s="2"/>
      <c r="IBE169" s="2"/>
      <c r="IBF169" s="2"/>
      <c r="IBG169" s="45"/>
      <c r="IBH169" s="45"/>
      <c r="IBK169" s="16"/>
      <c r="IBL169" s="93"/>
      <c r="IBM169" s="18"/>
      <c r="IBN169" s="16"/>
      <c r="IBO169" s="18"/>
      <c r="IBP169" s="3"/>
      <c r="IBR169" s="13"/>
      <c r="IBS169" s="8"/>
      <c r="IBT169" s="3"/>
      <c r="IBU169" s="45"/>
      <c r="IBV169" s="3"/>
      <c r="IBW169" s="2"/>
      <c r="IBX169" s="2"/>
      <c r="IBY169" s="2"/>
      <c r="IBZ169" s="2"/>
      <c r="ICA169" s="2"/>
      <c r="ICB169" s="45"/>
      <c r="ICC169" s="45"/>
      <c r="ICF169" s="16"/>
      <c r="ICG169" s="93"/>
      <c r="ICH169" s="18"/>
      <c r="ICI169" s="16"/>
      <c r="ICJ169" s="18"/>
      <c r="ICK169" s="3"/>
      <c r="ICM169" s="13"/>
      <c r="ICN169" s="8"/>
      <c r="ICO169" s="3"/>
      <c r="ICP169" s="45"/>
      <c r="ICQ169" s="3"/>
      <c r="ICR169" s="2"/>
      <c r="ICS169" s="2"/>
      <c r="ICT169" s="2"/>
      <c r="ICU169" s="2"/>
      <c r="ICV169" s="2"/>
      <c r="ICW169" s="45"/>
      <c r="ICX169" s="45"/>
      <c r="IDA169" s="16"/>
      <c r="IDB169" s="93"/>
      <c r="IDC169" s="18"/>
      <c r="IDD169" s="16"/>
      <c r="IDE169" s="18"/>
      <c r="IDF169" s="3"/>
      <c r="IDH169" s="13"/>
      <c r="IDI169" s="8"/>
      <c r="IDJ169" s="3"/>
      <c r="IDK169" s="45"/>
      <c r="IDL169" s="3"/>
      <c r="IDM169" s="2"/>
      <c r="IDN169" s="2"/>
      <c r="IDO169" s="2"/>
      <c r="IDP169" s="2"/>
      <c r="IDQ169" s="2"/>
      <c r="IDR169" s="45"/>
      <c r="IDS169" s="45"/>
      <c r="IDV169" s="16"/>
      <c r="IDW169" s="93"/>
      <c r="IDX169" s="18"/>
      <c r="IDY169" s="16"/>
      <c r="IDZ169" s="18"/>
      <c r="IEA169" s="3"/>
      <c r="IEC169" s="13"/>
      <c r="IED169" s="8"/>
      <c r="IEE169" s="3"/>
      <c r="IEF169" s="45"/>
      <c r="IEG169" s="3"/>
      <c r="IEH169" s="2"/>
      <c r="IEI169" s="2"/>
      <c r="IEJ169" s="2"/>
      <c r="IEK169" s="2"/>
      <c r="IEL169" s="2"/>
      <c r="IEM169" s="45"/>
      <c r="IEN169" s="45"/>
      <c r="IEQ169" s="16"/>
      <c r="IER169" s="93"/>
      <c r="IES169" s="18"/>
      <c r="IET169" s="16"/>
      <c r="IEU169" s="18"/>
      <c r="IEV169" s="3"/>
      <c r="IEX169" s="13"/>
      <c r="IEY169" s="8"/>
      <c r="IEZ169" s="3"/>
      <c r="IFA169" s="45"/>
      <c r="IFB169" s="3"/>
      <c r="IFC169" s="2"/>
      <c r="IFD169" s="2"/>
      <c r="IFE169" s="2"/>
      <c r="IFF169" s="2"/>
      <c r="IFG169" s="2"/>
      <c r="IFH169" s="45"/>
      <c r="IFI169" s="45"/>
      <c r="IFL169" s="16"/>
      <c r="IFM169" s="93"/>
      <c r="IFN169" s="18"/>
      <c r="IFO169" s="16"/>
      <c r="IFP169" s="18"/>
      <c r="IFQ169" s="3"/>
      <c r="IFS169" s="13"/>
      <c r="IFT169" s="8"/>
      <c r="IFU169" s="3"/>
      <c r="IFV169" s="45"/>
      <c r="IFW169" s="3"/>
      <c r="IFX169" s="2"/>
      <c r="IFY169" s="2"/>
      <c r="IFZ169" s="2"/>
      <c r="IGA169" s="2"/>
      <c r="IGB169" s="2"/>
      <c r="IGC169" s="45"/>
      <c r="IGD169" s="45"/>
      <c r="IGG169" s="16"/>
      <c r="IGH169" s="93"/>
      <c r="IGI169" s="18"/>
      <c r="IGJ169" s="16"/>
      <c r="IGK169" s="18"/>
      <c r="IGL169" s="3"/>
      <c r="IGN169" s="13"/>
      <c r="IGO169" s="8"/>
      <c r="IGP169" s="3"/>
      <c r="IGQ169" s="45"/>
      <c r="IGR169" s="3"/>
      <c r="IGS169" s="2"/>
      <c r="IGT169" s="2"/>
      <c r="IGU169" s="2"/>
      <c r="IGV169" s="2"/>
      <c r="IGW169" s="2"/>
      <c r="IGX169" s="45"/>
      <c r="IGY169" s="45"/>
      <c r="IHB169" s="16"/>
      <c r="IHC169" s="93"/>
      <c r="IHD169" s="18"/>
      <c r="IHE169" s="16"/>
      <c r="IHF169" s="18"/>
      <c r="IHG169" s="3"/>
      <c r="IHI169" s="13"/>
      <c r="IHJ169" s="8"/>
      <c r="IHK169" s="3"/>
      <c r="IHL169" s="45"/>
      <c r="IHM169" s="3"/>
      <c r="IHN169" s="2"/>
      <c r="IHO169" s="2"/>
      <c r="IHP169" s="2"/>
      <c r="IHQ169" s="2"/>
      <c r="IHR169" s="2"/>
      <c r="IHS169" s="45"/>
      <c r="IHT169" s="45"/>
      <c r="IHW169" s="16"/>
      <c r="IHX169" s="93"/>
      <c r="IHY169" s="18"/>
      <c r="IHZ169" s="16"/>
      <c r="IIA169" s="18"/>
      <c r="IIB169" s="3"/>
      <c r="IID169" s="13"/>
      <c r="IIE169" s="8"/>
      <c r="IIF169" s="3"/>
      <c r="IIG169" s="45"/>
      <c r="IIH169" s="3"/>
      <c r="III169" s="2"/>
      <c r="IIJ169" s="2"/>
      <c r="IIK169" s="2"/>
      <c r="IIL169" s="2"/>
      <c r="IIM169" s="2"/>
      <c r="IIN169" s="45"/>
      <c r="IIO169" s="45"/>
      <c r="IIR169" s="16"/>
      <c r="IIS169" s="93"/>
      <c r="IIT169" s="18"/>
      <c r="IIU169" s="16"/>
      <c r="IIV169" s="18"/>
      <c r="IIW169" s="3"/>
      <c r="IIY169" s="13"/>
      <c r="IIZ169" s="8"/>
      <c r="IJA169" s="3"/>
      <c r="IJB169" s="45"/>
      <c r="IJC169" s="3"/>
      <c r="IJD169" s="2"/>
      <c r="IJE169" s="2"/>
      <c r="IJF169" s="2"/>
      <c r="IJG169" s="2"/>
      <c r="IJH169" s="2"/>
      <c r="IJI169" s="45"/>
      <c r="IJJ169" s="45"/>
      <c r="IJM169" s="16"/>
      <c r="IJN169" s="93"/>
      <c r="IJO169" s="18"/>
      <c r="IJP169" s="16"/>
      <c r="IJQ169" s="18"/>
      <c r="IJR169" s="3"/>
      <c r="IJT169" s="13"/>
      <c r="IJU169" s="8"/>
      <c r="IJV169" s="3"/>
      <c r="IJW169" s="45"/>
      <c r="IJX169" s="3"/>
      <c r="IJY169" s="2"/>
      <c r="IJZ169" s="2"/>
      <c r="IKA169" s="2"/>
      <c r="IKB169" s="2"/>
      <c r="IKC169" s="2"/>
      <c r="IKD169" s="45"/>
      <c r="IKE169" s="45"/>
      <c r="IKH169" s="16"/>
      <c r="IKI169" s="93"/>
      <c r="IKJ169" s="18"/>
      <c r="IKK169" s="16"/>
      <c r="IKL169" s="18"/>
      <c r="IKM169" s="3"/>
      <c r="IKO169" s="13"/>
      <c r="IKP169" s="8"/>
      <c r="IKQ169" s="3"/>
      <c r="IKR169" s="45"/>
      <c r="IKS169" s="3"/>
      <c r="IKT169" s="2"/>
      <c r="IKU169" s="2"/>
      <c r="IKV169" s="2"/>
      <c r="IKW169" s="2"/>
      <c r="IKX169" s="2"/>
      <c r="IKY169" s="45"/>
      <c r="IKZ169" s="45"/>
      <c r="ILC169" s="16"/>
      <c r="ILD169" s="93"/>
      <c r="ILE169" s="18"/>
      <c r="ILF169" s="16"/>
      <c r="ILG169" s="18"/>
      <c r="ILH169" s="3"/>
      <c r="ILJ169" s="13"/>
      <c r="ILK169" s="8"/>
      <c r="ILL169" s="3"/>
      <c r="ILM169" s="45"/>
      <c r="ILN169" s="3"/>
      <c r="ILO169" s="2"/>
      <c r="ILP169" s="2"/>
      <c r="ILQ169" s="2"/>
      <c r="ILR169" s="2"/>
      <c r="ILS169" s="2"/>
      <c r="ILT169" s="45"/>
      <c r="ILU169" s="45"/>
      <c r="ILX169" s="16"/>
      <c r="ILY169" s="93"/>
      <c r="ILZ169" s="18"/>
      <c r="IMA169" s="16"/>
      <c r="IMB169" s="18"/>
      <c r="IMC169" s="3"/>
      <c r="IME169" s="13"/>
      <c r="IMF169" s="8"/>
      <c r="IMG169" s="3"/>
      <c r="IMH169" s="45"/>
      <c r="IMI169" s="3"/>
      <c r="IMJ169" s="2"/>
      <c r="IMK169" s="2"/>
      <c r="IML169" s="2"/>
      <c r="IMM169" s="2"/>
      <c r="IMN169" s="2"/>
      <c r="IMO169" s="45"/>
      <c r="IMP169" s="45"/>
      <c r="IMS169" s="16"/>
      <c r="IMT169" s="93"/>
      <c r="IMU169" s="18"/>
      <c r="IMV169" s="16"/>
      <c r="IMW169" s="18"/>
      <c r="IMX169" s="3"/>
      <c r="IMZ169" s="13"/>
      <c r="INA169" s="8"/>
      <c r="INB169" s="3"/>
      <c r="INC169" s="45"/>
      <c r="IND169" s="3"/>
      <c r="INE169" s="2"/>
      <c r="INF169" s="2"/>
      <c r="ING169" s="2"/>
      <c r="INH169" s="2"/>
      <c r="INI169" s="2"/>
      <c r="INJ169" s="45"/>
      <c r="INK169" s="45"/>
      <c r="INN169" s="16"/>
      <c r="INO169" s="93"/>
      <c r="INP169" s="18"/>
      <c r="INQ169" s="16"/>
      <c r="INR169" s="18"/>
      <c r="INS169" s="3"/>
      <c r="INU169" s="13"/>
      <c r="INV169" s="8"/>
      <c r="INW169" s="3"/>
      <c r="INX169" s="45"/>
      <c r="INY169" s="3"/>
      <c r="INZ169" s="2"/>
      <c r="IOA169" s="2"/>
      <c r="IOB169" s="2"/>
      <c r="IOC169" s="2"/>
      <c r="IOD169" s="2"/>
      <c r="IOE169" s="45"/>
      <c r="IOF169" s="45"/>
      <c r="IOI169" s="16"/>
      <c r="IOJ169" s="93"/>
      <c r="IOK169" s="18"/>
      <c r="IOL169" s="16"/>
      <c r="IOM169" s="18"/>
      <c r="ION169" s="3"/>
      <c r="IOP169" s="13"/>
      <c r="IOQ169" s="8"/>
      <c r="IOR169" s="3"/>
      <c r="IOS169" s="45"/>
      <c r="IOT169" s="3"/>
      <c r="IOU169" s="2"/>
      <c r="IOV169" s="2"/>
      <c r="IOW169" s="2"/>
      <c r="IOX169" s="2"/>
      <c r="IOY169" s="2"/>
      <c r="IOZ169" s="45"/>
      <c r="IPA169" s="45"/>
      <c r="IPD169" s="16"/>
      <c r="IPE169" s="93"/>
      <c r="IPF169" s="18"/>
      <c r="IPG169" s="16"/>
      <c r="IPH169" s="18"/>
      <c r="IPI169" s="3"/>
      <c r="IPK169" s="13"/>
      <c r="IPL169" s="8"/>
      <c r="IPM169" s="3"/>
      <c r="IPN169" s="45"/>
      <c r="IPO169" s="3"/>
      <c r="IPP169" s="2"/>
      <c r="IPQ169" s="2"/>
      <c r="IPR169" s="2"/>
      <c r="IPS169" s="2"/>
      <c r="IPT169" s="2"/>
      <c r="IPU169" s="45"/>
      <c r="IPV169" s="45"/>
      <c r="IPY169" s="16"/>
      <c r="IPZ169" s="93"/>
      <c r="IQA169" s="18"/>
      <c r="IQB169" s="16"/>
      <c r="IQC169" s="18"/>
      <c r="IQD169" s="3"/>
      <c r="IQF169" s="13"/>
      <c r="IQG169" s="8"/>
      <c r="IQH169" s="3"/>
      <c r="IQI169" s="45"/>
      <c r="IQJ169" s="3"/>
      <c r="IQK169" s="2"/>
      <c r="IQL169" s="2"/>
      <c r="IQM169" s="2"/>
      <c r="IQN169" s="2"/>
      <c r="IQO169" s="2"/>
      <c r="IQP169" s="45"/>
      <c r="IQQ169" s="45"/>
      <c r="IQT169" s="16"/>
      <c r="IQU169" s="93"/>
      <c r="IQV169" s="18"/>
      <c r="IQW169" s="16"/>
      <c r="IQX169" s="18"/>
      <c r="IQY169" s="3"/>
      <c r="IRA169" s="13"/>
      <c r="IRB169" s="8"/>
      <c r="IRC169" s="3"/>
      <c r="IRD169" s="45"/>
      <c r="IRE169" s="3"/>
      <c r="IRF169" s="2"/>
      <c r="IRG169" s="2"/>
      <c r="IRH169" s="2"/>
      <c r="IRI169" s="2"/>
      <c r="IRJ169" s="2"/>
      <c r="IRK169" s="45"/>
      <c r="IRL169" s="45"/>
      <c r="IRO169" s="16"/>
      <c r="IRP169" s="93"/>
      <c r="IRQ169" s="18"/>
      <c r="IRR169" s="16"/>
      <c r="IRS169" s="18"/>
      <c r="IRT169" s="3"/>
      <c r="IRV169" s="13"/>
      <c r="IRW169" s="8"/>
      <c r="IRX169" s="3"/>
      <c r="IRY169" s="45"/>
      <c r="IRZ169" s="3"/>
      <c r="ISA169" s="2"/>
      <c r="ISB169" s="2"/>
      <c r="ISC169" s="2"/>
      <c r="ISD169" s="2"/>
      <c r="ISE169" s="2"/>
      <c r="ISF169" s="45"/>
      <c r="ISG169" s="45"/>
      <c r="ISJ169" s="16"/>
      <c r="ISK169" s="93"/>
      <c r="ISL169" s="18"/>
      <c r="ISM169" s="16"/>
      <c r="ISN169" s="18"/>
      <c r="ISO169" s="3"/>
      <c r="ISQ169" s="13"/>
      <c r="ISR169" s="8"/>
      <c r="ISS169" s="3"/>
      <c r="IST169" s="45"/>
      <c r="ISU169" s="3"/>
      <c r="ISV169" s="2"/>
      <c r="ISW169" s="2"/>
      <c r="ISX169" s="2"/>
      <c r="ISY169" s="2"/>
      <c r="ISZ169" s="2"/>
      <c r="ITA169" s="45"/>
      <c r="ITB169" s="45"/>
      <c r="ITE169" s="16"/>
      <c r="ITF169" s="93"/>
      <c r="ITG169" s="18"/>
      <c r="ITH169" s="16"/>
      <c r="ITI169" s="18"/>
      <c r="ITJ169" s="3"/>
      <c r="ITL169" s="13"/>
      <c r="ITM169" s="8"/>
      <c r="ITN169" s="3"/>
      <c r="ITO169" s="45"/>
      <c r="ITP169" s="3"/>
      <c r="ITQ169" s="2"/>
      <c r="ITR169" s="2"/>
      <c r="ITS169" s="2"/>
      <c r="ITT169" s="2"/>
      <c r="ITU169" s="2"/>
      <c r="ITV169" s="45"/>
      <c r="ITW169" s="45"/>
      <c r="ITZ169" s="16"/>
      <c r="IUA169" s="93"/>
      <c r="IUB169" s="18"/>
      <c r="IUC169" s="16"/>
      <c r="IUD169" s="18"/>
      <c r="IUE169" s="3"/>
      <c r="IUG169" s="13"/>
      <c r="IUH169" s="8"/>
      <c r="IUI169" s="3"/>
      <c r="IUJ169" s="45"/>
      <c r="IUK169" s="3"/>
      <c r="IUL169" s="2"/>
      <c r="IUM169" s="2"/>
      <c r="IUN169" s="2"/>
      <c r="IUO169" s="2"/>
      <c r="IUP169" s="2"/>
      <c r="IUQ169" s="45"/>
      <c r="IUR169" s="45"/>
      <c r="IUU169" s="16"/>
      <c r="IUV169" s="93"/>
      <c r="IUW169" s="18"/>
      <c r="IUX169" s="16"/>
      <c r="IUY169" s="18"/>
      <c r="IUZ169" s="3"/>
      <c r="IVB169" s="13"/>
      <c r="IVC169" s="8"/>
      <c r="IVD169" s="3"/>
      <c r="IVE169" s="45"/>
      <c r="IVF169" s="3"/>
      <c r="IVG169" s="2"/>
      <c r="IVH169" s="2"/>
      <c r="IVI169" s="2"/>
      <c r="IVJ169" s="2"/>
      <c r="IVK169" s="2"/>
      <c r="IVL169" s="45"/>
      <c r="IVM169" s="45"/>
      <c r="IVP169" s="16"/>
      <c r="IVQ169" s="93"/>
      <c r="IVR169" s="18"/>
      <c r="IVS169" s="16"/>
      <c r="IVT169" s="18"/>
      <c r="IVU169" s="3"/>
      <c r="IVW169" s="13"/>
      <c r="IVX169" s="8"/>
      <c r="IVY169" s="3"/>
      <c r="IVZ169" s="45"/>
      <c r="IWA169" s="3"/>
      <c r="IWB169" s="2"/>
      <c r="IWC169" s="2"/>
      <c r="IWD169" s="2"/>
      <c r="IWE169" s="2"/>
      <c r="IWF169" s="2"/>
      <c r="IWG169" s="45"/>
      <c r="IWH169" s="45"/>
      <c r="IWK169" s="16"/>
      <c r="IWL169" s="93"/>
      <c r="IWM169" s="18"/>
      <c r="IWN169" s="16"/>
      <c r="IWO169" s="18"/>
      <c r="IWP169" s="3"/>
      <c r="IWR169" s="13"/>
      <c r="IWS169" s="8"/>
      <c r="IWT169" s="3"/>
      <c r="IWU169" s="45"/>
      <c r="IWV169" s="3"/>
      <c r="IWW169" s="2"/>
      <c r="IWX169" s="2"/>
      <c r="IWY169" s="2"/>
      <c r="IWZ169" s="2"/>
      <c r="IXA169" s="2"/>
      <c r="IXB169" s="45"/>
      <c r="IXC169" s="45"/>
      <c r="IXF169" s="16"/>
      <c r="IXG169" s="93"/>
      <c r="IXH169" s="18"/>
      <c r="IXI169" s="16"/>
      <c r="IXJ169" s="18"/>
      <c r="IXK169" s="3"/>
      <c r="IXM169" s="13"/>
      <c r="IXN169" s="8"/>
      <c r="IXO169" s="3"/>
      <c r="IXP169" s="45"/>
      <c r="IXQ169" s="3"/>
      <c r="IXR169" s="2"/>
      <c r="IXS169" s="2"/>
      <c r="IXT169" s="2"/>
      <c r="IXU169" s="2"/>
      <c r="IXV169" s="2"/>
      <c r="IXW169" s="45"/>
      <c r="IXX169" s="45"/>
      <c r="IYA169" s="16"/>
      <c r="IYB169" s="93"/>
      <c r="IYC169" s="18"/>
      <c r="IYD169" s="16"/>
      <c r="IYE169" s="18"/>
      <c r="IYF169" s="3"/>
      <c r="IYH169" s="13"/>
      <c r="IYI169" s="8"/>
      <c r="IYJ169" s="3"/>
      <c r="IYK169" s="45"/>
      <c r="IYL169" s="3"/>
      <c r="IYM169" s="2"/>
      <c r="IYN169" s="2"/>
      <c r="IYO169" s="2"/>
      <c r="IYP169" s="2"/>
      <c r="IYQ169" s="2"/>
      <c r="IYR169" s="45"/>
      <c r="IYS169" s="45"/>
      <c r="IYV169" s="16"/>
      <c r="IYW169" s="93"/>
      <c r="IYX169" s="18"/>
      <c r="IYY169" s="16"/>
      <c r="IYZ169" s="18"/>
      <c r="IZA169" s="3"/>
      <c r="IZC169" s="13"/>
      <c r="IZD169" s="8"/>
      <c r="IZE169" s="3"/>
      <c r="IZF169" s="45"/>
      <c r="IZG169" s="3"/>
      <c r="IZH169" s="2"/>
      <c r="IZI169" s="2"/>
      <c r="IZJ169" s="2"/>
      <c r="IZK169" s="2"/>
      <c r="IZL169" s="2"/>
      <c r="IZM169" s="45"/>
      <c r="IZN169" s="45"/>
      <c r="IZQ169" s="16"/>
      <c r="IZR169" s="93"/>
      <c r="IZS169" s="18"/>
      <c r="IZT169" s="16"/>
      <c r="IZU169" s="18"/>
      <c r="IZV169" s="3"/>
      <c r="IZX169" s="13"/>
      <c r="IZY169" s="8"/>
      <c r="IZZ169" s="3"/>
      <c r="JAA169" s="45"/>
      <c r="JAB169" s="3"/>
      <c r="JAC169" s="2"/>
      <c r="JAD169" s="2"/>
      <c r="JAE169" s="2"/>
      <c r="JAF169" s="2"/>
      <c r="JAG169" s="2"/>
      <c r="JAH169" s="45"/>
      <c r="JAI169" s="45"/>
      <c r="JAL169" s="16"/>
      <c r="JAM169" s="93"/>
      <c r="JAN169" s="18"/>
      <c r="JAO169" s="16"/>
      <c r="JAP169" s="18"/>
      <c r="JAQ169" s="3"/>
      <c r="JAS169" s="13"/>
      <c r="JAT169" s="8"/>
      <c r="JAU169" s="3"/>
      <c r="JAV169" s="45"/>
      <c r="JAW169" s="3"/>
      <c r="JAX169" s="2"/>
      <c r="JAY169" s="2"/>
      <c r="JAZ169" s="2"/>
      <c r="JBA169" s="2"/>
      <c r="JBB169" s="2"/>
      <c r="JBC169" s="45"/>
      <c r="JBD169" s="45"/>
      <c r="JBG169" s="16"/>
      <c r="JBH169" s="93"/>
      <c r="JBI169" s="18"/>
      <c r="JBJ169" s="16"/>
      <c r="JBK169" s="18"/>
      <c r="JBL169" s="3"/>
      <c r="JBN169" s="13"/>
      <c r="JBO169" s="8"/>
      <c r="JBP169" s="3"/>
      <c r="JBQ169" s="45"/>
      <c r="JBR169" s="3"/>
      <c r="JBS169" s="2"/>
      <c r="JBT169" s="2"/>
      <c r="JBU169" s="2"/>
      <c r="JBV169" s="2"/>
      <c r="JBW169" s="2"/>
      <c r="JBX169" s="45"/>
      <c r="JBY169" s="45"/>
      <c r="JCB169" s="16"/>
      <c r="JCC169" s="93"/>
      <c r="JCD169" s="18"/>
      <c r="JCE169" s="16"/>
      <c r="JCF169" s="18"/>
      <c r="JCG169" s="3"/>
      <c r="JCI169" s="13"/>
      <c r="JCJ169" s="8"/>
      <c r="JCK169" s="3"/>
      <c r="JCL169" s="45"/>
      <c r="JCM169" s="3"/>
      <c r="JCN169" s="2"/>
      <c r="JCO169" s="2"/>
      <c r="JCP169" s="2"/>
      <c r="JCQ169" s="2"/>
      <c r="JCR169" s="2"/>
      <c r="JCS169" s="45"/>
      <c r="JCT169" s="45"/>
      <c r="JCW169" s="16"/>
      <c r="JCX169" s="93"/>
      <c r="JCY169" s="18"/>
      <c r="JCZ169" s="16"/>
      <c r="JDA169" s="18"/>
      <c r="JDB169" s="3"/>
      <c r="JDD169" s="13"/>
      <c r="JDE169" s="8"/>
      <c r="JDF169" s="3"/>
      <c r="JDG169" s="45"/>
      <c r="JDH169" s="3"/>
      <c r="JDI169" s="2"/>
      <c r="JDJ169" s="2"/>
      <c r="JDK169" s="2"/>
      <c r="JDL169" s="2"/>
      <c r="JDM169" s="2"/>
      <c r="JDN169" s="45"/>
      <c r="JDO169" s="45"/>
      <c r="JDR169" s="16"/>
      <c r="JDS169" s="93"/>
      <c r="JDT169" s="18"/>
      <c r="JDU169" s="16"/>
      <c r="JDV169" s="18"/>
      <c r="JDW169" s="3"/>
      <c r="JDY169" s="13"/>
      <c r="JDZ169" s="8"/>
      <c r="JEA169" s="3"/>
      <c r="JEB169" s="45"/>
      <c r="JEC169" s="3"/>
      <c r="JED169" s="2"/>
      <c r="JEE169" s="2"/>
      <c r="JEF169" s="2"/>
      <c r="JEG169" s="2"/>
      <c r="JEH169" s="2"/>
      <c r="JEI169" s="45"/>
      <c r="JEJ169" s="45"/>
      <c r="JEM169" s="16"/>
      <c r="JEN169" s="93"/>
      <c r="JEO169" s="18"/>
      <c r="JEP169" s="16"/>
      <c r="JEQ169" s="18"/>
      <c r="JER169" s="3"/>
      <c r="JET169" s="13"/>
      <c r="JEU169" s="8"/>
      <c r="JEV169" s="3"/>
      <c r="JEW169" s="45"/>
      <c r="JEX169" s="3"/>
      <c r="JEY169" s="2"/>
      <c r="JEZ169" s="2"/>
      <c r="JFA169" s="2"/>
      <c r="JFB169" s="2"/>
      <c r="JFC169" s="2"/>
      <c r="JFD169" s="45"/>
      <c r="JFE169" s="45"/>
      <c r="JFH169" s="16"/>
      <c r="JFI169" s="93"/>
      <c r="JFJ169" s="18"/>
      <c r="JFK169" s="16"/>
      <c r="JFL169" s="18"/>
      <c r="JFM169" s="3"/>
      <c r="JFO169" s="13"/>
      <c r="JFP169" s="8"/>
      <c r="JFQ169" s="3"/>
      <c r="JFR169" s="45"/>
      <c r="JFS169" s="3"/>
      <c r="JFT169" s="2"/>
      <c r="JFU169" s="2"/>
      <c r="JFV169" s="2"/>
      <c r="JFW169" s="2"/>
      <c r="JFX169" s="2"/>
      <c r="JFY169" s="45"/>
      <c r="JFZ169" s="45"/>
      <c r="JGC169" s="16"/>
      <c r="JGD169" s="93"/>
      <c r="JGE169" s="18"/>
      <c r="JGF169" s="16"/>
      <c r="JGG169" s="18"/>
      <c r="JGH169" s="3"/>
      <c r="JGJ169" s="13"/>
      <c r="JGK169" s="8"/>
      <c r="JGL169" s="3"/>
      <c r="JGM169" s="45"/>
      <c r="JGN169" s="3"/>
      <c r="JGO169" s="2"/>
      <c r="JGP169" s="2"/>
      <c r="JGQ169" s="2"/>
      <c r="JGR169" s="2"/>
      <c r="JGS169" s="2"/>
      <c r="JGT169" s="45"/>
      <c r="JGU169" s="45"/>
      <c r="JGX169" s="16"/>
      <c r="JGY169" s="93"/>
      <c r="JGZ169" s="18"/>
      <c r="JHA169" s="16"/>
      <c r="JHB169" s="18"/>
      <c r="JHC169" s="3"/>
      <c r="JHE169" s="13"/>
      <c r="JHF169" s="8"/>
      <c r="JHG169" s="3"/>
      <c r="JHH169" s="45"/>
      <c r="JHI169" s="3"/>
      <c r="JHJ169" s="2"/>
      <c r="JHK169" s="2"/>
      <c r="JHL169" s="2"/>
      <c r="JHM169" s="2"/>
      <c r="JHN169" s="2"/>
      <c r="JHO169" s="45"/>
      <c r="JHP169" s="45"/>
      <c r="JHS169" s="16"/>
      <c r="JHT169" s="93"/>
      <c r="JHU169" s="18"/>
      <c r="JHV169" s="16"/>
      <c r="JHW169" s="18"/>
      <c r="JHX169" s="3"/>
      <c r="JHZ169" s="13"/>
      <c r="JIA169" s="8"/>
      <c r="JIB169" s="3"/>
      <c r="JIC169" s="45"/>
      <c r="JID169" s="3"/>
      <c r="JIE169" s="2"/>
      <c r="JIF169" s="2"/>
      <c r="JIG169" s="2"/>
      <c r="JIH169" s="2"/>
      <c r="JII169" s="2"/>
      <c r="JIJ169" s="45"/>
      <c r="JIK169" s="45"/>
      <c r="JIN169" s="16"/>
      <c r="JIO169" s="93"/>
      <c r="JIP169" s="18"/>
      <c r="JIQ169" s="16"/>
      <c r="JIR169" s="18"/>
      <c r="JIS169" s="3"/>
      <c r="JIU169" s="13"/>
      <c r="JIV169" s="8"/>
      <c r="JIW169" s="3"/>
      <c r="JIX169" s="45"/>
      <c r="JIY169" s="3"/>
      <c r="JIZ169" s="2"/>
      <c r="JJA169" s="2"/>
      <c r="JJB169" s="2"/>
      <c r="JJC169" s="2"/>
      <c r="JJD169" s="2"/>
      <c r="JJE169" s="45"/>
      <c r="JJF169" s="45"/>
      <c r="JJI169" s="16"/>
      <c r="JJJ169" s="93"/>
      <c r="JJK169" s="18"/>
      <c r="JJL169" s="16"/>
      <c r="JJM169" s="18"/>
      <c r="JJN169" s="3"/>
      <c r="JJP169" s="13"/>
      <c r="JJQ169" s="8"/>
      <c r="JJR169" s="3"/>
      <c r="JJS169" s="45"/>
      <c r="JJT169" s="3"/>
      <c r="JJU169" s="2"/>
      <c r="JJV169" s="2"/>
      <c r="JJW169" s="2"/>
      <c r="JJX169" s="2"/>
      <c r="JJY169" s="2"/>
      <c r="JJZ169" s="45"/>
      <c r="JKA169" s="45"/>
      <c r="JKD169" s="16"/>
      <c r="JKE169" s="93"/>
      <c r="JKF169" s="18"/>
      <c r="JKG169" s="16"/>
      <c r="JKH169" s="18"/>
      <c r="JKI169" s="3"/>
      <c r="JKK169" s="13"/>
      <c r="JKL169" s="8"/>
      <c r="JKM169" s="3"/>
      <c r="JKN169" s="45"/>
      <c r="JKO169" s="3"/>
      <c r="JKP169" s="2"/>
      <c r="JKQ169" s="2"/>
      <c r="JKR169" s="2"/>
      <c r="JKS169" s="2"/>
      <c r="JKT169" s="2"/>
      <c r="JKU169" s="45"/>
      <c r="JKV169" s="45"/>
      <c r="JKY169" s="16"/>
      <c r="JKZ169" s="93"/>
      <c r="JLA169" s="18"/>
      <c r="JLB169" s="16"/>
      <c r="JLC169" s="18"/>
      <c r="JLD169" s="3"/>
      <c r="JLF169" s="13"/>
      <c r="JLG169" s="8"/>
      <c r="JLH169" s="3"/>
      <c r="JLI169" s="45"/>
      <c r="JLJ169" s="3"/>
      <c r="JLK169" s="2"/>
      <c r="JLL169" s="2"/>
      <c r="JLM169" s="2"/>
      <c r="JLN169" s="2"/>
      <c r="JLO169" s="2"/>
      <c r="JLP169" s="45"/>
      <c r="JLQ169" s="45"/>
      <c r="JLT169" s="16"/>
      <c r="JLU169" s="93"/>
      <c r="JLV169" s="18"/>
      <c r="JLW169" s="16"/>
      <c r="JLX169" s="18"/>
      <c r="JLY169" s="3"/>
      <c r="JMA169" s="13"/>
      <c r="JMB169" s="8"/>
      <c r="JMC169" s="3"/>
      <c r="JMD169" s="45"/>
      <c r="JME169" s="3"/>
      <c r="JMF169" s="2"/>
      <c r="JMG169" s="2"/>
      <c r="JMH169" s="2"/>
      <c r="JMI169" s="2"/>
      <c r="JMJ169" s="2"/>
      <c r="JMK169" s="45"/>
      <c r="JML169" s="45"/>
      <c r="JMO169" s="16"/>
      <c r="JMP169" s="93"/>
      <c r="JMQ169" s="18"/>
      <c r="JMR169" s="16"/>
      <c r="JMS169" s="18"/>
      <c r="JMT169" s="3"/>
      <c r="JMV169" s="13"/>
      <c r="JMW169" s="8"/>
      <c r="JMX169" s="3"/>
      <c r="JMY169" s="45"/>
      <c r="JMZ169" s="3"/>
      <c r="JNA169" s="2"/>
      <c r="JNB169" s="2"/>
      <c r="JNC169" s="2"/>
      <c r="JND169" s="2"/>
      <c r="JNE169" s="2"/>
      <c r="JNF169" s="45"/>
      <c r="JNG169" s="45"/>
      <c r="JNJ169" s="16"/>
      <c r="JNK169" s="93"/>
      <c r="JNL169" s="18"/>
      <c r="JNM169" s="16"/>
      <c r="JNN169" s="18"/>
      <c r="JNO169" s="3"/>
      <c r="JNQ169" s="13"/>
      <c r="JNR169" s="8"/>
      <c r="JNS169" s="3"/>
      <c r="JNT169" s="45"/>
      <c r="JNU169" s="3"/>
      <c r="JNV169" s="2"/>
      <c r="JNW169" s="2"/>
      <c r="JNX169" s="2"/>
      <c r="JNY169" s="2"/>
      <c r="JNZ169" s="2"/>
      <c r="JOA169" s="45"/>
      <c r="JOB169" s="45"/>
      <c r="JOE169" s="16"/>
      <c r="JOF169" s="93"/>
      <c r="JOG169" s="18"/>
      <c r="JOH169" s="16"/>
      <c r="JOI169" s="18"/>
      <c r="JOJ169" s="3"/>
      <c r="JOL169" s="13"/>
      <c r="JOM169" s="8"/>
      <c r="JON169" s="3"/>
      <c r="JOO169" s="45"/>
      <c r="JOP169" s="3"/>
      <c r="JOQ169" s="2"/>
      <c r="JOR169" s="2"/>
      <c r="JOS169" s="2"/>
      <c r="JOT169" s="2"/>
      <c r="JOU169" s="2"/>
      <c r="JOV169" s="45"/>
      <c r="JOW169" s="45"/>
      <c r="JOZ169" s="16"/>
      <c r="JPA169" s="93"/>
      <c r="JPB169" s="18"/>
      <c r="JPC169" s="16"/>
      <c r="JPD169" s="18"/>
      <c r="JPE169" s="3"/>
      <c r="JPG169" s="13"/>
      <c r="JPH169" s="8"/>
      <c r="JPI169" s="3"/>
      <c r="JPJ169" s="45"/>
      <c r="JPK169" s="3"/>
      <c r="JPL169" s="2"/>
      <c r="JPM169" s="2"/>
      <c r="JPN169" s="2"/>
      <c r="JPO169" s="2"/>
      <c r="JPP169" s="2"/>
      <c r="JPQ169" s="45"/>
      <c r="JPR169" s="45"/>
      <c r="JPU169" s="16"/>
      <c r="JPV169" s="93"/>
      <c r="JPW169" s="18"/>
      <c r="JPX169" s="16"/>
      <c r="JPY169" s="18"/>
      <c r="JPZ169" s="3"/>
      <c r="JQB169" s="13"/>
      <c r="JQC169" s="8"/>
      <c r="JQD169" s="3"/>
      <c r="JQE169" s="45"/>
      <c r="JQF169" s="3"/>
      <c r="JQG169" s="2"/>
      <c r="JQH169" s="2"/>
      <c r="JQI169" s="2"/>
      <c r="JQJ169" s="2"/>
      <c r="JQK169" s="2"/>
      <c r="JQL169" s="45"/>
      <c r="JQM169" s="45"/>
      <c r="JQP169" s="16"/>
      <c r="JQQ169" s="93"/>
      <c r="JQR169" s="18"/>
      <c r="JQS169" s="16"/>
      <c r="JQT169" s="18"/>
      <c r="JQU169" s="3"/>
      <c r="JQW169" s="13"/>
      <c r="JQX169" s="8"/>
      <c r="JQY169" s="3"/>
      <c r="JQZ169" s="45"/>
      <c r="JRA169" s="3"/>
      <c r="JRB169" s="2"/>
      <c r="JRC169" s="2"/>
      <c r="JRD169" s="2"/>
      <c r="JRE169" s="2"/>
      <c r="JRF169" s="2"/>
      <c r="JRG169" s="45"/>
      <c r="JRH169" s="45"/>
      <c r="JRK169" s="16"/>
      <c r="JRL169" s="93"/>
      <c r="JRM169" s="18"/>
      <c r="JRN169" s="16"/>
      <c r="JRO169" s="18"/>
      <c r="JRP169" s="3"/>
      <c r="JRR169" s="13"/>
      <c r="JRS169" s="8"/>
      <c r="JRT169" s="3"/>
      <c r="JRU169" s="45"/>
      <c r="JRV169" s="3"/>
      <c r="JRW169" s="2"/>
      <c r="JRX169" s="2"/>
      <c r="JRY169" s="2"/>
      <c r="JRZ169" s="2"/>
      <c r="JSA169" s="2"/>
      <c r="JSB169" s="45"/>
      <c r="JSC169" s="45"/>
      <c r="JSF169" s="16"/>
      <c r="JSG169" s="93"/>
      <c r="JSH169" s="18"/>
      <c r="JSI169" s="16"/>
      <c r="JSJ169" s="18"/>
      <c r="JSK169" s="3"/>
      <c r="JSM169" s="13"/>
      <c r="JSN169" s="8"/>
      <c r="JSO169" s="3"/>
      <c r="JSP169" s="45"/>
      <c r="JSQ169" s="3"/>
      <c r="JSR169" s="2"/>
      <c r="JSS169" s="2"/>
      <c r="JST169" s="2"/>
      <c r="JSU169" s="2"/>
      <c r="JSV169" s="2"/>
      <c r="JSW169" s="45"/>
      <c r="JSX169" s="45"/>
      <c r="JTA169" s="16"/>
      <c r="JTB169" s="93"/>
      <c r="JTC169" s="18"/>
      <c r="JTD169" s="16"/>
      <c r="JTE169" s="18"/>
      <c r="JTF169" s="3"/>
      <c r="JTH169" s="13"/>
      <c r="JTI169" s="8"/>
      <c r="JTJ169" s="3"/>
      <c r="JTK169" s="45"/>
      <c r="JTL169" s="3"/>
      <c r="JTM169" s="2"/>
      <c r="JTN169" s="2"/>
      <c r="JTO169" s="2"/>
      <c r="JTP169" s="2"/>
      <c r="JTQ169" s="2"/>
      <c r="JTR169" s="45"/>
      <c r="JTS169" s="45"/>
      <c r="JTV169" s="16"/>
      <c r="JTW169" s="93"/>
      <c r="JTX169" s="18"/>
      <c r="JTY169" s="16"/>
      <c r="JTZ169" s="18"/>
      <c r="JUA169" s="3"/>
      <c r="JUC169" s="13"/>
      <c r="JUD169" s="8"/>
      <c r="JUE169" s="3"/>
      <c r="JUF169" s="45"/>
      <c r="JUG169" s="3"/>
      <c r="JUH169" s="2"/>
      <c r="JUI169" s="2"/>
      <c r="JUJ169" s="2"/>
      <c r="JUK169" s="2"/>
      <c r="JUL169" s="2"/>
      <c r="JUM169" s="45"/>
      <c r="JUN169" s="45"/>
      <c r="JUQ169" s="16"/>
      <c r="JUR169" s="93"/>
      <c r="JUS169" s="18"/>
      <c r="JUT169" s="16"/>
      <c r="JUU169" s="18"/>
      <c r="JUV169" s="3"/>
      <c r="JUX169" s="13"/>
      <c r="JUY169" s="8"/>
      <c r="JUZ169" s="3"/>
      <c r="JVA169" s="45"/>
      <c r="JVB169" s="3"/>
      <c r="JVC169" s="2"/>
      <c r="JVD169" s="2"/>
      <c r="JVE169" s="2"/>
      <c r="JVF169" s="2"/>
      <c r="JVG169" s="2"/>
      <c r="JVH169" s="45"/>
      <c r="JVI169" s="45"/>
      <c r="JVL169" s="16"/>
      <c r="JVM169" s="93"/>
      <c r="JVN169" s="18"/>
      <c r="JVO169" s="16"/>
      <c r="JVP169" s="18"/>
      <c r="JVQ169" s="3"/>
      <c r="JVS169" s="13"/>
      <c r="JVT169" s="8"/>
      <c r="JVU169" s="3"/>
      <c r="JVV169" s="45"/>
      <c r="JVW169" s="3"/>
      <c r="JVX169" s="2"/>
      <c r="JVY169" s="2"/>
      <c r="JVZ169" s="2"/>
      <c r="JWA169" s="2"/>
      <c r="JWB169" s="2"/>
      <c r="JWC169" s="45"/>
      <c r="JWD169" s="45"/>
      <c r="JWG169" s="16"/>
      <c r="JWH169" s="93"/>
      <c r="JWI169" s="18"/>
      <c r="JWJ169" s="16"/>
      <c r="JWK169" s="18"/>
      <c r="JWL169" s="3"/>
      <c r="JWN169" s="13"/>
      <c r="JWO169" s="8"/>
      <c r="JWP169" s="3"/>
      <c r="JWQ169" s="45"/>
      <c r="JWR169" s="3"/>
      <c r="JWS169" s="2"/>
      <c r="JWT169" s="2"/>
      <c r="JWU169" s="2"/>
      <c r="JWV169" s="2"/>
      <c r="JWW169" s="2"/>
      <c r="JWX169" s="45"/>
      <c r="JWY169" s="45"/>
      <c r="JXB169" s="16"/>
      <c r="JXC169" s="93"/>
      <c r="JXD169" s="18"/>
      <c r="JXE169" s="16"/>
      <c r="JXF169" s="18"/>
      <c r="JXG169" s="3"/>
      <c r="JXI169" s="13"/>
      <c r="JXJ169" s="8"/>
      <c r="JXK169" s="3"/>
      <c r="JXL169" s="45"/>
      <c r="JXM169" s="3"/>
      <c r="JXN169" s="2"/>
      <c r="JXO169" s="2"/>
      <c r="JXP169" s="2"/>
      <c r="JXQ169" s="2"/>
      <c r="JXR169" s="2"/>
      <c r="JXS169" s="45"/>
      <c r="JXT169" s="45"/>
      <c r="JXW169" s="16"/>
      <c r="JXX169" s="93"/>
      <c r="JXY169" s="18"/>
      <c r="JXZ169" s="16"/>
      <c r="JYA169" s="18"/>
      <c r="JYB169" s="3"/>
      <c r="JYD169" s="13"/>
      <c r="JYE169" s="8"/>
      <c r="JYF169" s="3"/>
      <c r="JYG169" s="45"/>
      <c r="JYH169" s="3"/>
      <c r="JYI169" s="2"/>
      <c r="JYJ169" s="2"/>
      <c r="JYK169" s="2"/>
      <c r="JYL169" s="2"/>
      <c r="JYM169" s="2"/>
      <c r="JYN169" s="45"/>
      <c r="JYO169" s="45"/>
      <c r="JYR169" s="16"/>
      <c r="JYS169" s="93"/>
      <c r="JYT169" s="18"/>
      <c r="JYU169" s="16"/>
      <c r="JYV169" s="18"/>
      <c r="JYW169" s="3"/>
      <c r="JYY169" s="13"/>
      <c r="JYZ169" s="8"/>
      <c r="JZA169" s="3"/>
      <c r="JZB169" s="45"/>
      <c r="JZC169" s="3"/>
      <c r="JZD169" s="2"/>
      <c r="JZE169" s="2"/>
      <c r="JZF169" s="2"/>
      <c r="JZG169" s="2"/>
      <c r="JZH169" s="2"/>
      <c r="JZI169" s="45"/>
      <c r="JZJ169" s="45"/>
      <c r="JZM169" s="16"/>
      <c r="JZN169" s="93"/>
      <c r="JZO169" s="18"/>
      <c r="JZP169" s="16"/>
      <c r="JZQ169" s="18"/>
      <c r="JZR169" s="3"/>
      <c r="JZT169" s="13"/>
      <c r="JZU169" s="8"/>
      <c r="JZV169" s="3"/>
      <c r="JZW169" s="45"/>
      <c r="JZX169" s="3"/>
      <c r="JZY169" s="2"/>
      <c r="JZZ169" s="2"/>
      <c r="KAA169" s="2"/>
      <c r="KAB169" s="2"/>
      <c r="KAC169" s="2"/>
      <c r="KAD169" s="45"/>
      <c r="KAE169" s="45"/>
      <c r="KAH169" s="16"/>
      <c r="KAI169" s="93"/>
      <c r="KAJ169" s="18"/>
      <c r="KAK169" s="16"/>
      <c r="KAL169" s="18"/>
      <c r="KAM169" s="3"/>
      <c r="KAO169" s="13"/>
      <c r="KAP169" s="8"/>
      <c r="KAQ169" s="3"/>
      <c r="KAR169" s="45"/>
      <c r="KAS169" s="3"/>
      <c r="KAT169" s="2"/>
      <c r="KAU169" s="2"/>
      <c r="KAV169" s="2"/>
      <c r="KAW169" s="2"/>
      <c r="KAX169" s="2"/>
      <c r="KAY169" s="45"/>
      <c r="KAZ169" s="45"/>
      <c r="KBC169" s="16"/>
      <c r="KBD169" s="93"/>
      <c r="KBE169" s="18"/>
      <c r="KBF169" s="16"/>
      <c r="KBG169" s="18"/>
      <c r="KBH169" s="3"/>
      <c r="KBJ169" s="13"/>
      <c r="KBK169" s="8"/>
      <c r="KBL169" s="3"/>
      <c r="KBM169" s="45"/>
      <c r="KBN169" s="3"/>
      <c r="KBO169" s="2"/>
      <c r="KBP169" s="2"/>
      <c r="KBQ169" s="2"/>
      <c r="KBR169" s="2"/>
      <c r="KBS169" s="2"/>
      <c r="KBT169" s="45"/>
      <c r="KBU169" s="45"/>
      <c r="KBX169" s="16"/>
      <c r="KBY169" s="93"/>
      <c r="KBZ169" s="18"/>
      <c r="KCA169" s="16"/>
      <c r="KCB169" s="18"/>
      <c r="KCC169" s="3"/>
      <c r="KCE169" s="13"/>
      <c r="KCF169" s="8"/>
      <c r="KCG169" s="3"/>
      <c r="KCH169" s="45"/>
      <c r="KCI169" s="3"/>
      <c r="KCJ169" s="2"/>
      <c r="KCK169" s="2"/>
      <c r="KCL169" s="2"/>
      <c r="KCM169" s="2"/>
      <c r="KCN169" s="2"/>
      <c r="KCO169" s="45"/>
      <c r="KCP169" s="45"/>
      <c r="KCS169" s="16"/>
      <c r="KCT169" s="93"/>
      <c r="KCU169" s="18"/>
      <c r="KCV169" s="16"/>
      <c r="KCW169" s="18"/>
      <c r="KCX169" s="3"/>
      <c r="KCZ169" s="13"/>
      <c r="KDA169" s="8"/>
      <c r="KDB169" s="3"/>
      <c r="KDC169" s="45"/>
      <c r="KDD169" s="3"/>
      <c r="KDE169" s="2"/>
      <c r="KDF169" s="2"/>
      <c r="KDG169" s="2"/>
      <c r="KDH169" s="2"/>
      <c r="KDI169" s="2"/>
      <c r="KDJ169" s="45"/>
      <c r="KDK169" s="45"/>
      <c r="KDN169" s="16"/>
      <c r="KDO169" s="93"/>
      <c r="KDP169" s="18"/>
      <c r="KDQ169" s="16"/>
      <c r="KDR169" s="18"/>
      <c r="KDS169" s="3"/>
      <c r="KDU169" s="13"/>
      <c r="KDV169" s="8"/>
      <c r="KDW169" s="3"/>
      <c r="KDX169" s="45"/>
      <c r="KDY169" s="3"/>
      <c r="KDZ169" s="2"/>
      <c r="KEA169" s="2"/>
      <c r="KEB169" s="2"/>
      <c r="KEC169" s="2"/>
      <c r="KED169" s="2"/>
      <c r="KEE169" s="45"/>
      <c r="KEF169" s="45"/>
      <c r="KEI169" s="16"/>
      <c r="KEJ169" s="93"/>
      <c r="KEK169" s="18"/>
      <c r="KEL169" s="16"/>
      <c r="KEM169" s="18"/>
      <c r="KEN169" s="3"/>
      <c r="KEP169" s="13"/>
      <c r="KEQ169" s="8"/>
      <c r="KER169" s="3"/>
      <c r="KES169" s="45"/>
      <c r="KET169" s="3"/>
      <c r="KEU169" s="2"/>
      <c r="KEV169" s="2"/>
      <c r="KEW169" s="2"/>
      <c r="KEX169" s="2"/>
      <c r="KEY169" s="2"/>
      <c r="KEZ169" s="45"/>
      <c r="KFA169" s="45"/>
      <c r="KFD169" s="16"/>
      <c r="KFE169" s="93"/>
      <c r="KFF169" s="18"/>
      <c r="KFG169" s="16"/>
      <c r="KFH169" s="18"/>
      <c r="KFI169" s="3"/>
      <c r="KFK169" s="13"/>
      <c r="KFL169" s="8"/>
      <c r="KFM169" s="3"/>
      <c r="KFN169" s="45"/>
      <c r="KFO169" s="3"/>
      <c r="KFP169" s="2"/>
      <c r="KFQ169" s="2"/>
      <c r="KFR169" s="2"/>
      <c r="KFS169" s="2"/>
      <c r="KFT169" s="2"/>
      <c r="KFU169" s="45"/>
      <c r="KFV169" s="45"/>
      <c r="KFY169" s="16"/>
      <c r="KFZ169" s="93"/>
      <c r="KGA169" s="18"/>
      <c r="KGB169" s="16"/>
      <c r="KGC169" s="18"/>
      <c r="KGD169" s="3"/>
      <c r="KGF169" s="13"/>
      <c r="KGG169" s="8"/>
      <c r="KGH169" s="3"/>
      <c r="KGI169" s="45"/>
      <c r="KGJ169" s="3"/>
      <c r="KGK169" s="2"/>
      <c r="KGL169" s="2"/>
      <c r="KGM169" s="2"/>
      <c r="KGN169" s="2"/>
      <c r="KGO169" s="2"/>
      <c r="KGP169" s="45"/>
      <c r="KGQ169" s="45"/>
      <c r="KGT169" s="16"/>
      <c r="KGU169" s="93"/>
      <c r="KGV169" s="18"/>
      <c r="KGW169" s="16"/>
      <c r="KGX169" s="18"/>
      <c r="KGY169" s="3"/>
      <c r="KHA169" s="13"/>
      <c r="KHB169" s="8"/>
      <c r="KHC169" s="3"/>
      <c r="KHD169" s="45"/>
      <c r="KHE169" s="3"/>
      <c r="KHF169" s="2"/>
      <c r="KHG169" s="2"/>
      <c r="KHH169" s="2"/>
      <c r="KHI169" s="2"/>
      <c r="KHJ169" s="2"/>
      <c r="KHK169" s="45"/>
      <c r="KHL169" s="45"/>
      <c r="KHO169" s="16"/>
      <c r="KHP169" s="93"/>
      <c r="KHQ169" s="18"/>
      <c r="KHR169" s="16"/>
      <c r="KHS169" s="18"/>
      <c r="KHT169" s="3"/>
      <c r="KHV169" s="13"/>
      <c r="KHW169" s="8"/>
      <c r="KHX169" s="3"/>
      <c r="KHY169" s="45"/>
      <c r="KHZ169" s="3"/>
      <c r="KIA169" s="2"/>
      <c r="KIB169" s="2"/>
      <c r="KIC169" s="2"/>
      <c r="KID169" s="2"/>
      <c r="KIE169" s="2"/>
      <c r="KIF169" s="45"/>
      <c r="KIG169" s="45"/>
      <c r="KIJ169" s="16"/>
      <c r="KIK169" s="93"/>
      <c r="KIL169" s="18"/>
      <c r="KIM169" s="16"/>
      <c r="KIN169" s="18"/>
      <c r="KIO169" s="3"/>
      <c r="KIQ169" s="13"/>
      <c r="KIR169" s="8"/>
      <c r="KIS169" s="3"/>
      <c r="KIT169" s="45"/>
      <c r="KIU169" s="3"/>
      <c r="KIV169" s="2"/>
      <c r="KIW169" s="2"/>
      <c r="KIX169" s="2"/>
      <c r="KIY169" s="2"/>
      <c r="KIZ169" s="2"/>
      <c r="KJA169" s="45"/>
      <c r="KJB169" s="45"/>
      <c r="KJE169" s="16"/>
      <c r="KJF169" s="93"/>
      <c r="KJG169" s="18"/>
      <c r="KJH169" s="16"/>
      <c r="KJI169" s="18"/>
      <c r="KJJ169" s="3"/>
      <c r="KJL169" s="13"/>
      <c r="KJM169" s="8"/>
      <c r="KJN169" s="3"/>
      <c r="KJO169" s="45"/>
      <c r="KJP169" s="3"/>
      <c r="KJQ169" s="2"/>
      <c r="KJR169" s="2"/>
      <c r="KJS169" s="2"/>
      <c r="KJT169" s="2"/>
      <c r="KJU169" s="2"/>
      <c r="KJV169" s="45"/>
      <c r="KJW169" s="45"/>
      <c r="KJZ169" s="16"/>
      <c r="KKA169" s="93"/>
      <c r="KKB169" s="18"/>
      <c r="KKC169" s="16"/>
      <c r="KKD169" s="18"/>
      <c r="KKE169" s="3"/>
      <c r="KKG169" s="13"/>
      <c r="KKH169" s="8"/>
      <c r="KKI169" s="3"/>
      <c r="KKJ169" s="45"/>
      <c r="KKK169" s="3"/>
      <c r="KKL169" s="2"/>
      <c r="KKM169" s="2"/>
      <c r="KKN169" s="2"/>
      <c r="KKO169" s="2"/>
      <c r="KKP169" s="2"/>
      <c r="KKQ169" s="45"/>
      <c r="KKR169" s="45"/>
      <c r="KKU169" s="16"/>
      <c r="KKV169" s="93"/>
      <c r="KKW169" s="18"/>
      <c r="KKX169" s="16"/>
      <c r="KKY169" s="18"/>
      <c r="KKZ169" s="3"/>
      <c r="KLB169" s="13"/>
      <c r="KLC169" s="8"/>
      <c r="KLD169" s="3"/>
      <c r="KLE169" s="45"/>
      <c r="KLF169" s="3"/>
      <c r="KLG169" s="2"/>
      <c r="KLH169" s="2"/>
      <c r="KLI169" s="2"/>
      <c r="KLJ169" s="2"/>
      <c r="KLK169" s="2"/>
      <c r="KLL169" s="45"/>
      <c r="KLM169" s="45"/>
      <c r="KLP169" s="16"/>
      <c r="KLQ169" s="93"/>
      <c r="KLR169" s="18"/>
      <c r="KLS169" s="16"/>
      <c r="KLT169" s="18"/>
      <c r="KLU169" s="3"/>
      <c r="KLW169" s="13"/>
      <c r="KLX169" s="8"/>
      <c r="KLY169" s="3"/>
      <c r="KLZ169" s="45"/>
      <c r="KMA169" s="3"/>
      <c r="KMB169" s="2"/>
      <c r="KMC169" s="2"/>
      <c r="KMD169" s="2"/>
      <c r="KME169" s="2"/>
      <c r="KMF169" s="2"/>
      <c r="KMG169" s="45"/>
      <c r="KMH169" s="45"/>
      <c r="KMK169" s="16"/>
      <c r="KML169" s="93"/>
      <c r="KMM169" s="18"/>
      <c r="KMN169" s="16"/>
      <c r="KMO169" s="18"/>
      <c r="KMP169" s="3"/>
      <c r="KMR169" s="13"/>
      <c r="KMS169" s="8"/>
      <c r="KMT169" s="3"/>
      <c r="KMU169" s="45"/>
      <c r="KMV169" s="3"/>
      <c r="KMW169" s="2"/>
      <c r="KMX169" s="2"/>
      <c r="KMY169" s="2"/>
      <c r="KMZ169" s="2"/>
      <c r="KNA169" s="2"/>
      <c r="KNB169" s="45"/>
      <c r="KNC169" s="45"/>
      <c r="KNF169" s="16"/>
      <c r="KNG169" s="93"/>
      <c r="KNH169" s="18"/>
      <c r="KNI169" s="16"/>
      <c r="KNJ169" s="18"/>
      <c r="KNK169" s="3"/>
      <c r="KNM169" s="13"/>
      <c r="KNN169" s="8"/>
      <c r="KNO169" s="3"/>
      <c r="KNP169" s="45"/>
      <c r="KNQ169" s="3"/>
      <c r="KNR169" s="2"/>
      <c r="KNS169" s="2"/>
      <c r="KNT169" s="2"/>
      <c r="KNU169" s="2"/>
      <c r="KNV169" s="2"/>
      <c r="KNW169" s="45"/>
      <c r="KNX169" s="45"/>
      <c r="KOA169" s="16"/>
      <c r="KOB169" s="93"/>
      <c r="KOC169" s="18"/>
      <c r="KOD169" s="16"/>
      <c r="KOE169" s="18"/>
      <c r="KOF169" s="3"/>
      <c r="KOH169" s="13"/>
      <c r="KOI169" s="8"/>
      <c r="KOJ169" s="3"/>
      <c r="KOK169" s="45"/>
      <c r="KOL169" s="3"/>
      <c r="KOM169" s="2"/>
      <c r="KON169" s="2"/>
      <c r="KOO169" s="2"/>
      <c r="KOP169" s="2"/>
      <c r="KOQ169" s="2"/>
      <c r="KOR169" s="45"/>
      <c r="KOS169" s="45"/>
      <c r="KOV169" s="16"/>
      <c r="KOW169" s="93"/>
      <c r="KOX169" s="18"/>
      <c r="KOY169" s="16"/>
      <c r="KOZ169" s="18"/>
      <c r="KPA169" s="3"/>
      <c r="KPC169" s="13"/>
      <c r="KPD169" s="8"/>
      <c r="KPE169" s="3"/>
      <c r="KPF169" s="45"/>
      <c r="KPG169" s="3"/>
      <c r="KPH169" s="2"/>
      <c r="KPI169" s="2"/>
      <c r="KPJ169" s="2"/>
      <c r="KPK169" s="2"/>
      <c r="KPL169" s="2"/>
      <c r="KPM169" s="45"/>
      <c r="KPN169" s="45"/>
      <c r="KPQ169" s="16"/>
      <c r="KPR169" s="93"/>
      <c r="KPS169" s="18"/>
      <c r="KPT169" s="16"/>
      <c r="KPU169" s="18"/>
      <c r="KPV169" s="3"/>
      <c r="KPX169" s="13"/>
      <c r="KPY169" s="8"/>
      <c r="KPZ169" s="3"/>
      <c r="KQA169" s="45"/>
      <c r="KQB169" s="3"/>
      <c r="KQC169" s="2"/>
      <c r="KQD169" s="2"/>
      <c r="KQE169" s="2"/>
      <c r="KQF169" s="2"/>
      <c r="KQG169" s="2"/>
      <c r="KQH169" s="45"/>
      <c r="KQI169" s="45"/>
      <c r="KQL169" s="16"/>
      <c r="KQM169" s="93"/>
      <c r="KQN169" s="18"/>
      <c r="KQO169" s="16"/>
      <c r="KQP169" s="18"/>
      <c r="KQQ169" s="3"/>
      <c r="KQS169" s="13"/>
      <c r="KQT169" s="8"/>
      <c r="KQU169" s="3"/>
      <c r="KQV169" s="45"/>
      <c r="KQW169" s="3"/>
      <c r="KQX169" s="2"/>
      <c r="KQY169" s="2"/>
      <c r="KQZ169" s="2"/>
      <c r="KRA169" s="2"/>
      <c r="KRB169" s="2"/>
      <c r="KRC169" s="45"/>
      <c r="KRD169" s="45"/>
      <c r="KRG169" s="16"/>
      <c r="KRH169" s="93"/>
      <c r="KRI169" s="18"/>
      <c r="KRJ169" s="16"/>
      <c r="KRK169" s="18"/>
      <c r="KRL169" s="3"/>
      <c r="KRN169" s="13"/>
      <c r="KRO169" s="8"/>
      <c r="KRP169" s="3"/>
      <c r="KRQ169" s="45"/>
      <c r="KRR169" s="3"/>
      <c r="KRS169" s="2"/>
      <c r="KRT169" s="2"/>
      <c r="KRU169" s="2"/>
      <c r="KRV169" s="2"/>
      <c r="KRW169" s="2"/>
      <c r="KRX169" s="45"/>
      <c r="KRY169" s="45"/>
      <c r="KSB169" s="16"/>
      <c r="KSC169" s="93"/>
      <c r="KSD169" s="18"/>
      <c r="KSE169" s="16"/>
      <c r="KSF169" s="18"/>
      <c r="KSG169" s="3"/>
      <c r="KSI169" s="13"/>
      <c r="KSJ169" s="8"/>
      <c r="KSK169" s="3"/>
      <c r="KSL169" s="45"/>
      <c r="KSM169" s="3"/>
      <c r="KSN169" s="2"/>
      <c r="KSO169" s="2"/>
      <c r="KSP169" s="2"/>
      <c r="KSQ169" s="2"/>
      <c r="KSR169" s="2"/>
      <c r="KSS169" s="45"/>
      <c r="KST169" s="45"/>
      <c r="KSW169" s="16"/>
      <c r="KSX169" s="93"/>
      <c r="KSY169" s="18"/>
      <c r="KSZ169" s="16"/>
      <c r="KTA169" s="18"/>
      <c r="KTB169" s="3"/>
      <c r="KTD169" s="13"/>
      <c r="KTE169" s="8"/>
      <c r="KTF169" s="3"/>
      <c r="KTG169" s="45"/>
      <c r="KTH169" s="3"/>
      <c r="KTI169" s="2"/>
      <c r="KTJ169" s="2"/>
      <c r="KTK169" s="2"/>
      <c r="KTL169" s="2"/>
      <c r="KTM169" s="2"/>
      <c r="KTN169" s="45"/>
      <c r="KTO169" s="45"/>
      <c r="KTR169" s="16"/>
      <c r="KTS169" s="93"/>
      <c r="KTT169" s="18"/>
      <c r="KTU169" s="16"/>
      <c r="KTV169" s="18"/>
      <c r="KTW169" s="3"/>
      <c r="KTY169" s="13"/>
      <c r="KTZ169" s="8"/>
      <c r="KUA169" s="3"/>
      <c r="KUB169" s="45"/>
      <c r="KUC169" s="3"/>
      <c r="KUD169" s="2"/>
      <c r="KUE169" s="2"/>
      <c r="KUF169" s="2"/>
      <c r="KUG169" s="2"/>
      <c r="KUH169" s="2"/>
      <c r="KUI169" s="45"/>
      <c r="KUJ169" s="45"/>
      <c r="KUM169" s="16"/>
      <c r="KUN169" s="93"/>
      <c r="KUO169" s="18"/>
      <c r="KUP169" s="16"/>
      <c r="KUQ169" s="18"/>
      <c r="KUR169" s="3"/>
      <c r="KUT169" s="13"/>
      <c r="KUU169" s="8"/>
      <c r="KUV169" s="3"/>
      <c r="KUW169" s="45"/>
      <c r="KUX169" s="3"/>
      <c r="KUY169" s="2"/>
      <c r="KUZ169" s="2"/>
      <c r="KVA169" s="2"/>
      <c r="KVB169" s="2"/>
      <c r="KVC169" s="2"/>
      <c r="KVD169" s="45"/>
      <c r="KVE169" s="45"/>
      <c r="KVH169" s="16"/>
      <c r="KVI169" s="93"/>
      <c r="KVJ169" s="18"/>
      <c r="KVK169" s="16"/>
      <c r="KVL169" s="18"/>
      <c r="KVM169" s="3"/>
      <c r="KVO169" s="13"/>
      <c r="KVP169" s="8"/>
      <c r="KVQ169" s="3"/>
      <c r="KVR169" s="45"/>
      <c r="KVS169" s="3"/>
      <c r="KVT169" s="2"/>
      <c r="KVU169" s="2"/>
      <c r="KVV169" s="2"/>
      <c r="KVW169" s="2"/>
      <c r="KVX169" s="2"/>
      <c r="KVY169" s="45"/>
      <c r="KVZ169" s="45"/>
      <c r="KWC169" s="16"/>
      <c r="KWD169" s="93"/>
      <c r="KWE169" s="18"/>
      <c r="KWF169" s="16"/>
      <c r="KWG169" s="18"/>
      <c r="KWH169" s="3"/>
      <c r="KWJ169" s="13"/>
      <c r="KWK169" s="8"/>
      <c r="KWL169" s="3"/>
      <c r="KWM169" s="45"/>
      <c r="KWN169" s="3"/>
      <c r="KWO169" s="2"/>
      <c r="KWP169" s="2"/>
      <c r="KWQ169" s="2"/>
      <c r="KWR169" s="2"/>
      <c r="KWS169" s="2"/>
      <c r="KWT169" s="45"/>
      <c r="KWU169" s="45"/>
      <c r="KWX169" s="16"/>
      <c r="KWY169" s="93"/>
      <c r="KWZ169" s="18"/>
      <c r="KXA169" s="16"/>
      <c r="KXB169" s="18"/>
      <c r="KXC169" s="3"/>
      <c r="KXE169" s="13"/>
      <c r="KXF169" s="8"/>
      <c r="KXG169" s="3"/>
      <c r="KXH169" s="45"/>
      <c r="KXI169" s="3"/>
      <c r="KXJ169" s="2"/>
      <c r="KXK169" s="2"/>
      <c r="KXL169" s="2"/>
      <c r="KXM169" s="2"/>
      <c r="KXN169" s="2"/>
      <c r="KXO169" s="45"/>
      <c r="KXP169" s="45"/>
      <c r="KXS169" s="16"/>
      <c r="KXT169" s="93"/>
      <c r="KXU169" s="18"/>
      <c r="KXV169" s="16"/>
      <c r="KXW169" s="18"/>
      <c r="KXX169" s="3"/>
      <c r="KXZ169" s="13"/>
      <c r="KYA169" s="8"/>
      <c r="KYB169" s="3"/>
      <c r="KYC169" s="45"/>
      <c r="KYD169" s="3"/>
      <c r="KYE169" s="2"/>
      <c r="KYF169" s="2"/>
      <c r="KYG169" s="2"/>
      <c r="KYH169" s="2"/>
      <c r="KYI169" s="2"/>
      <c r="KYJ169" s="45"/>
      <c r="KYK169" s="45"/>
      <c r="KYN169" s="16"/>
      <c r="KYO169" s="93"/>
      <c r="KYP169" s="18"/>
      <c r="KYQ169" s="16"/>
      <c r="KYR169" s="18"/>
      <c r="KYS169" s="3"/>
      <c r="KYU169" s="13"/>
      <c r="KYV169" s="8"/>
      <c r="KYW169" s="3"/>
      <c r="KYX169" s="45"/>
      <c r="KYY169" s="3"/>
      <c r="KYZ169" s="2"/>
      <c r="KZA169" s="2"/>
      <c r="KZB169" s="2"/>
      <c r="KZC169" s="2"/>
      <c r="KZD169" s="2"/>
      <c r="KZE169" s="45"/>
      <c r="KZF169" s="45"/>
      <c r="KZI169" s="16"/>
      <c r="KZJ169" s="93"/>
      <c r="KZK169" s="18"/>
      <c r="KZL169" s="16"/>
      <c r="KZM169" s="18"/>
      <c r="KZN169" s="3"/>
      <c r="KZP169" s="13"/>
      <c r="KZQ169" s="8"/>
      <c r="KZR169" s="3"/>
      <c r="KZS169" s="45"/>
      <c r="KZT169" s="3"/>
      <c r="KZU169" s="2"/>
      <c r="KZV169" s="2"/>
      <c r="KZW169" s="2"/>
      <c r="KZX169" s="2"/>
      <c r="KZY169" s="2"/>
      <c r="KZZ169" s="45"/>
      <c r="LAA169" s="45"/>
      <c r="LAD169" s="16"/>
      <c r="LAE169" s="93"/>
      <c r="LAF169" s="18"/>
      <c r="LAG169" s="16"/>
      <c r="LAH169" s="18"/>
      <c r="LAI169" s="3"/>
      <c r="LAK169" s="13"/>
      <c r="LAL169" s="8"/>
      <c r="LAM169" s="3"/>
      <c r="LAN169" s="45"/>
      <c r="LAO169" s="3"/>
      <c r="LAP169" s="2"/>
      <c r="LAQ169" s="2"/>
      <c r="LAR169" s="2"/>
      <c r="LAS169" s="2"/>
      <c r="LAT169" s="2"/>
      <c r="LAU169" s="45"/>
      <c r="LAV169" s="45"/>
      <c r="LAY169" s="16"/>
      <c r="LAZ169" s="93"/>
      <c r="LBA169" s="18"/>
      <c r="LBB169" s="16"/>
      <c r="LBC169" s="18"/>
      <c r="LBD169" s="3"/>
      <c r="LBF169" s="13"/>
      <c r="LBG169" s="8"/>
      <c r="LBH169" s="3"/>
      <c r="LBI169" s="45"/>
      <c r="LBJ169" s="3"/>
      <c r="LBK169" s="2"/>
      <c r="LBL169" s="2"/>
      <c r="LBM169" s="2"/>
      <c r="LBN169" s="2"/>
      <c r="LBO169" s="2"/>
      <c r="LBP169" s="45"/>
      <c r="LBQ169" s="45"/>
      <c r="LBT169" s="16"/>
      <c r="LBU169" s="93"/>
      <c r="LBV169" s="18"/>
      <c r="LBW169" s="16"/>
      <c r="LBX169" s="18"/>
      <c r="LBY169" s="3"/>
      <c r="LCA169" s="13"/>
      <c r="LCB169" s="8"/>
      <c r="LCC169" s="3"/>
      <c r="LCD169" s="45"/>
      <c r="LCE169" s="3"/>
      <c r="LCF169" s="2"/>
      <c r="LCG169" s="2"/>
      <c r="LCH169" s="2"/>
      <c r="LCI169" s="2"/>
      <c r="LCJ169" s="2"/>
      <c r="LCK169" s="45"/>
      <c r="LCL169" s="45"/>
      <c r="LCO169" s="16"/>
      <c r="LCP169" s="93"/>
      <c r="LCQ169" s="18"/>
      <c r="LCR169" s="16"/>
      <c r="LCS169" s="18"/>
      <c r="LCT169" s="3"/>
      <c r="LCV169" s="13"/>
      <c r="LCW169" s="8"/>
      <c r="LCX169" s="3"/>
      <c r="LCY169" s="45"/>
      <c r="LCZ169" s="3"/>
      <c r="LDA169" s="2"/>
      <c r="LDB169" s="2"/>
      <c r="LDC169" s="2"/>
      <c r="LDD169" s="2"/>
      <c r="LDE169" s="2"/>
      <c r="LDF169" s="45"/>
      <c r="LDG169" s="45"/>
      <c r="LDJ169" s="16"/>
      <c r="LDK169" s="93"/>
      <c r="LDL169" s="18"/>
      <c r="LDM169" s="16"/>
      <c r="LDN169" s="18"/>
      <c r="LDO169" s="3"/>
      <c r="LDQ169" s="13"/>
      <c r="LDR169" s="8"/>
      <c r="LDS169" s="3"/>
      <c r="LDT169" s="45"/>
      <c r="LDU169" s="3"/>
      <c r="LDV169" s="2"/>
      <c r="LDW169" s="2"/>
      <c r="LDX169" s="2"/>
      <c r="LDY169" s="2"/>
      <c r="LDZ169" s="2"/>
      <c r="LEA169" s="45"/>
      <c r="LEB169" s="45"/>
      <c r="LEE169" s="16"/>
      <c r="LEF169" s="93"/>
      <c r="LEG169" s="18"/>
      <c r="LEH169" s="16"/>
      <c r="LEI169" s="18"/>
      <c r="LEJ169" s="3"/>
      <c r="LEL169" s="13"/>
      <c r="LEM169" s="8"/>
      <c r="LEN169" s="3"/>
      <c r="LEO169" s="45"/>
      <c r="LEP169" s="3"/>
      <c r="LEQ169" s="2"/>
      <c r="LER169" s="2"/>
      <c r="LES169" s="2"/>
      <c r="LET169" s="2"/>
      <c r="LEU169" s="2"/>
      <c r="LEV169" s="45"/>
      <c r="LEW169" s="45"/>
      <c r="LEZ169" s="16"/>
      <c r="LFA169" s="93"/>
      <c r="LFB169" s="18"/>
      <c r="LFC169" s="16"/>
      <c r="LFD169" s="18"/>
      <c r="LFE169" s="3"/>
      <c r="LFG169" s="13"/>
      <c r="LFH169" s="8"/>
      <c r="LFI169" s="3"/>
      <c r="LFJ169" s="45"/>
      <c r="LFK169" s="3"/>
      <c r="LFL169" s="2"/>
      <c r="LFM169" s="2"/>
      <c r="LFN169" s="2"/>
      <c r="LFO169" s="2"/>
      <c r="LFP169" s="2"/>
      <c r="LFQ169" s="45"/>
      <c r="LFR169" s="45"/>
      <c r="LFU169" s="16"/>
      <c r="LFV169" s="93"/>
      <c r="LFW169" s="18"/>
      <c r="LFX169" s="16"/>
      <c r="LFY169" s="18"/>
      <c r="LFZ169" s="3"/>
      <c r="LGB169" s="13"/>
      <c r="LGC169" s="8"/>
      <c r="LGD169" s="3"/>
      <c r="LGE169" s="45"/>
      <c r="LGF169" s="3"/>
      <c r="LGG169" s="2"/>
      <c r="LGH169" s="2"/>
      <c r="LGI169" s="2"/>
      <c r="LGJ169" s="2"/>
      <c r="LGK169" s="2"/>
      <c r="LGL169" s="45"/>
      <c r="LGM169" s="45"/>
      <c r="LGP169" s="16"/>
      <c r="LGQ169" s="93"/>
      <c r="LGR169" s="18"/>
      <c r="LGS169" s="16"/>
      <c r="LGT169" s="18"/>
      <c r="LGU169" s="3"/>
      <c r="LGW169" s="13"/>
      <c r="LGX169" s="8"/>
      <c r="LGY169" s="3"/>
      <c r="LGZ169" s="45"/>
      <c r="LHA169" s="3"/>
      <c r="LHB169" s="2"/>
      <c r="LHC169" s="2"/>
      <c r="LHD169" s="2"/>
      <c r="LHE169" s="2"/>
      <c r="LHF169" s="2"/>
      <c r="LHG169" s="45"/>
      <c r="LHH169" s="45"/>
      <c r="LHK169" s="16"/>
      <c r="LHL169" s="93"/>
      <c r="LHM169" s="18"/>
      <c r="LHN169" s="16"/>
      <c r="LHO169" s="18"/>
      <c r="LHP169" s="3"/>
      <c r="LHR169" s="13"/>
      <c r="LHS169" s="8"/>
      <c r="LHT169" s="3"/>
      <c r="LHU169" s="45"/>
      <c r="LHV169" s="3"/>
      <c r="LHW169" s="2"/>
      <c r="LHX169" s="2"/>
      <c r="LHY169" s="2"/>
      <c r="LHZ169" s="2"/>
      <c r="LIA169" s="2"/>
      <c r="LIB169" s="45"/>
      <c r="LIC169" s="45"/>
      <c r="LIF169" s="16"/>
      <c r="LIG169" s="93"/>
      <c r="LIH169" s="18"/>
      <c r="LII169" s="16"/>
      <c r="LIJ169" s="18"/>
      <c r="LIK169" s="3"/>
      <c r="LIM169" s="13"/>
      <c r="LIN169" s="8"/>
      <c r="LIO169" s="3"/>
      <c r="LIP169" s="45"/>
      <c r="LIQ169" s="3"/>
      <c r="LIR169" s="2"/>
      <c r="LIS169" s="2"/>
      <c r="LIT169" s="2"/>
      <c r="LIU169" s="2"/>
      <c r="LIV169" s="2"/>
      <c r="LIW169" s="45"/>
      <c r="LIX169" s="45"/>
      <c r="LJA169" s="16"/>
      <c r="LJB169" s="93"/>
      <c r="LJC169" s="18"/>
      <c r="LJD169" s="16"/>
      <c r="LJE169" s="18"/>
      <c r="LJF169" s="3"/>
      <c r="LJH169" s="13"/>
      <c r="LJI169" s="8"/>
      <c r="LJJ169" s="3"/>
      <c r="LJK169" s="45"/>
      <c r="LJL169" s="3"/>
      <c r="LJM169" s="2"/>
      <c r="LJN169" s="2"/>
      <c r="LJO169" s="2"/>
      <c r="LJP169" s="2"/>
      <c r="LJQ169" s="2"/>
      <c r="LJR169" s="45"/>
      <c r="LJS169" s="45"/>
      <c r="LJV169" s="16"/>
      <c r="LJW169" s="93"/>
      <c r="LJX169" s="18"/>
      <c r="LJY169" s="16"/>
      <c r="LJZ169" s="18"/>
      <c r="LKA169" s="3"/>
      <c r="LKC169" s="13"/>
      <c r="LKD169" s="8"/>
      <c r="LKE169" s="3"/>
      <c r="LKF169" s="45"/>
      <c r="LKG169" s="3"/>
      <c r="LKH169" s="2"/>
      <c r="LKI169" s="2"/>
      <c r="LKJ169" s="2"/>
      <c r="LKK169" s="2"/>
      <c r="LKL169" s="2"/>
      <c r="LKM169" s="45"/>
      <c r="LKN169" s="45"/>
      <c r="LKQ169" s="16"/>
      <c r="LKR169" s="93"/>
      <c r="LKS169" s="18"/>
      <c r="LKT169" s="16"/>
      <c r="LKU169" s="18"/>
      <c r="LKV169" s="3"/>
      <c r="LKX169" s="13"/>
      <c r="LKY169" s="8"/>
      <c r="LKZ169" s="3"/>
      <c r="LLA169" s="45"/>
      <c r="LLB169" s="3"/>
      <c r="LLC169" s="2"/>
      <c r="LLD169" s="2"/>
      <c r="LLE169" s="2"/>
      <c r="LLF169" s="2"/>
      <c r="LLG169" s="2"/>
      <c r="LLH169" s="45"/>
      <c r="LLI169" s="45"/>
      <c r="LLL169" s="16"/>
      <c r="LLM169" s="93"/>
      <c r="LLN169" s="18"/>
      <c r="LLO169" s="16"/>
      <c r="LLP169" s="18"/>
      <c r="LLQ169" s="3"/>
      <c r="LLS169" s="13"/>
      <c r="LLT169" s="8"/>
      <c r="LLU169" s="3"/>
      <c r="LLV169" s="45"/>
      <c r="LLW169" s="3"/>
      <c r="LLX169" s="2"/>
      <c r="LLY169" s="2"/>
      <c r="LLZ169" s="2"/>
      <c r="LMA169" s="2"/>
      <c r="LMB169" s="2"/>
      <c r="LMC169" s="45"/>
      <c r="LMD169" s="45"/>
      <c r="LMG169" s="16"/>
      <c r="LMH169" s="93"/>
      <c r="LMI169" s="18"/>
      <c r="LMJ169" s="16"/>
      <c r="LMK169" s="18"/>
      <c r="LML169" s="3"/>
      <c r="LMN169" s="13"/>
      <c r="LMO169" s="8"/>
      <c r="LMP169" s="3"/>
      <c r="LMQ169" s="45"/>
      <c r="LMR169" s="3"/>
      <c r="LMS169" s="2"/>
      <c r="LMT169" s="2"/>
      <c r="LMU169" s="2"/>
      <c r="LMV169" s="2"/>
      <c r="LMW169" s="2"/>
      <c r="LMX169" s="45"/>
      <c r="LMY169" s="45"/>
      <c r="LNB169" s="16"/>
      <c r="LNC169" s="93"/>
      <c r="LND169" s="18"/>
      <c r="LNE169" s="16"/>
      <c r="LNF169" s="18"/>
      <c r="LNG169" s="3"/>
      <c r="LNI169" s="13"/>
      <c r="LNJ169" s="8"/>
      <c r="LNK169" s="3"/>
      <c r="LNL169" s="45"/>
      <c r="LNM169" s="3"/>
      <c r="LNN169" s="2"/>
      <c r="LNO169" s="2"/>
      <c r="LNP169" s="2"/>
      <c r="LNQ169" s="2"/>
      <c r="LNR169" s="2"/>
      <c r="LNS169" s="45"/>
      <c r="LNT169" s="45"/>
      <c r="LNW169" s="16"/>
      <c r="LNX169" s="93"/>
      <c r="LNY169" s="18"/>
      <c r="LNZ169" s="16"/>
      <c r="LOA169" s="18"/>
      <c r="LOB169" s="3"/>
      <c r="LOD169" s="13"/>
      <c r="LOE169" s="8"/>
      <c r="LOF169" s="3"/>
      <c r="LOG169" s="45"/>
      <c r="LOH169" s="3"/>
      <c r="LOI169" s="2"/>
      <c r="LOJ169" s="2"/>
      <c r="LOK169" s="2"/>
      <c r="LOL169" s="2"/>
      <c r="LOM169" s="2"/>
      <c r="LON169" s="45"/>
      <c r="LOO169" s="45"/>
      <c r="LOR169" s="16"/>
      <c r="LOS169" s="93"/>
      <c r="LOT169" s="18"/>
      <c r="LOU169" s="16"/>
      <c r="LOV169" s="18"/>
      <c r="LOW169" s="3"/>
      <c r="LOY169" s="13"/>
      <c r="LOZ169" s="8"/>
      <c r="LPA169" s="3"/>
      <c r="LPB169" s="45"/>
      <c r="LPC169" s="3"/>
      <c r="LPD169" s="2"/>
      <c r="LPE169" s="2"/>
      <c r="LPF169" s="2"/>
      <c r="LPG169" s="2"/>
      <c r="LPH169" s="2"/>
      <c r="LPI169" s="45"/>
      <c r="LPJ169" s="45"/>
      <c r="LPM169" s="16"/>
      <c r="LPN169" s="93"/>
      <c r="LPO169" s="18"/>
      <c r="LPP169" s="16"/>
      <c r="LPQ169" s="18"/>
      <c r="LPR169" s="3"/>
      <c r="LPT169" s="13"/>
      <c r="LPU169" s="8"/>
      <c r="LPV169" s="3"/>
      <c r="LPW169" s="45"/>
      <c r="LPX169" s="3"/>
      <c r="LPY169" s="2"/>
      <c r="LPZ169" s="2"/>
      <c r="LQA169" s="2"/>
      <c r="LQB169" s="2"/>
      <c r="LQC169" s="2"/>
      <c r="LQD169" s="45"/>
      <c r="LQE169" s="45"/>
      <c r="LQH169" s="16"/>
      <c r="LQI169" s="93"/>
      <c r="LQJ169" s="18"/>
      <c r="LQK169" s="16"/>
      <c r="LQL169" s="18"/>
      <c r="LQM169" s="3"/>
      <c r="LQO169" s="13"/>
      <c r="LQP169" s="8"/>
      <c r="LQQ169" s="3"/>
      <c r="LQR169" s="45"/>
      <c r="LQS169" s="3"/>
      <c r="LQT169" s="2"/>
      <c r="LQU169" s="2"/>
      <c r="LQV169" s="2"/>
      <c r="LQW169" s="2"/>
      <c r="LQX169" s="2"/>
      <c r="LQY169" s="45"/>
      <c r="LQZ169" s="45"/>
      <c r="LRC169" s="16"/>
      <c r="LRD169" s="93"/>
      <c r="LRE169" s="18"/>
      <c r="LRF169" s="16"/>
      <c r="LRG169" s="18"/>
      <c r="LRH169" s="3"/>
      <c r="LRJ169" s="13"/>
      <c r="LRK169" s="8"/>
      <c r="LRL169" s="3"/>
      <c r="LRM169" s="45"/>
      <c r="LRN169" s="3"/>
      <c r="LRO169" s="2"/>
      <c r="LRP169" s="2"/>
      <c r="LRQ169" s="2"/>
      <c r="LRR169" s="2"/>
      <c r="LRS169" s="2"/>
      <c r="LRT169" s="45"/>
      <c r="LRU169" s="45"/>
      <c r="LRX169" s="16"/>
      <c r="LRY169" s="93"/>
      <c r="LRZ169" s="18"/>
      <c r="LSA169" s="16"/>
      <c r="LSB169" s="18"/>
      <c r="LSC169" s="3"/>
      <c r="LSE169" s="13"/>
      <c r="LSF169" s="8"/>
      <c r="LSG169" s="3"/>
      <c r="LSH169" s="45"/>
      <c r="LSI169" s="3"/>
      <c r="LSJ169" s="2"/>
      <c r="LSK169" s="2"/>
      <c r="LSL169" s="2"/>
      <c r="LSM169" s="2"/>
      <c r="LSN169" s="2"/>
      <c r="LSO169" s="45"/>
      <c r="LSP169" s="45"/>
      <c r="LSS169" s="16"/>
      <c r="LST169" s="93"/>
      <c r="LSU169" s="18"/>
      <c r="LSV169" s="16"/>
      <c r="LSW169" s="18"/>
      <c r="LSX169" s="3"/>
      <c r="LSZ169" s="13"/>
      <c r="LTA169" s="8"/>
      <c r="LTB169" s="3"/>
      <c r="LTC169" s="45"/>
      <c r="LTD169" s="3"/>
      <c r="LTE169" s="2"/>
      <c r="LTF169" s="2"/>
      <c r="LTG169" s="2"/>
      <c r="LTH169" s="2"/>
      <c r="LTI169" s="2"/>
      <c r="LTJ169" s="45"/>
      <c r="LTK169" s="45"/>
      <c r="LTN169" s="16"/>
      <c r="LTO169" s="93"/>
      <c r="LTP169" s="18"/>
      <c r="LTQ169" s="16"/>
      <c r="LTR169" s="18"/>
      <c r="LTS169" s="3"/>
      <c r="LTU169" s="13"/>
      <c r="LTV169" s="8"/>
      <c r="LTW169" s="3"/>
      <c r="LTX169" s="45"/>
      <c r="LTY169" s="3"/>
      <c r="LTZ169" s="2"/>
      <c r="LUA169" s="2"/>
      <c r="LUB169" s="2"/>
      <c r="LUC169" s="2"/>
      <c r="LUD169" s="2"/>
      <c r="LUE169" s="45"/>
      <c r="LUF169" s="45"/>
      <c r="LUI169" s="16"/>
      <c r="LUJ169" s="93"/>
      <c r="LUK169" s="18"/>
      <c r="LUL169" s="16"/>
      <c r="LUM169" s="18"/>
      <c r="LUN169" s="3"/>
      <c r="LUP169" s="13"/>
      <c r="LUQ169" s="8"/>
      <c r="LUR169" s="3"/>
      <c r="LUS169" s="45"/>
      <c r="LUT169" s="3"/>
      <c r="LUU169" s="2"/>
      <c r="LUV169" s="2"/>
      <c r="LUW169" s="2"/>
      <c r="LUX169" s="2"/>
      <c r="LUY169" s="2"/>
      <c r="LUZ169" s="45"/>
      <c r="LVA169" s="45"/>
      <c r="LVD169" s="16"/>
      <c r="LVE169" s="93"/>
      <c r="LVF169" s="18"/>
      <c r="LVG169" s="16"/>
      <c r="LVH169" s="18"/>
      <c r="LVI169" s="3"/>
      <c r="LVK169" s="13"/>
      <c r="LVL169" s="8"/>
      <c r="LVM169" s="3"/>
      <c r="LVN169" s="45"/>
      <c r="LVO169" s="3"/>
      <c r="LVP169" s="2"/>
      <c r="LVQ169" s="2"/>
      <c r="LVR169" s="2"/>
      <c r="LVS169" s="2"/>
      <c r="LVT169" s="2"/>
      <c r="LVU169" s="45"/>
      <c r="LVV169" s="45"/>
      <c r="LVY169" s="16"/>
      <c r="LVZ169" s="93"/>
      <c r="LWA169" s="18"/>
      <c r="LWB169" s="16"/>
      <c r="LWC169" s="18"/>
      <c r="LWD169" s="3"/>
      <c r="LWF169" s="13"/>
      <c r="LWG169" s="8"/>
      <c r="LWH169" s="3"/>
      <c r="LWI169" s="45"/>
      <c r="LWJ169" s="3"/>
      <c r="LWK169" s="2"/>
      <c r="LWL169" s="2"/>
      <c r="LWM169" s="2"/>
      <c r="LWN169" s="2"/>
      <c r="LWO169" s="2"/>
      <c r="LWP169" s="45"/>
      <c r="LWQ169" s="45"/>
      <c r="LWT169" s="16"/>
      <c r="LWU169" s="93"/>
      <c r="LWV169" s="18"/>
      <c r="LWW169" s="16"/>
      <c r="LWX169" s="18"/>
      <c r="LWY169" s="3"/>
      <c r="LXA169" s="13"/>
      <c r="LXB169" s="8"/>
      <c r="LXC169" s="3"/>
      <c r="LXD169" s="45"/>
      <c r="LXE169" s="3"/>
      <c r="LXF169" s="2"/>
      <c r="LXG169" s="2"/>
      <c r="LXH169" s="2"/>
      <c r="LXI169" s="2"/>
      <c r="LXJ169" s="2"/>
      <c r="LXK169" s="45"/>
      <c r="LXL169" s="45"/>
      <c r="LXO169" s="16"/>
      <c r="LXP169" s="93"/>
      <c r="LXQ169" s="18"/>
      <c r="LXR169" s="16"/>
      <c r="LXS169" s="18"/>
      <c r="LXT169" s="3"/>
      <c r="LXV169" s="13"/>
      <c r="LXW169" s="8"/>
      <c r="LXX169" s="3"/>
      <c r="LXY169" s="45"/>
      <c r="LXZ169" s="3"/>
      <c r="LYA169" s="2"/>
      <c r="LYB169" s="2"/>
      <c r="LYC169" s="2"/>
      <c r="LYD169" s="2"/>
      <c r="LYE169" s="2"/>
      <c r="LYF169" s="45"/>
      <c r="LYG169" s="45"/>
      <c r="LYJ169" s="16"/>
      <c r="LYK169" s="93"/>
      <c r="LYL169" s="18"/>
      <c r="LYM169" s="16"/>
      <c r="LYN169" s="18"/>
      <c r="LYO169" s="3"/>
      <c r="LYQ169" s="13"/>
      <c r="LYR169" s="8"/>
      <c r="LYS169" s="3"/>
      <c r="LYT169" s="45"/>
      <c r="LYU169" s="3"/>
      <c r="LYV169" s="2"/>
      <c r="LYW169" s="2"/>
      <c r="LYX169" s="2"/>
      <c r="LYY169" s="2"/>
      <c r="LYZ169" s="2"/>
      <c r="LZA169" s="45"/>
      <c r="LZB169" s="45"/>
      <c r="LZE169" s="16"/>
      <c r="LZF169" s="93"/>
      <c r="LZG169" s="18"/>
      <c r="LZH169" s="16"/>
      <c r="LZI169" s="18"/>
      <c r="LZJ169" s="3"/>
      <c r="LZL169" s="13"/>
      <c r="LZM169" s="8"/>
      <c r="LZN169" s="3"/>
      <c r="LZO169" s="45"/>
      <c r="LZP169" s="3"/>
      <c r="LZQ169" s="2"/>
      <c r="LZR169" s="2"/>
      <c r="LZS169" s="2"/>
      <c r="LZT169" s="2"/>
      <c r="LZU169" s="2"/>
      <c r="LZV169" s="45"/>
      <c r="LZW169" s="45"/>
      <c r="LZZ169" s="16"/>
      <c r="MAA169" s="93"/>
      <c r="MAB169" s="18"/>
      <c r="MAC169" s="16"/>
      <c r="MAD169" s="18"/>
      <c r="MAE169" s="3"/>
      <c r="MAG169" s="13"/>
      <c r="MAH169" s="8"/>
      <c r="MAI169" s="3"/>
      <c r="MAJ169" s="45"/>
      <c r="MAK169" s="3"/>
      <c r="MAL169" s="2"/>
      <c r="MAM169" s="2"/>
      <c r="MAN169" s="2"/>
      <c r="MAO169" s="2"/>
      <c r="MAP169" s="2"/>
      <c r="MAQ169" s="45"/>
      <c r="MAR169" s="45"/>
      <c r="MAU169" s="16"/>
      <c r="MAV169" s="93"/>
      <c r="MAW169" s="18"/>
      <c r="MAX169" s="16"/>
      <c r="MAY169" s="18"/>
      <c r="MAZ169" s="3"/>
      <c r="MBB169" s="13"/>
      <c r="MBC169" s="8"/>
      <c r="MBD169" s="3"/>
      <c r="MBE169" s="45"/>
      <c r="MBF169" s="3"/>
      <c r="MBG169" s="2"/>
      <c r="MBH169" s="2"/>
      <c r="MBI169" s="2"/>
      <c r="MBJ169" s="2"/>
      <c r="MBK169" s="2"/>
      <c r="MBL169" s="45"/>
      <c r="MBM169" s="45"/>
      <c r="MBP169" s="16"/>
      <c r="MBQ169" s="93"/>
      <c r="MBR169" s="18"/>
      <c r="MBS169" s="16"/>
      <c r="MBT169" s="18"/>
      <c r="MBU169" s="3"/>
      <c r="MBW169" s="13"/>
      <c r="MBX169" s="8"/>
      <c r="MBY169" s="3"/>
      <c r="MBZ169" s="45"/>
      <c r="MCA169" s="3"/>
      <c r="MCB169" s="2"/>
      <c r="MCC169" s="2"/>
      <c r="MCD169" s="2"/>
      <c r="MCE169" s="2"/>
      <c r="MCF169" s="2"/>
      <c r="MCG169" s="45"/>
      <c r="MCH169" s="45"/>
      <c r="MCK169" s="16"/>
      <c r="MCL169" s="93"/>
      <c r="MCM169" s="18"/>
      <c r="MCN169" s="16"/>
      <c r="MCO169" s="18"/>
      <c r="MCP169" s="3"/>
      <c r="MCR169" s="13"/>
      <c r="MCS169" s="8"/>
      <c r="MCT169" s="3"/>
      <c r="MCU169" s="45"/>
      <c r="MCV169" s="3"/>
      <c r="MCW169" s="2"/>
      <c r="MCX169" s="2"/>
      <c r="MCY169" s="2"/>
      <c r="MCZ169" s="2"/>
      <c r="MDA169" s="2"/>
      <c r="MDB169" s="45"/>
      <c r="MDC169" s="45"/>
      <c r="MDF169" s="16"/>
      <c r="MDG169" s="93"/>
      <c r="MDH169" s="18"/>
      <c r="MDI169" s="16"/>
      <c r="MDJ169" s="18"/>
      <c r="MDK169" s="3"/>
      <c r="MDM169" s="13"/>
      <c r="MDN169" s="8"/>
      <c r="MDO169" s="3"/>
      <c r="MDP169" s="45"/>
      <c r="MDQ169" s="3"/>
      <c r="MDR169" s="2"/>
      <c r="MDS169" s="2"/>
      <c r="MDT169" s="2"/>
      <c r="MDU169" s="2"/>
      <c r="MDV169" s="2"/>
      <c r="MDW169" s="45"/>
      <c r="MDX169" s="45"/>
      <c r="MEA169" s="16"/>
      <c r="MEB169" s="93"/>
      <c r="MEC169" s="18"/>
      <c r="MED169" s="16"/>
      <c r="MEE169" s="18"/>
      <c r="MEF169" s="3"/>
      <c r="MEH169" s="13"/>
      <c r="MEI169" s="8"/>
      <c r="MEJ169" s="3"/>
      <c r="MEK169" s="45"/>
      <c r="MEL169" s="3"/>
      <c r="MEM169" s="2"/>
      <c r="MEN169" s="2"/>
      <c r="MEO169" s="2"/>
      <c r="MEP169" s="2"/>
      <c r="MEQ169" s="2"/>
      <c r="MER169" s="45"/>
      <c r="MES169" s="45"/>
      <c r="MEV169" s="16"/>
      <c r="MEW169" s="93"/>
      <c r="MEX169" s="18"/>
      <c r="MEY169" s="16"/>
      <c r="MEZ169" s="18"/>
      <c r="MFA169" s="3"/>
      <c r="MFC169" s="13"/>
      <c r="MFD169" s="8"/>
      <c r="MFE169" s="3"/>
      <c r="MFF169" s="45"/>
      <c r="MFG169" s="3"/>
      <c r="MFH169" s="2"/>
      <c r="MFI169" s="2"/>
      <c r="MFJ169" s="2"/>
      <c r="MFK169" s="2"/>
      <c r="MFL169" s="2"/>
      <c r="MFM169" s="45"/>
      <c r="MFN169" s="45"/>
      <c r="MFQ169" s="16"/>
      <c r="MFR169" s="93"/>
      <c r="MFS169" s="18"/>
      <c r="MFT169" s="16"/>
      <c r="MFU169" s="18"/>
      <c r="MFV169" s="3"/>
      <c r="MFX169" s="13"/>
      <c r="MFY169" s="8"/>
      <c r="MFZ169" s="3"/>
      <c r="MGA169" s="45"/>
      <c r="MGB169" s="3"/>
      <c r="MGC169" s="2"/>
      <c r="MGD169" s="2"/>
      <c r="MGE169" s="2"/>
      <c r="MGF169" s="2"/>
      <c r="MGG169" s="2"/>
      <c r="MGH169" s="45"/>
      <c r="MGI169" s="45"/>
      <c r="MGL169" s="16"/>
      <c r="MGM169" s="93"/>
      <c r="MGN169" s="18"/>
      <c r="MGO169" s="16"/>
      <c r="MGP169" s="18"/>
      <c r="MGQ169" s="3"/>
      <c r="MGS169" s="13"/>
      <c r="MGT169" s="8"/>
      <c r="MGU169" s="3"/>
      <c r="MGV169" s="45"/>
      <c r="MGW169" s="3"/>
      <c r="MGX169" s="2"/>
      <c r="MGY169" s="2"/>
      <c r="MGZ169" s="2"/>
      <c r="MHA169" s="2"/>
      <c r="MHB169" s="2"/>
      <c r="MHC169" s="45"/>
      <c r="MHD169" s="45"/>
      <c r="MHG169" s="16"/>
      <c r="MHH169" s="93"/>
      <c r="MHI169" s="18"/>
      <c r="MHJ169" s="16"/>
      <c r="MHK169" s="18"/>
      <c r="MHL169" s="3"/>
      <c r="MHN169" s="13"/>
      <c r="MHO169" s="8"/>
      <c r="MHP169" s="3"/>
      <c r="MHQ169" s="45"/>
      <c r="MHR169" s="3"/>
      <c r="MHS169" s="2"/>
      <c r="MHT169" s="2"/>
      <c r="MHU169" s="2"/>
      <c r="MHV169" s="2"/>
      <c r="MHW169" s="2"/>
      <c r="MHX169" s="45"/>
      <c r="MHY169" s="45"/>
      <c r="MIB169" s="16"/>
      <c r="MIC169" s="93"/>
      <c r="MID169" s="18"/>
      <c r="MIE169" s="16"/>
      <c r="MIF169" s="18"/>
      <c r="MIG169" s="3"/>
      <c r="MII169" s="13"/>
      <c r="MIJ169" s="8"/>
      <c r="MIK169" s="3"/>
      <c r="MIL169" s="45"/>
      <c r="MIM169" s="3"/>
      <c r="MIN169" s="2"/>
      <c r="MIO169" s="2"/>
      <c r="MIP169" s="2"/>
      <c r="MIQ169" s="2"/>
      <c r="MIR169" s="2"/>
      <c r="MIS169" s="45"/>
      <c r="MIT169" s="45"/>
      <c r="MIW169" s="16"/>
      <c r="MIX169" s="93"/>
      <c r="MIY169" s="18"/>
      <c r="MIZ169" s="16"/>
      <c r="MJA169" s="18"/>
      <c r="MJB169" s="3"/>
      <c r="MJD169" s="13"/>
      <c r="MJE169" s="8"/>
      <c r="MJF169" s="3"/>
      <c r="MJG169" s="45"/>
      <c r="MJH169" s="3"/>
      <c r="MJI169" s="2"/>
      <c r="MJJ169" s="2"/>
      <c r="MJK169" s="2"/>
      <c r="MJL169" s="2"/>
      <c r="MJM169" s="2"/>
      <c r="MJN169" s="45"/>
      <c r="MJO169" s="45"/>
      <c r="MJR169" s="16"/>
      <c r="MJS169" s="93"/>
      <c r="MJT169" s="18"/>
      <c r="MJU169" s="16"/>
      <c r="MJV169" s="18"/>
      <c r="MJW169" s="3"/>
      <c r="MJY169" s="13"/>
      <c r="MJZ169" s="8"/>
      <c r="MKA169" s="3"/>
      <c r="MKB169" s="45"/>
      <c r="MKC169" s="3"/>
      <c r="MKD169" s="2"/>
      <c r="MKE169" s="2"/>
      <c r="MKF169" s="2"/>
      <c r="MKG169" s="2"/>
      <c r="MKH169" s="2"/>
      <c r="MKI169" s="45"/>
      <c r="MKJ169" s="45"/>
      <c r="MKM169" s="16"/>
      <c r="MKN169" s="93"/>
      <c r="MKO169" s="18"/>
      <c r="MKP169" s="16"/>
      <c r="MKQ169" s="18"/>
      <c r="MKR169" s="3"/>
      <c r="MKT169" s="13"/>
      <c r="MKU169" s="8"/>
      <c r="MKV169" s="3"/>
      <c r="MKW169" s="45"/>
      <c r="MKX169" s="3"/>
      <c r="MKY169" s="2"/>
      <c r="MKZ169" s="2"/>
      <c r="MLA169" s="2"/>
      <c r="MLB169" s="2"/>
      <c r="MLC169" s="2"/>
      <c r="MLD169" s="45"/>
      <c r="MLE169" s="45"/>
      <c r="MLH169" s="16"/>
      <c r="MLI169" s="93"/>
      <c r="MLJ169" s="18"/>
      <c r="MLK169" s="16"/>
      <c r="MLL169" s="18"/>
      <c r="MLM169" s="3"/>
      <c r="MLO169" s="13"/>
      <c r="MLP169" s="8"/>
      <c r="MLQ169" s="3"/>
      <c r="MLR169" s="45"/>
      <c r="MLS169" s="3"/>
      <c r="MLT169" s="2"/>
      <c r="MLU169" s="2"/>
      <c r="MLV169" s="2"/>
      <c r="MLW169" s="2"/>
      <c r="MLX169" s="2"/>
      <c r="MLY169" s="45"/>
      <c r="MLZ169" s="45"/>
      <c r="MMC169" s="16"/>
      <c r="MMD169" s="93"/>
      <c r="MME169" s="18"/>
      <c r="MMF169" s="16"/>
      <c r="MMG169" s="18"/>
      <c r="MMH169" s="3"/>
      <c r="MMJ169" s="13"/>
      <c r="MMK169" s="8"/>
      <c r="MML169" s="3"/>
      <c r="MMM169" s="45"/>
      <c r="MMN169" s="3"/>
      <c r="MMO169" s="2"/>
      <c r="MMP169" s="2"/>
      <c r="MMQ169" s="2"/>
      <c r="MMR169" s="2"/>
      <c r="MMS169" s="2"/>
      <c r="MMT169" s="45"/>
      <c r="MMU169" s="45"/>
      <c r="MMX169" s="16"/>
      <c r="MMY169" s="93"/>
      <c r="MMZ169" s="18"/>
      <c r="MNA169" s="16"/>
      <c r="MNB169" s="18"/>
      <c r="MNC169" s="3"/>
      <c r="MNE169" s="13"/>
      <c r="MNF169" s="8"/>
      <c r="MNG169" s="3"/>
      <c r="MNH169" s="45"/>
      <c r="MNI169" s="3"/>
      <c r="MNJ169" s="2"/>
      <c r="MNK169" s="2"/>
      <c r="MNL169" s="2"/>
      <c r="MNM169" s="2"/>
      <c r="MNN169" s="2"/>
      <c r="MNO169" s="45"/>
      <c r="MNP169" s="45"/>
      <c r="MNS169" s="16"/>
      <c r="MNT169" s="93"/>
      <c r="MNU169" s="18"/>
      <c r="MNV169" s="16"/>
      <c r="MNW169" s="18"/>
      <c r="MNX169" s="3"/>
      <c r="MNZ169" s="13"/>
      <c r="MOA169" s="8"/>
      <c r="MOB169" s="3"/>
      <c r="MOC169" s="45"/>
      <c r="MOD169" s="3"/>
      <c r="MOE169" s="2"/>
      <c r="MOF169" s="2"/>
      <c r="MOG169" s="2"/>
      <c r="MOH169" s="2"/>
      <c r="MOI169" s="2"/>
      <c r="MOJ169" s="45"/>
      <c r="MOK169" s="45"/>
      <c r="MON169" s="16"/>
      <c r="MOO169" s="93"/>
      <c r="MOP169" s="18"/>
      <c r="MOQ169" s="16"/>
      <c r="MOR169" s="18"/>
      <c r="MOS169" s="3"/>
      <c r="MOU169" s="13"/>
      <c r="MOV169" s="8"/>
      <c r="MOW169" s="3"/>
      <c r="MOX169" s="45"/>
      <c r="MOY169" s="3"/>
      <c r="MOZ169" s="2"/>
      <c r="MPA169" s="2"/>
      <c r="MPB169" s="2"/>
      <c r="MPC169" s="2"/>
      <c r="MPD169" s="2"/>
      <c r="MPE169" s="45"/>
      <c r="MPF169" s="45"/>
      <c r="MPI169" s="16"/>
      <c r="MPJ169" s="93"/>
      <c r="MPK169" s="18"/>
      <c r="MPL169" s="16"/>
      <c r="MPM169" s="18"/>
      <c r="MPN169" s="3"/>
      <c r="MPP169" s="13"/>
      <c r="MPQ169" s="8"/>
      <c r="MPR169" s="3"/>
      <c r="MPS169" s="45"/>
      <c r="MPT169" s="3"/>
      <c r="MPU169" s="2"/>
      <c r="MPV169" s="2"/>
      <c r="MPW169" s="2"/>
      <c r="MPX169" s="2"/>
      <c r="MPY169" s="2"/>
      <c r="MPZ169" s="45"/>
      <c r="MQA169" s="45"/>
      <c r="MQD169" s="16"/>
      <c r="MQE169" s="93"/>
      <c r="MQF169" s="18"/>
      <c r="MQG169" s="16"/>
      <c r="MQH169" s="18"/>
      <c r="MQI169" s="3"/>
      <c r="MQK169" s="13"/>
      <c r="MQL169" s="8"/>
      <c r="MQM169" s="3"/>
      <c r="MQN169" s="45"/>
      <c r="MQO169" s="3"/>
      <c r="MQP169" s="2"/>
      <c r="MQQ169" s="2"/>
      <c r="MQR169" s="2"/>
      <c r="MQS169" s="2"/>
      <c r="MQT169" s="2"/>
      <c r="MQU169" s="45"/>
      <c r="MQV169" s="45"/>
      <c r="MQY169" s="16"/>
      <c r="MQZ169" s="93"/>
      <c r="MRA169" s="18"/>
      <c r="MRB169" s="16"/>
      <c r="MRC169" s="18"/>
      <c r="MRD169" s="3"/>
      <c r="MRF169" s="13"/>
      <c r="MRG169" s="8"/>
      <c r="MRH169" s="3"/>
      <c r="MRI169" s="45"/>
      <c r="MRJ169" s="3"/>
      <c r="MRK169" s="2"/>
      <c r="MRL169" s="2"/>
      <c r="MRM169" s="2"/>
      <c r="MRN169" s="2"/>
      <c r="MRO169" s="2"/>
      <c r="MRP169" s="45"/>
      <c r="MRQ169" s="45"/>
      <c r="MRT169" s="16"/>
      <c r="MRU169" s="93"/>
      <c r="MRV169" s="18"/>
      <c r="MRW169" s="16"/>
      <c r="MRX169" s="18"/>
      <c r="MRY169" s="3"/>
      <c r="MSA169" s="13"/>
      <c r="MSB169" s="8"/>
      <c r="MSC169" s="3"/>
      <c r="MSD169" s="45"/>
      <c r="MSE169" s="3"/>
      <c r="MSF169" s="2"/>
      <c r="MSG169" s="2"/>
      <c r="MSH169" s="2"/>
      <c r="MSI169" s="2"/>
      <c r="MSJ169" s="2"/>
      <c r="MSK169" s="45"/>
      <c r="MSL169" s="45"/>
      <c r="MSO169" s="16"/>
      <c r="MSP169" s="93"/>
      <c r="MSQ169" s="18"/>
      <c r="MSR169" s="16"/>
      <c r="MSS169" s="18"/>
      <c r="MST169" s="3"/>
      <c r="MSV169" s="13"/>
      <c r="MSW169" s="8"/>
      <c r="MSX169" s="3"/>
      <c r="MSY169" s="45"/>
      <c r="MSZ169" s="3"/>
      <c r="MTA169" s="2"/>
      <c r="MTB169" s="2"/>
      <c r="MTC169" s="2"/>
      <c r="MTD169" s="2"/>
      <c r="MTE169" s="2"/>
      <c r="MTF169" s="45"/>
      <c r="MTG169" s="45"/>
      <c r="MTJ169" s="16"/>
      <c r="MTK169" s="93"/>
      <c r="MTL169" s="18"/>
      <c r="MTM169" s="16"/>
      <c r="MTN169" s="18"/>
      <c r="MTO169" s="3"/>
      <c r="MTQ169" s="13"/>
      <c r="MTR169" s="8"/>
      <c r="MTS169" s="3"/>
      <c r="MTT169" s="45"/>
      <c r="MTU169" s="3"/>
      <c r="MTV169" s="2"/>
      <c r="MTW169" s="2"/>
      <c r="MTX169" s="2"/>
      <c r="MTY169" s="2"/>
      <c r="MTZ169" s="2"/>
      <c r="MUA169" s="45"/>
      <c r="MUB169" s="45"/>
      <c r="MUE169" s="16"/>
      <c r="MUF169" s="93"/>
      <c r="MUG169" s="18"/>
      <c r="MUH169" s="16"/>
      <c r="MUI169" s="18"/>
      <c r="MUJ169" s="3"/>
      <c r="MUL169" s="13"/>
      <c r="MUM169" s="8"/>
      <c r="MUN169" s="3"/>
      <c r="MUO169" s="45"/>
      <c r="MUP169" s="3"/>
      <c r="MUQ169" s="2"/>
      <c r="MUR169" s="2"/>
      <c r="MUS169" s="2"/>
      <c r="MUT169" s="2"/>
      <c r="MUU169" s="2"/>
      <c r="MUV169" s="45"/>
      <c r="MUW169" s="45"/>
      <c r="MUZ169" s="16"/>
      <c r="MVA169" s="93"/>
      <c r="MVB169" s="18"/>
      <c r="MVC169" s="16"/>
      <c r="MVD169" s="18"/>
      <c r="MVE169" s="3"/>
      <c r="MVG169" s="13"/>
      <c r="MVH169" s="8"/>
      <c r="MVI169" s="3"/>
      <c r="MVJ169" s="45"/>
      <c r="MVK169" s="3"/>
      <c r="MVL169" s="2"/>
      <c r="MVM169" s="2"/>
      <c r="MVN169" s="2"/>
      <c r="MVO169" s="2"/>
      <c r="MVP169" s="2"/>
      <c r="MVQ169" s="45"/>
      <c r="MVR169" s="45"/>
      <c r="MVU169" s="16"/>
      <c r="MVV169" s="93"/>
      <c r="MVW169" s="18"/>
      <c r="MVX169" s="16"/>
      <c r="MVY169" s="18"/>
      <c r="MVZ169" s="3"/>
      <c r="MWB169" s="13"/>
      <c r="MWC169" s="8"/>
      <c r="MWD169" s="3"/>
      <c r="MWE169" s="45"/>
      <c r="MWF169" s="3"/>
      <c r="MWG169" s="2"/>
      <c r="MWH169" s="2"/>
      <c r="MWI169" s="2"/>
      <c r="MWJ169" s="2"/>
      <c r="MWK169" s="2"/>
      <c r="MWL169" s="45"/>
      <c r="MWM169" s="45"/>
      <c r="MWP169" s="16"/>
      <c r="MWQ169" s="93"/>
      <c r="MWR169" s="18"/>
      <c r="MWS169" s="16"/>
      <c r="MWT169" s="18"/>
      <c r="MWU169" s="3"/>
      <c r="MWW169" s="13"/>
      <c r="MWX169" s="8"/>
      <c r="MWY169" s="3"/>
      <c r="MWZ169" s="45"/>
      <c r="MXA169" s="3"/>
      <c r="MXB169" s="2"/>
      <c r="MXC169" s="2"/>
      <c r="MXD169" s="2"/>
      <c r="MXE169" s="2"/>
      <c r="MXF169" s="2"/>
      <c r="MXG169" s="45"/>
      <c r="MXH169" s="45"/>
      <c r="MXK169" s="16"/>
      <c r="MXL169" s="93"/>
      <c r="MXM169" s="18"/>
      <c r="MXN169" s="16"/>
      <c r="MXO169" s="18"/>
      <c r="MXP169" s="3"/>
      <c r="MXR169" s="13"/>
      <c r="MXS169" s="8"/>
      <c r="MXT169" s="3"/>
      <c r="MXU169" s="45"/>
      <c r="MXV169" s="3"/>
      <c r="MXW169" s="2"/>
      <c r="MXX169" s="2"/>
      <c r="MXY169" s="2"/>
      <c r="MXZ169" s="2"/>
      <c r="MYA169" s="2"/>
      <c r="MYB169" s="45"/>
      <c r="MYC169" s="45"/>
      <c r="MYF169" s="16"/>
      <c r="MYG169" s="93"/>
      <c r="MYH169" s="18"/>
      <c r="MYI169" s="16"/>
      <c r="MYJ169" s="18"/>
      <c r="MYK169" s="3"/>
      <c r="MYM169" s="13"/>
      <c r="MYN169" s="8"/>
      <c r="MYO169" s="3"/>
      <c r="MYP169" s="45"/>
      <c r="MYQ169" s="3"/>
      <c r="MYR169" s="2"/>
      <c r="MYS169" s="2"/>
      <c r="MYT169" s="2"/>
      <c r="MYU169" s="2"/>
      <c r="MYV169" s="2"/>
      <c r="MYW169" s="45"/>
      <c r="MYX169" s="45"/>
      <c r="MZA169" s="16"/>
      <c r="MZB169" s="93"/>
      <c r="MZC169" s="18"/>
      <c r="MZD169" s="16"/>
      <c r="MZE169" s="18"/>
      <c r="MZF169" s="3"/>
      <c r="MZH169" s="13"/>
      <c r="MZI169" s="8"/>
      <c r="MZJ169" s="3"/>
      <c r="MZK169" s="45"/>
      <c r="MZL169" s="3"/>
      <c r="MZM169" s="2"/>
      <c r="MZN169" s="2"/>
      <c r="MZO169" s="2"/>
      <c r="MZP169" s="2"/>
      <c r="MZQ169" s="2"/>
      <c r="MZR169" s="45"/>
      <c r="MZS169" s="45"/>
      <c r="MZV169" s="16"/>
      <c r="MZW169" s="93"/>
      <c r="MZX169" s="18"/>
      <c r="MZY169" s="16"/>
      <c r="MZZ169" s="18"/>
      <c r="NAA169" s="3"/>
      <c r="NAC169" s="13"/>
      <c r="NAD169" s="8"/>
      <c r="NAE169" s="3"/>
      <c r="NAF169" s="45"/>
      <c r="NAG169" s="3"/>
      <c r="NAH169" s="2"/>
      <c r="NAI169" s="2"/>
      <c r="NAJ169" s="2"/>
      <c r="NAK169" s="2"/>
      <c r="NAL169" s="2"/>
      <c r="NAM169" s="45"/>
      <c r="NAN169" s="45"/>
      <c r="NAQ169" s="16"/>
      <c r="NAR169" s="93"/>
      <c r="NAS169" s="18"/>
      <c r="NAT169" s="16"/>
      <c r="NAU169" s="18"/>
      <c r="NAV169" s="3"/>
      <c r="NAX169" s="13"/>
      <c r="NAY169" s="8"/>
      <c r="NAZ169" s="3"/>
      <c r="NBA169" s="45"/>
      <c r="NBB169" s="3"/>
      <c r="NBC169" s="2"/>
      <c r="NBD169" s="2"/>
      <c r="NBE169" s="2"/>
      <c r="NBF169" s="2"/>
      <c r="NBG169" s="2"/>
      <c r="NBH169" s="45"/>
      <c r="NBI169" s="45"/>
      <c r="NBL169" s="16"/>
      <c r="NBM169" s="93"/>
      <c r="NBN169" s="18"/>
      <c r="NBO169" s="16"/>
      <c r="NBP169" s="18"/>
      <c r="NBQ169" s="3"/>
      <c r="NBS169" s="13"/>
      <c r="NBT169" s="8"/>
      <c r="NBU169" s="3"/>
      <c r="NBV169" s="45"/>
      <c r="NBW169" s="3"/>
      <c r="NBX169" s="2"/>
      <c r="NBY169" s="2"/>
      <c r="NBZ169" s="2"/>
      <c r="NCA169" s="2"/>
      <c r="NCB169" s="2"/>
      <c r="NCC169" s="45"/>
      <c r="NCD169" s="45"/>
      <c r="NCG169" s="16"/>
      <c r="NCH169" s="93"/>
      <c r="NCI169" s="18"/>
      <c r="NCJ169" s="16"/>
      <c r="NCK169" s="18"/>
      <c r="NCL169" s="3"/>
      <c r="NCN169" s="13"/>
      <c r="NCO169" s="8"/>
      <c r="NCP169" s="3"/>
      <c r="NCQ169" s="45"/>
      <c r="NCR169" s="3"/>
      <c r="NCS169" s="2"/>
      <c r="NCT169" s="2"/>
      <c r="NCU169" s="2"/>
      <c r="NCV169" s="2"/>
      <c r="NCW169" s="2"/>
      <c r="NCX169" s="45"/>
      <c r="NCY169" s="45"/>
      <c r="NDB169" s="16"/>
      <c r="NDC169" s="93"/>
      <c r="NDD169" s="18"/>
      <c r="NDE169" s="16"/>
      <c r="NDF169" s="18"/>
      <c r="NDG169" s="3"/>
      <c r="NDI169" s="13"/>
      <c r="NDJ169" s="8"/>
      <c r="NDK169" s="3"/>
      <c r="NDL169" s="45"/>
      <c r="NDM169" s="3"/>
      <c r="NDN169" s="2"/>
      <c r="NDO169" s="2"/>
      <c r="NDP169" s="2"/>
      <c r="NDQ169" s="2"/>
      <c r="NDR169" s="2"/>
      <c r="NDS169" s="45"/>
      <c r="NDT169" s="45"/>
      <c r="NDW169" s="16"/>
      <c r="NDX169" s="93"/>
      <c r="NDY169" s="18"/>
      <c r="NDZ169" s="16"/>
      <c r="NEA169" s="18"/>
      <c r="NEB169" s="3"/>
      <c r="NED169" s="13"/>
      <c r="NEE169" s="8"/>
      <c r="NEF169" s="3"/>
      <c r="NEG169" s="45"/>
      <c r="NEH169" s="3"/>
      <c r="NEI169" s="2"/>
      <c r="NEJ169" s="2"/>
      <c r="NEK169" s="2"/>
      <c r="NEL169" s="2"/>
      <c r="NEM169" s="2"/>
      <c r="NEN169" s="45"/>
      <c r="NEO169" s="45"/>
      <c r="NER169" s="16"/>
      <c r="NES169" s="93"/>
      <c r="NET169" s="18"/>
      <c r="NEU169" s="16"/>
      <c r="NEV169" s="18"/>
      <c r="NEW169" s="3"/>
      <c r="NEY169" s="13"/>
      <c r="NEZ169" s="8"/>
      <c r="NFA169" s="3"/>
      <c r="NFB169" s="45"/>
      <c r="NFC169" s="3"/>
      <c r="NFD169" s="2"/>
      <c r="NFE169" s="2"/>
      <c r="NFF169" s="2"/>
      <c r="NFG169" s="2"/>
      <c r="NFH169" s="2"/>
      <c r="NFI169" s="45"/>
      <c r="NFJ169" s="45"/>
      <c r="NFM169" s="16"/>
      <c r="NFN169" s="93"/>
      <c r="NFO169" s="18"/>
      <c r="NFP169" s="16"/>
      <c r="NFQ169" s="18"/>
      <c r="NFR169" s="3"/>
      <c r="NFT169" s="13"/>
      <c r="NFU169" s="8"/>
      <c r="NFV169" s="3"/>
      <c r="NFW169" s="45"/>
      <c r="NFX169" s="3"/>
      <c r="NFY169" s="2"/>
      <c r="NFZ169" s="2"/>
      <c r="NGA169" s="2"/>
      <c r="NGB169" s="2"/>
      <c r="NGC169" s="2"/>
      <c r="NGD169" s="45"/>
      <c r="NGE169" s="45"/>
      <c r="NGH169" s="16"/>
      <c r="NGI169" s="93"/>
      <c r="NGJ169" s="18"/>
      <c r="NGK169" s="16"/>
      <c r="NGL169" s="18"/>
      <c r="NGM169" s="3"/>
      <c r="NGO169" s="13"/>
      <c r="NGP169" s="8"/>
      <c r="NGQ169" s="3"/>
      <c r="NGR169" s="45"/>
      <c r="NGS169" s="3"/>
      <c r="NGT169" s="2"/>
      <c r="NGU169" s="2"/>
      <c r="NGV169" s="2"/>
      <c r="NGW169" s="2"/>
      <c r="NGX169" s="2"/>
      <c r="NGY169" s="45"/>
      <c r="NGZ169" s="45"/>
      <c r="NHC169" s="16"/>
      <c r="NHD169" s="93"/>
      <c r="NHE169" s="18"/>
      <c r="NHF169" s="16"/>
      <c r="NHG169" s="18"/>
      <c r="NHH169" s="3"/>
      <c r="NHJ169" s="13"/>
      <c r="NHK169" s="8"/>
      <c r="NHL169" s="3"/>
      <c r="NHM169" s="45"/>
      <c r="NHN169" s="3"/>
      <c r="NHO169" s="2"/>
      <c r="NHP169" s="2"/>
      <c r="NHQ169" s="2"/>
      <c r="NHR169" s="2"/>
      <c r="NHS169" s="2"/>
      <c r="NHT169" s="45"/>
      <c r="NHU169" s="45"/>
      <c r="NHX169" s="16"/>
      <c r="NHY169" s="93"/>
      <c r="NHZ169" s="18"/>
      <c r="NIA169" s="16"/>
      <c r="NIB169" s="18"/>
      <c r="NIC169" s="3"/>
      <c r="NIE169" s="13"/>
      <c r="NIF169" s="8"/>
      <c r="NIG169" s="3"/>
      <c r="NIH169" s="45"/>
      <c r="NII169" s="3"/>
      <c r="NIJ169" s="2"/>
      <c r="NIK169" s="2"/>
      <c r="NIL169" s="2"/>
      <c r="NIM169" s="2"/>
      <c r="NIN169" s="2"/>
      <c r="NIO169" s="45"/>
      <c r="NIP169" s="45"/>
      <c r="NIS169" s="16"/>
      <c r="NIT169" s="93"/>
      <c r="NIU169" s="18"/>
      <c r="NIV169" s="16"/>
      <c r="NIW169" s="18"/>
      <c r="NIX169" s="3"/>
      <c r="NIZ169" s="13"/>
      <c r="NJA169" s="8"/>
      <c r="NJB169" s="3"/>
      <c r="NJC169" s="45"/>
      <c r="NJD169" s="3"/>
      <c r="NJE169" s="2"/>
      <c r="NJF169" s="2"/>
      <c r="NJG169" s="2"/>
      <c r="NJH169" s="2"/>
      <c r="NJI169" s="2"/>
      <c r="NJJ169" s="45"/>
      <c r="NJK169" s="45"/>
      <c r="NJN169" s="16"/>
      <c r="NJO169" s="93"/>
      <c r="NJP169" s="18"/>
      <c r="NJQ169" s="16"/>
      <c r="NJR169" s="18"/>
      <c r="NJS169" s="3"/>
      <c r="NJU169" s="13"/>
      <c r="NJV169" s="8"/>
      <c r="NJW169" s="3"/>
      <c r="NJX169" s="45"/>
      <c r="NJY169" s="3"/>
      <c r="NJZ169" s="2"/>
      <c r="NKA169" s="2"/>
      <c r="NKB169" s="2"/>
      <c r="NKC169" s="2"/>
      <c r="NKD169" s="2"/>
      <c r="NKE169" s="45"/>
      <c r="NKF169" s="45"/>
      <c r="NKI169" s="16"/>
      <c r="NKJ169" s="93"/>
      <c r="NKK169" s="18"/>
      <c r="NKL169" s="16"/>
      <c r="NKM169" s="18"/>
      <c r="NKN169" s="3"/>
      <c r="NKP169" s="13"/>
      <c r="NKQ169" s="8"/>
      <c r="NKR169" s="3"/>
      <c r="NKS169" s="45"/>
      <c r="NKT169" s="3"/>
      <c r="NKU169" s="2"/>
      <c r="NKV169" s="2"/>
      <c r="NKW169" s="2"/>
      <c r="NKX169" s="2"/>
      <c r="NKY169" s="2"/>
      <c r="NKZ169" s="45"/>
      <c r="NLA169" s="45"/>
      <c r="NLD169" s="16"/>
      <c r="NLE169" s="93"/>
      <c r="NLF169" s="18"/>
      <c r="NLG169" s="16"/>
      <c r="NLH169" s="18"/>
      <c r="NLI169" s="3"/>
      <c r="NLK169" s="13"/>
      <c r="NLL169" s="8"/>
      <c r="NLM169" s="3"/>
      <c r="NLN169" s="45"/>
      <c r="NLO169" s="3"/>
      <c r="NLP169" s="2"/>
      <c r="NLQ169" s="2"/>
      <c r="NLR169" s="2"/>
      <c r="NLS169" s="2"/>
      <c r="NLT169" s="2"/>
      <c r="NLU169" s="45"/>
      <c r="NLV169" s="45"/>
      <c r="NLY169" s="16"/>
      <c r="NLZ169" s="93"/>
      <c r="NMA169" s="18"/>
      <c r="NMB169" s="16"/>
      <c r="NMC169" s="18"/>
      <c r="NMD169" s="3"/>
      <c r="NMF169" s="13"/>
      <c r="NMG169" s="8"/>
      <c r="NMH169" s="3"/>
      <c r="NMI169" s="45"/>
      <c r="NMJ169" s="3"/>
      <c r="NMK169" s="2"/>
      <c r="NML169" s="2"/>
      <c r="NMM169" s="2"/>
      <c r="NMN169" s="2"/>
      <c r="NMO169" s="2"/>
      <c r="NMP169" s="45"/>
      <c r="NMQ169" s="45"/>
      <c r="NMT169" s="16"/>
      <c r="NMU169" s="93"/>
      <c r="NMV169" s="18"/>
      <c r="NMW169" s="16"/>
      <c r="NMX169" s="18"/>
      <c r="NMY169" s="3"/>
      <c r="NNA169" s="13"/>
      <c r="NNB169" s="8"/>
      <c r="NNC169" s="3"/>
      <c r="NND169" s="45"/>
      <c r="NNE169" s="3"/>
      <c r="NNF169" s="2"/>
      <c r="NNG169" s="2"/>
      <c r="NNH169" s="2"/>
      <c r="NNI169" s="2"/>
      <c r="NNJ169" s="2"/>
      <c r="NNK169" s="45"/>
      <c r="NNL169" s="45"/>
      <c r="NNO169" s="16"/>
      <c r="NNP169" s="93"/>
      <c r="NNQ169" s="18"/>
      <c r="NNR169" s="16"/>
      <c r="NNS169" s="18"/>
      <c r="NNT169" s="3"/>
      <c r="NNV169" s="13"/>
      <c r="NNW169" s="8"/>
      <c r="NNX169" s="3"/>
      <c r="NNY169" s="45"/>
      <c r="NNZ169" s="3"/>
      <c r="NOA169" s="2"/>
      <c r="NOB169" s="2"/>
      <c r="NOC169" s="2"/>
      <c r="NOD169" s="2"/>
      <c r="NOE169" s="2"/>
      <c r="NOF169" s="45"/>
      <c r="NOG169" s="45"/>
      <c r="NOJ169" s="16"/>
      <c r="NOK169" s="93"/>
      <c r="NOL169" s="18"/>
      <c r="NOM169" s="16"/>
      <c r="NON169" s="18"/>
      <c r="NOO169" s="3"/>
      <c r="NOQ169" s="13"/>
      <c r="NOR169" s="8"/>
      <c r="NOS169" s="3"/>
      <c r="NOT169" s="45"/>
      <c r="NOU169" s="3"/>
      <c r="NOV169" s="2"/>
      <c r="NOW169" s="2"/>
      <c r="NOX169" s="2"/>
      <c r="NOY169" s="2"/>
      <c r="NOZ169" s="2"/>
      <c r="NPA169" s="45"/>
      <c r="NPB169" s="45"/>
      <c r="NPE169" s="16"/>
      <c r="NPF169" s="93"/>
      <c r="NPG169" s="18"/>
      <c r="NPH169" s="16"/>
      <c r="NPI169" s="18"/>
      <c r="NPJ169" s="3"/>
      <c r="NPL169" s="13"/>
      <c r="NPM169" s="8"/>
      <c r="NPN169" s="3"/>
      <c r="NPO169" s="45"/>
      <c r="NPP169" s="3"/>
      <c r="NPQ169" s="2"/>
      <c r="NPR169" s="2"/>
      <c r="NPS169" s="2"/>
      <c r="NPT169" s="2"/>
      <c r="NPU169" s="2"/>
      <c r="NPV169" s="45"/>
      <c r="NPW169" s="45"/>
      <c r="NPZ169" s="16"/>
      <c r="NQA169" s="93"/>
      <c r="NQB169" s="18"/>
      <c r="NQC169" s="16"/>
      <c r="NQD169" s="18"/>
      <c r="NQE169" s="3"/>
      <c r="NQG169" s="13"/>
      <c r="NQH169" s="8"/>
      <c r="NQI169" s="3"/>
      <c r="NQJ169" s="45"/>
      <c r="NQK169" s="3"/>
      <c r="NQL169" s="2"/>
      <c r="NQM169" s="2"/>
      <c r="NQN169" s="2"/>
      <c r="NQO169" s="2"/>
      <c r="NQP169" s="2"/>
      <c r="NQQ169" s="45"/>
      <c r="NQR169" s="45"/>
      <c r="NQU169" s="16"/>
      <c r="NQV169" s="93"/>
      <c r="NQW169" s="18"/>
      <c r="NQX169" s="16"/>
      <c r="NQY169" s="18"/>
      <c r="NQZ169" s="3"/>
      <c r="NRB169" s="13"/>
      <c r="NRC169" s="8"/>
      <c r="NRD169" s="3"/>
      <c r="NRE169" s="45"/>
      <c r="NRF169" s="3"/>
      <c r="NRG169" s="2"/>
      <c r="NRH169" s="2"/>
      <c r="NRI169" s="2"/>
      <c r="NRJ169" s="2"/>
      <c r="NRK169" s="2"/>
      <c r="NRL169" s="45"/>
      <c r="NRM169" s="45"/>
      <c r="NRP169" s="16"/>
      <c r="NRQ169" s="93"/>
      <c r="NRR169" s="18"/>
      <c r="NRS169" s="16"/>
      <c r="NRT169" s="18"/>
      <c r="NRU169" s="3"/>
      <c r="NRW169" s="13"/>
      <c r="NRX169" s="8"/>
      <c r="NRY169" s="3"/>
      <c r="NRZ169" s="45"/>
      <c r="NSA169" s="3"/>
      <c r="NSB169" s="2"/>
      <c r="NSC169" s="2"/>
      <c r="NSD169" s="2"/>
      <c r="NSE169" s="2"/>
      <c r="NSF169" s="2"/>
      <c r="NSG169" s="45"/>
      <c r="NSH169" s="45"/>
      <c r="NSK169" s="16"/>
      <c r="NSL169" s="93"/>
      <c r="NSM169" s="18"/>
      <c r="NSN169" s="16"/>
      <c r="NSO169" s="18"/>
      <c r="NSP169" s="3"/>
      <c r="NSR169" s="13"/>
      <c r="NSS169" s="8"/>
      <c r="NST169" s="3"/>
      <c r="NSU169" s="45"/>
      <c r="NSV169" s="3"/>
      <c r="NSW169" s="2"/>
      <c r="NSX169" s="2"/>
      <c r="NSY169" s="2"/>
      <c r="NSZ169" s="2"/>
      <c r="NTA169" s="2"/>
      <c r="NTB169" s="45"/>
      <c r="NTC169" s="45"/>
      <c r="NTF169" s="16"/>
      <c r="NTG169" s="93"/>
      <c r="NTH169" s="18"/>
      <c r="NTI169" s="16"/>
      <c r="NTJ169" s="18"/>
      <c r="NTK169" s="3"/>
      <c r="NTM169" s="13"/>
      <c r="NTN169" s="8"/>
      <c r="NTO169" s="3"/>
      <c r="NTP169" s="45"/>
      <c r="NTQ169" s="3"/>
      <c r="NTR169" s="2"/>
      <c r="NTS169" s="2"/>
      <c r="NTT169" s="2"/>
      <c r="NTU169" s="2"/>
      <c r="NTV169" s="2"/>
      <c r="NTW169" s="45"/>
      <c r="NTX169" s="45"/>
      <c r="NUA169" s="16"/>
      <c r="NUB169" s="93"/>
      <c r="NUC169" s="18"/>
      <c r="NUD169" s="16"/>
      <c r="NUE169" s="18"/>
      <c r="NUF169" s="3"/>
      <c r="NUH169" s="13"/>
      <c r="NUI169" s="8"/>
      <c r="NUJ169" s="3"/>
      <c r="NUK169" s="45"/>
      <c r="NUL169" s="3"/>
      <c r="NUM169" s="2"/>
      <c r="NUN169" s="2"/>
      <c r="NUO169" s="2"/>
      <c r="NUP169" s="2"/>
      <c r="NUQ169" s="2"/>
      <c r="NUR169" s="45"/>
      <c r="NUS169" s="45"/>
      <c r="NUV169" s="16"/>
      <c r="NUW169" s="93"/>
      <c r="NUX169" s="18"/>
      <c r="NUY169" s="16"/>
      <c r="NUZ169" s="18"/>
      <c r="NVA169" s="3"/>
      <c r="NVC169" s="13"/>
      <c r="NVD169" s="8"/>
      <c r="NVE169" s="3"/>
      <c r="NVF169" s="45"/>
      <c r="NVG169" s="3"/>
      <c r="NVH169" s="2"/>
      <c r="NVI169" s="2"/>
      <c r="NVJ169" s="2"/>
      <c r="NVK169" s="2"/>
      <c r="NVL169" s="2"/>
      <c r="NVM169" s="45"/>
      <c r="NVN169" s="45"/>
      <c r="NVQ169" s="16"/>
      <c r="NVR169" s="93"/>
      <c r="NVS169" s="18"/>
      <c r="NVT169" s="16"/>
      <c r="NVU169" s="18"/>
      <c r="NVV169" s="3"/>
      <c r="NVX169" s="13"/>
      <c r="NVY169" s="8"/>
      <c r="NVZ169" s="3"/>
      <c r="NWA169" s="45"/>
      <c r="NWB169" s="3"/>
      <c r="NWC169" s="2"/>
      <c r="NWD169" s="2"/>
      <c r="NWE169" s="2"/>
      <c r="NWF169" s="2"/>
      <c r="NWG169" s="2"/>
      <c r="NWH169" s="45"/>
      <c r="NWI169" s="45"/>
      <c r="NWL169" s="16"/>
      <c r="NWM169" s="93"/>
      <c r="NWN169" s="18"/>
      <c r="NWO169" s="16"/>
      <c r="NWP169" s="18"/>
      <c r="NWQ169" s="3"/>
      <c r="NWS169" s="13"/>
      <c r="NWT169" s="8"/>
      <c r="NWU169" s="3"/>
      <c r="NWV169" s="45"/>
      <c r="NWW169" s="3"/>
      <c r="NWX169" s="2"/>
      <c r="NWY169" s="2"/>
      <c r="NWZ169" s="2"/>
      <c r="NXA169" s="2"/>
      <c r="NXB169" s="2"/>
      <c r="NXC169" s="45"/>
      <c r="NXD169" s="45"/>
      <c r="NXG169" s="16"/>
      <c r="NXH169" s="93"/>
      <c r="NXI169" s="18"/>
      <c r="NXJ169" s="16"/>
      <c r="NXK169" s="18"/>
      <c r="NXL169" s="3"/>
      <c r="NXN169" s="13"/>
      <c r="NXO169" s="8"/>
      <c r="NXP169" s="3"/>
      <c r="NXQ169" s="45"/>
      <c r="NXR169" s="3"/>
      <c r="NXS169" s="2"/>
      <c r="NXT169" s="2"/>
      <c r="NXU169" s="2"/>
      <c r="NXV169" s="2"/>
      <c r="NXW169" s="2"/>
      <c r="NXX169" s="45"/>
      <c r="NXY169" s="45"/>
      <c r="NYB169" s="16"/>
      <c r="NYC169" s="93"/>
      <c r="NYD169" s="18"/>
      <c r="NYE169" s="16"/>
      <c r="NYF169" s="18"/>
      <c r="NYG169" s="3"/>
      <c r="NYI169" s="13"/>
      <c r="NYJ169" s="8"/>
      <c r="NYK169" s="3"/>
      <c r="NYL169" s="45"/>
      <c r="NYM169" s="3"/>
      <c r="NYN169" s="2"/>
      <c r="NYO169" s="2"/>
      <c r="NYP169" s="2"/>
      <c r="NYQ169" s="2"/>
      <c r="NYR169" s="2"/>
      <c r="NYS169" s="45"/>
      <c r="NYT169" s="45"/>
      <c r="NYW169" s="16"/>
      <c r="NYX169" s="93"/>
      <c r="NYY169" s="18"/>
      <c r="NYZ169" s="16"/>
      <c r="NZA169" s="18"/>
      <c r="NZB169" s="3"/>
      <c r="NZD169" s="13"/>
      <c r="NZE169" s="8"/>
      <c r="NZF169" s="3"/>
      <c r="NZG169" s="45"/>
      <c r="NZH169" s="3"/>
      <c r="NZI169" s="2"/>
      <c r="NZJ169" s="2"/>
      <c r="NZK169" s="2"/>
      <c r="NZL169" s="2"/>
      <c r="NZM169" s="2"/>
      <c r="NZN169" s="45"/>
      <c r="NZO169" s="45"/>
      <c r="NZR169" s="16"/>
      <c r="NZS169" s="93"/>
      <c r="NZT169" s="18"/>
      <c r="NZU169" s="16"/>
      <c r="NZV169" s="18"/>
      <c r="NZW169" s="3"/>
      <c r="NZY169" s="13"/>
      <c r="NZZ169" s="8"/>
      <c r="OAA169" s="3"/>
      <c r="OAB169" s="45"/>
      <c r="OAC169" s="3"/>
      <c r="OAD169" s="2"/>
      <c r="OAE169" s="2"/>
      <c r="OAF169" s="2"/>
      <c r="OAG169" s="2"/>
      <c r="OAH169" s="2"/>
      <c r="OAI169" s="45"/>
      <c r="OAJ169" s="45"/>
      <c r="OAM169" s="16"/>
      <c r="OAN169" s="93"/>
      <c r="OAO169" s="18"/>
      <c r="OAP169" s="16"/>
      <c r="OAQ169" s="18"/>
      <c r="OAR169" s="3"/>
      <c r="OAT169" s="13"/>
      <c r="OAU169" s="8"/>
      <c r="OAV169" s="3"/>
      <c r="OAW169" s="45"/>
      <c r="OAX169" s="3"/>
      <c r="OAY169" s="2"/>
      <c r="OAZ169" s="2"/>
      <c r="OBA169" s="2"/>
      <c r="OBB169" s="2"/>
      <c r="OBC169" s="2"/>
      <c r="OBD169" s="45"/>
      <c r="OBE169" s="45"/>
      <c r="OBH169" s="16"/>
      <c r="OBI169" s="93"/>
      <c r="OBJ169" s="18"/>
      <c r="OBK169" s="16"/>
      <c r="OBL169" s="18"/>
      <c r="OBM169" s="3"/>
      <c r="OBO169" s="13"/>
      <c r="OBP169" s="8"/>
      <c r="OBQ169" s="3"/>
      <c r="OBR169" s="45"/>
      <c r="OBS169" s="3"/>
      <c r="OBT169" s="2"/>
      <c r="OBU169" s="2"/>
      <c r="OBV169" s="2"/>
      <c r="OBW169" s="2"/>
      <c r="OBX169" s="2"/>
      <c r="OBY169" s="45"/>
      <c r="OBZ169" s="45"/>
      <c r="OCC169" s="16"/>
      <c r="OCD169" s="93"/>
      <c r="OCE169" s="18"/>
      <c r="OCF169" s="16"/>
      <c r="OCG169" s="18"/>
      <c r="OCH169" s="3"/>
      <c r="OCJ169" s="13"/>
      <c r="OCK169" s="8"/>
      <c r="OCL169" s="3"/>
      <c r="OCM169" s="45"/>
      <c r="OCN169" s="3"/>
      <c r="OCO169" s="2"/>
      <c r="OCP169" s="2"/>
      <c r="OCQ169" s="2"/>
      <c r="OCR169" s="2"/>
      <c r="OCS169" s="2"/>
      <c r="OCT169" s="45"/>
      <c r="OCU169" s="45"/>
      <c r="OCX169" s="16"/>
      <c r="OCY169" s="93"/>
      <c r="OCZ169" s="18"/>
      <c r="ODA169" s="16"/>
      <c r="ODB169" s="18"/>
      <c r="ODC169" s="3"/>
      <c r="ODE169" s="13"/>
      <c r="ODF169" s="8"/>
      <c r="ODG169" s="3"/>
      <c r="ODH169" s="45"/>
      <c r="ODI169" s="3"/>
      <c r="ODJ169" s="2"/>
      <c r="ODK169" s="2"/>
      <c r="ODL169" s="2"/>
      <c r="ODM169" s="2"/>
      <c r="ODN169" s="2"/>
      <c r="ODO169" s="45"/>
      <c r="ODP169" s="45"/>
      <c r="ODS169" s="16"/>
      <c r="ODT169" s="93"/>
      <c r="ODU169" s="18"/>
      <c r="ODV169" s="16"/>
      <c r="ODW169" s="18"/>
      <c r="ODX169" s="3"/>
      <c r="ODZ169" s="13"/>
      <c r="OEA169" s="8"/>
      <c r="OEB169" s="3"/>
      <c r="OEC169" s="45"/>
      <c r="OED169" s="3"/>
      <c r="OEE169" s="2"/>
      <c r="OEF169" s="2"/>
      <c r="OEG169" s="2"/>
      <c r="OEH169" s="2"/>
      <c r="OEI169" s="2"/>
      <c r="OEJ169" s="45"/>
      <c r="OEK169" s="45"/>
      <c r="OEN169" s="16"/>
      <c r="OEO169" s="93"/>
      <c r="OEP169" s="18"/>
      <c r="OEQ169" s="16"/>
      <c r="OER169" s="18"/>
      <c r="OES169" s="3"/>
      <c r="OEU169" s="13"/>
      <c r="OEV169" s="8"/>
      <c r="OEW169" s="3"/>
      <c r="OEX169" s="45"/>
      <c r="OEY169" s="3"/>
      <c r="OEZ169" s="2"/>
      <c r="OFA169" s="2"/>
      <c r="OFB169" s="2"/>
      <c r="OFC169" s="2"/>
      <c r="OFD169" s="2"/>
      <c r="OFE169" s="45"/>
      <c r="OFF169" s="45"/>
      <c r="OFI169" s="16"/>
      <c r="OFJ169" s="93"/>
      <c r="OFK169" s="18"/>
      <c r="OFL169" s="16"/>
      <c r="OFM169" s="18"/>
      <c r="OFN169" s="3"/>
      <c r="OFP169" s="13"/>
      <c r="OFQ169" s="8"/>
      <c r="OFR169" s="3"/>
      <c r="OFS169" s="45"/>
      <c r="OFT169" s="3"/>
      <c r="OFU169" s="2"/>
      <c r="OFV169" s="2"/>
      <c r="OFW169" s="2"/>
      <c r="OFX169" s="2"/>
      <c r="OFY169" s="2"/>
      <c r="OFZ169" s="45"/>
      <c r="OGA169" s="45"/>
      <c r="OGD169" s="16"/>
      <c r="OGE169" s="93"/>
      <c r="OGF169" s="18"/>
      <c r="OGG169" s="16"/>
      <c r="OGH169" s="18"/>
      <c r="OGI169" s="3"/>
      <c r="OGK169" s="13"/>
      <c r="OGL169" s="8"/>
      <c r="OGM169" s="3"/>
      <c r="OGN169" s="45"/>
      <c r="OGO169" s="3"/>
      <c r="OGP169" s="2"/>
      <c r="OGQ169" s="2"/>
      <c r="OGR169" s="2"/>
      <c r="OGS169" s="2"/>
      <c r="OGT169" s="2"/>
      <c r="OGU169" s="45"/>
      <c r="OGV169" s="45"/>
      <c r="OGY169" s="16"/>
      <c r="OGZ169" s="93"/>
      <c r="OHA169" s="18"/>
      <c r="OHB169" s="16"/>
      <c r="OHC169" s="18"/>
      <c r="OHD169" s="3"/>
      <c r="OHF169" s="13"/>
      <c r="OHG169" s="8"/>
      <c r="OHH169" s="3"/>
      <c r="OHI169" s="45"/>
      <c r="OHJ169" s="3"/>
      <c r="OHK169" s="2"/>
      <c r="OHL169" s="2"/>
      <c r="OHM169" s="2"/>
      <c r="OHN169" s="2"/>
      <c r="OHO169" s="2"/>
      <c r="OHP169" s="45"/>
      <c r="OHQ169" s="45"/>
      <c r="OHT169" s="16"/>
      <c r="OHU169" s="93"/>
      <c r="OHV169" s="18"/>
      <c r="OHW169" s="16"/>
      <c r="OHX169" s="18"/>
      <c r="OHY169" s="3"/>
      <c r="OIA169" s="13"/>
      <c r="OIB169" s="8"/>
      <c r="OIC169" s="3"/>
      <c r="OID169" s="45"/>
      <c r="OIE169" s="3"/>
      <c r="OIF169" s="2"/>
      <c r="OIG169" s="2"/>
      <c r="OIH169" s="2"/>
      <c r="OII169" s="2"/>
      <c r="OIJ169" s="2"/>
      <c r="OIK169" s="45"/>
      <c r="OIL169" s="45"/>
      <c r="OIO169" s="16"/>
      <c r="OIP169" s="93"/>
      <c r="OIQ169" s="18"/>
      <c r="OIR169" s="16"/>
      <c r="OIS169" s="18"/>
      <c r="OIT169" s="3"/>
      <c r="OIV169" s="13"/>
      <c r="OIW169" s="8"/>
      <c r="OIX169" s="3"/>
      <c r="OIY169" s="45"/>
      <c r="OIZ169" s="3"/>
      <c r="OJA169" s="2"/>
      <c r="OJB169" s="2"/>
      <c r="OJC169" s="2"/>
      <c r="OJD169" s="2"/>
      <c r="OJE169" s="2"/>
      <c r="OJF169" s="45"/>
      <c r="OJG169" s="45"/>
      <c r="OJJ169" s="16"/>
      <c r="OJK169" s="93"/>
      <c r="OJL169" s="18"/>
      <c r="OJM169" s="16"/>
      <c r="OJN169" s="18"/>
      <c r="OJO169" s="3"/>
      <c r="OJQ169" s="13"/>
      <c r="OJR169" s="8"/>
      <c r="OJS169" s="3"/>
      <c r="OJT169" s="45"/>
      <c r="OJU169" s="3"/>
      <c r="OJV169" s="2"/>
      <c r="OJW169" s="2"/>
      <c r="OJX169" s="2"/>
      <c r="OJY169" s="2"/>
      <c r="OJZ169" s="2"/>
      <c r="OKA169" s="45"/>
      <c r="OKB169" s="45"/>
      <c r="OKE169" s="16"/>
      <c r="OKF169" s="93"/>
      <c r="OKG169" s="18"/>
      <c r="OKH169" s="16"/>
      <c r="OKI169" s="18"/>
      <c r="OKJ169" s="3"/>
      <c r="OKL169" s="13"/>
      <c r="OKM169" s="8"/>
      <c r="OKN169" s="3"/>
      <c r="OKO169" s="45"/>
      <c r="OKP169" s="3"/>
      <c r="OKQ169" s="2"/>
      <c r="OKR169" s="2"/>
      <c r="OKS169" s="2"/>
      <c r="OKT169" s="2"/>
      <c r="OKU169" s="2"/>
      <c r="OKV169" s="45"/>
      <c r="OKW169" s="45"/>
      <c r="OKZ169" s="16"/>
      <c r="OLA169" s="93"/>
      <c r="OLB169" s="18"/>
      <c r="OLC169" s="16"/>
      <c r="OLD169" s="18"/>
      <c r="OLE169" s="3"/>
      <c r="OLG169" s="13"/>
      <c r="OLH169" s="8"/>
      <c r="OLI169" s="3"/>
      <c r="OLJ169" s="45"/>
      <c r="OLK169" s="3"/>
      <c r="OLL169" s="2"/>
      <c r="OLM169" s="2"/>
      <c r="OLN169" s="2"/>
      <c r="OLO169" s="2"/>
      <c r="OLP169" s="2"/>
      <c r="OLQ169" s="45"/>
      <c r="OLR169" s="45"/>
      <c r="OLU169" s="16"/>
      <c r="OLV169" s="93"/>
      <c r="OLW169" s="18"/>
      <c r="OLX169" s="16"/>
      <c r="OLY169" s="18"/>
      <c r="OLZ169" s="3"/>
      <c r="OMB169" s="13"/>
      <c r="OMC169" s="8"/>
      <c r="OMD169" s="3"/>
      <c r="OME169" s="45"/>
      <c r="OMF169" s="3"/>
      <c r="OMG169" s="2"/>
      <c r="OMH169" s="2"/>
      <c r="OMI169" s="2"/>
      <c r="OMJ169" s="2"/>
      <c r="OMK169" s="2"/>
      <c r="OML169" s="45"/>
      <c r="OMM169" s="45"/>
      <c r="OMP169" s="16"/>
      <c r="OMQ169" s="93"/>
      <c r="OMR169" s="18"/>
      <c r="OMS169" s="16"/>
      <c r="OMT169" s="18"/>
      <c r="OMU169" s="3"/>
      <c r="OMW169" s="13"/>
      <c r="OMX169" s="8"/>
      <c r="OMY169" s="3"/>
      <c r="OMZ169" s="45"/>
      <c r="ONA169" s="3"/>
      <c r="ONB169" s="2"/>
      <c r="ONC169" s="2"/>
      <c r="OND169" s="2"/>
      <c r="ONE169" s="2"/>
      <c r="ONF169" s="2"/>
      <c r="ONG169" s="45"/>
      <c r="ONH169" s="45"/>
      <c r="ONK169" s="16"/>
      <c r="ONL169" s="93"/>
      <c r="ONM169" s="18"/>
      <c r="ONN169" s="16"/>
      <c r="ONO169" s="18"/>
      <c r="ONP169" s="3"/>
      <c r="ONR169" s="13"/>
      <c r="ONS169" s="8"/>
      <c r="ONT169" s="3"/>
      <c r="ONU169" s="45"/>
      <c r="ONV169" s="3"/>
      <c r="ONW169" s="2"/>
      <c r="ONX169" s="2"/>
      <c r="ONY169" s="2"/>
      <c r="ONZ169" s="2"/>
      <c r="OOA169" s="2"/>
      <c r="OOB169" s="45"/>
      <c r="OOC169" s="45"/>
      <c r="OOF169" s="16"/>
      <c r="OOG169" s="93"/>
      <c r="OOH169" s="18"/>
      <c r="OOI169" s="16"/>
      <c r="OOJ169" s="18"/>
      <c r="OOK169" s="3"/>
      <c r="OOM169" s="13"/>
      <c r="OON169" s="8"/>
      <c r="OOO169" s="3"/>
      <c r="OOP169" s="45"/>
      <c r="OOQ169" s="3"/>
      <c r="OOR169" s="2"/>
      <c r="OOS169" s="2"/>
      <c r="OOT169" s="2"/>
      <c r="OOU169" s="2"/>
      <c r="OOV169" s="2"/>
      <c r="OOW169" s="45"/>
      <c r="OOX169" s="45"/>
      <c r="OPA169" s="16"/>
      <c r="OPB169" s="93"/>
      <c r="OPC169" s="18"/>
      <c r="OPD169" s="16"/>
      <c r="OPE169" s="18"/>
      <c r="OPF169" s="3"/>
      <c r="OPH169" s="13"/>
      <c r="OPI169" s="8"/>
      <c r="OPJ169" s="3"/>
      <c r="OPK169" s="45"/>
      <c r="OPL169" s="3"/>
      <c r="OPM169" s="2"/>
      <c r="OPN169" s="2"/>
      <c r="OPO169" s="2"/>
      <c r="OPP169" s="2"/>
      <c r="OPQ169" s="2"/>
      <c r="OPR169" s="45"/>
      <c r="OPS169" s="45"/>
      <c r="OPV169" s="16"/>
      <c r="OPW169" s="93"/>
      <c r="OPX169" s="18"/>
      <c r="OPY169" s="16"/>
      <c r="OPZ169" s="18"/>
      <c r="OQA169" s="3"/>
      <c r="OQC169" s="13"/>
      <c r="OQD169" s="8"/>
      <c r="OQE169" s="3"/>
      <c r="OQF169" s="45"/>
      <c r="OQG169" s="3"/>
      <c r="OQH169" s="2"/>
      <c r="OQI169" s="2"/>
      <c r="OQJ169" s="2"/>
      <c r="OQK169" s="2"/>
      <c r="OQL169" s="2"/>
      <c r="OQM169" s="45"/>
      <c r="OQN169" s="45"/>
      <c r="OQQ169" s="16"/>
      <c r="OQR169" s="93"/>
      <c r="OQS169" s="18"/>
      <c r="OQT169" s="16"/>
      <c r="OQU169" s="18"/>
      <c r="OQV169" s="3"/>
      <c r="OQX169" s="13"/>
      <c r="OQY169" s="8"/>
      <c r="OQZ169" s="3"/>
      <c r="ORA169" s="45"/>
      <c r="ORB169" s="3"/>
      <c r="ORC169" s="2"/>
      <c r="ORD169" s="2"/>
      <c r="ORE169" s="2"/>
      <c r="ORF169" s="2"/>
      <c r="ORG169" s="2"/>
      <c r="ORH169" s="45"/>
      <c r="ORI169" s="45"/>
      <c r="ORL169" s="16"/>
      <c r="ORM169" s="93"/>
      <c r="ORN169" s="18"/>
      <c r="ORO169" s="16"/>
      <c r="ORP169" s="18"/>
      <c r="ORQ169" s="3"/>
      <c r="ORS169" s="13"/>
      <c r="ORT169" s="8"/>
      <c r="ORU169" s="3"/>
      <c r="ORV169" s="45"/>
      <c r="ORW169" s="3"/>
      <c r="ORX169" s="2"/>
      <c r="ORY169" s="2"/>
      <c r="ORZ169" s="2"/>
      <c r="OSA169" s="2"/>
      <c r="OSB169" s="2"/>
      <c r="OSC169" s="45"/>
      <c r="OSD169" s="45"/>
      <c r="OSG169" s="16"/>
      <c r="OSH169" s="93"/>
      <c r="OSI169" s="18"/>
      <c r="OSJ169" s="16"/>
      <c r="OSK169" s="18"/>
      <c r="OSL169" s="3"/>
      <c r="OSN169" s="13"/>
      <c r="OSO169" s="8"/>
      <c r="OSP169" s="3"/>
      <c r="OSQ169" s="45"/>
      <c r="OSR169" s="3"/>
      <c r="OSS169" s="2"/>
      <c r="OST169" s="2"/>
      <c r="OSU169" s="2"/>
      <c r="OSV169" s="2"/>
      <c r="OSW169" s="2"/>
      <c r="OSX169" s="45"/>
      <c r="OSY169" s="45"/>
      <c r="OTB169" s="16"/>
      <c r="OTC169" s="93"/>
      <c r="OTD169" s="18"/>
      <c r="OTE169" s="16"/>
      <c r="OTF169" s="18"/>
      <c r="OTG169" s="3"/>
      <c r="OTI169" s="13"/>
      <c r="OTJ169" s="8"/>
      <c r="OTK169" s="3"/>
      <c r="OTL169" s="45"/>
      <c r="OTM169" s="3"/>
      <c r="OTN169" s="2"/>
      <c r="OTO169" s="2"/>
      <c r="OTP169" s="2"/>
      <c r="OTQ169" s="2"/>
      <c r="OTR169" s="2"/>
      <c r="OTS169" s="45"/>
      <c r="OTT169" s="45"/>
      <c r="OTW169" s="16"/>
      <c r="OTX169" s="93"/>
      <c r="OTY169" s="18"/>
      <c r="OTZ169" s="16"/>
      <c r="OUA169" s="18"/>
      <c r="OUB169" s="3"/>
      <c r="OUD169" s="13"/>
      <c r="OUE169" s="8"/>
      <c r="OUF169" s="3"/>
      <c r="OUG169" s="45"/>
      <c r="OUH169" s="3"/>
      <c r="OUI169" s="2"/>
      <c r="OUJ169" s="2"/>
      <c r="OUK169" s="2"/>
      <c r="OUL169" s="2"/>
      <c r="OUM169" s="2"/>
      <c r="OUN169" s="45"/>
      <c r="OUO169" s="45"/>
      <c r="OUR169" s="16"/>
      <c r="OUS169" s="93"/>
      <c r="OUT169" s="18"/>
      <c r="OUU169" s="16"/>
      <c r="OUV169" s="18"/>
      <c r="OUW169" s="3"/>
      <c r="OUY169" s="13"/>
      <c r="OUZ169" s="8"/>
      <c r="OVA169" s="3"/>
      <c r="OVB169" s="45"/>
      <c r="OVC169" s="3"/>
      <c r="OVD169" s="2"/>
      <c r="OVE169" s="2"/>
      <c r="OVF169" s="2"/>
      <c r="OVG169" s="2"/>
      <c r="OVH169" s="2"/>
      <c r="OVI169" s="45"/>
      <c r="OVJ169" s="45"/>
      <c r="OVM169" s="16"/>
      <c r="OVN169" s="93"/>
      <c r="OVO169" s="18"/>
      <c r="OVP169" s="16"/>
      <c r="OVQ169" s="18"/>
      <c r="OVR169" s="3"/>
      <c r="OVT169" s="13"/>
      <c r="OVU169" s="8"/>
      <c r="OVV169" s="3"/>
      <c r="OVW169" s="45"/>
      <c r="OVX169" s="3"/>
      <c r="OVY169" s="2"/>
      <c r="OVZ169" s="2"/>
      <c r="OWA169" s="2"/>
      <c r="OWB169" s="2"/>
      <c r="OWC169" s="2"/>
      <c r="OWD169" s="45"/>
      <c r="OWE169" s="45"/>
      <c r="OWH169" s="16"/>
      <c r="OWI169" s="93"/>
      <c r="OWJ169" s="18"/>
      <c r="OWK169" s="16"/>
      <c r="OWL169" s="18"/>
      <c r="OWM169" s="3"/>
      <c r="OWO169" s="13"/>
      <c r="OWP169" s="8"/>
      <c r="OWQ169" s="3"/>
      <c r="OWR169" s="45"/>
      <c r="OWS169" s="3"/>
      <c r="OWT169" s="2"/>
      <c r="OWU169" s="2"/>
      <c r="OWV169" s="2"/>
      <c r="OWW169" s="2"/>
      <c r="OWX169" s="2"/>
      <c r="OWY169" s="45"/>
      <c r="OWZ169" s="45"/>
      <c r="OXC169" s="16"/>
      <c r="OXD169" s="93"/>
      <c r="OXE169" s="18"/>
      <c r="OXF169" s="16"/>
      <c r="OXG169" s="18"/>
      <c r="OXH169" s="3"/>
      <c r="OXJ169" s="13"/>
      <c r="OXK169" s="8"/>
      <c r="OXL169" s="3"/>
      <c r="OXM169" s="45"/>
      <c r="OXN169" s="3"/>
      <c r="OXO169" s="2"/>
      <c r="OXP169" s="2"/>
      <c r="OXQ169" s="2"/>
      <c r="OXR169" s="2"/>
      <c r="OXS169" s="2"/>
      <c r="OXT169" s="45"/>
      <c r="OXU169" s="45"/>
      <c r="OXX169" s="16"/>
      <c r="OXY169" s="93"/>
      <c r="OXZ169" s="18"/>
      <c r="OYA169" s="16"/>
      <c r="OYB169" s="18"/>
      <c r="OYC169" s="3"/>
      <c r="OYE169" s="13"/>
      <c r="OYF169" s="8"/>
      <c r="OYG169" s="3"/>
      <c r="OYH169" s="45"/>
      <c r="OYI169" s="3"/>
      <c r="OYJ169" s="2"/>
      <c r="OYK169" s="2"/>
      <c r="OYL169" s="2"/>
      <c r="OYM169" s="2"/>
      <c r="OYN169" s="2"/>
      <c r="OYO169" s="45"/>
      <c r="OYP169" s="45"/>
      <c r="OYS169" s="16"/>
      <c r="OYT169" s="93"/>
      <c r="OYU169" s="18"/>
      <c r="OYV169" s="16"/>
      <c r="OYW169" s="18"/>
      <c r="OYX169" s="3"/>
      <c r="OYZ169" s="13"/>
      <c r="OZA169" s="8"/>
      <c r="OZB169" s="3"/>
      <c r="OZC169" s="45"/>
      <c r="OZD169" s="3"/>
      <c r="OZE169" s="2"/>
      <c r="OZF169" s="2"/>
      <c r="OZG169" s="2"/>
      <c r="OZH169" s="2"/>
      <c r="OZI169" s="2"/>
      <c r="OZJ169" s="45"/>
      <c r="OZK169" s="45"/>
      <c r="OZN169" s="16"/>
      <c r="OZO169" s="93"/>
      <c r="OZP169" s="18"/>
      <c r="OZQ169" s="16"/>
      <c r="OZR169" s="18"/>
      <c r="OZS169" s="3"/>
      <c r="OZU169" s="13"/>
      <c r="OZV169" s="8"/>
      <c r="OZW169" s="3"/>
      <c r="OZX169" s="45"/>
      <c r="OZY169" s="3"/>
      <c r="OZZ169" s="2"/>
      <c r="PAA169" s="2"/>
      <c r="PAB169" s="2"/>
      <c r="PAC169" s="2"/>
      <c r="PAD169" s="2"/>
      <c r="PAE169" s="45"/>
      <c r="PAF169" s="45"/>
      <c r="PAI169" s="16"/>
      <c r="PAJ169" s="93"/>
      <c r="PAK169" s="18"/>
      <c r="PAL169" s="16"/>
      <c r="PAM169" s="18"/>
      <c r="PAN169" s="3"/>
      <c r="PAP169" s="13"/>
      <c r="PAQ169" s="8"/>
      <c r="PAR169" s="3"/>
      <c r="PAS169" s="45"/>
      <c r="PAT169" s="3"/>
      <c r="PAU169" s="2"/>
      <c r="PAV169" s="2"/>
      <c r="PAW169" s="2"/>
      <c r="PAX169" s="2"/>
      <c r="PAY169" s="2"/>
      <c r="PAZ169" s="45"/>
      <c r="PBA169" s="45"/>
      <c r="PBD169" s="16"/>
      <c r="PBE169" s="93"/>
      <c r="PBF169" s="18"/>
      <c r="PBG169" s="16"/>
      <c r="PBH169" s="18"/>
      <c r="PBI169" s="3"/>
      <c r="PBK169" s="13"/>
      <c r="PBL169" s="8"/>
      <c r="PBM169" s="3"/>
      <c r="PBN169" s="45"/>
      <c r="PBO169" s="3"/>
      <c r="PBP169" s="2"/>
      <c r="PBQ169" s="2"/>
      <c r="PBR169" s="2"/>
      <c r="PBS169" s="2"/>
      <c r="PBT169" s="2"/>
      <c r="PBU169" s="45"/>
      <c r="PBV169" s="45"/>
      <c r="PBY169" s="16"/>
      <c r="PBZ169" s="93"/>
      <c r="PCA169" s="18"/>
      <c r="PCB169" s="16"/>
      <c r="PCC169" s="18"/>
      <c r="PCD169" s="3"/>
      <c r="PCF169" s="13"/>
      <c r="PCG169" s="8"/>
      <c r="PCH169" s="3"/>
      <c r="PCI169" s="45"/>
      <c r="PCJ169" s="3"/>
      <c r="PCK169" s="2"/>
      <c r="PCL169" s="2"/>
      <c r="PCM169" s="2"/>
      <c r="PCN169" s="2"/>
      <c r="PCO169" s="2"/>
      <c r="PCP169" s="45"/>
      <c r="PCQ169" s="45"/>
      <c r="PCT169" s="16"/>
      <c r="PCU169" s="93"/>
      <c r="PCV169" s="18"/>
      <c r="PCW169" s="16"/>
      <c r="PCX169" s="18"/>
      <c r="PCY169" s="3"/>
      <c r="PDA169" s="13"/>
      <c r="PDB169" s="8"/>
      <c r="PDC169" s="3"/>
      <c r="PDD169" s="45"/>
      <c r="PDE169" s="3"/>
      <c r="PDF169" s="2"/>
      <c r="PDG169" s="2"/>
      <c r="PDH169" s="2"/>
      <c r="PDI169" s="2"/>
      <c r="PDJ169" s="2"/>
      <c r="PDK169" s="45"/>
      <c r="PDL169" s="45"/>
      <c r="PDO169" s="16"/>
      <c r="PDP169" s="93"/>
      <c r="PDQ169" s="18"/>
      <c r="PDR169" s="16"/>
      <c r="PDS169" s="18"/>
      <c r="PDT169" s="3"/>
      <c r="PDV169" s="13"/>
      <c r="PDW169" s="8"/>
      <c r="PDX169" s="3"/>
      <c r="PDY169" s="45"/>
      <c r="PDZ169" s="3"/>
      <c r="PEA169" s="2"/>
      <c r="PEB169" s="2"/>
      <c r="PEC169" s="2"/>
      <c r="PED169" s="2"/>
      <c r="PEE169" s="2"/>
      <c r="PEF169" s="45"/>
      <c r="PEG169" s="45"/>
      <c r="PEJ169" s="16"/>
      <c r="PEK169" s="93"/>
      <c r="PEL169" s="18"/>
      <c r="PEM169" s="16"/>
      <c r="PEN169" s="18"/>
      <c r="PEO169" s="3"/>
      <c r="PEQ169" s="13"/>
      <c r="PER169" s="8"/>
      <c r="PES169" s="3"/>
      <c r="PET169" s="45"/>
      <c r="PEU169" s="3"/>
      <c r="PEV169" s="2"/>
      <c r="PEW169" s="2"/>
      <c r="PEX169" s="2"/>
      <c r="PEY169" s="2"/>
      <c r="PEZ169" s="2"/>
      <c r="PFA169" s="45"/>
      <c r="PFB169" s="45"/>
      <c r="PFE169" s="16"/>
      <c r="PFF169" s="93"/>
      <c r="PFG169" s="18"/>
      <c r="PFH169" s="16"/>
      <c r="PFI169" s="18"/>
      <c r="PFJ169" s="3"/>
      <c r="PFL169" s="13"/>
      <c r="PFM169" s="8"/>
      <c r="PFN169" s="3"/>
      <c r="PFO169" s="45"/>
      <c r="PFP169" s="3"/>
      <c r="PFQ169" s="2"/>
      <c r="PFR169" s="2"/>
      <c r="PFS169" s="2"/>
      <c r="PFT169" s="2"/>
      <c r="PFU169" s="2"/>
      <c r="PFV169" s="45"/>
      <c r="PFW169" s="45"/>
      <c r="PFZ169" s="16"/>
      <c r="PGA169" s="93"/>
      <c r="PGB169" s="18"/>
      <c r="PGC169" s="16"/>
      <c r="PGD169" s="18"/>
      <c r="PGE169" s="3"/>
      <c r="PGG169" s="13"/>
      <c r="PGH169" s="8"/>
      <c r="PGI169" s="3"/>
      <c r="PGJ169" s="45"/>
      <c r="PGK169" s="3"/>
      <c r="PGL169" s="2"/>
      <c r="PGM169" s="2"/>
      <c r="PGN169" s="2"/>
      <c r="PGO169" s="2"/>
      <c r="PGP169" s="2"/>
      <c r="PGQ169" s="45"/>
      <c r="PGR169" s="45"/>
      <c r="PGU169" s="16"/>
      <c r="PGV169" s="93"/>
      <c r="PGW169" s="18"/>
      <c r="PGX169" s="16"/>
      <c r="PGY169" s="18"/>
      <c r="PGZ169" s="3"/>
      <c r="PHB169" s="13"/>
      <c r="PHC169" s="8"/>
      <c r="PHD169" s="3"/>
      <c r="PHE169" s="45"/>
      <c r="PHF169" s="3"/>
      <c r="PHG169" s="2"/>
      <c r="PHH169" s="2"/>
      <c r="PHI169" s="2"/>
      <c r="PHJ169" s="2"/>
      <c r="PHK169" s="2"/>
      <c r="PHL169" s="45"/>
      <c r="PHM169" s="45"/>
      <c r="PHP169" s="16"/>
      <c r="PHQ169" s="93"/>
      <c r="PHR169" s="18"/>
      <c r="PHS169" s="16"/>
      <c r="PHT169" s="18"/>
      <c r="PHU169" s="3"/>
      <c r="PHW169" s="13"/>
      <c r="PHX169" s="8"/>
      <c r="PHY169" s="3"/>
      <c r="PHZ169" s="45"/>
      <c r="PIA169" s="3"/>
      <c r="PIB169" s="2"/>
      <c r="PIC169" s="2"/>
      <c r="PID169" s="2"/>
      <c r="PIE169" s="2"/>
      <c r="PIF169" s="2"/>
      <c r="PIG169" s="45"/>
      <c r="PIH169" s="45"/>
      <c r="PIK169" s="16"/>
      <c r="PIL169" s="93"/>
      <c r="PIM169" s="18"/>
      <c r="PIN169" s="16"/>
      <c r="PIO169" s="18"/>
      <c r="PIP169" s="3"/>
      <c r="PIR169" s="13"/>
      <c r="PIS169" s="8"/>
      <c r="PIT169" s="3"/>
      <c r="PIU169" s="45"/>
      <c r="PIV169" s="3"/>
      <c r="PIW169" s="2"/>
      <c r="PIX169" s="2"/>
      <c r="PIY169" s="2"/>
      <c r="PIZ169" s="2"/>
      <c r="PJA169" s="2"/>
      <c r="PJB169" s="45"/>
      <c r="PJC169" s="45"/>
      <c r="PJF169" s="16"/>
      <c r="PJG169" s="93"/>
      <c r="PJH169" s="18"/>
      <c r="PJI169" s="16"/>
      <c r="PJJ169" s="18"/>
      <c r="PJK169" s="3"/>
      <c r="PJM169" s="13"/>
      <c r="PJN169" s="8"/>
      <c r="PJO169" s="3"/>
      <c r="PJP169" s="45"/>
      <c r="PJQ169" s="3"/>
      <c r="PJR169" s="2"/>
      <c r="PJS169" s="2"/>
      <c r="PJT169" s="2"/>
      <c r="PJU169" s="2"/>
      <c r="PJV169" s="2"/>
      <c r="PJW169" s="45"/>
      <c r="PJX169" s="45"/>
      <c r="PKA169" s="16"/>
      <c r="PKB169" s="93"/>
      <c r="PKC169" s="18"/>
      <c r="PKD169" s="16"/>
      <c r="PKE169" s="18"/>
      <c r="PKF169" s="3"/>
      <c r="PKH169" s="13"/>
      <c r="PKI169" s="8"/>
      <c r="PKJ169" s="3"/>
      <c r="PKK169" s="45"/>
      <c r="PKL169" s="3"/>
      <c r="PKM169" s="2"/>
      <c r="PKN169" s="2"/>
      <c r="PKO169" s="2"/>
      <c r="PKP169" s="2"/>
      <c r="PKQ169" s="2"/>
      <c r="PKR169" s="45"/>
      <c r="PKS169" s="45"/>
      <c r="PKV169" s="16"/>
      <c r="PKW169" s="93"/>
      <c r="PKX169" s="18"/>
      <c r="PKY169" s="16"/>
      <c r="PKZ169" s="18"/>
      <c r="PLA169" s="3"/>
      <c r="PLC169" s="13"/>
      <c r="PLD169" s="8"/>
      <c r="PLE169" s="3"/>
      <c r="PLF169" s="45"/>
      <c r="PLG169" s="3"/>
      <c r="PLH169" s="2"/>
      <c r="PLI169" s="2"/>
      <c r="PLJ169" s="2"/>
      <c r="PLK169" s="2"/>
      <c r="PLL169" s="2"/>
      <c r="PLM169" s="45"/>
      <c r="PLN169" s="45"/>
      <c r="PLQ169" s="16"/>
      <c r="PLR169" s="93"/>
      <c r="PLS169" s="18"/>
      <c r="PLT169" s="16"/>
      <c r="PLU169" s="18"/>
      <c r="PLV169" s="3"/>
      <c r="PLX169" s="13"/>
      <c r="PLY169" s="8"/>
      <c r="PLZ169" s="3"/>
      <c r="PMA169" s="45"/>
      <c r="PMB169" s="3"/>
      <c r="PMC169" s="2"/>
      <c r="PMD169" s="2"/>
      <c r="PME169" s="2"/>
      <c r="PMF169" s="2"/>
      <c r="PMG169" s="2"/>
      <c r="PMH169" s="45"/>
      <c r="PMI169" s="45"/>
      <c r="PML169" s="16"/>
      <c r="PMM169" s="93"/>
      <c r="PMN169" s="18"/>
      <c r="PMO169" s="16"/>
      <c r="PMP169" s="18"/>
      <c r="PMQ169" s="3"/>
      <c r="PMS169" s="13"/>
      <c r="PMT169" s="8"/>
      <c r="PMU169" s="3"/>
      <c r="PMV169" s="45"/>
      <c r="PMW169" s="3"/>
      <c r="PMX169" s="2"/>
      <c r="PMY169" s="2"/>
      <c r="PMZ169" s="2"/>
      <c r="PNA169" s="2"/>
      <c r="PNB169" s="2"/>
      <c r="PNC169" s="45"/>
      <c r="PND169" s="45"/>
      <c r="PNG169" s="16"/>
      <c r="PNH169" s="93"/>
      <c r="PNI169" s="18"/>
      <c r="PNJ169" s="16"/>
      <c r="PNK169" s="18"/>
      <c r="PNL169" s="3"/>
      <c r="PNN169" s="13"/>
      <c r="PNO169" s="8"/>
      <c r="PNP169" s="3"/>
      <c r="PNQ169" s="45"/>
      <c r="PNR169" s="3"/>
      <c r="PNS169" s="2"/>
      <c r="PNT169" s="2"/>
      <c r="PNU169" s="2"/>
      <c r="PNV169" s="2"/>
      <c r="PNW169" s="2"/>
      <c r="PNX169" s="45"/>
      <c r="PNY169" s="45"/>
      <c r="POB169" s="16"/>
      <c r="POC169" s="93"/>
      <c r="POD169" s="18"/>
      <c r="POE169" s="16"/>
      <c r="POF169" s="18"/>
      <c r="POG169" s="3"/>
      <c r="POI169" s="13"/>
      <c r="POJ169" s="8"/>
      <c r="POK169" s="3"/>
      <c r="POL169" s="45"/>
      <c r="POM169" s="3"/>
      <c r="PON169" s="2"/>
      <c r="POO169" s="2"/>
      <c r="POP169" s="2"/>
      <c r="POQ169" s="2"/>
      <c r="POR169" s="2"/>
      <c r="POS169" s="45"/>
      <c r="POT169" s="45"/>
      <c r="POW169" s="16"/>
      <c r="POX169" s="93"/>
      <c r="POY169" s="18"/>
      <c r="POZ169" s="16"/>
      <c r="PPA169" s="18"/>
      <c r="PPB169" s="3"/>
      <c r="PPD169" s="13"/>
      <c r="PPE169" s="8"/>
      <c r="PPF169" s="3"/>
      <c r="PPG169" s="45"/>
      <c r="PPH169" s="3"/>
      <c r="PPI169" s="2"/>
      <c r="PPJ169" s="2"/>
      <c r="PPK169" s="2"/>
      <c r="PPL169" s="2"/>
      <c r="PPM169" s="2"/>
      <c r="PPN169" s="45"/>
      <c r="PPO169" s="45"/>
      <c r="PPR169" s="16"/>
      <c r="PPS169" s="93"/>
      <c r="PPT169" s="18"/>
      <c r="PPU169" s="16"/>
      <c r="PPV169" s="18"/>
      <c r="PPW169" s="3"/>
      <c r="PPY169" s="13"/>
      <c r="PPZ169" s="8"/>
      <c r="PQA169" s="3"/>
      <c r="PQB169" s="45"/>
      <c r="PQC169" s="3"/>
      <c r="PQD169" s="2"/>
      <c r="PQE169" s="2"/>
      <c r="PQF169" s="2"/>
      <c r="PQG169" s="2"/>
      <c r="PQH169" s="2"/>
      <c r="PQI169" s="45"/>
      <c r="PQJ169" s="45"/>
      <c r="PQM169" s="16"/>
      <c r="PQN169" s="93"/>
      <c r="PQO169" s="18"/>
      <c r="PQP169" s="16"/>
      <c r="PQQ169" s="18"/>
      <c r="PQR169" s="3"/>
      <c r="PQT169" s="13"/>
      <c r="PQU169" s="8"/>
      <c r="PQV169" s="3"/>
      <c r="PQW169" s="45"/>
      <c r="PQX169" s="3"/>
      <c r="PQY169" s="2"/>
      <c r="PQZ169" s="2"/>
      <c r="PRA169" s="2"/>
      <c r="PRB169" s="2"/>
      <c r="PRC169" s="2"/>
      <c r="PRD169" s="45"/>
      <c r="PRE169" s="45"/>
      <c r="PRH169" s="16"/>
      <c r="PRI169" s="93"/>
      <c r="PRJ169" s="18"/>
      <c r="PRK169" s="16"/>
      <c r="PRL169" s="18"/>
      <c r="PRM169" s="3"/>
      <c r="PRO169" s="13"/>
      <c r="PRP169" s="8"/>
      <c r="PRQ169" s="3"/>
      <c r="PRR169" s="45"/>
      <c r="PRS169" s="3"/>
      <c r="PRT169" s="2"/>
      <c r="PRU169" s="2"/>
      <c r="PRV169" s="2"/>
      <c r="PRW169" s="2"/>
      <c r="PRX169" s="2"/>
      <c r="PRY169" s="45"/>
      <c r="PRZ169" s="45"/>
      <c r="PSC169" s="16"/>
      <c r="PSD169" s="93"/>
      <c r="PSE169" s="18"/>
      <c r="PSF169" s="16"/>
      <c r="PSG169" s="18"/>
      <c r="PSH169" s="3"/>
      <c r="PSJ169" s="13"/>
      <c r="PSK169" s="8"/>
      <c r="PSL169" s="3"/>
      <c r="PSM169" s="45"/>
      <c r="PSN169" s="3"/>
      <c r="PSO169" s="2"/>
      <c r="PSP169" s="2"/>
      <c r="PSQ169" s="2"/>
      <c r="PSR169" s="2"/>
      <c r="PSS169" s="2"/>
      <c r="PST169" s="45"/>
      <c r="PSU169" s="45"/>
      <c r="PSX169" s="16"/>
      <c r="PSY169" s="93"/>
      <c r="PSZ169" s="18"/>
      <c r="PTA169" s="16"/>
      <c r="PTB169" s="18"/>
      <c r="PTC169" s="3"/>
      <c r="PTE169" s="13"/>
      <c r="PTF169" s="8"/>
      <c r="PTG169" s="3"/>
      <c r="PTH169" s="45"/>
      <c r="PTI169" s="3"/>
      <c r="PTJ169" s="2"/>
      <c r="PTK169" s="2"/>
      <c r="PTL169" s="2"/>
      <c r="PTM169" s="2"/>
      <c r="PTN169" s="2"/>
      <c r="PTO169" s="45"/>
      <c r="PTP169" s="45"/>
      <c r="PTS169" s="16"/>
      <c r="PTT169" s="93"/>
      <c r="PTU169" s="18"/>
      <c r="PTV169" s="16"/>
      <c r="PTW169" s="18"/>
      <c r="PTX169" s="3"/>
      <c r="PTZ169" s="13"/>
      <c r="PUA169" s="8"/>
      <c r="PUB169" s="3"/>
      <c r="PUC169" s="45"/>
      <c r="PUD169" s="3"/>
      <c r="PUE169" s="2"/>
      <c r="PUF169" s="2"/>
      <c r="PUG169" s="2"/>
      <c r="PUH169" s="2"/>
      <c r="PUI169" s="2"/>
      <c r="PUJ169" s="45"/>
      <c r="PUK169" s="45"/>
      <c r="PUN169" s="16"/>
      <c r="PUO169" s="93"/>
      <c r="PUP169" s="18"/>
      <c r="PUQ169" s="16"/>
      <c r="PUR169" s="18"/>
      <c r="PUS169" s="3"/>
      <c r="PUU169" s="13"/>
      <c r="PUV169" s="8"/>
      <c r="PUW169" s="3"/>
      <c r="PUX169" s="45"/>
      <c r="PUY169" s="3"/>
      <c r="PUZ169" s="2"/>
      <c r="PVA169" s="2"/>
      <c r="PVB169" s="2"/>
      <c r="PVC169" s="2"/>
      <c r="PVD169" s="2"/>
      <c r="PVE169" s="45"/>
      <c r="PVF169" s="45"/>
      <c r="PVI169" s="16"/>
      <c r="PVJ169" s="93"/>
      <c r="PVK169" s="18"/>
      <c r="PVL169" s="16"/>
      <c r="PVM169" s="18"/>
      <c r="PVN169" s="3"/>
      <c r="PVP169" s="13"/>
      <c r="PVQ169" s="8"/>
      <c r="PVR169" s="3"/>
      <c r="PVS169" s="45"/>
      <c r="PVT169" s="3"/>
      <c r="PVU169" s="2"/>
      <c r="PVV169" s="2"/>
      <c r="PVW169" s="2"/>
      <c r="PVX169" s="2"/>
      <c r="PVY169" s="2"/>
      <c r="PVZ169" s="45"/>
      <c r="PWA169" s="45"/>
      <c r="PWD169" s="16"/>
      <c r="PWE169" s="93"/>
      <c r="PWF169" s="18"/>
      <c r="PWG169" s="16"/>
      <c r="PWH169" s="18"/>
      <c r="PWI169" s="3"/>
      <c r="PWK169" s="13"/>
      <c r="PWL169" s="8"/>
      <c r="PWM169" s="3"/>
      <c r="PWN169" s="45"/>
      <c r="PWO169" s="3"/>
      <c r="PWP169" s="2"/>
      <c r="PWQ169" s="2"/>
      <c r="PWR169" s="2"/>
      <c r="PWS169" s="2"/>
      <c r="PWT169" s="2"/>
      <c r="PWU169" s="45"/>
      <c r="PWV169" s="45"/>
      <c r="PWY169" s="16"/>
      <c r="PWZ169" s="93"/>
      <c r="PXA169" s="18"/>
      <c r="PXB169" s="16"/>
      <c r="PXC169" s="18"/>
      <c r="PXD169" s="3"/>
      <c r="PXF169" s="13"/>
      <c r="PXG169" s="8"/>
      <c r="PXH169" s="3"/>
      <c r="PXI169" s="45"/>
      <c r="PXJ169" s="3"/>
      <c r="PXK169" s="2"/>
      <c r="PXL169" s="2"/>
      <c r="PXM169" s="2"/>
      <c r="PXN169" s="2"/>
      <c r="PXO169" s="2"/>
      <c r="PXP169" s="45"/>
      <c r="PXQ169" s="45"/>
      <c r="PXT169" s="16"/>
      <c r="PXU169" s="93"/>
      <c r="PXV169" s="18"/>
      <c r="PXW169" s="16"/>
      <c r="PXX169" s="18"/>
      <c r="PXY169" s="3"/>
      <c r="PYA169" s="13"/>
      <c r="PYB169" s="8"/>
      <c r="PYC169" s="3"/>
      <c r="PYD169" s="45"/>
      <c r="PYE169" s="3"/>
      <c r="PYF169" s="2"/>
      <c r="PYG169" s="2"/>
      <c r="PYH169" s="2"/>
      <c r="PYI169" s="2"/>
      <c r="PYJ169" s="2"/>
      <c r="PYK169" s="45"/>
      <c r="PYL169" s="45"/>
      <c r="PYO169" s="16"/>
      <c r="PYP169" s="93"/>
      <c r="PYQ169" s="18"/>
      <c r="PYR169" s="16"/>
      <c r="PYS169" s="18"/>
      <c r="PYT169" s="3"/>
      <c r="PYV169" s="13"/>
      <c r="PYW169" s="8"/>
      <c r="PYX169" s="3"/>
      <c r="PYY169" s="45"/>
      <c r="PYZ169" s="3"/>
      <c r="PZA169" s="2"/>
      <c r="PZB169" s="2"/>
      <c r="PZC169" s="2"/>
      <c r="PZD169" s="2"/>
      <c r="PZE169" s="2"/>
      <c r="PZF169" s="45"/>
      <c r="PZG169" s="45"/>
      <c r="PZJ169" s="16"/>
      <c r="PZK169" s="93"/>
      <c r="PZL169" s="18"/>
      <c r="PZM169" s="16"/>
      <c r="PZN169" s="18"/>
      <c r="PZO169" s="3"/>
      <c r="PZQ169" s="13"/>
      <c r="PZR169" s="8"/>
      <c r="PZS169" s="3"/>
      <c r="PZT169" s="45"/>
      <c r="PZU169" s="3"/>
      <c r="PZV169" s="2"/>
      <c r="PZW169" s="2"/>
      <c r="PZX169" s="2"/>
      <c r="PZY169" s="2"/>
      <c r="PZZ169" s="2"/>
      <c r="QAA169" s="45"/>
      <c r="QAB169" s="45"/>
      <c r="QAE169" s="16"/>
      <c r="QAF169" s="93"/>
      <c r="QAG169" s="18"/>
      <c r="QAH169" s="16"/>
      <c r="QAI169" s="18"/>
      <c r="QAJ169" s="3"/>
      <c r="QAL169" s="13"/>
      <c r="QAM169" s="8"/>
      <c r="QAN169" s="3"/>
      <c r="QAO169" s="45"/>
      <c r="QAP169" s="3"/>
      <c r="QAQ169" s="2"/>
      <c r="QAR169" s="2"/>
      <c r="QAS169" s="2"/>
      <c r="QAT169" s="2"/>
      <c r="QAU169" s="2"/>
      <c r="QAV169" s="45"/>
      <c r="QAW169" s="45"/>
      <c r="QAZ169" s="16"/>
      <c r="QBA169" s="93"/>
      <c r="QBB169" s="18"/>
      <c r="QBC169" s="16"/>
      <c r="QBD169" s="18"/>
      <c r="QBE169" s="3"/>
      <c r="QBG169" s="13"/>
      <c r="QBH169" s="8"/>
      <c r="QBI169" s="3"/>
      <c r="QBJ169" s="45"/>
      <c r="QBK169" s="3"/>
      <c r="QBL169" s="2"/>
      <c r="QBM169" s="2"/>
      <c r="QBN169" s="2"/>
      <c r="QBO169" s="2"/>
      <c r="QBP169" s="2"/>
      <c r="QBQ169" s="45"/>
      <c r="QBR169" s="45"/>
      <c r="QBU169" s="16"/>
      <c r="QBV169" s="93"/>
      <c r="QBW169" s="18"/>
      <c r="QBX169" s="16"/>
      <c r="QBY169" s="18"/>
      <c r="QBZ169" s="3"/>
      <c r="QCB169" s="13"/>
      <c r="QCC169" s="8"/>
      <c r="QCD169" s="3"/>
      <c r="QCE169" s="45"/>
      <c r="QCF169" s="3"/>
      <c r="QCG169" s="2"/>
      <c r="QCH169" s="2"/>
      <c r="QCI169" s="2"/>
      <c r="QCJ169" s="2"/>
      <c r="QCK169" s="2"/>
      <c r="QCL169" s="45"/>
      <c r="QCM169" s="45"/>
      <c r="QCP169" s="16"/>
      <c r="QCQ169" s="93"/>
      <c r="QCR169" s="18"/>
      <c r="QCS169" s="16"/>
      <c r="QCT169" s="18"/>
      <c r="QCU169" s="3"/>
      <c r="QCW169" s="13"/>
      <c r="QCX169" s="8"/>
      <c r="QCY169" s="3"/>
      <c r="QCZ169" s="45"/>
      <c r="QDA169" s="3"/>
      <c r="QDB169" s="2"/>
      <c r="QDC169" s="2"/>
      <c r="QDD169" s="2"/>
      <c r="QDE169" s="2"/>
      <c r="QDF169" s="2"/>
      <c r="QDG169" s="45"/>
      <c r="QDH169" s="45"/>
      <c r="QDK169" s="16"/>
      <c r="QDL169" s="93"/>
      <c r="QDM169" s="18"/>
      <c r="QDN169" s="16"/>
      <c r="QDO169" s="18"/>
      <c r="QDP169" s="3"/>
      <c r="QDR169" s="13"/>
      <c r="QDS169" s="8"/>
      <c r="QDT169" s="3"/>
      <c r="QDU169" s="45"/>
      <c r="QDV169" s="3"/>
      <c r="QDW169" s="2"/>
      <c r="QDX169" s="2"/>
      <c r="QDY169" s="2"/>
      <c r="QDZ169" s="2"/>
      <c r="QEA169" s="2"/>
      <c r="QEB169" s="45"/>
      <c r="QEC169" s="45"/>
      <c r="QEF169" s="16"/>
      <c r="QEG169" s="93"/>
      <c r="QEH169" s="18"/>
      <c r="QEI169" s="16"/>
      <c r="QEJ169" s="18"/>
      <c r="QEK169" s="3"/>
      <c r="QEM169" s="13"/>
      <c r="QEN169" s="8"/>
      <c r="QEO169" s="3"/>
      <c r="QEP169" s="45"/>
      <c r="QEQ169" s="3"/>
      <c r="QER169" s="2"/>
      <c r="QES169" s="2"/>
      <c r="QET169" s="2"/>
      <c r="QEU169" s="2"/>
      <c r="QEV169" s="2"/>
      <c r="QEW169" s="45"/>
      <c r="QEX169" s="45"/>
      <c r="QFA169" s="16"/>
      <c r="QFB169" s="93"/>
      <c r="QFC169" s="18"/>
      <c r="QFD169" s="16"/>
      <c r="QFE169" s="18"/>
      <c r="QFF169" s="3"/>
      <c r="QFH169" s="13"/>
      <c r="QFI169" s="8"/>
      <c r="QFJ169" s="3"/>
      <c r="QFK169" s="45"/>
      <c r="QFL169" s="3"/>
      <c r="QFM169" s="2"/>
      <c r="QFN169" s="2"/>
      <c r="QFO169" s="2"/>
      <c r="QFP169" s="2"/>
      <c r="QFQ169" s="2"/>
      <c r="QFR169" s="45"/>
      <c r="QFS169" s="45"/>
      <c r="QFV169" s="16"/>
      <c r="QFW169" s="93"/>
      <c r="QFX169" s="18"/>
      <c r="QFY169" s="16"/>
      <c r="QFZ169" s="18"/>
      <c r="QGA169" s="3"/>
      <c r="QGC169" s="13"/>
      <c r="QGD169" s="8"/>
      <c r="QGE169" s="3"/>
      <c r="QGF169" s="45"/>
      <c r="QGG169" s="3"/>
      <c r="QGH169" s="2"/>
      <c r="QGI169" s="2"/>
      <c r="QGJ169" s="2"/>
      <c r="QGK169" s="2"/>
      <c r="QGL169" s="2"/>
      <c r="QGM169" s="45"/>
      <c r="QGN169" s="45"/>
      <c r="QGQ169" s="16"/>
      <c r="QGR169" s="93"/>
      <c r="QGS169" s="18"/>
      <c r="QGT169" s="16"/>
      <c r="QGU169" s="18"/>
      <c r="QGV169" s="3"/>
      <c r="QGX169" s="13"/>
      <c r="QGY169" s="8"/>
      <c r="QGZ169" s="3"/>
      <c r="QHA169" s="45"/>
      <c r="QHB169" s="3"/>
      <c r="QHC169" s="2"/>
      <c r="QHD169" s="2"/>
      <c r="QHE169" s="2"/>
      <c r="QHF169" s="2"/>
      <c r="QHG169" s="2"/>
      <c r="QHH169" s="45"/>
      <c r="QHI169" s="45"/>
      <c r="QHL169" s="16"/>
      <c r="QHM169" s="93"/>
      <c r="QHN169" s="18"/>
      <c r="QHO169" s="16"/>
      <c r="QHP169" s="18"/>
      <c r="QHQ169" s="3"/>
      <c r="QHS169" s="13"/>
      <c r="QHT169" s="8"/>
      <c r="QHU169" s="3"/>
      <c r="QHV169" s="45"/>
      <c r="QHW169" s="3"/>
      <c r="QHX169" s="2"/>
      <c r="QHY169" s="2"/>
      <c r="QHZ169" s="2"/>
      <c r="QIA169" s="2"/>
      <c r="QIB169" s="2"/>
      <c r="QIC169" s="45"/>
      <c r="QID169" s="45"/>
      <c r="QIG169" s="16"/>
      <c r="QIH169" s="93"/>
      <c r="QII169" s="18"/>
      <c r="QIJ169" s="16"/>
      <c r="QIK169" s="18"/>
      <c r="QIL169" s="3"/>
      <c r="QIN169" s="13"/>
      <c r="QIO169" s="8"/>
      <c r="QIP169" s="3"/>
      <c r="QIQ169" s="45"/>
      <c r="QIR169" s="3"/>
      <c r="QIS169" s="2"/>
      <c r="QIT169" s="2"/>
      <c r="QIU169" s="2"/>
      <c r="QIV169" s="2"/>
      <c r="QIW169" s="2"/>
      <c r="QIX169" s="45"/>
      <c r="QIY169" s="45"/>
      <c r="QJB169" s="16"/>
      <c r="QJC169" s="93"/>
      <c r="QJD169" s="18"/>
      <c r="QJE169" s="16"/>
      <c r="QJF169" s="18"/>
      <c r="QJG169" s="3"/>
      <c r="QJI169" s="13"/>
      <c r="QJJ169" s="8"/>
      <c r="QJK169" s="3"/>
      <c r="QJL169" s="45"/>
      <c r="QJM169" s="3"/>
      <c r="QJN169" s="2"/>
      <c r="QJO169" s="2"/>
      <c r="QJP169" s="2"/>
      <c r="QJQ169" s="2"/>
      <c r="QJR169" s="2"/>
      <c r="QJS169" s="45"/>
      <c r="QJT169" s="45"/>
      <c r="QJW169" s="16"/>
      <c r="QJX169" s="93"/>
      <c r="QJY169" s="18"/>
      <c r="QJZ169" s="16"/>
      <c r="QKA169" s="18"/>
      <c r="QKB169" s="3"/>
      <c r="QKD169" s="13"/>
      <c r="QKE169" s="8"/>
      <c r="QKF169" s="3"/>
      <c r="QKG169" s="45"/>
      <c r="QKH169" s="3"/>
      <c r="QKI169" s="2"/>
      <c r="QKJ169" s="2"/>
      <c r="QKK169" s="2"/>
      <c r="QKL169" s="2"/>
      <c r="QKM169" s="2"/>
      <c r="QKN169" s="45"/>
      <c r="QKO169" s="45"/>
      <c r="QKR169" s="16"/>
      <c r="QKS169" s="93"/>
      <c r="QKT169" s="18"/>
      <c r="QKU169" s="16"/>
      <c r="QKV169" s="18"/>
      <c r="QKW169" s="3"/>
      <c r="QKY169" s="13"/>
      <c r="QKZ169" s="8"/>
      <c r="QLA169" s="3"/>
      <c r="QLB169" s="45"/>
      <c r="QLC169" s="3"/>
      <c r="QLD169" s="2"/>
      <c r="QLE169" s="2"/>
      <c r="QLF169" s="2"/>
      <c r="QLG169" s="2"/>
      <c r="QLH169" s="2"/>
      <c r="QLI169" s="45"/>
      <c r="QLJ169" s="45"/>
      <c r="QLM169" s="16"/>
      <c r="QLN169" s="93"/>
      <c r="QLO169" s="18"/>
      <c r="QLP169" s="16"/>
      <c r="QLQ169" s="18"/>
      <c r="QLR169" s="3"/>
      <c r="QLT169" s="13"/>
      <c r="QLU169" s="8"/>
      <c r="QLV169" s="3"/>
      <c r="QLW169" s="45"/>
      <c r="QLX169" s="3"/>
      <c r="QLY169" s="2"/>
      <c r="QLZ169" s="2"/>
      <c r="QMA169" s="2"/>
      <c r="QMB169" s="2"/>
      <c r="QMC169" s="2"/>
      <c r="QMD169" s="45"/>
      <c r="QME169" s="45"/>
      <c r="QMH169" s="16"/>
      <c r="QMI169" s="93"/>
      <c r="QMJ169" s="18"/>
      <c r="QMK169" s="16"/>
      <c r="QML169" s="18"/>
      <c r="QMM169" s="3"/>
      <c r="QMO169" s="13"/>
      <c r="QMP169" s="8"/>
      <c r="QMQ169" s="3"/>
      <c r="QMR169" s="45"/>
      <c r="QMS169" s="3"/>
      <c r="QMT169" s="2"/>
      <c r="QMU169" s="2"/>
      <c r="QMV169" s="2"/>
      <c r="QMW169" s="2"/>
      <c r="QMX169" s="2"/>
      <c r="QMY169" s="45"/>
      <c r="QMZ169" s="45"/>
      <c r="QNC169" s="16"/>
      <c r="QND169" s="93"/>
      <c r="QNE169" s="18"/>
      <c r="QNF169" s="16"/>
      <c r="QNG169" s="18"/>
      <c r="QNH169" s="3"/>
      <c r="QNJ169" s="13"/>
      <c r="QNK169" s="8"/>
      <c r="QNL169" s="3"/>
      <c r="QNM169" s="45"/>
      <c r="QNN169" s="3"/>
      <c r="QNO169" s="2"/>
      <c r="QNP169" s="2"/>
      <c r="QNQ169" s="2"/>
      <c r="QNR169" s="2"/>
      <c r="QNS169" s="2"/>
      <c r="QNT169" s="45"/>
      <c r="QNU169" s="45"/>
      <c r="QNX169" s="16"/>
      <c r="QNY169" s="93"/>
      <c r="QNZ169" s="18"/>
      <c r="QOA169" s="16"/>
      <c r="QOB169" s="18"/>
      <c r="QOC169" s="3"/>
      <c r="QOE169" s="13"/>
      <c r="QOF169" s="8"/>
      <c r="QOG169" s="3"/>
      <c r="QOH169" s="45"/>
      <c r="QOI169" s="3"/>
      <c r="QOJ169" s="2"/>
      <c r="QOK169" s="2"/>
      <c r="QOL169" s="2"/>
      <c r="QOM169" s="2"/>
      <c r="QON169" s="2"/>
      <c r="QOO169" s="45"/>
      <c r="QOP169" s="45"/>
      <c r="QOS169" s="16"/>
      <c r="QOT169" s="93"/>
      <c r="QOU169" s="18"/>
      <c r="QOV169" s="16"/>
      <c r="QOW169" s="18"/>
      <c r="QOX169" s="3"/>
      <c r="QOZ169" s="13"/>
      <c r="QPA169" s="8"/>
      <c r="QPB169" s="3"/>
      <c r="QPC169" s="45"/>
      <c r="QPD169" s="3"/>
      <c r="QPE169" s="2"/>
      <c r="QPF169" s="2"/>
      <c r="QPG169" s="2"/>
      <c r="QPH169" s="2"/>
      <c r="QPI169" s="2"/>
      <c r="QPJ169" s="45"/>
      <c r="QPK169" s="45"/>
      <c r="QPN169" s="16"/>
      <c r="QPO169" s="93"/>
      <c r="QPP169" s="18"/>
      <c r="QPQ169" s="16"/>
      <c r="QPR169" s="18"/>
      <c r="QPS169" s="3"/>
      <c r="QPU169" s="13"/>
      <c r="QPV169" s="8"/>
      <c r="QPW169" s="3"/>
      <c r="QPX169" s="45"/>
      <c r="QPY169" s="3"/>
      <c r="QPZ169" s="2"/>
      <c r="QQA169" s="2"/>
      <c r="QQB169" s="2"/>
      <c r="QQC169" s="2"/>
      <c r="QQD169" s="2"/>
      <c r="QQE169" s="45"/>
      <c r="QQF169" s="45"/>
      <c r="QQI169" s="16"/>
      <c r="QQJ169" s="93"/>
      <c r="QQK169" s="18"/>
      <c r="QQL169" s="16"/>
      <c r="QQM169" s="18"/>
      <c r="QQN169" s="3"/>
      <c r="QQP169" s="13"/>
      <c r="QQQ169" s="8"/>
      <c r="QQR169" s="3"/>
      <c r="QQS169" s="45"/>
      <c r="QQT169" s="3"/>
      <c r="QQU169" s="2"/>
      <c r="QQV169" s="2"/>
      <c r="QQW169" s="2"/>
      <c r="QQX169" s="2"/>
      <c r="QQY169" s="2"/>
      <c r="QQZ169" s="45"/>
      <c r="QRA169" s="45"/>
      <c r="QRD169" s="16"/>
      <c r="QRE169" s="93"/>
      <c r="QRF169" s="18"/>
      <c r="QRG169" s="16"/>
      <c r="QRH169" s="18"/>
      <c r="QRI169" s="3"/>
      <c r="QRK169" s="13"/>
      <c r="QRL169" s="8"/>
      <c r="QRM169" s="3"/>
      <c r="QRN169" s="45"/>
      <c r="QRO169" s="3"/>
      <c r="QRP169" s="2"/>
      <c r="QRQ169" s="2"/>
      <c r="QRR169" s="2"/>
      <c r="QRS169" s="2"/>
      <c r="QRT169" s="2"/>
      <c r="QRU169" s="45"/>
      <c r="QRV169" s="45"/>
      <c r="QRY169" s="16"/>
      <c r="QRZ169" s="93"/>
      <c r="QSA169" s="18"/>
      <c r="QSB169" s="16"/>
      <c r="QSC169" s="18"/>
      <c r="QSD169" s="3"/>
      <c r="QSF169" s="13"/>
      <c r="QSG169" s="8"/>
      <c r="QSH169" s="3"/>
      <c r="QSI169" s="45"/>
      <c r="QSJ169" s="3"/>
      <c r="QSK169" s="2"/>
      <c r="QSL169" s="2"/>
      <c r="QSM169" s="2"/>
      <c r="QSN169" s="2"/>
      <c r="QSO169" s="2"/>
      <c r="QSP169" s="45"/>
      <c r="QSQ169" s="45"/>
      <c r="QST169" s="16"/>
      <c r="QSU169" s="93"/>
      <c r="QSV169" s="18"/>
      <c r="QSW169" s="16"/>
      <c r="QSX169" s="18"/>
      <c r="QSY169" s="3"/>
      <c r="QTA169" s="13"/>
      <c r="QTB169" s="8"/>
      <c r="QTC169" s="3"/>
      <c r="QTD169" s="45"/>
      <c r="QTE169" s="3"/>
      <c r="QTF169" s="2"/>
      <c r="QTG169" s="2"/>
      <c r="QTH169" s="2"/>
      <c r="QTI169" s="2"/>
      <c r="QTJ169" s="2"/>
      <c r="QTK169" s="45"/>
      <c r="QTL169" s="45"/>
      <c r="QTO169" s="16"/>
      <c r="QTP169" s="93"/>
      <c r="QTQ169" s="18"/>
      <c r="QTR169" s="16"/>
      <c r="QTS169" s="18"/>
      <c r="QTT169" s="3"/>
      <c r="QTV169" s="13"/>
      <c r="QTW169" s="8"/>
      <c r="QTX169" s="3"/>
      <c r="QTY169" s="45"/>
      <c r="QTZ169" s="3"/>
      <c r="QUA169" s="2"/>
      <c r="QUB169" s="2"/>
      <c r="QUC169" s="2"/>
      <c r="QUD169" s="2"/>
      <c r="QUE169" s="2"/>
      <c r="QUF169" s="45"/>
      <c r="QUG169" s="45"/>
      <c r="QUJ169" s="16"/>
      <c r="QUK169" s="93"/>
      <c r="QUL169" s="18"/>
      <c r="QUM169" s="16"/>
      <c r="QUN169" s="18"/>
      <c r="QUO169" s="3"/>
      <c r="QUQ169" s="13"/>
      <c r="QUR169" s="8"/>
      <c r="QUS169" s="3"/>
      <c r="QUT169" s="45"/>
      <c r="QUU169" s="3"/>
      <c r="QUV169" s="2"/>
      <c r="QUW169" s="2"/>
      <c r="QUX169" s="2"/>
      <c r="QUY169" s="2"/>
      <c r="QUZ169" s="2"/>
      <c r="QVA169" s="45"/>
      <c r="QVB169" s="45"/>
      <c r="QVE169" s="16"/>
      <c r="QVF169" s="93"/>
      <c r="QVG169" s="18"/>
      <c r="QVH169" s="16"/>
      <c r="QVI169" s="18"/>
      <c r="QVJ169" s="3"/>
      <c r="QVL169" s="13"/>
      <c r="QVM169" s="8"/>
      <c r="QVN169" s="3"/>
      <c r="QVO169" s="45"/>
      <c r="QVP169" s="3"/>
      <c r="QVQ169" s="2"/>
      <c r="QVR169" s="2"/>
      <c r="QVS169" s="2"/>
      <c r="QVT169" s="2"/>
      <c r="QVU169" s="2"/>
      <c r="QVV169" s="45"/>
      <c r="QVW169" s="45"/>
      <c r="QVZ169" s="16"/>
      <c r="QWA169" s="93"/>
      <c r="QWB169" s="18"/>
      <c r="QWC169" s="16"/>
      <c r="QWD169" s="18"/>
      <c r="QWE169" s="3"/>
      <c r="QWG169" s="13"/>
      <c r="QWH169" s="8"/>
      <c r="QWI169" s="3"/>
      <c r="QWJ169" s="45"/>
      <c r="QWK169" s="3"/>
      <c r="QWL169" s="2"/>
      <c r="QWM169" s="2"/>
      <c r="QWN169" s="2"/>
      <c r="QWO169" s="2"/>
      <c r="QWP169" s="2"/>
      <c r="QWQ169" s="45"/>
      <c r="QWR169" s="45"/>
      <c r="QWU169" s="16"/>
      <c r="QWV169" s="93"/>
      <c r="QWW169" s="18"/>
      <c r="QWX169" s="16"/>
      <c r="QWY169" s="18"/>
      <c r="QWZ169" s="3"/>
      <c r="QXB169" s="13"/>
      <c r="QXC169" s="8"/>
      <c r="QXD169" s="3"/>
      <c r="QXE169" s="45"/>
      <c r="QXF169" s="3"/>
      <c r="QXG169" s="2"/>
      <c r="QXH169" s="2"/>
      <c r="QXI169" s="2"/>
      <c r="QXJ169" s="2"/>
      <c r="QXK169" s="2"/>
      <c r="QXL169" s="45"/>
      <c r="QXM169" s="45"/>
      <c r="QXP169" s="16"/>
      <c r="QXQ169" s="93"/>
      <c r="QXR169" s="18"/>
      <c r="QXS169" s="16"/>
      <c r="QXT169" s="18"/>
      <c r="QXU169" s="3"/>
      <c r="QXW169" s="13"/>
      <c r="QXX169" s="8"/>
      <c r="QXY169" s="3"/>
      <c r="QXZ169" s="45"/>
      <c r="QYA169" s="3"/>
      <c r="QYB169" s="2"/>
      <c r="QYC169" s="2"/>
      <c r="QYD169" s="2"/>
      <c r="QYE169" s="2"/>
      <c r="QYF169" s="2"/>
      <c r="QYG169" s="45"/>
      <c r="QYH169" s="45"/>
      <c r="QYK169" s="16"/>
      <c r="QYL169" s="93"/>
      <c r="QYM169" s="18"/>
      <c r="QYN169" s="16"/>
      <c r="QYO169" s="18"/>
      <c r="QYP169" s="3"/>
      <c r="QYR169" s="13"/>
      <c r="QYS169" s="8"/>
      <c r="QYT169" s="3"/>
      <c r="QYU169" s="45"/>
      <c r="QYV169" s="3"/>
      <c r="QYW169" s="2"/>
      <c r="QYX169" s="2"/>
      <c r="QYY169" s="2"/>
      <c r="QYZ169" s="2"/>
      <c r="QZA169" s="2"/>
      <c r="QZB169" s="45"/>
      <c r="QZC169" s="45"/>
      <c r="QZF169" s="16"/>
      <c r="QZG169" s="93"/>
      <c r="QZH169" s="18"/>
      <c r="QZI169" s="16"/>
      <c r="QZJ169" s="18"/>
      <c r="QZK169" s="3"/>
      <c r="QZM169" s="13"/>
      <c r="QZN169" s="8"/>
      <c r="QZO169" s="3"/>
      <c r="QZP169" s="45"/>
      <c r="QZQ169" s="3"/>
      <c r="QZR169" s="2"/>
      <c r="QZS169" s="2"/>
      <c r="QZT169" s="2"/>
      <c r="QZU169" s="2"/>
      <c r="QZV169" s="2"/>
      <c r="QZW169" s="45"/>
      <c r="QZX169" s="45"/>
      <c r="RAA169" s="16"/>
      <c r="RAB169" s="93"/>
      <c r="RAC169" s="18"/>
      <c r="RAD169" s="16"/>
      <c r="RAE169" s="18"/>
      <c r="RAF169" s="3"/>
      <c r="RAH169" s="13"/>
      <c r="RAI169" s="8"/>
      <c r="RAJ169" s="3"/>
      <c r="RAK169" s="45"/>
      <c r="RAL169" s="3"/>
      <c r="RAM169" s="2"/>
      <c r="RAN169" s="2"/>
      <c r="RAO169" s="2"/>
      <c r="RAP169" s="2"/>
      <c r="RAQ169" s="2"/>
      <c r="RAR169" s="45"/>
      <c r="RAS169" s="45"/>
      <c r="RAV169" s="16"/>
      <c r="RAW169" s="93"/>
      <c r="RAX169" s="18"/>
      <c r="RAY169" s="16"/>
      <c r="RAZ169" s="18"/>
      <c r="RBA169" s="3"/>
      <c r="RBC169" s="13"/>
      <c r="RBD169" s="8"/>
      <c r="RBE169" s="3"/>
      <c r="RBF169" s="45"/>
      <c r="RBG169" s="3"/>
      <c r="RBH169" s="2"/>
      <c r="RBI169" s="2"/>
      <c r="RBJ169" s="2"/>
      <c r="RBK169" s="2"/>
      <c r="RBL169" s="2"/>
      <c r="RBM169" s="45"/>
      <c r="RBN169" s="45"/>
      <c r="RBQ169" s="16"/>
      <c r="RBR169" s="93"/>
      <c r="RBS169" s="18"/>
      <c r="RBT169" s="16"/>
      <c r="RBU169" s="18"/>
      <c r="RBV169" s="3"/>
      <c r="RBX169" s="13"/>
      <c r="RBY169" s="8"/>
      <c r="RBZ169" s="3"/>
      <c r="RCA169" s="45"/>
      <c r="RCB169" s="3"/>
      <c r="RCC169" s="2"/>
      <c r="RCD169" s="2"/>
      <c r="RCE169" s="2"/>
      <c r="RCF169" s="2"/>
      <c r="RCG169" s="2"/>
      <c r="RCH169" s="45"/>
      <c r="RCI169" s="45"/>
      <c r="RCL169" s="16"/>
      <c r="RCM169" s="93"/>
      <c r="RCN169" s="18"/>
      <c r="RCO169" s="16"/>
      <c r="RCP169" s="18"/>
      <c r="RCQ169" s="3"/>
      <c r="RCS169" s="13"/>
      <c r="RCT169" s="8"/>
      <c r="RCU169" s="3"/>
      <c r="RCV169" s="45"/>
      <c r="RCW169" s="3"/>
      <c r="RCX169" s="2"/>
      <c r="RCY169" s="2"/>
      <c r="RCZ169" s="2"/>
      <c r="RDA169" s="2"/>
      <c r="RDB169" s="2"/>
      <c r="RDC169" s="45"/>
      <c r="RDD169" s="45"/>
      <c r="RDG169" s="16"/>
      <c r="RDH169" s="93"/>
      <c r="RDI169" s="18"/>
      <c r="RDJ169" s="16"/>
      <c r="RDK169" s="18"/>
      <c r="RDL169" s="3"/>
      <c r="RDN169" s="13"/>
      <c r="RDO169" s="8"/>
      <c r="RDP169" s="3"/>
      <c r="RDQ169" s="45"/>
      <c r="RDR169" s="3"/>
      <c r="RDS169" s="2"/>
      <c r="RDT169" s="2"/>
      <c r="RDU169" s="2"/>
      <c r="RDV169" s="2"/>
      <c r="RDW169" s="2"/>
      <c r="RDX169" s="45"/>
      <c r="RDY169" s="45"/>
      <c r="REB169" s="16"/>
      <c r="REC169" s="93"/>
      <c r="RED169" s="18"/>
      <c r="REE169" s="16"/>
      <c r="REF169" s="18"/>
      <c r="REG169" s="3"/>
      <c r="REI169" s="13"/>
      <c r="REJ169" s="8"/>
      <c r="REK169" s="3"/>
      <c r="REL169" s="45"/>
      <c r="REM169" s="3"/>
      <c r="REN169" s="2"/>
      <c r="REO169" s="2"/>
      <c r="REP169" s="2"/>
      <c r="REQ169" s="2"/>
      <c r="RER169" s="2"/>
      <c r="RES169" s="45"/>
      <c r="RET169" s="45"/>
      <c r="REW169" s="16"/>
      <c r="REX169" s="93"/>
      <c r="REY169" s="18"/>
      <c r="REZ169" s="16"/>
      <c r="RFA169" s="18"/>
      <c r="RFB169" s="3"/>
      <c r="RFD169" s="13"/>
      <c r="RFE169" s="8"/>
      <c r="RFF169" s="3"/>
      <c r="RFG169" s="45"/>
      <c r="RFH169" s="3"/>
      <c r="RFI169" s="2"/>
      <c r="RFJ169" s="2"/>
      <c r="RFK169" s="2"/>
      <c r="RFL169" s="2"/>
      <c r="RFM169" s="2"/>
      <c r="RFN169" s="45"/>
      <c r="RFO169" s="45"/>
      <c r="RFR169" s="16"/>
      <c r="RFS169" s="93"/>
      <c r="RFT169" s="18"/>
      <c r="RFU169" s="16"/>
      <c r="RFV169" s="18"/>
      <c r="RFW169" s="3"/>
      <c r="RFY169" s="13"/>
      <c r="RFZ169" s="8"/>
      <c r="RGA169" s="3"/>
      <c r="RGB169" s="45"/>
      <c r="RGC169" s="3"/>
      <c r="RGD169" s="2"/>
      <c r="RGE169" s="2"/>
      <c r="RGF169" s="2"/>
      <c r="RGG169" s="2"/>
      <c r="RGH169" s="2"/>
      <c r="RGI169" s="45"/>
      <c r="RGJ169" s="45"/>
      <c r="RGM169" s="16"/>
      <c r="RGN169" s="93"/>
      <c r="RGO169" s="18"/>
      <c r="RGP169" s="16"/>
      <c r="RGQ169" s="18"/>
      <c r="RGR169" s="3"/>
      <c r="RGT169" s="13"/>
      <c r="RGU169" s="8"/>
      <c r="RGV169" s="3"/>
      <c r="RGW169" s="45"/>
      <c r="RGX169" s="3"/>
      <c r="RGY169" s="2"/>
      <c r="RGZ169" s="2"/>
      <c r="RHA169" s="2"/>
      <c r="RHB169" s="2"/>
      <c r="RHC169" s="2"/>
      <c r="RHD169" s="45"/>
      <c r="RHE169" s="45"/>
      <c r="RHH169" s="16"/>
      <c r="RHI169" s="93"/>
      <c r="RHJ169" s="18"/>
      <c r="RHK169" s="16"/>
      <c r="RHL169" s="18"/>
      <c r="RHM169" s="3"/>
      <c r="RHO169" s="13"/>
      <c r="RHP169" s="8"/>
      <c r="RHQ169" s="3"/>
      <c r="RHR169" s="45"/>
      <c r="RHS169" s="3"/>
      <c r="RHT169" s="2"/>
      <c r="RHU169" s="2"/>
      <c r="RHV169" s="2"/>
      <c r="RHW169" s="2"/>
      <c r="RHX169" s="2"/>
      <c r="RHY169" s="45"/>
      <c r="RHZ169" s="45"/>
      <c r="RIC169" s="16"/>
      <c r="RID169" s="93"/>
      <c r="RIE169" s="18"/>
      <c r="RIF169" s="16"/>
      <c r="RIG169" s="18"/>
      <c r="RIH169" s="3"/>
      <c r="RIJ169" s="13"/>
      <c r="RIK169" s="8"/>
      <c r="RIL169" s="3"/>
      <c r="RIM169" s="45"/>
      <c r="RIN169" s="3"/>
      <c r="RIO169" s="2"/>
      <c r="RIP169" s="2"/>
      <c r="RIQ169" s="2"/>
      <c r="RIR169" s="2"/>
      <c r="RIS169" s="2"/>
      <c r="RIT169" s="45"/>
      <c r="RIU169" s="45"/>
      <c r="RIX169" s="16"/>
      <c r="RIY169" s="93"/>
      <c r="RIZ169" s="18"/>
      <c r="RJA169" s="16"/>
      <c r="RJB169" s="18"/>
      <c r="RJC169" s="3"/>
      <c r="RJE169" s="13"/>
      <c r="RJF169" s="8"/>
      <c r="RJG169" s="3"/>
      <c r="RJH169" s="45"/>
      <c r="RJI169" s="3"/>
      <c r="RJJ169" s="2"/>
      <c r="RJK169" s="2"/>
      <c r="RJL169" s="2"/>
      <c r="RJM169" s="2"/>
      <c r="RJN169" s="2"/>
      <c r="RJO169" s="45"/>
      <c r="RJP169" s="45"/>
      <c r="RJS169" s="16"/>
      <c r="RJT169" s="93"/>
      <c r="RJU169" s="18"/>
      <c r="RJV169" s="16"/>
      <c r="RJW169" s="18"/>
      <c r="RJX169" s="3"/>
      <c r="RJZ169" s="13"/>
      <c r="RKA169" s="8"/>
      <c r="RKB169" s="3"/>
      <c r="RKC169" s="45"/>
      <c r="RKD169" s="3"/>
      <c r="RKE169" s="2"/>
      <c r="RKF169" s="2"/>
      <c r="RKG169" s="2"/>
      <c r="RKH169" s="2"/>
      <c r="RKI169" s="2"/>
      <c r="RKJ169" s="45"/>
      <c r="RKK169" s="45"/>
      <c r="RKN169" s="16"/>
      <c r="RKO169" s="93"/>
      <c r="RKP169" s="18"/>
      <c r="RKQ169" s="16"/>
      <c r="RKR169" s="18"/>
      <c r="RKS169" s="3"/>
      <c r="RKU169" s="13"/>
      <c r="RKV169" s="8"/>
      <c r="RKW169" s="3"/>
      <c r="RKX169" s="45"/>
      <c r="RKY169" s="3"/>
      <c r="RKZ169" s="2"/>
      <c r="RLA169" s="2"/>
      <c r="RLB169" s="2"/>
      <c r="RLC169" s="2"/>
      <c r="RLD169" s="2"/>
      <c r="RLE169" s="45"/>
      <c r="RLF169" s="45"/>
      <c r="RLI169" s="16"/>
      <c r="RLJ169" s="93"/>
      <c r="RLK169" s="18"/>
      <c r="RLL169" s="16"/>
      <c r="RLM169" s="18"/>
      <c r="RLN169" s="3"/>
      <c r="RLP169" s="13"/>
      <c r="RLQ169" s="8"/>
      <c r="RLR169" s="3"/>
      <c r="RLS169" s="45"/>
      <c r="RLT169" s="3"/>
      <c r="RLU169" s="2"/>
      <c r="RLV169" s="2"/>
      <c r="RLW169" s="2"/>
      <c r="RLX169" s="2"/>
      <c r="RLY169" s="2"/>
      <c r="RLZ169" s="45"/>
      <c r="RMA169" s="45"/>
      <c r="RMD169" s="16"/>
      <c r="RME169" s="93"/>
      <c r="RMF169" s="18"/>
      <c r="RMG169" s="16"/>
      <c r="RMH169" s="18"/>
      <c r="RMI169" s="3"/>
      <c r="RMK169" s="13"/>
      <c r="RML169" s="8"/>
      <c r="RMM169" s="3"/>
      <c r="RMN169" s="45"/>
      <c r="RMO169" s="3"/>
      <c r="RMP169" s="2"/>
      <c r="RMQ169" s="2"/>
      <c r="RMR169" s="2"/>
      <c r="RMS169" s="2"/>
      <c r="RMT169" s="2"/>
      <c r="RMU169" s="45"/>
      <c r="RMV169" s="45"/>
      <c r="RMY169" s="16"/>
      <c r="RMZ169" s="93"/>
      <c r="RNA169" s="18"/>
      <c r="RNB169" s="16"/>
      <c r="RNC169" s="18"/>
      <c r="RND169" s="3"/>
      <c r="RNF169" s="13"/>
      <c r="RNG169" s="8"/>
      <c r="RNH169" s="3"/>
      <c r="RNI169" s="45"/>
      <c r="RNJ169" s="3"/>
      <c r="RNK169" s="2"/>
      <c r="RNL169" s="2"/>
      <c r="RNM169" s="2"/>
      <c r="RNN169" s="2"/>
      <c r="RNO169" s="2"/>
      <c r="RNP169" s="45"/>
      <c r="RNQ169" s="45"/>
      <c r="RNT169" s="16"/>
      <c r="RNU169" s="93"/>
      <c r="RNV169" s="18"/>
      <c r="RNW169" s="16"/>
      <c r="RNX169" s="18"/>
      <c r="RNY169" s="3"/>
      <c r="ROA169" s="13"/>
      <c r="ROB169" s="8"/>
      <c r="ROC169" s="3"/>
      <c r="ROD169" s="45"/>
      <c r="ROE169" s="3"/>
      <c r="ROF169" s="2"/>
      <c r="ROG169" s="2"/>
      <c r="ROH169" s="2"/>
      <c r="ROI169" s="2"/>
      <c r="ROJ169" s="2"/>
      <c r="ROK169" s="45"/>
      <c r="ROL169" s="45"/>
      <c r="ROO169" s="16"/>
      <c r="ROP169" s="93"/>
      <c r="ROQ169" s="18"/>
      <c r="ROR169" s="16"/>
      <c r="ROS169" s="18"/>
      <c r="ROT169" s="3"/>
      <c r="ROV169" s="13"/>
      <c r="ROW169" s="8"/>
      <c r="ROX169" s="3"/>
      <c r="ROY169" s="45"/>
      <c r="ROZ169" s="3"/>
      <c r="RPA169" s="2"/>
      <c r="RPB169" s="2"/>
      <c r="RPC169" s="2"/>
      <c r="RPD169" s="2"/>
      <c r="RPE169" s="2"/>
      <c r="RPF169" s="45"/>
      <c r="RPG169" s="45"/>
      <c r="RPJ169" s="16"/>
      <c r="RPK169" s="93"/>
      <c r="RPL169" s="18"/>
      <c r="RPM169" s="16"/>
      <c r="RPN169" s="18"/>
      <c r="RPO169" s="3"/>
      <c r="RPQ169" s="13"/>
      <c r="RPR169" s="8"/>
      <c r="RPS169" s="3"/>
      <c r="RPT169" s="45"/>
      <c r="RPU169" s="3"/>
      <c r="RPV169" s="2"/>
      <c r="RPW169" s="2"/>
      <c r="RPX169" s="2"/>
      <c r="RPY169" s="2"/>
      <c r="RPZ169" s="2"/>
      <c r="RQA169" s="45"/>
      <c r="RQB169" s="45"/>
      <c r="RQE169" s="16"/>
      <c r="RQF169" s="93"/>
      <c r="RQG169" s="18"/>
      <c r="RQH169" s="16"/>
      <c r="RQI169" s="18"/>
      <c r="RQJ169" s="3"/>
      <c r="RQL169" s="13"/>
      <c r="RQM169" s="8"/>
      <c r="RQN169" s="3"/>
      <c r="RQO169" s="45"/>
      <c r="RQP169" s="3"/>
      <c r="RQQ169" s="2"/>
      <c r="RQR169" s="2"/>
      <c r="RQS169" s="2"/>
      <c r="RQT169" s="2"/>
      <c r="RQU169" s="2"/>
      <c r="RQV169" s="45"/>
      <c r="RQW169" s="45"/>
      <c r="RQZ169" s="16"/>
      <c r="RRA169" s="93"/>
      <c r="RRB169" s="18"/>
      <c r="RRC169" s="16"/>
      <c r="RRD169" s="18"/>
      <c r="RRE169" s="3"/>
      <c r="RRG169" s="13"/>
      <c r="RRH169" s="8"/>
      <c r="RRI169" s="3"/>
      <c r="RRJ169" s="45"/>
      <c r="RRK169" s="3"/>
      <c r="RRL169" s="2"/>
      <c r="RRM169" s="2"/>
      <c r="RRN169" s="2"/>
      <c r="RRO169" s="2"/>
      <c r="RRP169" s="2"/>
      <c r="RRQ169" s="45"/>
      <c r="RRR169" s="45"/>
      <c r="RRU169" s="16"/>
      <c r="RRV169" s="93"/>
      <c r="RRW169" s="18"/>
      <c r="RRX169" s="16"/>
      <c r="RRY169" s="18"/>
      <c r="RRZ169" s="3"/>
      <c r="RSB169" s="13"/>
      <c r="RSC169" s="8"/>
      <c r="RSD169" s="3"/>
      <c r="RSE169" s="45"/>
      <c r="RSF169" s="3"/>
      <c r="RSG169" s="2"/>
      <c r="RSH169" s="2"/>
      <c r="RSI169" s="2"/>
      <c r="RSJ169" s="2"/>
      <c r="RSK169" s="2"/>
      <c r="RSL169" s="45"/>
      <c r="RSM169" s="45"/>
      <c r="RSP169" s="16"/>
      <c r="RSQ169" s="93"/>
      <c r="RSR169" s="18"/>
      <c r="RSS169" s="16"/>
      <c r="RST169" s="18"/>
      <c r="RSU169" s="3"/>
      <c r="RSW169" s="13"/>
      <c r="RSX169" s="8"/>
      <c r="RSY169" s="3"/>
      <c r="RSZ169" s="45"/>
      <c r="RTA169" s="3"/>
      <c r="RTB169" s="2"/>
      <c r="RTC169" s="2"/>
      <c r="RTD169" s="2"/>
      <c r="RTE169" s="2"/>
      <c r="RTF169" s="2"/>
      <c r="RTG169" s="45"/>
      <c r="RTH169" s="45"/>
      <c r="RTK169" s="16"/>
      <c r="RTL169" s="93"/>
      <c r="RTM169" s="18"/>
      <c r="RTN169" s="16"/>
      <c r="RTO169" s="18"/>
      <c r="RTP169" s="3"/>
      <c r="RTR169" s="13"/>
      <c r="RTS169" s="8"/>
      <c r="RTT169" s="3"/>
      <c r="RTU169" s="45"/>
      <c r="RTV169" s="3"/>
      <c r="RTW169" s="2"/>
      <c r="RTX169" s="2"/>
      <c r="RTY169" s="2"/>
      <c r="RTZ169" s="2"/>
      <c r="RUA169" s="2"/>
      <c r="RUB169" s="45"/>
      <c r="RUC169" s="45"/>
      <c r="RUF169" s="16"/>
      <c r="RUG169" s="93"/>
      <c r="RUH169" s="18"/>
      <c r="RUI169" s="16"/>
      <c r="RUJ169" s="18"/>
      <c r="RUK169" s="3"/>
      <c r="RUM169" s="13"/>
      <c r="RUN169" s="8"/>
      <c r="RUO169" s="3"/>
      <c r="RUP169" s="45"/>
      <c r="RUQ169" s="3"/>
      <c r="RUR169" s="2"/>
      <c r="RUS169" s="2"/>
      <c r="RUT169" s="2"/>
      <c r="RUU169" s="2"/>
      <c r="RUV169" s="2"/>
      <c r="RUW169" s="45"/>
      <c r="RUX169" s="45"/>
      <c r="RVA169" s="16"/>
      <c r="RVB169" s="93"/>
      <c r="RVC169" s="18"/>
      <c r="RVD169" s="16"/>
      <c r="RVE169" s="18"/>
      <c r="RVF169" s="3"/>
      <c r="RVH169" s="13"/>
      <c r="RVI169" s="8"/>
      <c r="RVJ169" s="3"/>
      <c r="RVK169" s="45"/>
      <c r="RVL169" s="3"/>
      <c r="RVM169" s="2"/>
      <c r="RVN169" s="2"/>
      <c r="RVO169" s="2"/>
      <c r="RVP169" s="2"/>
      <c r="RVQ169" s="2"/>
      <c r="RVR169" s="45"/>
      <c r="RVS169" s="45"/>
      <c r="RVV169" s="16"/>
      <c r="RVW169" s="93"/>
      <c r="RVX169" s="18"/>
      <c r="RVY169" s="16"/>
      <c r="RVZ169" s="18"/>
      <c r="RWA169" s="3"/>
      <c r="RWC169" s="13"/>
      <c r="RWD169" s="8"/>
      <c r="RWE169" s="3"/>
      <c r="RWF169" s="45"/>
      <c r="RWG169" s="3"/>
      <c r="RWH169" s="2"/>
      <c r="RWI169" s="2"/>
      <c r="RWJ169" s="2"/>
      <c r="RWK169" s="2"/>
      <c r="RWL169" s="2"/>
      <c r="RWM169" s="45"/>
      <c r="RWN169" s="45"/>
      <c r="RWQ169" s="16"/>
      <c r="RWR169" s="93"/>
      <c r="RWS169" s="18"/>
      <c r="RWT169" s="16"/>
      <c r="RWU169" s="18"/>
      <c r="RWV169" s="3"/>
      <c r="RWX169" s="13"/>
      <c r="RWY169" s="8"/>
      <c r="RWZ169" s="3"/>
      <c r="RXA169" s="45"/>
      <c r="RXB169" s="3"/>
      <c r="RXC169" s="2"/>
      <c r="RXD169" s="2"/>
      <c r="RXE169" s="2"/>
      <c r="RXF169" s="2"/>
      <c r="RXG169" s="2"/>
      <c r="RXH169" s="45"/>
      <c r="RXI169" s="45"/>
      <c r="RXL169" s="16"/>
      <c r="RXM169" s="93"/>
      <c r="RXN169" s="18"/>
      <c r="RXO169" s="16"/>
      <c r="RXP169" s="18"/>
      <c r="RXQ169" s="3"/>
      <c r="RXS169" s="13"/>
      <c r="RXT169" s="8"/>
      <c r="RXU169" s="3"/>
      <c r="RXV169" s="45"/>
      <c r="RXW169" s="3"/>
      <c r="RXX169" s="2"/>
      <c r="RXY169" s="2"/>
      <c r="RXZ169" s="2"/>
      <c r="RYA169" s="2"/>
      <c r="RYB169" s="2"/>
      <c r="RYC169" s="45"/>
      <c r="RYD169" s="45"/>
      <c r="RYG169" s="16"/>
      <c r="RYH169" s="93"/>
      <c r="RYI169" s="18"/>
      <c r="RYJ169" s="16"/>
      <c r="RYK169" s="18"/>
      <c r="RYL169" s="3"/>
      <c r="RYN169" s="13"/>
      <c r="RYO169" s="8"/>
      <c r="RYP169" s="3"/>
      <c r="RYQ169" s="45"/>
      <c r="RYR169" s="3"/>
      <c r="RYS169" s="2"/>
      <c r="RYT169" s="2"/>
      <c r="RYU169" s="2"/>
      <c r="RYV169" s="2"/>
      <c r="RYW169" s="2"/>
      <c r="RYX169" s="45"/>
      <c r="RYY169" s="45"/>
      <c r="RZB169" s="16"/>
      <c r="RZC169" s="93"/>
      <c r="RZD169" s="18"/>
      <c r="RZE169" s="16"/>
      <c r="RZF169" s="18"/>
      <c r="RZG169" s="3"/>
      <c r="RZI169" s="13"/>
      <c r="RZJ169" s="8"/>
      <c r="RZK169" s="3"/>
      <c r="RZL169" s="45"/>
      <c r="RZM169" s="3"/>
      <c r="RZN169" s="2"/>
      <c r="RZO169" s="2"/>
      <c r="RZP169" s="2"/>
      <c r="RZQ169" s="2"/>
      <c r="RZR169" s="2"/>
      <c r="RZS169" s="45"/>
      <c r="RZT169" s="45"/>
      <c r="RZW169" s="16"/>
      <c r="RZX169" s="93"/>
      <c r="RZY169" s="18"/>
      <c r="RZZ169" s="16"/>
      <c r="SAA169" s="18"/>
      <c r="SAB169" s="3"/>
      <c r="SAD169" s="13"/>
      <c r="SAE169" s="8"/>
      <c r="SAF169" s="3"/>
      <c r="SAG169" s="45"/>
      <c r="SAH169" s="3"/>
      <c r="SAI169" s="2"/>
      <c r="SAJ169" s="2"/>
      <c r="SAK169" s="2"/>
      <c r="SAL169" s="2"/>
      <c r="SAM169" s="2"/>
      <c r="SAN169" s="45"/>
      <c r="SAO169" s="45"/>
      <c r="SAR169" s="16"/>
      <c r="SAS169" s="93"/>
      <c r="SAT169" s="18"/>
      <c r="SAU169" s="16"/>
      <c r="SAV169" s="18"/>
      <c r="SAW169" s="3"/>
      <c r="SAY169" s="13"/>
      <c r="SAZ169" s="8"/>
      <c r="SBA169" s="3"/>
      <c r="SBB169" s="45"/>
      <c r="SBC169" s="3"/>
      <c r="SBD169" s="2"/>
      <c r="SBE169" s="2"/>
      <c r="SBF169" s="2"/>
      <c r="SBG169" s="2"/>
      <c r="SBH169" s="2"/>
      <c r="SBI169" s="45"/>
      <c r="SBJ169" s="45"/>
      <c r="SBM169" s="16"/>
      <c r="SBN169" s="93"/>
      <c r="SBO169" s="18"/>
      <c r="SBP169" s="16"/>
      <c r="SBQ169" s="18"/>
      <c r="SBR169" s="3"/>
      <c r="SBT169" s="13"/>
      <c r="SBU169" s="8"/>
      <c r="SBV169" s="3"/>
      <c r="SBW169" s="45"/>
      <c r="SBX169" s="3"/>
      <c r="SBY169" s="2"/>
      <c r="SBZ169" s="2"/>
      <c r="SCA169" s="2"/>
      <c r="SCB169" s="2"/>
      <c r="SCC169" s="2"/>
      <c r="SCD169" s="45"/>
      <c r="SCE169" s="45"/>
      <c r="SCH169" s="16"/>
      <c r="SCI169" s="93"/>
      <c r="SCJ169" s="18"/>
      <c r="SCK169" s="16"/>
      <c r="SCL169" s="18"/>
      <c r="SCM169" s="3"/>
      <c r="SCO169" s="13"/>
      <c r="SCP169" s="8"/>
      <c r="SCQ169" s="3"/>
      <c r="SCR169" s="45"/>
      <c r="SCS169" s="3"/>
      <c r="SCT169" s="2"/>
      <c r="SCU169" s="2"/>
      <c r="SCV169" s="2"/>
      <c r="SCW169" s="2"/>
      <c r="SCX169" s="2"/>
      <c r="SCY169" s="45"/>
      <c r="SCZ169" s="45"/>
      <c r="SDC169" s="16"/>
      <c r="SDD169" s="93"/>
      <c r="SDE169" s="18"/>
      <c r="SDF169" s="16"/>
      <c r="SDG169" s="18"/>
      <c r="SDH169" s="3"/>
      <c r="SDJ169" s="13"/>
      <c r="SDK169" s="8"/>
      <c r="SDL169" s="3"/>
      <c r="SDM169" s="45"/>
      <c r="SDN169" s="3"/>
      <c r="SDO169" s="2"/>
      <c r="SDP169" s="2"/>
      <c r="SDQ169" s="2"/>
      <c r="SDR169" s="2"/>
      <c r="SDS169" s="2"/>
      <c r="SDT169" s="45"/>
      <c r="SDU169" s="45"/>
      <c r="SDX169" s="16"/>
      <c r="SDY169" s="93"/>
      <c r="SDZ169" s="18"/>
      <c r="SEA169" s="16"/>
      <c r="SEB169" s="18"/>
      <c r="SEC169" s="3"/>
      <c r="SEE169" s="13"/>
      <c r="SEF169" s="8"/>
      <c r="SEG169" s="3"/>
      <c r="SEH169" s="45"/>
      <c r="SEI169" s="3"/>
      <c r="SEJ169" s="2"/>
      <c r="SEK169" s="2"/>
      <c r="SEL169" s="2"/>
      <c r="SEM169" s="2"/>
      <c r="SEN169" s="2"/>
      <c r="SEO169" s="45"/>
      <c r="SEP169" s="45"/>
      <c r="SES169" s="16"/>
      <c r="SET169" s="93"/>
      <c r="SEU169" s="18"/>
      <c r="SEV169" s="16"/>
      <c r="SEW169" s="18"/>
      <c r="SEX169" s="3"/>
      <c r="SEZ169" s="13"/>
      <c r="SFA169" s="8"/>
      <c r="SFB169" s="3"/>
      <c r="SFC169" s="45"/>
      <c r="SFD169" s="3"/>
      <c r="SFE169" s="2"/>
      <c r="SFF169" s="2"/>
      <c r="SFG169" s="2"/>
      <c r="SFH169" s="2"/>
      <c r="SFI169" s="2"/>
      <c r="SFJ169" s="45"/>
      <c r="SFK169" s="45"/>
      <c r="SFN169" s="16"/>
      <c r="SFO169" s="93"/>
      <c r="SFP169" s="18"/>
      <c r="SFQ169" s="16"/>
      <c r="SFR169" s="18"/>
      <c r="SFS169" s="3"/>
      <c r="SFU169" s="13"/>
      <c r="SFV169" s="8"/>
      <c r="SFW169" s="3"/>
      <c r="SFX169" s="45"/>
      <c r="SFY169" s="3"/>
      <c r="SFZ169" s="2"/>
      <c r="SGA169" s="2"/>
      <c r="SGB169" s="2"/>
      <c r="SGC169" s="2"/>
      <c r="SGD169" s="2"/>
      <c r="SGE169" s="45"/>
      <c r="SGF169" s="45"/>
      <c r="SGI169" s="16"/>
      <c r="SGJ169" s="93"/>
      <c r="SGK169" s="18"/>
      <c r="SGL169" s="16"/>
      <c r="SGM169" s="18"/>
      <c r="SGN169" s="3"/>
      <c r="SGP169" s="13"/>
      <c r="SGQ169" s="8"/>
      <c r="SGR169" s="3"/>
      <c r="SGS169" s="45"/>
      <c r="SGT169" s="3"/>
      <c r="SGU169" s="2"/>
      <c r="SGV169" s="2"/>
      <c r="SGW169" s="2"/>
      <c r="SGX169" s="2"/>
      <c r="SGY169" s="2"/>
      <c r="SGZ169" s="45"/>
      <c r="SHA169" s="45"/>
      <c r="SHD169" s="16"/>
      <c r="SHE169" s="93"/>
      <c r="SHF169" s="18"/>
      <c r="SHG169" s="16"/>
      <c r="SHH169" s="18"/>
      <c r="SHI169" s="3"/>
      <c r="SHK169" s="13"/>
      <c r="SHL169" s="8"/>
      <c r="SHM169" s="3"/>
      <c r="SHN169" s="45"/>
      <c r="SHO169" s="3"/>
      <c r="SHP169" s="2"/>
      <c r="SHQ169" s="2"/>
      <c r="SHR169" s="2"/>
      <c r="SHS169" s="2"/>
      <c r="SHT169" s="2"/>
      <c r="SHU169" s="45"/>
      <c r="SHV169" s="45"/>
      <c r="SHY169" s="16"/>
      <c r="SHZ169" s="93"/>
      <c r="SIA169" s="18"/>
      <c r="SIB169" s="16"/>
      <c r="SIC169" s="18"/>
      <c r="SID169" s="3"/>
      <c r="SIF169" s="13"/>
      <c r="SIG169" s="8"/>
      <c r="SIH169" s="3"/>
      <c r="SII169" s="45"/>
      <c r="SIJ169" s="3"/>
      <c r="SIK169" s="2"/>
      <c r="SIL169" s="2"/>
      <c r="SIM169" s="2"/>
      <c r="SIN169" s="2"/>
      <c r="SIO169" s="2"/>
      <c r="SIP169" s="45"/>
      <c r="SIQ169" s="45"/>
      <c r="SIT169" s="16"/>
      <c r="SIU169" s="93"/>
      <c r="SIV169" s="18"/>
      <c r="SIW169" s="16"/>
      <c r="SIX169" s="18"/>
      <c r="SIY169" s="3"/>
      <c r="SJA169" s="13"/>
      <c r="SJB169" s="8"/>
      <c r="SJC169" s="3"/>
      <c r="SJD169" s="45"/>
      <c r="SJE169" s="3"/>
      <c r="SJF169" s="2"/>
      <c r="SJG169" s="2"/>
      <c r="SJH169" s="2"/>
      <c r="SJI169" s="2"/>
      <c r="SJJ169" s="2"/>
      <c r="SJK169" s="45"/>
      <c r="SJL169" s="45"/>
      <c r="SJO169" s="16"/>
      <c r="SJP169" s="93"/>
      <c r="SJQ169" s="18"/>
      <c r="SJR169" s="16"/>
      <c r="SJS169" s="18"/>
      <c r="SJT169" s="3"/>
      <c r="SJV169" s="13"/>
      <c r="SJW169" s="8"/>
      <c r="SJX169" s="3"/>
      <c r="SJY169" s="45"/>
      <c r="SJZ169" s="3"/>
      <c r="SKA169" s="2"/>
      <c r="SKB169" s="2"/>
      <c r="SKC169" s="2"/>
      <c r="SKD169" s="2"/>
      <c r="SKE169" s="2"/>
      <c r="SKF169" s="45"/>
      <c r="SKG169" s="45"/>
      <c r="SKJ169" s="16"/>
      <c r="SKK169" s="93"/>
      <c r="SKL169" s="18"/>
      <c r="SKM169" s="16"/>
      <c r="SKN169" s="18"/>
      <c r="SKO169" s="3"/>
      <c r="SKQ169" s="13"/>
      <c r="SKR169" s="8"/>
      <c r="SKS169" s="3"/>
      <c r="SKT169" s="45"/>
      <c r="SKU169" s="3"/>
      <c r="SKV169" s="2"/>
      <c r="SKW169" s="2"/>
      <c r="SKX169" s="2"/>
      <c r="SKY169" s="2"/>
      <c r="SKZ169" s="2"/>
      <c r="SLA169" s="45"/>
      <c r="SLB169" s="45"/>
      <c r="SLE169" s="16"/>
      <c r="SLF169" s="93"/>
      <c r="SLG169" s="18"/>
      <c r="SLH169" s="16"/>
      <c r="SLI169" s="18"/>
      <c r="SLJ169" s="3"/>
      <c r="SLL169" s="13"/>
      <c r="SLM169" s="8"/>
      <c r="SLN169" s="3"/>
      <c r="SLO169" s="45"/>
      <c r="SLP169" s="3"/>
      <c r="SLQ169" s="2"/>
      <c r="SLR169" s="2"/>
      <c r="SLS169" s="2"/>
      <c r="SLT169" s="2"/>
      <c r="SLU169" s="2"/>
      <c r="SLV169" s="45"/>
      <c r="SLW169" s="45"/>
      <c r="SLZ169" s="16"/>
      <c r="SMA169" s="93"/>
      <c r="SMB169" s="18"/>
      <c r="SMC169" s="16"/>
      <c r="SMD169" s="18"/>
      <c r="SME169" s="3"/>
      <c r="SMG169" s="13"/>
      <c r="SMH169" s="8"/>
      <c r="SMI169" s="3"/>
      <c r="SMJ169" s="45"/>
      <c r="SMK169" s="3"/>
      <c r="SML169" s="2"/>
      <c r="SMM169" s="2"/>
      <c r="SMN169" s="2"/>
      <c r="SMO169" s="2"/>
      <c r="SMP169" s="2"/>
      <c r="SMQ169" s="45"/>
      <c r="SMR169" s="45"/>
      <c r="SMU169" s="16"/>
      <c r="SMV169" s="93"/>
      <c r="SMW169" s="18"/>
      <c r="SMX169" s="16"/>
      <c r="SMY169" s="18"/>
      <c r="SMZ169" s="3"/>
      <c r="SNB169" s="13"/>
      <c r="SNC169" s="8"/>
      <c r="SND169" s="3"/>
      <c r="SNE169" s="45"/>
      <c r="SNF169" s="3"/>
      <c r="SNG169" s="2"/>
      <c r="SNH169" s="2"/>
      <c r="SNI169" s="2"/>
      <c r="SNJ169" s="2"/>
      <c r="SNK169" s="2"/>
      <c r="SNL169" s="45"/>
      <c r="SNM169" s="45"/>
      <c r="SNP169" s="16"/>
      <c r="SNQ169" s="93"/>
      <c r="SNR169" s="18"/>
      <c r="SNS169" s="16"/>
      <c r="SNT169" s="18"/>
      <c r="SNU169" s="3"/>
      <c r="SNW169" s="13"/>
      <c r="SNX169" s="8"/>
      <c r="SNY169" s="3"/>
      <c r="SNZ169" s="45"/>
      <c r="SOA169" s="3"/>
      <c r="SOB169" s="2"/>
      <c r="SOC169" s="2"/>
      <c r="SOD169" s="2"/>
      <c r="SOE169" s="2"/>
      <c r="SOF169" s="2"/>
      <c r="SOG169" s="45"/>
      <c r="SOH169" s="45"/>
      <c r="SOK169" s="16"/>
      <c r="SOL169" s="93"/>
      <c r="SOM169" s="18"/>
      <c r="SON169" s="16"/>
      <c r="SOO169" s="18"/>
      <c r="SOP169" s="3"/>
      <c r="SOR169" s="13"/>
      <c r="SOS169" s="8"/>
      <c r="SOT169" s="3"/>
      <c r="SOU169" s="45"/>
      <c r="SOV169" s="3"/>
      <c r="SOW169" s="2"/>
      <c r="SOX169" s="2"/>
      <c r="SOY169" s="2"/>
      <c r="SOZ169" s="2"/>
      <c r="SPA169" s="2"/>
      <c r="SPB169" s="45"/>
      <c r="SPC169" s="45"/>
      <c r="SPF169" s="16"/>
      <c r="SPG169" s="93"/>
      <c r="SPH169" s="18"/>
      <c r="SPI169" s="16"/>
      <c r="SPJ169" s="18"/>
      <c r="SPK169" s="3"/>
      <c r="SPM169" s="13"/>
      <c r="SPN169" s="8"/>
      <c r="SPO169" s="3"/>
      <c r="SPP169" s="45"/>
      <c r="SPQ169" s="3"/>
      <c r="SPR169" s="2"/>
      <c r="SPS169" s="2"/>
      <c r="SPT169" s="2"/>
      <c r="SPU169" s="2"/>
      <c r="SPV169" s="2"/>
      <c r="SPW169" s="45"/>
      <c r="SPX169" s="45"/>
      <c r="SQA169" s="16"/>
      <c r="SQB169" s="93"/>
      <c r="SQC169" s="18"/>
      <c r="SQD169" s="16"/>
      <c r="SQE169" s="18"/>
      <c r="SQF169" s="3"/>
      <c r="SQH169" s="13"/>
      <c r="SQI169" s="8"/>
      <c r="SQJ169" s="3"/>
      <c r="SQK169" s="45"/>
      <c r="SQL169" s="3"/>
      <c r="SQM169" s="2"/>
      <c r="SQN169" s="2"/>
      <c r="SQO169" s="2"/>
      <c r="SQP169" s="2"/>
      <c r="SQQ169" s="2"/>
      <c r="SQR169" s="45"/>
      <c r="SQS169" s="45"/>
      <c r="SQV169" s="16"/>
      <c r="SQW169" s="93"/>
      <c r="SQX169" s="18"/>
      <c r="SQY169" s="16"/>
      <c r="SQZ169" s="18"/>
      <c r="SRA169" s="3"/>
      <c r="SRC169" s="13"/>
      <c r="SRD169" s="8"/>
      <c r="SRE169" s="3"/>
      <c r="SRF169" s="45"/>
      <c r="SRG169" s="3"/>
      <c r="SRH169" s="2"/>
      <c r="SRI169" s="2"/>
      <c r="SRJ169" s="2"/>
      <c r="SRK169" s="2"/>
      <c r="SRL169" s="2"/>
      <c r="SRM169" s="45"/>
      <c r="SRN169" s="45"/>
      <c r="SRQ169" s="16"/>
      <c r="SRR169" s="93"/>
      <c r="SRS169" s="18"/>
      <c r="SRT169" s="16"/>
      <c r="SRU169" s="18"/>
      <c r="SRV169" s="3"/>
      <c r="SRX169" s="13"/>
      <c r="SRY169" s="8"/>
      <c r="SRZ169" s="3"/>
      <c r="SSA169" s="45"/>
      <c r="SSB169" s="3"/>
      <c r="SSC169" s="2"/>
      <c r="SSD169" s="2"/>
      <c r="SSE169" s="2"/>
      <c r="SSF169" s="2"/>
      <c r="SSG169" s="2"/>
      <c r="SSH169" s="45"/>
      <c r="SSI169" s="45"/>
      <c r="SSL169" s="16"/>
      <c r="SSM169" s="93"/>
      <c r="SSN169" s="18"/>
      <c r="SSO169" s="16"/>
      <c r="SSP169" s="18"/>
      <c r="SSQ169" s="3"/>
      <c r="SSS169" s="13"/>
      <c r="SST169" s="8"/>
      <c r="SSU169" s="3"/>
      <c r="SSV169" s="45"/>
      <c r="SSW169" s="3"/>
      <c r="SSX169" s="2"/>
      <c r="SSY169" s="2"/>
      <c r="SSZ169" s="2"/>
      <c r="STA169" s="2"/>
      <c r="STB169" s="2"/>
      <c r="STC169" s="45"/>
      <c r="STD169" s="45"/>
      <c r="STG169" s="16"/>
      <c r="STH169" s="93"/>
      <c r="STI169" s="18"/>
      <c r="STJ169" s="16"/>
      <c r="STK169" s="18"/>
      <c r="STL169" s="3"/>
      <c r="STN169" s="13"/>
      <c r="STO169" s="8"/>
      <c r="STP169" s="3"/>
      <c r="STQ169" s="45"/>
      <c r="STR169" s="3"/>
      <c r="STS169" s="2"/>
      <c r="STT169" s="2"/>
      <c r="STU169" s="2"/>
      <c r="STV169" s="2"/>
      <c r="STW169" s="2"/>
      <c r="STX169" s="45"/>
      <c r="STY169" s="45"/>
      <c r="SUB169" s="16"/>
      <c r="SUC169" s="93"/>
      <c r="SUD169" s="18"/>
      <c r="SUE169" s="16"/>
      <c r="SUF169" s="18"/>
      <c r="SUG169" s="3"/>
      <c r="SUI169" s="13"/>
      <c r="SUJ169" s="8"/>
      <c r="SUK169" s="3"/>
      <c r="SUL169" s="45"/>
      <c r="SUM169" s="3"/>
      <c r="SUN169" s="2"/>
      <c r="SUO169" s="2"/>
      <c r="SUP169" s="2"/>
      <c r="SUQ169" s="2"/>
      <c r="SUR169" s="2"/>
      <c r="SUS169" s="45"/>
      <c r="SUT169" s="45"/>
      <c r="SUW169" s="16"/>
      <c r="SUX169" s="93"/>
      <c r="SUY169" s="18"/>
      <c r="SUZ169" s="16"/>
      <c r="SVA169" s="18"/>
      <c r="SVB169" s="3"/>
      <c r="SVD169" s="13"/>
      <c r="SVE169" s="8"/>
      <c r="SVF169" s="3"/>
      <c r="SVG169" s="45"/>
      <c r="SVH169" s="3"/>
      <c r="SVI169" s="2"/>
      <c r="SVJ169" s="2"/>
      <c r="SVK169" s="2"/>
      <c r="SVL169" s="2"/>
      <c r="SVM169" s="2"/>
      <c r="SVN169" s="45"/>
      <c r="SVO169" s="45"/>
      <c r="SVR169" s="16"/>
      <c r="SVS169" s="93"/>
      <c r="SVT169" s="18"/>
      <c r="SVU169" s="16"/>
      <c r="SVV169" s="18"/>
      <c r="SVW169" s="3"/>
      <c r="SVY169" s="13"/>
      <c r="SVZ169" s="8"/>
      <c r="SWA169" s="3"/>
      <c r="SWB169" s="45"/>
      <c r="SWC169" s="3"/>
      <c r="SWD169" s="2"/>
      <c r="SWE169" s="2"/>
      <c r="SWF169" s="2"/>
      <c r="SWG169" s="2"/>
      <c r="SWH169" s="2"/>
      <c r="SWI169" s="45"/>
      <c r="SWJ169" s="45"/>
      <c r="SWM169" s="16"/>
      <c r="SWN169" s="93"/>
      <c r="SWO169" s="18"/>
      <c r="SWP169" s="16"/>
      <c r="SWQ169" s="18"/>
      <c r="SWR169" s="3"/>
      <c r="SWT169" s="13"/>
      <c r="SWU169" s="8"/>
      <c r="SWV169" s="3"/>
      <c r="SWW169" s="45"/>
      <c r="SWX169" s="3"/>
      <c r="SWY169" s="2"/>
      <c r="SWZ169" s="2"/>
      <c r="SXA169" s="2"/>
      <c r="SXB169" s="2"/>
      <c r="SXC169" s="2"/>
      <c r="SXD169" s="45"/>
      <c r="SXE169" s="45"/>
      <c r="SXH169" s="16"/>
      <c r="SXI169" s="93"/>
      <c r="SXJ169" s="18"/>
      <c r="SXK169" s="16"/>
      <c r="SXL169" s="18"/>
      <c r="SXM169" s="3"/>
      <c r="SXO169" s="13"/>
      <c r="SXP169" s="8"/>
      <c r="SXQ169" s="3"/>
      <c r="SXR169" s="45"/>
      <c r="SXS169" s="3"/>
      <c r="SXT169" s="2"/>
      <c r="SXU169" s="2"/>
      <c r="SXV169" s="2"/>
      <c r="SXW169" s="2"/>
      <c r="SXX169" s="2"/>
      <c r="SXY169" s="45"/>
      <c r="SXZ169" s="45"/>
      <c r="SYC169" s="16"/>
      <c r="SYD169" s="93"/>
      <c r="SYE169" s="18"/>
      <c r="SYF169" s="16"/>
      <c r="SYG169" s="18"/>
      <c r="SYH169" s="3"/>
      <c r="SYJ169" s="13"/>
      <c r="SYK169" s="8"/>
      <c r="SYL169" s="3"/>
      <c r="SYM169" s="45"/>
      <c r="SYN169" s="3"/>
      <c r="SYO169" s="2"/>
      <c r="SYP169" s="2"/>
      <c r="SYQ169" s="2"/>
      <c r="SYR169" s="2"/>
      <c r="SYS169" s="2"/>
      <c r="SYT169" s="45"/>
      <c r="SYU169" s="45"/>
      <c r="SYX169" s="16"/>
      <c r="SYY169" s="93"/>
      <c r="SYZ169" s="18"/>
      <c r="SZA169" s="16"/>
      <c r="SZB169" s="18"/>
      <c r="SZC169" s="3"/>
      <c r="SZE169" s="13"/>
      <c r="SZF169" s="8"/>
      <c r="SZG169" s="3"/>
      <c r="SZH169" s="45"/>
      <c r="SZI169" s="3"/>
      <c r="SZJ169" s="2"/>
      <c r="SZK169" s="2"/>
      <c r="SZL169" s="2"/>
      <c r="SZM169" s="2"/>
      <c r="SZN169" s="2"/>
      <c r="SZO169" s="45"/>
      <c r="SZP169" s="45"/>
      <c r="SZS169" s="16"/>
      <c r="SZT169" s="93"/>
      <c r="SZU169" s="18"/>
      <c r="SZV169" s="16"/>
      <c r="SZW169" s="18"/>
      <c r="SZX169" s="3"/>
      <c r="SZZ169" s="13"/>
      <c r="TAA169" s="8"/>
      <c r="TAB169" s="3"/>
      <c r="TAC169" s="45"/>
      <c r="TAD169" s="3"/>
      <c r="TAE169" s="2"/>
      <c r="TAF169" s="2"/>
      <c r="TAG169" s="2"/>
      <c r="TAH169" s="2"/>
      <c r="TAI169" s="2"/>
      <c r="TAJ169" s="45"/>
      <c r="TAK169" s="45"/>
      <c r="TAN169" s="16"/>
      <c r="TAO169" s="93"/>
      <c r="TAP169" s="18"/>
      <c r="TAQ169" s="16"/>
      <c r="TAR169" s="18"/>
      <c r="TAS169" s="3"/>
      <c r="TAU169" s="13"/>
      <c r="TAV169" s="8"/>
      <c r="TAW169" s="3"/>
      <c r="TAX169" s="45"/>
      <c r="TAY169" s="3"/>
      <c r="TAZ169" s="2"/>
      <c r="TBA169" s="2"/>
      <c r="TBB169" s="2"/>
      <c r="TBC169" s="2"/>
      <c r="TBD169" s="2"/>
      <c r="TBE169" s="45"/>
      <c r="TBF169" s="45"/>
      <c r="TBI169" s="16"/>
      <c r="TBJ169" s="93"/>
      <c r="TBK169" s="18"/>
      <c r="TBL169" s="16"/>
      <c r="TBM169" s="18"/>
      <c r="TBN169" s="3"/>
      <c r="TBP169" s="13"/>
      <c r="TBQ169" s="8"/>
      <c r="TBR169" s="3"/>
      <c r="TBS169" s="45"/>
      <c r="TBT169" s="3"/>
      <c r="TBU169" s="2"/>
      <c r="TBV169" s="2"/>
      <c r="TBW169" s="2"/>
      <c r="TBX169" s="2"/>
      <c r="TBY169" s="2"/>
      <c r="TBZ169" s="45"/>
      <c r="TCA169" s="45"/>
      <c r="TCD169" s="16"/>
      <c r="TCE169" s="93"/>
      <c r="TCF169" s="18"/>
      <c r="TCG169" s="16"/>
      <c r="TCH169" s="18"/>
      <c r="TCI169" s="3"/>
      <c r="TCK169" s="13"/>
      <c r="TCL169" s="8"/>
      <c r="TCM169" s="3"/>
      <c r="TCN169" s="45"/>
      <c r="TCO169" s="3"/>
      <c r="TCP169" s="2"/>
      <c r="TCQ169" s="2"/>
      <c r="TCR169" s="2"/>
      <c r="TCS169" s="2"/>
      <c r="TCT169" s="2"/>
      <c r="TCU169" s="45"/>
      <c r="TCV169" s="45"/>
      <c r="TCY169" s="16"/>
      <c r="TCZ169" s="93"/>
      <c r="TDA169" s="18"/>
      <c r="TDB169" s="16"/>
      <c r="TDC169" s="18"/>
      <c r="TDD169" s="3"/>
      <c r="TDF169" s="13"/>
      <c r="TDG169" s="8"/>
      <c r="TDH169" s="3"/>
      <c r="TDI169" s="45"/>
      <c r="TDJ169" s="3"/>
      <c r="TDK169" s="2"/>
      <c r="TDL169" s="2"/>
      <c r="TDM169" s="2"/>
      <c r="TDN169" s="2"/>
      <c r="TDO169" s="2"/>
      <c r="TDP169" s="45"/>
      <c r="TDQ169" s="45"/>
      <c r="TDT169" s="16"/>
      <c r="TDU169" s="93"/>
      <c r="TDV169" s="18"/>
      <c r="TDW169" s="16"/>
      <c r="TDX169" s="18"/>
      <c r="TDY169" s="3"/>
      <c r="TEA169" s="13"/>
      <c r="TEB169" s="8"/>
      <c r="TEC169" s="3"/>
      <c r="TED169" s="45"/>
      <c r="TEE169" s="3"/>
      <c r="TEF169" s="2"/>
      <c r="TEG169" s="2"/>
      <c r="TEH169" s="2"/>
      <c r="TEI169" s="2"/>
      <c r="TEJ169" s="2"/>
      <c r="TEK169" s="45"/>
      <c r="TEL169" s="45"/>
      <c r="TEO169" s="16"/>
      <c r="TEP169" s="93"/>
      <c r="TEQ169" s="18"/>
      <c r="TER169" s="16"/>
      <c r="TES169" s="18"/>
      <c r="TET169" s="3"/>
      <c r="TEV169" s="13"/>
      <c r="TEW169" s="8"/>
      <c r="TEX169" s="3"/>
      <c r="TEY169" s="45"/>
      <c r="TEZ169" s="3"/>
      <c r="TFA169" s="2"/>
      <c r="TFB169" s="2"/>
      <c r="TFC169" s="2"/>
      <c r="TFD169" s="2"/>
      <c r="TFE169" s="2"/>
      <c r="TFF169" s="45"/>
      <c r="TFG169" s="45"/>
      <c r="TFJ169" s="16"/>
      <c r="TFK169" s="93"/>
      <c r="TFL169" s="18"/>
      <c r="TFM169" s="16"/>
      <c r="TFN169" s="18"/>
      <c r="TFO169" s="3"/>
      <c r="TFQ169" s="13"/>
      <c r="TFR169" s="8"/>
      <c r="TFS169" s="3"/>
      <c r="TFT169" s="45"/>
      <c r="TFU169" s="3"/>
      <c r="TFV169" s="2"/>
      <c r="TFW169" s="2"/>
      <c r="TFX169" s="2"/>
      <c r="TFY169" s="2"/>
      <c r="TFZ169" s="2"/>
      <c r="TGA169" s="45"/>
      <c r="TGB169" s="45"/>
      <c r="TGE169" s="16"/>
      <c r="TGF169" s="93"/>
      <c r="TGG169" s="18"/>
      <c r="TGH169" s="16"/>
      <c r="TGI169" s="18"/>
      <c r="TGJ169" s="3"/>
      <c r="TGL169" s="13"/>
      <c r="TGM169" s="8"/>
      <c r="TGN169" s="3"/>
      <c r="TGO169" s="45"/>
      <c r="TGP169" s="3"/>
      <c r="TGQ169" s="2"/>
      <c r="TGR169" s="2"/>
      <c r="TGS169" s="2"/>
      <c r="TGT169" s="2"/>
      <c r="TGU169" s="2"/>
      <c r="TGV169" s="45"/>
      <c r="TGW169" s="45"/>
      <c r="TGZ169" s="16"/>
      <c r="THA169" s="93"/>
      <c r="THB169" s="18"/>
      <c r="THC169" s="16"/>
      <c r="THD169" s="18"/>
      <c r="THE169" s="3"/>
      <c r="THG169" s="13"/>
      <c r="THH169" s="8"/>
      <c r="THI169" s="3"/>
      <c r="THJ169" s="45"/>
      <c r="THK169" s="3"/>
      <c r="THL169" s="2"/>
      <c r="THM169" s="2"/>
      <c r="THN169" s="2"/>
      <c r="THO169" s="2"/>
      <c r="THP169" s="2"/>
      <c r="THQ169" s="45"/>
      <c r="THR169" s="45"/>
      <c r="THU169" s="16"/>
      <c r="THV169" s="93"/>
      <c r="THW169" s="18"/>
      <c r="THX169" s="16"/>
      <c r="THY169" s="18"/>
      <c r="THZ169" s="3"/>
      <c r="TIB169" s="13"/>
      <c r="TIC169" s="8"/>
      <c r="TID169" s="3"/>
      <c r="TIE169" s="45"/>
      <c r="TIF169" s="3"/>
      <c r="TIG169" s="2"/>
      <c r="TIH169" s="2"/>
      <c r="TII169" s="2"/>
      <c r="TIJ169" s="2"/>
      <c r="TIK169" s="2"/>
      <c r="TIL169" s="45"/>
      <c r="TIM169" s="45"/>
      <c r="TIP169" s="16"/>
      <c r="TIQ169" s="93"/>
      <c r="TIR169" s="18"/>
      <c r="TIS169" s="16"/>
      <c r="TIT169" s="18"/>
      <c r="TIU169" s="3"/>
      <c r="TIW169" s="13"/>
      <c r="TIX169" s="8"/>
      <c r="TIY169" s="3"/>
      <c r="TIZ169" s="45"/>
      <c r="TJA169" s="3"/>
      <c r="TJB169" s="2"/>
      <c r="TJC169" s="2"/>
      <c r="TJD169" s="2"/>
      <c r="TJE169" s="2"/>
      <c r="TJF169" s="2"/>
      <c r="TJG169" s="45"/>
      <c r="TJH169" s="45"/>
      <c r="TJK169" s="16"/>
      <c r="TJL169" s="93"/>
      <c r="TJM169" s="18"/>
      <c r="TJN169" s="16"/>
      <c r="TJO169" s="18"/>
      <c r="TJP169" s="3"/>
      <c r="TJR169" s="13"/>
      <c r="TJS169" s="8"/>
      <c r="TJT169" s="3"/>
      <c r="TJU169" s="45"/>
      <c r="TJV169" s="3"/>
      <c r="TJW169" s="2"/>
      <c r="TJX169" s="2"/>
      <c r="TJY169" s="2"/>
      <c r="TJZ169" s="2"/>
      <c r="TKA169" s="2"/>
      <c r="TKB169" s="45"/>
      <c r="TKC169" s="45"/>
      <c r="TKF169" s="16"/>
      <c r="TKG169" s="93"/>
      <c r="TKH169" s="18"/>
      <c r="TKI169" s="16"/>
      <c r="TKJ169" s="18"/>
      <c r="TKK169" s="3"/>
      <c r="TKM169" s="13"/>
      <c r="TKN169" s="8"/>
      <c r="TKO169" s="3"/>
      <c r="TKP169" s="45"/>
      <c r="TKQ169" s="3"/>
      <c r="TKR169" s="2"/>
      <c r="TKS169" s="2"/>
      <c r="TKT169" s="2"/>
      <c r="TKU169" s="2"/>
      <c r="TKV169" s="2"/>
      <c r="TKW169" s="45"/>
      <c r="TKX169" s="45"/>
      <c r="TLA169" s="16"/>
      <c r="TLB169" s="93"/>
      <c r="TLC169" s="18"/>
      <c r="TLD169" s="16"/>
      <c r="TLE169" s="18"/>
      <c r="TLF169" s="3"/>
      <c r="TLH169" s="13"/>
      <c r="TLI169" s="8"/>
      <c r="TLJ169" s="3"/>
      <c r="TLK169" s="45"/>
      <c r="TLL169" s="3"/>
      <c r="TLM169" s="2"/>
      <c r="TLN169" s="2"/>
      <c r="TLO169" s="2"/>
      <c r="TLP169" s="2"/>
      <c r="TLQ169" s="2"/>
      <c r="TLR169" s="45"/>
      <c r="TLS169" s="45"/>
      <c r="TLV169" s="16"/>
      <c r="TLW169" s="93"/>
      <c r="TLX169" s="18"/>
      <c r="TLY169" s="16"/>
      <c r="TLZ169" s="18"/>
      <c r="TMA169" s="3"/>
      <c r="TMC169" s="13"/>
      <c r="TMD169" s="8"/>
      <c r="TME169" s="3"/>
      <c r="TMF169" s="45"/>
      <c r="TMG169" s="3"/>
      <c r="TMH169" s="2"/>
      <c r="TMI169" s="2"/>
      <c r="TMJ169" s="2"/>
      <c r="TMK169" s="2"/>
      <c r="TML169" s="2"/>
      <c r="TMM169" s="45"/>
      <c r="TMN169" s="45"/>
      <c r="TMQ169" s="16"/>
      <c r="TMR169" s="93"/>
      <c r="TMS169" s="18"/>
      <c r="TMT169" s="16"/>
      <c r="TMU169" s="18"/>
      <c r="TMV169" s="3"/>
      <c r="TMX169" s="13"/>
      <c r="TMY169" s="8"/>
      <c r="TMZ169" s="3"/>
      <c r="TNA169" s="45"/>
      <c r="TNB169" s="3"/>
      <c r="TNC169" s="2"/>
      <c r="TND169" s="2"/>
      <c r="TNE169" s="2"/>
      <c r="TNF169" s="2"/>
      <c r="TNG169" s="2"/>
      <c r="TNH169" s="45"/>
      <c r="TNI169" s="45"/>
      <c r="TNL169" s="16"/>
      <c r="TNM169" s="93"/>
      <c r="TNN169" s="18"/>
      <c r="TNO169" s="16"/>
      <c r="TNP169" s="18"/>
      <c r="TNQ169" s="3"/>
      <c r="TNS169" s="13"/>
      <c r="TNT169" s="8"/>
      <c r="TNU169" s="3"/>
      <c r="TNV169" s="45"/>
      <c r="TNW169" s="3"/>
      <c r="TNX169" s="2"/>
      <c r="TNY169" s="2"/>
      <c r="TNZ169" s="2"/>
      <c r="TOA169" s="2"/>
      <c r="TOB169" s="2"/>
      <c r="TOC169" s="45"/>
      <c r="TOD169" s="45"/>
      <c r="TOG169" s="16"/>
      <c r="TOH169" s="93"/>
      <c r="TOI169" s="18"/>
      <c r="TOJ169" s="16"/>
      <c r="TOK169" s="18"/>
      <c r="TOL169" s="3"/>
      <c r="TON169" s="13"/>
      <c r="TOO169" s="8"/>
      <c r="TOP169" s="3"/>
      <c r="TOQ169" s="45"/>
      <c r="TOR169" s="3"/>
      <c r="TOS169" s="2"/>
      <c r="TOT169" s="2"/>
      <c r="TOU169" s="2"/>
      <c r="TOV169" s="2"/>
      <c r="TOW169" s="2"/>
      <c r="TOX169" s="45"/>
      <c r="TOY169" s="45"/>
      <c r="TPB169" s="16"/>
      <c r="TPC169" s="93"/>
      <c r="TPD169" s="18"/>
      <c r="TPE169" s="16"/>
      <c r="TPF169" s="18"/>
      <c r="TPG169" s="3"/>
      <c r="TPI169" s="13"/>
      <c r="TPJ169" s="8"/>
      <c r="TPK169" s="3"/>
      <c r="TPL169" s="45"/>
      <c r="TPM169" s="3"/>
      <c r="TPN169" s="2"/>
      <c r="TPO169" s="2"/>
      <c r="TPP169" s="2"/>
      <c r="TPQ169" s="2"/>
      <c r="TPR169" s="2"/>
      <c r="TPS169" s="45"/>
      <c r="TPT169" s="45"/>
      <c r="TPW169" s="16"/>
      <c r="TPX169" s="93"/>
      <c r="TPY169" s="18"/>
      <c r="TPZ169" s="16"/>
      <c r="TQA169" s="18"/>
      <c r="TQB169" s="3"/>
      <c r="TQD169" s="13"/>
      <c r="TQE169" s="8"/>
      <c r="TQF169" s="3"/>
      <c r="TQG169" s="45"/>
      <c r="TQH169" s="3"/>
      <c r="TQI169" s="2"/>
      <c r="TQJ169" s="2"/>
      <c r="TQK169" s="2"/>
      <c r="TQL169" s="2"/>
      <c r="TQM169" s="2"/>
      <c r="TQN169" s="45"/>
      <c r="TQO169" s="45"/>
      <c r="TQR169" s="16"/>
      <c r="TQS169" s="93"/>
      <c r="TQT169" s="18"/>
      <c r="TQU169" s="16"/>
      <c r="TQV169" s="18"/>
      <c r="TQW169" s="3"/>
      <c r="TQY169" s="13"/>
      <c r="TQZ169" s="8"/>
      <c r="TRA169" s="3"/>
      <c r="TRB169" s="45"/>
      <c r="TRC169" s="3"/>
      <c r="TRD169" s="2"/>
      <c r="TRE169" s="2"/>
      <c r="TRF169" s="2"/>
      <c r="TRG169" s="2"/>
      <c r="TRH169" s="2"/>
      <c r="TRI169" s="45"/>
      <c r="TRJ169" s="45"/>
      <c r="TRM169" s="16"/>
      <c r="TRN169" s="93"/>
      <c r="TRO169" s="18"/>
      <c r="TRP169" s="16"/>
      <c r="TRQ169" s="18"/>
      <c r="TRR169" s="3"/>
      <c r="TRT169" s="13"/>
      <c r="TRU169" s="8"/>
      <c r="TRV169" s="3"/>
      <c r="TRW169" s="45"/>
      <c r="TRX169" s="3"/>
      <c r="TRY169" s="2"/>
      <c r="TRZ169" s="2"/>
      <c r="TSA169" s="2"/>
      <c r="TSB169" s="2"/>
      <c r="TSC169" s="2"/>
      <c r="TSD169" s="45"/>
      <c r="TSE169" s="45"/>
      <c r="TSH169" s="16"/>
      <c r="TSI169" s="93"/>
      <c r="TSJ169" s="18"/>
      <c r="TSK169" s="16"/>
      <c r="TSL169" s="18"/>
      <c r="TSM169" s="3"/>
      <c r="TSO169" s="13"/>
      <c r="TSP169" s="8"/>
      <c r="TSQ169" s="3"/>
      <c r="TSR169" s="45"/>
      <c r="TSS169" s="3"/>
      <c r="TST169" s="2"/>
      <c r="TSU169" s="2"/>
      <c r="TSV169" s="2"/>
      <c r="TSW169" s="2"/>
      <c r="TSX169" s="2"/>
      <c r="TSY169" s="45"/>
      <c r="TSZ169" s="45"/>
      <c r="TTC169" s="16"/>
      <c r="TTD169" s="93"/>
      <c r="TTE169" s="18"/>
      <c r="TTF169" s="16"/>
      <c r="TTG169" s="18"/>
      <c r="TTH169" s="3"/>
      <c r="TTJ169" s="13"/>
      <c r="TTK169" s="8"/>
      <c r="TTL169" s="3"/>
      <c r="TTM169" s="45"/>
      <c r="TTN169" s="3"/>
      <c r="TTO169" s="2"/>
      <c r="TTP169" s="2"/>
      <c r="TTQ169" s="2"/>
      <c r="TTR169" s="2"/>
      <c r="TTS169" s="2"/>
      <c r="TTT169" s="45"/>
      <c r="TTU169" s="45"/>
      <c r="TTX169" s="16"/>
      <c r="TTY169" s="93"/>
      <c r="TTZ169" s="18"/>
      <c r="TUA169" s="16"/>
      <c r="TUB169" s="18"/>
      <c r="TUC169" s="3"/>
      <c r="TUE169" s="13"/>
      <c r="TUF169" s="8"/>
      <c r="TUG169" s="3"/>
      <c r="TUH169" s="45"/>
      <c r="TUI169" s="3"/>
      <c r="TUJ169" s="2"/>
      <c r="TUK169" s="2"/>
      <c r="TUL169" s="2"/>
      <c r="TUM169" s="2"/>
      <c r="TUN169" s="2"/>
      <c r="TUO169" s="45"/>
      <c r="TUP169" s="45"/>
      <c r="TUS169" s="16"/>
      <c r="TUT169" s="93"/>
      <c r="TUU169" s="18"/>
      <c r="TUV169" s="16"/>
      <c r="TUW169" s="18"/>
      <c r="TUX169" s="3"/>
      <c r="TUZ169" s="13"/>
      <c r="TVA169" s="8"/>
      <c r="TVB169" s="3"/>
      <c r="TVC169" s="45"/>
      <c r="TVD169" s="3"/>
      <c r="TVE169" s="2"/>
      <c r="TVF169" s="2"/>
      <c r="TVG169" s="2"/>
      <c r="TVH169" s="2"/>
      <c r="TVI169" s="2"/>
      <c r="TVJ169" s="45"/>
      <c r="TVK169" s="45"/>
      <c r="TVN169" s="16"/>
      <c r="TVO169" s="93"/>
      <c r="TVP169" s="18"/>
      <c r="TVQ169" s="16"/>
      <c r="TVR169" s="18"/>
      <c r="TVS169" s="3"/>
      <c r="TVU169" s="13"/>
      <c r="TVV169" s="8"/>
      <c r="TVW169" s="3"/>
      <c r="TVX169" s="45"/>
      <c r="TVY169" s="3"/>
      <c r="TVZ169" s="2"/>
      <c r="TWA169" s="2"/>
      <c r="TWB169" s="2"/>
      <c r="TWC169" s="2"/>
      <c r="TWD169" s="2"/>
      <c r="TWE169" s="45"/>
      <c r="TWF169" s="45"/>
      <c r="TWI169" s="16"/>
      <c r="TWJ169" s="93"/>
      <c r="TWK169" s="18"/>
      <c r="TWL169" s="16"/>
      <c r="TWM169" s="18"/>
      <c r="TWN169" s="3"/>
      <c r="TWP169" s="13"/>
      <c r="TWQ169" s="8"/>
      <c r="TWR169" s="3"/>
      <c r="TWS169" s="45"/>
      <c r="TWT169" s="3"/>
      <c r="TWU169" s="2"/>
      <c r="TWV169" s="2"/>
      <c r="TWW169" s="2"/>
      <c r="TWX169" s="2"/>
      <c r="TWY169" s="2"/>
      <c r="TWZ169" s="45"/>
      <c r="TXA169" s="45"/>
      <c r="TXD169" s="16"/>
      <c r="TXE169" s="93"/>
      <c r="TXF169" s="18"/>
      <c r="TXG169" s="16"/>
      <c r="TXH169" s="18"/>
      <c r="TXI169" s="3"/>
      <c r="TXK169" s="13"/>
      <c r="TXL169" s="8"/>
      <c r="TXM169" s="3"/>
      <c r="TXN169" s="45"/>
      <c r="TXO169" s="3"/>
      <c r="TXP169" s="2"/>
      <c r="TXQ169" s="2"/>
      <c r="TXR169" s="2"/>
      <c r="TXS169" s="2"/>
      <c r="TXT169" s="2"/>
      <c r="TXU169" s="45"/>
      <c r="TXV169" s="45"/>
      <c r="TXY169" s="16"/>
      <c r="TXZ169" s="93"/>
      <c r="TYA169" s="18"/>
      <c r="TYB169" s="16"/>
      <c r="TYC169" s="18"/>
      <c r="TYD169" s="3"/>
      <c r="TYF169" s="13"/>
      <c r="TYG169" s="8"/>
      <c r="TYH169" s="3"/>
      <c r="TYI169" s="45"/>
      <c r="TYJ169" s="3"/>
      <c r="TYK169" s="2"/>
      <c r="TYL169" s="2"/>
      <c r="TYM169" s="2"/>
      <c r="TYN169" s="2"/>
      <c r="TYO169" s="2"/>
      <c r="TYP169" s="45"/>
      <c r="TYQ169" s="45"/>
      <c r="TYT169" s="16"/>
      <c r="TYU169" s="93"/>
      <c r="TYV169" s="18"/>
      <c r="TYW169" s="16"/>
      <c r="TYX169" s="18"/>
      <c r="TYY169" s="3"/>
      <c r="TZA169" s="13"/>
      <c r="TZB169" s="8"/>
      <c r="TZC169" s="3"/>
      <c r="TZD169" s="45"/>
      <c r="TZE169" s="3"/>
      <c r="TZF169" s="2"/>
      <c r="TZG169" s="2"/>
      <c r="TZH169" s="2"/>
      <c r="TZI169" s="2"/>
      <c r="TZJ169" s="2"/>
      <c r="TZK169" s="45"/>
      <c r="TZL169" s="45"/>
      <c r="TZO169" s="16"/>
      <c r="TZP169" s="93"/>
      <c r="TZQ169" s="18"/>
      <c r="TZR169" s="16"/>
      <c r="TZS169" s="18"/>
      <c r="TZT169" s="3"/>
      <c r="TZV169" s="13"/>
      <c r="TZW169" s="8"/>
      <c r="TZX169" s="3"/>
      <c r="TZY169" s="45"/>
      <c r="TZZ169" s="3"/>
      <c r="UAA169" s="2"/>
      <c r="UAB169" s="2"/>
      <c r="UAC169" s="2"/>
      <c r="UAD169" s="2"/>
      <c r="UAE169" s="2"/>
      <c r="UAF169" s="45"/>
      <c r="UAG169" s="45"/>
      <c r="UAJ169" s="16"/>
      <c r="UAK169" s="93"/>
      <c r="UAL169" s="18"/>
      <c r="UAM169" s="16"/>
      <c r="UAN169" s="18"/>
      <c r="UAO169" s="3"/>
      <c r="UAQ169" s="13"/>
      <c r="UAR169" s="8"/>
      <c r="UAS169" s="3"/>
      <c r="UAT169" s="45"/>
      <c r="UAU169" s="3"/>
      <c r="UAV169" s="2"/>
      <c r="UAW169" s="2"/>
      <c r="UAX169" s="2"/>
      <c r="UAY169" s="2"/>
      <c r="UAZ169" s="2"/>
      <c r="UBA169" s="45"/>
      <c r="UBB169" s="45"/>
      <c r="UBE169" s="16"/>
      <c r="UBF169" s="93"/>
      <c r="UBG169" s="18"/>
      <c r="UBH169" s="16"/>
      <c r="UBI169" s="18"/>
      <c r="UBJ169" s="3"/>
      <c r="UBL169" s="13"/>
      <c r="UBM169" s="8"/>
      <c r="UBN169" s="3"/>
      <c r="UBO169" s="45"/>
      <c r="UBP169" s="3"/>
      <c r="UBQ169" s="2"/>
      <c r="UBR169" s="2"/>
      <c r="UBS169" s="2"/>
      <c r="UBT169" s="2"/>
      <c r="UBU169" s="2"/>
      <c r="UBV169" s="45"/>
      <c r="UBW169" s="45"/>
      <c r="UBZ169" s="16"/>
      <c r="UCA169" s="93"/>
      <c r="UCB169" s="18"/>
      <c r="UCC169" s="16"/>
      <c r="UCD169" s="18"/>
      <c r="UCE169" s="3"/>
      <c r="UCG169" s="13"/>
      <c r="UCH169" s="8"/>
      <c r="UCI169" s="3"/>
      <c r="UCJ169" s="45"/>
      <c r="UCK169" s="3"/>
      <c r="UCL169" s="2"/>
      <c r="UCM169" s="2"/>
      <c r="UCN169" s="2"/>
      <c r="UCO169" s="2"/>
      <c r="UCP169" s="2"/>
      <c r="UCQ169" s="45"/>
      <c r="UCR169" s="45"/>
      <c r="UCU169" s="16"/>
      <c r="UCV169" s="93"/>
      <c r="UCW169" s="18"/>
      <c r="UCX169" s="16"/>
      <c r="UCY169" s="18"/>
      <c r="UCZ169" s="3"/>
      <c r="UDB169" s="13"/>
      <c r="UDC169" s="8"/>
      <c r="UDD169" s="3"/>
      <c r="UDE169" s="45"/>
      <c r="UDF169" s="3"/>
      <c r="UDG169" s="2"/>
      <c r="UDH169" s="2"/>
      <c r="UDI169" s="2"/>
      <c r="UDJ169" s="2"/>
      <c r="UDK169" s="2"/>
      <c r="UDL169" s="45"/>
      <c r="UDM169" s="45"/>
      <c r="UDP169" s="16"/>
      <c r="UDQ169" s="93"/>
      <c r="UDR169" s="18"/>
      <c r="UDS169" s="16"/>
      <c r="UDT169" s="18"/>
      <c r="UDU169" s="3"/>
      <c r="UDW169" s="13"/>
      <c r="UDX169" s="8"/>
      <c r="UDY169" s="3"/>
      <c r="UDZ169" s="45"/>
      <c r="UEA169" s="3"/>
      <c r="UEB169" s="2"/>
      <c r="UEC169" s="2"/>
      <c r="UED169" s="2"/>
      <c r="UEE169" s="2"/>
      <c r="UEF169" s="2"/>
      <c r="UEG169" s="45"/>
      <c r="UEH169" s="45"/>
      <c r="UEK169" s="16"/>
      <c r="UEL169" s="93"/>
      <c r="UEM169" s="18"/>
      <c r="UEN169" s="16"/>
      <c r="UEO169" s="18"/>
      <c r="UEP169" s="3"/>
      <c r="UER169" s="13"/>
      <c r="UES169" s="8"/>
      <c r="UET169" s="3"/>
      <c r="UEU169" s="45"/>
      <c r="UEV169" s="3"/>
      <c r="UEW169" s="2"/>
      <c r="UEX169" s="2"/>
      <c r="UEY169" s="2"/>
      <c r="UEZ169" s="2"/>
      <c r="UFA169" s="2"/>
      <c r="UFB169" s="45"/>
      <c r="UFC169" s="45"/>
      <c r="UFF169" s="16"/>
      <c r="UFG169" s="93"/>
      <c r="UFH169" s="18"/>
      <c r="UFI169" s="16"/>
      <c r="UFJ169" s="18"/>
      <c r="UFK169" s="3"/>
      <c r="UFM169" s="13"/>
      <c r="UFN169" s="8"/>
      <c r="UFO169" s="3"/>
      <c r="UFP169" s="45"/>
      <c r="UFQ169" s="3"/>
      <c r="UFR169" s="2"/>
      <c r="UFS169" s="2"/>
      <c r="UFT169" s="2"/>
      <c r="UFU169" s="2"/>
      <c r="UFV169" s="2"/>
      <c r="UFW169" s="45"/>
      <c r="UFX169" s="45"/>
      <c r="UGA169" s="16"/>
      <c r="UGB169" s="93"/>
      <c r="UGC169" s="18"/>
      <c r="UGD169" s="16"/>
      <c r="UGE169" s="18"/>
      <c r="UGF169" s="3"/>
      <c r="UGH169" s="13"/>
      <c r="UGI169" s="8"/>
      <c r="UGJ169" s="3"/>
      <c r="UGK169" s="45"/>
      <c r="UGL169" s="3"/>
      <c r="UGM169" s="2"/>
      <c r="UGN169" s="2"/>
      <c r="UGO169" s="2"/>
      <c r="UGP169" s="2"/>
      <c r="UGQ169" s="2"/>
      <c r="UGR169" s="45"/>
      <c r="UGS169" s="45"/>
      <c r="UGV169" s="16"/>
      <c r="UGW169" s="93"/>
      <c r="UGX169" s="18"/>
      <c r="UGY169" s="16"/>
      <c r="UGZ169" s="18"/>
      <c r="UHA169" s="3"/>
      <c r="UHC169" s="13"/>
      <c r="UHD169" s="8"/>
      <c r="UHE169" s="3"/>
      <c r="UHF169" s="45"/>
      <c r="UHG169" s="3"/>
      <c r="UHH169" s="2"/>
      <c r="UHI169" s="2"/>
      <c r="UHJ169" s="2"/>
      <c r="UHK169" s="2"/>
      <c r="UHL169" s="2"/>
      <c r="UHM169" s="45"/>
      <c r="UHN169" s="45"/>
      <c r="UHQ169" s="16"/>
      <c r="UHR169" s="93"/>
      <c r="UHS169" s="18"/>
      <c r="UHT169" s="16"/>
      <c r="UHU169" s="18"/>
      <c r="UHV169" s="3"/>
      <c r="UHX169" s="13"/>
      <c r="UHY169" s="8"/>
      <c r="UHZ169" s="3"/>
      <c r="UIA169" s="45"/>
      <c r="UIB169" s="3"/>
      <c r="UIC169" s="2"/>
      <c r="UID169" s="2"/>
      <c r="UIE169" s="2"/>
      <c r="UIF169" s="2"/>
      <c r="UIG169" s="2"/>
      <c r="UIH169" s="45"/>
      <c r="UII169" s="45"/>
      <c r="UIL169" s="16"/>
      <c r="UIM169" s="93"/>
      <c r="UIN169" s="18"/>
      <c r="UIO169" s="16"/>
      <c r="UIP169" s="18"/>
      <c r="UIQ169" s="3"/>
      <c r="UIS169" s="13"/>
      <c r="UIT169" s="8"/>
      <c r="UIU169" s="3"/>
      <c r="UIV169" s="45"/>
      <c r="UIW169" s="3"/>
      <c r="UIX169" s="2"/>
      <c r="UIY169" s="2"/>
      <c r="UIZ169" s="2"/>
      <c r="UJA169" s="2"/>
      <c r="UJB169" s="2"/>
      <c r="UJC169" s="45"/>
      <c r="UJD169" s="45"/>
      <c r="UJG169" s="16"/>
      <c r="UJH169" s="93"/>
      <c r="UJI169" s="18"/>
      <c r="UJJ169" s="16"/>
      <c r="UJK169" s="18"/>
      <c r="UJL169" s="3"/>
      <c r="UJN169" s="13"/>
      <c r="UJO169" s="8"/>
      <c r="UJP169" s="3"/>
      <c r="UJQ169" s="45"/>
      <c r="UJR169" s="3"/>
      <c r="UJS169" s="2"/>
      <c r="UJT169" s="2"/>
      <c r="UJU169" s="2"/>
      <c r="UJV169" s="2"/>
      <c r="UJW169" s="2"/>
      <c r="UJX169" s="45"/>
      <c r="UJY169" s="45"/>
      <c r="UKB169" s="16"/>
      <c r="UKC169" s="93"/>
      <c r="UKD169" s="18"/>
      <c r="UKE169" s="16"/>
      <c r="UKF169" s="18"/>
      <c r="UKG169" s="3"/>
      <c r="UKI169" s="13"/>
      <c r="UKJ169" s="8"/>
      <c r="UKK169" s="3"/>
      <c r="UKL169" s="45"/>
      <c r="UKM169" s="3"/>
      <c r="UKN169" s="2"/>
      <c r="UKO169" s="2"/>
      <c r="UKP169" s="2"/>
      <c r="UKQ169" s="2"/>
      <c r="UKR169" s="2"/>
      <c r="UKS169" s="45"/>
      <c r="UKT169" s="45"/>
      <c r="UKW169" s="16"/>
      <c r="UKX169" s="93"/>
      <c r="UKY169" s="18"/>
      <c r="UKZ169" s="16"/>
      <c r="ULA169" s="18"/>
      <c r="ULB169" s="3"/>
      <c r="ULD169" s="13"/>
      <c r="ULE169" s="8"/>
      <c r="ULF169" s="3"/>
      <c r="ULG169" s="45"/>
      <c r="ULH169" s="3"/>
      <c r="ULI169" s="2"/>
      <c r="ULJ169" s="2"/>
      <c r="ULK169" s="2"/>
      <c r="ULL169" s="2"/>
      <c r="ULM169" s="2"/>
      <c r="ULN169" s="45"/>
      <c r="ULO169" s="45"/>
      <c r="ULR169" s="16"/>
      <c r="ULS169" s="93"/>
      <c r="ULT169" s="18"/>
      <c r="ULU169" s="16"/>
      <c r="ULV169" s="18"/>
      <c r="ULW169" s="3"/>
      <c r="ULY169" s="13"/>
      <c r="ULZ169" s="8"/>
      <c r="UMA169" s="3"/>
      <c r="UMB169" s="45"/>
      <c r="UMC169" s="3"/>
      <c r="UMD169" s="2"/>
      <c r="UME169" s="2"/>
      <c r="UMF169" s="2"/>
      <c r="UMG169" s="2"/>
      <c r="UMH169" s="2"/>
      <c r="UMI169" s="45"/>
      <c r="UMJ169" s="45"/>
      <c r="UMM169" s="16"/>
      <c r="UMN169" s="93"/>
      <c r="UMO169" s="18"/>
      <c r="UMP169" s="16"/>
      <c r="UMQ169" s="18"/>
      <c r="UMR169" s="3"/>
      <c r="UMT169" s="13"/>
      <c r="UMU169" s="8"/>
      <c r="UMV169" s="3"/>
      <c r="UMW169" s="45"/>
      <c r="UMX169" s="3"/>
      <c r="UMY169" s="2"/>
      <c r="UMZ169" s="2"/>
      <c r="UNA169" s="2"/>
      <c r="UNB169" s="2"/>
      <c r="UNC169" s="2"/>
      <c r="UND169" s="45"/>
      <c r="UNE169" s="45"/>
      <c r="UNH169" s="16"/>
      <c r="UNI169" s="93"/>
      <c r="UNJ169" s="18"/>
      <c r="UNK169" s="16"/>
      <c r="UNL169" s="18"/>
      <c r="UNM169" s="3"/>
      <c r="UNO169" s="13"/>
      <c r="UNP169" s="8"/>
      <c r="UNQ169" s="3"/>
      <c r="UNR169" s="45"/>
      <c r="UNS169" s="3"/>
      <c r="UNT169" s="2"/>
      <c r="UNU169" s="2"/>
      <c r="UNV169" s="2"/>
      <c r="UNW169" s="2"/>
      <c r="UNX169" s="2"/>
      <c r="UNY169" s="45"/>
      <c r="UNZ169" s="45"/>
      <c r="UOC169" s="16"/>
      <c r="UOD169" s="93"/>
      <c r="UOE169" s="18"/>
      <c r="UOF169" s="16"/>
      <c r="UOG169" s="18"/>
      <c r="UOH169" s="3"/>
      <c r="UOJ169" s="13"/>
      <c r="UOK169" s="8"/>
      <c r="UOL169" s="3"/>
      <c r="UOM169" s="45"/>
      <c r="UON169" s="3"/>
      <c r="UOO169" s="2"/>
      <c r="UOP169" s="2"/>
      <c r="UOQ169" s="2"/>
      <c r="UOR169" s="2"/>
      <c r="UOS169" s="2"/>
      <c r="UOT169" s="45"/>
      <c r="UOU169" s="45"/>
      <c r="UOX169" s="16"/>
      <c r="UOY169" s="93"/>
      <c r="UOZ169" s="18"/>
      <c r="UPA169" s="16"/>
      <c r="UPB169" s="18"/>
      <c r="UPC169" s="3"/>
      <c r="UPE169" s="13"/>
      <c r="UPF169" s="8"/>
      <c r="UPG169" s="3"/>
      <c r="UPH169" s="45"/>
      <c r="UPI169" s="3"/>
      <c r="UPJ169" s="2"/>
      <c r="UPK169" s="2"/>
      <c r="UPL169" s="2"/>
      <c r="UPM169" s="2"/>
      <c r="UPN169" s="2"/>
      <c r="UPO169" s="45"/>
      <c r="UPP169" s="45"/>
      <c r="UPS169" s="16"/>
      <c r="UPT169" s="93"/>
      <c r="UPU169" s="18"/>
      <c r="UPV169" s="16"/>
      <c r="UPW169" s="18"/>
      <c r="UPX169" s="3"/>
      <c r="UPZ169" s="13"/>
      <c r="UQA169" s="8"/>
      <c r="UQB169" s="3"/>
      <c r="UQC169" s="45"/>
      <c r="UQD169" s="3"/>
      <c r="UQE169" s="2"/>
      <c r="UQF169" s="2"/>
      <c r="UQG169" s="2"/>
      <c r="UQH169" s="2"/>
      <c r="UQI169" s="2"/>
      <c r="UQJ169" s="45"/>
      <c r="UQK169" s="45"/>
      <c r="UQN169" s="16"/>
      <c r="UQO169" s="93"/>
      <c r="UQP169" s="18"/>
      <c r="UQQ169" s="16"/>
      <c r="UQR169" s="18"/>
      <c r="UQS169" s="3"/>
      <c r="UQU169" s="13"/>
      <c r="UQV169" s="8"/>
      <c r="UQW169" s="3"/>
      <c r="UQX169" s="45"/>
      <c r="UQY169" s="3"/>
      <c r="UQZ169" s="2"/>
      <c r="URA169" s="2"/>
      <c r="URB169" s="2"/>
      <c r="URC169" s="2"/>
      <c r="URD169" s="2"/>
      <c r="URE169" s="45"/>
      <c r="URF169" s="45"/>
      <c r="URI169" s="16"/>
      <c r="URJ169" s="93"/>
      <c r="URK169" s="18"/>
      <c r="URL169" s="16"/>
      <c r="URM169" s="18"/>
      <c r="URN169" s="3"/>
      <c r="URP169" s="13"/>
      <c r="URQ169" s="8"/>
      <c r="URR169" s="3"/>
      <c r="URS169" s="45"/>
      <c r="URT169" s="3"/>
      <c r="URU169" s="2"/>
      <c r="URV169" s="2"/>
      <c r="URW169" s="2"/>
      <c r="URX169" s="2"/>
      <c r="URY169" s="2"/>
      <c r="URZ169" s="45"/>
      <c r="USA169" s="45"/>
      <c r="USD169" s="16"/>
      <c r="USE169" s="93"/>
      <c r="USF169" s="18"/>
      <c r="USG169" s="16"/>
      <c r="USH169" s="18"/>
      <c r="USI169" s="3"/>
      <c r="USK169" s="13"/>
      <c r="USL169" s="8"/>
      <c r="USM169" s="3"/>
      <c r="USN169" s="45"/>
      <c r="USO169" s="3"/>
      <c r="USP169" s="2"/>
      <c r="USQ169" s="2"/>
      <c r="USR169" s="2"/>
      <c r="USS169" s="2"/>
      <c r="UST169" s="2"/>
      <c r="USU169" s="45"/>
      <c r="USV169" s="45"/>
      <c r="USY169" s="16"/>
      <c r="USZ169" s="93"/>
      <c r="UTA169" s="18"/>
      <c r="UTB169" s="16"/>
      <c r="UTC169" s="18"/>
      <c r="UTD169" s="3"/>
      <c r="UTF169" s="13"/>
      <c r="UTG169" s="8"/>
      <c r="UTH169" s="3"/>
      <c r="UTI169" s="45"/>
      <c r="UTJ169" s="3"/>
      <c r="UTK169" s="2"/>
      <c r="UTL169" s="2"/>
      <c r="UTM169" s="2"/>
      <c r="UTN169" s="2"/>
      <c r="UTO169" s="2"/>
      <c r="UTP169" s="45"/>
      <c r="UTQ169" s="45"/>
      <c r="UTT169" s="16"/>
      <c r="UTU169" s="93"/>
      <c r="UTV169" s="18"/>
      <c r="UTW169" s="16"/>
      <c r="UTX169" s="18"/>
      <c r="UTY169" s="3"/>
      <c r="UUA169" s="13"/>
      <c r="UUB169" s="8"/>
      <c r="UUC169" s="3"/>
      <c r="UUD169" s="45"/>
      <c r="UUE169" s="3"/>
      <c r="UUF169" s="2"/>
      <c r="UUG169" s="2"/>
      <c r="UUH169" s="2"/>
      <c r="UUI169" s="2"/>
      <c r="UUJ169" s="2"/>
      <c r="UUK169" s="45"/>
      <c r="UUL169" s="45"/>
      <c r="UUO169" s="16"/>
      <c r="UUP169" s="93"/>
      <c r="UUQ169" s="18"/>
      <c r="UUR169" s="16"/>
      <c r="UUS169" s="18"/>
      <c r="UUT169" s="3"/>
      <c r="UUV169" s="13"/>
      <c r="UUW169" s="8"/>
      <c r="UUX169" s="3"/>
      <c r="UUY169" s="45"/>
      <c r="UUZ169" s="3"/>
      <c r="UVA169" s="2"/>
      <c r="UVB169" s="2"/>
      <c r="UVC169" s="2"/>
      <c r="UVD169" s="2"/>
      <c r="UVE169" s="2"/>
      <c r="UVF169" s="45"/>
      <c r="UVG169" s="45"/>
      <c r="UVJ169" s="16"/>
      <c r="UVK169" s="93"/>
      <c r="UVL169" s="18"/>
      <c r="UVM169" s="16"/>
      <c r="UVN169" s="18"/>
      <c r="UVO169" s="3"/>
      <c r="UVQ169" s="13"/>
      <c r="UVR169" s="8"/>
      <c r="UVS169" s="3"/>
      <c r="UVT169" s="45"/>
      <c r="UVU169" s="3"/>
      <c r="UVV169" s="2"/>
      <c r="UVW169" s="2"/>
      <c r="UVX169" s="2"/>
      <c r="UVY169" s="2"/>
      <c r="UVZ169" s="2"/>
      <c r="UWA169" s="45"/>
      <c r="UWB169" s="45"/>
      <c r="UWE169" s="16"/>
      <c r="UWF169" s="93"/>
      <c r="UWG169" s="18"/>
      <c r="UWH169" s="16"/>
      <c r="UWI169" s="18"/>
      <c r="UWJ169" s="3"/>
      <c r="UWL169" s="13"/>
      <c r="UWM169" s="8"/>
      <c r="UWN169" s="3"/>
      <c r="UWO169" s="45"/>
      <c r="UWP169" s="3"/>
      <c r="UWQ169" s="2"/>
      <c r="UWR169" s="2"/>
      <c r="UWS169" s="2"/>
      <c r="UWT169" s="2"/>
      <c r="UWU169" s="2"/>
      <c r="UWV169" s="45"/>
      <c r="UWW169" s="45"/>
      <c r="UWZ169" s="16"/>
      <c r="UXA169" s="93"/>
      <c r="UXB169" s="18"/>
      <c r="UXC169" s="16"/>
      <c r="UXD169" s="18"/>
      <c r="UXE169" s="3"/>
      <c r="UXG169" s="13"/>
      <c r="UXH169" s="8"/>
      <c r="UXI169" s="3"/>
      <c r="UXJ169" s="45"/>
      <c r="UXK169" s="3"/>
      <c r="UXL169" s="2"/>
      <c r="UXM169" s="2"/>
      <c r="UXN169" s="2"/>
      <c r="UXO169" s="2"/>
      <c r="UXP169" s="2"/>
      <c r="UXQ169" s="45"/>
      <c r="UXR169" s="45"/>
      <c r="UXU169" s="16"/>
      <c r="UXV169" s="93"/>
      <c r="UXW169" s="18"/>
      <c r="UXX169" s="16"/>
      <c r="UXY169" s="18"/>
      <c r="UXZ169" s="3"/>
      <c r="UYB169" s="13"/>
      <c r="UYC169" s="8"/>
      <c r="UYD169" s="3"/>
      <c r="UYE169" s="45"/>
      <c r="UYF169" s="3"/>
      <c r="UYG169" s="2"/>
      <c r="UYH169" s="2"/>
      <c r="UYI169" s="2"/>
      <c r="UYJ169" s="2"/>
      <c r="UYK169" s="2"/>
      <c r="UYL169" s="45"/>
      <c r="UYM169" s="45"/>
      <c r="UYP169" s="16"/>
      <c r="UYQ169" s="93"/>
      <c r="UYR169" s="18"/>
      <c r="UYS169" s="16"/>
      <c r="UYT169" s="18"/>
      <c r="UYU169" s="3"/>
      <c r="UYW169" s="13"/>
      <c r="UYX169" s="8"/>
      <c r="UYY169" s="3"/>
      <c r="UYZ169" s="45"/>
      <c r="UZA169" s="3"/>
      <c r="UZB169" s="2"/>
      <c r="UZC169" s="2"/>
      <c r="UZD169" s="2"/>
      <c r="UZE169" s="2"/>
      <c r="UZF169" s="2"/>
      <c r="UZG169" s="45"/>
      <c r="UZH169" s="45"/>
      <c r="UZK169" s="16"/>
      <c r="UZL169" s="93"/>
      <c r="UZM169" s="18"/>
      <c r="UZN169" s="16"/>
      <c r="UZO169" s="18"/>
      <c r="UZP169" s="3"/>
      <c r="UZR169" s="13"/>
      <c r="UZS169" s="8"/>
      <c r="UZT169" s="3"/>
      <c r="UZU169" s="45"/>
      <c r="UZV169" s="3"/>
      <c r="UZW169" s="2"/>
      <c r="UZX169" s="2"/>
      <c r="UZY169" s="2"/>
      <c r="UZZ169" s="2"/>
      <c r="VAA169" s="2"/>
      <c r="VAB169" s="45"/>
      <c r="VAC169" s="45"/>
      <c r="VAF169" s="16"/>
      <c r="VAG169" s="93"/>
      <c r="VAH169" s="18"/>
      <c r="VAI169" s="16"/>
      <c r="VAJ169" s="18"/>
      <c r="VAK169" s="3"/>
      <c r="VAM169" s="13"/>
      <c r="VAN169" s="8"/>
      <c r="VAO169" s="3"/>
      <c r="VAP169" s="45"/>
      <c r="VAQ169" s="3"/>
      <c r="VAR169" s="2"/>
      <c r="VAS169" s="2"/>
      <c r="VAT169" s="2"/>
      <c r="VAU169" s="2"/>
      <c r="VAV169" s="2"/>
      <c r="VAW169" s="45"/>
      <c r="VAX169" s="45"/>
      <c r="VBA169" s="16"/>
      <c r="VBB169" s="93"/>
      <c r="VBC169" s="18"/>
      <c r="VBD169" s="16"/>
      <c r="VBE169" s="18"/>
      <c r="VBF169" s="3"/>
      <c r="VBH169" s="13"/>
      <c r="VBI169" s="8"/>
      <c r="VBJ169" s="3"/>
      <c r="VBK169" s="45"/>
      <c r="VBL169" s="3"/>
      <c r="VBM169" s="2"/>
      <c r="VBN169" s="2"/>
      <c r="VBO169" s="2"/>
      <c r="VBP169" s="2"/>
      <c r="VBQ169" s="2"/>
      <c r="VBR169" s="45"/>
      <c r="VBS169" s="45"/>
      <c r="VBV169" s="16"/>
      <c r="VBW169" s="93"/>
      <c r="VBX169" s="18"/>
      <c r="VBY169" s="16"/>
      <c r="VBZ169" s="18"/>
      <c r="VCA169" s="3"/>
      <c r="VCC169" s="13"/>
      <c r="VCD169" s="8"/>
      <c r="VCE169" s="3"/>
      <c r="VCF169" s="45"/>
      <c r="VCG169" s="3"/>
      <c r="VCH169" s="2"/>
      <c r="VCI169" s="2"/>
      <c r="VCJ169" s="2"/>
      <c r="VCK169" s="2"/>
      <c r="VCL169" s="2"/>
      <c r="VCM169" s="45"/>
      <c r="VCN169" s="45"/>
      <c r="VCQ169" s="16"/>
      <c r="VCR169" s="93"/>
      <c r="VCS169" s="18"/>
      <c r="VCT169" s="16"/>
      <c r="VCU169" s="18"/>
      <c r="VCV169" s="3"/>
      <c r="VCX169" s="13"/>
      <c r="VCY169" s="8"/>
      <c r="VCZ169" s="3"/>
      <c r="VDA169" s="45"/>
      <c r="VDB169" s="3"/>
      <c r="VDC169" s="2"/>
      <c r="VDD169" s="2"/>
      <c r="VDE169" s="2"/>
      <c r="VDF169" s="2"/>
      <c r="VDG169" s="2"/>
      <c r="VDH169" s="45"/>
      <c r="VDI169" s="45"/>
      <c r="VDL169" s="16"/>
      <c r="VDM169" s="93"/>
      <c r="VDN169" s="18"/>
      <c r="VDO169" s="16"/>
      <c r="VDP169" s="18"/>
      <c r="VDQ169" s="3"/>
      <c r="VDS169" s="13"/>
      <c r="VDT169" s="8"/>
      <c r="VDU169" s="3"/>
      <c r="VDV169" s="45"/>
      <c r="VDW169" s="3"/>
      <c r="VDX169" s="2"/>
      <c r="VDY169" s="2"/>
      <c r="VDZ169" s="2"/>
      <c r="VEA169" s="2"/>
      <c r="VEB169" s="2"/>
      <c r="VEC169" s="45"/>
      <c r="VED169" s="45"/>
      <c r="VEG169" s="16"/>
      <c r="VEH169" s="93"/>
      <c r="VEI169" s="18"/>
      <c r="VEJ169" s="16"/>
      <c r="VEK169" s="18"/>
      <c r="VEL169" s="3"/>
      <c r="VEN169" s="13"/>
      <c r="VEO169" s="8"/>
      <c r="VEP169" s="3"/>
      <c r="VEQ169" s="45"/>
      <c r="VER169" s="3"/>
      <c r="VES169" s="2"/>
      <c r="VET169" s="2"/>
      <c r="VEU169" s="2"/>
      <c r="VEV169" s="2"/>
      <c r="VEW169" s="2"/>
      <c r="VEX169" s="45"/>
      <c r="VEY169" s="45"/>
      <c r="VFB169" s="16"/>
      <c r="VFC169" s="93"/>
      <c r="VFD169" s="18"/>
      <c r="VFE169" s="16"/>
      <c r="VFF169" s="18"/>
      <c r="VFG169" s="3"/>
      <c r="VFI169" s="13"/>
      <c r="VFJ169" s="8"/>
      <c r="VFK169" s="3"/>
      <c r="VFL169" s="45"/>
      <c r="VFM169" s="3"/>
      <c r="VFN169" s="2"/>
      <c r="VFO169" s="2"/>
      <c r="VFP169" s="2"/>
      <c r="VFQ169" s="2"/>
      <c r="VFR169" s="2"/>
      <c r="VFS169" s="45"/>
      <c r="VFT169" s="45"/>
      <c r="VFW169" s="16"/>
      <c r="VFX169" s="93"/>
      <c r="VFY169" s="18"/>
      <c r="VFZ169" s="16"/>
      <c r="VGA169" s="18"/>
      <c r="VGB169" s="3"/>
      <c r="VGD169" s="13"/>
      <c r="VGE169" s="8"/>
      <c r="VGF169" s="3"/>
      <c r="VGG169" s="45"/>
      <c r="VGH169" s="3"/>
      <c r="VGI169" s="2"/>
      <c r="VGJ169" s="2"/>
      <c r="VGK169" s="2"/>
      <c r="VGL169" s="2"/>
      <c r="VGM169" s="2"/>
      <c r="VGN169" s="45"/>
      <c r="VGO169" s="45"/>
      <c r="VGR169" s="16"/>
      <c r="VGS169" s="93"/>
      <c r="VGT169" s="18"/>
      <c r="VGU169" s="16"/>
      <c r="VGV169" s="18"/>
      <c r="VGW169" s="3"/>
      <c r="VGY169" s="13"/>
      <c r="VGZ169" s="8"/>
      <c r="VHA169" s="3"/>
      <c r="VHB169" s="45"/>
      <c r="VHC169" s="3"/>
      <c r="VHD169" s="2"/>
      <c r="VHE169" s="2"/>
      <c r="VHF169" s="2"/>
      <c r="VHG169" s="2"/>
      <c r="VHH169" s="2"/>
      <c r="VHI169" s="45"/>
      <c r="VHJ169" s="45"/>
      <c r="VHM169" s="16"/>
      <c r="VHN169" s="93"/>
      <c r="VHO169" s="18"/>
      <c r="VHP169" s="16"/>
      <c r="VHQ169" s="18"/>
      <c r="VHR169" s="3"/>
      <c r="VHT169" s="13"/>
      <c r="VHU169" s="8"/>
      <c r="VHV169" s="3"/>
      <c r="VHW169" s="45"/>
      <c r="VHX169" s="3"/>
      <c r="VHY169" s="2"/>
      <c r="VHZ169" s="2"/>
      <c r="VIA169" s="2"/>
      <c r="VIB169" s="2"/>
      <c r="VIC169" s="2"/>
      <c r="VID169" s="45"/>
      <c r="VIE169" s="45"/>
      <c r="VIH169" s="16"/>
      <c r="VII169" s="93"/>
      <c r="VIJ169" s="18"/>
      <c r="VIK169" s="16"/>
      <c r="VIL169" s="18"/>
      <c r="VIM169" s="3"/>
      <c r="VIO169" s="13"/>
      <c r="VIP169" s="8"/>
      <c r="VIQ169" s="3"/>
      <c r="VIR169" s="45"/>
      <c r="VIS169" s="3"/>
      <c r="VIT169" s="2"/>
      <c r="VIU169" s="2"/>
      <c r="VIV169" s="2"/>
      <c r="VIW169" s="2"/>
      <c r="VIX169" s="2"/>
      <c r="VIY169" s="45"/>
      <c r="VIZ169" s="45"/>
      <c r="VJC169" s="16"/>
      <c r="VJD169" s="93"/>
      <c r="VJE169" s="18"/>
      <c r="VJF169" s="16"/>
      <c r="VJG169" s="18"/>
      <c r="VJH169" s="3"/>
      <c r="VJJ169" s="13"/>
      <c r="VJK169" s="8"/>
      <c r="VJL169" s="3"/>
      <c r="VJM169" s="45"/>
      <c r="VJN169" s="3"/>
      <c r="VJO169" s="2"/>
      <c r="VJP169" s="2"/>
      <c r="VJQ169" s="2"/>
      <c r="VJR169" s="2"/>
      <c r="VJS169" s="2"/>
      <c r="VJT169" s="45"/>
      <c r="VJU169" s="45"/>
      <c r="VJX169" s="16"/>
      <c r="VJY169" s="93"/>
      <c r="VJZ169" s="18"/>
      <c r="VKA169" s="16"/>
      <c r="VKB169" s="18"/>
      <c r="VKC169" s="3"/>
      <c r="VKE169" s="13"/>
      <c r="VKF169" s="8"/>
      <c r="VKG169" s="3"/>
      <c r="VKH169" s="45"/>
      <c r="VKI169" s="3"/>
      <c r="VKJ169" s="2"/>
      <c r="VKK169" s="2"/>
      <c r="VKL169" s="2"/>
      <c r="VKM169" s="2"/>
      <c r="VKN169" s="2"/>
      <c r="VKO169" s="45"/>
      <c r="VKP169" s="45"/>
      <c r="VKS169" s="16"/>
      <c r="VKT169" s="93"/>
      <c r="VKU169" s="18"/>
      <c r="VKV169" s="16"/>
      <c r="VKW169" s="18"/>
      <c r="VKX169" s="3"/>
      <c r="VKZ169" s="13"/>
      <c r="VLA169" s="8"/>
      <c r="VLB169" s="3"/>
      <c r="VLC169" s="45"/>
      <c r="VLD169" s="3"/>
      <c r="VLE169" s="2"/>
      <c r="VLF169" s="2"/>
      <c r="VLG169" s="2"/>
      <c r="VLH169" s="2"/>
      <c r="VLI169" s="2"/>
      <c r="VLJ169" s="45"/>
      <c r="VLK169" s="45"/>
      <c r="VLN169" s="16"/>
      <c r="VLO169" s="93"/>
      <c r="VLP169" s="18"/>
      <c r="VLQ169" s="16"/>
      <c r="VLR169" s="18"/>
      <c r="VLS169" s="3"/>
      <c r="VLU169" s="13"/>
      <c r="VLV169" s="8"/>
      <c r="VLW169" s="3"/>
      <c r="VLX169" s="45"/>
      <c r="VLY169" s="3"/>
      <c r="VLZ169" s="2"/>
      <c r="VMA169" s="2"/>
      <c r="VMB169" s="2"/>
      <c r="VMC169" s="2"/>
      <c r="VMD169" s="2"/>
      <c r="VME169" s="45"/>
      <c r="VMF169" s="45"/>
      <c r="VMI169" s="16"/>
      <c r="VMJ169" s="93"/>
      <c r="VMK169" s="18"/>
      <c r="VML169" s="16"/>
      <c r="VMM169" s="18"/>
      <c r="VMN169" s="3"/>
      <c r="VMP169" s="13"/>
      <c r="VMQ169" s="8"/>
      <c r="VMR169" s="3"/>
      <c r="VMS169" s="45"/>
      <c r="VMT169" s="3"/>
      <c r="VMU169" s="2"/>
      <c r="VMV169" s="2"/>
      <c r="VMW169" s="2"/>
      <c r="VMX169" s="2"/>
      <c r="VMY169" s="2"/>
      <c r="VMZ169" s="45"/>
      <c r="VNA169" s="45"/>
      <c r="VND169" s="16"/>
      <c r="VNE169" s="93"/>
      <c r="VNF169" s="18"/>
      <c r="VNG169" s="16"/>
      <c r="VNH169" s="18"/>
      <c r="VNI169" s="3"/>
      <c r="VNK169" s="13"/>
      <c r="VNL169" s="8"/>
      <c r="VNM169" s="3"/>
      <c r="VNN169" s="45"/>
      <c r="VNO169" s="3"/>
      <c r="VNP169" s="2"/>
      <c r="VNQ169" s="2"/>
      <c r="VNR169" s="2"/>
      <c r="VNS169" s="2"/>
      <c r="VNT169" s="2"/>
      <c r="VNU169" s="45"/>
      <c r="VNV169" s="45"/>
      <c r="VNY169" s="16"/>
      <c r="VNZ169" s="93"/>
      <c r="VOA169" s="18"/>
      <c r="VOB169" s="16"/>
      <c r="VOC169" s="18"/>
      <c r="VOD169" s="3"/>
      <c r="VOF169" s="13"/>
      <c r="VOG169" s="8"/>
      <c r="VOH169" s="3"/>
      <c r="VOI169" s="45"/>
      <c r="VOJ169" s="3"/>
      <c r="VOK169" s="2"/>
      <c r="VOL169" s="2"/>
      <c r="VOM169" s="2"/>
      <c r="VON169" s="2"/>
      <c r="VOO169" s="2"/>
      <c r="VOP169" s="45"/>
      <c r="VOQ169" s="45"/>
      <c r="VOT169" s="16"/>
      <c r="VOU169" s="93"/>
      <c r="VOV169" s="18"/>
      <c r="VOW169" s="16"/>
      <c r="VOX169" s="18"/>
      <c r="VOY169" s="3"/>
      <c r="VPA169" s="13"/>
      <c r="VPB169" s="8"/>
      <c r="VPC169" s="3"/>
      <c r="VPD169" s="45"/>
      <c r="VPE169" s="3"/>
      <c r="VPF169" s="2"/>
      <c r="VPG169" s="2"/>
      <c r="VPH169" s="2"/>
      <c r="VPI169" s="2"/>
      <c r="VPJ169" s="2"/>
      <c r="VPK169" s="45"/>
      <c r="VPL169" s="45"/>
      <c r="VPO169" s="16"/>
      <c r="VPP169" s="93"/>
      <c r="VPQ169" s="18"/>
      <c r="VPR169" s="16"/>
      <c r="VPS169" s="18"/>
      <c r="VPT169" s="3"/>
      <c r="VPV169" s="13"/>
      <c r="VPW169" s="8"/>
      <c r="VPX169" s="3"/>
      <c r="VPY169" s="45"/>
      <c r="VPZ169" s="3"/>
      <c r="VQA169" s="2"/>
      <c r="VQB169" s="2"/>
      <c r="VQC169" s="2"/>
      <c r="VQD169" s="2"/>
      <c r="VQE169" s="2"/>
      <c r="VQF169" s="45"/>
      <c r="VQG169" s="45"/>
      <c r="VQJ169" s="16"/>
      <c r="VQK169" s="93"/>
      <c r="VQL169" s="18"/>
      <c r="VQM169" s="16"/>
      <c r="VQN169" s="18"/>
      <c r="VQO169" s="3"/>
      <c r="VQQ169" s="13"/>
      <c r="VQR169" s="8"/>
      <c r="VQS169" s="3"/>
      <c r="VQT169" s="45"/>
      <c r="VQU169" s="3"/>
      <c r="VQV169" s="2"/>
      <c r="VQW169" s="2"/>
      <c r="VQX169" s="2"/>
      <c r="VQY169" s="2"/>
      <c r="VQZ169" s="2"/>
      <c r="VRA169" s="45"/>
      <c r="VRB169" s="45"/>
      <c r="VRE169" s="16"/>
      <c r="VRF169" s="93"/>
      <c r="VRG169" s="18"/>
      <c r="VRH169" s="16"/>
      <c r="VRI169" s="18"/>
      <c r="VRJ169" s="3"/>
      <c r="VRL169" s="13"/>
      <c r="VRM169" s="8"/>
      <c r="VRN169" s="3"/>
      <c r="VRO169" s="45"/>
      <c r="VRP169" s="3"/>
      <c r="VRQ169" s="2"/>
      <c r="VRR169" s="2"/>
      <c r="VRS169" s="2"/>
      <c r="VRT169" s="2"/>
      <c r="VRU169" s="2"/>
      <c r="VRV169" s="45"/>
      <c r="VRW169" s="45"/>
      <c r="VRZ169" s="16"/>
      <c r="VSA169" s="93"/>
      <c r="VSB169" s="18"/>
      <c r="VSC169" s="16"/>
      <c r="VSD169" s="18"/>
      <c r="VSE169" s="3"/>
      <c r="VSG169" s="13"/>
      <c r="VSH169" s="8"/>
      <c r="VSI169" s="3"/>
      <c r="VSJ169" s="45"/>
      <c r="VSK169" s="3"/>
      <c r="VSL169" s="2"/>
      <c r="VSM169" s="2"/>
      <c r="VSN169" s="2"/>
      <c r="VSO169" s="2"/>
      <c r="VSP169" s="2"/>
      <c r="VSQ169" s="45"/>
      <c r="VSR169" s="45"/>
      <c r="VSU169" s="16"/>
      <c r="VSV169" s="93"/>
      <c r="VSW169" s="18"/>
      <c r="VSX169" s="16"/>
      <c r="VSY169" s="18"/>
      <c r="VSZ169" s="3"/>
      <c r="VTB169" s="13"/>
      <c r="VTC169" s="8"/>
      <c r="VTD169" s="3"/>
      <c r="VTE169" s="45"/>
      <c r="VTF169" s="3"/>
      <c r="VTG169" s="2"/>
      <c r="VTH169" s="2"/>
      <c r="VTI169" s="2"/>
      <c r="VTJ169" s="2"/>
      <c r="VTK169" s="2"/>
      <c r="VTL169" s="45"/>
      <c r="VTM169" s="45"/>
      <c r="VTP169" s="16"/>
      <c r="VTQ169" s="93"/>
      <c r="VTR169" s="18"/>
      <c r="VTS169" s="16"/>
      <c r="VTT169" s="18"/>
      <c r="VTU169" s="3"/>
      <c r="VTW169" s="13"/>
      <c r="VTX169" s="8"/>
      <c r="VTY169" s="3"/>
      <c r="VTZ169" s="45"/>
      <c r="VUA169" s="3"/>
      <c r="VUB169" s="2"/>
      <c r="VUC169" s="2"/>
      <c r="VUD169" s="2"/>
      <c r="VUE169" s="2"/>
      <c r="VUF169" s="2"/>
      <c r="VUG169" s="45"/>
      <c r="VUH169" s="45"/>
      <c r="VUK169" s="16"/>
      <c r="VUL169" s="93"/>
      <c r="VUM169" s="18"/>
      <c r="VUN169" s="16"/>
      <c r="VUO169" s="18"/>
      <c r="VUP169" s="3"/>
      <c r="VUR169" s="13"/>
      <c r="VUS169" s="8"/>
      <c r="VUT169" s="3"/>
      <c r="VUU169" s="45"/>
      <c r="VUV169" s="3"/>
      <c r="VUW169" s="2"/>
      <c r="VUX169" s="2"/>
      <c r="VUY169" s="2"/>
      <c r="VUZ169" s="2"/>
      <c r="VVA169" s="2"/>
      <c r="VVB169" s="45"/>
      <c r="VVC169" s="45"/>
      <c r="VVF169" s="16"/>
      <c r="VVG169" s="93"/>
      <c r="VVH169" s="18"/>
      <c r="VVI169" s="16"/>
      <c r="VVJ169" s="18"/>
      <c r="VVK169" s="3"/>
      <c r="VVM169" s="13"/>
      <c r="VVN169" s="8"/>
      <c r="VVO169" s="3"/>
      <c r="VVP169" s="45"/>
      <c r="VVQ169" s="3"/>
      <c r="VVR169" s="2"/>
      <c r="VVS169" s="2"/>
      <c r="VVT169" s="2"/>
      <c r="VVU169" s="2"/>
      <c r="VVV169" s="2"/>
      <c r="VVW169" s="45"/>
      <c r="VVX169" s="45"/>
      <c r="VWA169" s="16"/>
      <c r="VWB169" s="93"/>
      <c r="VWC169" s="18"/>
      <c r="VWD169" s="16"/>
      <c r="VWE169" s="18"/>
      <c r="VWF169" s="3"/>
      <c r="VWH169" s="13"/>
      <c r="VWI169" s="8"/>
      <c r="VWJ169" s="3"/>
      <c r="VWK169" s="45"/>
      <c r="VWL169" s="3"/>
      <c r="VWM169" s="2"/>
      <c r="VWN169" s="2"/>
      <c r="VWO169" s="2"/>
      <c r="VWP169" s="2"/>
      <c r="VWQ169" s="2"/>
      <c r="VWR169" s="45"/>
      <c r="VWS169" s="45"/>
      <c r="VWV169" s="16"/>
      <c r="VWW169" s="93"/>
      <c r="VWX169" s="18"/>
      <c r="VWY169" s="16"/>
      <c r="VWZ169" s="18"/>
      <c r="VXA169" s="3"/>
      <c r="VXC169" s="13"/>
      <c r="VXD169" s="8"/>
      <c r="VXE169" s="3"/>
      <c r="VXF169" s="45"/>
      <c r="VXG169" s="3"/>
      <c r="VXH169" s="2"/>
      <c r="VXI169" s="2"/>
      <c r="VXJ169" s="2"/>
      <c r="VXK169" s="2"/>
      <c r="VXL169" s="2"/>
      <c r="VXM169" s="45"/>
      <c r="VXN169" s="45"/>
      <c r="VXQ169" s="16"/>
      <c r="VXR169" s="93"/>
      <c r="VXS169" s="18"/>
      <c r="VXT169" s="16"/>
      <c r="VXU169" s="18"/>
      <c r="VXV169" s="3"/>
      <c r="VXX169" s="13"/>
      <c r="VXY169" s="8"/>
      <c r="VXZ169" s="3"/>
      <c r="VYA169" s="45"/>
      <c r="VYB169" s="3"/>
      <c r="VYC169" s="2"/>
      <c r="VYD169" s="2"/>
      <c r="VYE169" s="2"/>
      <c r="VYF169" s="2"/>
      <c r="VYG169" s="2"/>
      <c r="VYH169" s="45"/>
      <c r="VYI169" s="45"/>
      <c r="VYL169" s="16"/>
      <c r="VYM169" s="93"/>
      <c r="VYN169" s="18"/>
      <c r="VYO169" s="16"/>
      <c r="VYP169" s="18"/>
      <c r="VYQ169" s="3"/>
      <c r="VYS169" s="13"/>
      <c r="VYT169" s="8"/>
      <c r="VYU169" s="3"/>
      <c r="VYV169" s="45"/>
      <c r="VYW169" s="3"/>
      <c r="VYX169" s="2"/>
      <c r="VYY169" s="2"/>
      <c r="VYZ169" s="2"/>
      <c r="VZA169" s="2"/>
      <c r="VZB169" s="2"/>
      <c r="VZC169" s="45"/>
      <c r="VZD169" s="45"/>
      <c r="VZG169" s="16"/>
      <c r="VZH169" s="93"/>
      <c r="VZI169" s="18"/>
      <c r="VZJ169" s="16"/>
      <c r="VZK169" s="18"/>
      <c r="VZL169" s="3"/>
      <c r="VZN169" s="13"/>
      <c r="VZO169" s="8"/>
      <c r="VZP169" s="3"/>
      <c r="VZQ169" s="45"/>
      <c r="VZR169" s="3"/>
      <c r="VZS169" s="2"/>
      <c r="VZT169" s="2"/>
      <c r="VZU169" s="2"/>
      <c r="VZV169" s="2"/>
      <c r="VZW169" s="2"/>
      <c r="VZX169" s="45"/>
      <c r="VZY169" s="45"/>
      <c r="WAB169" s="16"/>
      <c r="WAC169" s="93"/>
      <c r="WAD169" s="18"/>
      <c r="WAE169" s="16"/>
      <c r="WAF169" s="18"/>
      <c r="WAG169" s="3"/>
      <c r="WAI169" s="13"/>
      <c r="WAJ169" s="8"/>
      <c r="WAK169" s="3"/>
      <c r="WAL169" s="45"/>
      <c r="WAM169" s="3"/>
      <c r="WAN169" s="2"/>
      <c r="WAO169" s="2"/>
      <c r="WAP169" s="2"/>
      <c r="WAQ169" s="2"/>
      <c r="WAR169" s="2"/>
      <c r="WAS169" s="45"/>
      <c r="WAT169" s="45"/>
      <c r="WAW169" s="16"/>
      <c r="WAX169" s="93"/>
      <c r="WAY169" s="18"/>
      <c r="WAZ169" s="16"/>
      <c r="WBA169" s="18"/>
      <c r="WBB169" s="3"/>
      <c r="WBD169" s="13"/>
      <c r="WBE169" s="8"/>
      <c r="WBF169" s="3"/>
      <c r="WBG169" s="45"/>
      <c r="WBH169" s="3"/>
      <c r="WBI169" s="2"/>
      <c r="WBJ169" s="2"/>
      <c r="WBK169" s="2"/>
      <c r="WBL169" s="2"/>
      <c r="WBM169" s="2"/>
      <c r="WBN169" s="45"/>
      <c r="WBO169" s="45"/>
      <c r="WBR169" s="16"/>
      <c r="WBS169" s="93"/>
      <c r="WBT169" s="18"/>
      <c r="WBU169" s="16"/>
      <c r="WBV169" s="18"/>
      <c r="WBW169" s="3"/>
      <c r="WBY169" s="13"/>
      <c r="WBZ169" s="8"/>
      <c r="WCA169" s="3"/>
      <c r="WCB169" s="45"/>
      <c r="WCC169" s="3"/>
      <c r="WCD169" s="2"/>
      <c r="WCE169" s="2"/>
      <c r="WCF169" s="2"/>
      <c r="WCG169" s="2"/>
      <c r="WCH169" s="2"/>
      <c r="WCI169" s="45"/>
      <c r="WCJ169" s="45"/>
      <c r="WCM169" s="16"/>
      <c r="WCN169" s="93"/>
      <c r="WCO169" s="18"/>
      <c r="WCP169" s="16"/>
      <c r="WCQ169" s="18"/>
      <c r="WCR169" s="3"/>
      <c r="WCT169" s="13"/>
      <c r="WCU169" s="8"/>
      <c r="WCV169" s="3"/>
      <c r="WCW169" s="45"/>
      <c r="WCX169" s="3"/>
      <c r="WCY169" s="2"/>
      <c r="WCZ169" s="2"/>
      <c r="WDA169" s="2"/>
      <c r="WDB169" s="2"/>
      <c r="WDC169" s="2"/>
      <c r="WDD169" s="45"/>
      <c r="WDE169" s="45"/>
      <c r="WDH169" s="16"/>
      <c r="WDI169" s="93"/>
      <c r="WDJ169" s="18"/>
      <c r="WDK169" s="16"/>
      <c r="WDL169" s="18"/>
      <c r="WDM169" s="3"/>
      <c r="WDO169" s="13"/>
      <c r="WDP169" s="8"/>
      <c r="WDQ169" s="3"/>
      <c r="WDR169" s="45"/>
      <c r="WDS169" s="3"/>
      <c r="WDT169" s="2"/>
      <c r="WDU169" s="2"/>
      <c r="WDV169" s="2"/>
      <c r="WDW169" s="2"/>
      <c r="WDX169" s="2"/>
      <c r="WDY169" s="45"/>
      <c r="WDZ169" s="45"/>
      <c r="WEC169" s="16"/>
      <c r="WED169" s="93"/>
      <c r="WEE169" s="18"/>
      <c r="WEF169" s="16"/>
      <c r="WEG169" s="18"/>
      <c r="WEH169" s="3"/>
      <c r="WEJ169" s="13"/>
      <c r="WEK169" s="8"/>
      <c r="WEL169" s="3"/>
      <c r="WEM169" s="45"/>
      <c r="WEN169" s="3"/>
      <c r="WEO169" s="2"/>
      <c r="WEP169" s="2"/>
      <c r="WEQ169" s="2"/>
      <c r="WER169" s="2"/>
      <c r="WES169" s="2"/>
      <c r="WET169" s="45"/>
      <c r="WEU169" s="45"/>
      <c r="WEX169" s="16"/>
      <c r="WEY169" s="93"/>
      <c r="WEZ169" s="18"/>
      <c r="WFA169" s="16"/>
      <c r="WFB169" s="18"/>
      <c r="WFC169" s="3"/>
      <c r="WFE169" s="13"/>
      <c r="WFF169" s="8"/>
      <c r="WFG169" s="3"/>
      <c r="WFH169" s="45"/>
      <c r="WFI169" s="3"/>
      <c r="WFJ169" s="2"/>
      <c r="WFK169" s="2"/>
      <c r="WFL169" s="2"/>
      <c r="WFM169" s="2"/>
      <c r="WFN169" s="2"/>
      <c r="WFO169" s="45"/>
      <c r="WFP169" s="45"/>
      <c r="WFS169" s="16"/>
      <c r="WFT169" s="93"/>
      <c r="WFU169" s="18"/>
      <c r="WFV169" s="16"/>
      <c r="WFW169" s="18"/>
      <c r="WFX169" s="3"/>
      <c r="WFZ169" s="13"/>
      <c r="WGA169" s="8"/>
      <c r="WGB169" s="3"/>
      <c r="WGC169" s="45"/>
      <c r="WGD169" s="3"/>
      <c r="WGE169" s="2"/>
      <c r="WGF169" s="2"/>
      <c r="WGG169" s="2"/>
      <c r="WGH169" s="2"/>
      <c r="WGI169" s="2"/>
      <c r="WGJ169" s="45"/>
      <c r="WGK169" s="45"/>
      <c r="WGN169" s="16"/>
      <c r="WGO169" s="93"/>
      <c r="WGP169" s="18"/>
      <c r="WGQ169" s="16"/>
      <c r="WGR169" s="18"/>
      <c r="WGS169" s="3"/>
      <c r="WGU169" s="13"/>
      <c r="WGV169" s="8"/>
      <c r="WGW169" s="3"/>
      <c r="WGX169" s="45"/>
      <c r="WGY169" s="3"/>
      <c r="WGZ169" s="2"/>
      <c r="WHA169" s="2"/>
      <c r="WHB169" s="2"/>
      <c r="WHC169" s="2"/>
      <c r="WHD169" s="2"/>
      <c r="WHE169" s="45"/>
      <c r="WHF169" s="45"/>
      <c r="WHI169" s="16"/>
      <c r="WHJ169" s="93"/>
      <c r="WHK169" s="18"/>
      <c r="WHL169" s="16"/>
      <c r="WHM169" s="18"/>
      <c r="WHN169" s="3"/>
      <c r="WHP169" s="13"/>
      <c r="WHQ169" s="8"/>
      <c r="WHR169" s="3"/>
      <c r="WHS169" s="45"/>
      <c r="WHT169" s="3"/>
      <c r="WHU169" s="2"/>
      <c r="WHV169" s="2"/>
      <c r="WHW169" s="2"/>
      <c r="WHX169" s="2"/>
      <c r="WHY169" s="2"/>
      <c r="WHZ169" s="45"/>
      <c r="WIA169" s="45"/>
      <c r="WID169" s="16"/>
      <c r="WIE169" s="93"/>
      <c r="WIF169" s="18"/>
      <c r="WIG169" s="16"/>
      <c r="WIH169" s="18"/>
      <c r="WII169" s="3"/>
      <c r="WIK169" s="13"/>
      <c r="WIL169" s="8"/>
      <c r="WIM169" s="3"/>
      <c r="WIN169" s="45"/>
      <c r="WIO169" s="3"/>
      <c r="WIP169" s="2"/>
      <c r="WIQ169" s="2"/>
      <c r="WIR169" s="2"/>
      <c r="WIS169" s="2"/>
      <c r="WIT169" s="2"/>
      <c r="WIU169" s="45"/>
      <c r="WIV169" s="45"/>
      <c r="WIY169" s="16"/>
      <c r="WIZ169" s="93"/>
      <c r="WJA169" s="18"/>
      <c r="WJB169" s="16"/>
      <c r="WJC169" s="18"/>
      <c r="WJD169" s="3"/>
      <c r="WJF169" s="13"/>
      <c r="WJG169" s="8"/>
      <c r="WJH169" s="3"/>
      <c r="WJI169" s="45"/>
      <c r="WJJ169" s="3"/>
      <c r="WJK169" s="2"/>
      <c r="WJL169" s="2"/>
      <c r="WJM169" s="2"/>
      <c r="WJN169" s="2"/>
      <c r="WJO169" s="2"/>
      <c r="WJP169" s="45"/>
      <c r="WJQ169" s="45"/>
      <c r="WJT169" s="16"/>
      <c r="WJU169" s="93"/>
      <c r="WJV169" s="18"/>
      <c r="WJW169" s="16"/>
      <c r="WJX169" s="18"/>
      <c r="WJY169" s="3"/>
      <c r="WKA169" s="13"/>
      <c r="WKB169" s="8"/>
      <c r="WKC169" s="3"/>
      <c r="WKD169" s="45"/>
      <c r="WKE169" s="3"/>
      <c r="WKF169" s="2"/>
      <c r="WKG169" s="2"/>
      <c r="WKH169" s="2"/>
      <c r="WKI169" s="2"/>
      <c r="WKJ169" s="2"/>
      <c r="WKK169" s="45"/>
      <c r="WKL169" s="45"/>
      <c r="WKO169" s="16"/>
      <c r="WKP169" s="93"/>
      <c r="WKQ169" s="18"/>
      <c r="WKR169" s="16"/>
      <c r="WKS169" s="18"/>
      <c r="WKT169" s="3"/>
      <c r="WKV169" s="13"/>
      <c r="WKW169" s="8"/>
      <c r="WKX169" s="3"/>
      <c r="WKY169" s="45"/>
      <c r="WKZ169" s="3"/>
      <c r="WLA169" s="2"/>
      <c r="WLB169" s="2"/>
      <c r="WLC169" s="2"/>
      <c r="WLD169" s="2"/>
      <c r="WLE169" s="2"/>
      <c r="WLF169" s="45"/>
      <c r="WLG169" s="45"/>
      <c r="WLJ169" s="16"/>
      <c r="WLK169" s="93"/>
      <c r="WLL169" s="18"/>
      <c r="WLM169" s="16"/>
      <c r="WLN169" s="18"/>
      <c r="WLO169" s="3"/>
      <c r="WLQ169" s="13"/>
      <c r="WLR169" s="8"/>
      <c r="WLS169" s="3"/>
      <c r="WLT169" s="45"/>
      <c r="WLU169" s="3"/>
      <c r="WLV169" s="2"/>
      <c r="WLW169" s="2"/>
      <c r="WLX169" s="2"/>
      <c r="WLY169" s="2"/>
      <c r="WLZ169" s="2"/>
      <c r="WMA169" s="45"/>
      <c r="WMB169" s="45"/>
      <c r="WME169" s="16"/>
      <c r="WMF169" s="93"/>
      <c r="WMG169" s="18"/>
      <c r="WMH169" s="16"/>
      <c r="WMI169" s="18"/>
      <c r="WMJ169" s="3"/>
      <c r="WML169" s="13"/>
      <c r="WMM169" s="8"/>
      <c r="WMN169" s="3"/>
      <c r="WMO169" s="45"/>
      <c r="WMP169" s="3"/>
      <c r="WMQ169" s="2"/>
      <c r="WMR169" s="2"/>
      <c r="WMS169" s="2"/>
      <c r="WMT169" s="2"/>
      <c r="WMU169" s="2"/>
      <c r="WMV169" s="45"/>
      <c r="WMW169" s="45"/>
      <c r="WMZ169" s="16"/>
      <c r="WNA169" s="93"/>
      <c r="WNB169" s="18"/>
      <c r="WNC169" s="16"/>
      <c r="WND169" s="18"/>
      <c r="WNE169" s="3"/>
      <c r="WNG169" s="13"/>
      <c r="WNH169" s="8"/>
      <c r="WNI169" s="3"/>
      <c r="WNJ169" s="45"/>
      <c r="WNK169" s="3"/>
      <c r="WNL169" s="2"/>
      <c r="WNM169" s="2"/>
      <c r="WNN169" s="2"/>
      <c r="WNO169" s="2"/>
      <c r="WNP169" s="2"/>
      <c r="WNQ169" s="45"/>
      <c r="WNR169" s="45"/>
      <c r="WNU169" s="16"/>
      <c r="WNV169" s="93"/>
      <c r="WNW169" s="18"/>
      <c r="WNX169" s="16"/>
      <c r="WNY169" s="18"/>
      <c r="WNZ169" s="3"/>
      <c r="WOB169" s="13"/>
      <c r="WOC169" s="8"/>
      <c r="WOD169" s="3"/>
      <c r="WOE169" s="45"/>
      <c r="WOF169" s="3"/>
      <c r="WOG169" s="2"/>
      <c r="WOH169" s="2"/>
      <c r="WOI169" s="2"/>
      <c r="WOJ169" s="2"/>
      <c r="WOK169" s="2"/>
      <c r="WOL169" s="45"/>
      <c r="WOM169" s="45"/>
      <c r="WOP169" s="16"/>
      <c r="WOQ169" s="93"/>
      <c r="WOR169" s="18"/>
      <c r="WOS169" s="16"/>
      <c r="WOT169" s="18"/>
      <c r="WOU169" s="3"/>
      <c r="WOW169" s="13"/>
      <c r="WOX169" s="8"/>
      <c r="WOY169" s="3"/>
      <c r="WOZ169" s="45"/>
      <c r="WPA169" s="3"/>
      <c r="WPB169" s="2"/>
      <c r="WPC169" s="2"/>
      <c r="WPD169" s="2"/>
      <c r="WPE169" s="2"/>
      <c r="WPF169" s="2"/>
      <c r="WPG169" s="45"/>
      <c r="WPH169" s="45"/>
      <c r="WPK169" s="16"/>
      <c r="WPL169" s="93"/>
      <c r="WPM169" s="18"/>
      <c r="WPN169" s="16"/>
      <c r="WPO169" s="18"/>
      <c r="WPP169" s="3"/>
      <c r="WPR169" s="13"/>
      <c r="WPS169" s="8"/>
      <c r="WPT169" s="3"/>
      <c r="WPU169" s="45"/>
      <c r="WPV169" s="3"/>
      <c r="WPW169" s="2"/>
      <c r="WPX169" s="2"/>
      <c r="WPY169" s="2"/>
      <c r="WPZ169" s="2"/>
      <c r="WQA169" s="2"/>
      <c r="WQB169" s="45"/>
      <c r="WQC169" s="45"/>
      <c r="WQF169" s="16"/>
      <c r="WQG169" s="93"/>
      <c r="WQH169" s="18"/>
      <c r="WQI169" s="16"/>
      <c r="WQJ169" s="18"/>
      <c r="WQK169" s="3"/>
      <c r="WQM169" s="13"/>
      <c r="WQN169" s="8"/>
      <c r="WQO169" s="3"/>
      <c r="WQP169" s="45"/>
      <c r="WQQ169" s="3"/>
      <c r="WQR169" s="2"/>
      <c r="WQS169" s="2"/>
      <c r="WQT169" s="2"/>
      <c r="WQU169" s="2"/>
      <c r="WQV169" s="2"/>
      <c r="WQW169" s="45"/>
      <c r="WQX169" s="45"/>
      <c r="WRA169" s="16"/>
      <c r="WRB169" s="93"/>
      <c r="WRC169" s="18"/>
      <c r="WRD169" s="16"/>
      <c r="WRE169" s="18"/>
      <c r="WRF169" s="3"/>
      <c r="WRH169" s="13"/>
      <c r="WRI169" s="8"/>
      <c r="WRJ169" s="3"/>
      <c r="WRK169" s="45"/>
      <c r="WRL169" s="3"/>
      <c r="WRM169" s="2"/>
      <c r="WRN169" s="2"/>
      <c r="WRO169" s="2"/>
      <c r="WRP169" s="2"/>
      <c r="WRQ169" s="2"/>
      <c r="WRR169" s="45"/>
      <c r="WRS169" s="45"/>
      <c r="WRV169" s="16"/>
      <c r="WRW169" s="93"/>
      <c r="WRX169" s="18"/>
      <c r="WRY169" s="16"/>
      <c r="WRZ169" s="18"/>
      <c r="WSA169" s="3"/>
      <c r="WSC169" s="13"/>
      <c r="WSD169" s="8"/>
      <c r="WSE169" s="3"/>
      <c r="WSF169" s="45"/>
      <c r="WSG169" s="3"/>
      <c r="WSH169" s="2"/>
      <c r="WSI169" s="2"/>
      <c r="WSJ169" s="2"/>
      <c r="WSK169" s="2"/>
      <c r="WSL169" s="2"/>
      <c r="WSM169" s="45"/>
      <c r="WSN169" s="45"/>
      <c r="WSQ169" s="16"/>
      <c r="WSR169" s="93"/>
      <c r="WSS169" s="18"/>
      <c r="WST169" s="16"/>
      <c r="WSU169" s="18"/>
      <c r="WSV169" s="3"/>
      <c r="WSX169" s="13"/>
      <c r="WSY169" s="8"/>
      <c r="WSZ169" s="3"/>
      <c r="WTA169" s="45"/>
      <c r="WTB169" s="3"/>
      <c r="WTC169" s="2"/>
      <c r="WTD169" s="2"/>
      <c r="WTE169" s="2"/>
      <c r="WTF169" s="2"/>
      <c r="WTG169" s="2"/>
      <c r="WTH169" s="45"/>
      <c r="WTI169" s="45"/>
      <c r="WTL169" s="16"/>
      <c r="WTM169" s="93"/>
      <c r="WTN169" s="18"/>
      <c r="WTO169" s="16"/>
      <c r="WTP169" s="18"/>
      <c r="WTQ169" s="3"/>
      <c r="WTS169" s="13"/>
      <c r="WTT169" s="8"/>
      <c r="WTU169" s="3"/>
      <c r="WTV169" s="45"/>
      <c r="WTW169" s="3"/>
      <c r="WTX169" s="2"/>
      <c r="WTY169" s="2"/>
      <c r="WTZ169" s="2"/>
      <c r="WUA169" s="2"/>
      <c r="WUB169" s="2"/>
      <c r="WUC169" s="45"/>
      <c r="WUD169" s="45"/>
      <c r="WUG169" s="16"/>
      <c r="WUH169" s="93"/>
      <c r="WUI169" s="18"/>
      <c r="WUJ169" s="16"/>
      <c r="WUK169" s="18"/>
      <c r="WUL169" s="3"/>
      <c r="WUN169" s="13"/>
      <c r="WUO169" s="8"/>
      <c r="WUP169" s="3"/>
      <c r="WUQ169" s="45"/>
      <c r="WUR169" s="3"/>
      <c r="WUS169" s="2"/>
      <c r="WUT169" s="2"/>
      <c r="WUU169" s="2"/>
      <c r="WUV169" s="2"/>
      <c r="WUW169" s="2"/>
      <c r="WUX169" s="45"/>
      <c r="WUY169" s="45"/>
      <c r="WVB169" s="16"/>
      <c r="WVC169" s="93"/>
      <c r="WVD169" s="18"/>
      <c r="WVE169" s="16"/>
      <c r="WVF169" s="18"/>
      <c r="WVG169" s="3"/>
      <c r="WVI169" s="13"/>
      <c r="WVJ169" s="8"/>
      <c r="WVK169" s="3"/>
      <c r="WVL169" s="45"/>
      <c r="WVM169" s="3"/>
      <c r="WVN169" s="2"/>
      <c r="WVO169" s="2"/>
      <c r="WVP169" s="2"/>
      <c r="WVQ169" s="2"/>
      <c r="WVR169" s="2"/>
      <c r="WVS169" s="45"/>
      <c r="WVT169" s="45"/>
      <c r="WVW169" s="16"/>
      <c r="WVX169" s="93"/>
      <c r="WVY169" s="18"/>
      <c r="WVZ169" s="16"/>
      <c r="WWA169" s="18"/>
      <c r="WWB169" s="3"/>
      <c r="WWD169" s="13"/>
      <c r="WWE169" s="8"/>
      <c r="WWF169" s="3"/>
      <c r="WWG169" s="45"/>
      <c r="WWH169" s="3"/>
      <c r="WWI169" s="2"/>
      <c r="WWJ169" s="2"/>
      <c r="WWK169" s="2"/>
      <c r="WWL169" s="2"/>
      <c r="WWM169" s="2"/>
      <c r="WWN169" s="45"/>
      <c r="WWO169" s="45"/>
      <c r="WWR169" s="16"/>
      <c r="WWS169" s="93"/>
      <c r="WWT169" s="18"/>
      <c r="WWU169" s="16"/>
      <c r="WWV169" s="18"/>
      <c r="WWW169" s="3"/>
      <c r="WWY169" s="13"/>
      <c r="WWZ169" s="8"/>
      <c r="WXA169" s="3"/>
      <c r="WXB169" s="45"/>
      <c r="WXC169" s="3"/>
      <c r="WXD169" s="2"/>
      <c r="WXE169" s="2"/>
      <c r="WXF169" s="2"/>
      <c r="WXG169" s="2"/>
      <c r="WXH169" s="2"/>
      <c r="WXI169" s="45"/>
      <c r="WXJ169" s="45"/>
      <c r="WXM169" s="16"/>
      <c r="WXN169" s="93"/>
      <c r="WXO169" s="18"/>
      <c r="WXP169" s="16"/>
      <c r="WXQ169" s="18"/>
      <c r="WXR169" s="3"/>
      <c r="WXT169" s="13"/>
      <c r="WXU169" s="8"/>
      <c r="WXV169" s="3"/>
      <c r="WXW169" s="45"/>
      <c r="WXX169" s="3"/>
      <c r="WXY169" s="2"/>
      <c r="WXZ169" s="2"/>
      <c r="WYA169" s="2"/>
      <c r="WYB169" s="2"/>
      <c r="WYC169" s="2"/>
      <c r="WYD169" s="45"/>
      <c r="WYE169" s="45"/>
      <c r="WYH169" s="16"/>
      <c r="WYI169" s="93"/>
      <c r="WYJ169" s="18"/>
      <c r="WYK169" s="16"/>
      <c r="WYL169" s="18"/>
      <c r="WYM169" s="3"/>
      <c r="WYO169" s="13"/>
      <c r="WYP169" s="8"/>
      <c r="WYQ169" s="3"/>
      <c r="WYR169" s="45"/>
      <c r="WYS169" s="3"/>
      <c r="WYT169" s="2"/>
      <c r="WYU169" s="2"/>
      <c r="WYV169" s="2"/>
      <c r="WYW169" s="2"/>
      <c r="WYX169" s="2"/>
      <c r="WYY169" s="45"/>
      <c r="WYZ169" s="45"/>
      <c r="WZC169" s="16"/>
      <c r="WZD169" s="93"/>
      <c r="WZE169" s="18"/>
      <c r="WZF169" s="16"/>
      <c r="WZG169" s="18"/>
      <c r="WZH169" s="3"/>
      <c r="WZJ169" s="13"/>
      <c r="WZK169" s="8"/>
      <c r="WZL169" s="3"/>
      <c r="WZM169" s="45"/>
      <c r="WZN169" s="3"/>
      <c r="WZO169" s="2"/>
      <c r="WZP169" s="2"/>
      <c r="WZQ169" s="2"/>
      <c r="WZR169" s="2"/>
      <c r="WZS169" s="2"/>
      <c r="WZT169" s="45"/>
      <c r="WZU169" s="45"/>
      <c r="WZX169" s="16"/>
      <c r="WZY169" s="93"/>
      <c r="WZZ169" s="18"/>
      <c r="XAA169" s="16"/>
      <c r="XAB169" s="18"/>
      <c r="XAC169" s="3"/>
      <c r="XAE169" s="13"/>
      <c r="XAF169" s="8"/>
      <c r="XAG169" s="3"/>
      <c r="XAH169" s="45"/>
      <c r="XAI169" s="3"/>
      <c r="XAJ169" s="2"/>
      <c r="XAK169" s="2"/>
      <c r="XAL169" s="2"/>
      <c r="XAM169" s="2"/>
      <c r="XAN169" s="2"/>
      <c r="XAO169" s="45"/>
      <c r="XAP169" s="45"/>
      <c r="XAS169" s="16"/>
      <c r="XAT169" s="93"/>
      <c r="XAU169" s="18"/>
      <c r="XAV169" s="16"/>
      <c r="XAW169" s="18"/>
      <c r="XAX169" s="3"/>
      <c r="XAZ169" s="13"/>
      <c r="XBA169" s="8"/>
      <c r="XBB169" s="3"/>
      <c r="XBC169" s="45"/>
      <c r="XBD169" s="3"/>
      <c r="XBE169" s="2"/>
      <c r="XBF169" s="2"/>
      <c r="XBG169" s="2"/>
      <c r="XBH169" s="2"/>
      <c r="XBI169" s="2"/>
      <c r="XBJ169" s="45"/>
      <c r="XBK169" s="45"/>
      <c r="XBN169" s="16"/>
      <c r="XBO169" s="93"/>
      <c r="XBP169" s="18"/>
      <c r="XBQ169" s="16"/>
      <c r="XBR169" s="18"/>
      <c r="XBS169" s="3"/>
      <c r="XBU169" s="13"/>
      <c r="XBV169" s="8"/>
      <c r="XBW169" s="3"/>
      <c r="XBX169" s="45"/>
      <c r="XBY169" s="3"/>
      <c r="XBZ169" s="2"/>
      <c r="XCA169" s="2"/>
      <c r="XCB169" s="2"/>
      <c r="XCC169" s="2"/>
      <c r="XCD169" s="2"/>
      <c r="XCE169" s="45"/>
      <c r="XCF169" s="45"/>
      <c r="XCI169" s="16"/>
      <c r="XCJ169" s="93"/>
      <c r="XCK169" s="18"/>
      <c r="XCL169" s="16"/>
      <c r="XCM169" s="18"/>
      <c r="XCN169" s="3"/>
      <c r="XCP169" s="13"/>
      <c r="XCQ169" s="8"/>
      <c r="XCR169" s="3"/>
      <c r="XCS169" s="45"/>
      <c r="XCT169" s="3"/>
      <c r="XCU169" s="2"/>
      <c r="XCV169" s="2"/>
      <c r="XCW169" s="2"/>
      <c r="XCX169" s="2"/>
      <c r="XCY169" s="2"/>
      <c r="XCZ169" s="45"/>
      <c r="XDA169" s="45"/>
      <c r="XDD169" s="16"/>
      <c r="XDE169" s="93"/>
      <c r="XDF169" s="18"/>
      <c r="XDG169" s="16"/>
      <c r="XDH169" s="18"/>
      <c r="XDI169" s="3"/>
      <c r="XDK169" s="13"/>
      <c r="XDL169" s="8"/>
      <c r="XDM169" s="3"/>
      <c r="XDN169" s="45"/>
      <c r="XDO169" s="3"/>
      <c r="XDP169" s="2"/>
      <c r="XDQ169" s="2"/>
      <c r="XDR169" s="2"/>
      <c r="XDS169" s="2"/>
      <c r="XDT169" s="2"/>
      <c r="XDU169" s="45"/>
      <c r="XDV169" s="45"/>
      <c r="XDY169" s="16"/>
      <c r="XDZ169" s="93"/>
      <c r="XEA169" s="18"/>
      <c r="XEB169" s="16"/>
      <c r="XEC169" s="18"/>
      <c r="XED169" s="3"/>
      <c r="XEF169" s="13"/>
      <c r="XEG169" s="8"/>
      <c r="XEH169" s="3"/>
      <c r="XEI169" s="45"/>
      <c r="XEJ169" s="3"/>
      <c r="XEK169" s="2"/>
      <c r="XEL169" s="2"/>
      <c r="XEM169" s="2"/>
      <c r="XEN169" s="2"/>
      <c r="XEO169" s="2"/>
      <c r="XEP169" s="45"/>
      <c r="XEQ169" s="45"/>
      <c r="XET169" s="16"/>
      <c r="XEU169" s="93"/>
      <c r="XEV169" s="18"/>
      <c r="XEW169" s="16"/>
      <c r="XEX169" s="18"/>
      <c r="XEY169" s="3"/>
      <c r="XFA169" s="13"/>
      <c r="XFB169" s="8"/>
      <c r="XFC169" s="3"/>
      <c r="XFD169" s="45"/>
    </row>
    <row r="170" spans="1:6144 6147:10239 10242:14334 14337:16384">
      <c r="A170" s="13">
        <v>44400</v>
      </c>
      <c r="B170" s="8">
        <v>20789</v>
      </c>
      <c r="C170" s="3">
        <v>8136.7</v>
      </c>
      <c r="D170" s="45">
        <v>1783.8</v>
      </c>
      <c r="E170" s="3">
        <v>237.6</v>
      </c>
      <c r="F170" s="2"/>
      <c r="G170" s="2"/>
      <c r="H170" s="2"/>
      <c r="I170" s="2">
        <v>0</v>
      </c>
      <c r="J170" s="2">
        <v>16.100000000000001</v>
      </c>
      <c r="K170" s="45">
        <v>14.7</v>
      </c>
      <c r="L170" s="45">
        <v>2.8</v>
      </c>
      <c r="P170" s="93">
        <v>48169.7</v>
      </c>
      <c r="Q170" s="18">
        <v>48408.5</v>
      </c>
      <c r="S170" s="18">
        <v>40734.47</v>
      </c>
      <c r="T170" s="3">
        <v>39921</v>
      </c>
      <c r="V170" s="13"/>
      <c r="W170" s="8"/>
      <c r="X170" s="3"/>
      <c r="Y170" s="45"/>
      <c r="Z170" s="3"/>
      <c r="AA170" s="2"/>
      <c r="AB170" s="2"/>
      <c r="AC170" s="2"/>
      <c r="AD170" s="2"/>
      <c r="AE170" s="2"/>
      <c r="AF170" s="45"/>
      <c r="AG170" s="45"/>
      <c r="AJ170" s="16"/>
      <c r="AK170" s="93"/>
      <c r="AL170" s="18"/>
      <c r="AM170" s="16"/>
      <c r="AN170" s="18"/>
      <c r="AO170" s="3"/>
      <c r="AQ170" s="13"/>
      <c r="AR170" s="8"/>
      <c r="AS170" s="3"/>
      <c r="AT170" s="45"/>
      <c r="AU170" s="3"/>
      <c r="AV170" s="2"/>
      <c r="AW170" s="2"/>
      <c r="AX170" s="2"/>
      <c r="AY170" s="2"/>
      <c r="AZ170" s="2"/>
      <c r="BA170" s="45"/>
      <c r="BB170" s="45"/>
      <c r="BE170" s="16"/>
      <c r="BF170" s="93"/>
      <c r="BG170" s="18"/>
      <c r="BH170" s="16"/>
      <c r="BI170" s="18"/>
      <c r="BJ170" s="3"/>
      <c r="BL170" s="13"/>
      <c r="BM170" s="8"/>
      <c r="BN170" s="3"/>
      <c r="BO170" s="45"/>
      <c r="BP170" s="3"/>
      <c r="BQ170" s="2"/>
      <c r="BR170" s="2"/>
      <c r="BS170" s="2"/>
      <c r="BT170" s="2"/>
      <c r="BU170" s="2"/>
      <c r="BV170" s="45"/>
      <c r="BW170" s="45"/>
      <c r="BZ170" s="16"/>
      <c r="CA170" s="93"/>
      <c r="CB170" s="18"/>
      <c r="CC170" s="16"/>
      <c r="CD170" s="18"/>
      <c r="CE170" s="3"/>
      <c r="CG170" s="13"/>
      <c r="CH170" s="8"/>
      <c r="CI170" s="3"/>
      <c r="CJ170" s="45"/>
      <c r="CK170" s="3"/>
      <c r="CL170" s="2"/>
      <c r="CM170" s="2"/>
      <c r="CN170" s="2"/>
      <c r="CO170" s="2"/>
      <c r="CP170" s="2"/>
      <c r="CQ170" s="45"/>
      <c r="CR170" s="45"/>
      <c r="CU170" s="16"/>
      <c r="CV170" s="93"/>
      <c r="CW170" s="18"/>
      <c r="CX170" s="16"/>
      <c r="CY170" s="18"/>
      <c r="CZ170" s="3"/>
      <c r="DB170" s="13"/>
      <c r="DC170" s="8"/>
      <c r="DD170" s="3"/>
      <c r="DE170" s="45"/>
      <c r="DF170" s="3"/>
      <c r="DG170" s="2"/>
      <c r="DH170" s="2"/>
      <c r="DI170" s="2"/>
      <c r="DJ170" s="2"/>
      <c r="DK170" s="2"/>
      <c r="DL170" s="45"/>
      <c r="DM170" s="45"/>
      <c r="DP170" s="16"/>
      <c r="DQ170" s="93"/>
      <c r="DR170" s="18"/>
      <c r="DS170" s="16"/>
      <c r="DT170" s="18"/>
      <c r="DU170" s="3"/>
      <c r="DW170" s="13"/>
      <c r="DX170" s="8"/>
      <c r="DY170" s="3"/>
      <c r="DZ170" s="45"/>
      <c r="EA170" s="3"/>
      <c r="EB170" s="2"/>
      <c r="EC170" s="2"/>
      <c r="ED170" s="2"/>
      <c r="EE170" s="2"/>
      <c r="EF170" s="2"/>
      <c r="EG170" s="45"/>
      <c r="EH170" s="45"/>
      <c r="EK170" s="16"/>
      <c r="EL170" s="93"/>
      <c r="EM170" s="18"/>
      <c r="EN170" s="16"/>
      <c r="EO170" s="18"/>
      <c r="EP170" s="3"/>
      <c r="ER170" s="13"/>
      <c r="ES170" s="8"/>
      <c r="ET170" s="3"/>
      <c r="EU170" s="45"/>
      <c r="EV170" s="3"/>
      <c r="EW170" s="2"/>
      <c r="EX170" s="2"/>
      <c r="EY170" s="2"/>
      <c r="EZ170" s="2"/>
      <c r="FA170" s="2"/>
      <c r="FB170" s="45"/>
      <c r="FC170" s="45"/>
      <c r="FF170" s="16"/>
      <c r="FG170" s="93"/>
      <c r="FH170" s="18"/>
      <c r="FI170" s="16"/>
      <c r="FJ170" s="18"/>
      <c r="FK170" s="3"/>
      <c r="FM170" s="13"/>
      <c r="FN170" s="8"/>
      <c r="FO170" s="3"/>
      <c r="FP170" s="45"/>
      <c r="FQ170" s="3"/>
      <c r="FR170" s="2"/>
      <c r="FS170" s="2"/>
      <c r="FT170" s="2"/>
      <c r="FU170" s="2"/>
      <c r="FV170" s="2"/>
      <c r="FW170" s="45"/>
      <c r="FX170" s="45"/>
      <c r="GA170" s="16"/>
      <c r="GB170" s="93"/>
      <c r="GC170" s="18"/>
      <c r="GD170" s="16"/>
      <c r="GE170" s="18"/>
      <c r="GF170" s="3"/>
      <c r="GH170" s="13"/>
      <c r="GI170" s="8"/>
      <c r="GJ170" s="3"/>
      <c r="GK170" s="45"/>
      <c r="GL170" s="3"/>
      <c r="GM170" s="2"/>
      <c r="GN170" s="2"/>
      <c r="GO170" s="2"/>
      <c r="GP170" s="2"/>
      <c r="GQ170" s="2"/>
      <c r="GR170" s="45"/>
      <c r="GS170" s="45"/>
      <c r="GV170" s="16"/>
      <c r="GW170" s="93"/>
      <c r="GX170" s="18"/>
      <c r="GY170" s="16"/>
      <c r="GZ170" s="18"/>
      <c r="HA170" s="3"/>
      <c r="HC170" s="13"/>
      <c r="HD170" s="8"/>
      <c r="HE170" s="3"/>
      <c r="HF170" s="45"/>
      <c r="HG170" s="3"/>
      <c r="HH170" s="2"/>
      <c r="HI170" s="2"/>
      <c r="HJ170" s="2"/>
      <c r="HK170" s="2"/>
      <c r="HL170" s="2"/>
      <c r="HM170" s="45"/>
      <c r="HN170" s="45"/>
      <c r="HQ170" s="16"/>
      <c r="HR170" s="93"/>
      <c r="HS170" s="18"/>
      <c r="HT170" s="16"/>
      <c r="HU170" s="18"/>
      <c r="HV170" s="3"/>
      <c r="HX170" s="13"/>
      <c r="HY170" s="8"/>
      <c r="HZ170" s="3"/>
      <c r="IA170" s="45"/>
      <c r="IB170" s="3"/>
      <c r="IC170" s="2"/>
      <c r="ID170" s="2"/>
      <c r="IE170" s="2"/>
      <c r="IF170" s="2"/>
      <c r="IG170" s="2"/>
      <c r="IH170" s="45"/>
      <c r="II170" s="45"/>
      <c r="IL170" s="16"/>
      <c r="IM170" s="93"/>
      <c r="IN170" s="18"/>
      <c r="IO170" s="16"/>
      <c r="IP170" s="18"/>
      <c r="IQ170" s="3"/>
      <c r="IS170" s="13"/>
      <c r="IT170" s="8"/>
      <c r="IU170" s="3"/>
      <c r="IV170" s="45"/>
      <c r="IW170" s="3"/>
      <c r="IX170" s="2"/>
      <c r="IY170" s="2"/>
      <c r="IZ170" s="2"/>
      <c r="JA170" s="2"/>
      <c r="JB170" s="2"/>
      <c r="JC170" s="45"/>
      <c r="JD170" s="45"/>
      <c r="JG170" s="16"/>
      <c r="JH170" s="93"/>
      <c r="JI170" s="18"/>
      <c r="JJ170" s="16"/>
      <c r="JK170" s="18"/>
      <c r="JL170" s="3"/>
      <c r="JN170" s="13"/>
      <c r="JO170" s="8"/>
      <c r="JP170" s="3"/>
      <c r="JQ170" s="45"/>
      <c r="JR170" s="3"/>
      <c r="JS170" s="2"/>
      <c r="JT170" s="2"/>
      <c r="JU170" s="2"/>
      <c r="JV170" s="2"/>
      <c r="JW170" s="2"/>
      <c r="JX170" s="45"/>
      <c r="JY170" s="45"/>
      <c r="KB170" s="16"/>
      <c r="KC170" s="93"/>
      <c r="KD170" s="18"/>
      <c r="KE170" s="16"/>
      <c r="KF170" s="18"/>
      <c r="KG170" s="3"/>
      <c r="KI170" s="13"/>
      <c r="KJ170" s="8"/>
      <c r="KK170" s="3"/>
      <c r="KL170" s="45"/>
      <c r="KM170" s="3"/>
      <c r="KN170" s="2"/>
      <c r="KO170" s="2"/>
      <c r="KP170" s="2"/>
      <c r="KQ170" s="2"/>
      <c r="KR170" s="2"/>
      <c r="KS170" s="45"/>
      <c r="KT170" s="45"/>
      <c r="KW170" s="16"/>
      <c r="KX170" s="93"/>
      <c r="KY170" s="18"/>
      <c r="KZ170" s="16"/>
      <c r="LA170" s="18"/>
      <c r="LB170" s="3"/>
      <c r="LD170" s="13"/>
      <c r="LE170" s="8"/>
      <c r="LF170" s="3"/>
      <c r="LG170" s="45"/>
      <c r="LH170" s="3"/>
      <c r="LI170" s="2"/>
      <c r="LJ170" s="2"/>
      <c r="LK170" s="2"/>
      <c r="LL170" s="2"/>
      <c r="LM170" s="2"/>
      <c r="LN170" s="45"/>
      <c r="LO170" s="45"/>
      <c r="LR170" s="16"/>
      <c r="LS170" s="93"/>
      <c r="LT170" s="18"/>
      <c r="LU170" s="16"/>
      <c r="LV170" s="18"/>
      <c r="LW170" s="3"/>
      <c r="LY170" s="13"/>
      <c r="LZ170" s="8"/>
      <c r="MA170" s="3"/>
      <c r="MB170" s="45"/>
      <c r="MC170" s="3"/>
      <c r="MD170" s="2"/>
      <c r="ME170" s="2"/>
      <c r="MF170" s="2"/>
      <c r="MG170" s="2"/>
      <c r="MH170" s="2"/>
      <c r="MI170" s="45"/>
      <c r="MJ170" s="45"/>
      <c r="MM170" s="16"/>
      <c r="MN170" s="93"/>
      <c r="MO170" s="18"/>
      <c r="MP170" s="16"/>
      <c r="MQ170" s="18"/>
      <c r="MR170" s="3"/>
      <c r="MT170" s="13"/>
      <c r="MU170" s="8"/>
      <c r="MV170" s="3"/>
      <c r="MW170" s="45"/>
      <c r="MX170" s="3"/>
      <c r="MY170" s="2"/>
      <c r="MZ170" s="2"/>
      <c r="NA170" s="2"/>
      <c r="NB170" s="2"/>
      <c r="NC170" s="2"/>
      <c r="ND170" s="45"/>
      <c r="NE170" s="45"/>
      <c r="NH170" s="16"/>
      <c r="NI170" s="93"/>
      <c r="NJ170" s="18"/>
      <c r="NK170" s="16"/>
      <c r="NL170" s="18"/>
      <c r="NM170" s="3"/>
      <c r="NO170" s="13"/>
      <c r="NP170" s="8"/>
      <c r="NQ170" s="3"/>
      <c r="NR170" s="45"/>
      <c r="NS170" s="3"/>
      <c r="NT170" s="2"/>
      <c r="NU170" s="2"/>
      <c r="NV170" s="2"/>
      <c r="NW170" s="2"/>
      <c r="NX170" s="2"/>
      <c r="NY170" s="45"/>
      <c r="NZ170" s="45"/>
      <c r="OC170" s="16"/>
      <c r="OD170" s="93"/>
      <c r="OE170" s="18"/>
      <c r="OF170" s="16"/>
      <c r="OG170" s="18"/>
      <c r="OH170" s="3"/>
      <c r="OJ170" s="13"/>
      <c r="OK170" s="8"/>
      <c r="OL170" s="3"/>
      <c r="OM170" s="45"/>
      <c r="ON170" s="3"/>
      <c r="OO170" s="2"/>
      <c r="OP170" s="2"/>
      <c r="OQ170" s="2"/>
      <c r="OR170" s="2"/>
      <c r="OS170" s="2"/>
      <c r="OT170" s="45"/>
      <c r="OU170" s="45"/>
      <c r="OX170" s="16"/>
      <c r="OY170" s="93"/>
      <c r="OZ170" s="18"/>
      <c r="PA170" s="16"/>
      <c r="PB170" s="18"/>
      <c r="PC170" s="3"/>
      <c r="PE170" s="13"/>
      <c r="PF170" s="8"/>
      <c r="PG170" s="3"/>
      <c r="PH170" s="45"/>
      <c r="PI170" s="3"/>
      <c r="PJ170" s="2"/>
      <c r="PK170" s="2"/>
      <c r="PL170" s="2"/>
      <c r="PM170" s="2"/>
      <c r="PN170" s="2"/>
      <c r="PO170" s="45"/>
      <c r="PP170" s="45"/>
      <c r="PS170" s="16"/>
      <c r="PT170" s="93"/>
      <c r="PU170" s="18"/>
      <c r="PV170" s="16"/>
      <c r="PW170" s="18"/>
      <c r="PX170" s="3"/>
      <c r="PZ170" s="13"/>
      <c r="QA170" s="8"/>
      <c r="QB170" s="3"/>
      <c r="QC170" s="45"/>
      <c r="QD170" s="3"/>
      <c r="QE170" s="2"/>
      <c r="QF170" s="2"/>
      <c r="QG170" s="2"/>
      <c r="QH170" s="2"/>
      <c r="QI170" s="2"/>
      <c r="QJ170" s="45"/>
      <c r="QK170" s="45"/>
      <c r="QN170" s="16"/>
      <c r="QO170" s="93"/>
      <c r="QP170" s="18"/>
      <c r="QQ170" s="16"/>
      <c r="QR170" s="18"/>
      <c r="QS170" s="3"/>
      <c r="QU170" s="13"/>
      <c r="QV170" s="8"/>
      <c r="QW170" s="3"/>
      <c r="QX170" s="45"/>
      <c r="QY170" s="3"/>
      <c r="QZ170" s="2"/>
      <c r="RA170" s="2"/>
      <c r="RB170" s="2"/>
      <c r="RC170" s="2"/>
      <c r="RD170" s="2"/>
      <c r="RE170" s="45"/>
      <c r="RF170" s="45"/>
      <c r="RI170" s="16"/>
      <c r="RJ170" s="93"/>
      <c r="RK170" s="18"/>
      <c r="RL170" s="16"/>
      <c r="RM170" s="18"/>
      <c r="RN170" s="3"/>
      <c r="RP170" s="13"/>
      <c r="RQ170" s="8"/>
      <c r="RR170" s="3"/>
      <c r="RS170" s="45"/>
      <c r="RT170" s="3"/>
      <c r="RU170" s="2"/>
      <c r="RV170" s="2"/>
      <c r="RW170" s="2"/>
      <c r="RX170" s="2"/>
      <c r="RY170" s="2"/>
      <c r="RZ170" s="45"/>
      <c r="SA170" s="45"/>
      <c r="SD170" s="16"/>
      <c r="SE170" s="93"/>
      <c r="SF170" s="18"/>
      <c r="SG170" s="16"/>
      <c r="SH170" s="18"/>
      <c r="SI170" s="3"/>
      <c r="SK170" s="13"/>
      <c r="SL170" s="8"/>
      <c r="SM170" s="3"/>
      <c r="SN170" s="45"/>
      <c r="SO170" s="3"/>
      <c r="SP170" s="2"/>
      <c r="SQ170" s="2"/>
      <c r="SR170" s="2"/>
      <c r="SS170" s="2"/>
      <c r="ST170" s="2"/>
      <c r="SU170" s="45"/>
      <c r="SV170" s="45"/>
      <c r="SY170" s="16"/>
      <c r="SZ170" s="93"/>
      <c r="TA170" s="18"/>
      <c r="TB170" s="16"/>
      <c r="TC170" s="18"/>
      <c r="TD170" s="3"/>
      <c r="TF170" s="13"/>
      <c r="TG170" s="8"/>
      <c r="TH170" s="3"/>
      <c r="TI170" s="45"/>
      <c r="TJ170" s="3"/>
      <c r="TK170" s="2"/>
      <c r="TL170" s="2"/>
      <c r="TM170" s="2"/>
      <c r="TN170" s="2"/>
      <c r="TO170" s="2"/>
      <c r="TP170" s="45"/>
      <c r="TQ170" s="45"/>
      <c r="TT170" s="16"/>
      <c r="TU170" s="93"/>
      <c r="TV170" s="18"/>
      <c r="TW170" s="16"/>
      <c r="TX170" s="18"/>
      <c r="TY170" s="3"/>
      <c r="UA170" s="13"/>
      <c r="UB170" s="8"/>
      <c r="UC170" s="3"/>
      <c r="UD170" s="45"/>
      <c r="UE170" s="3"/>
      <c r="UF170" s="2"/>
      <c r="UG170" s="2"/>
      <c r="UH170" s="2"/>
      <c r="UI170" s="2"/>
      <c r="UJ170" s="2"/>
      <c r="UK170" s="45"/>
      <c r="UL170" s="45"/>
      <c r="UO170" s="16"/>
      <c r="UP170" s="93"/>
      <c r="UQ170" s="18"/>
      <c r="UR170" s="16"/>
      <c r="US170" s="18"/>
      <c r="UT170" s="3"/>
      <c r="UV170" s="13"/>
      <c r="UW170" s="8"/>
      <c r="UX170" s="3"/>
      <c r="UY170" s="45"/>
      <c r="UZ170" s="3"/>
      <c r="VA170" s="2"/>
      <c r="VB170" s="2"/>
      <c r="VC170" s="2"/>
      <c r="VD170" s="2"/>
      <c r="VE170" s="2"/>
      <c r="VF170" s="45"/>
      <c r="VG170" s="45"/>
      <c r="VJ170" s="16"/>
      <c r="VK170" s="93"/>
      <c r="VL170" s="18"/>
      <c r="VM170" s="16"/>
      <c r="VN170" s="18"/>
      <c r="VO170" s="3"/>
      <c r="VQ170" s="13"/>
      <c r="VR170" s="8"/>
      <c r="VS170" s="3"/>
      <c r="VT170" s="45"/>
      <c r="VU170" s="3"/>
      <c r="VV170" s="2"/>
      <c r="VW170" s="2"/>
      <c r="VX170" s="2"/>
      <c r="VY170" s="2"/>
      <c r="VZ170" s="2"/>
      <c r="WA170" s="45"/>
      <c r="WB170" s="45"/>
      <c r="WE170" s="16"/>
      <c r="WF170" s="93"/>
      <c r="WG170" s="18"/>
      <c r="WH170" s="16"/>
      <c r="WI170" s="18"/>
      <c r="WJ170" s="3"/>
      <c r="WL170" s="13"/>
      <c r="WM170" s="8"/>
      <c r="WN170" s="3"/>
      <c r="WO170" s="45"/>
      <c r="WP170" s="3"/>
      <c r="WQ170" s="2"/>
      <c r="WR170" s="2"/>
      <c r="WS170" s="2"/>
      <c r="WT170" s="2"/>
      <c r="WU170" s="2"/>
      <c r="WV170" s="45"/>
      <c r="WW170" s="45"/>
      <c r="WZ170" s="16"/>
      <c r="XA170" s="93"/>
      <c r="XB170" s="18"/>
      <c r="XC170" s="16"/>
      <c r="XD170" s="18"/>
      <c r="XE170" s="3"/>
      <c r="XG170" s="13"/>
      <c r="XH170" s="8"/>
      <c r="XI170" s="3"/>
      <c r="XJ170" s="45"/>
      <c r="XK170" s="3"/>
      <c r="XL170" s="2"/>
      <c r="XM170" s="2"/>
      <c r="XN170" s="2"/>
      <c r="XO170" s="2"/>
      <c r="XP170" s="2"/>
      <c r="XQ170" s="45"/>
      <c r="XR170" s="45"/>
      <c r="XU170" s="16"/>
      <c r="XV170" s="93"/>
      <c r="XW170" s="18"/>
      <c r="XX170" s="16"/>
      <c r="XY170" s="18"/>
      <c r="XZ170" s="3"/>
      <c r="YB170" s="13"/>
      <c r="YC170" s="8"/>
      <c r="YD170" s="3"/>
      <c r="YE170" s="45"/>
      <c r="YF170" s="3"/>
      <c r="YG170" s="2"/>
      <c r="YH170" s="2"/>
      <c r="YI170" s="2"/>
      <c r="YJ170" s="2"/>
      <c r="YK170" s="2"/>
      <c r="YL170" s="45"/>
      <c r="YM170" s="45"/>
      <c r="YP170" s="16"/>
      <c r="YQ170" s="93"/>
      <c r="YR170" s="18"/>
      <c r="YS170" s="16"/>
      <c r="YT170" s="18"/>
      <c r="YU170" s="3"/>
      <c r="YW170" s="13"/>
      <c r="YX170" s="8"/>
      <c r="YY170" s="3"/>
      <c r="YZ170" s="45"/>
      <c r="ZA170" s="3"/>
      <c r="ZB170" s="2"/>
      <c r="ZC170" s="2"/>
      <c r="ZD170" s="2"/>
      <c r="ZE170" s="2"/>
      <c r="ZF170" s="2"/>
      <c r="ZG170" s="45"/>
      <c r="ZH170" s="45"/>
      <c r="ZK170" s="16"/>
      <c r="ZL170" s="93"/>
      <c r="ZM170" s="18"/>
      <c r="ZN170" s="16"/>
      <c r="ZO170" s="18"/>
      <c r="ZP170" s="3"/>
      <c r="ZR170" s="13"/>
      <c r="ZS170" s="8"/>
      <c r="ZT170" s="3"/>
      <c r="ZU170" s="45"/>
      <c r="ZV170" s="3"/>
      <c r="ZW170" s="2"/>
      <c r="ZX170" s="2"/>
      <c r="ZY170" s="2"/>
      <c r="ZZ170" s="2"/>
      <c r="AAA170" s="2"/>
      <c r="AAB170" s="45"/>
      <c r="AAC170" s="45"/>
      <c r="AAF170" s="16"/>
      <c r="AAG170" s="93"/>
      <c r="AAH170" s="18"/>
      <c r="AAI170" s="16"/>
      <c r="AAJ170" s="18"/>
      <c r="AAK170" s="3"/>
      <c r="AAM170" s="13"/>
      <c r="AAN170" s="8"/>
      <c r="AAO170" s="3"/>
      <c r="AAP170" s="45"/>
      <c r="AAQ170" s="3"/>
      <c r="AAR170" s="2"/>
      <c r="AAS170" s="2"/>
      <c r="AAT170" s="2"/>
      <c r="AAU170" s="2"/>
      <c r="AAV170" s="2"/>
      <c r="AAW170" s="45"/>
      <c r="AAX170" s="45"/>
      <c r="ABA170" s="16"/>
      <c r="ABB170" s="93"/>
      <c r="ABC170" s="18"/>
      <c r="ABD170" s="16"/>
      <c r="ABE170" s="18"/>
      <c r="ABF170" s="3"/>
      <c r="ABH170" s="13"/>
      <c r="ABI170" s="8"/>
      <c r="ABJ170" s="3"/>
      <c r="ABK170" s="45"/>
      <c r="ABL170" s="3"/>
      <c r="ABM170" s="2"/>
      <c r="ABN170" s="2"/>
      <c r="ABO170" s="2"/>
      <c r="ABP170" s="2"/>
      <c r="ABQ170" s="2"/>
      <c r="ABR170" s="45"/>
      <c r="ABS170" s="45"/>
      <c r="ABV170" s="16"/>
      <c r="ABW170" s="93"/>
      <c r="ABX170" s="18"/>
      <c r="ABY170" s="16"/>
      <c r="ABZ170" s="18"/>
      <c r="ACA170" s="3"/>
      <c r="ACC170" s="13"/>
      <c r="ACD170" s="8"/>
      <c r="ACE170" s="3"/>
      <c r="ACF170" s="45"/>
      <c r="ACG170" s="3"/>
      <c r="ACH170" s="2"/>
      <c r="ACI170" s="2"/>
      <c r="ACJ170" s="2"/>
      <c r="ACK170" s="2"/>
      <c r="ACL170" s="2"/>
      <c r="ACM170" s="45"/>
      <c r="ACN170" s="45"/>
      <c r="ACQ170" s="16"/>
      <c r="ACR170" s="93"/>
      <c r="ACS170" s="18"/>
      <c r="ACT170" s="16"/>
      <c r="ACU170" s="18"/>
      <c r="ACV170" s="3"/>
      <c r="ACX170" s="13"/>
      <c r="ACY170" s="8"/>
      <c r="ACZ170" s="3"/>
      <c r="ADA170" s="45"/>
      <c r="ADB170" s="3"/>
      <c r="ADC170" s="2"/>
      <c r="ADD170" s="2"/>
      <c r="ADE170" s="2"/>
      <c r="ADF170" s="2"/>
      <c r="ADG170" s="2"/>
      <c r="ADH170" s="45"/>
      <c r="ADI170" s="45"/>
      <c r="ADL170" s="16"/>
      <c r="ADM170" s="93"/>
      <c r="ADN170" s="18"/>
      <c r="ADO170" s="16"/>
      <c r="ADP170" s="18"/>
      <c r="ADQ170" s="3"/>
      <c r="ADS170" s="13"/>
      <c r="ADT170" s="8"/>
      <c r="ADU170" s="3"/>
      <c r="ADV170" s="45"/>
      <c r="ADW170" s="3"/>
      <c r="ADX170" s="2"/>
      <c r="ADY170" s="2"/>
      <c r="ADZ170" s="2"/>
      <c r="AEA170" s="2"/>
      <c r="AEB170" s="2"/>
      <c r="AEC170" s="45"/>
      <c r="AED170" s="45"/>
      <c r="AEG170" s="16"/>
      <c r="AEH170" s="93"/>
      <c r="AEI170" s="18"/>
      <c r="AEJ170" s="16"/>
      <c r="AEK170" s="18"/>
      <c r="AEL170" s="3"/>
      <c r="AEN170" s="13"/>
      <c r="AEO170" s="8"/>
      <c r="AEP170" s="3"/>
      <c r="AEQ170" s="45"/>
      <c r="AER170" s="3"/>
      <c r="AES170" s="2"/>
      <c r="AET170" s="2"/>
      <c r="AEU170" s="2"/>
      <c r="AEV170" s="2"/>
      <c r="AEW170" s="2"/>
      <c r="AEX170" s="45"/>
      <c r="AEY170" s="45"/>
      <c r="AFB170" s="16"/>
      <c r="AFC170" s="93"/>
      <c r="AFD170" s="18"/>
      <c r="AFE170" s="16"/>
      <c r="AFF170" s="18"/>
      <c r="AFG170" s="3"/>
      <c r="AFI170" s="13"/>
      <c r="AFJ170" s="8"/>
      <c r="AFK170" s="3"/>
      <c r="AFL170" s="45"/>
      <c r="AFM170" s="3"/>
      <c r="AFN170" s="2"/>
      <c r="AFO170" s="2"/>
      <c r="AFP170" s="2"/>
      <c r="AFQ170" s="2"/>
      <c r="AFR170" s="2"/>
      <c r="AFS170" s="45"/>
      <c r="AFT170" s="45"/>
      <c r="AFW170" s="16"/>
      <c r="AFX170" s="93"/>
      <c r="AFY170" s="18"/>
      <c r="AFZ170" s="16"/>
      <c r="AGA170" s="18"/>
      <c r="AGB170" s="3"/>
      <c r="AGD170" s="13"/>
      <c r="AGE170" s="8"/>
      <c r="AGF170" s="3"/>
      <c r="AGG170" s="45"/>
      <c r="AGH170" s="3"/>
      <c r="AGI170" s="2"/>
      <c r="AGJ170" s="2"/>
      <c r="AGK170" s="2"/>
      <c r="AGL170" s="2"/>
      <c r="AGM170" s="2"/>
      <c r="AGN170" s="45"/>
      <c r="AGO170" s="45"/>
      <c r="AGR170" s="16"/>
      <c r="AGS170" s="93"/>
      <c r="AGT170" s="18"/>
      <c r="AGU170" s="16"/>
      <c r="AGV170" s="18"/>
      <c r="AGW170" s="3"/>
      <c r="AGY170" s="13"/>
      <c r="AGZ170" s="8"/>
      <c r="AHA170" s="3"/>
      <c r="AHB170" s="45"/>
      <c r="AHC170" s="3"/>
      <c r="AHD170" s="2"/>
      <c r="AHE170" s="2"/>
      <c r="AHF170" s="2"/>
      <c r="AHG170" s="2"/>
      <c r="AHH170" s="2"/>
      <c r="AHI170" s="45"/>
      <c r="AHJ170" s="45"/>
      <c r="AHM170" s="16"/>
      <c r="AHN170" s="93"/>
      <c r="AHO170" s="18"/>
      <c r="AHP170" s="16"/>
      <c r="AHQ170" s="18"/>
      <c r="AHR170" s="3"/>
      <c r="AHT170" s="13"/>
      <c r="AHU170" s="8"/>
      <c r="AHV170" s="3"/>
      <c r="AHW170" s="45"/>
      <c r="AHX170" s="3"/>
      <c r="AHY170" s="2"/>
      <c r="AHZ170" s="2"/>
      <c r="AIA170" s="2"/>
      <c r="AIB170" s="2"/>
      <c r="AIC170" s="2"/>
      <c r="AID170" s="45"/>
      <c r="AIE170" s="45"/>
      <c r="AIH170" s="16"/>
      <c r="AII170" s="93"/>
      <c r="AIJ170" s="18"/>
      <c r="AIK170" s="16"/>
      <c r="AIL170" s="18"/>
      <c r="AIM170" s="3"/>
      <c r="AIO170" s="13"/>
      <c r="AIP170" s="8"/>
      <c r="AIQ170" s="3"/>
      <c r="AIR170" s="45"/>
      <c r="AIS170" s="3"/>
      <c r="AIT170" s="2"/>
      <c r="AIU170" s="2"/>
      <c r="AIV170" s="2"/>
      <c r="AIW170" s="2"/>
      <c r="AIX170" s="2"/>
      <c r="AIY170" s="45"/>
      <c r="AIZ170" s="45"/>
      <c r="AJC170" s="16"/>
      <c r="AJD170" s="93"/>
      <c r="AJE170" s="18"/>
      <c r="AJF170" s="16"/>
      <c r="AJG170" s="18"/>
      <c r="AJH170" s="3"/>
      <c r="AJJ170" s="13"/>
      <c r="AJK170" s="8"/>
      <c r="AJL170" s="3"/>
      <c r="AJM170" s="45"/>
      <c r="AJN170" s="3"/>
      <c r="AJO170" s="2"/>
      <c r="AJP170" s="2"/>
      <c r="AJQ170" s="2"/>
      <c r="AJR170" s="2"/>
      <c r="AJS170" s="2"/>
      <c r="AJT170" s="45"/>
      <c r="AJU170" s="45"/>
      <c r="AJX170" s="16"/>
      <c r="AJY170" s="93"/>
      <c r="AJZ170" s="18"/>
      <c r="AKA170" s="16"/>
      <c r="AKB170" s="18"/>
      <c r="AKC170" s="3"/>
      <c r="AKE170" s="13"/>
      <c r="AKF170" s="8"/>
      <c r="AKG170" s="3"/>
      <c r="AKH170" s="45"/>
      <c r="AKI170" s="3"/>
      <c r="AKJ170" s="2"/>
      <c r="AKK170" s="2"/>
      <c r="AKL170" s="2"/>
      <c r="AKM170" s="2"/>
      <c r="AKN170" s="2"/>
      <c r="AKO170" s="45"/>
      <c r="AKP170" s="45"/>
      <c r="AKS170" s="16"/>
      <c r="AKT170" s="93"/>
      <c r="AKU170" s="18"/>
      <c r="AKV170" s="16"/>
      <c r="AKW170" s="18"/>
      <c r="AKX170" s="3"/>
      <c r="AKZ170" s="13"/>
      <c r="ALA170" s="8"/>
      <c r="ALB170" s="3"/>
      <c r="ALC170" s="45"/>
      <c r="ALD170" s="3"/>
      <c r="ALE170" s="2"/>
      <c r="ALF170" s="2"/>
      <c r="ALG170" s="2"/>
      <c r="ALH170" s="2"/>
      <c r="ALI170" s="2"/>
      <c r="ALJ170" s="45"/>
      <c r="ALK170" s="45"/>
      <c r="ALN170" s="16"/>
      <c r="ALO170" s="93"/>
      <c r="ALP170" s="18"/>
      <c r="ALQ170" s="16"/>
      <c r="ALR170" s="18"/>
      <c r="ALS170" s="3"/>
      <c r="ALU170" s="13"/>
      <c r="ALV170" s="8"/>
      <c r="ALW170" s="3"/>
      <c r="ALX170" s="45"/>
      <c r="ALY170" s="3"/>
      <c r="ALZ170" s="2"/>
      <c r="AMA170" s="2"/>
      <c r="AMB170" s="2"/>
      <c r="AMC170" s="2"/>
      <c r="AMD170" s="2"/>
      <c r="AME170" s="45"/>
      <c r="AMF170" s="45"/>
      <c r="AMI170" s="16"/>
      <c r="AMJ170" s="93"/>
      <c r="AMK170" s="18"/>
      <c r="AML170" s="16"/>
      <c r="AMM170" s="18"/>
      <c r="AMN170" s="3"/>
      <c r="AMP170" s="13"/>
      <c r="AMQ170" s="8"/>
      <c r="AMR170" s="3"/>
      <c r="AMS170" s="45"/>
      <c r="AMT170" s="3"/>
      <c r="AMU170" s="2"/>
      <c r="AMV170" s="2"/>
      <c r="AMW170" s="2"/>
      <c r="AMX170" s="2"/>
      <c r="AMY170" s="2"/>
      <c r="AMZ170" s="45"/>
      <c r="ANA170" s="45"/>
      <c r="AND170" s="16"/>
      <c r="ANE170" s="93"/>
      <c r="ANF170" s="18"/>
      <c r="ANG170" s="16"/>
      <c r="ANH170" s="18"/>
      <c r="ANI170" s="3"/>
      <c r="ANK170" s="13"/>
      <c r="ANL170" s="8"/>
      <c r="ANM170" s="3"/>
      <c r="ANN170" s="45"/>
      <c r="ANO170" s="3"/>
      <c r="ANP170" s="2"/>
      <c r="ANQ170" s="2"/>
      <c r="ANR170" s="2"/>
      <c r="ANS170" s="2"/>
      <c r="ANT170" s="2"/>
      <c r="ANU170" s="45"/>
      <c r="ANV170" s="45"/>
      <c r="ANY170" s="16"/>
      <c r="ANZ170" s="93"/>
      <c r="AOA170" s="18"/>
      <c r="AOB170" s="16"/>
      <c r="AOC170" s="18"/>
      <c r="AOD170" s="3"/>
      <c r="AOF170" s="13"/>
      <c r="AOG170" s="8"/>
      <c r="AOH170" s="3"/>
      <c r="AOI170" s="45"/>
      <c r="AOJ170" s="3"/>
      <c r="AOK170" s="2"/>
      <c r="AOL170" s="2"/>
      <c r="AOM170" s="2"/>
      <c r="AON170" s="2"/>
      <c r="AOO170" s="2"/>
      <c r="AOP170" s="45"/>
      <c r="AOQ170" s="45"/>
      <c r="AOT170" s="16"/>
      <c r="AOU170" s="93"/>
      <c r="AOV170" s="18"/>
      <c r="AOW170" s="16"/>
      <c r="AOX170" s="18"/>
      <c r="AOY170" s="3"/>
      <c r="APA170" s="13"/>
      <c r="APB170" s="8"/>
      <c r="APC170" s="3"/>
      <c r="APD170" s="45"/>
      <c r="APE170" s="3"/>
      <c r="APF170" s="2"/>
      <c r="APG170" s="2"/>
      <c r="APH170" s="2"/>
      <c r="API170" s="2"/>
      <c r="APJ170" s="2"/>
      <c r="APK170" s="45"/>
      <c r="APL170" s="45"/>
      <c r="APO170" s="16"/>
      <c r="APP170" s="93"/>
      <c r="APQ170" s="18"/>
      <c r="APR170" s="16"/>
      <c r="APS170" s="18"/>
      <c r="APT170" s="3"/>
      <c r="APV170" s="13"/>
      <c r="APW170" s="8"/>
      <c r="APX170" s="3"/>
      <c r="APY170" s="45"/>
      <c r="APZ170" s="3"/>
      <c r="AQA170" s="2"/>
      <c r="AQB170" s="2"/>
      <c r="AQC170" s="2"/>
      <c r="AQD170" s="2"/>
      <c r="AQE170" s="2"/>
      <c r="AQF170" s="45"/>
      <c r="AQG170" s="45"/>
      <c r="AQJ170" s="16"/>
      <c r="AQK170" s="93"/>
      <c r="AQL170" s="18"/>
      <c r="AQM170" s="16"/>
      <c r="AQN170" s="18"/>
      <c r="AQO170" s="3"/>
      <c r="AQQ170" s="13"/>
      <c r="AQR170" s="8"/>
      <c r="AQS170" s="3"/>
      <c r="AQT170" s="45"/>
      <c r="AQU170" s="3"/>
      <c r="AQV170" s="2"/>
      <c r="AQW170" s="2"/>
      <c r="AQX170" s="2"/>
      <c r="AQY170" s="2"/>
      <c r="AQZ170" s="2"/>
      <c r="ARA170" s="45"/>
      <c r="ARB170" s="45"/>
      <c r="ARE170" s="16"/>
      <c r="ARF170" s="93"/>
      <c r="ARG170" s="18"/>
      <c r="ARH170" s="16"/>
      <c r="ARI170" s="18"/>
      <c r="ARJ170" s="3"/>
      <c r="ARL170" s="13"/>
      <c r="ARM170" s="8"/>
      <c r="ARN170" s="3"/>
      <c r="ARO170" s="45"/>
      <c r="ARP170" s="3"/>
      <c r="ARQ170" s="2"/>
      <c r="ARR170" s="2"/>
      <c r="ARS170" s="2"/>
      <c r="ART170" s="2"/>
      <c r="ARU170" s="2"/>
      <c r="ARV170" s="45"/>
      <c r="ARW170" s="45"/>
      <c r="ARZ170" s="16"/>
      <c r="ASA170" s="93"/>
      <c r="ASB170" s="18"/>
      <c r="ASC170" s="16"/>
      <c r="ASD170" s="18"/>
      <c r="ASE170" s="3"/>
      <c r="ASG170" s="13"/>
      <c r="ASH170" s="8"/>
      <c r="ASI170" s="3"/>
      <c r="ASJ170" s="45"/>
      <c r="ASK170" s="3"/>
      <c r="ASL170" s="2"/>
      <c r="ASM170" s="2"/>
      <c r="ASN170" s="2"/>
      <c r="ASO170" s="2"/>
      <c r="ASP170" s="2"/>
      <c r="ASQ170" s="45"/>
      <c r="ASR170" s="45"/>
      <c r="ASU170" s="16"/>
      <c r="ASV170" s="93"/>
      <c r="ASW170" s="18"/>
      <c r="ASX170" s="16"/>
      <c r="ASY170" s="18"/>
      <c r="ASZ170" s="3"/>
      <c r="ATB170" s="13"/>
      <c r="ATC170" s="8"/>
      <c r="ATD170" s="3"/>
      <c r="ATE170" s="45"/>
      <c r="ATF170" s="3"/>
      <c r="ATG170" s="2"/>
      <c r="ATH170" s="2"/>
      <c r="ATI170" s="2"/>
      <c r="ATJ170" s="2"/>
      <c r="ATK170" s="2"/>
      <c r="ATL170" s="45"/>
      <c r="ATM170" s="45"/>
      <c r="ATP170" s="16"/>
      <c r="ATQ170" s="93"/>
      <c r="ATR170" s="18"/>
      <c r="ATS170" s="16"/>
      <c r="ATT170" s="18"/>
      <c r="ATU170" s="3"/>
      <c r="ATW170" s="13"/>
      <c r="ATX170" s="8"/>
      <c r="ATY170" s="3"/>
      <c r="ATZ170" s="45"/>
      <c r="AUA170" s="3"/>
      <c r="AUB170" s="2"/>
      <c r="AUC170" s="2"/>
      <c r="AUD170" s="2"/>
      <c r="AUE170" s="2"/>
      <c r="AUF170" s="2"/>
      <c r="AUG170" s="45"/>
      <c r="AUH170" s="45"/>
      <c r="AUK170" s="16"/>
      <c r="AUL170" s="93"/>
      <c r="AUM170" s="18"/>
      <c r="AUN170" s="16"/>
      <c r="AUO170" s="18"/>
      <c r="AUP170" s="3"/>
      <c r="AUR170" s="13"/>
      <c r="AUS170" s="8"/>
      <c r="AUT170" s="3"/>
      <c r="AUU170" s="45"/>
      <c r="AUV170" s="3"/>
      <c r="AUW170" s="2"/>
      <c r="AUX170" s="2"/>
      <c r="AUY170" s="2"/>
      <c r="AUZ170" s="2"/>
      <c r="AVA170" s="2"/>
      <c r="AVB170" s="45"/>
      <c r="AVC170" s="45"/>
      <c r="AVF170" s="16"/>
      <c r="AVG170" s="93"/>
      <c r="AVH170" s="18"/>
      <c r="AVI170" s="16"/>
      <c r="AVJ170" s="18"/>
      <c r="AVK170" s="3"/>
      <c r="AVM170" s="13"/>
      <c r="AVN170" s="8"/>
      <c r="AVO170" s="3"/>
      <c r="AVP170" s="45"/>
      <c r="AVQ170" s="3"/>
      <c r="AVR170" s="2"/>
      <c r="AVS170" s="2"/>
      <c r="AVT170" s="2"/>
      <c r="AVU170" s="2"/>
      <c r="AVV170" s="2"/>
      <c r="AVW170" s="45"/>
      <c r="AVX170" s="45"/>
      <c r="AWA170" s="16"/>
      <c r="AWB170" s="93"/>
      <c r="AWC170" s="18"/>
      <c r="AWD170" s="16"/>
      <c r="AWE170" s="18"/>
      <c r="AWF170" s="3"/>
      <c r="AWH170" s="13"/>
      <c r="AWI170" s="8"/>
      <c r="AWJ170" s="3"/>
      <c r="AWK170" s="45"/>
      <c r="AWL170" s="3"/>
      <c r="AWM170" s="2"/>
      <c r="AWN170" s="2"/>
      <c r="AWO170" s="2"/>
      <c r="AWP170" s="2"/>
      <c r="AWQ170" s="2"/>
      <c r="AWR170" s="45"/>
      <c r="AWS170" s="45"/>
      <c r="AWV170" s="16"/>
      <c r="AWW170" s="93"/>
      <c r="AWX170" s="18"/>
      <c r="AWY170" s="16"/>
      <c r="AWZ170" s="18"/>
      <c r="AXA170" s="3"/>
      <c r="AXC170" s="13"/>
      <c r="AXD170" s="8"/>
      <c r="AXE170" s="3"/>
      <c r="AXF170" s="45"/>
      <c r="AXG170" s="3"/>
      <c r="AXH170" s="2"/>
      <c r="AXI170" s="2"/>
      <c r="AXJ170" s="2"/>
      <c r="AXK170" s="2"/>
      <c r="AXL170" s="2"/>
      <c r="AXM170" s="45"/>
      <c r="AXN170" s="45"/>
      <c r="AXQ170" s="16"/>
      <c r="AXR170" s="93"/>
      <c r="AXS170" s="18"/>
      <c r="AXT170" s="16"/>
      <c r="AXU170" s="18"/>
      <c r="AXV170" s="3"/>
      <c r="AXX170" s="13"/>
      <c r="AXY170" s="8"/>
      <c r="AXZ170" s="3"/>
      <c r="AYA170" s="45"/>
      <c r="AYB170" s="3"/>
      <c r="AYC170" s="2"/>
      <c r="AYD170" s="2"/>
      <c r="AYE170" s="2"/>
      <c r="AYF170" s="2"/>
      <c r="AYG170" s="2"/>
      <c r="AYH170" s="45"/>
      <c r="AYI170" s="45"/>
      <c r="AYL170" s="16"/>
      <c r="AYM170" s="93"/>
      <c r="AYN170" s="18"/>
      <c r="AYO170" s="16"/>
      <c r="AYP170" s="18"/>
      <c r="AYQ170" s="3"/>
      <c r="AYS170" s="13"/>
      <c r="AYT170" s="8"/>
      <c r="AYU170" s="3"/>
      <c r="AYV170" s="45"/>
      <c r="AYW170" s="3"/>
      <c r="AYX170" s="2"/>
      <c r="AYY170" s="2"/>
      <c r="AYZ170" s="2"/>
      <c r="AZA170" s="2"/>
      <c r="AZB170" s="2"/>
      <c r="AZC170" s="45"/>
      <c r="AZD170" s="45"/>
      <c r="AZG170" s="16"/>
      <c r="AZH170" s="93"/>
      <c r="AZI170" s="18"/>
      <c r="AZJ170" s="16"/>
      <c r="AZK170" s="18"/>
      <c r="AZL170" s="3"/>
      <c r="AZN170" s="13"/>
      <c r="AZO170" s="8"/>
      <c r="AZP170" s="3"/>
      <c r="AZQ170" s="45"/>
      <c r="AZR170" s="3"/>
      <c r="AZS170" s="2"/>
      <c r="AZT170" s="2"/>
      <c r="AZU170" s="2"/>
      <c r="AZV170" s="2"/>
      <c r="AZW170" s="2"/>
      <c r="AZX170" s="45"/>
      <c r="AZY170" s="45"/>
      <c r="BAB170" s="16"/>
      <c r="BAC170" s="93"/>
      <c r="BAD170" s="18"/>
      <c r="BAE170" s="16"/>
      <c r="BAF170" s="18"/>
      <c r="BAG170" s="3"/>
      <c r="BAI170" s="13"/>
      <c r="BAJ170" s="8"/>
      <c r="BAK170" s="3"/>
      <c r="BAL170" s="45"/>
      <c r="BAM170" s="3"/>
      <c r="BAN170" s="2"/>
      <c r="BAO170" s="2"/>
      <c r="BAP170" s="2"/>
      <c r="BAQ170" s="2"/>
      <c r="BAR170" s="2"/>
      <c r="BAS170" s="45"/>
      <c r="BAT170" s="45"/>
      <c r="BAW170" s="16"/>
      <c r="BAX170" s="93"/>
      <c r="BAY170" s="18"/>
      <c r="BAZ170" s="16"/>
      <c r="BBA170" s="18"/>
      <c r="BBB170" s="3"/>
      <c r="BBD170" s="13"/>
      <c r="BBE170" s="8"/>
      <c r="BBF170" s="3"/>
      <c r="BBG170" s="45"/>
      <c r="BBH170" s="3"/>
      <c r="BBI170" s="2"/>
      <c r="BBJ170" s="2"/>
      <c r="BBK170" s="2"/>
      <c r="BBL170" s="2"/>
      <c r="BBM170" s="2"/>
      <c r="BBN170" s="45"/>
      <c r="BBO170" s="45"/>
      <c r="BBR170" s="16"/>
      <c r="BBS170" s="93"/>
      <c r="BBT170" s="18"/>
      <c r="BBU170" s="16"/>
      <c r="BBV170" s="18"/>
      <c r="BBW170" s="3"/>
      <c r="BBY170" s="13"/>
      <c r="BBZ170" s="8"/>
      <c r="BCA170" s="3"/>
      <c r="BCB170" s="45"/>
      <c r="BCC170" s="3"/>
      <c r="BCD170" s="2"/>
      <c r="BCE170" s="2"/>
      <c r="BCF170" s="2"/>
      <c r="BCG170" s="2"/>
      <c r="BCH170" s="2"/>
      <c r="BCI170" s="45"/>
      <c r="BCJ170" s="45"/>
      <c r="BCM170" s="16"/>
      <c r="BCN170" s="93"/>
      <c r="BCO170" s="18"/>
      <c r="BCP170" s="16"/>
      <c r="BCQ170" s="18"/>
      <c r="BCR170" s="3"/>
      <c r="BCT170" s="13"/>
      <c r="BCU170" s="8"/>
      <c r="BCV170" s="3"/>
      <c r="BCW170" s="45"/>
      <c r="BCX170" s="3"/>
      <c r="BCY170" s="2"/>
      <c r="BCZ170" s="2"/>
      <c r="BDA170" s="2"/>
      <c r="BDB170" s="2"/>
      <c r="BDC170" s="2"/>
      <c r="BDD170" s="45"/>
      <c r="BDE170" s="45"/>
      <c r="BDH170" s="16"/>
      <c r="BDI170" s="93"/>
      <c r="BDJ170" s="18"/>
      <c r="BDK170" s="16"/>
      <c r="BDL170" s="18"/>
      <c r="BDM170" s="3"/>
      <c r="BDO170" s="13"/>
      <c r="BDP170" s="8"/>
      <c r="BDQ170" s="3"/>
      <c r="BDR170" s="45"/>
      <c r="BDS170" s="3"/>
      <c r="BDT170" s="2"/>
      <c r="BDU170" s="2"/>
      <c r="BDV170" s="2"/>
      <c r="BDW170" s="2"/>
      <c r="BDX170" s="2"/>
      <c r="BDY170" s="45"/>
      <c r="BDZ170" s="45"/>
      <c r="BEC170" s="16"/>
      <c r="BED170" s="93"/>
      <c r="BEE170" s="18"/>
      <c r="BEF170" s="16"/>
      <c r="BEG170" s="18"/>
      <c r="BEH170" s="3"/>
      <c r="BEJ170" s="13"/>
      <c r="BEK170" s="8"/>
      <c r="BEL170" s="3"/>
      <c r="BEM170" s="45"/>
      <c r="BEN170" s="3"/>
      <c r="BEO170" s="2"/>
      <c r="BEP170" s="2"/>
      <c r="BEQ170" s="2"/>
      <c r="BER170" s="2"/>
      <c r="BES170" s="2"/>
      <c r="BET170" s="45"/>
      <c r="BEU170" s="45"/>
      <c r="BEX170" s="16"/>
      <c r="BEY170" s="93"/>
      <c r="BEZ170" s="18"/>
      <c r="BFA170" s="16"/>
      <c r="BFB170" s="18"/>
      <c r="BFC170" s="3"/>
      <c r="BFE170" s="13"/>
      <c r="BFF170" s="8"/>
      <c r="BFG170" s="3"/>
      <c r="BFH170" s="45"/>
      <c r="BFI170" s="3"/>
      <c r="BFJ170" s="2"/>
      <c r="BFK170" s="2"/>
      <c r="BFL170" s="2"/>
      <c r="BFM170" s="2"/>
      <c r="BFN170" s="2"/>
      <c r="BFO170" s="45"/>
      <c r="BFP170" s="45"/>
      <c r="BFS170" s="16"/>
      <c r="BFT170" s="93"/>
      <c r="BFU170" s="18"/>
      <c r="BFV170" s="16"/>
      <c r="BFW170" s="18"/>
      <c r="BFX170" s="3"/>
      <c r="BFZ170" s="13"/>
      <c r="BGA170" s="8"/>
      <c r="BGB170" s="3"/>
      <c r="BGC170" s="45"/>
      <c r="BGD170" s="3"/>
      <c r="BGE170" s="2"/>
      <c r="BGF170" s="2"/>
      <c r="BGG170" s="2"/>
      <c r="BGH170" s="2"/>
      <c r="BGI170" s="2"/>
      <c r="BGJ170" s="45"/>
      <c r="BGK170" s="45"/>
      <c r="BGN170" s="16"/>
      <c r="BGO170" s="93"/>
      <c r="BGP170" s="18"/>
      <c r="BGQ170" s="16"/>
      <c r="BGR170" s="18"/>
      <c r="BGS170" s="3"/>
      <c r="BGU170" s="13"/>
      <c r="BGV170" s="8"/>
      <c r="BGW170" s="3"/>
      <c r="BGX170" s="45"/>
      <c r="BGY170" s="3"/>
      <c r="BGZ170" s="2"/>
      <c r="BHA170" s="2"/>
      <c r="BHB170" s="2"/>
      <c r="BHC170" s="2"/>
      <c r="BHD170" s="2"/>
      <c r="BHE170" s="45"/>
      <c r="BHF170" s="45"/>
      <c r="BHI170" s="16"/>
      <c r="BHJ170" s="93"/>
      <c r="BHK170" s="18"/>
      <c r="BHL170" s="16"/>
      <c r="BHM170" s="18"/>
      <c r="BHN170" s="3"/>
      <c r="BHP170" s="13"/>
      <c r="BHQ170" s="8"/>
      <c r="BHR170" s="3"/>
      <c r="BHS170" s="45"/>
      <c r="BHT170" s="3"/>
      <c r="BHU170" s="2"/>
      <c r="BHV170" s="2"/>
      <c r="BHW170" s="2"/>
      <c r="BHX170" s="2"/>
      <c r="BHY170" s="2"/>
      <c r="BHZ170" s="45"/>
      <c r="BIA170" s="45"/>
      <c r="BID170" s="16"/>
      <c r="BIE170" s="93"/>
      <c r="BIF170" s="18"/>
      <c r="BIG170" s="16"/>
      <c r="BIH170" s="18"/>
      <c r="BII170" s="3"/>
      <c r="BIK170" s="13"/>
      <c r="BIL170" s="8"/>
      <c r="BIM170" s="3"/>
      <c r="BIN170" s="45"/>
      <c r="BIO170" s="3"/>
      <c r="BIP170" s="2"/>
      <c r="BIQ170" s="2"/>
      <c r="BIR170" s="2"/>
      <c r="BIS170" s="2"/>
      <c r="BIT170" s="2"/>
      <c r="BIU170" s="45"/>
      <c r="BIV170" s="45"/>
      <c r="BIY170" s="16"/>
      <c r="BIZ170" s="93"/>
      <c r="BJA170" s="18"/>
      <c r="BJB170" s="16"/>
      <c r="BJC170" s="18"/>
      <c r="BJD170" s="3"/>
      <c r="BJF170" s="13"/>
      <c r="BJG170" s="8"/>
      <c r="BJH170" s="3"/>
      <c r="BJI170" s="45"/>
      <c r="BJJ170" s="3"/>
      <c r="BJK170" s="2"/>
      <c r="BJL170" s="2"/>
      <c r="BJM170" s="2"/>
      <c r="BJN170" s="2"/>
      <c r="BJO170" s="2"/>
      <c r="BJP170" s="45"/>
      <c r="BJQ170" s="45"/>
      <c r="BJT170" s="16"/>
      <c r="BJU170" s="93"/>
      <c r="BJV170" s="18"/>
      <c r="BJW170" s="16"/>
      <c r="BJX170" s="18"/>
      <c r="BJY170" s="3"/>
      <c r="BKA170" s="13"/>
      <c r="BKB170" s="8"/>
      <c r="BKC170" s="3"/>
      <c r="BKD170" s="45"/>
      <c r="BKE170" s="3"/>
      <c r="BKF170" s="2"/>
      <c r="BKG170" s="2"/>
      <c r="BKH170" s="2"/>
      <c r="BKI170" s="2"/>
      <c r="BKJ170" s="2"/>
      <c r="BKK170" s="45"/>
      <c r="BKL170" s="45"/>
      <c r="BKO170" s="16"/>
      <c r="BKP170" s="93"/>
      <c r="BKQ170" s="18"/>
      <c r="BKR170" s="16"/>
      <c r="BKS170" s="18"/>
      <c r="BKT170" s="3"/>
      <c r="BKV170" s="13"/>
      <c r="BKW170" s="8"/>
      <c r="BKX170" s="3"/>
      <c r="BKY170" s="45"/>
      <c r="BKZ170" s="3"/>
      <c r="BLA170" s="2"/>
      <c r="BLB170" s="2"/>
      <c r="BLC170" s="2"/>
      <c r="BLD170" s="2"/>
      <c r="BLE170" s="2"/>
      <c r="BLF170" s="45"/>
      <c r="BLG170" s="45"/>
      <c r="BLJ170" s="16"/>
      <c r="BLK170" s="93"/>
      <c r="BLL170" s="18"/>
      <c r="BLM170" s="16"/>
      <c r="BLN170" s="18"/>
      <c r="BLO170" s="3"/>
      <c r="BLQ170" s="13"/>
      <c r="BLR170" s="8"/>
      <c r="BLS170" s="3"/>
      <c r="BLT170" s="45"/>
      <c r="BLU170" s="3"/>
      <c r="BLV170" s="2"/>
      <c r="BLW170" s="2"/>
      <c r="BLX170" s="2"/>
      <c r="BLY170" s="2"/>
      <c r="BLZ170" s="2"/>
      <c r="BMA170" s="45"/>
      <c r="BMB170" s="45"/>
      <c r="BME170" s="16"/>
      <c r="BMF170" s="93"/>
      <c r="BMG170" s="18"/>
      <c r="BMH170" s="16"/>
      <c r="BMI170" s="18"/>
      <c r="BMJ170" s="3"/>
      <c r="BML170" s="13"/>
      <c r="BMM170" s="8"/>
      <c r="BMN170" s="3"/>
      <c r="BMO170" s="45"/>
      <c r="BMP170" s="3"/>
      <c r="BMQ170" s="2"/>
      <c r="BMR170" s="2"/>
      <c r="BMS170" s="2"/>
      <c r="BMT170" s="2"/>
      <c r="BMU170" s="2"/>
      <c r="BMV170" s="45"/>
      <c r="BMW170" s="45"/>
      <c r="BMZ170" s="16"/>
      <c r="BNA170" s="93"/>
      <c r="BNB170" s="18"/>
      <c r="BNC170" s="16"/>
      <c r="BND170" s="18"/>
      <c r="BNE170" s="3"/>
      <c r="BNG170" s="13"/>
      <c r="BNH170" s="8"/>
      <c r="BNI170" s="3"/>
      <c r="BNJ170" s="45"/>
      <c r="BNK170" s="3"/>
      <c r="BNL170" s="2"/>
      <c r="BNM170" s="2"/>
      <c r="BNN170" s="2"/>
      <c r="BNO170" s="2"/>
      <c r="BNP170" s="2"/>
      <c r="BNQ170" s="45"/>
      <c r="BNR170" s="45"/>
      <c r="BNU170" s="16"/>
      <c r="BNV170" s="93"/>
      <c r="BNW170" s="18"/>
      <c r="BNX170" s="16"/>
      <c r="BNY170" s="18"/>
      <c r="BNZ170" s="3"/>
      <c r="BOB170" s="13"/>
      <c r="BOC170" s="8"/>
      <c r="BOD170" s="3"/>
      <c r="BOE170" s="45"/>
      <c r="BOF170" s="3"/>
      <c r="BOG170" s="2"/>
      <c r="BOH170" s="2"/>
      <c r="BOI170" s="2"/>
      <c r="BOJ170" s="2"/>
      <c r="BOK170" s="2"/>
      <c r="BOL170" s="45"/>
      <c r="BOM170" s="45"/>
      <c r="BOP170" s="16"/>
      <c r="BOQ170" s="93"/>
      <c r="BOR170" s="18"/>
      <c r="BOS170" s="16"/>
      <c r="BOT170" s="18"/>
      <c r="BOU170" s="3"/>
      <c r="BOW170" s="13"/>
      <c r="BOX170" s="8"/>
      <c r="BOY170" s="3"/>
      <c r="BOZ170" s="45"/>
      <c r="BPA170" s="3"/>
      <c r="BPB170" s="2"/>
      <c r="BPC170" s="2"/>
      <c r="BPD170" s="2"/>
      <c r="BPE170" s="2"/>
      <c r="BPF170" s="2"/>
      <c r="BPG170" s="45"/>
      <c r="BPH170" s="45"/>
      <c r="BPK170" s="16"/>
      <c r="BPL170" s="93"/>
      <c r="BPM170" s="18"/>
      <c r="BPN170" s="16"/>
      <c r="BPO170" s="18"/>
      <c r="BPP170" s="3"/>
      <c r="BPR170" s="13"/>
      <c r="BPS170" s="8"/>
      <c r="BPT170" s="3"/>
      <c r="BPU170" s="45"/>
      <c r="BPV170" s="3"/>
      <c r="BPW170" s="2"/>
      <c r="BPX170" s="2"/>
      <c r="BPY170" s="2"/>
      <c r="BPZ170" s="2"/>
      <c r="BQA170" s="2"/>
      <c r="BQB170" s="45"/>
      <c r="BQC170" s="45"/>
      <c r="BQF170" s="16"/>
      <c r="BQG170" s="93"/>
      <c r="BQH170" s="18"/>
      <c r="BQI170" s="16"/>
      <c r="BQJ170" s="18"/>
      <c r="BQK170" s="3"/>
      <c r="BQM170" s="13"/>
      <c r="BQN170" s="8"/>
      <c r="BQO170" s="3"/>
      <c r="BQP170" s="45"/>
      <c r="BQQ170" s="3"/>
      <c r="BQR170" s="2"/>
      <c r="BQS170" s="2"/>
      <c r="BQT170" s="2"/>
      <c r="BQU170" s="2"/>
      <c r="BQV170" s="2"/>
      <c r="BQW170" s="45"/>
      <c r="BQX170" s="45"/>
      <c r="BRA170" s="16"/>
      <c r="BRB170" s="93"/>
      <c r="BRC170" s="18"/>
      <c r="BRD170" s="16"/>
      <c r="BRE170" s="18"/>
      <c r="BRF170" s="3"/>
      <c r="BRH170" s="13"/>
      <c r="BRI170" s="8"/>
      <c r="BRJ170" s="3"/>
      <c r="BRK170" s="45"/>
      <c r="BRL170" s="3"/>
      <c r="BRM170" s="2"/>
      <c r="BRN170" s="2"/>
      <c r="BRO170" s="2"/>
      <c r="BRP170" s="2"/>
      <c r="BRQ170" s="2"/>
      <c r="BRR170" s="45"/>
      <c r="BRS170" s="45"/>
      <c r="BRV170" s="16"/>
      <c r="BRW170" s="93"/>
      <c r="BRX170" s="18"/>
      <c r="BRY170" s="16"/>
      <c r="BRZ170" s="18"/>
      <c r="BSA170" s="3"/>
      <c r="BSC170" s="13"/>
      <c r="BSD170" s="8"/>
      <c r="BSE170" s="3"/>
      <c r="BSF170" s="45"/>
      <c r="BSG170" s="3"/>
      <c r="BSH170" s="2"/>
      <c r="BSI170" s="2"/>
      <c r="BSJ170" s="2"/>
      <c r="BSK170" s="2"/>
      <c r="BSL170" s="2"/>
      <c r="BSM170" s="45"/>
      <c r="BSN170" s="45"/>
      <c r="BSQ170" s="16"/>
      <c r="BSR170" s="93"/>
      <c r="BSS170" s="18"/>
      <c r="BST170" s="16"/>
      <c r="BSU170" s="18"/>
      <c r="BSV170" s="3"/>
      <c r="BSX170" s="13"/>
      <c r="BSY170" s="8"/>
      <c r="BSZ170" s="3"/>
      <c r="BTA170" s="45"/>
      <c r="BTB170" s="3"/>
      <c r="BTC170" s="2"/>
      <c r="BTD170" s="2"/>
      <c r="BTE170" s="2"/>
      <c r="BTF170" s="2"/>
      <c r="BTG170" s="2"/>
      <c r="BTH170" s="45"/>
      <c r="BTI170" s="45"/>
      <c r="BTL170" s="16"/>
      <c r="BTM170" s="93"/>
      <c r="BTN170" s="18"/>
      <c r="BTO170" s="16"/>
      <c r="BTP170" s="18"/>
      <c r="BTQ170" s="3"/>
      <c r="BTS170" s="13"/>
      <c r="BTT170" s="8"/>
      <c r="BTU170" s="3"/>
      <c r="BTV170" s="45"/>
      <c r="BTW170" s="3"/>
      <c r="BTX170" s="2"/>
      <c r="BTY170" s="2"/>
      <c r="BTZ170" s="2"/>
      <c r="BUA170" s="2"/>
      <c r="BUB170" s="2"/>
      <c r="BUC170" s="45"/>
      <c r="BUD170" s="45"/>
      <c r="BUG170" s="16"/>
      <c r="BUH170" s="93"/>
      <c r="BUI170" s="18"/>
      <c r="BUJ170" s="16"/>
      <c r="BUK170" s="18"/>
      <c r="BUL170" s="3"/>
      <c r="BUN170" s="13"/>
      <c r="BUO170" s="8"/>
      <c r="BUP170" s="3"/>
      <c r="BUQ170" s="45"/>
      <c r="BUR170" s="3"/>
      <c r="BUS170" s="2"/>
      <c r="BUT170" s="2"/>
      <c r="BUU170" s="2"/>
      <c r="BUV170" s="2"/>
      <c r="BUW170" s="2"/>
      <c r="BUX170" s="45"/>
      <c r="BUY170" s="45"/>
      <c r="BVB170" s="16"/>
      <c r="BVC170" s="93"/>
      <c r="BVD170" s="18"/>
      <c r="BVE170" s="16"/>
      <c r="BVF170" s="18"/>
      <c r="BVG170" s="3"/>
      <c r="BVI170" s="13"/>
      <c r="BVJ170" s="8"/>
      <c r="BVK170" s="3"/>
      <c r="BVL170" s="45"/>
      <c r="BVM170" s="3"/>
      <c r="BVN170" s="2"/>
      <c r="BVO170" s="2"/>
      <c r="BVP170" s="2"/>
      <c r="BVQ170" s="2"/>
      <c r="BVR170" s="2"/>
      <c r="BVS170" s="45"/>
      <c r="BVT170" s="45"/>
      <c r="BVW170" s="16"/>
      <c r="BVX170" s="93"/>
      <c r="BVY170" s="18"/>
      <c r="BVZ170" s="16"/>
      <c r="BWA170" s="18"/>
      <c r="BWB170" s="3"/>
      <c r="BWD170" s="13"/>
      <c r="BWE170" s="8"/>
      <c r="BWF170" s="3"/>
      <c r="BWG170" s="45"/>
      <c r="BWH170" s="3"/>
      <c r="BWI170" s="2"/>
      <c r="BWJ170" s="2"/>
      <c r="BWK170" s="2"/>
      <c r="BWL170" s="2"/>
      <c r="BWM170" s="2"/>
      <c r="BWN170" s="45"/>
      <c r="BWO170" s="45"/>
      <c r="BWR170" s="16"/>
      <c r="BWS170" s="93"/>
      <c r="BWT170" s="18"/>
      <c r="BWU170" s="16"/>
      <c r="BWV170" s="18"/>
      <c r="BWW170" s="3"/>
      <c r="BWY170" s="13"/>
      <c r="BWZ170" s="8"/>
      <c r="BXA170" s="3"/>
      <c r="BXB170" s="45"/>
      <c r="BXC170" s="3"/>
      <c r="BXD170" s="2"/>
      <c r="BXE170" s="2"/>
      <c r="BXF170" s="2"/>
      <c r="BXG170" s="2"/>
      <c r="BXH170" s="2"/>
      <c r="BXI170" s="45"/>
      <c r="BXJ170" s="45"/>
      <c r="BXM170" s="16"/>
      <c r="BXN170" s="93"/>
      <c r="BXO170" s="18"/>
      <c r="BXP170" s="16"/>
      <c r="BXQ170" s="18"/>
      <c r="BXR170" s="3"/>
      <c r="BXT170" s="13"/>
      <c r="BXU170" s="8"/>
      <c r="BXV170" s="3"/>
      <c r="BXW170" s="45"/>
      <c r="BXX170" s="3"/>
      <c r="BXY170" s="2"/>
      <c r="BXZ170" s="2"/>
      <c r="BYA170" s="2"/>
      <c r="BYB170" s="2"/>
      <c r="BYC170" s="2"/>
      <c r="BYD170" s="45"/>
      <c r="BYE170" s="45"/>
      <c r="BYH170" s="16"/>
      <c r="BYI170" s="93"/>
      <c r="BYJ170" s="18"/>
      <c r="BYK170" s="16"/>
      <c r="BYL170" s="18"/>
      <c r="BYM170" s="3"/>
      <c r="BYO170" s="13"/>
      <c r="BYP170" s="8"/>
      <c r="BYQ170" s="3"/>
      <c r="BYR170" s="45"/>
      <c r="BYS170" s="3"/>
      <c r="BYT170" s="2"/>
      <c r="BYU170" s="2"/>
      <c r="BYV170" s="2"/>
      <c r="BYW170" s="2"/>
      <c r="BYX170" s="2"/>
      <c r="BYY170" s="45"/>
      <c r="BYZ170" s="45"/>
      <c r="BZC170" s="16"/>
      <c r="BZD170" s="93"/>
      <c r="BZE170" s="18"/>
      <c r="BZF170" s="16"/>
      <c r="BZG170" s="18"/>
      <c r="BZH170" s="3"/>
      <c r="BZJ170" s="13"/>
      <c r="BZK170" s="8"/>
      <c r="BZL170" s="3"/>
      <c r="BZM170" s="45"/>
      <c r="BZN170" s="3"/>
      <c r="BZO170" s="2"/>
      <c r="BZP170" s="2"/>
      <c r="BZQ170" s="2"/>
      <c r="BZR170" s="2"/>
      <c r="BZS170" s="2"/>
      <c r="BZT170" s="45"/>
      <c r="BZU170" s="45"/>
      <c r="BZX170" s="16"/>
      <c r="BZY170" s="93"/>
      <c r="BZZ170" s="18"/>
      <c r="CAA170" s="16"/>
      <c r="CAB170" s="18"/>
      <c r="CAC170" s="3"/>
      <c r="CAE170" s="13"/>
      <c r="CAF170" s="8"/>
      <c r="CAG170" s="3"/>
      <c r="CAH170" s="45"/>
      <c r="CAI170" s="3"/>
      <c r="CAJ170" s="2"/>
      <c r="CAK170" s="2"/>
      <c r="CAL170" s="2"/>
      <c r="CAM170" s="2"/>
      <c r="CAN170" s="2"/>
      <c r="CAO170" s="45"/>
      <c r="CAP170" s="45"/>
      <c r="CAS170" s="16"/>
      <c r="CAT170" s="93"/>
      <c r="CAU170" s="18"/>
      <c r="CAV170" s="16"/>
      <c r="CAW170" s="18"/>
      <c r="CAX170" s="3"/>
      <c r="CAZ170" s="13"/>
      <c r="CBA170" s="8"/>
      <c r="CBB170" s="3"/>
      <c r="CBC170" s="45"/>
      <c r="CBD170" s="3"/>
      <c r="CBE170" s="2"/>
      <c r="CBF170" s="2"/>
      <c r="CBG170" s="2"/>
      <c r="CBH170" s="2"/>
      <c r="CBI170" s="2"/>
      <c r="CBJ170" s="45"/>
      <c r="CBK170" s="45"/>
      <c r="CBN170" s="16"/>
      <c r="CBO170" s="93"/>
      <c r="CBP170" s="18"/>
      <c r="CBQ170" s="16"/>
      <c r="CBR170" s="18"/>
      <c r="CBS170" s="3"/>
      <c r="CBU170" s="13"/>
      <c r="CBV170" s="8"/>
      <c r="CBW170" s="3"/>
      <c r="CBX170" s="45"/>
      <c r="CBY170" s="3"/>
      <c r="CBZ170" s="2"/>
      <c r="CCA170" s="2"/>
      <c r="CCB170" s="2"/>
      <c r="CCC170" s="2"/>
      <c r="CCD170" s="2"/>
      <c r="CCE170" s="45"/>
      <c r="CCF170" s="45"/>
      <c r="CCI170" s="16"/>
      <c r="CCJ170" s="93"/>
      <c r="CCK170" s="18"/>
      <c r="CCL170" s="16"/>
      <c r="CCM170" s="18"/>
      <c r="CCN170" s="3"/>
      <c r="CCP170" s="13"/>
      <c r="CCQ170" s="8"/>
      <c r="CCR170" s="3"/>
      <c r="CCS170" s="45"/>
      <c r="CCT170" s="3"/>
      <c r="CCU170" s="2"/>
      <c r="CCV170" s="2"/>
      <c r="CCW170" s="2"/>
      <c r="CCX170" s="2"/>
      <c r="CCY170" s="2"/>
      <c r="CCZ170" s="45"/>
      <c r="CDA170" s="45"/>
      <c r="CDD170" s="16"/>
      <c r="CDE170" s="93"/>
      <c r="CDF170" s="18"/>
      <c r="CDG170" s="16"/>
      <c r="CDH170" s="18"/>
      <c r="CDI170" s="3"/>
      <c r="CDK170" s="13"/>
      <c r="CDL170" s="8"/>
      <c r="CDM170" s="3"/>
      <c r="CDN170" s="45"/>
      <c r="CDO170" s="3"/>
      <c r="CDP170" s="2"/>
      <c r="CDQ170" s="2"/>
      <c r="CDR170" s="2"/>
      <c r="CDS170" s="2"/>
      <c r="CDT170" s="2"/>
      <c r="CDU170" s="45"/>
      <c r="CDV170" s="45"/>
      <c r="CDY170" s="16"/>
      <c r="CDZ170" s="93"/>
      <c r="CEA170" s="18"/>
      <c r="CEB170" s="16"/>
      <c r="CEC170" s="18"/>
      <c r="CED170" s="3"/>
      <c r="CEF170" s="13"/>
      <c r="CEG170" s="8"/>
      <c r="CEH170" s="3"/>
      <c r="CEI170" s="45"/>
      <c r="CEJ170" s="3"/>
      <c r="CEK170" s="2"/>
      <c r="CEL170" s="2"/>
      <c r="CEM170" s="2"/>
      <c r="CEN170" s="2"/>
      <c r="CEO170" s="2"/>
      <c r="CEP170" s="45"/>
      <c r="CEQ170" s="45"/>
      <c r="CET170" s="16"/>
      <c r="CEU170" s="93"/>
      <c r="CEV170" s="18"/>
      <c r="CEW170" s="16"/>
      <c r="CEX170" s="18"/>
      <c r="CEY170" s="3"/>
      <c r="CFA170" s="13"/>
      <c r="CFB170" s="8"/>
      <c r="CFC170" s="3"/>
      <c r="CFD170" s="45"/>
      <c r="CFE170" s="3"/>
      <c r="CFF170" s="2"/>
      <c r="CFG170" s="2"/>
      <c r="CFH170" s="2"/>
      <c r="CFI170" s="2"/>
      <c r="CFJ170" s="2"/>
      <c r="CFK170" s="45"/>
      <c r="CFL170" s="45"/>
      <c r="CFO170" s="16"/>
      <c r="CFP170" s="93"/>
      <c r="CFQ170" s="18"/>
      <c r="CFR170" s="16"/>
      <c r="CFS170" s="18"/>
      <c r="CFT170" s="3"/>
      <c r="CFV170" s="13"/>
      <c r="CFW170" s="8"/>
      <c r="CFX170" s="3"/>
      <c r="CFY170" s="45"/>
      <c r="CFZ170" s="3"/>
      <c r="CGA170" s="2"/>
      <c r="CGB170" s="2"/>
      <c r="CGC170" s="2"/>
      <c r="CGD170" s="2"/>
      <c r="CGE170" s="2"/>
      <c r="CGF170" s="45"/>
      <c r="CGG170" s="45"/>
      <c r="CGJ170" s="16"/>
      <c r="CGK170" s="93"/>
      <c r="CGL170" s="18"/>
      <c r="CGM170" s="16"/>
      <c r="CGN170" s="18"/>
      <c r="CGO170" s="3"/>
      <c r="CGQ170" s="13"/>
      <c r="CGR170" s="8"/>
      <c r="CGS170" s="3"/>
      <c r="CGT170" s="45"/>
      <c r="CGU170" s="3"/>
      <c r="CGV170" s="2"/>
      <c r="CGW170" s="2"/>
      <c r="CGX170" s="2"/>
      <c r="CGY170" s="2"/>
      <c r="CGZ170" s="2"/>
      <c r="CHA170" s="45"/>
      <c r="CHB170" s="45"/>
      <c r="CHE170" s="16"/>
      <c r="CHF170" s="93"/>
      <c r="CHG170" s="18"/>
      <c r="CHH170" s="16"/>
      <c r="CHI170" s="18"/>
      <c r="CHJ170" s="3"/>
      <c r="CHL170" s="13"/>
      <c r="CHM170" s="8"/>
      <c r="CHN170" s="3"/>
      <c r="CHO170" s="45"/>
      <c r="CHP170" s="3"/>
      <c r="CHQ170" s="2"/>
      <c r="CHR170" s="2"/>
      <c r="CHS170" s="2"/>
      <c r="CHT170" s="2"/>
      <c r="CHU170" s="2"/>
      <c r="CHV170" s="45"/>
      <c r="CHW170" s="45"/>
      <c r="CHZ170" s="16"/>
      <c r="CIA170" s="93"/>
      <c r="CIB170" s="18"/>
      <c r="CIC170" s="16"/>
      <c r="CID170" s="18"/>
      <c r="CIE170" s="3"/>
      <c r="CIG170" s="13"/>
      <c r="CIH170" s="8"/>
      <c r="CII170" s="3"/>
      <c r="CIJ170" s="45"/>
      <c r="CIK170" s="3"/>
      <c r="CIL170" s="2"/>
      <c r="CIM170" s="2"/>
      <c r="CIN170" s="2"/>
      <c r="CIO170" s="2"/>
      <c r="CIP170" s="2"/>
      <c r="CIQ170" s="45"/>
      <c r="CIR170" s="45"/>
      <c r="CIU170" s="16"/>
      <c r="CIV170" s="93"/>
      <c r="CIW170" s="18"/>
      <c r="CIX170" s="16"/>
      <c r="CIY170" s="18"/>
      <c r="CIZ170" s="3"/>
      <c r="CJB170" s="13"/>
      <c r="CJC170" s="8"/>
      <c r="CJD170" s="3"/>
      <c r="CJE170" s="45"/>
      <c r="CJF170" s="3"/>
      <c r="CJG170" s="2"/>
      <c r="CJH170" s="2"/>
      <c r="CJI170" s="2"/>
      <c r="CJJ170" s="2"/>
      <c r="CJK170" s="2"/>
      <c r="CJL170" s="45"/>
      <c r="CJM170" s="45"/>
      <c r="CJP170" s="16"/>
      <c r="CJQ170" s="93"/>
      <c r="CJR170" s="18"/>
      <c r="CJS170" s="16"/>
      <c r="CJT170" s="18"/>
      <c r="CJU170" s="3"/>
      <c r="CJW170" s="13"/>
      <c r="CJX170" s="8"/>
      <c r="CJY170" s="3"/>
      <c r="CJZ170" s="45"/>
      <c r="CKA170" s="3"/>
      <c r="CKB170" s="2"/>
      <c r="CKC170" s="2"/>
      <c r="CKD170" s="2"/>
      <c r="CKE170" s="2"/>
      <c r="CKF170" s="2"/>
      <c r="CKG170" s="45"/>
      <c r="CKH170" s="45"/>
      <c r="CKK170" s="16"/>
      <c r="CKL170" s="93"/>
      <c r="CKM170" s="18"/>
      <c r="CKN170" s="16"/>
      <c r="CKO170" s="18"/>
      <c r="CKP170" s="3"/>
      <c r="CKR170" s="13"/>
      <c r="CKS170" s="8"/>
      <c r="CKT170" s="3"/>
      <c r="CKU170" s="45"/>
      <c r="CKV170" s="3"/>
      <c r="CKW170" s="2"/>
      <c r="CKX170" s="2"/>
      <c r="CKY170" s="2"/>
      <c r="CKZ170" s="2"/>
      <c r="CLA170" s="2"/>
      <c r="CLB170" s="45"/>
      <c r="CLC170" s="45"/>
      <c r="CLF170" s="16"/>
      <c r="CLG170" s="93"/>
      <c r="CLH170" s="18"/>
      <c r="CLI170" s="16"/>
      <c r="CLJ170" s="18"/>
      <c r="CLK170" s="3"/>
      <c r="CLM170" s="13"/>
      <c r="CLN170" s="8"/>
      <c r="CLO170" s="3"/>
      <c r="CLP170" s="45"/>
      <c r="CLQ170" s="3"/>
      <c r="CLR170" s="2"/>
      <c r="CLS170" s="2"/>
      <c r="CLT170" s="2"/>
      <c r="CLU170" s="2"/>
      <c r="CLV170" s="2"/>
      <c r="CLW170" s="45"/>
      <c r="CLX170" s="45"/>
      <c r="CMA170" s="16"/>
      <c r="CMB170" s="93"/>
      <c r="CMC170" s="18"/>
      <c r="CMD170" s="16"/>
      <c r="CME170" s="18"/>
      <c r="CMF170" s="3"/>
      <c r="CMH170" s="13"/>
      <c r="CMI170" s="8"/>
      <c r="CMJ170" s="3"/>
      <c r="CMK170" s="45"/>
      <c r="CML170" s="3"/>
      <c r="CMM170" s="2"/>
      <c r="CMN170" s="2"/>
      <c r="CMO170" s="2"/>
      <c r="CMP170" s="2"/>
      <c r="CMQ170" s="2"/>
      <c r="CMR170" s="45"/>
      <c r="CMS170" s="45"/>
      <c r="CMV170" s="16"/>
      <c r="CMW170" s="93"/>
      <c r="CMX170" s="18"/>
      <c r="CMY170" s="16"/>
      <c r="CMZ170" s="18"/>
      <c r="CNA170" s="3"/>
      <c r="CNC170" s="13"/>
      <c r="CND170" s="8"/>
      <c r="CNE170" s="3"/>
      <c r="CNF170" s="45"/>
      <c r="CNG170" s="3"/>
      <c r="CNH170" s="2"/>
      <c r="CNI170" s="2"/>
      <c r="CNJ170" s="2"/>
      <c r="CNK170" s="2"/>
      <c r="CNL170" s="2"/>
      <c r="CNM170" s="45"/>
      <c r="CNN170" s="45"/>
      <c r="CNQ170" s="16"/>
      <c r="CNR170" s="93"/>
      <c r="CNS170" s="18"/>
      <c r="CNT170" s="16"/>
      <c r="CNU170" s="18"/>
      <c r="CNV170" s="3"/>
      <c r="CNX170" s="13"/>
      <c r="CNY170" s="8"/>
      <c r="CNZ170" s="3"/>
      <c r="COA170" s="45"/>
      <c r="COB170" s="3"/>
      <c r="COC170" s="2"/>
      <c r="COD170" s="2"/>
      <c r="COE170" s="2"/>
      <c r="COF170" s="2"/>
      <c r="COG170" s="2"/>
      <c r="COH170" s="45"/>
      <c r="COI170" s="45"/>
      <c r="COL170" s="16"/>
      <c r="COM170" s="93"/>
      <c r="CON170" s="18"/>
      <c r="COO170" s="16"/>
      <c r="COP170" s="18"/>
      <c r="COQ170" s="3"/>
      <c r="COS170" s="13"/>
      <c r="COT170" s="8"/>
      <c r="COU170" s="3"/>
      <c r="COV170" s="45"/>
      <c r="COW170" s="3"/>
      <c r="COX170" s="2"/>
      <c r="COY170" s="2"/>
      <c r="COZ170" s="2"/>
      <c r="CPA170" s="2"/>
      <c r="CPB170" s="2"/>
      <c r="CPC170" s="45"/>
      <c r="CPD170" s="45"/>
      <c r="CPG170" s="16"/>
      <c r="CPH170" s="93"/>
      <c r="CPI170" s="18"/>
      <c r="CPJ170" s="16"/>
      <c r="CPK170" s="18"/>
      <c r="CPL170" s="3"/>
      <c r="CPN170" s="13"/>
      <c r="CPO170" s="8"/>
      <c r="CPP170" s="3"/>
      <c r="CPQ170" s="45"/>
      <c r="CPR170" s="3"/>
      <c r="CPS170" s="2"/>
      <c r="CPT170" s="2"/>
      <c r="CPU170" s="2"/>
      <c r="CPV170" s="2"/>
      <c r="CPW170" s="2"/>
      <c r="CPX170" s="45"/>
      <c r="CPY170" s="45"/>
      <c r="CQB170" s="16"/>
      <c r="CQC170" s="93"/>
      <c r="CQD170" s="18"/>
      <c r="CQE170" s="16"/>
      <c r="CQF170" s="18"/>
      <c r="CQG170" s="3"/>
      <c r="CQI170" s="13"/>
      <c r="CQJ170" s="8"/>
      <c r="CQK170" s="3"/>
      <c r="CQL170" s="45"/>
      <c r="CQM170" s="3"/>
      <c r="CQN170" s="2"/>
      <c r="CQO170" s="2"/>
      <c r="CQP170" s="2"/>
      <c r="CQQ170" s="2"/>
      <c r="CQR170" s="2"/>
      <c r="CQS170" s="45"/>
      <c r="CQT170" s="45"/>
      <c r="CQW170" s="16"/>
      <c r="CQX170" s="93"/>
      <c r="CQY170" s="18"/>
      <c r="CQZ170" s="16"/>
      <c r="CRA170" s="18"/>
      <c r="CRB170" s="3"/>
      <c r="CRD170" s="13"/>
      <c r="CRE170" s="8"/>
      <c r="CRF170" s="3"/>
      <c r="CRG170" s="45"/>
      <c r="CRH170" s="3"/>
      <c r="CRI170" s="2"/>
      <c r="CRJ170" s="2"/>
      <c r="CRK170" s="2"/>
      <c r="CRL170" s="2"/>
      <c r="CRM170" s="2"/>
      <c r="CRN170" s="45"/>
      <c r="CRO170" s="45"/>
      <c r="CRR170" s="16"/>
      <c r="CRS170" s="93"/>
      <c r="CRT170" s="18"/>
      <c r="CRU170" s="16"/>
      <c r="CRV170" s="18"/>
      <c r="CRW170" s="3"/>
      <c r="CRY170" s="13"/>
      <c r="CRZ170" s="8"/>
      <c r="CSA170" s="3"/>
      <c r="CSB170" s="45"/>
      <c r="CSC170" s="3"/>
      <c r="CSD170" s="2"/>
      <c r="CSE170" s="2"/>
      <c r="CSF170" s="2"/>
      <c r="CSG170" s="2"/>
      <c r="CSH170" s="2"/>
      <c r="CSI170" s="45"/>
      <c r="CSJ170" s="45"/>
      <c r="CSM170" s="16"/>
      <c r="CSN170" s="93"/>
      <c r="CSO170" s="18"/>
      <c r="CSP170" s="16"/>
      <c r="CSQ170" s="18"/>
      <c r="CSR170" s="3"/>
      <c r="CST170" s="13"/>
      <c r="CSU170" s="8"/>
      <c r="CSV170" s="3"/>
      <c r="CSW170" s="45"/>
      <c r="CSX170" s="3"/>
      <c r="CSY170" s="2"/>
      <c r="CSZ170" s="2"/>
      <c r="CTA170" s="2"/>
      <c r="CTB170" s="2"/>
      <c r="CTC170" s="2"/>
      <c r="CTD170" s="45"/>
      <c r="CTE170" s="45"/>
      <c r="CTH170" s="16"/>
      <c r="CTI170" s="93"/>
      <c r="CTJ170" s="18"/>
      <c r="CTK170" s="16"/>
      <c r="CTL170" s="18"/>
      <c r="CTM170" s="3"/>
      <c r="CTO170" s="13"/>
      <c r="CTP170" s="8"/>
      <c r="CTQ170" s="3"/>
      <c r="CTR170" s="45"/>
      <c r="CTS170" s="3"/>
      <c r="CTT170" s="2"/>
      <c r="CTU170" s="2"/>
      <c r="CTV170" s="2"/>
      <c r="CTW170" s="2"/>
      <c r="CTX170" s="2"/>
      <c r="CTY170" s="45"/>
      <c r="CTZ170" s="45"/>
      <c r="CUC170" s="16"/>
      <c r="CUD170" s="93"/>
      <c r="CUE170" s="18"/>
      <c r="CUF170" s="16"/>
      <c r="CUG170" s="18"/>
      <c r="CUH170" s="3"/>
      <c r="CUJ170" s="13"/>
      <c r="CUK170" s="8"/>
      <c r="CUL170" s="3"/>
      <c r="CUM170" s="45"/>
      <c r="CUN170" s="3"/>
      <c r="CUO170" s="2"/>
      <c r="CUP170" s="2"/>
      <c r="CUQ170" s="2"/>
      <c r="CUR170" s="2"/>
      <c r="CUS170" s="2"/>
      <c r="CUT170" s="45"/>
      <c r="CUU170" s="45"/>
      <c r="CUX170" s="16"/>
      <c r="CUY170" s="93"/>
      <c r="CUZ170" s="18"/>
      <c r="CVA170" s="16"/>
      <c r="CVB170" s="18"/>
      <c r="CVC170" s="3"/>
      <c r="CVE170" s="13"/>
      <c r="CVF170" s="8"/>
      <c r="CVG170" s="3"/>
      <c r="CVH170" s="45"/>
      <c r="CVI170" s="3"/>
      <c r="CVJ170" s="2"/>
      <c r="CVK170" s="2"/>
      <c r="CVL170" s="2"/>
      <c r="CVM170" s="2"/>
      <c r="CVN170" s="2"/>
      <c r="CVO170" s="45"/>
      <c r="CVP170" s="45"/>
      <c r="CVS170" s="16"/>
      <c r="CVT170" s="93"/>
      <c r="CVU170" s="18"/>
      <c r="CVV170" s="16"/>
      <c r="CVW170" s="18"/>
      <c r="CVX170" s="3"/>
      <c r="CVZ170" s="13"/>
      <c r="CWA170" s="8"/>
      <c r="CWB170" s="3"/>
      <c r="CWC170" s="45"/>
      <c r="CWD170" s="3"/>
      <c r="CWE170" s="2"/>
      <c r="CWF170" s="2"/>
      <c r="CWG170" s="2"/>
      <c r="CWH170" s="2"/>
      <c r="CWI170" s="2"/>
      <c r="CWJ170" s="45"/>
      <c r="CWK170" s="45"/>
      <c r="CWN170" s="16"/>
      <c r="CWO170" s="93"/>
      <c r="CWP170" s="18"/>
      <c r="CWQ170" s="16"/>
      <c r="CWR170" s="18"/>
      <c r="CWS170" s="3"/>
      <c r="CWU170" s="13"/>
      <c r="CWV170" s="8"/>
      <c r="CWW170" s="3"/>
      <c r="CWX170" s="45"/>
      <c r="CWY170" s="3"/>
      <c r="CWZ170" s="2"/>
      <c r="CXA170" s="2"/>
      <c r="CXB170" s="2"/>
      <c r="CXC170" s="2"/>
      <c r="CXD170" s="2"/>
      <c r="CXE170" s="45"/>
      <c r="CXF170" s="45"/>
      <c r="CXI170" s="16"/>
      <c r="CXJ170" s="93"/>
      <c r="CXK170" s="18"/>
      <c r="CXL170" s="16"/>
      <c r="CXM170" s="18"/>
      <c r="CXN170" s="3"/>
      <c r="CXP170" s="13"/>
      <c r="CXQ170" s="8"/>
      <c r="CXR170" s="3"/>
      <c r="CXS170" s="45"/>
      <c r="CXT170" s="3"/>
      <c r="CXU170" s="2"/>
      <c r="CXV170" s="2"/>
      <c r="CXW170" s="2"/>
      <c r="CXX170" s="2"/>
      <c r="CXY170" s="2"/>
      <c r="CXZ170" s="45"/>
      <c r="CYA170" s="45"/>
      <c r="CYD170" s="16"/>
      <c r="CYE170" s="93"/>
      <c r="CYF170" s="18"/>
      <c r="CYG170" s="16"/>
      <c r="CYH170" s="18"/>
      <c r="CYI170" s="3"/>
      <c r="CYK170" s="13"/>
      <c r="CYL170" s="8"/>
      <c r="CYM170" s="3"/>
      <c r="CYN170" s="45"/>
      <c r="CYO170" s="3"/>
      <c r="CYP170" s="2"/>
      <c r="CYQ170" s="2"/>
      <c r="CYR170" s="2"/>
      <c r="CYS170" s="2"/>
      <c r="CYT170" s="2"/>
      <c r="CYU170" s="45"/>
      <c r="CYV170" s="45"/>
      <c r="CYY170" s="16"/>
      <c r="CYZ170" s="93"/>
      <c r="CZA170" s="18"/>
      <c r="CZB170" s="16"/>
      <c r="CZC170" s="18"/>
      <c r="CZD170" s="3"/>
      <c r="CZF170" s="13"/>
      <c r="CZG170" s="8"/>
      <c r="CZH170" s="3"/>
      <c r="CZI170" s="45"/>
      <c r="CZJ170" s="3"/>
      <c r="CZK170" s="2"/>
      <c r="CZL170" s="2"/>
      <c r="CZM170" s="2"/>
      <c r="CZN170" s="2"/>
      <c r="CZO170" s="2"/>
      <c r="CZP170" s="45"/>
      <c r="CZQ170" s="45"/>
      <c r="CZT170" s="16"/>
      <c r="CZU170" s="93"/>
      <c r="CZV170" s="18"/>
      <c r="CZW170" s="16"/>
      <c r="CZX170" s="18"/>
      <c r="CZY170" s="3"/>
      <c r="DAA170" s="13"/>
      <c r="DAB170" s="8"/>
      <c r="DAC170" s="3"/>
      <c r="DAD170" s="45"/>
      <c r="DAE170" s="3"/>
      <c r="DAF170" s="2"/>
      <c r="DAG170" s="2"/>
      <c r="DAH170" s="2"/>
      <c r="DAI170" s="2"/>
      <c r="DAJ170" s="2"/>
      <c r="DAK170" s="45"/>
      <c r="DAL170" s="45"/>
      <c r="DAO170" s="16"/>
      <c r="DAP170" s="93"/>
      <c r="DAQ170" s="18"/>
      <c r="DAR170" s="16"/>
      <c r="DAS170" s="18"/>
      <c r="DAT170" s="3"/>
      <c r="DAV170" s="13"/>
      <c r="DAW170" s="8"/>
      <c r="DAX170" s="3"/>
      <c r="DAY170" s="45"/>
      <c r="DAZ170" s="3"/>
      <c r="DBA170" s="2"/>
      <c r="DBB170" s="2"/>
      <c r="DBC170" s="2"/>
      <c r="DBD170" s="2"/>
      <c r="DBE170" s="2"/>
      <c r="DBF170" s="45"/>
      <c r="DBG170" s="45"/>
      <c r="DBJ170" s="16"/>
      <c r="DBK170" s="93"/>
      <c r="DBL170" s="18"/>
      <c r="DBM170" s="16"/>
      <c r="DBN170" s="18"/>
      <c r="DBO170" s="3"/>
      <c r="DBQ170" s="13"/>
      <c r="DBR170" s="8"/>
      <c r="DBS170" s="3"/>
      <c r="DBT170" s="45"/>
      <c r="DBU170" s="3"/>
      <c r="DBV170" s="2"/>
      <c r="DBW170" s="2"/>
      <c r="DBX170" s="2"/>
      <c r="DBY170" s="2"/>
      <c r="DBZ170" s="2"/>
      <c r="DCA170" s="45"/>
      <c r="DCB170" s="45"/>
      <c r="DCE170" s="16"/>
      <c r="DCF170" s="93"/>
      <c r="DCG170" s="18"/>
      <c r="DCH170" s="16"/>
      <c r="DCI170" s="18"/>
      <c r="DCJ170" s="3"/>
      <c r="DCL170" s="13"/>
      <c r="DCM170" s="8"/>
      <c r="DCN170" s="3"/>
      <c r="DCO170" s="45"/>
      <c r="DCP170" s="3"/>
      <c r="DCQ170" s="2"/>
      <c r="DCR170" s="2"/>
      <c r="DCS170" s="2"/>
      <c r="DCT170" s="2"/>
      <c r="DCU170" s="2"/>
      <c r="DCV170" s="45"/>
      <c r="DCW170" s="45"/>
      <c r="DCZ170" s="16"/>
      <c r="DDA170" s="93"/>
      <c r="DDB170" s="18"/>
      <c r="DDC170" s="16"/>
      <c r="DDD170" s="18"/>
      <c r="DDE170" s="3"/>
      <c r="DDG170" s="13"/>
      <c r="DDH170" s="8"/>
      <c r="DDI170" s="3"/>
      <c r="DDJ170" s="45"/>
      <c r="DDK170" s="3"/>
      <c r="DDL170" s="2"/>
      <c r="DDM170" s="2"/>
      <c r="DDN170" s="2"/>
      <c r="DDO170" s="2"/>
      <c r="DDP170" s="2"/>
      <c r="DDQ170" s="45"/>
      <c r="DDR170" s="45"/>
      <c r="DDU170" s="16"/>
      <c r="DDV170" s="93"/>
      <c r="DDW170" s="18"/>
      <c r="DDX170" s="16"/>
      <c r="DDY170" s="18"/>
      <c r="DDZ170" s="3"/>
      <c r="DEB170" s="13"/>
      <c r="DEC170" s="8"/>
      <c r="DED170" s="3"/>
      <c r="DEE170" s="45"/>
      <c r="DEF170" s="3"/>
      <c r="DEG170" s="2"/>
      <c r="DEH170" s="2"/>
      <c r="DEI170" s="2"/>
      <c r="DEJ170" s="2"/>
      <c r="DEK170" s="2"/>
      <c r="DEL170" s="45"/>
      <c r="DEM170" s="45"/>
      <c r="DEP170" s="16"/>
      <c r="DEQ170" s="93"/>
      <c r="DER170" s="18"/>
      <c r="DES170" s="16"/>
      <c r="DET170" s="18"/>
      <c r="DEU170" s="3"/>
      <c r="DEW170" s="13"/>
      <c r="DEX170" s="8"/>
      <c r="DEY170" s="3"/>
      <c r="DEZ170" s="45"/>
      <c r="DFA170" s="3"/>
      <c r="DFB170" s="2"/>
      <c r="DFC170" s="2"/>
      <c r="DFD170" s="2"/>
      <c r="DFE170" s="2"/>
      <c r="DFF170" s="2"/>
      <c r="DFG170" s="45"/>
      <c r="DFH170" s="45"/>
      <c r="DFK170" s="16"/>
      <c r="DFL170" s="93"/>
      <c r="DFM170" s="18"/>
      <c r="DFN170" s="16"/>
      <c r="DFO170" s="18"/>
      <c r="DFP170" s="3"/>
      <c r="DFR170" s="13"/>
      <c r="DFS170" s="8"/>
      <c r="DFT170" s="3"/>
      <c r="DFU170" s="45"/>
      <c r="DFV170" s="3"/>
      <c r="DFW170" s="2"/>
      <c r="DFX170" s="2"/>
      <c r="DFY170" s="2"/>
      <c r="DFZ170" s="2"/>
      <c r="DGA170" s="2"/>
      <c r="DGB170" s="45"/>
      <c r="DGC170" s="45"/>
      <c r="DGF170" s="16"/>
      <c r="DGG170" s="93"/>
      <c r="DGH170" s="18"/>
      <c r="DGI170" s="16"/>
      <c r="DGJ170" s="18"/>
      <c r="DGK170" s="3"/>
      <c r="DGM170" s="13"/>
      <c r="DGN170" s="8"/>
      <c r="DGO170" s="3"/>
      <c r="DGP170" s="45"/>
      <c r="DGQ170" s="3"/>
      <c r="DGR170" s="2"/>
      <c r="DGS170" s="2"/>
      <c r="DGT170" s="2"/>
      <c r="DGU170" s="2"/>
      <c r="DGV170" s="2"/>
      <c r="DGW170" s="45"/>
      <c r="DGX170" s="45"/>
      <c r="DHA170" s="16"/>
      <c r="DHB170" s="93"/>
      <c r="DHC170" s="18"/>
      <c r="DHD170" s="16"/>
      <c r="DHE170" s="18"/>
      <c r="DHF170" s="3"/>
      <c r="DHH170" s="13"/>
      <c r="DHI170" s="8"/>
      <c r="DHJ170" s="3"/>
      <c r="DHK170" s="45"/>
      <c r="DHL170" s="3"/>
      <c r="DHM170" s="2"/>
      <c r="DHN170" s="2"/>
      <c r="DHO170" s="2"/>
      <c r="DHP170" s="2"/>
      <c r="DHQ170" s="2"/>
      <c r="DHR170" s="45"/>
      <c r="DHS170" s="45"/>
      <c r="DHV170" s="16"/>
      <c r="DHW170" s="93"/>
      <c r="DHX170" s="18"/>
      <c r="DHY170" s="16"/>
      <c r="DHZ170" s="18"/>
      <c r="DIA170" s="3"/>
      <c r="DIC170" s="13"/>
      <c r="DID170" s="8"/>
      <c r="DIE170" s="3"/>
      <c r="DIF170" s="45"/>
      <c r="DIG170" s="3"/>
      <c r="DIH170" s="2"/>
      <c r="DII170" s="2"/>
      <c r="DIJ170" s="2"/>
      <c r="DIK170" s="2"/>
      <c r="DIL170" s="2"/>
      <c r="DIM170" s="45"/>
      <c r="DIN170" s="45"/>
      <c r="DIQ170" s="16"/>
      <c r="DIR170" s="93"/>
      <c r="DIS170" s="18"/>
      <c r="DIT170" s="16"/>
      <c r="DIU170" s="18"/>
      <c r="DIV170" s="3"/>
      <c r="DIX170" s="13"/>
      <c r="DIY170" s="8"/>
      <c r="DIZ170" s="3"/>
      <c r="DJA170" s="45"/>
      <c r="DJB170" s="3"/>
      <c r="DJC170" s="2"/>
      <c r="DJD170" s="2"/>
      <c r="DJE170" s="2"/>
      <c r="DJF170" s="2"/>
      <c r="DJG170" s="2"/>
      <c r="DJH170" s="45"/>
      <c r="DJI170" s="45"/>
      <c r="DJL170" s="16"/>
      <c r="DJM170" s="93"/>
      <c r="DJN170" s="18"/>
      <c r="DJO170" s="16"/>
      <c r="DJP170" s="18"/>
      <c r="DJQ170" s="3"/>
      <c r="DJS170" s="13"/>
      <c r="DJT170" s="8"/>
      <c r="DJU170" s="3"/>
      <c r="DJV170" s="45"/>
      <c r="DJW170" s="3"/>
      <c r="DJX170" s="2"/>
      <c r="DJY170" s="2"/>
      <c r="DJZ170" s="2"/>
      <c r="DKA170" s="2"/>
      <c r="DKB170" s="2"/>
      <c r="DKC170" s="45"/>
      <c r="DKD170" s="45"/>
      <c r="DKG170" s="16"/>
      <c r="DKH170" s="93"/>
      <c r="DKI170" s="18"/>
      <c r="DKJ170" s="16"/>
      <c r="DKK170" s="18"/>
      <c r="DKL170" s="3"/>
      <c r="DKN170" s="13"/>
      <c r="DKO170" s="8"/>
      <c r="DKP170" s="3"/>
      <c r="DKQ170" s="45"/>
      <c r="DKR170" s="3"/>
      <c r="DKS170" s="2"/>
      <c r="DKT170" s="2"/>
      <c r="DKU170" s="2"/>
      <c r="DKV170" s="2"/>
      <c r="DKW170" s="2"/>
      <c r="DKX170" s="45"/>
      <c r="DKY170" s="45"/>
      <c r="DLB170" s="16"/>
      <c r="DLC170" s="93"/>
      <c r="DLD170" s="18"/>
      <c r="DLE170" s="16"/>
      <c r="DLF170" s="18"/>
      <c r="DLG170" s="3"/>
      <c r="DLI170" s="13"/>
      <c r="DLJ170" s="8"/>
      <c r="DLK170" s="3"/>
      <c r="DLL170" s="45"/>
      <c r="DLM170" s="3"/>
      <c r="DLN170" s="2"/>
      <c r="DLO170" s="2"/>
      <c r="DLP170" s="2"/>
      <c r="DLQ170" s="2"/>
      <c r="DLR170" s="2"/>
      <c r="DLS170" s="45"/>
      <c r="DLT170" s="45"/>
      <c r="DLW170" s="16"/>
      <c r="DLX170" s="93"/>
      <c r="DLY170" s="18"/>
      <c r="DLZ170" s="16"/>
      <c r="DMA170" s="18"/>
      <c r="DMB170" s="3"/>
      <c r="DMD170" s="13"/>
      <c r="DME170" s="8"/>
      <c r="DMF170" s="3"/>
      <c r="DMG170" s="45"/>
      <c r="DMH170" s="3"/>
      <c r="DMI170" s="2"/>
      <c r="DMJ170" s="2"/>
      <c r="DMK170" s="2"/>
      <c r="DML170" s="2"/>
      <c r="DMM170" s="2"/>
      <c r="DMN170" s="45"/>
      <c r="DMO170" s="45"/>
      <c r="DMR170" s="16"/>
      <c r="DMS170" s="93"/>
      <c r="DMT170" s="18"/>
      <c r="DMU170" s="16"/>
      <c r="DMV170" s="18"/>
      <c r="DMW170" s="3"/>
      <c r="DMY170" s="13"/>
      <c r="DMZ170" s="8"/>
      <c r="DNA170" s="3"/>
      <c r="DNB170" s="45"/>
      <c r="DNC170" s="3"/>
      <c r="DND170" s="2"/>
      <c r="DNE170" s="2"/>
      <c r="DNF170" s="2"/>
      <c r="DNG170" s="2"/>
      <c r="DNH170" s="2"/>
      <c r="DNI170" s="45"/>
      <c r="DNJ170" s="45"/>
      <c r="DNM170" s="16"/>
      <c r="DNN170" s="93"/>
      <c r="DNO170" s="18"/>
      <c r="DNP170" s="16"/>
      <c r="DNQ170" s="18"/>
      <c r="DNR170" s="3"/>
      <c r="DNT170" s="13"/>
      <c r="DNU170" s="8"/>
      <c r="DNV170" s="3"/>
      <c r="DNW170" s="45"/>
      <c r="DNX170" s="3"/>
      <c r="DNY170" s="2"/>
      <c r="DNZ170" s="2"/>
      <c r="DOA170" s="2"/>
      <c r="DOB170" s="2"/>
      <c r="DOC170" s="2"/>
      <c r="DOD170" s="45"/>
      <c r="DOE170" s="45"/>
      <c r="DOH170" s="16"/>
      <c r="DOI170" s="93"/>
      <c r="DOJ170" s="18"/>
      <c r="DOK170" s="16"/>
      <c r="DOL170" s="18"/>
      <c r="DOM170" s="3"/>
      <c r="DOO170" s="13"/>
      <c r="DOP170" s="8"/>
      <c r="DOQ170" s="3"/>
      <c r="DOR170" s="45"/>
      <c r="DOS170" s="3"/>
      <c r="DOT170" s="2"/>
      <c r="DOU170" s="2"/>
      <c r="DOV170" s="2"/>
      <c r="DOW170" s="2"/>
      <c r="DOX170" s="2"/>
      <c r="DOY170" s="45"/>
      <c r="DOZ170" s="45"/>
      <c r="DPC170" s="16"/>
      <c r="DPD170" s="93"/>
      <c r="DPE170" s="18"/>
      <c r="DPF170" s="16"/>
      <c r="DPG170" s="18"/>
      <c r="DPH170" s="3"/>
      <c r="DPJ170" s="13"/>
      <c r="DPK170" s="8"/>
      <c r="DPL170" s="3"/>
      <c r="DPM170" s="45"/>
      <c r="DPN170" s="3"/>
      <c r="DPO170" s="2"/>
      <c r="DPP170" s="2"/>
      <c r="DPQ170" s="2"/>
      <c r="DPR170" s="2"/>
      <c r="DPS170" s="2"/>
      <c r="DPT170" s="45"/>
      <c r="DPU170" s="45"/>
      <c r="DPX170" s="16"/>
      <c r="DPY170" s="93"/>
      <c r="DPZ170" s="18"/>
      <c r="DQA170" s="16"/>
      <c r="DQB170" s="18"/>
      <c r="DQC170" s="3"/>
      <c r="DQE170" s="13"/>
      <c r="DQF170" s="8"/>
      <c r="DQG170" s="3"/>
      <c r="DQH170" s="45"/>
      <c r="DQI170" s="3"/>
      <c r="DQJ170" s="2"/>
      <c r="DQK170" s="2"/>
      <c r="DQL170" s="2"/>
      <c r="DQM170" s="2"/>
      <c r="DQN170" s="2"/>
      <c r="DQO170" s="45"/>
      <c r="DQP170" s="45"/>
      <c r="DQS170" s="16"/>
      <c r="DQT170" s="93"/>
      <c r="DQU170" s="18"/>
      <c r="DQV170" s="16"/>
      <c r="DQW170" s="18"/>
      <c r="DQX170" s="3"/>
      <c r="DQZ170" s="13"/>
      <c r="DRA170" s="8"/>
      <c r="DRB170" s="3"/>
      <c r="DRC170" s="45"/>
      <c r="DRD170" s="3"/>
      <c r="DRE170" s="2"/>
      <c r="DRF170" s="2"/>
      <c r="DRG170" s="2"/>
      <c r="DRH170" s="2"/>
      <c r="DRI170" s="2"/>
      <c r="DRJ170" s="45"/>
      <c r="DRK170" s="45"/>
      <c r="DRN170" s="16"/>
      <c r="DRO170" s="93"/>
      <c r="DRP170" s="18"/>
      <c r="DRQ170" s="16"/>
      <c r="DRR170" s="18"/>
      <c r="DRS170" s="3"/>
      <c r="DRU170" s="13"/>
      <c r="DRV170" s="8"/>
      <c r="DRW170" s="3"/>
      <c r="DRX170" s="45"/>
      <c r="DRY170" s="3"/>
      <c r="DRZ170" s="2"/>
      <c r="DSA170" s="2"/>
      <c r="DSB170" s="2"/>
      <c r="DSC170" s="2"/>
      <c r="DSD170" s="2"/>
      <c r="DSE170" s="45"/>
      <c r="DSF170" s="45"/>
      <c r="DSI170" s="16"/>
      <c r="DSJ170" s="93"/>
      <c r="DSK170" s="18"/>
      <c r="DSL170" s="16"/>
      <c r="DSM170" s="18"/>
      <c r="DSN170" s="3"/>
      <c r="DSP170" s="13"/>
      <c r="DSQ170" s="8"/>
      <c r="DSR170" s="3"/>
      <c r="DSS170" s="45"/>
      <c r="DST170" s="3"/>
      <c r="DSU170" s="2"/>
      <c r="DSV170" s="2"/>
      <c r="DSW170" s="2"/>
      <c r="DSX170" s="2"/>
      <c r="DSY170" s="2"/>
      <c r="DSZ170" s="45"/>
      <c r="DTA170" s="45"/>
      <c r="DTD170" s="16"/>
      <c r="DTE170" s="93"/>
      <c r="DTF170" s="18"/>
      <c r="DTG170" s="16"/>
      <c r="DTH170" s="18"/>
      <c r="DTI170" s="3"/>
      <c r="DTK170" s="13"/>
      <c r="DTL170" s="8"/>
      <c r="DTM170" s="3"/>
      <c r="DTN170" s="45"/>
      <c r="DTO170" s="3"/>
      <c r="DTP170" s="2"/>
      <c r="DTQ170" s="2"/>
      <c r="DTR170" s="2"/>
      <c r="DTS170" s="2"/>
      <c r="DTT170" s="2"/>
      <c r="DTU170" s="45"/>
      <c r="DTV170" s="45"/>
      <c r="DTY170" s="16"/>
      <c r="DTZ170" s="93"/>
      <c r="DUA170" s="18"/>
      <c r="DUB170" s="16"/>
      <c r="DUC170" s="18"/>
      <c r="DUD170" s="3"/>
      <c r="DUF170" s="13"/>
      <c r="DUG170" s="8"/>
      <c r="DUH170" s="3"/>
      <c r="DUI170" s="45"/>
      <c r="DUJ170" s="3"/>
      <c r="DUK170" s="2"/>
      <c r="DUL170" s="2"/>
      <c r="DUM170" s="2"/>
      <c r="DUN170" s="2"/>
      <c r="DUO170" s="2"/>
      <c r="DUP170" s="45"/>
      <c r="DUQ170" s="45"/>
      <c r="DUT170" s="16"/>
      <c r="DUU170" s="93"/>
      <c r="DUV170" s="18"/>
      <c r="DUW170" s="16"/>
      <c r="DUX170" s="18"/>
      <c r="DUY170" s="3"/>
      <c r="DVA170" s="13"/>
      <c r="DVB170" s="8"/>
      <c r="DVC170" s="3"/>
      <c r="DVD170" s="45"/>
      <c r="DVE170" s="3"/>
      <c r="DVF170" s="2"/>
      <c r="DVG170" s="2"/>
      <c r="DVH170" s="2"/>
      <c r="DVI170" s="2"/>
      <c r="DVJ170" s="2"/>
      <c r="DVK170" s="45"/>
      <c r="DVL170" s="45"/>
      <c r="DVO170" s="16"/>
      <c r="DVP170" s="93"/>
      <c r="DVQ170" s="18"/>
      <c r="DVR170" s="16"/>
      <c r="DVS170" s="18"/>
      <c r="DVT170" s="3"/>
      <c r="DVV170" s="13"/>
      <c r="DVW170" s="8"/>
      <c r="DVX170" s="3"/>
      <c r="DVY170" s="45"/>
      <c r="DVZ170" s="3"/>
      <c r="DWA170" s="2"/>
      <c r="DWB170" s="2"/>
      <c r="DWC170" s="2"/>
      <c r="DWD170" s="2"/>
      <c r="DWE170" s="2"/>
      <c r="DWF170" s="45"/>
      <c r="DWG170" s="45"/>
      <c r="DWJ170" s="16"/>
      <c r="DWK170" s="93"/>
      <c r="DWL170" s="18"/>
      <c r="DWM170" s="16"/>
      <c r="DWN170" s="18"/>
      <c r="DWO170" s="3"/>
      <c r="DWQ170" s="13"/>
      <c r="DWR170" s="8"/>
      <c r="DWS170" s="3"/>
      <c r="DWT170" s="45"/>
      <c r="DWU170" s="3"/>
      <c r="DWV170" s="2"/>
      <c r="DWW170" s="2"/>
      <c r="DWX170" s="2"/>
      <c r="DWY170" s="2"/>
      <c r="DWZ170" s="2"/>
      <c r="DXA170" s="45"/>
      <c r="DXB170" s="45"/>
      <c r="DXE170" s="16"/>
      <c r="DXF170" s="93"/>
      <c r="DXG170" s="18"/>
      <c r="DXH170" s="16"/>
      <c r="DXI170" s="18"/>
      <c r="DXJ170" s="3"/>
      <c r="DXL170" s="13"/>
      <c r="DXM170" s="8"/>
      <c r="DXN170" s="3"/>
      <c r="DXO170" s="45"/>
      <c r="DXP170" s="3"/>
      <c r="DXQ170" s="2"/>
      <c r="DXR170" s="2"/>
      <c r="DXS170" s="2"/>
      <c r="DXT170" s="2"/>
      <c r="DXU170" s="2"/>
      <c r="DXV170" s="45"/>
      <c r="DXW170" s="45"/>
      <c r="DXZ170" s="16"/>
      <c r="DYA170" s="93"/>
      <c r="DYB170" s="18"/>
      <c r="DYC170" s="16"/>
      <c r="DYD170" s="18"/>
      <c r="DYE170" s="3"/>
      <c r="DYG170" s="13"/>
      <c r="DYH170" s="8"/>
      <c r="DYI170" s="3"/>
      <c r="DYJ170" s="45"/>
      <c r="DYK170" s="3"/>
      <c r="DYL170" s="2"/>
      <c r="DYM170" s="2"/>
      <c r="DYN170" s="2"/>
      <c r="DYO170" s="2"/>
      <c r="DYP170" s="2"/>
      <c r="DYQ170" s="45"/>
      <c r="DYR170" s="45"/>
      <c r="DYU170" s="16"/>
      <c r="DYV170" s="93"/>
      <c r="DYW170" s="18"/>
      <c r="DYX170" s="16"/>
      <c r="DYY170" s="18"/>
      <c r="DYZ170" s="3"/>
      <c r="DZB170" s="13"/>
      <c r="DZC170" s="8"/>
      <c r="DZD170" s="3"/>
      <c r="DZE170" s="45"/>
      <c r="DZF170" s="3"/>
      <c r="DZG170" s="2"/>
      <c r="DZH170" s="2"/>
      <c r="DZI170" s="2"/>
      <c r="DZJ170" s="2"/>
      <c r="DZK170" s="2"/>
      <c r="DZL170" s="45"/>
      <c r="DZM170" s="45"/>
      <c r="DZP170" s="16"/>
      <c r="DZQ170" s="93"/>
      <c r="DZR170" s="18"/>
      <c r="DZS170" s="16"/>
      <c r="DZT170" s="18"/>
      <c r="DZU170" s="3"/>
      <c r="DZW170" s="13"/>
      <c r="DZX170" s="8"/>
      <c r="DZY170" s="3"/>
      <c r="DZZ170" s="45"/>
      <c r="EAA170" s="3"/>
      <c r="EAB170" s="2"/>
      <c r="EAC170" s="2"/>
      <c r="EAD170" s="2"/>
      <c r="EAE170" s="2"/>
      <c r="EAF170" s="2"/>
      <c r="EAG170" s="45"/>
      <c r="EAH170" s="45"/>
      <c r="EAK170" s="16"/>
      <c r="EAL170" s="93"/>
      <c r="EAM170" s="18"/>
      <c r="EAN170" s="16"/>
      <c r="EAO170" s="18"/>
      <c r="EAP170" s="3"/>
      <c r="EAR170" s="13"/>
      <c r="EAS170" s="8"/>
      <c r="EAT170" s="3"/>
      <c r="EAU170" s="45"/>
      <c r="EAV170" s="3"/>
      <c r="EAW170" s="2"/>
      <c r="EAX170" s="2"/>
      <c r="EAY170" s="2"/>
      <c r="EAZ170" s="2"/>
      <c r="EBA170" s="2"/>
      <c r="EBB170" s="45"/>
      <c r="EBC170" s="45"/>
      <c r="EBF170" s="16"/>
      <c r="EBG170" s="93"/>
      <c r="EBH170" s="18"/>
      <c r="EBI170" s="16"/>
      <c r="EBJ170" s="18"/>
      <c r="EBK170" s="3"/>
      <c r="EBM170" s="13"/>
      <c r="EBN170" s="8"/>
      <c r="EBO170" s="3"/>
      <c r="EBP170" s="45"/>
      <c r="EBQ170" s="3"/>
      <c r="EBR170" s="2"/>
      <c r="EBS170" s="2"/>
      <c r="EBT170" s="2"/>
      <c r="EBU170" s="2"/>
      <c r="EBV170" s="2"/>
      <c r="EBW170" s="45"/>
      <c r="EBX170" s="45"/>
      <c r="ECA170" s="16"/>
      <c r="ECB170" s="93"/>
      <c r="ECC170" s="18"/>
      <c r="ECD170" s="16"/>
      <c r="ECE170" s="18"/>
      <c r="ECF170" s="3"/>
      <c r="ECH170" s="13"/>
      <c r="ECI170" s="8"/>
      <c r="ECJ170" s="3"/>
      <c r="ECK170" s="45"/>
      <c r="ECL170" s="3"/>
      <c r="ECM170" s="2"/>
      <c r="ECN170" s="2"/>
      <c r="ECO170" s="2"/>
      <c r="ECP170" s="2"/>
      <c r="ECQ170" s="2"/>
      <c r="ECR170" s="45"/>
      <c r="ECS170" s="45"/>
      <c r="ECV170" s="16"/>
      <c r="ECW170" s="93"/>
      <c r="ECX170" s="18"/>
      <c r="ECY170" s="16"/>
      <c r="ECZ170" s="18"/>
      <c r="EDA170" s="3"/>
      <c r="EDC170" s="13"/>
      <c r="EDD170" s="8"/>
      <c r="EDE170" s="3"/>
      <c r="EDF170" s="45"/>
      <c r="EDG170" s="3"/>
      <c r="EDH170" s="2"/>
      <c r="EDI170" s="2"/>
      <c r="EDJ170" s="2"/>
      <c r="EDK170" s="2"/>
      <c r="EDL170" s="2"/>
      <c r="EDM170" s="45"/>
      <c r="EDN170" s="45"/>
      <c r="EDQ170" s="16"/>
      <c r="EDR170" s="93"/>
      <c r="EDS170" s="18"/>
      <c r="EDT170" s="16"/>
      <c r="EDU170" s="18"/>
      <c r="EDV170" s="3"/>
      <c r="EDX170" s="13"/>
      <c r="EDY170" s="8"/>
      <c r="EDZ170" s="3"/>
      <c r="EEA170" s="45"/>
      <c r="EEB170" s="3"/>
      <c r="EEC170" s="2"/>
      <c r="EED170" s="2"/>
      <c r="EEE170" s="2"/>
      <c r="EEF170" s="2"/>
      <c r="EEG170" s="2"/>
      <c r="EEH170" s="45"/>
      <c r="EEI170" s="45"/>
      <c r="EEL170" s="16"/>
      <c r="EEM170" s="93"/>
      <c r="EEN170" s="18"/>
      <c r="EEO170" s="16"/>
      <c r="EEP170" s="18"/>
      <c r="EEQ170" s="3"/>
      <c r="EES170" s="13"/>
      <c r="EET170" s="8"/>
      <c r="EEU170" s="3"/>
      <c r="EEV170" s="45"/>
      <c r="EEW170" s="3"/>
      <c r="EEX170" s="2"/>
      <c r="EEY170" s="2"/>
      <c r="EEZ170" s="2"/>
      <c r="EFA170" s="2"/>
      <c r="EFB170" s="2"/>
      <c r="EFC170" s="45"/>
      <c r="EFD170" s="45"/>
      <c r="EFG170" s="16"/>
      <c r="EFH170" s="93"/>
      <c r="EFI170" s="18"/>
      <c r="EFJ170" s="16"/>
      <c r="EFK170" s="18"/>
      <c r="EFL170" s="3"/>
      <c r="EFN170" s="13"/>
      <c r="EFO170" s="8"/>
      <c r="EFP170" s="3"/>
      <c r="EFQ170" s="45"/>
      <c r="EFR170" s="3"/>
      <c r="EFS170" s="2"/>
      <c r="EFT170" s="2"/>
      <c r="EFU170" s="2"/>
      <c r="EFV170" s="2"/>
      <c r="EFW170" s="2"/>
      <c r="EFX170" s="45"/>
      <c r="EFY170" s="45"/>
      <c r="EGB170" s="16"/>
      <c r="EGC170" s="93"/>
      <c r="EGD170" s="18"/>
      <c r="EGE170" s="16"/>
      <c r="EGF170" s="18"/>
      <c r="EGG170" s="3"/>
      <c r="EGI170" s="13"/>
      <c r="EGJ170" s="8"/>
      <c r="EGK170" s="3"/>
      <c r="EGL170" s="45"/>
      <c r="EGM170" s="3"/>
      <c r="EGN170" s="2"/>
      <c r="EGO170" s="2"/>
      <c r="EGP170" s="2"/>
      <c r="EGQ170" s="2"/>
      <c r="EGR170" s="2"/>
      <c r="EGS170" s="45"/>
      <c r="EGT170" s="45"/>
      <c r="EGW170" s="16"/>
      <c r="EGX170" s="93"/>
      <c r="EGY170" s="18"/>
      <c r="EGZ170" s="16"/>
      <c r="EHA170" s="18"/>
      <c r="EHB170" s="3"/>
      <c r="EHD170" s="13"/>
      <c r="EHE170" s="8"/>
      <c r="EHF170" s="3"/>
      <c r="EHG170" s="45"/>
      <c r="EHH170" s="3"/>
      <c r="EHI170" s="2"/>
      <c r="EHJ170" s="2"/>
      <c r="EHK170" s="2"/>
      <c r="EHL170" s="2"/>
      <c r="EHM170" s="2"/>
      <c r="EHN170" s="45"/>
      <c r="EHO170" s="45"/>
      <c r="EHR170" s="16"/>
      <c r="EHS170" s="93"/>
      <c r="EHT170" s="18"/>
      <c r="EHU170" s="16"/>
      <c r="EHV170" s="18"/>
      <c r="EHW170" s="3"/>
      <c r="EHY170" s="13"/>
      <c r="EHZ170" s="8"/>
      <c r="EIA170" s="3"/>
      <c r="EIB170" s="45"/>
      <c r="EIC170" s="3"/>
      <c r="EID170" s="2"/>
      <c r="EIE170" s="2"/>
      <c r="EIF170" s="2"/>
      <c r="EIG170" s="2"/>
      <c r="EIH170" s="2"/>
      <c r="EII170" s="45"/>
      <c r="EIJ170" s="45"/>
      <c r="EIM170" s="16"/>
      <c r="EIN170" s="93"/>
      <c r="EIO170" s="18"/>
      <c r="EIP170" s="16"/>
      <c r="EIQ170" s="18"/>
      <c r="EIR170" s="3"/>
      <c r="EIT170" s="13"/>
      <c r="EIU170" s="8"/>
      <c r="EIV170" s="3"/>
      <c r="EIW170" s="45"/>
      <c r="EIX170" s="3"/>
      <c r="EIY170" s="2"/>
      <c r="EIZ170" s="2"/>
      <c r="EJA170" s="2"/>
      <c r="EJB170" s="2"/>
      <c r="EJC170" s="2"/>
      <c r="EJD170" s="45"/>
      <c r="EJE170" s="45"/>
      <c r="EJH170" s="16"/>
      <c r="EJI170" s="93"/>
      <c r="EJJ170" s="18"/>
      <c r="EJK170" s="16"/>
      <c r="EJL170" s="18"/>
      <c r="EJM170" s="3"/>
      <c r="EJO170" s="13"/>
      <c r="EJP170" s="8"/>
      <c r="EJQ170" s="3"/>
      <c r="EJR170" s="45"/>
      <c r="EJS170" s="3"/>
      <c r="EJT170" s="2"/>
      <c r="EJU170" s="2"/>
      <c r="EJV170" s="2"/>
      <c r="EJW170" s="2"/>
      <c r="EJX170" s="2"/>
      <c r="EJY170" s="45"/>
      <c r="EJZ170" s="45"/>
      <c r="EKC170" s="16"/>
      <c r="EKD170" s="93"/>
      <c r="EKE170" s="18"/>
      <c r="EKF170" s="16"/>
      <c r="EKG170" s="18"/>
      <c r="EKH170" s="3"/>
      <c r="EKJ170" s="13"/>
      <c r="EKK170" s="8"/>
      <c r="EKL170" s="3"/>
      <c r="EKM170" s="45"/>
      <c r="EKN170" s="3"/>
      <c r="EKO170" s="2"/>
      <c r="EKP170" s="2"/>
      <c r="EKQ170" s="2"/>
      <c r="EKR170" s="2"/>
      <c r="EKS170" s="2"/>
      <c r="EKT170" s="45"/>
      <c r="EKU170" s="45"/>
      <c r="EKX170" s="16"/>
      <c r="EKY170" s="93"/>
      <c r="EKZ170" s="18"/>
      <c r="ELA170" s="16"/>
      <c r="ELB170" s="18"/>
      <c r="ELC170" s="3"/>
      <c r="ELE170" s="13"/>
      <c r="ELF170" s="8"/>
      <c r="ELG170" s="3"/>
      <c r="ELH170" s="45"/>
      <c r="ELI170" s="3"/>
      <c r="ELJ170" s="2"/>
      <c r="ELK170" s="2"/>
      <c r="ELL170" s="2"/>
      <c r="ELM170" s="2"/>
      <c r="ELN170" s="2"/>
      <c r="ELO170" s="45"/>
      <c r="ELP170" s="45"/>
      <c r="ELS170" s="16"/>
      <c r="ELT170" s="93"/>
      <c r="ELU170" s="18"/>
      <c r="ELV170" s="16"/>
      <c r="ELW170" s="18"/>
      <c r="ELX170" s="3"/>
      <c r="ELZ170" s="13"/>
      <c r="EMA170" s="8"/>
      <c r="EMB170" s="3"/>
      <c r="EMC170" s="45"/>
      <c r="EMD170" s="3"/>
      <c r="EME170" s="2"/>
      <c r="EMF170" s="2"/>
      <c r="EMG170" s="2"/>
      <c r="EMH170" s="2"/>
      <c r="EMI170" s="2"/>
      <c r="EMJ170" s="45"/>
      <c r="EMK170" s="45"/>
      <c r="EMN170" s="16"/>
      <c r="EMO170" s="93"/>
      <c r="EMP170" s="18"/>
      <c r="EMQ170" s="16"/>
      <c r="EMR170" s="18"/>
      <c r="EMS170" s="3"/>
      <c r="EMU170" s="13"/>
      <c r="EMV170" s="8"/>
      <c r="EMW170" s="3"/>
      <c r="EMX170" s="45"/>
      <c r="EMY170" s="3"/>
      <c r="EMZ170" s="2"/>
      <c r="ENA170" s="2"/>
      <c r="ENB170" s="2"/>
      <c r="ENC170" s="2"/>
      <c r="END170" s="2"/>
      <c r="ENE170" s="45"/>
      <c r="ENF170" s="45"/>
      <c r="ENI170" s="16"/>
      <c r="ENJ170" s="93"/>
      <c r="ENK170" s="18"/>
      <c r="ENL170" s="16"/>
      <c r="ENM170" s="18"/>
      <c r="ENN170" s="3"/>
      <c r="ENP170" s="13"/>
      <c r="ENQ170" s="8"/>
      <c r="ENR170" s="3"/>
      <c r="ENS170" s="45"/>
      <c r="ENT170" s="3"/>
      <c r="ENU170" s="2"/>
      <c r="ENV170" s="2"/>
      <c r="ENW170" s="2"/>
      <c r="ENX170" s="2"/>
      <c r="ENY170" s="2"/>
      <c r="ENZ170" s="45"/>
      <c r="EOA170" s="45"/>
      <c r="EOD170" s="16"/>
      <c r="EOE170" s="93"/>
      <c r="EOF170" s="18"/>
      <c r="EOG170" s="16"/>
      <c r="EOH170" s="18"/>
      <c r="EOI170" s="3"/>
      <c r="EOK170" s="13"/>
      <c r="EOL170" s="8"/>
      <c r="EOM170" s="3"/>
      <c r="EON170" s="45"/>
      <c r="EOO170" s="3"/>
      <c r="EOP170" s="2"/>
      <c r="EOQ170" s="2"/>
      <c r="EOR170" s="2"/>
      <c r="EOS170" s="2"/>
      <c r="EOT170" s="2"/>
      <c r="EOU170" s="45"/>
      <c r="EOV170" s="45"/>
      <c r="EOY170" s="16"/>
      <c r="EOZ170" s="93"/>
      <c r="EPA170" s="18"/>
      <c r="EPB170" s="16"/>
      <c r="EPC170" s="18"/>
      <c r="EPD170" s="3"/>
      <c r="EPF170" s="13"/>
      <c r="EPG170" s="8"/>
      <c r="EPH170" s="3"/>
      <c r="EPI170" s="45"/>
      <c r="EPJ170" s="3"/>
      <c r="EPK170" s="2"/>
      <c r="EPL170" s="2"/>
      <c r="EPM170" s="2"/>
      <c r="EPN170" s="2"/>
      <c r="EPO170" s="2"/>
      <c r="EPP170" s="45"/>
      <c r="EPQ170" s="45"/>
      <c r="EPT170" s="16"/>
      <c r="EPU170" s="93"/>
      <c r="EPV170" s="18"/>
      <c r="EPW170" s="16"/>
      <c r="EPX170" s="18"/>
      <c r="EPY170" s="3"/>
      <c r="EQA170" s="13"/>
      <c r="EQB170" s="8"/>
      <c r="EQC170" s="3"/>
      <c r="EQD170" s="45"/>
      <c r="EQE170" s="3"/>
      <c r="EQF170" s="2"/>
      <c r="EQG170" s="2"/>
      <c r="EQH170" s="2"/>
      <c r="EQI170" s="2"/>
      <c r="EQJ170" s="2"/>
      <c r="EQK170" s="45"/>
      <c r="EQL170" s="45"/>
      <c r="EQO170" s="16"/>
      <c r="EQP170" s="93"/>
      <c r="EQQ170" s="18"/>
      <c r="EQR170" s="16"/>
      <c r="EQS170" s="18"/>
      <c r="EQT170" s="3"/>
      <c r="EQV170" s="13"/>
      <c r="EQW170" s="8"/>
      <c r="EQX170" s="3"/>
      <c r="EQY170" s="45"/>
      <c r="EQZ170" s="3"/>
      <c r="ERA170" s="2"/>
      <c r="ERB170" s="2"/>
      <c r="ERC170" s="2"/>
      <c r="ERD170" s="2"/>
      <c r="ERE170" s="2"/>
      <c r="ERF170" s="45"/>
      <c r="ERG170" s="45"/>
      <c r="ERJ170" s="16"/>
      <c r="ERK170" s="93"/>
      <c r="ERL170" s="18"/>
      <c r="ERM170" s="16"/>
      <c r="ERN170" s="18"/>
      <c r="ERO170" s="3"/>
      <c r="ERQ170" s="13"/>
      <c r="ERR170" s="8"/>
      <c r="ERS170" s="3"/>
      <c r="ERT170" s="45"/>
      <c r="ERU170" s="3"/>
      <c r="ERV170" s="2"/>
      <c r="ERW170" s="2"/>
      <c r="ERX170" s="2"/>
      <c r="ERY170" s="2"/>
      <c r="ERZ170" s="2"/>
      <c r="ESA170" s="45"/>
      <c r="ESB170" s="45"/>
      <c r="ESE170" s="16"/>
      <c r="ESF170" s="93"/>
      <c r="ESG170" s="18"/>
      <c r="ESH170" s="16"/>
      <c r="ESI170" s="18"/>
      <c r="ESJ170" s="3"/>
      <c r="ESL170" s="13"/>
      <c r="ESM170" s="8"/>
      <c r="ESN170" s="3"/>
      <c r="ESO170" s="45"/>
      <c r="ESP170" s="3"/>
      <c r="ESQ170" s="2"/>
      <c r="ESR170" s="2"/>
      <c r="ESS170" s="2"/>
      <c r="EST170" s="2"/>
      <c r="ESU170" s="2"/>
      <c r="ESV170" s="45"/>
      <c r="ESW170" s="45"/>
      <c r="ESZ170" s="16"/>
      <c r="ETA170" s="93"/>
      <c r="ETB170" s="18"/>
      <c r="ETC170" s="16"/>
      <c r="ETD170" s="18"/>
      <c r="ETE170" s="3"/>
      <c r="ETG170" s="13"/>
      <c r="ETH170" s="8"/>
      <c r="ETI170" s="3"/>
      <c r="ETJ170" s="45"/>
      <c r="ETK170" s="3"/>
      <c r="ETL170" s="2"/>
      <c r="ETM170" s="2"/>
      <c r="ETN170" s="2"/>
      <c r="ETO170" s="2"/>
      <c r="ETP170" s="2"/>
      <c r="ETQ170" s="45"/>
      <c r="ETR170" s="45"/>
      <c r="ETU170" s="16"/>
      <c r="ETV170" s="93"/>
      <c r="ETW170" s="18"/>
      <c r="ETX170" s="16"/>
      <c r="ETY170" s="18"/>
      <c r="ETZ170" s="3"/>
      <c r="EUB170" s="13"/>
      <c r="EUC170" s="8"/>
      <c r="EUD170" s="3"/>
      <c r="EUE170" s="45"/>
      <c r="EUF170" s="3"/>
      <c r="EUG170" s="2"/>
      <c r="EUH170" s="2"/>
      <c r="EUI170" s="2"/>
      <c r="EUJ170" s="2"/>
      <c r="EUK170" s="2"/>
      <c r="EUL170" s="45"/>
      <c r="EUM170" s="45"/>
      <c r="EUP170" s="16"/>
      <c r="EUQ170" s="93"/>
      <c r="EUR170" s="18"/>
      <c r="EUS170" s="16"/>
      <c r="EUT170" s="18"/>
      <c r="EUU170" s="3"/>
      <c r="EUW170" s="13"/>
      <c r="EUX170" s="8"/>
      <c r="EUY170" s="3"/>
      <c r="EUZ170" s="45"/>
      <c r="EVA170" s="3"/>
      <c r="EVB170" s="2"/>
      <c r="EVC170" s="2"/>
      <c r="EVD170" s="2"/>
      <c r="EVE170" s="2"/>
      <c r="EVF170" s="2"/>
      <c r="EVG170" s="45"/>
      <c r="EVH170" s="45"/>
      <c r="EVK170" s="16"/>
      <c r="EVL170" s="93"/>
      <c r="EVM170" s="18"/>
      <c r="EVN170" s="16"/>
      <c r="EVO170" s="18"/>
      <c r="EVP170" s="3"/>
      <c r="EVR170" s="13"/>
      <c r="EVS170" s="8"/>
      <c r="EVT170" s="3"/>
      <c r="EVU170" s="45"/>
      <c r="EVV170" s="3"/>
      <c r="EVW170" s="2"/>
      <c r="EVX170" s="2"/>
      <c r="EVY170" s="2"/>
      <c r="EVZ170" s="2"/>
      <c r="EWA170" s="2"/>
      <c r="EWB170" s="45"/>
      <c r="EWC170" s="45"/>
      <c r="EWF170" s="16"/>
      <c r="EWG170" s="93"/>
      <c r="EWH170" s="18"/>
      <c r="EWI170" s="16"/>
      <c r="EWJ170" s="18"/>
      <c r="EWK170" s="3"/>
      <c r="EWM170" s="13"/>
      <c r="EWN170" s="8"/>
      <c r="EWO170" s="3"/>
      <c r="EWP170" s="45"/>
      <c r="EWQ170" s="3"/>
      <c r="EWR170" s="2"/>
      <c r="EWS170" s="2"/>
      <c r="EWT170" s="2"/>
      <c r="EWU170" s="2"/>
      <c r="EWV170" s="2"/>
      <c r="EWW170" s="45"/>
      <c r="EWX170" s="45"/>
      <c r="EXA170" s="16"/>
      <c r="EXB170" s="93"/>
      <c r="EXC170" s="18"/>
      <c r="EXD170" s="16"/>
      <c r="EXE170" s="18"/>
      <c r="EXF170" s="3"/>
      <c r="EXH170" s="13"/>
      <c r="EXI170" s="8"/>
      <c r="EXJ170" s="3"/>
      <c r="EXK170" s="45"/>
      <c r="EXL170" s="3"/>
      <c r="EXM170" s="2"/>
      <c r="EXN170" s="2"/>
      <c r="EXO170" s="2"/>
      <c r="EXP170" s="2"/>
      <c r="EXQ170" s="2"/>
      <c r="EXR170" s="45"/>
      <c r="EXS170" s="45"/>
      <c r="EXV170" s="16"/>
      <c r="EXW170" s="93"/>
      <c r="EXX170" s="18"/>
      <c r="EXY170" s="16"/>
      <c r="EXZ170" s="18"/>
      <c r="EYA170" s="3"/>
      <c r="EYC170" s="13"/>
      <c r="EYD170" s="8"/>
      <c r="EYE170" s="3"/>
      <c r="EYF170" s="45"/>
      <c r="EYG170" s="3"/>
      <c r="EYH170" s="2"/>
      <c r="EYI170" s="2"/>
      <c r="EYJ170" s="2"/>
      <c r="EYK170" s="2"/>
      <c r="EYL170" s="2"/>
      <c r="EYM170" s="45"/>
      <c r="EYN170" s="45"/>
      <c r="EYQ170" s="16"/>
      <c r="EYR170" s="93"/>
      <c r="EYS170" s="18"/>
      <c r="EYT170" s="16"/>
      <c r="EYU170" s="18"/>
      <c r="EYV170" s="3"/>
      <c r="EYX170" s="13"/>
      <c r="EYY170" s="8"/>
      <c r="EYZ170" s="3"/>
      <c r="EZA170" s="45"/>
      <c r="EZB170" s="3"/>
      <c r="EZC170" s="2"/>
      <c r="EZD170" s="2"/>
      <c r="EZE170" s="2"/>
      <c r="EZF170" s="2"/>
      <c r="EZG170" s="2"/>
      <c r="EZH170" s="45"/>
      <c r="EZI170" s="45"/>
      <c r="EZL170" s="16"/>
      <c r="EZM170" s="93"/>
      <c r="EZN170" s="18"/>
      <c r="EZO170" s="16"/>
      <c r="EZP170" s="18"/>
      <c r="EZQ170" s="3"/>
      <c r="EZS170" s="13"/>
      <c r="EZT170" s="8"/>
      <c r="EZU170" s="3"/>
      <c r="EZV170" s="45"/>
      <c r="EZW170" s="3"/>
      <c r="EZX170" s="2"/>
      <c r="EZY170" s="2"/>
      <c r="EZZ170" s="2"/>
      <c r="FAA170" s="2"/>
      <c r="FAB170" s="2"/>
      <c r="FAC170" s="45"/>
      <c r="FAD170" s="45"/>
      <c r="FAG170" s="16"/>
      <c r="FAH170" s="93"/>
      <c r="FAI170" s="18"/>
      <c r="FAJ170" s="16"/>
      <c r="FAK170" s="18"/>
      <c r="FAL170" s="3"/>
      <c r="FAN170" s="13"/>
      <c r="FAO170" s="8"/>
      <c r="FAP170" s="3"/>
      <c r="FAQ170" s="45"/>
      <c r="FAR170" s="3"/>
      <c r="FAS170" s="2"/>
      <c r="FAT170" s="2"/>
      <c r="FAU170" s="2"/>
      <c r="FAV170" s="2"/>
      <c r="FAW170" s="2"/>
      <c r="FAX170" s="45"/>
      <c r="FAY170" s="45"/>
      <c r="FBB170" s="16"/>
      <c r="FBC170" s="93"/>
      <c r="FBD170" s="18"/>
      <c r="FBE170" s="16"/>
      <c r="FBF170" s="18"/>
      <c r="FBG170" s="3"/>
      <c r="FBI170" s="13"/>
      <c r="FBJ170" s="8"/>
      <c r="FBK170" s="3"/>
      <c r="FBL170" s="45"/>
      <c r="FBM170" s="3"/>
      <c r="FBN170" s="2"/>
      <c r="FBO170" s="2"/>
      <c r="FBP170" s="2"/>
      <c r="FBQ170" s="2"/>
      <c r="FBR170" s="2"/>
      <c r="FBS170" s="45"/>
      <c r="FBT170" s="45"/>
      <c r="FBW170" s="16"/>
      <c r="FBX170" s="93"/>
      <c r="FBY170" s="18"/>
      <c r="FBZ170" s="16"/>
      <c r="FCA170" s="18"/>
      <c r="FCB170" s="3"/>
      <c r="FCD170" s="13"/>
      <c r="FCE170" s="8"/>
      <c r="FCF170" s="3"/>
      <c r="FCG170" s="45"/>
      <c r="FCH170" s="3"/>
      <c r="FCI170" s="2"/>
      <c r="FCJ170" s="2"/>
      <c r="FCK170" s="2"/>
      <c r="FCL170" s="2"/>
      <c r="FCM170" s="2"/>
      <c r="FCN170" s="45"/>
      <c r="FCO170" s="45"/>
      <c r="FCR170" s="16"/>
      <c r="FCS170" s="93"/>
      <c r="FCT170" s="18"/>
      <c r="FCU170" s="16"/>
      <c r="FCV170" s="18"/>
      <c r="FCW170" s="3"/>
      <c r="FCY170" s="13"/>
      <c r="FCZ170" s="8"/>
      <c r="FDA170" s="3"/>
      <c r="FDB170" s="45"/>
      <c r="FDC170" s="3"/>
      <c r="FDD170" s="2"/>
      <c r="FDE170" s="2"/>
      <c r="FDF170" s="2"/>
      <c r="FDG170" s="2"/>
      <c r="FDH170" s="2"/>
      <c r="FDI170" s="45"/>
      <c r="FDJ170" s="45"/>
      <c r="FDM170" s="16"/>
      <c r="FDN170" s="93"/>
      <c r="FDO170" s="18"/>
      <c r="FDP170" s="16"/>
      <c r="FDQ170" s="18"/>
      <c r="FDR170" s="3"/>
      <c r="FDT170" s="13"/>
      <c r="FDU170" s="8"/>
      <c r="FDV170" s="3"/>
      <c r="FDW170" s="45"/>
      <c r="FDX170" s="3"/>
      <c r="FDY170" s="2"/>
      <c r="FDZ170" s="2"/>
      <c r="FEA170" s="2"/>
      <c r="FEB170" s="2"/>
      <c r="FEC170" s="2"/>
      <c r="FED170" s="45"/>
      <c r="FEE170" s="45"/>
      <c r="FEH170" s="16"/>
      <c r="FEI170" s="93"/>
      <c r="FEJ170" s="18"/>
      <c r="FEK170" s="16"/>
      <c r="FEL170" s="18"/>
      <c r="FEM170" s="3"/>
      <c r="FEO170" s="13"/>
      <c r="FEP170" s="8"/>
      <c r="FEQ170" s="3"/>
      <c r="FER170" s="45"/>
      <c r="FES170" s="3"/>
      <c r="FET170" s="2"/>
      <c r="FEU170" s="2"/>
      <c r="FEV170" s="2"/>
      <c r="FEW170" s="2"/>
      <c r="FEX170" s="2"/>
      <c r="FEY170" s="45"/>
      <c r="FEZ170" s="45"/>
      <c r="FFC170" s="16"/>
      <c r="FFD170" s="93"/>
      <c r="FFE170" s="18"/>
      <c r="FFF170" s="16"/>
      <c r="FFG170" s="18"/>
      <c r="FFH170" s="3"/>
      <c r="FFJ170" s="13"/>
      <c r="FFK170" s="8"/>
      <c r="FFL170" s="3"/>
      <c r="FFM170" s="45"/>
      <c r="FFN170" s="3"/>
      <c r="FFO170" s="2"/>
      <c r="FFP170" s="2"/>
      <c r="FFQ170" s="2"/>
      <c r="FFR170" s="2"/>
      <c r="FFS170" s="2"/>
      <c r="FFT170" s="45"/>
      <c r="FFU170" s="45"/>
      <c r="FFX170" s="16"/>
      <c r="FFY170" s="93"/>
      <c r="FFZ170" s="18"/>
      <c r="FGA170" s="16"/>
      <c r="FGB170" s="18"/>
      <c r="FGC170" s="3"/>
      <c r="FGE170" s="13"/>
      <c r="FGF170" s="8"/>
      <c r="FGG170" s="3"/>
      <c r="FGH170" s="45"/>
      <c r="FGI170" s="3"/>
      <c r="FGJ170" s="2"/>
      <c r="FGK170" s="2"/>
      <c r="FGL170" s="2"/>
      <c r="FGM170" s="2"/>
      <c r="FGN170" s="2"/>
      <c r="FGO170" s="45"/>
      <c r="FGP170" s="45"/>
      <c r="FGS170" s="16"/>
      <c r="FGT170" s="93"/>
      <c r="FGU170" s="18"/>
      <c r="FGV170" s="16"/>
      <c r="FGW170" s="18"/>
      <c r="FGX170" s="3"/>
      <c r="FGZ170" s="13"/>
      <c r="FHA170" s="8"/>
      <c r="FHB170" s="3"/>
      <c r="FHC170" s="45"/>
      <c r="FHD170" s="3"/>
      <c r="FHE170" s="2"/>
      <c r="FHF170" s="2"/>
      <c r="FHG170" s="2"/>
      <c r="FHH170" s="2"/>
      <c r="FHI170" s="2"/>
      <c r="FHJ170" s="45"/>
      <c r="FHK170" s="45"/>
      <c r="FHN170" s="16"/>
      <c r="FHO170" s="93"/>
      <c r="FHP170" s="18"/>
      <c r="FHQ170" s="16"/>
      <c r="FHR170" s="18"/>
      <c r="FHS170" s="3"/>
      <c r="FHU170" s="13"/>
      <c r="FHV170" s="8"/>
      <c r="FHW170" s="3"/>
      <c r="FHX170" s="45"/>
      <c r="FHY170" s="3"/>
      <c r="FHZ170" s="2"/>
      <c r="FIA170" s="2"/>
      <c r="FIB170" s="2"/>
      <c r="FIC170" s="2"/>
      <c r="FID170" s="2"/>
      <c r="FIE170" s="45"/>
      <c r="FIF170" s="45"/>
      <c r="FII170" s="16"/>
      <c r="FIJ170" s="93"/>
      <c r="FIK170" s="18"/>
      <c r="FIL170" s="16"/>
      <c r="FIM170" s="18"/>
      <c r="FIN170" s="3"/>
      <c r="FIP170" s="13"/>
      <c r="FIQ170" s="8"/>
      <c r="FIR170" s="3"/>
      <c r="FIS170" s="45"/>
      <c r="FIT170" s="3"/>
      <c r="FIU170" s="2"/>
      <c r="FIV170" s="2"/>
      <c r="FIW170" s="2"/>
      <c r="FIX170" s="2"/>
      <c r="FIY170" s="2"/>
      <c r="FIZ170" s="45"/>
      <c r="FJA170" s="45"/>
      <c r="FJD170" s="16"/>
      <c r="FJE170" s="93"/>
      <c r="FJF170" s="18"/>
      <c r="FJG170" s="16"/>
      <c r="FJH170" s="18"/>
      <c r="FJI170" s="3"/>
      <c r="FJK170" s="13"/>
      <c r="FJL170" s="8"/>
      <c r="FJM170" s="3"/>
      <c r="FJN170" s="45"/>
      <c r="FJO170" s="3"/>
      <c r="FJP170" s="2"/>
      <c r="FJQ170" s="2"/>
      <c r="FJR170" s="2"/>
      <c r="FJS170" s="2"/>
      <c r="FJT170" s="2"/>
      <c r="FJU170" s="45"/>
      <c r="FJV170" s="45"/>
      <c r="FJY170" s="16"/>
      <c r="FJZ170" s="93"/>
      <c r="FKA170" s="18"/>
      <c r="FKB170" s="16"/>
      <c r="FKC170" s="18"/>
      <c r="FKD170" s="3"/>
      <c r="FKF170" s="13"/>
      <c r="FKG170" s="8"/>
      <c r="FKH170" s="3"/>
      <c r="FKI170" s="45"/>
      <c r="FKJ170" s="3"/>
      <c r="FKK170" s="2"/>
      <c r="FKL170" s="2"/>
      <c r="FKM170" s="2"/>
      <c r="FKN170" s="2"/>
      <c r="FKO170" s="2"/>
      <c r="FKP170" s="45"/>
      <c r="FKQ170" s="45"/>
      <c r="FKT170" s="16"/>
      <c r="FKU170" s="93"/>
      <c r="FKV170" s="18"/>
      <c r="FKW170" s="16"/>
      <c r="FKX170" s="18"/>
      <c r="FKY170" s="3"/>
      <c r="FLA170" s="13"/>
      <c r="FLB170" s="8"/>
      <c r="FLC170" s="3"/>
      <c r="FLD170" s="45"/>
      <c r="FLE170" s="3"/>
      <c r="FLF170" s="2"/>
      <c r="FLG170" s="2"/>
      <c r="FLH170" s="2"/>
      <c r="FLI170" s="2"/>
      <c r="FLJ170" s="2"/>
      <c r="FLK170" s="45"/>
      <c r="FLL170" s="45"/>
      <c r="FLO170" s="16"/>
      <c r="FLP170" s="93"/>
      <c r="FLQ170" s="18"/>
      <c r="FLR170" s="16"/>
      <c r="FLS170" s="18"/>
      <c r="FLT170" s="3"/>
      <c r="FLV170" s="13"/>
      <c r="FLW170" s="8"/>
      <c r="FLX170" s="3"/>
      <c r="FLY170" s="45"/>
      <c r="FLZ170" s="3"/>
      <c r="FMA170" s="2"/>
      <c r="FMB170" s="2"/>
      <c r="FMC170" s="2"/>
      <c r="FMD170" s="2"/>
      <c r="FME170" s="2"/>
      <c r="FMF170" s="45"/>
      <c r="FMG170" s="45"/>
      <c r="FMJ170" s="16"/>
      <c r="FMK170" s="93"/>
      <c r="FML170" s="18"/>
      <c r="FMM170" s="16"/>
      <c r="FMN170" s="18"/>
      <c r="FMO170" s="3"/>
      <c r="FMQ170" s="13"/>
      <c r="FMR170" s="8"/>
      <c r="FMS170" s="3"/>
      <c r="FMT170" s="45"/>
      <c r="FMU170" s="3"/>
      <c r="FMV170" s="2"/>
      <c r="FMW170" s="2"/>
      <c r="FMX170" s="2"/>
      <c r="FMY170" s="2"/>
      <c r="FMZ170" s="2"/>
      <c r="FNA170" s="45"/>
      <c r="FNB170" s="45"/>
      <c r="FNE170" s="16"/>
      <c r="FNF170" s="93"/>
      <c r="FNG170" s="18"/>
      <c r="FNH170" s="16"/>
      <c r="FNI170" s="18"/>
      <c r="FNJ170" s="3"/>
      <c r="FNL170" s="13"/>
      <c r="FNM170" s="8"/>
      <c r="FNN170" s="3"/>
      <c r="FNO170" s="45"/>
      <c r="FNP170" s="3"/>
      <c r="FNQ170" s="2"/>
      <c r="FNR170" s="2"/>
      <c r="FNS170" s="2"/>
      <c r="FNT170" s="2"/>
      <c r="FNU170" s="2"/>
      <c r="FNV170" s="45"/>
      <c r="FNW170" s="45"/>
      <c r="FNZ170" s="16"/>
      <c r="FOA170" s="93"/>
      <c r="FOB170" s="18"/>
      <c r="FOC170" s="16"/>
      <c r="FOD170" s="18"/>
      <c r="FOE170" s="3"/>
      <c r="FOG170" s="13"/>
      <c r="FOH170" s="8"/>
      <c r="FOI170" s="3"/>
      <c r="FOJ170" s="45"/>
      <c r="FOK170" s="3"/>
      <c r="FOL170" s="2"/>
      <c r="FOM170" s="2"/>
      <c r="FON170" s="2"/>
      <c r="FOO170" s="2"/>
      <c r="FOP170" s="2"/>
      <c r="FOQ170" s="45"/>
      <c r="FOR170" s="45"/>
      <c r="FOU170" s="16"/>
      <c r="FOV170" s="93"/>
      <c r="FOW170" s="18"/>
      <c r="FOX170" s="16"/>
      <c r="FOY170" s="18"/>
      <c r="FOZ170" s="3"/>
      <c r="FPB170" s="13"/>
      <c r="FPC170" s="8"/>
      <c r="FPD170" s="3"/>
      <c r="FPE170" s="45"/>
      <c r="FPF170" s="3"/>
      <c r="FPG170" s="2"/>
      <c r="FPH170" s="2"/>
      <c r="FPI170" s="2"/>
      <c r="FPJ170" s="2"/>
      <c r="FPK170" s="2"/>
      <c r="FPL170" s="45"/>
      <c r="FPM170" s="45"/>
      <c r="FPP170" s="16"/>
      <c r="FPQ170" s="93"/>
      <c r="FPR170" s="18"/>
      <c r="FPS170" s="16"/>
      <c r="FPT170" s="18"/>
      <c r="FPU170" s="3"/>
      <c r="FPW170" s="13"/>
      <c r="FPX170" s="8"/>
      <c r="FPY170" s="3"/>
      <c r="FPZ170" s="45"/>
      <c r="FQA170" s="3"/>
      <c r="FQB170" s="2"/>
      <c r="FQC170" s="2"/>
      <c r="FQD170" s="2"/>
      <c r="FQE170" s="2"/>
      <c r="FQF170" s="2"/>
      <c r="FQG170" s="45"/>
      <c r="FQH170" s="45"/>
      <c r="FQK170" s="16"/>
      <c r="FQL170" s="93"/>
      <c r="FQM170" s="18"/>
      <c r="FQN170" s="16"/>
      <c r="FQO170" s="18"/>
      <c r="FQP170" s="3"/>
      <c r="FQR170" s="13"/>
      <c r="FQS170" s="8"/>
      <c r="FQT170" s="3"/>
      <c r="FQU170" s="45"/>
      <c r="FQV170" s="3"/>
      <c r="FQW170" s="2"/>
      <c r="FQX170" s="2"/>
      <c r="FQY170" s="2"/>
      <c r="FQZ170" s="2"/>
      <c r="FRA170" s="2"/>
      <c r="FRB170" s="45"/>
      <c r="FRC170" s="45"/>
      <c r="FRF170" s="16"/>
      <c r="FRG170" s="93"/>
      <c r="FRH170" s="18"/>
      <c r="FRI170" s="16"/>
      <c r="FRJ170" s="18"/>
      <c r="FRK170" s="3"/>
      <c r="FRM170" s="13"/>
      <c r="FRN170" s="8"/>
      <c r="FRO170" s="3"/>
      <c r="FRP170" s="45"/>
      <c r="FRQ170" s="3"/>
      <c r="FRR170" s="2"/>
      <c r="FRS170" s="2"/>
      <c r="FRT170" s="2"/>
      <c r="FRU170" s="2"/>
      <c r="FRV170" s="2"/>
      <c r="FRW170" s="45"/>
      <c r="FRX170" s="45"/>
      <c r="FSA170" s="16"/>
      <c r="FSB170" s="93"/>
      <c r="FSC170" s="18"/>
      <c r="FSD170" s="16"/>
      <c r="FSE170" s="18"/>
      <c r="FSF170" s="3"/>
      <c r="FSH170" s="13"/>
      <c r="FSI170" s="8"/>
      <c r="FSJ170" s="3"/>
      <c r="FSK170" s="45"/>
      <c r="FSL170" s="3"/>
      <c r="FSM170" s="2"/>
      <c r="FSN170" s="2"/>
      <c r="FSO170" s="2"/>
      <c r="FSP170" s="2"/>
      <c r="FSQ170" s="2"/>
      <c r="FSR170" s="45"/>
      <c r="FSS170" s="45"/>
      <c r="FSV170" s="16"/>
      <c r="FSW170" s="93"/>
      <c r="FSX170" s="18"/>
      <c r="FSY170" s="16"/>
      <c r="FSZ170" s="18"/>
      <c r="FTA170" s="3"/>
      <c r="FTC170" s="13"/>
      <c r="FTD170" s="8"/>
      <c r="FTE170" s="3"/>
      <c r="FTF170" s="45"/>
      <c r="FTG170" s="3"/>
      <c r="FTH170" s="2"/>
      <c r="FTI170" s="2"/>
      <c r="FTJ170" s="2"/>
      <c r="FTK170" s="2"/>
      <c r="FTL170" s="2"/>
      <c r="FTM170" s="45"/>
      <c r="FTN170" s="45"/>
      <c r="FTQ170" s="16"/>
      <c r="FTR170" s="93"/>
      <c r="FTS170" s="18"/>
      <c r="FTT170" s="16"/>
      <c r="FTU170" s="18"/>
      <c r="FTV170" s="3"/>
      <c r="FTX170" s="13"/>
      <c r="FTY170" s="8"/>
      <c r="FTZ170" s="3"/>
      <c r="FUA170" s="45"/>
      <c r="FUB170" s="3"/>
      <c r="FUC170" s="2"/>
      <c r="FUD170" s="2"/>
      <c r="FUE170" s="2"/>
      <c r="FUF170" s="2"/>
      <c r="FUG170" s="2"/>
      <c r="FUH170" s="45"/>
      <c r="FUI170" s="45"/>
      <c r="FUL170" s="16"/>
      <c r="FUM170" s="93"/>
      <c r="FUN170" s="18"/>
      <c r="FUO170" s="16"/>
      <c r="FUP170" s="18"/>
      <c r="FUQ170" s="3"/>
      <c r="FUS170" s="13"/>
      <c r="FUT170" s="8"/>
      <c r="FUU170" s="3"/>
      <c r="FUV170" s="45"/>
      <c r="FUW170" s="3"/>
      <c r="FUX170" s="2"/>
      <c r="FUY170" s="2"/>
      <c r="FUZ170" s="2"/>
      <c r="FVA170" s="2"/>
      <c r="FVB170" s="2"/>
      <c r="FVC170" s="45"/>
      <c r="FVD170" s="45"/>
      <c r="FVG170" s="16"/>
      <c r="FVH170" s="93"/>
      <c r="FVI170" s="18"/>
      <c r="FVJ170" s="16"/>
      <c r="FVK170" s="18"/>
      <c r="FVL170" s="3"/>
      <c r="FVN170" s="13"/>
      <c r="FVO170" s="8"/>
      <c r="FVP170" s="3"/>
      <c r="FVQ170" s="45"/>
      <c r="FVR170" s="3"/>
      <c r="FVS170" s="2"/>
      <c r="FVT170" s="2"/>
      <c r="FVU170" s="2"/>
      <c r="FVV170" s="2"/>
      <c r="FVW170" s="2"/>
      <c r="FVX170" s="45"/>
      <c r="FVY170" s="45"/>
      <c r="FWB170" s="16"/>
      <c r="FWC170" s="93"/>
      <c r="FWD170" s="18"/>
      <c r="FWE170" s="16"/>
      <c r="FWF170" s="18"/>
      <c r="FWG170" s="3"/>
      <c r="FWI170" s="13"/>
      <c r="FWJ170" s="8"/>
      <c r="FWK170" s="3"/>
      <c r="FWL170" s="45"/>
      <c r="FWM170" s="3"/>
      <c r="FWN170" s="2"/>
      <c r="FWO170" s="2"/>
      <c r="FWP170" s="2"/>
      <c r="FWQ170" s="2"/>
      <c r="FWR170" s="2"/>
      <c r="FWS170" s="45"/>
      <c r="FWT170" s="45"/>
      <c r="FWW170" s="16"/>
      <c r="FWX170" s="93"/>
      <c r="FWY170" s="18"/>
      <c r="FWZ170" s="16"/>
      <c r="FXA170" s="18"/>
      <c r="FXB170" s="3"/>
      <c r="FXD170" s="13"/>
      <c r="FXE170" s="8"/>
      <c r="FXF170" s="3"/>
      <c r="FXG170" s="45"/>
      <c r="FXH170" s="3"/>
      <c r="FXI170" s="2"/>
      <c r="FXJ170" s="2"/>
      <c r="FXK170" s="2"/>
      <c r="FXL170" s="2"/>
      <c r="FXM170" s="2"/>
      <c r="FXN170" s="45"/>
      <c r="FXO170" s="45"/>
      <c r="FXR170" s="16"/>
      <c r="FXS170" s="93"/>
      <c r="FXT170" s="18"/>
      <c r="FXU170" s="16"/>
      <c r="FXV170" s="18"/>
      <c r="FXW170" s="3"/>
      <c r="FXY170" s="13"/>
      <c r="FXZ170" s="8"/>
      <c r="FYA170" s="3"/>
      <c r="FYB170" s="45"/>
      <c r="FYC170" s="3"/>
      <c r="FYD170" s="2"/>
      <c r="FYE170" s="2"/>
      <c r="FYF170" s="2"/>
      <c r="FYG170" s="2"/>
      <c r="FYH170" s="2"/>
      <c r="FYI170" s="45"/>
      <c r="FYJ170" s="45"/>
      <c r="FYM170" s="16"/>
      <c r="FYN170" s="93"/>
      <c r="FYO170" s="18"/>
      <c r="FYP170" s="16"/>
      <c r="FYQ170" s="18"/>
      <c r="FYR170" s="3"/>
      <c r="FYT170" s="13"/>
      <c r="FYU170" s="8"/>
      <c r="FYV170" s="3"/>
      <c r="FYW170" s="45"/>
      <c r="FYX170" s="3"/>
      <c r="FYY170" s="2"/>
      <c r="FYZ170" s="2"/>
      <c r="FZA170" s="2"/>
      <c r="FZB170" s="2"/>
      <c r="FZC170" s="2"/>
      <c r="FZD170" s="45"/>
      <c r="FZE170" s="45"/>
      <c r="FZH170" s="16"/>
      <c r="FZI170" s="93"/>
      <c r="FZJ170" s="18"/>
      <c r="FZK170" s="16"/>
      <c r="FZL170" s="18"/>
      <c r="FZM170" s="3"/>
      <c r="FZO170" s="13"/>
      <c r="FZP170" s="8"/>
      <c r="FZQ170" s="3"/>
      <c r="FZR170" s="45"/>
      <c r="FZS170" s="3"/>
      <c r="FZT170" s="2"/>
      <c r="FZU170" s="2"/>
      <c r="FZV170" s="2"/>
      <c r="FZW170" s="2"/>
      <c r="FZX170" s="2"/>
      <c r="FZY170" s="45"/>
      <c r="FZZ170" s="45"/>
      <c r="GAC170" s="16"/>
      <c r="GAD170" s="93"/>
      <c r="GAE170" s="18"/>
      <c r="GAF170" s="16"/>
      <c r="GAG170" s="18"/>
      <c r="GAH170" s="3"/>
      <c r="GAJ170" s="13"/>
      <c r="GAK170" s="8"/>
      <c r="GAL170" s="3"/>
      <c r="GAM170" s="45"/>
      <c r="GAN170" s="3"/>
      <c r="GAO170" s="2"/>
      <c r="GAP170" s="2"/>
      <c r="GAQ170" s="2"/>
      <c r="GAR170" s="2"/>
      <c r="GAS170" s="2"/>
      <c r="GAT170" s="45"/>
      <c r="GAU170" s="45"/>
      <c r="GAX170" s="16"/>
      <c r="GAY170" s="93"/>
      <c r="GAZ170" s="18"/>
      <c r="GBA170" s="16"/>
      <c r="GBB170" s="18"/>
      <c r="GBC170" s="3"/>
      <c r="GBE170" s="13"/>
      <c r="GBF170" s="8"/>
      <c r="GBG170" s="3"/>
      <c r="GBH170" s="45"/>
      <c r="GBI170" s="3"/>
      <c r="GBJ170" s="2"/>
      <c r="GBK170" s="2"/>
      <c r="GBL170" s="2"/>
      <c r="GBM170" s="2"/>
      <c r="GBN170" s="2"/>
      <c r="GBO170" s="45"/>
      <c r="GBP170" s="45"/>
      <c r="GBS170" s="16"/>
      <c r="GBT170" s="93"/>
      <c r="GBU170" s="18"/>
      <c r="GBV170" s="16"/>
      <c r="GBW170" s="18"/>
      <c r="GBX170" s="3"/>
      <c r="GBZ170" s="13"/>
      <c r="GCA170" s="8"/>
      <c r="GCB170" s="3"/>
      <c r="GCC170" s="45"/>
      <c r="GCD170" s="3"/>
      <c r="GCE170" s="2"/>
      <c r="GCF170" s="2"/>
      <c r="GCG170" s="2"/>
      <c r="GCH170" s="2"/>
      <c r="GCI170" s="2"/>
      <c r="GCJ170" s="45"/>
      <c r="GCK170" s="45"/>
      <c r="GCN170" s="16"/>
      <c r="GCO170" s="93"/>
      <c r="GCP170" s="18"/>
      <c r="GCQ170" s="16"/>
      <c r="GCR170" s="18"/>
      <c r="GCS170" s="3"/>
      <c r="GCU170" s="13"/>
      <c r="GCV170" s="8"/>
      <c r="GCW170" s="3"/>
      <c r="GCX170" s="45"/>
      <c r="GCY170" s="3"/>
      <c r="GCZ170" s="2"/>
      <c r="GDA170" s="2"/>
      <c r="GDB170" s="2"/>
      <c r="GDC170" s="2"/>
      <c r="GDD170" s="2"/>
      <c r="GDE170" s="45"/>
      <c r="GDF170" s="45"/>
      <c r="GDI170" s="16"/>
      <c r="GDJ170" s="93"/>
      <c r="GDK170" s="18"/>
      <c r="GDL170" s="16"/>
      <c r="GDM170" s="18"/>
      <c r="GDN170" s="3"/>
      <c r="GDP170" s="13"/>
      <c r="GDQ170" s="8"/>
      <c r="GDR170" s="3"/>
      <c r="GDS170" s="45"/>
      <c r="GDT170" s="3"/>
      <c r="GDU170" s="2"/>
      <c r="GDV170" s="2"/>
      <c r="GDW170" s="2"/>
      <c r="GDX170" s="2"/>
      <c r="GDY170" s="2"/>
      <c r="GDZ170" s="45"/>
      <c r="GEA170" s="45"/>
      <c r="GED170" s="16"/>
      <c r="GEE170" s="93"/>
      <c r="GEF170" s="18"/>
      <c r="GEG170" s="16"/>
      <c r="GEH170" s="18"/>
      <c r="GEI170" s="3"/>
      <c r="GEK170" s="13"/>
      <c r="GEL170" s="8"/>
      <c r="GEM170" s="3"/>
      <c r="GEN170" s="45"/>
      <c r="GEO170" s="3"/>
      <c r="GEP170" s="2"/>
      <c r="GEQ170" s="2"/>
      <c r="GER170" s="2"/>
      <c r="GES170" s="2"/>
      <c r="GET170" s="2"/>
      <c r="GEU170" s="45"/>
      <c r="GEV170" s="45"/>
      <c r="GEY170" s="16"/>
      <c r="GEZ170" s="93"/>
      <c r="GFA170" s="18"/>
      <c r="GFB170" s="16"/>
      <c r="GFC170" s="18"/>
      <c r="GFD170" s="3"/>
      <c r="GFF170" s="13"/>
      <c r="GFG170" s="8"/>
      <c r="GFH170" s="3"/>
      <c r="GFI170" s="45"/>
      <c r="GFJ170" s="3"/>
      <c r="GFK170" s="2"/>
      <c r="GFL170" s="2"/>
      <c r="GFM170" s="2"/>
      <c r="GFN170" s="2"/>
      <c r="GFO170" s="2"/>
      <c r="GFP170" s="45"/>
      <c r="GFQ170" s="45"/>
      <c r="GFT170" s="16"/>
      <c r="GFU170" s="93"/>
      <c r="GFV170" s="18"/>
      <c r="GFW170" s="16"/>
      <c r="GFX170" s="18"/>
      <c r="GFY170" s="3"/>
      <c r="GGA170" s="13"/>
      <c r="GGB170" s="8"/>
      <c r="GGC170" s="3"/>
      <c r="GGD170" s="45"/>
      <c r="GGE170" s="3"/>
      <c r="GGF170" s="2"/>
      <c r="GGG170" s="2"/>
      <c r="GGH170" s="2"/>
      <c r="GGI170" s="2"/>
      <c r="GGJ170" s="2"/>
      <c r="GGK170" s="45"/>
      <c r="GGL170" s="45"/>
      <c r="GGO170" s="16"/>
      <c r="GGP170" s="93"/>
      <c r="GGQ170" s="18"/>
      <c r="GGR170" s="16"/>
      <c r="GGS170" s="18"/>
      <c r="GGT170" s="3"/>
      <c r="GGV170" s="13"/>
      <c r="GGW170" s="8"/>
      <c r="GGX170" s="3"/>
      <c r="GGY170" s="45"/>
      <c r="GGZ170" s="3"/>
      <c r="GHA170" s="2"/>
      <c r="GHB170" s="2"/>
      <c r="GHC170" s="2"/>
      <c r="GHD170" s="2"/>
      <c r="GHE170" s="2"/>
      <c r="GHF170" s="45"/>
      <c r="GHG170" s="45"/>
      <c r="GHJ170" s="16"/>
      <c r="GHK170" s="93"/>
      <c r="GHL170" s="18"/>
      <c r="GHM170" s="16"/>
      <c r="GHN170" s="18"/>
      <c r="GHO170" s="3"/>
      <c r="GHQ170" s="13"/>
      <c r="GHR170" s="8"/>
      <c r="GHS170" s="3"/>
      <c r="GHT170" s="45"/>
      <c r="GHU170" s="3"/>
      <c r="GHV170" s="2"/>
      <c r="GHW170" s="2"/>
      <c r="GHX170" s="2"/>
      <c r="GHY170" s="2"/>
      <c r="GHZ170" s="2"/>
      <c r="GIA170" s="45"/>
      <c r="GIB170" s="45"/>
      <c r="GIE170" s="16"/>
      <c r="GIF170" s="93"/>
      <c r="GIG170" s="18"/>
      <c r="GIH170" s="16"/>
      <c r="GII170" s="18"/>
      <c r="GIJ170" s="3"/>
      <c r="GIL170" s="13"/>
      <c r="GIM170" s="8"/>
      <c r="GIN170" s="3"/>
      <c r="GIO170" s="45"/>
      <c r="GIP170" s="3"/>
      <c r="GIQ170" s="2"/>
      <c r="GIR170" s="2"/>
      <c r="GIS170" s="2"/>
      <c r="GIT170" s="2"/>
      <c r="GIU170" s="2"/>
      <c r="GIV170" s="45"/>
      <c r="GIW170" s="45"/>
      <c r="GIZ170" s="16"/>
      <c r="GJA170" s="93"/>
      <c r="GJB170" s="18"/>
      <c r="GJC170" s="16"/>
      <c r="GJD170" s="18"/>
      <c r="GJE170" s="3"/>
      <c r="GJG170" s="13"/>
      <c r="GJH170" s="8"/>
      <c r="GJI170" s="3"/>
      <c r="GJJ170" s="45"/>
      <c r="GJK170" s="3"/>
      <c r="GJL170" s="2"/>
      <c r="GJM170" s="2"/>
      <c r="GJN170" s="2"/>
      <c r="GJO170" s="2"/>
      <c r="GJP170" s="2"/>
      <c r="GJQ170" s="45"/>
      <c r="GJR170" s="45"/>
      <c r="GJU170" s="16"/>
      <c r="GJV170" s="93"/>
      <c r="GJW170" s="18"/>
      <c r="GJX170" s="16"/>
      <c r="GJY170" s="18"/>
      <c r="GJZ170" s="3"/>
      <c r="GKB170" s="13"/>
      <c r="GKC170" s="8"/>
      <c r="GKD170" s="3"/>
      <c r="GKE170" s="45"/>
      <c r="GKF170" s="3"/>
      <c r="GKG170" s="2"/>
      <c r="GKH170" s="2"/>
      <c r="GKI170" s="2"/>
      <c r="GKJ170" s="2"/>
      <c r="GKK170" s="2"/>
      <c r="GKL170" s="45"/>
      <c r="GKM170" s="45"/>
      <c r="GKP170" s="16"/>
      <c r="GKQ170" s="93"/>
      <c r="GKR170" s="18"/>
      <c r="GKS170" s="16"/>
      <c r="GKT170" s="18"/>
      <c r="GKU170" s="3"/>
      <c r="GKW170" s="13"/>
      <c r="GKX170" s="8"/>
      <c r="GKY170" s="3"/>
      <c r="GKZ170" s="45"/>
      <c r="GLA170" s="3"/>
      <c r="GLB170" s="2"/>
      <c r="GLC170" s="2"/>
      <c r="GLD170" s="2"/>
      <c r="GLE170" s="2"/>
      <c r="GLF170" s="2"/>
      <c r="GLG170" s="45"/>
      <c r="GLH170" s="45"/>
      <c r="GLK170" s="16"/>
      <c r="GLL170" s="93"/>
      <c r="GLM170" s="18"/>
      <c r="GLN170" s="16"/>
      <c r="GLO170" s="18"/>
      <c r="GLP170" s="3"/>
      <c r="GLR170" s="13"/>
      <c r="GLS170" s="8"/>
      <c r="GLT170" s="3"/>
      <c r="GLU170" s="45"/>
      <c r="GLV170" s="3"/>
      <c r="GLW170" s="2"/>
      <c r="GLX170" s="2"/>
      <c r="GLY170" s="2"/>
      <c r="GLZ170" s="2"/>
      <c r="GMA170" s="2"/>
      <c r="GMB170" s="45"/>
      <c r="GMC170" s="45"/>
      <c r="GMF170" s="16"/>
      <c r="GMG170" s="93"/>
      <c r="GMH170" s="18"/>
      <c r="GMI170" s="16"/>
      <c r="GMJ170" s="18"/>
      <c r="GMK170" s="3"/>
      <c r="GMM170" s="13"/>
      <c r="GMN170" s="8"/>
      <c r="GMO170" s="3"/>
      <c r="GMP170" s="45"/>
      <c r="GMQ170" s="3"/>
      <c r="GMR170" s="2"/>
      <c r="GMS170" s="2"/>
      <c r="GMT170" s="2"/>
      <c r="GMU170" s="2"/>
      <c r="GMV170" s="2"/>
      <c r="GMW170" s="45"/>
      <c r="GMX170" s="45"/>
      <c r="GNA170" s="16"/>
      <c r="GNB170" s="93"/>
      <c r="GNC170" s="18"/>
      <c r="GND170" s="16"/>
      <c r="GNE170" s="18"/>
      <c r="GNF170" s="3"/>
      <c r="GNH170" s="13"/>
      <c r="GNI170" s="8"/>
      <c r="GNJ170" s="3"/>
      <c r="GNK170" s="45"/>
      <c r="GNL170" s="3"/>
      <c r="GNM170" s="2"/>
      <c r="GNN170" s="2"/>
      <c r="GNO170" s="2"/>
      <c r="GNP170" s="2"/>
      <c r="GNQ170" s="2"/>
      <c r="GNR170" s="45"/>
      <c r="GNS170" s="45"/>
      <c r="GNV170" s="16"/>
      <c r="GNW170" s="93"/>
      <c r="GNX170" s="18"/>
      <c r="GNY170" s="16"/>
      <c r="GNZ170" s="18"/>
      <c r="GOA170" s="3"/>
      <c r="GOC170" s="13"/>
      <c r="GOD170" s="8"/>
      <c r="GOE170" s="3"/>
      <c r="GOF170" s="45"/>
      <c r="GOG170" s="3"/>
      <c r="GOH170" s="2"/>
      <c r="GOI170" s="2"/>
      <c r="GOJ170" s="2"/>
      <c r="GOK170" s="2"/>
      <c r="GOL170" s="2"/>
      <c r="GOM170" s="45"/>
      <c r="GON170" s="45"/>
      <c r="GOQ170" s="16"/>
      <c r="GOR170" s="93"/>
      <c r="GOS170" s="18"/>
      <c r="GOT170" s="16"/>
      <c r="GOU170" s="18"/>
      <c r="GOV170" s="3"/>
      <c r="GOX170" s="13"/>
      <c r="GOY170" s="8"/>
      <c r="GOZ170" s="3"/>
      <c r="GPA170" s="45"/>
      <c r="GPB170" s="3"/>
      <c r="GPC170" s="2"/>
      <c r="GPD170" s="2"/>
      <c r="GPE170" s="2"/>
      <c r="GPF170" s="2"/>
      <c r="GPG170" s="2"/>
      <c r="GPH170" s="45"/>
      <c r="GPI170" s="45"/>
      <c r="GPL170" s="16"/>
      <c r="GPM170" s="93"/>
      <c r="GPN170" s="18"/>
      <c r="GPO170" s="16"/>
      <c r="GPP170" s="18"/>
      <c r="GPQ170" s="3"/>
      <c r="GPS170" s="13"/>
      <c r="GPT170" s="8"/>
      <c r="GPU170" s="3"/>
      <c r="GPV170" s="45"/>
      <c r="GPW170" s="3"/>
      <c r="GPX170" s="2"/>
      <c r="GPY170" s="2"/>
      <c r="GPZ170" s="2"/>
      <c r="GQA170" s="2"/>
      <c r="GQB170" s="2"/>
      <c r="GQC170" s="45"/>
      <c r="GQD170" s="45"/>
      <c r="GQG170" s="16"/>
      <c r="GQH170" s="93"/>
      <c r="GQI170" s="18"/>
      <c r="GQJ170" s="16"/>
      <c r="GQK170" s="18"/>
      <c r="GQL170" s="3"/>
      <c r="GQN170" s="13"/>
      <c r="GQO170" s="8"/>
      <c r="GQP170" s="3"/>
      <c r="GQQ170" s="45"/>
      <c r="GQR170" s="3"/>
      <c r="GQS170" s="2"/>
      <c r="GQT170" s="2"/>
      <c r="GQU170" s="2"/>
      <c r="GQV170" s="2"/>
      <c r="GQW170" s="2"/>
      <c r="GQX170" s="45"/>
      <c r="GQY170" s="45"/>
      <c r="GRB170" s="16"/>
      <c r="GRC170" s="93"/>
      <c r="GRD170" s="18"/>
      <c r="GRE170" s="16"/>
      <c r="GRF170" s="18"/>
      <c r="GRG170" s="3"/>
      <c r="GRI170" s="13"/>
      <c r="GRJ170" s="8"/>
      <c r="GRK170" s="3"/>
      <c r="GRL170" s="45"/>
      <c r="GRM170" s="3"/>
      <c r="GRN170" s="2"/>
      <c r="GRO170" s="2"/>
      <c r="GRP170" s="2"/>
      <c r="GRQ170" s="2"/>
      <c r="GRR170" s="2"/>
      <c r="GRS170" s="45"/>
      <c r="GRT170" s="45"/>
      <c r="GRW170" s="16"/>
      <c r="GRX170" s="93"/>
      <c r="GRY170" s="18"/>
      <c r="GRZ170" s="16"/>
      <c r="GSA170" s="18"/>
      <c r="GSB170" s="3"/>
      <c r="GSD170" s="13"/>
      <c r="GSE170" s="8"/>
      <c r="GSF170" s="3"/>
      <c r="GSG170" s="45"/>
      <c r="GSH170" s="3"/>
      <c r="GSI170" s="2"/>
      <c r="GSJ170" s="2"/>
      <c r="GSK170" s="2"/>
      <c r="GSL170" s="2"/>
      <c r="GSM170" s="2"/>
      <c r="GSN170" s="45"/>
      <c r="GSO170" s="45"/>
      <c r="GSR170" s="16"/>
      <c r="GSS170" s="93"/>
      <c r="GST170" s="18"/>
      <c r="GSU170" s="16"/>
      <c r="GSV170" s="18"/>
      <c r="GSW170" s="3"/>
      <c r="GSY170" s="13"/>
      <c r="GSZ170" s="8"/>
      <c r="GTA170" s="3"/>
      <c r="GTB170" s="45"/>
      <c r="GTC170" s="3"/>
      <c r="GTD170" s="2"/>
      <c r="GTE170" s="2"/>
      <c r="GTF170" s="2"/>
      <c r="GTG170" s="2"/>
      <c r="GTH170" s="2"/>
      <c r="GTI170" s="45"/>
      <c r="GTJ170" s="45"/>
      <c r="GTM170" s="16"/>
      <c r="GTN170" s="93"/>
      <c r="GTO170" s="18"/>
      <c r="GTP170" s="16"/>
      <c r="GTQ170" s="18"/>
      <c r="GTR170" s="3"/>
      <c r="GTT170" s="13"/>
      <c r="GTU170" s="8"/>
      <c r="GTV170" s="3"/>
      <c r="GTW170" s="45"/>
      <c r="GTX170" s="3"/>
      <c r="GTY170" s="2"/>
      <c r="GTZ170" s="2"/>
      <c r="GUA170" s="2"/>
      <c r="GUB170" s="2"/>
      <c r="GUC170" s="2"/>
      <c r="GUD170" s="45"/>
      <c r="GUE170" s="45"/>
      <c r="GUH170" s="16"/>
      <c r="GUI170" s="93"/>
      <c r="GUJ170" s="18"/>
      <c r="GUK170" s="16"/>
      <c r="GUL170" s="18"/>
      <c r="GUM170" s="3"/>
      <c r="GUO170" s="13"/>
      <c r="GUP170" s="8"/>
      <c r="GUQ170" s="3"/>
      <c r="GUR170" s="45"/>
      <c r="GUS170" s="3"/>
      <c r="GUT170" s="2"/>
      <c r="GUU170" s="2"/>
      <c r="GUV170" s="2"/>
      <c r="GUW170" s="2"/>
      <c r="GUX170" s="2"/>
      <c r="GUY170" s="45"/>
      <c r="GUZ170" s="45"/>
      <c r="GVC170" s="16"/>
      <c r="GVD170" s="93"/>
      <c r="GVE170" s="18"/>
      <c r="GVF170" s="16"/>
      <c r="GVG170" s="18"/>
      <c r="GVH170" s="3"/>
      <c r="GVJ170" s="13"/>
      <c r="GVK170" s="8"/>
      <c r="GVL170" s="3"/>
      <c r="GVM170" s="45"/>
      <c r="GVN170" s="3"/>
      <c r="GVO170" s="2"/>
      <c r="GVP170" s="2"/>
      <c r="GVQ170" s="2"/>
      <c r="GVR170" s="2"/>
      <c r="GVS170" s="2"/>
      <c r="GVT170" s="45"/>
      <c r="GVU170" s="45"/>
      <c r="GVX170" s="16"/>
      <c r="GVY170" s="93"/>
      <c r="GVZ170" s="18"/>
      <c r="GWA170" s="16"/>
      <c r="GWB170" s="18"/>
      <c r="GWC170" s="3"/>
      <c r="GWE170" s="13"/>
      <c r="GWF170" s="8"/>
      <c r="GWG170" s="3"/>
      <c r="GWH170" s="45"/>
      <c r="GWI170" s="3"/>
      <c r="GWJ170" s="2"/>
      <c r="GWK170" s="2"/>
      <c r="GWL170" s="2"/>
      <c r="GWM170" s="2"/>
      <c r="GWN170" s="2"/>
      <c r="GWO170" s="45"/>
      <c r="GWP170" s="45"/>
      <c r="GWS170" s="16"/>
      <c r="GWT170" s="93"/>
      <c r="GWU170" s="18"/>
      <c r="GWV170" s="16"/>
      <c r="GWW170" s="18"/>
      <c r="GWX170" s="3"/>
      <c r="GWZ170" s="13"/>
      <c r="GXA170" s="8"/>
      <c r="GXB170" s="3"/>
      <c r="GXC170" s="45"/>
      <c r="GXD170" s="3"/>
      <c r="GXE170" s="2"/>
      <c r="GXF170" s="2"/>
      <c r="GXG170" s="2"/>
      <c r="GXH170" s="2"/>
      <c r="GXI170" s="2"/>
      <c r="GXJ170" s="45"/>
      <c r="GXK170" s="45"/>
      <c r="GXN170" s="16"/>
      <c r="GXO170" s="93"/>
      <c r="GXP170" s="18"/>
      <c r="GXQ170" s="16"/>
      <c r="GXR170" s="18"/>
      <c r="GXS170" s="3"/>
      <c r="GXU170" s="13"/>
      <c r="GXV170" s="8"/>
      <c r="GXW170" s="3"/>
      <c r="GXX170" s="45"/>
      <c r="GXY170" s="3"/>
      <c r="GXZ170" s="2"/>
      <c r="GYA170" s="2"/>
      <c r="GYB170" s="2"/>
      <c r="GYC170" s="2"/>
      <c r="GYD170" s="2"/>
      <c r="GYE170" s="45"/>
      <c r="GYF170" s="45"/>
      <c r="GYI170" s="16"/>
      <c r="GYJ170" s="93"/>
      <c r="GYK170" s="18"/>
      <c r="GYL170" s="16"/>
      <c r="GYM170" s="18"/>
      <c r="GYN170" s="3"/>
      <c r="GYP170" s="13"/>
      <c r="GYQ170" s="8"/>
      <c r="GYR170" s="3"/>
      <c r="GYS170" s="45"/>
      <c r="GYT170" s="3"/>
      <c r="GYU170" s="2"/>
      <c r="GYV170" s="2"/>
      <c r="GYW170" s="2"/>
      <c r="GYX170" s="2"/>
      <c r="GYY170" s="2"/>
      <c r="GYZ170" s="45"/>
      <c r="GZA170" s="45"/>
      <c r="GZD170" s="16"/>
      <c r="GZE170" s="93"/>
      <c r="GZF170" s="18"/>
      <c r="GZG170" s="16"/>
      <c r="GZH170" s="18"/>
      <c r="GZI170" s="3"/>
      <c r="GZK170" s="13"/>
      <c r="GZL170" s="8"/>
      <c r="GZM170" s="3"/>
      <c r="GZN170" s="45"/>
      <c r="GZO170" s="3"/>
      <c r="GZP170" s="2"/>
      <c r="GZQ170" s="2"/>
      <c r="GZR170" s="2"/>
      <c r="GZS170" s="2"/>
      <c r="GZT170" s="2"/>
      <c r="GZU170" s="45"/>
      <c r="GZV170" s="45"/>
      <c r="GZY170" s="16"/>
      <c r="GZZ170" s="93"/>
      <c r="HAA170" s="18"/>
      <c r="HAB170" s="16"/>
      <c r="HAC170" s="18"/>
      <c r="HAD170" s="3"/>
      <c r="HAF170" s="13"/>
      <c r="HAG170" s="8"/>
      <c r="HAH170" s="3"/>
      <c r="HAI170" s="45"/>
      <c r="HAJ170" s="3"/>
      <c r="HAK170" s="2"/>
      <c r="HAL170" s="2"/>
      <c r="HAM170" s="2"/>
      <c r="HAN170" s="2"/>
      <c r="HAO170" s="2"/>
      <c r="HAP170" s="45"/>
      <c r="HAQ170" s="45"/>
      <c r="HAT170" s="16"/>
      <c r="HAU170" s="93"/>
      <c r="HAV170" s="18"/>
      <c r="HAW170" s="16"/>
      <c r="HAX170" s="18"/>
      <c r="HAY170" s="3"/>
      <c r="HBA170" s="13"/>
      <c r="HBB170" s="8"/>
      <c r="HBC170" s="3"/>
      <c r="HBD170" s="45"/>
      <c r="HBE170" s="3"/>
      <c r="HBF170" s="2"/>
      <c r="HBG170" s="2"/>
      <c r="HBH170" s="2"/>
      <c r="HBI170" s="2"/>
      <c r="HBJ170" s="2"/>
      <c r="HBK170" s="45"/>
      <c r="HBL170" s="45"/>
      <c r="HBO170" s="16"/>
      <c r="HBP170" s="93"/>
      <c r="HBQ170" s="18"/>
      <c r="HBR170" s="16"/>
      <c r="HBS170" s="18"/>
      <c r="HBT170" s="3"/>
      <c r="HBV170" s="13"/>
      <c r="HBW170" s="8"/>
      <c r="HBX170" s="3"/>
      <c r="HBY170" s="45"/>
      <c r="HBZ170" s="3"/>
      <c r="HCA170" s="2"/>
      <c r="HCB170" s="2"/>
      <c r="HCC170" s="2"/>
      <c r="HCD170" s="2"/>
      <c r="HCE170" s="2"/>
      <c r="HCF170" s="45"/>
      <c r="HCG170" s="45"/>
      <c r="HCJ170" s="16"/>
      <c r="HCK170" s="93"/>
      <c r="HCL170" s="18"/>
      <c r="HCM170" s="16"/>
      <c r="HCN170" s="18"/>
      <c r="HCO170" s="3"/>
      <c r="HCQ170" s="13"/>
      <c r="HCR170" s="8"/>
      <c r="HCS170" s="3"/>
      <c r="HCT170" s="45"/>
      <c r="HCU170" s="3"/>
      <c r="HCV170" s="2"/>
      <c r="HCW170" s="2"/>
      <c r="HCX170" s="2"/>
      <c r="HCY170" s="2"/>
      <c r="HCZ170" s="2"/>
      <c r="HDA170" s="45"/>
      <c r="HDB170" s="45"/>
      <c r="HDE170" s="16"/>
      <c r="HDF170" s="93"/>
      <c r="HDG170" s="18"/>
      <c r="HDH170" s="16"/>
      <c r="HDI170" s="18"/>
      <c r="HDJ170" s="3"/>
      <c r="HDL170" s="13"/>
      <c r="HDM170" s="8"/>
      <c r="HDN170" s="3"/>
      <c r="HDO170" s="45"/>
      <c r="HDP170" s="3"/>
      <c r="HDQ170" s="2"/>
      <c r="HDR170" s="2"/>
      <c r="HDS170" s="2"/>
      <c r="HDT170" s="2"/>
      <c r="HDU170" s="2"/>
      <c r="HDV170" s="45"/>
      <c r="HDW170" s="45"/>
      <c r="HDZ170" s="16"/>
      <c r="HEA170" s="93"/>
      <c r="HEB170" s="18"/>
      <c r="HEC170" s="16"/>
      <c r="HED170" s="18"/>
      <c r="HEE170" s="3"/>
      <c r="HEG170" s="13"/>
      <c r="HEH170" s="8"/>
      <c r="HEI170" s="3"/>
      <c r="HEJ170" s="45"/>
      <c r="HEK170" s="3"/>
      <c r="HEL170" s="2"/>
      <c r="HEM170" s="2"/>
      <c r="HEN170" s="2"/>
      <c r="HEO170" s="2"/>
      <c r="HEP170" s="2"/>
      <c r="HEQ170" s="45"/>
      <c r="HER170" s="45"/>
      <c r="HEU170" s="16"/>
      <c r="HEV170" s="93"/>
      <c r="HEW170" s="18"/>
      <c r="HEX170" s="16"/>
      <c r="HEY170" s="18"/>
      <c r="HEZ170" s="3"/>
      <c r="HFB170" s="13"/>
      <c r="HFC170" s="8"/>
      <c r="HFD170" s="3"/>
      <c r="HFE170" s="45"/>
      <c r="HFF170" s="3"/>
      <c r="HFG170" s="2"/>
      <c r="HFH170" s="2"/>
      <c r="HFI170" s="2"/>
      <c r="HFJ170" s="2"/>
      <c r="HFK170" s="2"/>
      <c r="HFL170" s="45"/>
      <c r="HFM170" s="45"/>
      <c r="HFP170" s="16"/>
      <c r="HFQ170" s="93"/>
      <c r="HFR170" s="18"/>
      <c r="HFS170" s="16"/>
      <c r="HFT170" s="18"/>
      <c r="HFU170" s="3"/>
      <c r="HFW170" s="13"/>
      <c r="HFX170" s="8"/>
      <c r="HFY170" s="3"/>
      <c r="HFZ170" s="45"/>
      <c r="HGA170" s="3"/>
      <c r="HGB170" s="2"/>
      <c r="HGC170" s="2"/>
      <c r="HGD170" s="2"/>
      <c r="HGE170" s="2"/>
      <c r="HGF170" s="2"/>
      <c r="HGG170" s="45"/>
      <c r="HGH170" s="45"/>
      <c r="HGK170" s="16"/>
      <c r="HGL170" s="93"/>
      <c r="HGM170" s="18"/>
      <c r="HGN170" s="16"/>
      <c r="HGO170" s="18"/>
      <c r="HGP170" s="3"/>
      <c r="HGR170" s="13"/>
      <c r="HGS170" s="8"/>
      <c r="HGT170" s="3"/>
      <c r="HGU170" s="45"/>
      <c r="HGV170" s="3"/>
      <c r="HGW170" s="2"/>
      <c r="HGX170" s="2"/>
      <c r="HGY170" s="2"/>
      <c r="HGZ170" s="2"/>
      <c r="HHA170" s="2"/>
      <c r="HHB170" s="45"/>
      <c r="HHC170" s="45"/>
      <c r="HHF170" s="16"/>
      <c r="HHG170" s="93"/>
      <c r="HHH170" s="18"/>
      <c r="HHI170" s="16"/>
      <c r="HHJ170" s="18"/>
      <c r="HHK170" s="3"/>
      <c r="HHM170" s="13"/>
      <c r="HHN170" s="8"/>
      <c r="HHO170" s="3"/>
      <c r="HHP170" s="45"/>
      <c r="HHQ170" s="3"/>
      <c r="HHR170" s="2"/>
      <c r="HHS170" s="2"/>
      <c r="HHT170" s="2"/>
      <c r="HHU170" s="2"/>
      <c r="HHV170" s="2"/>
      <c r="HHW170" s="45"/>
      <c r="HHX170" s="45"/>
      <c r="HIA170" s="16"/>
      <c r="HIB170" s="93"/>
      <c r="HIC170" s="18"/>
      <c r="HID170" s="16"/>
      <c r="HIE170" s="18"/>
      <c r="HIF170" s="3"/>
      <c r="HIH170" s="13"/>
      <c r="HII170" s="8"/>
      <c r="HIJ170" s="3"/>
      <c r="HIK170" s="45"/>
      <c r="HIL170" s="3"/>
      <c r="HIM170" s="2"/>
      <c r="HIN170" s="2"/>
      <c r="HIO170" s="2"/>
      <c r="HIP170" s="2"/>
      <c r="HIQ170" s="2"/>
      <c r="HIR170" s="45"/>
      <c r="HIS170" s="45"/>
      <c r="HIV170" s="16"/>
      <c r="HIW170" s="93"/>
      <c r="HIX170" s="18"/>
      <c r="HIY170" s="16"/>
      <c r="HIZ170" s="18"/>
      <c r="HJA170" s="3"/>
      <c r="HJC170" s="13"/>
      <c r="HJD170" s="8"/>
      <c r="HJE170" s="3"/>
      <c r="HJF170" s="45"/>
      <c r="HJG170" s="3"/>
      <c r="HJH170" s="2"/>
      <c r="HJI170" s="2"/>
      <c r="HJJ170" s="2"/>
      <c r="HJK170" s="2"/>
      <c r="HJL170" s="2"/>
      <c r="HJM170" s="45"/>
      <c r="HJN170" s="45"/>
      <c r="HJQ170" s="16"/>
      <c r="HJR170" s="93"/>
      <c r="HJS170" s="18"/>
      <c r="HJT170" s="16"/>
      <c r="HJU170" s="18"/>
      <c r="HJV170" s="3"/>
      <c r="HJX170" s="13"/>
      <c r="HJY170" s="8"/>
      <c r="HJZ170" s="3"/>
      <c r="HKA170" s="45"/>
      <c r="HKB170" s="3"/>
      <c r="HKC170" s="2"/>
      <c r="HKD170" s="2"/>
      <c r="HKE170" s="2"/>
      <c r="HKF170" s="2"/>
      <c r="HKG170" s="2"/>
      <c r="HKH170" s="45"/>
      <c r="HKI170" s="45"/>
      <c r="HKL170" s="16"/>
      <c r="HKM170" s="93"/>
      <c r="HKN170" s="18"/>
      <c r="HKO170" s="16"/>
      <c r="HKP170" s="18"/>
      <c r="HKQ170" s="3"/>
      <c r="HKS170" s="13"/>
      <c r="HKT170" s="8"/>
      <c r="HKU170" s="3"/>
      <c r="HKV170" s="45"/>
      <c r="HKW170" s="3"/>
      <c r="HKX170" s="2"/>
      <c r="HKY170" s="2"/>
      <c r="HKZ170" s="2"/>
      <c r="HLA170" s="2"/>
      <c r="HLB170" s="2"/>
      <c r="HLC170" s="45"/>
      <c r="HLD170" s="45"/>
      <c r="HLG170" s="16"/>
      <c r="HLH170" s="93"/>
      <c r="HLI170" s="18"/>
      <c r="HLJ170" s="16"/>
      <c r="HLK170" s="18"/>
      <c r="HLL170" s="3"/>
      <c r="HLN170" s="13"/>
      <c r="HLO170" s="8"/>
      <c r="HLP170" s="3"/>
      <c r="HLQ170" s="45"/>
      <c r="HLR170" s="3"/>
      <c r="HLS170" s="2"/>
      <c r="HLT170" s="2"/>
      <c r="HLU170" s="2"/>
      <c r="HLV170" s="2"/>
      <c r="HLW170" s="2"/>
      <c r="HLX170" s="45"/>
      <c r="HLY170" s="45"/>
      <c r="HMB170" s="16"/>
      <c r="HMC170" s="93"/>
      <c r="HMD170" s="18"/>
      <c r="HME170" s="16"/>
      <c r="HMF170" s="18"/>
      <c r="HMG170" s="3"/>
      <c r="HMI170" s="13"/>
      <c r="HMJ170" s="8"/>
      <c r="HMK170" s="3"/>
      <c r="HML170" s="45"/>
      <c r="HMM170" s="3"/>
      <c r="HMN170" s="2"/>
      <c r="HMO170" s="2"/>
      <c r="HMP170" s="2"/>
      <c r="HMQ170" s="2"/>
      <c r="HMR170" s="2"/>
      <c r="HMS170" s="45"/>
      <c r="HMT170" s="45"/>
      <c r="HMW170" s="16"/>
      <c r="HMX170" s="93"/>
      <c r="HMY170" s="18"/>
      <c r="HMZ170" s="16"/>
      <c r="HNA170" s="18"/>
      <c r="HNB170" s="3"/>
      <c r="HND170" s="13"/>
      <c r="HNE170" s="8"/>
      <c r="HNF170" s="3"/>
      <c r="HNG170" s="45"/>
      <c r="HNH170" s="3"/>
      <c r="HNI170" s="2"/>
      <c r="HNJ170" s="2"/>
      <c r="HNK170" s="2"/>
      <c r="HNL170" s="2"/>
      <c r="HNM170" s="2"/>
      <c r="HNN170" s="45"/>
      <c r="HNO170" s="45"/>
      <c r="HNR170" s="16"/>
      <c r="HNS170" s="93"/>
      <c r="HNT170" s="18"/>
      <c r="HNU170" s="16"/>
      <c r="HNV170" s="18"/>
      <c r="HNW170" s="3"/>
      <c r="HNY170" s="13"/>
      <c r="HNZ170" s="8"/>
      <c r="HOA170" s="3"/>
      <c r="HOB170" s="45"/>
      <c r="HOC170" s="3"/>
      <c r="HOD170" s="2"/>
      <c r="HOE170" s="2"/>
      <c r="HOF170" s="2"/>
      <c r="HOG170" s="2"/>
      <c r="HOH170" s="2"/>
      <c r="HOI170" s="45"/>
      <c r="HOJ170" s="45"/>
      <c r="HOM170" s="16"/>
      <c r="HON170" s="93"/>
      <c r="HOO170" s="18"/>
      <c r="HOP170" s="16"/>
      <c r="HOQ170" s="18"/>
      <c r="HOR170" s="3"/>
      <c r="HOT170" s="13"/>
      <c r="HOU170" s="8"/>
      <c r="HOV170" s="3"/>
      <c r="HOW170" s="45"/>
      <c r="HOX170" s="3"/>
      <c r="HOY170" s="2"/>
      <c r="HOZ170" s="2"/>
      <c r="HPA170" s="2"/>
      <c r="HPB170" s="2"/>
      <c r="HPC170" s="2"/>
      <c r="HPD170" s="45"/>
      <c r="HPE170" s="45"/>
      <c r="HPH170" s="16"/>
      <c r="HPI170" s="93"/>
      <c r="HPJ170" s="18"/>
      <c r="HPK170" s="16"/>
      <c r="HPL170" s="18"/>
      <c r="HPM170" s="3"/>
      <c r="HPO170" s="13"/>
      <c r="HPP170" s="8"/>
      <c r="HPQ170" s="3"/>
      <c r="HPR170" s="45"/>
      <c r="HPS170" s="3"/>
      <c r="HPT170" s="2"/>
      <c r="HPU170" s="2"/>
      <c r="HPV170" s="2"/>
      <c r="HPW170" s="2"/>
      <c r="HPX170" s="2"/>
      <c r="HPY170" s="45"/>
      <c r="HPZ170" s="45"/>
      <c r="HQC170" s="16"/>
      <c r="HQD170" s="93"/>
      <c r="HQE170" s="18"/>
      <c r="HQF170" s="16"/>
      <c r="HQG170" s="18"/>
      <c r="HQH170" s="3"/>
      <c r="HQJ170" s="13"/>
      <c r="HQK170" s="8"/>
      <c r="HQL170" s="3"/>
      <c r="HQM170" s="45"/>
      <c r="HQN170" s="3"/>
      <c r="HQO170" s="2"/>
      <c r="HQP170" s="2"/>
      <c r="HQQ170" s="2"/>
      <c r="HQR170" s="2"/>
      <c r="HQS170" s="2"/>
      <c r="HQT170" s="45"/>
      <c r="HQU170" s="45"/>
      <c r="HQX170" s="16"/>
      <c r="HQY170" s="93"/>
      <c r="HQZ170" s="18"/>
      <c r="HRA170" s="16"/>
      <c r="HRB170" s="18"/>
      <c r="HRC170" s="3"/>
      <c r="HRE170" s="13"/>
      <c r="HRF170" s="8"/>
      <c r="HRG170" s="3"/>
      <c r="HRH170" s="45"/>
      <c r="HRI170" s="3"/>
      <c r="HRJ170" s="2"/>
      <c r="HRK170" s="2"/>
      <c r="HRL170" s="2"/>
      <c r="HRM170" s="2"/>
      <c r="HRN170" s="2"/>
      <c r="HRO170" s="45"/>
      <c r="HRP170" s="45"/>
      <c r="HRS170" s="16"/>
      <c r="HRT170" s="93"/>
      <c r="HRU170" s="18"/>
      <c r="HRV170" s="16"/>
      <c r="HRW170" s="18"/>
      <c r="HRX170" s="3"/>
      <c r="HRZ170" s="13"/>
      <c r="HSA170" s="8"/>
      <c r="HSB170" s="3"/>
      <c r="HSC170" s="45"/>
      <c r="HSD170" s="3"/>
      <c r="HSE170" s="2"/>
      <c r="HSF170" s="2"/>
      <c r="HSG170" s="2"/>
      <c r="HSH170" s="2"/>
      <c r="HSI170" s="2"/>
      <c r="HSJ170" s="45"/>
      <c r="HSK170" s="45"/>
      <c r="HSN170" s="16"/>
      <c r="HSO170" s="93"/>
      <c r="HSP170" s="18"/>
      <c r="HSQ170" s="16"/>
      <c r="HSR170" s="18"/>
      <c r="HSS170" s="3"/>
      <c r="HSU170" s="13"/>
      <c r="HSV170" s="8"/>
      <c r="HSW170" s="3"/>
      <c r="HSX170" s="45"/>
      <c r="HSY170" s="3"/>
      <c r="HSZ170" s="2"/>
      <c r="HTA170" s="2"/>
      <c r="HTB170" s="2"/>
      <c r="HTC170" s="2"/>
      <c r="HTD170" s="2"/>
      <c r="HTE170" s="45"/>
      <c r="HTF170" s="45"/>
      <c r="HTI170" s="16"/>
      <c r="HTJ170" s="93"/>
      <c r="HTK170" s="18"/>
      <c r="HTL170" s="16"/>
      <c r="HTM170" s="18"/>
      <c r="HTN170" s="3"/>
      <c r="HTP170" s="13"/>
      <c r="HTQ170" s="8"/>
      <c r="HTR170" s="3"/>
      <c r="HTS170" s="45"/>
      <c r="HTT170" s="3"/>
      <c r="HTU170" s="2"/>
      <c r="HTV170" s="2"/>
      <c r="HTW170" s="2"/>
      <c r="HTX170" s="2"/>
      <c r="HTY170" s="2"/>
      <c r="HTZ170" s="45"/>
      <c r="HUA170" s="45"/>
      <c r="HUD170" s="16"/>
      <c r="HUE170" s="93"/>
      <c r="HUF170" s="18"/>
      <c r="HUG170" s="16"/>
      <c r="HUH170" s="18"/>
      <c r="HUI170" s="3"/>
      <c r="HUK170" s="13"/>
      <c r="HUL170" s="8"/>
      <c r="HUM170" s="3"/>
      <c r="HUN170" s="45"/>
      <c r="HUO170" s="3"/>
      <c r="HUP170" s="2"/>
      <c r="HUQ170" s="2"/>
      <c r="HUR170" s="2"/>
      <c r="HUS170" s="2"/>
      <c r="HUT170" s="2"/>
      <c r="HUU170" s="45"/>
      <c r="HUV170" s="45"/>
      <c r="HUY170" s="16"/>
      <c r="HUZ170" s="93"/>
      <c r="HVA170" s="18"/>
      <c r="HVB170" s="16"/>
      <c r="HVC170" s="18"/>
      <c r="HVD170" s="3"/>
      <c r="HVF170" s="13"/>
      <c r="HVG170" s="8"/>
      <c r="HVH170" s="3"/>
      <c r="HVI170" s="45"/>
      <c r="HVJ170" s="3"/>
      <c r="HVK170" s="2"/>
      <c r="HVL170" s="2"/>
      <c r="HVM170" s="2"/>
      <c r="HVN170" s="2"/>
      <c r="HVO170" s="2"/>
      <c r="HVP170" s="45"/>
      <c r="HVQ170" s="45"/>
      <c r="HVT170" s="16"/>
      <c r="HVU170" s="93"/>
      <c r="HVV170" s="18"/>
      <c r="HVW170" s="16"/>
      <c r="HVX170" s="18"/>
      <c r="HVY170" s="3"/>
      <c r="HWA170" s="13"/>
      <c r="HWB170" s="8"/>
      <c r="HWC170" s="3"/>
      <c r="HWD170" s="45"/>
      <c r="HWE170" s="3"/>
      <c r="HWF170" s="2"/>
      <c r="HWG170" s="2"/>
      <c r="HWH170" s="2"/>
      <c r="HWI170" s="2"/>
      <c r="HWJ170" s="2"/>
      <c r="HWK170" s="45"/>
      <c r="HWL170" s="45"/>
      <c r="HWO170" s="16"/>
      <c r="HWP170" s="93"/>
      <c r="HWQ170" s="18"/>
      <c r="HWR170" s="16"/>
      <c r="HWS170" s="18"/>
      <c r="HWT170" s="3"/>
      <c r="HWV170" s="13"/>
      <c r="HWW170" s="8"/>
      <c r="HWX170" s="3"/>
      <c r="HWY170" s="45"/>
      <c r="HWZ170" s="3"/>
      <c r="HXA170" s="2"/>
      <c r="HXB170" s="2"/>
      <c r="HXC170" s="2"/>
      <c r="HXD170" s="2"/>
      <c r="HXE170" s="2"/>
      <c r="HXF170" s="45"/>
      <c r="HXG170" s="45"/>
      <c r="HXJ170" s="16"/>
      <c r="HXK170" s="93"/>
      <c r="HXL170" s="18"/>
      <c r="HXM170" s="16"/>
      <c r="HXN170" s="18"/>
      <c r="HXO170" s="3"/>
      <c r="HXQ170" s="13"/>
      <c r="HXR170" s="8"/>
      <c r="HXS170" s="3"/>
      <c r="HXT170" s="45"/>
      <c r="HXU170" s="3"/>
      <c r="HXV170" s="2"/>
      <c r="HXW170" s="2"/>
      <c r="HXX170" s="2"/>
      <c r="HXY170" s="2"/>
      <c r="HXZ170" s="2"/>
      <c r="HYA170" s="45"/>
      <c r="HYB170" s="45"/>
      <c r="HYE170" s="16"/>
      <c r="HYF170" s="93"/>
      <c r="HYG170" s="18"/>
      <c r="HYH170" s="16"/>
      <c r="HYI170" s="18"/>
      <c r="HYJ170" s="3"/>
      <c r="HYL170" s="13"/>
      <c r="HYM170" s="8"/>
      <c r="HYN170" s="3"/>
      <c r="HYO170" s="45"/>
      <c r="HYP170" s="3"/>
      <c r="HYQ170" s="2"/>
      <c r="HYR170" s="2"/>
      <c r="HYS170" s="2"/>
      <c r="HYT170" s="2"/>
      <c r="HYU170" s="2"/>
      <c r="HYV170" s="45"/>
      <c r="HYW170" s="45"/>
      <c r="HYZ170" s="16"/>
      <c r="HZA170" s="93"/>
      <c r="HZB170" s="18"/>
      <c r="HZC170" s="16"/>
      <c r="HZD170" s="18"/>
      <c r="HZE170" s="3"/>
      <c r="HZG170" s="13"/>
      <c r="HZH170" s="8"/>
      <c r="HZI170" s="3"/>
      <c r="HZJ170" s="45"/>
      <c r="HZK170" s="3"/>
      <c r="HZL170" s="2"/>
      <c r="HZM170" s="2"/>
      <c r="HZN170" s="2"/>
      <c r="HZO170" s="2"/>
      <c r="HZP170" s="2"/>
      <c r="HZQ170" s="45"/>
      <c r="HZR170" s="45"/>
      <c r="HZU170" s="16"/>
      <c r="HZV170" s="93"/>
      <c r="HZW170" s="18"/>
      <c r="HZX170" s="16"/>
      <c r="HZY170" s="18"/>
      <c r="HZZ170" s="3"/>
      <c r="IAB170" s="13"/>
      <c r="IAC170" s="8"/>
      <c r="IAD170" s="3"/>
      <c r="IAE170" s="45"/>
      <c r="IAF170" s="3"/>
      <c r="IAG170" s="2"/>
      <c r="IAH170" s="2"/>
      <c r="IAI170" s="2"/>
      <c r="IAJ170" s="2"/>
      <c r="IAK170" s="2"/>
      <c r="IAL170" s="45"/>
      <c r="IAM170" s="45"/>
      <c r="IAP170" s="16"/>
      <c r="IAQ170" s="93"/>
      <c r="IAR170" s="18"/>
      <c r="IAS170" s="16"/>
      <c r="IAT170" s="18"/>
      <c r="IAU170" s="3"/>
      <c r="IAW170" s="13"/>
      <c r="IAX170" s="8"/>
      <c r="IAY170" s="3"/>
      <c r="IAZ170" s="45"/>
      <c r="IBA170" s="3"/>
      <c r="IBB170" s="2"/>
      <c r="IBC170" s="2"/>
      <c r="IBD170" s="2"/>
      <c r="IBE170" s="2"/>
      <c r="IBF170" s="2"/>
      <c r="IBG170" s="45"/>
      <c r="IBH170" s="45"/>
      <c r="IBK170" s="16"/>
      <c r="IBL170" s="93"/>
      <c r="IBM170" s="18"/>
      <c r="IBN170" s="16"/>
      <c r="IBO170" s="18"/>
      <c r="IBP170" s="3"/>
      <c r="IBR170" s="13"/>
      <c r="IBS170" s="8"/>
      <c r="IBT170" s="3"/>
      <c r="IBU170" s="45"/>
      <c r="IBV170" s="3"/>
      <c r="IBW170" s="2"/>
      <c r="IBX170" s="2"/>
      <c r="IBY170" s="2"/>
      <c r="IBZ170" s="2"/>
      <c r="ICA170" s="2"/>
      <c r="ICB170" s="45"/>
      <c r="ICC170" s="45"/>
      <c r="ICF170" s="16"/>
      <c r="ICG170" s="93"/>
      <c r="ICH170" s="18"/>
      <c r="ICI170" s="16"/>
      <c r="ICJ170" s="18"/>
      <c r="ICK170" s="3"/>
      <c r="ICM170" s="13"/>
      <c r="ICN170" s="8"/>
      <c r="ICO170" s="3"/>
      <c r="ICP170" s="45"/>
      <c r="ICQ170" s="3"/>
      <c r="ICR170" s="2"/>
      <c r="ICS170" s="2"/>
      <c r="ICT170" s="2"/>
      <c r="ICU170" s="2"/>
      <c r="ICV170" s="2"/>
      <c r="ICW170" s="45"/>
      <c r="ICX170" s="45"/>
      <c r="IDA170" s="16"/>
      <c r="IDB170" s="93"/>
      <c r="IDC170" s="18"/>
      <c r="IDD170" s="16"/>
      <c r="IDE170" s="18"/>
      <c r="IDF170" s="3"/>
      <c r="IDH170" s="13"/>
      <c r="IDI170" s="8"/>
      <c r="IDJ170" s="3"/>
      <c r="IDK170" s="45"/>
      <c r="IDL170" s="3"/>
      <c r="IDM170" s="2"/>
      <c r="IDN170" s="2"/>
      <c r="IDO170" s="2"/>
      <c r="IDP170" s="2"/>
      <c r="IDQ170" s="2"/>
      <c r="IDR170" s="45"/>
      <c r="IDS170" s="45"/>
      <c r="IDV170" s="16"/>
      <c r="IDW170" s="93"/>
      <c r="IDX170" s="18"/>
      <c r="IDY170" s="16"/>
      <c r="IDZ170" s="18"/>
      <c r="IEA170" s="3"/>
      <c r="IEC170" s="13"/>
      <c r="IED170" s="8"/>
      <c r="IEE170" s="3"/>
      <c r="IEF170" s="45"/>
      <c r="IEG170" s="3"/>
      <c r="IEH170" s="2"/>
      <c r="IEI170" s="2"/>
      <c r="IEJ170" s="2"/>
      <c r="IEK170" s="2"/>
      <c r="IEL170" s="2"/>
      <c r="IEM170" s="45"/>
      <c r="IEN170" s="45"/>
      <c r="IEQ170" s="16"/>
      <c r="IER170" s="93"/>
      <c r="IES170" s="18"/>
      <c r="IET170" s="16"/>
      <c r="IEU170" s="18"/>
      <c r="IEV170" s="3"/>
      <c r="IEX170" s="13"/>
      <c r="IEY170" s="8"/>
      <c r="IEZ170" s="3"/>
      <c r="IFA170" s="45"/>
      <c r="IFB170" s="3"/>
      <c r="IFC170" s="2"/>
      <c r="IFD170" s="2"/>
      <c r="IFE170" s="2"/>
      <c r="IFF170" s="2"/>
      <c r="IFG170" s="2"/>
      <c r="IFH170" s="45"/>
      <c r="IFI170" s="45"/>
      <c r="IFL170" s="16"/>
      <c r="IFM170" s="93"/>
      <c r="IFN170" s="18"/>
      <c r="IFO170" s="16"/>
      <c r="IFP170" s="18"/>
      <c r="IFQ170" s="3"/>
      <c r="IFS170" s="13"/>
      <c r="IFT170" s="8"/>
      <c r="IFU170" s="3"/>
      <c r="IFV170" s="45"/>
      <c r="IFW170" s="3"/>
      <c r="IFX170" s="2"/>
      <c r="IFY170" s="2"/>
      <c r="IFZ170" s="2"/>
      <c r="IGA170" s="2"/>
      <c r="IGB170" s="2"/>
      <c r="IGC170" s="45"/>
      <c r="IGD170" s="45"/>
      <c r="IGG170" s="16"/>
      <c r="IGH170" s="93"/>
      <c r="IGI170" s="18"/>
      <c r="IGJ170" s="16"/>
      <c r="IGK170" s="18"/>
      <c r="IGL170" s="3"/>
      <c r="IGN170" s="13"/>
      <c r="IGO170" s="8"/>
      <c r="IGP170" s="3"/>
      <c r="IGQ170" s="45"/>
      <c r="IGR170" s="3"/>
      <c r="IGS170" s="2"/>
      <c r="IGT170" s="2"/>
      <c r="IGU170" s="2"/>
      <c r="IGV170" s="2"/>
      <c r="IGW170" s="2"/>
      <c r="IGX170" s="45"/>
      <c r="IGY170" s="45"/>
      <c r="IHB170" s="16"/>
      <c r="IHC170" s="93"/>
      <c r="IHD170" s="18"/>
      <c r="IHE170" s="16"/>
      <c r="IHF170" s="18"/>
      <c r="IHG170" s="3"/>
      <c r="IHI170" s="13"/>
      <c r="IHJ170" s="8"/>
      <c r="IHK170" s="3"/>
      <c r="IHL170" s="45"/>
      <c r="IHM170" s="3"/>
      <c r="IHN170" s="2"/>
      <c r="IHO170" s="2"/>
      <c r="IHP170" s="2"/>
      <c r="IHQ170" s="2"/>
      <c r="IHR170" s="2"/>
      <c r="IHS170" s="45"/>
      <c r="IHT170" s="45"/>
      <c r="IHW170" s="16"/>
      <c r="IHX170" s="93"/>
      <c r="IHY170" s="18"/>
      <c r="IHZ170" s="16"/>
      <c r="IIA170" s="18"/>
      <c r="IIB170" s="3"/>
      <c r="IID170" s="13"/>
      <c r="IIE170" s="8"/>
      <c r="IIF170" s="3"/>
      <c r="IIG170" s="45"/>
      <c r="IIH170" s="3"/>
      <c r="III170" s="2"/>
      <c r="IIJ170" s="2"/>
      <c r="IIK170" s="2"/>
      <c r="IIL170" s="2"/>
      <c r="IIM170" s="2"/>
      <c r="IIN170" s="45"/>
      <c r="IIO170" s="45"/>
      <c r="IIR170" s="16"/>
      <c r="IIS170" s="93"/>
      <c r="IIT170" s="18"/>
      <c r="IIU170" s="16"/>
      <c r="IIV170" s="18"/>
      <c r="IIW170" s="3"/>
      <c r="IIY170" s="13"/>
      <c r="IIZ170" s="8"/>
      <c r="IJA170" s="3"/>
      <c r="IJB170" s="45"/>
      <c r="IJC170" s="3"/>
      <c r="IJD170" s="2"/>
      <c r="IJE170" s="2"/>
      <c r="IJF170" s="2"/>
      <c r="IJG170" s="2"/>
      <c r="IJH170" s="2"/>
      <c r="IJI170" s="45"/>
      <c r="IJJ170" s="45"/>
      <c r="IJM170" s="16"/>
      <c r="IJN170" s="93"/>
      <c r="IJO170" s="18"/>
      <c r="IJP170" s="16"/>
      <c r="IJQ170" s="18"/>
      <c r="IJR170" s="3"/>
      <c r="IJT170" s="13"/>
      <c r="IJU170" s="8"/>
      <c r="IJV170" s="3"/>
      <c r="IJW170" s="45"/>
      <c r="IJX170" s="3"/>
      <c r="IJY170" s="2"/>
      <c r="IJZ170" s="2"/>
      <c r="IKA170" s="2"/>
      <c r="IKB170" s="2"/>
      <c r="IKC170" s="2"/>
      <c r="IKD170" s="45"/>
      <c r="IKE170" s="45"/>
      <c r="IKH170" s="16"/>
      <c r="IKI170" s="93"/>
      <c r="IKJ170" s="18"/>
      <c r="IKK170" s="16"/>
      <c r="IKL170" s="18"/>
      <c r="IKM170" s="3"/>
      <c r="IKO170" s="13"/>
      <c r="IKP170" s="8"/>
      <c r="IKQ170" s="3"/>
      <c r="IKR170" s="45"/>
      <c r="IKS170" s="3"/>
      <c r="IKT170" s="2"/>
      <c r="IKU170" s="2"/>
      <c r="IKV170" s="2"/>
      <c r="IKW170" s="2"/>
      <c r="IKX170" s="2"/>
      <c r="IKY170" s="45"/>
      <c r="IKZ170" s="45"/>
      <c r="ILC170" s="16"/>
      <c r="ILD170" s="93"/>
      <c r="ILE170" s="18"/>
      <c r="ILF170" s="16"/>
      <c r="ILG170" s="18"/>
      <c r="ILH170" s="3"/>
      <c r="ILJ170" s="13"/>
      <c r="ILK170" s="8"/>
      <c r="ILL170" s="3"/>
      <c r="ILM170" s="45"/>
      <c r="ILN170" s="3"/>
      <c r="ILO170" s="2"/>
      <c r="ILP170" s="2"/>
      <c r="ILQ170" s="2"/>
      <c r="ILR170" s="2"/>
      <c r="ILS170" s="2"/>
      <c r="ILT170" s="45"/>
      <c r="ILU170" s="45"/>
      <c r="ILX170" s="16"/>
      <c r="ILY170" s="93"/>
      <c r="ILZ170" s="18"/>
      <c r="IMA170" s="16"/>
      <c r="IMB170" s="18"/>
      <c r="IMC170" s="3"/>
      <c r="IME170" s="13"/>
      <c r="IMF170" s="8"/>
      <c r="IMG170" s="3"/>
      <c r="IMH170" s="45"/>
      <c r="IMI170" s="3"/>
      <c r="IMJ170" s="2"/>
      <c r="IMK170" s="2"/>
      <c r="IML170" s="2"/>
      <c r="IMM170" s="2"/>
      <c r="IMN170" s="2"/>
      <c r="IMO170" s="45"/>
      <c r="IMP170" s="45"/>
      <c r="IMS170" s="16"/>
      <c r="IMT170" s="93"/>
      <c r="IMU170" s="18"/>
      <c r="IMV170" s="16"/>
      <c r="IMW170" s="18"/>
      <c r="IMX170" s="3"/>
      <c r="IMZ170" s="13"/>
      <c r="INA170" s="8"/>
      <c r="INB170" s="3"/>
      <c r="INC170" s="45"/>
      <c r="IND170" s="3"/>
      <c r="INE170" s="2"/>
      <c r="INF170" s="2"/>
      <c r="ING170" s="2"/>
      <c r="INH170" s="2"/>
      <c r="INI170" s="2"/>
      <c r="INJ170" s="45"/>
      <c r="INK170" s="45"/>
      <c r="INN170" s="16"/>
      <c r="INO170" s="93"/>
      <c r="INP170" s="18"/>
      <c r="INQ170" s="16"/>
      <c r="INR170" s="18"/>
      <c r="INS170" s="3"/>
      <c r="INU170" s="13"/>
      <c r="INV170" s="8"/>
      <c r="INW170" s="3"/>
      <c r="INX170" s="45"/>
      <c r="INY170" s="3"/>
      <c r="INZ170" s="2"/>
      <c r="IOA170" s="2"/>
      <c r="IOB170" s="2"/>
      <c r="IOC170" s="2"/>
      <c r="IOD170" s="2"/>
      <c r="IOE170" s="45"/>
      <c r="IOF170" s="45"/>
      <c r="IOI170" s="16"/>
      <c r="IOJ170" s="93"/>
      <c r="IOK170" s="18"/>
      <c r="IOL170" s="16"/>
      <c r="IOM170" s="18"/>
      <c r="ION170" s="3"/>
      <c r="IOP170" s="13"/>
      <c r="IOQ170" s="8"/>
      <c r="IOR170" s="3"/>
      <c r="IOS170" s="45"/>
      <c r="IOT170" s="3"/>
      <c r="IOU170" s="2"/>
      <c r="IOV170" s="2"/>
      <c r="IOW170" s="2"/>
      <c r="IOX170" s="2"/>
      <c r="IOY170" s="2"/>
      <c r="IOZ170" s="45"/>
      <c r="IPA170" s="45"/>
      <c r="IPD170" s="16"/>
      <c r="IPE170" s="93"/>
      <c r="IPF170" s="18"/>
      <c r="IPG170" s="16"/>
      <c r="IPH170" s="18"/>
      <c r="IPI170" s="3"/>
      <c r="IPK170" s="13"/>
      <c r="IPL170" s="8"/>
      <c r="IPM170" s="3"/>
      <c r="IPN170" s="45"/>
      <c r="IPO170" s="3"/>
      <c r="IPP170" s="2"/>
      <c r="IPQ170" s="2"/>
      <c r="IPR170" s="2"/>
      <c r="IPS170" s="2"/>
      <c r="IPT170" s="2"/>
      <c r="IPU170" s="45"/>
      <c r="IPV170" s="45"/>
      <c r="IPY170" s="16"/>
      <c r="IPZ170" s="93"/>
      <c r="IQA170" s="18"/>
      <c r="IQB170" s="16"/>
      <c r="IQC170" s="18"/>
      <c r="IQD170" s="3"/>
      <c r="IQF170" s="13"/>
      <c r="IQG170" s="8"/>
      <c r="IQH170" s="3"/>
      <c r="IQI170" s="45"/>
      <c r="IQJ170" s="3"/>
      <c r="IQK170" s="2"/>
      <c r="IQL170" s="2"/>
      <c r="IQM170" s="2"/>
      <c r="IQN170" s="2"/>
      <c r="IQO170" s="2"/>
      <c r="IQP170" s="45"/>
      <c r="IQQ170" s="45"/>
      <c r="IQT170" s="16"/>
      <c r="IQU170" s="93"/>
      <c r="IQV170" s="18"/>
      <c r="IQW170" s="16"/>
      <c r="IQX170" s="18"/>
      <c r="IQY170" s="3"/>
      <c r="IRA170" s="13"/>
      <c r="IRB170" s="8"/>
      <c r="IRC170" s="3"/>
      <c r="IRD170" s="45"/>
      <c r="IRE170" s="3"/>
      <c r="IRF170" s="2"/>
      <c r="IRG170" s="2"/>
      <c r="IRH170" s="2"/>
      <c r="IRI170" s="2"/>
      <c r="IRJ170" s="2"/>
      <c r="IRK170" s="45"/>
      <c r="IRL170" s="45"/>
      <c r="IRO170" s="16"/>
      <c r="IRP170" s="93"/>
      <c r="IRQ170" s="18"/>
      <c r="IRR170" s="16"/>
      <c r="IRS170" s="18"/>
      <c r="IRT170" s="3"/>
      <c r="IRV170" s="13"/>
      <c r="IRW170" s="8"/>
      <c r="IRX170" s="3"/>
      <c r="IRY170" s="45"/>
      <c r="IRZ170" s="3"/>
      <c r="ISA170" s="2"/>
      <c r="ISB170" s="2"/>
      <c r="ISC170" s="2"/>
      <c r="ISD170" s="2"/>
      <c r="ISE170" s="2"/>
      <c r="ISF170" s="45"/>
      <c r="ISG170" s="45"/>
      <c r="ISJ170" s="16"/>
      <c r="ISK170" s="93"/>
      <c r="ISL170" s="18"/>
      <c r="ISM170" s="16"/>
      <c r="ISN170" s="18"/>
      <c r="ISO170" s="3"/>
      <c r="ISQ170" s="13"/>
      <c r="ISR170" s="8"/>
      <c r="ISS170" s="3"/>
      <c r="IST170" s="45"/>
      <c r="ISU170" s="3"/>
      <c r="ISV170" s="2"/>
      <c r="ISW170" s="2"/>
      <c r="ISX170" s="2"/>
      <c r="ISY170" s="2"/>
      <c r="ISZ170" s="2"/>
      <c r="ITA170" s="45"/>
      <c r="ITB170" s="45"/>
      <c r="ITE170" s="16"/>
      <c r="ITF170" s="93"/>
      <c r="ITG170" s="18"/>
      <c r="ITH170" s="16"/>
      <c r="ITI170" s="18"/>
      <c r="ITJ170" s="3"/>
      <c r="ITL170" s="13"/>
      <c r="ITM170" s="8"/>
      <c r="ITN170" s="3"/>
      <c r="ITO170" s="45"/>
      <c r="ITP170" s="3"/>
      <c r="ITQ170" s="2"/>
      <c r="ITR170" s="2"/>
      <c r="ITS170" s="2"/>
      <c r="ITT170" s="2"/>
      <c r="ITU170" s="2"/>
      <c r="ITV170" s="45"/>
      <c r="ITW170" s="45"/>
      <c r="ITZ170" s="16"/>
      <c r="IUA170" s="93"/>
      <c r="IUB170" s="18"/>
      <c r="IUC170" s="16"/>
      <c r="IUD170" s="18"/>
      <c r="IUE170" s="3"/>
      <c r="IUG170" s="13"/>
      <c r="IUH170" s="8"/>
      <c r="IUI170" s="3"/>
      <c r="IUJ170" s="45"/>
      <c r="IUK170" s="3"/>
      <c r="IUL170" s="2"/>
      <c r="IUM170" s="2"/>
      <c r="IUN170" s="2"/>
      <c r="IUO170" s="2"/>
      <c r="IUP170" s="2"/>
      <c r="IUQ170" s="45"/>
      <c r="IUR170" s="45"/>
      <c r="IUU170" s="16"/>
      <c r="IUV170" s="93"/>
      <c r="IUW170" s="18"/>
      <c r="IUX170" s="16"/>
      <c r="IUY170" s="18"/>
      <c r="IUZ170" s="3"/>
      <c r="IVB170" s="13"/>
      <c r="IVC170" s="8"/>
      <c r="IVD170" s="3"/>
      <c r="IVE170" s="45"/>
      <c r="IVF170" s="3"/>
      <c r="IVG170" s="2"/>
      <c r="IVH170" s="2"/>
      <c r="IVI170" s="2"/>
      <c r="IVJ170" s="2"/>
      <c r="IVK170" s="2"/>
      <c r="IVL170" s="45"/>
      <c r="IVM170" s="45"/>
      <c r="IVP170" s="16"/>
      <c r="IVQ170" s="93"/>
      <c r="IVR170" s="18"/>
      <c r="IVS170" s="16"/>
      <c r="IVT170" s="18"/>
      <c r="IVU170" s="3"/>
      <c r="IVW170" s="13"/>
      <c r="IVX170" s="8"/>
      <c r="IVY170" s="3"/>
      <c r="IVZ170" s="45"/>
      <c r="IWA170" s="3"/>
      <c r="IWB170" s="2"/>
      <c r="IWC170" s="2"/>
      <c r="IWD170" s="2"/>
      <c r="IWE170" s="2"/>
      <c r="IWF170" s="2"/>
      <c r="IWG170" s="45"/>
      <c r="IWH170" s="45"/>
      <c r="IWK170" s="16"/>
      <c r="IWL170" s="93"/>
      <c r="IWM170" s="18"/>
      <c r="IWN170" s="16"/>
      <c r="IWO170" s="18"/>
      <c r="IWP170" s="3"/>
      <c r="IWR170" s="13"/>
      <c r="IWS170" s="8"/>
      <c r="IWT170" s="3"/>
      <c r="IWU170" s="45"/>
      <c r="IWV170" s="3"/>
      <c r="IWW170" s="2"/>
      <c r="IWX170" s="2"/>
      <c r="IWY170" s="2"/>
      <c r="IWZ170" s="2"/>
      <c r="IXA170" s="2"/>
      <c r="IXB170" s="45"/>
      <c r="IXC170" s="45"/>
      <c r="IXF170" s="16"/>
      <c r="IXG170" s="93"/>
      <c r="IXH170" s="18"/>
      <c r="IXI170" s="16"/>
      <c r="IXJ170" s="18"/>
      <c r="IXK170" s="3"/>
      <c r="IXM170" s="13"/>
      <c r="IXN170" s="8"/>
      <c r="IXO170" s="3"/>
      <c r="IXP170" s="45"/>
      <c r="IXQ170" s="3"/>
      <c r="IXR170" s="2"/>
      <c r="IXS170" s="2"/>
      <c r="IXT170" s="2"/>
      <c r="IXU170" s="2"/>
      <c r="IXV170" s="2"/>
      <c r="IXW170" s="45"/>
      <c r="IXX170" s="45"/>
      <c r="IYA170" s="16"/>
      <c r="IYB170" s="93"/>
      <c r="IYC170" s="18"/>
      <c r="IYD170" s="16"/>
      <c r="IYE170" s="18"/>
      <c r="IYF170" s="3"/>
      <c r="IYH170" s="13"/>
      <c r="IYI170" s="8"/>
      <c r="IYJ170" s="3"/>
      <c r="IYK170" s="45"/>
      <c r="IYL170" s="3"/>
      <c r="IYM170" s="2"/>
      <c r="IYN170" s="2"/>
      <c r="IYO170" s="2"/>
      <c r="IYP170" s="2"/>
      <c r="IYQ170" s="2"/>
      <c r="IYR170" s="45"/>
      <c r="IYS170" s="45"/>
      <c r="IYV170" s="16"/>
      <c r="IYW170" s="93"/>
      <c r="IYX170" s="18"/>
      <c r="IYY170" s="16"/>
      <c r="IYZ170" s="18"/>
      <c r="IZA170" s="3"/>
      <c r="IZC170" s="13"/>
      <c r="IZD170" s="8"/>
      <c r="IZE170" s="3"/>
      <c r="IZF170" s="45"/>
      <c r="IZG170" s="3"/>
      <c r="IZH170" s="2"/>
      <c r="IZI170" s="2"/>
      <c r="IZJ170" s="2"/>
      <c r="IZK170" s="2"/>
      <c r="IZL170" s="2"/>
      <c r="IZM170" s="45"/>
      <c r="IZN170" s="45"/>
      <c r="IZQ170" s="16"/>
      <c r="IZR170" s="93"/>
      <c r="IZS170" s="18"/>
      <c r="IZT170" s="16"/>
      <c r="IZU170" s="18"/>
      <c r="IZV170" s="3"/>
      <c r="IZX170" s="13"/>
      <c r="IZY170" s="8"/>
      <c r="IZZ170" s="3"/>
      <c r="JAA170" s="45"/>
      <c r="JAB170" s="3"/>
      <c r="JAC170" s="2"/>
      <c r="JAD170" s="2"/>
      <c r="JAE170" s="2"/>
      <c r="JAF170" s="2"/>
      <c r="JAG170" s="2"/>
      <c r="JAH170" s="45"/>
      <c r="JAI170" s="45"/>
      <c r="JAL170" s="16"/>
      <c r="JAM170" s="93"/>
      <c r="JAN170" s="18"/>
      <c r="JAO170" s="16"/>
      <c r="JAP170" s="18"/>
      <c r="JAQ170" s="3"/>
      <c r="JAS170" s="13"/>
      <c r="JAT170" s="8"/>
      <c r="JAU170" s="3"/>
      <c r="JAV170" s="45"/>
      <c r="JAW170" s="3"/>
      <c r="JAX170" s="2"/>
      <c r="JAY170" s="2"/>
      <c r="JAZ170" s="2"/>
      <c r="JBA170" s="2"/>
      <c r="JBB170" s="2"/>
      <c r="JBC170" s="45"/>
      <c r="JBD170" s="45"/>
      <c r="JBG170" s="16"/>
      <c r="JBH170" s="93"/>
      <c r="JBI170" s="18"/>
      <c r="JBJ170" s="16"/>
      <c r="JBK170" s="18"/>
      <c r="JBL170" s="3"/>
      <c r="JBN170" s="13"/>
      <c r="JBO170" s="8"/>
      <c r="JBP170" s="3"/>
      <c r="JBQ170" s="45"/>
      <c r="JBR170" s="3"/>
      <c r="JBS170" s="2"/>
      <c r="JBT170" s="2"/>
      <c r="JBU170" s="2"/>
      <c r="JBV170" s="2"/>
      <c r="JBW170" s="2"/>
      <c r="JBX170" s="45"/>
      <c r="JBY170" s="45"/>
      <c r="JCB170" s="16"/>
      <c r="JCC170" s="93"/>
      <c r="JCD170" s="18"/>
      <c r="JCE170" s="16"/>
      <c r="JCF170" s="18"/>
      <c r="JCG170" s="3"/>
      <c r="JCI170" s="13"/>
      <c r="JCJ170" s="8"/>
      <c r="JCK170" s="3"/>
      <c r="JCL170" s="45"/>
      <c r="JCM170" s="3"/>
      <c r="JCN170" s="2"/>
      <c r="JCO170" s="2"/>
      <c r="JCP170" s="2"/>
      <c r="JCQ170" s="2"/>
      <c r="JCR170" s="2"/>
      <c r="JCS170" s="45"/>
      <c r="JCT170" s="45"/>
      <c r="JCW170" s="16"/>
      <c r="JCX170" s="93"/>
      <c r="JCY170" s="18"/>
      <c r="JCZ170" s="16"/>
      <c r="JDA170" s="18"/>
      <c r="JDB170" s="3"/>
      <c r="JDD170" s="13"/>
      <c r="JDE170" s="8"/>
      <c r="JDF170" s="3"/>
      <c r="JDG170" s="45"/>
      <c r="JDH170" s="3"/>
      <c r="JDI170" s="2"/>
      <c r="JDJ170" s="2"/>
      <c r="JDK170" s="2"/>
      <c r="JDL170" s="2"/>
      <c r="JDM170" s="2"/>
      <c r="JDN170" s="45"/>
      <c r="JDO170" s="45"/>
      <c r="JDR170" s="16"/>
      <c r="JDS170" s="93"/>
      <c r="JDT170" s="18"/>
      <c r="JDU170" s="16"/>
      <c r="JDV170" s="18"/>
      <c r="JDW170" s="3"/>
      <c r="JDY170" s="13"/>
      <c r="JDZ170" s="8"/>
      <c r="JEA170" s="3"/>
      <c r="JEB170" s="45"/>
      <c r="JEC170" s="3"/>
      <c r="JED170" s="2"/>
      <c r="JEE170" s="2"/>
      <c r="JEF170" s="2"/>
      <c r="JEG170" s="2"/>
      <c r="JEH170" s="2"/>
      <c r="JEI170" s="45"/>
      <c r="JEJ170" s="45"/>
      <c r="JEM170" s="16"/>
      <c r="JEN170" s="93"/>
      <c r="JEO170" s="18"/>
      <c r="JEP170" s="16"/>
      <c r="JEQ170" s="18"/>
      <c r="JER170" s="3"/>
      <c r="JET170" s="13"/>
      <c r="JEU170" s="8"/>
      <c r="JEV170" s="3"/>
      <c r="JEW170" s="45"/>
      <c r="JEX170" s="3"/>
      <c r="JEY170" s="2"/>
      <c r="JEZ170" s="2"/>
      <c r="JFA170" s="2"/>
      <c r="JFB170" s="2"/>
      <c r="JFC170" s="2"/>
      <c r="JFD170" s="45"/>
      <c r="JFE170" s="45"/>
      <c r="JFH170" s="16"/>
      <c r="JFI170" s="93"/>
      <c r="JFJ170" s="18"/>
      <c r="JFK170" s="16"/>
      <c r="JFL170" s="18"/>
      <c r="JFM170" s="3"/>
      <c r="JFO170" s="13"/>
      <c r="JFP170" s="8"/>
      <c r="JFQ170" s="3"/>
      <c r="JFR170" s="45"/>
      <c r="JFS170" s="3"/>
      <c r="JFT170" s="2"/>
      <c r="JFU170" s="2"/>
      <c r="JFV170" s="2"/>
      <c r="JFW170" s="2"/>
      <c r="JFX170" s="2"/>
      <c r="JFY170" s="45"/>
      <c r="JFZ170" s="45"/>
      <c r="JGC170" s="16"/>
      <c r="JGD170" s="93"/>
      <c r="JGE170" s="18"/>
      <c r="JGF170" s="16"/>
      <c r="JGG170" s="18"/>
      <c r="JGH170" s="3"/>
      <c r="JGJ170" s="13"/>
      <c r="JGK170" s="8"/>
      <c r="JGL170" s="3"/>
      <c r="JGM170" s="45"/>
      <c r="JGN170" s="3"/>
      <c r="JGO170" s="2"/>
      <c r="JGP170" s="2"/>
      <c r="JGQ170" s="2"/>
      <c r="JGR170" s="2"/>
      <c r="JGS170" s="2"/>
      <c r="JGT170" s="45"/>
      <c r="JGU170" s="45"/>
      <c r="JGX170" s="16"/>
      <c r="JGY170" s="93"/>
      <c r="JGZ170" s="18"/>
      <c r="JHA170" s="16"/>
      <c r="JHB170" s="18"/>
      <c r="JHC170" s="3"/>
      <c r="JHE170" s="13"/>
      <c r="JHF170" s="8"/>
      <c r="JHG170" s="3"/>
      <c r="JHH170" s="45"/>
      <c r="JHI170" s="3"/>
      <c r="JHJ170" s="2"/>
      <c r="JHK170" s="2"/>
      <c r="JHL170" s="2"/>
      <c r="JHM170" s="2"/>
      <c r="JHN170" s="2"/>
      <c r="JHO170" s="45"/>
      <c r="JHP170" s="45"/>
      <c r="JHS170" s="16"/>
      <c r="JHT170" s="93"/>
      <c r="JHU170" s="18"/>
      <c r="JHV170" s="16"/>
      <c r="JHW170" s="18"/>
      <c r="JHX170" s="3"/>
      <c r="JHZ170" s="13"/>
      <c r="JIA170" s="8"/>
      <c r="JIB170" s="3"/>
      <c r="JIC170" s="45"/>
      <c r="JID170" s="3"/>
      <c r="JIE170" s="2"/>
      <c r="JIF170" s="2"/>
      <c r="JIG170" s="2"/>
      <c r="JIH170" s="2"/>
      <c r="JII170" s="2"/>
      <c r="JIJ170" s="45"/>
      <c r="JIK170" s="45"/>
      <c r="JIN170" s="16"/>
      <c r="JIO170" s="93"/>
      <c r="JIP170" s="18"/>
      <c r="JIQ170" s="16"/>
      <c r="JIR170" s="18"/>
      <c r="JIS170" s="3"/>
      <c r="JIU170" s="13"/>
      <c r="JIV170" s="8"/>
      <c r="JIW170" s="3"/>
      <c r="JIX170" s="45"/>
      <c r="JIY170" s="3"/>
      <c r="JIZ170" s="2"/>
      <c r="JJA170" s="2"/>
      <c r="JJB170" s="2"/>
      <c r="JJC170" s="2"/>
      <c r="JJD170" s="2"/>
      <c r="JJE170" s="45"/>
      <c r="JJF170" s="45"/>
      <c r="JJI170" s="16"/>
      <c r="JJJ170" s="93"/>
      <c r="JJK170" s="18"/>
      <c r="JJL170" s="16"/>
      <c r="JJM170" s="18"/>
      <c r="JJN170" s="3"/>
      <c r="JJP170" s="13"/>
      <c r="JJQ170" s="8"/>
      <c r="JJR170" s="3"/>
      <c r="JJS170" s="45"/>
      <c r="JJT170" s="3"/>
      <c r="JJU170" s="2"/>
      <c r="JJV170" s="2"/>
      <c r="JJW170" s="2"/>
      <c r="JJX170" s="2"/>
      <c r="JJY170" s="2"/>
      <c r="JJZ170" s="45"/>
      <c r="JKA170" s="45"/>
      <c r="JKD170" s="16"/>
      <c r="JKE170" s="93"/>
      <c r="JKF170" s="18"/>
      <c r="JKG170" s="16"/>
      <c r="JKH170" s="18"/>
      <c r="JKI170" s="3"/>
      <c r="JKK170" s="13"/>
      <c r="JKL170" s="8"/>
      <c r="JKM170" s="3"/>
      <c r="JKN170" s="45"/>
      <c r="JKO170" s="3"/>
      <c r="JKP170" s="2"/>
      <c r="JKQ170" s="2"/>
      <c r="JKR170" s="2"/>
      <c r="JKS170" s="2"/>
      <c r="JKT170" s="2"/>
      <c r="JKU170" s="45"/>
      <c r="JKV170" s="45"/>
      <c r="JKY170" s="16"/>
      <c r="JKZ170" s="93"/>
      <c r="JLA170" s="18"/>
      <c r="JLB170" s="16"/>
      <c r="JLC170" s="18"/>
      <c r="JLD170" s="3"/>
      <c r="JLF170" s="13"/>
      <c r="JLG170" s="8"/>
      <c r="JLH170" s="3"/>
      <c r="JLI170" s="45"/>
      <c r="JLJ170" s="3"/>
      <c r="JLK170" s="2"/>
      <c r="JLL170" s="2"/>
      <c r="JLM170" s="2"/>
      <c r="JLN170" s="2"/>
      <c r="JLO170" s="2"/>
      <c r="JLP170" s="45"/>
      <c r="JLQ170" s="45"/>
      <c r="JLT170" s="16"/>
      <c r="JLU170" s="93"/>
      <c r="JLV170" s="18"/>
      <c r="JLW170" s="16"/>
      <c r="JLX170" s="18"/>
      <c r="JLY170" s="3"/>
      <c r="JMA170" s="13"/>
      <c r="JMB170" s="8"/>
      <c r="JMC170" s="3"/>
      <c r="JMD170" s="45"/>
      <c r="JME170" s="3"/>
      <c r="JMF170" s="2"/>
      <c r="JMG170" s="2"/>
      <c r="JMH170" s="2"/>
      <c r="JMI170" s="2"/>
      <c r="JMJ170" s="2"/>
      <c r="JMK170" s="45"/>
      <c r="JML170" s="45"/>
      <c r="JMO170" s="16"/>
      <c r="JMP170" s="93"/>
      <c r="JMQ170" s="18"/>
      <c r="JMR170" s="16"/>
      <c r="JMS170" s="18"/>
      <c r="JMT170" s="3"/>
      <c r="JMV170" s="13"/>
      <c r="JMW170" s="8"/>
      <c r="JMX170" s="3"/>
      <c r="JMY170" s="45"/>
      <c r="JMZ170" s="3"/>
      <c r="JNA170" s="2"/>
      <c r="JNB170" s="2"/>
      <c r="JNC170" s="2"/>
      <c r="JND170" s="2"/>
      <c r="JNE170" s="2"/>
      <c r="JNF170" s="45"/>
      <c r="JNG170" s="45"/>
      <c r="JNJ170" s="16"/>
      <c r="JNK170" s="93"/>
      <c r="JNL170" s="18"/>
      <c r="JNM170" s="16"/>
      <c r="JNN170" s="18"/>
      <c r="JNO170" s="3"/>
      <c r="JNQ170" s="13"/>
      <c r="JNR170" s="8"/>
      <c r="JNS170" s="3"/>
      <c r="JNT170" s="45"/>
      <c r="JNU170" s="3"/>
      <c r="JNV170" s="2"/>
      <c r="JNW170" s="2"/>
      <c r="JNX170" s="2"/>
      <c r="JNY170" s="2"/>
      <c r="JNZ170" s="2"/>
      <c r="JOA170" s="45"/>
      <c r="JOB170" s="45"/>
      <c r="JOE170" s="16"/>
      <c r="JOF170" s="93"/>
      <c r="JOG170" s="18"/>
      <c r="JOH170" s="16"/>
      <c r="JOI170" s="18"/>
      <c r="JOJ170" s="3"/>
      <c r="JOL170" s="13"/>
      <c r="JOM170" s="8"/>
      <c r="JON170" s="3"/>
      <c r="JOO170" s="45"/>
      <c r="JOP170" s="3"/>
      <c r="JOQ170" s="2"/>
      <c r="JOR170" s="2"/>
      <c r="JOS170" s="2"/>
      <c r="JOT170" s="2"/>
      <c r="JOU170" s="2"/>
      <c r="JOV170" s="45"/>
      <c r="JOW170" s="45"/>
      <c r="JOZ170" s="16"/>
      <c r="JPA170" s="93"/>
      <c r="JPB170" s="18"/>
      <c r="JPC170" s="16"/>
      <c r="JPD170" s="18"/>
      <c r="JPE170" s="3"/>
      <c r="JPG170" s="13"/>
      <c r="JPH170" s="8"/>
      <c r="JPI170" s="3"/>
      <c r="JPJ170" s="45"/>
      <c r="JPK170" s="3"/>
      <c r="JPL170" s="2"/>
      <c r="JPM170" s="2"/>
      <c r="JPN170" s="2"/>
      <c r="JPO170" s="2"/>
      <c r="JPP170" s="2"/>
      <c r="JPQ170" s="45"/>
      <c r="JPR170" s="45"/>
      <c r="JPU170" s="16"/>
      <c r="JPV170" s="93"/>
      <c r="JPW170" s="18"/>
      <c r="JPX170" s="16"/>
      <c r="JPY170" s="18"/>
      <c r="JPZ170" s="3"/>
      <c r="JQB170" s="13"/>
      <c r="JQC170" s="8"/>
      <c r="JQD170" s="3"/>
      <c r="JQE170" s="45"/>
      <c r="JQF170" s="3"/>
      <c r="JQG170" s="2"/>
      <c r="JQH170" s="2"/>
      <c r="JQI170" s="2"/>
      <c r="JQJ170" s="2"/>
      <c r="JQK170" s="2"/>
      <c r="JQL170" s="45"/>
      <c r="JQM170" s="45"/>
      <c r="JQP170" s="16"/>
      <c r="JQQ170" s="93"/>
      <c r="JQR170" s="18"/>
      <c r="JQS170" s="16"/>
      <c r="JQT170" s="18"/>
      <c r="JQU170" s="3"/>
      <c r="JQW170" s="13"/>
      <c r="JQX170" s="8"/>
      <c r="JQY170" s="3"/>
      <c r="JQZ170" s="45"/>
      <c r="JRA170" s="3"/>
      <c r="JRB170" s="2"/>
      <c r="JRC170" s="2"/>
      <c r="JRD170" s="2"/>
      <c r="JRE170" s="2"/>
      <c r="JRF170" s="2"/>
      <c r="JRG170" s="45"/>
      <c r="JRH170" s="45"/>
      <c r="JRK170" s="16"/>
      <c r="JRL170" s="93"/>
      <c r="JRM170" s="18"/>
      <c r="JRN170" s="16"/>
      <c r="JRO170" s="18"/>
      <c r="JRP170" s="3"/>
      <c r="JRR170" s="13"/>
      <c r="JRS170" s="8"/>
      <c r="JRT170" s="3"/>
      <c r="JRU170" s="45"/>
      <c r="JRV170" s="3"/>
      <c r="JRW170" s="2"/>
      <c r="JRX170" s="2"/>
      <c r="JRY170" s="2"/>
      <c r="JRZ170" s="2"/>
      <c r="JSA170" s="2"/>
      <c r="JSB170" s="45"/>
      <c r="JSC170" s="45"/>
      <c r="JSF170" s="16"/>
      <c r="JSG170" s="93"/>
      <c r="JSH170" s="18"/>
      <c r="JSI170" s="16"/>
      <c r="JSJ170" s="18"/>
      <c r="JSK170" s="3"/>
      <c r="JSM170" s="13"/>
      <c r="JSN170" s="8"/>
      <c r="JSO170" s="3"/>
      <c r="JSP170" s="45"/>
      <c r="JSQ170" s="3"/>
      <c r="JSR170" s="2"/>
      <c r="JSS170" s="2"/>
      <c r="JST170" s="2"/>
      <c r="JSU170" s="2"/>
      <c r="JSV170" s="2"/>
      <c r="JSW170" s="45"/>
      <c r="JSX170" s="45"/>
      <c r="JTA170" s="16"/>
      <c r="JTB170" s="93"/>
      <c r="JTC170" s="18"/>
      <c r="JTD170" s="16"/>
      <c r="JTE170" s="18"/>
      <c r="JTF170" s="3"/>
      <c r="JTH170" s="13"/>
      <c r="JTI170" s="8"/>
      <c r="JTJ170" s="3"/>
      <c r="JTK170" s="45"/>
      <c r="JTL170" s="3"/>
      <c r="JTM170" s="2"/>
      <c r="JTN170" s="2"/>
      <c r="JTO170" s="2"/>
      <c r="JTP170" s="2"/>
      <c r="JTQ170" s="2"/>
      <c r="JTR170" s="45"/>
      <c r="JTS170" s="45"/>
      <c r="JTV170" s="16"/>
      <c r="JTW170" s="93"/>
      <c r="JTX170" s="18"/>
      <c r="JTY170" s="16"/>
      <c r="JTZ170" s="18"/>
      <c r="JUA170" s="3"/>
      <c r="JUC170" s="13"/>
      <c r="JUD170" s="8"/>
      <c r="JUE170" s="3"/>
      <c r="JUF170" s="45"/>
      <c r="JUG170" s="3"/>
      <c r="JUH170" s="2"/>
      <c r="JUI170" s="2"/>
      <c r="JUJ170" s="2"/>
      <c r="JUK170" s="2"/>
      <c r="JUL170" s="2"/>
      <c r="JUM170" s="45"/>
      <c r="JUN170" s="45"/>
      <c r="JUQ170" s="16"/>
      <c r="JUR170" s="93"/>
      <c r="JUS170" s="18"/>
      <c r="JUT170" s="16"/>
      <c r="JUU170" s="18"/>
      <c r="JUV170" s="3"/>
      <c r="JUX170" s="13"/>
      <c r="JUY170" s="8"/>
      <c r="JUZ170" s="3"/>
      <c r="JVA170" s="45"/>
      <c r="JVB170" s="3"/>
      <c r="JVC170" s="2"/>
      <c r="JVD170" s="2"/>
      <c r="JVE170" s="2"/>
      <c r="JVF170" s="2"/>
      <c r="JVG170" s="2"/>
      <c r="JVH170" s="45"/>
      <c r="JVI170" s="45"/>
      <c r="JVL170" s="16"/>
      <c r="JVM170" s="93"/>
      <c r="JVN170" s="18"/>
      <c r="JVO170" s="16"/>
      <c r="JVP170" s="18"/>
      <c r="JVQ170" s="3"/>
      <c r="JVS170" s="13"/>
      <c r="JVT170" s="8"/>
      <c r="JVU170" s="3"/>
      <c r="JVV170" s="45"/>
      <c r="JVW170" s="3"/>
      <c r="JVX170" s="2"/>
      <c r="JVY170" s="2"/>
      <c r="JVZ170" s="2"/>
      <c r="JWA170" s="2"/>
      <c r="JWB170" s="2"/>
      <c r="JWC170" s="45"/>
      <c r="JWD170" s="45"/>
      <c r="JWG170" s="16"/>
      <c r="JWH170" s="93"/>
      <c r="JWI170" s="18"/>
      <c r="JWJ170" s="16"/>
      <c r="JWK170" s="18"/>
      <c r="JWL170" s="3"/>
      <c r="JWN170" s="13"/>
      <c r="JWO170" s="8"/>
      <c r="JWP170" s="3"/>
      <c r="JWQ170" s="45"/>
      <c r="JWR170" s="3"/>
      <c r="JWS170" s="2"/>
      <c r="JWT170" s="2"/>
      <c r="JWU170" s="2"/>
      <c r="JWV170" s="2"/>
      <c r="JWW170" s="2"/>
      <c r="JWX170" s="45"/>
      <c r="JWY170" s="45"/>
      <c r="JXB170" s="16"/>
      <c r="JXC170" s="93"/>
      <c r="JXD170" s="18"/>
      <c r="JXE170" s="16"/>
      <c r="JXF170" s="18"/>
      <c r="JXG170" s="3"/>
      <c r="JXI170" s="13"/>
      <c r="JXJ170" s="8"/>
      <c r="JXK170" s="3"/>
      <c r="JXL170" s="45"/>
      <c r="JXM170" s="3"/>
      <c r="JXN170" s="2"/>
      <c r="JXO170" s="2"/>
      <c r="JXP170" s="2"/>
      <c r="JXQ170" s="2"/>
      <c r="JXR170" s="2"/>
      <c r="JXS170" s="45"/>
      <c r="JXT170" s="45"/>
      <c r="JXW170" s="16"/>
      <c r="JXX170" s="93"/>
      <c r="JXY170" s="18"/>
      <c r="JXZ170" s="16"/>
      <c r="JYA170" s="18"/>
      <c r="JYB170" s="3"/>
      <c r="JYD170" s="13"/>
      <c r="JYE170" s="8"/>
      <c r="JYF170" s="3"/>
      <c r="JYG170" s="45"/>
      <c r="JYH170" s="3"/>
      <c r="JYI170" s="2"/>
      <c r="JYJ170" s="2"/>
      <c r="JYK170" s="2"/>
      <c r="JYL170" s="2"/>
      <c r="JYM170" s="2"/>
      <c r="JYN170" s="45"/>
      <c r="JYO170" s="45"/>
      <c r="JYR170" s="16"/>
      <c r="JYS170" s="93"/>
      <c r="JYT170" s="18"/>
      <c r="JYU170" s="16"/>
      <c r="JYV170" s="18"/>
      <c r="JYW170" s="3"/>
      <c r="JYY170" s="13"/>
      <c r="JYZ170" s="8"/>
      <c r="JZA170" s="3"/>
      <c r="JZB170" s="45"/>
      <c r="JZC170" s="3"/>
      <c r="JZD170" s="2"/>
      <c r="JZE170" s="2"/>
      <c r="JZF170" s="2"/>
      <c r="JZG170" s="2"/>
      <c r="JZH170" s="2"/>
      <c r="JZI170" s="45"/>
      <c r="JZJ170" s="45"/>
      <c r="JZM170" s="16"/>
      <c r="JZN170" s="93"/>
      <c r="JZO170" s="18"/>
      <c r="JZP170" s="16"/>
      <c r="JZQ170" s="18"/>
      <c r="JZR170" s="3"/>
      <c r="JZT170" s="13"/>
      <c r="JZU170" s="8"/>
      <c r="JZV170" s="3"/>
      <c r="JZW170" s="45"/>
      <c r="JZX170" s="3"/>
      <c r="JZY170" s="2"/>
      <c r="JZZ170" s="2"/>
      <c r="KAA170" s="2"/>
      <c r="KAB170" s="2"/>
      <c r="KAC170" s="2"/>
      <c r="KAD170" s="45"/>
      <c r="KAE170" s="45"/>
      <c r="KAH170" s="16"/>
      <c r="KAI170" s="93"/>
      <c r="KAJ170" s="18"/>
      <c r="KAK170" s="16"/>
      <c r="KAL170" s="18"/>
      <c r="KAM170" s="3"/>
      <c r="KAO170" s="13"/>
      <c r="KAP170" s="8"/>
      <c r="KAQ170" s="3"/>
      <c r="KAR170" s="45"/>
      <c r="KAS170" s="3"/>
      <c r="KAT170" s="2"/>
      <c r="KAU170" s="2"/>
      <c r="KAV170" s="2"/>
      <c r="KAW170" s="2"/>
      <c r="KAX170" s="2"/>
      <c r="KAY170" s="45"/>
      <c r="KAZ170" s="45"/>
      <c r="KBC170" s="16"/>
      <c r="KBD170" s="93"/>
      <c r="KBE170" s="18"/>
      <c r="KBF170" s="16"/>
      <c r="KBG170" s="18"/>
      <c r="KBH170" s="3"/>
      <c r="KBJ170" s="13"/>
      <c r="KBK170" s="8"/>
      <c r="KBL170" s="3"/>
      <c r="KBM170" s="45"/>
      <c r="KBN170" s="3"/>
      <c r="KBO170" s="2"/>
      <c r="KBP170" s="2"/>
      <c r="KBQ170" s="2"/>
      <c r="KBR170" s="2"/>
      <c r="KBS170" s="2"/>
      <c r="KBT170" s="45"/>
      <c r="KBU170" s="45"/>
      <c r="KBX170" s="16"/>
      <c r="KBY170" s="93"/>
      <c r="KBZ170" s="18"/>
      <c r="KCA170" s="16"/>
      <c r="KCB170" s="18"/>
      <c r="KCC170" s="3"/>
      <c r="KCE170" s="13"/>
      <c r="KCF170" s="8"/>
      <c r="KCG170" s="3"/>
      <c r="KCH170" s="45"/>
      <c r="KCI170" s="3"/>
      <c r="KCJ170" s="2"/>
      <c r="KCK170" s="2"/>
      <c r="KCL170" s="2"/>
      <c r="KCM170" s="2"/>
      <c r="KCN170" s="2"/>
      <c r="KCO170" s="45"/>
      <c r="KCP170" s="45"/>
      <c r="KCS170" s="16"/>
      <c r="KCT170" s="93"/>
      <c r="KCU170" s="18"/>
      <c r="KCV170" s="16"/>
      <c r="KCW170" s="18"/>
      <c r="KCX170" s="3"/>
      <c r="KCZ170" s="13"/>
      <c r="KDA170" s="8"/>
      <c r="KDB170" s="3"/>
      <c r="KDC170" s="45"/>
      <c r="KDD170" s="3"/>
      <c r="KDE170" s="2"/>
      <c r="KDF170" s="2"/>
      <c r="KDG170" s="2"/>
      <c r="KDH170" s="2"/>
      <c r="KDI170" s="2"/>
      <c r="KDJ170" s="45"/>
      <c r="KDK170" s="45"/>
      <c r="KDN170" s="16"/>
      <c r="KDO170" s="93"/>
      <c r="KDP170" s="18"/>
      <c r="KDQ170" s="16"/>
      <c r="KDR170" s="18"/>
      <c r="KDS170" s="3"/>
      <c r="KDU170" s="13"/>
      <c r="KDV170" s="8"/>
      <c r="KDW170" s="3"/>
      <c r="KDX170" s="45"/>
      <c r="KDY170" s="3"/>
      <c r="KDZ170" s="2"/>
      <c r="KEA170" s="2"/>
      <c r="KEB170" s="2"/>
      <c r="KEC170" s="2"/>
      <c r="KED170" s="2"/>
      <c r="KEE170" s="45"/>
      <c r="KEF170" s="45"/>
      <c r="KEI170" s="16"/>
      <c r="KEJ170" s="93"/>
      <c r="KEK170" s="18"/>
      <c r="KEL170" s="16"/>
      <c r="KEM170" s="18"/>
      <c r="KEN170" s="3"/>
      <c r="KEP170" s="13"/>
      <c r="KEQ170" s="8"/>
      <c r="KER170" s="3"/>
      <c r="KES170" s="45"/>
      <c r="KET170" s="3"/>
      <c r="KEU170" s="2"/>
      <c r="KEV170" s="2"/>
      <c r="KEW170" s="2"/>
      <c r="KEX170" s="2"/>
      <c r="KEY170" s="2"/>
      <c r="KEZ170" s="45"/>
      <c r="KFA170" s="45"/>
      <c r="KFD170" s="16"/>
      <c r="KFE170" s="93"/>
      <c r="KFF170" s="18"/>
      <c r="KFG170" s="16"/>
      <c r="KFH170" s="18"/>
      <c r="KFI170" s="3"/>
      <c r="KFK170" s="13"/>
      <c r="KFL170" s="8"/>
      <c r="KFM170" s="3"/>
      <c r="KFN170" s="45"/>
      <c r="KFO170" s="3"/>
      <c r="KFP170" s="2"/>
      <c r="KFQ170" s="2"/>
      <c r="KFR170" s="2"/>
      <c r="KFS170" s="2"/>
      <c r="KFT170" s="2"/>
      <c r="KFU170" s="45"/>
      <c r="KFV170" s="45"/>
      <c r="KFY170" s="16"/>
      <c r="KFZ170" s="93"/>
      <c r="KGA170" s="18"/>
      <c r="KGB170" s="16"/>
      <c r="KGC170" s="18"/>
      <c r="KGD170" s="3"/>
      <c r="KGF170" s="13"/>
      <c r="KGG170" s="8"/>
      <c r="KGH170" s="3"/>
      <c r="KGI170" s="45"/>
      <c r="KGJ170" s="3"/>
      <c r="KGK170" s="2"/>
      <c r="KGL170" s="2"/>
      <c r="KGM170" s="2"/>
      <c r="KGN170" s="2"/>
      <c r="KGO170" s="2"/>
      <c r="KGP170" s="45"/>
      <c r="KGQ170" s="45"/>
      <c r="KGT170" s="16"/>
      <c r="KGU170" s="93"/>
      <c r="KGV170" s="18"/>
      <c r="KGW170" s="16"/>
      <c r="KGX170" s="18"/>
      <c r="KGY170" s="3"/>
      <c r="KHA170" s="13"/>
      <c r="KHB170" s="8"/>
      <c r="KHC170" s="3"/>
      <c r="KHD170" s="45"/>
      <c r="KHE170" s="3"/>
      <c r="KHF170" s="2"/>
      <c r="KHG170" s="2"/>
      <c r="KHH170" s="2"/>
      <c r="KHI170" s="2"/>
      <c r="KHJ170" s="2"/>
      <c r="KHK170" s="45"/>
      <c r="KHL170" s="45"/>
      <c r="KHO170" s="16"/>
      <c r="KHP170" s="93"/>
      <c r="KHQ170" s="18"/>
      <c r="KHR170" s="16"/>
      <c r="KHS170" s="18"/>
      <c r="KHT170" s="3"/>
      <c r="KHV170" s="13"/>
      <c r="KHW170" s="8"/>
      <c r="KHX170" s="3"/>
      <c r="KHY170" s="45"/>
      <c r="KHZ170" s="3"/>
      <c r="KIA170" s="2"/>
      <c r="KIB170" s="2"/>
      <c r="KIC170" s="2"/>
      <c r="KID170" s="2"/>
      <c r="KIE170" s="2"/>
      <c r="KIF170" s="45"/>
      <c r="KIG170" s="45"/>
      <c r="KIJ170" s="16"/>
      <c r="KIK170" s="93"/>
      <c r="KIL170" s="18"/>
      <c r="KIM170" s="16"/>
      <c r="KIN170" s="18"/>
      <c r="KIO170" s="3"/>
      <c r="KIQ170" s="13"/>
      <c r="KIR170" s="8"/>
      <c r="KIS170" s="3"/>
      <c r="KIT170" s="45"/>
      <c r="KIU170" s="3"/>
      <c r="KIV170" s="2"/>
      <c r="KIW170" s="2"/>
      <c r="KIX170" s="2"/>
      <c r="KIY170" s="2"/>
      <c r="KIZ170" s="2"/>
      <c r="KJA170" s="45"/>
      <c r="KJB170" s="45"/>
      <c r="KJE170" s="16"/>
      <c r="KJF170" s="93"/>
      <c r="KJG170" s="18"/>
      <c r="KJH170" s="16"/>
      <c r="KJI170" s="18"/>
      <c r="KJJ170" s="3"/>
      <c r="KJL170" s="13"/>
      <c r="KJM170" s="8"/>
      <c r="KJN170" s="3"/>
      <c r="KJO170" s="45"/>
      <c r="KJP170" s="3"/>
      <c r="KJQ170" s="2"/>
      <c r="KJR170" s="2"/>
      <c r="KJS170" s="2"/>
      <c r="KJT170" s="2"/>
      <c r="KJU170" s="2"/>
      <c r="KJV170" s="45"/>
      <c r="KJW170" s="45"/>
      <c r="KJZ170" s="16"/>
      <c r="KKA170" s="93"/>
      <c r="KKB170" s="18"/>
      <c r="KKC170" s="16"/>
      <c r="KKD170" s="18"/>
      <c r="KKE170" s="3"/>
      <c r="KKG170" s="13"/>
      <c r="KKH170" s="8"/>
      <c r="KKI170" s="3"/>
      <c r="KKJ170" s="45"/>
      <c r="KKK170" s="3"/>
      <c r="KKL170" s="2"/>
      <c r="KKM170" s="2"/>
      <c r="KKN170" s="2"/>
      <c r="KKO170" s="2"/>
      <c r="KKP170" s="2"/>
      <c r="KKQ170" s="45"/>
      <c r="KKR170" s="45"/>
      <c r="KKU170" s="16"/>
      <c r="KKV170" s="93"/>
      <c r="KKW170" s="18"/>
      <c r="KKX170" s="16"/>
      <c r="KKY170" s="18"/>
      <c r="KKZ170" s="3"/>
      <c r="KLB170" s="13"/>
      <c r="KLC170" s="8"/>
      <c r="KLD170" s="3"/>
      <c r="KLE170" s="45"/>
      <c r="KLF170" s="3"/>
      <c r="KLG170" s="2"/>
      <c r="KLH170" s="2"/>
      <c r="KLI170" s="2"/>
      <c r="KLJ170" s="2"/>
      <c r="KLK170" s="2"/>
      <c r="KLL170" s="45"/>
      <c r="KLM170" s="45"/>
      <c r="KLP170" s="16"/>
      <c r="KLQ170" s="93"/>
      <c r="KLR170" s="18"/>
      <c r="KLS170" s="16"/>
      <c r="KLT170" s="18"/>
      <c r="KLU170" s="3"/>
      <c r="KLW170" s="13"/>
      <c r="KLX170" s="8"/>
      <c r="KLY170" s="3"/>
      <c r="KLZ170" s="45"/>
      <c r="KMA170" s="3"/>
      <c r="KMB170" s="2"/>
      <c r="KMC170" s="2"/>
      <c r="KMD170" s="2"/>
      <c r="KME170" s="2"/>
      <c r="KMF170" s="2"/>
      <c r="KMG170" s="45"/>
      <c r="KMH170" s="45"/>
      <c r="KMK170" s="16"/>
      <c r="KML170" s="93"/>
      <c r="KMM170" s="18"/>
      <c r="KMN170" s="16"/>
      <c r="KMO170" s="18"/>
      <c r="KMP170" s="3"/>
      <c r="KMR170" s="13"/>
      <c r="KMS170" s="8"/>
      <c r="KMT170" s="3"/>
      <c r="KMU170" s="45"/>
      <c r="KMV170" s="3"/>
      <c r="KMW170" s="2"/>
      <c r="KMX170" s="2"/>
      <c r="KMY170" s="2"/>
      <c r="KMZ170" s="2"/>
      <c r="KNA170" s="2"/>
      <c r="KNB170" s="45"/>
      <c r="KNC170" s="45"/>
      <c r="KNF170" s="16"/>
      <c r="KNG170" s="93"/>
      <c r="KNH170" s="18"/>
      <c r="KNI170" s="16"/>
      <c r="KNJ170" s="18"/>
      <c r="KNK170" s="3"/>
      <c r="KNM170" s="13"/>
      <c r="KNN170" s="8"/>
      <c r="KNO170" s="3"/>
      <c r="KNP170" s="45"/>
      <c r="KNQ170" s="3"/>
      <c r="KNR170" s="2"/>
      <c r="KNS170" s="2"/>
      <c r="KNT170" s="2"/>
      <c r="KNU170" s="2"/>
      <c r="KNV170" s="2"/>
      <c r="KNW170" s="45"/>
      <c r="KNX170" s="45"/>
      <c r="KOA170" s="16"/>
      <c r="KOB170" s="93"/>
      <c r="KOC170" s="18"/>
      <c r="KOD170" s="16"/>
      <c r="KOE170" s="18"/>
      <c r="KOF170" s="3"/>
      <c r="KOH170" s="13"/>
      <c r="KOI170" s="8"/>
      <c r="KOJ170" s="3"/>
      <c r="KOK170" s="45"/>
      <c r="KOL170" s="3"/>
      <c r="KOM170" s="2"/>
      <c r="KON170" s="2"/>
      <c r="KOO170" s="2"/>
      <c r="KOP170" s="2"/>
      <c r="KOQ170" s="2"/>
      <c r="KOR170" s="45"/>
      <c r="KOS170" s="45"/>
      <c r="KOV170" s="16"/>
      <c r="KOW170" s="93"/>
      <c r="KOX170" s="18"/>
      <c r="KOY170" s="16"/>
      <c r="KOZ170" s="18"/>
      <c r="KPA170" s="3"/>
      <c r="KPC170" s="13"/>
      <c r="KPD170" s="8"/>
      <c r="KPE170" s="3"/>
      <c r="KPF170" s="45"/>
      <c r="KPG170" s="3"/>
      <c r="KPH170" s="2"/>
      <c r="KPI170" s="2"/>
      <c r="KPJ170" s="2"/>
      <c r="KPK170" s="2"/>
      <c r="KPL170" s="2"/>
      <c r="KPM170" s="45"/>
      <c r="KPN170" s="45"/>
      <c r="KPQ170" s="16"/>
      <c r="KPR170" s="93"/>
      <c r="KPS170" s="18"/>
      <c r="KPT170" s="16"/>
      <c r="KPU170" s="18"/>
      <c r="KPV170" s="3"/>
      <c r="KPX170" s="13"/>
      <c r="KPY170" s="8"/>
      <c r="KPZ170" s="3"/>
      <c r="KQA170" s="45"/>
      <c r="KQB170" s="3"/>
      <c r="KQC170" s="2"/>
      <c r="KQD170" s="2"/>
      <c r="KQE170" s="2"/>
      <c r="KQF170" s="2"/>
      <c r="KQG170" s="2"/>
      <c r="KQH170" s="45"/>
      <c r="KQI170" s="45"/>
      <c r="KQL170" s="16"/>
      <c r="KQM170" s="93"/>
      <c r="KQN170" s="18"/>
      <c r="KQO170" s="16"/>
      <c r="KQP170" s="18"/>
      <c r="KQQ170" s="3"/>
      <c r="KQS170" s="13"/>
      <c r="KQT170" s="8"/>
      <c r="KQU170" s="3"/>
      <c r="KQV170" s="45"/>
      <c r="KQW170" s="3"/>
      <c r="KQX170" s="2"/>
      <c r="KQY170" s="2"/>
      <c r="KQZ170" s="2"/>
      <c r="KRA170" s="2"/>
      <c r="KRB170" s="2"/>
      <c r="KRC170" s="45"/>
      <c r="KRD170" s="45"/>
      <c r="KRG170" s="16"/>
      <c r="KRH170" s="93"/>
      <c r="KRI170" s="18"/>
      <c r="KRJ170" s="16"/>
      <c r="KRK170" s="18"/>
      <c r="KRL170" s="3"/>
      <c r="KRN170" s="13"/>
      <c r="KRO170" s="8"/>
      <c r="KRP170" s="3"/>
      <c r="KRQ170" s="45"/>
      <c r="KRR170" s="3"/>
      <c r="KRS170" s="2"/>
      <c r="KRT170" s="2"/>
      <c r="KRU170" s="2"/>
      <c r="KRV170" s="2"/>
      <c r="KRW170" s="2"/>
      <c r="KRX170" s="45"/>
      <c r="KRY170" s="45"/>
      <c r="KSB170" s="16"/>
      <c r="KSC170" s="93"/>
      <c r="KSD170" s="18"/>
      <c r="KSE170" s="16"/>
      <c r="KSF170" s="18"/>
      <c r="KSG170" s="3"/>
      <c r="KSI170" s="13"/>
      <c r="KSJ170" s="8"/>
      <c r="KSK170" s="3"/>
      <c r="KSL170" s="45"/>
      <c r="KSM170" s="3"/>
      <c r="KSN170" s="2"/>
      <c r="KSO170" s="2"/>
      <c r="KSP170" s="2"/>
      <c r="KSQ170" s="2"/>
      <c r="KSR170" s="2"/>
      <c r="KSS170" s="45"/>
      <c r="KST170" s="45"/>
      <c r="KSW170" s="16"/>
      <c r="KSX170" s="93"/>
      <c r="KSY170" s="18"/>
      <c r="KSZ170" s="16"/>
      <c r="KTA170" s="18"/>
      <c r="KTB170" s="3"/>
      <c r="KTD170" s="13"/>
      <c r="KTE170" s="8"/>
      <c r="KTF170" s="3"/>
      <c r="KTG170" s="45"/>
      <c r="KTH170" s="3"/>
      <c r="KTI170" s="2"/>
      <c r="KTJ170" s="2"/>
      <c r="KTK170" s="2"/>
      <c r="KTL170" s="2"/>
      <c r="KTM170" s="2"/>
      <c r="KTN170" s="45"/>
      <c r="KTO170" s="45"/>
      <c r="KTR170" s="16"/>
      <c r="KTS170" s="93"/>
      <c r="KTT170" s="18"/>
      <c r="KTU170" s="16"/>
      <c r="KTV170" s="18"/>
      <c r="KTW170" s="3"/>
      <c r="KTY170" s="13"/>
      <c r="KTZ170" s="8"/>
      <c r="KUA170" s="3"/>
      <c r="KUB170" s="45"/>
      <c r="KUC170" s="3"/>
      <c r="KUD170" s="2"/>
      <c r="KUE170" s="2"/>
      <c r="KUF170" s="2"/>
      <c r="KUG170" s="2"/>
      <c r="KUH170" s="2"/>
      <c r="KUI170" s="45"/>
      <c r="KUJ170" s="45"/>
      <c r="KUM170" s="16"/>
      <c r="KUN170" s="93"/>
      <c r="KUO170" s="18"/>
      <c r="KUP170" s="16"/>
      <c r="KUQ170" s="18"/>
      <c r="KUR170" s="3"/>
      <c r="KUT170" s="13"/>
      <c r="KUU170" s="8"/>
      <c r="KUV170" s="3"/>
      <c r="KUW170" s="45"/>
      <c r="KUX170" s="3"/>
      <c r="KUY170" s="2"/>
      <c r="KUZ170" s="2"/>
      <c r="KVA170" s="2"/>
      <c r="KVB170" s="2"/>
      <c r="KVC170" s="2"/>
      <c r="KVD170" s="45"/>
      <c r="KVE170" s="45"/>
      <c r="KVH170" s="16"/>
      <c r="KVI170" s="93"/>
      <c r="KVJ170" s="18"/>
      <c r="KVK170" s="16"/>
      <c r="KVL170" s="18"/>
      <c r="KVM170" s="3"/>
      <c r="KVO170" s="13"/>
      <c r="KVP170" s="8"/>
      <c r="KVQ170" s="3"/>
      <c r="KVR170" s="45"/>
      <c r="KVS170" s="3"/>
      <c r="KVT170" s="2"/>
      <c r="KVU170" s="2"/>
      <c r="KVV170" s="2"/>
      <c r="KVW170" s="2"/>
      <c r="KVX170" s="2"/>
      <c r="KVY170" s="45"/>
      <c r="KVZ170" s="45"/>
      <c r="KWC170" s="16"/>
      <c r="KWD170" s="93"/>
      <c r="KWE170" s="18"/>
      <c r="KWF170" s="16"/>
      <c r="KWG170" s="18"/>
      <c r="KWH170" s="3"/>
      <c r="KWJ170" s="13"/>
      <c r="KWK170" s="8"/>
      <c r="KWL170" s="3"/>
      <c r="KWM170" s="45"/>
      <c r="KWN170" s="3"/>
      <c r="KWO170" s="2"/>
      <c r="KWP170" s="2"/>
      <c r="KWQ170" s="2"/>
      <c r="KWR170" s="2"/>
      <c r="KWS170" s="2"/>
      <c r="KWT170" s="45"/>
      <c r="KWU170" s="45"/>
      <c r="KWX170" s="16"/>
      <c r="KWY170" s="93"/>
      <c r="KWZ170" s="18"/>
      <c r="KXA170" s="16"/>
      <c r="KXB170" s="18"/>
      <c r="KXC170" s="3"/>
      <c r="KXE170" s="13"/>
      <c r="KXF170" s="8"/>
      <c r="KXG170" s="3"/>
      <c r="KXH170" s="45"/>
      <c r="KXI170" s="3"/>
      <c r="KXJ170" s="2"/>
      <c r="KXK170" s="2"/>
      <c r="KXL170" s="2"/>
      <c r="KXM170" s="2"/>
      <c r="KXN170" s="2"/>
      <c r="KXO170" s="45"/>
      <c r="KXP170" s="45"/>
      <c r="KXS170" s="16"/>
      <c r="KXT170" s="93"/>
      <c r="KXU170" s="18"/>
      <c r="KXV170" s="16"/>
      <c r="KXW170" s="18"/>
      <c r="KXX170" s="3"/>
      <c r="KXZ170" s="13"/>
      <c r="KYA170" s="8"/>
      <c r="KYB170" s="3"/>
      <c r="KYC170" s="45"/>
      <c r="KYD170" s="3"/>
      <c r="KYE170" s="2"/>
      <c r="KYF170" s="2"/>
      <c r="KYG170" s="2"/>
      <c r="KYH170" s="2"/>
      <c r="KYI170" s="2"/>
      <c r="KYJ170" s="45"/>
      <c r="KYK170" s="45"/>
      <c r="KYN170" s="16"/>
      <c r="KYO170" s="93"/>
      <c r="KYP170" s="18"/>
      <c r="KYQ170" s="16"/>
      <c r="KYR170" s="18"/>
      <c r="KYS170" s="3"/>
      <c r="KYU170" s="13"/>
      <c r="KYV170" s="8"/>
      <c r="KYW170" s="3"/>
      <c r="KYX170" s="45"/>
      <c r="KYY170" s="3"/>
      <c r="KYZ170" s="2"/>
      <c r="KZA170" s="2"/>
      <c r="KZB170" s="2"/>
      <c r="KZC170" s="2"/>
      <c r="KZD170" s="2"/>
      <c r="KZE170" s="45"/>
      <c r="KZF170" s="45"/>
      <c r="KZI170" s="16"/>
      <c r="KZJ170" s="93"/>
      <c r="KZK170" s="18"/>
      <c r="KZL170" s="16"/>
      <c r="KZM170" s="18"/>
      <c r="KZN170" s="3"/>
      <c r="KZP170" s="13"/>
      <c r="KZQ170" s="8"/>
      <c r="KZR170" s="3"/>
      <c r="KZS170" s="45"/>
      <c r="KZT170" s="3"/>
      <c r="KZU170" s="2"/>
      <c r="KZV170" s="2"/>
      <c r="KZW170" s="2"/>
      <c r="KZX170" s="2"/>
      <c r="KZY170" s="2"/>
      <c r="KZZ170" s="45"/>
      <c r="LAA170" s="45"/>
      <c r="LAD170" s="16"/>
      <c r="LAE170" s="93"/>
      <c r="LAF170" s="18"/>
      <c r="LAG170" s="16"/>
      <c r="LAH170" s="18"/>
      <c r="LAI170" s="3"/>
      <c r="LAK170" s="13"/>
      <c r="LAL170" s="8"/>
      <c r="LAM170" s="3"/>
      <c r="LAN170" s="45"/>
      <c r="LAO170" s="3"/>
      <c r="LAP170" s="2"/>
      <c r="LAQ170" s="2"/>
      <c r="LAR170" s="2"/>
      <c r="LAS170" s="2"/>
      <c r="LAT170" s="2"/>
      <c r="LAU170" s="45"/>
      <c r="LAV170" s="45"/>
      <c r="LAY170" s="16"/>
      <c r="LAZ170" s="93"/>
      <c r="LBA170" s="18"/>
      <c r="LBB170" s="16"/>
      <c r="LBC170" s="18"/>
      <c r="LBD170" s="3"/>
      <c r="LBF170" s="13"/>
      <c r="LBG170" s="8"/>
      <c r="LBH170" s="3"/>
      <c r="LBI170" s="45"/>
      <c r="LBJ170" s="3"/>
      <c r="LBK170" s="2"/>
      <c r="LBL170" s="2"/>
      <c r="LBM170" s="2"/>
      <c r="LBN170" s="2"/>
      <c r="LBO170" s="2"/>
      <c r="LBP170" s="45"/>
      <c r="LBQ170" s="45"/>
      <c r="LBT170" s="16"/>
      <c r="LBU170" s="93"/>
      <c r="LBV170" s="18"/>
      <c r="LBW170" s="16"/>
      <c r="LBX170" s="18"/>
      <c r="LBY170" s="3"/>
      <c r="LCA170" s="13"/>
      <c r="LCB170" s="8"/>
      <c r="LCC170" s="3"/>
      <c r="LCD170" s="45"/>
      <c r="LCE170" s="3"/>
      <c r="LCF170" s="2"/>
      <c r="LCG170" s="2"/>
      <c r="LCH170" s="2"/>
      <c r="LCI170" s="2"/>
      <c r="LCJ170" s="2"/>
      <c r="LCK170" s="45"/>
      <c r="LCL170" s="45"/>
      <c r="LCO170" s="16"/>
      <c r="LCP170" s="93"/>
      <c r="LCQ170" s="18"/>
      <c r="LCR170" s="16"/>
      <c r="LCS170" s="18"/>
      <c r="LCT170" s="3"/>
      <c r="LCV170" s="13"/>
      <c r="LCW170" s="8"/>
      <c r="LCX170" s="3"/>
      <c r="LCY170" s="45"/>
      <c r="LCZ170" s="3"/>
      <c r="LDA170" s="2"/>
      <c r="LDB170" s="2"/>
      <c r="LDC170" s="2"/>
      <c r="LDD170" s="2"/>
      <c r="LDE170" s="2"/>
      <c r="LDF170" s="45"/>
      <c r="LDG170" s="45"/>
      <c r="LDJ170" s="16"/>
      <c r="LDK170" s="93"/>
      <c r="LDL170" s="18"/>
      <c r="LDM170" s="16"/>
      <c r="LDN170" s="18"/>
      <c r="LDO170" s="3"/>
      <c r="LDQ170" s="13"/>
      <c r="LDR170" s="8"/>
      <c r="LDS170" s="3"/>
      <c r="LDT170" s="45"/>
      <c r="LDU170" s="3"/>
      <c r="LDV170" s="2"/>
      <c r="LDW170" s="2"/>
      <c r="LDX170" s="2"/>
      <c r="LDY170" s="2"/>
      <c r="LDZ170" s="2"/>
      <c r="LEA170" s="45"/>
      <c r="LEB170" s="45"/>
      <c r="LEE170" s="16"/>
      <c r="LEF170" s="93"/>
      <c r="LEG170" s="18"/>
      <c r="LEH170" s="16"/>
      <c r="LEI170" s="18"/>
      <c r="LEJ170" s="3"/>
      <c r="LEL170" s="13"/>
      <c r="LEM170" s="8"/>
      <c r="LEN170" s="3"/>
      <c r="LEO170" s="45"/>
      <c r="LEP170" s="3"/>
      <c r="LEQ170" s="2"/>
      <c r="LER170" s="2"/>
      <c r="LES170" s="2"/>
      <c r="LET170" s="2"/>
      <c r="LEU170" s="2"/>
      <c r="LEV170" s="45"/>
      <c r="LEW170" s="45"/>
      <c r="LEZ170" s="16"/>
      <c r="LFA170" s="93"/>
      <c r="LFB170" s="18"/>
      <c r="LFC170" s="16"/>
      <c r="LFD170" s="18"/>
      <c r="LFE170" s="3"/>
      <c r="LFG170" s="13"/>
      <c r="LFH170" s="8"/>
      <c r="LFI170" s="3"/>
      <c r="LFJ170" s="45"/>
      <c r="LFK170" s="3"/>
      <c r="LFL170" s="2"/>
      <c r="LFM170" s="2"/>
      <c r="LFN170" s="2"/>
      <c r="LFO170" s="2"/>
      <c r="LFP170" s="2"/>
      <c r="LFQ170" s="45"/>
      <c r="LFR170" s="45"/>
      <c r="LFU170" s="16"/>
      <c r="LFV170" s="93"/>
      <c r="LFW170" s="18"/>
      <c r="LFX170" s="16"/>
      <c r="LFY170" s="18"/>
      <c r="LFZ170" s="3"/>
      <c r="LGB170" s="13"/>
      <c r="LGC170" s="8"/>
      <c r="LGD170" s="3"/>
      <c r="LGE170" s="45"/>
      <c r="LGF170" s="3"/>
      <c r="LGG170" s="2"/>
      <c r="LGH170" s="2"/>
      <c r="LGI170" s="2"/>
      <c r="LGJ170" s="2"/>
      <c r="LGK170" s="2"/>
      <c r="LGL170" s="45"/>
      <c r="LGM170" s="45"/>
      <c r="LGP170" s="16"/>
      <c r="LGQ170" s="93"/>
      <c r="LGR170" s="18"/>
      <c r="LGS170" s="16"/>
      <c r="LGT170" s="18"/>
      <c r="LGU170" s="3"/>
      <c r="LGW170" s="13"/>
      <c r="LGX170" s="8"/>
      <c r="LGY170" s="3"/>
      <c r="LGZ170" s="45"/>
      <c r="LHA170" s="3"/>
      <c r="LHB170" s="2"/>
      <c r="LHC170" s="2"/>
      <c r="LHD170" s="2"/>
      <c r="LHE170" s="2"/>
      <c r="LHF170" s="2"/>
      <c r="LHG170" s="45"/>
      <c r="LHH170" s="45"/>
      <c r="LHK170" s="16"/>
      <c r="LHL170" s="93"/>
      <c r="LHM170" s="18"/>
      <c r="LHN170" s="16"/>
      <c r="LHO170" s="18"/>
      <c r="LHP170" s="3"/>
      <c r="LHR170" s="13"/>
      <c r="LHS170" s="8"/>
      <c r="LHT170" s="3"/>
      <c r="LHU170" s="45"/>
      <c r="LHV170" s="3"/>
      <c r="LHW170" s="2"/>
      <c r="LHX170" s="2"/>
      <c r="LHY170" s="2"/>
      <c r="LHZ170" s="2"/>
      <c r="LIA170" s="2"/>
      <c r="LIB170" s="45"/>
      <c r="LIC170" s="45"/>
      <c r="LIF170" s="16"/>
      <c r="LIG170" s="93"/>
      <c r="LIH170" s="18"/>
      <c r="LII170" s="16"/>
      <c r="LIJ170" s="18"/>
      <c r="LIK170" s="3"/>
      <c r="LIM170" s="13"/>
      <c r="LIN170" s="8"/>
      <c r="LIO170" s="3"/>
      <c r="LIP170" s="45"/>
      <c r="LIQ170" s="3"/>
      <c r="LIR170" s="2"/>
      <c r="LIS170" s="2"/>
      <c r="LIT170" s="2"/>
      <c r="LIU170" s="2"/>
      <c r="LIV170" s="2"/>
      <c r="LIW170" s="45"/>
      <c r="LIX170" s="45"/>
      <c r="LJA170" s="16"/>
      <c r="LJB170" s="93"/>
      <c r="LJC170" s="18"/>
      <c r="LJD170" s="16"/>
      <c r="LJE170" s="18"/>
      <c r="LJF170" s="3"/>
      <c r="LJH170" s="13"/>
      <c r="LJI170" s="8"/>
      <c r="LJJ170" s="3"/>
      <c r="LJK170" s="45"/>
      <c r="LJL170" s="3"/>
      <c r="LJM170" s="2"/>
      <c r="LJN170" s="2"/>
      <c r="LJO170" s="2"/>
      <c r="LJP170" s="2"/>
      <c r="LJQ170" s="2"/>
      <c r="LJR170" s="45"/>
      <c r="LJS170" s="45"/>
      <c r="LJV170" s="16"/>
      <c r="LJW170" s="93"/>
      <c r="LJX170" s="18"/>
      <c r="LJY170" s="16"/>
      <c r="LJZ170" s="18"/>
      <c r="LKA170" s="3"/>
      <c r="LKC170" s="13"/>
      <c r="LKD170" s="8"/>
      <c r="LKE170" s="3"/>
      <c r="LKF170" s="45"/>
      <c r="LKG170" s="3"/>
      <c r="LKH170" s="2"/>
      <c r="LKI170" s="2"/>
      <c r="LKJ170" s="2"/>
      <c r="LKK170" s="2"/>
      <c r="LKL170" s="2"/>
      <c r="LKM170" s="45"/>
      <c r="LKN170" s="45"/>
      <c r="LKQ170" s="16"/>
      <c r="LKR170" s="93"/>
      <c r="LKS170" s="18"/>
      <c r="LKT170" s="16"/>
      <c r="LKU170" s="18"/>
      <c r="LKV170" s="3"/>
      <c r="LKX170" s="13"/>
      <c r="LKY170" s="8"/>
      <c r="LKZ170" s="3"/>
      <c r="LLA170" s="45"/>
      <c r="LLB170" s="3"/>
      <c r="LLC170" s="2"/>
      <c r="LLD170" s="2"/>
      <c r="LLE170" s="2"/>
      <c r="LLF170" s="2"/>
      <c r="LLG170" s="2"/>
      <c r="LLH170" s="45"/>
      <c r="LLI170" s="45"/>
      <c r="LLL170" s="16"/>
      <c r="LLM170" s="93"/>
      <c r="LLN170" s="18"/>
      <c r="LLO170" s="16"/>
      <c r="LLP170" s="18"/>
      <c r="LLQ170" s="3"/>
      <c r="LLS170" s="13"/>
      <c r="LLT170" s="8"/>
      <c r="LLU170" s="3"/>
      <c r="LLV170" s="45"/>
      <c r="LLW170" s="3"/>
      <c r="LLX170" s="2"/>
      <c r="LLY170" s="2"/>
      <c r="LLZ170" s="2"/>
      <c r="LMA170" s="2"/>
      <c r="LMB170" s="2"/>
      <c r="LMC170" s="45"/>
      <c r="LMD170" s="45"/>
      <c r="LMG170" s="16"/>
      <c r="LMH170" s="93"/>
      <c r="LMI170" s="18"/>
      <c r="LMJ170" s="16"/>
      <c r="LMK170" s="18"/>
      <c r="LML170" s="3"/>
      <c r="LMN170" s="13"/>
      <c r="LMO170" s="8"/>
      <c r="LMP170" s="3"/>
      <c r="LMQ170" s="45"/>
      <c r="LMR170" s="3"/>
      <c r="LMS170" s="2"/>
      <c r="LMT170" s="2"/>
      <c r="LMU170" s="2"/>
      <c r="LMV170" s="2"/>
      <c r="LMW170" s="2"/>
      <c r="LMX170" s="45"/>
      <c r="LMY170" s="45"/>
      <c r="LNB170" s="16"/>
      <c r="LNC170" s="93"/>
      <c r="LND170" s="18"/>
      <c r="LNE170" s="16"/>
      <c r="LNF170" s="18"/>
      <c r="LNG170" s="3"/>
      <c r="LNI170" s="13"/>
      <c r="LNJ170" s="8"/>
      <c r="LNK170" s="3"/>
      <c r="LNL170" s="45"/>
      <c r="LNM170" s="3"/>
      <c r="LNN170" s="2"/>
      <c r="LNO170" s="2"/>
      <c r="LNP170" s="2"/>
      <c r="LNQ170" s="2"/>
      <c r="LNR170" s="2"/>
      <c r="LNS170" s="45"/>
      <c r="LNT170" s="45"/>
      <c r="LNW170" s="16"/>
      <c r="LNX170" s="93"/>
      <c r="LNY170" s="18"/>
      <c r="LNZ170" s="16"/>
      <c r="LOA170" s="18"/>
      <c r="LOB170" s="3"/>
      <c r="LOD170" s="13"/>
      <c r="LOE170" s="8"/>
      <c r="LOF170" s="3"/>
      <c r="LOG170" s="45"/>
      <c r="LOH170" s="3"/>
      <c r="LOI170" s="2"/>
      <c r="LOJ170" s="2"/>
      <c r="LOK170" s="2"/>
      <c r="LOL170" s="2"/>
      <c r="LOM170" s="2"/>
      <c r="LON170" s="45"/>
      <c r="LOO170" s="45"/>
      <c r="LOR170" s="16"/>
      <c r="LOS170" s="93"/>
      <c r="LOT170" s="18"/>
      <c r="LOU170" s="16"/>
      <c r="LOV170" s="18"/>
      <c r="LOW170" s="3"/>
      <c r="LOY170" s="13"/>
      <c r="LOZ170" s="8"/>
      <c r="LPA170" s="3"/>
      <c r="LPB170" s="45"/>
      <c r="LPC170" s="3"/>
      <c r="LPD170" s="2"/>
      <c r="LPE170" s="2"/>
      <c r="LPF170" s="2"/>
      <c r="LPG170" s="2"/>
      <c r="LPH170" s="2"/>
      <c r="LPI170" s="45"/>
      <c r="LPJ170" s="45"/>
      <c r="LPM170" s="16"/>
      <c r="LPN170" s="93"/>
      <c r="LPO170" s="18"/>
      <c r="LPP170" s="16"/>
      <c r="LPQ170" s="18"/>
      <c r="LPR170" s="3"/>
      <c r="LPT170" s="13"/>
      <c r="LPU170" s="8"/>
      <c r="LPV170" s="3"/>
      <c r="LPW170" s="45"/>
      <c r="LPX170" s="3"/>
      <c r="LPY170" s="2"/>
      <c r="LPZ170" s="2"/>
      <c r="LQA170" s="2"/>
      <c r="LQB170" s="2"/>
      <c r="LQC170" s="2"/>
      <c r="LQD170" s="45"/>
      <c r="LQE170" s="45"/>
      <c r="LQH170" s="16"/>
      <c r="LQI170" s="93"/>
      <c r="LQJ170" s="18"/>
      <c r="LQK170" s="16"/>
      <c r="LQL170" s="18"/>
      <c r="LQM170" s="3"/>
      <c r="LQO170" s="13"/>
      <c r="LQP170" s="8"/>
      <c r="LQQ170" s="3"/>
      <c r="LQR170" s="45"/>
      <c r="LQS170" s="3"/>
      <c r="LQT170" s="2"/>
      <c r="LQU170" s="2"/>
      <c r="LQV170" s="2"/>
      <c r="LQW170" s="2"/>
      <c r="LQX170" s="2"/>
      <c r="LQY170" s="45"/>
      <c r="LQZ170" s="45"/>
      <c r="LRC170" s="16"/>
      <c r="LRD170" s="93"/>
      <c r="LRE170" s="18"/>
      <c r="LRF170" s="16"/>
      <c r="LRG170" s="18"/>
      <c r="LRH170" s="3"/>
      <c r="LRJ170" s="13"/>
      <c r="LRK170" s="8"/>
      <c r="LRL170" s="3"/>
      <c r="LRM170" s="45"/>
      <c r="LRN170" s="3"/>
      <c r="LRO170" s="2"/>
      <c r="LRP170" s="2"/>
      <c r="LRQ170" s="2"/>
      <c r="LRR170" s="2"/>
      <c r="LRS170" s="2"/>
      <c r="LRT170" s="45"/>
      <c r="LRU170" s="45"/>
      <c r="LRX170" s="16"/>
      <c r="LRY170" s="93"/>
      <c r="LRZ170" s="18"/>
      <c r="LSA170" s="16"/>
      <c r="LSB170" s="18"/>
      <c r="LSC170" s="3"/>
      <c r="LSE170" s="13"/>
      <c r="LSF170" s="8"/>
      <c r="LSG170" s="3"/>
      <c r="LSH170" s="45"/>
      <c r="LSI170" s="3"/>
      <c r="LSJ170" s="2"/>
      <c r="LSK170" s="2"/>
      <c r="LSL170" s="2"/>
      <c r="LSM170" s="2"/>
      <c r="LSN170" s="2"/>
      <c r="LSO170" s="45"/>
      <c r="LSP170" s="45"/>
      <c r="LSS170" s="16"/>
      <c r="LST170" s="93"/>
      <c r="LSU170" s="18"/>
      <c r="LSV170" s="16"/>
      <c r="LSW170" s="18"/>
      <c r="LSX170" s="3"/>
      <c r="LSZ170" s="13"/>
      <c r="LTA170" s="8"/>
      <c r="LTB170" s="3"/>
      <c r="LTC170" s="45"/>
      <c r="LTD170" s="3"/>
      <c r="LTE170" s="2"/>
      <c r="LTF170" s="2"/>
      <c r="LTG170" s="2"/>
      <c r="LTH170" s="2"/>
      <c r="LTI170" s="2"/>
      <c r="LTJ170" s="45"/>
      <c r="LTK170" s="45"/>
      <c r="LTN170" s="16"/>
      <c r="LTO170" s="93"/>
      <c r="LTP170" s="18"/>
      <c r="LTQ170" s="16"/>
      <c r="LTR170" s="18"/>
      <c r="LTS170" s="3"/>
      <c r="LTU170" s="13"/>
      <c r="LTV170" s="8"/>
      <c r="LTW170" s="3"/>
      <c r="LTX170" s="45"/>
      <c r="LTY170" s="3"/>
      <c r="LTZ170" s="2"/>
      <c r="LUA170" s="2"/>
      <c r="LUB170" s="2"/>
      <c r="LUC170" s="2"/>
      <c r="LUD170" s="2"/>
      <c r="LUE170" s="45"/>
      <c r="LUF170" s="45"/>
      <c r="LUI170" s="16"/>
      <c r="LUJ170" s="93"/>
      <c r="LUK170" s="18"/>
      <c r="LUL170" s="16"/>
      <c r="LUM170" s="18"/>
      <c r="LUN170" s="3"/>
      <c r="LUP170" s="13"/>
      <c r="LUQ170" s="8"/>
      <c r="LUR170" s="3"/>
      <c r="LUS170" s="45"/>
      <c r="LUT170" s="3"/>
      <c r="LUU170" s="2"/>
      <c r="LUV170" s="2"/>
      <c r="LUW170" s="2"/>
      <c r="LUX170" s="2"/>
      <c r="LUY170" s="2"/>
      <c r="LUZ170" s="45"/>
      <c r="LVA170" s="45"/>
      <c r="LVD170" s="16"/>
      <c r="LVE170" s="93"/>
      <c r="LVF170" s="18"/>
      <c r="LVG170" s="16"/>
      <c r="LVH170" s="18"/>
      <c r="LVI170" s="3"/>
      <c r="LVK170" s="13"/>
      <c r="LVL170" s="8"/>
      <c r="LVM170" s="3"/>
      <c r="LVN170" s="45"/>
      <c r="LVO170" s="3"/>
      <c r="LVP170" s="2"/>
      <c r="LVQ170" s="2"/>
      <c r="LVR170" s="2"/>
      <c r="LVS170" s="2"/>
      <c r="LVT170" s="2"/>
      <c r="LVU170" s="45"/>
      <c r="LVV170" s="45"/>
      <c r="LVY170" s="16"/>
      <c r="LVZ170" s="93"/>
      <c r="LWA170" s="18"/>
      <c r="LWB170" s="16"/>
      <c r="LWC170" s="18"/>
      <c r="LWD170" s="3"/>
      <c r="LWF170" s="13"/>
      <c r="LWG170" s="8"/>
      <c r="LWH170" s="3"/>
      <c r="LWI170" s="45"/>
      <c r="LWJ170" s="3"/>
      <c r="LWK170" s="2"/>
      <c r="LWL170" s="2"/>
      <c r="LWM170" s="2"/>
      <c r="LWN170" s="2"/>
      <c r="LWO170" s="2"/>
      <c r="LWP170" s="45"/>
      <c r="LWQ170" s="45"/>
      <c r="LWT170" s="16"/>
      <c r="LWU170" s="93"/>
      <c r="LWV170" s="18"/>
      <c r="LWW170" s="16"/>
      <c r="LWX170" s="18"/>
      <c r="LWY170" s="3"/>
      <c r="LXA170" s="13"/>
      <c r="LXB170" s="8"/>
      <c r="LXC170" s="3"/>
      <c r="LXD170" s="45"/>
      <c r="LXE170" s="3"/>
      <c r="LXF170" s="2"/>
      <c r="LXG170" s="2"/>
      <c r="LXH170" s="2"/>
      <c r="LXI170" s="2"/>
      <c r="LXJ170" s="2"/>
      <c r="LXK170" s="45"/>
      <c r="LXL170" s="45"/>
      <c r="LXO170" s="16"/>
      <c r="LXP170" s="93"/>
      <c r="LXQ170" s="18"/>
      <c r="LXR170" s="16"/>
      <c r="LXS170" s="18"/>
      <c r="LXT170" s="3"/>
      <c r="LXV170" s="13"/>
      <c r="LXW170" s="8"/>
      <c r="LXX170" s="3"/>
      <c r="LXY170" s="45"/>
      <c r="LXZ170" s="3"/>
      <c r="LYA170" s="2"/>
      <c r="LYB170" s="2"/>
      <c r="LYC170" s="2"/>
      <c r="LYD170" s="2"/>
      <c r="LYE170" s="2"/>
      <c r="LYF170" s="45"/>
      <c r="LYG170" s="45"/>
      <c r="LYJ170" s="16"/>
      <c r="LYK170" s="93"/>
      <c r="LYL170" s="18"/>
      <c r="LYM170" s="16"/>
      <c r="LYN170" s="18"/>
      <c r="LYO170" s="3"/>
      <c r="LYQ170" s="13"/>
      <c r="LYR170" s="8"/>
      <c r="LYS170" s="3"/>
      <c r="LYT170" s="45"/>
      <c r="LYU170" s="3"/>
      <c r="LYV170" s="2"/>
      <c r="LYW170" s="2"/>
      <c r="LYX170" s="2"/>
      <c r="LYY170" s="2"/>
      <c r="LYZ170" s="2"/>
      <c r="LZA170" s="45"/>
      <c r="LZB170" s="45"/>
      <c r="LZE170" s="16"/>
      <c r="LZF170" s="93"/>
      <c r="LZG170" s="18"/>
      <c r="LZH170" s="16"/>
      <c r="LZI170" s="18"/>
      <c r="LZJ170" s="3"/>
      <c r="LZL170" s="13"/>
      <c r="LZM170" s="8"/>
      <c r="LZN170" s="3"/>
      <c r="LZO170" s="45"/>
      <c r="LZP170" s="3"/>
      <c r="LZQ170" s="2"/>
      <c r="LZR170" s="2"/>
      <c r="LZS170" s="2"/>
      <c r="LZT170" s="2"/>
      <c r="LZU170" s="2"/>
      <c r="LZV170" s="45"/>
      <c r="LZW170" s="45"/>
      <c r="LZZ170" s="16"/>
      <c r="MAA170" s="93"/>
      <c r="MAB170" s="18"/>
      <c r="MAC170" s="16"/>
      <c r="MAD170" s="18"/>
      <c r="MAE170" s="3"/>
      <c r="MAG170" s="13"/>
      <c r="MAH170" s="8"/>
      <c r="MAI170" s="3"/>
      <c r="MAJ170" s="45"/>
      <c r="MAK170" s="3"/>
      <c r="MAL170" s="2"/>
      <c r="MAM170" s="2"/>
      <c r="MAN170" s="2"/>
      <c r="MAO170" s="2"/>
      <c r="MAP170" s="2"/>
      <c r="MAQ170" s="45"/>
      <c r="MAR170" s="45"/>
      <c r="MAU170" s="16"/>
      <c r="MAV170" s="93"/>
      <c r="MAW170" s="18"/>
      <c r="MAX170" s="16"/>
      <c r="MAY170" s="18"/>
      <c r="MAZ170" s="3"/>
      <c r="MBB170" s="13"/>
      <c r="MBC170" s="8"/>
      <c r="MBD170" s="3"/>
      <c r="MBE170" s="45"/>
      <c r="MBF170" s="3"/>
      <c r="MBG170" s="2"/>
      <c r="MBH170" s="2"/>
      <c r="MBI170" s="2"/>
      <c r="MBJ170" s="2"/>
      <c r="MBK170" s="2"/>
      <c r="MBL170" s="45"/>
      <c r="MBM170" s="45"/>
      <c r="MBP170" s="16"/>
      <c r="MBQ170" s="93"/>
      <c r="MBR170" s="18"/>
      <c r="MBS170" s="16"/>
      <c r="MBT170" s="18"/>
      <c r="MBU170" s="3"/>
      <c r="MBW170" s="13"/>
      <c r="MBX170" s="8"/>
      <c r="MBY170" s="3"/>
      <c r="MBZ170" s="45"/>
      <c r="MCA170" s="3"/>
      <c r="MCB170" s="2"/>
      <c r="MCC170" s="2"/>
      <c r="MCD170" s="2"/>
      <c r="MCE170" s="2"/>
      <c r="MCF170" s="2"/>
      <c r="MCG170" s="45"/>
      <c r="MCH170" s="45"/>
      <c r="MCK170" s="16"/>
      <c r="MCL170" s="93"/>
      <c r="MCM170" s="18"/>
      <c r="MCN170" s="16"/>
      <c r="MCO170" s="18"/>
      <c r="MCP170" s="3"/>
      <c r="MCR170" s="13"/>
      <c r="MCS170" s="8"/>
      <c r="MCT170" s="3"/>
      <c r="MCU170" s="45"/>
      <c r="MCV170" s="3"/>
      <c r="MCW170" s="2"/>
      <c r="MCX170" s="2"/>
      <c r="MCY170" s="2"/>
      <c r="MCZ170" s="2"/>
      <c r="MDA170" s="2"/>
      <c r="MDB170" s="45"/>
      <c r="MDC170" s="45"/>
      <c r="MDF170" s="16"/>
      <c r="MDG170" s="93"/>
      <c r="MDH170" s="18"/>
      <c r="MDI170" s="16"/>
      <c r="MDJ170" s="18"/>
      <c r="MDK170" s="3"/>
      <c r="MDM170" s="13"/>
      <c r="MDN170" s="8"/>
      <c r="MDO170" s="3"/>
      <c r="MDP170" s="45"/>
      <c r="MDQ170" s="3"/>
      <c r="MDR170" s="2"/>
      <c r="MDS170" s="2"/>
      <c r="MDT170" s="2"/>
      <c r="MDU170" s="2"/>
      <c r="MDV170" s="2"/>
      <c r="MDW170" s="45"/>
      <c r="MDX170" s="45"/>
      <c r="MEA170" s="16"/>
      <c r="MEB170" s="93"/>
      <c r="MEC170" s="18"/>
      <c r="MED170" s="16"/>
      <c r="MEE170" s="18"/>
      <c r="MEF170" s="3"/>
      <c r="MEH170" s="13"/>
      <c r="MEI170" s="8"/>
      <c r="MEJ170" s="3"/>
      <c r="MEK170" s="45"/>
      <c r="MEL170" s="3"/>
      <c r="MEM170" s="2"/>
      <c r="MEN170" s="2"/>
      <c r="MEO170" s="2"/>
      <c r="MEP170" s="2"/>
      <c r="MEQ170" s="2"/>
      <c r="MER170" s="45"/>
      <c r="MES170" s="45"/>
      <c r="MEV170" s="16"/>
      <c r="MEW170" s="93"/>
      <c r="MEX170" s="18"/>
      <c r="MEY170" s="16"/>
      <c r="MEZ170" s="18"/>
      <c r="MFA170" s="3"/>
      <c r="MFC170" s="13"/>
      <c r="MFD170" s="8"/>
      <c r="MFE170" s="3"/>
      <c r="MFF170" s="45"/>
      <c r="MFG170" s="3"/>
      <c r="MFH170" s="2"/>
      <c r="MFI170" s="2"/>
      <c r="MFJ170" s="2"/>
      <c r="MFK170" s="2"/>
      <c r="MFL170" s="2"/>
      <c r="MFM170" s="45"/>
      <c r="MFN170" s="45"/>
      <c r="MFQ170" s="16"/>
      <c r="MFR170" s="93"/>
      <c r="MFS170" s="18"/>
      <c r="MFT170" s="16"/>
      <c r="MFU170" s="18"/>
      <c r="MFV170" s="3"/>
      <c r="MFX170" s="13"/>
      <c r="MFY170" s="8"/>
      <c r="MFZ170" s="3"/>
      <c r="MGA170" s="45"/>
      <c r="MGB170" s="3"/>
      <c r="MGC170" s="2"/>
      <c r="MGD170" s="2"/>
      <c r="MGE170" s="2"/>
      <c r="MGF170" s="2"/>
      <c r="MGG170" s="2"/>
      <c r="MGH170" s="45"/>
      <c r="MGI170" s="45"/>
      <c r="MGL170" s="16"/>
      <c r="MGM170" s="93"/>
      <c r="MGN170" s="18"/>
      <c r="MGO170" s="16"/>
      <c r="MGP170" s="18"/>
      <c r="MGQ170" s="3"/>
      <c r="MGS170" s="13"/>
      <c r="MGT170" s="8"/>
      <c r="MGU170" s="3"/>
      <c r="MGV170" s="45"/>
      <c r="MGW170" s="3"/>
      <c r="MGX170" s="2"/>
      <c r="MGY170" s="2"/>
      <c r="MGZ170" s="2"/>
      <c r="MHA170" s="2"/>
      <c r="MHB170" s="2"/>
      <c r="MHC170" s="45"/>
      <c r="MHD170" s="45"/>
      <c r="MHG170" s="16"/>
      <c r="MHH170" s="93"/>
      <c r="MHI170" s="18"/>
      <c r="MHJ170" s="16"/>
      <c r="MHK170" s="18"/>
      <c r="MHL170" s="3"/>
      <c r="MHN170" s="13"/>
      <c r="MHO170" s="8"/>
      <c r="MHP170" s="3"/>
      <c r="MHQ170" s="45"/>
      <c r="MHR170" s="3"/>
      <c r="MHS170" s="2"/>
      <c r="MHT170" s="2"/>
      <c r="MHU170" s="2"/>
      <c r="MHV170" s="2"/>
      <c r="MHW170" s="2"/>
      <c r="MHX170" s="45"/>
      <c r="MHY170" s="45"/>
      <c r="MIB170" s="16"/>
      <c r="MIC170" s="93"/>
      <c r="MID170" s="18"/>
      <c r="MIE170" s="16"/>
      <c r="MIF170" s="18"/>
      <c r="MIG170" s="3"/>
      <c r="MII170" s="13"/>
      <c r="MIJ170" s="8"/>
      <c r="MIK170" s="3"/>
      <c r="MIL170" s="45"/>
      <c r="MIM170" s="3"/>
      <c r="MIN170" s="2"/>
      <c r="MIO170" s="2"/>
      <c r="MIP170" s="2"/>
      <c r="MIQ170" s="2"/>
      <c r="MIR170" s="2"/>
      <c r="MIS170" s="45"/>
      <c r="MIT170" s="45"/>
      <c r="MIW170" s="16"/>
      <c r="MIX170" s="93"/>
      <c r="MIY170" s="18"/>
      <c r="MIZ170" s="16"/>
      <c r="MJA170" s="18"/>
      <c r="MJB170" s="3"/>
      <c r="MJD170" s="13"/>
      <c r="MJE170" s="8"/>
      <c r="MJF170" s="3"/>
      <c r="MJG170" s="45"/>
      <c r="MJH170" s="3"/>
      <c r="MJI170" s="2"/>
      <c r="MJJ170" s="2"/>
      <c r="MJK170" s="2"/>
      <c r="MJL170" s="2"/>
      <c r="MJM170" s="2"/>
      <c r="MJN170" s="45"/>
      <c r="MJO170" s="45"/>
      <c r="MJR170" s="16"/>
      <c r="MJS170" s="93"/>
      <c r="MJT170" s="18"/>
      <c r="MJU170" s="16"/>
      <c r="MJV170" s="18"/>
      <c r="MJW170" s="3"/>
      <c r="MJY170" s="13"/>
      <c r="MJZ170" s="8"/>
      <c r="MKA170" s="3"/>
      <c r="MKB170" s="45"/>
      <c r="MKC170" s="3"/>
      <c r="MKD170" s="2"/>
      <c r="MKE170" s="2"/>
      <c r="MKF170" s="2"/>
      <c r="MKG170" s="2"/>
      <c r="MKH170" s="2"/>
      <c r="MKI170" s="45"/>
      <c r="MKJ170" s="45"/>
      <c r="MKM170" s="16"/>
      <c r="MKN170" s="93"/>
      <c r="MKO170" s="18"/>
      <c r="MKP170" s="16"/>
      <c r="MKQ170" s="18"/>
      <c r="MKR170" s="3"/>
      <c r="MKT170" s="13"/>
      <c r="MKU170" s="8"/>
      <c r="MKV170" s="3"/>
      <c r="MKW170" s="45"/>
      <c r="MKX170" s="3"/>
      <c r="MKY170" s="2"/>
      <c r="MKZ170" s="2"/>
      <c r="MLA170" s="2"/>
      <c r="MLB170" s="2"/>
      <c r="MLC170" s="2"/>
      <c r="MLD170" s="45"/>
      <c r="MLE170" s="45"/>
      <c r="MLH170" s="16"/>
      <c r="MLI170" s="93"/>
      <c r="MLJ170" s="18"/>
      <c r="MLK170" s="16"/>
      <c r="MLL170" s="18"/>
      <c r="MLM170" s="3"/>
      <c r="MLO170" s="13"/>
      <c r="MLP170" s="8"/>
      <c r="MLQ170" s="3"/>
      <c r="MLR170" s="45"/>
      <c r="MLS170" s="3"/>
      <c r="MLT170" s="2"/>
      <c r="MLU170" s="2"/>
      <c r="MLV170" s="2"/>
      <c r="MLW170" s="2"/>
      <c r="MLX170" s="2"/>
      <c r="MLY170" s="45"/>
      <c r="MLZ170" s="45"/>
      <c r="MMC170" s="16"/>
      <c r="MMD170" s="93"/>
      <c r="MME170" s="18"/>
      <c r="MMF170" s="16"/>
      <c r="MMG170" s="18"/>
      <c r="MMH170" s="3"/>
      <c r="MMJ170" s="13"/>
      <c r="MMK170" s="8"/>
      <c r="MML170" s="3"/>
      <c r="MMM170" s="45"/>
      <c r="MMN170" s="3"/>
      <c r="MMO170" s="2"/>
      <c r="MMP170" s="2"/>
      <c r="MMQ170" s="2"/>
      <c r="MMR170" s="2"/>
      <c r="MMS170" s="2"/>
      <c r="MMT170" s="45"/>
      <c r="MMU170" s="45"/>
      <c r="MMX170" s="16"/>
      <c r="MMY170" s="93"/>
      <c r="MMZ170" s="18"/>
      <c r="MNA170" s="16"/>
      <c r="MNB170" s="18"/>
      <c r="MNC170" s="3"/>
      <c r="MNE170" s="13"/>
      <c r="MNF170" s="8"/>
      <c r="MNG170" s="3"/>
      <c r="MNH170" s="45"/>
      <c r="MNI170" s="3"/>
      <c r="MNJ170" s="2"/>
      <c r="MNK170" s="2"/>
      <c r="MNL170" s="2"/>
      <c r="MNM170" s="2"/>
      <c r="MNN170" s="2"/>
      <c r="MNO170" s="45"/>
      <c r="MNP170" s="45"/>
      <c r="MNS170" s="16"/>
      <c r="MNT170" s="93"/>
      <c r="MNU170" s="18"/>
      <c r="MNV170" s="16"/>
      <c r="MNW170" s="18"/>
      <c r="MNX170" s="3"/>
      <c r="MNZ170" s="13"/>
      <c r="MOA170" s="8"/>
      <c r="MOB170" s="3"/>
      <c r="MOC170" s="45"/>
      <c r="MOD170" s="3"/>
      <c r="MOE170" s="2"/>
      <c r="MOF170" s="2"/>
      <c r="MOG170" s="2"/>
      <c r="MOH170" s="2"/>
      <c r="MOI170" s="2"/>
      <c r="MOJ170" s="45"/>
      <c r="MOK170" s="45"/>
      <c r="MON170" s="16"/>
      <c r="MOO170" s="93"/>
      <c r="MOP170" s="18"/>
      <c r="MOQ170" s="16"/>
      <c r="MOR170" s="18"/>
      <c r="MOS170" s="3"/>
      <c r="MOU170" s="13"/>
      <c r="MOV170" s="8"/>
      <c r="MOW170" s="3"/>
      <c r="MOX170" s="45"/>
      <c r="MOY170" s="3"/>
      <c r="MOZ170" s="2"/>
      <c r="MPA170" s="2"/>
      <c r="MPB170" s="2"/>
      <c r="MPC170" s="2"/>
      <c r="MPD170" s="2"/>
      <c r="MPE170" s="45"/>
      <c r="MPF170" s="45"/>
      <c r="MPI170" s="16"/>
      <c r="MPJ170" s="93"/>
      <c r="MPK170" s="18"/>
      <c r="MPL170" s="16"/>
      <c r="MPM170" s="18"/>
      <c r="MPN170" s="3"/>
      <c r="MPP170" s="13"/>
      <c r="MPQ170" s="8"/>
      <c r="MPR170" s="3"/>
      <c r="MPS170" s="45"/>
      <c r="MPT170" s="3"/>
      <c r="MPU170" s="2"/>
      <c r="MPV170" s="2"/>
      <c r="MPW170" s="2"/>
      <c r="MPX170" s="2"/>
      <c r="MPY170" s="2"/>
      <c r="MPZ170" s="45"/>
      <c r="MQA170" s="45"/>
      <c r="MQD170" s="16"/>
      <c r="MQE170" s="93"/>
      <c r="MQF170" s="18"/>
      <c r="MQG170" s="16"/>
      <c r="MQH170" s="18"/>
      <c r="MQI170" s="3"/>
      <c r="MQK170" s="13"/>
      <c r="MQL170" s="8"/>
      <c r="MQM170" s="3"/>
      <c r="MQN170" s="45"/>
      <c r="MQO170" s="3"/>
      <c r="MQP170" s="2"/>
      <c r="MQQ170" s="2"/>
      <c r="MQR170" s="2"/>
      <c r="MQS170" s="2"/>
      <c r="MQT170" s="2"/>
      <c r="MQU170" s="45"/>
      <c r="MQV170" s="45"/>
      <c r="MQY170" s="16"/>
      <c r="MQZ170" s="93"/>
      <c r="MRA170" s="18"/>
      <c r="MRB170" s="16"/>
      <c r="MRC170" s="18"/>
      <c r="MRD170" s="3"/>
      <c r="MRF170" s="13"/>
      <c r="MRG170" s="8"/>
      <c r="MRH170" s="3"/>
      <c r="MRI170" s="45"/>
      <c r="MRJ170" s="3"/>
      <c r="MRK170" s="2"/>
      <c r="MRL170" s="2"/>
      <c r="MRM170" s="2"/>
      <c r="MRN170" s="2"/>
      <c r="MRO170" s="2"/>
      <c r="MRP170" s="45"/>
      <c r="MRQ170" s="45"/>
      <c r="MRT170" s="16"/>
      <c r="MRU170" s="93"/>
      <c r="MRV170" s="18"/>
      <c r="MRW170" s="16"/>
      <c r="MRX170" s="18"/>
      <c r="MRY170" s="3"/>
      <c r="MSA170" s="13"/>
      <c r="MSB170" s="8"/>
      <c r="MSC170" s="3"/>
      <c r="MSD170" s="45"/>
      <c r="MSE170" s="3"/>
      <c r="MSF170" s="2"/>
      <c r="MSG170" s="2"/>
      <c r="MSH170" s="2"/>
      <c r="MSI170" s="2"/>
      <c r="MSJ170" s="2"/>
      <c r="MSK170" s="45"/>
      <c r="MSL170" s="45"/>
      <c r="MSO170" s="16"/>
      <c r="MSP170" s="93"/>
      <c r="MSQ170" s="18"/>
      <c r="MSR170" s="16"/>
      <c r="MSS170" s="18"/>
      <c r="MST170" s="3"/>
      <c r="MSV170" s="13"/>
      <c r="MSW170" s="8"/>
      <c r="MSX170" s="3"/>
      <c r="MSY170" s="45"/>
      <c r="MSZ170" s="3"/>
      <c r="MTA170" s="2"/>
      <c r="MTB170" s="2"/>
      <c r="MTC170" s="2"/>
      <c r="MTD170" s="2"/>
      <c r="MTE170" s="2"/>
      <c r="MTF170" s="45"/>
      <c r="MTG170" s="45"/>
      <c r="MTJ170" s="16"/>
      <c r="MTK170" s="93"/>
      <c r="MTL170" s="18"/>
      <c r="MTM170" s="16"/>
      <c r="MTN170" s="18"/>
      <c r="MTO170" s="3"/>
      <c r="MTQ170" s="13"/>
      <c r="MTR170" s="8"/>
      <c r="MTS170" s="3"/>
      <c r="MTT170" s="45"/>
      <c r="MTU170" s="3"/>
      <c r="MTV170" s="2"/>
      <c r="MTW170" s="2"/>
      <c r="MTX170" s="2"/>
      <c r="MTY170" s="2"/>
      <c r="MTZ170" s="2"/>
      <c r="MUA170" s="45"/>
      <c r="MUB170" s="45"/>
      <c r="MUE170" s="16"/>
      <c r="MUF170" s="93"/>
      <c r="MUG170" s="18"/>
      <c r="MUH170" s="16"/>
      <c r="MUI170" s="18"/>
      <c r="MUJ170" s="3"/>
      <c r="MUL170" s="13"/>
      <c r="MUM170" s="8"/>
      <c r="MUN170" s="3"/>
      <c r="MUO170" s="45"/>
      <c r="MUP170" s="3"/>
      <c r="MUQ170" s="2"/>
      <c r="MUR170" s="2"/>
      <c r="MUS170" s="2"/>
      <c r="MUT170" s="2"/>
      <c r="MUU170" s="2"/>
      <c r="MUV170" s="45"/>
      <c r="MUW170" s="45"/>
      <c r="MUZ170" s="16"/>
      <c r="MVA170" s="93"/>
      <c r="MVB170" s="18"/>
      <c r="MVC170" s="16"/>
      <c r="MVD170" s="18"/>
      <c r="MVE170" s="3"/>
      <c r="MVG170" s="13"/>
      <c r="MVH170" s="8"/>
      <c r="MVI170" s="3"/>
      <c r="MVJ170" s="45"/>
      <c r="MVK170" s="3"/>
      <c r="MVL170" s="2"/>
      <c r="MVM170" s="2"/>
      <c r="MVN170" s="2"/>
      <c r="MVO170" s="2"/>
      <c r="MVP170" s="2"/>
      <c r="MVQ170" s="45"/>
      <c r="MVR170" s="45"/>
      <c r="MVU170" s="16"/>
      <c r="MVV170" s="93"/>
      <c r="MVW170" s="18"/>
      <c r="MVX170" s="16"/>
      <c r="MVY170" s="18"/>
      <c r="MVZ170" s="3"/>
      <c r="MWB170" s="13"/>
      <c r="MWC170" s="8"/>
      <c r="MWD170" s="3"/>
      <c r="MWE170" s="45"/>
      <c r="MWF170" s="3"/>
      <c r="MWG170" s="2"/>
      <c r="MWH170" s="2"/>
      <c r="MWI170" s="2"/>
      <c r="MWJ170" s="2"/>
      <c r="MWK170" s="2"/>
      <c r="MWL170" s="45"/>
      <c r="MWM170" s="45"/>
      <c r="MWP170" s="16"/>
      <c r="MWQ170" s="93"/>
      <c r="MWR170" s="18"/>
      <c r="MWS170" s="16"/>
      <c r="MWT170" s="18"/>
      <c r="MWU170" s="3"/>
      <c r="MWW170" s="13"/>
      <c r="MWX170" s="8"/>
      <c r="MWY170" s="3"/>
      <c r="MWZ170" s="45"/>
      <c r="MXA170" s="3"/>
      <c r="MXB170" s="2"/>
      <c r="MXC170" s="2"/>
      <c r="MXD170" s="2"/>
      <c r="MXE170" s="2"/>
      <c r="MXF170" s="2"/>
      <c r="MXG170" s="45"/>
      <c r="MXH170" s="45"/>
      <c r="MXK170" s="16"/>
      <c r="MXL170" s="93"/>
      <c r="MXM170" s="18"/>
      <c r="MXN170" s="16"/>
      <c r="MXO170" s="18"/>
      <c r="MXP170" s="3"/>
      <c r="MXR170" s="13"/>
      <c r="MXS170" s="8"/>
      <c r="MXT170" s="3"/>
      <c r="MXU170" s="45"/>
      <c r="MXV170" s="3"/>
      <c r="MXW170" s="2"/>
      <c r="MXX170" s="2"/>
      <c r="MXY170" s="2"/>
      <c r="MXZ170" s="2"/>
      <c r="MYA170" s="2"/>
      <c r="MYB170" s="45"/>
      <c r="MYC170" s="45"/>
      <c r="MYF170" s="16"/>
      <c r="MYG170" s="93"/>
      <c r="MYH170" s="18"/>
      <c r="MYI170" s="16"/>
      <c r="MYJ170" s="18"/>
      <c r="MYK170" s="3"/>
      <c r="MYM170" s="13"/>
      <c r="MYN170" s="8"/>
      <c r="MYO170" s="3"/>
      <c r="MYP170" s="45"/>
      <c r="MYQ170" s="3"/>
      <c r="MYR170" s="2"/>
      <c r="MYS170" s="2"/>
      <c r="MYT170" s="2"/>
      <c r="MYU170" s="2"/>
      <c r="MYV170" s="2"/>
      <c r="MYW170" s="45"/>
      <c r="MYX170" s="45"/>
      <c r="MZA170" s="16"/>
      <c r="MZB170" s="93"/>
      <c r="MZC170" s="18"/>
      <c r="MZD170" s="16"/>
      <c r="MZE170" s="18"/>
      <c r="MZF170" s="3"/>
      <c r="MZH170" s="13"/>
      <c r="MZI170" s="8"/>
      <c r="MZJ170" s="3"/>
      <c r="MZK170" s="45"/>
      <c r="MZL170" s="3"/>
      <c r="MZM170" s="2"/>
      <c r="MZN170" s="2"/>
      <c r="MZO170" s="2"/>
      <c r="MZP170" s="2"/>
      <c r="MZQ170" s="2"/>
      <c r="MZR170" s="45"/>
      <c r="MZS170" s="45"/>
      <c r="MZV170" s="16"/>
      <c r="MZW170" s="93"/>
      <c r="MZX170" s="18"/>
      <c r="MZY170" s="16"/>
      <c r="MZZ170" s="18"/>
      <c r="NAA170" s="3"/>
      <c r="NAC170" s="13"/>
      <c r="NAD170" s="8"/>
      <c r="NAE170" s="3"/>
      <c r="NAF170" s="45"/>
      <c r="NAG170" s="3"/>
      <c r="NAH170" s="2"/>
      <c r="NAI170" s="2"/>
      <c r="NAJ170" s="2"/>
      <c r="NAK170" s="2"/>
      <c r="NAL170" s="2"/>
      <c r="NAM170" s="45"/>
      <c r="NAN170" s="45"/>
      <c r="NAQ170" s="16"/>
      <c r="NAR170" s="93"/>
      <c r="NAS170" s="18"/>
      <c r="NAT170" s="16"/>
      <c r="NAU170" s="18"/>
      <c r="NAV170" s="3"/>
      <c r="NAX170" s="13"/>
      <c r="NAY170" s="8"/>
      <c r="NAZ170" s="3"/>
      <c r="NBA170" s="45"/>
      <c r="NBB170" s="3"/>
      <c r="NBC170" s="2"/>
      <c r="NBD170" s="2"/>
      <c r="NBE170" s="2"/>
      <c r="NBF170" s="2"/>
      <c r="NBG170" s="2"/>
      <c r="NBH170" s="45"/>
      <c r="NBI170" s="45"/>
      <c r="NBL170" s="16"/>
      <c r="NBM170" s="93"/>
      <c r="NBN170" s="18"/>
      <c r="NBO170" s="16"/>
      <c r="NBP170" s="18"/>
      <c r="NBQ170" s="3"/>
      <c r="NBS170" s="13"/>
      <c r="NBT170" s="8"/>
      <c r="NBU170" s="3"/>
      <c r="NBV170" s="45"/>
      <c r="NBW170" s="3"/>
      <c r="NBX170" s="2"/>
      <c r="NBY170" s="2"/>
      <c r="NBZ170" s="2"/>
      <c r="NCA170" s="2"/>
      <c r="NCB170" s="2"/>
      <c r="NCC170" s="45"/>
      <c r="NCD170" s="45"/>
      <c r="NCG170" s="16"/>
      <c r="NCH170" s="93"/>
      <c r="NCI170" s="18"/>
      <c r="NCJ170" s="16"/>
      <c r="NCK170" s="18"/>
      <c r="NCL170" s="3"/>
      <c r="NCN170" s="13"/>
      <c r="NCO170" s="8"/>
      <c r="NCP170" s="3"/>
      <c r="NCQ170" s="45"/>
      <c r="NCR170" s="3"/>
      <c r="NCS170" s="2"/>
      <c r="NCT170" s="2"/>
      <c r="NCU170" s="2"/>
      <c r="NCV170" s="2"/>
      <c r="NCW170" s="2"/>
      <c r="NCX170" s="45"/>
      <c r="NCY170" s="45"/>
      <c r="NDB170" s="16"/>
      <c r="NDC170" s="93"/>
      <c r="NDD170" s="18"/>
      <c r="NDE170" s="16"/>
      <c r="NDF170" s="18"/>
      <c r="NDG170" s="3"/>
      <c r="NDI170" s="13"/>
      <c r="NDJ170" s="8"/>
      <c r="NDK170" s="3"/>
      <c r="NDL170" s="45"/>
      <c r="NDM170" s="3"/>
      <c r="NDN170" s="2"/>
      <c r="NDO170" s="2"/>
      <c r="NDP170" s="2"/>
      <c r="NDQ170" s="2"/>
      <c r="NDR170" s="2"/>
      <c r="NDS170" s="45"/>
      <c r="NDT170" s="45"/>
      <c r="NDW170" s="16"/>
      <c r="NDX170" s="93"/>
      <c r="NDY170" s="18"/>
      <c r="NDZ170" s="16"/>
      <c r="NEA170" s="18"/>
      <c r="NEB170" s="3"/>
      <c r="NED170" s="13"/>
      <c r="NEE170" s="8"/>
      <c r="NEF170" s="3"/>
      <c r="NEG170" s="45"/>
      <c r="NEH170" s="3"/>
      <c r="NEI170" s="2"/>
      <c r="NEJ170" s="2"/>
      <c r="NEK170" s="2"/>
      <c r="NEL170" s="2"/>
      <c r="NEM170" s="2"/>
      <c r="NEN170" s="45"/>
      <c r="NEO170" s="45"/>
      <c r="NER170" s="16"/>
      <c r="NES170" s="93"/>
      <c r="NET170" s="18"/>
      <c r="NEU170" s="16"/>
      <c r="NEV170" s="18"/>
      <c r="NEW170" s="3"/>
      <c r="NEY170" s="13"/>
      <c r="NEZ170" s="8"/>
      <c r="NFA170" s="3"/>
      <c r="NFB170" s="45"/>
      <c r="NFC170" s="3"/>
      <c r="NFD170" s="2"/>
      <c r="NFE170" s="2"/>
      <c r="NFF170" s="2"/>
      <c r="NFG170" s="2"/>
      <c r="NFH170" s="2"/>
      <c r="NFI170" s="45"/>
      <c r="NFJ170" s="45"/>
      <c r="NFM170" s="16"/>
      <c r="NFN170" s="93"/>
      <c r="NFO170" s="18"/>
      <c r="NFP170" s="16"/>
      <c r="NFQ170" s="18"/>
      <c r="NFR170" s="3"/>
      <c r="NFT170" s="13"/>
      <c r="NFU170" s="8"/>
      <c r="NFV170" s="3"/>
      <c r="NFW170" s="45"/>
      <c r="NFX170" s="3"/>
      <c r="NFY170" s="2"/>
      <c r="NFZ170" s="2"/>
      <c r="NGA170" s="2"/>
      <c r="NGB170" s="2"/>
      <c r="NGC170" s="2"/>
      <c r="NGD170" s="45"/>
      <c r="NGE170" s="45"/>
      <c r="NGH170" s="16"/>
      <c r="NGI170" s="93"/>
      <c r="NGJ170" s="18"/>
      <c r="NGK170" s="16"/>
      <c r="NGL170" s="18"/>
      <c r="NGM170" s="3"/>
      <c r="NGO170" s="13"/>
      <c r="NGP170" s="8"/>
      <c r="NGQ170" s="3"/>
      <c r="NGR170" s="45"/>
      <c r="NGS170" s="3"/>
      <c r="NGT170" s="2"/>
      <c r="NGU170" s="2"/>
      <c r="NGV170" s="2"/>
      <c r="NGW170" s="2"/>
      <c r="NGX170" s="2"/>
      <c r="NGY170" s="45"/>
      <c r="NGZ170" s="45"/>
      <c r="NHC170" s="16"/>
      <c r="NHD170" s="93"/>
      <c r="NHE170" s="18"/>
      <c r="NHF170" s="16"/>
      <c r="NHG170" s="18"/>
      <c r="NHH170" s="3"/>
      <c r="NHJ170" s="13"/>
      <c r="NHK170" s="8"/>
      <c r="NHL170" s="3"/>
      <c r="NHM170" s="45"/>
      <c r="NHN170" s="3"/>
      <c r="NHO170" s="2"/>
      <c r="NHP170" s="2"/>
      <c r="NHQ170" s="2"/>
      <c r="NHR170" s="2"/>
      <c r="NHS170" s="2"/>
      <c r="NHT170" s="45"/>
      <c r="NHU170" s="45"/>
      <c r="NHX170" s="16"/>
      <c r="NHY170" s="93"/>
      <c r="NHZ170" s="18"/>
      <c r="NIA170" s="16"/>
      <c r="NIB170" s="18"/>
      <c r="NIC170" s="3"/>
      <c r="NIE170" s="13"/>
      <c r="NIF170" s="8"/>
      <c r="NIG170" s="3"/>
      <c r="NIH170" s="45"/>
      <c r="NII170" s="3"/>
      <c r="NIJ170" s="2"/>
      <c r="NIK170" s="2"/>
      <c r="NIL170" s="2"/>
      <c r="NIM170" s="2"/>
      <c r="NIN170" s="2"/>
      <c r="NIO170" s="45"/>
      <c r="NIP170" s="45"/>
      <c r="NIS170" s="16"/>
      <c r="NIT170" s="93"/>
      <c r="NIU170" s="18"/>
      <c r="NIV170" s="16"/>
      <c r="NIW170" s="18"/>
      <c r="NIX170" s="3"/>
      <c r="NIZ170" s="13"/>
      <c r="NJA170" s="8"/>
      <c r="NJB170" s="3"/>
      <c r="NJC170" s="45"/>
      <c r="NJD170" s="3"/>
      <c r="NJE170" s="2"/>
      <c r="NJF170" s="2"/>
      <c r="NJG170" s="2"/>
      <c r="NJH170" s="2"/>
      <c r="NJI170" s="2"/>
      <c r="NJJ170" s="45"/>
      <c r="NJK170" s="45"/>
      <c r="NJN170" s="16"/>
      <c r="NJO170" s="93"/>
      <c r="NJP170" s="18"/>
      <c r="NJQ170" s="16"/>
      <c r="NJR170" s="18"/>
      <c r="NJS170" s="3"/>
      <c r="NJU170" s="13"/>
      <c r="NJV170" s="8"/>
      <c r="NJW170" s="3"/>
      <c r="NJX170" s="45"/>
      <c r="NJY170" s="3"/>
      <c r="NJZ170" s="2"/>
      <c r="NKA170" s="2"/>
      <c r="NKB170" s="2"/>
      <c r="NKC170" s="2"/>
      <c r="NKD170" s="2"/>
      <c r="NKE170" s="45"/>
      <c r="NKF170" s="45"/>
      <c r="NKI170" s="16"/>
      <c r="NKJ170" s="93"/>
      <c r="NKK170" s="18"/>
      <c r="NKL170" s="16"/>
      <c r="NKM170" s="18"/>
      <c r="NKN170" s="3"/>
      <c r="NKP170" s="13"/>
      <c r="NKQ170" s="8"/>
      <c r="NKR170" s="3"/>
      <c r="NKS170" s="45"/>
      <c r="NKT170" s="3"/>
      <c r="NKU170" s="2"/>
      <c r="NKV170" s="2"/>
      <c r="NKW170" s="2"/>
      <c r="NKX170" s="2"/>
      <c r="NKY170" s="2"/>
      <c r="NKZ170" s="45"/>
      <c r="NLA170" s="45"/>
      <c r="NLD170" s="16"/>
      <c r="NLE170" s="93"/>
      <c r="NLF170" s="18"/>
      <c r="NLG170" s="16"/>
      <c r="NLH170" s="18"/>
      <c r="NLI170" s="3"/>
      <c r="NLK170" s="13"/>
      <c r="NLL170" s="8"/>
      <c r="NLM170" s="3"/>
      <c r="NLN170" s="45"/>
      <c r="NLO170" s="3"/>
      <c r="NLP170" s="2"/>
      <c r="NLQ170" s="2"/>
      <c r="NLR170" s="2"/>
      <c r="NLS170" s="2"/>
      <c r="NLT170" s="2"/>
      <c r="NLU170" s="45"/>
      <c r="NLV170" s="45"/>
      <c r="NLY170" s="16"/>
      <c r="NLZ170" s="93"/>
      <c r="NMA170" s="18"/>
      <c r="NMB170" s="16"/>
      <c r="NMC170" s="18"/>
      <c r="NMD170" s="3"/>
      <c r="NMF170" s="13"/>
      <c r="NMG170" s="8"/>
      <c r="NMH170" s="3"/>
      <c r="NMI170" s="45"/>
      <c r="NMJ170" s="3"/>
      <c r="NMK170" s="2"/>
      <c r="NML170" s="2"/>
      <c r="NMM170" s="2"/>
      <c r="NMN170" s="2"/>
      <c r="NMO170" s="2"/>
      <c r="NMP170" s="45"/>
      <c r="NMQ170" s="45"/>
      <c r="NMT170" s="16"/>
      <c r="NMU170" s="93"/>
      <c r="NMV170" s="18"/>
      <c r="NMW170" s="16"/>
      <c r="NMX170" s="18"/>
      <c r="NMY170" s="3"/>
      <c r="NNA170" s="13"/>
      <c r="NNB170" s="8"/>
      <c r="NNC170" s="3"/>
      <c r="NND170" s="45"/>
      <c r="NNE170" s="3"/>
      <c r="NNF170" s="2"/>
      <c r="NNG170" s="2"/>
      <c r="NNH170" s="2"/>
      <c r="NNI170" s="2"/>
      <c r="NNJ170" s="2"/>
      <c r="NNK170" s="45"/>
      <c r="NNL170" s="45"/>
      <c r="NNO170" s="16"/>
      <c r="NNP170" s="93"/>
      <c r="NNQ170" s="18"/>
      <c r="NNR170" s="16"/>
      <c r="NNS170" s="18"/>
      <c r="NNT170" s="3"/>
      <c r="NNV170" s="13"/>
      <c r="NNW170" s="8"/>
      <c r="NNX170" s="3"/>
      <c r="NNY170" s="45"/>
      <c r="NNZ170" s="3"/>
      <c r="NOA170" s="2"/>
      <c r="NOB170" s="2"/>
      <c r="NOC170" s="2"/>
      <c r="NOD170" s="2"/>
      <c r="NOE170" s="2"/>
      <c r="NOF170" s="45"/>
      <c r="NOG170" s="45"/>
      <c r="NOJ170" s="16"/>
      <c r="NOK170" s="93"/>
      <c r="NOL170" s="18"/>
      <c r="NOM170" s="16"/>
      <c r="NON170" s="18"/>
      <c r="NOO170" s="3"/>
      <c r="NOQ170" s="13"/>
      <c r="NOR170" s="8"/>
      <c r="NOS170" s="3"/>
      <c r="NOT170" s="45"/>
      <c r="NOU170" s="3"/>
      <c r="NOV170" s="2"/>
      <c r="NOW170" s="2"/>
      <c r="NOX170" s="2"/>
      <c r="NOY170" s="2"/>
      <c r="NOZ170" s="2"/>
      <c r="NPA170" s="45"/>
      <c r="NPB170" s="45"/>
      <c r="NPE170" s="16"/>
      <c r="NPF170" s="93"/>
      <c r="NPG170" s="18"/>
      <c r="NPH170" s="16"/>
      <c r="NPI170" s="18"/>
      <c r="NPJ170" s="3"/>
      <c r="NPL170" s="13"/>
      <c r="NPM170" s="8"/>
      <c r="NPN170" s="3"/>
      <c r="NPO170" s="45"/>
      <c r="NPP170" s="3"/>
      <c r="NPQ170" s="2"/>
      <c r="NPR170" s="2"/>
      <c r="NPS170" s="2"/>
      <c r="NPT170" s="2"/>
      <c r="NPU170" s="2"/>
      <c r="NPV170" s="45"/>
      <c r="NPW170" s="45"/>
      <c r="NPZ170" s="16"/>
      <c r="NQA170" s="93"/>
      <c r="NQB170" s="18"/>
      <c r="NQC170" s="16"/>
      <c r="NQD170" s="18"/>
      <c r="NQE170" s="3"/>
      <c r="NQG170" s="13"/>
      <c r="NQH170" s="8"/>
      <c r="NQI170" s="3"/>
      <c r="NQJ170" s="45"/>
      <c r="NQK170" s="3"/>
      <c r="NQL170" s="2"/>
      <c r="NQM170" s="2"/>
      <c r="NQN170" s="2"/>
      <c r="NQO170" s="2"/>
      <c r="NQP170" s="2"/>
      <c r="NQQ170" s="45"/>
      <c r="NQR170" s="45"/>
      <c r="NQU170" s="16"/>
      <c r="NQV170" s="93"/>
      <c r="NQW170" s="18"/>
      <c r="NQX170" s="16"/>
      <c r="NQY170" s="18"/>
      <c r="NQZ170" s="3"/>
      <c r="NRB170" s="13"/>
      <c r="NRC170" s="8"/>
      <c r="NRD170" s="3"/>
      <c r="NRE170" s="45"/>
      <c r="NRF170" s="3"/>
      <c r="NRG170" s="2"/>
      <c r="NRH170" s="2"/>
      <c r="NRI170" s="2"/>
      <c r="NRJ170" s="2"/>
      <c r="NRK170" s="2"/>
      <c r="NRL170" s="45"/>
      <c r="NRM170" s="45"/>
      <c r="NRP170" s="16"/>
      <c r="NRQ170" s="93"/>
      <c r="NRR170" s="18"/>
      <c r="NRS170" s="16"/>
      <c r="NRT170" s="18"/>
      <c r="NRU170" s="3"/>
      <c r="NRW170" s="13"/>
      <c r="NRX170" s="8"/>
      <c r="NRY170" s="3"/>
      <c r="NRZ170" s="45"/>
      <c r="NSA170" s="3"/>
      <c r="NSB170" s="2"/>
      <c r="NSC170" s="2"/>
      <c r="NSD170" s="2"/>
      <c r="NSE170" s="2"/>
      <c r="NSF170" s="2"/>
      <c r="NSG170" s="45"/>
      <c r="NSH170" s="45"/>
      <c r="NSK170" s="16"/>
      <c r="NSL170" s="93"/>
      <c r="NSM170" s="18"/>
      <c r="NSN170" s="16"/>
      <c r="NSO170" s="18"/>
      <c r="NSP170" s="3"/>
      <c r="NSR170" s="13"/>
      <c r="NSS170" s="8"/>
      <c r="NST170" s="3"/>
      <c r="NSU170" s="45"/>
      <c r="NSV170" s="3"/>
      <c r="NSW170" s="2"/>
      <c r="NSX170" s="2"/>
      <c r="NSY170" s="2"/>
      <c r="NSZ170" s="2"/>
      <c r="NTA170" s="2"/>
      <c r="NTB170" s="45"/>
      <c r="NTC170" s="45"/>
      <c r="NTF170" s="16"/>
      <c r="NTG170" s="93"/>
      <c r="NTH170" s="18"/>
      <c r="NTI170" s="16"/>
      <c r="NTJ170" s="18"/>
      <c r="NTK170" s="3"/>
      <c r="NTM170" s="13"/>
      <c r="NTN170" s="8"/>
      <c r="NTO170" s="3"/>
      <c r="NTP170" s="45"/>
      <c r="NTQ170" s="3"/>
      <c r="NTR170" s="2"/>
      <c r="NTS170" s="2"/>
      <c r="NTT170" s="2"/>
      <c r="NTU170" s="2"/>
      <c r="NTV170" s="2"/>
      <c r="NTW170" s="45"/>
      <c r="NTX170" s="45"/>
      <c r="NUA170" s="16"/>
      <c r="NUB170" s="93"/>
      <c r="NUC170" s="18"/>
      <c r="NUD170" s="16"/>
      <c r="NUE170" s="18"/>
      <c r="NUF170" s="3"/>
      <c r="NUH170" s="13"/>
      <c r="NUI170" s="8"/>
      <c r="NUJ170" s="3"/>
      <c r="NUK170" s="45"/>
      <c r="NUL170" s="3"/>
      <c r="NUM170" s="2"/>
      <c r="NUN170" s="2"/>
      <c r="NUO170" s="2"/>
      <c r="NUP170" s="2"/>
      <c r="NUQ170" s="2"/>
      <c r="NUR170" s="45"/>
      <c r="NUS170" s="45"/>
      <c r="NUV170" s="16"/>
      <c r="NUW170" s="93"/>
      <c r="NUX170" s="18"/>
      <c r="NUY170" s="16"/>
      <c r="NUZ170" s="18"/>
      <c r="NVA170" s="3"/>
      <c r="NVC170" s="13"/>
      <c r="NVD170" s="8"/>
      <c r="NVE170" s="3"/>
      <c r="NVF170" s="45"/>
      <c r="NVG170" s="3"/>
      <c r="NVH170" s="2"/>
      <c r="NVI170" s="2"/>
      <c r="NVJ170" s="2"/>
      <c r="NVK170" s="2"/>
      <c r="NVL170" s="2"/>
      <c r="NVM170" s="45"/>
      <c r="NVN170" s="45"/>
      <c r="NVQ170" s="16"/>
      <c r="NVR170" s="93"/>
      <c r="NVS170" s="18"/>
      <c r="NVT170" s="16"/>
      <c r="NVU170" s="18"/>
      <c r="NVV170" s="3"/>
      <c r="NVX170" s="13"/>
      <c r="NVY170" s="8"/>
      <c r="NVZ170" s="3"/>
      <c r="NWA170" s="45"/>
      <c r="NWB170" s="3"/>
      <c r="NWC170" s="2"/>
      <c r="NWD170" s="2"/>
      <c r="NWE170" s="2"/>
      <c r="NWF170" s="2"/>
      <c r="NWG170" s="2"/>
      <c r="NWH170" s="45"/>
      <c r="NWI170" s="45"/>
      <c r="NWL170" s="16"/>
      <c r="NWM170" s="93"/>
      <c r="NWN170" s="18"/>
      <c r="NWO170" s="16"/>
      <c r="NWP170" s="18"/>
      <c r="NWQ170" s="3"/>
      <c r="NWS170" s="13"/>
      <c r="NWT170" s="8"/>
      <c r="NWU170" s="3"/>
      <c r="NWV170" s="45"/>
      <c r="NWW170" s="3"/>
      <c r="NWX170" s="2"/>
      <c r="NWY170" s="2"/>
      <c r="NWZ170" s="2"/>
      <c r="NXA170" s="2"/>
      <c r="NXB170" s="2"/>
      <c r="NXC170" s="45"/>
      <c r="NXD170" s="45"/>
      <c r="NXG170" s="16"/>
      <c r="NXH170" s="93"/>
      <c r="NXI170" s="18"/>
      <c r="NXJ170" s="16"/>
      <c r="NXK170" s="18"/>
      <c r="NXL170" s="3"/>
      <c r="NXN170" s="13"/>
      <c r="NXO170" s="8"/>
      <c r="NXP170" s="3"/>
      <c r="NXQ170" s="45"/>
      <c r="NXR170" s="3"/>
      <c r="NXS170" s="2"/>
      <c r="NXT170" s="2"/>
      <c r="NXU170" s="2"/>
      <c r="NXV170" s="2"/>
      <c r="NXW170" s="2"/>
      <c r="NXX170" s="45"/>
      <c r="NXY170" s="45"/>
      <c r="NYB170" s="16"/>
      <c r="NYC170" s="93"/>
      <c r="NYD170" s="18"/>
      <c r="NYE170" s="16"/>
      <c r="NYF170" s="18"/>
      <c r="NYG170" s="3"/>
      <c r="NYI170" s="13"/>
      <c r="NYJ170" s="8"/>
      <c r="NYK170" s="3"/>
      <c r="NYL170" s="45"/>
      <c r="NYM170" s="3"/>
      <c r="NYN170" s="2"/>
      <c r="NYO170" s="2"/>
      <c r="NYP170" s="2"/>
      <c r="NYQ170" s="2"/>
      <c r="NYR170" s="2"/>
      <c r="NYS170" s="45"/>
      <c r="NYT170" s="45"/>
      <c r="NYW170" s="16"/>
      <c r="NYX170" s="93"/>
      <c r="NYY170" s="18"/>
      <c r="NYZ170" s="16"/>
      <c r="NZA170" s="18"/>
      <c r="NZB170" s="3"/>
      <c r="NZD170" s="13"/>
      <c r="NZE170" s="8"/>
      <c r="NZF170" s="3"/>
      <c r="NZG170" s="45"/>
      <c r="NZH170" s="3"/>
      <c r="NZI170" s="2"/>
      <c r="NZJ170" s="2"/>
      <c r="NZK170" s="2"/>
      <c r="NZL170" s="2"/>
      <c r="NZM170" s="2"/>
      <c r="NZN170" s="45"/>
      <c r="NZO170" s="45"/>
      <c r="NZR170" s="16"/>
      <c r="NZS170" s="93"/>
      <c r="NZT170" s="18"/>
      <c r="NZU170" s="16"/>
      <c r="NZV170" s="18"/>
      <c r="NZW170" s="3"/>
      <c r="NZY170" s="13"/>
      <c r="NZZ170" s="8"/>
      <c r="OAA170" s="3"/>
      <c r="OAB170" s="45"/>
      <c r="OAC170" s="3"/>
      <c r="OAD170" s="2"/>
      <c r="OAE170" s="2"/>
      <c r="OAF170" s="2"/>
      <c r="OAG170" s="2"/>
      <c r="OAH170" s="2"/>
      <c r="OAI170" s="45"/>
      <c r="OAJ170" s="45"/>
      <c r="OAM170" s="16"/>
      <c r="OAN170" s="93"/>
      <c r="OAO170" s="18"/>
      <c r="OAP170" s="16"/>
      <c r="OAQ170" s="18"/>
      <c r="OAR170" s="3"/>
      <c r="OAT170" s="13"/>
      <c r="OAU170" s="8"/>
      <c r="OAV170" s="3"/>
      <c r="OAW170" s="45"/>
      <c r="OAX170" s="3"/>
      <c r="OAY170" s="2"/>
      <c r="OAZ170" s="2"/>
      <c r="OBA170" s="2"/>
      <c r="OBB170" s="2"/>
      <c r="OBC170" s="2"/>
      <c r="OBD170" s="45"/>
      <c r="OBE170" s="45"/>
      <c r="OBH170" s="16"/>
      <c r="OBI170" s="93"/>
      <c r="OBJ170" s="18"/>
      <c r="OBK170" s="16"/>
      <c r="OBL170" s="18"/>
      <c r="OBM170" s="3"/>
      <c r="OBO170" s="13"/>
      <c r="OBP170" s="8"/>
      <c r="OBQ170" s="3"/>
      <c r="OBR170" s="45"/>
      <c r="OBS170" s="3"/>
      <c r="OBT170" s="2"/>
      <c r="OBU170" s="2"/>
      <c r="OBV170" s="2"/>
      <c r="OBW170" s="2"/>
      <c r="OBX170" s="2"/>
      <c r="OBY170" s="45"/>
      <c r="OBZ170" s="45"/>
      <c r="OCC170" s="16"/>
      <c r="OCD170" s="93"/>
      <c r="OCE170" s="18"/>
      <c r="OCF170" s="16"/>
      <c r="OCG170" s="18"/>
      <c r="OCH170" s="3"/>
      <c r="OCJ170" s="13"/>
      <c r="OCK170" s="8"/>
      <c r="OCL170" s="3"/>
      <c r="OCM170" s="45"/>
      <c r="OCN170" s="3"/>
      <c r="OCO170" s="2"/>
      <c r="OCP170" s="2"/>
      <c r="OCQ170" s="2"/>
      <c r="OCR170" s="2"/>
      <c r="OCS170" s="2"/>
      <c r="OCT170" s="45"/>
      <c r="OCU170" s="45"/>
      <c r="OCX170" s="16"/>
      <c r="OCY170" s="93"/>
      <c r="OCZ170" s="18"/>
      <c r="ODA170" s="16"/>
      <c r="ODB170" s="18"/>
      <c r="ODC170" s="3"/>
      <c r="ODE170" s="13"/>
      <c r="ODF170" s="8"/>
      <c r="ODG170" s="3"/>
      <c r="ODH170" s="45"/>
      <c r="ODI170" s="3"/>
      <c r="ODJ170" s="2"/>
      <c r="ODK170" s="2"/>
      <c r="ODL170" s="2"/>
      <c r="ODM170" s="2"/>
      <c r="ODN170" s="2"/>
      <c r="ODO170" s="45"/>
      <c r="ODP170" s="45"/>
      <c r="ODS170" s="16"/>
      <c r="ODT170" s="93"/>
      <c r="ODU170" s="18"/>
      <c r="ODV170" s="16"/>
      <c r="ODW170" s="18"/>
      <c r="ODX170" s="3"/>
      <c r="ODZ170" s="13"/>
      <c r="OEA170" s="8"/>
      <c r="OEB170" s="3"/>
      <c r="OEC170" s="45"/>
      <c r="OED170" s="3"/>
      <c r="OEE170" s="2"/>
      <c r="OEF170" s="2"/>
      <c r="OEG170" s="2"/>
      <c r="OEH170" s="2"/>
      <c r="OEI170" s="2"/>
      <c r="OEJ170" s="45"/>
      <c r="OEK170" s="45"/>
      <c r="OEN170" s="16"/>
      <c r="OEO170" s="93"/>
      <c r="OEP170" s="18"/>
      <c r="OEQ170" s="16"/>
      <c r="OER170" s="18"/>
      <c r="OES170" s="3"/>
      <c r="OEU170" s="13"/>
      <c r="OEV170" s="8"/>
      <c r="OEW170" s="3"/>
      <c r="OEX170" s="45"/>
      <c r="OEY170" s="3"/>
      <c r="OEZ170" s="2"/>
      <c r="OFA170" s="2"/>
      <c r="OFB170" s="2"/>
      <c r="OFC170" s="2"/>
      <c r="OFD170" s="2"/>
      <c r="OFE170" s="45"/>
      <c r="OFF170" s="45"/>
      <c r="OFI170" s="16"/>
      <c r="OFJ170" s="93"/>
      <c r="OFK170" s="18"/>
      <c r="OFL170" s="16"/>
      <c r="OFM170" s="18"/>
      <c r="OFN170" s="3"/>
      <c r="OFP170" s="13"/>
      <c r="OFQ170" s="8"/>
      <c r="OFR170" s="3"/>
      <c r="OFS170" s="45"/>
      <c r="OFT170" s="3"/>
      <c r="OFU170" s="2"/>
      <c r="OFV170" s="2"/>
      <c r="OFW170" s="2"/>
      <c r="OFX170" s="2"/>
      <c r="OFY170" s="2"/>
      <c r="OFZ170" s="45"/>
      <c r="OGA170" s="45"/>
      <c r="OGD170" s="16"/>
      <c r="OGE170" s="93"/>
      <c r="OGF170" s="18"/>
      <c r="OGG170" s="16"/>
      <c r="OGH170" s="18"/>
      <c r="OGI170" s="3"/>
      <c r="OGK170" s="13"/>
      <c r="OGL170" s="8"/>
      <c r="OGM170" s="3"/>
      <c r="OGN170" s="45"/>
      <c r="OGO170" s="3"/>
      <c r="OGP170" s="2"/>
      <c r="OGQ170" s="2"/>
      <c r="OGR170" s="2"/>
      <c r="OGS170" s="2"/>
      <c r="OGT170" s="2"/>
      <c r="OGU170" s="45"/>
      <c r="OGV170" s="45"/>
      <c r="OGY170" s="16"/>
      <c r="OGZ170" s="93"/>
      <c r="OHA170" s="18"/>
      <c r="OHB170" s="16"/>
      <c r="OHC170" s="18"/>
      <c r="OHD170" s="3"/>
      <c r="OHF170" s="13"/>
      <c r="OHG170" s="8"/>
      <c r="OHH170" s="3"/>
      <c r="OHI170" s="45"/>
      <c r="OHJ170" s="3"/>
      <c r="OHK170" s="2"/>
      <c r="OHL170" s="2"/>
      <c r="OHM170" s="2"/>
      <c r="OHN170" s="2"/>
      <c r="OHO170" s="2"/>
      <c r="OHP170" s="45"/>
      <c r="OHQ170" s="45"/>
      <c r="OHT170" s="16"/>
      <c r="OHU170" s="93"/>
      <c r="OHV170" s="18"/>
      <c r="OHW170" s="16"/>
      <c r="OHX170" s="18"/>
      <c r="OHY170" s="3"/>
      <c r="OIA170" s="13"/>
      <c r="OIB170" s="8"/>
      <c r="OIC170" s="3"/>
      <c r="OID170" s="45"/>
      <c r="OIE170" s="3"/>
      <c r="OIF170" s="2"/>
      <c r="OIG170" s="2"/>
      <c r="OIH170" s="2"/>
      <c r="OII170" s="2"/>
      <c r="OIJ170" s="2"/>
      <c r="OIK170" s="45"/>
      <c r="OIL170" s="45"/>
      <c r="OIO170" s="16"/>
      <c r="OIP170" s="93"/>
      <c r="OIQ170" s="18"/>
      <c r="OIR170" s="16"/>
      <c r="OIS170" s="18"/>
      <c r="OIT170" s="3"/>
      <c r="OIV170" s="13"/>
      <c r="OIW170" s="8"/>
      <c r="OIX170" s="3"/>
      <c r="OIY170" s="45"/>
      <c r="OIZ170" s="3"/>
      <c r="OJA170" s="2"/>
      <c r="OJB170" s="2"/>
      <c r="OJC170" s="2"/>
      <c r="OJD170" s="2"/>
      <c r="OJE170" s="2"/>
      <c r="OJF170" s="45"/>
      <c r="OJG170" s="45"/>
      <c r="OJJ170" s="16"/>
      <c r="OJK170" s="93"/>
      <c r="OJL170" s="18"/>
      <c r="OJM170" s="16"/>
      <c r="OJN170" s="18"/>
      <c r="OJO170" s="3"/>
      <c r="OJQ170" s="13"/>
      <c r="OJR170" s="8"/>
      <c r="OJS170" s="3"/>
      <c r="OJT170" s="45"/>
      <c r="OJU170" s="3"/>
      <c r="OJV170" s="2"/>
      <c r="OJW170" s="2"/>
      <c r="OJX170" s="2"/>
      <c r="OJY170" s="2"/>
      <c r="OJZ170" s="2"/>
      <c r="OKA170" s="45"/>
      <c r="OKB170" s="45"/>
      <c r="OKE170" s="16"/>
      <c r="OKF170" s="93"/>
      <c r="OKG170" s="18"/>
      <c r="OKH170" s="16"/>
      <c r="OKI170" s="18"/>
      <c r="OKJ170" s="3"/>
      <c r="OKL170" s="13"/>
      <c r="OKM170" s="8"/>
      <c r="OKN170" s="3"/>
      <c r="OKO170" s="45"/>
      <c r="OKP170" s="3"/>
      <c r="OKQ170" s="2"/>
      <c r="OKR170" s="2"/>
      <c r="OKS170" s="2"/>
      <c r="OKT170" s="2"/>
      <c r="OKU170" s="2"/>
      <c r="OKV170" s="45"/>
      <c r="OKW170" s="45"/>
      <c r="OKZ170" s="16"/>
      <c r="OLA170" s="93"/>
      <c r="OLB170" s="18"/>
      <c r="OLC170" s="16"/>
      <c r="OLD170" s="18"/>
      <c r="OLE170" s="3"/>
      <c r="OLG170" s="13"/>
      <c r="OLH170" s="8"/>
      <c r="OLI170" s="3"/>
      <c r="OLJ170" s="45"/>
      <c r="OLK170" s="3"/>
      <c r="OLL170" s="2"/>
      <c r="OLM170" s="2"/>
      <c r="OLN170" s="2"/>
      <c r="OLO170" s="2"/>
      <c r="OLP170" s="2"/>
      <c r="OLQ170" s="45"/>
      <c r="OLR170" s="45"/>
      <c r="OLU170" s="16"/>
      <c r="OLV170" s="93"/>
      <c r="OLW170" s="18"/>
      <c r="OLX170" s="16"/>
      <c r="OLY170" s="18"/>
      <c r="OLZ170" s="3"/>
      <c r="OMB170" s="13"/>
      <c r="OMC170" s="8"/>
      <c r="OMD170" s="3"/>
      <c r="OME170" s="45"/>
      <c r="OMF170" s="3"/>
      <c r="OMG170" s="2"/>
      <c r="OMH170" s="2"/>
      <c r="OMI170" s="2"/>
      <c r="OMJ170" s="2"/>
      <c r="OMK170" s="2"/>
      <c r="OML170" s="45"/>
      <c r="OMM170" s="45"/>
      <c r="OMP170" s="16"/>
      <c r="OMQ170" s="93"/>
      <c r="OMR170" s="18"/>
      <c r="OMS170" s="16"/>
      <c r="OMT170" s="18"/>
      <c r="OMU170" s="3"/>
      <c r="OMW170" s="13"/>
      <c r="OMX170" s="8"/>
      <c r="OMY170" s="3"/>
      <c r="OMZ170" s="45"/>
      <c r="ONA170" s="3"/>
      <c r="ONB170" s="2"/>
      <c r="ONC170" s="2"/>
      <c r="OND170" s="2"/>
      <c r="ONE170" s="2"/>
      <c r="ONF170" s="2"/>
      <c r="ONG170" s="45"/>
      <c r="ONH170" s="45"/>
      <c r="ONK170" s="16"/>
      <c r="ONL170" s="93"/>
      <c r="ONM170" s="18"/>
      <c r="ONN170" s="16"/>
      <c r="ONO170" s="18"/>
      <c r="ONP170" s="3"/>
      <c r="ONR170" s="13"/>
      <c r="ONS170" s="8"/>
      <c r="ONT170" s="3"/>
      <c r="ONU170" s="45"/>
      <c r="ONV170" s="3"/>
      <c r="ONW170" s="2"/>
      <c r="ONX170" s="2"/>
      <c r="ONY170" s="2"/>
      <c r="ONZ170" s="2"/>
      <c r="OOA170" s="2"/>
      <c r="OOB170" s="45"/>
      <c r="OOC170" s="45"/>
      <c r="OOF170" s="16"/>
      <c r="OOG170" s="93"/>
      <c r="OOH170" s="18"/>
      <c r="OOI170" s="16"/>
      <c r="OOJ170" s="18"/>
      <c r="OOK170" s="3"/>
      <c r="OOM170" s="13"/>
      <c r="OON170" s="8"/>
      <c r="OOO170" s="3"/>
      <c r="OOP170" s="45"/>
      <c r="OOQ170" s="3"/>
      <c r="OOR170" s="2"/>
      <c r="OOS170" s="2"/>
      <c r="OOT170" s="2"/>
      <c r="OOU170" s="2"/>
      <c r="OOV170" s="2"/>
      <c r="OOW170" s="45"/>
      <c r="OOX170" s="45"/>
      <c r="OPA170" s="16"/>
      <c r="OPB170" s="93"/>
      <c r="OPC170" s="18"/>
      <c r="OPD170" s="16"/>
      <c r="OPE170" s="18"/>
      <c r="OPF170" s="3"/>
      <c r="OPH170" s="13"/>
      <c r="OPI170" s="8"/>
      <c r="OPJ170" s="3"/>
      <c r="OPK170" s="45"/>
      <c r="OPL170" s="3"/>
      <c r="OPM170" s="2"/>
      <c r="OPN170" s="2"/>
      <c r="OPO170" s="2"/>
      <c r="OPP170" s="2"/>
      <c r="OPQ170" s="2"/>
      <c r="OPR170" s="45"/>
      <c r="OPS170" s="45"/>
      <c r="OPV170" s="16"/>
      <c r="OPW170" s="93"/>
      <c r="OPX170" s="18"/>
      <c r="OPY170" s="16"/>
      <c r="OPZ170" s="18"/>
      <c r="OQA170" s="3"/>
      <c r="OQC170" s="13"/>
      <c r="OQD170" s="8"/>
      <c r="OQE170" s="3"/>
      <c r="OQF170" s="45"/>
      <c r="OQG170" s="3"/>
      <c r="OQH170" s="2"/>
      <c r="OQI170" s="2"/>
      <c r="OQJ170" s="2"/>
      <c r="OQK170" s="2"/>
      <c r="OQL170" s="2"/>
      <c r="OQM170" s="45"/>
      <c r="OQN170" s="45"/>
      <c r="OQQ170" s="16"/>
      <c r="OQR170" s="93"/>
      <c r="OQS170" s="18"/>
      <c r="OQT170" s="16"/>
      <c r="OQU170" s="18"/>
      <c r="OQV170" s="3"/>
      <c r="OQX170" s="13"/>
      <c r="OQY170" s="8"/>
      <c r="OQZ170" s="3"/>
      <c r="ORA170" s="45"/>
      <c r="ORB170" s="3"/>
      <c r="ORC170" s="2"/>
      <c r="ORD170" s="2"/>
      <c r="ORE170" s="2"/>
      <c r="ORF170" s="2"/>
      <c r="ORG170" s="2"/>
      <c r="ORH170" s="45"/>
      <c r="ORI170" s="45"/>
      <c r="ORL170" s="16"/>
      <c r="ORM170" s="93"/>
      <c r="ORN170" s="18"/>
      <c r="ORO170" s="16"/>
      <c r="ORP170" s="18"/>
      <c r="ORQ170" s="3"/>
      <c r="ORS170" s="13"/>
      <c r="ORT170" s="8"/>
      <c r="ORU170" s="3"/>
      <c r="ORV170" s="45"/>
      <c r="ORW170" s="3"/>
      <c r="ORX170" s="2"/>
      <c r="ORY170" s="2"/>
      <c r="ORZ170" s="2"/>
      <c r="OSA170" s="2"/>
      <c r="OSB170" s="2"/>
      <c r="OSC170" s="45"/>
      <c r="OSD170" s="45"/>
      <c r="OSG170" s="16"/>
      <c r="OSH170" s="93"/>
      <c r="OSI170" s="18"/>
      <c r="OSJ170" s="16"/>
      <c r="OSK170" s="18"/>
      <c r="OSL170" s="3"/>
      <c r="OSN170" s="13"/>
      <c r="OSO170" s="8"/>
      <c r="OSP170" s="3"/>
      <c r="OSQ170" s="45"/>
      <c r="OSR170" s="3"/>
      <c r="OSS170" s="2"/>
      <c r="OST170" s="2"/>
      <c r="OSU170" s="2"/>
      <c r="OSV170" s="2"/>
      <c r="OSW170" s="2"/>
      <c r="OSX170" s="45"/>
      <c r="OSY170" s="45"/>
      <c r="OTB170" s="16"/>
      <c r="OTC170" s="93"/>
      <c r="OTD170" s="18"/>
      <c r="OTE170" s="16"/>
      <c r="OTF170" s="18"/>
      <c r="OTG170" s="3"/>
      <c r="OTI170" s="13"/>
      <c r="OTJ170" s="8"/>
      <c r="OTK170" s="3"/>
      <c r="OTL170" s="45"/>
      <c r="OTM170" s="3"/>
      <c r="OTN170" s="2"/>
      <c r="OTO170" s="2"/>
      <c r="OTP170" s="2"/>
      <c r="OTQ170" s="2"/>
      <c r="OTR170" s="2"/>
      <c r="OTS170" s="45"/>
      <c r="OTT170" s="45"/>
      <c r="OTW170" s="16"/>
      <c r="OTX170" s="93"/>
      <c r="OTY170" s="18"/>
      <c r="OTZ170" s="16"/>
      <c r="OUA170" s="18"/>
      <c r="OUB170" s="3"/>
      <c r="OUD170" s="13"/>
      <c r="OUE170" s="8"/>
      <c r="OUF170" s="3"/>
      <c r="OUG170" s="45"/>
      <c r="OUH170" s="3"/>
      <c r="OUI170" s="2"/>
      <c r="OUJ170" s="2"/>
      <c r="OUK170" s="2"/>
      <c r="OUL170" s="2"/>
      <c r="OUM170" s="2"/>
      <c r="OUN170" s="45"/>
      <c r="OUO170" s="45"/>
      <c r="OUR170" s="16"/>
      <c r="OUS170" s="93"/>
      <c r="OUT170" s="18"/>
      <c r="OUU170" s="16"/>
      <c r="OUV170" s="18"/>
      <c r="OUW170" s="3"/>
      <c r="OUY170" s="13"/>
      <c r="OUZ170" s="8"/>
      <c r="OVA170" s="3"/>
      <c r="OVB170" s="45"/>
      <c r="OVC170" s="3"/>
      <c r="OVD170" s="2"/>
      <c r="OVE170" s="2"/>
      <c r="OVF170" s="2"/>
      <c r="OVG170" s="2"/>
      <c r="OVH170" s="2"/>
      <c r="OVI170" s="45"/>
      <c r="OVJ170" s="45"/>
      <c r="OVM170" s="16"/>
      <c r="OVN170" s="93"/>
      <c r="OVO170" s="18"/>
      <c r="OVP170" s="16"/>
      <c r="OVQ170" s="18"/>
      <c r="OVR170" s="3"/>
      <c r="OVT170" s="13"/>
      <c r="OVU170" s="8"/>
      <c r="OVV170" s="3"/>
      <c r="OVW170" s="45"/>
      <c r="OVX170" s="3"/>
      <c r="OVY170" s="2"/>
      <c r="OVZ170" s="2"/>
      <c r="OWA170" s="2"/>
      <c r="OWB170" s="2"/>
      <c r="OWC170" s="2"/>
      <c r="OWD170" s="45"/>
      <c r="OWE170" s="45"/>
      <c r="OWH170" s="16"/>
      <c r="OWI170" s="93"/>
      <c r="OWJ170" s="18"/>
      <c r="OWK170" s="16"/>
      <c r="OWL170" s="18"/>
      <c r="OWM170" s="3"/>
      <c r="OWO170" s="13"/>
      <c r="OWP170" s="8"/>
      <c r="OWQ170" s="3"/>
      <c r="OWR170" s="45"/>
      <c r="OWS170" s="3"/>
      <c r="OWT170" s="2"/>
      <c r="OWU170" s="2"/>
      <c r="OWV170" s="2"/>
      <c r="OWW170" s="2"/>
      <c r="OWX170" s="2"/>
      <c r="OWY170" s="45"/>
      <c r="OWZ170" s="45"/>
      <c r="OXC170" s="16"/>
      <c r="OXD170" s="93"/>
      <c r="OXE170" s="18"/>
      <c r="OXF170" s="16"/>
      <c r="OXG170" s="18"/>
      <c r="OXH170" s="3"/>
      <c r="OXJ170" s="13"/>
      <c r="OXK170" s="8"/>
      <c r="OXL170" s="3"/>
      <c r="OXM170" s="45"/>
      <c r="OXN170" s="3"/>
      <c r="OXO170" s="2"/>
      <c r="OXP170" s="2"/>
      <c r="OXQ170" s="2"/>
      <c r="OXR170" s="2"/>
      <c r="OXS170" s="2"/>
      <c r="OXT170" s="45"/>
      <c r="OXU170" s="45"/>
      <c r="OXX170" s="16"/>
      <c r="OXY170" s="93"/>
      <c r="OXZ170" s="18"/>
      <c r="OYA170" s="16"/>
      <c r="OYB170" s="18"/>
      <c r="OYC170" s="3"/>
      <c r="OYE170" s="13"/>
      <c r="OYF170" s="8"/>
      <c r="OYG170" s="3"/>
      <c r="OYH170" s="45"/>
      <c r="OYI170" s="3"/>
      <c r="OYJ170" s="2"/>
      <c r="OYK170" s="2"/>
      <c r="OYL170" s="2"/>
      <c r="OYM170" s="2"/>
      <c r="OYN170" s="2"/>
      <c r="OYO170" s="45"/>
      <c r="OYP170" s="45"/>
      <c r="OYS170" s="16"/>
      <c r="OYT170" s="93"/>
      <c r="OYU170" s="18"/>
      <c r="OYV170" s="16"/>
      <c r="OYW170" s="18"/>
      <c r="OYX170" s="3"/>
      <c r="OYZ170" s="13"/>
      <c r="OZA170" s="8"/>
      <c r="OZB170" s="3"/>
      <c r="OZC170" s="45"/>
      <c r="OZD170" s="3"/>
      <c r="OZE170" s="2"/>
      <c r="OZF170" s="2"/>
      <c r="OZG170" s="2"/>
      <c r="OZH170" s="2"/>
      <c r="OZI170" s="2"/>
      <c r="OZJ170" s="45"/>
      <c r="OZK170" s="45"/>
      <c r="OZN170" s="16"/>
      <c r="OZO170" s="93"/>
      <c r="OZP170" s="18"/>
      <c r="OZQ170" s="16"/>
      <c r="OZR170" s="18"/>
      <c r="OZS170" s="3"/>
      <c r="OZU170" s="13"/>
      <c r="OZV170" s="8"/>
      <c r="OZW170" s="3"/>
      <c r="OZX170" s="45"/>
      <c r="OZY170" s="3"/>
      <c r="OZZ170" s="2"/>
      <c r="PAA170" s="2"/>
      <c r="PAB170" s="2"/>
      <c r="PAC170" s="2"/>
      <c r="PAD170" s="2"/>
      <c r="PAE170" s="45"/>
      <c r="PAF170" s="45"/>
      <c r="PAI170" s="16"/>
      <c r="PAJ170" s="93"/>
      <c r="PAK170" s="18"/>
      <c r="PAL170" s="16"/>
      <c r="PAM170" s="18"/>
      <c r="PAN170" s="3"/>
      <c r="PAP170" s="13"/>
      <c r="PAQ170" s="8"/>
      <c r="PAR170" s="3"/>
      <c r="PAS170" s="45"/>
      <c r="PAT170" s="3"/>
      <c r="PAU170" s="2"/>
      <c r="PAV170" s="2"/>
      <c r="PAW170" s="2"/>
      <c r="PAX170" s="2"/>
      <c r="PAY170" s="2"/>
      <c r="PAZ170" s="45"/>
      <c r="PBA170" s="45"/>
      <c r="PBD170" s="16"/>
      <c r="PBE170" s="93"/>
      <c r="PBF170" s="18"/>
      <c r="PBG170" s="16"/>
      <c r="PBH170" s="18"/>
      <c r="PBI170" s="3"/>
      <c r="PBK170" s="13"/>
      <c r="PBL170" s="8"/>
      <c r="PBM170" s="3"/>
      <c r="PBN170" s="45"/>
      <c r="PBO170" s="3"/>
      <c r="PBP170" s="2"/>
      <c r="PBQ170" s="2"/>
      <c r="PBR170" s="2"/>
      <c r="PBS170" s="2"/>
      <c r="PBT170" s="2"/>
      <c r="PBU170" s="45"/>
      <c r="PBV170" s="45"/>
      <c r="PBY170" s="16"/>
      <c r="PBZ170" s="93"/>
      <c r="PCA170" s="18"/>
      <c r="PCB170" s="16"/>
      <c r="PCC170" s="18"/>
      <c r="PCD170" s="3"/>
      <c r="PCF170" s="13"/>
      <c r="PCG170" s="8"/>
      <c r="PCH170" s="3"/>
      <c r="PCI170" s="45"/>
      <c r="PCJ170" s="3"/>
      <c r="PCK170" s="2"/>
      <c r="PCL170" s="2"/>
      <c r="PCM170" s="2"/>
      <c r="PCN170" s="2"/>
      <c r="PCO170" s="2"/>
      <c r="PCP170" s="45"/>
      <c r="PCQ170" s="45"/>
      <c r="PCT170" s="16"/>
      <c r="PCU170" s="93"/>
      <c r="PCV170" s="18"/>
      <c r="PCW170" s="16"/>
      <c r="PCX170" s="18"/>
      <c r="PCY170" s="3"/>
      <c r="PDA170" s="13"/>
      <c r="PDB170" s="8"/>
      <c r="PDC170" s="3"/>
      <c r="PDD170" s="45"/>
      <c r="PDE170" s="3"/>
      <c r="PDF170" s="2"/>
      <c r="PDG170" s="2"/>
      <c r="PDH170" s="2"/>
      <c r="PDI170" s="2"/>
      <c r="PDJ170" s="2"/>
      <c r="PDK170" s="45"/>
      <c r="PDL170" s="45"/>
      <c r="PDO170" s="16"/>
      <c r="PDP170" s="93"/>
      <c r="PDQ170" s="18"/>
      <c r="PDR170" s="16"/>
      <c r="PDS170" s="18"/>
      <c r="PDT170" s="3"/>
      <c r="PDV170" s="13"/>
      <c r="PDW170" s="8"/>
      <c r="PDX170" s="3"/>
      <c r="PDY170" s="45"/>
      <c r="PDZ170" s="3"/>
      <c r="PEA170" s="2"/>
      <c r="PEB170" s="2"/>
      <c r="PEC170" s="2"/>
      <c r="PED170" s="2"/>
      <c r="PEE170" s="2"/>
      <c r="PEF170" s="45"/>
      <c r="PEG170" s="45"/>
      <c r="PEJ170" s="16"/>
      <c r="PEK170" s="93"/>
      <c r="PEL170" s="18"/>
      <c r="PEM170" s="16"/>
      <c r="PEN170" s="18"/>
      <c r="PEO170" s="3"/>
      <c r="PEQ170" s="13"/>
      <c r="PER170" s="8"/>
      <c r="PES170" s="3"/>
      <c r="PET170" s="45"/>
      <c r="PEU170" s="3"/>
      <c r="PEV170" s="2"/>
      <c r="PEW170" s="2"/>
      <c r="PEX170" s="2"/>
      <c r="PEY170" s="2"/>
      <c r="PEZ170" s="2"/>
      <c r="PFA170" s="45"/>
      <c r="PFB170" s="45"/>
      <c r="PFE170" s="16"/>
      <c r="PFF170" s="93"/>
      <c r="PFG170" s="18"/>
      <c r="PFH170" s="16"/>
      <c r="PFI170" s="18"/>
      <c r="PFJ170" s="3"/>
      <c r="PFL170" s="13"/>
      <c r="PFM170" s="8"/>
      <c r="PFN170" s="3"/>
      <c r="PFO170" s="45"/>
      <c r="PFP170" s="3"/>
      <c r="PFQ170" s="2"/>
      <c r="PFR170" s="2"/>
      <c r="PFS170" s="2"/>
      <c r="PFT170" s="2"/>
      <c r="PFU170" s="2"/>
      <c r="PFV170" s="45"/>
      <c r="PFW170" s="45"/>
      <c r="PFZ170" s="16"/>
      <c r="PGA170" s="93"/>
      <c r="PGB170" s="18"/>
      <c r="PGC170" s="16"/>
      <c r="PGD170" s="18"/>
      <c r="PGE170" s="3"/>
      <c r="PGG170" s="13"/>
      <c r="PGH170" s="8"/>
      <c r="PGI170" s="3"/>
      <c r="PGJ170" s="45"/>
      <c r="PGK170" s="3"/>
      <c r="PGL170" s="2"/>
      <c r="PGM170" s="2"/>
      <c r="PGN170" s="2"/>
      <c r="PGO170" s="2"/>
      <c r="PGP170" s="2"/>
      <c r="PGQ170" s="45"/>
      <c r="PGR170" s="45"/>
      <c r="PGU170" s="16"/>
      <c r="PGV170" s="93"/>
      <c r="PGW170" s="18"/>
      <c r="PGX170" s="16"/>
      <c r="PGY170" s="18"/>
      <c r="PGZ170" s="3"/>
      <c r="PHB170" s="13"/>
      <c r="PHC170" s="8"/>
      <c r="PHD170" s="3"/>
      <c r="PHE170" s="45"/>
      <c r="PHF170" s="3"/>
      <c r="PHG170" s="2"/>
      <c r="PHH170" s="2"/>
      <c r="PHI170" s="2"/>
      <c r="PHJ170" s="2"/>
      <c r="PHK170" s="2"/>
      <c r="PHL170" s="45"/>
      <c r="PHM170" s="45"/>
      <c r="PHP170" s="16"/>
      <c r="PHQ170" s="93"/>
      <c r="PHR170" s="18"/>
      <c r="PHS170" s="16"/>
      <c r="PHT170" s="18"/>
      <c r="PHU170" s="3"/>
      <c r="PHW170" s="13"/>
      <c r="PHX170" s="8"/>
      <c r="PHY170" s="3"/>
      <c r="PHZ170" s="45"/>
      <c r="PIA170" s="3"/>
      <c r="PIB170" s="2"/>
      <c r="PIC170" s="2"/>
      <c r="PID170" s="2"/>
      <c r="PIE170" s="2"/>
      <c r="PIF170" s="2"/>
      <c r="PIG170" s="45"/>
      <c r="PIH170" s="45"/>
      <c r="PIK170" s="16"/>
      <c r="PIL170" s="93"/>
      <c r="PIM170" s="18"/>
      <c r="PIN170" s="16"/>
      <c r="PIO170" s="18"/>
      <c r="PIP170" s="3"/>
      <c r="PIR170" s="13"/>
      <c r="PIS170" s="8"/>
      <c r="PIT170" s="3"/>
      <c r="PIU170" s="45"/>
      <c r="PIV170" s="3"/>
      <c r="PIW170" s="2"/>
      <c r="PIX170" s="2"/>
      <c r="PIY170" s="2"/>
      <c r="PIZ170" s="2"/>
      <c r="PJA170" s="2"/>
      <c r="PJB170" s="45"/>
      <c r="PJC170" s="45"/>
      <c r="PJF170" s="16"/>
      <c r="PJG170" s="93"/>
      <c r="PJH170" s="18"/>
      <c r="PJI170" s="16"/>
      <c r="PJJ170" s="18"/>
      <c r="PJK170" s="3"/>
      <c r="PJM170" s="13"/>
      <c r="PJN170" s="8"/>
      <c r="PJO170" s="3"/>
      <c r="PJP170" s="45"/>
      <c r="PJQ170" s="3"/>
      <c r="PJR170" s="2"/>
      <c r="PJS170" s="2"/>
      <c r="PJT170" s="2"/>
      <c r="PJU170" s="2"/>
      <c r="PJV170" s="2"/>
      <c r="PJW170" s="45"/>
      <c r="PJX170" s="45"/>
      <c r="PKA170" s="16"/>
      <c r="PKB170" s="93"/>
      <c r="PKC170" s="18"/>
      <c r="PKD170" s="16"/>
      <c r="PKE170" s="18"/>
      <c r="PKF170" s="3"/>
      <c r="PKH170" s="13"/>
      <c r="PKI170" s="8"/>
      <c r="PKJ170" s="3"/>
      <c r="PKK170" s="45"/>
      <c r="PKL170" s="3"/>
      <c r="PKM170" s="2"/>
      <c r="PKN170" s="2"/>
      <c r="PKO170" s="2"/>
      <c r="PKP170" s="2"/>
      <c r="PKQ170" s="2"/>
      <c r="PKR170" s="45"/>
      <c r="PKS170" s="45"/>
      <c r="PKV170" s="16"/>
      <c r="PKW170" s="93"/>
      <c r="PKX170" s="18"/>
      <c r="PKY170" s="16"/>
      <c r="PKZ170" s="18"/>
      <c r="PLA170" s="3"/>
      <c r="PLC170" s="13"/>
      <c r="PLD170" s="8"/>
      <c r="PLE170" s="3"/>
      <c r="PLF170" s="45"/>
      <c r="PLG170" s="3"/>
      <c r="PLH170" s="2"/>
      <c r="PLI170" s="2"/>
      <c r="PLJ170" s="2"/>
      <c r="PLK170" s="2"/>
      <c r="PLL170" s="2"/>
      <c r="PLM170" s="45"/>
      <c r="PLN170" s="45"/>
      <c r="PLQ170" s="16"/>
      <c r="PLR170" s="93"/>
      <c r="PLS170" s="18"/>
      <c r="PLT170" s="16"/>
      <c r="PLU170" s="18"/>
      <c r="PLV170" s="3"/>
      <c r="PLX170" s="13"/>
      <c r="PLY170" s="8"/>
      <c r="PLZ170" s="3"/>
      <c r="PMA170" s="45"/>
      <c r="PMB170" s="3"/>
      <c r="PMC170" s="2"/>
      <c r="PMD170" s="2"/>
      <c r="PME170" s="2"/>
      <c r="PMF170" s="2"/>
      <c r="PMG170" s="2"/>
      <c r="PMH170" s="45"/>
      <c r="PMI170" s="45"/>
      <c r="PML170" s="16"/>
      <c r="PMM170" s="93"/>
      <c r="PMN170" s="18"/>
      <c r="PMO170" s="16"/>
      <c r="PMP170" s="18"/>
      <c r="PMQ170" s="3"/>
      <c r="PMS170" s="13"/>
      <c r="PMT170" s="8"/>
      <c r="PMU170" s="3"/>
      <c r="PMV170" s="45"/>
      <c r="PMW170" s="3"/>
      <c r="PMX170" s="2"/>
      <c r="PMY170" s="2"/>
      <c r="PMZ170" s="2"/>
      <c r="PNA170" s="2"/>
      <c r="PNB170" s="2"/>
      <c r="PNC170" s="45"/>
      <c r="PND170" s="45"/>
      <c r="PNG170" s="16"/>
      <c r="PNH170" s="93"/>
      <c r="PNI170" s="18"/>
      <c r="PNJ170" s="16"/>
      <c r="PNK170" s="18"/>
      <c r="PNL170" s="3"/>
      <c r="PNN170" s="13"/>
      <c r="PNO170" s="8"/>
      <c r="PNP170" s="3"/>
      <c r="PNQ170" s="45"/>
      <c r="PNR170" s="3"/>
      <c r="PNS170" s="2"/>
      <c r="PNT170" s="2"/>
      <c r="PNU170" s="2"/>
      <c r="PNV170" s="2"/>
      <c r="PNW170" s="2"/>
      <c r="PNX170" s="45"/>
      <c r="PNY170" s="45"/>
      <c r="POB170" s="16"/>
      <c r="POC170" s="93"/>
      <c r="POD170" s="18"/>
      <c r="POE170" s="16"/>
      <c r="POF170" s="18"/>
      <c r="POG170" s="3"/>
      <c r="POI170" s="13"/>
      <c r="POJ170" s="8"/>
      <c r="POK170" s="3"/>
      <c r="POL170" s="45"/>
      <c r="POM170" s="3"/>
      <c r="PON170" s="2"/>
      <c r="POO170" s="2"/>
      <c r="POP170" s="2"/>
      <c r="POQ170" s="2"/>
      <c r="POR170" s="2"/>
      <c r="POS170" s="45"/>
      <c r="POT170" s="45"/>
      <c r="POW170" s="16"/>
      <c r="POX170" s="93"/>
      <c r="POY170" s="18"/>
      <c r="POZ170" s="16"/>
      <c r="PPA170" s="18"/>
      <c r="PPB170" s="3"/>
      <c r="PPD170" s="13"/>
      <c r="PPE170" s="8"/>
      <c r="PPF170" s="3"/>
      <c r="PPG170" s="45"/>
      <c r="PPH170" s="3"/>
      <c r="PPI170" s="2"/>
      <c r="PPJ170" s="2"/>
      <c r="PPK170" s="2"/>
      <c r="PPL170" s="2"/>
      <c r="PPM170" s="2"/>
      <c r="PPN170" s="45"/>
      <c r="PPO170" s="45"/>
      <c r="PPR170" s="16"/>
      <c r="PPS170" s="93"/>
      <c r="PPT170" s="18"/>
      <c r="PPU170" s="16"/>
      <c r="PPV170" s="18"/>
      <c r="PPW170" s="3"/>
      <c r="PPY170" s="13"/>
      <c r="PPZ170" s="8"/>
      <c r="PQA170" s="3"/>
      <c r="PQB170" s="45"/>
      <c r="PQC170" s="3"/>
      <c r="PQD170" s="2"/>
      <c r="PQE170" s="2"/>
      <c r="PQF170" s="2"/>
      <c r="PQG170" s="2"/>
      <c r="PQH170" s="2"/>
      <c r="PQI170" s="45"/>
      <c r="PQJ170" s="45"/>
      <c r="PQM170" s="16"/>
      <c r="PQN170" s="93"/>
      <c r="PQO170" s="18"/>
      <c r="PQP170" s="16"/>
      <c r="PQQ170" s="18"/>
      <c r="PQR170" s="3"/>
      <c r="PQT170" s="13"/>
      <c r="PQU170" s="8"/>
      <c r="PQV170" s="3"/>
      <c r="PQW170" s="45"/>
      <c r="PQX170" s="3"/>
      <c r="PQY170" s="2"/>
      <c r="PQZ170" s="2"/>
      <c r="PRA170" s="2"/>
      <c r="PRB170" s="2"/>
      <c r="PRC170" s="2"/>
      <c r="PRD170" s="45"/>
      <c r="PRE170" s="45"/>
      <c r="PRH170" s="16"/>
      <c r="PRI170" s="93"/>
      <c r="PRJ170" s="18"/>
      <c r="PRK170" s="16"/>
      <c r="PRL170" s="18"/>
      <c r="PRM170" s="3"/>
      <c r="PRO170" s="13"/>
      <c r="PRP170" s="8"/>
      <c r="PRQ170" s="3"/>
      <c r="PRR170" s="45"/>
      <c r="PRS170" s="3"/>
      <c r="PRT170" s="2"/>
      <c r="PRU170" s="2"/>
      <c r="PRV170" s="2"/>
      <c r="PRW170" s="2"/>
      <c r="PRX170" s="2"/>
      <c r="PRY170" s="45"/>
      <c r="PRZ170" s="45"/>
      <c r="PSC170" s="16"/>
      <c r="PSD170" s="93"/>
      <c r="PSE170" s="18"/>
      <c r="PSF170" s="16"/>
      <c r="PSG170" s="18"/>
      <c r="PSH170" s="3"/>
      <c r="PSJ170" s="13"/>
      <c r="PSK170" s="8"/>
      <c r="PSL170" s="3"/>
      <c r="PSM170" s="45"/>
      <c r="PSN170" s="3"/>
      <c r="PSO170" s="2"/>
      <c r="PSP170" s="2"/>
      <c r="PSQ170" s="2"/>
      <c r="PSR170" s="2"/>
      <c r="PSS170" s="2"/>
      <c r="PST170" s="45"/>
      <c r="PSU170" s="45"/>
      <c r="PSX170" s="16"/>
      <c r="PSY170" s="93"/>
      <c r="PSZ170" s="18"/>
      <c r="PTA170" s="16"/>
      <c r="PTB170" s="18"/>
      <c r="PTC170" s="3"/>
      <c r="PTE170" s="13"/>
      <c r="PTF170" s="8"/>
      <c r="PTG170" s="3"/>
      <c r="PTH170" s="45"/>
      <c r="PTI170" s="3"/>
      <c r="PTJ170" s="2"/>
      <c r="PTK170" s="2"/>
      <c r="PTL170" s="2"/>
      <c r="PTM170" s="2"/>
      <c r="PTN170" s="2"/>
      <c r="PTO170" s="45"/>
      <c r="PTP170" s="45"/>
      <c r="PTS170" s="16"/>
      <c r="PTT170" s="93"/>
      <c r="PTU170" s="18"/>
      <c r="PTV170" s="16"/>
      <c r="PTW170" s="18"/>
      <c r="PTX170" s="3"/>
      <c r="PTZ170" s="13"/>
      <c r="PUA170" s="8"/>
      <c r="PUB170" s="3"/>
      <c r="PUC170" s="45"/>
      <c r="PUD170" s="3"/>
      <c r="PUE170" s="2"/>
      <c r="PUF170" s="2"/>
      <c r="PUG170" s="2"/>
      <c r="PUH170" s="2"/>
      <c r="PUI170" s="2"/>
      <c r="PUJ170" s="45"/>
      <c r="PUK170" s="45"/>
      <c r="PUN170" s="16"/>
      <c r="PUO170" s="93"/>
      <c r="PUP170" s="18"/>
      <c r="PUQ170" s="16"/>
      <c r="PUR170" s="18"/>
      <c r="PUS170" s="3"/>
      <c r="PUU170" s="13"/>
      <c r="PUV170" s="8"/>
      <c r="PUW170" s="3"/>
      <c r="PUX170" s="45"/>
      <c r="PUY170" s="3"/>
      <c r="PUZ170" s="2"/>
      <c r="PVA170" s="2"/>
      <c r="PVB170" s="2"/>
      <c r="PVC170" s="2"/>
      <c r="PVD170" s="2"/>
      <c r="PVE170" s="45"/>
      <c r="PVF170" s="45"/>
      <c r="PVI170" s="16"/>
      <c r="PVJ170" s="93"/>
      <c r="PVK170" s="18"/>
      <c r="PVL170" s="16"/>
      <c r="PVM170" s="18"/>
      <c r="PVN170" s="3"/>
      <c r="PVP170" s="13"/>
      <c r="PVQ170" s="8"/>
      <c r="PVR170" s="3"/>
      <c r="PVS170" s="45"/>
      <c r="PVT170" s="3"/>
      <c r="PVU170" s="2"/>
      <c r="PVV170" s="2"/>
      <c r="PVW170" s="2"/>
      <c r="PVX170" s="2"/>
      <c r="PVY170" s="2"/>
      <c r="PVZ170" s="45"/>
      <c r="PWA170" s="45"/>
      <c r="PWD170" s="16"/>
      <c r="PWE170" s="93"/>
      <c r="PWF170" s="18"/>
      <c r="PWG170" s="16"/>
      <c r="PWH170" s="18"/>
      <c r="PWI170" s="3"/>
      <c r="PWK170" s="13"/>
      <c r="PWL170" s="8"/>
      <c r="PWM170" s="3"/>
      <c r="PWN170" s="45"/>
      <c r="PWO170" s="3"/>
      <c r="PWP170" s="2"/>
      <c r="PWQ170" s="2"/>
      <c r="PWR170" s="2"/>
      <c r="PWS170" s="2"/>
      <c r="PWT170" s="2"/>
      <c r="PWU170" s="45"/>
      <c r="PWV170" s="45"/>
      <c r="PWY170" s="16"/>
      <c r="PWZ170" s="93"/>
      <c r="PXA170" s="18"/>
      <c r="PXB170" s="16"/>
      <c r="PXC170" s="18"/>
      <c r="PXD170" s="3"/>
      <c r="PXF170" s="13"/>
      <c r="PXG170" s="8"/>
      <c r="PXH170" s="3"/>
      <c r="PXI170" s="45"/>
      <c r="PXJ170" s="3"/>
      <c r="PXK170" s="2"/>
      <c r="PXL170" s="2"/>
      <c r="PXM170" s="2"/>
      <c r="PXN170" s="2"/>
      <c r="PXO170" s="2"/>
      <c r="PXP170" s="45"/>
      <c r="PXQ170" s="45"/>
      <c r="PXT170" s="16"/>
      <c r="PXU170" s="93"/>
      <c r="PXV170" s="18"/>
      <c r="PXW170" s="16"/>
      <c r="PXX170" s="18"/>
      <c r="PXY170" s="3"/>
      <c r="PYA170" s="13"/>
      <c r="PYB170" s="8"/>
      <c r="PYC170" s="3"/>
      <c r="PYD170" s="45"/>
      <c r="PYE170" s="3"/>
      <c r="PYF170" s="2"/>
      <c r="PYG170" s="2"/>
      <c r="PYH170" s="2"/>
      <c r="PYI170" s="2"/>
      <c r="PYJ170" s="2"/>
      <c r="PYK170" s="45"/>
      <c r="PYL170" s="45"/>
      <c r="PYO170" s="16"/>
      <c r="PYP170" s="93"/>
      <c r="PYQ170" s="18"/>
      <c r="PYR170" s="16"/>
      <c r="PYS170" s="18"/>
      <c r="PYT170" s="3"/>
      <c r="PYV170" s="13"/>
      <c r="PYW170" s="8"/>
      <c r="PYX170" s="3"/>
      <c r="PYY170" s="45"/>
      <c r="PYZ170" s="3"/>
      <c r="PZA170" s="2"/>
      <c r="PZB170" s="2"/>
      <c r="PZC170" s="2"/>
      <c r="PZD170" s="2"/>
      <c r="PZE170" s="2"/>
      <c r="PZF170" s="45"/>
      <c r="PZG170" s="45"/>
      <c r="PZJ170" s="16"/>
      <c r="PZK170" s="93"/>
      <c r="PZL170" s="18"/>
      <c r="PZM170" s="16"/>
      <c r="PZN170" s="18"/>
      <c r="PZO170" s="3"/>
      <c r="PZQ170" s="13"/>
      <c r="PZR170" s="8"/>
      <c r="PZS170" s="3"/>
      <c r="PZT170" s="45"/>
      <c r="PZU170" s="3"/>
      <c r="PZV170" s="2"/>
      <c r="PZW170" s="2"/>
      <c r="PZX170" s="2"/>
      <c r="PZY170" s="2"/>
      <c r="PZZ170" s="2"/>
      <c r="QAA170" s="45"/>
      <c r="QAB170" s="45"/>
      <c r="QAE170" s="16"/>
      <c r="QAF170" s="93"/>
      <c r="QAG170" s="18"/>
      <c r="QAH170" s="16"/>
      <c r="QAI170" s="18"/>
      <c r="QAJ170" s="3"/>
      <c r="QAL170" s="13"/>
      <c r="QAM170" s="8"/>
      <c r="QAN170" s="3"/>
      <c r="QAO170" s="45"/>
      <c r="QAP170" s="3"/>
      <c r="QAQ170" s="2"/>
      <c r="QAR170" s="2"/>
      <c r="QAS170" s="2"/>
      <c r="QAT170" s="2"/>
      <c r="QAU170" s="2"/>
      <c r="QAV170" s="45"/>
      <c r="QAW170" s="45"/>
      <c r="QAZ170" s="16"/>
      <c r="QBA170" s="93"/>
      <c r="QBB170" s="18"/>
      <c r="QBC170" s="16"/>
      <c r="QBD170" s="18"/>
      <c r="QBE170" s="3"/>
      <c r="QBG170" s="13"/>
      <c r="QBH170" s="8"/>
      <c r="QBI170" s="3"/>
      <c r="QBJ170" s="45"/>
      <c r="QBK170" s="3"/>
      <c r="QBL170" s="2"/>
      <c r="QBM170" s="2"/>
      <c r="QBN170" s="2"/>
      <c r="QBO170" s="2"/>
      <c r="QBP170" s="2"/>
      <c r="QBQ170" s="45"/>
      <c r="QBR170" s="45"/>
      <c r="QBU170" s="16"/>
      <c r="QBV170" s="93"/>
      <c r="QBW170" s="18"/>
      <c r="QBX170" s="16"/>
      <c r="QBY170" s="18"/>
      <c r="QBZ170" s="3"/>
      <c r="QCB170" s="13"/>
      <c r="QCC170" s="8"/>
      <c r="QCD170" s="3"/>
      <c r="QCE170" s="45"/>
      <c r="QCF170" s="3"/>
      <c r="QCG170" s="2"/>
      <c r="QCH170" s="2"/>
      <c r="QCI170" s="2"/>
      <c r="QCJ170" s="2"/>
      <c r="QCK170" s="2"/>
      <c r="QCL170" s="45"/>
      <c r="QCM170" s="45"/>
      <c r="QCP170" s="16"/>
      <c r="QCQ170" s="93"/>
      <c r="QCR170" s="18"/>
      <c r="QCS170" s="16"/>
      <c r="QCT170" s="18"/>
      <c r="QCU170" s="3"/>
      <c r="QCW170" s="13"/>
      <c r="QCX170" s="8"/>
      <c r="QCY170" s="3"/>
      <c r="QCZ170" s="45"/>
      <c r="QDA170" s="3"/>
      <c r="QDB170" s="2"/>
      <c r="QDC170" s="2"/>
      <c r="QDD170" s="2"/>
      <c r="QDE170" s="2"/>
      <c r="QDF170" s="2"/>
      <c r="QDG170" s="45"/>
      <c r="QDH170" s="45"/>
      <c r="QDK170" s="16"/>
      <c r="QDL170" s="93"/>
      <c r="QDM170" s="18"/>
      <c r="QDN170" s="16"/>
      <c r="QDO170" s="18"/>
      <c r="QDP170" s="3"/>
      <c r="QDR170" s="13"/>
      <c r="QDS170" s="8"/>
      <c r="QDT170" s="3"/>
      <c r="QDU170" s="45"/>
      <c r="QDV170" s="3"/>
      <c r="QDW170" s="2"/>
      <c r="QDX170" s="2"/>
      <c r="QDY170" s="2"/>
      <c r="QDZ170" s="2"/>
      <c r="QEA170" s="2"/>
      <c r="QEB170" s="45"/>
      <c r="QEC170" s="45"/>
      <c r="QEF170" s="16"/>
      <c r="QEG170" s="93"/>
      <c r="QEH170" s="18"/>
      <c r="QEI170" s="16"/>
      <c r="QEJ170" s="18"/>
      <c r="QEK170" s="3"/>
      <c r="QEM170" s="13"/>
      <c r="QEN170" s="8"/>
      <c r="QEO170" s="3"/>
      <c r="QEP170" s="45"/>
      <c r="QEQ170" s="3"/>
      <c r="QER170" s="2"/>
      <c r="QES170" s="2"/>
      <c r="QET170" s="2"/>
      <c r="QEU170" s="2"/>
      <c r="QEV170" s="2"/>
      <c r="QEW170" s="45"/>
      <c r="QEX170" s="45"/>
      <c r="QFA170" s="16"/>
      <c r="QFB170" s="93"/>
      <c r="QFC170" s="18"/>
      <c r="QFD170" s="16"/>
      <c r="QFE170" s="18"/>
      <c r="QFF170" s="3"/>
      <c r="QFH170" s="13"/>
      <c r="QFI170" s="8"/>
      <c r="QFJ170" s="3"/>
      <c r="QFK170" s="45"/>
      <c r="QFL170" s="3"/>
      <c r="QFM170" s="2"/>
      <c r="QFN170" s="2"/>
      <c r="QFO170" s="2"/>
      <c r="QFP170" s="2"/>
      <c r="QFQ170" s="2"/>
      <c r="QFR170" s="45"/>
      <c r="QFS170" s="45"/>
      <c r="QFV170" s="16"/>
      <c r="QFW170" s="93"/>
      <c r="QFX170" s="18"/>
      <c r="QFY170" s="16"/>
      <c r="QFZ170" s="18"/>
      <c r="QGA170" s="3"/>
      <c r="QGC170" s="13"/>
      <c r="QGD170" s="8"/>
      <c r="QGE170" s="3"/>
      <c r="QGF170" s="45"/>
      <c r="QGG170" s="3"/>
      <c r="QGH170" s="2"/>
      <c r="QGI170" s="2"/>
      <c r="QGJ170" s="2"/>
      <c r="QGK170" s="2"/>
      <c r="QGL170" s="2"/>
      <c r="QGM170" s="45"/>
      <c r="QGN170" s="45"/>
      <c r="QGQ170" s="16"/>
      <c r="QGR170" s="93"/>
      <c r="QGS170" s="18"/>
      <c r="QGT170" s="16"/>
      <c r="QGU170" s="18"/>
      <c r="QGV170" s="3"/>
      <c r="QGX170" s="13"/>
      <c r="QGY170" s="8"/>
      <c r="QGZ170" s="3"/>
      <c r="QHA170" s="45"/>
      <c r="QHB170" s="3"/>
      <c r="QHC170" s="2"/>
      <c r="QHD170" s="2"/>
      <c r="QHE170" s="2"/>
      <c r="QHF170" s="2"/>
      <c r="QHG170" s="2"/>
      <c r="QHH170" s="45"/>
      <c r="QHI170" s="45"/>
      <c r="QHL170" s="16"/>
      <c r="QHM170" s="93"/>
      <c r="QHN170" s="18"/>
      <c r="QHO170" s="16"/>
      <c r="QHP170" s="18"/>
      <c r="QHQ170" s="3"/>
      <c r="QHS170" s="13"/>
      <c r="QHT170" s="8"/>
      <c r="QHU170" s="3"/>
      <c r="QHV170" s="45"/>
      <c r="QHW170" s="3"/>
      <c r="QHX170" s="2"/>
      <c r="QHY170" s="2"/>
      <c r="QHZ170" s="2"/>
      <c r="QIA170" s="2"/>
      <c r="QIB170" s="2"/>
      <c r="QIC170" s="45"/>
      <c r="QID170" s="45"/>
      <c r="QIG170" s="16"/>
      <c r="QIH170" s="93"/>
      <c r="QII170" s="18"/>
      <c r="QIJ170" s="16"/>
      <c r="QIK170" s="18"/>
      <c r="QIL170" s="3"/>
      <c r="QIN170" s="13"/>
      <c r="QIO170" s="8"/>
      <c r="QIP170" s="3"/>
      <c r="QIQ170" s="45"/>
      <c r="QIR170" s="3"/>
      <c r="QIS170" s="2"/>
      <c r="QIT170" s="2"/>
      <c r="QIU170" s="2"/>
      <c r="QIV170" s="2"/>
      <c r="QIW170" s="2"/>
      <c r="QIX170" s="45"/>
      <c r="QIY170" s="45"/>
      <c r="QJB170" s="16"/>
      <c r="QJC170" s="93"/>
      <c r="QJD170" s="18"/>
      <c r="QJE170" s="16"/>
      <c r="QJF170" s="18"/>
      <c r="QJG170" s="3"/>
      <c r="QJI170" s="13"/>
      <c r="QJJ170" s="8"/>
      <c r="QJK170" s="3"/>
      <c r="QJL170" s="45"/>
      <c r="QJM170" s="3"/>
      <c r="QJN170" s="2"/>
      <c r="QJO170" s="2"/>
      <c r="QJP170" s="2"/>
      <c r="QJQ170" s="2"/>
      <c r="QJR170" s="2"/>
      <c r="QJS170" s="45"/>
      <c r="QJT170" s="45"/>
      <c r="QJW170" s="16"/>
      <c r="QJX170" s="93"/>
      <c r="QJY170" s="18"/>
      <c r="QJZ170" s="16"/>
      <c r="QKA170" s="18"/>
      <c r="QKB170" s="3"/>
      <c r="QKD170" s="13"/>
      <c r="QKE170" s="8"/>
      <c r="QKF170" s="3"/>
      <c r="QKG170" s="45"/>
      <c r="QKH170" s="3"/>
      <c r="QKI170" s="2"/>
      <c r="QKJ170" s="2"/>
      <c r="QKK170" s="2"/>
      <c r="QKL170" s="2"/>
      <c r="QKM170" s="2"/>
      <c r="QKN170" s="45"/>
      <c r="QKO170" s="45"/>
      <c r="QKR170" s="16"/>
      <c r="QKS170" s="93"/>
      <c r="QKT170" s="18"/>
      <c r="QKU170" s="16"/>
      <c r="QKV170" s="18"/>
      <c r="QKW170" s="3"/>
      <c r="QKY170" s="13"/>
      <c r="QKZ170" s="8"/>
      <c r="QLA170" s="3"/>
      <c r="QLB170" s="45"/>
      <c r="QLC170" s="3"/>
      <c r="QLD170" s="2"/>
      <c r="QLE170" s="2"/>
      <c r="QLF170" s="2"/>
      <c r="QLG170" s="2"/>
      <c r="QLH170" s="2"/>
      <c r="QLI170" s="45"/>
      <c r="QLJ170" s="45"/>
      <c r="QLM170" s="16"/>
      <c r="QLN170" s="93"/>
      <c r="QLO170" s="18"/>
      <c r="QLP170" s="16"/>
      <c r="QLQ170" s="18"/>
      <c r="QLR170" s="3"/>
      <c r="QLT170" s="13"/>
      <c r="QLU170" s="8"/>
      <c r="QLV170" s="3"/>
      <c r="QLW170" s="45"/>
      <c r="QLX170" s="3"/>
      <c r="QLY170" s="2"/>
      <c r="QLZ170" s="2"/>
      <c r="QMA170" s="2"/>
      <c r="QMB170" s="2"/>
      <c r="QMC170" s="2"/>
      <c r="QMD170" s="45"/>
      <c r="QME170" s="45"/>
      <c r="QMH170" s="16"/>
      <c r="QMI170" s="93"/>
      <c r="QMJ170" s="18"/>
      <c r="QMK170" s="16"/>
      <c r="QML170" s="18"/>
      <c r="QMM170" s="3"/>
      <c r="QMO170" s="13"/>
      <c r="QMP170" s="8"/>
      <c r="QMQ170" s="3"/>
      <c r="QMR170" s="45"/>
      <c r="QMS170" s="3"/>
      <c r="QMT170" s="2"/>
      <c r="QMU170" s="2"/>
      <c r="QMV170" s="2"/>
      <c r="QMW170" s="2"/>
      <c r="QMX170" s="2"/>
      <c r="QMY170" s="45"/>
      <c r="QMZ170" s="45"/>
      <c r="QNC170" s="16"/>
      <c r="QND170" s="93"/>
      <c r="QNE170" s="18"/>
      <c r="QNF170" s="16"/>
      <c r="QNG170" s="18"/>
      <c r="QNH170" s="3"/>
      <c r="QNJ170" s="13"/>
      <c r="QNK170" s="8"/>
      <c r="QNL170" s="3"/>
      <c r="QNM170" s="45"/>
      <c r="QNN170" s="3"/>
      <c r="QNO170" s="2"/>
      <c r="QNP170" s="2"/>
      <c r="QNQ170" s="2"/>
      <c r="QNR170" s="2"/>
      <c r="QNS170" s="2"/>
      <c r="QNT170" s="45"/>
      <c r="QNU170" s="45"/>
      <c r="QNX170" s="16"/>
      <c r="QNY170" s="93"/>
      <c r="QNZ170" s="18"/>
      <c r="QOA170" s="16"/>
      <c r="QOB170" s="18"/>
      <c r="QOC170" s="3"/>
      <c r="QOE170" s="13"/>
      <c r="QOF170" s="8"/>
      <c r="QOG170" s="3"/>
      <c r="QOH170" s="45"/>
      <c r="QOI170" s="3"/>
      <c r="QOJ170" s="2"/>
      <c r="QOK170" s="2"/>
      <c r="QOL170" s="2"/>
      <c r="QOM170" s="2"/>
      <c r="QON170" s="2"/>
      <c r="QOO170" s="45"/>
      <c r="QOP170" s="45"/>
      <c r="QOS170" s="16"/>
      <c r="QOT170" s="93"/>
      <c r="QOU170" s="18"/>
      <c r="QOV170" s="16"/>
      <c r="QOW170" s="18"/>
      <c r="QOX170" s="3"/>
      <c r="QOZ170" s="13"/>
      <c r="QPA170" s="8"/>
      <c r="QPB170" s="3"/>
      <c r="QPC170" s="45"/>
      <c r="QPD170" s="3"/>
      <c r="QPE170" s="2"/>
      <c r="QPF170" s="2"/>
      <c r="QPG170" s="2"/>
      <c r="QPH170" s="2"/>
      <c r="QPI170" s="2"/>
      <c r="QPJ170" s="45"/>
      <c r="QPK170" s="45"/>
      <c r="QPN170" s="16"/>
      <c r="QPO170" s="93"/>
      <c r="QPP170" s="18"/>
      <c r="QPQ170" s="16"/>
      <c r="QPR170" s="18"/>
      <c r="QPS170" s="3"/>
      <c r="QPU170" s="13"/>
      <c r="QPV170" s="8"/>
      <c r="QPW170" s="3"/>
      <c r="QPX170" s="45"/>
      <c r="QPY170" s="3"/>
      <c r="QPZ170" s="2"/>
      <c r="QQA170" s="2"/>
      <c r="QQB170" s="2"/>
      <c r="QQC170" s="2"/>
      <c r="QQD170" s="2"/>
      <c r="QQE170" s="45"/>
      <c r="QQF170" s="45"/>
      <c r="QQI170" s="16"/>
      <c r="QQJ170" s="93"/>
      <c r="QQK170" s="18"/>
      <c r="QQL170" s="16"/>
      <c r="QQM170" s="18"/>
      <c r="QQN170" s="3"/>
      <c r="QQP170" s="13"/>
      <c r="QQQ170" s="8"/>
      <c r="QQR170" s="3"/>
      <c r="QQS170" s="45"/>
      <c r="QQT170" s="3"/>
      <c r="QQU170" s="2"/>
      <c r="QQV170" s="2"/>
      <c r="QQW170" s="2"/>
      <c r="QQX170" s="2"/>
      <c r="QQY170" s="2"/>
      <c r="QQZ170" s="45"/>
      <c r="QRA170" s="45"/>
      <c r="QRD170" s="16"/>
      <c r="QRE170" s="93"/>
      <c r="QRF170" s="18"/>
      <c r="QRG170" s="16"/>
      <c r="QRH170" s="18"/>
      <c r="QRI170" s="3"/>
      <c r="QRK170" s="13"/>
      <c r="QRL170" s="8"/>
      <c r="QRM170" s="3"/>
      <c r="QRN170" s="45"/>
      <c r="QRO170" s="3"/>
      <c r="QRP170" s="2"/>
      <c r="QRQ170" s="2"/>
      <c r="QRR170" s="2"/>
      <c r="QRS170" s="2"/>
      <c r="QRT170" s="2"/>
      <c r="QRU170" s="45"/>
      <c r="QRV170" s="45"/>
      <c r="QRY170" s="16"/>
      <c r="QRZ170" s="93"/>
      <c r="QSA170" s="18"/>
      <c r="QSB170" s="16"/>
      <c r="QSC170" s="18"/>
      <c r="QSD170" s="3"/>
      <c r="QSF170" s="13"/>
      <c r="QSG170" s="8"/>
      <c r="QSH170" s="3"/>
      <c r="QSI170" s="45"/>
      <c r="QSJ170" s="3"/>
      <c r="QSK170" s="2"/>
      <c r="QSL170" s="2"/>
      <c r="QSM170" s="2"/>
      <c r="QSN170" s="2"/>
      <c r="QSO170" s="2"/>
      <c r="QSP170" s="45"/>
      <c r="QSQ170" s="45"/>
      <c r="QST170" s="16"/>
      <c r="QSU170" s="93"/>
      <c r="QSV170" s="18"/>
      <c r="QSW170" s="16"/>
      <c r="QSX170" s="18"/>
      <c r="QSY170" s="3"/>
      <c r="QTA170" s="13"/>
      <c r="QTB170" s="8"/>
      <c r="QTC170" s="3"/>
      <c r="QTD170" s="45"/>
      <c r="QTE170" s="3"/>
      <c r="QTF170" s="2"/>
      <c r="QTG170" s="2"/>
      <c r="QTH170" s="2"/>
      <c r="QTI170" s="2"/>
      <c r="QTJ170" s="2"/>
      <c r="QTK170" s="45"/>
      <c r="QTL170" s="45"/>
      <c r="QTO170" s="16"/>
      <c r="QTP170" s="93"/>
      <c r="QTQ170" s="18"/>
      <c r="QTR170" s="16"/>
      <c r="QTS170" s="18"/>
      <c r="QTT170" s="3"/>
      <c r="QTV170" s="13"/>
      <c r="QTW170" s="8"/>
      <c r="QTX170" s="3"/>
      <c r="QTY170" s="45"/>
      <c r="QTZ170" s="3"/>
      <c r="QUA170" s="2"/>
      <c r="QUB170" s="2"/>
      <c r="QUC170" s="2"/>
      <c r="QUD170" s="2"/>
      <c r="QUE170" s="2"/>
      <c r="QUF170" s="45"/>
      <c r="QUG170" s="45"/>
      <c r="QUJ170" s="16"/>
      <c r="QUK170" s="93"/>
      <c r="QUL170" s="18"/>
      <c r="QUM170" s="16"/>
      <c r="QUN170" s="18"/>
      <c r="QUO170" s="3"/>
      <c r="QUQ170" s="13"/>
      <c r="QUR170" s="8"/>
      <c r="QUS170" s="3"/>
      <c r="QUT170" s="45"/>
      <c r="QUU170" s="3"/>
      <c r="QUV170" s="2"/>
      <c r="QUW170" s="2"/>
      <c r="QUX170" s="2"/>
      <c r="QUY170" s="2"/>
      <c r="QUZ170" s="2"/>
      <c r="QVA170" s="45"/>
      <c r="QVB170" s="45"/>
      <c r="QVE170" s="16"/>
      <c r="QVF170" s="93"/>
      <c r="QVG170" s="18"/>
      <c r="QVH170" s="16"/>
      <c r="QVI170" s="18"/>
      <c r="QVJ170" s="3"/>
      <c r="QVL170" s="13"/>
      <c r="QVM170" s="8"/>
      <c r="QVN170" s="3"/>
      <c r="QVO170" s="45"/>
      <c r="QVP170" s="3"/>
      <c r="QVQ170" s="2"/>
      <c r="QVR170" s="2"/>
      <c r="QVS170" s="2"/>
      <c r="QVT170" s="2"/>
      <c r="QVU170" s="2"/>
      <c r="QVV170" s="45"/>
      <c r="QVW170" s="45"/>
      <c r="QVZ170" s="16"/>
      <c r="QWA170" s="93"/>
      <c r="QWB170" s="18"/>
      <c r="QWC170" s="16"/>
      <c r="QWD170" s="18"/>
      <c r="QWE170" s="3"/>
      <c r="QWG170" s="13"/>
      <c r="QWH170" s="8"/>
      <c r="QWI170" s="3"/>
      <c r="QWJ170" s="45"/>
      <c r="QWK170" s="3"/>
      <c r="QWL170" s="2"/>
      <c r="QWM170" s="2"/>
      <c r="QWN170" s="2"/>
      <c r="QWO170" s="2"/>
      <c r="QWP170" s="2"/>
      <c r="QWQ170" s="45"/>
      <c r="QWR170" s="45"/>
      <c r="QWU170" s="16"/>
      <c r="QWV170" s="93"/>
      <c r="QWW170" s="18"/>
      <c r="QWX170" s="16"/>
      <c r="QWY170" s="18"/>
      <c r="QWZ170" s="3"/>
      <c r="QXB170" s="13"/>
      <c r="QXC170" s="8"/>
      <c r="QXD170" s="3"/>
      <c r="QXE170" s="45"/>
      <c r="QXF170" s="3"/>
      <c r="QXG170" s="2"/>
      <c r="QXH170" s="2"/>
      <c r="QXI170" s="2"/>
      <c r="QXJ170" s="2"/>
      <c r="QXK170" s="2"/>
      <c r="QXL170" s="45"/>
      <c r="QXM170" s="45"/>
      <c r="QXP170" s="16"/>
      <c r="QXQ170" s="93"/>
      <c r="QXR170" s="18"/>
      <c r="QXS170" s="16"/>
      <c r="QXT170" s="18"/>
      <c r="QXU170" s="3"/>
      <c r="QXW170" s="13"/>
      <c r="QXX170" s="8"/>
      <c r="QXY170" s="3"/>
      <c r="QXZ170" s="45"/>
      <c r="QYA170" s="3"/>
      <c r="QYB170" s="2"/>
      <c r="QYC170" s="2"/>
      <c r="QYD170" s="2"/>
      <c r="QYE170" s="2"/>
      <c r="QYF170" s="2"/>
      <c r="QYG170" s="45"/>
      <c r="QYH170" s="45"/>
      <c r="QYK170" s="16"/>
      <c r="QYL170" s="93"/>
      <c r="QYM170" s="18"/>
      <c r="QYN170" s="16"/>
      <c r="QYO170" s="18"/>
      <c r="QYP170" s="3"/>
      <c r="QYR170" s="13"/>
      <c r="QYS170" s="8"/>
      <c r="QYT170" s="3"/>
      <c r="QYU170" s="45"/>
      <c r="QYV170" s="3"/>
      <c r="QYW170" s="2"/>
      <c r="QYX170" s="2"/>
      <c r="QYY170" s="2"/>
      <c r="QYZ170" s="2"/>
      <c r="QZA170" s="2"/>
      <c r="QZB170" s="45"/>
      <c r="QZC170" s="45"/>
      <c r="QZF170" s="16"/>
      <c r="QZG170" s="93"/>
      <c r="QZH170" s="18"/>
      <c r="QZI170" s="16"/>
      <c r="QZJ170" s="18"/>
      <c r="QZK170" s="3"/>
      <c r="QZM170" s="13"/>
      <c r="QZN170" s="8"/>
      <c r="QZO170" s="3"/>
      <c r="QZP170" s="45"/>
      <c r="QZQ170" s="3"/>
      <c r="QZR170" s="2"/>
      <c r="QZS170" s="2"/>
      <c r="QZT170" s="2"/>
      <c r="QZU170" s="2"/>
      <c r="QZV170" s="2"/>
      <c r="QZW170" s="45"/>
      <c r="QZX170" s="45"/>
      <c r="RAA170" s="16"/>
      <c r="RAB170" s="93"/>
      <c r="RAC170" s="18"/>
      <c r="RAD170" s="16"/>
      <c r="RAE170" s="18"/>
      <c r="RAF170" s="3"/>
      <c r="RAH170" s="13"/>
      <c r="RAI170" s="8"/>
      <c r="RAJ170" s="3"/>
      <c r="RAK170" s="45"/>
      <c r="RAL170" s="3"/>
      <c r="RAM170" s="2"/>
      <c r="RAN170" s="2"/>
      <c r="RAO170" s="2"/>
      <c r="RAP170" s="2"/>
      <c r="RAQ170" s="2"/>
      <c r="RAR170" s="45"/>
      <c r="RAS170" s="45"/>
      <c r="RAV170" s="16"/>
      <c r="RAW170" s="93"/>
      <c r="RAX170" s="18"/>
      <c r="RAY170" s="16"/>
      <c r="RAZ170" s="18"/>
      <c r="RBA170" s="3"/>
      <c r="RBC170" s="13"/>
      <c r="RBD170" s="8"/>
      <c r="RBE170" s="3"/>
      <c r="RBF170" s="45"/>
      <c r="RBG170" s="3"/>
      <c r="RBH170" s="2"/>
      <c r="RBI170" s="2"/>
      <c r="RBJ170" s="2"/>
      <c r="RBK170" s="2"/>
      <c r="RBL170" s="2"/>
      <c r="RBM170" s="45"/>
      <c r="RBN170" s="45"/>
      <c r="RBQ170" s="16"/>
      <c r="RBR170" s="93"/>
      <c r="RBS170" s="18"/>
      <c r="RBT170" s="16"/>
      <c r="RBU170" s="18"/>
      <c r="RBV170" s="3"/>
      <c r="RBX170" s="13"/>
      <c r="RBY170" s="8"/>
      <c r="RBZ170" s="3"/>
      <c r="RCA170" s="45"/>
      <c r="RCB170" s="3"/>
      <c r="RCC170" s="2"/>
      <c r="RCD170" s="2"/>
      <c r="RCE170" s="2"/>
      <c r="RCF170" s="2"/>
      <c r="RCG170" s="2"/>
      <c r="RCH170" s="45"/>
      <c r="RCI170" s="45"/>
      <c r="RCL170" s="16"/>
      <c r="RCM170" s="93"/>
      <c r="RCN170" s="18"/>
      <c r="RCO170" s="16"/>
      <c r="RCP170" s="18"/>
      <c r="RCQ170" s="3"/>
      <c r="RCS170" s="13"/>
      <c r="RCT170" s="8"/>
      <c r="RCU170" s="3"/>
      <c r="RCV170" s="45"/>
      <c r="RCW170" s="3"/>
      <c r="RCX170" s="2"/>
      <c r="RCY170" s="2"/>
      <c r="RCZ170" s="2"/>
      <c r="RDA170" s="2"/>
      <c r="RDB170" s="2"/>
      <c r="RDC170" s="45"/>
      <c r="RDD170" s="45"/>
      <c r="RDG170" s="16"/>
      <c r="RDH170" s="93"/>
      <c r="RDI170" s="18"/>
      <c r="RDJ170" s="16"/>
      <c r="RDK170" s="18"/>
      <c r="RDL170" s="3"/>
      <c r="RDN170" s="13"/>
      <c r="RDO170" s="8"/>
      <c r="RDP170" s="3"/>
      <c r="RDQ170" s="45"/>
      <c r="RDR170" s="3"/>
      <c r="RDS170" s="2"/>
      <c r="RDT170" s="2"/>
      <c r="RDU170" s="2"/>
      <c r="RDV170" s="2"/>
      <c r="RDW170" s="2"/>
      <c r="RDX170" s="45"/>
      <c r="RDY170" s="45"/>
      <c r="REB170" s="16"/>
      <c r="REC170" s="93"/>
      <c r="RED170" s="18"/>
      <c r="REE170" s="16"/>
      <c r="REF170" s="18"/>
      <c r="REG170" s="3"/>
      <c r="REI170" s="13"/>
      <c r="REJ170" s="8"/>
      <c r="REK170" s="3"/>
      <c r="REL170" s="45"/>
      <c r="REM170" s="3"/>
      <c r="REN170" s="2"/>
      <c r="REO170" s="2"/>
      <c r="REP170" s="2"/>
      <c r="REQ170" s="2"/>
      <c r="RER170" s="2"/>
      <c r="RES170" s="45"/>
      <c r="RET170" s="45"/>
      <c r="REW170" s="16"/>
      <c r="REX170" s="93"/>
      <c r="REY170" s="18"/>
      <c r="REZ170" s="16"/>
      <c r="RFA170" s="18"/>
      <c r="RFB170" s="3"/>
      <c r="RFD170" s="13"/>
      <c r="RFE170" s="8"/>
      <c r="RFF170" s="3"/>
      <c r="RFG170" s="45"/>
      <c r="RFH170" s="3"/>
      <c r="RFI170" s="2"/>
      <c r="RFJ170" s="2"/>
      <c r="RFK170" s="2"/>
      <c r="RFL170" s="2"/>
      <c r="RFM170" s="2"/>
      <c r="RFN170" s="45"/>
      <c r="RFO170" s="45"/>
      <c r="RFR170" s="16"/>
      <c r="RFS170" s="93"/>
      <c r="RFT170" s="18"/>
      <c r="RFU170" s="16"/>
      <c r="RFV170" s="18"/>
      <c r="RFW170" s="3"/>
      <c r="RFY170" s="13"/>
      <c r="RFZ170" s="8"/>
      <c r="RGA170" s="3"/>
      <c r="RGB170" s="45"/>
      <c r="RGC170" s="3"/>
      <c r="RGD170" s="2"/>
      <c r="RGE170" s="2"/>
      <c r="RGF170" s="2"/>
      <c r="RGG170" s="2"/>
      <c r="RGH170" s="2"/>
      <c r="RGI170" s="45"/>
      <c r="RGJ170" s="45"/>
      <c r="RGM170" s="16"/>
      <c r="RGN170" s="93"/>
      <c r="RGO170" s="18"/>
      <c r="RGP170" s="16"/>
      <c r="RGQ170" s="18"/>
      <c r="RGR170" s="3"/>
      <c r="RGT170" s="13"/>
      <c r="RGU170" s="8"/>
      <c r="RGV170" s="3"/>
      <c r="RGW170" s="45"/>
      <c r="RGX170" s="3"/>
      <c r="RGY170" s="2"/>
      <c r="RGZ170" s="2"/>
      <c r="RHA170" s="2"/>
      <c r="RHB170" s="2"/>
      <c r="RHC170" s="2"/>
      <c r="RHD170" s="45"/>
      <c r="RHE170" s="45"/>
      <c r="RHH170" s="16"/>
      <c r="RHI170" s="93"/>
      <c r="RHJ170" s="18"/>
      <c r="RHK170" s="16"/>
      <c r="RHL170" s="18"/>
      <c r="RHM170" s="3"/>
      <c r="RHO170" s="13"/>
      <c r="RHP170" s="8"/>
      <c r="RHQ170" s="3"/>
      <c r="RHR170" s="45"/>
      <c r="RHS170" s="3"/>
      <c r="RHT170" s="2"/>
      <c r="RHU170" s="2"/>
      <c r="RHV170" s="2"/>
      <c r="RHW170" s="2"/>
      <c r="RHX170" s="2"/>
      <c r="RHY170" s="45"/>
      <c r="RHZ170" s="45"/>
      <c r="RIC170" s="16"/>
      <c r="RID170" s="93"/>
      <c r="RIE170" s="18"/>
      <c r="RIF170" s="16"/>
      <c r="RIG170" s="18"/>
      <c r="RIH170" s="3"/>
      <c r="RIJ170" s="13"/>
      <c r="RIK170" s="8"/>
      <c r="RIL170" s="3"/>
      <c r="RIM170" s="45"/>
      <c r="RIN170" s="3"/>
      <c r="RIO170" s="2"/>
      <c r="RIP170" s="2"/>
      <c r="RIQ170" s="2"/>
      <c r="RIR170" s="2"/>
      <c r="RIS170" s="2"/>
      <c r="RIT170" s="45"/>
      <c r="RIU170" s="45"/>
      <c r="RIX170" s="16"/>
      <c r="RIY170" s="93"/>
      <c r="RIZ170" s="18"/>
      <c r="RJA170" s="16"/>
      <c r="RJB170" s="18"/>
      <c r="RJC170" s="3"/>
      <c r="RJE170" s="13"/>
      <c r="RJF170" s="8"/>
      <c r="RJG170" s="3"/>
      <c r="RJH170" s="45"/>
      <c r="RJI170" s="3"/>
      <c r="RJJ170" s="2"/>
      <c r="RJK170" s="2"/>
      <c r="RJL170" s="2"/>
      <c r="RJM170" s="2"/>
      <c r="RJN170" s="2"/>
      <c r="RJO170" s="45"/>
      <c r="RJP170" s="45"/>
      <c r="RJS170" s="16"/>
      <c r="RJT170" s="93"/>
      <c r="RJU170" s="18"/>
      <c r="RJV170" s="16"/>
      <c r="RJW170" s="18"/>
      <c r="RJX170" s="3"/>
      <c r="RJZ170" s="13"/>
      <c r="RKA170" s="8"/>
      <c r="RKB170" s="3"/>
      <c r="RKC170" s="45"/>
      <c r="RKD170" s="3"/>
      <c r="RKE170" s="2"/>
      <c r="RKF170" s="2"/>
      <c r="RKG170" s="2"/>
      <c r="RKH170" s="2"/>
      <c r="RKI170" s="2"/>
      <c r="RKJ170" s="45"/>
      <c r="RKK170" s="45"/>
      <c r="RKN170" s="16"/>
      <c r="RKO170" s="93"/>
      <c r="RKP170" s="18"/>
      <c r="RKQ170" s="16"/>
      <c r="RKR170" s="18"/>
      <c r="RKS170" s="3"/>
      <c r="RKU170" s="13"/>
      <c r="RKV170" s="8"/>
      <c r="RKW170" s="3"/>
      <c r="RKX170" s="45"/>
      <c r="RKY170" s="3"/>
      <c r="RKZ170" s="2"/>
      <c r="RLA170" s="2"/>
      <c r="RLB170" s="2"/>
      <c r="RLC170" s="2"/>
      <c r="RLD170" s="2"/>
      <c r="RLE170" s="45"/>
      <c r="RLF170" s="45"/>
      <c r="RLI170" s="16"/>
      <c r="RLJ170" s="93"/>
      <c r="RLK170" s="18"/>
      <c r="RLL170" s="16"/>
      <c r="RLM170" s="18"/>
      <c r="RLN170" s="3"/>
      <c r="RLP170" s="13"/>
      <c r="RLQ170" s="8"/>
      <c r="RLR170" s="3"/>
      <c r="RLS170" s="45"/>
      <c r="RLT170" s="3"/>
      <c r="RLU170" s="2"/>
      <c r="RLV170" s="2"/>
      <c r="RLW170" s="2"/>
      <c r="RLX170" s="2"/>
      <c r="RLY170" s="2"/>
      <c r="RLZ170" s="45"/>
      <c r="RMA170" s="45"/>
      <c r="RMD170" s="16"/>
      <c r="RME170" s="93"/>
      <c r="RMF170" s="18"/>
      <c r="RMG170" s="16"/>
      <c r="RMH170" s="18"/>
      <c r="RMI170" s="3"/>
      <c r="RMK170" s="13"/>
      <c r="RML170" s="8"/>
      <c r="RMM170" s="3"/>
      <c r="RMN170" s="45"/>
      <c r="RMO170" s="3"/>
      <c r="RMP170" s="2"/>
      <c r="RMQ170" s="2"/>
      <c r="RMR170" s="2"/>
      <c r="RMS170" s="2"/>
      <c r="RMT170" s="2"/>
      <c r="RMU170" s="45"/>
      <c r="RMV170" s="45"/>
      <c r="RMY170" s="16"/>
      <c r="RMZ170" s="93"/>
      <c r="RNA170" s="18"/>
      <c r="RNB170" s="16"/>
      <c r="RNC170" s="18"/>
      <c r="RND170" s="3"/>
      <c r="RNF170" s="13"/>
      <c r="RNG170" s="8"/>
      <c r="RNH170" s="3"/>
      <c r="RNI170" s="45"/>
      <c r="RNJ170" s="3"/>
      <c r="RNK170" s="2"/>
      <c r="RNL170" s="2"/>
      <c r="RNM170" s="2"/>
      <c r="RNN170" s="2"/>
      <c r="RNO170" s="2"/>
      <c r="RNP170" s="45"/>
      <c r="RNQ170" s="45"/>
      <c r="RNT170" s="16"/>
      <c r="RNU170" s="93"/>
      <c r="RNV170" s="18"/>
      <c r="RNW170" s="16"/>
      <c r="RNX170" s="18"/>
      <c r="RNY170" s="3"/>
      <c r="ROA170" s="13"/>
      <c r="ROB170" s="8"/>
      <c r="ROC170" s="3"/>
      <c r="ROD170" s="45"/>
      <c r="ROE170" s="3"/>
      <c r="ROF170" s="2"/>
      <c r="ROG170" s="2"/>
      <c r="ROH170" s="2"/>
      <c r="ROI170" s="2"/>
      <c r="ROJ170" s="2"/>
      <c r="ROK170" s="45"/>
      <c r="ROL170" s="45"/>
      <c r="ROO170" s="16"/>
      <c r="ROP170" s="93"/>
      <c r="ROQ170" s="18"/>
      <c r="ROR170" s="16"/>
      <c r="ROS170" s="18"/>
      <c r="ROT170" s="3"/>
      <c r="ROV170" s="13"/>
      <c r="ROW170" s="8"/>
      <c r="ROX170" s="3"/>
      <c r="ROY170" s="45"/>
      <c r="ROZ170" s="3"/>
      <c r="RPA170" s="2"/>
      <c r="RPB170" s="2"/>
      <c r="RPC170" s="2"/>
      <c r="RPD170" s="2"/>
      <c r="RPE170" s="2"/>
      <c r="RPF170" s="45"/>
      <c r="RPG170" s="45"/>
      <c r="RPJ170" s="16"/>
      <c r="RPK170" s="93"/>
      <c r="RPL170" s="18"/>
      <c r="RPM170" s="16"/>
      <c r="RPN170" s="18"/>
      <c r="RPO170" s="3"/>
      <c r="RPQ170" s="13"/>
      <c r="RPR170" s="8"/>
      <c r="RPS170" s="3"/>
      <c r="RPT170" s="45"/>
      <c r="RPU170" s="3"/>
      <c r="RPV170" s="2"/>
      <c r="RPW170" s="2"/>
      <c r="RPX170" s="2"/>
      <c r="RPY170" s="2"/>
      <c r="RPZ170" s="2"/>
      <c r="RQA170" s="45"/>
      <c r="RQB170" s="45"/>
      <c r="RQE170" s="16"/>
      <c r="RQF170" s="93"/>
      <c r="RQG170" s="18"/>
      <c r="RQH170" s="16"/>
      <c r="RQI170" s="18"/>
      <c r="RQJ170" s="3"/>
      <c r="RQL170" s="13"/>
      <c r="RQM170" s="8"/>
      <c r="RQN170" s="3"/>
      <c r="RQO170" s="45"/>
      <c r="RQP170" s="3"/>
      <c r="RQQ170" s="2"/>
      <c r="RQR170" s="2"/>
      <c r="RQS170" s="2"/>
      <c r="RQT170" s="2"/>
      <c r="RQU170" s="2"/>
      <c r="RQV170" s="45"/>
      <c r="RQW170" s="45"/>
      <c r="RQZ170" s="16"/>
      <c r="RRA170" s="93"/>
      <c r="RRB170" s="18"/>
      <c r="RRC170" s="16"/>
      <c r="RRD170" s="18"/>
      <c r="RRE170" s="3"/>
      <c r="RRG170" s="13"/>
      <c r="RRH170" s="8"/>
      <c r="RRI170" s="3"/>
      <c r="RRJ170" s="45"/>
      <c r="RRK170" s="3"/>
      <c r="RRL170" s="2"/>
      <c r="RRM170" s="2"/>
      <c r="RRN170" s="2"/>
      <c r="RRO170" s="2"/>
      <c r="RRP170" s="2"/>
      <c r="RRQ170" s="45"/>
      <c r="RRR170" s="45"/>
      <c r="RRU170" s="16"/>
      <c r="RRV170" s="93"/>
      <c r="RRW170" s="18"/>
      <c r="RRX170" s="16"/>
      <c r="RRY170" s="18"/>
      <c r="RRZ170" s="3"/>
      <c r="RSB170" s="13"/>
      <c r="RSC170" s="8"/>
      <c r="RSD170" s="3"/>
      <c r="RSE170" s="45"/>
      <c r="RSF170" s="3"/>
      <c r="RSG170" s="2"/>
      <c r="RSH170" s="2"/>
      <c r="RSI170" s="2"/>
      <c r="RSJ170" s="2"/>
      <c r="RSK170" s="2"/>
      <c r="RSL170" s="45"/>
      <c r="RSM170" s="45"/>
      <c r="RSP170" s="16"/>
      <c r="RSQ170" s="93"/>
      <c r="RSR170" s="18"/>
      <c r="RSS170" s="16"/>
      <c r="RST170" s="18"/>
      <c r="RSU170" s="3"/>
      <c r="RSW170" s="13"/>
      <c r="RSX170" s="8"/>
      <c r="RSY170" s="3"/>
      <c r="RSZ170" s="45"/>
      <c r="RTA170" s="3"/>
      <c r="RTB170" s="2"/>
      <c r="RTC170" s="2"/>
      <c r="RTD170" s="2"/>
      <c r="RTE170" s="2"/>
      <c r="RTF170" s="2"/>
      <c r="RTG170" s="45"/>
      <c r="RTH170" s="45"/>
      <c r="RTK170" s="16"/>
      <c r="RTL170" s="93"/>
      <c r="RTM170" s="18"/>
      <c r="RTN170" s="16"/>
      <c r="RTO170" s="18"/>
      <c r="RTP170" s="3"/>
      <c r="RTR170" s="13"/>
      <c r="RTS170" s="8"/>
      <c r="RTT170" s="3"/>
      <c r="RTU170" s="45"/>
      <c r="RTV170" s="3"/>
      <c r="RTW170" s="2"/>
      <c r="RTX170" s="2"/>
      <c r="RTY170" s="2"/>
      <c r="RTZ170" s="2"/>
      <c r="RUA170" s="2"/>
      <c r="RUB170" s="45"/>
      <c r="RUC170" s="45"/>
      <c r="RUF170" s="16"/>
      <c r="RUG170" s="93"/>
      <c r="RUH170" s="18"/>
      <c r="RUI170" s="16"/>
      <c r="RUJ170" s="18"/>
      <c r="RUK170" s="3"/>
      <c r="RUM170" s="13"/>
      <c r="RUN170" s="8"/>
      <c r="RUO170" s="3"/>
      <c r="RUP170" s="45"/>
      <c r="RUQ170" s="3"/>
      <c r="RUR170" s="2"/>
      <c r="RUS170" s="2"/>
      <c r="RUT170" s="2"/>
      <c r="RUU170" s="2"/>
      <c r="RUV170" s="2"/>
      <c r="RUW170" s="45"/>
      <c r="RUX170" s="45"/>
      <c r="RVA170" s="16"/>
      <c r="RVB170" s="93"/>
      <c r="RVC170" s="18"/>
      <c r="RVD170" s="16"/>
      <c r="RVE170" s="18"/>
      <c r="RVF170" s="3"/>
      <c r="RVH170" s="13"/>
      <c r="RVI170" s="8"/>
      <c r="RVJ170" s="3"/>
      <c r="RVK170" s="45"/>
      <c r="RVL170" s="3"/>
      <c r="RVM170" s="2"/>
      <c r="RVN170" s="2"/>
      <c r="RVO170" s="2"/>
      <c r="RVP170" s="2"/>
      <c r="RVQ170" s="2"/>
      <c r="RVR170" s="45"/>
      <c r="RVS170" s="45"/>
      <c r="RVV170" s="16"/>
      <c r="RVW170" s="93"/>
      <c r="RVX170" s="18"/>
      <c r="RVY170" s="16"/>
      <c r="RVZ170" s="18"/>
      <c r="RWA170" s="3"/>
      <c r="RWC170" s="13"/>
      <c r="RWD170" s="8"/>
      <c r="RWE170" s="3"/>
      <c r="RWF170" s="45"/>
      <c r="RWG170" s="3"/>
      <c r="RWH170" s="2"/>
      <c r="RWI170" s="2"/>
      <c r="RWJ170" s="2"/>
      <c r="RWK170" s="2"/>
      <c r="RWL170" s="2"/>
      <c r="RWM170" s="45"/>
      <c r="RWN170" s="45"/>
      <c r="RWQ170" s="16"/>
      <c r="RWR170" s="93"/>
      <c r="RWS170" s="18"/>
      <c r="RWT170" s="16"/>
      <c r="RWU170" s="18"/>
      <c r="RWV170" s="3"/>
      <c r="RWX170" s="13"/>
      <c r="RWY170" s="8"/>
      <c r="RWZ170" s="3"/>
      <c r="RXA170" s="45"/>
      <c r="RXB170" s="3"/>
      <c r="RXC170" s="2"/>
      <c r="RXD170" s="2"/>
      <c r="RXE170" s="2"/>
      <c r="RXF170" s="2"/>
      <c r="RXG170" s="2"/>
      <c r="RXH170" s="45"/>
      <c r="RXI170" s="45"/>
      <c r="RXL170" s="16"/>
      <c r="RXM170" s="93"/>
      <c r="RXN170" s="18"/>
      <c r="RXO170" s="16"/>
      <c r="RXP170" s="18"/>
      <c r="RXQ170" s="3"/>
      <c r="RXS170" s="13"/>
      <c r="RXT170" s="8"/>
      <c r="RXU170" s="3"/>
      <c r="RXV170" s="45"/>
      <c r="RXW170" s="3"/>
      <c r="RXX170" s="2"/>
      <c r="RXY170" s="2"/>
      <c r="RXZ170" s="2"/>
      <c r="RYA170" s="2"/>
      <c r="RYB170" s="2"/>
      <c r="RYC170" s="45"/>
      <c r="RYD170" s="45"/>
      <c r="RYG170" s="16"/>
      <c r="RYH170" s="93"/>
      <c r="RYI170" s="18"/>
      <c r="RYJ170" s="16"/>
      <c r="RYK170" s="18"/>
      <c r="RYL170" s="3"/>
      <c r="RYN170" s="13"/>
      <c r="RYO170" s="8"/>
      <c r="RYP170" s="3"/>
      <c r="RYQ170" s="45"/>
      <c r="RYR170" s="3"/>
      <c r="RYS170" s="2"/>
      <c r="RYT170" s="2"/>
      <c r="RYU170" s="2"/>
      <c r="RYV170" s="2"/>
      <c r="RYW170" s="2"/>
      <c r="RYX170" s="45"/>
      <c r="RYY170" s="45"/>
      <c r="RZB170" s="16"/>
      <c r="RZC170" s="93"/>
      <c r="RZD170" s="18"/>
      <c r="RZE170" s="16"/>
      <c r="RZF170" s="18"/>
      <c r="RZG170" s="3"/>
      <c r="RZI170" s="13"/>
      <c r="RZJ170" s="8"/>
      <c r="RZK170" s="3"/>
      <c r="RZL170" s="45"/>
      <c r="RZM170" s="3"/>
      <c r="RZN170" s="2"/>
      <c r="RZO170" s="2"/>
      <c r="RZP170" s="2"/>
      <c r="RZQ170" s="2"/>
      <c r="RZR170" s="2"/>
      <c r="RZS170" s="45"/>
      <c r="RZT170" s="45"/>
      <c r="RZW170" s="16"/>
      <c r="RZX170" s="93"/>
      <c r="RZY170" s="18"/>
      <c r="RZZ170" s="16"/>
      <c r="SAA170" s="18"/>
      <c r="SAB170" s="3"/>
      <c r="SAD170" s="13"/>
      <c r="SAE170" s="8"/>
      <c r="SAF170" s="3"/>
      <c r="SAG170" s="45"/>
      <c r="SAH170" s="3"/>
      <c r="SAI170" s="2"/>
      <c r="SAJ170" s="2"/>
      <c r="SAK170" s="2"/>
      <c r="SAL170" s="2"/>
      <c r="SAM170" s="2"/>
      <c r="SAN170" s="45"/>
      <c r="SAO170" s="45"/>
      <c r="SAR170" s="16"/>
      <c r="SAS170" s="93"/>
      <c r="SAT170" s="18"/>
      <c r="SAU170" s="16"/>
      <c r="SAV170" s="18"/>
      <c r="SAW170" s="3"/>
      <c r="SAY170" s="13"/>
      <c r="SAZ170" s="8"/>
      <c r="SBA170" s="3"/>
      <c r="SBB170" s="45"/>
      <c r="SBC170" s="3"/>
      <c r="SBD170" s="2"/>
      <c r="SBE170" s="2"/>
      <c r="SBF170" s="2"/>
      <c r="SBG170" s="2"/>
      <c r="SBH170" s="2"/>
      <c r="SBI170" s="45"/>
      <c r="SBJ170" s="45"/>
      <c r="SBM170" s="16"/>
      <c r="SBN170" s="93"/>
      <c r="SBO170" s="18"/>
      <c r="SBP170" s="16"/>
      <c r="SBQ170" s="18"/>
      <c r="SBR170" s="3"/>
      <c r="SBT170" s="13"/>
      <c r="SBU170" s="8"/>
      <c r="SBV170" s="3"/>
      <c r="SBW170" s="45"/>
      <c r="SBX170" s="3"/>
      <c r="SBY170" s="2"/>
      <c r="SBZ170" s="2"/>
      <c r="SCA170" s="2"/>
      <c r="SCB170" s="2"/>
      <c r="SCC170" s="2"/>
      <c r="SCD170" s="45"/>
      <c r="SCE170" s="45"/>
      <c r="SCH170" s="16"/>
      <c r="SCI170" s="93"/>
      <c r="SCJ170" s="18"/>
      <c r="SCK170" s="16"/>
      <c r="SCL170" s="18"/>
      <c r="SCM170" s="3"/>
      <c r="SCO170" s="13"/>
      <c r="SCP170" s="8"/>
      <c r="SCQ170" s="3"/>
      <c r="SCR170" s="45"/>
      <c r="SCS170" s="3"/>
      <c r="SCT170" s="2"/>
      <c r="SCU170" s="2"/>
      <c r="SCV170" s="2"/>
      <c r="SCW170" s="2"/>
      <c r="SCX170" s="2"/>
      <c r="SCY170" s="45"/>
      <c r="SCZ170" s="45"/>
      <c r="SDC170" s="16"/>
      <c r="SDD170" s="93"/>
      <c r="SDE170" s="18"/>
      <c r="SDF170" s="16"/>
      <c r="SDG170" s="18"/>
      <c r="SDH170" s="3"/>
      <c r="SDJ170" s="13"/>
      <c r="SDK170" s="8"/>
      <c r="SDL170" s="3"/>
      <c r="SDM170" s="45"/>
      <c r="SDN170" s="3"/>
      <c r="SDO170" s="2"/>
      <c r="SDP170" s="2"/>
      <c r="SDQ170" s="2"/>
      <c r="SDR170" s="2"/>
      <c r="SDS170" s="2"/>
      <c r="SDT170" s="45"/>
      <c r="SDU170" s="45"/>
      <c r="SDX170" s="16"/>
      <c r="SDY170" s="93"/>
      <c r="SDZ170" s="18"/>
      <c r="SEA170" s="16"/>
      <c r="SEB170" s="18"/>
      <c r="SEC170" s="3"/>
      <c r="SEE170" s="13"/>
      <c r="SEF170" s="8"/>
      <c r="SEG170" s="3"/>
      <c r="SEH170" s="45"/>
      <c r="SEI170" s="3"/>
      <c r="SEJ170" s="2"/>
      <c r="SEK170" s="2"/>
      <c r="SEL170" s="2"/>
      <c r="SEM170" s="2"/>
      <c r="SEN170" s="2"/>
      <c r="SEO170" s="45"/>
      <c r="SEP170" s="45"/>
      <c r="SES170" s="16"/>
      <c r="SET170" s="93"/>
      <c r="SEU170" s="18"/>
      <c r="SEV170" s="16"/>
      <c r="SEW170" s="18"/>
      <c r="SEX170" s="3"/>
      <c r="SEZ170" s="13"/>
      <c r="SFA170" s="8"/>
      <c r="SFB170" s="3"/>
      <c r="SFC170" s="45"/>
      <c r="SFD170" s="3"/>
      <c r="SFE170" s="2"/>
      <c r="SFF170" s="2"/>
      <c r="SFG170" s="2"/>
      <c r="SFH170" s="2"/>
      <c r="SFI170" s="2"/>
      <c r="SFJ170" s="45"/>
      <c r="SFK170" s="45"/>
      <c r="SFN170" s="16"/>
      <c r="SFO170" s="93"/>
      <c r="SFP170" s="18"/>
      <c r="SFQ170" s="16"/>
      <c r="SFR170" s="18"/>
      <c r="SFS170" s="3"/>
      <c r="SFU170" s="13"/>
      <c r="SFV170" s="8"/>
      <c r="SFW170" s="3"/>
      <c r="SFX170" s="45"/>
      <c r="SFY170" s="3"/>
      <c r="SFZ170" s="2"/>
      <c r="SGA170" s="2"/>
      <c r="SGB170" s="2"/>
      <c r="SGC170" s="2"/>
      <c r="SGD170" s="2"/>
      <c r="SGE170" s="45"/>
      <c r="SGF170" s="45"/>
      <c r="SGI170" s="16"/>
      <c r="SGJ170" s="93"/>
      <c r="SGK170" s="18"/>
      <c r="SGL170" s="16"/>
      <c r="SGM170" s="18"/>
      <c r="SGN170" s="3"/>
      <c r="SGP170" s="13"/>
      <c r="SGQ170" s="8"/>
      <c r="SGR170" s="3"/>
      <c r="SGS170" s="45"/>
      <c r="SGT170" s="3"/>
      <c r="SGU170" s="2"/>
      <c r="SGV170" s="2"/>
      <c r="SGW170" s="2"/>
      <c r="SGX170" s="2"/>
      <c r="SGY170" s="2"/>
      <c r="SGZ170" s="45"/>
      <c r="SHA170" s="45"/>
      <c r="SHD170" s="16"/>
      <c r="SHE170" s="93"/>
      <c r="SHF170" s="18"/>
      <c r="SHG170" s="16"/>
      <c r="SHH170" s="18"/>
      <c r="SHI170" s="3"/>
      <c r="SHK170" s="13"/>
      <c r="SHL170" s="8"/>
      <c r="SHM170" s="3"/>
      <c r="SHN170" s="45"/>
      <c r="SHO170" s="3"/>
      <c r="SHP170" s="2"/>
      <c r="SHQ170" s="2"/>
      <c r="SHR170" s="2"/>
      <c r="SHS170" s="2"/>
      <c r="SHT170" s="2"/>
      <c r="SHU170" s="45"/>
      <c r="SHV170" s="45"/>
      <c r="SHY170" s="16"/>
      <c r="SHZ170" s="93"/>
      <c r="SIA170" s="18"/>
      <c r="SIB170" s="16"/>
      <c r="SIC170" s="18"/>
      <c r="SID170" s="3"/>
      <c r="SIF170" s="13"/>
      <c r="SIG170" s="8"/>
      <c r="SIH170" s="3"/>
      <c r="SII170" s="45"/>
      <c r="SIJ170" s="3"/>
      <c r="SIK170" s="2"/>
      <c r="SIL170" s="2"/>
      <c r="SIM170" s="2"/>
      <c r="SIN170" s="2"/>
      <c r="SIO170" s="2"/>
      <c r="SIP170" s="45"/>
      <c r="SIQ170" s="45"/>
      <c r="SIT170" s="16"/>
      <c r="SIU170" s="93"/>
      <c r="SIV170" s="18"/>
      <c r="SIW170" s="16"/>
      <c r="SIX170" s="18"/>
      <c r="SIY170" s="3"/>
      <c r="SJA170" s="13"/>
      <c r="SJB170" s="8"/>
      <c r="SJC170" s="3"/>
      <c r="SJD170" s="45"/>
      <c r="SJE170" s="3"/>
      <c r="SJF170" s="2"/>
      <c r="SJG170" s="2"/>
      <c r="SJH170" s="2"/>
      <c r="SJI170" s="2"/>
      <c r="SJJ170" s="2"/>
      <c r="SJK170" s="45"/>
      <c r="SJL170" s="45"/>
      <c r="SJO170" s="16"/>
      <c r="SJP170" s="93"/>
      <c r="SJQ170" s="18"/>
      <c r="SJR170" s="16"/>
      <c r="SJS170" s="18"/>
      <c r="SJT170" s="3"/>
      <c r="SJV170" s="13"/>
      <c r="SJW170" s="8"/>
      <c r="SJX170" s="3"/>
      <c r="SJY170" s="45"/>
      <c r="SJZ170" s="3"/>
      <c r="SKA170" s="2"/>
      <c r="SKB170" s="2"/>
      <c r="SKC170" s="2"/>
      <c r="SKD170" s="2"/>
      <c r="SKE170" s="2"/>
      <c r="SKF170" s="45"/>
      <c r="SKG170" s="45"/>
      <c r="SKJ170" s="16"/>
      <c r="SKK170" s="93"/>
      <c r="SKL170" s="18"/>
      <c r="SKM170" s="16"/>
      <c r="SKN170" s="18"/>
      <c r="SKO170" s="3"/>
      <c r="SKQ170" s="13"/>
      <c r="SKR170" s="8"/>
      <c r="SKS170" s="3"/>
      <c r="SKT170" s="45"/>
      <c r="SKU170" s="3"/>
      <c r="SKV170" s="2"/>
      <c r="SKW170" s="2"/>
      <c r="SKX170" s="2"/>
      <c r="SKY170" s="2"/>
      <c r="SKZ170" s="2"/>
      <c r="SLA170" s="45"/>
      <c r="SLB170" s="45"/>
      <c r="SLE170" s="16"/>
      <c r="SLF170" s="93"/>
      <c r="SLG170" s="18"/>
      <c r="SLH170" s="16"/>
      <c r="SLI170" s="18"/>
      <c r="SLJ170" s="3"/>
      <c r="SLL170" s="13"/>
      <c r="SLM170" s="8"/>
      <c r="SLN170" s="3"/>
      <c r="SLO170" s="45"/>
      <c r="SLP170" s="3"/>
      <c r="SLQ170" s="2"/>
      <c r="SLR170" s="2"/>
      <c r="SLS170" s="2"/>
      <c r="SLT170" s="2"/>
      <c r="SLU170" s="2"/>
      <c r="SLV170" s="45"/>
      <c r="SLW170" s="45"/>
      <c r="SLZ170" s="16"/>
      <c r="SMA170" s="93"/>
      <c r="SMB170" s="18"/>
      <c r="SMC170" s="16"/>
      <c r="SMD170" s="18"/>
      <c r="SME170" s="3"/>
      <c r="SMG170" s="13"/>
      <c r="SMH170" s="8"/>
      <c r="SMI170" s="3"/>
      <c r="SMJ170" s="45"/>
      <c r="SMK170" s="3"/>
      <c r="SML170" s="2"/>
      <c r="SMM170" s="2"/>
      <c r="SMN170" s="2"/>
      <c r="SMO170" s="2"/>
      <c r="SMP170" s="2"/>
      <c r="SMQ170" s="45"/>
      <c r="SMR170" s="45"/>
      <c r="SMU170" s="16"/>
      <c r="SMV170" s="93"/>
      <c r="SMW170" s="18"/>
      <c r="SMX170" s="16"/>
      <c r="SMY170" s="18"/>
      <c r="SMZ170" s="3"/>
      <c r="SNB170" s="13"/>
      <c r="SNC170" s="8"/>
      <c r="SND170" s="3"/>
      <c r="SNE170" s="45"/>
      <c r="SNF170" s="3"/>
      <c r="SNG170" s="2"/>
      <c r="SNH170" s="2"/>
      <c r="SNI170" s="2"/>
      <c r="SNJ170" s="2"/>
      <c r="SNK170" s="2"/>
      <c r="SNL170" s="45"/>
      <c r="SNM170" s="45"/>
      <c r="SNP170" s="16"/>
      <c r="SNQ170" s="93"/>
      <c r="SNR170" s="18"/>
      <c r="SNS170" s="16"/>
      <c r="SNT170" s="18"/>
      <c r="SNU170" s="3"/>
      <c r="SNW170" s="13"/>
      <c r="SNX170" s="8"/>
      <c r="SNY170" s="3"/>
      <c r="SNZ170" s="45"/>
      <c r="SOA170" s="3"/>
      <c r="SOB170" s="2"/>
      <c r="SOC170" s="2"/>
      <c r="SOD170" s="2"/>
      <c r="SOE170" s="2"/>
      <c r="SOF170" s="2"/>
      <c r="SOG170" s="45"/>
      <c r="SOH170" s="45"/>
      <c r="SOK170" s="16"/>
      <c r="SOL170" s="93"/>
      <c r="SOM170" s="18"/>
      <c r="SON170" s="16"/>
      <c r="SOO170" s="18"/>
      <c r="SOP170" s="3"/>
      <c r="SOR170" s="13"/>
      <c r="SOS170" s="8"/>
      <c r="SOT170" s="3"/>
      <c r="SOU170" s="45"/>
      <c r="SOV170" s="3"/>
      <c r="SOW170" s="2"/>
      <c r="SOX170" s="2"/>
      <c r="SOY170" s="2"/>
      <c r="SOZ170" s="2"/>
      <c r="SPA170" s="2"/>
      <c r="SPB170" s="45"/>
      <c r="SPC170" s="45"/>
      <c r="SPF170" s="16"/>
      <c r="SPG170" s="93"/>
      <c r="SPH170" s="18"/>
      <c r="SPI170" s="16"/>
      <c r="SPJ170" s="18"/>
      <c r="SPK170" s="3"/>
      <c r="SPM170" s="13"/>
      <c r="SPN170" s="8"/>
      <c r="SPO170" s="3"/>
      <c r="SPP170" s="45"/>
      <c r="SPQ170" s="3"/>
      <c r="SPR170" s="2"/>
      <c r="SPS170" s="2"/>
      <c r="SPT170" s="2"/>
      <c r="SPU170" s="2"/>
      <c r="SPV170" s="2"/>
      <c r="SPW170" s="45"/>
      <c r="SPX170" s="45"/>
      <c r="SQA170" s="16"/>
      <c r="SQB170" s="93"/>
      <c r="SQC170" s="18"/>
      <c r="SQD170" s="16"/>
      <c r="SQE170" s="18"/>
      <c r="SQF170" s="3"/>
      <c r="SQH170" s="13"/>
      <c r="SQI170" s="8"/>
      <c r="SQJ170" s="3"/>
      <c r="SQK170" s="45"/>
      <c r="SQL170" s="3"/>
      <c r="SQM170" s="2"/>
      <c r="SQN170" s="2"/>
      <c r="SQO170" s="2"/>
      <c r="SQP170" s="2"/>
      <c r="SQQ170" s="2"/>
      <c r="SQR170" s="45"/>
      <c r="SQS170" s="45"/>
      <c r="SQV170" s="16"/>
      <c r="SQW170" s="93"/>
      <c r="SQX170" s="18"/>
      <c r="SQY170" s="16"/>
      <c r="SQZ170" s="18"/>
      <c r="SRA170" s="3"/>
      <c r="SRC170" s="13"/>
      <c r="SRD170" s="8"/>
      <c r="SRE170" s="3"/>
      <c r="SRF170" s="45"/>
      <c r="SRG170" s="3"/>
      <c r="SRH170" s="2"/>
      <c r="SRI170" s="2"/>
      <c r="SRJ170" s="2"/>
      <c r="SRK170" s="2"/>
      <c r="SRL170" s="2"/>
      <c r="SRM170" s="45"/>
      <c r="SRN170" s="45"/>
      <c r="SRQ170" s="16"/>
      <c r="SRR170" s="93"/>
      <c r="SRS170" s="18"/>
      <c r="SRT170" s="16"/>
      <c r="SRU170" s="18"/>
      <c r="SRV170" s="3"/>
      <c r="SRX170" s="13"/>
      <c r="SRY170" s="8"/>
      <c r="SRZ170" s="3"/>
      <c r="SSA170" s="45"/>
      <c r="SSB170" s="3"/>
      <c r="SSC170" s="2"/>
      <c r="SSD170" s="2"/>
      <c r="SSE170" s="2"/>
      <c r="SSF170" s="2"/>
      <c r="SSG170" s="2"/>
      <c r="SSH170" s="45"/>
      <c r="SSI170" s="45"/>
      <c r="SSL170" s="16"/>
      <c r="SSM170" s="93"/>
      <c r="SSN170" s="18"/>
      <c r="SSO170" s="16"/>
      <c r="SSP170" s="18"/>
      <c r="SSQ170" s="3"/>
      <c r="SSS170" s="13"/>
      <c r="SST170" s="8"/>
      <c r="SSU170" s="3"/>
      <c r="SSV170" s="45"/>
      <c r="SSW170" s="3"/>
      <c r="SSX170" s="2"/>
      <c r="SSY170" s="2"/>
      <c r="SSZ170" s="2"/>
      <c r="STA170" s="2"/>
      <c r="STB170" s="2"/>
      <c r="STC170" s="45"/>
      <c r="STD170" s="45"/>
      <c r="STG170" s="16"/>
      <c r="STH170" s="93"/>
      <c r="STI170" s="18"/>
      <c r="STJ170" s="16"/>
      <c r="STK170" s="18"/>
      <c r="STL170" s="3"/>
      <c r="STN170" s="13"/>
      <c r="STO170" s="8"/>
      <c r="STP170" s="3"/>
      <c r="STQ170" s="45"/>
      <c r="STR170" s="3"/>
      <c r="STS170" s="2"/>
      <c r="STT170" s="2"/>
      <c r="STU170" s="2"/>
      <c r="STV170" s="2"/>
      <c r="STW170" s="2"/>
      <c r="STX170" s="45"/>
      <c r="STY170" s="45"/>
      <c r="SUB170" s="16"/>
      <c r="SUC170" s="93"/>
      <c r="SUD170" s="18"/>
      <c r="SUE170" s="16"/>
      <c r="SUF170" s="18"/>
      <c r="SUG170" s="3"/>
      <c r="SUI170" s="13"/>
      <c r="SUJ170" s="8"/>
      <c r="SUK170" s="3"/>
      <c r="SUL170" s="45"/>
      <c r="SUM170" s="3"/>
      <c r="SUN170" s="2"/>
      <c r="SUO170" s="2"/>
      <c r="SUP170" s="2"/>
      <c r="SUQ170" s="2"/>
      <c r="SUR170" s="2"/>
      <c r="SUS170" s="45"/>
      <c r="SUT170" s="45"/>
      <c r="SUW170" s="16"/>
      <c r="SUX170" s="93"/>
      <c r="SUY170" s="18"/>
      <c r="SUZ170" s="16"/>
      <c r="SVA170" s="18"/>
      <c r="SVB170" s="3"/>
      <c r="SVD170" s="13"/>
      <c r="SVE170" s="8"/>
      <c r="SVF170" s="3"/>
      <c r="SVG170" s="45"/>
      <c r="SVH170" s="3"/>
      <c r="SVI170" s="2"/>
      <c r="SVJ170" s="2"/>
      <c r="SVK170" s="2"/>
      <c r="SVL170" s="2"/>
      <c r="SVM170" s="2"/>
      <c r="SVN170" s="45"/>
      <c r="SVO170" s="45"/>
      <c r="SVR170" s="16"/>
      <c r="SVS170" s="93"/>
      <c r="SVT170" s="18"/>
      <c r="SVU170" s="16"/>
      <c r="SVV170" s="18"/>
      <c r="SVW170" s="3"/>
      <c r="SVY170" s="13"/>
      <c r="SVZ170" s="8"/>
      <c r="SWA170" s="3"/>
      <c r="SWB170" s="45"/>
      <c r="SWC170" s="3"/>
      <c r="SWD170" s="2"/>
      <c r="SWE170" s="2"/>
      <c r="SWF170" s="2"/>
      <c r="SWG170" s="2"/>
      <c r="SWH170" s="2"/>
      <c r="SWI170" s="45"/>
      <c r="SWJ170" s="45"/>
      <c r="SWM170" s="16"/>
      <c r="SWN170" s="93"/>
      <c r="SWO170" s="18"/>
      <c r="SWP170" s="16"/>
      <c r="SWQ170" s="18"/>
      <c r="SWR170" s="3"/>
      <c r="SWT170" s="13"/>
      <c r="SWU170" s="8"/>
      <c r="SWV170" s="3"/>
      <c r="SWW170" s="45"/>
      <c r="SWX170" s="3"/>
      <c r="SWY170" s="2"/>
      <c r="SWZ170" s="2"/>
      <c r="SXA170" s="2"/>
      <c r="SXB170" s="2"/>
      <c r="SXC170" s="2"/>
      <c r="SXD170" s="45"/>
      <c r="SXE170" s="45"/>
      <c r="SXH170" s="16"/>
      <c r="SXI170" s="93"/>
      <c r="SXJ170" s="18"/>
      <c r="SXK170" s="16"/>
      <c r="SXL170" s="18"/>
      <c r="SXM170" s="3"/>
      <c r="SXO170" s="13"/>
      <c r="SXP170" s="8"/>
      <c r="SXQ170" s="3"/>
      <c r="SXR170" s="45"/>
      <c r="SXS170" s="3"/>
      <c r="SXT170" s="2"/>
      <c r="SXU170" s="2"/>
      <c r="SXV170" s="2"/>
      <c r="SXW170" s="2"/>
      <c r="SXX170" s="2"/>
      <c r="SXY170" s="45"/>
      <c r="SXZ170" s="45"/>
      <c r="SYC170" s="16"/>
      <c r="SYD170" s="93"/>
      <c r="SYE170" s="18"/>
      <c r="SYF170" s="16"/>
      <c r="SYG170" s="18"/>
      <c r="SYH170" s="3"/>
      <c r="SYJ170" s="13"/>
      <c r="SYK170" s="8"/>
      <c r="SYL170" s="3"/>
      <c r="SYM170" s="45"/>
      <c r="SYN170" s="3"/>
      <c r="SYO170" s="2"/>
      <c r="SYP170" s="2"/>
      <c r="SYQ170" s="2"/>
      <c r="SYR170" s="2"/>
      <c r="SYS170" s="2"/>
      <c r="SYT170" s="45"/>
      <c r="SYU170" s="45"/>
      <c r="SYX170" s="16"/>
      <c r="SYY170" s="93"/>
      <c r="SYZ170" s="18"/>
      <c r="SZA170" s="16"/>
      <c r="SZB170" s="18"/>
      <c r="SZC170" s="3"/>
      <c r="SZE170" s="13"/>
      <c r="SZF170" s="8"/>
      <c r="SZG170" s="3"/>
      <c r="SZH170" s="45"/>
      <c r="SZI170" s="3"/>
      <c r="SZJ170" s="2"/>
      <c r="SZK170" s="2"/>
      <c r="SZL170" s="2"/>
      <c r="SZM170" s="2"/>
      <c r="SZN170" s="2"/>
      <c r="SZO170" s="45"/>
      <c r="SZP170" s="45"/>
      <c r="SZS170" s="16"/>
      <c r="SZT170" s="93"/>
      <c r="SZU170" s="18"/>
      <c r="SZV170" s="16"/>
      <c r="SZW170" s="18"/>
      <c r="SZX170" s="3"/>
      <c r="SZZ170" s="13"/>
      <c r="TAA170" s="8"/>
      <c r="TAB170" s="3"/>
      <c r="TAC170" s="45"/>
      <c r="TAD170" s="3"/>
      <c r="TAE170" s="2"/>
      <c r="TAF170" s="2"/>
      <c r="TAG170" s="2"/>
      <c r="TAH170" s="2"/>
      <c r="TAI170" s="2"/>
      <c r="TAJ170" s="45"/>
      <c r="TAK170" s="45"/>
      <c r="TAN170" s="16"/>
      <c r="TAO170" s="93"/>
      <c r="TAP170" s="18"/>
      <c r="TAQ170" s="16"/>
      <c r="TAR170" s="18"/>
      <c r="TAS170" s="3"/>
      <c r="TAU170" s="13"/>
      <c r="TAV170" s="8"/>
      <c r="TAW170" s="3"/>
      <c r="TAX170" s="45"/>
      <c r="TAY170" s="3"/>
      <c r="TAZ170" s="2"/>
      <c r="TBA170" s="2"/>
      <c r="TBB170" s="2"/>
      <c r="TBC170" s="2"/>
      <c r="TBD170" s="2"/>
      <c r="TBE170" s="45"/>
      <c r="TBF170" s="45"/>
      <c r="TBI170" s="16"/>
      <c r="TBJ170" s="93"/>
      <c r="TBK170" s="18"/>
      <c r="TBL170" s="16"/>
      <c r="TBM170" s="18"/>
      <c r="TBN170" s="3"/>
      <c r="TBP170" s="13"/>
      <c r="TBQ170" s="8"/>
      <c r="TBR170" s="3"/>
      <c r="TBS170" s="45"/>
      <c r="TBT170" s="3"/>
      <c r="TBU170" s="2"/>
      <c r="TBV170" s="2"/>
      <c r="TBW170" s="2"/>
      <c r="TBX170" s="2"/>
      <c r="TBY170" s="2"/>
      <c r="TBZ170" s="45"/>
      <c r="TCA170" s="45"/>
      <c r="TCD170" s="16"/>
      <c r="TCE170" s="93"/>
      <c r="TCF170" s="18"/>
      <c r="TCG170" s="16"/>
      <c r="TCH170" s="18"/>
      <c r="TCI170" s="3"/>
      <c r="TCK170" s="13"/>
      <c r="TCL170" s="8"/>
      <c r="TCM170" s="3"/>
      <c r="TCN170" s="45"/>
      <c r="TCO170" s="3"/>
      <c r="TCP170" s="2"/>
      <c r="TCQ170" s="2"/>
      <c r="TCR170" s="2"/>
      <c r="TCS170" s="2"/>
      <c r="TCT170" s="2"/>
      <c r="TCU170" s="45"/>
      <c r="TCV170" s="45"/>
      <c r="TCY170" s="16"/>
      <c r="TCZ170" s="93"/>
      <c r="TDA170" s="18"/>
      <c r="TDB170" s="16"/>
      <c r="TDC170" s="18"/>
      <c r="TDD170" s="3"/>
      <c r="TDF170" s="13"/>
      <c r="TDG170" s="8"/>
      <c r="TDH170" s="3"/>
      <c r="TDI170" s="45"/>
      <c r="TDJ170" s="3"/>
      <c r="TDK170" s="2"/>
      <c r="TDL170" s="2"/>
      <c r="TDM170" s="2"/>
      <c r="TDN170" s="2"/>
      <c r="TDO170" s="2"/>
      <c r="TDP170" s="45"/>
      <c r="TDQ170" s="45"/>
      <c r="TDT170" s="16"/>
      <c r="TDU170" s="93"/>
      <c r="TDV170" s="18"/>
      <c r="TDW170" s="16"/>
      <c r="TDX170" s="18"/>
      <c r="TDY170" s="3"/>
      <c r="TEA170" s="13"/>
      <c r="TEB170" s="8"/>
      <c r="TEC170" s="3"/>
      <c r="TED170" s="45"/>
      <c r="TEE170" s="3"/>
      <c r="TEF170" s="2"/>
      <c r="TEG170" s="2"/>
      <c r="TEH170" s="2"/>
      <c r="TEI170" s="2"/>
      <c r="TEJ170" s="2"/>
      <c r="TEK170" s="45"/>
      <c r="TEL170" s="45"/>
      <c r="TEO170" s="16"/>
      <c r="TEP170" s="93"/>
      <c r="TEQ170" s="18"/>
      <c r="TER170" s="16"/>
      <c r="TES170" s="18"/>
      <c r="TET170" s="3"/>
      <c r="TEV170" s="13"/>
      <c r="TEW170" s="8"/>
      <c r="TEX170" s="3"/>
      <c r="TEY170" s="45"/>
      <c r="TEZ170" s="3"/>
      <c r="TFA170" s="2"/>
      <c r="TFB170" s="2"/>
      <c r="TFC170" s="2"/>
      <c r="TFD170" s="2"/>
      <c r="TFE170" s="2"/>
      <c r="TFF170" s="45"/>
      <c r="TFG170" s="45"/>
      <c r="TFJ170" s="16"/>
      <c r="TFK170" s="93"/>
      <c r="TFL170" s="18"/>
      <c r="TFM170" s="16"/>
      <c r="TFN170" s="18"/>
      <c r="TFO170" s="3"/>
      <c r="TFQ170" s="13"/>
      <c r="TFR170" s="8"/>
      <c r="TFS170" s="3"/>
      <c r="TFT170" s="45"/>
      <c r="TFU170" s="3"/>
      <c r="TFV170" s="2"/>
      <c r="TFW170" s="2"/>
      <c r="TFX170" s="2"/>
      <c r="TFY170" s="2"/>
      <c r="TFZ170" s="2"/>
      <c r="TGA170" s="45"/>
      <c r="TGB170" s="45"/>
      <c r="TGE170" s="16"/>
      <c r="TGF170" s="93"/>
      <c r="TGG170" s="18"/>
      <c r="TGH170" s="16"/>
      <c r="TGI170" s="18"/>
      <c r="TGJ170" s="3"/>
      <c r="TGL170" s="13"/>
      <c r="TGM170" s="8"/>
      <c r="TGN170" s="3"/>
      <c r="TGO170" s="45"/>
      <c r="TGP170" s="3"/>
      <c r="TGQ170" s="2"/>
      <c r="TGR170" s="2"/>
      <c r="TGS170" s="2"/>
      <c r="TGT170" s="2"/>
      <c r="TGU170" s="2"/>
      <c r="TGV170" s="45"/>
      <c r="TGW170" s="45"/>
      <c r="TGZ170" s="16"/>
      <c r="THA170" s="93"/>
      <c r="THB170" s="18"/>
      <c r="THC170" s="16"/>
      <c r="THD170" s="18"/>
      <c r="THE170" s="3"/>
      <c r="THG170" s="13"/>
      <c r="THH170" s="8"/>
      <c r="THI170" s="3"/>
      <c r="THJ170" s="45"/>
      <c r="THK170" s="3"/>
      <c r="THL170" s="2"/>
      <c r="THM170" s="2"/>
      <c r="THN170" s="2"/>
      <c r="THO170" s="2"/>
      <c r="THP170" s="2"/>
      <c r="THQ170" s="45"/>
      <c r="THR170" s="45"/>
      <c r="THU170" s="16"/>
      <c r="THV170" s="93"/>
      <c r="THW170" s="18"/>
      <c r="THX170" s="16"/>
      <c r="THY170" s="18"/>
      <c r="THZ170" s="3"/>
      <c r="TIB170" s="13"/>
      <c r="TIC170" s="8"/>
      <c r="TID170" s="3"/>
      <c r="TIE170" s="45"/>
      <c r="TIF170" s="3"/>
      <c r="TIG170" s="2"/>
      <c r="TIH170" s="2"/>
      <c r="TII170" s="2"/>
      <c r="TIJ170" s="2"/>
      <c r="TIK170" s="2"/>
      <c r="TIL170" s="45"/>
      <c r="TIM170" s="45"/>
      <c r="TIP170" s="16"/>
      <c r="TIQ170" s="93"/>
      <c r="TIR170" s="18"/>
      <c r="TIS170" s="16"/>
      <c r="TIT170" s="18"/>
      <c r="TIU170" s="3"/>
      <c r="TIW170" s="13"/>
      <c r="TIX170" s="8"/>
      <c r="TIY170" s="3"/>
      <c r="TIZ170" s="45"/>
      <c r="TJA170" s="3"/>
      <c r="TJB170" s="2"/>
      <c r="TJC170" s="2"/>
      <c r="TJD170" s="2"/>
      <c r="TJE170" s="2"/>
      <c r="TJF170" s="2"/>
      <c r="TJG170" s="45"/>
      <c r="TJH170" s="45"/>
      <c r="TJK170" s="16"/>
      <c r="TJL170" s="93"/>
      <c r="TJM170" s="18"/>
      <c r="TJN170" s="16"/>
      <c r="TJO170" s="18"/>
      <c r="TJP170" s="3"/>
      <c r="TJR170" s="13"/>
      <c r="TJS170" s="8"/>
      <c r="TJT170" s="3"/>
      <c r="TJU170" s="45"/>
      <c r="TJV170" s="3"/>
      <c r="TJW170" s="2"/>
      <c r="TJX170" s="2"/>
      <c r="TJY170" s="2"/>
      <c r="TJZ170" s="2"/>
      <c r="TKA170" s="2"/>
      <c r="TKB170" s="45"/>
      <c r="TKC170" s="45"/>
      <c r="TKF170" s="16"/>
      <c r="TKG170" s="93"/>
      <c r="TKH170" s="18"/>
      <c r="TKI170" s="16"/>
      <c r="TKJ170" s="18"/>
      <c r="TKK170" s="3"/>
      <c r="TKM170" s="13"/>
      <c r="TKN170" s="8"/>
      <c r="TKO170" s="3"/>
      <c r="TKP170" s="45"/>
      <c r="TKQ170" s="3"/>
      <c r="TKR170" s="2"/>
      <c r="TKS170" s="2"/>
      <c r="TKT170" s="2"/>
      <c r="TKU170" s="2"/>
      <c r="TKV170" s="2"/>
      <c r="TKW170" s="45"/>
      <c r="TKX170" s="45"/>
      <c r="TLA170" s="16"/>
      <c r="TLB170" s="93"/>
      <c r="TLC170" s="18"/>
      <c r="TLD170" s="16"/>
      <c r="TLE170" s="18"/>
      <c r="TLF170" s="3"/>
      <c r="TLH170" s="13"/>
      <c r="TLI170" s="8"/>
      <c r="TLJ170" s="3"/>
      <c r="TLK170" s="45"/>
      <c r="TLL170" s="3"/>
      <c r="TLM170" s="2"/>
      <c r="TLN170" s="2"/>
      <c r="TLO170" s="2"/>
      <c r="TLP170" s="2"/>
      <c r="TLQ170" s="2"/>
      <c r="TLR170" s="45"/>
      <c r="TLS170" s="45"/>
      <c r="TLV170" s="16"/>
      <c r="TLW170" s="93"/>
      <c r="TLX170" s="18"/>
      <c r="TLY170" s="16"/>
      <c r="TLZ170" s="18"/>
      <c r="TMA170" s="3"/>
      <c r="TMC170" s="13"/>
      <c r="TMD170" s="8"/>
      <c r="TME170" s="3"/>
      <c r="TMF170" s="45"/>
      <c r="TMG170" s="3"/>
      <c r="TMH170" s="2"/>
      <c r="TMI170" s="2"/>
      <c r="TMJ170" s="2"/>
      <c r="TMK170" s="2"/>
      <c r="TML170" s="2"/>
      <c r="TMM170" s="45"/>
      <c r="TMN170" s="45"/>
      <c r="TMQ170" s="16"/>
      <c r="TMR170" s="93"/>
      <c r="TMS170" s="18"/>
      <c r="TMT170" s="16"/>
      <c r="TMU170" s="18"/>
      <c r="TMV170" s="3"/>
      <c r="TMX170" s="13"/>
      <c r="TMY170" s="8"/>
      <c r="TMZ170" s="3"/>
      <c r="TNA170" s="45"/>
      <c r="TNB170" s="3"/>
      <c r="TNC170" s="2"/>
      <c r="TND170" s="2"/>
      <c r="TNE170" s="2"/>
      <c r="TNF170" s="2"/>
      <c r="TNG170" s="2"/>
      <c r="TNH170" s="45"/>
      <c r="TNI170" s="45"/>
      <c r="TNL170" s="16"/>
      <c r="TNM170" s="93"/>
      <c r="TNN170" s="18"/>
      <c r="TNO170" s="16"/>
      <c r="TNP170" s="18"/>
      <c r="TNQ170" s="3"/>
      <c r="TNS170" s="13"/>
      <c r="TNT170" s="8"/>
      <c r="TNU170" s="3"/>
      <c r="TNV170" s="45"/>
      <c r="TNW170" s="3"/>
      <c r="TNX170" s="2"/>
      <c r="TNY170" s="2"/>
      <c r="TNZ170" s="2"/>
      <c r="TOA170" s="2"/>
      <c r="TOB170" s="2"/>
      <c r="TOC170" s="45"/>
      <c r="TOD170" s="45"/>
      <c r="TOG170" s="16"/>
      <c r="TOH170" s="93"/>
      <c r="TOI170" s="18"/>
      <c r="TOJ170" s="16"/>
      <c r="TOK170" s="18"/>
      <c r="TOL170" s="3"/>
      <c r="TON170" s="13"/>
      <c r="TOO170" s="8"/>
      <c r="TOP170" s="3"/>
      <c r="TOQ170" s="45"/>
      <c r="TOR170" s="3"/>
      <c r="TOS170" s="2"/>
      <c r="TOT170" s="2"/>
      <c r="TOU170" s="2"/>
      <c r="TOV170" s="2"/>
      <c r="TOW170" s="2"/>
      <c r="TOX170" s="45"/>
      <c r="TOY170" s="45"/>
      <c r="TPB170" s="16"/>
      <c r="TPC170" s="93"/>
      <c r="TPD170" s="18"/>
      <c r="TPE170" s="16"/>
      <c r="TPF170" s="18"/>
      <c r="TPG170" s="3"/>
      <c r="TPI170" s="13"/>
      <c r="TPJ170" s="8"/>
      <c r="TPK170" s="3"/>
      <c r="TPL170" s="45"/>
      <c r="TPM170" s="3"/>
      <c r="TPN170" s="2"/>
      <c r="TPO170" s="2"/>
      <c r="TPP170" s="2"/>
      <c r="TPQ170" s="2"/>
      <c r="TPR170" s="2"/>
      <c r="TPS170" s="45"/>
      <c r="TPT170" s="45"/>
      <c r="TPW170" s="16"/>
      <c r="TPX170" s="93"/>
      <c r="TPY170" s="18"/>
      <c r="TPZ170" s="16"/>
      <c r="TQA170" s="18"/>
      <c r="TQB170" s="3"/>
      <c r="TQD170" s="13"/>
      <c r="TQE170" s="8"/>
      <c r="TQF170" s="3"/>
      <c r="TQG170" s="45"/>
      <c r="TQH170" s="3"/>
      <c r="TQI170" s="2"/>
      <c r="TQJ170" s="2"/>
      <c r="TQK170" s="2"/>
      <c r="TQL170" s="2"/>
      <c r="TQM170" s="2"/>
      <c r="TQN170" s="45"/>
      <c r="TQO170" s="45"/>
      <c r="TQR170" s="16"/>
      <c r="TQS170" s="93"/>
      <c r="TQT170" s="18"/>
      <c r="TQU170" s="16"/>
      <c r="TQV170" s="18"/>
      <c r="TQW170" s="3"/>
      <c r="TQY170" s="13"/>
      <c r="TQZ170" s="8"/>
      <c r="TRA170" s="3"/>
      <c r="TRB170" s="45"/>
      <c r="TRC170" s="3"/>
      <c r="TRD170" s="2"/>
      <c r="TRE170" s="2"/>
      <c r="TRF170" s="2"/>
      <c r="TRG170" s="2"/>
      <c r="TRH170" s="2"/>
      <c r="TRI170" s="45"/>
      <c r="TRJ170" s="45"/>
      <c r="TRM170" s="16"/>
      <c r="TRN170" s="93"/>
      <c r="TRO170" s="18"/>
      <c r="TRP170" s="16"/>
      <c r="TRQ170" s="18"/>
      <c r="TRR170" s="3"/>
      <c r="TRT170" s="13"/>
      <c r="TRU170" s="8"/>
      <c r="TRV170" s="3"/>
      <c r="TRW170" s="45"/>
      <c r="TRX170" s="3"/>
      <c r="TRY170" s="2"/>
      <c r="TRZ170" s="2"/>
      <c r="TSA170" s="2"/>
      <c r="TSB170" s="2"/>
      <c r="TSC170" s="2"/>
      <c r="TSD170" s="45"/>
      <c r="TSE170" s="45"/>
      <c r="TSH170" s="16"/>
      <c r="TSI170" s="93"/>
      <c r="TSJ170" s="18"/>
      <c r="TSK170" s="16"/>
      <c r="TSL170" s="18"/>
      <c r="TSM170" s="3"/>
      <c r="TSO170" s="13"/>
      <c r="TSP170" s="8"/>
      <c r="TSQ170" s="3"/>
      <c r="TSR170" s="45"/>
      <c r="TSS170" s="3"/>
      <c r="TST170" s="2"/>
      <c r="TSU170" s="2"/>
      <c r="TSV170" s="2"/>
      <c r="TSW170" s="2"/>
      <c r="TSX170" s="2"/>
      <c r="TSY170" s="45"/>
      <c r="TSZ170" s="45"/>
      <c r="TTC170" s="16"/>
      <c r="TTD170" s="93"/>
      <c r="TTE170" s="18"/>
      <c r="TTF170" s="16"/>
      <c r="TTG170" s="18"/>
      <c r="TTH170" s="3"/>
      <c r="TTJ170" s="13"/>
      <c r="TTK170" s="8"/>
      <c r="TTL170" s="3"/>
      <c r="TTM170" s="45"/>
      <c r="TTN170" s="3"/>
      <c r="TTO170" s="2"/>
      <c r="TTP170" s="2"/>
      <c r="TTQ170" s="2"/>
      <c r="TTR170" s="2"/>
      <c r="TTS170" s="2"/>
      <c r="TTT170" s="45"/>
      <c r="TTU170" s="45"/>
      <c r="TTX170" s="16"/>
      <c r="TTY170" s="93"/>
      <c r="TTZ170" s="18"/>
      <c r="TUA170" s="16"/>
      <c r="TUB170" s="18"/>
      <c r="TUC170" s="3"/>
      <c r="TUE170" s="13"/>
      <c r="TUF170" s="8"/>
      <c r="TUG170" s="3"/>
      <c r="TUH170" s="45"/>
      <c r="TUI170" s="3"/>
      <c r="TUJ170" s="2"/>
      <c r="TUK170" s="2"/>
      <c r="TUL170" s="2"/>
      <c r="TUM170" s="2"/>
      <c r="TUN170" s="2"/>
      <c r="TUO170" s="45"/>
      <c r="TUP170" s="45"/>
      <c r="TUS170" s="16"/>
      <c r="TUT170" s="93"/>
      <c r="TUU170" s="18"/>
      <c r="TUV170" s="16"/>
      <c r="TUW170" s="18"/>
      <c r="TUX170" s="3"/>
      <c r="TUZ170" s="13"/>
      <c r="TVA170" s="8"/>
      <c r="TVB170" s="3"/>
      <c r="TVC170" s="45"/>
      <c r="TVD170" s="3"/>
      <c r="TVE170" s="2"/>
      <c r="TVF170" s="2"/>
      <c r="TVG170" s="2"/>
      <c r="TVH170" s="2"/>
      <c r="TVI170" s="2"/>
      <c r="TVJ170" s="45"/>
      <c r="TVK170" s="45"/>
      <c r="TVN170" s="16"/>
      <c r="TVO170" s="93"/>
      <c r="TVP170" s="18"/>
      <c r="TVQ170" s="16"/>
      <c r="TVR170" s="18"/>
      <c r="TVS170" s="3"/>
      <c r="TVU170" s="13"/>
      <c r="TVV170" s="8"/>
      <c r="TVW170" s="3"/>
      <c r="TVX170" s="45"/>
      <c r="TVY170" s="3"/>
      <c r="TVZ170" s="2"/>
      <c r="TWA170" s="2"/>
      <c r="TWB170" s="2"/>
      <c r="TWC170" s="2"/>
      <c r="TWD170" s="2"/>
      <c r="TWE170" s="45"/>
      <c r="TWF170" s="45"/>
      <c r="TWI170" s="16"/>
      <c r="TWJ170" s="93"/>
      <c r="TWK170" s="18"/>
      <c r="TWL170" s="16"/>
      <c r="TWM170" s="18"/>
      <c r="TWN170" s="3"/>
      <c r="TWP170" s="13"/>
      <c r="TWQ170" s="8"/>
      <c r="TWR170" s="3"/>
      <c r="TWS170" s="45"/>
      <c r="TWT170" s="3"/>
      <c r="TWU170" s="2"/>
      <c r="TWV170" s="2"/>
      <c r="TWW170" s="2"/>
      <c r="TWX170" s="2"/>
      <c r="TWY170" s="2"/>
      <c r="TWZ170" s="45"/>
      <c r="TXA170" s="45"/>
      <c r="TXD170" s="16"/>
      <c r="TXE170" s="93"/>
      <c r="TXF170" s="18"/>
      <c r="TXG170" s="16"/>
      <c r="TXH170" s="18"/>
      <c r="TXI170" s="3"/>
      <c r="TXK170" s="13"/>
      <c r="TXL170" s="8"/>
      <c r="TXM170" s="3"/>
      <c r="TXN170" s="45"/>
      <c r="TXO170" s="3"/>
      <c r="TXP170" s="2"/>
      <c r="TXQ170" s="2"/>
      <c r="TXR170" s="2"/>
      <c r="TXS170" s="2"/>
      <c r="TXT170" s="2"/>
      <c r="TXU170" s="45"/>
      <c r="TXV170" s="45"/>
      <c r="TXY170" s="16"/>
      <c r="TXZ170" s="93"/>
      <c r="TYA170" s="18"/>
      <c r="TYB170" s="16"/>
      <c r="TYC170" s="18"/>
      <c r="TYD170" s="3"/>
      <c r="TYF170" s="13"/>
      <c r="TYG170" s="8"/>
      <c r="TYH170" s="3"/>
      <c r="TYI170" s="45"/>
      <c r="TYJ170" s="3"/>
      <c r="TYK170" s="2"/>
      <c r="TYL170" s="2"/>
      <c r="TYM170" s="2"/>
      <c r="TYN170" s="2"/>
      <c r="TYO170" s="2"/>
      <c r="TYP170" s="45"/>
      <c r="TYQ170" s="45"/>
      <c r="TYT170" s="16"/>
      <c r="TYU170" s="93"/>
      <c r="TYV170" s="18"/>
      <c r="TYW170" s="16"/>
      <c r="TYX170" s="18"/>
      <c r="TYY170" s="3"/>
      <c r="TZA170" s="13"/>
      <c r="TZB170" s="8"/>
      <c r="TZC170" s="3"/>
      <c r="TZD170" s="45"/>
      <c r="TZE170" s="3"/>
      <c r="TZF170" s="2"/>
      <c r="TZG170" s="2"/>
      <c r="TZH170" s="2"/>
      <c r="TZI170" s="2"/>
      <c r="TZJ170" s="2"/>
      <c r="TZK170" s="45"/>
      <c r="TZL170" s="45"/>
      <c r="TZO170" s="16"/>
      <c r="TZP170" s="93"/>
      <c r="TZQ170" s="18"/>
      <c r="TZR170" s="16"/>
      <c r="TZS170" s="18"/>
      <c r="TZT170" s="3"/>
      <c r="TZV170" s="13"/>
      <c r="TZW170" s="8"/>
      <c r="TZX170" s="3"/>
      <c r="TZY170" s="45"/>
      <c r="TZZ170" s="3"/>
      <c r="UAA170" s="2"/>
      <c r="UAB170" s="2"/>
      <c r="UAC170" s="2"/>
      <c r="UAD170" s="2"/>
      <c r="UAE170" s="2"/>
      <c r="UAF170" s="45"/>
      <c r="UAG170" s="45"/>
      <c r="UAJ170" s="16"/>
      <c r="UAK170" s="93"/>
      <c r="UAL170" s="18"/>
      <c r="UAM170" s="16"/>
      <c r="UAN170" s="18"/>
      <c r="UAO170" s="3"/>
      <c r="UAQ170" s="13"/>
      <c r="UAR170" s="8"/>
      <c r="UAS170" s="3"/>
      <c r="UAT170" s="45"/>
      <c r="UAU170" s="3"/>
      <c r="UAV170" s="2"/>
      <c r="UAW170" s="2"/>
      <c r="UAX170" s="2"/>
      <c r="UAY170" s="2"/>
      <c r="UAZ170" s="2"/>
      <c r="UBA170" s="45"/>
      <c r="UBB170" s="45"/>
      <c r="UBE170" s="16"/>
      <c r="UBF170" s="93"/>
      <c r="UBG170" s="18"/>
      <c r="UBH170" s="16"/>
      <c r="UBI170" s="18"/>
      <c r="UBJ170" s="3"/>
      <c r="UBL170" s="13"/>
      <c r="UBM170" s="8"/>
      <c r="UBN170" s="3"/>
      <c r="UBO170" s="45"/>
      <c r="UBP170" s="3"/>
      <c r="UBQ170" s="2"/>
      <c r="UBR170" s="2"/>
      <c r="UBS170" s="2"/>
      <c r="UBT170" s="2"/>
      <c r="UBU170" s="2"/>
      <c r="UBV170" s="45"/>
      <c r="UBW170" s="45"/>
      <c r="UBZ170" s="16"/>
      <c r="UCA170" s="93"/>
      <c r="UCB170" s="18"/>
      <c r="UCC170" s="16"/>
      <c r="UCD170" s="18"/>
      <c r="UCE170" s="3"/>
      <c r="UCG170" s="13"/>
      <c r="UCH170" s="8"/>
      <c r="UCI170" s="3"/>
      <c r="UCJ170" s="45"/>
      <c r="UCK170" s="3"/>
      <c r="UCL170" s="2"/>
      <c r="UCM170" s="2"/>
      <c r="UCN170" s="2"/>
      <c r="UCO170" s="2"/>
      <c r="UCP170" s="2"/>
      <c r="UCQ170" s="45"/>
      <c r="UCR170" s="45"/>
      <c r="UCU170" s="16"/>
      <c r="UCV170" s="93"/>
      <c r="UCW170" s="18"/>
      <c r="UCX170" s="16"/>
      <c r="UCY170" s="18"/>
      <c r="UCZ170" s="3"/>
      <c r="UDB170" s="13"/>
      <c r="UDC170" s="8"/>
      <c r="UDD170" s="3"/>
      <c r="UDE170" s="45"/>
      <c r="UDF170" s="3"/>
      <c r="UDG170" s="2"/>
      <c r="UDH170" s="2"/>
      <c r="UDI170" s="2"/>
      <c r="UDJ170" s="2"/>
      <c r="UDK170" s="2"/>
      <c r="UDL170" s="45"/>
      <c r="UDM170" s="45"/>
      <c r="UDP170" s="16"/>
      <c r="UDQ170" s="93"/>
      <c r="UDR170" s="18"/>
      <c r="UDS170" s="16"/>
      <c r="UDT170" s="18"/>
      <c r="UDU170" s="3"/>
      <c r="UDW170" s="13"/>
      <c r="UDX170" s="8"/>
      <c r="UDY170" s="3"/>
      <c r="UDZ170" s="45"/>
      <c r="UEA170" s="3"/>
      <c r="UEB170" s="2"/>
      <c r="UEC170" s="2"/>
      <c r="UED170" s="2"/>
      <c r="UEE170" s="2"/>
      <c r="UEF170" s="2"/>
      <c r="UEG170" s="45"/>
      <c r="UEH170" s="45"/>
      <c r="UEK170" s="16"/>
      <c r="UEL170" s="93"/>
      <c r="UEM170" s="18"/>
      <c r="UEN170" s="16"/>
      <c r="UEO170" s="18"/>
      <c r="UEP170" s="3"/>
      <c r="UER170" s="13"/>
      <c r="UES170" s="8"/>
      <c r="UET170" s="3"/>
      <c r="UEU170" s="45"/>
      <c r="UEV170" s="3"/>
      <c r="UEW170" s="2"/>
      <c r="UEX170" s="2"/>
      <c r="UEY170" s="2"/>
      <c r="UEZ170" s="2"/>
      <c r="UFA170" s="2"/>
      <c r="UFB170" s="45"/>
      <c r="UFC170" s="45"/>
      <c r="UFF170" s="16"/>
      <c r="UFG170" s="93"/>
      <c r="UFH170" s="18"/>
      <c r="UFI170" s="16"/>
      <c r="UFJ170" s="18"/>
      <c r="UFK170" s="3"/>
      <c r="UFM170" s="13"/>
      <c r="UFN170" s="8"/>
      <c r="UFO170" s="3"/>
      <c r="UFP170" s="45"/>
      <c r="UFQ170" s="3"/>
      <c r="UFR170" s="2"/>
      <c r="UFS170" s="2"/>
      <c r="UFT170" s="2"/>
      <c r="UFU170" s="2"/>
      <c r="UFV170" s="2"/>
      <c r="UFW170" s="45"/>
      <c r="UFX170" s="45"/>
      <c r="UGA170" s="16"/>
      <c r="UGB170" s="93"/>
      <c r="UGC170" s="18"/>
      <c r="UGD170" s="16"/>
      <c r="UGE170" s="18"/>
      <c r="UGF170" s="3"/>
      <c r="UGH170" s="13"/>
      <c r="UGI170" s="8"/>
      <c r="UGJ170" s="3"/>
      <c r="UGK170" s="45"/>
      <c r="UGL170" s="3"/>
      <c r="UGM170" s="2"/>
      <c r="UGN170" s="2"/>
      <c r="UGO170" s="2"/>
      <c r="UGP170" s="2"/>
      <c r="UGQ170" s="2"/>
      <c r="UGR170" s="45"/>
      <c r="UGS170" s="45"/>
      <c r="UGV170" s="16"/>
      <c r="UGW170" s="93"/>
      <c r="UGX170" s="18"/>
      <c r="UGY170" s="16"/>
      <c r="UGZ170" s="18"/>
      <c r="UHA170" s="3"/>
      <c r="UHC170" s="13"/>
      <c r="UHD170" s="8"/>
      <c r="UHE170" s="3"/>
      <c r="UHF170" s="45"/>
      <c r="UHG170" s="3"/>
      <c r="UHH170" s="2"/>
      <c r="UHI170" s="2"/>
      <c r="UHJ170" s="2"/>
      <c r="UHK170" s="2"/>
      <c r="UHL170" s="2"/>
      <c r="UHM170" s="45"/>
      <c r="UHN170" s="45"/>
      <c r="UHQ170" s="16"/>
      <c r="UHR170" s="93"/>
      <c r="UHS170" s="18"/>
      <c r="UHT170" s="16"/>
      <c r="UHU170" s="18"/>
      <c r="UHV170" s="3"/>
      <c r="UHX170" s="13"/>
      <c r="UHY170" s="8"/>
      <c r="UHZ170" s="3"/>
      <c r="UIA170" s="45"/>
      <c r="UIB170" s="3"/>
      <c r="UIC170" s="2"/>
      <c r="UID170" s="2"/>
      <c r="UIE170" s="2"/>
      <c r="UIF170" s="2"/>
      <c r="UIG170" s="2"/>
      <c r="UIH170" s="45"/>
      <c r="UII170" s="45"/>
      <c r="UIL170" s="16"/>
      <c r="UIM170" s="93"/>
      <c r="UIN170" s="18"/>
      <c r="UIO170" s="16"/>
      <c r="UIP170" s="18"/>
      <c r="UIQ170" s="3"/>
      <c r="UIS170" s="13"/>
      <c r="UIT170" s="8"/>
      <c r="UIU170" s="3"/>
      <c r="UIV170" s="45"/>
      <c r="UIW170" s="3"/>
      <c r="UIX170" s="2"/>
      <c r="UIY170" s="2"/>
      <c r="UIZ170" s="2"/>
      <c r="UJA170" s="2"/>
      <c r="UJB170" s="2"/>
      <c r="UJC170" s="45"/>
      <c r="UJD170" s="45"/>
      <c r="UJG170" s="16"/>
      <c r="UJH170" s="93"/>
      <c r="UJI170" s="18"/>
      <c r="UJJ170" s="16"/>
      <c r="UJK170" s="18"/>
      <c r="UJL170" s="3"/>
      <c r="UJN170" s="13"/>
      <c r="UJO170" s="8"/>
      <c r="UJP170" s="3"/>
      <c r="UJQ170" s="45"/>
      <c r="UJR170" s="3"/>
      <c r="UJS170" s="2"/>
      <c r="UJT170" s="2"/>
      <c r="UJU170" s="2"/>
      <c r="UJV170" s="2"/>
      <c r="UJW170" s="2"/>
      <c r="UJX170" s="45"/>
      <c r="UJY170" s="45"/>
      <c r="UKB170" s="16"/>
      <c r="UKC170" s="93"/>
      <c r="UKD170" s="18"/>
      <c r="UKE170" s="16"/>
      <c r="UKF170" s="18"/>
      <c r="UKG170" s="3"/>
      <c r="UKI170" s="13"/>
      <c r="UKJ170" s="8"/>
      <c r="UKK170" s="3"/>
      <c r="UKL170" s="45"/>
      <c r="UKM170" s="3"/>
      <c r="UKN170" s="2"/>
      <c r="UKO170" s="2"/>
      <c r="UKP170" s="2"/>
      <c r="UKQ170" s="2"/>
      <c r="UKR170" s="2"/>
      <c r="UKS170" s="45"/>
      <c r="UKT170" s="45"/>
      <c r="UKW170" s="16"/>
      <c r="UKX170" s="93"/>
      <c r="UKY170" s="18"/>
      <c r="UKZ170" s="16"/>
      <c r="ULA170" s="18"/>
      <c r="ULB170" s="3"/>
      <c r="ULD170" s="13"/>
      <c r="ULE170" s="8"/>
      <c r="ULF170" s="3"/>
      <c r="ULG170" s="45"/>
      <c r="ULH170" s="3"/>
      <c r="ULI170" s="2"/>
      <c r="ULJ170" s="2"/>
      <c r="ULK170" s="2"/>
      <c r="ULL170" s="2"/>
      <c r="ULM170" s="2"/>
      <c r="ULN170" s="45"/>
      <c r="ULO170" s="45"/>
      <c r="ULR170" s="16"/>
      <c r="ULS170" s="93"/>
      <c r="ULT170" s="18"/>
      <c r="ULU170" s="16"/>
      <c r="ULV170" s="18"/>
      <c r="ULW170" s="3"/>
      <c r="ULY170" s="13"/>
      <c r="ULZ170" s="8"/>
      <c r="UMA170" s="3"/>
      <c r="UMB170" s="45"/>
      <c r="UMC170" s="3"/>
      <c r="UMD170" s="2"/>
      <c r="UME170" s="2"/>
      <c r="UMF170" s="2"/>
      <c r="UMG170" s="2"/>
      <c r="UMH170" s="2"/>
      <c r="UMI170" s="45"/>
      <c r="UMJ170" s="45"/>
      <c r="UMM170" s="16"/>
      <c r="UMN170" s="93"/>
      <c r="UMO170" s="18"/>
      <c r="UMP170" s="16"/>
      <c r="UMQ170" s="18"/>
      <c r="UMR170" s="3"/>
      <c r="UMT170" s="13"/>
      <c r="UMU170" s="8"/>
      <c r="UMV170" s="3"/>
      <c r="UMW170" s="45"/>
      <c r="UMX170" s="3"/>
      <c r="UMY170" s="2"/>
      <c r="UMZ170" s="2"/>
      <c r="UNA170" s="2"/>
      <c r="UNB170" s="2"/>
      <c r="UNC170" s="2"/>
      <c r="UND170" s="45"/>
      <c r="UNE170" s="45"/>
      <c r="UNH170" s="16"/>
      <c r="UNI170" s="93"/>
      <c r="UNJ170" s="18"/>
      <c r="UNK170" s="16"/>
      <c r="UNL170" s="18"/>
      <c r="UNM170" s="3"/>
      <c r="UNO170" s="13"/>
      <c r="UNP170" s="8"/>
      <c r="UNQ170" s="3"/>
      <c r="UNR170" s="45"/>
      <c r="UNS170" s="3"/>
      <c r="UNT170" s="2"/>
      <c r="UNU170" s="2"/>
      <c r="UNV170" s="2"/>
      <c r="UNW170" s="2"/>
      <c r="UNX170" s="2"/>
      <c r="UNY170" s="45"/>
      <c r="UNZ170" s="45"/>
      <c r="UOC170" s="16"/>
      <c r="UOD170" s="93"/>
      <c r="UOE170" s="18"/>
      <c r="UOF170" s="16"/>
      <c r="UOG170" s="18"/>
      <c r="UOH170" s="3"/>
      <c r="UOJ170" s="13"/>
      <c r="UOK170" s="8"/>
      <c r="UOL170" s="3"/>
      <c r="UOM170" s="45"/>
      <c r="UON170" s="3"/>
      <c r="UOO170" s="2"/>
      <c r="UOP170" s="2"/>
      <c r="UOQ170" s="2"/>
      <c r="UOR170" s="2"/>
      <c r="UOS170" s="2"/>
      <c r="UOT170" s="45"/>
      <c r="UOU170" s="45"/>
      <c r="UOX170" s="16"/>
      <c r="UOY170" s="93"/>
      <c r="UOZ170" s="18"/>
      <c r="UPA170" s="16"/>
      <c r="UPB170" s="18"/>
      <c r="UPC170" s="3"/>
      <c r="UPE170" s="13"/>
      <c r="UPF170" s="8"/>
      <c r="UPG170" s="3"/>
      <c r="UPH170" s="45"/>
      <c r="UPI170" s="3"/>
      <c r="UPJ170" s="2"/>
      <c r="UPK170" s="2"/>
      <c r="UPL170" s="2"/>
      <c r="UPM170" s="2"/>
      <c r="UPN170" s="2"/>
      <c r="UPO170" s="45"/>
      <c r="UPP170" s="45"/>
      <c r="UPS170" s="16"/>
      <c r="UPT170" s="93"/>
      <c r="UPU170" s="18"/>
      <c r="UPV170" s="16"/>
      <c r="UPW170" s="18"/>
      <c r="UPX170" s="3"/>
      <c r="UPZ170" s="13"/>
      <c r="UQA170" s="8"/>
      <c r="UQB170" s="3"/>
      <c r="UQC170" s="45"/>
      <c r="UQD170" s="3"/>
      <c r="UQE170" s="2"/>
      <c r="UQF170" s="2"/>
      <c r="UQG170" s="2"/>
      <c r="UQH170" s="2"/>
      <c r="UQI170" s="2"/>
      <c r="UQJ170" s="45"/>
      <c r="UQK170" s="45"/>
      <c r="UQN170" s="16"/>
      <c r="UQO170" s="93"/>
      <c r="UQP170" s="18"/>
      <c r="UQQ170" s="16"/>
      <c r="UQR170" s="18"/>
      <c r="UQS170" s="3"/>
      <c r="UQU170" s="13"/>
      <c r="UQV170" s="8"/>
      <c r="UQW170" s="3"/>
      <c r="UQX170" s="45"/>
      <c r="UQY170" s="3"/>
      <c r="UQZ170" s="2"/>
      <c r="URA170" s="2"/>
      <c r="URB170" s="2"/>
      <c r="URC170" s="2"/>
      <c r="URD170" s="2"/>
      <c r="URE170" s="45"/>
      <c r="URF170" s="45"/>
      <c r="URI170" s="16"/>
      <c r="URJ170" s="93"/>
      <c r="URK170" s="18"/>
      <c r="URL170" s="16"/>
      <c r="URM170" s="18"/>
      <c r="URN170" s="3"/>
      <c r="URP170" s="13"/>
      <c r="URQ170" s="8"/>
      <c r="URR170" s="3"/>
      <c r="URS170" s="45"/>
      <c r="URT170" s="3"/>
      <c r="URU170" s="2"/>
      <c r="URV170" s="2"/>
      <c r="URW170" s="2"/>
      <c r="URX170" s="2"/>
      <c r="URY170" s="2"/>
      <c r="URZ170" s="45"/>
      <c r="USA170" s="45"/>
      <c r="USD170" s="16"/>
      <c r="USE170" s="93"/>
      <c r="USF170" s="18"/>
      <c r="USG170" s="16"/>
      <c r="USH170" s="18"/>
      <c r="USI170" s="3"/>
      <c r="USK170" s="13"/>
      <c r="USL170" s="8"/>
      <c r="USM170" s="3"/>
      <c r="USN170" s="45"/>
      <c r="USO170" s="3"/>
      <c r="USP170" s="2"/>
      <c r="USQ170" s="2"/>
      <c r="USR170" s="2"/>
      <c r="USS170" s="2"/>
      <c r="UST170" s="2"/>
      <c r="USU170" s="45"/>
      <c r="USV170" s="45"/>
      <c r="USY170" s="16"/>
      <c r="USZ170" s="93"/>
      <c r="UTA170" s="18"/>
      <c r="UTB170" s="16"/>
      <c r="UTC170" s="18"/>
      <c r="UTD170" s="3"/>
      <c r="UTF170" s="13"/>
      <c r="UTG170" s="8"/>
      <c r="UTH170" s="3"/>
      <c r="UTI170" s="45"/>
      <c r="UTJ170" s="3"/>
      <c r="UTK170" s="2"/>
      <c r="UTL170" s="2"/>
      <c r="UTM170" s="2"/>
      <c r="UTN170" s="2"/>
      <c r="UTO170" s="2"/>
      <c r="UTP170" s="45"/>
      <c r="UTQ170" s="45"/>
      <c r="UTT170" s="16"/>
      <c r="UTU170" s="93"/>
      <c r="UTV170" s="18"/>
      <c r="UTW170" s="16"/>
      <c r="UTX170" s="18"/>
      <c r="UTY170" s="3"/>
      <c r="UUA170" s="13"/>
      <c r="UUB170" s="8"/>
      <c r="UUC170" s="3"/>
      <c r="UUD170" s="45"/>
      <c r="UUE170" s="3"/>
      <c r="UUF170" s="2"/>
      <c r="UUG170" s="2"/>
      <c r="UUH170" s="2"/>
      <c r="UUI170" s="2"/>
      <c r="UUJ170" s="2"/>
      <c r="UUK170" s="45"/>
      <c r="UUL170" s="45"/>
      <c r="UUO170" s="16"/>
      <c r="UUP170" s="93"/>
      <c r="UUQ170" s="18"/>
      <c r="UUR170" s="16"/>
      <c r="UUS170" s="18"/>
      <c r="UUT170" s="3"/>
      <c r="UUV170" s="13"/>
      <c r="UUW170" s="8"/>
      <c r="UUX170" s="3"/>
      <c r="UUY170" s="45"/>
      <c r="UUZ170" s="3"/>
      <c r="UVA170" s="2"/>
      <c r="UVB170" s="2"/>
      <c r="UVC170" s="2"/>
      <c r="UVD170" s="2"/>
      <c r="UVE170" s="2"/>
      <c r="UVF170" s="45"/>
      <c r="UVG170" s="45"/>
      <c r="UVJ170" s="16"/>
      <c r="UVK170" s="93"/>
      <c r="UVL170" s="18"/>
      <c r="UVM170" s="16"/>
      <c r="UVN170" s="18"/>
      <c r="UVO170" s="3"/>
      <c r="UVQ170" s="13"/>
      <c r="UVR170" s="8"/>
      <c r="UVS170" s="3"/>
      <c r="UVT170" s="45"/>
      <c r="UVU170" s="3"/>
      <c r="UVV170" s="2"/>
      <c r="UVW170" s="2"/>
      <c r="UVX170" s="2"/>
      <c r="UVY170" s="2"/>
      <c r="UVZ170" s="2"/>
      <c r="UWA170" s="45"/>
      <c r="UWB170" s="45"/>
      <c r="UWE170" s="16"/>
      <c r="UWF170" s="93"/>
      <c r="UWG170" s="18"/>
      <c r="UWH170" s="16"/>
      <c r="UWI170" s="18"/>
      <c r="UWJ170" s="3"/>
      <c r="UWL170" s="13"/>
      <c r="UWM170" s="8"/>
      <c r="UWN170" s="3"/>
      <c r="UWO170" s="45"/>
      <c r="UWP170" s="3"/>
      <c r="UWQ170" s="2"/>
      <c r="UWR170" s="2"/>
      <c r="UWS170" s="2"/>
      <c r="UWT170" s="2"/>
      <c r="UWU170" s="2"/>
      <c r="UWV170" s="45"/>
      <c r="UWW170" s="45"/>
      <c r="UWZ170" s="16"/>
      <c r="UXA170" s="93"/>
      <c r="UXB170" s="18"/>
      <c r="UXC170" s="16"/>
      <c r="UXD170" s="18"/>
      <c r="UXE170" s="3"/>
      <c r="UXG170" s="13"/>
      <c r="UXH170" s="8"/>
      <c r="UXI170" s="3"/>
      <c r="UXJ170" s="45"/>
      <c r="UXK170" s="3"/>
      <c r="UXL170" s="2"/>
      <c r="UXM170" s="2"/>
      <c r="UXN170" s="2"/>
      <c r="UXO170" s="2"/>
      <c r="UXP170" s="2"/>
      <c r="UXQ170" s="45"/>
      <c r="UXR170" s="45"/>
      <c r="UXU170" s="16"/>
      <c r="UXV170" s="93"/>
      <c r="UXW170" s="18"/>
      <c r="UXX170" s="16"/>
      <c r="UXY170" s="18"/>
      <c r="UXZ170" s="3"/>
      <c r="UYB170" s="13"/>
      <c r="UYC170" s="8"/>
      <c r="UYD170" s="3"/>
      <c r="UYE170" s="45"/>
      <c r="UYF170" s="3"/>
      <c r="UYG170" s="2"/>
      <c r="UYH170" s="2"/>
      <c r="UYI170" s="2"/>
      <c r="UYJ170" s="2"/>
      <c r="UYK170" s="2"/>
      <c r="UYL170" s="45"/>
      <c r="UYM170" s="45"/>
      <c r="UYP170" s="16"/>
      <c r="UYQ170" s="93"/>
      <c r="UYR170" s="18"/>
      <c r="UYS170" s="16"/>
      <c r="UYT170" s="18"/>
      <c r="UYU170" s="3"/>
      <c r="UYW170" s="13"/>
      <c r="UYX170" s="8"/>
      <c r="UYY170" s="3"/>
      <c r="UYZ170" s="45"/>
      <c r="UZA170" s="3"/>
      <c r="UZB170" s="2"/>
      <c r="UZC170" s="2"/>
      <c r="UZD170" s="2"/>
      <c r="UZE170" s="2"/>
      <c r="UZF170" s="2"/>
      <c r="UZG170" s="45"/>
      <c r="UZH170" s="45"/>
      <c r="UZK170" s="16"/>
      <c r="UZL170" s="93"/>
      <c r="UZM170" s="18"/>
      <c r="UZN170" s="16"/>
      <c r="UZO170" s="18"/>
      <c r="UZP170" s="3"/>
      <c r="UZR170" s="13"/>
      <c r="UZS170" s="8"/>
      <c r="UZT170" s="3"/>
      <c r="UZU170" s="45"/>
      <c r="UZV170" s="3"/>
      <c r="UZW170" s="2"/>
      <c r="UZX170" s="2"/>
      <c r="UZY170" s="2"/>
      <c r="UZZ170" s="2"/>
      <c r="VAA170" s="2"/>
      <c r="VAB170" s="45"/>
      <c r="VAC170" s="45"/>
      <c r="VAF170" s="16"/>
      <c r="VAG170" s="93"/>
      <c r="VAH170" s="18"/>
      <c r="VAI170" s="16"/>
      <c r="VAJ170" s="18"/>
      <c r="VAK170" s="3"/>
      <c r="VAM170" s="13"/>
      <c r="VAN170" s="8"/>
      <c r="VAO170" s="3"/>
      <c r="VAP170" s="45"/>
      <c r="VAQ170" s="3"/>
      <c r="VAR170" s="2"/>
      <c r="VAS170" s="2"/>
      <c r="VAT170" s="2"/>
      <c r="VAU170" s="2"/>
      <c r="VAV170" s="2"/>
      <c r="VAW170" s="45"/>
      <c r="VAX170" s="45"/>
      <c r="VBA170" s="16"/>
      <c r="VBB170" s="93"/>
      <c r="VBC170" s="18"/>
      <c r="VBD170" s="16"/>
      <c r="VBE170" s="18"/>
      <c r="VBF170" s="3"/>
      <c r="VBH170" s="13"/>
      <c r="VBI170" s="8"/>
      <c r="VBJ170" s="3"/>
      <c r="VBK170" s="45"/>
      <c r="VBL170" s="3"/>
      <c r="VBM170" s="2"/>
      <c r="VBN170" s="2"/>
      <c r="VBO170" s="2"/>
      <c r="VBP170" s="2"/>
      <c r="VBQ170" s="2"/>
      <c r="VBR170" s="45"/>
      <c r="VBS170" s="45"/>
      <c r="VBV170" s="16"/>
      <c r="VBW170" s="93"/>
      <c r="VBX170" s="18"/>
      <c r="VBY170" s="16"/>
      <c r="VBZ170" s="18"/>
      <c r="VCA170" s="3"/>
      <c r="VCC170" s="13"/>
      <c r="VCD170" s="8"/>
      <c r="VCE170" s="3"/>
      <c r="VCF170" s="45"/>
      <c r="VCG170" s="3"/>
      <c r="VCH170" s="2"/>
      <c r="VCI170" s="2"/>
      <c r="VCJ170" s="2"/>
      <c r="VCK170" s="2"/>
      <c r="VCL170" s="2"/>
      <c r="VCM170" s="45"/>
      <c r="VCN170" s="45"/>
      <c r="VCQ170" s="16"/>
      <c r="VCR170" s="93"/>
      <c r="VCS170" s="18"/>
      <c r="VCT170" s="16"/>
      <c r="VCU170" s="18"/>
      <c r="VCV170" s="3"/>
      <c r="VCX170" s="13"/>
      <c r="VCY170" s="8"/>
      <c r="VCZ170" s="3"/>
      <c r="VDA170" s="45"/>
      <c r="VDB170" s="3"/>
      <c r="VDC170" s="2"/>
      <c r="VDD170" s="2"/>
      <c r="VDE170" s="2"/>
      <c r="VDF170" s="2"/>
      <c r="VDG170" s="2"/>
      <c r="VDH170" s="45"/>
      <c r="VDI170" s="45"/>
      <c r="VDL170" s="16"/>
      <c r="VDM170" s="93"/>
      <c r="VDN170" s="18"/>
      <c r="VDO170" s="16"/>
      <c r="VDP170" s="18"/>
      <c r="VDQ170" s="3"/>
      <c r="VDS170" s="13"/>
      <c r="VDT170" s="8"/>
      <c r="VDU170" s="3"/>
      <c r="VDV170" s="45"/>
      <c r="VDW170" s="3"/>
      <c r="VDX170" s="2"/>
      <c r="VDY170" s="2"/>
      <c r="VDZ170" s="2"/>
      <c r="VEA170" s="2"/>
      <c r="VEB170" s="2"/>
      <c r="VEC170" s="45"/>
      <c r="VED170" s="45"/>
      <c r="VEG170" s="16"/>
      <c r="VEH170" s="93"/>
      <c r="VEI170" s="18"/>
      <c r="VEJ170" s="16"/>
      <c r="VEK170" s="18"/>
      <c r="VEL170" s="3"/>
      <c r="VEN170" s="13"/>
      <c r="VEO170" s="8"/>
      <c r="VEP170" s="3"/>
      <c r="VEQ170" s="45"/>
      <c r="VER170" s="3"/>
      <c r="VES170" s="2"/>
      <c r="VET170" s="2"/>
      <c r="VEU170" s="2"/>
      <c r="VEV170" s="2"/>
      <c r="VEW170" s="2"/>
      <c r="VEX170" s="45"/>
      <c r="VEY170" s="45"/>
      <c r="VFB170" s="16"/>
      <c r="VFC170" s="93"/>
      <c r="VFD170" s="18"/>
      <c r="VFE170" s="16"/>
      <c r="VFF170" s="18"/>
      <c r="VFG170" s="3"/>
      <c r="VFI170" s="13"/>
      <c r="VFJ170" s="8"/>
      <c r="VFK170" s="3"/>
      <c r="VFL170" s="45"/>
      <c r="VFM170" s="3"/>
      <c r="VFN170" s="2"/>
      <c r="VFO170" s="2"/>
      <c r="VFP170" s="2"/>
      <c r="VFQ170" s="2"/>
      <c r="VFR170" s="2"/>
      <c r="VFS170" s="45"/>
      <c r="VFT170" s="45"/>
      <c r="VFW170" s="16"/>
      <c r="VFX170" s="93"/>
      <c r="VFY170" s="18"/>
      <c r="VFZ170" s="16"/>
      <c r="VGA170" s="18"/>
      <c r="VGB170" s="3"/>
      <c r="VGD170" s="13"/>
      <c r="VGE170" s="8"/>
      <c r="VGF170" s="3"/>
      <c r="VGG170" s="45"/>
      <c r="VGH170" s="3"/>
      <c r="VGI170" s="2"/>
      <c r="VGJ170" s="2"/>
      <c r="VGK170" s="2"/>
      <c r="VGL170" s="2"/>
      <c r="VGM170" s="2"/>
      <c r="VGN170" s="45"/>
      <c r="VGO170" s="45"/>
      <c r="VGR170" s="16"/>
      <c r="VGS170" s="93"/>
      <c r="VGT170" s="18"/>
      <c r="VGU170" s="16"/>
      <c r="VGV170" s="18"/>
      <c r="VGW170" s="3"/>
      <c r="VGY170" s="13"/>
      <c r="VGZ170" s="8"/>
      <c r="VHA170" s="3"/>
      <c r="VHB170" s="45"/>
      <c r="VHC170" s="3"/>
      <c r="VHD170" s="2"/>
      <c r="VHE170" s="2"/>
      <c r="VHF170" s="2"/>
      <c r="VHG170" s="2"/>
      <c r="VHH170" s="2"/>
      <c r="VHI170" s="45"/>
      <c r="VHJ170" s="45"/>
      <c r="VHM170" s="16"/>
      <c r="VHN170" s="93"/>
      <c r="VHO170" s="18"/>
      <c r="VHP170" s="16"/>
      <c r="VHQ170" s="18"/>
      <c r="VHR170" s="3"/>
      <c r="VHT170" s="13"/>
      <c r="VHU170" s="8"/>
      <c r="VHV170" s="3"/>
      <c r="VHW170" s="45"/>
      <c r="VHX170" s="3"/>
      <c r="VHY170" s="2"/>
      <c r="VHZ170" s="2"/>
      <c r="VIA170" s="2"/>
      <c r="VIB170" s="2"/>
      <c r="VIC170" s="2"/>
      <c r="VID170" s="45"/>
      <c r="VIE170" s="45"/>
      <c r="VIH170" s="16"/>
      <c r="VII170" s="93"/>
      <c r="VIJ170" s="18"/>
      <c r="VIK170" s="16"/>
      <c r="VIL170" s="18"/>
      <c r="VIM170" s="3"/>
      <c r="VIO170" s="13"/>
      <c r="VIP170" s="8"/>
      <c r="VIQ170" s="3"/>
      <c r="VIR170" s="45"/>
      <c r="VIS170" s="3"/>
      <c r="VIT170" s="2"/>
      <c r="VIU170" s="2"/>
      <c r="VIV170" s="2"/>
      <c r="VIW170" s="2"/>
      <c r="VIX170" s="2"/>
      <c r="VIY170" s="45"/>
      <c r="VIZ170" s="45"/>
      <c r="VJC170" s="16"/>
      <c r="VJD170" s="93"/>
      <c r="VJE170" s="18"/>
      <c r="VJF170" s="16"/>
      <c r="VJG170" s="18"/>
      <c r="VJH170" s="3"/>
      <c r="VJJ170" s="13"/>
      <c r="VJK170" s="8"/>
      <c r="VJL170" s="3"/>
      <c r="VJM170" s="45"/>
      <c r="VJN170" s="3"/>
      <c r="VJO170" s="2"/>
      <c r="VJP170" s="2"/>
      <c r="VJQ170" s="2"/>
      <c r="VJR170" s="2"/>
      <c r="VJS170" s="2"/>
      <c r="VJT170" s="45"/>
      <c r="VJU170" s="45"/>
      <c r="VJX170" s="16"/>
      <c r="VJY170" s="93"/>
      <c r="VJZ170" s="18"/>
      <c r="VKA170" s="16"/>
      <c r="VKB170" s="18"/>
      <c r="VKC170" s="3"/>
      <c r="VKE170" s="13"/>
      <c r="VKF170" s="8"/>
      <c r="VKG170" s="3"/>
      <c r="VKH170" s="45"/>
      <c r="VKI170" s="3"/>
      <c r="VKJ170" s="2"/>
      <c r="VKK170" s="2"/>
      <c r="VKL170" s="2"/>
      <c r="VKM170" s="2"/>
      <c r="VKN170" s="2"/>
      <c r="VKO170" s="45"/>
      <c r="VKP170" s="45"/>
      <c r="VKS170" s="16"/>
      <c r="VKT170" s="93"/>
      <c r="VKU170" s="18"/>
      <c r="VKV170" s="16"/>
      <c r="VKW170" s="18"/>
      <c r="VKX170" s="3"/>
      <c r="VKZ170" s="13"/>
      <c r="VLA170" s="8"/>
      <c r="VLB170" s="3"/>
      <c r="VLC170" s="45"/>
      <c r="VLD170" s="3"/>
      <c r="VLE170" s="2"/>
      <c r="VLF170" s="2"/>
      <c r="VLG170" s="2"/>
      <c r="VLH170" s="2"/>
      <c r="VLI170" s="2"/>
      <c r="VLJ170" s="45"/>
      <c r="VLK170" s="45"/>
      <c r="VLN170" s="16"/>
      <c r="VLO170" s="93"/>
      <c r="VLP170" s="18"/>
      <c r="VLQ170" s="16"/>
      <c r="VLR170" s="18"/>
      <c r="VLS170" s="3"/>
      <c r="VLU170" s="13"/>
      <c r="VLV170" s="8"/>
      <c r="VLW170" s="3"/>
      <c r="VLX170" s="45"/>
      <c r="VLY170" s="3"/>
      <c r="VLZ170" s="2"/>
      <c r="VMA170" s="2"/>
      <c r="VMB170" s="2"/>
      <c r="VMC170" s="2"/>
      <c r="VMD170" s="2"/>
      <c r="VME170" s="45"/>
      <c r="VMF170" s="45"/>
      <c r="VMI170" s="16"/>
      <c r="VMJ170" s="93"/>
      <c r="VMK170" s="18"/>
      <c r="VML170" s="16"/>
      <c r="VMM170" s="18"/>
      <c r="VMN170" s="3"/>
      <c r="VMP170" s="13"/>
      <c r="VMQ170" s="8"/>
      <c r="VMR170" s="3"/>
      <c r="VMS170" s="45"/>
      <c r="VMT170" s="3"/>
      <c r="VMU170" s="2"/>
      <c r="VMV170" s="2"/>
      <c r="VMW170" s="2"/>
      <c r="VMX170" s="2"/>
      <c r="VMY170" s="2"/>
      <c r="VMZ170" s="45"/>
      <c r="VNA170" s="45"/>
      <c r="VND170" s="16"/>
      <c r="VNE170" s="93"/>
      <c r="VNF170" s="18"/>
      <c r="VNG170" s="16"/>
      <c r="VNH170" s="18"/>
      <c r="VNI170" s="3"/>
      <c r="VNK170" s="13"/>
      <c r="VNL170" s="8"/>
      <c r="VNM170" s="3"/>
      <c r="VNN170" s="45"/>
      <c r="VNO170" s="3"/>
      <c r="VNP170" s="2"/>
      <c r="VNQ170" s="2"/>
      <c r="VNR170" s="2"/>
      <c r="VNS170" s="2"/>
      <c r="VNT170" s="2"/>
      <c r="VNU170" s="45"/>
      <c r="VNV170" s="45"/>
      <c r="VNY170" s="16"/>
      <c r="VNZ170" s="93"/>
      <c r="VOA170" s="18"/>
      <c r="VOB170" s="16"/>
      <c r="VOC170" s="18"/>
      <c r="VOD170" s="3"/>
      <c r="VOF170" s="13"/>
      <c r="VOG170" s="8"/>
      <c r="VOH170" s="3"/>
      <c r="VOI170" s="45"/>
      <c r="VOJ170" s="3"/>
      <c r="VOK170" s="2"/>
      <c r="VOL170" s="2"/>
      <c r="VOM170" s="2"/>
      <c r="VON170" s="2"/>
      <c r="VOO170" s="2"/>
      <c r="VOP170" s="45"/>
      <c r="VOQ170" s="45"/>
      <c r="VOT170" s="16"/>
      <c r="VOU170" s="93"/>
      <c r="VOV170" s="18"/>
      <c r="VOW170" s="16"/>
      <c r="VOX170" s="18"/>
      <c r="VOY170" s="3"/>
      <c r="VPA170" s="13"/>
      <c r="VPB170" s="8"/>
      <c r="VPC170" s="3"/>
      <c r="VPD170" s="45"/>
      <c r="VPE170" s="3"/>
      <c r="VPF170" s="2"/>
      <c r="VPG170" s="2"/>
      <c r="VPH170" s="2"/>
      <c r="VPI170" s="2"/>
      <c r="VPJ170" s="2"/>
      <c r="VPK170" s="45"/>
      <c r="VPL170" s="45"/>
      <c r="VPO170" s="16"/>
      <c r="VPP170" s="93"/>
      <c r="VPQ170" s="18"/>
      <c r="VPR170" s="16"/>
      <c r="VPS170" s="18"/>
      <c r="VPT170" s="3"/>
      <c r="VPV170" s="13"/>
      <c r="VPW170" s="8"/>
      <c r="VPX170" s="3"/>
      <c r="VPY170" s="45"/>
      <c r="VPZ170" s="3"/>
      <c r="VQA170" s="2"/>
      <c r="VQB170" s="2"/>
      <c r="VQC170" s="2"/>
      <c r="VQD170" s="2"/>
      <c r="VQE170" s="2"/>
      <c r="VQF170" s="45"/>
      <c r="VQG170" s="45"/>
      <c r="VQJ170" s="16"/>
      <c r="VQK170" s="93"/>
      <c r="VQL170" s="18"/>
      <c r="VQM170" s="16"/>
      <c r="VQN170" s="18"/>
      <c r="VQO170" s="3"/>
      <c r="VQQ170" s="13"/>
      <c r="VQR170" s="8"/>
      <c r="VQS170" s="3"/>
      <c r="VQT170" s="45"/>
      <c r="VQU170" s="3"/>
      <c r="VQV170" s="2"/>
      <c r="VQW170" s="2"/>
      <c r="VQX170" s="2"/>
      <c r="VQY170" s="2"/>
      <c r="VQZ170" s="2"/>
      <c r="VRA170" s="45"/>
      <c r="VRB170" s="45"/>
      <c r="VRE170" s="16"/>
      <c r="VRF170" s="93"/>
      <c r="VRG170" s="18"/>
      <c r="VRH170" s="16"/>
      <c r="VRI170" s="18"/>
      <c r="VRJ170" s="3"/>
      <c r="VRL170" s="13"/>
      <c r="VRM170" s="8"/>
      <c r="VRN170" s="3"/>
      <c r="VRO170" s="45"/>
      <c r="VRP170" s="3"/>
      <c r="VRQ170" s="2"/>
      <c r="VRR170" s="2"/>
      <c r="VRS170" s="2"/>
      <c r="VRT170" s="2"/>
      <c r="VRU170" s="2"/>
      <c r="VRV170" s="45"/>
      <c r="VRW170" s="45"/>
      <c r="VRZ170" s="16"/>
      <c r="VSA170" s="93"/>
      <c r="VSB170" s="18"/>
      <c r="VSC170" s="16"/>
      <c r="VSD170" s="18"/>
      <c r="VSE170" s="3"/>
      <c r="VSG170" s="13"/>
      <c r="VSH170" s="8"/>
      <c r="VSI170" s="3"/>
      <c r="VSJ170" s="45"/>
      <c r="VSK170" s="3"/>
      <c r="VSL170" s="2"/>
      <c r="VSM170" s="2"/>
      <c r="VSN170" s="2"/>
      <c r="VSO170" s="2"/>
      <c r="VSP170" s="2"/>
      <c r="VSQ170" s="45"/>
      <c r="VSR170" s="45"/>
      <c r="VSU170" s="16"/>
      <c r="VSV170" s="93"/>
      <c r="VSW170" s="18"/>
      <c r="VSX170" s="16"/>
      <c r="VSY170" s="18"/>
      <c r="VSZ170" s="3"/>
      <c r="VTB170" s="13"/>
      <c r="VTC170" s="8"/>
      <c r="VTD170" s="3"/>
      <c r="VTE170" s="45"/>
      <c r="VTF170" s="3"/>
      <c r="VTG170" s="2"/>
      <c r="VTH170" s="2"/>
      <c r="VTI170" s="2"/>
      <c r="VTJ170" s="2"/>
      <c r="VTK170" s="2"/>
      <c r="VTL170" s="45"/>
      <c r="VTM170" s="45"/>
      <c r="VTP170" s="16"/>
      <c r="VTQ170" s="93"/>
      <c r="VTR170" s="18"/>
      <c r="VTS170" s="16"/>
      <c r="VTT170" s="18"/>
      <c r="VTU170" s="3"/>
      <c r="VTW170" s="13"/>
      <c r="VTX170" s="8"/>
      <c r="VTY170" s="3"/>
      <c r="VTZ170" s="45"/>
      <c r="VUA170" s="3"/>
      <c r="VUB170" s="2"/>
      <c r="VUC170" s="2"/>
      <c r="VUD170" s="2"/>
      <c r="VUE170" s="2"/>
      <c r="VUF170" s="2"/>
      <c r="VUG170" s="45"/>
      <c r="VUH170" s="45"/>
      <c r="VUK170" s="16"/>
      <c r="VUL170" s="93"/>
      <c r="VUM170" s="18"/>
      <c r="VUN170" s="16"/>
      <c r="VUO170" s="18"/>
      <c r="VUP170" s="3"/>
      <c r="VUR170" s="13"/>
      <c r="VUS170" s="8"/>
      <c r="VUT170" s="3"/>
      <c r="VUU170" s="45"/>
      <c r="VUV170" s="3"/>
      <c r="VUW170" s="2"/>
      <c r="VUX170" s="2"/>
      <c r="VUY170" s="2"/>
      <c r="VUZ170" s="2"/>
      <c r="VVA170" s="2"/>
      <c r="VVB170" s="45"/>
      <c r="VVC170" s="45"/>
      <c r="VVF170" s="16"/>
      <c r="VVG170" s="93"/>
      <c r="VVH170" s="18"/>
      <c r="VVI170" s="16"/>
      <c r="VVJ170" s="18"/>
      <c r="VVK170" s="3"/>
      <c r="VVM170" s="13"/>
      <c r="VVN170" s="8"/>
      <c r="VVO170" s="3"/>
      <c r="VVP170" s="45"/>
      <c r="VVQ170" s="3"/>
      <c r="VVR170" s="2"/>
      <c r="VVS170" s="2"/>
      <c r="VVT170" s="2"/>
      <c r="VVU170" s="2"/>
      <c r="VVV170" s="2"/>
      <c r="VVW170" s="45"/>
      <c r="VVX170" s="45"/>
      <c r="VWA170" s="16"/>
      <c r="VWB170" s="93"/>
      <c r="VWC170" s="18"/>
      <c r="VWD170" s="16"/>
      <c r="VWE170" s="18"/>
      <c r="VWF170" s="3"/>
      <c r="VWH170" s="13"/>
      <c r="VWI170" s="8"/>
      <c r="VWJ170" s="3"/>
      <c r="VWK170" s="45"/>
      <c r="VWL170" s="3"/>
      <c r="VWM170" s="2"/>
      <c r="VWN170" s="2"/>
      <c r="VWO170" s="2"/>
      <c r="VWP170" s="2"/>
      <c r="VWQ170" s="2"/>
      <c r="VWR170" s="45"/>
      <c r="VWS170" s="45"/>
      <c r="VWV170" s="16"/>
      <c r="VWW170" s="93"/>
      <c r="VWX170" s="18"/>
      <c r="VWY170" s="16"/>
      <c r="VWZ170" s="18"/>
      <c r="VXA170" s="3"/>
      <c r="VXC170" s="13"/>
      <c r="VXD170" s="8"/>
      <c r="VXE170" s="3"/>
      <c r="VXF170" s="45"/>
      <c r="VXG170" s="3"/>
      <c r="VXH170" s="2"/>
      <c r="VXI170" s="2"/>
      <c r="VXJ170" s="2"/>
      <c r="VXK170" s="2"/>
      <c r="VXL170" s="2"/>
      <c r="VXM170" s="45"/>
      <c r="VXN170" s="45"/>
      <c r="VXQ170" s="16"/>
      <c r="VXR170" s="93"/>
      <c r="VXS170" s="18"/>
      <c r="VXT170" s="16"/>
      <c r="VXU170" s="18"/>
      <c r="VXV170" s="3"/>
      <c r="VXX170" s="13"/>
      <c r="VXY170" s="8"/>
      <c r="VXZ170" s="3"/>
      <c r="VYA170" s="45"/>
      <c r="VYB170" s="3"/>
      <c r="VYC170" s="2"/>
      <c r="VYD170" s="2"/>
      <c r="VYE170" s="2"/>
      <c r="VYF170" s="2"/>
      <c r="VYG170" s="2"/>
      <c r="VYH170" s="45"/>
      <c r="VYI170" s="45"/>
      <c r="VYL170" s="16"/>
      <c r="VYM170" s="93"/>
      <c r="VYN170" s="18"/>
      <c r="VYO170" s="16"/>
      <c r="VYP170" s="18"/>
      <c r="VYQ170" s="3"/>
      <c r="VYS170" s="13"/>
      <c r="VYT170" s="8"/>
      <c r="VYU170" s="3"/>
      <c r="VYV170" s="45"/>
      <c r="VYW170" s="3"/>
      <c r="VYX170" s="2"/>
      <c r="VYY170" s="2"/>
      <c r="VYZ170" s="2"/>
      <c r="VZA170" s="2"/>
      <c r="VZB170" s="2"/>
      <c r="VZC170" s="45"/>
      <c r="VZD170" s="45"/>
      <c r="VZG170" s="16"/>
      <c r="VZH170" s="93"/>
      <c r="VZI170" s="18"/>
      <c r="VZJ170" s="16"/>
      <c r="VZK170" s="18"/>
      <c r="VZL170" s="3"/>
      <c r="VZN170" s="13"/>
      <c r="VZO170" s="8"/>
      <c r="VZP170" s="3"/>
      <c r="VZQ170" s="45"/>
      <c r="VZR170" s="3"/>
      <c r="VZS170" s="2"/>
      <c r="VZT170" s="2"/>
      <c r="VZU170" s="2"/>
      <c r="VZV170" s="2"/>
      <c r="VZW170" s="2"/>
      <c r="VZX170" s="45"/>
      <c r="VZY170" s="45"/>
      <c r="WAB170" s="16"/>
      <c r="WAC170" s="93"/>
      <c r="WAD170" s="18"/>
      <c r="WAE170" s="16"/>
      <c r="WAF170" s="18"/>
      <c r="WAG170" s="3"/>
      <c r="WAI170" s="13"/>
      <c r="WAJ170" s="8"/>
      <c r="WAK170" s="3"/>
      <c r="WAL170" s="45"/>
      <c r="WAM170" s="3"/>
      <c r="WAN170" s="2"/>
      <c r="WAO170" s="2"/>
      <c r="WAP170" s="2"/>
      <c r="WAQ170" s="2"/>
      <c r="WAR170" s="2"/>
      <c r="WAS170" s="45"/>
      <c r="WAT170" s="45"/>
      <c r="WAW170" s="16"/>
      <c r="WAX170" s="93"/>
      <c r="WAY170" s="18"/>
      <c r="WAZ170" s="16"/>
      <c r="WBA170" s="18"/>
      <c r="WBB170" s="3"/>
      <c r="WBD170" s="13"/>
      <c r="WBE170" s="8"/>
      <c r="WBF170" s="3"/>
      <c r="WBG170" s="45"/>
      <c r="WBH170" s="3"/>
      <c r="WBI170" s="2"/>
      <c r="WBJ170" s="2"/>
      <c r="WBK170" s="2"/>
      <c r="WBL170" s="2"/>
      <c r="WBM170" s="2"/>
      <c r="WBN170" s="45"/>
      <c r="WBO170" s="45"/>
      <c r="WBR170" s="16"/>
      <c r="WBS170" s="93"/>
      <c r="WBT170" s="18"/>
      <c r="WBU170" s="16"/>
      <c r="WBV170" s="18"/>
      <c r="WBW170" s="3"/>
      <c r="WBY170" s="13"/>
      <c r="WBZ170" s="8"/>
      <c r="WCA170" s="3"/>
      <c r="WCB170" s="45"/>
      <c r="WCC170" s="3"/>
      <c r="WCD170" s="2"/>
      <c r="WCE170" s="2"/>
      <c r="WCF170" s="2"/>
      <c r="WCG170" s="2"/>
      <c r="WCH170" s="2"/>
      <c r="WCI170" s="45"/>
      <c r="WCJ170" s="45"/>
      <c r="WCM170" s="16"/>
      <c r="WCN170" s="93"/>
      <c r="WCO170" s="18"/>
      <c r="WCP170" s="16"/>
      <c r="WCQ170" s="18"/>
      <c r="WCR170" s="3"/>
      <c r="WCT170" s="13"/>
      <c r="WCU170" s="8"/>
      <c r="WCV170" s="3"/>
      <c r="WCW170" s="45"/>
      <c r="WCX170" s="3"/>
      <c r="WCY170" s="2"/>
      <c r="WCZ170" s="2"/>
      <c r="WDA170" s="2"/>
      <c r="WDB170" s="2"/>
      <c r="WDC170" s="2"/>
      <c r="WDD170" s="45"/>
      <c r="WDE170" s="45"/>
      <c r="WDH170" s="16"/>
      <c r="WDI170" s="93"/>
      <c r="WDJ170" s="18"/>
      <c r="WDK170" s="16"/>
      <c r="WDL170" s="18"/>
      <c r="WDM170" s="3"/>
      <c r="WDO170" s="13"/>
      <c r="WDP170" s="8"/>
      <c r="WDQ170" s="3"/>
      <c r="WDR170" s="45"/>
      <c r="WDS170" s="3"/>
      <c r="WDT170" s="2"/>
      <c r="WDU170" s="2"/>
      <c r="WDV170" s="2"/>
      <c r="WDW170" s="2"/>
      <c r="WDX170" s="2"/>
      <c r="WDY170" s="45"/>
      <c r="WDZ170" s="45"/>
      <c r="WEC170" s="16"/>
      <c r="WED170" s="93"/>
      <c r="WEE170" s="18"/>
      <c r="WEF170" s="16"/>
      <c r="WEG170" s="18"/>
      <c r="WEH170" s="3"/>
      <c r="WEJ170" s="13"/>
      <c r="WEK170" s="8"/>
      <c r="WEL170" s="3"/>
      <c r="WEM170" s="45"/>
      <c r="WEN170" s="3"/>
      <c r="WEO170" s="2"/>
      <c r="WEP170" s="2"/>
      <c r="WEQ170" s="2"/>
      <c r="WER170" s="2"/>
      <c r="WES170" s="2"/>
      <c r="WET170" s="45"/>
      <c r="WEU170" s="45"/>
      <c r="WEX170" s="16"/>
      <c r="WEY170" s="93"/>
      <c r="WEZ170" s="18"/>
      <c r="WFA170" s="16"/>
      <c r="WFB170" s="18"/>
      <c r="WFC170" s="3"/>
      <c r="WFE170" s="13"/>
      <c r="WFF170" s="8"/>
      <c r="WFG170" s="3"/>
      <c r="WFH170" s="45"/>
      <c r="WFI170" s="3"/>
      <c r="WFJ170" s="2"/>
      <c r="WFK170" s="2"/>
      <c r="WFL170" s="2"/>
      <c r="WFM170" s="2"/>
      <c r="WFN170" s="2"/>
      <c r="WFO170" s="45"/>
      <c r="WFP170" s="45"/>
      <c r="WFS170" s="16"/>
      <c r="WFT170" s="93"/>
      <c r="WFU170" s="18"/>
      <c r="WFV170" s="16"/>
      <c r="WFW170" s="18"/>
      <c r="WFX170" s="3"/>
      <c r="WFZ170" s="13"/>
      <c r="WGA170" s="8"/>
      <c r="WGB170" s="3"/>
      <c r="WGC170" s="45"/>
      <c r="WGD170" s="3"/>
      <c r="WGE170" s="2"/>
      <c r="WGF170" s="2"/>
      <c r="WGG170" s="2"/>
      <c r="WGH170" s="2"/>
      <c r="WGI170" s="2"/>
      <c r="WGJ170" s="45"/>
      <c r="WGK170" s="45"/>
      <c r="WGN170" s="16"/>
      <c r="WGO170" s="93"/>
      <c r="WGP170" s="18"/>
      <c r="WGQ170" s="16"/>
      <c r="WGR170" s="18"/>
      <c r="WGS170" s="3"/>
      <c r="WGU170" s="13"/>
      <c r="WGV170" s="8"/>
      <c r="WGW170" s="3"/>
      <c r="WGX170" s="45"/>
      <c r="WGY170" s="3"/>
      <c r="WGZ170" s="2"/>
      <c r="WHA170" s="2"/>
      <c r="WHB170" s="2"/>
      <c r="WHC170" s="2"/>
      <c r="WHD170" s="2"/>
      <c r="WHE170" s="45"/>
      <c r="WHF170" s="45"/>
      <c r="WHI170" s="16"/>
      <c r="WHJ170" s="93"/>
      <c r="WHK170" s="18"/>
      <c r="WHL170" s="16"/>
      <c r="WHM170" s="18"/>
      <c r="WHN170" s="3"/>
      <c r="WHP170" s="13"/>
      <c r="WHQ170" s="8"/>
      <c r="WHR170" s="3"/>
      <c r="WHS170" s="45"/>
      <c r="WHT170" s="3"/>
      <c r="WHU170" s="2"/>
      <c r="WHV170" s="2"/>
      <c r="WHW170" s="2"/>
      <c r="WHX170" s="2"/>
      <c r="WHY170" s="2"/>
      <c r="WHZ170" s="45"/>
      <c r="WIA170" s="45"/>
      <c r="WID170" s="16"/>
      <c r="WIE170" s="93"/>
      <c r="WIF170" s="18"/>
      <c r="WIG170" s="16"/>
      <c r="WIH170" s="18"/>
      <c r="WII170" s="3"/>
      <c r="WIK170" s="13"/>
      <c r="WIL170" s="8"/>
      <c r="WIM170" s="3"/>
      <c r="WIN170" s="45"/>
      <c r="WIO170" s="3"/>
      <c r="WIP170" s="2"/>
      <c r="WIQ170" s="2"/>
      <c r="WIR170" s="2"/>
      <c r="WIS170" s="2"/>
      <c r="WIT170" s="2"/>
      <c r="WIU170" s="45"/>
      <c r="WIV170" s="45"/>
      <c r="WIY170" s="16"/>
      <c r="WIZ170" s="93"/>
      <c r="WJA170" s="18"/>
      <c r="WJB170" s="16"/>
      <c r="WJC170" s="18"/>
      <c r="WJD170" s="3"/>
      <c r="WJF170" s="13"/>
      <c r="WJG170" s="8"/>
      <c r="WJH170" s="3"/>
      <c r="WJI170" s="45"/>
      <c r="WJJ170" s="3"/>
      <c r="WJK170" s="2"/>
      <c r="WJL170" s="2"/>
      <c r="WJM170" s="2"/>
      <c r="WJN170" s="2"/>
      <c r="WJO170" s="2"/>
      <c r="WJP170" s="45"/>
      <c r="WJQ170" s="45"/>
      <c r="WJT170" s="16"/>
      <c r="WJU170" s="93"/>
      <c r="WJV170" s="18"/>
      <c r="WJW170" s="16"/>
      <c r="WJX170" s="18"/>
      <c r="WJY170" s="3"/>
      <c r="WKA170" s="13"/>
      <c r="WKB170" s="8"/>
      <c r="WKC170" s="3"/>
      <c r="WKD170" s="45"/>
      <c r="WKE170" s="3"/>
      <c r="WKF170" s="2"/>
      <c r="WKG170" s="2"/>
      <c r="WKH170" s="2"/>
      <c r="WKI170" s="2"/>
      <c r="WKJ170" s="2"/>
      <c r="WKK170" s="45"/>
      <c r="WKL170" s="45"/>
      <c r="WKO170" s="16"/>
      <c r="WKP170" s="93"/>
      <c r="WKQ170" s="18"/>
      <c r="WKR170" s="16"/>
      <c r="WKS170" s="18"/>
      <c r="WKT170" s="3"/>
      <c r="WKV170" s="13"/>
      <c r="WKW170" s="8"/>
      <c r="WKX170" s="3"/>
      <c r="WKY170" s="45"/>
      <c r="WKZ170" s="3"/>
      <c r="WLA170" s="2"/>
      <c r="WLB170" s="2"/>
      <c r="WLC170" s="2"/>
      <c r="WLD170" s="2"/>
      <c r="WLE170" s="2"/>
      <c r="WLF170" s="45"/>
      <c r="WLG170" s="45"/>
      <c r="WLJ170" s="16"/>
      <c r="WLK170" s="93"/>
      <c r="WLL170" s="18"/>
      <c r="WLM170" s="16"/>
      <c r="WLN170" s="18"/>
      <c r="WLO170" s="3"/>
      <c r="WLQ170" s="13"/>
      <c r="WLR170" s="8"/>
      <c r="WLS170" s="3"/>
      <c r="WLT170" s="45"/>
      <c r="WLU170" s="3"/>
      <c r="WLV170" s="2"/>
      <c r="WLW170" s="2"/>
      <c r="WLX170" s="2"/>
      <c r="WLY170" s="2"/>
      <c r="WLZ170" s="2"/>
      <c r="WMA170" s="45"/>
      <c r="WMB170" s="45"/>
      <c r="WME170" s="16"/>
      <c r="WMF170" s="93"/>
      <c r="WMG170" s="18"/>
      <c r="WMH170" s="16"/>
      <c r="WMI170" s="18"/>
      <c r="WMJ170" s="3"/>
      <c r="WML170" s="13"/>
      <c r="WMM170" s="8"/>
      <c r="WMN170" s="3"/>
      <c r="WMO170" s="45"/>
      <c r="WMP170" s="3"/>
      <c r="WMQ170" s="2"/>
      <c r="WMR170" s="2"/>
      <c r="WMS170" s="2"/>
      <c r="WMT170" s="2"/>
      <c r="WMU170" s="2"/>
      <c r="WMV170" s="45"/>
      <c r="WMW170" s="45"/>
      <c r="WMZ170" s="16"/>
      <c r="WNA170" s="93"/>
      <c r="WNB170" s="18"/>
      <c r="WNC170" s="16"/>
      <c r="WND170" s="18"/>
      <c r="WNE170" s="3"/>
      <c r="WNG170" s="13"/>
      <c r="WNH170" s="8"/>
      <c r="WNI170" s="3"/>
      <c r="WNJ170" s="45"/>
      <c r="WNK170" s="3"/>
      <c r="WNL170" s="2"/>
      <c r="WNM170" s="2"/>
      <c r="WNN170" s="2"/>
      <c r="WNO170" s="2"/>
      <c r="WNP170" s="2"/>
      <c r="WNQ170" s="45"/>
      <c r="WNR170" s="45"/>
      <c r="WNU170" s="16"/>
      <c r="WNV170" s="93"/>
      <c r="WNW170" s="18"/>
      <c r="WNX170" s="16"/>
      <c r="WNY170" s="18"/>
      <c r="WNZ170" s="3"/>
      <c r="WOB170" s="13"/>
      <c r="WOC170" s="8"/>
      <c r="WOD170" s="3"/>
      <c r="WOE170" s="45"/>
      <c r="WOF170" s="3"/>
      <c r="WOG170" s="2"/>
      <c r="WOH170" s="2"/>
      <c r="WOI170" s="2"/>
      <c r="WOJ170" s="2"/>
      <c r="WOK170" s="2"/>
      <c r="WOL170" s="45"/>
      <c r="WOM170" s="45"/>
      <c r="WOP170" s="16"/>
      <c r="WOQ170" s="93"/>
      <c r="WOR170" s="18"/>
      <c r="WOS170" s="16"/>
      <c r="WOT170" s="18"/>
      <c r="WOU170" s="3"/>
      <c r="WOW170" s="13"/>
      <c r="WOX170" s="8"/>
      <c r="WOY170" s="3"/>
      <c r="WOZ170" s="45"/>
      <c r="WPA170" s="3"/>
      <c r="WPB170" s="2"/>
      <c r="WPC170" s="2"/>
      <c r="WPD170" s="2"/>
      <c r="WPE170" s="2"/>
      <c r="WPF170" s="2"/>
      <c r="WPG170" s="45"/>
      <c r="WPH170" s="45"/>
      <c r="WPK170" s="16"/>
      <c r="WPL170" s="93"/>
      <c r="WPM170" s="18"/>
      <c r="WPN170" s="16"/>
      <c r="WPO170" s="18"/>
      <c r="WPP170" s="3"/>
      <c r="WPR170" s="13"/>
      <c r="WPS170" s="8"/>
      <c r="WPT170" s="3"/>
      <c r="WPU170" s="45"/>
      <c r="WPV170" s="3"/>
      <c r="WPW170" s="2"/>
      <c r="WPX170" s="2"/>
      <c r="WPY170" s="2"/>
      <c r="WPZ170" s="2"/>
      <c r="WQA170" s="2"/>
      <c r="WQB170" s="45"/>
      <c r="WQC170" s="45"/>
      <c r="WQF170" s="16"/>
      <c r="WQG170" s="93"/>
      <c r="WQH170" s="18"/>
      <c r="WQI170" s="16"/>
      <c r="WQJ170" s="18"/>
      <c r="WQK170" s="3"/>
      <c r="WQM170" s="13"/>
      <c r="WQN170" s="8"/>
      <c r="WQO170" s="3"/>
      <c r="WQP170" s="45"/>
      <c r="WQQ170" s="3"/>
      <c r="WQR170" s="2"/>
      <c r="WQS170" s="2"/>
      <c r="WQT170" s="2"/>
      <c r="WQU170" s="2"/>
      <c r="WQV170" s="2"/>
      <c r="WQW170" s="45"/>
      <c r="WQX170" s="45"/>
      <c r="WRA170" s="16"/>
      <c r="WRB170" s="93"/>
      <c r="WRC170" s="18"/>
      <c r="WRD170" s="16"/>
      <c r="WRE170" s="18"/>
      <c r="WRF170" s="3"/>
      <c r="WRH170" s="13"/>
      <c r="WRI170" s="8"/>
      <c r="WRJ170" s="3"/>
      <c r="WRK170" s="45"/>
      <c r="WRL170" s="3"/>
      <c r="WRM170" s="2"/>
      <c r="WRN170" s="2"/>
      <c r="WRO170" s="2"/>
      <c r="WRP170" s="2"/>
      <c r="WRQ170" s="2"/>
      <c r="WRR170" s="45"/>
      <c r="WRS170" s="45"/>
      <c r="WRV170" s="16"/>
      <c r="WRW170" s="93"/>
      <c r="WRX170" s="18"/>
      <c r="WRY170" s="16"/>
      <c r="WRZ170" s="18"/>
      <c r="WSA170" s="3"/>
      <c r="WSC170" s="13"/>
      <c r="WSD170" s="8"/>
      <c r="WSE170" s="3"/>
      <c r="WSF170" s="45"/>
      <c r="WSG170" s="3"/>
      <c r="WSH170" s="2"/>
      <c r="WSI170" s="2"/>
      <c r="WSJ170" s="2"/>
      <c r="WSK170" s="2"/>
      <c r="WSL170" s="2"/>
      <c r="WSM170" s="45"/>
      <c r="WSN170" s="45"/>
      <c r="WSQ170" s="16"/>
      <c r="WSR170" s="93"/>
      <c r="WSS170" s="18"/>
      <c r="WST170" s="16"/>
      <c r="WSU170" s="18"/>
      <c r="WSV170" s="3"/>
      <c r="WSX170" s="13"/>
      <c r="WSY170" s="8"/>
      <c r="WSZ170" s="3"/>
      <c r="WTA170" s="45"/>
      <c r="WTB170" s="3"/>
      <c r="WTC170" s="2"/>
      <c r="WTD170" s="2"/>
      <c r="WTE170" s="2"/>
      <c r="WTF170" s="2"/>
      <c r="WTG170" s="2"/>
      <c r="WTH170" s="45"/>
      <c r="WTI170" s="45"/>
      <c r="WTL170" s="16"/>
      <c r="WTM170" s="93"/>
      <c r="WTN170" s="18"/>
      <c r="WTO170" s="16"/>
      <c r="WTP170" s="18"/>
      <c r="WTQ170" s="3"/>
      <c r="WTS170" s="13"/>
      <c r="WTT170" s="8"/>
      <c r="WTU170" s="3"/>
      <c r="WTV170" s="45"/>
      <c r="WTW170" s="3"/>
      <c r="WTX170" s="2"/>
      <c r="WTY170" s="2"/>
      <c r="WTZ170" s="2"/>
      <c r="WUA170" s="2"/>
      <c r="WUB170" s="2"/>
      <c r="WUC170" s="45"/>
      <c r="WUD170" s="45"/>
      <c r="WUG170" s="16"/>
      <c r="WUH170" s="93"/>
      <c r="WUI170" s="18"/>
      <c r="WUJ170" s="16"/>
      <c r="WUK170" s="18"/>
      <c r="WUL170" s="3"/>
      <c r="WUN170" s="13"/>
      <c r="WUO170" s="8"/>
      <c r="WUP170" s="3"/>
      <c r="WUQ170" s="45"/>
      <c r="WUR170" s="3"/>
      <c r="WUS170" s="2"/>
      <c r="WUT170" s="2"/>
      <c r="WUU170" s="2"/>
      <c r="WUV170" s="2"/>
      <c r="WUW170" s="2"/>
      <c r="WUX170" s="45"/>
      <c r="WUY170" s="45"/>
      <c r="WVB170" s="16"/>
      <c r="WVC170" s="93"/>
      <c r="WVD170" s="18"/>
      <c r="WVE170" s="16"/>
      <c r="WVF170" s="18"/>
      <c r="WVG170" s="3"/>
      <c r="WVI170" s="13"/>
      <c r="WVJ170" s="8"/>
      <c r="WVK170" s="3"/>
      <c r="WVL170" s="45"/>
      <c r="WVM170" s="3"/>
      <c r="WVN170" s="2"/>
      <c r="WVO170" s="2"/>
      <c r="WVP170" s="2"/>
      <c r="WVQ170" s="2"/>
      <c r="WVR170" s="2"/>
      <c r="WVS170" s="45"/>
      <c r="WVT170" s="45"/>
      <c r="WVW170" s="16"/>
      <c r="WVX170" s="93"/>
      <c r="WVY170" s="18"/>
      <c r="WVZ170" s="16"/>
      <c r="WWA170" s="18"/>
      <c r="WWB170" s="3"/>
      <c r="WWD170" s="13"/>
      <c r="WWE170" s="8"/>
      <c r="WWF170" s="3"/>
      <c r="WWG170" s="45"/>
      <c r="WWH170" s="3"/>
      <c r="WWI170" s="2"/>
      <c r="WWJ170" s="2"/>
      <c r="WWK170" s="2"/>
      <c r="WWL170" s="2"/>
      <c r="WWM170" s="2"/>
      <c r="WWN170" s="45"/>
      <c r="WWO170" s="45"/>
      <c r="WWR170" s="16"/>
      <c r="WWS170" s="93"/>
      <c r="WWT170" s="18"/>
      <c r="WWU170" s="16"/>
      <c r="WWV170" s="18"/>
      <c r="WWW170" s="3"/>
      <c r="WWY170" s="13"/>
      <c r="WWZ170" s="8"/>
      <c r="WXA170" s="3"/>
      <c r="WXB170" s="45"/>
      <c r="WXC170" s="3"/>
      <c r="WXD170" s="2"/>
      <c r="WXE170" s="2"/>
      <c r="WXF170" s="2"/>
      <c r="WXG170" s="2"/>
      <c r="WXH170" s="2"/>
      <c r="WXI170" s="45"/>
      <c r="WXJ170" s="45"/>
      <c r="WXM170" s="16"/>
      <c r="WXN170" s="93"/>
      <c r="WXO170" s="18"/>
      <c r="WXP170" s="16"/>
      <c r="WXQ170" s="18"/>
      <c r="WXR170" s="3"/>
      <c r="WXT170" s="13"/>
      <c r="WXU170" s="8"/>
      <c r="WXV170" s="3"/>
      <c r="WXW170" s="45"/>
      <c r="WXX170" s="3"/>
      <c r="WXY170" s="2"/>
      <c r="WXZ170" s="2"/>
      <c r="WYA170" s="2"/>
      <c r="WYB170" s="2"/>
      <c r="WYC170" s="2"/>
      <c r="WYD170" s="45"/>
      <c r="WYE170" s="45"/>
      <c r="WYH170" s="16"/>
      <c r="WYI170" s="93"/>
      <c r="WYJ170" s="18"/>
      <c r="WYK170" s="16"/>
      <c r="WYL170" s="18"/>
      <c r="WYM170" s="3"/>
      <c r="WYO170" s="13"/>
      <c r="WYP170" s="8"/>
      <c r="WYQ170" s="3"/>
      <c r="WYR170" s="45"/>
      <c r="WYS170" s="3"/>
      <c r="WYT170" s="2"/>
      <c r="WYU170" s="2"/>
      <c r="WYV170" s="2"/>
      <c r="WYW170" s="2"/>
      <c r="WYX170" s="2"/>
      <c r="WYY170" s="45"/>
      <c r="WYZ170" s="45"/>
      <c r="WZC170" s="16"/>
      <c r="WZD170" s="93"/>
      <c r="WZE170" s="18"/>
      <c r="WZF170" s="16"/>
      <c r="WZG170" s="18"/>
      <c r="WZH170" s="3"/>
      <c r="WZJ170" s="13"/>
      <c r="WZK170" s="8"/>
      <c r="WZL170" s="3"/>
      <c r="WZM170" s="45"/>
      <c r="WZN170" s="3"/>
      <c r="WZO170" s="2"/>
      <c r="WZP170" s="2"/>
      <c r="WZQ170" s="2"/>
      <c r="WZR170" s="2"/>
      <c r="WZS170" s="2"/>
      <c r="WZT170" s="45"/>
      <c r="WZU170" s="45"/>
      <c r="WZX170" s="16"/>
      <c r="WZY170" s="93"/>
      <c r="WZZ170" s="18"/>
      <c r="XAA170" s="16"/>
      <c r="XAB170" s="18"/>
      <c r="XAC170" s="3"/>
      <c r="XAE170" s="13"/>
      <c r="XAF170" s="8"/>
      <c r="XAG170" s="3"/>
      <c r="XAH170" s="45"/>
      <c r="XAI170" s="3"/>
      <c r="XAJ170" s="2"/>
      <c r="XAK170" s="2"/>
      <c r="XAL170" s="2"/>
      <c r="XAM170" s="2"/>
      <c r="XAN170" s="2"/>
      <c r="XAO170" s="45"/>
      <c r="XAP170" s="45"/>
      <c r="XAS170" s="16"/>
      <c r="XAT170" s="93"/>
      <c r="XAU170" s="18"/>
      <c r="XAV170" s="16"/>
      <c r="XAW170" s="18"/>
      <c r="XAX170" s="3"/>
      <c r="XAZ170" s="13"/>
      <c r="XBA170" s="8"/>
      <c r="XBB170" s="3"/>
      <c r="XBC170" s="45"/>
      <c r="XBD170" s="3"/>
      <c r="XBE170" s="2"/>
      <c r="XBF170" s="2"/>
      <c r="XBG170" s="2"/>
      <c r="XBH170" s="2"/>
      <c r="XBI170" s="2"/>
      <c r="XBJ170" s="45"/>
      <c r="XBK170" s="45"/>
      <c r="XBN170" s="16"/>
      <c r="XBO170" s="93"/>
      <c r="XBP170" s="18"/>
      <c r="XBQ170" s="16"/>
      <c r="XBR170" s="18"/>
      <c r="XBS170" s="3"/>
      <c r="XBU170" s="13"/>
      <c r="XBV170" s="8"/>
      <c r="XBW170" s="3"/>
      <c r="XBX170" s="45"/>
      <c r="XBY170" s="3"/>
      <c r="XBZ170" s="2"/>
      <c r="XCA170" s="2"/>
      <c r="XCB170" s="2"/>
      <c r="XCC170" s="2"/>
      <c r="XCD170" s="2"/>
      <c r="XCE170" s="45"/>
      <c r="XCF170" s="45"/>
      <c r="XCI170" s="16"/>
      <c r="XCJ170" s="93"/>
      <c r="XCK170" s="18"/>
      <c r="XCL170" s="16"/>
      <c r="XCM170" s="18"/>
      <c r="XCN170" s="3"/>
      <c r="XCP170" s="13"/>
      <c r="XCQ170" s="8"/>
      <c r="XCR170" s="3"/>
      <c r="XCS170" s="45"/>
      <c r="XCT170" s="3"/>
      <c r="XCU170" s="2"/>
      <c r="XCV170" s="2"/>
      <c r="XCW170" s="2"/>
      <c r="XCX170" s="2"/>
      <c r="XCY170" s="2"/>
      <c r="XCZ170" s="45"/>
      <c r="XDA170" s="45"/>
      <c r="XDD170" s="16"/>
      <c r="XDE170" s="93"/>
      <c r="XDF170" s="18"/>
      <c r="XDG170" s="16"/>
      <c r="XDH170" s="18"/>
      <c r="XDI170" s="3"/>
      <c r="XDK170" s="13"/>
      <c r="XDL170" s="8"/>
      <c r="XDM170" s="3"/>
      <c r="XDN170" s="45"/>
      <c r="XDO170" s="3"/>
      <c r="XDP170" s="2"/>
      <c r="XDQ170" s="2"/>
      <c r="XDR170" s="2"/>
      <c r="XDS170" s="2"/>
      <c r="XDT170" s="2"/>
      <c r="XDU170" s="45"/>
      <c r="XDV170" s="45"/>
      <c r="XDY170" s="16"/>
      <c r="XDZ170" s="93"/>
      <c r="XEA170" s="18"/>
      <c r="XEB170" s="16"/>
      <c r="XEC170" s="18"/>
      <c r="XED170" s="3"/>
      <c r="XEF170" s="13"/>
      <c r="XEG170" s="8"/>
      <c r="XEH170" s="3"/>
      <c r="XEI170" s="45"/>
      <c r="XEJ170" s="3"/>
      <c r="XEK170" s="2"/>
      <c r="XEL170" s="2"/>
      <c r="XEM170" s="2"/>
      <c r="XEN170" s="2"/>
      <c r="XEO170" s="2"/>
      <c r="XEP170" s="45"/>
      <c r="XEQ170" s="45"/>
      <c r="XET170" s="16"/>
      <c r="XEU170" s="93"/>
      <c r="XEV170" s="18"/>
      <c r="XEW170" s="16"/>
      <c r="XEX170" s="18"/>
      <c r="XEY170" s="3"/>
      <c r="XFA170" s="13"/>
      <c r="XFB170" s="8"/>
      <c r="XFC170" s="3"/>
      <c r="XFD170" s="45"/>
    </row>
    <row r="171" spans="1:6144 6147:10239 10242:14334 14337:16384">
      <c r="A171" s="13">
        <v>44407</v>
      </c>
      <c r="B171" s="8">
        <v>21255.4</v>
      </c>
      <c r="C171" s="3">
        <v>8421</v>
      </c>
      <c r="D171" s="45">
        <v>1792.6</v>
      </c>
      <c r="E171" s="3">
        <v>227.4</v>
      </c>
      <c r="F171" s="2"/>
      <c r="G171" s="2"/>
      <c r="H171" s="2"/>
      <c r="I171" s="2">
        <v>-51.8</v>
      </c>
      <c r="J171" s="2">
        <v>300.7</v>
      </c>
      <c r="K171" s="45">
        <v>8.5</v>
      </c>
      <c r="L171" s="45">
        <v>-10.199999999999999</v>
      </c>
      <c r="P171" s="93">
        <v>47980</v>
      </c>
      <c r="Q171" s="18">
        <v>48192.9</v>
      </c>
      <c r="S171" s="18">
        <v>40816.69</v>
      </c>
      <c r="T171" s="3">
        <v>39994.89</v>
      </c>
      <c r="V171" s="13"/>
      <c r="W171" s="8"/>
      <c r="X171" s="3"/>
      <c r="Y171" s="45"/>
      <c r="Z171" s="3"/>
      <c r="AA171" s="2"/>
      <c r="AB171" s="2"/>
      <c r="AC171" s="2"/>
      <c r="AD171" s="2"/>
      <c r="AE171" s="2"/>
      <c r="AF171" s="45"/>
      <c r="AG171" s="45"/>
      <c r="AJ171" s="16"/>
      <c r="AK171" s="93"/>
      <c r="AL171" s="18"/>
      <c r="AM171" s="16"/>
      <c r="AN171" s="18"/>
      <c r="AO171" s="3"/>
      <c r="AQ171" s="13"/>
      <c r="AR171" s="8"/>
      <c r="AS171" s="3"/>
      <c r="AT171" s="45"/>
      <c r="AU171" s="3"/>
      <c r="AV171" s="2"/>
      <c r="AW171" s="2"/>
      <c r="AX171" s="2"/>
      <c r="AY171" s="2"/>
      <c r="AZ171" s="2"/>
      <c r="BA171" s="45"/>
      <c r="BB171" s="45"/>
      <c r="BE171" s="16"/>
      <c r="BF171" s="93"/>
      <c r="BG171" s="18"/>
      <c r="BH171" s="16"/>
      <c r="BI171" s="18"/>
      <c r="BJ171" s="3"/>
      <c r="BL171" s="13"/>
      <c r="BM171" s="8"/>
      <c r="BN171" s="3"/>
      <c r="BO171" s="45"/>
      <c r="BP171" s="3"/>
      <c r="BQ171" s="2"/>
      <c r="BR171" s="2"/>
      <c r="BS171" s="2"/>
      <c r="BT171" s="2"/>
      <c r="BU171" s="2"/>
      <c r="BV171" s="45"/>
      <c r="BW171" s="45"/>
      <c r="BZ171" s="16"/>
      <c r="CA171" s="93"/>
      <c r="CB171" s="18"/>
      <c r="CC171" s="16"/>
      <c r="CD171" s="18"/>
      <c r="CE171" s="3"/>
      <c r="CG171" s="13"/>
      <c r="CH171" s="8"/>
      <c r="CI171" s="3"/>
      <c r="CJ171" s="45"/>
      <c r="CK171" s="3"/>
      <c r="CL171" s="2"/>
      <c r="CM171" s="2"/>
      <c r="CN171" s="2"/>
      <c r="CO171" s="2"/>
      <c r="CP171" s="2"/>
      <c r="CQ171" s="45"/>
      <c r="CR171" s="45"/>
      <c r="CU171" s="16"/>
      <c r="CV171" s="93"/>
      <c r="CW171" s="18"/>
      <c r="CX171" s="16"/>
      <c r="CY171" s="18"/>
      <c r="CZ171" s="3"/>
      <c r="DB171" s="13"/>
      <c r="DC171" s="8"/>
      <c r="DD171" s="3"/>
      <c r="DE171" s="45"/>
      <c r="DF171" s="3"/>
      <c r="DG171" s="2"/>
      <c r="DH171" s="2"/>
      <c r="DI171" s="2"/>
      <c r="DJ171" s="2"/>
      <c r="DK171" s="2"/>
      <c r="DL171" s="45"/>
      <c r="DM171" s="45"/>
      <c r="DP171" s="16"/>
      <c r="DQ171" s="93"/>
      <c r="DR171" s="18"/>
      <c r="DS171" s="16"/>
      <c r="DT171" s="18"/>
      <c r="DU171" s="3"/>
      <c r="DW171" s="13"/>
      <c r="DX171" s="8"/>
      <c r="DY171" s="3"/>
      <c r="DZ171" s="45"/>
      <c r="EA171" s="3"/>
      <c r="EB171" s="2"/>
      <c r="EC171" s="2"/>
      <c r="ED171" s="2"/>
      <c r="EE171" s="2"/>
      <c r="EF171" s="2"/>
      <c r="EG171" s="45"/>
      <c r="EH171" s="45"/>
      <c r="EK171" s="16"/>
      <c r="EL171" s="93"/>
      <c r="EM171" s="18"/>
      <c r="EN171" s="16"/>
      <c r="EO171" s="18"/>
      <c r="EP171" s="3"/>
      <c r="ER171" s="13"/>
      <c r="ES171" s="8"/>
      <c r="ET171" s="3"/>
      <c r="EU171" s="45"/>
      <c r="EV171" s="3"/>
      <c r="EW171" s="2"/>
      <c r="EX171" s="2"/>
      <c r="EY171" s="2"/>
      <c r="EZ171" s="2"/>
      <c r="FA171" s="2"/>
      <c r="FB171" s="45"/>
      <c r="FC171" s="45"/>
      <c r="FF171" s="16"/>
      <c r="FG171" s="93"/>
      <c r="FH171" s="18"/>
      <c r="FI171" s="16"/>
      <c r="FJ171" s="18"/>
      <c r="FK171" s="3"/>
      <c r="FM171" s="13"/>
      <c r="FN171" s="8"/>
      <c r="FO171" s="3"/>
      <c r="FP171" s="45"/>
      <c r="FQ171" s="3"/>
      <c r="FR171" s="2"/>
      <c r="FS171" s="2"/>
      <c r="FT171" s="2"/>
      <c r="FU171" s="2"/>
      <c r="FV171" s="2"/>
      <c r="FW171" s="45"/>
      <c r="FX171" s="45"/>
      <c r="GA171" s="16"/>
      <c r="GB171" s="93"/>
      <c r="GC171" s="18"/>
      <c r="GD171" s="16"/>
      <c r="GE171" s="18"/>
      <c r="GF171" s="3"/>
      <c r="GH171" s="13"/>
      <c r="GI171" s="8"/>
      <c r="GJ171" s="3"/>
      <c r="GK171" s="45"/>
      <c r="GL171" s="3"/>
      <c r="GM171" s="2"/>
      <c r="GN171" s="2"/>
      <c r="GO171" s="2"/>
      <c r="GP171" s="2"/>
      <c r="GQ171" s="2"/>
      <c r="GR171" s="45"/>
      <c r="GS171" s="45"/>
      <c r="GV171" s="16"/>
      <c r="GW171" s="93"/>
      <c r="GX171" s="18"/>
      <c r="GY171" s="16"/>
      <c r="GZ171" s="18"/>
      <c r="HA171" s="3"/>
      <c r="HC171" s="13"/>
      <c r="HD171" s="8"/>
      <c r="HE171" s="3"/>
      <c r="HF171" s="45"/>
      <c r="HG171" s="3"/>
      <c r="HH171" s="2"/>
      <c r="HI171" s="2"/>
      <c r="HJ171" s="2"/>
      <c r="HK171" s="2"/>
      <c r="HL171" s="2"/>
      <c r="HM171" s="45"/>
      <c r="HN171" s="45"/>
      <c r="HQ171" s="16"/>
      <c r="HR171" s="93"/>
      <c r="HS171" s="18"/>
      <c r="HT171" s="16"/>
      <c r="HU171" s="18"/>
      <c r="HV171" s="3"/>
      <c r="HX171" s="13"/>
      <c r="HY171" s="8"/>
      <c r="HZ171" s="3"/>
      <c r="IA171" s="45"/>
      <c r="IB171" s="3"/>
      <c r="IC171" s="2"/>
      <c r="ID171" s="2"/>
      <c r="IE171" s="2"/>
      <c r="IF171" s="2"/>
      <c r="IG171" s="2"/>
      <c r="IH171" s="45"/>
      <c r="II171" s="45"/>
      <c r="IL171" s="16"/>
      <c r="IM171" s="93"/>
      <c r="IN171" s="18"/>
      <c r="IO171" s="16"/>
      <c r="IP171" s="18"/>
      <c r="IQ171" s="3"/>
      <c r="IS171" s="13"/>
      <c r="IT171" s="8"/>
      <c r="IU171" s="3"/>
      <c r="IV171" s="45"/>
      <c r="IW171" s="3"/>
      <c r="IX171" s="2"/>
      <c r="IY171" s="2"/>
      <c r="IZ171" s="2"/>
      <c r="JA171" s="2"/>
      <c r="JB171" s="2"/>
      <c r="JC171" s="45"/>
      <c r="JD171" s="45"/>
      <c r="JG171" s="16"/>
      <c r="JH171" s="93"/>
      <c r="JI171" s="18"/>
      <c r="JJ171" s="16"/>
      <c r="JK171" s="18"/>
      <c r="JL171" s="3"/>
      <c r="JN171" s="13"/>
      <c r="JO171" s="8"/>
      <c r="JP171" s="3"/>
      <c r="JQ171" s="45"/>
      <c r="JR171" s="3"/>
      <c r="JS171" s="2"/>
      <c r="JT171" s="2"/>
      <c r="JU171" s="2"/>
      <c r="JV171" s="2"/>
      <c r="JW171" s="2"/>
      <c r="JX171" s="45"/>
      <c r="JY171" s="45"/>
      <c r="KB171" s="16"/>
      <c r="KC171" s="93"/>
      <c r="KD171" s="18"/>
      <c r="KE171" s="16"/>
      <c r="KF171" s="18"/>
      <c r="KG171" s="3"/>
      <c r="KI171" s="13"/>
      <c r="KJ171" s="8"/>
      <c r="KK171" s="3"/>
      <c r="KL171" s="45"/>
      <c r="KM171" s="3"/>
      <c r="KN171" s="2"/>
      <c r="KO171" s="2"/>
      <c r="KP171" s="2"/>
      <c r="KQ171" s="2"/>
      <c r="KR171" s="2"/>
      <c r="KS171" s="45"/>
      <c r="KT171" s="45"/>
      <c r="KW171" s="16"/>
      <c r="KX171" s="93"/>
      <c r="KY171" s="18"/>
      <c r="KZ171" s="16"/>
      <c r="LA171" s="18"/>
      <c r="LB171" s="3"/>
      <c r="LD171" s="13"/>
      <c r="LE171" s="8"/>
      <c r="LF171" s="3"/>
      <c r="LG171" s="45"/>
      <c r="LH171" s="3"/>
      <c r="LI171" s="2"/>
      <c r="LJ171" s="2"/>
      <c r="LK171" s="2"/>
      <c r="LL171" s="2"/>
      <c r="LM171" s="2"/>
      <c r="LN171" s="45"/>
      <c r="LO171" s="45"/>
      <c r="LR171" s="16"/>
      <c r="LS171" s="93"/>
      <c r="LT171" s="18"/>
      <c r="LU171" s="16"/>
      <c r="LV171" s="18"/>
      <c r="LW171" s="3"/>
      <c r="LY171" s="13"/>
      <c r="LZ171" s="8"/>
      <c r="MA171" s="3"/>
      <c r="MB171" s="45"/>
      <c r="MC171" s="3"/>
      <c r="MD171" s="2"/>
      <c r="ME171" s="2"/>
      <c r="MF171" s="2"/>
      <c r="MG171" s="2"/>
      <c r="MH171" s="2"/>
      <c r="MI171" s="45"/>
      <c r="MJ171" s="45"/>
      <c r="MM171" s="16"/>
      <c r="MN171" s="93"/>
      <c r="MO171" s="18"/>
      <c r="MP171" s="16"/>
      <c r="MQ171" s="18"/>
      <c r="MR171" s="3"/>
      <c r="MT171" s="13"/>
      <c r="MU171" s="8"/>
      <c r="MV171" s="3"/>
      <c r="MW171" s="45"/>
      <c r="MX171" s="3"/>
      <c r="MY171" s="2"/>
      <c r="MZ171" s="2"/>
      <c r="NA171" s="2"/>
      <c r="NB171" s="2"/>
      <c r="NC171" s="2"/>
      <c r="ND171" s="45"/>
      <c r="NE171" s="45"/>
      <c r="NH171" s="16"/>
      <c r="NI171" s="93"/>
      <c r="NJ171" s="18"/>
      <c r="NK171" s="16"/>
      <c r="NL171" s="18"/>
      <c r="NM171" s="3"/>
      <c r="NO171" s="13"/>
      <c r="NP171" s="8"/>
      <c r="NQ171" s="3"/>
      <c r="NR171" s="45"/>
      <c r="NS171" s="3"/>
      <c r="NT171" s="2"/>
      <c r="NU171" s="2"/>
      <c r="NV171" s="2"/>
      <c r="NW171" s="2"/>
      <c r="NX171" s="2"/>
      <c r="NY171" s="45"/>
      <c r="NZ171" s="45"/>
      <c r="OC171" s="16"/>
      <c r="OD171" s="93"/>
      <c r="OE171" s="18"/>
      <c r="OF171" s="16"/>
      <c r="OG171" s="18"/>
      <c r="OH171" s="3"/>
      <c r="OJ171" s="13"/>
      <c r="OK171" s="8"/>
      <c r="OL171" s="3"/>
      <c r="OM171" s="45"/>
      <c r="ON171" s="3"/>
      <c r="OO171" s="2"/>
      <c r="OP171" s="2"/>
      <c r="OQ171" s="2"/>
      <c r="OR171" s="2"/>
      <c r="OS171" s="2"/>
      <c r="OT171" s="45"/>
      <c r="OU171" s="45"/>
      <c r="OX171" s="16"/>
      <c r="OY171" s="93"/>
      <c r="OZ171" s="18"/>
      <c r="PA171" s="16"/>
      <c r="PB171" s="18"/>
      <c r="PC171" s="3"/>
      <c r="PE171" s="13"/>
      <c r="PF171" s="8"/>
      <c r="PG171" s="3"/>
      <c r="PH171" s="45"/>
      <c r="PI171" s="3"/>
      <c r="PJ171" s="2"/>
      <c r="PK171" s="2"/>
      <c r="PL171" s="2"/>
      <c r="PM171" s="2"/>
      <c r="PN171" s="2"/>
      <c r="PO171" s="45"/>
      <c r="PP171" s="45"/>
      <c r="PS171" s="16"/>
      <c r="PT171" s="93"/>
      <c r="PU171" s="18"/>
      <c r="PV171" s="16"/>
      <c r="PW171" s="18"/>
      <c r="PX171" s="3"/>
      <c r="PZ171" s="13"/>
      <c r="QA171" s="8"/>
      <c r="QB171" s="3"/>
      <c r="QC171" s="45"/>
      <c r="QD171" s="3"/>
      <c r="QE171" s="2"/>
      <c r="QF171" s="2"/>
      <c r="QG171" s="2"/>
      <c r="QH171" s="2"/>
      <c r="QI171" s="2"/>
      <c r="QJ171" s="45"/>
      <c r="QK171" s="45"/>
      <c r="QN171" s="16"/>
      <c r="QO171" s="93"/>
      <c r="QP171" s="18"/>
      <c r="QQ171" s="16"/>
      <c r="QR171" s="18"/>
      <c r="QS171" s="3"/>
      <c r="QU171" s="13"/>
      <c r="QV171" s="8"/>
      <c r="QW171" s="3"/>
      <c r="QX171" s="45"/>
      <c r="QY171" s="3"/>
      <c r="QZ171" s="2"/>
      <c r="RA171" s="2"/>
      <c r="RB171" s="2"/>
      <c r="RC171" s="2"/>
      <c r="RD171" s="2"/>
      <c r="RE171" s="45"/>
      <c r="RF171" s="45"/>
      <c r="RI171" s="16"/>
      <c r="RJ171" s="93"/>
      <c r="RK171" s="18"/>
      <c r="RL171" s="16"/>
      <c r="RM171" s="18"/>
      <c r="RN171" s="3"/>
      <c r="RP171" s="13"/>
      <c r="RQ171" s="8"/>
      <c r="RR171" s="3"/>
      <c r="RS171" s="45"/>
      <c r="RT171" s="3"/>
      <c r="RU171" s="2"/>
      <c r="RV171" s="2"/>
      <c r="RW171" s="2"/>
      <c r="RX171" s="2"/>
      <c r="RY171" s="2"/>
      <c r="RZ171" s="45"/>
      <c r="SA171" s="45"/>
      <c r="SD171" s="16"/>
      <c r="SE171" s="93"/>
      <c r="SF171" s="18"/>
      <c r="SG171" s="16"/>
      <c r="SH171" s="18"/>
      <c r="SI171" s="3"/>
      <c r="SK171" s="13"/>
      <c r="SL171" s="8"/>
      <c r="SM171" s="3"/>
      <c r="SN171" s="45"/>
      <c r="SO171" s="3"/>
      <c r="SP171" s="2"/>
      <c r="SQ171" s="2"/>
      <c r="SR171" s="2"/>
      <c r="SS171" s="2"/>
      <c r="ST171" s="2"/>
      <c r="SU171" s="45"/>
      <c r="SV171" s="45"/>
      <c r="SY171" s="16"/>
      <c r="SZ171" s="93"/>
      <c r="TA171" s="18"/>
      <c r="TB171" s="16"/>
      <c r="TC171" s="18"/>
      <c r="TD171" s="3"/>
      <c r="TF171" s="13"/>
      <c r="TG171" s="8"/>
      <c r="TH171" s="3"/>
      <c r="TI171" s="45"/>
      <c r="TJ171" s="3"/>
      <c r="TK171" s="2"/>
      <c r="TL171" s="2"/>
      <c r="TM171" s="2"/>
      <c r="TN171" s="2"/>
      <c r="TO171" s="2"/>
      <c r="TP171" s="45"/>
      <c r="TQ171" s="45"/>
      <c r="TT171" s="16"/>
      <c r="TU171" s="93"/>
      <c r="TV171" s="18"/>
      <c r="TW171" s="16"/>
      <c r="TX171" s="18"/>
      <c r="TY171" s="3"/>
      <c r="UA171" s="13"/>
      <c r="UB171" s="8"/>
      <c r="UC171" s="3"/>
      <c r="UD171" s="45"/>
      <c r="UE171" s="3"/>
      <c r="UF171" s="2"/>
      <c r="UG171" s="2"/>
      <c r="UH171" s="2"/>
      <c r="UI171" s="2"/>
      <c r="UJ171" s="2"/>
      <c r="UK171" s="45"/>
      <c r="UL171" s="45"/>
      <c r="UO171" s="16"/>
      <c r="UP171" s="93"/>
      <c r="UQ171" s="18"/>
      <c r="UR171" s="16"/>
      <c r="US171" s="18"/>
      <c r="UT171" s="3"/>
      <c r="UV171" s="13"/>
      <c r="UW171" s="8"/>
      <c r="UX171" s="3"/>
      <c r="UY171" s="45"/>
      <c r="UZ171" s="3"/>
      <c r="VA171" s="2"/>
      <c r="VB171" s="2"/>
      <c r="VC171" s="2"/>
      <c r="VD171" s="2"/>
      <c r="VE171" s="2"/>
      <c r="VF171" s="45"/>
      <c r="VG171" s="45"/>
      <c r="VJ171" s="16"/>
      <c r="VK171" s="93"/>
      <c r="VL171" s="18"/>
      <c r="VM171" s="16"/>
      <c r="VN171" s="18"/>
      <c r="VO171" s="3"/>
      <c r="VQ171" s="13"/>
      <c r="VR171" s="8"/>
      <c r="VS171" s="3"/>
      <c r="VT171" s="45"/>
      <c r="VU171" s="3"/>
      <c r="VV171" s="2"/>
      <c r="VW171" s="2"/>
      <c r="VX171" s="2"/>
      <c r="VY171" s="2"/>
      <c r="VZ171" s="2"/>
      <c r="WA171" s="45"/>
      <c r="WB171" s="45"/>
      <c r="WE171" s="16"/>
      <c r="WF171" s="93"/>
      <c r="WG171" s="18"/>
      <c r="WH171" s="16"/>
      <c r="WI171" s="18"/>
      <c r="WJ171" s="3"/>
      <c r="WL171" s="13"/>
      <c r="WM171" s="8"/>
      <c r="WN171" s="3"/>
      <c r="WO171" s="45"/>
      <c r="WP171" s="3"/>
      <c r="WQ171" s="2"/>
      <c r="WR171" s="2"/>
      <c r="WS171" s="2"/>
      <c r="WT171" s="2"/>
      <c r="WU171" s="2"/>
      <c r="WV171" s="45"/>
      <c r="WW171" s="45"/>
      <c r="WZ171" s="16"/>
      <c r="XA171" s="93"/>
      <c r="XB171" s="18"/>
      <c r="XC171" s="16"/>
      <c r="XD171" s="18"/>
      <c r="XE171" s="3"/>
      <c r="XG171" s="13"/>
      <c r="XH171" s="8"/>
      <c r="XI171" s="3"/>
      <c r="XJ171" s="45"/>
      <c r="XK171" s="3"/>
      <c r="XL171" s="2"/>
      <c r="XM171" s="2"/>
      <c r="XN171" s="2"/>
      <c r="XO171" s="2"/>
      <c r="XP171" s="2"/>
      <c r="XQ171" s="45"/>
      <c r="XR171" s="45"/>
      <c r="XU171" s="16"/>
      <c r="XV171" s="93"/>
      <c r="XW171" s="18"/>
      <c r="XX171" s="16"/>
      <c r="XY171" s="18"/>
      <c r="XZ171" s="3"/>
      <c r="YB171" s="13"/>
      <c r="YC171" s="8"/>
      <c r="YD171" s="3"/>
      <c r="YE171" s="45"/>
      <c r="YF171" s="3"/>
      <c r="YG171" s="2"/>
      <c r="YH171" s="2"/>
      <c r="YI171" s="2"/>
      <c r="YJ171" s="2"/>
      <c r="YK171" s="2"/>
      <c r="YL171" s="45"/>
      <c r="YM171" s="45"/>
      <c r="YP171" s="16"/>
      <c r="YQ171" s="93"/>
      <c r="YR171" s="18"/>
      <c r="YS171" s="16"/>
      <c r="YT171" s="18"/>
      <c r="YU171" s="3"/>
      <c r="YW171" s="13"/>
      <c r="YX171" s="8"/>
      <c r="YY171" s="3"/>
      <c r="YZ171" s="45"/>
      <c r="ZA171" s="3"/>
      <c r="ZB171" s="2"/>
      <c r="ZC171" s="2"/>
      <c r="ZD171" s="2"/>
      <c r="ZE171" s="2"/>
      <c r="ZF171" s="2"/>
      <c r="ZG171" s="45"/>
      <c r="ZH171" s="45"/>
      <c r="ZK171" s="16"/>
      <c r="ZL171" s="93"/>
      <c r="ZM171" s="18"/>
      <c r="ZN171" s="16"/>
      <c r="ZO171" s="18"/>
      <c r="ZP171" s="3"/>
      <c r="ZR171" s="13"/>
      <c r="ZS171" s="8"/>
      <c r="ZT171" s="3"/>
      <c r="ZU171" s="45"/>
      <c r="ZV171" s="3"/>
      <c r="ZW171" s="2"/>
      <c r="ZX171" s="2"/>
      <c r="ZY171" s="2"/>
      <c r="ZZ171" s="2"/>
      <c r="AAA171" s="2"/>
      <c r="AAB171" s="45"/>
      <c r="AAC171" s="45"/>
      <c r="AAF171" s="16"/>
      <c r="AAG171" s="93"/>
      <c r="AAH171" s="18"/>
      <c r="AAI171" s="16"/>
      <c r="AAJ171" s="18"/>
      <c r="AAK171" s="3"/>
      <c r="AAM171" s="13"/>
      <c r="AAN171" s="8"/>
      <c r="AAO171" s="3"/>
      <c r="AAP171" s="45"/>
      <c r="AAQ171" s="3"/>
      <c r="AAR171" s="2"/>
      <c r="AAS171" s="2"/>
      <c r="AAT171" s="2"/>
      <c r="AAU171" s="2"/>
      <c r="AAV171" s="2"/>
      <c r="AAW171" s="45"/>
      <c r="AAX171" s="45"/>
      <c r="ABA171" s="16"/>
      <c r="ABB171" s="93"/>
      <c r="ABC171" s="18"/>
      <c r="ABD171" s="16"/>
      <c r="ABE171" s="18"/>
      <c r="ABF171" s="3"/>
      <c r="ABH171" s="13"/>
      <c r="ABI171" s="8"/>
      <c r="ABJ171" s="3"/>
      <c r="ABK171" s="45"/>
      <c r="ABL171" s="3"/>
      <c r="ABM171" s="2"/>
      <c r="ABN171" s="2"/>
      <c r="ABO171" s="2"/>
      <c r="ABP171" s="2"/>
      <c r="ABQ171" s="2"/>
      <c r="ABR171" s="45"/>
      <c r="ABS171" s="45"/>
      <c r="ABV171" s="16"/>
      <c r="ABW171" s="93"/>
      <c r="ABX171" s="18"/>
      <c r="ABY171" s="16"/>
      <c r="ABZ171" s="18"/>
      <c r="ACA171" s="3"/>
      <c r="ACC171" s="13"/>
      <c r="ACD171" s="8"/>
      <c r="ACE171" s="3"/>
      <c r="ACF171" s="45"/>
      <c r="ACG171" s="3"/>
      <c r="ACH171" s="2"/>
      <c r="ACI171" s="2"/>
      <c r="ACJ171" s="2"/>
      <c r="ACK171" s="2"/>
      <c r="ACL171" s="2"/>
      <c r="ACM171" s="45"/>
      <c r="ACN171" s="45"/>
      <c r="ACQ171" s="16"/>
      <c r="ACR171" s="93"/>
      <c r="ACS171" s="18"/>
      <c r="ACT171" s="16"/>
      <c r="ACU171" s="18"/>
      <c r="ACV171" s="3"/>
      <c r="ACX171" s="13"/>
      <c r="ACY171" s="8"/>
      <c r="ACZ171" s="3"/>
      <c r="ADA171" s="45"/>
      <c r="ADB171" s="3"/>
      <c r="ADC171" s="2"/>
      <c r="ADD171" s="2"/>
      <c r="ADE171" s="2"/>
      <c r="ADF171" s="2"/>
      <c r="ADG171" s="2"/>
      <c r="ADH171" s="45"/>
      <c r="ADI171" s="45"/>
      <c r="ADL171" s="16"/>
      <c r="ADM171" s="93"/>
      <c r="ADN171" s="18"/>
      <c r="ADO171" s="16"/>
      <c r="ADP171" s="18"/>
      <c r="ADQ171" s="3"/>
      <c r="ADS171" s="13"/>
      <c r="ADT171" s="8"/>
      <c r="ADU171" s="3"/>
      <c r="ADV171" s="45"/>
      <c r="ADW171" s="3"/>
      <c r="ADX171" s="2"/>
      <c r="ADY171" s="2"/>
      <c r="ADZ171" s="2"/>
      <c r="AEA171" s="2"/>
      <c r="AEB171" s="2"/>
      <c r="AEC171" s="45"/>
      <c r="AED171" s="45"/>
      <c r="AEG171" s="16"/>
      <c r="AEH171" s="93"/>
      <c r="AEI171" s="18"/>
      <c r="AEJ171" s="16"/>
      <c r="AEK171" s="18"/>
      <c r="AEL171" s="3"/>
      <c r="AEN171" s="13"/>
      <c r="AEO171" s="8"/>
      <c r="AEP171" s="3"/>
      <c r="AEQ171" s="45"/>
      <c r="AER171" s="3"/>
      <c r="AES171" s="2"/>
      <c r="AET171" s="2"/>
      <c r="AEU171" s="2"/>
      <c r="AEV171" s="2"/>
      <c r="AEW171" s="2"/>
      <c r="AEX171" s="45"/>
      <c r="AEY171" s="45"/>
      <c r="AFB171" s="16"/>
      <c r="AFC171" s="93"/>
      <c r="AFD171" s="18"/>
      <c r="AFE171" s="16"/>
      <c r="AFF171" s="18"/>
      <c r="AFG171" s="3"/>
      <c r="AFI171" s="13"/>
      <c r="AFJ171" s="8"/>
      <c r="AFK171" s="3"/>
      <c r="AFL171" s="45"/>
      <c r="AFM171" s="3"/>
      <c r="AFN171" s="2"/>
      <c r="AFO171" s="2"/>
      <c r="AFP171" s="2"/>
      <c r="AFQ171" s="2"/>
      <c r="AFR171" s="2"/>
      <c r="AFS171" s="45"/>
      <c r="AFT171" s="45"/>
      <c r="AFW171" s="16"/>
      <c r="AFX171" s="93"/>
      <c r="AFY171" s="18"/>
      <c r="AFZ171" s="16"/>
      <c r="AGA171" s="18"/>
      <c r="AGB171" s="3"/>
      <c r="AGD171" s="13"/>
      <c r="AGE171" s="8"/>
      <c r="AGF171" s="3"/>
      <c r="AGG171" s="45"/>
      <c r="AGH171" s="3"/>
      <c r="AGI171" s="2"/>
      <c r="AGJ171" s="2"/>
      <c r="AGK171" s="2"/>
      <c r="AGL171" s="2"/>
      <c r="AGM171" s="2"/>
      <c r="AGN171" s="45"/>
      <c r="AGO171" s="45"/>
      <c r="AGR171" s="16"/>
      <c r="AGS171" s="93"/>
      <c r="AGT171" s="18"/>
      <c r="AGU171" s="16"/>
      <c r="AGV171" s="18"/>
      <c r="AGW171" s="3"/>
      <c r="AGY171" s="13"/>
      <c r="AGZ171" s="8"/>
      <c r="AHA171" s="3"/>
      <c r="AHB171" s="45"/>
      <c r="AHC171" s="3"/>
      <c r="AHD171" s="2"/>
      <c r="AHE171" s="2"/>
      <c r="AHF171" s="2"/>
      <c r="AHG171" s="2"/>
      <c r="AHH171" s="2"/>
      <c r="AHI171" s="45"/>
      <c r="AHJ171" s="45"/>
      <c r="AHM171" s="16"/>
      <c r="AHN171" s="93"/>
      <c r="AHO171" s="18"/>
      <c r="AHP171" s="16"/>
      <c r="AHQ171" s="18"/>
      <c r="AHR171" s="3"/>
      <c r="AHT171" s="13"/>
      <c r="AHU171" s="8"/>
      <c r="AHV171" s="3"/>
      <c r="AHW171" s="45"/>
      <c r="AHX171" s="3"/>
      <c r="AHY171" s="2"/>
      <c r="AHZ171" s="2"/>
      <c r="AIA171" s="2"/>
      <c r="AIB171" s="2"/>
      <c r="AIC171" s="2"/>
      <c r="AID171" s="45"/>
      <c r="AIE171" s="45"/>
      <c r="AIH171" s="16"/>
      <c r="AII171" s="93"/>
      <c r="AIJ171" s="18"/>
      <c r="AIK171" s="16"/>
      <c r="AIL171" s="18"/>
      <c r="AIM171" s="3"/>
      <c r="AIO171" s="13"/>
      <c r="AIP171" s="8"/>
      <c r="AIQ171" s="3"/>
      <c r="AIR171" s="45"/>
      <c r="AIS171" s="3"/>
      <c r="AIT171" s="2"/>
      <c r="AIU171" s="2"/>
      <c r="AIV171" s="2"/>
      <c r="AIW171" s="2"/>
      <c r="AIX171" s="2"/>
      <c r="AIY171" s="45"/>
      <c r="AIZ171" s="45"/>
      <c r="AJC171" s="16"/>
      <c r="AJD171" s="93"/>
      <c r="AJE171" s="18"/>
      <c r="AJF171" s="16"/>
      <c r="AJG171" s="18"/>
      <c r="AJH171" s="3"/>
      <c r="AJJ171" s="13"/>
      <c r="AJK171" s="8"/>
      <c r="AJL171" s="3"/>
      <c r="AJM171" s="45"/>
      <c r="AJN171" s="3"/>
      <c r="AJO171" s="2"/>
      <c r="AJP171" s="2"/>
      <c r="AJQ171" s="2"/>
      <c r="AJR171" s="2"/>
      <c r="AJS171" s="2"/>
      <c r="AJT171" s="45"/>
      <c r="AJU171" s="45"/>
      <c r="AJX171" s="16"/>
      <c r="AJY171" s="93"/>
      <c r="AJZ171" s="18"/>
      <c r="AKA171" s="16"/>
      <c r="AKB171" s="18"/>
      <c r="AKC171" s="3"/>
      <c r="AKE171" s="13"/>
      <c r="AKF171" s="8"/>
      <c r="AKG171" s="3"/>
      <c r="AKH171" s="45"/>
      <c r="AKI171" s="3"/>
      <c r="AKJ171" s="2"/>
      <c r="AKK171" s="2"/>
      <c r="AKL171" s="2"/>
      <c r="AKM171" s="2"/>
      <c r="AKN171" s="2"/>
      <c r="AKO171" s="45"/>
      <c r="AKP171" s="45"/>
      <c r="AKS171" s="16"/>
      <c r="AKT171" s="93"/>
      <c r="AKU171" s="18"/>
      <c r="AKV171" s="16"/>
      <c r="AKW171" s="18"/>
      <c r="AKX171" s="3"/>
      <c r="AKZ171" s="13"/>
      <c r="ALA171" s="8"/>
      <c r="ALB171" s="3"/>
      <c r="ALC171" s="45"/>
      <c r="ALD171" s="3"/>
      <c r="ALE171" s="2"/>
      <c r="ALF171" s="2"/>
      <c r="ALG171" s="2"/>
      <c r="ALH171" s="2"/>
      <c r="ALI171" s="2"/>
      <c r="ALJ171" s="45"/>
      <c r="ALK171" s="45"/>
      <c r="ALN171" s="16"/>
      <c r="ALO171" s="93"/>
      <c r="ALP171" s="18"/>
      <c r="ALQ171" s="16"/>
      <c r="ALR171" s="18"/>
      <c r="ALS171" s="3"/>
      <c r="ALU171" s="13"/>
      <c r="ALV171" s="8"/>
      <c r="ALW171" s="3"/>
      <c r="ALX171" s="45"/>
      <c r="ALY171" s="3"/>
      <c r="ALZ171" s="2"/>
      <c r="AMA171" s="2"/>
      <c r="AMB171" s="2"/>
      <c r="AMC171" s="2"/>
      <c r="AMD171" s="2"/>
      <c r="AME171" s="45"/>
      <c r="AMF171" s="45"/>
      <c r="AMI171" s="16"/>
      <c r="AMJ171" s="93"/>
      <c r="AMK171" s="18"/>
      <c r="AML171" s="16"/>
      <c r="AMM171" s="18"/>
      <c r="AMN171" s="3"/>
      <c r="AMP171" s="13"/>
      <c r="AMQ171" s="8"/>
      <c r="AMR171" s="3"/>
      <c r="AMS171" s="45"/>
      <c r="AMT171" s="3"/>
      <c r="AMU171" s="2"/>
      <c r="AMV171" s="2"/>
      <c r="AMW171" s="2"/>
      <c r="AMX171" s="2"/>
      <c r="AMY171" s="2"/>
      <c r="AMZ171" s="45"/>
      <c r="ANA171" s="45"/>
      <c r="AND171" s="16"/>
      <c r="ANE171" s="93"/>
      <c r="ANF171" s="18"/>
      <c r="ANG171" s="16"/>
      <c r="ANH171" s="18"/>
      <c r="ANI171" s="3"/>
      <c r="ANK171" s="13"/>
      <c r="ANL171" s="8"/>
      <c r="ANM171" s="3"/>
      <c r="ANN171" s="45"/>
      <c r="ANO171" s="3"/>
      <c r="ANP171" s="2"/>
      <c r="ANQ171" s="2"/>
      <c r="ANR171" s="2"/>
      <c r="ANS171" s="2"/>
      <c r="ANT171" s="2"/>
      <c r="ANU171" s="45"/>
      <c r="ANV171" s="45"/>
      <c r="ANY171" s="16"/>
      <c r="ANZ171" s="93"/>
      <c r="AOA171" s="18"/>
      <c r="AOB171" s="16"/>
      <c r="AOC171" s="18"/>
      <c r="AOD171" s="3"/>
      <c r="AOF171" s="13"/>
      <c r="AOG171" s="8"/>
      <c r="AOH171" s="3"/>
      <c r="AOI171" s="45"/>
      <c r="AOJ171" s="3"/>
      <c r="AOK171" s="2"/>
      <c r="AOL171" s="2"/>
      <c r="AOM171" s="2"/>
      <c r="AON171" s="2"/>
      <c r="AOO171" s="2"/>
      <c r="AOP171" s="45"/>
      <c r="AOQ171" s="45"/>
      <c r="AOT171" s="16"/>
      <c r="AOU171" s="93"/>
      <c r="AOV171" s="18"/>
      <c r="AOW171" s="16"/>
      <c r="AOX171" s="18"/>
      <c r="AOY171" s="3"/>
      <c r="APA171" s="13"/>
      <c r="APB171" s="8"/>
      <c r="APC171" s="3"/>
      <c r="APD171" s="45"/>
      <c r="APE171" s="3"/>
      <c r="APF171" s="2"/>
      <c r="APG171" s="2"/>
      <c r="APH171" s="2"/>
      <c r="API171" s="2"/>
      <c r="APJ171" s="2"/>
      <c r="APK171" s="45"/>
      <c r="APL171" s="45"/>
      <c r="APO171" s="16"/>
      <c r="APP171" s="93"/>
      <c r="APQ171" s="18"/>
      <c r="APR171" s="16"/>
      <c r="APS171" s="18"/>
      <c r="APT171" s="3"/>
      <c r="APV171" s="13"/>
      <c r="APW171" s="8"/>
      <c r="APX171" s="3"/>
      <c r="APY171" s="45"/>
      <c r="APZ171" s="3"/>
      <c r="AQA171" s="2"/>
      <c r="AQB171" s="2"/>
      <c r="AQC171" s="2"/>
      <c r="AQD171" s="2"/>
      <c r="AQE171" s="2"/>
      <c r="AQF171" s="45"/>
      <c r="AQG171" s="45"/>
      <c r="AQJ171" s="16"/>
      <c r="AQK171" s="93"/>
      <c r="AQL171" s="18"/>
      <c r="AQM171" s="16"/>
      <c r="AQN171" s="18"/>
      <c r="AQO171" s="3"/>
      <c r="AQQ171" s="13"/>
      <c r="AQR171" s="8"/>
      <c r="AQS171" s="3"/>
      <c r="AQT171" s="45"/>
      <c r="AQU171" s="3"/>
      <c r="AQV171" s="2"/>
      <c r="AQW171" s="2"/>
      <c r="AQX171" s="2"/>
      <c r="AQY171" s="2"/>
      <c r="AQZ171" s="2"/>
      <c r="ARA171" s="45"/>
      <c r="ARB171" s="45"/>
      <c r="ARE171" s="16"/>
      <c r="ARF171" s="93"/>
      <c r="ARG171" s="18"/>
      <c r="ARH171" s="16"/>
      <c r="ARI171" s="18"/>
      <c r="ARJ171" s="3"/>
      <c r="ARL171" s="13"/>
      <c r="ARM171" s="8"/>
      <c r="ARN171" s="3"/>
      <c r="ARO171" s="45"/>
      <c r="ARP171" s="3"/>
      <c r="ARQ171" s="2"/>
      <c r="ARR171" s="2"/>
      <c r="ARS171" s="2"/>
      <c r="ART171" s="2"/>
      <c r="ARU171" s="2"/>
      <c r="ARV171" s="45"/>
      <c r="ARW171" s="45"/>
      <c r="ARZ171" s="16"/>
      <c r="ASA171" s="93"/>
      <c r="ASB171" s="18"/>
      <c r="ASC171" s="16"/>
      <c r="ASD171" s="18"/>
      <c r="ASE171" s="3"/>
      <c r="ASG171" s="13"/>
      <c r="ASH171" s="8"/>
      <c r="ASI171" s="3"/>
      <c r="ASJ171" s="45"/>
      <c r="ASK171" s="3"/>
      <c r="ASL171" s="2"/>
      <c r="ASM171" s="2"/>
      <c r="ASN171" s="2"/>
      <c r="ASO171" s="2"/>
      <c r="ASP171" s="2"/>
      <c r="ASQ171" s="45"/>
      <c r="ASR171" s="45"/>
      <c r="ASU171" s="16"/>
      <c r="ASV171" s="93"/>
      <c r="ASW171" s="18"/>
      <c r="ASX171" s="16"/>
      <c r="ASY171" s="18"/>
      <c r="ASZ171" s="3"/>
      <c r="ATB171" s="13"/>
      <c r="ATC171" s="8"/>
      <c r="ATD171" s="3"/>
      <c r="ATE171" s="45"/>
      <c r="ATF171" s="3"/>
      <c r="ATG171" s="2"/>
      <c r="ATH171" s="2"/>
      <c r="ATI171" s="2"/>
      <c r="ATJ171" s="2"/>
      <c r="ATK171" s="2"/>
      <c r="ATL171" s="45"/>
      <c r="ATM171" s="45"/>
      <c r="ATP171" s="16"/>
      <c r="ATQ171" s="93"/>
      <c r="ATR171" s="18"/>
      <c r="ATS171" s="16"/>
      <c r="ATT171" s="18"/>
      <c r="ATU171" s="3"/>
      <c r="ATW171" s="13"/>
      <c r="ATX171" s="8"/>
      <c r="ATY171" s="3"/>
      <c r="ATZ171" s="45"/>
      <c r="AUA171" s="3"/>
      <c r="AUB171" s="2"/>
      <c r="AUC171" s="2"/>
      <c r="AUD171" s="2"/>
      <c r="AUE171" s="2"/>
      <c r="AUF171" s="2"/>
      <c r="AUG171" s="45"/>
      <c r="AUH171" s="45"/>
      <c r="AUK171" s="16"/>
      <c r="AUL171" s="93"/>
      <c r="AUM171" s="18"/>
      <c r="AUN171" s="16"/>
      <c r="AUO171" s="18"/>
      <c r="AUP171" s="3"/>
      <c r="AUR171" s="13"/>
      <c r="AUS171" s="8"/>
      <c r="AUT171" s="3"/>
      <c r="AUU171" s="45"/>
      <c r="AUV171" s="3"/>
      <c r="AUW171" s="2"/>
      <c r="AUX171" s="2"/>
      <c r="AUY171" s="2"/>
      <c r="AUZ171" s="2"/>
      <c r="AVA171" s="2"/>
      <c r="AVB171" s="45"/>
      <c r="AVC171" s="45"/>
      <c r="AVF171" s="16"/>
      <c r="AVG171" s="93"/>
      <c r="AVH171" s="18"/>
      <c r="AVI171" s="16"/>
      <c r="AVJ171" s="18"/>
      <c r="AVK171" s="3"/>
      <c r="AVM171" s="13"/>
      <c r="AVN171" s="8"/>
      <c r="AVO171" s="3"/>
      <c r="AVP171" s="45"/>
      <c r="AVQ171" s="3"/>
      <c r="AVR171" s="2"/>
      <c r="AVS171" s="2"/>
      <c r="AVT171" s="2"/>
      <c r="AVU171" s="2"/>
      <c r="AVV171" s="2"/>
      <c r="AVW171" s="45"/>
      <c r="AVX171" s="45"/>
      <c r="AWA171" s="16"/>
      <c r="AWB171" s="93"/>
      <c r="AWC171" s="18"/>
      <c r="AWD171" s="16"/>
      <c r="AWE171" s="18"/>
      <c r="AWF171" s="3"/>
      <c r="AWH171" s="13"/>
      <c r="AWI171" s="8"/>
      <c r="AWJ171" s="3"/>
      <c r="AWK171" s="45"/>
      <c r="AWL171" s="3"/>
      <c r="AWM171" s="2"/>
      <c r="AWN171" s="2"/>
      <c r="AWO171" s="2"/>
      <c r="AWP171" s="2"/>
      <c r="AWQ171" s="2"/>
      <c r="AWR171" s="45"/>
      <c r="AWS171" s="45"/>
      <c r="AWV171" s="16"/>
      <c r="AWW171" s="93"/>
      <c r="AWX171" s="18"/>
      <c r="AWY171" s="16"/>
      <c r="AWZ171" s="18"/>
      <c r="AXA171" s="3"/>
      <c r="AXC171" s="13"/>
      <c r="AXD171" s="8"/>
      <c r="AXE171" s="3"/>
      <c r="AXF171" s="45"/>
      <c r="AXG171" s="3"/>
      <c r="AXH171" s="2"/>
      <c r="AXI171" s="2"/>
      <c r="AXJ171" s="2"/>
      <c r="AXK171" s="2"/>
      <c r="AXL171" s="2"/>
      <c r="AXM171" s="45"/>
      <c r="AXN171" s="45"/>
      <c r="AXQ171" s="16"/>
      <c r="AXR171" s="93"/>
      <c r="AXS171" s="18"/>
      <c r="AXT171" s="16"/>
      <c r="AXU171" s="18"/>
      <c r="AXV171" s="3"/>
      <c r="AXX171" s="13"/>
      <c r="AXY171" s="8"/>
      <c r="AXZ171" s="3"/>
      <c r="AYA171" s="45"/>
      <c r="AYB171" s="3"/>
      <c r="AYC171" s="2"/>
      <c r="AYD171" s="2"/>
      <c r="AYE171" s="2"/>
      <c r="AYF171" s="2"/>
      <c r="AYG171" s="2"/>
      <c r="AYH171" s="45"/>
      <c r="AYI171" s="45"/>
      <c r="AYL171" s="16"/>
      <c r="AYM171" s="93"/>
      <c r="AYN171" s="18"/>
      <c r="AYO171" s="16"/>
      <c r="AYP171" s="18"/>
      <c r="AYQ171" s="3"/>
      <c r="AYS171" s="13"/>
      <c r="AYT171" s="8"/>
      <c r="AYU171" s="3"/>
      <c r="AYV171" s="45"/>
      <c r="AYW171" s="3"/>
      <c r="AYX171" s="2"/>
      <c r="AYY171" s="2"/>
      <c r="AYZ171" s="2"/>
      <c r="AZA171" s="2"/>
      <c r="AZB171" s="2"/>
      <c r="AZC171" s="45"/>
      <c r="AZD171" s="45"/>
      <c r="AZG171" s="16"/>
      <c r="AZH171" s="93"/>
      <c r="AZI171" s="18"/>
      <c r="AZJ171" s="16"/>
      <c r="AZK171" s="18"/>
      <c r="AZL171" s="3"/>
      <c r="AZN171" s="13"/>
      <c r="AZO171" s="8"/>
      <c r="AZP171" s="3"/>
      <c r="AZQ171" s="45"/>
      <c r="AZR171" s="3"/>
      <c r="AZS171" s="2"/>
      <c r="AZT171" s="2"/>
      <c r="AZU171" s="2"/>
      <c r="AZV171" s="2"/>
      <c r="AZW171" s="2"/>
      <c r="AZX171" s="45"/>
      <c r="AZY171" s="45"/>
      <c r="BAB171" s="16"/>
      <c r="BAC171" s="93"/>
      <c r="BAD171" s="18"/>
      <c r="BAE171" s="16"/>
      <c r="BAF171" s="18"/>
      <c r="BAG171" s="3"/>
      <c r="BAI171" s="13"/>
      <c r="BAJ171" s="8"/>
      <c r="BAK171" s="3"/>
      <c r="BAL171" s="45"/>
      <c r="BAM171" s="3"/>
      <c r="BAN171" s="2"/>
      <c r="BAO171" s="2"/>
      <c r="BAP171" s="2"/>
      <c r="BAQ171" s="2"/>
      <c r="BAR171" s="2"/>
      <c r="BAS171" s="45"/>
      <c r="BAT171" s="45"/>
      <c r="BAW171" s="16"/>
      <c r="BAX171" s="93"/>
      <c r="BAY171" s="18"/>
      <c r="BAZ171" s="16"/>
      <c r="BBA171" s="18"/>
      <c r="BBB171" s="3"/>
      <c r="BBD171" s="13"/>
      <c r="BBE171" s="8"/>
      <c r="BBF171" s="3"/>
      <c r="BBG171" s="45"/>
      <c r="BBH171" s="3"/>
      <c r="BBI171" s="2"/>
      <c r="BBJ171" s="2"/>
      <c r="BBK171" s="2"/>
      <c r="BBL171" s="2"/>
      <c r="BBM171" s="2"/>
      <c r="BBN171" s="45"/>
      <c r="BBO171" s="45"/>
      <c r="BBR171" s="16"/>
      <c r="BBS171" s="93"/>
      <c r="BBT171" s="18"/>
      <c r="BBU171" s="16"/>
      <c r="BBV171" s="18"/>
      <c r="BBW171" s="3"/>
      <c r="BBY171" s="13"/>
      <c r="BBZ171" s="8"/>
      <c r="BCA171" s="3"/>
      <c r="BCB171" s="45"/>
      <c r="BCC171" s="3"/>
      <c r="BCD171" s="2"/>
      <c r="BCE171" s="2"/>
      <c r="BCF171" s="2"/>
      <c r="BCG171" s="2"/>
      <c r="BCH171" s="2"/>
      <c r="BCI171" s="45"/>
      <c r="BCJ171" s="45"/>
      <c r="BCM171" s="16"/>
      <c r="BCN171" s="93"/>
      <c r="BCO171" s="18"/>
      <c r="BCP171" s="16"/>
      <c r="BCQ171" s="18"/>
      <c r="BCR171" s="3"/>
      <c r="BCT171" s="13"/>
      <c r="BCU171" s="8"/>
      <c r="BCV171" s="3"/>
      <c r="BCW171" s="45"/>
      <c r="BCX171" s="3"/>
      <c r="BCY171" s="2"/>
      <c r="BCZ171" s="2"/>
      <c r="BDA171" s="2"/>
      <c r="BDB171" s="2"/>
      <c r="BDC171" s="2"/>
      <c r="BDD171" s="45"/>
      <c r="BDE171" s="45"/>
      <c r="BDH171" s="16"/>
      <c r="BDI171" s="93"/>
      <c r="BDJ171" s="18"/>
      <c r="BDK171" s="16"/>
      <c r="BDL171" s="18"/>
      <c r="BDM171" s="3"/>
      <c r="BDO171" s="13"/>
      <c r="BDP171" s="8"/>
      <c r="BDQ171" s="3"/>
      <c r="BDR171" s="45"/>
      <c r="BDS171" s="3"/>
      <c r="BDT171" s="2"/>
      <c r="BDU171" s="2"/>
      <c r="BDV171" s="2"/>
      <c r="BDW171" s="2"/>
      <c r="BDX171" s="2"/>
      <c r="BDY171" s="45"/>
      <c r="BDZ171" s="45"/>
      <c r="BEC171" s="16"/>
      <c r="BED171" s="93"/>
      <c r="BEE171" s="18"/>
      <c r="BEF171" s="16"/>
      <c r="BEG171" s="18"/>
      <c r="BEH171" s="3"/>
      <c r="BEJ171" s="13"/>
      <c r="BEK171" s="8"/>
      <c r="BEL171" s="3"/>
      <c r="BEM171" s="45"/>
      <c r="BEN171" s="3"/>
      <c r="BEO171" s="2"/>
      <c r="BEP171" s="2"/>
      <c r="BEQ171" s="2"/>
      <c r="BER171" s="2"/>
      <c r="BES171" s="2"/>
      <c r="BET171" s="45"/>
      <c r="BEU171" s="45"/>
      <c r="BEX171" s="16"/>
      <c r="BEY171" s="93"/>
      <c r="BEZ171" s="18"/>
      <c r="BFA171" s="16"/>
      <c r="BFB171" s="18"/>
      <c r="BFC171" s="3"/>
      <c r="BFE171" s="13"/>
      <c r="BFF171" s="8"/>
      <c r="BFG171" s="3"/>
      <c r="BFH171" s="45"/>
      <c r="BFI171" s="3"/>
      <c r="BFJ171" s="2"/>
      <c r="BFK171" s="2"/>
      <c r="BFL171" s="2"/>
      <c r="BFM171" s="2"/>
      <c r="BFN171" s="2"/>
      <c r="BFO171" s="45"/>
      <c r="BFP171" s="45"/>
      <c r="BFS171" s="16"/>
      <c r="BFT171" s="93"/>
      <c r="BFU171" s="18"/>
      <c r="BFV171" s="16"/>
      <c r="BFW171" s="18"/>
      <c r="BFX171" s="3"/>
      <c r="BFZ171" s="13"/>
      <c r="BGA171" s="8"/>
      <c r="BGB171" s="3"/>
      <c r="BGC171" s="45"/>
      <c r="BGD171" s="3"/>
      <c r="BGE171" s="2"/>
      <c r="BGF171" s="2"/>
      <c r="BGG171" s="2"/>
      <c r="BGH171" s="2"/>
      <c r="BGI171" s="2"/>
      <c r="BGJ171" s="45"/>
      <c r="BGK171" s="45"/>
      <c r="BGN171" s="16"/>
      <c r="BGO171" s="93"/>
      <c r="BGP171" s="18"/>
      <c r="BGQ171" s="16"/>
      <c r="BGR171" s="18"/>
      <c r="BGS171" s="3"/>
      <c r="BGU171" s="13"/>
      <c r="BGV171" s="8"/>
      <c r="BGW171" s="3"/>
      <c r="BGX171" s="45"/>
      <c r="BGY171" s="3"/>
      <c r="BGZ171" s="2"/>
      <c r="BHA171" s="2"/>
      <c r="BHB171" s="2"/>
      <c r="BHC171" s="2"/>
      <c r="BHD171" s="2"/>
      <c r="BHE171" s="45"/>
      <c r="BHF171" s="45"/>
      <c r="BHI171" s="16"/>
      <c r="BHJ171" s="93"/>
      <c r="BHK171" s="18"/>
      <c r="BHL171" s="16"/>
      <c r="BHM171" s="18"/>
      <c r="BHN171" s="3"/>
      <c r="BHP171" s="13"/>
      <c r="BHQ171" s="8"/>
      <c r="BHR171" s="3"/>
      <c r="BHS171" s="45"/>
      <c r="BHT171" s="3"/>
      <c r="BHU171" s="2"/>
      <c r="BHV171" s="2"/>
      <c r="BHW171" s="2"/>
      <c r="BHX171" s="2"/>
      <c r="BHY171" s="2"/>
      <c r="BHZ171" s="45"/>
      <c r="BIA171" s="45"/>
      <c r="BID171" s="16"/>
      <c r="BIE171" s="93"/>
      <c r="BIF171" s="18"/>
      <c r="BIG171" s="16"/>
      <c r="BIH171" s="18"/>
      <c r="BII171" s="3"/>
      <c r="BIK171" s="13"/>
      <c r="BIL171" s="8"/>
      <c r="BIM171" s="3"/>
      <c r="BIN171" s="45"/>
      <c r="BIO171" s="3"/>
      <c r="BIP171" s="2"/>
      <c r="BIQ171" s="2"/>
      <c r="BIR171" s="2"/>
      <c r="BIS171" s="2"/>
      <c r="BIT171" s="2"/>
      <c r="BIU171" s="45"/>
      <c r="BIV171" s="45"/>
      <c r="BIY171" s="16"/>
      <c r="BIZ171" s="93"/>
      <c r="BJA171" s="18"/>
      <c r="BJB171" s="16"/>
      <c r="BJC171" s="18"/>
      <c r="BJD171" s="3"/>
      <c r="BJF171" s="13"/>
      <c r="BJG171" s="8"/>
      <c r="BJH171" s="3"/>
      <c r="BJI171" s="45"/>
      <c r="BJJ171" s="3"/>
      <c r="BJK171" s="2"/>
      <c r="BJL171" s="2"/>
      <c r="BJM171" s="2"/>
      <c r="BJN171" s="2"/>
      <c r="BJO171" s="2"/>
      <c r="BJP171" s="45"/>
      <c r="BJQ171" s="45"/>
      <c r="BJT171" s="16"/>
      <c r="BJU171" s="93"/>
      <c r="BJV171" s="18"/>
      <c r="BJW171" s="16"/>
      <c r="BJX171" s="18"/>
      <c r="BJY171" s="3"/>
      <c r="BKA171" s="13"/>
      <c r="BKB171" s="8"/>
      <c r="BKC171" s="3"/>
      <c r="BKD171" s="45"/>
      <c r="BKE171" s="3"/>
      <c r="BKF171" s="2"/>
      <c r="BKG171" s="2"/>
      <c r="BKH171" s="2"/>
      <c r="BKI171" s="2"/>
      <c r="BKJ171" s="2"/>
      <c r="BKK171" s="45"/>
      <c r="BKL171" s="45"/>
      <c r="BKO171" s="16"/>
      <c r="BKP171" s="93"/>
      <c r="BKQ171" s="18"/>
      <c r="BKR171" s="16"/>
      <c r="BKS171" s="18"/>
      <c r="BKT171" s="3"/>
      <c r="BKV171" s="13"/>
      <c r="BKW171" s="8"/>
      <c r="BKX171" s="3"/>
      <c r="BKY171" s="45"/>
      <c r="BKZ171" s="3"/>
      <c r="BLA171" s="2"/>
      <c r="BLB171" s="2"/>
      <c r="BLC171" s="2"/>
      <c r="BLD171" s="2"/>
      <c r="BLE171" s="2"/>
      <c r="BLF171" s="45"/>
      <c r="BLG171" s="45"/>
      <c r="BLJ171" s="16"/>
      <c r="BLK171" s="93"/>
      <c r="BLL171" s="18"/>
      <c r="BLM171" s="16"/>
      <c r="BLN171" s="18"/>
      <c r="BLO171" s="3"/>
      <c r="BLQ171" s="13"/>
      <c r="BLR171" s="8"/>
      <c r="BLS171" s="3"/>
      <c r="BLT171" s="45"/>
      <c r="BLU171" s="3"/>
      <c r="BLV171" s="2"/>
      <c r="BLW171" s="2"/>
      <c r="BLX171" s="2"/>
      <c r="BLY171" s="2"/>
      <c r="BLZ171" s="2"/>
      <c r="BMA171" s="45"/>
      <c r="BMB171" s="45"/>
      <c r="BME171" s="16"/>
      <c r="BMF171" s="93"/>
      <c r="BMG171" s="18"/>
      <c r="BMH171" s="16"/>
      <c r="BMI171" s="18"/>
      <c r="BMJ171" s="3"/>
      <c r="BML171" s="13"/>
      <c r="BMM171" s="8"/>
      <c r="BMN171" s="3"/>
      <c r="BMO171" s="45"/>
      <c r="BMP171" s="3"/>
      <c r="BMQ171" s="2"/>
      <c r="BMR171" s="2"/>
      <c r="BMS171" s="2"/>
      <c r="BMT171" s="2"/>
      <c r="BMU171" s="2"/>
      <c r="BMV171" s="45"/>
      <c r="BMW171" s="45"/>
      <c r="BMZ171" s="16"/>
      <c r="BNA171" s="93"/>
      <c r="BNB171" s="18"/>
      <c r="BNC171" s="16"/>
      <c r="BND171" s="18"/>
      <c r="BNE171" s="3"/>
      <c r="BNG171" s="13"/>
      <c r="BNH171" s="8"/>
      <c r="BNI171" s="3"/>
      <c r="BNJ171" s="45"/>
      <c r="BNK171" s="3"/>
      <c r="BNL171" s="2"/>
      <c r="BNM171" s="2"/>
      <c r="BNN171" s="2"/>
      <c r="BNO171" s="2"/>
      <c r="BNP171" s="2"/>
      <c r="BNQ171" s="45"/>
      <c r="BNR171" s="45"/>
      <c r="BNU171" s="16"/>
      <c r="BNV171" s="93"/>
      <c r="BNW171" s="18"/>
      <c r="BNX171" s="16"/>
      <c r="BNY171" s="18"/>
      <c r="BNZ171" s="3"/>
      <c r="BOB171" s="13"/>
      <c r="BOC171" s="8"/>
      <c r="BOD171" s="3"/>
      <c r="BOE171" s="45"/>
      <c r="BOF171" s="3"/>
      <c r="BOG171" s="2"/>
      <c r="BOH171" s="2"/>
      <c r="BOI171" s="2"/>
      <c r="BOJ171" s="2"/>
      <c r="BOK171" s="2"/>
      <c r="BOL171" s="45"/>
      <c r="BOM171" s="45"/>
      <c r="BOP171" s="16"/>
      <c r="BOQ171" s="93"/>
      <c r="BOR171" s="18"/>
      <c r="BOS171" s="16"/>
      <c r="BOT171" s="18"/>
      <c r="BOU171" s="3"/>
      <c r="BOW171" s="13"/>
      <c r="BOX171" s="8"/>
      <c r="BOY171" s="3"/>
      <c r="BOZ171" s="45"/>
      <c r="BPA171" s="3"/>
      <c r="BPB171" s="2"/>
      <c r="BPC171" s="2"/>
      <c r="BPD171" s="2"/>
      <c r="BPE171" s="2"/>
      <c r="BPF171" s="2"/>
      <c r="BPG171" s="45"/>
      <c r="BPH171" s="45"/>
      <c r="BPK171" s="16"/>
      <c r="BPL171" s="93"/>
      <c r="BPM171" s="18"/>
      <c r="BPN171" s="16"/>
      <c r="BPO171" s="18"/>
      <c r="BPP171" s="3"/>
      <c r="BPR171" s="13"/>
      <c r="BPS171" s="8"/>
      <c r="BPT171" s="3"/>
      <c r="BPU171" s="45"/>
      <c r="BPV171" s="3"/>
      <c r="BPW171" s="2"/>
      <c r="BPX171" s="2"/>
      <c r="BPY171" s="2"/>
      <c r="BPZ171" s="2"/>
      <c r="BQA171" s="2"/>
      <c r="BQB171" s="45"/>
      <c r="BQC171" s="45"/>
      <c r="BQF171" s="16"/>
      <c r="BQG171" s="93"/>
      <c r="BQH171" s="18"/>
      <c r="BQI171" s="16"/>
      <c r="BQJ171" s="18"/>
      <c r="BQK171" s="3"/>
      <c r="BQM171" s="13"/>
      <c r="BQN171" s="8"/>
      <c r="BQO171" s="3"/>
      <c r="BQP171" s="45"/>
      <c r="BQQ171" s="3"/>
      <c r="BQR171" s="2"/>
      <c r="BQS171" s="2"/>
      <c r="BQT171" s="2"/>
      <c r="BQU171" s="2"/>
      <c r="BQV171" s="2"/>
      <c r="BQW171" s="45"/>
      <c r="BQX171" s="45"/>
      <c r="BRA171" s="16"/>
      <c r="BRB171" s="93"/>
      <c r="BRC171" s="18"/>
      <c r="BRD171" s="16"/>
      <c r="BRE171" s="18"/>
      <c r="BRF171" s="3"/>
      <c r="BRH171" s="13"/>
      <c r="BRI171" s="8"/>
      <c r="BRJ171" s="3"/>
      <c r="BRK171" s="45"/>
      <c r="BRL171" s="3"/>
      <c r="BRM171" s="2"/>
      <c r="BRN171" s="2"/>
      <c r="BRO171" s="2"/>
      <c r="BRP171" s="2"/>
      <c r="BRQ171" s="2"/>
      <c r="BRR171" s="45"/>
      <c r="BRS171" s="45"/>
      <c r="BRV171" s="16"/>
      <c r="BRW171" s="93"/>
      <c r="BRX171" s="18"/>
      <c r="BRY171" s="16"/>
      <c r="BRZ171" s="18"/>
      <c r="BSA171" s="3"/>
      <c r="BSC171" s="13"/>
      <c r="BSD171" s="8"/>
      <c r="BSE171" s="3"/>
      <c r="BSF171" s="45"/>
      <c r="BSG171" s="3"/>
      <c r="BSH171" s="2"/>
      <c r="BSI171" s="2"/>
      <c r="BSJ171" s="2"/>
      <c r="BSK171" s="2"/>
      <c r="BSL171" s="2"/>
      <c r="BSM171" s="45"/>
      <c r="BSN171" s="45"/>
      <c r="BSQ171" s="16"/>
      <c r="BSR171" s="93"/>
      <c r="BSS171" s="18"/>
      <c r="BST171" s="16"/>
      <c r="BSU171" s="18"/>
      <c r="BSV171" s="3"/>
      <c r="BSX171" s="13"/>
      <c r="BSY171" s="8"/>
      <c r="BSZ171" s="3"/>
      <c r="BTA171" s="45"/>
      <c r="BTB171" s="3"/>
      <c r="BTC171" s="2"/>
      <c r="BTD171" s="2"/>
      <c r="BTE171" s="2"/>
      <c r="BTF171" s="2"/>
      <c r="BTG171" s="2"/>
      <c r="BTH171" s="45"/>
      <c r="BTI171" s="45"/>
      <c r="BTL171" s="16"/>
      <c r="BTM171" s="93"/>
      <c r="BTN171" s="18"/>
      <c r="BTO171" s="16"/>
      <c r="BTP171" s="18"/>
      <c r="BTQ171" s="3"/>
      <c r="BTS171" s="13"/>
      <c r="BTT171" s="8"/>
      <c r="BTU171" s="3"/>
      <c r="BTV171" s="45"/>
      <c r="BTW171" s="3"/>
      <c r="BTX171" s="2"/>
      <c r="BTY171" s="2"/>
      <c r="BTZ171" s="2"/>
      <c r="BUA171" s="2"/>
      <c r="BUB171" s="2"/>
      <c r="BUC171" s="45"/>
      <c r="BUD171" s="45"/>
      <c r="BUG171" s="16"/>
      <c r="BUH171" s="93"/>
      <c r="BUI171" s="18"/>
      <c r="BUJ171" s="16"/>
      <c r="BUK171" s="18"/>
      <c r="BUL171" s="3"/>
      <c r="BUN171" s="13"/>
      <c r="BUO171" s="8"/>
      <c r="BUP171" s="3"/>
      <c r="BUQ171" s="45"/>
      <c r="BUR171" s="3"/>
      <c r="BUS171" s="2"/>
      <c r="BUT171" s="2"/>
      <c r="BUU171" s="2"/>
      <c r="BUV171" s="2"/>
      <c r="BUW171" s="2"/>
      <c r="BUX171" s="45"/>
      <c r="BUY171" s="45"/>
      <c r="BVB171" s="16"/>
      <c r="BVC171" s="93"/>
      <c r="BVD171" s="18"/>
      <c r="BVE171" s="16"/>
      <c r="BVF171" s="18"/>
      <c r="BVG171" s="3"/>
      <c r="BVI171" s="13"/>
      <c r="BVJ171" s="8"/>
      <c r="BVK171" s="3"/>
      <c r="BVL171" s="45"/>
      <c r="BVM171" s="3"/>
      <c r="BVN171" s="2"/>
      <c r="BVO171" s="2"/>
      <c r="BVP171" s="2"/>
      <c r="BVQ171" s="2"/>
      <c r="BVR171" s="2"/>
      <c r="BVS171" s="45"/>
      <c r="BVT171" s="45"/>
      <c r="BVW171" s="16"/>
      <c r="BVX171" s="93"/>
      <c r="BVY171" s="18"/>
      <c r="BVZ171" s="16"/>
      <c r="BWA171" s="18"/>
      <c r="BWB171" s="3"/>
      <c r="BWD171" s="13"/>
      <c r="BWE171" s="8"/>
      <c r="BWF171" s="3"/>
      <c r="BWG171" s="45"/>
      <c r="BWH171" s="3"/>
      <c r="BWI171" s="2"/>
      <c r="BWJ171" s="2"/>
      <c r="BWK171" s="2"/>
      <c r="BWL171" s="2"/>
      <c r="BWM171" s="2"/>
      <c r="BWN171" s="45"/>
      <c r="BWO171" s="45"/>
      <c r="BWR171" s="16"/>
      <c r="BWS171" s="93"/>
      <c r="BWT171" s="18"/>
      <c r="BWU171" s="16"/>
      <c r="BWV171" s="18"/>
      <c r="BWW171" s="3"/>
      <c r="BWY171" s="13"/>
      <c r="BWZ171" s="8"/>
      <c r="BXA171" s="3"/>
      <c r="BXB171" s="45"/>
      <c r="BXC171" s="3"/>
      <c r="BXD171" s="2"/>
      <c r="BXE171" s="2"/>
      <c r="BXF171" s="2"/>
      <c r="BXG171" s="2"/>
      <c r="BXH171" s="2"/>
      <c r="BXI171" s="45"/>
      <c r="BXJ171" s="45"/>
      <c r="BXM171" s="16"/>
      <c r="BXN171" s="93"/>
      <c r="BXO171" s="18"/>
      <c r="BXP171" s="16"/>
      <c r="BXQ171" s="18"/>
      <c r="BXR171" s="3"/>
      <c r="BXT171" s="13"/>
      <c r="BXU171" s="8"/>
      <c r="BXV171" s="3"/>
      <c r="BXW171" s="45"/>
      <c r="BXX171" s="3"/>
      <c r="BXY171" s="2"/>
      <c r="BXZ171" s="2"/>
      <c r="BYA171" s="2"/>
      <c r="BYB171" s="2"/>
      <c r="BYC171" s="2"/>
      <c r="BYD171" s="45"/>
      <c r="BYE171" s="45"/>
      <c r="BYH171" s="16"/>
      <c r="BYI171" s="93"/>
      <c r="BYJ171" s="18"/>
      <c r="BYK171" s="16"/>
      <c r="BYL171" s="18"/>
      <c r="BYM171" s="3"/>
      <c r="BYO171" s="13"/>
      <c r="BYP171" s="8"/>
      <c r="BYQ171" s="3"/>
      <c r="BYR171" s="45"/>
      <c r="BYS171" s="3"/>
      <c r="BYT171" s="2"/>
      <c r="BYU171" s="2"/>
      <c r="BYV171" s="2"/>
      <c r="BYW171" s="2"/>
      <c r="BYX171" s="2"/>
      <c r="BYY171" s="45"/>
      <c r="BYZ171" s="45"/>
      <c r="BZC171" s="16"/>
      <c r="BZD171" s="93"/>
      <c r="BZE171" s="18"/>
      <c r="BZF171" s="16"/>
      <c r="BZG171" s="18"/>
      <c r="BZH171" s="3"/>
      <c r="BZJ171" s="13"/>
      <c r="BZK171" s="8"/>
      <c r="BZL171" s="3"/>
      <c r="BZM171" s="45"/>
      <c r="BZN171" s="3"/>
      <c r="BZO171" s="2"/>
      <c r="BZP171" s="2"/>
      <c r="BZQ171" s="2"/>
      <c r="BZR171" s="2"/>
      <c r="BZS171" s="2"/>
      <c r="BZT171" s="45"/>
      <c r="BZU171" s="45"/>
      <c r="BZX171" s="16"/>
      <c r="BZY171" s="93"/>
      <c r="BZZ171" s="18"/>
      <c r="CAA171" s="16"/>
      <c r="CAB171" s="18"/>
      <c r="CAC171" s="3"/>
      <c r="CAE171" s="13"/>
      <c r="CAF171" s="8"/>
      <c r="CAG171" s="3"/>
      <c r="CAH171" s="45"/>
      <c r="CAI171" s="3"/>
      <c r="CAJ171" s="2"/>
      <c r="CAK171" s="2"/>
      <c r="CAL171" s="2"/>
      <c r="CAM171" s="2"/>
      <c r="CAN171" s="2"/>
      <c r="CAO171" s="45"/>
      <c r="CAP171" s="45"/>
      <c r="CAS171" s="16"/>
      <c r="CAT171" s="93"/>
      <c r="CAU171" s="18"/>
      <c r="CAV171" s="16"/>
      <c r="CAW171" s="18"/>
      <c r="CAX171" s="3"/>
      <c r="CAZ171" s="13"/>
      <c r="CBA171" s="8"/>
      <c r="CBB171" s="3"/>
      <c r="CBC171" s="45"/>
      <c r="CBD171" s="3"/>
      <c r="CBE171" s="2"/>
      <c r="CBF171" s="2"/>
      <c r="CBG171" s="2"/>
      <c r="CBH171" s="2"/>
      <c r="CBI171" s="2"/>
      <c r="CBJ171" s="45"/>
      <c r="CBK171" s="45"/>
      <c r="CBN171" s="16"/>
      <c r="CBO171" s="93"/>
      <c r="CBP171" s="18"/>
      <c r="CBQ171" s="16"/>
      <c r="CBR171" s="18"/>
      <c r="CBS171" s="3"/>
      <c r="CBU171" s="13"/>
      <c r="CBV171" s="8"/>
      <c r="CBW171" s="3"/>
      <c r="CBX171" s="45"/>
      <c r="CBY171" s="3"/>
      <c r="CBZ171" s="2"/>
      <c r="CCA171" s="2"/>
      <c r="CCB171" s="2"/>
      <c r="CCC171" s="2"/>
      <c r="CCD171" s="2"/>
      <c r="CCE171" s="45"/>
      <c r="CCF171" s="45"/>
      <c r="CCI171" s="16"/>
      <c r="CCJ171" s="93"/>
      <c r="CCK171" s="18"/>
      <c r="CCL171" s="16"/>
      <c r="CCM171" s="18"/>
      <c r="CCN171" s="3"/>
      <c r="CCP171" s="13"/>
      <c r="CCQ171" s="8"/>
      <c r="CCR171" s="3"/>
      <c r="CCS171" s="45"/>
      <c r="CCT171" s="3"/>
      <c r="CCU171" s="2"/>
      <c r="CCV171" s="2"/>
      <c r="CCW171" s="2"/>
      <c r="CCX171" s="2"/>
      <c r="CCY171" s="2"/>
      <c r="CCZ171" s="45"/>
      <c r="CDA171" s="45"/>
      <c r="CDD171" s="16"/>
      <c r="CDE171" s="93"/>
      <c r="CDF171" s="18"/>
      <c r="CDG171" s="16"/>
      <c r="CDH171" s="18"/>
      <c r="CDI171" s="3"/>
      <c r="CDK171" s="13"/>
      <c r="CDL171" s="8"/>
      <c r="CDM171" s="3"/>
      <c r="CDN171" s="45"/>
      <c r="CDO171" s="3"/>
      <c r="CDP171" s="2"/>
      <c r="CDQ171" s="2"/>
      <c r="CDR171" s="2"/>
      <c r="CDS171" s="2"/>
      <c r="CDT171" s="2"/>
      <c r="CDU171" s="45"/>
      <c r="CDV171" s="45"/>
      <c r="CDY171" s="16"/>
      <c r="CDZ171" s="93"/>
      <c r="CEA171" s="18"/>
      <c r="CEB171" s="16"/>
      <c r="CEC171" s="18"/>
      <c r="CED171" s="3"/>
      <c r="CEF171" s="13"/>
      <c r="CEG171" s="8"/>
      <c r="CEH171" s="3"/>
      <c r="CEI171" s="45"/>
      <c r="CEJ171" s="3"/>
      <c r="CEK171" s="2"/>
      <c r="CEL171" s="2"/>
      <c r="CEM171" s="2"/>
      <c r="CEN171" s="2"/>
      <c r="CEO171" s="2"/>
      <c r="CEP171" s="45"/>
      <c r="CEQ171" s="45"/>
      <c r="CET171" s="16"/>
      <c r="CEU171" s="93"/>
      <c r="CEV171" s="18"/>
      <c r="CEW171" s="16"/>
      <c r="CEX171" s="18"/>
      <c r="CEY171" s="3"/>
      <c r="CFA171" s="13"/>
      <c r="CFB171" s="8"/>
      <c r="CFC171" s="3"/>
      <c r="CFD171" s="45"/>
      <c r="CFE171" s="3"/>
      <c r="CFF171" s="2"/>
      <c r="CFG171" s="2"/>
      <c r="CFH171" s="2"/>
      <c r="CFI171" s="2"/>
      <c r="CFJ171" s="2"/>
      <c r="CFK171" s="45"/>
      <c r="CFL171" s="45"/>
      <c r="CFO171" s="16"/>
      <c r="CFP171" s="93"/>
      <c r="CFQ171" s="18"/>
      <c r="CFR171" s="16"/>
      <c r="CFS171" s="18"/>
      <c r="CFT171" s="3"/>
      <c r="CFV171" s="13"/>
      <c r="CFW171" s="8"/>
      <c r="CFX171" s="3"/>
      <c r="CFY171" s="45"/>
      <c r="CFZ171" s="3"/>
      <c r="CGA171" s="2"/>
      <c r="CGB171" s="2"/>
      <c r="CGC171" s="2"/>
      <c r="CGD171" s="2"/>
      <c r="CGE171" s="2"/>
      <c r="CGF171" s="45"/>
      <c r="CGG171" s="45"/>
      <c r="CGJ171" s="16"/>
      <c r="CGK171" s="93"/>
      <c r="CGL171" s="18"/>
      <c r="CGM171" s="16"/>
      <c r="CGN171" s="18"/>
      <c r="CGO171" s="3"/>
      <c r="CGQ171" s="13"/>
      <c r="CGR171" s="8"/>
      <c r="CGS171" s="3"/>
      <c r="CGT171" s="45"/>
      <c r="CGU171" s="3"/>
      <c r="CGV171" s="2"/>
      <c r="CGW171" s="2"/>
      <c r="CGX171" s="2"/>
      <c r="CGY171" s="2"/>
      <c r="CGZ171" s="2"/>
      <c r="CHA171" s="45"/>
      <c r="CHB171" s="45"/>
      <c r="CHE171" s="16"/>
      <c r="CHF171" s="93"/>
      <c r="CHG171" s="18"/>
      <c r="CHH171" s="16"/>
      <c r="CHI171" s="18"/>
      <c r="CHJ171" s="3"/>
      <c r="CHL171" s="13"/>
      <c r="CHM171" s="8"/>
      <c r="CHN171" s="3"/>
      <c r="CHO171" s="45"/>
      <c r="CHP171" s="3"/>
      <c r="CHQ171" s="2"/>
      <c r="CHR171" s="2"/>
      <c r="CHS171" s="2"/>
      <c r="CHT171" s="2"/>
      <c r="CHU171" s="2"/>
      <c r="CHV171" s="45"/>
      <c r="CHW171" s="45"/>
      <c r="CHZ171" s="16"/>
      <c r="CIA171" s="93"/>
      <c r="CIB171" s="18"/>
      <c r="CIC171" s="16"/>
      <c r="CID171" s="18"/>
      <c r="CIE171" s="3"/>
      <c r="CIG171" s="13"/>
      <c r="CIH171" s="8"/>
      <c r="CII171" s="3"/>
      <c r="CIJ171" s="45"/>
      <c r="CIK171" s="3"/>
      <c r="CIL171" s="2"/>
      <c r="CIM171" s="2"/>
      <c r="CIN171" s="2"/>
      <c r="CIO171" s="2"/>
      <c r="CIP171" s="2"/>
      <c r="CIQ171" s="45"/>
      <c r="CIR171" s="45"/>
      <c r="CIU171" s="16"/>
      <c r="CIV171" s="93"/>
      <c r="CIW171" s="18"/>
      <c r="CIX171" s="16"/>
      <c r="CIY171" s="18"/>
      <c r="CIZ171" s="3"/>
      <c r="CJB171" s="13"/>
      <c r="CJC171" s="8"/>
      <c r="CJD171" s="3"/>
      <c r="CJE171" s="45"/>
      <c r="CJF171" s="3"/>
      <c r="CJG171" s="2"/>
      <c r="CJH171" s="2"/>
      <c r="CJI171" s="2"/>
      <c r="CJJ171" s="2"/>
      <c r="CJK171" s="2"/>
      <c r="CJL171" s="45"/>
      <c r="CJM171" s="45"/>
      <c r="CJP171" s="16"/>
      <c r="CJQ171" s="93"/>
      <c r="CJR171" s="18"/>
      <c r="CJS171" s="16"/>
      <c r="CJT171" s="18"/>
      <c r="CJU171" s="3"/>
      <c r="CJW171" s="13"/>
      <c r="CJX171" s="8"/>
      <c r="CJY171" s="3"/>
      <c r="CJZ171" s="45"/>
      <c r="CKA171" s="3"/>
      <c r="CKB171" s="2"/>
      <c r="CKC171" s="2"/>
      <c r="CKD171" s="2"/>
      <c r="CKE171" s="2"/>
      <c r="CKF171" s="2"/>
      <c r="CKG171" s="45"/>
      <c r="CKH171" s="45"/>
      <c r="CKK171" s="16"/>
      <c r="CKL171" s="93"/>
      <c r="CKM171" s="18"/>
      <c r="CKN171" s="16"/>
      <c r="CKO171" s="18"/>
      <c r="CKP171" s="3"/>
      <c r="CKR171" s="13"/>
      <c r="CKS171" s="8"/>
      <c r="CKT171" s="3"/>
      <c r="CKU171" s="45"/>
      <c r="CKV171" s="3"/>
      <c r="CKW171" s="2"/>
      <c r="CKX171" s="2"/>
      <c r="CKY171" s="2"/>
      <c r="CKZ171" s="2"/>
      <c r="CLA171" s="2"/>
      <c r="CLB171" s="45"/>
      <c r="CLC171" s="45"/>
      <c r="CLF171" s="16"/>
      <c r="CLG171" s="93"/>
      <c r="CLH171" s="18"/>
      <c r="CLI171" s="16"/>
      <c r="CLJ171" s="18"/>
      <c r="CLK171" s="3"/>
      <c r="CLM171" s="13"/>
      <c r="CLN171" s="8"/>
      <c r="CLO171" s="3"/>
      <c r="CLP171" s="45"/>
      <c r="CLQ171" s="3"/>
      <c r="CLR171" s="2"/>
      <c r="CLS171" s="2"/>
      <c r="CLT171" s="2"/>
      <c r="CLU171" s="2"/>
      <c r="CLV171" s="2"/>
      <c r="CLW171" s="45"/>
      <c r="CLX171" s="45"/>
      <c r="CMA171" s="16"/>
      <c r="CMB171" s="93"/>
      <c r="CMC171" s="18"/>
      <c r="CMD171" s="16"/>
      <c r="CME171" s="18"/>
      <c r="CMF171" s="3"/>
      <c r="CMH171" s="13"/>
      <c r="CMI171" s="8"/>
      <c r="CMJ171" s="3"/>
      <c r="CMK171" s="45"/>
      <c r="CML171" s="3"/>
      <c r="CMM171" s="2"/>
      <c r="CMN171" s="2"/>
      <c r="CMO171" s="2"/>
      <c r="CMP171" s="2"/>
      <c r="CMQ171" s="2"/>
      <c r="CMR171" s="45"/>
      <c r="CMS171" s="45"/>
      <c r="CMV171" s="16"/>
      <c r="CMW171" s="93"/>
      <c r="CMX171" s="18"/>
      <c r="CMY171" s="16"/>
      <c r="CMZ171" s="18"/>
      <c r="CNA171" s="3"/>
      <c r="CNC171" s="13"/>
      <c r="CND171" s="8"/>
      <c r="CNE171" s="3"/>
      <c r="CNF171" s="45"/>
      <c r="CNG171" s="3"/>
      <c r="CNH171" s="2"/>
      <c r="CNI171" s="2"/>
      <c r="CNJ171" s="2"/>
      <c r="CNK171" s="2"/>
      <c r="CNL171" s="2"/>
      <c r="CNM171" s="45"/>
      <c r="CNN171" s="45"/>
      <c r="CNQ171" s="16"/>
      <c r="CNR171" s="93"/>
      <c r="CNS171" s="18"/>
      <c r="CNT171" s="16"/>
      <c r="CNU171" s="18"/>
      <c r="CNV171" s="3"/>
      <c r="CNX171" s="13"/>
      <c r="CNY171" s="8"/>
      <c r="CNZ171" s="3"/>
      <c r="COA171" s="45"/>
      <c r="COB171" s="3"/>
      <c r="COC171" s="2"/>
      <c r="COD171" s="2"/>
      <c r="COE171" s="2"/>
      <c r="COF171" s="2"/>
      <c r="COG171" s="2"/>
      <c r="COH171" s="45"/>
      <c r="COI171" s="45"/>
      <c r="COL171" s="16"/>
      <c r="COM171" s="93"/>
      <c r="CON171" s="18"/>
      <c r="COO171" s="16"/>
      <c r="COP171" s="18"/>
      <c r="COQ171" s="3"/>
      <c r="COS171" s="13"/>
      <c r="COT171" s="8"/>
      <c r="COU171" s="3"/>
      <c r="COV171" s="45"/>
      <c r="COW171" s="3"/>
      <c r="COX171" s="2"/>
      <c r="COY171" s="2"/>
      <c r="COZ171" s="2"/>
      <c r="CPA171" s="2"/>
      <c r="CPB171" s="2"/>
      <c r="CPC171" s="45"/>
      <c r="CPD171" s="45"/>
      <c r="CPG171" s="16"/>
      <c r="CPH171" s="93"/>
      <c r="CPI171" s="18"/>
      <c r="CPJ171" s="16"/>
      <c r="CPK171" s="18"/>
      <c r="CPL171" s="3"/>
      <c r="CPN171" s="13"/>
      <c r="CPO171" s="8"/>
      <c r="CPP171" s="3"/>
      <c r="CPQ171" s="45"/>
      <c r="CPR171" s="3"/>
      <c r="CPS171" s="2"/>
      <c r="CPT171" s="2"/>
      <c r="CPU171" s="2"/>
      <c r="CPV171" s="2"/>
      <c r="CPW171" s="2"/>
      <c r="CPX171" s="45"/>
      <c r="CPY171" s="45"/>
      <c r="CQB171" s="16"/>
      <c r="CQC171" s="93"/>
      <c r="CQD171" s="18"/>
      <c r="CQE171" s="16"/>
      <c r="CQF171" s="18"/>
      <c r="CQG171" s="3"/>
      <c r="CQI171" s="13"/>
      <c r="CQJ171" s="8"/>
      <c r="CQK171" s="3"/>
      <c r="CQL171" s="45"/>
      <c r="CQM171" s="3"/>
      <c r="CQN171" s="2"/>
      <c r="CQO171" s="2"/>
      <c r="CQP171" s="2"/>
      <c r="CQQ171" s="2"/>
      <c r="CQR171" s="2"/>
      <c r="CQS171" s="45"/>
      <c r="CQT171" s="45"/>
      <c r="CQW171" s="16"/>
      <c r="CQX171" s="93"/>
      <c r="CQY171" s="18"/>
      <c r="CQZ171" s="16"/>
      <c r="CRA171" s="18"/>
      <c r="CRB171" s="3"/>
      <c r="CRD171" s="13"/>
      <c r="CRE171" s="8"/>
      <c r="CRF171" s="3"/>
      <c r="CRG171" s="45"/>
      <c r="CRH171" s="3"/>
      <c r="CRI171" s="2"/>
      <c r="CRJ171" s="2"/>
      <c r="CRK171" s="2"/>
      <c r="CRL171" s="2"/>
      <c r="CRM171" s="2"/>
      <c r="CRN171" s="45"/>
      <c r="CRO171" s="45"/>
      <c r="CRR171" s="16"/>
      <c r="CRS171" s="93"/>
      <c r="CRT171" s="18"/>
      <c r="CRU171" s="16"/>
      <c r="CRV171" s="18"/>
      <c r="CRW171" s="3"/>
      <c r="CRY171" s="13"/>
      <c r="CRZ171" s="8"/>
      <c r="CSA171" s="3"/>
      <c r="CSB171" s="45"/>
      <c r="CSC171" s="3"/>
      <c r="CSD171" s="2"/>
      <c r="CSE171" s="2"/>
      <c r="CSF171" s="2"/>
      <c r="CSG171" s="2"/>
      <c r="CSH171" s="2"/>
      <c r="CSI171" s="45"/>
      <c r="CSJ171" s="45"/>
      <c r="CSM171" s="16"/>
      <c r="CSN171" s="93"/>
      <c r="CSO171" s="18"/>
      <c r="CSP171" s="16"/>
      <c r="CSQ171" s="18"/>
      <c r="CSR171" s="3"/>
      <c r="CST171" s="13"/>
      <c r="CSU171" s="8"/>
      <c r="CSV171" s="3"/>
      <c r="CSW171" s="45"/>
      <c r="CSX171" s="3"/>
      <c r="CSY171" s="2"/>
      <c r="CSZ171" s="2"/>
      <c r="CTA171" s="2"/>
      <c r="CTB171" s="2"/>
      <c r="CTC171" s="2"/>
      <c r="CTD171" s="45"/>
      <c r="CTE171" s="45"/>
      <c r="CTH171" s="16"/>
      <c r="CTI171" s="93"/>
      <c r="CTJ171" s="18"/>
      <c r="CTK171" s="16"/>
      <c r="CTL171" s="18"/>
      <c r="CTM171" s="3"/>
      <c r="CTO171" s="13"/>
      <c r="CTP171" s="8"/>
      <c r="CTQ171" s="3"/>
      <c r="CTR171" s="45"/>
      <c r="CTS171" s="3"/>
      <c r="CTT171" s="2"/>
      <c r="CTU171" s="2"/>
      <c r="CTV171" s="2"/>
      <c r="CTW171" s="2"/>
      <c r="CTX171" s="2"/>
      <c r="CTY171" s="45"/>
      <c r="CTZ171" s="45"/>
      <c r="CUC171" s="16"/>
      <c r="CUD171" s="93"/>
      <c r="CUE171" s="18"/>
      <c r="CUF171" s="16"/>
      <c r="CUG171" s="18"/>
      <c r="CUH171" s="3"/>
      <c r="CUJ171" s="13"/>
      <c r="CUK171" s="8"/>
      <c r="CUL171" s="3"/>
      <c r="CUM171" s="45"/>
      <c r="CUN171" s="3"/>
      <c r="CUO171" s="2"/>
      <c r="CUP171" s="2"/>
      <c r="CUQ171" s="2"/>
      <c r="CUR171" s="2"/>
      <c r="CUS171" s="2"/>
      <c r="CUT171" s="45"/>
      <c r="CUU171" s="45"/>
      <c r="CUX171" s="16"/>
      <c r="CUY171" s="93"/>
      <c r="CUZ171" s="18"/>
      <c r="CVA171" s="16"/>
      <c r="CVB171" s="18"/>
      <c r="CVC171" s="3"/>
      <c r="CVE171" s="13"/>
      <c r="CVF171" s="8"/>
      <c r="CVG171" s="3"/>
      <c r="CVH171" s="45"/>
      <c r="CVI171" s="3"/>
      <c r="CVJ171" s="2"/>
      <c r="CVK171" s="2"/>
      <c r="CVL171" s="2"/>
      <c r="CVM171" s="2"/>
      <c r="CVN171" s="2"/>
      <c r="CVO171" s="45"/>
      <c r="CVP171" s="45"/>
      <c r="CVS171" s="16"/>
      <c r="CVT171" s="93"/>
      <c r="CVU171" s="18"/>
      <c r="CVV171" s="16"/>
      <c r="CVW171" s="18"/>
      <c r="CVX171" s="3"/>
      <c r="CVZ171" s="13"/>
      <c r="CWA171" s="8"/>
      <c r="CWB171" s="3"/>
      <c r="CWC171" s="45"/>
      <c r="CWD171" s="3"/>
      <c r="CWE171" s="2"/>
      <c r="CWF171" s="2"/>
      <c r="CWG171" s="2"/>
      <c r="CWH171" s="2"/>
      <c r="CWI171" s="2"/>
      <c r="CWJ171" s="45"/>
      <c r="CWK171" s="45"/>
      <c r="CWN171" s="16"/>
      <c r="CWO171" s="93"/>
      <c r="CWP171" s="18"/>
      <c r="CWQ171" s="16"/>
      <c r="CWR171" s="18"/>
      <c r="CWS171" s="3"/>
      <c r="CWU171" s="13"/>
      <c r="CWV171" s="8"/>
      <c r="CWW171" s="3"/>
      <c r="CWX171" s="45"/>
      <c r="CWY171" s="3"/>
      <c r="CWZ171" s="2"/>
      <c r="CXA171" s="2"/>
      <c r="CXB171" s="2"/>
      <c r="CXC171" s="2"/>
      <c r="CXD171" s="2"/>
      <c r="CXE171" s="45"/>
      <c r="CXF171" s="45"/>
      <c r="CXI171" s="16"/>
      <c r="CXJ171" s="93"/>
      <c r="CXK171" s="18"/>
      <c r="CXL171" s="16"/>
      <c r="CXM171" s="18"/>
      <c r="CXN171" s="3"/>
      <c r="CXP171" s="13"/>
      <c r="CXQ171" s="8"/>
      <c r="CXR171" s="3"/>
      <c r="CXS171" s="45"/>
      <c r="CXT171" s="3"/>
      <c r="CXU171" s="2"/>
      <c r="CXV171" s="2"/>
      <c r="CXW171" s="2"/>
      <c r="CXX171" s="2"/>
      <c r="CXY171" s="2"/>
      <c r="CXZ171" s="45"/>
      <c r="CYA171" s="45"/>
      <c r="CYD171" s="16"/>
      <c r="CYE171" s="93"/>
      <c r="CYF171" s="18"/>
      <c r="CYG171" s="16"/>
      <c r="CYH171" s="18"/>
      <c r="CYI171" s="3"/>
      <c r="CYK171" s="13"/>
      <c r="CYL171" s="8"/>
      <c r="CYM171" s="3"/>
      <c r="CYN171" s="45"/>
      <c r="CYO171" s="3"/>
      <c r="CYP171" s="2"/>
      <c r="CYQ171" s="2"/>
      <c r="CYR171" s="2"/>
      <c r="CYS171" s="2"/>
      <c r="CYT171" s="2"/>
      <c r="CYU171" s="45"/>
      <c r="CYV171" s="45"/>
      <c r="CYY171" s="16"/>
      <c r="CYZ171" s="93"/>
      <c r="CZA171" s="18"/>
      <c r="CZB171" s="16"/>
      <c r="CZC171" s="18"/>
      <c r="CZD171" s="3"/>
      <c r="CZF171" s="13"/>
      <c r="CZG171" s="8"/>
      <c r="CZH171" s="3"/>
      <c r="CZI171" s="45"/>
      <c r="CZJ171" s="3"/>
      <c r="CZK171" s="2"/>
      <c r="CZL171" s="2"/>
      <c r="CZM171" s="2"/>
      <c r="CZN171" s="2"/>
      <c r="CZO171" s="2"/>
      <c r="CZP171" s="45"/>
      <c r="CZQ171" s="45"/>
      <c r="CZT171" s="16"/>
      <c r="CZU171" s="93"/>
      <c r="CZV171" s="18"/>
      <c r="CZW171" s="16"/>
      <c r="CZX171" s="18"/>
      <c r="CZY171" s="3"/>
      <c r="DAA171" s="13"/>
      <c r="DAB171" s="8"/>
      <c r="DAC171" s="3"/>
      <c r="DAD171" s="45"/>
      <c r="DAE171" s="3"/>
      <c r="DAF171" s="2"/>
      <c r="DAG171" s="2"/>
      <c r="DAH171" s="2"/>
      <c r="DAI171" s="2"/>
      <c r="DAJ171" s="2"/>
      <c r="DAK171" s="45"/>
      <c r="DAL171" s="45"/>
      <c r="DAO171" s="16"/>
      <c r="DAP171" s="93"/>
      <c r="DAQ171" s="18"/>
      <c r="DAR171" s="16"/>
      <c r="DAS171" s="18"/>
      <c r="DAT171" s="3"/>
      <c r="DAV171" s="13"/>
      <c r="DAW171" s="8"/>
      <c r="DAX171" s="3"/>
      <c r="DAY171" s="45"/>
      <c r="DAZ171" s="3"/>
      <c r="DBA171" s="2"/>
      <c r="DBB171" s="2"/>
      <c r="DBC171" s="2"/>
      <c r="DBD171" s="2"/>
      <c r="DBE171" s="2"/>
      <c r="DBF171" s="45"/>
      <c r="DBG171" s="45"/>
      <c r="DBJ171" s="16"/>
      <c r="DBK171" s="93"/>
      <c r="DBL171" s="18"/>
      <c r="DBM171" s="16"/>
      <c r="DBN171" s="18"/>
      <c r="DBO171" s="3"/>
      <c r="DBQ171" s="13"/>
      <c r="DBR171" s="8"/>
      <c r="DBS171" s="3"/>
      <c r="DBT171" s="45"/>
      <c r="DBU171" s="3"/>
      <c r="DBV171" s="2"/>
      <c r="DBW171" s="2"/>
      <c r="DBX171" s="2"/>
      <c r="DBY171" s="2"/>
      <c r="DBZ171" s="2"/>
      <c r="DCA171" s="45"/>
      <c r="DCB171" s="45"/>
      <c r="DCE171" s="16"/>
      <c r="DCF171" s="93"/>
      <c r="DCG171" s="18"/>
      <c r="DCH171" s="16"/>
      <c r="DCI171" s="18"/>
      <c r="DCJ171" s="3"/>
      <c r="DCL171" s="13"/>
      <c r="DCM171" s="8"/>
      <c r="DCN171" s="3"/>
      <c r="DCO171" s="45"/>
      <c r="DCP171" s="3"/>
      <c r="DCQ171" s="2"/>
      <c r="DCR171" s="2"/>
      <c r="DCS171" s="2"/>
      <c r="DCT171" s="2"/>
      <c r="DCU171" s="2"/>
      <c r="DCV171" s="45"/>
      <c r="DCW171" s="45"/>
      <c r="DCZ171" s="16"/>
      <c r="DDA171" s="93"/>
      <c r="DDB171" s="18"/>
      <c r="DDC171" s="16"/>
      <c r="DDD171" s="18"/>
      <c r="DDE171" s="3"/>
      <c r="DDG171" s="13"/>
      <c r="DDH171" s="8"/>
      <c r="DDI171" s="3"/>
      <c r="DDJ171" s="45"/>
      <c r="DDK171" s="3"/>
      <c r="DDL171" s="2"/>
      <c r="DDM171" s="2"/>
      <c r="DDN171" s="2"/>
      <c r="DDO171" s="2"/>
      <c r="DDP171" s="2"/>
      <c r="DDQ171" s="45"/>
      <c r="DDR171" s="45"/>
      <c r="DDU171" s="16"/>
      <c r="DDV171" s="93"/>
      <c r="DDW171" s="18"/>
      <c r="DDX171" s="16"/>
      <c r="DDY171" s="18"/>
      <c r="DDZ171" s="3"/>
      <c r="DEB171" s="13"/>
      <c r="DEC171" s="8"/>
      <c r="DED171" s="3"/>
      <c r="DEE171" s="45"/>
      <c r="DEF171" s="3"/>
      <c r="DEG171" s="2"/>
      <c r="DEH171" s="2"/>
      <c r="DEI171" s="2"/>
      <c r="DEJ171" s="2"/>
      <c r="DEK171" s="2"/>
      <c r="DEL171" s="45"/>
      <c r="DEM171" s="45"/>
      <c r="DEP171" s="16"/>
      <c r="DEQ171" s="93"/>
      <c r="DER171" s="18"/>
      <c r="DES171" s="16"/>
      <c r="DET171" s="18"/>
      <c r="DEU171" s="3"/>
      <c r="DEW171" s="13"/>
      <c r="DEX171" s="8"/>
      <c r="DEY171" s="3"/>
      <c r="DEZ171" s="45"/>
      <c r="DFA171" s="3"/>
      <c r="DFB171" s="2"/>
      <c r="DFC171" s="2"/>
      <c r="DFD171" s="2"/>
      <c r="DFE171" s="2"/>
      <c r="DFF171" s="2"/>
      <c r="DFG171" s="45"/>
      <c r="DFH171" s="45"/>
      <c r="DFK171" s="16"/>
      <c r="DFL171" s="93"/>
      <c r="DFM171" s="18"/>
      <c r="DFN171" s="16"/>
      <c r="DFO171" s="18"/>
      <c r="DFP171" s="3"/>
      <c r="DFR171" s="13"/>
      <c r="DFS171" s="8"/>
      <c r="DFT171" s="3"/>
      <c r="DFU171" s="45"/>
      <c r="DFV171" s="3"/>
      <c r="DFW171" s="2"/>
      <c r="DFX171" s="2"/>
      <c r="DFY171" s="2"/>
      <c r="DFZ171" s="2"/>
      <c r="DGA171" s="2"/>
      <c r="DGB171" s="45"/>
      <c r="DGC171" s="45"/>
      <c r="DGF171" s="16"/>
      <c r="DGG171" s="93"/>
      <c r="DGH171" s="18"/>
      <c r="DGI171" s="16"/>
      <c r="DGJ171" s="18"/>
      <c r="DGK171" s="3"/>
      <c r="DGM171" s="13"/>
      <c r="DGN171" s="8"/>
      <c r="DGO171" s="3"/>
      <c r="DGP171" s="45"/>
      <c r="DGQ171" s="3"/>
      <c r="DGR171" s="2"/>
      <c r="DGS171" s="2"/>
      <c r="DGT171" s="2"/>
      <c r="DGU171" s="2"/>
      <c r="DGV171" s="2"/>
      <c r="DGW171" s="45"/>
      <c r="DGX171" s="45"/>
      <c r="DHA171" s="16"/>
      <c r="DHB171" s="93"/>
      <c r="DHC171" s="18"/>
      <c r="DHD171" s="16"/>
      <c r="DHE171" s="18"/>
      <c r="DHF171" s="3"/>
      <c r="DHH171" s="13"/>
      <c r="DHI171" s="8"/>
      <c r="DHJ171" s="3"/>
      <c r="DHK171" s="45"/>
      <c r="DHL171" s="3"/>
      <c r="DHM171" s="2"/>
      <c r="DHN171" s="2"/>
      <c r="DHO171" s="2"/>
      <c r="DHP171" s="2"/>
      <c r="DHQ171" s="2"/>
      <c r="DHR171" s="45"/>
      <c r="DHS171" s="45"/>
      <c r="DHV171" s="16"/>
      <c r="DHW171" s="93"/>
      <c r="DHX171" s="18"/>
      <c r="DHY171" s="16"/>
      <c r="DHZ171" s="18"/>
      <c r="DIA171" s="3"/>
      <c r="DIC171" s="13"/>
      <c r="DID171" s="8"/>
      <c r="DIE171" s="3"/>
      <c r="DIF171" s="45"/>
      <c r="DIG171" s="3"/>
      <c r="DIH171" s="2"/>
      <c r="DII171" s="2"/>
      <c r="DIJ171" s="2"/>
      <c r="DIK171" s="2"/>
      <c r="DIL171" s="2"/>
      <c r="DIM171" s="45"/>
      <c r="DIN171" s="45"/>
      <c r="DIQ171" s="16"/>
      <c r="DIR171" s="93"/>
      <c r="DIS171" s="18"/>
      <c r="DIT171" s="16"/>
      <c r="DIU171" s="18"/>
      <c r="DIV171" s="3"/>
      <c r="DIX171" s="13"/>
      <c r="DIY171" s="8"/>
      <c r="DIZ171" s="3"/>
      <c r="DJA171" s="45"/>
      <c r="DJB171" s="3"/>
      <c r="DJC171" s="2"/>
      <c r="DJD171" s="2"/>
      <c r="DJE171" s="2"/>
      <c r="DJF171" s="2"/>
      <c r="DJG171" s="2"/>
      <c r="DJH171" s="45"/>
      <c r="DJI171" s="45"/>
      <c r="DJL171" s="16"/>
      <c r="DJM171" s="93"/>
      <c r="DJN171" s="18"/>
      <c r="DJO171" s="16"/>
      <c r="DJP171" s="18"/>
      <c r="DJQ171" s="3"/>
      <c r="DJS171" s="13"/>
      <c r="DJT171" s="8"/>
      <c r="DJU171" s="3"/>
      <c r="DJV171" s="45"/>
      <c r="DJW171" s="3"/>
      <c r="DJX171" s="2"/>
      <c r="DJY171" s="2"/>
      <c r="DJZ171" s="2"/>
      <c r="DKA171" s="2"/>
      <c r="DKB171" s="2"/>
      <c r="DKC171" s="45"/>
      <c r="DKD171" s="45"/>
      <c r="DKG171" s="16"/>
      <c r="DKH171" s="93"/>
      <c r="DKI171" s="18"/>
      <c r="DKJ171" s="16"/>
      <c r="DKK171" s="18"/>
      <c r="DKL171" s="3"/>
      <c r="DKN171" s="13"/>
      <c r="DKO171" s="8"/>
      <c r="DKP171" s="3"/>
      <c r="DKQ171" s="45"/>
      <c r="DKR171" s="3"/>
      <c r="DKS171" s="2"/>
      <c r="DKT171" s="2"/>
      <c r="DKU171" s="2"/>
      <c r="DKV171" s="2"/>
      <c r="DKW171" s="2"/>
      <c r="DKX171" s="45"/>
      <c r="DKY171" s="45"/>
      <c r="DLB171" s="16"/>
      <c r="DLC171" s="93"/>
      <c r="DLD171" s="18"/>
      <c r="DLE171" s="16"/>
      <c r="DLF171" s="18"/>
      <c r="DLG171" s="3"/>
      <c r="DLI171" s="13"/>
      <c r="DLJ171" s="8"/>
      <c r="DLK171" s="3"/>
      <c r="DLL171" s="45"/>
      <c r="DLM171" s="3"/>
      <c r="DLN171" s="2"/>
      <c r="DLO171" s="2"/>
      <c r="DLP171" s="2"/>
      <c r="DLQ171" s="2"/>
      <c r="DLR171" s="2"/>
      <c r="DLS171" s="45"/>
      <c r="DLT171" s="45"/>
      <c r="DLW171" s="16"/>
      <c r="DLX171" s="93"/>
      <c r="DLY171" s="18"/>
      <c r="DLZ171" s="16"/>
      <c r="DMA171" s="18"/>
      <c r="DMB171" s="3"/>
      <c r="DMD171" s="13"/>
      <c r="DME171" s="8"/>
      <c r="DMF171" s="3"/>
      <c r="DMG171" s="45"/>
      <c r="DMH171" s="3"/>
      <c r="DMI171" s="2"/>
      <c r="DMJ171" s="2"/>
      <c r="DMK171" s="2"/>
      <c r="DML171" s="2"/>
      <c r="DMM171" s="2"/>
      <c r="DMN171" s="45"/>
      <c r="DMO171" s="45"/>
      <c r="DMR171" s="16"/>
      <c r="DMS171" s="93"/>
      <c r="DMT171" s="18"/>
      <c r="DMU171" s="16"/>
      <c r="DMV171" s="18"/>
      <c r="DMW171" s="3"/>
      <c r="DMY171" s="13"/>
      <c r="DMZ171" s="8"/>
      <c r="DNA171" s="3"/>
      <c r="DNB171" s="45"/>
      <c r="DNC171" s="3"/>
      <c r="DND171" s="2"/>
      <c r="DNE171" s="2"/>
      <c r="DNF171" s="2"/>
      <c r="DNG171" s="2"/>
      <c r="DNH171" s="2"/>
      <c r="DNI171" s="45"/>
      <c r="DNJ171" s="45"/>
      <c r="DNM171" s="16"/>
      <c r="DNN171" s="93"/>
      <c r="DNO171" s="18"/>
      <c r="DNP171" s="16"/>
      <c r="DNQ171" s="18"/>
      <c r="DNR171" s="3"/>
      <c r="DNT171" s="13"/>
      <c r="DNU171" s="8"/>
      <c r="DNV171" s="3"/>
      <c r="DNW171" s="45"/>
      <c r="DNX171" s="3"/>
      <c r="DNY171" s="2"/>
      <c r="DNZ171" s="2"/>
      <c r="DOA171" s="2"/>
      <c r="DOB171" s="2"/>
      <c r="DOC171" s="2"/>
      <c r="DOD171" s="45"/>
      <c r="DOE171" s="45"/>
      <c r="DOH171" s="16"/>
      <c r="DOI171" s="93"/>
      <c r="DOJ171" s="18"/>
      <c r="DOK171" s="16"/>
      <c r="DOL171" s="18"/>
      <c r="DOM171" s="3"/>
      <c r="DOO171" s="13"/>
      <c r="DOP171" s="8"/>
      <c r="DOQ171" s="3"/>
      <c r="DOR171" s="45"/>
      <c r="DOS171" s="3"/>
      <c r="DOT171" s="2"/>
      <c r="DOU171" s="2"/>
      <c r="DOV171" s="2"/>
      <c r="DOW171" s="2"/>
      <c r="DOX171" s="2"/>
      <c r="DOY171" s="45"/>
      <c r="DOZ171" s="45"/>
      <c r="DPC171" s="16"/>
      <c r="DPD171" s="93"/>
      <c r="DPE171" s="18"/>
      <c r="DPF171" s="16"/>
      <c r="DPG171" s="18"/>
      <c r="DPH171" s="3"/>
      <c r="DPJ171" s="13"/>
      <c r="DPK171" s="8"/>
      <c r="DPL171" s="3"/>
      <c r="DPM171" s="45"/>
      <c r="DPN171" s="3"/>
      <c r="DPO171" s="2"/>
      <c r="DPP171" s="2"/>
      <c r="DPQ171" s="2"/>
      <c r="DPR171" s="2"/>
      <c r="DPS171" s="2"/>
      <c r="DPT171" s="45"/>
      <c r="DPU171" s="45"/>
      <c r="DPX171" s="16"/>
      <c r="DPY171" s="93"/>
      <c r="DPZ171" s="18"/>
      <c r="DQA171" s="16"/>
      <c r="DQB171" s="18"/>
      <c r="DQC171" s="3"/>
      <c r="DQE171" s="13"/>
      <c r="DQF171" s="8"/>
      <c r="DQG171" s="3"/>
      <c r="DQH171" s="45"/>
      <c r="DQI171" s="3"/>
      <c r="DQJ171" s="2"/>
      <c r="DQK171" s="2"/>
      <c r="DQL171" s="2"/>
      <c r="DQM171" s="2"/>
      <c r="DQN171" s="2"/>
      <c r="DQO171" s="45"/>
      <c r="DQP171" s="45"/>
      <c r="DQS171" s="16"/>
      <c r="DQT171" s="93"/>
      <c r="DQU171" s="18"/>
      <c r="DQV171" s="16"/>
      <c r="DQW171" s="18"/>
      <c r="DQX171" s="3"/>
      <c r="DQZ171" s="13"/>
      <c r="DRA171" s="8"/>
      <c r="DRB171" s="3"/>
      <c r="DRC171" s="45"/>
      <c r="DRD171" s="3"/>
      <c r="DRE171" s="2"/>
      <c r="DRF171" s="2"/>
      <c r="DRG171" s="2"/>
      <c r="DRH171" s="2"/>
      <c r="DRI171" s="2"/>
      <c r="DRJ171" s="45"/>
      <c r="DRK171" s="45"/>
      <c r="DRN171" s="16"/>
      <c r="DRO171" s="93"/>
      <c r="DRP171" s="18"/>
      <c r="DRQ171" s="16"/>
      <c r="DRR171" s="18"/>
      <c r="DRS171" s="3"/>
      <c r="DRU171" s="13"/>
      <c r="DRV171" s="8"/>
      <c r="DRW171" s="3"/>
      <c r="DRX171" s="45"/>
      <c r="DRY171" s="3"/>
      <c r="DRZ171" s="2"/>
      <c r="DSA171" s="2"/>
      <c r="DSB171" s="2"/>
      <c r="DSC171" s="2"/>
      <c r="DSD171" s="2"/>
      <c r="DSE171" s="45"/>
      <c r="DSF171" s="45"/>
      <c r="DSI171" s="16"/>
      <c r="DSJ171" s="93"/>
      <c r="DSK171" s="18"/>
      <c r="DSL171" s="16"/>
      <c r="DSM171" s="18"/>
      <c r="DSN171" s="3"/>
      <c r="DSP171" s="13"/>
      <c r="DSQ171" s="8"/>
      <c r="DSR171" s="3"/>
      <c r="DSS171" s="45"/>
      <c r="DST171" s="3"/>
      <c r="DSU171" s="2"/>
      <c r="DSV171" s="2"/>
      <c r="DSW171" s="2"/>
      <c r="DSX171" s="2"/>
      <c r="DSY171" s="2"/>
      <c r="DSZ171" s="45"/>
      <c r="DTA171" s="45"/>
      <c r="DTD171" s="16"/>
      <c r="DTE171" s="93"/>
      <c r="DTF171" s="18"/>
      <c r="DTG171" s="16"/>
      <c r="DTH171" s="18"/>
      <c r="DTI171" s="3"/>
      <c r="DTK171" s="13"/>
      <c r="DTL171" s="8"/>
      <c r="DTM171" s="3"/>
      <c r="DTN171" s="45"/>
      <c r="DTO171" s="3"/>
      <c r="DTP171" s="2"/>
      <c r="DTQ171" s="2"/>
      <c r="DTR171" s="2"/>
      <c r="DTS171" s="2"/>
      <c r="DTT171" s="2"/>
      <c r="DTU171" s="45"/>
      <c r="DTV171" s="45"/>
      <c r="DTY171" s="16"/>
      <c r="DTZ171" s="93"/>
      <c r="DUA171" s="18"/>
      <c r="DUB171" s="16"/>
      <c r="DUC171" s="18"/>
      <c r="DUD171" s="3"/>
      <c r="DUF171" s="13"/>
      <c r="DUG171" s="8"/>
      <c r="DUH171" s="3"/>
      <c r="DUI171" s="45"/>
      <c r="DUJ171" s="3"/>
      <c r="DUK171" s="2"/>
      <c r="DUL171" s="2"/>
      <c r="DUM171" s="2"/>
      <c r="DUN171" s="2"/>
      <c r="DUO171" s="2"/>
      <c r="DUP171" s="45"/>
      <c r="DUQ171" s="45"/>
      <c r="DUT171" s="16"/>
      <c r="DUU171" s="93"/>
      <c r="DUV171" s="18"/>
      <c r="DUW171" s="16"/>
      <c r="DUX171" s="18"/>
      <c r="DUY171" s="3"/>
      <c r="DVA171" s="13"/>
      <c r="DVB171" s="8"/>
      <c r="DVC171" s="3"/>
      <c r="DVD171" s="45"/>
      <c r="DVE171" s="3"/>
      <c r="DVF171" s="2"/>
      <c r="DVG171" s="2"/>
      <c r="DVH171" s="2"/>
      <c r="DVI171" s="2"/>
      <c r="DVJ171" s="2"/>
      <c r="DVK171" s="45"/>
      <c r="DVL171" s="45"/>
      <c r="DVO171" s="16"/>
      <c r="DVP171" s="93"/>
      <c r="DVQ171" s="18"/>
      <c r="DVR171" s="16"/>
      <c r="DVS171" s="18"/>
      <c r="DVT171" s="3"/>
      <c r="DVV171" s="13"/>
      <c r="DVW171" s="8"/>
      <c r="DVX171" s="3"/>
      <c r="DVY171" s="45"/>
      <c r="DVZ171" s="3"/>
      <c r="DWA171" s="2"/>
      <c r="DWB171" s="2"/>
      <c r="DWC171" s="2"/>
      <c r="DWD171" s="2"/>
      <c r="DWE171" s="2"/>
      <c r="DWF171" s="45"/>
      <c r="DWG171" s="45"/>
      <c r="DWJ171" s="16"/>
      <c r="DWK171" s="93"/>
      <c r="DWL171" s="18"/>
      <c r="DWM171" s="16"/>
      <c r="DWN171" s="18"/>
      <c r="DWO171" s="3"/>
      <c r="DWQ171" s="13"/>
      <c r="DWR171" s="8"/>
      <c r="DWS171" s="3"/>
      <c r="DWT171" s="45"/>
      <c r="DWU171" s="3"/>
      <c r="DWV171" s="2"/>
      <c r="DWW171" s="2"/>
      <c r="DWX171" s="2"/>
      <c r="DWY171" s="2"/>
      <c r="DWZ171" s="2"/>
      <c r="DXA171" s="45"/>
      <c r="DXB171" s="45"/>
      <c r="DXE171" s="16"/>
      <c r="DXF171" s="93"/>
      <c r="DXG171" s="18"/>
      <c r="DXH171" s="16"/>
      <c r="DXI171" s="18"/>
      <c r="DXJ171" s="3"/>
      <c r="DXL171" s="13"/>
      <c r="DXM171" s="8"/>
      <c r="DXN171" s="3"/>
      <c r="DXO171" s="45"/>
      <c r="DXP171" s="3"/>
      <c r="DXQ171" s="2"/>
      <c r="DXR171" s="2"/>
      <c r="DXS171" s="2"/>
      <c r="DXT171" s="2"/>
      <c r="DXU171" s="2"/>
      <c r="DXV171" s="45"/>
      <c r="DXW171" s="45"/>
      <c r="DXZ171" s="16"/>
      <c r="DYA171" s="93"/>
      <c r="DYB171" s="18"/>
      <c r="DYC171" s="16"/>
      <c r="DYD171" s="18"/>
      <c r="DYE171" s="3"/>
      <c r="DYG171" s="13"/>
      <c r="DYH171" s="8"/>
      <c r="DYI171" s="3"/>
      <c r="DYJ171" s="45"/>
      <c r="DYK171" s="3"/>
      <c r="DYL171" s="2"/>
      <c r="DYM171" s="2"/>
      <c r="DYN171" s="2"/>
      <c r="DYO171" s="2"/>
      <c r="DYP171" s="2"/>
      <c r="DYQ171" s="45"/>
      <c r="DYR171" s="45"/>
      <c r="DYU171" s="16"/>
      <c r="DYV171" s="93"/>
      <c r="DYW171" s="18"/>
      <c r="DYX171" s="16"/>
      <c r="DYY171" s="18"/>
      <c r="DYZ171" s="3"/>
      <c r="DZB171" s="13"/>
      <c r="DZC171" s="8"/>
      <c r="DZD171" s="3"/>
      <c r="DZE171" s="45"/>
      <c r="DZF171" s="3"/>
      <c r="DZG171" s="2"/>
      <c r="DZH171" s="2"/>
      <c r="DZI171" s="2"/>
      <c r="DZJ171" s="2"/>
      <c r="DZK171" s="2"/>
      <c r="DZL171" s="45"/>
      <c r="DZM171" s="45"/>
      <c r="DZP171" s="16"/>
      <c r="DZQ171" s="93"/>
      <c r="DZR171" s="18"/>
      <c r="DZS171" s="16"/>
      <c r="DZT171" s="18"/>
      <c r="DZU171" s="3"/>
      <c r="DZW171" s="13"/>
      <c r="DZX171" s="8"/>
      <c r="DZY171" s="3"/>
      <c r="DZZ171" s="45"/>
      <c r="EAA171" s="3"/>
      <c r="EAB171" s="2"/>
      <c r="EAC171" s="2"/>
      <c r="EAD171" s="2"/>
      <c r="EAE171" s="2"/>
      <c r="EAF171" s="2"/>
      <c r="EAG171" s="45"/>
      <c r="EAH171" s="45"/>
      <c r="EAK171" s="16"/>
      <c r="EAL171" s="93"/>
      <c r="EAM171" s="18"/>
      <c r="EAN171" s="16"/>
      <c r="EAO171" s="18"/>
      <c r="EAP171" s="3"/>
      <c r="EAR171" s="13"/>
      <c r="EAS171" s="8"/>
      <c r="EAT171" s="3"/>
      <c r="EAU171" s="45"/>
      <c r="EAV171" s="3"/>
      <c r="EAW171" s="2"/>
      <c r="EAX171" s="2"/>
      <c r="EAY171" s="2"/>
      <c r="EAZ171" s="2"/>
      <c r="EBA171" s="2"/>
      <c r="EBB171" s="45"/>
      <c r="EBC171" s="45"/>
      <c r="EBF171" s="16"/>
      <c r="EBG171" s="93"/>
      <c r="EBH171" s="18"/>
      <c r="EBI171" s="16"/>
      <c r="EBJ171" s="18"/>
      <c r="EBK171" s="3"/>
      <c r="EBM171" s="13"/>
      <c r="EBN171" s="8"/>
      <c r="EBO171" s="3"/>
      <c r="EBP171" s="45"/>
      <c r="EBQ171" s="3"/>
      <c r="EBR171" s="2"/>
      <c r="EBS171" s="2"/>
      <c r="EBT171" s="2"/>
      <c r="EBU171" s="2"/>
      <c r="EBV171" s="2"/>
      <c r="EBW171" s="45"/>
      <c r="EBX171" s="45"/>
      <c r="ECA171" s="16"/>
      <c r="ECB171" s="93"/>
      <c r="ECC171" s="18"/>
      <c r="ECD171" s="16"/>
      <c r="ECE171" s="18"/>
      <c r="ECF171" s="3"/>
      <c r="ECH171" s="13"/>
      <c r="ECI171" s="8"/>
      <c r="ECJ171" s="3"/>
      <c r="ECK171" s="45"/>
      <c r="ECL171" s="3"/>
      <c r="ECM171" s="2"/>
      <c r="ECN171" s="2"/>
      <c r="ECO171" s="2"/>
      <c r="ECP171" s="2"/>
      <c r="ECQ171" s="2"/>
      <c r="ECR171" s="45"/>
      <c r="ECS171" s="45"/>
      <c r="ECV171" s="16"/>
      <c r="ECW171" s="93"/>
      <c r="ECX171" s="18"/>
      <c r="ECY171" s="16"/>
      <c r="ECZ171" s="18"/>
      <c r="EDA171" s="3"/>
      <c r="EDC171" s="13"/>
      <c r="EDD171" s="8"/>
      <c r="EDE171" s="3"/>
      <c r="EDF171" s="45"/>
      <c r="EDG171" s="3"/>
      <c r="EDH171" s="2"/>
      <c r="EDI171" s="2"/>
      <c r="EDJ171" s="2"/>
      <c r="EDK171" s="2"/>
      <c r="EDL171" s="2"/>
      <c r="EDM171" s="45"/>
      <c r="EDN171" s="45"/>
      <c r="EDQ171" s="16"/>
      <c r="EDR171" s="93"/>
      <c r="EDS171" s="18"/>
      <c r="EDT171" s="16"/>
      <c r="EDU171" s="18"/>
      <c r="EDV171" s="3"/>
      <c r="EDX171" s="13"/>
      <c r="EDY171" s="8"/>
      <c r="EDZ171" s="3"/>
      <c r="EEA171" s="45"/>
      <c r="EEB171" s="3"/>
      <c r="EEC171" s="2"/>
      <c r="EED171" s="2"/>
      <c r="EEE171" s="2"/>
      <c r="EEF171" s="2"/>
      <c r="EEG171" s="2"/>
      <c r="EEH171" s="45"/>
      <c r="EEI171" s="45"/>
      <c r="EEL171" s="16"/>
      <c r="EEM171" s="93"/>
      <c r="EEN171" s="18"/>
      <c r="EEO171" s="16"/>
      <c r="EEP171" s="18"/>
      <c r="EEQ171" s="3"/>
      <c r="EES171" s="13"/>
      <c r="EET171" s="8"/>
      <c r="EEU171" s="3"/>
      <c r="EEV171" s="45"/>
      <c r="EEW171" s="3"/>
      <c r="EEX171" s="2"/>
      <c r="EEY171" s="2"/>
      <c r="EEZ171" s="2"/>
      <c r="EFA171" s="2"/>
      <c r="EFB171" s="2"/>
      <c r="EFC171" s="45"/>
      <c r="EFD171" s="45"/>
      <c r="EFG171" s="16"/>
      <c r="EFH171" s="93"/>
      <c r="EFI171" s="18"/>
      <c r="EFJ171" s="16"/>
      <c r="EFK171" s="18"/>
      <c r="EFL171" s="3"/>
      <c r="EFN171" s="13"/>
      <c r="EFO171" s="8"/>
      <c r="EFP171" s="3"/>
      <c r="EFQ171" s="45"/>
      <c r="EFR171" s="3"/>
      <c r="EFS171" s="2"/>
      <c r="EFT171" s="2"/>
      <c r="EFU171" s="2"/>
      <c r="EFV171" s="2"/>
      <c r="EFW171" s="2"/>
      <c r="EFX171" s="45"/>
      <c r="EFY171" s="45"/>
      <c r="EGB171" s="16"/>
      <c r="EGC171" s="93"/>
      <c r="EGD171" s="18"/>
      <c r="EGE171" s="16"/>
      <c r="EGF171" s="18"/>
      <c r="EGG171" s="3"/>
      <c r="EGI171" s="13"/>
      <c r="EGJ171" s="8"/>
      <c r="EGK171" s="3"/>
      <c r="EGL171" s="45"/>
      <c r="EGM171" s="3"/>
      <c r="EGN171" s="2"/>
      <c r="EGO171" s="2"/>
      <c r="EGP171" s="2"/>
      <c r="EGQ171" s="2"/>
      <c r="EGR171" s="2"/>
      <c r="EGS171" s="45"/>
      <c r="EGT171" s="45"/>
      <c r="EGW171" s="16"/>
      <c r="EGX171" s="93"/>
      <c r="EGY171" s="18"/>
      <c r="EGZ171" s="16"/>
      <c r="EHA171" s="18"/>
      <c r="EHB171" s="3"/>
      <c r="EHD171" s="13"/>
      <c r="EHE171" s="8"/>
      <c r="EHF171" s="3"/>
      <c r="EHG171" s="45"/>
      <c r="EHH171" s="3"/>
      <c r="EHI171" s="2"/>
      <c r="EHJ171" s="2"/>
      <c r="EHK171" s="2"/>
      <c r="EHL171" s="2"/>
      <c r="EHM171" s="2"/>
      <c r="EHN171" s="45"/>
      <c r="EHO171" s="45"/>
      <c r="EHR171" s="16"/>
      <c r="EHS171" s="93"/>
      <c r="EHT171" s="18"/>
      <c r="EHU171" s="16"/>
      <c r="EHV171" s="18"/>
      <c r="EHW171" s="3"/>
      <c r="EHY171" s="13"/>
      <c r="EHZ171" s="8"/>
      <c r="EIA171" s="3"/>
      <c r="EIB171" s="45"/>
      <c r="EIC171" s="3"/>
      <c r="EID171" s="2"/>
      <c r="EIE171" s="2"/>
      <c r="EIF171" s="2"/>
      <c r="EIG171" s="2"/>
      <c r="EIH171" s="2"/>
      <c r="EII171" s="45"/>
      <c r="EIJ171" s="45"/>
      <c r="EIM171" s="16"/>
      <c r="EIN171" s="93"/>
      <c r="EIO171" s="18"/>
      <c r="EIP171" s="16"/>
      <c r="EIQ171" s="18"/>
      <c r="EIR171" s="3"/>
      <c r="EIT171" s="13"/>
      <c r="EIU171" s="8"/>
      <c r="EIV171" s="3"/>
      <c r="EIW171" s="45"/>
      <c r="EIX171" s="3"/>
      <c r="EIY171" s="2"/>
      <c r="EIZ171" s="2"/>
      <c r="EJA171" s="2"/>
      <c r="EJB171" s="2"/>
      <c r="EJC171" s="2"/>
      <c r="EJD171" s="45"/>
      <c r="EJE171" s="45"/>
      <c r="EJH171" s="16"/>
      <c r="EJI171" s="93"/>
      <c r="EJJ171" s="18"/>
      <c r="EJK171" s="16"/>
      <c r="EJL171" s="18"/>
      <c r="EJM171" s="3"/>
      <c r="EJO171" s="13"/>
      <c r="EJP171" s="8"/>
      <c r="EJQ171" s="3"/>
      <c r="EJR171" s="45"/>
      <c r="EJS171" s="3"/>
      <c r="EJT171" s="2"/>
      <c r="EJU171" s="2"/>
      <c r="EJV171" s="2"/>
      <c r="EJW171" s="2"/>
      <c r="EJX171" s="2"/>
      <c r="EJY171" s="45"/>
      <c r="EJZ171" s="45"/>
      <c r="EKC171" s="16"/>
      <c r="EKD171" s="93"/>
      <c r="EKE171" s="18"/>
      <c r="EKF171" s="16"/>
      <c r="EKG171" s="18"/>
      <c r="EKH171" s="3"/>
      <c r="EKJ171" s="13"/>
      <c r="EKK171" s="8"/>
      <c r="EKL171" s="3"/>
      <c r="EKM171" s="45"/>
      <c r="EKN171" s="3"/>
      <c r="EKO171" s="2"/>
      <c r="EKP171" s="2"/>
      <c r="EKQ171" s="2"/>
      <c r="EKR171" s="2"/>
      <c r="EKS171" s="2"/>
      <c r="EKT171" s="45"/>
      <c r="EKU171" s="45"/>
      <c r="EKX171" s="16"/>
      <c r="EKY171" s="93"/>
      <c r="EKZ171" s="18"/>
      <c r="ELA171" s="16"/>
      <c r="ELB171" s="18"/>
      <c r="ELC171" s="3"/>
      <c r="ELE171" s="13"/>
      <c r="ELF171" s="8"/>
      <c r="ELG171" s="3"/>
      <c r="ELH171" s="45"/>
      <c r="ELI171" s="3"/>
      <c r="ELJ171" s="2"/>
      <c r="ELK171" s="2"/>
      <c r="ELL171" s="2"/>
      <c r="ELM171" s="2"/>
      <c r="ELN171" s="2"/>
      <c r="ELO171" s="45"/>
      <c r="ELP171" s="45"/>
      <c r="ELS171" s="16"/>
      <c r="ELT171" s="93"/>
      <c r="ELU171" s="18"/>
      <c r="ELV171" s="16"/>
      <c r="ELW171" s="18"/>
      <c r="ELX171" s="3"/>
      <c r="ELZ171" s="13"/>
      <c r="EMA171" s="8"/>
      <c r="EMB171" s="3"/>
      <c r="EMC171" s="45"/>
      <c r="EMD171" s="3"/>
      <c r="EME171" s="2"/>
      <c r="EMF171" s="2"/>
      <c r="EMG171" s="2"/>
      <c r="EMH171" s="2"/>
      <c r="EMI171" s="2"/>
      <c r="EMJ171" s="45"/>
      <c r="EMK171" s="45"/>
      <c r="EMN171" s="16"/>
      <c r="EMO171" s="93"/>
      <c r="EMP171" s="18"/>
      <c r="EMQ171" s="16"/>
      <c r="EMR171" s="18"/>
      <c r="EMS171" s="3"/>
      <c r="EMU171" s="13"/>
      <c r="EMV171" s="8"/>
      <c r="EMW171" s="3"/>
      <c r="EMX171" s="45"/>
      <c r="EMY171" s="3"/>
      <c r="EMZ171" s="2"/>
      <c r="ENA171" s="2"/>
      <c r="ENB171" s="2"/>
      <c r="ENC171" s="2"/>
      <c r="END171" s="2"/>
      <c r="ENE171" s="45"/>
      <c r="ENF171" s="45"/>
      <c r="ENI171" s="16"/>
      <c r="ENJ171" s="93"/>
      <c r="ENK171" s="18"/>
      <c r="ENL171" s="16"/>
      <c r="ENM171" s="18"/>
      <c r="ENN171" s="3"/>
      <c r="ENP171" s="13"/>
      <c r="ENQ171" s="8"/>
      <c r="ENR171" s="3"/>
      <c r="ENS171" s="45"/>
      <c r="ENT171" s="3"/>
      <c r="ENU171" s="2"/>
      <c r="ENV171" s="2"/>
      <c r="ENW171" s="2"/>
      <c r="ENX171" s="2"/>
      <c r="ENY171" s="2"/>
      <c r="ENZ171" s="45"/>
      <c r="EOA171" s="45"/>
      <c r="EOD171" s="16"/>
      <c r="EOE171" s="93"/>
      <c r="EOF171" s="18"/>
      <c r="EOG171" s="16"/>
      <c r="EOH171" s="18"/>
      <c r="EOI171" s="3"/>
      <c r="EOK171" s="13"/>
      <c r="EOL171" s="8"/>
      <c r="EOM171" s="3"/>
      <c r="EON171" s="45"/>
      <c r="EOO171" s="3"/>
      <c r="EOP171" s="2"/>
      <c r="EOQ171" s="2"/>
      <c r="EOR171" s="2"/>
      <c r="EOS171" s="2"/>
      <c r="EOT171" s="2"/>
      <c r="EOU171" s="45"/>
      <c r="EOV171" s="45"/>
      <c r="EOY171" s="16"/>
      <c r="EOZ171" s="93"/>
      <c r="EPA171" s="18"/>
      <c r="EPB171" s="16"/>
      <c r="EPC171" s="18"/>
      <c r="EPD171" s="3"/>
      <c r="EPF171" s="13"/>
      <c r="EPG171" s="8"/>
      <c r="EPH171" s="3"/>
      <c r="EPI171" s="45"/>
      <c r="EPJ171" s="3"/>
      <c r="EPK171" s="2"/>
      <c r="EPL171" s="2"/>
      <c r="EPM171" s="2"/>
      <c r="EPN171" s="2"/>
      <c r="EPO171" s="2"/>
      <c r="EPP171" s="45"/>
      <c r="EPQ171" s="45"/>
      <c r="EPT171" s="16"/>
      <c r="EPU171" s="93"/>
      <c r="EPV171" s="18"/>
      <c r="EPW171" s="16"/>
      <c r="EPX171" s="18"/>
      <c r="EPY171" s="3"/>
      <c r="EQA171" s="13"/>
      <c r="EQB171" s="8"/>
      <c r="EQC171" s="3"/>
      <c r="EQD171" s="45"/>
      <c r="EQE171" s="3"/>
      <c r="EQF171" s="2"/>
      <c r="EQG171" s="2"/>
      <c r="EQH171" s="2"/>
      <c r="EQI171" s="2"/>
      <c r="EQJ171" s="2"/>
      <c r="EQK171" s="45"/>
      <c r="EQL171" s="45"/>
      <c r="EQO171" s="16"/>
      <c r="EQP171" s="93"/>
      <c r="EQQ171" s="18"/>
      <c r="EQR171" s="16"/>
      <c r="EQS171" s="18"/>
      <c r="EQT171" s="3"/>
      <c r="EQV171" s="13"/>
      <c r="EQW171" s="8"/>
      <c r="EQX171" s="3"/>
      <c r="EQY171" s="45"/>
      <c r="EQZ171" s="3"/>
      <c r="ERA171" s="2"/>
      <c r="ERB171" s="2"/>
      <c r="ERC171" s="2"/>
      <c r="ERD171" s="2"/>
      <c r="ERE171" s="2"/>
      <c r="ERF171" s="45"/>
      <c r="ERG171" s="45"/>
      <c r="ERJ171" s="16"/>
      <c r="ERK171" s="93"/>
      <c r="ERL171" s="18"/>
      <c r="ERM171" s="16"/>
      <c r="ERN171" s="18"/>
      <c r="ERO171" s="3"/>
      <c r="ERQ171" s="13"/>
      <c r="ERR171" s="8"/>
      <c r="ERS171" s="3"/>
      <c r="ERT171" s="45"/>
      <c r="ERU171" s="3"/>
      <c r="ERV171" s="2"/>
      <c r="ERW171" s="2"/>
      <c r="ERX171" s="2"/>
      <c r="ERY171" s="2"/>
      <c r="ERZ171" s="2"/>
      <c r="ESA171" s="45"/>
      <c r="ESB171" s="45"/>
      <c r="ESE171" s="16"/>
      <c r="ESF171" s="93"/>
      <c r="ESG171" s="18"/>
      <c r="ESH171" s="16"/>
      <c r="ESI171" s="18"/>
      <c r="ESJ171" s="3"/>
      <c r="ESL171" s="13"/>
      <c r="ESM171" s="8"/>
      <c r="ESN171" s="3"/>
      <c r="ESO171" s="45"/>
      <c r="ESP171" s="3"/>
      <c r="ESQ171" s="2"/>
      <c r="ESR171" s="2"/>
      <c r="ESS171" s="2"/>
      <c r="EST171" s="2"/>
      <c r="ESU171" s="2"/>
      <c r="ESV171" s="45"/>
      <c r="ESW171" s="45"/>
      <c r="ESZ171" s="16"/>
      <c r="ETA171" s="93"/>
      <c r="ETB171" s="18"/>
      <c r="ETC171" s="16"/>
      <c r="ETD171" s="18"/>
      <c r="ETE171" s="3"/>
      <c r="ETG171" s="13"/>
      <c r="ETH171" s="8"/>
      <c r="ETI171" s="3"/>
      <c r="ETJ171" s="45"/>
      <c r="ETK171" s="3"/>
      <c r="ETL171" s="2"/>
      <c r="ETM171" s="2"/>
      <c r="ETN171" s="2"/>
      <c r="ETO171" s="2"/>
      <c r="ETP171" s="2"/>
      <c r="ETQ171" s="45"/>
      <c r="ETR171" s="45"/>
      <c r="ETU171" s="16"/>
      <c r="ETV171" s="93"/>
      <c r="ETW171" s="18"/>
      <c r="ETX171" s="16"/>
      <c r="ETY171" s="18"/>
      <c r="ETZ171" s="3"/>
      <c r="EUB171" s="13"/>
      <c r="EUC171" s="8"/>
      <c r="EUD171" s="3"/>
      <c r="EUE171" s="45"/>
      <c r="EUF171" s="3"/>
      <c r="EUG171" s="2"/>
      <c r="EUH171" s="2"/>
      <c r="EUI171" s="2"/>
      <c r="EUJ171" s="2"/>
      <c r="EUK171" s="2"/>
      <c r="EUL171" s="45"/>
      <c r="EUM171" s="45"/>
      <c r="EUP171" s="16"/>
      <c r="EUQ171" s="93"/>
      <c r="EUR171" s="18"/>
      <c r="EUS171" s="16"/>
      <c r="EUT171" s="18"/>
      <c r="EUU171" s="3"/>
      <c r="EUW171" s="13"/>
      <c r="EUX171" s="8"/>
      <c r="EUY171" s="3"/>
      <c r="EUZ171" s="45"/>
      <c r="EVA171" s="3"/>
      <c r="EVB171" s="2"/>
      <c r="EVC171" s="2"/>
      <c r="EVD171" s="2"/>
      <c r="EVE171" s="2"/>
      <c r="EVF171" s="2"/>
      <c r="EVG171" s="45"/>
      <c r="EVH171" s="45"/>
      <c r="EVK171" s="16"/>
      <c r="EVL171" s="93"/>
      <c r="EVM171" s="18"/>
      <c r="EVN171" s="16"/>
      <c r="EVO171" s="18"/>
      <c r="EVP171" s="3"/>
      <c r="EVR171" s="13"/>
      <c r="EVS171" s="8"/>
      <c r="EVT171" s="3"/>
      <c r="EVU171" s="45"/>
      <c r="EVV171" s="3"/>
      <c r="EVW171" s="2"/>
      <c r="EVX171" s="2"/>
      <c r="EVY171" s="2"/>
      <c r="EVZ171" s="2"/>
      <c r="EWA171" s="2"/>
      <c r="EWB171" s="45"/>
      <c r="EWC171" s="45"/>
      <c r="EWF171" s="16"/>
      <c r="EWG171" s="93"/>
      <c r="EWH171" s="18"/>
      <c r="EWI171" s="16"/>
      <c r="EWJ171" s="18"/>
      <c r="EWK171" s="3"/>
      <c r="EWM171" s="13"/>
      <c r="EWN171" s="8"/>
      <c r="EWO171" s="3"/>
      <c r="EWP171" s="45"/>
      <c r="EWQ171" s="3"/>
      <c r="EWR171" s="2"/>
      <c r="EWS171" s="2"/>
      <c r="EWT171" s="2"/>
      <c r="EWU171" s="2"/>
      <c r="EWV171" s="2"/>
      <c r="EWW171" s="45"/>
      <c r="EWX171" s="45"/>
      <c r="EXA171" s="16"/>
      <c r="EXB171" s="93"/>
      <c r="EXC171" s="18"/>
      <c r="EXD171" s="16"/>
      <c r="EXE171" s="18"/>
      <c r="EXF171" s="3"/>
      <c r="EXH171" s="13"/>
      <c r="EXI171" s="8"/>
      <c r="EXJ171" s="3"/>
      <c r="EXK171" s="45"/>
      <c r="EXL171" s="3"/>
      <c r="EXM171" s="2"/>
      <c r="EXN171" s="2"/>
      <c r="EXO171" s="2"/>
      <c r="EXP171" s="2"/>
      <c r="EXQ171" s="2"/>
      <c r="EXR171" s="45"/>
      <c r="EXS171" s="45"/>
      <c r="EXV171" s="16"/>
      <c r="EXW171" s="93"/>
      <c r="EXX171" s="18"/>
      <c r="EXY171" s="16"/>
      <c r="EXZ171" s="18"/>
      <c r="EYA171" s="3"/>
      <c r="EYC171" s="13"/>
      <c r="EYD171" s="8"/>
      <c r="EYE171" s="3"/>
      <c r="EYF171" s="45"/>
      <c r="EYG171" s="3"/>
      <c r="EYH171" s="2"/>
      <c r="EYI171" s="2"/>
      <c r="EYJ171" s="2"/>
      <c r="EYK171" s="2"/>
      <c r="EYL171" s="2"/>
      <c r="EYM171" s="45"/>
      <c r="EYN171" s="45"/>
      <c r="EYQ171" s="16"/>
      <c r="EYR171" s="93"/>
      <c r="EYS171" s="18"/>
      <c r="EYT171" s="16"/>
      <c r="EYU171" s="18"/>
      <c r="EYV171" s="3"/>
      <c r="EYX171" s="13"/>
      <c r="EYY171" s="8"/>
      <c r="EYZ171" s="3"/>
      <c r="EZA171" s="45"/>
      <c r="EZB171" s="3"/>
      <c r="EZC171" s="2"/>
      <c r="EZD171" s="2"/>
      <c r="EZE171" s="2"/>
      <c r="EZF171" s="2"/>
      <c r="EZG171" s="2"/>
      <c r="EZH171" s="45"/>
      <c r="EZI171" s="45"/>
      <c r="EZL171" s="16"/>
      <c r="EZM171" s="93"/>
      <c r="EZN171" s="18"/>
      <c r="EZO171" s="16"/>
      <c r="EZP171" s="18"/>
      <c r="EZQ171" s="3"/>
      <c r="EZS171" s="13"/>
      <c r="EZT171" s="8"/>
      <c r="EZU171" s="3"/>
      <c r="EZV171" s="45"/>
      <c r="EZW171" s="3"/>
      <c r="EZX171" s="2"/>
      <c r="EZY171" s="2"/>
      <c r="EZZ171" s="2"/>
      <c r="FAA171" s="2"/>
      <c r="FAB171" s="2"/>
      <c r="FAC171" s="45"/>
      <c r="FAD171" s="45"/>
      <c r="FAG171" s="16"/>
      <c r="FAH171" s="93"/>
      <c r="FAI171" s="18"/>
      <c r="FAJ171" s="16"/>
      <c r="FAK171" s="18"/>
      <c r="FAL171" s="3"/>
      <c r="FAN171" s="13"/>
      <c r="FAO171" s="8"/>
      <c r="FAP171" s="3"/>
      <c r="FAQ171" s="45"/>
      <c r="FAR171" s="3"/>
      <c r="FAS171" s="2"/>
      <c r="FAT171" s="2"/>
      <c r="FAU171" s="2"/>
      <c r="FAV171" s="2"/>
      <c r="FAW171" s="2"/>
      <c r="FAX171" s="45"/>
      <c r="FAY171" s="45"/>
      <c r="FBB171" s="16"/>
      <c r="FBC171" s="93"/>
      <c r="FBD171" s="18"/>
      <c r="FBE171" s="16"/>
      <c r="FBF171" s="18"/>
      <c r="FBG171" s="3"/>
      <c r="FBI171" s="13"/>
      <c r="FBJ171" s="8"/>
      <c r="FBK171" s="3"/>
      <c r="FBL171" s="45"/>
      <c r="FBM171" s="3"/>
      <c r="FBN171" s="2"/>
      <c r="FBO171" s="2"/>
      <c r="FBP171" s="2"/>
      <c r="FBQ171" s="2"/>
      <c r="FBR171" s="2"/>
      <c r="FBS171" s="45"/>
      <c r="FBT171" s="45"/>
      <c r="FBW171" s="16"/>
      <c r="FBX171" s="93"/>
      <c r="FBY171" s="18"/>
      <c r="FBZ171" s="16"/>
      <c r="FCA171" s="18"/>
      <c r="FCB171" s="3"/>
      <c r="FCD171" s="13"/>
      <c r="FCE171" s="8"/>
      <c r="FCF171" s="3"/>
      <c r="FCG171" s="45"/>
      <c r="FCH171" s="3"/>
      <c r="FCI171" s="2"/>
      <c r="FCJ171" s="2"/>
      <c r="FCK171" s="2"/>
      <c r="FCL171" s="2"/>
      <c r="FCM171" s="2"/>
      <c r="FCN171" s="45"/>
      <c r="FCO171" s="45"/>
      <c r="FCR171" s="16"/>
      <c r="FCS171" s="93"/>
      <c r="FCT171" s="18"/>
      <c r="FCU171" s="16"/>
      <c r="FCV171" s="18"/>
      <c r="FCW171" s="3"/>
      <c r="FCY171" s="13"/>
      <c r="FCZ171" s="8"/>
      <c r="FDA171" s="3"/>
      <c r="FDB171" s="45"/>
      <c r="FDC171" s="3"/>
      <c r="FDD171" s="2"/>
      <c r="FDE171" s="2"/>
      <c r="FDF171" s="2"/>
      <c r="FDG171" s="2"/>
      <c r="FDH171" s="2"/>
      <c r="FDI171" s="45"/>
      <c r="FDJ171" s="45"/>
      <c r="FDM171" s="16"/>
      <c r="FDN171" s="93"/>
      <c r="FDO171" s="18"/>
      <c r="FDP171" s="16"/>
      <c r="FDQ171" s="18"/>
      <c r="FDR171" s="3"/>
      <c r="FDT171" s="13"/>
      <c r="FDU171" s="8"/>
      <c r="FDV171" s="3"/>
      <c r="FDW171" s="45"/>
      <c r="FDX171" s="3"/>
      <c r="FDY171" s="2"/>
      <c r="FDZ171" s="2"/>
      <c r="FEA171" s="2"/>
      <c r="FEB171" s="2"/>
      <c r="FEC171" s="2"/>
      <c r="FED171" s="45"/>
      <c r="FEE171" s="45"/>
      <c r="FEH171" s="16"/>
      <c r="FEI171" s="93"/>
      <c r="FEJ171" s="18"/>
      <c r="FEK171" s="16"/>
      <c r="FEL171" s="18"/>
      <c r="FEM171" s="3"/>
      <c r="FEO171" s="13"/>
      <c r="FEP171" s="8"/>
      <c r="FEQ171" s="3"/>
      <c r="FER171" s="45"/>
      <c r="FES171" s="3"/>
      <c r="FET171" s="2"/>
      <c r="FEU171" s="2"/>
      <c r="FEV171" s="2"/>
      <c r="FEW171" s="2"/>
      <c r="FEX171" s="2"/>
      <c r="FEY171" s="45"/>
      <c r="FEZ171" s="45"/>
      <c r="FFC171" s="16"/>
      <c r="FFD171" s="93"/>
      <c r="FFE171" s="18"/>
      <c r="FFF171" s="16"/>
      <c r="FFG171" s="18"/>
      <c r="FFH171" s="3"/>
      <c r="FFJ171" s="13"/>
      <c r="FFK171" s="8"/>
      <c r="FFL171" s="3"/>
      <c r="FFM171" s="45"/>
      <c r="FFN171" s="3"/>
      <c r="FFO171" s="2"/>
      <c r="FFP171" s="2"/>
      <c r="FFQ171" s="2"/>
      <c r="FFR171" s="2"/>
      <c r="FFS171" s="2"/>
      <c r="FFT171" s="45"/>
      <c r="FFU171" s="45"/>
      <c r="FFX171" s="16"/>
      <c r="FFY171" s="93"/>
      <c r="FFZ171" s="18"/>
      <c r="FGA171" s="16"/>
      <c r="FGB171" s="18"/>
      <c r="FGC171" s="3"/>
      <c r="FGE171" s="13"/>
      <c r="FGF171" s="8"/>
      <c r="FGG171" s="3"/>
      <c r="FGH171" s="45"/>
      <c r="FGI171" s="3"/>
      <c r="FGJ171" s="2"/>
      <c r="FGK171" s="2"/>
      <c r="FGL171" s="2"/>
      <c r="FGM171" s="2"/>
      <c r="FGN171" s="2"/>
      <c r="FGO171" s="45"/>
      <c r="FGP171" s="45"/>
      <c r="FGS171" s="16"/>
      <c r="FGT171" s="93"/>
      <c r="FGU171" s="18"/>
      <c r="FGV171" s="16"/>
      <c r="FGW171" s="18"/>
      <c r="FGX171" s="3"/>
      <c r="FGZ171" s="13"/>
      <c r="FHA171" s="8"/>
      <c r="FHB171" s="3"/>
      <c r="FHC171" s="45"/>
      <c r="FHD171" s="3"/>
      <c r="FHE171" s="2"/>
      <c r="FHF171" s="2"/>
      <c r="FHG171" s="2"/>
      <c r="FHH171" s="2"/>
      <c r="FHI171" s="2"/>
      <c r="FHJ171" s="45"/>
      <c r="FHK171" s="45"/>
      <c r="FHN171" s="16"/>
      <c r="FHO171" s="93"/>
      <c r="FHP171" s="18"/>
      <c r="FHQ171" s="16"/>
      <c r="FHR171" s="18"/>
      <c r="FHS171" s="3"/>
      <c r="FHU171" s="13"/>
      <c r="FHV171" s="8"/>
      <c r="FHW171" s="3"/>
      <c r="FHX171" s="45"/>
      <c r="FHY171" s="3"/>
      <c r="FHZ171" s="2"/>
      <c r="FIA171" s="2"/>
      <c r="FIB171" s="2"/>
      <c r="FIC171" s="2"/>
      <c r="FID171" s="2"/>
      <c r="FIE171" s="45"/>
      <c r="FIF171" s="45"/>
      <c r="FII171" s="16"/>
      <c r="FIJ171" s="93"/>
      <c r="FIK171" s="18"/>
      <c r="FIL171" s="16"/>
      <c r="FIM171" s="18"/>
      <c r="FIN171" s="3"/>
      <c r="FIP171" s="13"/>
      <c r="FIQ171" s="8"/>
      <c r="FIR171" s="3"/>
      <c r="FIS171" s="45"/>
      <c r="FIT171" s="3"/>
      <c r="FIU171" s="2"/>
      <c r="FIV171" s="2"/>
      <c r="FIW171" s="2"/>
      <c r="FIX171" s="2"/>
      <c r="FIY171" s="2"/>
      <c r="FIZ171" s="45"/>
      <c r="FJA171" s="45"/>
      <c r="FJD171" s="16"/>
      <c r="FJE171" s="93"/>
      <c r="FJF171" s="18"/>
      <c r="FJG171" s="16"/>
      <c r="FJH171" s="18"/>
      <c r="FJI171" s="3"/>
      <c r="FJK171" s="13"/>
      <c r="FJL171" s="8"/>
      <c r="FJM171" s="3"/>
      <c r="FJN171" s="45"/>
      <c r="FJO171" s="3"/>
      <c r="FJP171" s="2"/>
      <c r="FJQ171" s="2"/>
      <c r="FJR171" s="2"/>
      <c r="FJS171" s="2"/>
      <c r="FJT171" s="2"/>
      <c r="FJU171" s="45"/>
      <c r="FJV171" s="45"/>
      <c r="FJY171" s="16"/>
      <c r="FJZ171" s="93"/>
      <c r="FKA171" s="18"/>
      <c r="FKB171" s="16"/>
      <c r="FKC171" s="18"/>
      <c r="FKD171" s="3"/>
      <c r="FKF171" s="13"/>
      <c r="FKG171" s="8"/>
      <c r="FKH171" s="3"/>
      <c r="FKI171" s="45"/>
      <c r="FKJ171" s="3"/>
      <c r="FKK171" s="2"/>
      <c r="FKL171" s="2"/>
      <c r="FKM171" s="2"/>
      <c r="FKN171" s="2"/>
      <c r="FKO171" s="2"/>
      <c r="FKP171" s="45"/>
      <c r="FKQ171" s="45"/>
      <c r="FKT171" s="16"/>
      <c r="FKU171" s="93"/>
      <c r="FKV171" s="18"/>
      <c r="FKW171" s="16"/>
      <c r="FKX171" s="18"/>
      <c r="FKY171" s="3"/>
      <c r="FLA171" s="13"/>
      <c r="FLB171" s="8"/>
      <c r="FLC171" s="3"/>
      <c r="FLD171" s="45"/>
      <c r="FLE171" s="3"/>
      <c r="FLF171" s="2"/>
      <c r="FLG171" s="2"/>
      <c r="FLH171" s="2"/>
      <c r="FLI171" s="2"/>
      <c r="FLJ171" s="2"/>
      <c r="FLK171" s="45"/>
      <c r="FLL171" s="45"/>
      <c r="FLO171" s="16"/>
      <c r="FLP171" s="93"/>
      <c r="FLQ171" s="18"/>
      <c r="FLR171" s="16"/>
      <c r="FLS171" s="18"/>
      <c r="FLT171" s="3"/>
      <c r="FLV171" s="13"/>
      <c r="FLW171" s="8"/>
      <c r="FLX171" s="3"/>
      <c r="FLY171" s="45"/>
      <c r="FLZ171" s="3"/>
      <c r="FMA171" s="2"/>
      <c r="FMB171" s="2"/>
      <c r="FMC171" s="2"/>
      <c r="FMD171" s="2"/>
      <c r="FME171" s="2"/>
      <c r="FMF171" s="45"/>
      <c r="FMG171" s="45"/>
      <c r="FMJ171" s="16"/>
      <c r="FMK171" s="93"/>
      <c r="FML171" s="18"/>
      <c r="FMM171" s="16"/>
      <c r="FMN171" s="18"/>
      <c r="FMO171" s="3"/>
      <c r="FMQ171" s="13"/>
      <c r="FMR171" s="8"/>
      <c r="FMS171" s="3"/>
      <c r="FMT171" s="45"/>
      <c r="FMU171" s="3"/>
      <c r="FMV171" s="2"/>
      <c r="FMW171" s="2"/>
      <c r="FMX171" s="2"/>
      <c r="FMY171" s="2"/>
      <c r="FMZ171" s="2"/>
      <c r="FNA171" s="45"/>
      <c r="FNB171" s="45"/>
      <c r="FNE171" s="16"/>
      <c r="FNF171" s="93"/>
      <c r="FNG171" s="18"/>
      <c r="FNH171" s="16"/>
      <c r="FNI171" s="18"/>
      <c r="FNJ171" s="3"/>
      <c r="FNL171" s="13"/>
      <c r="FNM171" s="8"/>
      <c r="FNN171" s="3"/>
      <c r="FNO171" s="45"/>
      <c r="FNP171" s="3"/>
      <c r="FNQ171" s="2"/>
      <c r="FNR171" s="2"/>
      <c r="FNS171" s="2"/>
      <c r="FNT171" s="2"/>
      <c r="FNU171" s="2"/>
      <c r="FNV171" s="45"/>
      <c r="FNW171" s="45"/>
      <c r="FNZ171" s="16"/>
      <c r="FOA171" s="93"/>
      <c r="FOB171" s="18"/>
      <c r="FOC171" s="16"/>
      <c r="FOD171" s="18"/>
      <c r="FOE171" s="3"/>
      <c r="FOG171" s="13"/>
      <c r="FOH171" s="8"/>
      <c r="FOI171" s="3"/>
      <c r="FOJ171" s="45"/>
      <c r="FOK171" s="3"/>
      <c r="FOL171" s="2"/>
      <c r="FOM171" s="2"/>
      <c r="FON171" s="2"/>
      <c r="FOO171" s="2"/>
      <c r="FOP171" s="2"/>
      <c r="FOQ171" s="45"/>
      <c r="FOR171" s="45"/>
      <c r="FOU171" s="16"/>
      <c r="FOV171" s="93"/>
      <c r="FOW171" s="18"/>
      <c r="FOX171" s="16"/>
      <c r="FOY171" s="18"/>
      <c r="FOZ171" s="3"/>
      <c r="FPB171" s="13"/>
      <c r="FPC171" s="8"/>
      <c r="FPD171" s="3"/>
      <c r="FPE171" s="45"/>
      <c r="FPF171" s="3"/>
      <c r="FPG171" s="2"/>
      <c r="FPH171" s="2"/>
      <c r="FPI171" s="2"/>
      <c r="FPJ171" s="2"/>
      <c r="FPK171" s="2"/>
      <c r="FPL171" s="45"/>
      <c r="FPM171" s="45"/>
      <c r="FPP171" s="16"/>
      <c r="FPQ171" s="93"/>
      <c r="FPR171" s="18"/>
      <c r="FPS171" s="16"/>
      <c r="FPT171" s="18"/>
      <c r="FPU171" s="3"/>
      <c r="FPW171" s="13"/>
      <c r="FPX171" s="8"/>
      <c r="FPY171" s="3"/>
      <c r="FPZ171" s="45"/>
      <c r="FQA171" s="3"/>
      <c r="FQB171" s="2"/>
      <c r="FQC171" s="2"/>
      <c r="FQD171" s="2"/>
      <c r="FQE171" s="2"/>
      <c r="FQF171" s="2"/>
      <c r="FQG171" s="45"/>
      <c r="FQH171" s="45"/>
      <c r="FQK171" s="16"/>
      <c r="FQL171" s="93"/>
      <c r="FQM171" s="18"/>
      <c r="FQN171" s="16"/>
      <c r="FQO171" s="18"/>
      <c r="FQP171" s="3"/>
      <c r="FQR171" s="13"/>
      <c r="FQS171" s="8"/>
      <c r="FQT171" s="3"/>
      <c r="FQU171" s="45"/>
      <c r="FQV171" s="3"/>
      <c r="FQW171" s="2"/>
      <c r="FQX171" s="2"/>
      <c r="FQY171" s="2"/>
      <c r="FQZ171" s="2"/>
      <c r="FRA171" s="2"/>
      <c r="FRB171" s="45"/>
      <c r="FRC171" s="45"/>
      <c r="FRF171" s="16"/>
      <c r="FRG171" s="93"/>
      <c r="FRH171" s="18"/>
      <c r="FRI171" s="16"/>
      <c r="FRJ171" s="18"/>
      <c r="FRK171" s="3"/>
      <c r="FRM171" s="13"/>
      <c r="FRN171" s="8"/>
      <c r="FRO171" s="3"/>
      <c r="FRP171" s="45"/>
      <c r="FRQ171" s="3"/>
      <c r="FRR171" s="2"/>
      <c r="FRS171" s="2"/>
      <c r="FRT171" s="2"/>
      <c r="FRU171" s="2"/>
      <c r="FRV171" s="2"/>
      <c r="FRW171" s="45"/>
      <c r="FRX171" s="45"/>
      <c r="FSA171" s="16"/>
      <c r="FSB171" s="93"/>
      <c r="FSC171" s="18"/>
      <c r="FSD171" s="16"/>
      <c r="FSE171" s="18"/>
      <c r="FSF171" s="3"/>
      <c r="FSH171" s="13"/>
      <c r="FSI171" s="8"/>
      <c r="FSJ171" s="3"/>
      <c r="FSK171" s="45"/>
      <c r="FSL171" s="3"/>
      <c r="FSM171" s="2"/>
      <c r="FSN171" s="2"/>
      <c r="FSO171" s="2"/>
      <c r="FSP171" s="2"/>
      <c r="FSQ171" s="2"/>
      <c r="FSR171" s="45"/>
      <c r="FSS171" s="45"/>
      <c r="FSV171" s="16"/>
      <c r="FSW171" s="93"/>
      <c r="FSX171" s="18"/>
      <c r="FSY171" s="16"/>
      <c r="FSZ171" s="18"/>
      <c r="FTA171" s="3"/>
      <c r="FTC171" s="13"/>
      <c r="FTD171" s="8"/>
      <c r="FTE171" s="3"/>
      <c r="FTF171" s="45"/>
      <c r="FTG171" s="3"/>
      <c r="FTH171" s="2"/>
      <c r="FTI171" s="2"/>
      <c r="FTJ171" s="2"/>
      <c r="FTK171" s="2"/>
      <c r="FTL171" s="2"/>
      <c r="FTM171" s="45"/>
      <c r="FTN171" s="45"/>
      <c r="FTQ171" s="16"/>
      <c r="FTR171" s="93"/>
      <c r="FTS171" s="18"/>
      <c r="FTT171" s="16"/>
      <c r="FTU171" s="18"/>
      <c r="FTV171" s="3"/>
      <c r="FTX171" s="13"/>
      <c r="FTY171" s="8"/>
      <c r="FTZ171" s="3"/>
      <c r="FUA171" s="45"/>
      <c r="FUB171" s="3"/>
      <c r="FUC171" s="2"/>
      <c r="FUD171" s="2"/>
      <c r="FUE171" s="2"/>
      <c r="FUF171" s="2"/>
      <c r="FUG171" s="2"/>
      <c r="FUH171" s="45"/>
      <c r="FUI171" s="45"/>
      <c r="FUL171" s="16"/>
      <c r="FUM171" s="93"/>
      <c r="FUN171" s="18"/>
      <c r="FUO171" s="16"/>
      <c r="FUP171" s="18"/>
      <c r="FUQ171" s="3"/>
      <c r="FUS171" s="13"/>
      <c r="FUT171" s="8"/>
      <c r="FUU171" s="3"/>
      <c r="FUV171" s="45"/>
      <c r="FUW171" s="3"/>
      <c r="FUX171" s="2"/>
      <c r="FUY171" s="2"/>
      <c r="FUZ171" s="2"/>
      <c r="FVA171" s="2"/>
      <c r="FVB171" s="2"/>
      <c r="FVC171" s="45"/>
      <c r="FVD171" s="45"/>
      <c r="FVG171" s="16"/>
      <c r="FVH171" s="93"/>
      <c r="FVI171" s="18"/>
      <c r="FVJ171" s="16"/>
      <c r="FVK171" s="18"/>
      <c r="FVL171" s="3"/>
      <c r="FVN171" s="13"/>
      <c r="FVO171" s="8"/>
      <c r="FVP171" s="3"/>
      <c r="FVQ171" s="45"/>
      <c r="FVR171" s="3"/>
      <c r="FVS171" s="2"/>
      <c r="FVT171" s="2"/>
      <c r="FVU171" s="2"/>
      <c r="FVV171" s="2"/>
      <c r="FVW171" s="2"/>
      <c r="FVX171" s="45"/>
      <c r="FVY171" s="45"/>
      <c r="FWB171" s="16"/>
      <c r="FWC171" s="93"/>
      <c r="FWD171" s="18"/>
      <c r="FWE171" s="16"/>
      <c r="FWF171" s="18"/>
      <c r="FWG171" s="3"/>
      <c r="FWI171" s="13"/>
      <c r="FWJ171" s="8"/>
      <c r="FWK171" s="3"/>
      <c r="FWL171" s="45"/>
      <c r="FWM171" s="3"/>
      <c r="FWN171" s="2"/>
      <c r="FWO171" s="2"/>
      <c r="FWP171" s="2"/>
      <c r="FWQ171" s="2"/>
      <c r="FWR171" s="2"/>
      <c r="FWS171" s="45"/>
      <c r="FWT171" s="45"/>
      <c r="FWW171" s="16"/>
      <c r="FWX171" s="93"/>
      <c r="FWY171" s="18"/>
      <c r="FWZ171" s="16"/>
      <c r="FXA171" s="18"/>
      <c r="FXB171" s="3"/>
      <c r="FXD171" s="13"/>
      <c r="FXE171" s="8"/>
      <c r="FXF171" s="3"/>
      <c r="FXG171" s="45"/>
      <c r="FXH171" s="3"/>
      <c r="FXI171" s="2"/>
      <c r="FXJ171" s="2"/>
      <c r="FXK171" s="2"/>
      <c r="FXL171" s="2"/>
      <c r="FXM171" s="2"/>
      <c r="FXN171" s="45"/>
      <c r="FXO171" s="45"/>
      <c r="FXR171" s="16"/>
      <c r="FXS171" s="93"/>
      <c r="FXT171" s="18"/>
      <c r="FXU171" s="16"/>
      <c r="FXV171" s="18"/>
      <c r="FXW171" s="3"/>
      <c r="FXY171" s="13"/>
      <c r="FXZ171" s="8"/>
      <c r="FYA171" s="3"/>
      <c r="FYB171" s="45"/>
      <c r="FYC171" s="3"/>
      <c r="FYD171" s="2"/>
      <c r="FYE171" s="2"/>
      <c r="FYF171" s="2"/>
      <c r="FYG171" s="2"/>
      <c r="FYH171" s="2"/>
      <c r="FYI171" s="45"/>
      <c r="FYJ171" s="45"/>
      <c r="FYM171" s="16"/>
      <c r="FYN171" s="93"/>
      <c r="FYO171" s="18"/>
      <c r="FYP171" s="16"/>
      <c r="FYQ171" s="18"/>
      <c r="FYR171" s="3"/>
      <c r="FYT171" s="13"/>
      <c r="FYU171" s="8"/>
      <c r="FYV171" s="3"/>
      <c r="FYW171" s="45"/>
      <c r="FYX171" s="3"/>
      <c r="FYY171" s="2"/>
      <c r="FYZ171" s="2"/>
      <c r="FZA171" s="2"/>
      <c r="FZB171" s="2"/>
      <c r="FZC171" s="2"/>
      <c r="FZD171" s="45"/>
      <c r="FZE171" s="45"/>
      <c r="FZH171" s="16"/>
      <c r="FZI171" s="93"/>
      <c r="FZJ171" s="18"/>
      <c r="FZK171" s="16"/>
      <c r="FZL171" s="18"/>
      <c r="FZM171" s="3"/>
      <c r="FZO171" s="13"/>
      <c r="FZP171" s="8"/>
      <c r="FZQ171" s="3"/>
      <c r="FZR171" s="45"/>
      <c r="FZS171" s="3"/>
      <c r="FZT171" s="2"/>
      <c r="FZU171" s="2"/>
      <c r="FZV171" s="2"/>
      <c r="FZW171" s="2"/>
      <c r="FZX171" s="2"/>
      <c r="FZY171" s="45"/>
      <c r="FZZ171" s="45"/>
      <c r="GAC171" s="16"/>
      <c r="GAD171" s="93"/>
      <c r="GAE171" s="18"/>
      <c r="GAF171" s="16"/>
      <c r="GAG171" s="18"/>
      <c r="GAH171" s="3"/>
      <c r="GAJ171" s="13"/>
      <c r="GAK171" s="8"/>
      <c r="GAL171" s="3"/>
      <c r="GAM171" s="45"/>
      <c r="GAN171" s="3"/>
      <c r="GAO171" s="2"/>
      <c r="GAP171" s="2"/>
      <c r="GAQ171" s="2"/>
      <c r="GAR171" s="2"/>
      <c r="GAS171" s="2"/>
      <c r="GAT171" s="45"/>
      <c r="GAU171" s="45"/>
      <c r="GAX171" s="16"/>
      <c r="GAY171" s="93"/>
      <c r="GAZ171" s="18"/>
      <c r="GBA171" s="16"/>
      <c r="GBB171" s="18"/>
      <c r="GBC171" s="3"/>
      <c r="GBE171" s="13"/>
      <c r="GBF171" s="8"/>
      <c r="GBG171" s="3"/>
      <c r="GBH171" s="45"/>
      <c r="GBI171" s="3"/>
      <c r="GBJ171" s="2"/>
      <c r="GBK171" s="2"/>
      <c r="GBL171" s="2"/>
      <c r="GBM171" s="2"/>
      <c r="GBN171" s="2"/>
      <c r="GBO171" s="45"/>
      <c r="GBP171" s="45"/>
      <c r="GBS171" s="16"/>
      <c r="GBT171" s="93"/>
      <c r="GBU171" s="18"/>
      <c r="GBV171" s="16"/>
      <c r="GBW171" s="18"/>
      <c r="GBX171" s="3"/>
      <c r="GBZ171" s="13"/>
      <c r="GCA171" s="8"/>
      <c r="GCB171" s="3"/>
      <c r="GCC171" s="45"/>
      <c r="GCD171" s="3"/>
      <c r="GCE171" s="2"/>
      <c r="GCF171" s="2"/>
      <c r="GCG171" s="2"/>
      <c r="GCH171" s="2"/>
      <c r="GCI171" s="2"/>
      <c r="GCJ171" s="45"/>
      <c r="GCK171" s="45"/>
      <c r="GCN171" s="16"/>
      <c r="GCO171" s="93"/>
      <c r="GCP171" s="18"/>
      <c r="GCQ171" s="16"/>
      <c r="GCR171" s="18"/>
      <c r="GCS171" s="3"/>
      <c r="GCU171" s="13"/>
      <c r="GCV171" s="8"/>
      <c r="GCW171" s="3"/>
      <c r="GCX171" s="45"/>
      <c r="GCY171" s="3"/>
      <c r="GCZ171" s="2"/>
      <c r="GDA171" s="2"/>
      <c r="GDB171" s="2"/>
      <c r="GDC171" s="2"/>
      <c r="GDD171" s="2"/>
      <c r="GDE171" s="45"/>
      <c r="GDF171" s="45"/>
      <c r="GDI171" s="16"/>
      <c r="GDJ171" s="93"/>
      <c r="GDK171" s="18"/>
      <c r="GDL171" s="16"/>
      <c r="GDM171" s="18"/>
      <c r="GDN171" s="3"/>
      <c r="GDP171" s="13"/>
      <c r="GDQ171" s="8"/>
      <c r="GDR171" s="3"/>
      <c r="GDS171" s="45"/>
      <c r="GDT171" s="3"/>
      <c r="GDU171" s="2"/>
      <c r="GDV171" s="2"/>
      <c r="GDW171" s="2"/>
      <c r="GDX171" s="2"/>
      <c r="GDY171" s="2"/>
      <c r="GDZ171" s="45"/>
      <c r="GEA171" s="45"/>
      <c r="GED171" s="16"/>
      <c r="GEE171" s="93"/>
      <c r="GEF171" s="18"/>
      <c r="GEG171" s="16"/>
      <c r="GEH171" s="18"/>
      <c r="GEI171" s="3"/>
      <c r="GEK171" s="13"/>
      <c r="GEL171" s="8"/>
      <c r="GEM171" s="3"/>
      <c r="GEN171" s="45"/>
      <c r="GEO171" s="3"/>
      <c r="GEP171" s="2"/>
      <c r="GEQ171" s="2"/>
      <c r="GER171" s="2"/>
      <c r="GES171" s="2"/>
      <c r="GET171" s="2"/>
      <c r="GEU171" s="45"/>
      <c r="GEV171" s="45"/>
      <c r="GEY171" s="16"/>
      <c r="GEZ171" s="93"/>
      <c r="GFA171" s="18"/>
      <c r="GFB171" s="16"/>
      <c r="GFC171" s="18"/>
      <c r="GFD171" s="3"/>
      <c r="GFF171" s="13"/>
      <c r="GFG171" s="8"/>
      <c r="GFH171" s="3"/>
      <c r="GFI171" s="45"/>
      <c r="GFJ171" s="3"/>
      <c r="GFK171" s="2"/>
      <c r="GFL171" s="2"/>
      <c r="GFM171" s="2"/>
      <c r="GFN171" s="2"/>
      <c r="GFO171" s="2"/>
      <c r="GFP171" s="45"/>
      <c r="GFQ171" s="45"/>
      <c r="GFT171" s="16"/>
      <c r="GFU171" s="93"/>
      <c r="GFV171" s="18"/>
      <c r="GFW171" s="16"/>
      <c r="GFX171" s="18"/>
      <c r="GFY171" s="3"/>
      <c r="GGA171" s="13"/>
      <c r="GGB171" s="8"/>
      <c r="GGC171" s="3"/>
      <c r="GGD171" s="45"/>
      <c r="GGE171" s="3"/>
      <c r="GGF171" s="2"/>
      <c r="GGG171" s="2"/>
      <c r="GGH171" s="2"/>
      <c r="GGI171" s="2"/>
      <c r="GGJ171" s="2"/>
      <c r="GGK171" s="45"/>
      <c r="GGL171" s="45"/>
      <c r="GGO171" s="16"/>
      <c r="GGP171" s="93"/>
      <c r="GGQ171" s="18"/>
      <c r="GGR171" s="16"/>
      <c r="GGS171" s="18"/>
      <c r="GGT171" s="3"/>
      <c r="GGV171" s="13"/>
      <c r="GGW171" s="8"/>
      <c r="GGX171" s="3"/>
      <c r="GGY171" s="45"/>
      <c r="GGZ171" s="3"/>
      <c r="GHA171" s="2"/>
      <c r="GHB171" s="2"/>
      <c r="GHC171" s="2"/>
      <c r="GHD171" s="2"/>
      <c r="GHE171" s="2"/>
      <c r="GHF171" s="45"/>
      <c r="GHG171" s="45"/>
      <c r="GHJ171" s="16"/>
      <c r="GHK171" s="93"/>
      <c r="GHL171" s="18"/>
      <c r="GHM171" s="16"/>
      <c r="GHN171" s="18"/>
      <c r="GHO171" s="3"/>
      <c r="GHQ171" s="13"/>
      <c r="GHR171" s="8"/>
      <c r="GHS171" s="3"/>
      <c r="GHT171" s="45"/>
      <c r="GHU171" s="3"/>
      <c r="GHV171" s="2"/>
      <c r="GHW171" s="2"/>
      <c r="GHX171" s="2"/>
      <c r="GHY171" s="2"/>
      <c r="GHZ171" s="2"/>
      <c r="GIA171" s="45"/>
      <c r="GIB171" s="45"/>
      <c r="GIE171" s="16"/>
      <c r="GIF171" s="93"/>
      <c r="GIG171" s="18"/>
      <c r="GIH171" s="16"/>
      <c r="GII171" s="18"/>
      <c r="GIJ171" s="3"/>
      <c r="GIL171" s="13"/>
      <c r="GIM171" s="8"/>
      <c r="GIN171" s="3"/>
      <c r="GIO171" s="45"/>
      <c r="GIP171" s="3"/>
      <c r="GIQ171" s="2"/>
      <c r="GIR171" s="2"/>
      <c r="GIS171" s="2"/>
      <c r="GIT171" s="2"/>
      <c r="GIU171" s="2"/>
      <c r="GIV171" s="45"/>
      <c r="GIW171" s="45"/>
      <c r="GIZ171" s="16"/>
      <c r="GJA171" s="93"/>
      <c r="GJB171" s="18"/>
      <c r="GJC171" s="16"/>
      <c r="GJD171" s="18"/>
      <c r="GJE171" s="3"/>
      <c r="GJG171" s="13"/>
      <c r="GJH171" s="8"/>
      <c r="GJI171" s="3"/>
      <c r="GJJ171" s="45"/>
      <c r="GJK171" s="3"/>
      <c r="GJL171" s="2"/>
      <c r="GJM171" s="2"/>
      <c r="GJN171" s="2"/>
      <c r="GJO171" s="2"/>
      <c r="GJP171" s="2"/>
      <c r="GJQ171" s="45"/>
      <c r="GJR171" s="45"/>
      <c r="GJU171" s="16"/>
      <c r="GJV171" s="93"/>
      <c r="GJW171" s="18"/>
      <c r="GJX171" s="16"/>
      <c r="GJY171" s="18"/>
      <c r="GJZ171" s="3"/>
      <c r="GKB171" s="13"/>
      <c r="GKC171" s="8"/>
      <c r="GKD171" s="3"/>
      <c r="GKE171" s="45"/>
      <c r="GKF171" s="3"/>
      <c r="GKG171" s="2"/>
      <c r="GKH171" s="2"/>
      <c r="GKI171" s="2"/>
      <c r="GKJ171" s="2"/>
      <c r="GKK171" s="2"/>
      <c r="GKL171" s="45"/>
      <c r="GKM171" s="45"/>
      <c r="GKP171" s="16"/>
      <c r="GKQ171" s="93"/>
      <c r="GKR171" s="18"/>
      <c r="GKS171" s="16"/>
      <c r="GKT171" s="18"/>
      <c r="GKU171" s="3"/>
      <c r="GKW171" s="13"/>
      <c r="GKX171" s="8"/>
      <c r="GKY171" s="3"/>
      <c r="GKZ171" s="45"/>
      <c r="GLA171" s="3"/>
      <c r="GLB171" s="2"/>
      <c r="GLC171" s="2"/>
      <c r="GLD171" s="2"/>
      <c r="GLE171" s="2"/>
      <c r="GLF171" s="2"/>
      <c r="GLG171" s="45"/>
      <c r="GLH171" s="45"/>
      <c r="GLK171" s="16"/>
      <c r="GLL171" s="93"/>
      <c r="GLM171" s="18"/>
      <c r="GLN171" s="16"/>
      <c r="GLO171" s="18"/>
      <c r="GLP171" s="3"/>
      <c r="GLR171" s="13"/>
      <c r="GLS171" s="8"/>
      <c r="GLT171" s="3"/>
      <c r="GLU171" s="45"/>
      <c r="GLV171" s="3"/>
      <c r="GLW171" s="2"/>
      <c r="GLX171" s="2"/>
      <c r="GLY171" s="2"/>
      <c r="GLZ171" s="2"/>
      <c r="GMA171" s="2"/>
      <c r="GMB171" s="45"/>
      <c r="GMC171" s="45"/>
      <c r="GMF171" s="16"/>
      <c r="GMG171" s="93"/>
      <c r="GMH171" s="18"/>
      <c r="GMI171" s="16"/>
      <c r="GMJ171" s="18"/>
      <c r="GMK171" s="3"/>
      <c r="GMM171" s="13"/>
      <c r="GMN171" s="8"/>
      <c r="GMO171" s="3"/>
      <c r="GMP171" s="45"/>
      <c r="GMQ171" s="3"/>
      <c r="GMR171" s="2"/>
      <c r="GMS171" s="2"/>
      <c r="GMT171" s="2"/>
      <c r="GMU171" s="2"/>
      <c r="GMV171" s="2"/>
      <c r="GMW171" s="45"/>
      <c r="GMX171" s="45"/>
      <c r="GNA171" s="16"/>
      <c r="GNB171" s="93"/>
      <c r="GNC171" s="18"/>
      <c r="GND171" s="16"/>
      <c r="GNE171" s="18"/>
      <c r="GNF171" s="3"/>
      <c r="GNH171" s="13"/>
      <c r="GNI171" s="8"/>
      <c r="GNJ171" s="3"/>
      <c r="GNK171" s="45"/>
      <c r="GNL171" s="3"/>
      <c r="GNM171" s="2"/>
      <c r="GNN171" s="2"/>
      <c r="GNO171" s="2"/>
      <c r="GNP171" s="2"/>
      <c r="GNQ171" s="2"/>
      <c r="GNR171" s="45"/>
      <c r="GNS171" s="45"/>
      <c r="GNV171" s="16"/>
      <c r="GNW171" s="93"/>
      <c r="GNX171" s="18"/>
      <c r="GNY171" s="16"/>
      <c r="GNZ171" s="18"/>
      <c r="GOA171" s="3"/>
      <c r="GOC171" s="13"/>
      <c r="GOD171" s="8"/>
      <c r="GOE171" s="3"/>
      <c r="GOF171" s="45"/>
      <c r="GOG171" s="3"/>
      <c r="GOH171" s="2"/>
      <c r="GOI171" s="2"/>
      <c r="GOJ171" s="2"/>
      <c r="GOK171" s="2"/>
      <c r="GOL171" s="2"/>
      <c r="GOM171" s="45"/>
      <c r="GON171" s="45"/>
      <c r="GOQ171" s="16"/>
      <c r="GOR171" s="93"/>
      <c r="GOS171" s="18"/>
      <c r="GOT171" s="16"/>
      <c r="GOU171" s="18"/>
      <c r="GOV171" s="3"/>
      <c r="GOX171" s="13"/>
      <c r="GOY171" s="8"/>
      <c r="GOZ171" s="3"/>
      <c r="GPA171" s="45"/>
      <c r="GPB171" s="3"/>
      <c r="GPC171" s="2"/>
      <c r="GPD171" s="2"/>
      <c r="GPE171" s="2"/>
      <c r="GPF171" s="2"/>
      <c r="GPG171" s="2"/>
      <c r="GPH171" s="45"/>
      <c r="GPI171" s="45"/>
      <c r="GPL171" s="16"/>
      <c r="GPM171" s="93"/>
      <c r="GPN171" s="18"/>
      <c r="GPO171" s="16"/>
      <c r="GPP171" s="18"/>
      <c r="GPQ171" s="3"/>
      <c r="GPS171" s="13"/>
      <c r="GPT171" s="8"/>
      <c r="GPU171" s="3"/>
      <c r="GPV171" s="45"/>
      <c r="GPW171" s="3"/>
      <c r="GPX171" s="2"/>
      <c r="GPY171" s="2"/>
      <c r="GPZ171" s="2"/>
      <c r="GQA171" s="2"/>
      <c r="GQB171" s="2"/>
      <c r="GQC171" s="45"/>
      <c r="GQD171" s="45"/>
      <c r="GQG171" s="16"/>
      <c r="GQH171" s="93"/>
      <c r="GQI171" s="18"/>
      <c r="GQJ171" s="16"/>
      <c r="GQK171" s="18"/>
      <c r="GQL171" s="3"/>
      <c r="GQN171" s="13"/>
      <c r="GQO171" s="8"/>
      <c r="GQP171" s="3"/>
      <c r="GQQ171" s="45"/>
      <c r="GQR171" s="3"/>
      <c r="GQS171" s="2"/>
      <c r="GQT171" s="2"/>
      <c r="GQU171" s="2"/>
      <c r="GQV171" s="2"/>
      <c r="GQW171" s="2"/>
      <c r="GQX171" s="45"/>
      <c r="GQY171" s="45"/>
      <c r="GRB171" s="16"/>
      <c r="GRC171" s="93"/>
      <c r="GRD171" s="18"/>
      <c r="GRE171" s="16"/>
      <c r="GRF171" s="18"/>
      <c r="GRG171" s="3"/>
      <c r="GRI171" s="13"/>
      <c r="GRJ171" s="8"/>
      <c r="GRK171" s="3"/>
      <c r="GRL171" s="45"/>
      <c r="GRM171" s="3"/>
      <c r="GRN171" s="2"/>
      <c r="GRO171" s="2"/>
      <c r="GRP171" s="2"/>
      <c r="GRQ171" s="2"/>
      <c r="GRR171" s="2"/>
      <c r="GRS171" s="45"/>
      <c r="GRT171" s="45"/>
      <c r="GRW171" s="16"/>
      <c r="GRX171" s="93"/>
      <c r="GRY171" s="18"/>
      <c r="GRZ171" s="16"/>
      <c r="GSA171" s="18"/>
      <c r="GSB171" s="3"/>
      <c r="GSD171" s="13"/>
      <c r="GSE171" s="8"/>
      <c r="GSF171" s="3"/>
      <c r="GSG171" s="45"/>
      <c r="GSH171" s="3"/>
      <c r="GSI171" s="2"/>
      <c r="GSJ171" s="2"/>
      <c r="GSK171" s="2"/>
      <c r="GSL171" s="2"/>
      <c r="GSM171" s="2"/>
      <c r="GSN171" s="45"/>
      <c r="GSO171" s="45"/>
      <c r="GSR171" s="16"/>
      <c r="GSS171" s="93"/>
      <c r="GST171" s="18"/>
      <c r="GSU171" s="16"/>
      <c r="GSV171" s="18"/>
      <c r="GSW171" s="3"/>
      <c r="GSY171" s="13"/>
      <c r="GSZ171" s="8"/>
      <c r="GTA171" s="3"/>
      <c r="GTB171" s="45"/>
      <c r="GTC171" s="3"/>
      <c r="GTD171" s="2"/>
      <c r="GTE171" s="2"/>
      <c r="GTF171" s="2"/>
      <c r="GTG171" s="2"/>
      <c r="GTH171" s="2"/>
      <c r="GTI171" s="45"/>
      <c r="GTJ171" s="45"/>
      <c r="GTM171" s="16"/>
      <c r="GTN171" s="93"/>
      <c r="GTO171" s="18"/>
      <c r="GTP171" s="16"/>
      <c r="GTQ171" s="18"/>
      <c r="GTR171" s="3"/>
      <c r="GTT171" s="13"/>
      <c r="GTU171" s="8"/>
      <c r="GTV171" s="3"/>
      <c r="GTW171" s="45"/>
      <c r="GTX171" s="3"/>
      <c r="GTY171" s="2"/>
      <c r="GTZ171" s="2"/>
      <c r="GUA171" s="2"/>
      <c r="GUB171" s="2"/>
      <c r="GUC171" s="2"/>
      <c r="GUD171" s="45"/>
      <c r="GUE171" s="45"/>
      <c r="GUH171" s="16"/>
      <c r="GUI171" s="93"/>
      <c r="GUJ171" s="18"/>
      <c r="GUK171" s="16"/>
      <c r="GUL171" s="18"/>
      <c r="GUM171" s="3"/>
      <c r="GUO171" s="13"/>
      <c r="GUP171" s="8"/>
      <c r="GUQ171" s="3"/>
      <c r="GUR171" s="45"/>
      <c r="GUS171" s="3"/>
      <c r="GUT171" s="2"/>
      <c r="GUU171" s="2"/>
      <c r="GUV171" s="2"/>
      <c r="GUW171" s="2"/>
      <c r="GUX171" s="2"/>
      <c r="GUY171" s="45"/>
      <c r="GUZ171" s="45"/>
      <c r="GVC171" s="16"/>
      <c r="GVD171" s="93"/>
      <c r="GVE171" s="18"/>
      <c r="GVF171" s="16"/>
      <c r="GVG171" s="18"/>
      <c r="GVH171" s="3"/>
      <c r="GVJ171" s="13"/>
      <c r="GVK171" s="8"/>
      <c r="GVL171" s="3"/>
      <c r="GVM171" s="45"/>
      <c r="GVN171" s="3"/>
      <c r="GVO171" s="2"/>
      <c r="GVP171" s="2"/>
      <c r="GVQ171" s="2"/>
      <c r="GVR171" s="2"/>
      <c r="GVS171" s="2"/>
      <c r="GVT171" s="45"/>
      <c r="GVU171" s="45"/>
      <c r="GVX171" s="16"/>
      <c r="GVY171" s="93"/>
      <c r="GVZ171" s="18"/>
      <c r="GWA171" s="16"/>
      <c r="GWB171" s="18"/>
      <c r="GWC171" s="3"/>
      <c r="GWE171" s="13"/>
      <c r="GWF171" s="8"/>
      <c r="GWG171" s="3"/>
      <c r="GWH171" s="45"/>
      <c r="GWI171" s="3"/>
      <c r="GWJ171" s="2"/>
      <c r="GWK171" s="2"/>
      <c r="GWL171" s="2"/>
      <c r="GWM171" s="2"/>
      <c r="GWN171" s="2"/>
      <c r="GWO171" s="45"/>
      <c r="GWP171" s="45"/>
      <c r="GWS171" s="16"/>
      <c r="GWT171" s="93"/>
      <c r="GWU171" s="18"/>
      <c r="GWV171" s="16"/>
      <c r="GWW171" s="18"/>
      <c r="GWX171" s="3"/>
      <c r="GWZ171" s="13"/>
      <c r="GXA171" s="8"/>
      <c r="GXB171" s="3"/>
      <c r="GXC171" s="45"/>
      <c r="GXD171" s="3"/>
      <c r="GXE171" s="2"/>
      <c r="GXF171" s="2"/>
      <c r="GXG171" s="2"/>
      <c r="GXH171" s="2"/>
      <c r="GXI171" s="2"/>
      <c r="GXJ171" s="45"/>
      <c r="GXK171" s="45"/>
      <c r="GXN171" s="16"/>
      <c r="GXO171" s="93"/>
      <c r="GXP171" s="18"/>
      <c r="GXQ171" s="16"/>
      <c r="GXR171" s="18"/>
      <c r="GXS171" s="3"/>
      <c r="GXU171" s="13"/>
      <c r="GXV171" s="8"/>
      <c r="GXW171" s="3"/>
      <c r="GXX171" s="45"/>
      <c r="GXY171" s="3"/>
      <c r="GXZ171" s="2"/>
      <c r="GYA171" s="2"/>
      <c r="GYB171" s="2"/>
      <c r="GYC171" s="2"/>
      <c r="GYD171" s="2"/>
      <c r="GYE171" s="45"/>
      <c r="GYF171" s="45"/>
      <c r="GYI171" s="16"/>
      <c r="GYJ171" s="93"/>
      <c r="GYK171" s="18"/>
      <c r="GYL171" s="16"/>
      <c r="GYM171" s="18"/>
      <c r="GYN171" s="3"/>
      <c r="GYP171" s="13"/>
      <c r="GYQ171" s="8"/>
      <c r="GYR171" s="3"/>
      <c r="GYS171" s="45"/>
      <c r="GYT171" s="3"/>
      <c r="GYU171" s="2"/>
      <c r="GYV171" s="2"/>
      <c r="GYW171" s="2"/>
      <c r="GYX171" s="2"/>
      <c r="GYY171" s="2"/>
      <c r="GYZ171" s="45"/>
      <c r="GZA171" s="45"/>
      <c r="GZD171" s="16"/>
      <c r="GZE171" s="93"/>
      <c r="GZF171" s="18"/>
      <c r="GZG171" s="16"/>
      <c r="GZH171" s="18"/>
      <c r="GZI171" s="3"/>
      <c r="GZK171" s="13"/>
      <c r="GZL171" s="8"/>
      <c r="GZM171" s="3"/>
      <c r="GZN171" s="45"/>
      <c r="GZO171" s="3"/>
      <c r="GZP171" s="2"/>
      <c r="GZQ171" s="2"/>
      <c r="GZR171" s="2"/>
      <c r="GZS171" s="2"/>
      <c r="GZT171" s="2"/>
      <c r="GZU171" s="45"/>
      <c r="GZV171" s="45"/>
      <c r="GZY171" s="16"/>
      <c r="GZZ171" s="93"/>
      <c r="HAA171" s="18"/>
      <c r="HAB171" s="16"/>
      <c r="HAC171" s="18"/>
      <c r="HAD171" s="3"/>
      <c r="HAF171" s="13"/>
      <c r="HAG171" s="8"/>
      <c r="HAH171" s="3"/>
      <c r="HAI171" s="45"/>
      <c r="HAJ171" s="3"/>
      <c r="HAK171" s="2"/>
      <c r="HAL171" s="2"/>
      <c r="HAM171" s="2"/>
      <c r="HAN171" s="2"/>
      <c r="HAO171" s="2"/>
      <c r="HAP171" s="45"/>
      <c r="HAQ171" s="45"/>
      <c r="HAT171" s="16"/>
      <c r="HAU171" s="93"/>
      <c r="HAV171" s="18"/>
      <c r="HAW171" s="16"/>
      <c r="HAX171" s="18"/>
      <c r="HAY171" s="3"/>
      <c r="HBA171" s="13"/>
      <c r="HBB171" s="8"/>
      <c r="HBC171" s="3"/>
      <c r="HBD171" s="45"/>
      <c r="HBE171" s="3"/>
      <c r="HBF171" s="2"/>
      <c r="HBG171" s="2"/>
      <c r="HBH171" s="2"/>
      <c r="HBI171" s="2"/>
      <c r="HBJ171" s="2"/>
      <c r="HBK171" s="45"/>
      <c r="HBL171" s="45"/>
      <c r="HBO171" s="16"/>
      <c r="HBP171" s="93"/>
      <c r="HBQ171" s="18"/>
      <c r="HBR171" s="16"/>
      <c r="HBS171" s="18"/>
      <c r="HBT171" s="3"/>
      <c r="HBV171" s="13"/>
      <c r="HBW171" s="8"/>
      <c r="HBX171" s="3"/>
      <c r="HBY171" s="45"/>
      <c r="HBZ171" s="3"/>
      <c r="HCA171" s="2"/>
      <c r="HCB171" s="2"/>
      <c r="HCC171" s="2"/>
      <c r="HCD171" s="2"/>
      <c r="HCE171" s="2"/>
      <c r="HCF171" s="45"/>
      <c r="HCG171" s="45"/>
      <c r="HCJ171" s="16"/>
      <c r="HCK171" s="93"/>
      <c r="HCL171" s="18"/>
      <c r="HCM171" s="16"/>
      <c r="HCN171" s="18"/>
      <c r="HCO171" s="3"/>
      <c r="HCQ171" s="13"/>
      <c r="HCR171" s="8"/>
      <c r="HCS171" s="3"/>
      <c r="HCT171" s="45"/>
      <c r="HCU171" s="3"/>
      <c r="HCV171" s="2"/>
      <c r="HCW171" s="2"/>
      <c r="HCX171" s="2"/>
      <c r="HCY171" s="2"/>
      <c r="HCZ171" s="2"/>
      <c r="HDA171" s="45"/>
      <c r="HDB171" s="45"/>
      <c r="HDE171" s="16"/>
      <c r="HDF171" s="93"/>
      <c r="HDG171" s="18"/>
      <c r="HDH171" s="16"/>
      <c r="HDI171" s="18"/>
      <c r="HDJ171" s="3"/>
      <c r="HDL171" s="13"/>
      <c r="HDM171" s="8"/>
      <c r="HDN171" s="3"/>
      <c r="HDO171" s="45"/>
      <c r="HDP171" s="3"/>
      <c r="HDQ171" s="2"/>
      <c r="HDR171" s="2"/>
      <c r="HDS171" s="2"/>
      <c r="HDT171" s="2"/>
      <c r="HDU171" s="2"/>
      <c r="HDV171" s="45"/>
      <c r="HDW171" s="45"/>
      <c r="HDZ171" s="16"/>
      <c r="HEA171" s="93"/>
      <c r="HEB171" s="18"/>
      <c r="HEC171" s="16"/>
      <c r="HED171" s="18"/>
      <c r="HEE171" s="3"/>
      <c r="HEG171" s="13"/>
      <c r="HEH171" s="8"/>
      <c r="HEI171" s="3"/>
      <c r="HEJ171" s="45"/>
      <c r="HEK171" s="3"/>
      <c r="HEL171" s="2"/>
      <c r="HEM171" s="2"/>
      <c r="HEN171" s="2"/>
      <c r="HEO171" s="2"/>
      <c r="HEP171" s="2"/>
      <c r="HEQ171" s="45"/>
      <c r="HER171" s="45"/>
      <c r="HEU171" s="16"/>
      <c r="HEV171" s="93"/>
      <c r="HEW171" s="18"/>
      <c r="HEX171" s="16"/>
      <c r="HEY171" s="18"/>
      <c r="HEZ171" s="3"/>
      <c r="HFB171" s="13"/>
      <c r="HFC171" s="8"/>
      <c r="HFD171" s="3"/>
      <c r="HFE171" s="45"/>
      <c r="HFF171" s="3"/>
      <c r="HFG171" s="2"/>
      <c r="HFH171" s="2"/>
      <c r="HFI171" s="2"/>
      <c r="HFJ171" s="2"/>
      <c r="HFK171" s="2"/>
      <c r="HFL171" s="45"/>
      <c r="HFM171" s="45"/>
      <c r="HFP171" s="16"/>
      <c r="HFQ171" s="93"/>
      <c r="HFR171" s="18"/>
      <c r="HFS171" s="16"/>
      <c r="HFT171" s="18"/>
      <c r="HFU171" s="3"/>
      <c r="HFW171" s="13"/>
      <c r="HFX171" s="8"/>
      <c r="HFY171" s="3"/>
      <c r="HFZ171" s="45"/>
      <c r="HGA171" s="3"/>
      <c r="HGB171" s="2"/>
      <c r="HGC171" s="2"/>
      <c r="HGD171" s="2"/>
      <c r="HGE171" s="2"/>
      <c r="HGF171" s="2"/>
      <c r="HGG171" s="45"/>
      <c r="HGH171" s="45"/>
      <c r="HGK171" s="16"/>
      <c r="HGL171" s="93"/>
      <c r="HGM171" s="18"/>
      <c r="HGN171" s="16"/>
      <c r="HGO171" s="18"/>
      <c r="HGP171" s="3"/>
      <c r="HGR171" s="13"/>
      <c r="HGS171" s="8"/>
      <c r="HGT171" s="3"/>
      <c r="HGU171" s="45"/>
      <c r="HGV171" s="3"/>
      <c r="HGW171" s="2"/>
      <c r="HGX171" s="2"/>
      <c r="HGY171" s="2"/>
      <c r="HGZ171" s="2"/>
      <c r="HHA171" s="2"/>
      <c r="HHB171" s="45"/>
      <c r="HHC171" s="45"/>
      <c r="HHF171" s="16"/>
      <c r="HHG171" s="93"/>
      <c r="HHH171" s="18"/>
      <c r="HHI171" s="16"/>
      <c r="HHJ171" s="18"/>
      <c r="HHK171" s="3"/>
      <c r="HHM171" s="13"/>
      <c r="HHN171" s="8"/>
      <c r="HHO171" s="3"/>
      <c r="HHP171" s="45"/>
      <c r="HHQ171" s="3"/>
      <c r="HHR171" s="2"/>
      <c r="HHS171" s="2"/>
      <c r="HHT171" s="2"/>
      <c r="HHU171" s="2"/>
      <c r="HHV171" s="2"/>
      <c r="HHW171" s="45"/>
      <c r="HHX171" s="45"/>
      <c r="HIA171" s="16"/>
      <c r="HIB171" s="93"/>
      <c r="HIC171" s="18"/>
      <c r="HID171" s="16"/>
      <c r="HIE171" s="18"/>
      <c r="HIF171" s="3"/>
      <c r="HIH171" s="13"/>
      <c r="HII171" s="8"/>
      <c r="HIJ171" s="3"/>
      <c r="HIK171" s="45"/>
      <c r="HIL171" s="3"/>
      <c r="HIM171" s="2"/>
      <c r="HIN171" s="2"/>
      <c r="HIO171" s="2"/>
      <c r="HIP171" s="2"/>
      <c r="HIQ171" s="2"/>
      <c r="HIR171" s="45"/>
      <c r="HIS171" s="45"/>
      <c r="HIV171" s="16"/>
      <c r="HIW171" s="93"/>
      <c r="HIX171" s="18"/>
      <c r="HIY171" s="16"/>
      <c r="HIZ171" s="18"/>
      <c r="HJA171" s="3"/>
      <c r="HJC171" s="13"/>
      <c r="HJD171" s="8"/>
      <c r="HJE171" s="3"/>
      <c r="HJF171" s="45"/>
      <c r="HJG171" s="3"/>
      <c r="HJH171" s="2"/>
      <c r="HJI171" s="2"/>
      <c r="HJJ171" s="2"/>
      <c r="HJK171" s="2"/>
      <c r="HJL171" s="2"/>
      <c r="HJM171" s="45"/>
      <c r="HJN171" s="45"/>
      <c r="HJQ171" s="16"/>
      <c r="HJR171" s="93"/>
      <c r="HJS171" s="18"/>
      <c r="HJT171" s="16"/>
      <c r="HJU171" s="18"/>
      <c r="HJV171" s="3"/>
      <c r="HJX171" s="13"/>
      <c r="HJY171" s="8"/>
      <c r="HJZ171" s="3"/>
      <c r="HKA171" s="45"/>
      <c r="HKB171" s="3"/>
      <c r="HKC171" s="2"/>
      <c r="HKD171" s="2"/>
      <c r="HKE171" s="2"/>
      <c r="HKF171" s="2"/>
      <c r="HKG171" s="2"/>
      <c r="HKH171" s="45"/>
      <c r="HKI171" s="45"/>
      <c r="HKL171" s="16"/>
      <c r="HKM171" s="93"/>
      <c r="HKN171" s="18"/>
      <c r="HKO171" s="16"/>
      <c r="HKP171" s="18"/>
      <c r="HKQ171" s="3"/>
      <c r="HKS171" s="13"/>
      <c r="HKT171" s="8"/>
      <c r="HKU171" s="3"/>
      <c r="HKV171" s="45"/>
      <c r="HKW171" s="3"/>
      <c r="HKX171" s="2"/>
      <c r="HKY171" s="2"/>
      <c r="HKZ171" s="2"/>
      <c r="HLA171" s="2"/>
      <c r="HLB171" s="2"/>
      <c r="HLC171" s="45"/>
      <c r="HLD171" s="45"/>
      <c r="HLG171" s="16"/>
      <c r="HLH171" s="93"/>
      <c r="HLI171" s="18"/>
      <c r="HLJ171" s="16"/>
      <c r="HLK171" s="18"/>
      <c r="HLL171" s="3"/>
      <c r="HLN171" s="13"/>
      <c r="HLO171" s="8"/>
      <c r="HLP171" s="3"/>
      <c r="HLQ171" s="45"/>
      <c r="HLR171" s="3"/>
      <c r="HLS171" s="2"/>
      <c r="HLT171" s="2"/>
      <c r="HLU171" s="2"/>
      <c r="HLV171" s="2"/>
      <c r="HLW171" s="2"/>
      <c r="HLX171" s="45"/>
      <c r="HLY171" s="45"/>
      <c r="HMB171" s="16"/>
      <c r="HMC171" s="93"/>
      <c r="HMD171" s="18"/>
      <c r="HME171" s="16"/>
      <c r="HMF171" s="18"/>
      <c r="HMG171" s="3"/>
      <c r="HMI171" s="13"/>
      <c r="HMJ171" s="8"/>
      <c r="HMK171" s="3"/>
      <c r="HML171" s="45"/>
      <c r="HMM171" s="3"/>
      <c r="HMN171" s="2"/>
      <c r="HMO171" s="2"/>
      <c r="HMP171" s="2"/>
      <c r="HMQ171" s="2"/>
      <c r="HMR171" s="2"/>
      <c r="HMS171" s="45"/>
      <c r="HMT171" s="45"/>
      <c r="HMW171" s="16"/>
      <c r="HMX171" s="93"/>
      <c r="HMY171" s="18"/>
      <c r="HMZ171" s="16"/>
      <c r="HNA171" s="18"/>
      <c r="HNB171" s="3"/>
      <c r="HND171" s="13"/>
      <c r="HNE171" s="8"/>
      <c r="HNF171" s="3"/>
      <c r="HNG171" s="45"/>
      <c r="HNH171" s="3"/>
      <c r="HNI171" s="2"/>
      <c r="HNJ171" s="2"/>
      <c r="HNK171" s="2"/>
      <c r="HNL171" s="2"/>
      <c r="HNM171" s="2"/>
      <c r="HNN171" s="45"/>
      <c r="HNO171" s="45"/>
      <c r="HNR171" s="16"/>
      <c r="HNS171" s="93"/>
      <c r="HNT171" s="18"/>
      <c r="HNU171" s="16"/>
      <c r="HNV171" s="18"/>
      <c r="HNW171" s="3"/>
      <c r="HNY171" s="13"/>
      <c r="HNZ171" s="8"/>
      <c r="HOA171" s="3"/>
      <c r="HOB171" s="45"/>
      <c r="HOC171" s="3"/>
      <c r="HOD171" s="2"/>
      <c r="HOE171" s="2"/>
      <c r="HOF171" s="2"/>
      <c r="HOG171" s="2"/>
      <c r="HOH171" s="2"/>
      <c r="HOI171" s="45"/>
      <c r="HOJ171" s="45"/>
      <c r="HOM171" s="16"/>
      <c r="HON171" s="93"/>
      <c r="HOO171" s="18"/>
      <c r="HOP171" s="16"/>
      <c r="HOQ171" s="18"/>
      <c r="HOR171" s="3"/>
      <c r="HOT171" s="13"/>
      <c r="HOU171" s="8"/>
      <c r="HOV171" s="3"/>
      <c r="HOW171" s="45"/>
      <c r="HOX171" s="3"/>
      <c r="HOY171" s="2"/>
      <c r="HOZ171" s="2"/>
      <c r="HPA171" s="2"/>
      <c r="HPB171" s="2"/>
      <c r="HPC171" s="2"/>
      <c r="HPD171" s="45"/>
      <c r="HPE171" s="45"/>
      <c r="HPH171" s="16"/>
      <c r="HPI171" s="93"/>
      <c r="HPJ171" s="18"/>
      <c r="HPK171" s="16"/>
      <c r="HPL171" s="18"/>
      <c r="HPM171" s="3"/>
      <c r="HPO171" s="13"/>
      <c r="HPP171" s="8"/>
      <c r="HPQ171" s="3"/>
      <c r="HPR171" s="45"/>
      <c r="HPS171" s="3"/>
      <c r="HPT171" s="2"/>
      <c r="HPU171" s="2"/>
      <c r="HPV171" s="2"/>
      <c r="HPW171" s="2"/>
      <c r="HPX171" s="2"/>
      <c r="HPY171" s="45"/>
      <c r="HPZ171" s="45"/>
      <c r="HQC171" s="16"/>
      <c r="HQD171" s="93"/>
      <c r="HQE171" s="18"/>
      <c r="HQF171" s="16"/>
      <c r="HQG171" s="18"/>
      <c r="HQH171" s="3"/>
      <c r="HQJ171" s="13"/>
      <c r="HQK171" s="8"/>
      <c r="HQL171" s="3"/>
      <c r="HQM171" s="45"/>
      <c r="HQN171" s="3"/>
      <c r="HQO171" s="2"/>
      <c r="HQP171" s="2"/>
      <c r="HQQ171" s="2"/>
      <c r="HQR171" s="2"/>
      <c r="HQS171" s="2"/>
      <c r="HQT171" s="45"/>
      <c r="HQU171" s="45"/>
      <c r="HQX171" s="16"/>
      <c r="HQY171" s="93"/>
      <c r="HQZ171" s="18"/>
      <c r="HRA171" s="16"/>
      <c r="HRB171" s="18"/>
      <c r="HRC171" s="3"/>
      <c r="HRE171" s="13"/>
      <c r="HRF171" s="8"/>
      <c r="HRG171" s="3"/>
      <c r="HRH171" s="45"/>
      <c r="HRI171" s="3"/>
      <c r="HRJ171" s="2"/>
      <c r="HRK171" s="2"/>
      <c r="HRL171" s="2"/>
      <c r="HRM171" s="2"/>
      <c r="HRN171" s="2"/>
      <c r="HRO171" s="45"/>
      <c r="HRP171" s="45"/>
      <c r="HRS171" s="16"/>
      <c r="HRT171" s="93"/>
      <c r="HRU171" s="18"/>
      <c r="HRV171" s="16"/>
      <c r="HRW171" s="18"/>
      <c r="HRX171" s="3"/>
      <c r="HRZ171" s="13"/>
      <c r="HSA171" s="8"/>
      <c r="HSB171" s="3"/>
      <c r="HSC171" s="45"/>
      <c r="HSD171" s="3"/>
      <c r="HSE171" s="2"/>
      <c r="HSF171" s="2"/>
      <c r="HSG171" s="2"/>
      <c r="HSH171" s="2"/>
      <c r="HSI171" s="2"/>
      <c r="HSJ171" s="45"/>
      <c r="HSK171" s="45"/>
      <c r="HSN171" s="16"/>
      <c r="HSO171" s="93"/>
      <c r="HSP171" s="18"/>
      <c r="HSQ171" s="16"/>
      <c r="HSR171" s="18"/>
      <c r="HSS171" s="3"/>
      <c r="HSU171" s="13"/>
      <c r="HSV171" s="8"/>
      <c r="HSW171" s="3"/>
      <c r="HSX171" s="45"/>
      <c r="HSY171" s="3"/>
      <c r="HSZ171" s="2"/>
      <c r="HTA171" s="2"/>
      <c r="HTB171" s="2"/>
      <c r="HTC171" s="2"/>
      <c r="HTD171" s="2"/>
      <c r="HTE171" s="45"/>
      <c r="HTF171" s="45"/>
      <c r="HTI171" s="16"/>
      <c r="HTJ171" s="93"/>
      <c r="HTK171" s="18"/>
      <c r="HTL171" s="16"/>
      <c r="HTM171" s="18"/>
      <c r="HTN171" s="3"/>
      <c r="HTP171" s="13"/>
      <c r="HTQ171" s="8"/>
      <c r="HTR171" s="3"/>
      <c r="HTS171" s="45"/>
      <c r="HTT171" s="3"/>
      <c r="HTU171" s="2"/>
      <c r="HTV171" s="2"/>
      <c r="HTW171" s="2"/>
      <c r="HTX171" s="2"/>
      <c r="HTY171" s="2"/>
      <c r="HTZ171" s="45"/>
      <c r="HUA171" s="45"/>
      <c r="HUD171" s="16"/>
      <c r="HUE171" s="93"/>
      <c r="HUF171" s="18"/>
      <c r="HUG171" s="16"/>
      <c r="HUH171" s="18"/>
      <c r="HUI171" s="3"/>
      <c r="HUK171" s="13"/>
      <c r="HUL171" s="8"/>
      <c r="HUM171" s="3"/>
      <c r="HUN171" s="45"/>
      <c r="HUO171" s="3"/>
      <c r="HUP171" s="2"/>
      <c r="HUQ171" s="2"/>
      <c r="HUR171" s="2"/>
      <c r="HUS171" s="2"/>
      <c r="HUT171" s="2"/>
      <c r="HUU171" s="45"/>
      <c r="HUV171" s="45"/>
      <c r="HUY171" s="16"/>
      <c r="HUZ171" s="93"/>
      <c r="HVA171" s="18"/>
      <c r="HVB171" s="16"/>
      <c r="HVC171" s="18"/>
      <c r="HVD171" s="3"/>
      <c r="HVF171" s="13"/>
      <c r="HVG171" s="8"/>
      <c r="HVH171" s="3"/>
      <c r="HVI171" s="45"/>
      <c r="HVJ171" s="3"/>
      <c r="HVK171" s="2"/>
      <c r="HVL171" s="2"/>
      <c r="HVM171" s="2"/>
      <c r="HVN171" s="2"/>
      <c r="HVO171" s="2"/>
      <c r="HVP171" s="45"/>
      <c r="HVQ171" s="45"/>
      <c r="HVT171" s="16"/>
      <c r="HVU171" s="93"/>
      <c r="HVV171" s="18"/>
      <c r="HVW171" s="16"/>
      <c r="HVX171" s="18"/>
      <c r="HVY171" s="3"/>
      <c r="HWA171" s="13"/>
      <c r="HWB171" s="8"/>
      <c r="HWC171" s="3"/>
      <c r="HWD171" s="45"/>
      <c r="HWE171" s="3"/>
      <c r="HWF171" s="2"/>
      <c r="HWG171" s="2"/>
      <c r="HWH171" s="2"/>
      <c r="HWI171" s="2"/>
      <c r="HWJ171" s="2"/>
      <c r="HWK171" s="45"/>
      <c r="HWL171" s="45"/>
      <c r="HWO171" s="16"/>
      <c r="HWP171" s="93"/>
      <c r="HWQ171" s="18"/>
      <c r="HWR171" s="16"/>
      <c r="HWS171" s="18"/>
      <c r="HWT171" s="3"/>
      <c r="HWV171" s="13"/>
      <c r="HWW171" s="8"/>
      <c r="HWX171" s="3"/>
      <c r="HWY171" s="45"/>
      <c r="HWZ171" s="3"/>
      <c r="HXA171" s="2"/>
      <c r="HXB171" s="2"/>
      <c r="HXC171" s="2"/>
      <c r="HXD171" s="2"/>
      <c r="HXE171" s="2"/>
      <c r="HXF171" s="45"/>
      <c r="HXG171" s="45"/>
      <c r="HXJ171" s="16"/>
      <c r="HXK171" s="93"/>
      <c r="HXL171" s="18"/>
      <c r="HXM171" s="16"/>
      <c r="HXN171" s="18"/>
      <c r="HXO171" s="3"/>
      <c r="HXQ171" s="13"/>
      <c r="HXR171" s="8"/>
      <c r="HXS171" s="3"/>
      <c r="HXT171" s="45"/>
      <c r="HXU171" s="3"/>
      <c r="HXV171" s="2"/>
      <c r="HXW171" s="2"/>
      <c r="HXX171" s="2"/>
      <c r="HXY171" s="2"/>
      <c r="HXZ171" s="2"/>
      <c r="HYA171" s="45"/>
      <c r="HYB171" s="45"/>
      <c r="HYE171" s="16"/>
      <c r="HYF171" s="93"/>
      <c r="HYG171" s="18"/>
      <c r="HYH171" s="16"/>
      <c r="HYI171" s="18"/>
      <c r="HYJ171" s="3"/>
      <c r="HYL171" s="13"/>
      <c r="HYM171" s="8"/>
      <c r="HYN171" s="3"/>
      <c r="HYO171" s="45"/>
      <c r="HYP171" s="3"/>
      <c r="HYQ171" s="2"/>
      <c r="HYR171" s="2"/>
      <c r="HYS171" s="2"/>
      <c r="HYT171" s="2"/>
      <c r="HYU171" s="2"/>
      <c r="HYV171" s="45"/>
      <c r="HYW171" s="45"/>
      <c r="HYZ171" s="16"/>
      <c r="HZA171" s="93"/>
      <c r="HZB171" s="18"/>
      <c r="HZC171" s="16"/>
      <c r="HZD171" s="18"/>
      <c r="HZE171" s="3"/>
      <c r="HZG171" s="13"/>
      <c r="HZH171" s="8"/>
      <c r="HZI171" s="3"/>
      <c r="HZJ171" s="45"/>
      <c r="HZK171" s="3"/>
      <c r="HZL171" s="2"/>
      <c r="HZM171" s="2"/>
      <c r="HZN171" s="2"/>
      <c r="HZO171" s="2"/>
      <c r="HZP171" s="2"/>
      <c r="HZQ171" s="45"/>
      <c r="HZR171" s="45"/>
      <c r="HZU171" s="16"/>
      <c r="HZV171" s="93"/>
      <c r="HZW171" s="18"/>
      <c r="HZX171" s="16"/>
      <c r="HZY171" s="18"/>
      <c r="HZZ171" s="3"/>
      <c r="IAB171" s="13"/>
      <c r="IAC171" s="8"/>
      <c r="IAD171" s="3"/>
      <c r="IAE171" s="45"/>
      <c r="IAF171" s="3"/>
      <c r="IAG171" s="2"/>
      <c r="IAH171" s="2"/>
      <c r="IAI171" s="2"/>
      <c r="IAJ171" s="2"/>
      <c r="IAK171" s="2"/>
      <c r="IAL171" s="45"/>
      <c r="IAM171" s="45"/>
      <c r="IAP171" s="16"/>
      <c r="IAQ171" s="93"/>
      <c r="IAR171" s="18"/>
      <c r="IAS171" s="16"/>
      <c r="IAT171" s="18"/>
      <c r="IAU171" s="3"/>
      <c r="IAW171" s="13"/>
      <c r="IAX171" s="8"/>
      <c r="IAY171" s="3"/>
      <c r="IAZ171" s="45"/>
      <c r="IBA171" s="3"/>
      <c r="IBB171" s="2"/>
      <c r="IBC171" s="2"/>
      <c r="IBD171" s="2"/>
      <c r="IBE171" s="2"/>
      <c r="IBF171" s="2"/>
      <c r="IBG171" s="45"/>
      <c r="IBH171" s="45"/>
      <c r="IBK171" s="16"/>
      <c r="IBL171" s="93"/>
      <c r="IBM171" s="18"/>
      <c r="IBN171" s="16"/>
      <c r="IBO171" s="18"/>
      <c r="IBP171" s="3"/>
      <c r="IBR171" s="13"/>
      <c r="IBS171" s="8"/>
      <c r="IBT171" s="3"/>
      <c r="IBU171" s="45"/>
      <c r="IBV171" s="3"/>
      <c r="IBW171" s="2"/>
      <c r="IBX171" s="2"/>
      <c r="IBY171" s="2"/>
      <c r="IBZ171" s="2"/>
      <c r="ICA171" s="2"/>
      <c r="ICB171" s="45"/>
      <c r="ICC171" s="45"/>
      <c r="ICF171" s="16"/>
      <c r="ICG171" s="93"/>
      <c r="ICH171" s="18"/>
      <c r="ICI171" s="16"/>
      <c r="ICJ171" s="18"/>
      <c r="ICK171" s="3"/>
      <c r="ICM171" s="13"/>
      <c r="ICN171" s="8"/>
      <c r="ICO171" s="3"/>
      <c r="ICP171" s="45"/>
      <c r="ICQ171" s="3"/>
      <c r="ICR171" s="2"/>
      <c r="ICS171" s="2"/>
      <c r="ICT171" s="2"/>
      <c r="ICU171" s="2"/>
      <c r="ICV171" s="2"/>
      <c r="ICW171" s="45"/>
      <c r="ICX171" s="45"/>
      <c r="IDA171" s="16"/>
      <c r="IDB171" s="93"/>
      <c r="IDC171" s="18"/>
      <c r="IDD171" s="16"/>
      <c r="IDE171" s="18"/>
      <c r="IDF171" s="3"/>
      <c r="IDH171" s="13"/>
      <c r="IDI171" s="8"/>
      <c r="IDJ171" s="3"/>
      <c r="IDK171" s="45"/>
      <c r="IDL171" s="3"/>
      <c r="IDM171" s="2"/>
      <c r="IDN171" s="2"/>
      <c r="IDO171" s="2"/>
      <c r="IDP171" s="2"/>
      <c r="IDQ171" s="2"/>
      <c r="IDR171" s="45"/>
      <c r="IDS171" s="45"/>
      <c r="IDV171" s="16"/>
      <c r="IDW171" s="93"/>
      <c r="IDX171" s="18"/>
      <c r="IDY171" s="16"/>
      <c r="IDZ171" s="18"/>
      <c r="IEA171" s="3"/>
      <c r="IEC171" s="13"/>
      <c r="IED171" s="8"/>
      <c r="IEE171" s="3"/>
      <c r="IEF171" s="45"/>
      <c r="IEG171" s="3"/>
      <c r="IEH171" s="2"/>
      <c r="IEI171" s="2"/>
      <c r="IEJ171" s="2"/>
      <c r="IEK171" s="2"/>
      <c r="IEL171" s="2"/>
      <c r="IEM171" s="45"/>
      <c r="IEN171" s="45"/>
      <c r="IEQ171" s="16"/>
      <c r="IER171" s="93"/>
      <c r="IES171" s="18"/>
      <c r="IET171" s="16"/>
      <c r="IEU171" s="18"/>
      <c r="IEV171" s="3"/>
      <c r="IEX171" s="13"/>
      <c r="IEY171" s="8"/>
      <c r="IEZ171" s="3"/>
      <c r="IFA171" s="45"/>
      <c r="IFB171" s="3"/>
      <c r="IFC171" s="2"/>
      <c r="IFD171" s="2"/>
      <c r="IFE171" s="2"/>
      <c r="IFF171" s="2"/>
      <c r="IFG171" s="2"/>
      <c r="IFH171" s="45"/>
      <c r="IFI171" s="45"/>
      <c r="IFL171" s="16"/>
      <c r="IFM171" s="93"/>
      <c r="IFN171" s="18"/>
      <c r="IFO171" s="16"/>
      <c r="IFP171" s="18"/>
      <c r="IFQ171" s="3"/>
      <c r="IFS171" s="13"/>
      <c r="IFT171" s="8"/>
      <c r="IFU171" s="3"/>
      <c r="IFV171" s="45"/>
      <c r="IFW171" s="3"/>
      <c r="IFX171" s="2"/>
      <c r="IFY171" s="2"/>
      <c r="IFZ171" s="2"/>
      <c r="IGA171" s="2"/>
      <c r="IGB171" s="2"/>
      <c r="IGC171" s="45"/>
      <c r="IGD171" s="45"/>
      <c r="IGG171" s="16"/>
      <c r="IGH171" s="93"/>
      <c r="IGI171" s="18"/>
      <c r="IGJ171" s="16"/>
      <c r="IGK171" s="18"/>
      <c r="IGL171" s="3"/>
      <c r="IGN171" s="13"/>
      <c r="IGO171" s="8"/>
      <c r="IGP171" s="3"/>
      <c r="IGQ171" s="45"/>
      <c r="IGR171" s="3"/>
      <c r="IGS171" s="2"/>
      <c r="IGT171" s="2"/>
      <c r="IGU171" s="2"/>
      <c r="IGV171" s="2"/>
      <c r="IGW171" s="2"/>
      <c r="IGX171" s="45"/>
      <c r="IGY171" s="45"/>
      <c r="IHB171" s="16"/>
      <c r="IHC171" s="93"/>
      <c r="IHD171" s="18"/>
      <c r="IHE171" s="16"/>
      <c r="IHF171" s="18"/>
      <c r="IHG171" s="3"/>
      <c r="IHI171" s="13"/>
      <c r="IHJ171" s="8"/>
      <c r="IHK171" s="3"/>
      <c r="IHL171" s="45"/>
      <c r="IHM171" s="3"/>
      <c r="IHN171" s="2"/>
      <c r="IHO171" s="2"/>
      <c r="IHP171" s="2"/>
      <c r="IHQ171" s="2"/>
      <c r="IHR171" s="2"/>
      <c r="IHS171" s="45"/>
      <c r="IHT171" s="45"/>
      <c r="IHW171" s="16"/>
      <c r="IHX171" s="93"/>
      <c r="IHY171" s="18"/>
      <c r="IHZ171" s="16"/>
      <c r="IIA171" s="18"/>
      <c r="IIB171" s="3"/>
      <c r="IID171" s="13"/>
      <c r="IIE171" s="8"/>
      <c r="IIF171" s="3"/>
      <c r="IIG171" s="45"/>
      <c r="IIH171" s="3"/>
      <c r="III171" s="2"/>
      <c r="IIJ171" s="2"/>
      <c r="IIK171" s="2"/>
      <c r="IIL171" s="2"/>
      <c r="IIM171" s="2"/>
      <c r="IIN171" s="45"/>
      <c r="IIO171" s="45"/>
      <c r="IIR171" s="16"/>
      <c r="IIS171" s="93"/>
      <c r="IIT171" s="18"/>
      <c r="IIU171" s="16"/>
      <c r="IIV171" s="18"/>
      <c r="IIW171" s="3"/>
      <c r="IIY171" s="13"/>
      <c r="IIZ171" s="8"/>
      <c r="IJA171" s="3"/>
      <c r="IJB171" s="45"/>
      <c r="IJC171" s="3"/>
      <c r="IJD171" s="2"/>
      <c r="IJE171" s="2"/>
      <c r="IJF171" s="2"/>
      <c r="IJG171" s="2"/>
      <c r="IJH171" s="2"/>
      <c r="IJI171" s="45"/>
      <c r="IJJ171" s="45"/>
      <c r="IJM171" s="16"/>
      <c r="IJN171" s="93"/>
      <c r="IJO171" s="18"/>
      <c r="IJP171" s="16"/>
      <c r="IJQ171" s="18"/>
      <c r="IJR171" s="3"/>
      <c r="IJT171" s="13"/>
      <c r="IJU171" s="8"/>
      <c r="IJV171" s="3"/>
      <c r="IJW171" s="45"/>
      <c r="IJX171" s="3"/>
      <c r="IJY171" s="2"/>
      <c r="IJZ171" s="2"/>
      <c r="IKA171" s="2"/>
      <c r="IKB171" s="2"/>
      <c r="IKC171" s="2"/>
      <c r="IKD171" s="45"/>
      <c r="IKE171" s="45"/>
      <c r="IKH171" s="16"/>
      <c r="IKI171" s="93"/>
      <c r="IKJ171" s="18"/>
      <c r="IKK171" s="16"/>
      <c r="IKL171" s="18"/>
      <c r="IKM171" s="3"/>
      <c r="IKO171" s="13"/>
      <c r="IKP171" s="8"/>
      <c r="IKQ171" s="3"/>
      <c r="IKR171" s="45"/>
      <c r="IKS171" s="3"/>
      <c r="IKT171" s="2"/>
      <c r="IKU171" s="2"/>
      <c r="IKV171" s="2"/>
      <c r="IKW171" s="2"/>
      <c r="IKX171" s="2"/>
      <c r="IKY171" s="45"/>
      <c r="IKZ171" s="45"/>
      <c r="ILC171" s="16"/>
      <c r="ILD171" s="93"/>
      <c r="ILE171" s="18"/>
      <c r="ILF171" s="16"/>
      <c r="ILG171" s="18"/>
      <c r="ILH171" s="3"/>
      <c r="ILJ171" s="13"/>
      <c r="ILK171" s="8"/>
      <c r="ILL171" s="3"/>
      <c r="ILM171" s="45"/>
      <c r="ILN171" s="3"/>
      <c r="ILO171" s="2"/>
      <c r="ILP171" s="2"/>
      <c r="ILQ171" s="2"/>
      <c r="ILR171" s="2"/>
      <c r="ILS171" s="2"/>
      <c r="ILT171" s="45"/>
      <c r="ILU171" s="45"/>
      <c r="ILX171" s="16"/>
      <c r="ILY171" s="93"/>
      <c r="ILZ171" s="18"/>
      <c r="IMA171" s="16"/>
      <c r="IMB171" s="18"/>
      <c r="IMC171" s="3"/>
      <c r="IME171" s="13"/>
      <c r="IMF171" s="8"/>
      <c r="IMG171" s="3"/>
      <c r="IMH171" s="45"/>
      <c r="IMI171" s="3"/>
      <c r="IMJ171" s="2"/>
      <c r="IMK171" s="2"/>
      <c r="IML171" s="2"/>
      <c r="IMM171" s="2"/>
      <c r="IMN171" s="2"/>
      <c r="IMO171" s="45"/>
      <c r="IMP171" s="45"/>
      <c r="IMS171" s="16"/>
      <c r="IMT171" s="93"/>
      <c r="IMU171" s="18"/>
      <c r="IMV171" s="16"/>
      <c r="IMW171" s="18"/>
      <c r="IMX171" s="3"/>
      <c r="IMZ171" s="13"/>
      <c r="INA171" s="8"/>
      <c r="INB171" s="3"/>
      <c r="INC171" s="45"/>
      <c r="IND171" s="3"/>
      <c r="INE171" s="2"/>
      <c r="INF171" s="2"/>
      <c r="ING171" s="2"/>
      <c r="INH171" s="2"/>
      <c r="INI171" s="2"/>
      <c r="INJ171" s="45"/>
      <c r="INK171" s="45"/>
      <c r="INN171" s="16"/>
      <c r="INO171" s="93"/>
      <c r="INP171" s="18"/>
      <c r="INQ171" s="16"/>
      <c r="INR171" s="18"/>
      <c r="INS171" s="3"/>
      <c r="INU171" s="13"/>
      <c r="INV171" s="8"/>
      <c r="INW171" s="3"/>
      <c r="INX171" s="45"/>
      <c r="INY171" s="3"/>
      <c r="INZ171" s="2"/>
      <c r="IOA171" s="2"/>
      <c r="IOB171" s="2"/>
      <c r="IOC171" s="2"/>
      <c r="IOD171" s="2"/>
      <c r="IOE171" s="45"/>
      <c r="IOF171" s="45"/>
      <c r="IOI171" s="16"/>
      <c r="IOJ171" s="93"/>
      <c r="IOK171" s="18"/>
      <c r="IOL171" s="16"/>
      <c r="IOM171" s="18"/>
      <c r="ION171" s="3"/>
      <c r="IOP171" s="13"/>
      <c r="IOQ171" s="8"/>
      <c r="IOR171" s="3"/>
      <c r="IOS171" s="45"/>
      <c r="IOT171" s="3"/>
      <c r="IOU171" s="2"/>
      <c r="IOV171" s="2"/>
      <c r="IOW171" s="2"/>
      <c r="IOX171" s="2"/>
      <c r="IOY171" s="2"/>
      <c r="IOZ171" s="45"/>
      <c r="IPA171" s="45"/>
      <c r="IPD171" s="16"/>
      <c r="IPE171" s="93"/>
      <c r="IPF171" s="18"/>
      <c r="IPG171" s="16"/>
      <c r="IPH171" s="18"/>
      <c r="IPI171" s="3"/>
      <c r="IPK171" s="13"/>
      <c r="IPL171" s="8"/>
      <c r="IPM171" s="3"/>
      <c r="IPN171" s="45"/>
      <c r="IPO171" s="3"/>
      <c r="IPP171" s="2"/>
      <c r="IPQ171" s="2"/>
      <c r="IPR171" s="2"/>
      <c r="IPS171" s="2"/>
      <c r="IPT171" s="2"/>
      <c r="IPU171" s="45"/>
      <c r="IPV171" s="45"/>
      <c r="IPY171" s="16"/>
      <c r="IPZ171" s="93"/>
      <c r="IQA171" s="18"/>
      <c r="IQB171" s="16"/>
      <c r="IQC171" s="18"/>
      <c r="IQD171" s="3"/>
      <c r="IQF171" s="13"/>
      <c r="IQG171" s="8"/>
      <c r="IQH171" s="3"/>
      <c r="IQI171" s="45"/>
      <c r="IQJ171" s="3"/>
      <c r="IQK171" s="2"/>
      <c r="IQL171" s="2"/>
      <c r="IQM171" s="2"/>
      <c r="IQN171" s="2"/>
      <c r="IQO171" s="2"/>
      <c r="IQP171" s="45"/>
      <c r="IQQ171" s="45"/>
      <c r="IQT171" s="16"/>
      <c r="IQU171" s="93"/>
      <c r="IQV171" s="18"/>
      <c r="IQW171" s="16"/>
      <c r="IQX171" s="18"/>
      <c r="IQY171" s="3"/>
      <c r="IRA171" s="13"/>
      <c r="IRB171" s="8"/>
      <c r="IRC171" s="3"/>
      <c r="IRD171" s="45"/>
      <c r="IRE171" s="3"/>
      <c r="IRF171" s="2"/>
      <c r="IRG171" s="2"/>
      <c r="IRH171" s="2"/>
      <c r="IRI171" s="2"/>
      <c r="IRJ171" s="2"/>
      <c r="IRK171" s="45"/>
      <c r="IRL171" s="45"/>
      <c r="IRO171" s="16"/>
      <c r="IRP171" s="93"/>
      <c r="IRQ171" s="18"/>
      <c r="IRR171" s="16"/>
      <c r="IRS171" s="18"/>
      <c r="IRT171" s="3"/>
      <c r="IRV171" s="13"/>
      <c r="IRW171" s="8"/>
      <c r="IRX171" s="3"/>
      <c r="IRY171" s="45"/>
      <c r="IRZ171" s="3"/>
      <c r="ISA171" s="2"/>
      <c r="ISB171" s="2"/>
      <c r="ISC171" s="2"/>
      <c r="ISD171" s="2"/>
      <c r="ISE171" s="2"/>
      <c r="ISF171" s="45"/>
      <c r="ISG171" s="45"/>
      <c r="ISJ171" s="16"/>
      <c r="ISK171" s="93"/>
      <c r="ISL171" s="18"/>
      <c r="ISM171" s="16"/>
      <c r="ISN171" s="18"/>
      <c r="ISO171" s="3"/>
      <c r="ISQ171" s="13"/>
      <c r="ISR171" s="8"/>
      <c r="ISS171" s="3"/>
      <c r="IST171" s="45"/>
      <c r="ISU171" s="3"/>
      <c r="ISV171" s="2"/>
      <c r="ISW171" s="2"/>
      <c r="ISX171" s="2"/>
      <c r="ISY171" s="2"/>
      <c r="ISZ171" s="2"/>
      <c r="ITA171" s="45"/>
      <c r="ITB171" s="45"/>
      <c r="ITE171" s="16"/>
      <c r="ITF171" s="93"/>
      <c r="ITG171" s="18"/>
      <c r="ITH171" s="16"/>
      <c r="ITI171" s="18"/>
      <c r="ITJ171" s="3"/>
      <c r="ITL171" s="13"/>
      <c r="ITM171" s="8"/>
      <c r="ITN171" s="3"/>
      <c r="ITO171" s="45"/>
      <c r="ITP171" s="3"/>
      <c r="ITQ171" s="2"/>
      <c r="ITR171" s="2"/>
      <c r="ITS171" s="2"/>
      <c r="ITT171" s="2"/>
      <c r="ITU171" s="2"/>
      <c r="ITV171" s="45"/>
      <c r="ITW171" s="45"/>
      <c r="ITZ171" s="16"/>
      <c r="IUA171" s="93"/>
      <c r="IUB171" s="18"/>
      <c r="IUC171" s="16"/>
      <c r="IUD171" s="18"/>
      <c r="IUE171" s="3"/>
      <c r="IUG171" s="13"/>
      <c r="IUH171" s="8"/>
      <c r="IUI171" s="3"/>
      <c r="IUJ171" s="45"/>
      <c r="IUK171" s="3"/>
      <c r="IUL171" s="2"/>
      <c r="IUM171" s="2"/>
      <c r="IUN171" s="2"/>
      <c r="IUO171" s="2"/>
      <c r="IUP171" s="2"/>
      <c r="IUQ171" s="45"/>
      <c r="IUR171" s="45"/>
      <c r="IUU171" s="16"/>
      <c r="IUV171" s="93"/>
      <c r="IUW171" s="18"/>
      <c r="IUX171" s="16"/>
      <c r="IUY171" s="18"/>
      <c r="IUZ171" s="3"/>
      <c r="IVB171" s="13"/>
      <c r="IVC171" s="8"/>
      <c r="IVD171" s="3"/>
      <c r="IVE171" s="45"/>
      <c r="IVF171" s="3"/>
      <c r="IVG171" s="2"/>
      <c r="IVH171" s="2"/>
      <c r="IVI171" s="2"/>
      <c r="IVJ171" s="2"/>
      <c r="IVK171" s="2"/>
      <c r="IVL171" s="45"/>
      <c r="IVM171" s="45"/>
      <c r="IVP171" s="16"/>
      <c r="IVQ171" s="93"/>
      <c r="IVR171" s="18"/>
      <c r="IVS171" s="16"/>
      <c r="IVT171" s="18"/>
      <c r="IVU171" s="3"/>
      <c r="IVW171" s="13"/>
      <c r="IVX171" s="8"/>
      <c r="IVY171" s="3"/>
      <c r="IVZ171" s="45"/>
      <c r="IWA171" s="3"/>
      <c r="IWB171" s="2"/>
      <c r="IWC171" s="2"/>
      <c r="IWD171" s="2"/>
      <c r="IWE171" s="2"/>
      <c r="IWF171" s="2"/>
      <c r="IWG171" s="45"/>
      <c r="IWH171" s="45"/>
      <c r="IWK171" s="16"/>
      <c r="IWL171" s="93"/>
      <c r="IWM171" s="18"/>
      <c r="IWN171" s="16"/>
      <c r="IWO171" s="18"/>
      <c r="IWP171" s="3"/>
      <c r="IWR171" s="13"/>
      <c r="IWS171" s="8"/>
      <c r="IWT171" s="3"/>
      <c r="IWU171" s="45"/>
      <c r="IWV171" s="3"/>
      <c r="IWW171" s="2"/>
      <c r="IWX171" s="2"/>
      <c r="IWY171" s="2"/>
      <c r="IWZ171" s="2"/>
      <c r="IXA171" s="2"/>
      <c r="IXB171" s="45"/>
      <c r="IXC171" s="45"/>
      <c r="IXF171" s="16"/>
      <c r="IXG171" s="93"/>
      <c r="IXH171" s="18"/>
      <c r="IXI171" s="16"/>
      <c r="IXJ171" s="18"/>
      <c r="IXK171" s="3"/>
      <c r="IXM171" s="13"/>
      <c r="IXN171" s="8"/>
      <c r="IXO171" s="3"/>
      <c r="IXP171" s="45"/>
      <c r="IXQ171" s="3"/>
      <c r="IXR171" s="2"/>
      <c r="IXS171" s="2"/>
      <c r="IXT171" s="2"/>
      <c r="IXU171" s="2"/>
      <c r="IXV171" s="2"/>
      <c r="IXW171" s="45"/>
      <c r="IXX171" s="45"/>
      <c r="IYA171" s="16"/>
      <c r="IYB171" s="93"/>
      <c r="IYC171" s="18"/>
      <c r="IYD171" s="16"/>
      <c r="IYE171" s="18"/>
      <c r="IYF171" s="3"/>
      <c r="IYH171" s="13"/>
      <c r="IYI171" s="8"/>
      <c r="IYJ171" s="3"/>
      <c r="IYK171" s="45"/>
      <c r="IYL171" s="3"/>
      <c r="IYM171" s="2"/>
      <c r="IYN171" s="2"/>
      <c r="IYO171" s="2"/>
      <c r="IYP171" s="2"/>
      <c r="IYQ171" s="2"/>
      <c r="IYR171" s="45"/>
      <c r="IYS171" s="45"/>
      <c r="IYV171" s="16"/>
      <c r="IYW171" s="93"/>
      <c r="IYX171" s="18"/>
      <c r="IYY171" s="16"/>
      <c r="IYZ171" s="18"/>
      <c r="IZA171" s="3"/>
      <c r="IZC171" s="13"/>
      <c r="IZD171" s="8"/>
      <c r="IZE171" s="3"/>
      <c r="IZF171" s="45"/>
      <c r="IZG171" s="3"/>
      <c r="IZH171" s="2"/>
      <c r="IZI171" s="2"/>
      <c r="IZJ171" s="2"/>
      <c r="IZK171" s="2"/>
      <c r="IZL171" s="2"/>
      <c r="IZM171" s="45"/>
      <c r="IZN171" s="45"/>
      <c r="IZQ171" s="16"/>
      <c r="IZR171" s="93"/>
      <c r="IZS171" s="18"/>
      <c r="IZT171" s="16"/>
      <c r="IZU171" s="18"/>
      <c r="IZV171" s="3"/>
      <c r="IZX171" s="13"/>
      <c r="IZY171" s="8"/>
      <c r="IZZ171" s="3"/>
      <c r="JAA171" s="45"/>
      <c r="JAB171" s="3"/>
      <c r="JAC171" s="2"/>
      <c r="JAD171" s="2"/>
      <c r="JAE171" s="2"/>
      <c r="JAF171" s="2"/>
      <c r="JAG171" s="2"/>
      <c r="JAH171" s="45"/>
      <c r="JAI171" s="45"/>
      <c r="JAL171" s="16"/>
      <c r="JAM171" s="93"/>
      <c r="JAN171" s="18"/>
      <c r="JAO171" s="16"/>
      <c r="JAP171" s="18"/>
      <c r="JAQ171" s="3"/>
      <c r="JAS171" s="13"/>
      <c r="JAT171" s="8"/>
      <c r="JAU171" s="3"/>
      <c r="JAV171" s="45"/>
      <c r="JAW171" s="3"/>
      <c r="JAX171" s="2"/>
      <c r="JAY171" s="2"/>
      <c r="JAZ171" s="2"/>
      <c r="JBA171" s="2"/>
      <c r="JBB171" s="2"/>
      <c r="JBC171" s="45"/>
      <c r="JBD171" s="45"/>
      <c r="JBG171" s="16"/>
      <c r="JBH171" s="93"/>
      <c r="JBI171" s="18"/>
      <c r="JBJ171" s="16"/>
      <c r="JBK171" s="18"/>
      <c r="JBL171" s="3"/>
      <c r="JBN171" s="13"/>
      <c r="JBO171" s="8"/>
      <c r="JBP171" s="3"/>
      <c r="JBQ171" s="45"/>
      <c r="JBR171" s="3"/>
      <c r="JBS171" s="2"/>
      <c r="JBT171" s="2"/>
      <c r="JBU171" s="2"/>
      <c r="JBV171" s="2"/>
      <c r="JBW171" s="2"/>
      <c r="JBX171" s="45"/>
      <c r="JBY171" s="45"/>
      <c r="JCB171" s="16"/>
      <c r="JCC171" s="93"/>
      <c r="JCD171" s="18"/>
      <c r="JCE171" s="16"/>
      <c r="JCF171" s="18"/>
      <c r="JCG171" s="3"/>
      <c r="JCI171" s="13"/>
      <c r="JCJ171" s="8"/>
      <c r="JCK171" s="3"/>
      <c r="JCL171" s="45"/>
      <c r="JCM171" s="3"/>
      <c r="JCN171" s="2"/>
      <c r="JCO171" s="2"/>
      <c r="JCP171" s="2"/>
      <c r="JCQ171" s="2"/>
      <c r="JCR171" s="2"/>
      <c r="JCS171" s="45"/>
      <c r="JCT171" s="45"/>
      <c r="JCW171" s="16"/>
      <c r="JCX171" s="93"/>
      <c r="JCY171" s="18"/>
      <c r="JCZ171" s="16"/>
      <c r="JDA171" s="18"/>
      <c r="JDB171" s="3"/>
      <c r="JDD171" s="13"/>
      <c r="JDE171" s="8"/>
      <c r="JDF171" s="3"/>
      <c r="JDG171" s="45"/>
      <c r="JDH171" s="3"/>
      <c r="JDI171" s="2"/>
      <c r="JDJ171" s="2"/>
      <c r="JDK171" s="2"/>
      <c r="JDL171" s="2"/>
      <c r="JDM171" s="2"/>
      <c r="JDN171" s="45"/>
      <c r="JDO171" s="45"/>
      <c r="JDR171" s="16"/>
      <c r="JDS171" s="93"/>
      <c r="JDT171" s="18"/>
      <c r="JDU171" s="16"/>
      <c r="JDV171" s="18"/>
      <c r="JDW171" s="3"/>
      <c r="JDY171" s="13"/>
      <c r="JDZ171" s="8"/>
      <c r="JEA171" s="3"/>
      <c r="JEB171" s="45"/>
      <c r="JEC171" s="3"/>
      <c r="JED171" s="2"/>
      <c r="JEE171" s="2"/>
      <c r="JEF171" s="2"/>
      <c r="JEG171" s="2"/>
      <c r="JEH171" s="2"/>
      <c r="JEI171" s="45"/>
      <c r="JEJ171" s="45"/>
      <c r="JEM171" s="16"/>
      <c r="JEN171" s="93"/>
      <c r="JEO171" s="18"/>
      <c r="JEP171" s="16"/>
      <c r="JEQ171" s="18"/>
      <c r="JER171" s="3"/>
      <c r="JET171" s="13"/>
      <c r="JEU171" s="8"/>
      <c r="JEV171" s="3"/>
      <c r="JEW171" s="45"/>
      <c r="JEX171" s="3"/>
      <c r="JEY171" s="2"/>
      <c r="JEZ171" s="2"/>
      <c r="JFA171" s="2"/>
      <c r="JFB171" s="2"/>
      <c r="JFC171" s="2"/>
      <c r="JFD171" s="45"/>
      <c r="JFE171" s="45"/>
      <c r="JFH171" s="16"/>
      <c r="JFI171" s="93"/>
      <c r="JFJ171" s="18"/>
      <c r="JFK171" s="16"/>
      <c r="JFL171" s="18"/>
      <c r="JFM171" s="3"/>
      <c r="JFO171" s="13"/>
      <c r="JFP171" s="8"/>
      <c r="JFQ171" s="3"/>
      <c r="JFR171" s="45"/>
      <c r="JFS171" s="3"/>
      <c r="JFT171" s="2"/>
      <c r="JFU171" s="2"/>
      <c r="JFV171" s="2"/>
      <c r="JFW171" s="2"/>
      <c r="JFX171" s="2"/>
      <c r="JFY171" s="45"/>
      <c r="JFZ171" s="45"/>
      <c r="JGC171" s="16"/>
      <c r="JGD171" s="93"/>
      <c r="JGE171" s="18"/>
      <c r="JGF171" s="16"/>
      <c r="JGG171" s="18"/>
      <c r="JGH171" s="3"/>
      <c r="JGJ171" s="13"/>
      <c r="JGK171" s="8"/>
      <c r="JGL171" s="3"/>
      <c r="JGM171" s="45"/>
      <c r="JGN171" s="3"/>
      <c r="JGO171" s="2"/>
      <c r="JGP171" s="2"/>
      <c r="JGQ171" s="2"/>
      <c r="JGR171" s="2"/>
      <c r="JGS171" s="2"/>
      <c r="JGT171" s="45"/>
      <c r="JGU171" s="45"/>
      <c r="JGX171" s="16"/>
      <c r="JGY171" s="93"/>
      <c r="JGZ171" s="18"/>
      <c r="JHA171" s="16"/>
      <c r="JHB171" s="18"/>
      <c r="JHC171" s="3"/>
      <c r="JHE171" s="13"/>
      <c r="JHF171" s="8"/>
      <c r="JHG171" s="3"/>
      <c r="JHH171" s="45"/>
      <c r="JHI171" s="3"/>
      <c r="JHJ171" s="2"/>
      <c r="JHK171" s="2"/>
      <c r="JHL171" s="2"/>
      <c r="JHM171" s="2"/>
      <c r="JHN171" s="2"/>
      <c r="JHO171" s="45"/>
      <c r="JHP171" s="45"/>
      <c r="JHS171" s="16"/>
      <c r="JHT171" s="93"/>
      <c r="JHU171" s="18"/>
      <c r="JHV171" s="16"/>
      <c r="JHW171" s="18"/>
      <c r="JHX171" s="3"/>
      <c r="JHZ171" s="13"/>
      <c r="JIA171" s="8"/>
      <c r="JIB171" s="3"/>
      <c r="JIC171" s="45"/>
      <c r="JID171" s="3"/>
      <c r="JIE171" s="2"/>
      <c r="JIF171" s="2"/>
      <c r="JIG171" s="2"/>
      <c r="JIH171" s="2"/>
      <c r="JII171" s="2"/>
      <c r="JIJ171" s="45"/>
      <c r="JIK171" s="45"/>
      <c r="JIN171" s="16"/>
      <c r="JIO171" s="93"/>
      <c r="JIP171" s="18"/>
      <c r="JIQ171" s="16"/>
      <c r="JIR171" s="18"/>
      <c r="JIS171" s="3"/>
      <c r="JIU171" s="13"/>
      <c r="JIV171" s="8"/>
      <c r="JIW171" s="3"/>
      <c r="JIX171" s="45"/>
      <c r="JIY171" s="3"/>
      <c r="JIZ171" s="2"/>
      <c r="JJA171" s="2"/>
      <c r="JJB171" s="2"/>
      <c r="JJC171" s="2"/>
      <c r="JJD171" s="2"/>
      <c r="JJE171" s="45"/>
      <c r="JJF171" s="45"/>
      <c r="JJI171" s="16"/>
      <c r="JJJ171" s="93"/>
      <c r="JJK171" s="18"/>
      <c r="JJL171" s="16"/>
      <c r="JJM171" s="18"/>
      <c r="JJN171" s="3"/>
      <c r="JJP171" s="13"/>
      <c r="JJQ171" s="8"/>
      <c r="JJR171" s="3"/>
      <c r="JJS171" s="45"/>
      <c r="JJT171" s="3"/>
      <c r="JJU171" s="2"/>
      <c r="JJV171" s="2"/>
      <c r="JJW171" s="2"/>
      <c r="JJX171" s="2"/>
      <c r="JJY171" s="2"/>
      <c r="JJZ171" s="45"/>
      <c r="JKA171" s="45"/>
      <c r="JKD171" s="16"/>
      <c r="JKE171" s="93"/>
      <c r="JKF171" s="18"/>
      <c r="JKG171" s="16"/>
      <c r="JKH171" s="18"/>
      <c r="JKI171" s="3"/>
      <c r="JKK171" s="13"/>
      <c r="JKL171" s="8"/>
      <c r="JKM171" s="3"/>
      <c r="JKN171" s="45"/>
      <c r="JKO171" s="3"/>
      <c r="JKP171" s="2"/>
      <c r="JKQ171" s="2"/>
      <c r="JKR171" s="2"/>
      <c r="JKS171" s="2"/>
      <c r="JKT171" s="2"/>
      <c r="JKU171" s="45"/>
      <c r="JKV171" s="45"/>
      <c r="JKY171" s="16"/>
      <c r="JKZ171" s="93"/>
      <c r="JLA171" s="18"/>
      <c r="JLB171" s="16"/>
      <c r="JLC171" s="18"/>
      <c r="JLD171" s="3"/>
      <c r="JLF171" s="13"/>
      <c r="JLG171" s="8"/>
      <c r="JLH171" s="3"/>
      <c r="JLI171" s="45"/>
      <c r="JLJ171" s="3"/>
      <c r="JLK171" s="2"/>
      <c r="JLL171" s="2"/>
      <c r="JLM171" s="2"/>
      <c r="JLN171" s="2"/>
      <c r="JLO171" s="2"/>
      <c r="JLP171" s="45"/>
      <c r="JLQ171" s="45"/>
      <c r="JLT171" s="16"/>
      <c r="JLU171" s="93"/>
      <c r="JLV171" s="18"/>
      <c r="JLW171" s="16"/>
      <c r="JLX171" s="18"/>
      <c r="JLY171" s="3"/>
      <c r="JMA171" s="13"/>
      <c r="JMB171" s="8"/>
      <c r="JMC171" s="3"/>
      <c r="JMD171" s="45"/>
      <c r="JME171" s="3"/>
      <c r="JMF171" s="2"/>
      <c r="JMG171" s="2"/>
      <c r="JMH171" s="2"/>
      <c r="JMI171" s="2"/>
      <c r="JMJ171" s="2"/>
      <c r="JMK171" s="45"/>
      <c r="JML171" s="45"/>
      <c r="JMO171" s="16"/>
      <c r="JMP171" s="93"/>
      <c r="JMQ171" s="18"/>
      <c r="JMR171" s="16"/>
      <c r="JMS171" s="18"/>
      <c r="JMT171" s="3"/>
      <c r="JMV171" s="13"/>
      <c r="JMW171" s="8"/>
      <c r="JMX171" s="3"/>
      <c r="JMY171" s="45"/>
      <c r="JMZ171" s="3"/>
      <c r="JNA171" s="2"/>
      <c r="JNB171" s="2"/>
      <c r="JNC171" s="2"/>
      <c r="JND171" s="2"/>
      <c r="JNE171" s="2"/>
      <c r="JNF171" s="45"/>
      <c r="JNG171" s="45"/>
      <c r="JNJ171" s="16"/>
      <c r="JNK171" s="93"/>
      <c r="JNL171" s="18"/>
      <c r="JNM171" s="16"/>
      <c r="JNN171" s="18"/>
      <c r="JNO171" s="3"/>
      <c r="JNQ171" s="13"/>
      <c r="JNR171" s="8"/>
      <c r="JNS171" s="3"/>
      <c r="JNT171" s="45"/>
      <c r="JNU171" s="3"/>
      <c r="JNV171" s="2"/>
      <c r="JNW171" s="2"/>
      <c r="JNX171" s="2"/>
      <c r="JNY171" s="2"/>
      <c r="JNZ171" s="2"/>
      <c r="JOA171" s="45"/>
      <c r="JOB171" s="45"/>
      <c r="JOE171" s="16"/>
      <c r="JOF171" s="93"/>
      <c r="JOG171" s="18"/>
      <c r="JOH171" s="16"/>
      <c r="JOI171" s="18"/>
      <c r="JOJ171" s="3"/>
      <c r="JOL171" s="13"/>
      <c r="JOM171" s="8"/>
      <c r="JON171" s="3"/>
      <c r="JOO171" s="45"/>
      <c r="JOP171" s="3"/>
      <c r="JOQ171" s="2"/>
      <c r="JOR171" s="2"/>
      <c r="JOS171" s="2"/>
      <c r="JOT171" s="2"/>
      <c r="JOU171" s="2"/>
      <c r="JOV171" s="45"/>
      <c r="JOW171" s="45"/>
      <c r="JOZ171" s="16"/>
      <c r="JPA171" s="93"/>
      <c r="JPB171" s="18"/>
      <c r="JPC171" s="16"/>
      <c r="JPD171" s="18"/>
      <c r="JPE171" s="3"/>
      <c r="JPG171" s="13"/>
      <c r="JPH171" s="8"/>
      <c r="JPI171" s="3"/>
      <c r="JPJ171" s="45"/>
      <c r="JPK171" s="3"/>
      <c r="JPL171" s="2"/>
      <c r="JPM171" s="2"/>
      <c r="JPN171" s="2"/>
      <c r="JPO171" s="2"/>
      <c r="JPP171" s="2"/>
      <c r="JPQ171" s="45"/>
      <c r="JPR171" s="45"/>
      <c r="JPU171" s="16"/>
      <c r="JPV171" s="93"/>
      <c r="JPW171" s="18"/>
      <c r="JPX171" s="16"/>
      <c r="JPY171" s="18"/>
      <c r="JPZ171" s="3"/>
      <c r="JQB171" s="13"/>
      <c r="JQC171" s="8"/>
      <c r="JQD171" s="3"/>
      <c r="JQE171" s="45"/>
      <c r="JQF171" s="3"/>
      <c r="JQG171" s="2"/>
      <c r="JQH171" s="2"/>
      <c r="JQI171" s="2"/>
      <c r="JQJ171" s="2"/>
      <c r="JQK171" s="2"/>
      <c r="JQL171" s="45"/>
      <c r="JQM171" s="45"/>
      <c r="JQP171" s="16"/>
      <c r="JQQ171" s="93"/>
      <c r="JQR171" s="18"/>
      <c r="JQS171" s="16"/>
      <c r="JQT171" s="18"/>
      <c r="JQU171" s="3"/>
      <c r="JQW171" s="13"/>
      <c r="JQX171" s="8"/>
      <c r="JQY171" s="3"/>
      <c r="JQZ171" s="45"/>
      <c r="JRA171" s="3"/>
      <c r="JRB171" s="2"/>
      <c r="JRC171" s="2"/>
      <c r="JRD171" s="2"/>
      <c r="JRE171" s="2"/>
      <c r="JRF171" s="2"/>
      <c r="JRG171" s="45"/>
      <c r="JRH171" s="45"/>
      <c r="JRK171" s="16"/>
      <c r="JRL171" s="93"/>
      <c r="JRM171" s="18"/>
      <c r="JRN171" s="16"/>
      <c r="JRO171" s="18"/>
      <c r="JRP171" s="3"/>
      <c r="JRR171" s="13"/>
      <c r="JRS171" s="8"/>
      <c r="JRT171" s="3"/>
      <c r="JRU171" s="45"/>
      <c r="JRV171" s="3"/>
      <c r="JRW171" s="2"/>
      <c r="JRX171" s="2"/>
      <c r="JRY171" s="2"/>
      <c r="JRZ171" s="2"/>
      <c r="JSA171" s="2"/>
      <c r="JSB171" s="45"/>
      <c r="JSC171" s="45"/>
      <c r="JSF171" s="16"/>
      <c r="JSG171" s="93"/>
      <c r="JSH171" s="18"/>
      <c r="JSI171" s="16"/>
      <c r="JSJ171" s="18"/>
      <c r="JSK171" s="3"/>
      <c r="JSM171" s="13"/>
      <c r="JSN171" s="8"/>
      <c r="JSO171" s="3"/>
      <c r="JSP171" s="45"/>
      <c r="JSQ171" s="3"/>
      <c r="JSR171" s="2"/>
      <c r="JSS171" s="2"/>
      <c r="JST171" s="2"/>
      <c r="JSU171" s="2"/>
      <c r="JSV171" s="2"/>
      <c r="JSW171" s="45"/>
      <c r="JSX171" s="45"/>
      <c r="JTA171" s="16"/>
      <c r="JTB171" s="93"/>
      <c r="JTC171" s="18"/>
      <c r="JTD171" s="16"/>
      <c r="JTE171" s="18"/>
      <c r="JTF171" s="3"/>
      <c r="JTH171" s="13"/>
      <c r="JTI171" s="8"/>
      <c r="JTJ171" s="3"/>
      <c r="JTK171" s="45"/>
      <c r="JTL171" s="3"/>
      <c r="JTM171" s="2"/>
      <c r="JTN171" s="2"/>
      <c r="JTO171" s="2"/>
      <c r="JTP171" s="2"/>
      <c r="JTQ171" s="2"/>
      <c r="JTR171" s="45"/>
      <c r="JTS171" s="45"/>
      <c r="JTV171" s="16"/>
      <c r="JTW171" s="93"/>
      <c r="JTX171" s="18"/>
      <c r="JTY171" s="16"/>
      <c r="JTZ171" s="18"/>
      <c r="JUA171" s="3"/>
      <c r="JUC171" s="13"/>
      <c r="JUD171" s="8"/>
      <c r="JUE171" s="3"/>
      <c r="JUF171" s="45"/>
      <c r="JUG171" s="3"/>
      <c r="JUH171" s="2"/>
      <c r="JUI171" s="2"/>
      <c r="JUJ171" s="2"/>
      <c r="JUK171" s="2"/>
      <c r="JUL171" s="2"/>
      <c r="JUM171" s="45"/>
      <c r="JUN171" s="45"/>
      <c r="JUQ171" s="16"/>
      <c r="JUR171" s="93"/>
      <c r="JUS171" s="18"/>
      <c r="JUT171" s="16"/>
      <c r="JUU171" s="18"/>
      <c r="JUV171" s="3"/>
      <c r="JUX171" s="13"/>
      <c r="JUY171" s="8"/>
      <c r="JUZ171" s="3"/>
      <c r="JVA171" s="45"/>
      <c r="JVB171" s="3"/>
      <c r="JVC171" s="2"/>
      <c r="JVD171" s="2"/>
      <c r="JVE171" s="2"/>
      <c r="JVF171" s="2"/>
      <c r="JVG171" s="2"/>
      <c r="JVH171" s="45"/>
      <c r="JVI171" s="45"/>
      <c r="JVL171" s="16"/>
      <c r="JVM171" s="93"/>
      <c r="JVN171" s="18"/>
      <c r="JVO171" s="16"/>
      <c r="JVP171" s="18"/>
      <c r="JVQ171" s="3"/>
      <c r="JVS171" s="13"/>
      <c r="JVT171" s="8"/>
      <c r="JVU171" s="3"/>
      <c r="JVV171" s="45"/>
      <c r="JVW171" s="3"/>
      <c r="JVX171" s="2"/>
      <c r="JVY171" s="2"/>
      <c r="JVZ171" s="2"/>
      <c r="JWA171" s="2"/>
      <c r="JWB171" s="2"/>
      <c r="JWC171" s="45"/>
      <c r="JWD171" s="45"/>
      <c r="JWG171" s="16"/>
      <c r="JWH171" s="93"/>
      <c r="JWI171" s="18"/>
      <c r="JWJ171" s="16"/>
      <c r="JWK171" s="18"/>
      <c r="JWL171" s="3"/>
      <c r="JWN171" s="13"/>
      <c r="JWO171" s="8"/>
      <c r="JWP171" s="3"/>
      <c r="JWQ171" s="45"/>
      <c r="JWR171" s="3"/>
      <c r="JWS171" s="2"/>
      <c r="JWT171" s="2"/>
      <c r="JWU171" s="2"/>
      <c r="JWV171" s="2"/>
      <c r="JWW171" s="2"/>
      <c r="JWX171" s="45"/>
      <c r="JWY171" s="45"/>
      <c r="JXB171" s="16"/>
      <c r="JXC171" s="93"/>
      <c r="JXD171" s="18"/>
      <c r="JXE171" s="16"/>
      <c r="JXF171" s="18"/>
      <c r="JXG171" s="3"/>
      <c r="JXI171" s="13"/>
      <c r="JXJ171" s="8"/>
      <c r="JXK171" s="3"/>
      <c r="JXL171" s="45"/>
      <c r="JXM171" s="3"/>
      <c r="JXN171" s="2"/>
      <c r="JXO171" s="2"/>
      <c r="JXP171" s="2"/>
      <c r="JXQ171" s="2"/>
      <c r="JXR171" s="2"/>
      <c r="JXS171" s="45"/>
      <c r="JXT171" s="45"/>
      <c r="JXW171" s="16"/>
      <c r="JXX171" s="93"/>
      <c r="JXY171" s="18"/>
      <c r="JXZ171" s="16"/>
      <c r="JYA171" s="18"/>
      <c r="JYB171" s="3"/>
      <c r="JYD171" s="13"/>
      <c r="JYE171" s="8"/>
      <c r="JYF171" s="3"/>
      <c r="JYG171" s="45"/>
      <c r="JYH171" s="3"/>
      <c r="JYI171" s="2"/>
      <c r="JYJ171" s="2"/>
      <c r="JYK171" s="2"/>
      <c r="JYL171" s="2"/>
      <c r="JYM171" s="2"/>
      <c r="JYN171" s="45"/>
      <c r="JYO171" s="45"/>
      <c r="JYR171" s="16"/>
      <c r="JYS171" s="93"/>
      <c r="JYT171" s="18"/>
      <c r="JYU171" s="16"/>
      <c r="JYV171" s="18"/>
      <c r="JYW171" s="3"/>
      <c r="JYY171" s="13"/>
      <c r="JYZ171" s="8"/>
      <c r="JZA171" s="3"/>
      <c r="JZB171" s="45"/>
      <c r="JZC171" s="3"/>
      <c r="JZD171" s="2"/>
      <c r="JZE171" s="2"/>
      <c r="JZF171" s="2"/>
      <c r="JZG171" s="2"/>
      <c r="JZH171" s="2"/>
      <c r="JZI171" s="45"/>
      <c r="JZJ171" s="45"/>
      <c r="JZM171" s="16"/>
      <c r="JZN171" s="93"/>
      <c r="JZO171" s="18"/>
      <c r="JZP171" s="16"/>
      <c r="JZQ171" s="18"/>
      <c r="JZR171" s="3"/>
      <c r="JZT171" s="13"/>
      <c r="JZU171" s="8"/>
      <c r="JZV171" s="3"/>
      <c r="JZW171" s="45"/>
      <c r="JZX171" s="3"/>
      <c r="JZY171" s="2"/>
      <c r="JZZ171" s="2"/>
      <c r="KAA171" s="2"/>
      <c r="KAB171" s="2"/>
      <c r="KAC171" s="2"/>
      <c r="KAD171" s="45"/>
      <c r="KAE171" s="45"/>
      <c r="KAH171" s="16"/>
      <c r="KAI171" s="93"/>
      <c r="KAJ171" s="18"/>
      <c r="KAK171" s="16"/>
      <c r="KAL171" s="18"/>
      <c r="KAM171" s="3"/>
      <c r="KAO171" s="13"/>
      <c r="KAP171" s="8"/>
      <c r="KAQ171" s="3"/>
      <c r="KAR171" s="45"/>
      <c r="KAS171" s="3"/>
      <c r="KAT171" s="2"/>
      <c r="KAU171" s="2"/>
      <c r="KAV171" s="2"/>
      <c r="KAW171" s="2"/>
      <c r="KAX171" s="2"/>
      <c r="KAY171" s="45"/>
      <c r="KAZ171" s="45"/>
      <c r="KBC171" s="16"/>
      <c r="KBD171" s="93"/>
      <c r="KBE171" s="18"/>
      <c r="KBF171" s="16"/>
      <c r="KBG171" s="18"/>
      <c r="KBH171" s="3"/>
      <c r="KBJ171" s="13"/>
      <c r="KBK171" s="8"/>
      <c r="KBL171" s="3"/>
      <c r="KBM171" s="45"/>
      <c r="KBN171" s="3"/>
      <c r="KBO171" s="2"/>
      <c r="KBP171" s="2"/>
      <c r="KBQ171" s="2"/>
      <c r="KBR171" s="2"/>
      <c r="KBS171" s="2"/>
      <c r="KBT171" s="45"/>
      <c r="KBU171" s="45"/>
      <c r="KBX171" s="16"/>
      <c r="KBY171" s="93"/>
      <c r="KBZ171" s="18"/>
      <c r="KCA171" s="16"/>
      <c r="KCB171" s="18"/>
      <c r="KCC171" s="3"/>
      <c r="KCE171" s="13"/>
      <c r="KCF171" s="8"/>
      <c r="KCG171" s="3"/>
      <c r="KCH171" s="45"/>
      <c r="KCI171" s="3"/>
      <c r="KCJ171" s="2"/>
      <c r="KCK171" s="2"/>
      <c r="KCL171" s="2"/>
      <c r="KCM171" s="2"/>
      <c r="KCN171" s="2"/>
      <c r="KCO171" s="45"/>
      <c r="KCP171" s="45"/>
      <c r="KCS171" s="16"/>
      <c r="KCT171" s="93"/>
      <c r="KCU171" s="18"/>
      <c r="KCV171" s="16"/>
      <c r="KCW171" s="18"/>
      <c r="KCX171" s="3"/>
      <c r="KCZ171" s="13"/>
      <c r="KDA171" s="8"/>
      <c r="KDB171" s="3"/>
      <c r="KDC171" s="45"/>
      <c r="KDD171" s="3"/>
      <c r="KDE171" s="2"/>
      <c r="KDF171" s="2"/>
      <c r="KDG171" s="2"/>
      <c r="KDH171" s="2"/>
      <c r="KDI171" s="2"/>
      <c r="KDJ171" s="45"/>
      <c r="KDK171" s="45"/>
      <c r="KDN171" s="16"/>
      <c r="KDO171" s="93"/>
      <c r="KDP171" s="18"/>
      <c r="KDQ171" s="16"/>
      <c r="KDR171" s="18"/>
      <c r="KDS171" s="3"/>
      <c r="KDU171" s="13"/>
      <c r="KDV171" s="8"/>
      <c r="KDW171" s="3"/>
      <c r="KDX171" s="45"/>
      <c r="KDY171" s="3"/>
      <c r="KDZ171" s="2"/>
      <c r="KEA171" s="2"/>
      <c r="KEB171" s="2"/>
      <c r="KEC171" s="2"/>
      <c r="KED171" s="2"/>
      <c r="KEE171" s="45"/>
      <c r="KEF171" s="45"/>
      <c r="KEI171" s="16"/>
      <c r="KEJ171" s="93"/>
      <c r="KEK171" s="18"/>
      <c r="KEL171" s="16"/>
      <c r="KEM171" s="18"/>
      <c r="KEN171" s="3"/>
      <c r="KEP171" s="13"/>
      <c r="KEQ171" s="8"/>
      <c r="KER171" s="3"/>
      <c r="KES171" s="45"/>
      <c r="KET171" s="3"/>
      <c r="KEU171" s="2"/>
      <c r="KEV171" s="2"/>
      <c r="KEW171" s="2"/>
      <c r="KEX171" s="2"/>
      <c r="KEY171" s="2"/>
      <c r="KEZ171" s="45"/>
      <c r="KFA171" s="45"/>
      <c r="KFD171" s="16"/>
      <c r="KFE171" s="93"/>
      <c r="KFF171" s="18"/>
      <c r="KFG171" s="16"/>
      <c r="KFH171" s="18"/>
      <c r="KFI171" s="3"/>
      <c r="KFK171" s="13"/>
      <c r="KFL171" s="8"/>
      <c r="KFM171" s="3"/>
      <c r="KFN171" s="45"/>
      <c r="KFO171" s="3"/>
      <c r="KFP171" s="2"/>
      <c r="KFQ171" s="2"/>
      <c r="KFR171" s="2"/>
      <c r="KFS171" s="2"/>
      <c r="KFT171" s="2"/>
      <c r="KFU171" s="45"/>
      <c r="KFV171" s="45"/>
      <c r="KFY171" s="16"/>
      <c r="KFZ171" s="93"/>
      <c r="KGA171" s="18"/>
      <c r="KGB171" s="16"/>
      <c r="KGC171" s="18"/>
      <c r="KGD171" s="3"/>
      <c r="KGF171" s="13"/>
      <c r="KGG171" s="8"/>
      <c r="KGH171" s="3"/>
      <c r="KGI171" s="45"/>
      <c r="KGJ171" s="3"/>
      <c r="KGK171" s="2"/>
      <c r="KGL171" s="2"/>
      <c r="KGM171" s="2"/>
      <c r="KGN171" s="2"/>
      <c r="KGO171" s="2"/>
      <c r="KGP171" s="45"/>
      <c r="KGQ171" s="45"/>
      <c r="KGT171" s="16"/>
      <c r="KGU171" s="93"/>
      <c r="KGV171" s="18"/>
      <c r="KGW171" s="16"/>
      <c r="KGX171" s="18"/>
      <c r="KGY171" s="3"/>
      <c r="KHA171" s="13"/>
      <c r="KHB171" s="8"/>
      <c r="KHC171" s="3"/>
      <c r="KHD171" s="45"/>
      <c r="KHE171" s="3"/>
      <c r="KHF171" s="2"/>
      <c r="KHG171" s="2"/>
      <c r="KHH171" s="2"/>
      <c r="KHI171" s="2"/>
      <c r="KHJ171" s="2"/>
      <c r="KHK171" s="45"/>
      <c r="KHL171" s="45"/>
      <c r="KHO171" s="16"/>
      <c r="KHP171" s="93"/>
      <c r="KHQ171" s="18"/>
      <c r="KHR171" s="16"/>
      <c r="KHS171" s="18"/>
      <c r="KHT171" s="3"/>
      <c r="KHV171" s="13"/>
      <c r="KHW171" s="8"/>
      <c r="KHX171" s="3"/>
      <c r="KHY171" s="45"/>
      <c r="KHZ171" s="3"/>
      <c r="KIA171" s="2"/>
      <c r="KIB171" s="2"/>
      <c r="KIC171" s="2"/>
      <c r="KID171" s="2"/>
      <c r="KIE171" s="2"/>
      <c r="KIF171" s="45"/>
      <c r="KIG171" s="45"/>
      <c r="KIJ171" s="16"/>
      <c r="KIK171" s="93"/>
      <c r="KIL171" s="18"/>
      <c r="KIM171" s="16"/>
      <c r="KIN171" s="18"/>
      <c r="KIO171" s="3"/>
      <c r="KIQ171" s="13"/>
      <c r="KIR171" s="8"/>
      <c r="KIS171" s="3"/>
      <c r="KIT171" s="45"/>
      <c r="KIU171" s="3"/>
      <c r="KIV171" s="2"/>
      <c r="KIW171" s="2"/>
      <c r="KIX171" s="2"/>
      <c r="KIY171" s="2"/>
      <c r="KIZ171" s="2"/>
      <c r="KJA171" s="45"/>
      <c r="KJB171" s="45"/>
      <c r="KJE171" s="16"/>
      <c r="KJF171" s="93"/>
      <c r="KJG171" s="18"/>
      <c r="KJH171" s="16"/>
      <c r="KJI171" s="18"/>
      <c r="KJJ171" s="3"/>
      <c r="KJL171" s="13"/>
      <c r="KJM171" s="8"/>
      <c r="KJN171" s="3"/>
      <c r="KJO171" s="45"/>
      <c r="KJP171" s="3"/>
      <c r="KJQ171" s="2"/>
      <c r="KJR171" s="2"/>
      <c r="KJS171" s="2"/>
      <c r="KJT171" s="2"/>
      <c r="KJU171" s="2"/>
      <c r="KJV171" s="45"/>
      <c r="KJW171" s="45"/>
      <c r="KJZ171" s="16"/>
      <c r="KKA171" s="93"/>
      <c r="KKB171" s="18"/>
      <c r="KKC171" s="16"/>
      <c r="KKD171" s="18"/>
      <c r="KKE171" s="3"/>
      <c r="KKG171" s="13"/>
      <c r="KKH171" s="8"/>
      <c r="KKI171" s="3"/>
      <c r="KKJ171" s="45"/>
      <c r="KKK171" s="3"/>
      <c r="KKL171" s="2"/>
      <c r="KKM171" s="2"/>
      <c r="KKN171" s="2"/>
      <c r="KKO171" s="2"/>
      <c r="KKP171" s="2"/>
      <c r="KKQ171" s="45"/>
      <c r="KKR171" s="45"/>
      <c r="KKU171" s="16"/>
      <c r="KKV171" s="93"/>
      <c r="KKW171" s="18"/>
      <c r="KKX171" s="16"/>
      <c r="KKY171" s="18"/>
      <c r="KKZ171" s="3"/>
      <c r="KLB171" s="13"/>
      <c r="KLC171" s="8"/>
      <c r="KLD171" s="3"/>
      <c r="KLE171" s="45"/>
      <c r="KLF171" s="3"/>
      <c r="KLG171" s="2"/>
      <c r="KLH171" s="2"/>
      <c r="KLI171" s="2"/>
      <c r="KLJ171" s="2"/>
      <c r="KLK171" s="2"/>
      <c r="KLL171" s="45"/>
      <c r="KLM171" s="45"/>
      <c r="KLP171" s="16"/>
      <c r="KLQ171" s="93"/>
      <c r="KLR171" s="18"/>
      <c r="KLS171" s="16"/>
      <c r="KLT171" s="18"/>
      <c r="KLU171" s="3"/>
      <c r="KLW171" s="13"/>
      <c r="KLX171" s="8"/>
      <c r="KLY171" s="3"/>
      <c r="KLZ171" s="45"/>
      <c r="KMA171" s="3"/>
      <c r="KMB171" s="2"/>
      <c r="KMC171" s="2"/>
      <c r="KMD171" s="2"/>
      <c r="KME171" s="2"/>
      <c r="KMF171" s="2"/>
      <c r="KMG171" s="45"/>
      <c r="KMH171" s="45"/>
      <c r="KMK171" s="16"/>
      <c r="KML171" s="93"/>
      <c r="KMM171" s="18"/>
      <c r="KMN171" s="16"/>
      <c r="KMO171" s="18"/>
      <c r="KMP171" s="3"/>
      <c r="KMR171" s="13"/>
      <c r="KMS171" s="8"/>
      <c r="KMT171" s="3"/>
      <c r="KMU171" s="45"/>
      <c r="KMV171" s="3"/>
      <c r="KMW171" s="2"/>
      <c r="KMX171" s="2"/>
      <c r="KMY171" s="2"/>
      <c r="KMZ171" s="2"/>
      <c r="KNA171" s="2"/>
      <c r="KNB171" s="45"/>
      <c r="KNC171" s="45"/>
      <c r="KNF171" s="16"/>
      <c r="KNG171" s="93"/>
      <c r="KNH171" s="18"/>
      <c r="KNI171" s="16"/>
      <c r="KNJ171" s="18"/>
      <c r="KNK171" s="3"/>
      <c r="KNM171" s="13"/>
      <c r="KNN171" s="8"/>
      <c r="KNO171" s="3"/>
      <c r="KNP171" s="45"/>
      <c r="KNQ171" s="3"/>
      <c r="KNR171" s="2"/>
      <c r="KNS171" s="2"/>
      <c r="KNT171" s="2"/>
      <c r="KNU171" s="2"/>
      <c r="KNV171" s="2"/>
      <c r="KNW171" s="45"/>
      <c r="KNX171" s="45"/>
      <c r="KOA171" s="16"/>
      <c r="KOB171" s="93"/>
      <c r="KOC171" s="18"/>
      <c r="KOD171" s="16"/>
      <c r="KOE171" s="18"/>
      <c r="KOF171" s="3"/>
      <c r="KOH171" s="13"/>
      <c r="KOI171" s="8"/>
      <c r="KOJ171" s="3"/>
      <c r="KOK171" s="45"/>
      <c r="KOL171" s="3"/>
      <c r="KOM171" s="2"/>
      <c r="KON171" s="2"/>
      <c r="KOO171" s="2"/>
      <c r="KOP171" s="2"/>
      <c r="KOQ171" s="2"/>
      <c r="KOR171" s="45"/>
      <c r="KOS171" s="45"/>
      <c r="KOV171" s="16"/>
      <c r="KOW171" s="93"/>
      <c r="KOX171" s="18"/>
      <c r="KOY171" s="16"/>
      <c r="KOZ171" s="18"/>
      <c r="KPA171" s="3"/>
      <c r="KPC171" s="13"/>
      <c r="KPD171" s="8"/>
      <c r="KPE171" s="3"/>
      <c r="KPF171" s="45"/>
      <c r="KPG171" s="3"/>
      <c r="KPH171" s="2"/>
      <c r="KPI171" s="2"/>
      <c r="KPJ171" s="2"/>
      <c r="KPK171" s="2"/>
      <c r="KPL171" s="2"/>
      <c r="KPM171" s="45"/>
      <c r="KPN171" s="45"/>
      <c r="KPQ171" s="16"/>
      <c r="KPR171" s="93"/>
      <c r="KPS171" s="18"/>
      <c r="KPT171" s="16"/>
      <c r="KPU171" s="18"/>
      <c r="KPV171" s="3"/>
      <c r="KPX171" s="13"/>
      <c r="KPY171" s="8"/>
      <c r="KPZ171" s="3"/>
      <c r="KQA171" s="45"/>
      <c r="KQB171" s="3"/>
      <c r="KQC171" s="2"/>
      <c r="KQD171" s="2"/>
      <c r="KQE171" s="2"/>
      <c r="KQF171" s="2"/>
      <c r="KQG171" s="2"/>
      <c r="KQH171" s="45"/>
      <c r="KQI171" s="45"/>
      <c r="KQL171" s="16"/>
      <c r="KQM171" s="93"/>
      <c r="KQN171" s="18"/>
      <c r="KQO171" s="16"/>
      <c r="KQP171" s="18"/>
      <c r="KQQ171" s="3"/>
      <c r="KQS171" s="13"/>
      <c r="KQT171" s="8"/>
      <c r="KQU171" s="3"/>
      <c r="KQV171" s="45"/>
      <c r="KQW171" s="3"/>
      <c r="KQX171" s="2"/>
      <c r="KQY171" s="2"/>
      <c r="KQZ171" s="2"/>
      <c r="KRA171" s="2"/>
      <c r="KRB171" s="2"/>
      <c r="KRC171" s="45"/>
      <c r="KRD171" s="45"/>
      <c r="KRG171" s="16"/>
      <c r="KRH171" s="93"/>
      <c r="KRI171" s="18"/>
      <c r="KRJ171" s="16"/>
      <c r="KRK171" s="18"/>
      <c r="KRL171" s="3"/>
      <c r="KRN171" s="13"/>
      <c r="KRO171" s="8"/>
      <c r="KRP171" s="3"/>
      <c r="KRQ171" s="45"/>
      <c r="KRR171" s="3"/>
      <c r="KRS171" s="2"/>
      <c r="KRT171" s="2"/>
      <c r="KRU171" s="2"/>
      <c r="KRV171" s="2"/>
      <c r="KRW171" s="2"/>
      <c r="KRX171" s="45"/>
      <c r="KRY171" s="45"/>
      <c r="KSB171" s="16"/>
      <c r="KSC171" s="93"/>
      <c r="KSD171" s="18"/>
      <c r="KSE171" s="16"/>
      <c r="KSF171" s="18"/>
      <c r="KSG171" s="3"/>
      <c r="KSI171" s="13"/>
      <c r="KSJ171" s="8"/>
      <c r="KSK171" s="3"/>
      <c r="KSL171" s="45"/>
      <c r="KSM171" s="3"/>
      <c r="KSN171" s="2"/>
      <c r="KSO171" s="2"/>
      <c r="KSP171" s="2"/>
      <c r="KSQ171" s="2"/>
      <c r="KSR171" s="2"/>
      <c r="KSS171" s="45"/>
      <c r="KST171" s="45"/>
      <c r="KSW171" s="16"/>
      <c r="KSX171" s="93"/>
      <c r="KSY171" s="18"/>
      <c r="KSZ171" s="16"/>
      <c r="KTA171" s="18"/>
      <c r="KTB171" s="3"/>
      <c r="KTD171" s="13"/>
      <c r="KTE171" s="8"/>
      <c r="KTF171" s="3"/>
      <c r="KTG171" s="45"/>
      <c r="KTH171" s="3"/>
      <c r="KTI171" s="2"/>
      <c r="KTJ171" s="2"/>
      <c r="KTK171" s="2"/>
      <c r="KTL171" s="2"/>
      <c r="KTM171" s="2"/>
      <c r="KTN171" s="45"/>
      <c r="KTO171" s="45"/>
      <c r="KTR171" s="16"/>
      <c r="KTS171" s="93"/>
      <c r="KTT171" s="18"/>
      <c r="KTU171" s="16"/>
      <c r="KTV171" s="18"/>
      <c r="KTW171" s="3"/>
      <c r="KTY171" s="13"/>
      <c r="KTZ171" s="8"/>
      <c r="KUA171" s="3"/>
      <c r="KUB171" s="45"/>
      <c r="KUC171" s="3"/>
      <c r="KUD171" s="2"/>
      <c r="KUE171" s="2"/>
      <c r="KUF171" s="2"/>
      <c r="KUG171" s="2"/>
      <c r="KUH171" s="2"/>
      <c r="KUI171" s="45"/>
      <c r="KUJ171" s="45"/>
      <c r="KUM171" s="16"/>
      <c r="KUN171" s="93"/>
      <c r="KUO171" s="18"/>
      <c r="KUP171" s="16"/>
      <c r="KUQ171" s="18"/>
      <c r="KUR171" s="3"/>
      <c r="KUT171" s="13"/>
      <c r="KUU171" s="8"/>
      <c r="KUV171" s="3"/>
      <c r="KUW171" s="45"/>
      <c r="KUX171" s="3"/>
      <c r="KUY171" s="2"/>
      <c r="KUZ171" s="2"/>
      <c r="KVA171" s="2"/>
      <c r="KVB171" s="2"/>
      <c r="KVC171" s="2"/>
      <c r="KVD171" s="45"/>
      <c r="KVE171" s="45"/>
      <c r="KVH171" s="16"/>
      <c r="KVI171" s="93"/>
      <c r="KVJ171" s="18"/>
      <c r="KVK171" s="16"/>
      <c r="KVL171" s="18"/>
      <c r="KVM171" s="3"/>
      <c r="KVO171" s="13"/>
      <c r="KVP171" s="8"/>
      <c r="KVQ171" s="3"/>
      <c r="KVR171" s="45"/>
      <c r="KVS171" s="3"/>
      <c r="KVT171" s="2"/>
      <c r="KVU171" s="2"/>
      <c r="KVV171" s="2"/>
      <c r="KVW171" s="2"/>
      <c r="KVX171" s="2"/>
      <c r="KVY171" s="45"/>
      <c r="KVZ171" s="45"/>
      <c r="KWC171" s="16"/>
      <c r="KWD171" s="93"/>
      <c r="KWE171" s="18"/>
      <c r="KWF171" s="16"/>
      <c r="KWG171" s="18"/>
      <c r="KWH171" s="3"/>
      <c r="KWJ171" s="13"/>
      <c r="KWK171" s="8"/>
      <c r="KWL171" s="3"/>
      <c r="KWM171" s="45"/>
      <c r="KWN171" s="3"/>
      <c r="KWO171" s="2"/>
      <c r="KWP171" s="2"/>
      <c r="KWQ171" s="2"/>
      <c r="KWR171" s="2"/>
      <c r="KWS171" s="2"/>
      <c r="KWT171" s="45"/>
      <c r="KWU171" s="45"/>
      <c r="KWX171" s="16"/>
      <c r="KWY171" s="93"/>
      <c r="KWZ171" s="18"/>
      <c r="KXA171" s="16"/>
      <c r="KXB171" s="18"/>
      <c r="KXC171" s="3"/>
      <c r="KXE171" s="13"/>
      <c r="KXF171" s="8"/>
      <c r="KXG171" s="3"/>
      <c r="KXH171" s="45"/>
      <c r="KXI171" s="3"/>
      <c r="KXJ171" s="2"/>
      <c r="KXK171" s="2"/>
      <c r="KXL171" s="2"/>
      <c r="KXM171" s="2"/>
      <c r="KXN171" s="2"/>
      <c r="KXO171" s="45"/>
      <c r="KXP171" s="45"/>
      <c r="KXS171" s="16"/>
      <c r="KXT171" s="93"/>
      <c r="KXU171" s="18"/>
      <c r="KXV171" s="16"/>
      <c r="KXW171" s="18"/>
      <c r="KXX171" s="3"/>
      <c r="KXZ171" s="13"/>
      <c r="KYA171" s="8"/>
      <c r="KYB171" s="3"/>
      <c r="KYC171" s="45"/>
      <c r="KYD171" s="3"/>
      <c r="KYE171" s="2"/>
      <c r="KYF171" s="2"/>
      <c r="KYG171" s="2"/>
      <c r="KYH171" s="2"/>
      <c r="KYI171" s="2"/>
      <c r="KYJ171" s="45"/>
      <c r="KYK171" s="45"/>
      <c r="KYN171" s="16"/>
      <c r="KYO171" s="93"/>
      <c r="KYP171" s="18"/>
      <c r="KYQ171" s="16"/>
      <c r="KYR171" s="18"/>
      <c r="KYS171" s="3"/>
      <c r="KYU171" s="13"/>
      <c r="KYV171" s="8"/>
      <c r="KYW171" s="3"/>
      <c r="KYX171" s="45"/>
      <c r="KYY171" s="3"/>
      <c r="KYZ171" s="2"/>
      <c r="KZA171" s="2"/>
      <c r="KZB171" s="2"/>
      <c r="KZC171" s="2"/>
      <c r="KZD171" s="2"/>
      <c r="KZE171" s="45"/>
      <c r="KZF171" s="45"/>
      <c r="KZI171" s="16"/>
      <c r="KZJ171" s="93"/>
      <c r="KZK171" s="18"/>
      <c r="KZL171" s="16"/>
      <c r="KZM171" s="18"/>
      <c r="KZN171" s="3"/>
      <c r="KZP171" s="13"/>
      <c r="KZQ171" s="8"/>
      <c r="KZR171" s="3"/>
      <c r="KZS171" s="45"/>
      <c r="KZT171" s="3"/>
      <c r="KZU171" s="2"/>
      <c r="KZV171" s="2"/>
      <c r="KZW171" s="2"/>
      <c r="KZX171" s="2"/>
      <c r="KZY171" s="2"/>
      <c r="KZZ171" s="45"/>
      <c r="LAA171" s="45"/>
      <c r="LAD171" s="16"/>
      <c r="LAE171" s="93"/>
      <c r="LAF171" s="18"/>
      <c r="LAG171" s="16"/>
      <c r="LAH171" s="18"/>
      <c r="LAI171" s="3"/>
      <c r="LAK171" s="13"/>
      <c r="LAL171" s="8"/>
      <c r="LAM171" s="3"/>
      <c r="LAN171" s="45"/>
      <c r="LAO171" s="3"/>
      <c r="LAP171" s="2"/>
      <c r="LAQ171" s="2"/>
      <c r="LAR171" s="2"/>
      <c r="LAS171" s="2"/>
      <c r="LAT171" s="2"/>
      <c r="LAU171" s="45"/>
      <c r="LAV171" s="45"/>
      <c r="LAY171" s="16"/>
      <c r="LAZ171" s="93"/>
      <c r="LBA171" s="18"/>
      <c r="LBB171" s="16"/>
      <c r="LBC171" s="18"/>
      <c r="LBD171" s="3"/>
      <c r="LBF171" s="13"/>
      <c r="LBG171" s="8"/>
      <c r="LBH171" s="3"/>
      <c r="LBI171" s="45"/>
      <c r="LBJ171" s="3"/>
      <c r="LBK171" s="2"/>
      <c r="LBL171" s="2"/>
      <c r="LBM171" s="2"/>
      <c r="LBN171" s="2"/>
      <c r="LBO171" s="2"/>
      <c r="LBP171" s="45"/>
      <c r="LBQ171" s="45"/>
      <c r="LBT171" s="16"/>
      <c r="LBU171" s="93"/>
      <c r="LBV171" s="18"/>
      <c r="LBW171" s="16"/>
      <c r="LBX171" s="18"/>
      <c r="LBY171" s="3"/>
      <c r="LCA171" s="13"/>
      <c r="LCB171" s="8"/>
      <c r="LCC171" s="3"/>
      <c r="LCD171" s="45"/>
      <c r="LCE171" s="3"/>
      <c r="LCF171" s="2"/>
      <c r="LCG171" s="2"/>
      <c r="LCH171" s="2"/>
      <c r="LCI171" s="2"/>
      <c r="LCJ171" s="2"/>
      <c r="LCK171" s="45"/>
      <c r="LCL171" s="45"/>
      <c r="LCO171" s="16"/>
      <c r="LCP171" s="93"/>
      <c r="LCQ171" s="18"/>
      <c r="LCR171" s="16"/>
      <c r="LCS171" s="18"/>
      <c r="LCT171" s="3"/>
      <c r="LCV171" s="13"/>
      <c r="LCW171" s="8"/>
      <c r="LCX171" s="3"/>
      <c r="LCY171" s="45"/>
      <c r="LCZ171" s="3"/>
      <c r="LDA171" s="2"/>
      <c r="LDB171" s="2"/>
      <c r="LDC171" s="2"/>
      <c r="LDD171" s="2"/>
      <c r="LDE171" s="2"/>
      <c r="LDF171" s="45"/>
      <c r="LDG171" s="45"/>
      <c r="LDJ171" s="16"/>
      <c r="LDK171" s="93"/>
      <c r="LDL171" s="18"/>
      <c r="LDM171" s="16"/>
      <c r="LDN171" s="18"/>
      <c r="LDO171" s="3"/>
      <c r="LDQ171" s="13"/>
      <c r="LDR171" s="8"/>
      <c r="LDS171" s="3"/>
      <c r="LDT171" s="45"/>
      <c r="LDU171" s="3"/>
      <c r="LDV171" s="2"/>
      <c r="LDW171" s="2"/>
      <c r="LDX171" s="2"/>
      <c r="LDY171" s="2"/>
      <c r="LDZ171" s="2"/>
      <c r="LEA171" s="45"/>
      <c r="LEB171" s="45"/>
      <c r="LEE171" s="16"/>
      <c r="LEF171" s="93"/>
      <c r="LEG171" s="18"/>
      <c r="LEH171" s="16"/>
      <c r="LEI171" s="18"/>
      <c r="LEJ171" s="3"/>
      <c r="LEL171" s="13"/>
      <c r="LEM171" s="8"/>
      <c r="LEN171" s="3"/>
      <c r="LEO171" s="45"/>
      <c r="LEP171" s="3"/>
      <c r="LEQ171" s="2"/>
      <c r="LER171" s="2"/>
      <c r="LES171" s="2"/>
      <c r="LET171" s="2"/>
      <c r="LEU171" s="2"/>
      <c r="LEV171" s="45"/>
      <c r="LEW171" s="45"/>
      <c r="LEZ171" s="16"/>
      <c r="LFA171" s="93"/>
      <c r="LFB171" s="18"/>
      <c r="LFC171" s="16"/>
      <c r="LFD171" s="18"/>
      <c r="LFE171" s="3"/>
      <c r="LFG171" s="13"/>
      <c r="LFH171" s="8"/>
      <c r="LFI171" s="3"/>
      <c r="LFJ171" s="45"/>
      <c r="LFK171" s="3"/>
      <c r="LFL171" s="2"/>
      <c r="LFM171" s="2"/>
      <c r="LFN171" s="2"/>
      <c r="LFO171" s="2"/>
      <c r="LFP171" s="2"/>
      <c r="LFQ171" s="45"/>
      <c r="LFR171" s="45"/>
      <c r="LFU171" s="16"/>
      <c r="LFV171" s="93"/>
      <c r="LFW171" s="18"/>
      <c r="LFX171" s="16"/>
      <c r="LFY171" s="18"/>
      <c r="LFZ171" s="3"/>
      <c r="LGB171" s="13"/>
      <c r="LGC171" s="8"/>
      <c r="LGD171" s="3"/>
      <c r="LGE171" s="45"/>
      <c r="LGF171" s="3"/>
      <c r="LGG171" s="2"/>
      <c r="LGH171" s="2"/>
      <c r="LGI171" s="2"/>
      <c r="LGJ171" s="2"/>
      <c r="LGK171" s="2"/>
      <c r="LGL171" s="45"/>
      <c r="LGM171" s="45"/>
      <c r="LGP171" s="16"/>
      <c r="LGQ171" s="93"/>
      <c r="LGR171" s="18"/>
      <c r="LGS171" s="16"/>
      <c r="LGT171" s="18"/>
      <c r="LGU171" s="3"/>
      <c r="LGW171" s="13"/>
      <c r="LGX171" s="8"/>
      <c r="LGY171" s="3"/>
      <c r="LGZ171" s="45"/>
      <c r="LHA171" s="3"/>
      <c r="LHB171" s="2"/>
      <c r="LHC171" s="2"/>
      <c r="LHD171" s="2"/>
      <c r="LHE171" s="2"/>
      <c r="LHF171" s="2"/>
      <c r="LHG171" s="45"/>
      <c r="LHH171" s="45"/>
      <c r="LHK171" s="16"/>
      <c r="LHL171" s="93"/>
      <c r="LHM171" s="18"/>
      <c r="LHN171" s="16"/>
      <c r="LHO171" s="18"/>
      <c r="LHP171" s="3"/>
      <c r="LHR171" s="13"/>
      <c r="LHS171" s="8"/>
      <c r="LHT171" s="3"/>
      <c r="LHU171" s="45"/>
      <c r="LHV171" s="3"/>
      <c r="LHW171" s="2"/>
      <c r="LHX171" s="2"/>
      <c r="LHY171" s="2"/>
      <c r="LHZ171" s="2"/>
      <c r="LIA171" s="2"/>
      <c r="LIB171" s="45"/>
      <c r="LIC171" s="45"/>
      <c r="LIF171" s="16"/>
      <c r="LIG171" s="93"/>
      <c r="LIH171" s="18"/>
      <c r="LII171" s="16"/>
      <c r="LIJ171" s="18"/>
      <c r="LIK171" s="3"/>
      <c r="LIM171" s="13"/>
      <c r="LIN171" s="8"/>
      <c r="LIO171" s="3"/>
      <c r="LIP171" s="45"/>
      <c r="LIQ171" s="3"/>
      <c r="LIR171" s="2"/>
      <c r="LIS171" s="2"/>
      <c r="LIT171" s="2"/>
      <c r="LIU171" s="2"/>
      <c r="LIV171" s="2"/>
      <c r="LIW171" s="45"/>
      <c r="LIX171" s="45"/>
      <c r="LJA171" s="16"/>
      <c r="LJB171" s="93"/>
      <c r="LJC171" s="18"/>
      <c r="LJD171" s="16"/>
      <c r="LJE171" s="18"/>
      <c r="LJF171" s="3"/>
      <c r="LJH171" s="13"/>
      <c r="LJI171" s="8"/>
      <c r="LJJ171" s="3"/>
      <c r="LJK171" s="45"/>
      <c r="LJL171" s="3"/>
      <c r="LJM171" s="2"/>
      <c r="LJN171" s="2"/>
      <c r="LJO171" s="2"/>
      <c r="LJP171" s="2"/>
      <c r="LJQ171" s="2"/>
      <c r="LJR171" s="45"/>
      <c r="LJS171" s="45"/>
      <c r="LJV171" s="16"/>
      <c r="LJW171" s="93"/>
      <c r="LJX171" s="18"/>
      <c r="LJY171" s="16"/>
      <c r="LJZ171" s="18"/>
      <c r="LKA171" s="3"/>
      <c r="LKC171" s="13"/>
      <c r="LKD171" s="8"/>
      <c r="LKE171" s="3"/>
      <c r="LKF171" s="45"/>
      <c r="LKG171" s="3"/>
      <c r="LKH171" s="2"/>
      <c r="LKI171" s="2"/>
      <c r="LKJ171" s="2"/>
      <c r="LKK171" s="2"/>
      <c r="LKL171" s="2"/>
      <c r="LKM171" s="45"/>
      <c r="LKN171" s="45"/>
      <c r="LKQ171" s="16"/>
      <c r="LKR171" s="93"/>
      <c r="LKS171" s="18"/>
      <c r="LKT171" s="16"/>
      <c r="LKU171" s="18"/>
      <c r="LKV171" s="3"/>
      <c r="LKX171" s="13"/>
      <c r="LKY171" s="8"/>
      <c r="LKZ171" s="3"/>
      <c r="LLA171" s="45"/>
      <c r="LLB171" s="3"/>
      <c r="LLC171" s="2"/>
      <c r="LLD171" s="2"/>
      <c r="LLE171" s="2"/>
      <c r="LLF171" s="2"/>
      <c r="LLG171" s="2"/>
      <c r="LLH171" s="45"/>
      <c r="LLI171" s="45"/>
      <c r="LLL171" s="16"/>
      <c r="LLM171" s="93"/>
      <c r="LLN171" s="18"/>
      <c r="LLO171" s="16"/>
      <c r="LLP171" s="18"/>
      <c r="LLQ171" s="3"/>
      <c r="LLS171" s="13"/>
      <c r="LLT171" s="8"/>
      <c r="LLU171" s="3"/>
      <c r="LLV171" s="45"/>
      <c r="LLW171" s="3"/>
      <c r="LLX171" s="2"/>
      <c r="LLY171" s="2"/>
      <c r="LLZ171" s="2"/>
      <c r="LMA171" s="2"/>
      <c r="LMB171" s="2"/>
      <c r="LMC171" s="45"/>
      <c r="LMD171" s="45"/>
      <c r="LMG171" s="16"/>
      <c r="LMH171" s="93"/>
      <c r="LMI171" s="18"/>
      <c r="LMJ171" s="16"/>
      <c r="LMK171" s="18"/>
      <c r="LML171" s="3"/>
      <c r="LMN171" s="13"/>
      <c r="LMO171" s="8"/>
      <c r="LMP171" s="3"/>
      <c r="LMQ171" s="45"/>
      <c r="LMR171" s="3"/>
      <c r="LMS171" s="2"/>
      <c r="LMT171" s="2"/>
      <c r="LMU171" s="2"/>
      <c r="LMV171" s="2"/>
      <c r="LMW171" s="2"/>
      <c r="LMX171" s="45"/>
      <c r="LMY171" s="45"/>
      <c r="LNB171" s="16"/>
      <c r="LNC171" s="93"/>
      <c r="LND171" s="18"/>
      <c r="LNE171" s="16"/>
      <c r="LNF171" s="18"/>
      <c r="LNG171" s="3"/>
      <c r="LNI171" s="13"/>
      <c r="LNJ171" s="8"/>
      <c r="LNK171" s="3"/>
      <c r="LNL171" s="45"/>
      <c r="LNM171" s="3"/>
      <c r="LNN171" s="2"/>
      <c r="LNO171" s="2"/>
      <c r="LNP171" s="2"/>
      <c r="LNQ171" s="2"/>
      <c r="LNR171" s="2"/>
      <c r="LNS171" s="45"/>
      <c r="LNT171" s="45"/>
      <c r="LNW171" s="16"/>
      <c r="LNX171" s="93"/>
      <c r="LNY171" s="18"/>
      <c r="LNZ171" s="16"/>
      <c r="LOA171" s="18"/>
      <c r="LOB171" s="3"/>
      <c r="LOD171" s="13"/>
      <c r="LOE171" s="8"/>
      <c r="LOF171" s="3"/>
      <c r="LOG171" s="45"/>
      <c r="LOH171" s="3"/>
      <c r="LOI171" s="2"/>
      <c r="LOJ171" s="2"/>
      <c r="LOK171" s="2"/>
      <c r="LOL171" s="2"/>
      <c r="LOM171" s="2"/>
      <c r="LON171" s="45"/>
      <c r="LOO171" s="45"/>
      <c r="LOR171" s="16"/>
      <c r="LOS171" s="93"/>
      <c r="LOT171" s="18"/>
      <c r="LOU171" s="16"/>
      <c r="LOV171" s="18"/>
      <c r="LOW171" s="3"/>
      <c r="LOY171" s="13"/>
      <c r="LOZ171" s="8"/>
      <c r="LPA171" s="3"/>
      <c r="LPB171" s="45"/>
      <c r="LPC171" s="3"/>
      <c r="LPD171" s="2"/>
      <c r="LPE171" s="2"/>
      <c r="LPF171" s="2"/>
      <c r="LPG171" s="2"/>
      <c r="LPH171" s="2"/>
      <c r="LPI171" s="45"/>
      <c r="LPJ171" s="45"/>
      <c r="LPM171" s="16"/>
      <c r="LPN171" s="93"/>
      <c r="LPO171" s="18"/>
      <c r="LPP171" s="16"/>
      <c r="LPQ171" s="18"/>
      <c r="LPR171" s="3"/>
      <c r="LPT171" s="13"/>
      <c r="LPU171" s="8"/>
      <c r="LPV171" s="3"/>
      <c r="LPW171" s="45"/>
      <c r="LPX171" s="3"/>
      <c r="LPY171" s="2"/>
      <c r="LPZ171" s="2"/>
      <c r="LQA171" s="2"/>
      <c r="LQB171" s="2"/>
      <c r="LQC171" s="2"/>
      <c r="LQD171" s="45"/>
      <c r="LQE171" s="45"/>
      <c r="LQH171" s="16"/>
      <c r="LQI171" s="93"/>
      <c r="LQJ171" s="18"/>
      <c r="LQK171" s="16"/>
      <c r="LQL171" s="18"/>
      <c r="LQM171" s="3"/>
      <c r="LQO171" s="13"/>
      <c r="LQP171" s="8"/>
      <c r="LQQ171" s="3"/>
      <c r="LQR171" s="45"/>
      <c r="LQS171" s="3"/>
      <c r="LQT171" s="2"/>
      <c r="LQU171" s="2"/>
      <c r="LQV171" s="2"/>
      <c r="LQW171" s="2"/>
      <c r="LQX171" s="2"/>
      <c r="LQY171" s="45"/>
      <c r="LQZ171" s="45"/>
      <c r="LRC171" s="16"/>
      <c r="LRD171" s="93"/>
      <c r="LRE171" s="18"/>
      <c r="LRF171" s="16"/>
      <c r="LRG171" s="18"/>
      <c r="LRH171" s="3"/>
      <c r="LRJ171" s="13"/>
      <c r="LRK171" s="8"/>
      <c r="LRL171" s="3"/>
      <c r="LRM171" s="45"/>
      <c r="LRN171" s="3"/>
      <c r="LRO171" s="2"/>
      <c r="LRP171" s="2"/>
      <c r="LRQ171" s="2"/>
      <c r="LRR171" s="2"/>
      <c r="LRS171" s="2"/>
      <c r="LRT171" s="45"/>
      <c r="LRU171" s="45"/>
      <c r="LRX171" s="16"/>
      <c r="LRY171" s="93"/>
      <c r="LRZ171" s="18"/>
      <c r="LSA171" s="16"/>
      <c r="LSB171" s="18"/>
      <c r="LSC171" s="3"/>
      <c r="LSE171" s="13"/>
      <c r="LSF171" s="8"/>
      <c r="LSG171" s="3"/>
      <c r="LSH171" s="45"/>
      <c r="LSI171" s="3"/>
      <c r="LSJ171" s="2"/>
      <c r="LSK171" s="2"/>
      <c r="LSL171" s="2"/>
      <c r="LSM171" s="2"/>
      <c r="LSN171" s="2"/>
      <c r="LSO171" s="45"/>
      <c r="LSP171" s="45"/>
      <c r="LSS171" s="16"/>
      <c r="LST171" s="93"/>
      <c r="LSU171" s="18"/>
      <c r="LSV171" s="16"/>
      <c r="LSW171" s="18"/>
      <c r="LSX171" s="3"/>
      <c r="LSZ171" s="13"/>
      <c r="LTA171" s="8"/>
      <c r="LTB171" s="3"/>
      <c r="LTC171" s="45"/>
      <c r="LTD171" s="3"/>
      <c r="LTE171" s="2"/>
      <c r="LTF171" s="2"/>
      <c r="LTG171" s="2"/>
      <c r="LTH171" s="2"/>
      <c r="LTI171" s="2"/>
      <c r="LTJ171" s="45"/>
      <c r="LTK171" s="45"/>
      <c r="LTN171" s="16"/>
      <c r="LTO171" s="93"/>
      <c r="LTP171" s="18"/>
      <c r="LTQ171" s="16"/>
      <c r="LTR171" s="18"/>
      <c r="LTS171" s="3"/>
      <c r="LTU171" s="13"/>
      <c r="LTV171" s="8"/>
      <c r="LTW171" s="3"/>
      <c r="LTX171" s="45"/>
      <c r="LTY171" s="3"/>
      <c r="LTZ171" s="2"/>
      <c r="LUA171" s="2"/>
      <c r="LUB171" s="2"/>
      <c r="LUC171" s="2"/>
      <c r="LUD171" s="2"/>
      <c r="LUE171" s="45"/>
      <c r="LUF171" s="45"/>
      <c r="LUI171" s="16"/>
      <c r="LUJ171" s="93"/>
      <c r="LUK171" s="18"/>
      <c r="LUL171" s="16"/>
      <c r="LUM171" s="18"/>
      <c r="LUN171" s="3"/>
      <c r="LUP171" s="13"/>
      <c r="LUQ171" s="8"/>
      <c r="LUR171" s="3"/>
      <c r="LUS171" s="45"/>
      <c r="LUT171" s="3"/>
      <c r="LUU171" s="2"/>
      <c r="LUV171" s="2"/>
      <c r="LUW171" s="2"/>
      <c r="LUX171" s="2"/>
      <c r="LUY171" s="2"/>
      <c r="LUZ171" s="45"/>
      <c r="LVA171" s="45"/>
      <c r="LVD171" s="16"/>
      <c r="LVE171" s="93"/>
      <c r="LVF171" s="18"/>
      <c r="LVG171" s="16"/>
      <c r="LVH171" s="18"/>
      <c r="LVI171" s="3"/>
      <c r="LVK171" s="13"/>
      <c r="LVL171" s="8"/>
      <c r="LVM171" s="3"/>
      <c r="LVN171" s="45"/>
      <c r="LVO171" s="3"/>
      <c r="LVP171" s="2"/>
      <c r="LVQ171" s="2"/>
      <c r="LVR171" s="2"/>
      <c r="LVS171" s="2"/>
      <c r="LVT171" s="2"/>
      <c r="LVU171" s="45"/>
      <c r="LVV171" s="45"/>
      <c r="LVY171" s="16"/>
      <c r="LVZ171" s="93"/>
      <c r="LWA171" s="18"/>
      <c r="LWB171" s="16"/>
      <c r="LWC171" s="18"/>
      <c r="LWD171" s="3"/>
      <c r="LWF171" s="13"/>
      <c r="LWG171" s="8"/>
      <c r="LWH171" s="3"/>
      <c r="LWI171" s="45"/>
      <c r="LWJ171" s="3"/>
      <c r="LWK171" s="2"/>
      <c r="LWL171" s="2"/>
      <c r="LWM171" s="2"/>
      <c r="LWN171" s="2"/>
      <c r="LWO171" s="2"/>
      <c r="LWP171" s="45"/>
      <c r="LWQ171" s="45"/>
      <c r="LWT171" s="16"/>
      <c r="LWU171" s="93"/>
      <c r="LWV171" s="18"/>
      <c r="LWW171" s="16"/>
      <c r="LWX171" s="18"/>
      <c r="LWY171" s="3"/>
      <c r="LXA171" s="13"/>
      <c r="LXB171" s="8"/>
      <c r="LXC171" s="3"/>
      <c r="LXD171" s="45"/>
      <c r="LXE171" s="3"/>
      <c r="LXF171" s="2"/>
      <c r="LXG171" s="2"/>
      <c r="LXH171" s="2"/>
      <c r="LXI171" s="2"/>
      <c r="LXJ171" s="2"/>
      <c r="LXK171" s="45"/>
      <c r="LXL171" s="45"/>
      <c r="LXO171" s="16"/>
      <c r="LXP171" s="93"/>
      <c r="LXQ171" s="18"/>
      <c r="LXR171" s="16"/>
      <c r="LXS171" s="18"/>
      <c r="LXT171" s="3"/>
      <c r="LXV171" s="13"/>
      <c r="LXW171" s="8"/>
      <c r="LXX171" s="3"/>
      <c r="LXY171" s="45"/>
      <c r="LXZ171" s="3"/>
      <c r="LYA171" s="2"/>
      <c r="LYB171" s="2"/>
      <c r="LYC171" s="2"/>
      <c r="LYD171" s="2"/>
      <c r="LYE171" s="2"/>
      <c r="LYF171" s="45"/>
      <c r="LYG171" s="45"/>
      <c r="LYJ171" s="16"/>
      <c r="LYK171" s="93"/>
      <c r="LYL171" s="18"/>
      <c r="LYM171" s="16"/>
      <c r="LYN171" s="18"/>
      <c r="LYO171" s="3"/>
      <c r="LYQ171" s="13"/>
      <c r="LYR171" s="8"/>
      <c r="LYS171" s="3"/>
      <c r="LYT171" s="45"/>
      <c r="LYU171" s="3"/>
      <c r="LYV171" s="2"/>
      <c r="LYW171" s="2"/>
      <c r="LYX171" s="2"/>
      <c r="LYY171" s="2"/>
      <c r="LYZ171" s="2"/>
      <c r="LZA171" s="45"/>
      <c r="LZB171" s="45"/>
      <c r="LZE171" s="16"/>
      <c r="LZF171" s="93"/>
      <c r="LZG171" s="18"/>
      <c r="LZH171" s="16"/>
      <c r="LZI171" s="18"/>
      <c r="LZJ171" s="3"/>
      <c r="LZL171" s="13"/>
      <c r="LZM171" s="8"/>
      <c r="LZN171" s="3"/>
      <c r="LZO171" s="45"/>
      <c r="LZP171" s="3"/>
      <c r="LZQ171" s="2"/>
      <c r="LZR171" s="2"/>
      <c r="LZS171" s="2"/>
      <c r="LZT171" s="2"/>
      <c r="LZU171" s="2"/>
      <c r="LZV171" s="45"/>
      <c r="LZW171" s="45"/>
      <c r="LZZ171" s="16"/>
      <c r="MAA171" s="93"/>
      <c r="MAB171" s="18"/>
      <c r="MAC171" s="16"/>
      <c r="MAD171" s="18"/>
      <c r="MAE171" s="3"/>
      <c r="MAG171" s="13"/>
      <c r="MAH171" s="8"/>
      <c r="MAI171" s="3"/>
      <c r="MAJ171" s="45"/>
      <c r="MAK171" s="3"/>
      <c r="MAL171" s="2"/>
      <c r="MAM171" s="2"/>
      <c r="MAN171" s="2"/>
      <c r="MAO171" s="2"/>
      <c r="MAP171" s="2"/>
      <c r="MAQ171" s="45"/>
      <c r="MAR171" s="45"/>
      <c r="MAU171" s="16"/>
      <c r="MAV171" s="93"/>
      <c r="MAW171" s="18"/>
      <c r="MAX171" s="16"/>
      <c r="MAY171" s="18"/>
      <c r="MAZ171" s="3"/>
      <c r="MBB171" s="13"/>
      <c r="MBC171" s="8"/>
      <c r="MBD171" s="3"/>
      <c r="MBE171" s="45"/>
      <c r="MBF171" s="3"/>
      <c r="MBG171" s="2"/>
      <c r="MBH171" s="2"/>
      <c r="MBI171" s="2"/>
      <c r="MBJ171" s="2"/>
      <c r="MBK171" s="2"/>
      <c r="MBL171" s="45"/>
      <c r="MBM171" s="45"/>
      <c r="MBP171" s="16"/>
      <c r="MBQ171" s="93"/>
      <c r="MBR171" s="18"/>
      <c r="MBS171" s="16"/>
      <c r="MBT171" s="18"/>
      <c r="MBU171" s="3"/>
      <c r="MBW171" s="13"/>
      <c r="MBX171" s="8"/>
      <c r="MBY171" s="3"/>
      <c r="MBZ171" s="45"/>
      <c r="MCA171" s="3"/>
      <c r="MCB171" s="2"/>
      <c r="MCC171" s="2"/>
      <c r="MCD171" s="2"/>
      <c r="MCE171" s="2"/>
      <c r="MCF171" s="2"/>
      <c r="MCG171" s="45"/>
      <c r="MCH171" s="45"/>
      <c r="MCK171" s="16"/>
      <c r="MCL171" s="93"/>
      <c r="MCM171" s="18"/>
      <c r="MCN171" s="16"/>
      <c r="MCO171" s="18"/>
      <c r="MCP171" s="3"/>
      <c r="MCR171" s="13"/>
      <c r="MCS171" s="8"/>
      <c r="MCT171" s="3"/>
      <c r="MCU171" s="45"/>
      <c r="MCV171" s="3"/>
      <c r="MCW171" s="2"/>
      <c r="MCX171" s="2"/>
      <c r="MCY171" s="2"/>
      <c r="MCZ171" s="2"/>
      <c r="MDA171" s="2"/>
      <c r="MDB171" s="45"/>
      <c r="MDC171" s="45"/>
      <c r="MDF171" s="16"/>
      <c r="MDG171" s="93"/>
      <c r="MDH171" s="18"/>
      <c r="MDI171" s="16"/>
      <c r="MDJ171" s="18"/>
      <c r="MDK171" s="3"/>
      <c r="MDM171" s="13"/>
      <c r="MDN171" s="8"/>
      <c r="MDO171" s="3"/>
      <c r="MDP171" s="45"/>
      <c r="MDQ171" s="3"/>
      <c r="MDR171" s="2"/>
      <c r="MDS171" s="2"/>
      <c r="MDT171" s="2"/>
      <c r="MDU171" s="2"/>
      <c r="MDV171" s="2"/>
      <c r="MDW171" s="45"/>
      <c r="MDX171" s="45"/>
      <c r="MEA171" s="16"/>
      <c r="MEB171" s="93"/>
      <c r="MEC171" s="18"/>
      <c r="MED171" s="16"/>
      <c r="MEE171" s="18"/>
      <c r="MEF171" s="3"/>
      <c r="MEH171" s="13"/>
      <c r="MEI171" s="8"/>
      <c r="MEJ171" s="3"/>
      <c r="MEK171" s="45"/>
      <c r="MEL171" s="3"/>
      <c r="MEM171" s="2"/>
      <c r="MEN171" s="2"/>
      <c r="MEO171" s="2"/>
      <c r="MEP171" s="2"/>
      <c r="MEQ171" s="2"/>
      <c r="MER171" s="45"/>
      <c r="MES171" s="45"/>
      <c r="MEV171" s="16"/>
      <c r="MEW171" s="93"/>
      <c r="MEX171" s="18"/>
      <c r="MEY171" s="16"/>
      <c r="MEZ171" s="18"/>
      <c r="MFA171" s="3"/>
      <c r="MFC171" s="13"/>
      <c r="MFD171" s="8"/>
      <c r="MFE171" s="3"/>
      <c r="MFF171" s="45"/>
      <c r="MFG171" s="3"/>
      <c r="MFH171" s="2"/>
      <c r="MFI171" s="2"/>
      <c r="MFJ171" s="2"/>
      <c r="MFK171" s="2"/>
      <c r="MFL171" s="2"/>
      <c r="MFM171" s="45"/>
      <c r="MFN171" s="45"/>
      <c r="MFQ171" s="16"/>
      <c r="MFR171" s="93"/>
      <c r="MFS171" s="18"/>
      <c r="MFT171" s="16"/>
      <c r="MFU171" s="18"/>
      <c r="MFV171" s="3"/>
      <c r="MFX171" s="13"/>
      <c r="MFY171" s="8"/>
      <c r="MFZ171" s="3"/>
      <c r="MGA171" s="45"/>
      <c r="MGB171" s="3"/>
      <c r="MGC171" s="2"/>
      <c r="MGD171" s="2"/>
      <c r="MGE171" s="2"/>
      <c r="MGF171" s="2"/>
      <c r="MGG171" s="2"/>
      <c r="MGH171" s="45"/>
      <c r="MGI171" s="45"/>
      <c r="MGL171" s="16"/>
      <c r="MGM171" s="93"/>
      <c r="MGN171" s="18"/>
      <c r="MGO171" s="16"/>
      <c r="MGP171" s="18"/>
      <c r="MGQ171" s="3"/>
      <c r="MGS171" s="13"/>
      <c r="MGT171" s="8"/>
      <c r="MGU171" s="3"/>
      <c r="MGV171" s="45"/>
      <c r="MGW171" s="3"/>
      <c r="MGX171" s="2"/>
      <c r="MGY171" s="2"/>
      <c r="MGZ171" s="2"/>
      <c r="MHA171" s="2"/>
      <c r="MHB171" s="2"/>
      <c r="MHC171" s="45"/>
      <c r="MHD171" s="45"/>
      <c r="MHG171" s="16"/>
      <c r="MHH171" s="93"/>
      <c r="MHI171" s="18"/>
      <c r="MHJ171" s="16"/>
      <c r="MHK171" s="18"/>
      <c r="MHL171" s="3"/>
      <c r="MHN171" s="13"/>
      <c r="MHO171" s="8"/>
      <c r="MHP171" s="3"/>
      <c r="MHQ171" s="45"/>
      <c r="MHR171" s="3"/>
      <c r="MHS171" s="2"/>
      <c r="MHT171" s="2"/>
      <c r="MHU171" s="2"/>
      <c r="MHV171" s="2"/>
      <c r="MHW171" s="2"/>
      <c r="MHX171" s="45"/>
      <c r="MHY171" s="45"/>
      <c r="MIB171" s="16"/>
      <c r="MIC171" s="93"/>
      <c r="MID171" s="18"/>
      <c r="MIE171" s="16"/>
      <c r="MIF171" s="18"/>
      <c r="MIG171" s="3"/>
      <c r="MII171" s="13"/>
      <c r="MIJ171" s="8"/>
      <c r="MIK171" s="3"/>
      <c r="MIL171" s="45"/>
      <c r="MIM171" s="3"/>
      <c r="MIN171" s="2"/>
      <c r="MIO171" s="2"/>
      <c r="MIP171" s="2"/>
      <c r="MIQ171" s="2"/>
      <c r="MIR171" s="2"/>
      <c r="MIS171" s="45"/>
      <c r="MIT171" s="45"/>
      <c r="MIW171" s="16"/>
      <c r="MIX171" s="93"/>
      <c r="MIY171" s="18"/>
      <c r="MIZ171" s="16"/>
      <c r="MJA171" s="18"/>
      <c r="MJB171" s="3"/>
      <c r="MJD171" s="13"/>
      <c r="MJE171" s="8"/>
      <c r="MJF171" s="3"/>
      <c r="MJG171" s="45"/>
      <c r="MJH171" s="3"/>
      <c r="MJI171" s="2"/>
      <c r="MJJ171" s="2"/>
      <c r="MJK171" s="2"/>
      <c r="MJL171" s="2"/>
      <c r="MJM171" s="2"/>
      <c r="MJN171" s="45"/>
      <c r="MJO171" s="45"/>
      <c r="MJR171" s="16"/>
      <c r="MJS171" s="93"/>
      <c r="MJT171" s="18"/>
      <c r="MJU171" s="16"/>
      <c r="MJV171" s="18"/>
      <c r="MJW171" s="3"/>
      <c r="MJY171" s="13"/>
      <c r="MJZ171" s="8"/>
      <c r="MKA171" s="3"/>
      <c r="MKB171" s="45"/>
      <c r="MKC171" s="3"/>
      <c r="MKD171" s="2"/>
      <c r="MKE171" s="2"/>
      <c r="MKF171" s="2"/>
      <c r="MKG171" s="2"/>
      <c r="MKH171" s="2"/>
      <c r="MKI171" s="45"/>
      <c r="MKJ171" s="45"/>
      <c r="MKM171" s="16"/>
      <c r="MKN171" s="93"/>
      <c r="MKO171" s="18"/>
      <c r="MKP171" s="16"/>
      <c r="MKQ171" s="18"/>
      <c r="MKR171" s="3"/>
      <c r="MKT171" s="13"/>
      <c r="MKU171" s="8"/>
      <c r="MKV171" s="3"/>
      <c r="MKW171" s="45"/>
      <c r="MKX171" s="3"/>
      <c r="MKY171" s="2"/>
      <c r="MKZ171" s="2"/>
      <c r="MLA171" s="2"/>
      <c r="MLB171" s="2"/>
      <c r="MLC171" s="2"/>
      <c r="MLD171" s="45"/>
      <c r="MLE171" s="45"/>
      <c r="MLH171" s="16"/>
      <c r="MLI171" s="93"/>
      <c r="MLJ171" s="18"/>
      <c r="MLK171" s="16"/>
      <c r="MLL171" s="18"/>
      <c r="MLM171" s="3"/>
      <c r="MLO171" s="13"/>
      <c r="MLP171" s="8"/>
      <c r="MLQ171" s="3"/>
      <c r="MLR171" s="45"/>
      <c r="MLS171" s="3"/>
      <c r="MLT171" s="2"/>
      <c r="MLU171" s="2"/>
      <c r="MLV171" s="2"/>
      <c r="MLW171" s="2"/>
      <c r="MLX171" s="2"/>
      <c r="MLY171" s="45"/>
      <c r="MLZ171" s="45"/>
      <c r="MMC171" s="16"/>
      <c r="MMD171" s="93"/>
      <c r="MME171" s="18"/>
      <c r="MMF171" s="16"/>
      <c r="MMG171" s="18"/>
      <c r="MMH171" s="3"/>
      <c r="MMJ171" s="13"/>
      <c r="MMK171" s="8"/>
      <c r="MML171" s="3"/>
      <c r="MMM171" s="45"/>
      <c r="MMN171" s="3"/>
      <c r="MMO171" s="2"/>
      <c r="MMP171" s="2"/>
      <c r="MMQ171" s="2"/>
      <c r="MMR171" s="2"/>
      <c r="MMS171" s="2"/>
      <c r="MMT171" s="45"/>
      <c r="MMU171" s="45"/>
      <c r="MMX171" s="16"/>
      <c r="MMY171" s="93"/>
      <c r="MMZ171" s="18"/>
      <c r="MNA171" s="16"/>
      <c r="MNB171" s="18"/>
      <c r="MNC171" s="3"/>
      <c r="MNE171" s="13"/>
      <c r="MNF171" s="8"/>
      <c r="MNG171" s="3"/>
      <c r="MNH171" s="45"/>
      <c r="MNI171" s="3"/>
      <c r="MNJ171" s="2"/>
      <c r="MNK171" s="2"/>
      <c r="MNL171" s="2"/>
      <c r="MNM171" s="2"/>
      <c r="MNN171" s="2"/>
      <c r="MNO171" s="45"/>
      <c r="MNP171" s="45"/>
      <c r="MNS171" s="16"/>
      <c r="MNT171" s="93"/>
      <c r="MNU171" s="18"/>
      <c r="MNV171" s="16"/>
      <c r="MNW171" s="18"/>
      <c r="MNX171" s="3"/>
      <c r="MNZ171" s="13"/>
      <c r="MOA171" s="8"/>
      <c r="MOB171" s="3"/>
      <c r="MOC171" s="45"/>
      <c r="MOD171" s="3"/>
      <c r="MOE171" s="2"/>
      <c r="MOF171" s="2"/>
      <c r="MOG171" s="2"/>
      <c r="MOH171" s="2"/>
      <c r="MOI171" s="2"/>
      <c r="MOJ171" s="45"/>
      <c r="MOK171" s="45"/>
      <c r="MON171" s="16"/>
      <c r="MOO171" s="93"/>
      <c r="MOP171" s="18"/>
      <c r="MOQ171" s="16"/>
      <c r="MOR171" s="18"/>
      <c r="MOS171" s="3"/>
      <c r="MOU171" s="13"/>
      <c r="MOV171" s="8"/>
      <c r="MOW171" s="3"/>
      <c r="MOX171" s="45"/>
      <c r="MOY171" s="3"/>
      <c r="MOZ171" s="2"/>
      <c r="MPA171" s="2"/>
      <c r="MPB171" s="2"/>
      <c r="MPC171" s="2"/>
      <c r="MPD171" s="2"/>
      <c r="MPE171" s="45"/>
      <c r="MPF171" s="45"/>
      <c r="MPI171" s="16"/>
      <c r="MPJ171" s="93"/>
      <c r="MPK171" s="18"/>
      <c r="MPL171" s="16"/>
      <c r="MPM171" s="18"/>
      <c r="MPN171" s="3"/>
      <c r="MPP171" s="13"/>
      <c r="MPQ171" s="8"/>
      <c r="MPR171" s="3"/>
      <c r="MPS171" s="45"/>
      <c r="MPT171" s="3"/>
      <c r="MPU171" s="2"/>
      <c r="MPV171" s="2"/>
      <c r="MPW171" s="2"/>
      <c r="MPX171" s="2"/>
      <c r="MPY171" s="2"/>
      <c r="MPZ171" s="45"/>
      <c r="MQA171" s="45"/>
      <c r="MQD171" s="16"/>
      <c r="MQE171" s="93"/>
      <c r="MQF171" s="18"/>
      <c r="MQG171" s="16"/>
      <c r="MQH171" s="18"/>
      <c r="MQI171" s="3"/>
      <c r="MQK171" s="13"/>
      <c r="MQL171" s="8"/>
      <c r="MQM171" s="3"/>
      <c r="MQN171" s="45"/>
      <c r="MQO171" s="3"/>
      <c r="MQP171" s="2"/>
      <c r="MQQ171" s="2"/>
      <c r="MQR171" s="2"/>
      <c r="MQS171" s="2"/>
      <c r="MQT171" s="2"/>
      <c r="MQU171" s="45"/>
      <c r="MQV171" s="45"/>
      <c r="MQY171" s="16"/>
      <c r="MQZ171" s="93"/>
      <c r="MRA171" s="18"/>
      <c r="MRB171" s="16"/>
      <c r="MRC171" s="18"/>
      <c r="MRD171" s="3"/>
      <c r="MRF171" s="13"/>
      <c r="MRG171" s="8"/>
      <c r="MRH171" s="3"/>
      <c r="MRI171" s="45"/>
      <c r="MRJ171" s="3"/>
      <c r="MRK171" s="2"/>
      <c r="MRL171" s="2"/>
      <c r="MRM171" s="2"/>
      <c r="MRN171" s="2"/>
      <c r="MRO171" s="2"/>
      <c r="MRP171" s="45"/>
      <c r="MRQ171" s="45"/>
      <c r="MRT171" s="16"/>
      <c r="MRU171" s="93"/>
      <c r="MRV171" s="18"/>
      <c r="MRW171" s="16"/>
      <c r="MRX171" s="18"/>
      <c r="MRY171" s="3"/>
      <c r="MSA171" s="13"/>
      <c r="MSB171" s="8"/>
      <c r="MSC171" s="3"/>
      <c r="MSD171" s="45"/>
      <c r="MSE171" s="3"/>
      <c r="MSF171" s="2"/>
      <c r="MSG171" s="2"/>
      <c r="MSH171" s="2"/>
      <c r="MSI171" s="2"/>
      <c r="MSJ171" s="2"/>
      <c r="MSK171" s="45"/>
      <c r="MSL171" s="45"/>
      <c r="MSO171" s="16"/>
      <c r="MSP171" s="93"/>
      <c r="MSQ171" s="18"/>
      <c r="MSR171" s="16"/>
      <c r="MSS171" s="18"/>
      <c r="MST171" s="3"/>
      <c r="MSV171" s="13"/>
      <c r="MSW171" s="8"/>
      <c r="MSX171" s="3"/>
      <c r="MSY171" s="45"/>
      <c r="MSZ171" s="3"/>
      <c r="MTA171" s="2"/>
      <c r="MTB171" s="2"/>
      <c r="MTC171" s="2"/>
      <c r="MTD171" s="2"/>
      <c r="MTE171" s="2"/>
      <c r="MTF171" s="45"/>
      <c r="MTG171" s="45"/>
      <c r="MTJ171" s="16"/>
      <c r="MTK171" s="93"/>
      <c r="MTL171" s="18"/>
      <c r="MTM171" s="16"/>
      <c r="MTN171" s="18"/>
      <c r="MTO171" s="3"/>
      <c r="MTQ171" s="13"/>
      <c r="MTR171" s="8"/>
      <c r="MTS171" s="3"/>
      <c r="MTT171" s="45"/>
      <c r="MTU171" s="3"/>
      <c r="MTV171" s="2"/>
      <c r="MTW171" s="2"/>
      <c r="MTX171" s="2"/>
      <c r="MTY171" s="2"/>
      <c r="MTZ171" s="2"/>
      <c r="MUA171" s="45"/>
      <c r="MUB171" s="45"/>
      <c r="MUE171" s="16"/>
      <c r="MUF171" s="93"/>
      <c r="MUG171" s="18"/>
      <c r="MUH171" s="16"/>
      <c r="MUI171" s="18"/>
      <c r="MUJ171" s="3"/>
      <c r="MUL171" s="13"/>
      <c r="MUM171" s="8"/>
      <c r="MUN171" s="3"/>
      <c r="MUO171" s="45"/>
      <c r="MUP171" s="3"/>
      <c r="MUQ171" s="2"/>
      <c r="MUR171" s="2"/>
      <c r="MUS171" s="2"/>
      <c r="MUT171" s="2"/>
      <c r="MUU171" s="2"/>
      <c r="MUV171" s="45"/>
      <c r="MUW171" s="45"/>
      <c r="MUZ171" s="16"/>
      <c r="MVA171" s="93"/>
      <c r="MVB171" s="18"/>
      <c r="MVC171" s="16"/>
      <c r="MVD171" s="18"/>
      <c r="MVE171" s="3"/>
      <c r="MVG171" s="13"/>
      <c r="MVH171" s="8"/>
      <c r="MVI171" s="3"/>
      <c r="MVJ171" s="45"/>
      <c r="MVK171" s="3"/>
      <c r="MVL171" s="2"/>
      <c r="MVM171" s="2"/>
      <c r="MVN171" s="2"/>
      <c r="MVO171" s="2"/>
      <c r="MVP171" s="2"/>
      <c r="MVQ171" s="45"/>
      <c r="MVR171" s="45"/>
      <c r="MVU171" s="16"/>
      <c r="MVV171" s="93"/>
      <c r="MVW171" s="18"/>
      <c r="MVX171" s="16"/>
      <c r="MVY171" s="18"/>
      <c r="MVZ171" s="3"/>
      <c r="MWB171" s="13"/>
      <c r="MWC171" s="8"/>
      <c r="MWD171" s="3"/>
      <c r="MWE171" s="45"/>
      <c r="MWF171" s="3"/>
      <c r="MWG171" s="2"/>
      <c r="MWH171" s="2"/>
      <c r="MWI171" s="2"/>
      <c r="MWJ171" s="2"/>
      <c r="MWK171" s="2"/>
      <c r="MWL171" s="45"/>
      <c r="MWM171" s="45"/>
      <c r="MWP171" s="16"/>
      <c r="MWQ171" s="93"/>
      <c r="MWR171" s="18"/>
      <c r="MWS171" s="16"/>
      <c r="MWT171" s="18"/>
      <c r="MWU171" s="3"/>
      <c r="MWW171" s="13"/>
      <c r="MWX171" s="8"/>
      <c r="MWY171" s="3"/>
      <c r="MWZ171" s="45"/>
      <c r="MXA171" s="3"/>
      <c r="MXB171" s="2"/>
      <c r="MXC171" s="2"/>
      <c r="MXD171" s="2"/>
      <c r="MXE171" s="2"/>
      <c r="MXF171" s="2"/>
      <c r="MXG171" s="45"/>
      <c r="MXH171" s="45"/>
      <c r="MXK171" s="16"/>
      <c r="MXL171" s="93"/>
      <c r="MXM171" s="18"/>
      <c r="MXN171" s="16"/>
      <c r="MXO171" s="18"/>
      <c r="MXP171" s="3"/>
      <c r="MXR171" s="13"/>
      <c r="MXS171" s="8"/>
      <c r="MXT171" s="3"/>
      <c r="MXU171" s="45"/>
      <c r="MXV171" s="3"/>
      <c r="MXW171" s="2"/>
      <c r="MXX171" s="2"/>
      <c r="MXY171" s="2"/>
      <c r="MXZ171" s="2"/>
      <c r="MYA171" s="2"/>
      <c r="MYB171" s="45"/>
      <c r="MYC171" s="45"/>
      <c r="MYF171" s="16"/>
      <c r="MYG171" s="93"/>
      <c r="MYH171" s="18"/>
      <c r="MYI171" s="16"/>
      <c r="MYJ171" s="18"/>
      <c r="MYK171" s="3"/>
      <c r="MYM171" s="13"/>
      <c r="MYN171" s="8"/>
      <c r="MYO171" s="3"/>
      <c r="MYP171" s="45"/>
      <c r="MYQ171" s="3"/>
      <c r="MYR171" s="2"/>
      <c r="MYS171" s="2"/>
      <c r="MYT171" s="2"/>
      <c r="MYU171" s="2"/>
      <c r="MYV171" s="2"/>
      <c r="MYW171" s="45"/>
      <c r="MYX171" s="45"/>
      <c r="MZA171" s="16"/>
      <c r="MZB171" s="93"/>
      <c r="MZC171" s="18"/>
      <c r="MZD171" s="16"/>
      <c r="MZE171" s="18"/>
      <c r="MZF171" s="3"/>
      <c r="MZH171" s="13"/>
      <c r="MZI171" s="8"/>
      <c r="MZJ171" s="3"/>
      <c r="MZK171" s="45"/>
      <c r="MZL171" s="3"/>
      <c r="MZM171" s="2"/>
      <c r="MZN171" s="2"/>
      <c r="MZO171" s="2"/>
      <c r="MZP171" s="2"/>
      <c r="MZQ171" s="2"/>
      <c r="MZR171" s="45"/>
      <c r="MZS171" s="45"/>
      <c r="MZV171" s="16"/>
      <c r="MZW171" s="93"/>
      <c r="MZX171" s="18"/>
      <c r="MZY171" s="16"/>
      <c r="MZZ171" s="18"/>
      <c r="NAA171" s="3"/>
      <c r="NAC171" s="13"/>
      <c r="NAD171" s="8"/>
      <c r="NAE171" s="3"/>
      <c r="NAF171" s="45"/>
      <c r="NAG171" s="3"/>
      <c r="NAH171" s="2"/>
      <c r="NAI171" s="2"/>
      <c r="NAJ171" s="2"/>
      <c r="NAK171" s="2"/>
      <c r="NAL171" s="2"/>
      <c r="NAM171" s="45"/>
      <c r="NAN171" s="45"/>
      <c r="NAQ171" s="16"/>
      <c r="NAR171" s="93"/>
      <c r="NAS171" s="18"/>
      <c r="NAT171" s="16"/>
      <c r="NAU171" s="18"/>
      <c r="NAV171" s="3"/>
      <c r="NAX171" s="13"/>
      <c r="NAY171" s="8"/>
      <c r="NAZ171" s="3"/>
      <c r="NBA171" s="45"/>
      <c r="NBB171" s="3"/>
      <c r="NBC171" s="2"/>
      <c r="NBD171" s="2"/>
      <c r="NBE171" s="2"/>
      <c r="NBF171" s="2"/>
      <c r="NBG171" s="2"/>
      <c r="NBH171" s="45"/>
      <c r="NBI171" s="45"/>
      <c r="NBL171" s="16"/>
      <c r="NBM171" s="93"/>
      <c r="NBN171" s="18"/>
      <c r="NBO171" s="16"/>
      <c r="NBP171" s="18"/>
      <c r="NBQ171" s="3"/>
      <c r="NBS171" s="13"/>
      <c r="NBT171" s="8"/>
      <c r="NBU171" s="3"/>
      <c r="NBV171" s="45"/>
      <c r="NBW171" s="3"/>
      <c r="NBX171" s="2"/>
      <c r="NBY171" s="2"/>
      <c r="NBZ171" s="2"/>
      <c r="NCA171" s="2"/>
      <c r="NCB171" s="2"/>
      <c r="NCC171" s="45"/>
      <c r="NCD171" s="45"/>
      <c r="NCG171" s="16"/>
      <c r="NCH171" s="93"/>
      <c r="NCI171" s="18"/>
      <c r="NCJ171" s="16"/>
      <c r="NCK171" s="18"/>
      <c r="NCL171" s="3"/>
      <c r="NCN171" s="13"/>
      <c r="NCO171" s="8"/>
      <c r="NCP171" s="3"/>
      <c r="NCQ171" s="45"/>
      <c r="NCR171" s="3"/>
      <c r="NCS171" s="2"/>
      <c r="NCT171" s="2"/>
      <c r="NCU171" s="2"/>
      <c r="NCV171" s="2"/>
      <c r="NCW171" s="2"/>
      <c r="NCX171" s="45"/>
      <c r="NCY171" s="45"/>
      <c r="NDB171" s="16"/>
      <c r="NDC171" s="93"/>
      <c r="NDD171" s="18"/>
      <c r="NDE171" s="16"/>
      <c r="NDF171" s="18"/>
      <c r="NDG171" s="3"/>
      <c r="NDI171" s="13"/>
      <c r="NDJ171" s="8"/>
      <c r="NDK171" s="3"/>
      <c r="NDL171" s="45"/>
      <c r="NDM171" s="3"/>
      <c r="NDN171" s="2"/>
      <c r="NDO171" s="2"/>
      <c r="NDP171" s="2"/>
      <c r="NDQ171" s="2"/>
      <c r="NDR171" s="2"/>
      <c r="NDS171" s="45"/>
      <c r="NDT171" s="45"/>
      <c r="NDW171" s="16"/>
      <c r="NDX171" s="93"/>
      <c r="NDY171" s="18"/>
      <c r="NDZ171" s="16"/>
      <c r="NEA171" s="18"/>
      <c r="NEB171" s="3"/>
      <c r="NED171" s="13"/>
      <c r="NEE171" s="8"/>
      <c r="NEF171" s="3"/>
      <c r="NEG171" s="45"/>
      <c r="NEH171" s="3"/>
      <c r="NEI171" s="2"/>
      <c r="NEJ171" s="2"/>
      <c r="NEK171" s="2"/>
      <c r="NEL171" s="2"/>
      <c r="NEM171" s="2"/>
      <c r="NEN171" s="45"/>
      <c r="NEO171" s="45"/>
      <c r="NER171" s="16"/>
      <c r="NES171" s="93"/>
      <c r="NET171" s="18"/>
      <c r="NEU171" s="16"/>
      <c r="NEV171" s="18"/>
      <c r="NEW171" s="3"/>
      <c r="NEY171" s="13"/>
      <c r="NEZ171" s="8"/>
      <c r="NFA171" s="3"/>
      <c r="NFB171" s="45"/>
      <c r="NFC171" s="3"/>
      <c r="NFD171" s="2"/>
      <c r="NFE171" s="2"/>
      <c r="NFF171" s="2"/>
      <c r="NFG171" s="2"/>
      <c r="NFH171" s="2"/>
      <c r="NFI171" s="45"/>
      <c r="NFJ171" s="45"/>
      <c r="NFM171" s="16"/>
      <c r="NFN171" s="93"/>
      <c r="NFO171" s="18"/>
      <c r="NFP171" s="16"/>
      <c r="NFQ171" s="18"/>
      <c r="NFR171" s="3"/>
      <c r="NFT171" s="13"/>
      <c r="NFU171" s="8"/>
      <c r="NFV171" s="3"/>
      <c r="NFW171" s="45"/>
      <c r="NFX171" s="3"/>
      <c r="NFY171" s="2"/>
      <c r="NFZ171" s="2"/>
      <c r="NGA171" s="2"/>
      <c r="NGB171" s="2"/>
      <c r="NGC171" s="2"/>
      <c r="NGD171" s="45"/>
      <c r="NGE171" s="45"/>
      <c r="NGH171" s="16"/>
      <c r="NGI171" s="93"/>
      <c r="NGJ171" s="18"/>
      <c r="NGK171" s="16"/>
      <c r="NGL171" s="18"/>
      <c r="NGM171" s="3"/>
      <c r="NGO171" s="13"/>
      <c r="NGP171" s="8"/>
      <c r="NGQ171" s="3"/>
      <c r="NGR171" s="45"/>
      <c r="NGS171" s="3"/>
      <c r="NGT171" s="2"/>
      <c r="NGU171" s="2"/>
      <c r="NGV171" s="2"/>
      <c r="NGW171" s="2"/>
      <c r="NGX171" s="2"/>
      <c r="NGY171" s="45"/>
      <c r="NGZ171" s="45"/>
      <c r="NHC171" s="16"/>
      <c r="NHD171" s="93"/>
      <c r="NHE171" s="18"/>
      <c r="NHF171" s="16"/>
      <c r="NHG171" s="18"/>
      <c r="NHH171" s="3"/>
      <c r="NHJ171" s="13"/>
      <c r="NHK171" s="8"/>
      <c r="NHL171" s="3"/>
      <c r="NHM171" s="45"/>
      <c r="NHN171" s="3"/>
      <c r="NHO171" s="2"/>
      <c r="NHP171" s="2"/>
      <c r="NHQ171" s="2"/>
      <c r="NHR171" s="2"/>
      <c r="NHS171" s="2"/>
      <c r="NHT171" s="45"/>
      <c r="NHU171" s="45"/>
      <c r="NHX171" s="16"/>
      <c r="NHY171" s="93"/>
      <c r="NHZ171" s="18"/>
      <c r="NIA171" s="16"/>
      <c r="NIB171" s="18"/>
      <c r="NIC171" s="3"/>
      <c r="NIE171" s="13"/>
      <c r="NIF171" s="8"/>
      <c r="NIG171" s="3"/>
      <c r="NIH171" s="45"/>
      <c r="NII171" s="3"/>
      <c r="NIJ171" s="2"/>
      <c r="NIK171" s="2"/>
      <c r="NIL171" s="2"/>
      <c r="NIM171" s="2"/>
      <c r="NIN171" s="2"/>
      <c r="NIO171" s="45"/>
      <c r="NIP171" s="45"/>
      <c r="NIS171" s="16"/>
      <c r="NIT171" s="93"/>
      <c r="NIU171" s="18"/>
      <c r="NIV171" s="16"/>
      <c r="NIW171" s="18"/>
      <c r="NIX171" s="3"/>
      <c r="NIZ171" s="13"/>
      <c r="NJA171" s="8"/>
      <c r="NJB171" s="3"/>
      <c r="NJC171" s="45"/>
      <c r="NJD171" s="3"/>
      <c r="NJE171" s="2"/>
      <c r="NJF171" s="2"/>
      <c r="NJG171" s="2"/>
      <c r="NJH171" s="2"/>
      <c r="NJI171" s="2"/>
      <c r="NJJ171" s="45"/>
      <c r="NJK171" s="45"/>
      <c r="NJN171" s="16"/>
      <c r="NJO171" s="93"/>
      <c r="NJP171" s="18"/>
      <c r="NJQ171" s="16"/>
      <c r="NJR171" s="18"/>
      <c r="NJS171" s="3"/>
      <c r="NJU171" s="13"/>
      <c r="NJV171" s="8"/>
      <c r="NJW171" s="3"/>
      <c r="NJX171" s="45"/>
      <c r="NJY171" s="3"/>
      <c r="NJZ171" s="2"/>
      <c r="NKA171" s="2"/>
      <c r="NKB171" s="2"/>
      <c r="NKC171" s="2"/>
      <c r="NKD171" s="2"/>
      <c r="NKE171" s="45"/>
      <c r="NKF171" s="45"/>
      <c r="NKI171" s="16"/>
      <c r="NKJ171" s="93"/>
      <c r="NKK171" s="18"/>
      <c r="NKL171" s="16"/>
      <c r="NKM171" s="18"/>
      <c r="NKN171" s="3"/>
      <c r="NKP171" s="13"/>
      <c r="NKQ171" s="8"/>
      <c r="NKR171" s="3"/>
      <c r="NKS171" s="45"/>
      <c r="NKT171" s="3"/>
      <c r="NKU171" s="2"/>
      <c r="NKV171" s="2"/>
      <c r="NKW171" s="2"/>
      <c r="NKX171" s="2"/>
      <c r="NKY171" s="2"/>
      <c r="NKZ171" s="45"/>
      <c r="NLA171" s="45"/>
      <c r="NLD171" s="16"/>
      <c r="NLE171" s="93"/>
      <c r="NLF171" s="18"/>
      <c r="NLG171" s="16"/>
      <c r="NLH171" s="18"/>
      <c r="NLI171" s="3"/>
      <c r="NLK171" s="13"/>
      <c r="NLL171" s="8"/>
      <c r="NLM171" s="3"/>
      <c r="NLN171" s="45"/>
      <c r="NLO171" s="3"/>
      <c r="NLP171" s="2"/>
      <c r="NLQ171" s="2"/>
      <c r="NLR171" s="2"/>
      <c r="NLS171" s="2"/>
      <c r="NLT171" s="2"/>
      <c r="NLU171" s="45"/>
      <c r="NLV171" s="45"/>
      <c r="NLY171" s="16"/>
      <c r="NLZ171" s="93"/>
      <c r="NMA171" s="18"/>
      <c r="NMB171" s="16"/>
      <c r="NMC171" s="18"/>
      <c r="NMD171" s="3"/>
      <c r="NMF171" s="13"/>
      <c r="NMG171" s="8"/>
      <c r="NMH171" s="3"/>
      <c r="NMI171" s="45"/>
      <c r="NMJ171" s="3"/>
      <c r="NMK171" s="2"/>
      <c r="NML171" s="2"/>
      <c r="NMM171" s="2"/>
      <c r="NMN171" s="2"/>
      <c r="NMO171" s="2"/>
      <c r="NMP171" s="45"/>
      <c r="NMQ171" s="45"/>
      <c r="NMT171" s="16"/>
      <c r="NMU171" s="93"/>
      <c r="NMV171" s="18"/>
      <c r="NMW171" s="16"/>
      <c r="NMX171" s="18"/>
      <c r="NMY171" s="3"/>
      <c r="NNA171" s="13"/>
      <c r="NNB171" s="8"/>
      <c r="NNC171" s="3"/>
      <c r="NND171" s="45"/>
      <c r="NNE171" s="3"/>
      <c r="NNF171" s="2"/>
      <c r="NNG171" s="2"/>
      <c r="NNH171" s="2"/>
      <c r="NNI171" s="2"/>
      <c r="NNJ171" s="2"/>
      <c r="NNK171" s="45"/>
      <c r="NNL171" s="45"/>
      <c r="NNO171" s="16"/>
      <c r="NNP171" s="93"/>
      <c r="NNQ171" s="18"/>
      <c r="NNR171" s="16"/>
      <c r="NNS171" s="18"/>
      <c r="NNT171" s="3"/>
      <c r="NNV171" s="13"/>
      <c r="NNW171" s="8"/>
      <c r="NNX171" s="3"/>
      <c r="NNY171" s="45"/>
      <c r="NNZ171" s="3"/>
      <c r="NOA171" s="2"/>
      <c r="NOB171" s="2"/>
      <c r="NOC171" s="2"/>
      <c r="NOD171" s="2"/>
      <c r="NOE171" s="2"/>
      <c r="NOF171" s="45"/>
      <c r="NOG171" s="45"/>
      <c r="NOJ171" s="16"/>
      <c r="NOK171" s="93"/>
      <c r="NOL171" s="18"/>
      <c r="NOM171" s="16"/>
      <c r="NON171" s="18"/>
      <c r="NOO171" s="3"/>
      <c r="NOQ171" s="13"/>
      <c r="NOR171" s="8"/>
      <c r="NOS171" s="3"/>
      <c r="NOT171" s="45"/>
      <c r="NOU171" s="3"/>
      <c r="NOV171" s="2"/>
      <c r="NOW171" s="2"/>
      <c r="NOX171" s="2"/>
      <c r="NOY171" s="2"/>
      <c r="NOZ171" s="2"/>
      <c r="NPA171" s="45"/>
      <c r="NPB171" s="45"/>
      <c r="NPE171" s="16"/>
      <c r="NPF171" s="93"/>
      <c r="NPG171" s="18"/>
      <c r="NPH171" s="16"/>
      <c r="NPI171" s="18"/>
      <c r="NPJ171" s="3"/>
      <c r="NPL171" s="13"/>
      <c r="NPM171" s="8"/>
      <c r="NPN171" s="3"/>
      <c r="NPO171" s="45"/>
      <c r="NPP171" s="3"/>
      <c r="NPQ171" s="2"/>
      <c r="NPR171" s="2"/>
      <c r="NPS171" s="2"/>
      <c r="NPT171" s="2"/>
      <c r="NPU171" s="2"/>
      <c r="NPV171" s="45"/>
      <c r="NPW171" s="45"/>
      <c r="NPZ171" s="16"/>
      <c r="NQA171" s="93"/>
      <c r="NQB171" s="18"/>
      <c r="NQC171" s="16"/>
      <c r="NQD171" s="18"/>
      <c r="NQE171" s="3"/>
      <c r="NQG171" s="13"/>
      <c r="NQH171" s="8"/>
      <c r="NQI171" s="3"/>
      <c r="NQJ171" s="45"/>
      <c r="NQK171" s="3"/>
      <c r="NQL171" s="2"/>
      <c r="NQM171" s="2"/>
      <c r="NQN171" s="2"/>
      <c r="NQO171" s="2"/>
      <c r="NQP171" s="2"/>
      <c r="NQQ171" s="45"/>
      <c r="NQR171" s="45"/>
      <c r="NQU171" s="16"/>
      <c r="NQV171" s="93"/>
      <c r="NQW171" s="18"/>
      <c r="NQX171" s="16"/>
      <c r="NQY171" s="18"/>
      <c r="NQZ171" s="3"/>
      <c r="NRB171" s="13"/>
      <c r="NRC171" s="8"/>
      <c r="NRD171" s="3"/>
      <c r="NRE171" s="45"/>
      <c r="NRF171" s="3"/>
      <c r="NRG171" s="2"/>
      <c r="NRH171" s="2"/>
      <c r="NRI171" s="2"/>
      <c r="NRJ171" s="2"/>
      <c r="NRK171" s="2"/>
      <c r="NRL171" s="45"/>
      <c r="NRM171" s="45"/>
      <c r="NRP171" s="16"/>
      <c r="NRQ171" s="93"/>
      <c r="NRR171" s="18"/>
      <c r="NRS171" s="16"/>
      <c r="NRT171" s="18"/>
      <c r="NRU171" s="3"/>
      <c r="NRW171" s="13"/>
      <c r="NRX171" s="8"/>
      <c r="NRY171" s="3"/>
      <c r="NRZ171" s="45"/>
      <c r="NSA171" s="3"/>
      <c r="NSB171" s="2"/>
      <c r="NSC171" s="2"/>
      <c r="NSD171" s="2"/>
      <c r="NSE171" s="2"/>
      <c r="NSF171" s="2"/>
      <c r="NSG171" s="45"/>
      <c r="NSH171" s="45"/>
      <c r="NSK171" s="16"/>
      <c r="NSL171" s="93"/>
      <c r="NSM171" s="18"/>
      <c r="NSN171" s="16"/>
      <c r="NSO171" s="18"/>
      <c r="NSP171" s="3"/>
      <c r="NSR171" s="13"/>
      <c r="NSS171" s="8"/>
      <c r="NST171" s="3"/>
      <c r="NSU171" s="45"/>
      <c r="NSV171" s="3"/>
      <c r="NSW171" s="2"/>
      <c r="NSX171" s="2"/>
      <c r="NSY171" s="2"/>
      <c r="NSZ171" s="2"/>
      <c r="NTA171" s="2"/>
      <c r="NTB171" s="45"/>
      <c r="NTC171" s="45"/>
      <c r="NTF171" s="16"/>
      <c r="NTG171" s="93"/>
      <c r="NTH171" s="18"/>
      <c r="NTI171" s="16"/>
      <c r="NTJ171" s="18"/>
      <c r="NTK171" s="3"/>
      <c r="NTM171" s="13"/>
      <c r="NTN171" s="8"/>
      <c r="NTO171" s="3"/>
      <c r="NTP171" s="45"/>
      <c r="NTQ171" s="3"/>
      <c r="NTR171" s="2"/>
      <c r="NTS171" s="2"/>
      <c r="NTT171" s="2"/>
      <c r="NTU171" s="2"/>
      <c r="NTV171" s="2"/>
      <c r="NTW171" s="45"/>
      <c r="NTX171" s="45"/>
      <c r="NUA171" s="16"/>
      <c r="NUB171" s="93"/>
      <c r="NUC171" s="18"/>
      <c r="NUD171" s="16"/>
      <c r="NUE171" s="18"/>
      <c r="NUF171" s="3"/>
      <c r="NUH171" s="13"/>
      <c r="NUI171" s="8"/>
      <c r="NUJ171" s="3"/>
      <c r="NUK171" s="45"/>
      <c r="NUL171" s="3"/>
      <c r="NUM171" s="2"/>
      <c r="NUN171" s="2"/>
      <c r="NUO171" s="2"/>
      <c r="NUP171" s="2"/>
      <c r="NUQ171" s="2"/>
      <c r="NUR171" s="45"/>
      <c r="NUS171" s="45"/>
      <c r="NUV171" s="16"/>
      <c r="NUW171" s="93"/>
      <c r="NUX171" s="18"/>
      <c r="NUY171" s="16"/>
      <c r="NUZ171" s="18"/>
      <c r="NVA171" s="3"/>
      <c r="NVC171" s="13"/>
      <c r="NVD171" s="8"/>
      <c r="NVE171" s="3"/>
      <c r="NVF171" s="45"/>
      <c r="NVG171" s="3"/>
      <c r="NVH171" s="2"/>
      <c r="NVI171" s="2"/>
      <c r="NVJ171" s="2"/>
      <c r="NVK171" s="2"/>
      <c r="NVL171" s="2"/>
      <c r="NVM171" s="45"/>
      <c r="NVN171" s="45"/>
      <c r="NVQ171" s="16"/>
      <c r="NVR171" s="93"/>
      <c r="NVS171" s="18"/>
      <c r="NVT171" s="16"/>
      <c r="NVU171" s="18"/>
      <c r="NVV171" s="3"/>
      <c r="NVX171" s="13"/>
      <c r="NVY171" s="8"/>
      <c r="NVZ171" s="3"/>
      <c r="NWA171" s="45"/>
      <c r="NWB171" s="3"/>
      <c r="NWC171" s="2"/>
      <c r="NWD171" s="2"/>
      <c r="NWE171" s="2"/>
      <c r="NWF171" s="2"/>
      <c r="NWG171" s="2"/>
      <c r="NWH171" s="45"/>
      <c r="NWI171" s="45"/>
      <c r="NWL171" s="16"/>
      <c r="NWM171" s="93"/>
      <c r="NWN171" s="18"/>
      <c r="NWO171" s="16"/>
      <c r="NWP171" s="18"/>
      <c r="NWQ171" s="3"/>
      <c r="NWS171" s="13"/>
      <c r="NWT171" s="8"/>
      <c r="NWU171" s="3"/>
      <c r="NWV171" s="45"/>
      <c r="NWW171" s="3"/>
      <c r="NWX171" s="2"/>
      <c r="NWY171" s="2"/>
      <c r="NWZ171" s="2"/>
      <c r="NXA171" s="2"/>
      <c r="NXB171" s="2"/>
      <c r="NXC171" s="45"/>
      <c r="NXD171" s="45"/>
      <c r="NXG171" s="16"/>
      <c r="NXH171" s="93"/>
      <c r="NXI171" s="18"/>
      <c r="NXJ171" s="16"/>
      <c r="NXK171" s="18"/>
      <c r="NXL171" s="3"/>
      <c r="NXN171" s="13"/>
      <c r="NXO171" s="8"/>
      <c r="NXP171" s="3"/>
      <c r="NXQ171" s="45"/>
      <c r="NXR171" s="3"/>
      <c r="NXS171" s="2"/>
      <c r="NXT171" s="2"/>
      <c r="NXU171" s="2"/>
      <c r="NXV171" s="2"/>
      <c r="NXW171" s="2"/>
      <c r="NXX171" s="45"/>
      <c r="NXY171" s="45"/>
      <c r="NYB171" s="16"/>
      <c r="NYC171" s="93"/>
      <c r="NYD171" s="18"/>
      <c r="NYE171" s="16"/>
      <c r="NYF171" s="18"/>
      <c r="NYG171" s="3"/>
      <c r="NYI171" s="13"/>
      <c r="NYJ171" s="8"/>
      <c r="NYK171" s="3"/>
      <c r="NYL171" s="45"/>
      <c r="NYM171" s="3"/>
      <c r="NYN171" s="2"/>
      <c r="NYO171" s="2"/>
      <c r="NYP171" s="2"/>
      <c r="NYQ171" s="2"/>
      <c r="NYR171" s="2"/>
      <c r="NYS171" s="45"/>
      <c r="NYT171" s="45"/>
      <c r="NYW171" s="16"/>
      <c r="NYX171" s="93"/>
      <c r="NYY171" s="18"/>
      <c r="NYZ171" s="16"/>
      <c r="NZA171" s="18"/>
      <c r="NZB171" s="3"/>
      <c r="NZD171" s="13"/>
      <c r="NZE171" s="8"/>
      <c r="NZF171" s="3"/>
      <c r="NZG171" s="45"/>
      <c r="NZH171" s="3"/>
      <c r="NZI171" s="2"/>
      <c r="NZJ171" s="2"/>
      <c r="NZK171" s="2"/>
      <c r="NZL171" s="2"/>
      <c r="NZM171" s="2"/>
      <c r="NZN171" s="45"/>
      <c r="NZO171" s="45"/>
      <c r="NZR171" s="16"/>
      <c r="NZS171" s="93"/>
      <c r="NZT171" s="18"/>
      <c r="NZU171" s="16"/>
      <c r="NZV171" s="18"/>
      <c r="NZW171" s="3"/>
      <c r="NZY171" s="13"/>
      <c r="NZZ171" s="8"/>
      <c r="OAA171" s="3"/>
      <c r="OAB171" s="45"/>
      <c r="OAC171" s="3"/>
      <c r="OAD171" s="2"/>
      <c r="OAE171" s="2"/>
      <c r="OAF171" s="2"/>
      <c r="OAG171" s="2"/>
      <c r="OAH171" s="2"/>
      <c r="OAI171" s="45"/>
      <c r="OAJ171" s="45"/>
      <c r="OAM171" s="16"/>
      <c r="OAN171" s="93"/>
      <c r="OAO171" s="18"/>
      <c r="OAP171" s="16"/>
      <c r="OAQ171" s="18"/>
      <c r="OAR171" s="3"/>
      <c r="OAT171" s="13"/>
      <c r="OAU171" s="8"/>
      <c r="OAV171" s="3"/>
      <c r="OAW171" s="45"/>
      <c r="OAX171" s="3"/>
      <c r="OAY171" s="2"/>
      <c r="OAZ171" s="2"/>
      <c r="OBA171" s="2"/>
      <c r="OBB171" s="2"/>
      <c r="OBC171" s="2"/>
      <c r="OBD171" s="45"/>
      <c r="OBE171" s="45"/>
      <c r="OBH171" s="16"/>
      <c r="OBI171" s="93"/>
      <c r="OBJ171" s="18"/>
      <c r="OBK171" s="16"/>
      <c r="OBL171" s="18"/>
      <c r="OBM171" s="3"/>
      <c r="OBO171" s="13"/>
      <c r="OBP171" s="8"/>
      <c r="OBQ171" s="3"/>
      <c r="OBR171" s="45"/>
      <c r="OBS171" s="3"/>
      <c r="OBT171" s="2"/>
      <c r="OBU171" s="2"/>
      <c r="OBV171" s="2"/>
      <c r="OBW171" s="2"/>
      <c r="OBX171" s="2"/>
      <c r="OBY171" s="45"/>
      <c r="OBZ171" s="45"/>
      <c r="OCC171" s="16"/>
      <c r="OCD171" s="93"/>
      <c r="OCE171" s="18"/>
      <c r="OCF171" s="16"/>
      <c r="OCG171" s="18"/>
      <c r="OCH171" s="3"/>
      <c r="OCJ171" s="13"/>
      <c r="OCK171" s="8"/>
      <c r="OCL171" s="3"/>
      <c r="OCM171" s="45"/>
      <c r="OCN171" s="3"/>
      <c r="OCO171" s="2"/>
      <c r="OCP171" s="2"/>
      <c r="OCQ171" s="2"/>
      <c r="OCR171" s="2"/>
      <c r="OCS171" s="2"/>
      <c r="OCT171" s="45"/>
      <c r="OCU171" s="45"/>
      <c r="OCX171" s="16"/>
      <c r="OCY171" s="93"/>
      <c r="OCZ171" s="18"/>
      <c r="ODA171" s="16"/>
      <c r="ODB171" s="18"/>
      <c r="ODC171" s="3"/>
      <c r="ODE171" s="13"/>
      <c r="ODF171" s="8"/>
      <c r="ODG171" s="3"/>
      <c r="ODH171" s="45"/>
      <c r="ODI171" s="3"/>
      <c r="ODJ171" s="2"/>
      <c r="ODK171" s="2"/>
      <c r="ODL171" s="2"/>
      <c r="ODM171" s="2"/>
      <c r="ODN171" s="2"/>
      <c r="ODO171" s="45"/>
      <c r="ODP171" s="45"/>
      <c r="ODS171" s="16"/>
      <c r="ODT171" s="93"/>
      <c r="ODU171" s="18"/>
      <c r="ODV171" s="16"/>
      <c r="ODW171" s="18"/>
      <c r="ODX171" s="3"/>
      <c r="ODZ171" s="13"/>
      <c r="OEA171" s="8"/>
      <c r="OEB171" s="3"/>
      <c r="OEC171" s="45"/>
      <c r="OED171" s="3"/>
      <c r="OEE171" s="2"/>
      <c r="OEF171" s="2"/>
      <c r="OEG171" s="2"/>
      <c r="OEH171" s="2"/>
      <c r="OEI171" s="2"/>
      <c r="OEJ171" s="45"/>
      <c r="OEK171" s="45"/>
      <c r="OEN171" s="16"/>
      <c r="OEO171" s="93"/>
      <c r="OEP171" s="18"/>
      <c r="OEQ171" s="16"/>
      <c r="OER171" s="18"/>
      <c r="OES171" s="3"/>
      <c r="OEU171" s="13"/>
      <c r="OEV171" s="8"/>
      <c r="OEW171" s="3"/>
      <c r="OEX171" s="45"/>
      <c r="OEY171" s="3"/>
      <c r="OEZ171" s="2"/>
      <c r="OFA171" s="2"/>
      <c r="OFB171" s="2"/>
      <c r="OFC171" s="2"/>
      <c r="OFD171" s="2"/>
      <c r="OFE171" s="45"/>
      <c r="OFF171" s="45"/>
      <c r="OFI171" s="16"/>
      <c r="OFJ171" s="93"/>
      <c r="OFK171" s="18"/>
      <c r="OFL171" s="16"/>
      <c r="OFM171" s="18"/>
      <c r="OFN171" s="3"/>
      <c r="OFP171" s="13"/>
      <c r="OFQ171" s="8"/>
      <c r="OFR171" s="3"/>
      <c r="OFS171" s="45"/>
      <c r="OFT171" s="3"/>
      <c r="OFU171" s="2"/>
      <c r="OFV171" s="2"/>
      <c r="OFW171" s="2"/>
      <c r="OFX171" s="2"/>
      <c r="OFY171" s="2"/>
      <c r="OFZ171" s="45"/>
      <c r="OGA171" s="45"/>
      <c r="OGD171" s="16"/>
      <c r="OGE171" s="93"/>
      <c r="OGF171" s="18"/>
      <c r="OGG171" s="16"/>
      <c r="OGH171" s="18"/>
      <c r="OGI171" s="3"/>
      <c r="OGK171" s="13"/>
      <c r="OGL171" s="8"/>
      <c r="OGM171" s="3"/>
      <c r="OGN171" s="45"/>
      <c r="OGO171" s="3"/>
      <c r="OGP171" s="2"/>
      <c r="OGQ171" s="2"/>
      <c r="OGR171" s="2"/>
      <c r="OGS171" s="2"/>
      <c r="OGT171" s="2"/>
      <c r="OGU171" s="45"/>
      <c r="OGV171" s="45"/>
      <c r="OGY171" s="16"/>
      <c r="OGZ171" s="93"/>
      <c r="OHA171" s="18"/>
      <c r="OHB171" s="16"/>
      <c r="OHC171" s="18"/>
      <c r="OHD171" s="3"/>
      <c r="OHF171" s="13"/>
      <c r="OHG171" s="8"/>
      <c r="OHH171" s="3"/>
      <c r="OHI171" s="45"/>
      <c r="OHJ171" s="3"/>
      <c r="OHK171" s="2"/>
      <c r="OHL171" s="2"/>
      <c r="OHM171" s="2"/>
      <c r="OHN171" s="2"/>
      <c r="OHO171" s="2"/>
      <c r="OHP171" s="45"/>
      <c r="OHQ171" s="45"/>
      <c r="OHT171" s="16"/>
      <c r="OHU171" s="93"/>
      <c r="OHV171" s="18"/>
      <c r="OHW171" s="16"/>
      <c r="OHX171" s="18"/>
      <c r="OHY171" s="3"/>
      <c r="OIA171" s="13"/>
      <c r="OIB171" s="8"/>
      <c r="OIC171" s="3"/>
      <c r="OID171" s="45"/>
      <c r="OIE171" s="3"/>
      <c r="OIF171" s="2"/>
      <c r="OIG171" s="2"/>
      <c r="OIH171" s="2"/>
      <c r="OII171" s="2"/>
      <c r="OIJ171" s="2"/>
      <c r="OIK171" s="45"/>
      <c r="OIL171" s="45"/>
      <c r="OIO171" s="16"/>
      <c r="OIP171" s="93"/>
      <c r="OIQ171" s="18"/>
      <c r="OIR171" s="16"/>
      <c r="OIS171" s="18"/>
      <c r="OIT171" s="3"/>
      <c r="OIV171" s="13"/>
      <c r="OIW171" s="8"/>
      <c r="OIX171" s="3"/>
      <c r="OIY171" s="45"/>
      <c r="OIZ171" s="3"/>
      <c r="OJA171" s="2"/>
      <c r="OJB171" s="2"/>
      <c r="OJC171" s="2"/>
      <c r="OJD171" s="2"/>
      <c r="OJE171" s="2"/>
      <c r="OJF171" s="45"/>
      <c r="OJG171" s="45"/>
      <c r="OJJ171" s="16"/>
      <c r="OJK171" s="93"/>
      <c r="OJL171" s="18"/>
      <c r="OJM171" s="16"/>
      <c r="OJN171" s="18"/>
      <c r="OJO171" s="3"/>
      <c r="OJQ171" s="13"/>
      <c r="OJR171" s="8"/>
      <c r="OJS171" s="3"/>
      <c r="OJT171" s="45"/>
      <c r="OJU171" s="3"/>
      <c r="OJV171" s="2"/>
      <c r="OJW171" s="2"/>
      <c r="OJX171" s="2"/>
      <c r="OJY171" s="2"/>
      <c r="OJZ171" s="2"/>
      <c r="OKA171" s="45"/>
      <c r="OKB171" s="45"/>
      <c r="OKE171" s="16"/>
      <c r="OKF171" s="93"/>
      <c r="OKG171" s="18"/>
      <c r="OKH171" s="16"/>
      <c r="OKI171" s="18"/>
      <c r="OKJ171" s="3"/>
      <c r="OKL171" s="13"/>
      <c r="OKM171" s="8"/>
      <c r="OKN171" s="3"/>
      <c r="OKO171" s="45"/>
      <c r="OKP171" s="3"/>
      <c r="OKQ171" s="2"/>
      <c r="OKR171" s="2"/>
      <c r="OKS171" s="2"/>
      <c r="OKT171" s="2"/>
      <c r="OKU171" s="2"/>
      <c r="OKV171" s="45"/>
      <c r="OKW171" s="45"/>
      <c r="OKZ171" s="16"/>
      <c r="OLA171" s="93"/>
      <c r="OLB171" s="18"/>
      <c r="OLC171" s="16"/>
      <c r="OLD171" s="18"/>
      <c r="OLE171" s="3"/>
      <c r="OLG171" s="13"/>
      <c r="OLH171" s="8"/>
      <c r="OLI171" s="3"/>
      <c r="OLJ171" s="45"/>
      <c r="OLK171" s="3"/>
      <c r="OLL171" s="2"/>
      <c r="OLM171" s="2"/>
      <c r="OLN171" s="2"/>
      <c r="OLO171" s="2"/>
      <c r="OLP171" s="2"/>
      <c r="OLQ171" s="45"/>
      <c r="OLR171" s="45"/>
      <c r="OLU171" s="16"/>
      <c r="OLV171" s="93"/>
      <c r="OLW171" s="18"/>
      <c r="OLX171" s="16"/>
      <c r="OLY171" s="18"/>
      <c r="OLZ171" s="3"/>
      <c r="OMB171" s="13"/>
      <c r="OMC171" s="8"/>
      <c r="OMD171" s="3"/>
      <c r="OME171" s="45"/>
      <c r="OMF171" s="3"/>
      <c r="OMG171" s="2"/>
      <c r="OMH171" s="2"/>
      <c r="OMI171" s="2"/>
      <c r="OMJ171" s="2"/>
      <c r="OMK171" s="2"/>
      <c r="OML171" s="45"/>
      <c r="OMM171" s="45"/>
      <c r="OMP171" s="16"/>
      <c r="OMQ171" s="93"/>
      <c r="OMR171" s="18"/>
      <c r="OMS171" s="16"/>
      <c r="OMT171" s="18"/>
      <c r="OMU171" s="3"/>
      <c r="OMW171" s="13"/>
      <c r="OMX171" s="8"/>
      <c r="OMY171" s="3"/>
      <c r="OMZ171" s="45"/>
      <c r="ONA171" s="3"/>
      <c r="ONB171" s="2"/>
      <c r="ONC171" s="2"/>
      <c r="OND171" s="2"/>
      <c r="ONE171" s="2"/>
      <c r="ONF171" s="2"/>
      <c r="ONG171" s="45"/>
      <c r="ONH171" s="45"/>
      <c r="ONK171" s="16"/>
      <c r="ONL171" s="93"/>
      <c r="ONM171" s="18"/>
      <c r="ONN171" s="16"/>
      <c r="ONO171" s="18"/>
      <c r="ONP171" s="3"/>
      <c r="ONR171" s="13"/>
      <c r="ONS171" s="8"/>
      <c r="ONT171" s="3"/>
      <c r="ONU171" s="45"/>
      <c r="ONV171" s="3"/>
      <c r="ONW171" s="2"/>
      <c r="ONX171" s="2"/>
      <c r="ONY171" s="2"/>
      <c r="ONZ171" s="2"/>
      <c r="OOA171" s="2"/>
      <c r="OOB171" s="45"/>
      <c r="OOC171" s="45"/>
      <c r="OOF171" s="16"/>
      <c r="OOG171" s="93"/>
      <c r="OOH171" s="18"/>
      <c r="OOI171" s="16"/>
      <c r="OOJ171" s="18"/>
      <c r="OOK171" s="3"/>
      <c r="OOM171" s="13"/>
      <c r="OON171" s="8"/>
      <c r="OOO171" s="3"/>
      <c r="OOP171" s="45"/>
      <c r="OOQ171" s="3"/>
      <c r="OOR171" s="2"/>
      <c r="OOS171" s="2"/>
      <c r="OOT171" s="2"/>
      <c r="OOU171" s="2"/>
      <c r="OOV171" s="2"/>
      <c r="OOW171" s="45"/>
      <c r="OOX171" s="45"/>
      <c r="OPA171" s="16"/>
      <c r="OPB171" s="93"/>
      <c r="OPC171" s="18"/>
      <c r="OPD171" s="16"/>
      <c r="OPE171" s="18"/>
      <c r="OPF171" s="3"/>
      <c r="OPH171" s="13"/>
      <c r="OPI171" s="8"/>
      <c r="OPJ171" s="3"/>
      <c r="OPK171" s="45"/>
      <c r="OPL171" s="3"/>
      <c r="OPM171" s="2"/>
      <c r="OPN171" s="2"/>
      <c r="OPO171" s="2"/>
      <c r="OPP171" s="2"/>
      <c r="OPQ171" s="2"/>
      <c r="OPR171" s="45"/>
      <c r="OPS171" s="45"/>
      <c r="OPV171" s="16"/>
      <c r="OPW171" s="93"/>
      <c r="OPX171" s="18"/>
      <c r="OPY171" s="16"/>
      <c r="OPZ171" s="18"/>
      <c r="OQA171" s="3"/>
      <c r="OQC171" s="13"/>
      <c r="OQD171" s="8"/>
      <c r="OQE171" s="3"/>
      <c r="OQF171" s="45"/>
      <c r="OQG171" s="3"/>
      <c r="OQH171" s="2"/>
      <c r="OQI171" s="2"/>
      <c r="OQJ171" s="2"/>
      <c r="OQK171" s="2"/>
      <c r="OQL171" s="2"/>
      <c r="OQM171" s="45"/>
      <c r="OQN171" s="45"/>
      <c r="OQQ171" s="16"/>
      <c r="OQR171" s="93"/>
      <c r="OQS171" s="18"/>
      <c r="OQT171" s="16"/>
      <c r="OQU171" s="18"/>
      <c r="OQV171" s="3"/>
      <c r="OQX171" s="13"/>
      <c r="OQY171" s="8"/>
      <c r="OQZ171" s="3"/>
      <c r="ORA171" s="45"/>
      <c r="ORB171" s="3"/>
      <c r="ORC171" s="2"/>
      <c r="ORD171" s="2"/>
      <c r="ORE171" s="2"/>
      <c r="ORF171" s="2"/>
      <c r="ORG171" s="2"/>
      <c r="ORH171" s="45"/>
      <c r="ORI171" s="45"/>
      <c r="ORL171" s="16"/>
      <c r="ORM171" s="93"/>
      <c r="ORN171" s="18"/>
      <c r="ORO171" s="16"/>
      <c r="ORP171" s="18"/>
      <c r="ORQ171" s="3"/>
      <c r="ORS171" s="13"/>
      <c r="ORT171" s="8"/>
      <c r="ORU171" s="3"/>
      <c r="ORV171" s="45"/>
      <c r="ORW171" s="3"/>
      <c r="ORX171" s="2"/>
      <c r="ORY171" s="2"/>
      <c r="ORZ171" s="2"/>
      <c r="OSA171" s="2"/>
      <c r="OSB171" s="2"/>
      <c r="OSC171" s="45"/>
      <c r="OSD171" s="45"/>
      <c r="OSG171" s="16"/>
      <c r="OSH171" s="93"/>
      <c r="OSI171" s="18"/>
      <c r="OSJ171" s="16"/>
      <c r="OSK171" s="18"/>
      <c r="OSL171" s="3"/>
      <c r="OSN171" s="13"/>
      <c r="OSO171" s="8"/>
      <c r="OSP171" s="3"/>
      <c r="OSQ171" s="45"/>
      <c r="OSR171" s="3"/>
      <c r="OSS171" s="2"/>
      <c r="OST171" s="2"/>
      <c r="OSU171" s="2"/>
      <c r="OSV171" s="2"/>
      <c r="OSW171" s="2"/>
      <c r="OSX171" s="45"/>
      <c r="OSY171" s="45"/>
      <c r="OTB171" s="16"/>
      <c r="OTC171" s="93"/>
      <c r="OTD171" s="18"/>
      <c r="OTE171" s="16"/>
      <c r="OTF171" s="18"/>
      <c r="OTG171" s="3"/>
      <c r="OTI171" s="13"/>
      <c r="OTJ171" s="8"/>
      <c r="OTK171" s="3"/>
      <c r="OTL171" s="45"/>
      <c r="OTM171" s="3"/>
      <c r="OTN171" s="2"/>
      <c r="OTO171" s="2"/>
      <c r="OTP171" s="2"/>
      <c r="OTQ171" s="2"/>
      <c r="OTR171" s="2"/>
      <c r="OTS171" s="45"/>
      <c r="OTT171" s="45"/>
      <c r="OTW171" s="16"/>
      <c r="OTX171" s="93"/>
      <c r="OTY171" s="18"/>
      <c r="OTZ171" s="16"/>
      <c r="OUA171" s="18"/>
      <c r="OUB171" s="3"/>
      <c r="OUD171" s="13"/>
      <c r="OUE171" s="8"/>
      <c r="OUF171" s="3"/>
      <c r="OUG171" s="45"/>
      <c r="OUH171" s="3"/>
      <c r="OUI171" s="2"/>
      <c r="OUJ171" s="2"/>
      <c r="OUK171" s="2"/>
      <c r="OUL171" s="2"/>
      <c r="OUM171" s="2"/>
      <c r="OUN171" s="45"/>
      <c r="OUO171" s="45"/>
      <c r="OUR171" s="16"/>
      <c r="OUS171" s="93"/>
      <c r="OUT171" s="18"/>
      <c r="OUU171" s="16"/>
      <c r="OUV171" s="18"/>
      <c r="OUW171" s="3"/>
      <c r="OUY171" s="13"/>
      <c r="OUZ171" s="8"/>
      <c r="OVA171" s="3"/>
      <c r="OVB171" s="45"/>
      <c r="OVC171" s="3"/>
      <c r="OVD171" s="2"/>
      <c r="OVE171" s="2"/>
      <c r="OVF171" s="2"/>
      <c r="OVG171" s="2"/>
      <c r="OVH171" s="2"/>
      <c r="OVI171" s="45"/>
      <c r="OVJ171" s="45"/>
      <c r="OVM171" s="16"/>
      <c r="OVN171" s="93"/>
      <c r="OVO171" s="18"/>
      <c r="OVP171" s="16"/>
      <c r="OVQ171" s="18"/>
      <c r="OVR171" s="3"/>
      <c r="OVT171" s="13"/>
      <c r="OVU171" s="8"/>
      <c r="OVV171" s="3"/>
      <c r="OVW171" s="45"/>
      <c r="OVX171" s="3"/>
      <c r="OVY171" s="2"/>
      <c r="OVZ171" s="2"/>
      <c r="OWA171" s="2"/>
      <c r="OWB171" s="2"/>
      <c r="OWC171" s="2"/>
      <c r="OWD171" s="45"/>
      <c r="OWE171" s="45"/>
      <c r="OWH171" s="16"/>
      <c r="OWI171" s="93"/>
      <c r="OWJ171" s="18"/>
      <c r="OWK171" s="16"/>
      <c r="OWL171" s="18"/>
      <c r="OWM171" s="3"/>
      <c r="OWO171" s="13"/>
      <c r="OWP171" s="8"/>
      <c r="OWQ171" s="3"/>
      <c r="OWR171" s="45"/>
      <c r="OWS171" s="3"/>
      <c r="OWT171" s="2"/>
      <c r="OWU171" s="2"/>
      <c r="OWV171" s="2"/>
      <c r="OWW171" s="2"/>
      <c r="OWX171" s="2"/>
      <c r="OWY171" s="45"/>
      <c r="OWZ171" s="45"/>
      <c r="OXC171" s="16"/>
      <c r="OXD171" s="93"/>
      <c r="OXE171" s="18"/>
      <c r="OXF171" s="16"/>
      <c r="OXG171" s="18"/>
      <c r="OXH171" s="3"/>
      <c r="OXJ171" s="13"/>
      <c r="OXK171" s="8"/>
      <c r="OXL171" s="3"/>
      <c r="OXM171" s="45"/>
      <c r="OXN171" s="3"/>
      <c r="OXO171" s="2"/>
      <c r="OXP171" s="2"/>
      <c r="OXQ171" s="2"/>
      <c r="OXR171" s="2"/>
      <c r="OXS171" s="2"/>
      <c r="OXT171" s="45"/>
      <c r="OXU171" s="45"/>
      <c r="OXX171" s="16"/>
      <c r="OXY171" s="93"/>
      <c r="OXZ171" s="18"/>
      <c r="OYA171" s="16"/>
      <c r="OYB171" s="18"/>
      <c r="OYC171" s="3"/>
      <c r="OYE171" s="13"/>
      <c r="OYF171" s="8"/>
      <c r="OYG171" s="3"/>
      <c r="OYH171" s="45"/>
      <c r="OYI171" s="3"/>
      <c r="OYJ171" s="2"/>
      <c r="OYK171" s="2"/>
      <c r="OYL171" s="2"/>
      <c r="OYM171" s="2"/>
      <c r="OYN171" s="2"/>
      <c r="OYO171" s="45"/>
      <c r="OYP171" s="45"/>
      <c r="OYS171" s="16"/>
      <c r="OYT171" s="93"/>
      <c r="OYU171" s="18"/>
      <c r="OYV171" s="16"/>
      <c r="OYW171" s="18"/>
      <c r="OYX171" s="3"/>
      <c r="OYZ171" s="13"/>
      <c r="OZA171" s="8"/>
      <c r="OZB171" s="3"/>
      <c r="OZC171" s="45"/>
      <c r="OZD171" s="3"/>
      <c r="OZE171" s="2"/>
      <c r="OZF171" s="2"/>
      <c r="OZG171" s="2"/>
      <c r="OZH171" s="2"/>
      <c r="OZI171" s="2"/>
      <c r="OZJ171" s="45"/>
      <c r="OZK171" s="45"/>
      <c r="OZN171" s="16"/>
      <c r="OZO171" s="93"/>
      <c r="OZP171" s="18"/>
      <c r="OZQ171" s="16"/>
      <c r="OZR171" s="18"/>
      <c r="OZS171" s="3"/>
      <c r="OZU171" s="13"/>
      <c r="OZV171" s="8"/>
      <c r="OZW171" s="3"/>
      <c r="OZX171" s="45"/>
      <c r="OZY171" s="3"/>
      <c r="OZZ171" s="2"/>
      <c r="PAA171" s="2"/>
      <c r="PAB171" s="2"/>
      <c r="PAC171" s="2"/>
      <c r="PAD171" s="2"/>
      <c r="PAE171" s="45"/>
      <c r="PAF171" s="45"/>
      <c r="PAI171" s="16"/>
      <c r="PAJ171" s="93"/>
      <c r="PAK171" s="18"/>
      <c r="PAL171" s="16"/>
      <c r="PAM171" s="18"/>
      <c r="PAN171" s="3"/>
      <c r="PAP171" s="13"/>
      <c r="PAQ171" s="8"/>
      <c r="PAR171" s="3"/>
      <c r="PAS171" s="45"/>
      <c r="PAT171" s="3"/>
      <c r="PAU171" s="2"/>
      <c r="PAV171" s="2"/>
      <c r="PAW171" s="2"/>
      <c r="PAX171" s="2"/>
      <c r="PAY171" s="2"/>
      <c r="PAZ171" s="45"/>
      <c r="PBA171" s="45"/>
      <c r="PBD171" s="16"/>
      <c r="PBE171" s="93"/>
      <c r="PBF171" s="18"/>
      <c r="PBG171" s="16"/>
      <c r="PBH171" s="18"/>
      <c r="PBI171" s="3"/>
      <c r="PBK171" s="13"/>
      <c r="PBL171" s="8"/>
      <c r="PBM171" s="3"/>
      <c r="PBN171" s="45"/>
      <c r="PBO171" s="3"/>
      <c r="PBP171" s="2"/>
      <c r="PBQ171" s="2"/>
      <c r="PBR171" s="2"/>
      <c r="PBS171" s="2"/>
      <c r="PBT171" s="2"/>
      <c r="PBU171" s="45"/>
      <c r="PBV171" s="45"/>
      <c r="PBY171" s="16"/>
      <c r="PBZ171" s="93"/>
      <c r="PCA171" s="18"/>
      <c r="PCB171" s="16"/>
      <c r="PCC171" s="18"/>
      <c r="PCD171" s="3"/>
      <c r="PCF171" s="13"/>
      <c r="PCG171" s="8"/>
      <c r="PCH171" s="3"/>
      <c r="PCI171" s="45"/>
      <c r="PCJ171" s="3"/>
      <c r="PCK171" s="2"/>
      <c r="PCL171" s="2"/>
      <c r="PCM171" s="2"/>
      <c r="PCN171" s="2"/>
      <c r="PCO171" s="2"/>
      <c r="PCP171" s="45"/>
      <c r="PCQ171" s="45"/>
      <c r="PCT171" s="16"/>
      <c r="PCU171" s="93"/>
      <c r="PCV171" s="18"/>
      <c r="PCW171" s="16"/>
      <c r="PCX171" s="18"/>
      <c r="PCY171" s="3"/>
      <c r="PDA171" s="13"/>
      <c r="PDB171" s="8"/>
      <c r="PDC171" s="3"/>
      <c r="PDD171" s="45"/>
      <c r="PDE171" s="3"/>
      <c r="PDF171" s="2"/>
      <c r="PDG171" s="2"/>
      <c r="PDH171" s="2"/>
      <c r="PDI171" s="2"/>
      <c r="PDJ171" s="2"/>
      <c r="PDK171" s="45"/>
      <c r="PDL171" s="45"/>
      <c r="PDO171" s="16"/>
      <c r="PDP171" s="93"/>
      <c r="PDQ171" s="18"/>
      <c r="PDR171" s="16"/>
      <c r="PDS171" s="18"/>
      <c r="PDT171" s="3"/>
      <c r="PDV171" s="13"/>
      <c r="PDW171" s="8"/>
      <c r="PDX171" s="3"/>
      <c r="PDY171" s="45"/>
      <c r="PDZ171" s="3"/>
      <c r="PEA171" s="2"/>
      <c r="PEB171" s="2"/>
      <c r="PEC171" s="2"/>
      <c r="PED171" s="2"/>
      <c r="PEE171" s="2"/>
      <c r="PEF171" s="45"/>
      <c r="PEG171" s="45"/>
      <c r="PEJ171" s="16"/>
      <c r="PEK171" s="93"/>
      <c r="PEL171" s="18"/>
      <c r="PEM171" s="16"/>
      <c r="PEN171" s="18"/>
      <c r="PEO171" s="3"/>
      <c r="PEQ171" s="13"/>
      <c r="PER171" s="8"/>
      <c r="PES171" s="3"/>
      <c r="PET171" s="45"/>
      <c r="PEU171" s="3"/>
      <c r="PEV171" s="2"/>
      <c r="PEW171" s="2"/>
      <c r="PEX171" s="2"/>
      <c r="PEY171" s="2"/>
      <c r="PEZ171" s="2"/>
      <c r="PFA171" s="45"/>
      <c r="PFB171" s="45"/>
      <c r="PFE171" s="16"/>
      <c r="PFF171" s="93"/>
      <c r="PFG171" s="18"/>
      <c r="PFH171" s="16"/>
      <c r="PFI171" s="18"/>
      <c r="PFJ171" s="3"/>
      <c r="PFL171" s="13"/>
      <c r="PFM171" s="8"/>
      <c r="PFN171" s="3"/>
      <c r="PFO171" s="45"/>
      <c r="PFP171" s="3"/>
      <c r="PFQ171" s="2"/>
      <c r="PFR171" s="2"/>
      <c r="PFS171" s="2"/>
      <c r="PFT171" s="2"/>
      <c r="PFU171" s="2"/>
      <c r="PFV171" s="45"/>
      <c r="PFW171" s="45"/>
      <c r="PFZ171" s="16"/>
      <c r="PGA171" s="93"/>
      <c r="PGB171" s="18"/>
      <c r="PGC171" s="16"/>
      <c r="PGD171" s="18"/>
      <c r="PGE171" s="3"/>
      <c r="PGG171" s="13"/>
      <c r="PGH171" s="8"/>
      <c r="PGI171" s="3"/>
      <c r="PGJ171" s="45"/>
      <c r="PGK171" s="3"/>
      <c r="PGL171" s="2"/>
      <c r="PGM171" s="2"/>
      <c r="PGN171" s="2"/>
      <c r="PGO171" s="2"/>
      <c r="PGP171" s="2"/>
      <c r="PGQ171" s="45"/>
      <c r="PGR171" s="45"/>
      <c r="PGU171" s="16"/>
      <c r="PGV171" s="93"/>
      <c r="PGW171" s="18"/>
      <c r="PGX171" s="16"/>
      <c r="PGY171" s="18"/>
      <c r="PGZ171" s="3"/>
      <c r="PHB171" s="13"/>
      <c r="PHC171" s="8"/>
      <c r="PHD171" s="3"/>
      <c r="PHE171" s="45"/>
      <c r="PHF171" s="3"/>
      <c r="PHG171" s="2"/>
      <c r="PHH171" s="2"/>
      <c r="PHI171" s="2"/>
      <c r="PHJ171" s="2"/>
      <c r="PHK171" s="2"/>
      <c r="PHL171" s="45"/>
      <c r="PHM171" s="45"/>
      <c r="PHP171" s="16"/>
      <c r="PHQ171" s="93"/>
      <c r="PHR171" s="18"/>
      <c r="PHS171" s="16"/>
      <c r="PHT171" s="18"/>
      <c r="PHU171" s="3"/>
      <c r="PHW171" s="13"/>
      <c r="PHX171" s="8"/>
      <c r="PHY171" s="3"/>
      <c r="PHZ171" s="45"/>
      <c r="PIA171" s="3"/>
      <c r="PIB171" s="2"/>
      <c r="PIC171" s="2"/>
      <c r="PID171" s="2"/>
      <c r="PIE171" s="2"/>
      <c r="PIF171" s="2"/>
      <c r="PIG171" s="45"/>
      <c r="PIH171" s="45"/>
      <c r="PIK171" s="16"/>
      <c r="PIL171" s="93"/>
      <c r="PIM171" s="18"/>
      <c r="PIN171" s="16"/>
      <c r="PIO171" s="18"/>
      <c r="PIP171" s="3"/>
      <c r="PIR171" s="13"/>
      <c r="PIS171" s="8"/>
      <c r="PIT171" s="3"/>
      <c r="PIU171" s="45"/>
      <c r="PIV171" s="3"/>
      <c r="PIW171" s="2"/>
      <c r="PIX171" s="2"/>
      <c r="PIY171" s="2"/>
      <c r="PIZ171" s="2"/>
      <c r="PJA171" s="2"/>
      <c r="PJB171" s="45"/>
      <c r="PJC171" s="45"/>
      <c r="PJF171" s="16"/>
      <c r="PJG171" s="93"/>
      <c r="PJH171" s="18"/>
      <c r="PJI171" s="16"/>
      <c r="PJJ171" s="18"/>
      <c r="PJK171" s="3"/>
      <c r="PJM171" s="13"/>
      <c r="PJN171" s="8"/>
      <c r="PJO171" s="3"/>
      <c r="PJP171" s="45"/>
      <c r="PJQ171" s="3"/>
      <c r="PJR171" s="2"/>
      <c r="PJS171" s="2"/>
      <c r="PJT171" s="2"/>
      <c r="PJU171" s="2"/>
      <c r="PJV171" s="2"/>
      <c r="PJW171" s="45"/>
      <c r="PJX171" s="45"/>
      <c r="PKA171" s="16"/>
      <c r="PKB171" s="93"/>
      <c r="PKC171" s="18"/>
      <c r="PKD171" s="16"/>
      <c r="PKE171" s="18"/>
      <c r="PKF171" s="3"/>
      <c r="PKH171" s="13"/>
      <c r="PKI171" s="8"/>
      <c r="PKJ171" s="3"/>
      <c r="PKK171" s="45"/>
      <c r="PKL171" s="3"/>
      <c r="PKM171" s="2"/>
      <c r="PKN171" s="2"/>
      <c r="PKO171" s="2"/>
      <c r="PKP171" s="2"/>
      <c r="PKQ171" s="2"/>
      <c r="PKR171" s="45"/>
      <c r="PKS171" s="45"/>
      <c r="PKV171" s="16"/>
      <c r="PKW171" s="93"/>
      <c r="PKX171" s="18"/>
      <c r="PKY171" s="16"/>
      <c r="PKZ171" s="18"/>
      <c r="PLA171" s="3"/>
      <c r="PLC171" s="13"/>
      <c r="PLD171" s="8"/>
      <c r="PLE171" s="3"/>
      <c r="PLF171" s="45"/>
      <c r="PLG171" s="3"/>
      <c r="PLH171" s="2"/>
      <c r="PLI171" s="2"/>
      <c r="PLJ171" s="2"/>
      <c r="PLK171" s="2"/>
      <c r="PLL171" s="2"/>
      <c r="PLM171" s="45"/>
      <c r="PLN171" s="45"/>
      <c r="PLQ171" s="16"/>
      <c r="PLR171" s="93"/>
      <c r="PLS171" s="18"/>
      <c r="PLT171" s="16"/>
      <c r="PLU171" s="18"/>
      <c r="PLV171" s="3"/>
      <c r="PLX171" s="13"/>
      <c r="PLY171" s="8"/>
      <c r="PLZ171" s="3"/>
      <c r="PMA171" s="45"/>
      <c r="PMB171" s="3"/>
      <c r="PMC171" s="2"/>
      <c r="PMD171" s="2"/>
      <c r="PME171" s="2"/>
      <c r="PMF171" s="2"/>
      <c r="PMG171" s="2"/>
      <c r="PMH171" s="45"/>
      <c r="PMI171" s="45"/>
      <c r="PML171" s="16"/>
      <c r="PMM171" s="93"/>
      <c r="PMN171" s="18"/>
      <c r="PMO171" s="16"/>
      <c r="PMP171" s="18"/>
      <c r="PMQ171" s="3"/>
      <c r="PMS171" s="13"/>
      <c r="PMT171" s="8"/>
      <c r="PMU171" s="3"/>
      <c r="PMV171" s="45"/>
      <c r="PMW171" s="3"/>
      <c r="PMX171" s="2"/>
      <c r="PMY171" s="2"/>
      <c r="PMZ171" s="2"/>
      <c r="PNA171" s="2"/>
      <c r="PNB171" s="2"/>
      <c r="PNC171" s="45"/>
      <c r="PND171" s="45"/>
      <c r="PNG171" s="16"/>
      <c r="PNH171" s="93"/>
      <c r="PNI171" s="18"/>
      <c r="PNJ171" s="16"/>
      <c r="PNK171" s="18"/>
      <c r="PNL171" s="3"/>
      <c r="PNN171" s="13"/>
      <c r="PNO171" s="8"/>
      <c r="PNP171" s="3"/>
      <c r="PNQ171" s="45"/>
      <c r="PNR171" s="3"/>
      <c r="PNS171" s="2"/>
      <c r="PNT171" s="2"/>
      <c r="PNU171" s="2"/>
      <c r="PNV171" s="2"/>
      <c r="PNW171" s="2"/>
      <c r="PNX171" s="45"/>
      <c r="PNY171" s="45"/>
      <c r="POB171" s="16"/>
      <c r="POC171" s="93"/>
      <c r="POD171" s="18"/>
      <c r="POE171" s="16"/>
      <c r="POF171" s="18"/>
      <c r="POG171" s="3"/>
      <c r="POI171" s="13"/>
      <c r="POJ171" s="8"/>
      <c r="POK171" s="3"/>
      <c r="POL171" s="45"/>
      <c r="POM171" s="3"/>
      <c r="PON171" s="2"/>
      <c r="POO171" s="2"/>
      <c r="POP171" s="2"/>
      <c r="POQ171" s="2"/>
      <c r="POR171" s="2"/>
      <c r="POS171" s="45"/>
      <c r="POT171" s="45"/>
      <c r="POW171" s="16"/>
      <c r="POX171" s="93"/>
      <c r="POY171" s="18"/>
      <c r="POZ171" s="16"/>
      <c r="PPA171" s="18"/>
      <c r="PPB171" s="3"/>
      <c r="PPD171" s="13"/>
      <c r="PPE171" s="8"/>
      <c r="PPF171" s="3"/>
      <c r="PPG171" s="45"/>
      <c r="PPH171" s="3"/>
      <c r="PPI171" s="2"/>
      <c r="PPJ171" s="2"/>
      <c r="PPK171" s="2"/>
      <c r="PPL171" s="2"/>
      <c r="PPM171" s="2"/>
      <c r="PPN171" s="45"/>
      <c r="PPO171" s="45"/>
      <c r="PPR171" s="16"/>
      <c r="PPS171" s="93"/>
      <c r="PPT171" s="18"/>
      <c r="PPU171" s="16"/>
      <c r="PPV171" s="18"/>
      <c r="PPW171" s="3"/>
      <c r="PPY171" s="13"/>
      <c r="PPZ171" s="8"/>
      <c r="PQA171" s="3"/>
      <c r="PQB171" s="45"/>
      <c r="PQC171" s="3"/>
      <c r="PQD171" s="2"/>
      <c r="PQE171" s="2"/>
      <c r="PQF171" s="2"/>
      <c r="PQG171" s="2"/>
      <c r="PQH171" s="2"/>
      <c r="PQI171" s="45"/>
      <c r="PQJ171" s="45"/>
      <c r="PQM171" s="16"/>
      <c r="PQN171" s="93"/>
      <c r="PQO171" s="18"/>
      <c r="PQP171" s="16"/>
      <c r="PQQ171" s="18"/>
      <c r="PQR171" s="3"/>
      <c r="PQT171" s="13"/>
      <c r="PQU171" s="8"/>
      <c r="PQV171" s="3"/>
      <c r="PQW171" s="45"/>
      <c r="PQX171" s="3"/>
      <c r="PQY171" s="2"/>
      <c r="PQZ171" s="2"/>
      <c r="PRA171" s="2"/>
      <c r="PRB171" s="2"/>
      <c r="PRC171" s="2"/>
      <c r="PRD171" s="45"/>
      <c r="PRE171" s="45"/>
      <c r="PRH171" s="16"/>
      <c r="PRI171" s="93"/>
      <c r="PRJ171" s="18"/>
      <c r="PRK171" s="16"/>
      <c r="PRL171" s="18"/>
      <c r="PRM171" s="3"/>
      <c r="PRO171" s="13"/>
      <c r="PRP171" s="8"/>
      <c r="PRQ171" s="3"/>
      <c r="PRR171" s="45"/>
      <c r="PRS171" s="3"/>
      <c r="PRT171" s="2"/>
      <c r="PRU171" s="2"/>
      <c r="PRV171" s="2"/>
      <c r="PRW171" s="2"/>
      <c r="PRX171" s="2"/>
      <c r="PRY171" s="45"/>
      <c r="PRZ171" s="45"/>
      <c r="PSC171" s="16"/>
      <c r="PSD171" s="93"/>
      <c r="PSE171" s="18"/>
      <c r="PSF171" s="16"/>
      <c r="PSG171" s="18"/>
      <c r="PSH171" s="3"/>
      <c r="PSJ171" s="13"/>
      <c r="PSK171" s="8"/>
      <c r="PSL171" s="3"/>
      <c r="PSM171" s="45"/>
      <c r="PSN171" s="3"/>
      <c r="PSO171" s="2"/>
      <c r="PSP171" s="2"/>
      <c r="PSQ171" s="2"/>
      <c r="PSR171" s="2"/>
      <c r="PSS171" s="2"/>
      <c r="PST171" s="45"/>
      <c r="PSU171" s="45"/>
      <c r="PSX171" s="16"/>
      <c r="PSY171" s="93"/>
      <c r="PSZ171" s="18"/>
      <c r="PTA171" s="16"/>
      <c r="PTB171" s="18"/>
      <c r="PTC171" s="3"/>
      <c r="PTE171" s="13"/>
      <c r="PTF171" s="8"/>
      <c r="PTG171" s="3"/>
      <c r="PTH171" s="45"/>
      <c r="PTI171" s="3"/>
      <c r="PTJ171" s="2"/>
      <c r="PTK171" s="2"/>
      <c r="PTL171" s="2"/>
      <c r="PTM171" s="2"/>
      <c r="PTN171" s="2"/>
      <c r="PTO171" s="45"/>
      <c r="PTP171" s="45"/>
      <c r="PTS171" s="16"/>
      <c r="PTT171" s="93"/>
      <c r="PTU171" s="18"/>
      <c r="PTV171" s="16"/>
      <c r="PTW171" s="18"/>
      <c r="PTX171" s="3"/>
      <c r="PTZ171" s="13"/>
      <c r="PUA171" s="8"/>
      <c r="PUB171" s="3"/>
      <c r="PUC171" s="45"/>
      <c r="PUD171" s="3"/>
      <c r="PUE171" s="2"/>
      <c r="PUF171" s="2"/>
      <c r="PUG171" s="2"/>
      <c r="PUH171" s="2"/>
      <c r="PUI171" s="2"/>
      <c r="PUJ171" s="45"/>
      <c r="PUK171" s="45"/>
      <c r="PUN171" s="16"/>
      <c r="PUO171" s="93"/>
      <c r="PUP171" s="18"/>
      <c r="PUQ171" s="16"/>
      <c r="PUR171" s="18"/>
      <c r="PUS171" s="3"/>
      <c r="PUU171" s="13"/>
      <c r="PUV171" s="8"/>
      <c r="PUW171" s="3"/>
      <c r="PUX171" s="45"/>
      <c r="PUY171" s="3"/>
      <c r="PUZ171" s="2"/>
      <c r="PVA171" s="2"/>
      <c r="PVB171" s="2"/>
      <c r="PVC171" s="2"/>
      <c r="PVD171" s="2"/>
      <c r="PVE171" s="45"/>
      <c r="PVF171" s="45"/>
      <c r="PVI171" s="16"/>
      <c r="PVJ171" s="93"/>
      <c r="PVK171" s="18"/>
      <c r="PVL171" s="16"/>
      <c r="PVM171" s="18"/>
      <c r="PVN171" s="3"/>
      <c r="PVP171" s="13"/>
      <c r="PVQ171" s="8"/>
      <c r="PVR171" s="3"/>
      <c r="PVS171" s="45"/>
      <c r="PVT171" s="3"/>
      <c r="PVU171" s="2"/>
      <c r="PVV171" s="2"/>
      <c r="PVW171" s="2"/>
      <c r="PVX171" s="2"/>
      <c r="PVY171" s="2"/>
      <c r="PVZ171" s="45"/>
      <c r="PWA171" s="45"/>
      <c r="PWD171" s="16"/>
      <c r="PWE171" s="93"/>
      <c r="PWF171" s="18"/>
      <c r="PWG171" s="16"/>
      <c r="PWH171" s="18"/>
      <c r="PWI171" s="3"/>
      <c r="PWK171" s="13"/>
      <c r="PWL171" s="8"/>
      <c r="PWM171" s="3"/>
      <c r="PWN171" s="45"/>
      <c r="PWO171" s="3"/>
      <c r="PWP171" s="2"/>
      <c r="PWQ171" s="2"/>
      <c r="PWR171" s="2"/>
      <c r="PWS171" s="2"/>
      <c r="PWT171" s="2"/>
      <c r="PWU171" s="45"/>
      <c r="PWV171" s="45"/>
      <c r="PWY171" s="16"/>
      <c r="PWZ171" s="93"/>
      <c r="PXA171" s="18"/>
      <c r="PXB171" s="16"/>
      <c r="PXC171" s="18"/>
      <c r="PXD171" s="3"/>
      <c r="PXF171" s="13"/>
      <c r="PXG171" s="8"/>
      <c r="PXH171" s="3"/>
      <c r="PXI171" s="45"/>
      <c r="PXJ171" s="3"/>
      <c r="PXK171" s="2"/>
      <c r="PXL171" s="2"/>
      <c r="PXM171" s="2"/>
      <c r="PXN171" s="2"/>
      <c r="PXO171" s="2"/>
      <c r="PXP171" s="45"/>
      <c r="PXQ171" s="45"/>
      <c r="PXT171" s="16"/>
      <c r="PXU171" s="93"/>
      <c r="PXV171" s="18"/>
      <c r="PXW171" s="16"/>
      <c r="PXX171" s="18"/>
      <c r="PXY171" s="3"/>
      <c r="PYA171" s="13"/>
      <c r="PYB171" s="8"/>
      <c r="PYC171" s="3"/>
      <c r="PYD171" s="45"/>
      <c r="PYE171" s="3"/>
      <c r="PYF171" s="2"/>
      <c r="PYG171" s="2"/>
      <c r="PYH171" s="2"/>
      <c r="PYI171" s="2"/>
      <c r="PYJ171" s="2"/>
      <c r="PYK171" s="45"/>
      <c r="PYL171" s="45"/>
      <c r="PYO171" s="16"/>
      <c r="PYP171" s="93"/>
      <c r="PYQ171" s="18"/>
      <c r="PYR171" s="16"/>
      <c r="PYS171" s="18"/>
      <c r="PYT171" s="3"/>
      <c r="PYV171" s="13"/>
      <c r="PYW171" s="8"/>
      <c r="PYX171" s="3"/>
      <c r="PYY171" s="45"/>
      <c r="PYZ171" s="3"/>
      <c r="PZA171" s="2"/>
      <c r="PZB171" s="2"/>
      <c r="PZC171" s="2"/>
      <c r="PZD171" s="2"/>
      <c r="PZE171" s="2"/>
      <c r="PZF171" s="45"/>
      <c r="PZG171" s="45"/>
      <c r="PZJ171" s="16"/>
      <c r="PZK171" s="93"/>
      <c r="PZL171" s="18"/>
      <c r="PZM171" s="16"/>
      <c r="PZN171" s="18"/>
      <c r="PZO171" s="3"/>
      <c r="PZQ171" s="13"/>
      <c r="PZR171" s="8"/>
      <c r="PZS171" s="3"/>
      <c r="PZT171" s="45"/>
      <c r="PZU171" s="3"/>
      <c r="PZV171" s="2"/>
      <c r="PZW171" s="2"/>
      <c r="PZX171" s="2"/>
      <c r="PZY171" s="2"/>
      <c r="PZZ171" s="2"/>
      <c r="QAA171" s="45"/>
      <c r="QAB171" s="45"/>
      <c r="QAE171" s="16"/>
      <c r="QAF171" s="93"/>
      <c r="QAG171" s="18"/>
      <c r="QAH171" s="16"/>
      <c r="QAI171" s="18"/>
      <c r="QAJ171" s="3"/>
      <c r="QAL171" s="13"/>
      <c r="QAM171" s="8"/>
      <c r="QAN171" s="3"/>
      <c r="QAO171" s="45"/>
      <c r="QAP171" s="3"/>
      <c r="QAQ171" s="2"/>
      <c r="QAR171" s="2"/>
      <c r="QAS171" s="2"/>
      <c r="QAT171" s="2"/>
      <c r="QAU171" s="2"/>
      <c r="QAV171" s="45"/>
      <c r="QAW171" s="45"/>
      <c r="QAZ171" s="16"/>
      <c r="QBA171" s="93"/>
      <c r="QBB171" s="18"/>
      <c r="QBC171" s="16"/>
      <c r="QBD171" s="18"/>
      <c r="QBE171" s="3"/>
      <c r="QBG171" s="13"/>
      <c r="QBH171" s="8"/>
      <c r="QBI171" s="3"/>
      <c r="QBJ171" s="45"/>
      <c r="QBK171" s="3"/>
      <c r="QBL171" s="2"/>
      <c r="QBM171" s="2"/>
      <c r="QBN171" s="2"/>
      <c r="QBO171" s="2"/>
      <c r="QBP171" s="2"/>
      <c r="QBQ171" s="45"/>
      <c r="QBR171" s="45"/>
      <c r="QBU171" s="16"/>
      <c r="QBV171" s="93"/>
      <c r="QBW171" s="18"/>
      <c r="QBX171" s="16"/>
      <c r="QBY171" s="18"/>
      <c r="QBZ171" s="3"/>
      <c r="QCB171" s="13"/>
      <c r="QCC171" s="8"/>
      <c r="QCD171" s="3"/>
      <c r="QCE171" s="45"/>
      <c r="QCF171" s="3"/>
      <c r="QCG171" s="2"/>
      <c r="QCH171" s="2"/>
      <c r="QCI171" s="2"/>
      <c r="QCJ171" s="2"/>
      <c r="QCK171" s="2"/>
      <c r="QCL171" s="45"/>
      <c r="QCM171" s="45"/>
      <c r="QCP171" s="16"/>
      <c r="QCQ171" s="93"/>
      <c r="QCR171" s="18"/>
      <c r="QCS171" s="16"/>
      <c r="QCT171" s="18"/>
      <c r="QCU171" s="3"/>
      <c r="QCW171" s="13"/>
      <c r="QCX171" s="8"/>
      <c r="QCY171" s="3"/>
      <c r="QCZ171" s="45"/>
      <c r="QDA171" s="3"/>
      <c r="QDB171" s="2"/>
      <c r="QDC171" s="2"/>
      <c r="QDD171" s="2"/>
      <c r="QDE171" s="2"/>
      <c r="QDF171" s="2"/>
      <c r="QDG171" s="45"/>
      <c r="QDH171" s="45"/>
      <c r="QDK171" s="16"/>
      <c r="QDL171" s="93"/>
      <c r="QDM171" s="18"/>
      <c r="QDN171" s="16"/>
      <c r="QDO171" s="18"/>
      <c r="QDP171" s="3"/>
      <c r="QDR171" s="13"/>
      <c r="QDS171" s="8"/>
      <c r="QDT171" s="3"/>
      <c r="QDU171" s="45"/>
      <c r="QDV171" s="3"/>
      <c r="QDW171" s="2"/>
      <c r="QDX171" s="2"/>
      <c r="QDY171" s="2"/>
      <c r="QDZ171" s="2"/>
      <c r="QEA171" s="2"/>
      <c r="QEB171" s="45"/>
      <c r="QEC171" s="45"/>
      <c r="QEF171" s="16"/>
      <c r="QEG171" s="93"/>
      <c r="QEH171" s="18"/>
      <c r="QEI171" s="16"/>
      <c r="QEJ171" s="18"/>
      <c r="QEK171" s="3"/>
      <c r="QEM171" s="13"/>
      <c r="QEN171" s="8"/>
      <c r="QEO171" s="3"/>
      <c r="QEP171" s="45"/>
      <c r="QEQ171" s="3"/>
      <c r="QER171" s="2"/>
      <c r="QES171" s="2"/>
      <c r="QET171" s="2"/>
      <c r="QEU171" s="2"/>
      <c r="QEV171" s="2"/>
      <c r="QEW171" s="45"/>
      <c r="QEX171" s="45"/>
      <c r="QFA171" s="16"/>
      <c r="QFB171" s="93"/>
      <c r="QFC171" s="18"/>
      <c r="QFD171" s="16"/>
      <c r="QFE171" s="18"/>
      <c r="QFF171" s="3"/>
      <c r="QFH171" s="13"/>
      <c r="QFI171" s="8"/>
      <c r="QFJ171" s="3"/>
      <c r="QFK171" s="45"/>
      <c r="QFL171" s="3"/>
      <c r="QFM171" s="2"/>
      <c r="QFN171" s="2"/>
      <c r="QFO171" s="2"/>
      <c r="QFP171" s="2"/>
      <c r="QFQ171" s="2"/>
      <c r="QFR171" s="45"/>
      <c r="QFS171" s="45"/>
      <c r="QFV171" s="16"/>
      <c r="QFW171" s="93"/>
      <c r="QFX171" s="18"/>
      <c r="QFY171" s="16"/>
      <c r="QFZ171" s="18"/>
      <c r="QGA171" s="3"/>
      <c r="QGC171" s="13"/>
      <c r="QGD171" s="8"/>
      <c r="QGE171" s="3"/>
      <c r="QGF171" s="45"/>
      <c r="QGG171" s="3"/>
      <c r="QGH171" s="2"/>
      <c r="QGI171" s="2"/>
      <c r="QGJ171" s="2"/>
      <c r="QGK171" s="2"/>
      <c r="QGL171" s="2"/>
      <c r="QGM171" s="45"/>
      <c r="QGN171" s="45"/>
      <c r="QGQ171" s="16"/>
      <c r="QGR171" s="93"/>
      <c r="QGS171" s="18"/>
      <c r="QGT171" s="16"/>
      <c r="QGU171" s="18"/>
      <c r="QGV171" s="3"/>
      <c r="QGX171" s="13"/>
      <c r="QGY171" s="8"/>
      <c r="QGZ171" s="3"/>
      <c r="QHA171" s="45"/>
      <c r="QHB171" s="3"/>
      <c r="QHC171" s="2"/>
      <c r="QHD171" s="2"/>
      <c r="QHE171" s="2"/>
      <c r="QHF171" s="2"/>
      <c r="QHG171" s="2"/>
      <c r="QHH171" s="45"/>
      <c r="QHI171" s="45"/>
      <c r="QHL171" s="16"/>
      <c r="QHM171" s="93"/>
      <c r="QHN171" s="18"/>
      <c r="QHO171" s="16"/>
      <c r="QHP171" s="18"/>
      <c r="QHQ171" s="3"/>
      <c r="QHS171" s="13"/>
      <c r="QHT171" s="8"/>
      <c r="QHU171" s="3"/>
      <c r="QHV171" s="45"/>
      <c r="QHW171" s="3"/>
      <c r="QHX171" s="2"/>
      <c r="QHY171" s="2"/>
      <c r="QHZ171" s="2"/>
      <c r="QIA171" s="2"/>
      <c r="QIB171" s="2"/>
      <c r="QIC171" s="45"/>
      <c r="QID171" s="45"/>
      <c r="QIG171" s="16"/>
      <c r="QIH171" s="93"/>
      <c r="QII171" s="18"/>
      <c r="QIJ171" s="16"/>
      <c r="QIK171" s="18"/>
      <c r="QIL171" s="3"/>
      <c r="QIN171" s="13"/>
      <c r="QIO171" s="8"/>
      <c r="QIP171" s="3"/>
      <c r="QIQ171" s="45"/>
      <c r="QIR171" s="3"/>
      <c r="QIS171" s="2"/>
      <c r="QIT171" s="2"/>
      <c r="QIU171" s="2"/>
      <c r="QIV171" s="2"/>
      <c r="QIW171" s="2"/>
      <c r="QIX171" s="45"/>
      <c r="QIY171" s="45"/>
      <c r="QJB171" s="16"/>
      <c r="QJC171" s="93"/>
      <c r="QJD171" s="18"/>
      <c r="QJE171" s="16"/>
      <c r="QJF171" s="18"/>
      <c r="QJG171" s="3"/>
      <c r="QJI171" s="13"/>
      <c r="QJJ171" s="8"/>
      <c r="QJK171" s="3"/>
      <c r="QJL171" s="45"/>
      <c r="QJM171" s="3"/>
      <c r="QJN171" s="2"/>
      <c r="QJO171" s="2"/>
      <c r="QJP171" s="2"/>
      <c r="QJQ171" s="2"/>
      <c r="QJR171" s="2"/>
      <c r="QJS171" s="45"/>
      <c r="QJT171" s="45"/>
      <c r="QJW171" s="16"/>
      <c r="QJX171" s="93"/>
      <c r="QJY171" s="18"/>
      <c r="QJZ171" s="16"/>
      <c r="QKA171" s="18"/>
      <c r="QKB171" s="3"/>
      <c r="QKD171" s="13"/>
      <c r="QKE171" s="8"/>
      <c r="QKF171" s="3"/>
      <c r="QKG171" s="45"/>
      <c r="QKH171" s="3"/>
      <c r="QKI171" s="2"/>
      <c r="QKJ171" s="2"/>
      <c r="QKK171" s="2"/>
      <c r="QKL171" s="2"/>
      <c r="QKM171" s="2"/>
      <c r="QKN171" s="45"/>
      <c r="QKO171" s="45"/>
      <c r="QKR171" s="16"/>
      <c r="QKS171" s="93"/>
      <c r="QKT171" s="18"/>
      <c r="QKU171" s="16"/>
      <c r="QKV171" s="18"/>
      <c r="QKW171" s="3"/>
      <c r="QKY171" s="13"/>
      <c r="QKZ171" s="8"/>
      <c r="QLA171" s="3"/>
      <c r="QLB171" s="45"/>
      <c r="QLC171" s="3"/>
      <c r="QLD171" s="2"/>
      <c r="QLE171" s="2"/>
      <c r="QLF171" s="2"/>
      <c r="QLG171" s="2"/>
      <c r="QLH171" s="2"/>
      <c r="QLI171" s="45"/>
      <c r="QLJ171" s="45"/>
      <c r="QLM171" s="16"/>
      <c r="QLN171" s="93"/>
      <c r="QLO171" s="18"/>
      <c r="QLP171" s="16"/>
      <c r="QLQ171" s="18"/>
      <c r="QLR171" s="3"/>
      <c r="QLT171" s="13"/>
      <c r="QLU171" s="8"/>
      <c r="QLV171" s="3"/>
      <c r="QLW171" s="45"/>
      <c r="QLX171" s="3"/>
      <c r="QLY171" s="2"/>
      <c r="QLZ171" s="2"/>
      <c r="QMA171" s="2"/>
      <c r="QMB171" s="2"/>
      <c r="QMC171" s="2"/>
      <c r="QMD171" s="45"/>
      <c r="QME171" s="45"/>
      <c r="QMH171" s="16"/>
      <c r="QMI171" s="93"/>
      <c r="QMJ171" s="18"/>
      <c r="QMK171" s="16"/>
      <c r="QML171" s="18"/>
      <c r="QMM171" s="3"/>
      <c r="QMO171" s="13"/>
      <c r="QMP171" s="8"/>
      <c r="QMQ171" s="3"/>
      <c r="QMR171" s="45"/>
      <c r="QMS171" s="3"/>
      <c r="QMT171" s="2"/>
      <c r="QMU171" s="2"/>
      <c r="QMV171" s="2"/>
      <c r="QMW171" s="2"/>
      <c r="QMX171" s="2"/>
      <c r="QMY171" s="45"/>
      <c r="QMZ171" s="45"/>
      <c r="QNC171" s="16"/>
      <c r="QND171" s="93"/>
      <c r="QNE171" s="18"/>
      <c r="QNF171" s="16"/>
      <c r="QNG171" s="18"/>
      <c r="QNH171" s="3"/>
      <c r="QNJ171" s="13"/>
      <c r="QNK171" s="8"/>
      <c r="QNL171" s="3"/>
      <c r="QNM171" s="45"/>
      <c r="QNN171" s="3"/>
      <c r="QNO171" s="2"/>
      <c r="QNP171" s="2"/>
      <c r="QNQ171" s="2"/>
      <c r="QNR171" s="2"/>
      <c r="QNS171" s="2"/>
      <c r="QNT171" s="45"/>
      <c r="QNU171" s="45"/>
      <c r="QNX171" s="16"/>
      <c r="QNY171" s="93"/>
      <c r="QNZ171" s="18"/>
      <c r="QOA171" s="16"/>
      <c r="QOB171" s="18"/>
      <c r="QOC171" s="3"/>
      <c r="QOE171" s="13"/>
      <c r="QOF171" s="8"/>
      <c r="QOG171" s="3"/>
      <c r="QOH171" s="45"/>
      <c r="QOI171" s="3"/>
      <c r="QOJ171" s="2"/>
      <c r="QOK171" s="2"/>
      <c r="QOL171" s="2"/>
      <c r="QOM171" s="2"/>
      <c r="QON171" s="2"/>
      <c r="QOO171" s="45"/>
      <c r="QOP171" s="45"/>
      <c r="QOS171" s="16"/>
      <c r="QOT171" s="93"/>
      <c r="QOU171" s="18"/>
      <c r="QOV171" s="16"/>
      <c r="QOW171" s="18"/>
      <c r="QOX171" s="3"/>
      <c r="QOZ171" s="13"/>
      <c r="QPA171" s="8"/>
      <c r="QPB171" s="3"/>
      <c r="QPC171" s="45"/>
      <c r="QPD171" s="3"/>
      <c r="QPE171" s="2"/>
      <c r="QPF171" s="2"/>
      <c r="QPG171" s="2"/>
      <c r="QPH171" s="2"/>
      <c r="QPI171" s="2"/>
      <c r="QPJ171" s="45"/>
      <c r="QPK171" s="45"/>
      <c r="QPN171" s="16"/>
      <c r="QPO171" s="93"/>
      <c r="QPP171" s="18"/>
      <c r="QPQ171" s="16"/>
      <c r="QPR171" s="18"/>
      <c r="QPS171" s="3"/>
      <c r="QPU171" s="13"/>
      <c r="QPV171" s="8"/>
      <c r="QPW171" s="3"/>
      <c r="QPX171" s="45"/>
      <c r="QPY171" s="3"/>
      <c r="QPZ171" s="2"/>
      <c r="QQA171" s="2"/>
      <c r="QQB171" s="2"/>
      <c r="QQC171" s="2"/>
      <c r="QQD171" s="2"/>
      <c r="QQE171" s="45"/>
      <c r="QQF171" s="45"/>
      <c r="QQI171" s="16"/>
      <c r="QQJ171" s="93"/>
      <c r="QQK171" s="18"/>
      <c r="QQL171" s="16"/>
      <c r="QQM171" s="18"/>
      <c r="QQN171" s="3"/>
      <c r="QQP171" s="13"/>
      <c r="QQQ171" s="8"/>
      <c r="QQR171" s="3"/>
      <c r="QQS171" s="45"/>
      <c r="QQT171" s="3"/>
      <c r="QQU171" s="2"/>
      <c r="QQV171" s="2"/>
      <c r="QQW171" s="2"/>
      <c r="QQX171" s="2"/>
      <c r="QQY171" s="2"/>
      <c r="QQZ171" s="45"/>
      <c r="QRA171" s="45"/>
      <c r="QRD171" s="16"/>
      <c r="QRE171" s="93"/>
      <c r="QRF171" s="18"/>
      <c r="QRG171" s="16"/>
      <c r="QRH171" s="18"/>
      <c r="QRI171" s="3"/>
      <c r="QRK171" s="13"/>
      <c r="QRL171" s="8"/>
      <c r="QRM171" s="3"/>
      <c r="QRN171" s="45"/>
      <c r="QRO171" s="3"/>
      <c r="QRP171" s="2"/>
      <c r="QRQ171" s="2"/>
      <c r="QRR171" s="2"/>
      <c r="QRS171" s="2"/>
      <c r="QRT171" s="2"/>
      <c r="QRU171" s="45"/>
      <c r="QRV171" s="45"/>
      <c r="QRY171" s="16"/>
      <c r="QRZ171" s="93"/>
      <c r="QSA171" s="18"/>
      <c r="QSB171" s="16"/>
      <c r="QSC171" s="18"/>
      <c r="QSD171" s="3"/>
      <c r="QSF171" s="13"/>
      <c r="QSG171" s="8"/>
      <c r="QSH171" s="3"/>
      <c r="QSI171" s="45"/>
      <c r="QSJ171" s="3"/>
      <c r="QSK171" s="2"/>
      <c r="QSL171" s="2"/>
      <c r="QSM171" s="2"/>
      <c r="QSN171" s="2"/>
      <c r="QSO171" s="2"/>
      <c r="QSP171" s="45"/>
      <c r="QSQ171" s="45"/>
      <c r="QST171" s="16"/>
      <c r="QSU171" s="93"/>
      <c r="QSV171" s="18"/>
      <c r="QSW171" s="16"/>
      <c r="QSX171" s="18"/>
      <c r="QSY171" s="3"/>
      <c r="QTA171" s="13"/>
      <c r="QTB171" s="8"/>
      <c r="QTC171" s="3"/>
      <c r="QTD171" s="45"/>
      <c r="QTE171" s="3"/>
      <c r="QTF171" s="2"/>
      <c r="QTG171" s="2"/>
      <c r="QTH171" s="2"/>
      <c r="QTI171" s="2"/>
      <c r="QTJ171" s="2"/>
      <c r="QTK171" s="45"/>
      <c r="QTL171" s="45"/>
      <c r="QTO171" s="16"/>
      <c r="QTP171" s="93"/>
      <c r="QTQ171" s="18"/>
      <c r="QTR171" s="16"/>
      <c r="QTS171" s="18"/>
      <c r="QTT171" s="3"/>
      <c r="QTV171" s="13"/>
      <c r="QTW171" s="8"/>
      <c r="QTX171" s="3"/>
      <c r="QTY171" s="45"/>
      <c r="QTZ171" s="3"/>
      <c r="QUA171" s="2"/>
      <c r="QUB171" s="2"/>
      <c r="QUC171" s="2"/>
      <c r="QUD171" s="2"/>
      <c r="QUE171" s="2"/>
      <c r="QUF171" s="45"/>
      <c r="QUG171" s="45"/>
      <c r="QUJ171" s="16"/>
      <c r="QUK171" s="93"/>
      <c r="QUL171" s="18"/>
      <c r="QUM171" s="16"/>
      <c r="QUN171" s="18"/>
      <c r="QUO171" s="3"/>
      <c r="QUQ171" s="13"/>
      <c r="QUR171" s="8"/>
      <c r="QUS171" s="3"/>
      <c r="QUT171" s="45"/>
      <c r="QUU171" s="3"/>
      <c r="QUV171" s="2"/>
      <c r="QUW171" s="2"/>
      <c r="QUX171" s="2"/>
      <c r="QUY171" s="2"/>
      <c r="QUZ171" s="2"/>
      <c r="QVA171" s="45"/>
      <c r="QVB171" s="45"/>
      <c r="QVE171" s="16"/>
      <c r="QVF171" s="93"/>
      <c r="QVG171" s="18"/>
      <c r="QVH171" s="16"/>
      <c r="QVI171" s="18"/>
      <c r="QVJ171" s="3"/>
      <c r="QVL171" s="13"/>
      <c r="QVM171" s="8"/>
      <c r="QVN171" s="3"/>
      <c r="QVO171" s="45"/>
      <c r="QVP171" s="3"/>
      <c r="QVQ171" s="2"/>
      <c r="QVR171" s="2"/>
      <c r="QVS171" s="2"/>
      <c r="QVT171" s="2"/>
      <c r="QVU171" s="2"/>
      <c r="QVV171" s="45"/>
      <c r="QVW171" s="45"/>
      <c r="QVZ171" s="16"/>
      <c r="QWA171" s="93"/>
      <c r="QWB171" s="18"/>
      <c r="QWC171" s="16"/>
      <c r="QWD171" s="18"/>
      <c r="QWE171" s="3"/>
      <c r="QWG171" s="13"/>
      <c r="QWH171" s="8"/>
      <c r="QWI171" s="3"/>
      <c r="QWJ171" s="45"/>
      <c r="QWK171" s="3"/>
      <c r="QWL171" s="2"/>
      <c r="QWM171" s="2"/>
      <c r="QWN171" s="2"/>
      <c r="QWO171" s="2"/>
      <c r="QWP171" s="2"/>
      <c r="QWQ171" s="45"/>
      <c r="QWR171" s="45"/>
      <c r="QWU171" s="16"/>
      <c r="QWV171" s="93"/>
      <c r="QWW171" s="18"/>
      <c r="QWX171" s="16"/>
      <c r="QWY171" s="18"/>
      <c r="QWZ171" s="3"/>
      <c r="QXB171" s="13"/>
      <c r="QXC171" s="8"/>
      <c r="QXD171" s="3"/>
      <c r="QXE171" s="45"/>
      <c r="QXF171" s="3"/>
      <c r="QXG171" s="2"/>
      <c r="QXH171" s="2"/>
      <c r="QXI171" s="2"/>
      <c r="QXJ171" s="2"/>
      <c r="QXK171" s="2"/>
      <c r="QXL171" s="45"/>
      <c r="QXM171" s="45"/>
      <c r="QXP171" s="16"/>
      <c r="QXQ171" s="93"/>
      <c r="QXR171" s="18"/>
      <c r="QXS171" s="16"/>
      <c r="QXT171" s="18"/>
      <c r="QXU171" s="3"/>
      <c r="QXW171" s="13"/>
      <c r="QXX171" s="8"/>
      <c r="QXY171" s="3"/>
      <c r="QXZ171" s="45"/>
      <c r="QYA171" s="3"/>
      <c r="QYB171" s="2"/>
      <c r="QYC171" s="2"/>
      <c r="QYD171" s="2"/>
      <c r="QYE171" s="2"/>
      <c r="QYF171" s="2"/>
      <c r="QYG171" s="45"/>
      <c r="QYH171" s="45"/>
      <c r="QYK171" s="16"/>
      <c r="QYL171" s="93"/>
      <c r="QYM171" s="18"/>
      <c r="QYN171" s="16"/>
      <c r="QYO171" s="18"/>
      <c r="QYP171" s="3"/>
      <c r="QYR171" s="13"/>
      <c r="QYS171" s="8"/>
      <c r="QYT171" s="3"/>
      <c r="QYU171" s="45"/>
      <c r="QYV171" s="3"/>
      <c r="QYW171" s="2"/>
      <c r="QYX171" s="2"/>
      <c r="QYY171" s="2"/>
      <c r="QYZ171" s="2"/>
      <c r="QZA171" s="2"/>
      <c r="QZB171" s="45"/>
      <c r="QZC171" s="45"/>
      <c r="QZF171" s="16"/>
      <c r="QZG171" s="93"/>
      <c r="QZH171" s="18"/>
      <c r="QZI171" s="16"/>
      <c r="QZJ171" s="18"/>
      <c r="QZK171" s="3"/>
      <c r="QZM171" s="13"/>
      <c r="QZN171" s="8"/>
      <c r="QZO171" s="3"/>
      <c r="QZP171" s="45"/>
      <c r="QZQ171" s="3"/>
      <c r="QZR171" s="2"/>
      <c r="QZS171" s="2"/>
      <c r="QZT171" s="2"/>
      <c r="QZU171" s="2"/>
      <c r="QZV171" s="2"/>
      <c r="QZW171" s="45"/>
      <c r="QZX171" s="45"/>
      <c r="RAA171" s="16"/>
      <c r="RAB171" s="93"/>
      <c r="RAC171" s="18"/>
      <c r="RAD171" s="16"/>
      <c r="RAE171" s="18"/>
      <c r="RAF171" s="3"/>
      <c r="RAH171" s="13"/>
      <c r="RAI171" s="8"/>
      <c r="RAJ171" s="3"/>
      <c r="RAK171" s="45"/>
      <c r="RAL171" s="3"/>
      <c r="RAM171" s="2"/>
      <c r="RAN171" s="2"/>
      <c r="RAO171" s="2"/>
      <c r="RAP171" s="2"/>
      <c r="RAQ171" s="2"/>
      <c r="RAR171" s="45"/>
      <c r="RAS171" s="45"/>
      <c r="RAV171" s="16"/>
      <c r="RAW171" s="93"/>
      <c r="RAX171" s="18"/>
      <c r="RAY171" s="16"/>
      <c r="RAZ171" s="18"/>
      <c r="RBA171" s="3"/>
      <c r="RBC171" s="13"/>
      <c r="RBD171" s="8"/>
      <c r="RBE171" s="3"/>
      <c r="RBF171" s="45"/>
      <c r="RBG171" s="3"/>
      <c r="RBH171" s="2"/>
      <c r="RBI171" s="2"/>
      <c r="RBJ171" s="2"/>
      <c r="RBK171" s="2"/>
      <c r="RBL171" s="2"/>
      <c r="RBM171" s="45"/>
      <c r="RBN171" s="45"/>
      <c r="RBQ171" s="16"/>
      <c r="RBR171" s="93"/>
      <c r="RBS171" s="18"/>
      <c r="RBT171" s="16"/>
      <c r="RBU171" s="18"/>
      <c r="RBV171" s="3"/>
      <c r="RBX171" s="13"/>
      <c r="RBY171" s="8"/>
      <c r="RBZ171" s="3"/>
      <c r="RCA171" s="45"/>
      <c r="RCB171" s="3"/>
      <c r="RCC171" s="2"/>
      <c r="RCD171" s="2"/>
      <c r="RCE171" s="2"/>
      <c r="RCF171" s="2"/>
      <c r="RCG171" s="2"/>
      <c r="RCH171" s="45"/>
      <c r="RCI171" s="45"/>
      <c r="RCL171" s="16"/>
      <c r="RCM171" s="93"/>
      <c r="RCN171" s="18"/>
      <c r="RCO171" s="16"/>
      <c r="RCP171" s="18"/>
      <c r="RCQ171" s="3"/>
      <c r="RCS171" s="13"/>
      <c r="RCT171" s="8"/>
      <c r="RCU171" s="3"/>
      <c r="RCV171" s="45"/>
      <c r="RCW171" s="3"/>
      <c r="RCX171" s="2"/>
      <c r="RCY171" s="2"/>
      <c r="RCZ171" s="2"/>
      <c r="RDA171" s="2"/>
      <c r="RDB171" s="2"/>
      <c r="RDC171" s="45"/>
      <c r="RDD171" s="45"/>
      <c r="RDG171" s="16"/>
      <c r="RDH171" s="93"/>
      <c r="RDI171" s="18"/>
      <c r="RDJ171" s="16"/>
      <c r="RDK171" s="18"/>
      <c r="RDL171" s="3"/>
      <c r="RDN171" s="13"/>
      <c r="RDO171" s="8"/>
      <c r="RDP171" s="3"/>
      <c r="RDQ171" s="45"/>
      <c r="RDR171" s="3"/>
      <c r="RDS171" s="2"/>
      <c r="RDT171" s="2"/>
      <c r="RDU171" s="2"/>
      <c r="RDV171" s="2"/>
      <c r="RDW171" s="2"/>
      <c r="RDX171" s="45"/>
      <c r="RDY171" s="45"/>
      <c r="REB171" s="16"/>
      <c r="REC171" s="93"/>
      <c r="RED171" s="18"/>
      <c r="REE171" s="16"/>
      <c r="REF171" s="18"/>
      <c r="REG171" s="3"/>
      <c r="REI171" s="13"/>
      <c r="REJ171" s="8"/>
      <c r="REK171" s="3"/>
      <c r="REL171" s="45"/>
      <c r="REM171" s="3"/>
      <c r="REN171" s="2"/>
      <c r="REO171" s="2"/>
      <c r="REP171" s="2"/>
      <c r="REQ171" s="2"/>
      <c r="RER171" s="2"/>
      <c r="RES171" s="45"/>
      <c r="RET171" s="45"/>
      <c r="REW171" s="16"/>
      <c r="REX171" s="93"/>
      <c r="REY171" s="18"/>
      <c r="REZ171" s="16"/>
      <c r="RFA171" s="18"/>
      <c r="RFB171" s="3"/>
      <c r="RFD171" s="13"/>
      <c r="RFE171" s="8"/>
      <c r="RFF171" s="3"/>
      <c r="RFG171" s="45"/>
      <c r="RFH171" s="3"/>
      <c r="RFI171" s="2"/>
      <c r="RFJ171" s="2"/>
      <c r="RFK171" s="2"/>
      <c r="RFL171" s="2"/>
      <c r="RFM171" s="2"/>
      <c r="RFN171" s="45"/>
      <c r="RFO171" s="45"/>
      <c r="RFR171" s="16"/>
      <c r="RFS171" s="93"/>
      <c r="RFT171" s="18"/>
      <c r="RFU171" s="16"/>
      <c r="RFV171" s="18"/>
      <c r="RFW171" s="3"/>
      <c r="RFY171" s="13"/>
      <c r="RFZ171" s="8"/>
      <c r="RGA171" s="3"/>
      <c r="RGB171" s="45"/>
      <c r="RGC171" s="3"/>
      <c r="RGD171" s="2"/>
      <c r="RGE171" s="2"/>
      <c r="RGF171" s="2"/>
      <c r="RGG171" s="2"/>
      <c r="RGH171" s="2"/>
      <c r="RGI171" s="45"/>
      <c r="RGJ171" s="45"/>
      <c r="RGM171" s="16"/>
      <c r="RGN171" s="93"/>
      <c r="RGO171" s="18"/>
      <c r="RGP171" s="16"/>
      <c r="RGQ171" s="18"/>
      <c r="RGR171" s="3"/>
      <c r="RGT171" s="13"/>
      <c r="RGU171" s="8"/>
      <c r="RGV171" s="3"/>
      <c r="RGW171" s="45"/>
      <c r="RGX171" s="3"/>
      <c r="RGY171" s="2"/>
      <c r="RGZ171" s="2"/>
      <c r="RHA171" s="2"/>
      <c r="RHB171" s="2"/>
      <c r="RHC171" s="2"/>
      <c r="RHD171" s="45"/>
      <c r="RHE171" s="45"/>
      <c r="RHH171" s="16"/>
      <c r="RHI171" s="93"/>
      <c r="RHJ171" s="18"/>
      <c r="RHK171" s="16"/>
      <c r="RHL171" s="18"/>
      <c r="RHM171" s="3"/>
      <c r="RHO171" s="13"/>
      <c r="RHP171" s="8"/>
      <c r="RHQ171" s="3"/>
      <c r="RHR171" s="45"/>
      <c r="RHS171" s="3"/>
      <c r="RHT171" s="2"/>
      <c r="RHU171" s="2"/>
      <c r="RHV171" s="2"/>
      <c r="RHW171" s="2"/>
      <c r="RHX171" s="2"/>
      <c r="RHY171" s="45"/>
      <c r="RHZ171" s="45"/>
      <c r="RIC171" s="16"/>
      <c r="RID171" s="93"/>
      <c r="RIE171" s="18"/>
      <c r="RIF171" s="16"/>
      <c r="RIG171" s="18"/>
      <c r="RIH171" s="3"/>
      <c r="RIJ171" s="13"/>
      <c r="RIK171" s="8"/>
      <c r="RIL171" s="3"/>
      <c r="RIM171" s="45"/>
      <c r="RIN171" s="3"/>
      <c r="RIO171" s="2"/>
      <c r="RIP171" s="2"/>
      <c r="RIQ171" s="2"/>
      <c r="RIR171" s="2"/>
      <c r="RIS171" s="2"/>
      <c r="RIT171" s="45"/>
      <c r="RIU171" s="45"/>
      <c r="RIX171" s="16"/>
      <c r="RIY171" s="93"/>
      <c r="RIZ171" s="18"/>
      <c r="RJA171" s="16"/>
      <c r="RJB171" s="18"/>
      <c r="RJC171" s="3"/>
      <c r="RJE171" s="13"/>
      <c r="RJF171" s="8"/>
      <c r="RJG171" s="3"/>
      <c r="RJH171" s="45"/>
      <c r="RJI171" s="3"/>
      <c r="RJJ171" s="2"/>
      <c r="RJK171" s="2"/>
      <c r="RJL171" s="2"/>
      <c r="RJM171" s="2"/>
      <c r="RJN171" s="2"/>
      <c r="RJO171" s="45"/>
      <c r="RJP171" s="45"/>
      <c r="RJS171" s="16"/>
      <c r="RJT171" s="93"/>
      <c r="RJU171" s="18"/>
      <c r="RJV171" s="16"/>
      <c r="RJW171" s="18"/>
      <c r="RJX171" s="3"/>
      <c r="RJZ171" s="13"/>
      <c r="RKA171" s="8"/>
      <c r="RKB171" s="3"/>
      <c r="RKC171" s="45"/>
      <c r="RKD171" s="3"/>
      <c r="RKE171" s="2"/>
      <c r="RKF171" s="2"/>
      <c r="RKG171" s="2"/>
      <c r="RKH171" s="2"/>
      <c r="RKI171" s="2"/>
      <c r="RKJ171" s="45"/>
      <c r="RKK171" s="45"/>
      <c r="RKN171" s="16"/>
      <c r="RKO171" s="93"/>
      <c r="RKP171" s="18"/>
      <c r="RKQ171" s="16"/>
      <c r="RKR171" s="18"/>
      <c r="RKS171" s="3"/>
      <c r="RKU171" s="13"/>
      <c r="RKV171" s="8"/>
      <c r="RKW171" s="3"/>
      <c r="RKX171" s="45"/>
      <c r="RKY171" s="3"/>
      <c r="RKZ171" s="2"/>
      <c r="RLA171" s="2"/>
      <c r="RLB171" s="2"/>
      <c r="RLC171" s="2"/>
      <c r="RLD171" s="2"/>
      <c r="RLE171" s="45"/>
      <c r="RLF171" s="45"/>
      <c r="RLI171" s="16"/>
      <c r="RLJ171" s="93"/>
      <c r="RLK171" s="18"/>
      <c r="RLL171" s="16"/>
      <c r="RLM171" s="18"/>
      <c r="RLN171" s="3"/>
      <c r="RLP171" s="13"/>
      <c r="RLQ171" s="8"/>
      <c r="RLR171" s="3"/>
      <c r="RLS171" s="45"/>
      <c r="RLT171" s="3"/>
      <c r="RLU171" s="2"/>
      <c r="RLV171" s="2"/>
      <c r="RLW171" s="2"/>
      <c r="RLX171" s="2"/>
      <c r="RLY171" s="2"/>
      <c r="RLZ171" s="45"/>
      <c r="RMA171" s="45"/>
      <c r="RMD171" s="16"/>
      <c r="RME171" s="93"/>
      <c r="RMF171" s="18"/>
      <c r="RMG171" s="16"/>
      <c r="RMH171" s="18"/>
      <c r="RMI171" s="3"/>
      <c r="RMK171" s="13"/>
      <c r="RML171" s="8"/>
      <c r="RMM171" s="3"/>
      <c r="RMN171" s="45"/>
      <c r="RMO171" s="3"/>
      <c r="RMP171" s="2"/>
      <c r="RMQ171" s="2"/>
      <c r="RMR171" s="2"/>
      <c r="RMS171" s="2"/>
      <c r="RMT171" s="2"/>
      <c r="RMU171" s="45"/>
      <c r="RMV171" s="45"/>
      <c r="RMY171" s="16"/>
      <c r="RMZ171" s="93"/>
      <c r="RNA171" s="18"/>
      <c r="RNB171" s="16"/>
      <c r="RNC171" s="18"/>
      <c r="RND171" s="3"/>
      <c r="RNF171" s="13"/>
      <c r="RNG171" s="8"/>
      <c r="RNH171" s="3"/>
      <c r="RNI171" s="45"/>
      <c r="RNJ171" s="3"/>
      <c r="RNK171" s="2"/>
      <c r="RNL171" s="2"/>
      <c r="RNM171" s="2"/>
      <c r="RNN171" s="2"/>
      <c r="RNO171" s="2"/>
      <c r="RNP171" s="45"/>
      <c r="RNQ171" s="45"/>
      <c r="RNT171" s="16"/>
      <c r="RNU171" s="93"/>
      <c r="RNV171" s="18"/>
      <c r="RNW171" s="16"/>
      <c r="RNX171" s="18"/>
      <c r="RNY171" s="3"/>
      <c r="ROA171" s="13"/>
      <c r="ROB171" s="8"/>
      <c r="ROC171" s="3"/>
      <c r="ROD171" s="45"/>
      <c r="ROE171" s="3"/>
      <c r="ROF171" s="2"/>
      <c r="ROG171" s="2"/>
      <c r="ROH171" s="2"/>
      <c r="ROI171" s="2"/>
      <c r="ROJ171" s="2"/>
      <c r="ROK171" s="45"/>
      <c r="ROL171" s="45"/>
      <c r="ROO171" s="16"/>
      <c r="ROP171" s="93"/>
      <c r="ROQ171" s="18"/>
      <c r="ROR171" s="16"/>
      <c r="ROS171" s="18"/>
      <c r="ROT171" s="3"/>
      <c r="ROV171" s="13"/>
      <c r="ROW171" s="8"/>
      <c r="ROX171" s="3"/>
      <c r="ROY171" s="45"/>
      <c r="ROZ171" s="3"/>
      <c r="RPA171" s="2"/>
      <c r="RPB171" s="2"/>
      <c r="RPC171" s="2"/>
      <c r="RPD171" s="2"/>
      <c r="RPE171" s="2"/>
      <c r="RPF171" s="45"/>
      <c r="RPG171" s="45"/>
      <c r="RPJ171" s="16"/>
      <c r="RPK171" s="93"/>
      <c r="RPL171" s="18"/>
      <c r="RPM171" s="16"/>
      <c r="RPN171" s="18"/>
      <c r="RPO171" s="3"/>
      <c r="RPQ171" s="13"/>
      <c r="RPR171" s="8"/>
      <c r="RPS171" s="3"/>
      <c r="RPT171" s="45"/>
      <c r="RPU171" s="3"/>
      <c r="RPV171" s="2"/>
      <c r="RPW171" s="2"/>
      <c r="RPX171" s="2"/>
      <c r="RPY171" s="2"/>
      <c r="RPZ171" s="2"/>
      <c r="RQA171" s="45"/>
      <c r="RQB171" s="45"/>
      <c r="RQE171" s="16"/>
      <c r="RQF171" s="93"/>
      <c r="RQG171" s="18"/>
      <c r="RQH171" s="16"/>
      <c r="RQI171" s="18"/>
      <c r="RQJ171" s="3"/>
      <c r="RQL171" s="13"/>
      <c r="RQM171" s="8"/>
      <c r="RQN171" s="3"/>
      <c r="RQO171" s="45"/>
      <c r="RQP171" s="3"/>
      <c r="RQQ171" s="2"/>
      <c r="RQR171" s="2"/>
      <c r="RQS171" s="2"/>
      <c r="RQT171" s="2"/>
      <c r="RQU171" s="2"/>
      <c r="RQV171" s="45"/>
      <c r="RQW171" s="45"/>
      <c r="RQZ171" s="16"/>
      <c r="RRA171" s="93"/>
      <c r="RRB171" s="18"/>
      <c r="RRC171" s="16"/>
      <c r="RRD171" s="18"/>
      <c r="RRE171" s="3"/>
      <c r="RRG171" s="13"/>
      <c r="RRH171" s="8"/>
      <c r="RRI171" s="3"/>
      <c r="RRJ171" s="45"/>
      <c r="RRK171" s="3"/>
      <c r="RRL171" s="2"/>
      <c r="RRM171" s="2"/>
      <c r="RRN171" s="2"/>
      <c r="RRO171" s="2"/>
      <c r="RRP171" s="2"/>
      <c r="RRQ171" s="45"/>
      <c r="RRR171" s="45"/>
      <c r="RRU171" s="16"/>
      <c r="RRV171" s="93"/>
      <c r="RRW171" s="18"/>
      <c r="RRX171" s="16"/>
      <c r="RRY171" s="18"/>
      <c r="RRZ171" s="3"/>
      <c r="RSB171" s="13"/>
      <c r="RSC171" s="8"/>
      <c r="RSD171" s="3"/>
      <c r="RSE171" s="45"/>
      <c r="RSF171" s="3"/>
      <c r="RSG171" s="2"/>
      <c r="RSH171" s="2"/>
      <c r="RSI171" s="2"/>
      <c r="RSJ171" s="2"/>
      <c r="RSK171" s="2"/>
      <c r="RSL171" s="45"/>
      <c r="RSM171" s="45"/>
      <c r="RSP171" s="16"/>
      <c r="RSQ171" s="93"/>
      <c r="RSR171" s="18"/>
      <c r="RSS171" s="16"/>
      <c r="RST171" s="18"/>
      <c r="RSU171" s="3"/>
      <c r="RSW171" s="13"/>
      <c r="RSX171" s="8"/>
      <c r="RSY171" s="3"/>
      <c r="RSZ171" s="45"/>
      <c r="RTA171" s="3"/>
      <c r="RTB171" s="2"/>
      <c r="RTC171" s="2"/>
      <c r="RTD171" s="2"/>
      <c r="RTE171" s="2"/>
      <c r="RTF171" s="2"/>
      <c r="RTG171" s="45"/>
      <c r="RTH171" s="45"/>
      <c r="RTK171" s="16"/>
      <c r="RTL171" s="93"/>
      <c r="RTM171" s="18"/>
      <c r="RTN171" s="16"/>
      <c r="RTO171" s="18"/>
      <c r="RTP171" s="3"/>
      <c r="RTR171" s="13"/>
      <c r="RTS171" s="8"/>
      <c r="RTT171" s="3"/>
      <c r="RTU171" s="45"/>
      <c r="RTV171" s="3"/>
      <c r="RTW171" s="2"/>
      <c r="RTX171" s="2"/>
      <c r="RTY171" s="2"/>
      <c r="RTZ171" s="2"/>
      <c r="RUA171" s="2"/>
      <c r="RUB171" s="45"/>
      <c r="RUC171" s="45"/>
      <c r="RUF171" s="16"/>
      <c r="RUG171" s="93"/>
      <c r="RUH171" s="18"/>
      <c r="RUI171" s="16"/>
      <c r="RUJ171" s="18"/>
      <c r="RUK171" s="3"/>
      <c r="RUM171" s="13"/>
      <c r="RUN171" s="8"/>
      <c r="RUO171" s="3"/>
      <c r="RUP171" s="45"/>
      <c r="RUQ171" s="3"/>
      <c r="RUR171" s="2"/>
      <c r="RUS171" s="2"/>
      <c r="RUT171" s="2"/>
      <c r="RUU171" s="2"/>
      <c r="RUV171" s="2"/>
      <c r="RUW171" s="45"/>
      <c r="RUX171" s="45"/>
      <c r="RVA171" s="16"/>
      <c r="RVB171" s="93"/>
      <c r="RVC171" s="18"/>
      <c r="RVD171" s="16"/>
      <c r="RVE171" s="18"/>
      <c r="RVF171" s="3"/>
      <c r="RVH171" s="13"/>
      <c r="RVI171" s="8"/>
      <c r="RVJ171" s="3"/>
      <c r="RVK171" s="45"/>
      <c r="RVL171" s="3"/>
      <c r="RVM171" s="2"/>
      <c r="RVN171" s="2"/>
      <c r="RVO171" s="2"/>
      <c r="RVP171" s="2"/>
      <c r="RVQ171" s="2"/>
      <c r="RVR171" s="45"/>
      <c r="RVS171" s="45"/>
      <c r="RVV171" s="16"/>
      <c r="RVW171" s="93"/>
      <c r="RVX171" s="18"/>
      <c r="RVY171" s="16"/>
      <c r="RVZ171" s="18"/>
      <c r="RWA171" s="3"/>
      <c r="RWC171" s="13"/>
      <c r="RWD171" s="8"/>
      <c r="RWE171" s="3"/>
      <c r="RWF171" s="45"/>
      <c r="RWG171" s="3"/>
      <c r="RWH171" s="2"/>
      <c r="RWI171" s="2"/>
      <c r="RWJ171" s="2"/>
      <c r="RWK171" s="2"/>
      <c r="RWL171" s="2"/>
      <c r="RWM171" s="45"/>
      <c r="RWN171" s="45"/>
      <c r="RWQ171" s="16"/>
      <c r="RWR171" s="93"/>
      <c r="RWS171" s="18"/>
      <c r="RWT171" s="16"/>
      <c r="RWU171" s="18"/>
      <c r="RWV171" s="3"/>
      <c r="RWX171" s="13"/>
      <c r="RWY171" s="8"/>
      <c r="RWZ171" s="3"/>
      <c r="RXA171" s="45"/>
      <c r="RXB171" s="3"/>
      <c r="RXC171" s="2"/>
      <c r="RXD171" s="2"/>
      <c r="RXE171" s="2"/>
      <c r="RXF171" s="2"/>
      <c r="RXG171" s="2"/>
      <c r="RXH171" s="45"/>
      <c r="RXI171" s="45"/>
      <c r="RXL171" s="16"/>
      <c r="RXM171" s="93"/>
      <c r="RXN171" s="18"/>
      <c r="RXO171" s="16"/>
      <c r="RXP171" s="18"/>
      <c r="RXQ171" s="3"/>
      <c r="RXS171" s="13"/>
      <c r="RXT171" s="8"/>
      <c r="RXU171" s="3"/>
      <c r="RXV171" s="45"/>
      <c r="RXW171" s="3"/>
      <c r="RXX171" s="2"/>
      <c r="RXY171" s="2"/>
      <c r="RXZ171" s="2"/>
      <c r="RYA171" s="2"/>
      <c r="RYB171" s="2"/>
      <c r="RYC171" s="45"/>
      <c r="RYD171" s="45"/>
      <c r="RYG171" s="16"/>
      <c r="RYH171" s="93"/>
      <c r="RYI171" s="18"/>
      <c r="RYJ171" s="16"/>
      <c r="RYK171" s="18"/>
      <c r="RYL171" s="3"/>
      <c r="RYN171" s="13"/>
      <c r="RYO171" s="8"/>
      <c r="RYP171" s="3"/>
      <c r="RYQ171" s="45"/>
      <c r="RYR171" s="3"/>
      <c r="RYS171" s="2"/>
      <c r="RYT171" s="2"/>
      <c r="RYU171" s="2"/>
      <c r="RYV171" s="2"/>
      <c r="RYW171" s="2"/>
      <c r="RYX171" s="45"/>
      <c r="RYY171" s="45"/>
      <c r="RZB171" s="16"/>
      <c r="RZC171" s="93"/>
      <c r="RZD171" s="18"/>
      <c r="RZE171" s="16"/>
      <c r="RZF171" s="18"/>
      <c r="RZG171" s="3"/>
      <c r="RZI171" s="13"/>
      <c r="RZJ171" s="8"/>
      <c r="RZK171" s="3"/>
      <c r="RZL171" s="45"/>
      <c r="RZM171" s="3"/>
      <c r="RZN171" s="2"/>
      <c r="RZO171" s="2"/>
      <c r="RZP171" s="2"/>
      <c r="RZQ171" s="2"/>
      <c r="RZR171" s="2"/>
      <c r="RZS171" s="45"/>
      <c r="RZT171" s="45"/>
      <c r="RZW171" s="16"/>
      <c r="RZX171" s="93"/>
      <c r="RZY171" s="18"/>
      <c r="RZZ171" s="16"/>
      <c r="SAA171" s="18"/>
      <c r="SAB171" s="3"/>
      <c r="SAD171" s="13"/>
      <c r="SAE171" s="8"/>
      <c r="SAF171" s="3"/>
      <c r="SAG171" s="45"/>
      <c r="SAH171" s="3"/>
      <c r="SAI171" s="2"/>
      <c r="SAJ171" s="2"/>
      <c r="SAK171" s="2"/>
      <c r="SAL171" s="2"/>
      <c r="SAM171" s="2"/>
      <c r="SAN171" s="45"/>
      <c r="SAO171" s="45"/>
      <c r="SAR171" s="16"/>
      <c r="SAS171" s="93"/>
      <c r="SAT171" s="18"/>
      <c r="SAU171" s="16"/>
      <c r="SAV171" s="18"/>
      <c r="SAW171" s="3"/>
      <c r="SAY171" s="13"/>
      <c r="SAZ171" s="8"/>
      <c r="SBA171" s="3"/>
      <c r="SBB171" s="45"/>
      <c r="SBC171" s="3"/>
      <c r="SBD171" s="2"/>
      <c r="SBE171" s="2"/>
      <c r="SBF171" s="2"/>
      <c r="SBG171" s="2"/>
      <c r="SBH171" s="2"/>
      <c r="SBI171" s="45"/>
      <c r="SBJ171" s="45"/>
      <c r="SBM171" s="16"/>
      <c r="SBN171" s="93"/>
      <c r="SBO171" s="18"/>
      <c r="SBP171" s="16"/>
      <c r="SBQ171" s="18"/>
      <c r="SBR171" s="3"/>
      <c r="SBT171" s="13"/>
      <c r="SBU171" s="8"/>
      <c r="SBV171" s="3"/>
      <c r="SBW171" s="45"/>
      <c r="SBX171" s="3"/>
      <c r="SBY171" s="2"/>
      <c r="SBZ171" s="2"/>
      <c r="SCA171" s="2"/>
      <c r="SCB171" s="2"/>
      <c r="SCC171" s="2"/>
      <c r="SCD171" s="45"/>
      <c r="SCE171" s="45"/>
      <c r="SCH171" s="16"/>
      <c r="SCI171" s="93"/>
      <c r="SCJ171" s="18"/>
      <c r="SCK171" s="16"/>
      <c r="SCL171" s="18"/>
      <c r="SCM171" s="3"/>
      <c r="SCO171" s="13"/>
      <c r="SCP171" s="8"/>
      <c r="SCQ171" s="3"/>
      <c r="SCR171" s="45"/>
      <c r="SCS171" s="3"/>
      <c r="SCT171" s="2"/>
      <c r="SCU171" s="2"/>
      <c r="SCV171" s="2"/>
      <c r="SCW171" s="2"/>
      <c r="SCX171" s="2"/>
      <c r="SCY171" s="45"/>
      <c r="SCZ171" s="45"/>
      <c r="SDC171" s="16"/>
      <c r="SDD171" s="93"/>
      <c r="SDE171" s="18"/>
      <c r="SDF171" s="16"/>
      <c r="SDG171" s="18"/>
      <c r="SDH171" s="3"/>
      <c r="SDJ171" s="13"/>
      <c r="SDK171" s="8"/>
      <c r="SDL171" s="3"/>
      <c r="SDM171" s="45"/>
      <c r="SDN171" s="3"/>
      <c r="SDO171" s="2"/>
      <c r="SDP171" s="2"/>
      <c r="SDQ171" s="2"/>
      <c r="SDR171" s="2"/>
      <c r="SDS171" s="2"/>
      <c r="SDT171" s="45"/>
      <c r="SDU171" s="45"/>
      <c r="SDX171" s="16"/>
      <c r="SDY171" s="93"/>
      <c r="SDZ171" s="18"/>
      <c r="SEA171" s="16"/>
      <c r="SEB171" s="18"/>
      <c r="SEC171" s="3"/>
      <c r="SEE171" s="13"/>
      <c r="SEF171" s="8"/>
      <c r="SEG171" s="3"/>
      <c r="SEH171" s="45"/>
      <c r="SEI171" s="3"/>
      <c r="SEJ171" s="2"/>
      <c r="SEK171" s="2"/>
      <c r="SEL171" s="2"/>
      <c r="SEM171" s="2"/>
      <c r="SEN171" s="2"/>
      <c r="SEO171" s="45"/>
      <c r="SEP171" s="45"/>
      <c r="SES171" s="16"/>
      <c r="SET171" s="93"/>
      <c r="SEU171" s="18"/>
      <c r="SEV171" s="16"/>
      <c r="SEW171" s="18"/>
      <c r="SEX171" s="3"/>
      <c r="SEZ171" s="13"/>
      <c r="SFA171" s="8"/>
      <c r="SFB171" s="3"/>
      <c r="SFC171" s="45"/>
      <c r="SFD171" s="3"/>
      <c r="SFE171" s="2"/>
      <c r="SFF171" s="2"/>
      <c r="SFG171" s="2"/>
      <c r="SFH171" s="2"/>
      <c r="SFI171" s="2"/>
      <c r="SFJ171" s="45"/>
      <c r="SFK171" s="45"/>
      <c r="SFN171" s="16"/>
      <c r="SFO171" s="93"/>
      <c r="SFP171" s="18"/>
      <c r="SFQ171" s="16"/>
      <c r="SFR171" s="18"/>
      <c r="SFS171" s="3"/>
      <c r="SFU171" s="13"/>
      <c r="SFV171" s="8"/>
      <c r="SFW171" s="3"/>
      <c r="SFX171" s="45"/>
      <c r="SFY171" s="3"/>
      <c r="SFZ171" s="2"/>
      <c r="SGA171" s="2"/>
      <c r="SGB171" s="2"/>
      <c r="SGC171" s="2"/>
      <c r="SGD171" s="2"/>
      <c r="SGE171" s="45"/>
      <c r="SGF171" s="45"/>
      <c r="SGI171" s="16"/>
      <c r="SGJ171" s="93"/>
      <c r="SGK171" s="18"/>
      <c r="SGL171" s="16"/>
      <c r="SGM171" s="18"/>
      <c r="SGN171" s="3"/>
      <c r="SGP171" s="13"/>
      <c r="SGQ171" s="8"/>
      <c r="SGR171" s="3"/>
      <c r="SGS171" s="45"/>
      <c r="SGT171" s="3"/>
      <c r="SGU171" s="2"/>
      <c r="SGV171" s="2"/>
      <c r="SGW171" s="2"/>
      <c r="SGX171" s="2"/>
      <c r="SGY171" s="2"/>
      <c r="SGZ171" s="45"/>
      <c r="SHA171" s="45"/>
      <c r="SHD171" s="16"/>
      <c r="SHE171" s="93"/>
      <c r="SHF171" s="18"/>
      <c r="SHG171" s="16"/>
      <c r="SHH171" s="18"/>
      <c r="SHI171" s="3"/>
      <c r="SHK171" s="13"/>
      <c r="SHL171" s="8"/>
      <c r="SHM171" s="3"/>
      <c r="SHN171" s="45"/>
      <c r="SHO171" s="3"/>
      <c r="SHP171" s="2"/>
      <c r="SHQ171" s="2"/>
      <c r="SHR171" s="2"/>
      <c r="SHS171" s="2"/>
      <c r="SHT171" s="2"/>
      <c r="SHU171" s="45"/>
      <c r="SHV171" s="45"/>
      <c r="SHY171" s="16"/>
      <c r="SHZ171" s="93"/>
      <c r="SIA171" s="18"/>
      <c r="SIB171" s="16"/>
      <c r="SIC171" s="18"/>
      <c r="SID171" s="3"/>
      <c r="SIF171" s="13"/>
      <c r="SIG171" s="8"/>
      <c r="SIH171" s="3"/>
      <c r="SII171" s="45"/>
      <c r="SIJ171" s="3"/>
      <c r="SIK171" s="2"/>
      <c r="SIL171" s="2"/>
      <c r="SIM171" s="2"/>
      <c r="SIN171" s="2"/>
      <c r="SIO171" s="2"/>
      <c r="SIP171" s="45"/>
      <c r="SIQ171" s="45"/>
      <c r="SIT171" s="16"/>
      <c r="SIU171" s="93"/>
      <c r="SIV171" s="18"/>
      <c r="SIW171" s="16"/>
      <c r="SIX171" s="18"/>
      <c r="SIY171" s="3"/>
      <c r="SJA171" s="13"/>
      <c r="SJB171" s="8"/>
      <c r="SJC171" s="3"/>
      <c r="SJD171" s="45"/>
      <c r="SJE171" s="3"/>
      <c r="SJF171" s="2"/>
      <c r="SJG171" s="2"/>
      <c r="SJH171" s="2"/>
      <c r="SJI171" s="2"/>
      <c r="SJJ171" s="2"/>
      <c r="SJK171" s="45"/>
      <c r="SJL171" s="45"/>
      <c r="SJO171" s="16"/>
      <c r="SJP171" s="93"/>
      <c r="SJQ171" s="18"/>
      <c r="SJR171" s="16"/>
      <c r="SJS171" s="18"/>
      <c r="SJT171" s="3"/>
      <c r="SJV171" s="13"/>
      <c r="SJW171" s="8"/>
      <c r="SJX171" s="3"/>
      <c r="SJY171" s="45"/>
      <c r="SJZ171" s="3"/>
      <c r="SKA171" s="2"/>
      <c r="SKB171" s="2"/>
      <c r="SKC171" s="2"/>
      <c r="SKD171" s="2"/>
      <c r="SKE171" s="2"/>
      <c r="SKF171" s="45"/>
      <c r="SKG171" s="45"/>
      <c r="SKJ171" s="16"/>
      <c r="SKK171" s="93"/>
      <c r="SKL171" s="18"/>
      <c r="SKM171" s="16"/>
      <c r="SKN171" s="18"/>
      <c r="SKO171" s="3"/>
      <c r="SKQ171" s="13"/>
      <c r="SKR171" s="8"/>
      <c r="SKS171" s="3"/>
      <c r="SKT171" s="45"/>
      <c r="SKU171" s="3"/>
      <c r="SKV171" s="2"/>
      <c r="SKW171" s="2"/>
      <c r="SKX171" s="2"/>
      <c r="SKY171" s="2"/>
      <c r="SKZ171" s="2"/>
      <c r="SLA171" s="45"/>
      <c r="SLB171" s="45"/>
      <c r="SLE171" s="16"/>
      <c r="SLF171" s="93"/>
      <c r="SLG171" s="18"/>
      <c r="SLH171" s="16"/>
      <c r="SLI171" s="18"/>
      <c r="SLJ171" s="3"/>
      <c r="SLL171" s="13"/>
      <c r="SLM171" s="8"/>
      <c r="SLN171" s="3"/>
      <c r="SLO171" s="45"/>
      <c r="SLP171" s="3"/>
      <c r="SLQ171" s="2"/>
      <c r="SLR171" s="2"/>
      <c r="SLS171" s="2"/>
      <c r="SLT171" s="2"/>
      <c r="SLU171" s="2"/>
      <c r="SLV171" s="45"/>
      <c r="SLW171" s="45"/>
      <c r="SLZ171" s="16"/>
      <c r="SMA171" s="93"/>
      <c r="SMB171" s="18"/>
      <c r="SMC171" s="16"/>
      <c r="SMD171" s="18"/>
      <c r="SME171" s="3"/>
      <c r="SMG171" s="13"/>
      <c r="SMH171" s="8"/>
      <c r="SMI171" s="3"/>
      <c r="SMJ171" s="45"/>
      <c r="SMK171" s="3"/>
      <c r="SML171" s="2"/>
      <c r="SMM171" s="2"/>
      <c r="SMN171" s="2"/>
      <c r="SMO171" s="2"/>
      <c r="SMP171" s="2"/>
      <c r="SMQ171" s="45"/>
      <c r="SMR171" s="45"/>
      <c r="SMU171" s="16"/>
      <c r="SMV171" s="93"/>
      <c r="SMW171" s="18"/>
      <c r="SMX171" s="16"/>
      <c r="SMY171" s="18"/>
      <c r="SMZ171" s="3"/>
      <c r="SNB171" s="13"/>
      <c r="SNC171" s="8"/>
      <c r="SND171" s="3"/>
      <c r="SNE171" s="45"/>
      <c r="SNF171" s="3"/>
      <c r="SNG171" s="2"/>
      <c r="SNH171" s="2"/>
      <c r="SNI171" s="2"/>
      <c r="SNJ171" s="2"/>
      <c r="SNK171" s="2"/>
      <c r="SNL171" s="45"/>
      <c r="SNM171" s="45"/>
      <c r="SNP171" s="16"/>
      <c r="SNQ171" s="93"/>
      <c r="SNR171" s="18"/>
      <c r="SNS171" s="16"/>
      <c r="SNT171" s="18"/>
      <c r="SNU171" s="3"/>
      <c r="SNW171" s="13"/>
      <c r="SNX171" s="8"/>
      <c r="SNY171" s="3"/>
      <c r="SNZ171" s="45"/>
      <c r="SOA171" s="3"/>
      <c r="SOB171" s="2"/>
      <c r="SOC171" s="2"/>
      <c r="SOD171" s="2"/>
      <c r="SOE171" s="2"/>
      <c r="SOF171" s="2"/>
      <c r="SOG171" s="45"/>
      <c r="SOH171" s="45"/>
      <c r="SOK171" s="16"/>
      <c r="SOL171" s="93"/>
      <c r="SOM171" s="18"/>
      <c r="SON171" s="16"/>
      <c r="SOO171" s="18"/>
      <c r="SOP171" s="3"/>
      <c r="SOR171" s="13"/>
      <c r="SOS171" s="8"/>
      <c r="SOT171" s="3"/>
      <c r="SOU171" s="45"/>
      <c r="SOV171" s="3"/>
      <c r="SOW171" s="2"/>
      <c r="SOX171" s="2"/>
      <c r="SOY171" s="2"/>
      <c r="SOZ171" s="2"/>
      <c r="SPA171" s="2"/>
      <c r="SPB171" s="45"/>
      <c r="SPC171" s="45"/>
      <c r="SPF171" s="16"/>
      <c r="SPG171" s="93"/>
      <c r="SPH171" s="18"/>
      <c r="SPI171" s="16"/>
      <c r="SPJ171" s="18"/>
      <c r="SPK171" s="3"/>
      <c r="SPM171" s="13"/>
      <c r="SPN171" s="8"/>
      <c r="SPO171" s="3"/>
      <c r="SPP171" s="45"/>
      <c r="SPQ171" s="3"/>
      <c r="SPR171" s="2"/>
      <c r="SPS171" s="2"/>
      <c r="SPT171" s="2"/>
      <c r="SPU171" s="2"/>
      <c r="SPV171" s="2"/>
      <c r="SPW171" s="45"/>
      <c r="SPX171" s="45"/>
      <c r="SQA171" s="16"/>
      <c r="SQB171" s="93"/>
      <c r="SQC171" s="18"/>
      <c r="SQD171" s="16"/>
      <c r="SQE171" s="18"/>
      <c r="SQF171" s="3"/>
      <c r="SQH171" s="13"/>
      <c r="SQI171" s="8"/>
      <c r="SQJ171" s="3"/>
      <c r="SQK171" s="45"/>
      <c r="SQL171" s="3"/>
      <c r="SQM171" s="2"/>
      <c r="SQN171" s="2"/>
      <c r="SQO171" s="2"/>
      <c r="SQP171" s="2"/>
      <c r="SQQ171" s="2"/>
      <c r="SQR171" s="45"/>
      <c r="SQS171" s="45"/>
      <c r="SQV171" s="16"/>
      <c r="SQW171" s="93"/>
      <c r="SQX171" s="18"/>
      <c r="SQY171" s="16"/>
      <c r="SQZ171" s="18"/>
      <c r="SRA171" s="3"/>
      <c r="SRC171" s="13"/>
      <c r="SRD171" s="8"/>
      <c r="SRE171" s="3"/>
      <c r="SRF171" s="45"/>
      <c r="SRG171" s="3"/>
      <c r="SRH171" s="2"/>
      <c r="SRI171" s="2"/>
      <c r="SRJ171" s="2"/>
      <c r="SRK171" s="2"/>
      <c r="SRL171" s="2"/>
      <c r="SRM171" s="45"/>
      <c r="SRN171" s="45"/>
      <c r="SRQ171" s="16"/>
      <c r="SRR171" s="93"/>
      <c r="SRS171" s="18"/>
      <c r="SRT171" s="16"/>
      <c r="SRU171" s="18"/>
      <c r="SRV171" s="3"/>
      <c r="SRX171" s="13"/>
      <c r="SRY171" s="8"/>
      <c r="SRZ171" s="3"/>
      <c r="SSA171" s="45"/>
      <c r="SSB171" s="3"/>
      <c r="SSC171" s="2"/>
      <c r="SSD171" s="2"/>
      <c r="SSE171" s="2"/>
      <c r="SSF171" s="2"/>
      <c r="SSG171" s="2"/>
      <c r="SSH171" s="45"/>
      <c r="SSI171" s="45"/>
      <c r="SSL171" s="16"/>
      <c r="SSM171" s="93"/>
      <c r="SSN171" s="18"/>
      <c r="SSO171" s="16"/>
      <c r="SSP171" s="18"/>
      <c r="SSQ171" s="3"/>
      <c r="SSS171" s="13"/>
      <c r="SST171" s="8"/>
      <c r="SSU171" s="3"/>
      <c r="SSV171" s="45"/>
      <c r="SSW171" s="3"/>
      <c r="SSX171" s="2"/>
      <c r="SSY171" s="2"/>
      <c r="SSZ171" s="2"/>
      <c r="STA171" s="2"/>
      <c r="STB171" s="2"/>
      <c r="STC171" s="45"/>
      <c r="STD171" s="45"/>
      <c r="STG171" s="16"/>
      <c r="STH171" s="93"/>
      <c r="STI171" s="18"/>
      <c r="STJ171" s="16"/>
      <c r="STK171" s="18"/>
      <c r="STL171" s="3"/>
      <c r="STN171" s="13"/>
      <c r="STO171" s="8"/>
      <c r="STP171" s="3"/>
      <c r="STQ171" s="45"/>
      <c r="STR171" s="3"/>
      <c r="STS171" s="2"/>
      <c r="STT171" s="2"/>
      <c r="STU171" s="2"/>
      <c r="STV171" s="2"/>
      <c r="STW171" s="2"/>
      <c r="STX171" s="45"/>
      <c r="STY171" s="45"/>
      <c r="SUB171" s="16"/>
      <c r="SUC171" s="93"/>
      <c r="SUD171" s="18"/>
      <c r="SUE171" s="16"/>
      <c r="SUF171" s="18"/>
      <c r="SUG171" s="3"/>
      <c r="SUI171" s="13"/>
      <c r="SUJ171" s="8"/>
      <c r="SUK171" s="3"/>
      <c r="SUL171" s="45"/>
      <c r="SUM171" s="3"/>
      <c r="SUN171" s="2"/>
      <c r="SUO171" s="2"/>
      <c r="SUP171" s="2"/>
      <c r="SUQ171" s="2"/>
      <c r="SUR171" s="2"/>
      <c r="SUS171" s="45"/>
      <c r="SUT171" s="45"/>
      <c r="SUW171" s="16"/>
      <c r="SUX171" s="93"/>
      <c r="SUY171" s="18"/>
      <c r="SUZ171" s="16"/>
      <c r="SVA171" s="18"/>
      <c r="SVB171" s="3"/>
      <c r="SVD171" s="13"/>
      <c r="SVE171" s="8"/>
      <c r="SVF171" s="3"/>
      <c r="SVG171" s="45"/>
      <c r="SVH171" s="3"/>
      <c r="SVI171" s="2"/>
      <c r="SVJ171" s="2"/>
      <c r="SVK171" s="2"/>
      <c r="SVL171" s="2"/>
      <c r="SVM171" s="2"/>
      <c r="SVN171" s="45"/>
      <c r="SVO171" s="45"/>
      <c r="SVR171" s="16"/>
      <c r="SVS171" s="93"/>
      <c r="SVT171" s="18"/>
      <c r="SVU171" s="16"/>
      <c r="SVV171" s="18"/>
      <c r="SVW171" s="3"/>
      <c r="SVY171" s="13"/>
      <c r="SVZ171" s="8"/>
      <c r="SWA171" s="3"/>
      <c r="SWB171" s="45"/>
      <c r="SWC171" s="3"/>
      <c r="SWD171" s="2"/>
      <c r="SWE171" s="2"/>
      <c r="SWF171" s="2"/>
      <c r="SWG171" s="2"/>
      <c r="SWH171" s="2"/>
      <c r="SWI171" s="45"/>
      <c r="SWJ171" s="45"/>
      <c r="SWM171" s="16"/>
      <c r="SWN171" s="93"/>
      <c r="SWO171" s="18"/>
      <c r="SWP171" s="16"/>
      <c r="SWQ171" s="18"/>
      <c r="SWR171" s="3"/>
      <c r="SWT171" s="13"/>
      <c r="SWU171" s="8"/>
      <c r="SWV171" s="3"/>
      <c r="SWW171" s="45"/>
      <c r="SWX171" s="3"/>
      <c r="SWY171" s="2"/>
      <c r="SWZ171" s="2"/>
      <c r="SXA171" s="2"/>
      <c r="SXB171" s="2"/>
      <c r="SXC171" s="2"/>
      <c r="SXD171" s="45"/>
      <c r="SXE171" s="45"/>
      <c r="SXH171" s="16"/>
      <c r="SXI171" s="93"/>
      <c r="SXJ171" s="18"/>
      <c r="SXK171" s="16"/>
      <c r="SXL171" s="18"/>
      <c r="SXM171" s="3"/>
      <c r="SXO171" s="13"/>
      <c r="SXP171" s="8"/>
      <c r="SXQ171" s="3"/>
      <c r="SXR171" s="45"/>
      <c r="SXS171" s="3"/>
      <c r="SXT171" s="2"/>
      <c r="SXU171" s="2"/>
      <c r="SXV171" s="2"/>
      <c r="SXW171" s="2"/>
      <c r="SXX171" s="2"/>
      <c r="SXY171" s="45"/>
      <c r="SXZ171" s="45"/>
      <c r="SYC171" s="16"/>
      <c r="SYD171" s="93"/>
      <c r="SYE171" s="18"/>
      <c r="SYF171" s="16"/>
      <c r="SYG171" s="18"/>
      <c r="SYH171" s="3"/>
      <c r="SYJ171" s="13"/>
      <c r="SYK171" s="8"/>
      <c r="SYL171" s="3"/>
      <c r="SYM171" s="45"/>
      <c r="SYN171" s="3"/>
      <c r="SYO171" s="2"/>
      <c r="SYP171" s="2"/>
      <c r="SYQ171" s="2"/>
      <c r="SYR171" s="2"/>
      <c r="SYS171" s="2"/>
      <c r="SYT171" s="45"/>
      <c r="SYU171" s="45"/>
      <c r="SYX171" s="16"/>
      <c r="SYY171" s="93"/>
      <c r="SYZ171" s="18"/>
      <c r="SZA171" s="16"/>
      <c r="SZB171" s="18"/>
      <c r="SZC171" s="3"/>
      <c r="SZE171" s="13"/>
      <c r="SZF171" s="8"/>
      <c r="SZG171" s="3"/>
      <c r="SZH171" s="45"/>
      <c r="SZI171" s="3"/>
      <c r="SZJ171" s="2"/>
      <c r="SZK171" s="2"/>
      <c r="SZL171" s="2"/>
      <c r="SZM171" s="2"/>
      <c r="SZN171" s="2"/>
      <c r="SZO171" s="45"/>
      <c r="SZP171" s="45"/>
      <c r="SZS171" s="16"/>
      <c r="SZT171" s="93"/>
      <c r="SZU171" s="18"/>
      <c r="SZV171" s="16"/>
      <c r="SZW171" s="18"/>
      <c r="SZX171" s="3"/>
      <c r="SZZ171" s="13"/>
      <c r="TAA171" s="8"/>
      <c r="TAB171" s="3"/>
      <c r="TAC171" s="45"/>
      <c r="TAD171" s="3"/>
      <c r="TAE171" s="2"/>
      <c r="TAF171" s="2"/>
      <c r="TAG171" s="2"/>
      <c r="TAH171" s="2"/>
      <c r="TAI171" s="2"/>
      <c r="TAJ171" s="45"/>
      <c r="TAK171" s="45"/>
      <c r="TAN171" s="16"/>
      <c r="TAO171" s="93"/>
      <c r="TAP171" s="18"/>
      <c r="TAQ171" s="16"/>
      <c r="TAR171" s="18"/>
      <c r="TAS171" s="3"/>
      <c r="TAU171" s="13"/>
      <c r="TAV171" s="8"/>
      <c r="TAW171" s="3"/>
      <c r="TAX171" s="45"/>
      <c r="TAY171" s="3"/>
      <c r="TAZ171" s="2"/>
      <c r="TBA171" s="2"/>
      <c r="TBB171" s="2"/>
      <c r="TBC171" s="2"/>
      <c r="TBD171" s="2"/>
      <c r="TBE171" s="45"/>
      <c r="TBF171" s="45"/>
      <c r="TBI171" s="16"/>
      <c r="TBJ171" s="93"/>
      <c r="TBK171" s="18"/>
      <c r="TBL171" s="16"/>
      <c r="TBM171" s="18"/>
      <c r="TBN171" s="3"/>
      <c r="TBP171" s="13"/>
      <c r="TBQ171" s="8"/>
      <c r="TBR171" s="3"/>
      <c r="TBS171" s="45"/>
      <c r="TBT171" s="3"/>
      <c r="TBU171" s="2"/>
      <c r="TBV171" s="2"/>
      <c r="TBW171" s="2"/>
      <c r="TBX171" s="2"/>
      <c r="TBY171" s="2"/>
      <c r="TBZ171" s="45"/>
      <c r="TCA171" s="45"/>
      <c r="TCD171" s="16"/>
      <c r="TCE171" s="93"/>
      <c r="TCF171" s="18"/>
      <c r="TCG171" s="16"/>
      <c r="TCH171" s="18"/>
      <c r="TCI171" s="3"/>
      <c r="TCK171" s="13"/>
      <c r="TCL171" s="8"/>
      <c r="TCM171" s="3"/>
      <c r="TCN171" s="45"/>
      <c r="TCO171" s="3"/>
      <c r="TCP171" s="2"/>
      <c r="TCQ171" s="2"/>
      <c r="TCR171" s="2"/>
      <c r="TCS171" s="2"/>
      <c r="TCT171" s="2"/>
      <c r="TCU171" s="45"/>
      <c r="TCV171" s="45"/>
      <c r="TCY171" s="16"/>
      <c r="TCZ171" s="93"/>
      <c r="TDA171" s="18"/>
      <c r="TDB171" s="16"/>
      <c r="TDC171" s="18"/>
      <c r="TDD171" s="3"/>
      <c r="TDF171" s="13"/>
      <c r="TDG171" s="8"/>
      <c r="TDH171" s="3"/>
      <c r="TDI171" s="45"/>
      <c r="TDJ171" s="3"/>
      <c r="TDK171" s="2"/>
      <c r="TDL171" s="2"/>
      <c r="TDM171" s="2"/>
      <c r="TDN171" s="2"/>
      <c r="TDO171" s="2"/>
      <c r="TDP171" s="45"/>
      <c r="TDQ171" s="45"/>
      <c r="TDT171" s="16"/>
      <c r="TDU171" s="93"/>
      <c r="TDV171" s="18"/>
      <c r="TDW171" s="16"/>
      <c r="TDX171" s="18"/>
      <c r="TDY171" s="3"/>
      <c r="TEA171" s="13"/>
      <c r="TEB171" s="8"/>
      <c r="TEC171" s="3"/>
      <c r="TED171" s="45"/>
      <c r="TEE171" s="3"/>
      <c r="TEF171" s="2"/>
      <c r="TEG171" s="2"/>
      <c r="TEH171" s="2"/>
      <c r="TEI171" s="2"/>
      <c r="TEJ171" s="2"/>
      <c r="TEK171" s="45"/>
      <c r="TEL171" s="45"/>
      <c r="TEO171" s="16"/>
      <c r="TEP171" s="93"/>
      <c r="TEQ171" s="18"/>
      <c r="TER171" s="16"/>
      <c r="TES171" s="18"/>
      <c r="TET171" s="3"/>
      <c r="TEV171" s="13"/>
      <c r="TEW171" s="8"/>
      <c r="TEX171" s="3"/>
      <c r="TEY171" s="45"/>
      <c r="TEZ171" s="3"/>
      <c r="TFA171" s="2"/>
      <c r="TFB171" s="2"/>
      <c r="TFC171" s="2"/>
      <c r="TFD171" s="2"/>
      <c r="TFE171" s="2"/>
      <c r="TFF171" s="45"/>
      <c r="TFG171" s="45"/>
      <c r="TFJ171" s="16"/>
      <c r="TFK171" s="93"/>
      <c r="TFL171" s="18"/>
      <c r="TFM171" s="16"/>
      <c r="TFN171" s="18"/>
      <c r="TFO171" s="3"/>
      <c r="TFQ171" s="13"/>
      <c r="TFR171" s="8"/>
      <c r="TFS171" s="3"/>
      <c r="TFT171" s="45"/>
      <c r="TFU171" s="3"/>
      <c r="TFV171" s="2"/>
      <c r="TFW171" s="2"/>
      <c r="TFX171" s="2"/>
      <c r="TFY171" s="2"/>
      <c r="TFZ171" s="2"/>
      <c r="TGA171" s="45"/>
      <c r="TGB171" s="45"/>
      <c r="TGE171" s="16"/>
      <c r="TGF171" s="93"/>
      <c r="TGG171" s="18"/>
      <c r="TGH171" s="16"/>
      <c r="TGI171" s="18"/>
      <c r="TGJ171" s="3"/>
      <c r="TGL171" s="13"/>
      <c r="TGM171" s="8"/>
      <c r="TGN171" s="3"/>
      <c r="TGO171" s="45"/>
      <c r="TGP171" s="3"/>
      <c r="TGQ171" s="2"/>
      <c r="TGR171" s="2"/>
      <c r="TGS171" s="2"/>
      <c r="TGT171" s="2"/>
      <c r="TGU171" s="2"/>
      <c r="TGV171" s="45"/>
      <c r="TGW171" s="45"/>
      <c r="TGZ171" s="16"/>
      <c r="THA171" s="93"/>
      <c r="THB171" s="18"/>
      <c r="THC171" s="16"/>
      <c r="THD171" s="18"/>
      <c r="THE171" s="3"/>
      <c r="THG171" s="13"/>
      <c r="THH171" s="8"/>
      <c r="THI171" s="3"/>
      <c r="THJ171" s="45"/>
      <c r="THK171" s="3"/>
      <c r="THL171" s="2"/>
      <c r="THM171" s="2"/>
      <c r="THN171" s="2"/>
      <c r="THO171" s="2"/>
      <c r="THP171" s="2"/>
      <c r="THQ171" s="45"/>
      <c r="THR171" s="45"/>
      <c r="THU171" s="16"/>
      <c r="THV171" s="93"/>
      <c r="THW171" s="18"/>
      <c r="THX171" s="16"/>
      <c r="THY171" s="18"/>
      <c r="THZ171" s="3"/>
      <c r="TIB171" s="13"/>
      <c r="TIC171" s="8"/>
      <c r="TID171" s="3"/>
      <c r="TIE171" s="45"/>
      <c r="TIF171" s="3"/>
      <c r="TIG171" s="2"/>
      <c r="TIH171" s="2"/>
      <c r="TII171" s="2"/>
      <c r="TIJ171" s="2"/>
      <c r="TIK171" s="2"/>
      <c r="TIL171" s="45"/>
      <c r="TIM171" s="45"/>
      <c r="TIP171" s="16"/>
      <c r="TIQ171" s="93"/>
      <c r="TIR171" s="18"/>
      <c r="TIS171" s="16"/>
      <c r="TIT171" s="18"/>
      <c r="TIU171" s="3"/>
      <c r="TIW171" s="13"/>
      <c r="TIX171" s="8"/>
      <c r="TIY171" s="3"/>
      <c r="TIZ171" s="45"/>
      <c r="TJA171" s="3"/>
      <c r="TJB171" s="2"/>
      <c r="TJC171" s="2"/>
      <c r="TJD171" s="2"/>
      <c r="TJE171" s="2"/>
      <c r="TJF171" s="2"/>
      <c r="TJG171" s="45"/>
      <c r="TJH171" s="45"/>
      <c r="TJK171" s="16"/>
      <c r="TJL171" s="93"/>
      <c r="TJM171" s="18"/>
      <c r="TJN171" s="16"/>
      <c r="TJO171" s="18"/>
      <c r="TJP171" s="3"/>
      <c r="TJR171" s="13"/>
      <c r="TJS171" s="8"/>
      <c r="TJT171" s="3"/>
      <c r="TJU171" s="45"/>
      <c r="TJV171" s="3"/>
      <c r="TJW171" s="2"/>
      <c r="TJX171" s="2"/>
      <c r="TJY171" s="2"/>
      <c r="TJZ171" s="2"/>
      <c r="TKA171" s="2"/>
      <c r="TKB171" s="45"/>
      <c r="TKC171" s="45"/>
      <c r="TKF171" s="16"/>
      <c r="TKG171" s="93"/>
      <c r="TKH171" s="18"/>
      <c r="TKI171" s="16"/>
      <c r="TKJ171" s="18"/>
      <c r="TKK171" s="3"/>
      <c r="TKM171" s="13"/>
      <c r="TKN171" s="8"/>
      <c r="TKO171" s="3"/>
      <c r="TKP171" s="45"/>
      <c r="TKQ171" s="3"/>
      <c r="TKR171" s="2"/>
      <c r="TKS171" s="2"/>
      <c r="TKT171" s="2"/>
      <c r="TKU171" s="2"/>
      <c r="TKV171" s="2"/>
      <c r="TKW171" s="45"/>
      <c r="TKX171" s="45"/>
      <c r="TLA171" s="16"/>
      <c r="TLB171" s="93"/>
      <c r="TLC171" s="18"/>
      <c r="TLD171" s="16"/>
      <c r="TLE171" s="18"/>
      <c r="TLF171" s="3"/>
      <c r="TLH171" s="13"/>
      <c r="TLI171" s="8"/>
      <c r="TLJ171" s="3"/>
      <c r="TLK171" s="45"/>
      <c r="TLL171" s="3"/>
      <c r="TLM171" s="2"/>
      <c r="TLN171" s="2"/>
      <c r="TLO171" s="2"/>
      <c r="TLP171" s="2"/>
      <c r="TLQ171" s="2"/>
      <c r="TLR171" s="45"/>
      <c r="TLS171" s="45"/>
      <c r="TLV171" s="16"/>
      <c r="TLW171" s="93"/>
      <c r="TLX171" s="18"/>
      <c r="TLY171" s="16"/>
      <c r="TLZ171" s="18"/>
      <c r="TMA171" s="3"/>
      <c r="TMC171" s="13"/>
      <c r="TMD171" s="8"/>
      <c r="TME171" s="3"/>
      <c r="TMF171" s="45"/>
      <c r="TMG171" s="3"/>
      <c r="TMH171" s="2"/>
      <c r="TMI171" s="2"/>
      <c r="TMJ171" s="2"/>
      <c r="TMK171" s="2"/>
      <c r="TML171" s="2"/>
      <c r="TMM171" s="45"/>
      <c r="TMN171" s="45"/>
      <c r="TMQ171" s="16"/>
      <c r="TMR171" s="93"/>
      <c r="TMS171" s="18"/>
      <c r="TMT171" s="16"/>
      <c r="TMU171" s="18"/>
      <c r="TMV171" s="3"/>
      <c r="TMX171" s="13"/>
      <c r="TMY171" s="8"/>
      <c r="TMZ171" s="3"/>
      <c r="TNA171" s="45"/>
      <c r="TNB171" s="3"/>
      <c r="TNC171" s="2"/>
      <c r="TND171" s="2"/>
      <c r="TNE171" s="2"/>
      <c r="TNF171" s="2"/>
      <c r="TNG171" s="2"/>
      <c r="TNH171" s="45"/>
      <c r="TNI171" s="45"/>
      <c r="TNL171" s="16"/>
      <c r="TNM171" s="93"/>
      <c r="TNN171" s="18"/>
      <c r="TNO171" s="16"/>
      <c r="TNP171" s="18"/>
      <c r="TNQ171" s="3"/>
      <c r="TNS171" s="13"/>
      <c r="TNT171" s="8"/>
      <c r="TNU171" s="3"/>
      <c r="TNV171" s="45"/>
      <c r="TNW171" s="3"/>
      <c r="TNX171" s="2"/>
      <c r="TNY171" s="2"/>
      <c r="TNZ171" s="2"/>
      <c r="TOA171" s="2"/>
      <c r="TOB171" s="2"/>
      <c r="TOC171" s="45"/>
      <c r="TOD171" s="45"/>
      <c r="TOG171" s="16"/>
      <c r="TOH171" s="93"/>
      <c r="TOI171" s="18"/>
      <c r="TOJ171" s="16"/>
      <c r="TOK171" s="18"/>
      <c r="TOL171" s="3"/>
      <c r="TON171" s="13"/>
      <c r="TOO171" s="8"/>
      <c r="TOP171" s="3"/>
      <c r="TOQ171" s="45"/>
      <c r="TOR171" s="3"/>
      <c r="TOS171" s="2"/>
      <c r="TOT171" s="2"/>
      <c r="TOU171" s="2"/>
      <c r="TOV171" s="2"/>
      <c r="TOW171" s="2"/>
      <c r="TOX171" s="45"/>
      <c r="TOY171" s="45"/>
      <c r="TPB171" s="16"/>
      <c r="TPC171" s="93"/>
      <c r="TPD171" s="18"/>
      <c r="TPE171" s="16"/>
      <c r="TPF171" s="18"/>
      <c r="TPG171" s="3"/>
      <c r="TPI171" s="13"/>
      <c r="TPJ171" s="8"/>
      <c r="TPK171" s="3"/>
      <c r="TPL171" s="45"/>
      <c r="TPM171" s="3"/>
      <c r="TPN171" s="2"/>
      <c r="TPO171" s="2"/>
      <c r="TPP171" s="2"/>
      <c r="TPQ171" s="2"/>
      <c r="TPR171" s="2"/>
      <c r="TPS171" s="45"/>
      <c r="TPT171" s="45"/>
      <c r="TPW171" s="16"/>
      <c r="TPX171" s="93"/>
      <c r="TPY171" s="18"/>
      <c r="TPZ171" s="16"/>
      <c r="TQA171" s="18"/>
      <c r="TQB171" s="3"/>
      <c r="TQD171" s="13"/>
      <c r="TQE171" s="8"/>
      <c r="TQF171" s="3"/>
      <c r="TQG171" s="45"/>
      <c r="TQH171" s="3"/>
      <c r="TQI171" s="2"/>
      <c r="TQJ171" s="2"/>
      <c r="TQK171" s="2"/>
      <c r="TQL171" s="2"/>
      <c r="TQM171" s="2"/>
      <c r="TQN171" s="45"/>
      <c r="TQO171" s="45"/>
      <c r="TQR171" s="16"/>
      <c r="TQS171" s="93"/>
      <c r="TQT171" s="18"/>
      <c r="TQU171" s="16"/>
      <c r="TQV171" s="18"/>
      <c r="TQW171" s="3"/>
      <c r="TQY171" s="13"/>
      <c r="TQZ171" s="8"/>
      <c r="TRA171" s="3"/>
      <c r="TRB171" s="45"/>
      <c r="TRC171" s="3"/>
      <c r="TRD171" s="2"/>
      <c r="TRE171" s="2"/>
      <c r="TRF171" s="2"/>
      <c r="TRG171" s="2"/>
      <c r="TRH171" s="2"/>
      <c r="TRI171" s="45"/>
      <c r="TRJ171" s="45"/>
      <c r="TRM171" s="16"/>
      <c r="TRN171" s="93"/>
      <c r="TRO171" s="18"/>
      <c r="TRP171" s="16"/>
      <c r="TRQ171" s="18"/>
      <c r="TRR171" s="3"/>
      <c r="TRT171" s="13"/>
      <c r="TRU171" s="8"/>
      <c r="TRV171" s="3"/>
      <c r="TRW171" s="45"/>
      <c r="TRX171" s="3"/>
      <c r="TRY171" s="2"/>
      <c r="TRZ171" s="2"/>
      <c r="TSA171" s="2"/>
      <c r="TSB171" s="2"/>
      <c r="TSC171" s="2"/>
      <c r="TSD171" s="45"/>
      <c r="TSE171" s="45"/>
      <c r="TSH171" s="16"/>
      <c r="TSI171" s="93"/>
      <c r="TSJ171" s="18"/>
      <c r="TSK171" s="16"/>
      <c r="TSL171" s="18"/>
      <c r="TSM171" s="3"/>
      <c r="TSO171" s="13"/>
      <c r="TSP171" s="8"/>
      <c r="TSQ171" s="3"/>
      <c r="TSR171" s="45"/>
      <c r="TSS171" s="3"/>
      <c r="TST171" s="2"/>
      <c r="TSU171" s="2"/>
      <c r="TSV171" s="2"/>
      <c r="TSW171" s="2"/>
      <c r="TSX171" s="2"/>
      <c r="TSY171" s="45"/>
      <c r="TSZ171" s="45"/>
      <c r="TTC171" s="16"/>
      <c r="TTD171" s="93"/>
      <c r="TTE171" s="18"/>
      <c r="TTF171" s="16"/>
      <c r="TTG171" s="18"/>
      <c r="TTH171" s="3"/>
      <c r="TTJ171" s="13"/>
      <c r="TTK171" s="8"/>
      <c r="TTL171" s="3"/>
      <c r="TTM171" s="45"/>
      <c r="TTN171" s="3"/>
      <c r="TTO171" s="2"/>
      <c r="TTP171" s="2"/>
      <c r="TTQ171" s="2"/>
      <c r="TTR171" s="2"/>
      <c r="TTS171" s="2"/>
      <c r="TTT171" s="45"/>
      <c r="TTU171" s="45"/>
      <c r="TTX171" s="16"/>
      <c r="TTY171" s="93"/>
      <c r="TTZ171" s="18"/>
      <c r="TUA171" s="16"/>
      <c r="TUB171" s="18"/>
      <c r="TUC171" s="3"/>
      <c r="TUE171" s="13"/>
      <c r="TUF171" s="8"/>
      <c r="TUG171" s="3"/>
      <c r="TUH171" s="45"/>
      <c r="TUI171" s="3"/>
      <c r="TUJ171" s="2"/>
      <c r="TUK171" s="2"/>
      <c r="TUL171" s="2"/>
      <c r="TUM171" s="2"/>
      <c r="TUN171" s="2"/>
      <c r="TUO171" s="45"/>
      <c r="TUP171" s="45"/>
      <c r="TUS171" s="16"/>
      <c r="TUT171" s="93"/>
      <c r="TUU171" s="18"/>
      <c r="TUV171" s="16"/>
      <c r="TUW171" s="18"/>
      <c r="TUX171" s="3"/>
      <c r="TUZ171" s="13"/>
      <c r="TVA171" s="8"/>
      <c r="TVB171" s="3"/>
      <c r="TVC171" s="45"/>
      <c r="TVD171" s="3"/>
      <c r="TVE171" s="2"/>
      <c r="TVF171" s="2"/>
      <c r="TVG171" s="2"/>
      <c r="TVH171" s="2"/>
      <c r="TVI171" s="2"/>
      <c r="TVJ171" s="45"/>
      <c r="TVK171" s="45"/>
      <c r="TVN171" s="16"/>
      <c r="TVO171" s="93"/>
      <c r="TVP171" s="18"/>
      <c r="TVQ171" s="16"/>
      <c r="TVR171" s="18"/>
      <c r="TVS171" s="3"/>
      <c r="TVU171" s="13"/>
      <c r="TVV171" s="8"/>
      <c r="TVW171" s="3"/>
      <c r="TVX171" s="45"/>
      <c r="TVY171" s="3"/>
      <c r="TVZ171" s="2"/>
      <c r="TWA171" s="2"/>
      <c r="TWB171" s="2"/>
      <c r="TWC171" s="2"/>
      <c r="TWD171" s="2"/>
      <c r="TWE171" s="45"/>
      <c r="TWF171" s="45"/>
      <c r="TWI171" s="16"/>
      <c r="TWJ171" s="93"/>
      <c r="TWK171" s="18"/>
      <c r="TWL171" s="16"/>
      <c r="TWM171" s="18"/>
      <c r="TWN171" s="3"/>
      <c r="TWP171" s="13"/>
      <c r="TWQ171" s="8"/>
      <c r="TWR171" s="3"/>
      <c r="TWS171" s="45"/>
      <c r="TWT171" s="3"/>
      <c r="TWU171" s="2"/>
      <c r="TWV171" s="2"/>
      <c r="TWW171" s="2"/>
      <c r="TWX171" s="2"/>
      <c r="TWY171" s="2"/>
      <c r="TWZ171" s="45"/>
      <c r="TXA171" s="45"/>
      <c r="TXD171" s="16"/>
      <c r="TXE171" s="93"/>
      <c r="TXF171" s="18"/>
      <c r="TXG171" s="16"/>
      <c r="TXH171" s="18"/>
      <c r="TXI171" s="3"/>
      <c r="TXK171" s="13"/>
      <c r="TXL171" s="8"/>
      <c r="TXM171" s="3"/>
      <c r="TXN171" s="45"/>
      <c r="TXO171" s="3"/>
      <c r="TXP171" s="2"/>
      <c r="TXQ171" s="2"/>
      <c r="TXR171" s="2"/>
      <c r="TXS171" s="2"/>
      <c r="TXT171" s="2"/>
      <c r="TXU171" s="45"/>
      <c r="TXV171" s="45"/>
      <c r="TXY171" s="16"/>
      <c r="TXZ171" s="93"/>
      <c r="TYA171" s="18"/>
      <c r="TYB171" s="16"/>
      <c r="TYC171" s="18"/>
      <c r="TYD171" s="3"/>
      <c r="TYF171" s="13"/>
      <c r="TYG171" s="8"/>
      <c r="TYH171" s="3"/>
      <c r="TYI171" s="45"/>
      <c r="TYJ171" s="3"/>
      <c r="TYK171" s="2"/>
      <c r="TYL171" s="2"/>
      <c r="TYM171" s="2"/>
      <c r="TYN171" s="2"/>
      <c r="TYO171" s="2"/>
      <c r="TYP171" s="45"/>
      <c r="TYQ171" s="45"/>
      <c r="TYT171" s="16"/>
      <c r="TYU171" s="93"/>
      <c r="TYV171" s="18"/>
      <c r="TYW171" s="16"/>
      <c r="TYX171" s="18"/>
      <c r="TYY171" s="3"/>
      <c r="TZA171" s="13"/>
      <c r="TZB171" s="8"/>
      <c r="TZC171" s="3"/>
      <c r="TZD171" s="45"/>
      <c r="TZE171" s="3"/>
      <c r="TZF171" s="2"/>
      <c r="TZG171" s="2"/>
      <c r="TZH171" s="2"/>
      <c r="TZI171" s="2"/>
      <c r="TZJ171" s="2"/>
      <c r="TZK171" s="45"/>
      <c r="TZL171" s="45"/>
      <c r="TZO171" s="16"/>
      <c r="TZP171" s="93"/>
      <c r="TZQ171" s="18"/>
      <c r="TZR171" s="16"/>
      <c r="TZS171" s="18"/>
      <c r="TZT171" s="3"/>
      <c r="TZV171" s="13"/>
      <c r="TZW171" s="8"/>
      <c r="TZX171" s="3"/>
      <c r="TZY171" s="45"/>
      <c r="TZZ171" s="3"/>
      <c r="UAA171" s="2"/>
      <c r="UAB171" s="2"/>
      <c r="UAC171" s="2"/>
      <c r="UAD171" s="2"/>
      <c r="UAE171" s="2"/>
      <c r="UAF171" s="45"/>
      <c r="UAG171" s="45"/>
      <c r="UAJ171" s="16"/>
      <c r="UAK171" s="93"/>
      <c r="UAL171" s="18"/>
      <c r="UAM171" s="16"/>
      <c r="UAN171" s="18"/>
      <c r="UAO171" s="3"/>
      <c r="UAQ171" s="13"/>
      <c r="UAR171" s="8"/>
      <c r="UAS171" s="3"/>
      <c r="UAT171" s="45"/>
      <c r="UAU171" s="3"/>
      <c r="UAV171" s="2"/>
      <c r="UAW171" s="2"/>
      <c r="UAX171" s="2"/>
      <c r="UAY171" s="2"/>
      <c r="UAZ171" s="2"/>
      <c r="UBA171" s="45"/>
      <c r="UBB171" s="45"/>
      <c r="UBE171" s="16"/>
      <c r="UBF171" s="93"/>
      <c r="UBG171" s="18"/>
      <c r="UBH171" s="16"/>
      <c r="UBI171" s="18"/>
      <c r="UBJ171" s="3"/>
      <c r="UBL171" s="13"/>
      <c r="UBM171" s="8"/>
      <c r="UBN171" s="3"/>
      <c r="UBO171" s="45"/>
      <c r="UBP171" s="3"/>
      <c r="UBQ171" s="2"/>
      <c r="UBR171" s="2"/>
      <c r="UBS171" s="2"/>
      <c r="UBT171" s="2"/>
      <c r="UBU171" s="2"/>
      <c r="UBV171" s="45"/>
      <c r="UBW171" s="45"/>
      <c r="UBZ171" s="16"/>
      <c r="UCA171" s="93"/>
      <c r="UCB171" s="18"/>
      <c r="UCC171" s="16"/>
      <c r="UCD171" s="18"/>
      <c r="UCE171" s="3"/>
      <c r="UCG171" s="13"/>
      <c r="UCH171" s="8"/>
      <c r="UCI171" s="3"/>
      <c r="UCJ171" s="45"/>
      <c r="UCK171" s="3"/>
      <c r="UCL171" s="2"/>
      <c r="UCM171" s="2"/>
      <c r="UCN171" s="2"/>
      <c r="UCO171" s="2"/>
      <c r="UCP171" s="2"/>
      <c r="UCQ171" s="45"/>
      <c r="UCR171" s="45"/>
      <c r="UCU171" s="16"/>
      <c r="UCV171" s="93"/>
      <c r="UCW171" s="18"/>
      <c r="UCX171" s="16"/>
      <c r="UCY171" s="18"/>
      <c r="UCZ171" s="3"/>
      <c r="UDB171" s="13"/>
      <c r="UDC171" s="8"/>
      <c r="UDD171" s="3"/>
      <c r="UDE171" s="45"/>
      <c r="UDF171" s="3"/>
      <c r="UDG171" s="2"/>
      <c r="UDH171" s="2"/>
      <c r="UDI171" s="2"/>
      <c r="UDJ171" s="2"/>
      <c r="UDK171" s="2"/>
      <c r="UDL171" s="45"/>
      <c r="UDM171" s="45"/>
      <c r="UDP171" s="16"/>
      <c r="UDQ171" s="93"/>
      <c r="UDR171" s="18"/>
      <c r="UDS171" s="16"/>
      <c r="UDT171" s="18"/>
      <c r="UDU171" s="3"/>
      <c r="UDW171" s="13"/>
      <c r="UDX171" s="8"/>
      <c r="UDY171" s="3"/>
      <c r="UDZ171" s="45"/>
      <c r="UEA171" s="3"/>
      <c r="UEB171" s="2"/>
      <c r="UEC171" s="2"/>
      <c r="UED171" s="2"/>
      <c r="UEE171" s="2"/>
      <c r="UEF171" s="2"/>
      <c r="UEG171" s="45"/>
      <c r="UEH171" s="45"/>
      <c r="UEK171" s="16"/>
      <c r="UEL171" s="93"/>
      <c r="UEM171" s="18"/>
      <c r="UEN171" s="16"/>
      <c r="UEO171" s="18"/>
      <c r="UEP171" s="3"/>
      <c r="UER171" s="13"/>
      <c r="UES171" s="8"/>
      <c r="UET171" s="3"/>
      <c r="UEU171" s="45"/>
      <c r="UEV171" s="3"/>
      <c r="UEW171" s="2"/>
      <c r="UEX171" s="2"/>
      <c r="UEY171" s="2"/>
      <c r="UEZ171" s="2"/>
      <c r="UFA171" s="2"/>
      <c r="UFB171" s="45"/>
      <c r="UFC171" s="45"/>
      <c r="UFF171" s="16"/>
      <c r="UFG171" s="93"/>
      <c r="UFH171" s="18"/>
      <c r="UFI171" s="16"/>
      <c r="UFJ171" s="18"/>
      <c r="UFK171" s="3"/>
      <c r="UFM171" s="13"/>
      <c r="UFN171" s="8"/>
      <c r="UFO171" s="3"/>
      <c r="UFP171" s="45"/>
      <c r="UFQ171" s="3"/>
      <c r="UFR171" s="2"/>
      <c r="UFS171" s="2"/>
      <c r="UFT171" s="2"/>
      <c r="UFU171" s="2"/>
      <c r="UFV171" s="2"/>
      <c r="UFW171" s="45"/>
      <c r="UFX171" s="45"/>
      <c r="UGA171" s="16"/>
      <c r="UGB171" s="93"/>
      <c r="UGC171" s="18"/>
      <c r="UGD171" s="16"/>
      <c r="UGE171" s="18"/>
      <c r="UGF171" s="3"/>
      <c r="UGH171" s="13"/>
      <c r="UGI171" s="8"/>
      <c r="UGJ171" s="3"/>
      <c r="UGK171" s="45"/>
      <c r="UGL171" s="3"/>
      <c r="UGM171" s="2"/>
      <c r="UGN171" s="2"/>
      <c r="UGO171" s="2"/>
      <c r="UGP171" s="2"/>
      <c r="UGQ171" s="2"/>
      <c r="UGR171" s="45"/>
      <c r="UGS171" s="45"/>
      <c r="UGV171" s="16"/>
      <c r="UGW171" s="93"/>
      <c r="UGX171" s="18"/>
      <c r="UGY171" s="16"/>
      <c r="UGZ171" s="18"/>
      <c r="UHA171" s="3"/>
      <c r="UHC171" s="13"/>
      <c r="UHD171" s="8"/>
      <c r="UHE171" s="3"/>
      <c r="UHF171" s="45"/>
      <c r="UHG171" s="3"/>
      <c r="UHH171" s="2"/>
      <c r="UHI171" s="2"/>
      <c r="UHJ171" s="2"/>
      <c r="UHK171" s="2"/>
      <c r="UHL171" s="2"/>
      <c r="UHM171" s="45"/>
      <c r="UHN171" s="45"/>
      <c r="UHQ171" s="16"/>
      <c r="UHR171" s="93"/>
      <c r="UHS171" s="18"/>
      <c r="UHT171" s="16"/>
      <c r="UHU171" s="18"/>
      <c r="UHV171" s="3"/>
      <c r="UHX171" s="13"/>
      <c r="UHY171" s="8"/>
      <c r="UHZ171" s="3"/>
      <c r="UIA171" s="45"/>
      <c r="UIB171" s="3"/>
      <c r="UIC171" s="2"/>
      <c r="UID171" s="2"/>
      <c r="UIE171" s="2"/>
      <c r="UIF171" s="2"/>
      <c r="UIG171" s="2"/>
      <c r="UIH171" s="45"/>
      <c r="UII171" s="45"/>
      <c r="UIL171" s="16"/>
      <c r="UIM171" s="93"/>
      <c r="UIN171" s="18"/>
      <c r="UIO171" s="16"/>
      <c r="UIP171" s="18"/>
      <c r="UIQ171" s="3"/>
      <c r="UIS171" s="13"/>
      <c r="UIT171" s="8"/>
      <c r="UIU171" s="3"/>
      <c r="UIV171" s="45"/>
      <c r="UIW171" s="3"/>
      <c r="UIX171" s="2"/>
      <c r="UIY171" s="2"/>
      <c r="UIZ171" s="2"/>
      <c r="UJA171" s="2"/>
      <c r="UJB171" s="2"/>
      <c r="UJC171" s="45"/>
      <c r="UJD171" s="45"/>
      <c r="UJG171" s="16"/>
      <c r="UJH171" s="93"/>
      <c r="UJI171" s="18"/>
      <c r="UJJ171" s="16"/>
      <c r="UJK171" s="18"/>
      <c r="UJL171" s="3"/>
      <c r="UJN171" s="13"/>
      <c r="UJO171" s="8"/>
      <c r="UJP171" s="3"/>
      <c r="UJQ171" s="45"/>
      <c r="UJR171" s="3"/>
      <c r="UJS171" s="2"/>
      <c r="UJT171" s="2"/>
      <c r="UJU171" s="2"/>
      <c r="UJV171" s="2"/>
      <c r="UJW171" s="2"/>
      <c r="UJX171" s="45"/>
      <c r="UJY171" s="45"/>
      <c r="UKB171" s="16"/>
      <c r="UKC171" s="93"/>
      <c r="UKD171" s="18"/>
      <c r="UKE171" s="16"/>
      <c r="UKF171" s="18"/>
      <c r="UKG171" s="3"/>
      <c r="UKI171" s="13"/>
      <c r="UKJ171" s="8"/>
      <c r="UKK171" s="3"/>
      <c r="UKL171" s="45"/>
      <c r="UKM171" s="3"/>
      <c r="UKN171" s="2"/>
      <c r="UKO171" s="2"/>
      <c r="UKP171" s="2"/>
      <c r="UKQ171" s="2"/>
      <c r="UKR171" s="2"/>
      <c r="UKS171" s="45"/>
      <c r="UKT171" s="45"/>
      <c r="UKW171" s="16"/>
      <c r="UKX171" s="93"/>
      <c r="UKY171" s="18"/>
      <c r="UKZ171" s="16"/>
      <c r="ULA171" s="18"/>
      <c r="ULB171" s="3"/>
      <c r="ULD171" s="13"/>
      <c r="ULE171" s="8"/>
      <c r="ULF171" s="3"/>
      <c r="ULG171" s="45"/>
      <c r="ULH171" s="3"/>
      <c r="ULI171" s="2"/>
      <c r="ULJ171" s="2"/>
      <c r="ULK171" s="2"/>
      <c r="ULL171" s="2"/>
      <c r="ULM171" s="2"/>
      <c r="ULN171" s="45"/>
      <c r="ULO171" s="45"/>
      <c r="ULR171" s="16"/>
      <c r="ULS171" s="93"/>
      <c r="ULT171" s="18"/>
      <c r="ULU171" s="16"/>
      <c r="ULV171" s="18"/>
      <c r="ULW171" s="3"/>
      <c r="ULY171" s="13"/>
      <c r="ULZ171" s="8"/>
      <c r="UMA171" s="3"/>
      <c r="UMB171" s="45"/>
      <c r="UMC171" s="3"/>
      <c r="UMD171" s="2"/>
      <c r="UME171" s="2"/>
      <c r="UMF171" s="2"/>
      <c r="UMG171" s="2"/>
      <c r="UMH171" s="2"/>
      <c r="UMI171" s="45"/>
      <c r="UMJ171" s="45"/>
      <c r="UMM171" s="16"/>
      <c r="UMN171" s="93"/>
      <c r="UMO171" s="18"/>
      <c r="UMP171" s="16"/>
      <c r="UMQ171" s="18"/>
      <c r="UMR171" s="3"/>
      <c r="UMT171" s="13"/>
      <c r="UMU171" s="8"/>
      <c r="UMV171" s="3"/>
      <c r="UMW171" s="45"/>
      <c r="UMX171" s="3"/>
      <c r="UMY171" s="2"/>
      <c r="UMZ171" s="2"/>
      <c r="UNA171" s="2"/>
      <c r="UNB171" s="2"/>
      <c r="UNC171" s="2"/>
      <c r="UND171" s="45"/>
      <c r="UNE171" s="45"/>
      <c r="UNH171" s="16"/>
      <c r="UNI171" s="93"/>
      <c r="UNJ171" s="18"/>
      <c r="UNK171" s="16"/>
      <c r="UNL171" s="18"/>
      <c r="UNM171" s="3"/>
      <c r="UNO171" s="13"/>
      <c r="UNP171" s="8"/>
      <c r="UNQ171" s="3"/>
      <c r="UNR171" s="45"/>
      <c r="UNS171" s="3"/>
      <c r="UNT171" s="2"/>
      <c r="UNU171" s="2"/>
      <c r="UNV171" s="2"/>
      <c r="UNW171" s="2"/>
      <c r="UNX171" s="2"/>
      <c r="UNY171" s="45"/>
      <c r="UNZ171" s="45"/>
      <c r="UOC171" s="16"/>
      <c r="UOD171" s="93"/>
      <c r="UOE171" s="18"/>
      <c r="UOF171" s="16"/>
      <c r="UOG171" s="18"/>
      <c r="UOH171" s="3"/>
      <c r="UOJ171" s="13"/>
      <c r="UOK171" s="8"/>
      <c r="UOL171" s="3"/>
      <c r="UOM171" s="45"/>
      <c r="UON171" s="3"/>
      <c r="UOO171" s="2"/>
      <c r="UOP171" s="2"/>
      <c r="UOQ171" s="2"/>
      <c r="UOR171" s="2"/>
      <c r="UOS171" s="2"/>
      <c r="UOT171" s="45"/>
      <c r="UOU171" s="45"/>
      <c r="UOX171" s="16"/>
      <c r="UOY171" s="93"/>
      <c r="UOZ171" s="18"/>
      <c r="UPA171" s="16"/>
      <c r="UPB171" s="18"/>
      <c r="UPC171" s="3"/>
      <c r="UPE171" s="13"/>
      <c r="UPF171" s="8"/>
      <c r="UPG171" s="3"/>
      <c r="UPH171" s="45"/>
      <c r="UPI171" s="3"/>
      <c r="UPJ171" s="2"/>
      <c r="UPK171" s="2"/>
      <c r="UPL171" s="2"/>
      <c r="UPM171" s="2"/>
      <c r="UPN171" s="2"/>
      <c r="UPO171" s="45"/>
      <c r="UPP171" s="45"/>
      <c r="UPS171" s="16"/>
      <c r="UPT171" s="93"/>
      <c r="UPU171" s="18"/>
      <c r="UPV171" s="16"/>
      <c r="UPW171" s="18"/>
      <c r="UPX171" s="3"/>
      <c r="UPZ171" s="13"/>
      <c r="UQA171" s="8"/>
      <c r="UQB171" s="3"/>
      <c r="UQC171" s="45"/>
      <c r="UQD171" s="3"/>
      <c r="UQE171" s="2"/>
      <c r="UQF171" s="2"/>
      <c r="UQG171" s="2"/>
      <c r="UQH171" s="2"/>
      <c r="UQI171" s="2"/>
      <c r="UQJ171" s="45"/>
      <c r="UQK171" s="45"/>
      <c r="UQN171" s="16"/>
      <c r="UQO171" s="93"/>
      <c r="UQP171" s="18"/>
      <c r="UQQ171" s="16"/>
      <c r="UQR171" s="18"/>
      <c r="UQS171" s="3"/>
      <c r="UQU171" s="13"/>
      <c r="UQV171" s="8"/>
      <c r="UQW171" s="3"/>
      <c r="UQX171" s="45"/>
      <c r="UQY171" s="3"/>
      <c r="UQZ171" s="2"/>
      <c r="URA171" s="2"/>
      <c r="URB171" s="2"/>
      <c r="URC171" s="2"/>
      <c r="URD171" s="2"/>
      <c r="URE171" s="45"/>
      <c r="URF171" s="45"/>
      <c r="URI171" s="16"/>
      <c r="URJ171" s="93"/>
      <c r="URK171" s="18"/>
      <c r="URL171" s="16"/>
      <c r="URM171" s="18"/>
      <c r="URN171" s="3"/>
      <c r="URP171" s="13"/>
      <c r="URQ171" s="8"/>
      <c r="URR171" s="3"/>
      <c r="URS171" s="45"/>
      <c r="URT171" s="3"/>
      <c r="URU171" s="2"/>
      <c r="URV171" s="2"/>
      <c r="URW171" s="2"/>
      <c r="URX171" s="2"/>
      <c r="URY171" s="2"/>
      <c r="URZ171" s="45"/>
      <c r="USA171" s="45"/>
      <c r="USD171" s="16"/>
      <c r="USE171" s="93"/>
      <c r="USF171" s="18"/>
      <c r="USG171" s="16"/>
      <c r="USH171" s="18"/>
      <c r="USI171" s="3"/>
      <c r="USK171" s="13"/>
      <c r="USL171" s="8"/>
      <c r="USM171" s="3"/>
      <c r="USN171" s="45"/>
      <c r="USO171" s="3"/>
      <c r="USP171" s="2"/>
      <c r="USQ171" s="2"/>
      <c r="USR171" s="2"/>
      <c r="USS171" s="2"/>
      <c r="UST171" s="2"/>
      <c r="USU171" s="45"/>
      <c r="USV171" s="45"/>
      <c r="USY171" s="16"/>
      <c r="USZ171" s="93"/>
      <c r="UTA171" s="18"/>
      <c r="UTB171" s="16"/>
      <c r="UTC171" s="18"/>
      <c r="UTD171" s="3"/>
      <c r="UTF171" s="13"/>
      <c r="UTG171" s="8"/>
      <c r="UTH171" s="3"/>
      <c r="UTI171" s="45"/>
      <c r="UTJ171" s="3"/>
      <c r="UTK171" s="2"/>
      <c r="UTL171" s="2"/>
      <c r="UTM171" s="2"/>
      <c r="UTN171" s="2"/>
      <c r="UTO171" s="2"/>
      <c r="UTP171" s="45"/>
      <c r="UTQ171" s="45"/>
      <c r="UTT171" s="16"/>
      <c r="UTU171" s="93"/>
      <c r="UTV171" s="18"/>
      <c r="UTW171" s="16"/>
      <c r="UTX171" s="18"/>
      <c r="UTY171" s="3"/>
      <c r="UUA171" s="13"/>
      <c r="UUB171" s="8"/>
      <c r="UUC171" s="3"/>
      <c r="UUD171" s="45"/>
      <c r="UUE171" s="3"/>
      <c r="UUF171" s="2"/>
      <c r="UUG171" s="2"/>
      <c r="UUH171" s="2"/>
      <c r="UUI171" s="2"/>
      <c r="UUJ171" s="2"/>
      <c r="UUK171" s="45"/>
      <c r="UUL171" s="45"/>
      <c r="UUO171" s="16"/>
      <c r="UUP171" s="93"/>
      <c r="UUQ171" s="18"/>
      <c r="UUR171" s="16"/>
      <c r="UUS171" s="18"/>
      <c r="UUT171" s="3"/>
      <c r="UUV171" s="13"/>
      <c r="UUW171" s="8"/>
      <c r="UUX171" s="3"/>
      <c r="UUY171" s="45"/>
      <c r="UUZ171" s="3"/>
      <c r="UVA171" s="2"/>
      <c r="UVB171" s="2"/>
      <c r="UVC171" s="2"/>
      <c r="UVD171" s="2"/>
      <c r="UVE171" s="2"/>
      <c r="UVF171" s="45"/>
      <c r="UVG171" s="45"/>
      <c r="UVJ171" s="16"/>
      <c r="UVK171" s="93"/>
      <c r="UVL171" s="18"/>
      <c r="UVM171" s="16"/>
      <c r="UVN171" s="18"/>
      <c r="UVO171" s="3"/>
      <c r="UVQ171" s="13"/>
      <c r="UVR171" s="8"/>
      <c r="UVS171" s="3"/>
      <c r="UVT171" s="45"/>
      <c r="UVU171" s="3"/>
      <c r="UVV171" s="2"/>
      <c r="UVW171" s="2"/>
      <c r="UVX171" s="2"/>
      <c r="UVY171" s="2"/>
      <c r="UVZ171" s="2"/>
      <c r="UWA171" s="45"/>
      <c r="UWB171" s="45"/>
      <c r="UWE171" s="16"/>
      <c r="UWF171" s="93"/>
      <c r="UWG171" s="18"/>
      <c r="UWH171" s="16"/>
      <c r="UWI171" s="18"/>
      <c r="UWJ171" s="3"/>
      <c r="UWL171" s="13"/>
      <c r="UWM171" s="8"/>
      <c r="UWN171" s="3"/>
      <c r="UWO171" s="45"/>
      <c r="UWP171" s="3"/>
      <c r="UWQ171" s="2"/>
      <c r="UWR171" s="2"/>
      <c r="UWS171" s="2"/>
      <c r="UWT171" s="2"/>
      <c r="UWU171" s="2"/>
      <c r="UWV171" s="45"/>
      <c r="UWW171" s="45"/>
      <c r="UWZ171" s="16"/>
      <c r="UXA171" s="93"/>
      <c r="UXB171" s="18"/>
      <c r="UXC171" s="16"/>
      <c r="UXD171" s="18"/>
      <c r="UXE171" s="3"/>
      <c r="UXG171" s="13"/>
      <c r="UXH171" s="8"/>
      <c r="UXI171" s="3"/>
      <c r="UXJ171" s="45"/>
      <c r="UXK171" s="3"/>
      <c r="UXL171" s="2"/>
      <c r="UXM171" s="2"/>
      <c r="UXN171" s="2"/>
      <c r="UXO171" s="2"/>
      <c r="UXP171" s="2"/>
      <c r="UXQ171" s="45"/>
      <c r="UXR171" s="45"/>
      <c r="UXU171" s="16"/>
      <c r="UXV171" s="93"/>
      <c r="UXW171" s="18"/>
      <c r="UXX171" s="16"/>
      <c r="UXY171" s="18"/>
      <c r="UXZ171" s="3"/>
      <c r="UYB171" s="13"/>
      <c r="UYC171" s="8"/>
      <c r="UYD171" s="3"/>
      <c r="UYE171" s="45"/>
      <c r="UYF171" s="3"/>
      <c r="UYG171" s="2"/>
      <c r="UYH171" s="2"/>
      <c r="UYI171" s="2"/>
      <c r="UYJ171" s="2"/>
      <c r="UYK171" s="2"/>
      <c r="UYL171" s="45"/>
      <c r="UYM171" s="45"/>
      <c r="UYP171" s="16"/>
      <c r="UYQ171" s="93"/>
      <c r="UYR171" s="18"/>
      <c r="UYS171" s="16"/>
      <c r="UYT171" s="18"/>
      <c r="UYU171" s="3"/>
      <c r="UYW171" s="13"/>
      <c r="UYX171" s="8"/>
      <c r="UYY171" s="3"/>
      <c r="UYZ171" s="45"/>
      <c r="UZA171" s="3"/>
      <c r="UZB171" s="2"/>
      <c r="UZC171" s="2"/>
      <c r="UZD171" s="2"/>
      <c r="UZE171" s="2"/>
      <c r="UZF171" s="2"/>
      <c r="UZG171" s="45"/>
      <c r="UZH171" s="45"/>
      <c r="UZK171" s="16"/>
      <c r="UZL171" s="93"/>
      <c r="UZM171" s="18"/>
      <c r="UZN171" s="16"/>
      <c r="UZO171" s="18"/>
      <c r="UZP171" s="3"/>
      <c r="UZR171" s="13"/>
      <c r="UZS171" s="8"/>
      <c r="UZT171" s="3"/>
      <c r="UZU171" s="45"/>
      <c r="UZV171" s="3"/>
      <c r="UZW171" s="2"/>
      <c r="UZX171" s="2"/>
      <c r="UZY171" s="2"/>
      <c r="UZZ171" s="2"/>
      <c r="VAA171" s="2"/>
      <c r="VAB171" s="45"/>
      <c r="VAC171" s="45"/>
      <c r="VAF171" s="16"/>
      <c r="VAG171" s="93"/>
      <c r="VAH171" s="18"/>
      <c r="VAI171" s="16"/>
      <c r="VAJ171" s="18"/>
      <c r="VAK171" s="3"/>
      <c r="VAM171" s="13"/>
      <c r="VAN171" s="8"/>
      <c r="VAO171" s="3"/>
      <c r="VAP171" s="45"/>
      <c r="VAQ171" s="3"/>
      <c r="VAR171" s="2"/>
      <c r="VAS171" s="2"/>
      <c r="VAT171" s="2"/>
      <c r="VAU171" s="2"/>
      <c r="VAV171" s="2"/>
      <c r="VAW171" s="45"/>
      <c r="VAX171" s="45"/>
      <c r="VBA171" s="16"/>
      <c r="VBB171" s="93"/>
      <c r="VBC171" s="18"/>
      <c r="VBD171" s="16"/>
      <c r="VBE171" s="18"/>
      <c r="VBF171" s="3"/>
      <c r="VBH171" s="13"/>
      <c r="VBI171" s="8"/>
      <c r="VBJ171" s="3"/>
      <c r="VBK171" s="45"/>
      <c r="VBL171" s="3"/>
      <c r="VBM171" s="2"/>
      <c r="VBN171" s="2"/>
      <c r="VBO171" s="2"/>
      <c r="VBP171" s="2"/>
      <c r="VBQ171" s="2"/>
      <c r="VBR171" s="45"/>
      <c r="VBS171" s="45"/>
      <c r="VBV171" s="16"/>
      <c r="VBW171" s="93"/>
      <c r="VBX171" s="18"/>
      <c r="VBY171" s="16"/>
      <c r="VBZ171" s="18"/>
      <c r="VCA171" s="3"/>
      <c r="VCC171" s="13"/>
      <c r="VCD171" s="8"/>
      <c r="VCE171" s="3"/>
      <c r="VCF171" s="45"/>
      <c r="VCG171" s="3"/>
      <c r="VCH171" s="2"/>
      <c r="VCI171" s="2"/>
      <c r="VCJ171" s="2"/>
      <c r="VCK171" s="2"/>
      <c r="VCL171" s="2"/>
      <c r="VCM171" s="45"/>
      <c r="VCN171" s="45"/>
      <c r="VCQ171" s="16"/>
      <c r="VCR171" s="93"/>
      <c r="VCS171" s="18"/>
      <c r="VCT171" s="16"/>
      <c r="VCU171" s="18"/>
      <c r="VCV171" s="3"/>
      <c r="VCX171" s="13"/>
      <c r="VCY171" s="8"/>
      <c r="VCZ171" s="3"/>
      <c r="VDA171" s="45"/>
      <c r="VDB171" s="3"/>
      <c r="VDC171" s="2"/>
      <c r="VDD171" s="2"/>
      <c r="VDE171" s="2"/>
      <c r="VDF171" s="2"/>
      <c r="VDG171" s="2"/>
      <c r="VDH171" s="45"/>
      <c r="VDI171" s="45"/>
      <c r="VDL171" s="16"/>
      <c r="VDM171" s="93"/>
      <c r="VDN171" s="18"/>
      <c r="VDO171" s="16"/>
      <c r="VDP171" s="18"/>
      <c r="VDQ171" s="3"/>
      <c r="VDS171" s="13"/>
      <c r="VDT171" s="8"/>
      <c r="VDU171" s="3"/>
      <c r="VDV171" s="45"/>
      <c r="VDW171" s="3"/>
      <c r="VDX171" s="2"/>
      <c r="VDY171" s="2"/>
      <c r="VDZ171" s="2"/>
      <c r="VEA171" s="2"/>
      <c r="VEB171" s="2"/>
      <c r="VEC171" s="45"/>
      <c r="VED171" s="45"/>
      <c r="VEG171" s="16"/>
      <c r="VEH171" s="93"/>
      <c r="VEI171" s="18"/>
      <c r="VEJ171" s="16"/>
      <c r="VEK171" s="18"/>
      <c r="VEL171" s="3"/>
      <c r="VEN171" s="13"/>
      <c r="VEO171" s="8"/>
      <c r="VEP171" s="3"/>
      <c r="VEQ171" s="45"/>
      <c r="VER171" s="3"/>
      <c r="VES171" s="2"/>
      <c r="VET171" s="2"/>
      <c r="VEU171" s="2"/>
      <c r="VEV171" s="2"/>
      <c r="VEW171" s="2"/>
      <c r="VEX171" s="45"/>
      <c r="VEY171" s="45"/>
      <c r="VFB171" s="16"/>
      <c r="VFC171" s="93"/>
      <c r="VFD171" s="18"/>
      <c r="VFE171" s="16"/>
      <c r="VFF171" s="18"/>
      <c r="VFG171" s="3"/>
      <c r="VFI171" s="13"/>
      <c r="VFJ171" s="8"/>
      <c r="VFK171" s="3"/>
      <c r="VFL171" s="45"/>
      <c r="VFM171" s="3"/>
      <c r="VFN171" s="2"/>
      <c r="VFO171" s="2"/>
      <c r="VFP171" s="2"/>
      <c r="VFQ171" s="2"/>
      <c r="VFR171" s="2"/>
      <c r="VFS171" s="45"/>
      <c r="VFT171" s="45"/>
      <c r="VFW171" s="16"/>
      <c r="VFX171" s="93"/>
      <c r="VFY171" s="18"/>
      <c r="VFZ171" s="16"/>
      <c r="VGA171" s="18"/>
      <c r="VGB171" s="3"/>
      <c r="VGD171" s="13"/>
      <c r="VGE171" s="8"/>
      <c r="VGF171" s="3"/>
      <c r="VGG171" s="45"/>
      <c r="VGH171" s="3"/>
      <c r="VGI171" s="2"/>
      <c r="VGJ171" s="2"/>
      <c r="VGK171" s="2"/>
      <c r="VGL171" s="2"/>
      <c r="VGM171" s="2"/>
      <c r="VGN171" s="45"/>
      <c r="VGO171" s="45"/>
      <c r="VGR171" s="16"/>
      <c r="VGS171" s="93"/>
      <c r="VGT171" s="18"/>
      <c r="VGU171" s="16"/>
      <c r="VGV171" s="18"/>
      <c r="VGW171" s="3"/>
      <c r="VGY171" s="13"/>
      <c r="VGZ171" s="8"/>
      <c r="VHA171" s="3"/>
      <c r="VHB171" s="45"/>
      <c r="VHC171" s="3"/>
      <c r="VHD171" s="2"/>
      <c r="VHE171" s="2"/>
      <c r="VHF171" s="2"/>
      <c r="VHG171" s="2"/>
      <c r="VHH171" s="2"/>
      <c r="VHI171" s="45"/>
      <c r="VHJ171" s="45"/>
      <c r="VHM171" s="16"/>
      <c r="VHN171" s="93"/>
      <c r="VHO171" s="18"/>
      <c r="VHP171" s="16"/>
      <c r="VHQ171" s="18"/>
      <c r="VHR171" s="3"/>
      <c r="VHT171" s="13"/>
      <c r="VHU171" s="8"/>
      <c r="VHV171" s="3"/>
      <c r="VHW171" s="45"/>
      <c r="VHX171" s="3"/>
      <c r="VHY171" s="2"/>
      <c r="VHZ171" s="2"/>
      <c r="VIA171" s="2"/>
      <c r="VIB171" s="2"/>
      <c r="VIC171" s="2"/>
      <c r="VID171" s="45"/>
      <c r="VIE171" s="45"/>
      <c r="VIH171" s="16"/>
      <c r="VII171" s="93"/>
      <c r="VIJ171" s="18"/>
      <c r="VIK171" s="16"/>
      <c r="VIL171" s="18"/>
      <c r="VIM171" s="3"/>
      <c r="VIO171" s="13"/>
      <c r="VIP171" s="8"/>
      <c r="VIQ171" s="3"/>
      <c r="VIR171" s="45"/>
      <c r="VIS171" s="3"/>
      <c r="VIT171" s="2"/>
      <c r="VIU171" s="2"/>
      <c r="VIV171" s="2"/>
      <c r="VIW171" s="2"/>
      <c r="VIX171" s="2"/>
      <c r="VIY171" s="45"/>
      <c r="VIZ171" s="45"/>
      <c r="VJC171" s="16"/>
      <c r="VJD171" s="93"/>
      <c r="VJE171" s="18"/>
      <c r="VJF171" s="16"/>
      <c r="VJG171" s="18"/>
      <c r="VJH171" s="3"/>
      <c r="VJJ171" s="13"/>
      <c r="VJK171" s="8"/>
      <c r="VJL171" s="3"/>
      <c r="VJM171" s="45"/>
      <c r="VJN171" s="3"/>
      <c r="VJO171" s="2"/>
      <c r="VJP171" s="2"/>
      <c r="VJQ171" s="2"/>
      <c r="VJR171" s="2"/>
      <c r="VJS171" s="2"/>
      <c r="VJT171" s="45"/>
      <c r="VJU171" s="45"/>
      <c r="VJX171" s="16"/>
      <c r="VJY171" s="93"/>
      <c r="VJZ171" s="18"/>
      <c r="VKA171" s="16"/>
      <c r="VKB171" s="18"/>
      <c r="VKC171" s="3"/>
      <c r="VKE171" s="13"/>
      <c r="VKF171" s="8"/>
      <c r="VKG171" s="3"/>
      <c r="VKH171" s="45"/>
      <c r="VKI171" s="3"/>
      <c r="VKJ171" s="2"/>
      <c r="VKK171" s="2"/>
      <c r="VKL171" s="2"/>
      <c r="VKM171" s="2"/>
      <c r="VKN171" s="2"/>
      <c r="VKO171" s="45"/>
      <c r="VKP171" s="45"/>
      <c r="VKS171" s="16"/>
      <c r="VKT171" s="93"/>
      <c r="VKU171" s="18"/>
      <c r="VKV171" s="16"/>
      <c r="VKW171" s="18"/>
      <c r="VKX171" s="3"/>
      <c r="VKZ171" s="13"/>
      <c r="VLA171" s="8"/>
      <c r="VLB171" s="3"/>
      <c r="VLC171" s="45"/>
      <c r="VLD171" s="3"/>
      <c r="VLE171" s="2"/>
      <c r="VLF171" s="2"/>
      <c r="VLG171" s="2"/>
      <c r="VLH171" s="2"/>
      <c r="VLI171" s="2"/>
      <c r="VLJ171" s="45"/>
      <c r="VLK171" s="45"/>
      <c r="VLN171" s="16"/>
      <c r="VLO171" s="93"/>
      <c r="VLP171" s="18"/>
      <c r="VLQ171" s="16"/>
      <c r="VLR171" s="18"/>
      <c r="VLS171" s="3"/>
      <c r="VLU171" s="13"/>
      <c r="VLV171" s="8"/>
      <c r="VLW171" s="3"/>
      <c r="VLX171" s="45"/>
      <c r="VLY171" s="3"/>
      <c r="VLZ171" s="2"/>
      <c r="VMA171" s="2"/>
      <c r="VMB171" s="2"/>
      <c r="VMC171" s="2"/>
      <c r="VMD171" s="2"/>
      <c r="VME171" s="45"/>
      <c r="VMF171" s="45"/>
      <c r="VMI171" s="16"/>
      <c r="VMJ171" s="93"/>
      <c r="VMK171" s="18"/>
      <c r="VML171" s="16"/>
      <c r="VMM171" s="18"/>
      <c r="VMN171" s="3"/>
      <c r="VMP171" s="13"/>
      <c r="VMQ171" s="8"/>
      <c r="VMR171" s="3"/>
      <c r="VMS171" s="45"/>
      <c r="VMT171" s="3"/>
      <c r="VMU171" s="2"/>
      <c r="VMV171" s="2"/>
      <c r="VMW171" s="2"/>
      <c r="VMX171" s="2"/>
      <c r="VMY171" s="2"/>
      <c r="VMZ171" s="45"/>
      <c r="VNA171" s="45"/>
      <c r="VND171" s="16"/>
      <c r="VNE171" s="93"/>
      <c r="VNF171" s="18"/>
      <c r="VNG171" s="16"/>
      <c r="VNH171" s="18"/>
      <c r="VNI171" s="3"/>
      <c r="VNK171" s="13"/>
      <c r="VNL171" s="8"/>
      <c r="VNM171" s="3"/>
      <c r="VNN171" s="45"/>
      <c r="VNO171" s="3"/>
      <c r="VNP171" s="2"/>
      <c r="VNQ171" s="2"/>
      <c r="VNR171" s="2"/>
      <c r="VNS171" s="2"/>
      <c r="VNT171" s="2"/>
      <c r="VNU171" s="45"/>
      <c r="VNV171" s="45"/>
      <c r="VNY171" s="16"/>
      <c r="VNZ171" s="93"/>
      <c r="VOA171" s="18"/>
      <c r="VOB171" s="16"/>
      <c r="VOC171" s="18"/>
      <c r="VOD171" s="3"/>
      <c r="VOF171" s="13"/>
      <c r="VOG171" s="8"/>
      <c r="VOH171" s="3"/>
      <c r="VOI171" s="45"/>
      <c r="VOJ171" s="3"/>
      <c r="VOK171" s="2"/>
      <c r="VOL171" s="2"/>
      <c r="VOM171" s="2"/>
      <c r="VON171" s="2"/>
      <c r="VOO171" s="2"/>
      <c r="VOP171" s="45"/>
      <c r="VOQ171" s="45"/>
      <c r="VOT171" s="16"/>
      <c r="VOU171" s="93"/>
      <c r="VOV171" s="18"/>
      <c r="VOW171" s="16"/>
      <c r="VOX171" s="18"/>
      <c r="VOY171" s="3"/>
      <c r="VPA171" s="13"/>
      <c r="VPB171" s="8"/>
      <c r="VPC171" s="3"/>
      <c r="VPD171" s="45"/>
      <c r="VPE171" s="3"/>
      <c r="VPF171" s="2"/>
      <c r="VPG171" s="2"/>
      <c r="VPH171" s="2"/>
      <c r="VPI171" s="2"/>
      <c r="VPJ171" s="2"/>
      <c r="VPK171" s="45"/>
      <c r="VPL171" s="45"/>
      <c r="VPO171" s="16"/>
      <c r="VPP171" s="93"/>
      <c r="VPQ171" s="18"/>
      <c r="VPR171" s="16"/>
      <c r="VPS171" s="18"/>
      <c r="VPT171" s="3"/>
      <c r="VPV171" s="13"/>
      <c r="VPW171" s="8"/>
      <c r="VPX171" s="3"/>
      <c r="VPY171" s="45"/>
      <c r="VPZ171" s="3"/>
      <c r="VQA171" s="2"/>
      <c r="VQB171" s="2"/>
      <c r="VQC171" s="2"/>
      <c r="VQD171" s="2"/>
      <c r="VQE171" s="2"/>
      <c r="VQF171" s="45"/>
      <c r="VQG171" s="45"/>
      <c r="VQJ171" s="16"/>
      <c r="VQK171" s="93"/>
      <c r="VQL171" s="18"/>
      <c r="VQM171" s="16"/>
      <c r="VQN171" s="18"/>
      <c r="VQO171" s="3"/>
      <c r="VQQ171" s="13"/>
      <c r="VQR171" s="8"/>
      <c r="VQS171" s="3"/>
      <c r="VQT171" s="45"/>
      <c r="VQU171" s="3"/>
      <c r="VQV171" s="2"/>
      <c r="VQW171" s="2"/>
      <c r="VQX171" s="2"/>
      <c r="VQY171" s="2"/>
      <c r="VQZ171" s="2"/>
      <c r="VRA171" s="45"/>
      <c r="VRB171" s="45"/>
      <c r="VRE171" s="16"/>
      <c r="VRF171" s="93"/>
      <c r="VRG171" s="18"/>
      <c r="VRH171" s="16"/>
      <c r="VRI171" s="18"/>
      <c r="VRJ171" s="3"/>
      <c r="VRL171" s="13"/>
      <c r="VRM171" s="8"/>
      <c r="VRN171" s="3"/>
      <c r="VRO171" s="45"/>
      <c r="VRP171" s="3"/>
      <c r="VRQ171" s="2"/>
      <c r="VRR171" s="2"/>
      <c r="VRS171" s="2"/>
      <c r="VRT171" s="2"/>
      <c r="VRU171" s="2"/>
      <c r="VRV171" s="45"/>
      <c r="VRW171" s="45"/>
      <c r="VRZ171" s="16"/>
      <c r="VSA171" s="93"/>
      <c r="VSB171" s="18"/>
      <c r="VSC171" s="16"/>
      <c r="VSD171" s="18"/>
      <c r="VSE171" s="3"/>
      <c r="VSG171" s="13"/>
      <c r="VSH171" s="8"/>
      <c r="VSI171" s="3"/>
      <c r="VSJ171" s="45"/>
      <c r="VSK171" s="3"/>
      <c r="VSL171" s="2"/>
      <c r="VSM171" s="2"/>
      <c r="VSN171" s="2"/>
      <c r="VSO171" s="2"/>
      <c r="VSP171" s="2"/>
      <c r="VSQ171" s="45"/>
      <c r="VSR171" s="45"/>
      <c r="VSU171" s="16"/>
      <c r="VSV171" s="93"/>
      <c r="VSW171" s="18"/>
      <c r="VSX171" s="16"/>
      <c r="VSY171" s="18"/>
      <c r="VSZ171" s="3"/>
      <c r="VTB171" s="13"/>
      <c r="VTC171" s="8"/>
      <c r="VTD171" s="3"/>
      <c r="VTE171" s="45"/>
      <c r="VTF171" s="3"/>
      <c r="VTG171" s="2"/>
      <c r="VTH171" s="2"/>
      <c r="VTI171" s="2"/>
      <c r="VTJ171" s="2"/>
      <c r="VTK171" s="2"/>
      <c r="VTL171" s="45"/>
      <c r="VTM171" s="45"/>
      <c r="VTP171" s="16"/>
      <c r="VTQ171" s="93"/>
      <c r="VTR171" s="18"/>
      <c r="VTS171" s="16"/>
      <c r="VTT171" s="18"/>
      <c r="VTU171" s="3"/>
      <c r="VTW171" s="13"/>
      <c r="VTX171" s="8"/>
      <c r="VTY171" s="3"/>
      <c r="VTZ171" s="45"/>
      <c r="VUA171" s="3"/>
      <c r="VUB171" s="2"/>
      <c r="VUC171" s="2"/>
      <c r="VUD171" s="2"/>
      <c r="VUE171" s="2"/>
      <c r="VUF171" s="2"/>
      <c r="VUG171" s="45"/>
      <c r="VUH171" s="45"/>
      <c r="VUK171" s="16"/>
      <c r="VUL171" s="93"/>
      <c r="VUM171" s="18"/>
      <c r="VUN171" s="16"/>
      <c r="VUO171" s="18"/>
      <c r="VUP171" s="3"/>
      <c r="VUR171" s="13"/>
      <c r="VUS171" s="8"/>
      <c r="VUT171" s="3"/>
      <c r="VUU171" s="45"/>
      <c r="VUV171" s="3"/>
      <c r="VUW171" s="2"/>
      <c r="VUX171" s="2"/>
      <c r="VUY171" s="2"/>
      <c r="VUZ171" s="2"/>
      <c r="VVA171" s="2"/>
      <c r="VVB171" s="45"/>
      <c r="VVC171" s="45"/>
      <c r="VVF171" s="16"/>
      <c r="VVG171" s="93"/>
      <c r="VVH171" s="18"/>
      <c r="VVI171" s="16"/>
      <c r="VVJ171" s="18"/>
      <c r="VVK171" s="3"/>
      <c r="VVM171" s="13"/>
      <c r="VVN171" s="8"/>
      <c r="VVO171" s="3"/>
      <c r="VVP171" s="45"/>
      <c r="VVQ171" s="3"/>
      <c r="VVR171" s="2"/>
      <c r="VVS171" s="2"/>
      <c r="VVT171" s="2"/>
      <c r="VVU171" s="2"/>
      <c r="VVV171" s="2"/>
      <c r="VVW171" s="45"/>
      <c r="VVX171" s="45"/>
      <c r="VWA171" s="16"/>
      <c r="VWB171" s="93"/>
      <c r="VWC171" s="18"/>
      <c r="VWD171" s="16"/>
      <c r="VWE171" s="18"/>
      <c r="VWF171" s="3"/>
      <c r="VWH171" s="13"/>
      <c r="VWI171" s="8"/>
      <c r="VWJ171" s="3"/>
      <c r="VWK171" s="45"/>
      <c r="VWL171" s="3"/>
      <c r="VWM171" s="2"/>
      <c r="VWN171" s="2"/>
      <c r="VWO171" s="2"/>
      <c r="VWP171" s="2"/>
      <c r="VWQ171" s="2"/>
      <c r="VWR171" s="45"/>
      <c r="VWS171" s="45"/>
      <c r="VWV171" s="16"/>
      <c r="VWW171" s="93"/>
      <c r="VWX171" s="18"/>
      <c r="VWY171" s="16"/>
      <c r="VWZ171" s="18"/>
      <c r="VXA171" s="3"/>
      <c r="VXC171" s="13"/>
      <c r="VXD171" s="8"/>
      <c r="VXE171" s="3"/>
      <c r="VXF171" s="45"/>
      <c r="VXG171" s="3"/>
      <c r="VXH171" s="2"/>
      <c r="VXI171" s="2"/>
      <c r="VXJ171" s="2"/>
      <c r="VXK171" s="2"/>
      <c r="VXL171" s="2"/>
      <c r="VXM171" s="45"/>
      <c r="VXN171" s="45"/>
      <c r="VXQ171" s="16"/>
      <c r="VXR171" s="93"/>
      <c r="VXS171" s="18"/>
      <c r="VXT171" s="16"/>
      <c r="VXU171" s="18"/>
      <c r="VXV171" s="3"/>
      <c r="VXX171" s="13"/>
      <c r="VXY171" s="8"/>
      <c r="VXZ171" s="3"/>
      <c r="VYA171" s="45"/>
      <c r="VYB171" s="3"/>
      <c r="VYC171" s="2"/>
      <c r="VYD171" s="2"/>
      <c r="VYE171" s="2"/>
      <c r="VYF171" s="2"/>
      <c r="VYG171" s="2"/>
      <c r="VYH171" s="45"/>
      <c r="VYI171" s="45"/>
      <c r="VYL171" s="16"/>
      <c r="VYM171" s="93"/>
      <c r="VYN171" s="18"/>
      <c r="VYO171" s="16"/>
      <c r="VYP171" s="18"/>
      <c r="VYQ171" s="3"/>
      <c r="VYS171" s="13"/>
      <c r="VYT171" s="8"/>
      <c r="VYU171" s="3"/>
      <c r="VYV171" s="45"/>
      <c r="VYW171" s="3"/>
      <c r="VYX171" s="2"/>
      <c r="VYY171" s="2"/>
      <c r="VYZ171" s="2"/>
      <c r="VZA171" s="2"/>
      <c r="VZB171" s="2"/>
      <c r="VZC171" s="45"/>
      <c r="VZD171" s="45"/>
      <c r="VZG171" s="16"/>
      <c r="VZH171" s="93"/>
      <c r="VZI171" s="18"/>
      <c r="VZJ171" s="16"/>
      <c r="VZK171" s="18"/>
      <c r="VZL171" s="3"/>
      <c r="VZN171" s="13"/>
      <c r="VZO171" s="8"/>
      <c r="VZP171" s="3"/>
      <c r="VZQ171" s="45"/>
      <c r="VZR171" s="3"/>
      <c r="VZS171" s="2"/>
      <c r="VZT171" s="2"/>
      <c r="VZU171" s="2"/>
      <c r="VZV171" s="2"/>
      <c r="VZW171" s="2"/>
      <c r="VZX171" s="45"/>
      <c r="VZY171" s="45"/>
      <c r="WAB171" s="16"/>
      <c r="WAC171" s="93"/>
      <c r="WAD171" s="18"/>
      <c r="WAE171" s="16"/>
      <c r="WAF171" s="18"/>
      <c r="WAG171" s="3"/>
      <c r="WAI171" s="13"/>
      <c r="WAJ171" s="8"/>
      <c r="WAK171" s="3"/>
      <c r="WAL171" s="45"/>
      <c r="WAM171" s="3"/>
      <c r="WAN171" s="2"/>
      <c r="WAO171" s="2"/>
      <c r="WAP171" s="2"/>
      <c r="WAQ171" s="2"/>
      <c r="WAR171" s="2"/>
      <c r="WAS171" s="45"/>
      <c r="WAT171" s="45"/>
      <c r="WAW171" s="16"/>
      <c r="WAX171" s="93"/>
      <c r="WAY171" s="18"/>
      <c r="WAZ171" s="16"/>
      <c r="WBA171" s="18"/>
      <c r="WBB171" s="3"/>
      <c r="WBD171" s="13"/>
      <c r="WBE171" s="8"/>
      <c r="WBF171" s="3"/>
      <c r="WBG171" s="45"/>
      <c r="WBH171" s="3"/>
      <c r="WBI171" s="2"/>
      <c r="WBJ171" s="2"/>
      <c r="WBK171" s="2"/>
      <c r="WBL171" s="2"/>
      <c r="WBM171" s="2"/>
      <c r="WBN171" s="45"/>
      <c r="WBO171" s="45"/>
      <c r="WBR171" s="16"/>
      <c r="WBS171" s="93"/>
      <c r="WBT171" s="18"/>
      <c r="WBU171" s="16"/>
      <c r="WBV171" s="18"/>
      <c r="WBW171" s="3"/>
      <c r="WBY171" s="13"/>
      <c r="WBZ171" s="8"/>
      <c r="WCA171" s="3"/>
      <c r="WCB171" s="45"/>
      <c r="WCC171" s="3"/>
      <c r="WCD171" s="2"/>
      <c r="WCE171" s="2"/>
      <c r="WCF171" s="2"/>
      <c r="WCG171" s="2"/>
      <c r="WCH171" s="2"/>
      <c r="WCI171" s="45"/>
      <c r="WCJ171" s="45"/>
      <c r="WCM171" s="16"/>
      <c r="WCN171" s="93"/>
      <c r="WCO171" s="18"/>
      <c r="WCP171" s="16"/>
      <c r="WCQ171" s="18"/>
      <c r="WCR171" s="3"/>
      <c r="WCT171" s="13"/>
      <c r="WCU171" s="8"/>
      <c r="WCV171" s="3"/>
      <c r="WCW171" s="45"/>
      <c r="WCX171" s="3"/>
      <c r="WCY171" s="2"/>
      <c r="WCZ171" s="2"/>
      <c r="WDA171" s="2"/>
      <c r="WDB171" s="2"/>
      <c r="WDC171" s="2"/>
      <c r="WDD171" s="45"/>
      <c r="WDE171" s="45"/>
      <c r="WDH171" s="16"/>
      <c r="WDI171" s="93"/>
      <c r="WDJ171" s="18"/>
      <c r="WDK171" s="16"/>
      <c r="WDL171" s="18"/>
      <c r="WDM171" s="3"/>
      <c r="WDO171" s="13"/>
      <c r="WDP171" s="8"/>
      <c r="WDQ171" s="3"/>
      <c r="WDR171" s="45"/>
      <c r="WDS171" s="3"/>
      <c r="WDT171" s="2"/>
      <c r="WDU171" s="2"/>
      <c r="WDV171" s="2"/>
      <c r="WDW171" s="2"/>
      <c r="WDX171" s="2"/>
      <c r="WDY171" s="45"/>
      <c r="WDZ171" s="45"/>
      <c r="WEC171" s="16"/>
      <c r="WED171" s="93"/>
      <c r="WEE171" s="18"/>
      <c r="WEF171" s="16"/>
      <c r="WEG171" s="18"/>
      <c r="WEH171" s="3"/>
      <c r="WEJ171" s="13"/>
      <c r="WEK171" s="8"/>
      <c r="WEL171" s="3"/>
      <c r="WEM171" s="45"/>
      <c r="WEN171" s="3"/>
      <c r="WEO171" s="2"/>
      <c r="WEP171" s="2"/>
      <c r="WEQ171" s="2"/>
      <c r="WER171" s="2"/>
      <c r="WES171" s="2"/>
      <c r="WET171" s="45"/>
      <c r="WEU171" s="45"/>
      <c r="WEX171" s="16"/>
      <c r="WEY171" s="93"/>
      <c r="WEZ171" s="18"/>
      <c r="WFA171" s="16"/>
      <c r="WFB171" s="18"/>
      <c r="WFC171" s="3"/>
      <c r="WFE171" s="13"/>
      <c r="WFF171" s="8"/>
      <c r="WFG171" s="3"/>
      <c r="WFH171" s="45"/>
      <c r="WFI171" s="3"/>
      <c r="WFJ171" s="2"/>
      <c r="WFK171" s="2"/>
      <c r="WFL171" s="2"/>
      <c r="WFM171" s="2"/>
      <c r="WFN171" s="2"/>
      <c r="WFO171" s="45"/>
      <c r="WFP171" s="45"/>
      <c r="WFS171" s="16"/>
      <c r="WFT171" s="93"/>
      <c r="WFU171" s="18"/>
      <c r="WFV171" s="16"/>
      <c r="WFW171" s="18"/>
      <c r="WFX171" s="3"/>
      <c r="WFZ171" s="13"/>
      <c r="WGA171" s="8"/>
      <c r="WGB171" s="3"/>
      <c r="WGC171" s="45"/>
      <c r="WGD171" s="3"/>
      <c r="WGE171" s="2"/>
      <c r="WGF171" s="2"/>
      <c r="WGG171" s="2"/>
      <c r="WGH171" s="2"/>
      <c r="WGI171" s="2"/>
      <c r="WGJ171" s="45"/>
      <c r="WGK171" s="45"/>
      <c r="WGN171" s="16"/>
      <c r="WGO171" s="93"/>
      <c r="WGP171" s="18"/>
      <c r="WGQ171" s="16"/>
      <c r="WGR171" s="18"/>
      <c r="WGS171" s="3"/>
      <c r="WGU171" s="13"/>
      <c r="WGV171" s="8"/>
      <c r="WGW171" s="3"/>
      <c r="WGX171" s="45"/>
      <c r="WGY171" s="3"/>
      <c r="WGZ171" s="2"/>
      <c r="WHA171" s="2"/>
      <c r="WHB171" s="2"/>
      <c r="WHC171" s="2"/>
      <c r="WHD171" s="2"/>
      <c r="WHE171" s="45"/>
      <c r="WHF171" s="45"/>
      <c r="WHI171" s="16"/>
      <c r="WHJ171" s="93"/>
      <c r="WHK171" s="18"/>
      <c r="WHL171" s="16"/>
      <c r="WHM171" s="18"/>
      <c r="WHN171" s="3"/>
      <c r="WHP171" s="13"/>
      <c r="WHQ171" s="8"/>
      <c r="WHR171" s="3"/>
      <c r="WHS171" s="45"/>
      <c r="WHT171" s="3"/>
      <c r="WHU171" s="2"/>
      <c r="WHV171" s="2"/>
      <c r="WHW171" s="2"/>
      <c r="WHX171" s="2"/>
      <c r="WHY171" s="2"/>
      <c r="WHZ171" s="45"/>
      <c r="WIA171" s="45"/>
      <c r="WID171" s="16"/>
      <c r="WIE171" s="93"/>
      <c r="WIF171" s="18"/>
      <c r="WIG171" s="16"/>
      <c r="WIH171" s="18"/>
      <c r="WII171" s="3"/>
      <c r="WIK171" s="13"/>
      <c r="WIL171" s="8"/>
      <c r="WIM171" s="3"/>
      <c r="WIN171" s="45"/>
      <c r="WIO171" s="3"/>
      <c r="WIP171" s="2"/>
      <c r="WIQ171" s="2"/>
      <c r="WIR171" s="2"/>
      <c r="WIS171" s="2"/>
      <c r="WIT171" s="2"/>
      <c r="WIU171" s="45"/>
      <c r="WIV171" s="45"/>
      <c r="WIY171" s="16"/>
      <c r="WIZ171" s="93"/>
      <c r="WJA171" s="18"/>
      <c r="WJB171" s="16"/>
      <c r="WJC171" s="18"/>
      <c r="WJD171" s="3"/>
      <c r="WJF171" s="13"/>
      <c r="WJG171" s="8"/>
      <c r="WJH171" s="3"/>
      <c r="WJI171" s="45"/>
      <c r="WJJ171" s="3"/>
      <c r="WJK171" s="2"/>
      <c r="WJL171" s="2"/>
      <c r="WJM171" s="2"/>
      <c r="WJN171" s="2"/>
      <c r="WJO171" s="2"/>
      <c r="WJP171" s="45"/>
      <c r="WJQ171" s="45"/>
      <c r="WJT171" s="16"/>
      <c r="WJU171" s="93"/>
      <c r="WJV171" s="18"/>
      <c r="WJW171" s="16"/>
      <c r="WJX171" s="18"/>
      <c r="WJY171" s="3"/>
      <c r="WKA171" s="13"/>
      <c r="WKB171" s="8"/>
      <c r="WKC171" s="3"/>
      <c r="WKD171" s="45"/>
      <c r="WKE171" s="3"/>
      <c r="WKF171" s="2"/>
      <c r="WKG171" s="2"/>
      <c r="WKH171" s="2"/>
      <c r="WKI171" s="2"/>
      <c r="WKJ171" s="2"/>
      <c r="WKK171" s="45"/>
      <c r="WKL171" s="45"/>
      <c r="WKO171" s="16"/>
      <c r="WKP171" s="93"/>
      <c r="WKQ171" s="18"/>
      <c r="WKR171" s="16"/>
      <c r="WKS171" s="18"/>
      <c r="WKT171" s="3"/>
      <c r="WKV171" s="13"/>
      <c r="WKW171" s="8"/>
      <c r="WKX171" s="3"/>
      <c r="WKY171" s="45"/>
      <c r="WKZ171" s="3"/>
      <c r="WLA171" s="2"/>
      <c r="WLB171" s="2"/>
      <c r="WLC171" s="2"/>
      <c r="WLD171" s="2"/>
      <c r="WLE171" s="2"/>
      <c r="WLF171" s="45"/>
      <c r="WLG171" s="45"/>
      <c r="WLJ171" s="16"/>
      <c r="WLK171" s="93"/>
      <c r="WLL171" s="18"/>
      <c r="WLM171" s="16"/>
      <c r="WLN171" s="18"/>
      <c r="WLO171" s="3"/>
      <c r="WLQ171" s="13"/>
      <c r="WLR171" s="8"/>
      <c r="WLS171" s="3"/>
      <c r="WLT171" s="45"/>
      <c r="WLU171" s="3"/>
      <c r="WLV171" s="2"/>
      <c r="WLW171" s="2"/>
      <c r="WLX171" s="2"/>
      <c r="WLY171" s="2"/>
      <c r="WLZ171" s="2"/>
      <c r="WMA171" s="45"/>
      <c r="WMB171" s="45"/>
      <c r="WME171" s="16"/>
      <c r="WMF171" s="93"/>
      <c r="WMG171" s="18"/>
      <c r="WMH171" s="16"/>
      <c r="WMI171" s="18"/>
      <c r="WMJ171" s="3"/>
      <c r="WML171" s="13"/>
      <c r="WMM171" s="8"/>
      <c r="WMN171" s="3"/>
      <c r="WMO171" s="45"/>
      <c r="WMP171" s="3"/>
      <c r="WMQ171" s="2"/>
      <c r="WMR171" s="2"/>
      <c r="WMS171" s="2"/>
      <c r="WMT171" s="2"/>
      <c r="WMU171" s="2"/>
      <c r="WMV171" s="45"/>
      <c r="WMW171" s="45"/>
      <c r="WMZ171" s="16"/>
      <c r="WNA171" s="93"/>
      <c r="WNB171" s="18"/>
      <c r="WNC171" s="16"/>
      <c r="WND171" s="18"/>
      <c r="WNE171" s="3"/>
      <c r="WNG171" s="13"/>
      <c r="WNH171" s="8"/>
      <c r="WNI171" s="3"/>
      <c r="WNJ171" s="45"/>
      <c r="WNK171" s="3"/>
      <c r="WNL171" s="2"/>
      <c r="WNM171" s="2"/>
      <c r="WNN171" s="2"/>
      <c r="WNO171" s="2"/>
      <c r="WNP171" s="2"/>
      <c r="WNQ171" s="45"/>
      <c r="WNR171" s="45"/>
      <c r="WNU171" s="16"/>
      <c r="WNV171" s="93"/>
      <c r="WNW171" s="18"/>
      <c r="WNX171" s="16"/>
      <c r="WNY171" s="18"/>
      <c r="WNZ171" s="3"/>
      <c r="WOB171" s="13"/>
      <c r="WOC171" s="8"/>
      <c r="WOD171" s="3"/>
      <c r="WOE171" s="45"/>
      <c r="WOF171" s="3"/>
      <c r="WOG171" s="2"/>
      <c r="WOH171" s="2"/>
      <c r="WOI171" s="2"/>
      <c r="WOJ171" s="2"/>
      <c r="WOK171" s="2"/>
      <c r="WOL171" s="45"/>
      <c r="WOM171" s="45"/>
      <c r="WOP171" s="16"/>
      <c r="WOQ171" s="93"/>
      <c r="WOR171" s="18"/>
      <c r="WOS171" s="16"/>
      <c r="WOT171" s="18"/>
      <c r="WOU171" s="3"/>
      <c r="WOW171" s="13"/>
      <c r="WOX171" s="8"/>
      <c r="WOY171" s="3"/>
      <c r="WOZ171" s="45"/>
      <c r="WPA171" s="3"/>
      <c r="WPB171" s="2"/>
      <c r="WPC171" s="2"/>
      <c r="WPD171" s="2"/>
      <c r="WPE171" s="2"/>
      <c r="WPF171" s="2"/>
      <c r="WPG171" s="45"/>
      <c r="WPH171" s="45"/>
      <c r="WPK171" s="16"/>
      <c r="WPL171" s="93"/>
      <c r="WPM171" s="18"/>
      <c r="WPN171" s="16"/>
      <c r="WPO171" s="18"/>
      <c r="WPP171" s="3"/>
      <c r="WPR171" s="13"/>
      <c r="WPS171" s="8"/>
      <c r="WPT171" s="3"/>
      <c r="WPU171" s="45"/>
      <c r="WPV171" s="3"/>
      <c r="WPW171" s="2"/>
      <c r="WPX171" s="2"/>
      <c r="WPY171" s="2"/>
      <c r="WPZ171" s="2"/>
      <c r="WQA171" s="2"/>
      <c r="WQB171" s="45"/>
      <c r="WQC171" s="45"/>
      <c r="WQF171" s="16"/>
      <c r="WQG171" s="93"/>
      <c r="WQH171" s="18"/>
      <c r="WQI171" s="16"/>
      <c r="WQJ171" s="18"/>
      <c r="WQK171" s="3"/>
      <c r="WQM171" s="13"/>
      <c r="WQN171" s="8"/>
      <c r="WQO171" s="3"/>
      <c r="WQP171" s="45"/>
      <c r="WQQ171" s="3"/>
      <c r="WQR171" s="2"/>
      <c r="WQS171" s="2"/>
      <c r="WQT171" s="2"/>
      <c r="WQU171" s="2"/>
      <c r="WQV171" s="2"/>
      <c r="WQW171" s="45"/>
      <c r="WQX171" s="45"/>
      <c r="WRA171" s="16"/>
      <c r="WRB171" s="93"/>
      <c r="WRC171" s="18"/>
      <c r="WRD171" s="16"/>
      <c r="WRE171" s="18"/>
      <c r="WRF171" s="3"/>
      <c r="WRH171" s="13"/>
      <c r="WRI171" s="8"/>
      <c r="WRJ171" s="3"/>
      <c r="WRK171" s="45"/>
      <c r="WRL171" s="3"/>
      <c r="WRM171" s="2"/>
      <c r="WRN171" s="2"/>
      <c r="WRO171" s="2"/>
      <c r="WRP171" s="2"/>
      <c r="WRQ171" s="2"/>
      <c r="WRR171" s="45"/>
      <c r="WRS171" s="45"/>
      <c r="WRV171" s="16"/>
      <c r="WRW171" s="93"/>
      <c r="WRX171" s="18"/>
      <c r="WRY171" s="16"/>
      <c r="WRZ171" s="18"/>
      <c r="WSA171" s="3"/>
      <c r="WSC171" s="13"/>
      <c r="WSD171" s="8"/>
      <c r="WSE171" s="3"/>
      <c r="WSF171" s="45"/>
      <c r="WSG171" s="3"/>
      <c r="WSH171" s="2"/>
      <c r="WSI171" s="2"/>
      <c r="WSJ171" s="2"/>
      <c r="WSK171" s="2"/>
      <c r="WSL171" s="2"/>
      <c r="WSM171" s="45"/>
      <c r="WSN171" s="45"/>
      <c r="WSQ171" s="16"/>
      <c r="WSR171" s="93"/>
      <c r="WSS171" s="18"/>
      <c r="WST171" s="16"/>
      <c r="WSU171" s="18"/>
      <c r="WSV171" s="3"/>
      <c r="WSX171" s="13"/>
      <c r="WSY171" s="8"/>
      <c r="WSZ171" s="3"/>
      <c r="WTA171" s="45"/>
      <c r="WTB171" s="3"/>
      <c r="WTC171" s="2"/>
      <c r="WTD171" s="2"/>
      <c r="WTE171" s="2"/>
      <c r="WTF171" s="2"/>
      <c r="WTG171" s="2"/>
      <c r="WTH171" s="45"/>
      <c r="WTI171" s="45"/>
      <c r="WTL171" s="16"/>
      <c r="WTM171" s="93"/>
      <c r="WTN171" s="18"/>
      <c r="WTO171" s="16"/>
      <c r="WTP171" s="18"/>
      <c r="WTQ171" s="3"/>
      <c r="WTS171" s="13"/>
      <c r="WTT171" s="8"/>
      <c r="WTU171" s="3"/>
      <c r="WTV171" s="45"/>
      <c r="WTW171" s="3"/>
      <c r="WTX171" s="2"/>
      <c r="WTY171" s="2"/>
      <c r="WTZ171" s="2"/>
      <c r="WUA171" s="2"/>
      <c r="WUB171" s="2"/>
      <c r="WUC171" s="45"/>
      <c r="WUD171" s="45"/>
      <c r="WUG171" s="16"/>
      <c r="WUH171" s="93"/>
      <c r="WUI171" s="18"/>
      <c r="WUJ171" s="16"/>
      <c r="WUK171" s="18"/>
      <c r="WUL171" s="3"/>
      <c r="WUN171" s="13"/>
      <c r="WUO171" s="8"/>
      <c r="WUP171" s="3"/>
      <c r="WUQ171" s="45"/>
      <c r="WUR171" s="3"/>
      <c r="WUS171" s="2"/>
      <c r="WUT171" s="2"/>
      <c r="WUU171" s="2"/>
      <c r="WUV171" s="2"/>
      <c r="WUW171" s="2"/>
      <c r="WUX171" s="45"/>
      <c r="WUY171" s="45"/>
      <c r="WVB171" s="16"/>
      <c r="WVC171" s="93"/>
      <c r="WVD171" s="18"/>
      <c r="WVE171" s="16"/>
      <c r="WVF171" s="18"/>
      <c r="WVG171" s="3"/>
      <c r="WVI171" s="13"/>
      <c r="WVJ171" s="8"/>
      <c r="WVK171" s="3"/>
      <c r="WVL171" s="45"/>
      <c r="WVM171" s="3"/>
      <c r="WVN171" s="2"/>
      <c r="WVO171" s="2"/>
      <c r="WVP171" s="2"/>
      <c r="WVQ171" s="2"/>
      <c r="WVR171" s="2"/>
      <c r="WVS171" s="45"/>
      <c r="WVT171" s="45"/>
      <c r="WVW171" s="16"/>
      <c r="WVX171" s="93"/>
      <c r="WVY171" s="18"/>
      <c r="WVZ171" s="16"/>
      <c r="WWA171" s="18"/>
      <c r="WWB171" s="3"/>
      <c r="WWD171" s="13"/>
      <c r="WWE171" s="8"/>
      <c r="WWF171" s="3"/>
      <c r="WWG171" s="45"/>
      <c r="WWH171" s="3"/>
      <c r="WWI171" s="2"/>
      <c r="WWJ171" s="2"/>
      <c r="WWK171" s="2"/>
      <c r="WWL171" s="2"/>
      <c r="WWM171" s="2"/>
      <c r="WWN171" s="45"/>
      <c r="WWO171" s="45"/>
      <c r="WWR171" s="16"/>
      <c r="WWS171" s="93"/>
      <c r="WWT171" s="18"/>
      <c r="WWU171" s="16"/>
      <c r="WWV171" s="18"/>
      <c r="WWW171" s="3"/>
      <c r="WWY171" s="13"/>
      <c r="WWZ171" s="8"/>
      <c r="WXA171" s="3"/>
      <c r="WXB171" s="45"/>
      <c r="WXC171" s="3"/>
      <c r="WXD171" s="2"/>
      <c r="WXE171" s="2"/>
      <c r="WXF171" s="2"/>
      <c r="WXG171" s="2"/>
      <c r="WXH171" s="2"/>
      <c r="WXI171" s="45"/>
      <c r="WXJ171" s="45"/>
      <c r="WXM171" s="16"/>
      <c r="WXN171" s="93"/>
      <c r="WXO171" s="18"/>
      <c r="WXP171" s="16"/>
      <c r="WXQ171" s="18"/>
      <c r="WXR171" s="3"/>
      <c r="WXT171" s="13"/>
      <c r="WXU171" s="8"/>
      <c r="WXV171" s="3"/>
      <c r="WXW171" s="45"/>
      <c r="WXX171" s="3"/>
      <c r="WXY171" s="2"/>
      <c r="WXZ171" s="2"/>
      <c r="WYA171" s="2"/>
      <c r="WYB171" s="2"/>
      <c r="WYC171" s="2"/>
      <c r="WYD171" s="45"/>
      <c r="WYE171" s="45"/>
      <c r="WYH171" s="16"/>
      <c r="WYI171" s="93"/>
      <c r="WYJ171" s="18"/>
      <c r="WYK171" s="16"/>
      <c r="WYL171" s="18"/>
      <c r="WYM171" s="3"/>
      <c r="WYO171" s="13"/>
      <c r="WYP171" s="8"/>
      <c r="WYQ171" s="3"/>
      <c r="WYR171" s="45"/>
      <c r="WYS171" s="3"/>
      <c r="WYT171" s="2"/>
      <c r="WYU171" s="2"/>
      <c r="WYV171" s="2"/>
      <c r="WYW171" s="2"/>
      <c r="WYX171" s="2"/>
      <c r="WYY171" s="45"/>
      <c r="WYZ171" s="45"/>
      <c r="WZC171" s="16"/>
      <c r="WZD171" s="93"/>
      <c r="WZE171" s="18"/>
      <c r="WZF171" s="16"/>
      <c r="WZG171" s="18"/>
      <c r="WZH171" s="3"/>
      <c r="WZJ171" s="13"/>
      <c r="WZK171" s="8"/>
      <c r="WZL171" s="3"/>
      <c r="WZM171" s="45"/>
      <c r="WZN171" s="3"/>
      <c r="WZO171" s="2"/>
      <c r="WZP171" s="2"/>
      <c r="WZQ171" s="2"/>
      <c r="WZR171" s="2"/>
      <c r="WZS171" s="2"/>
      <c r="WZT171" s="45"/>
      <c r="WZU171" s="45"/>
      <c r="WZX171" s="16"/>
      <c r="WZY171" s="93"/>
      <c r="WZZ171" s="18"/>
      <c r="XAA171" s="16"/>
      <c r="XAB171" s="18"/>
      <c r="XAC171" s="3"/>
      <c r="XAE171" s="13"/>
      <c r="XAF171" s="8"/>
      <c r="XAG171" s="3"/>
      <c r="XAH171" s="45"/>
      <c r="XAI171" s="3"/>
      <c r="XAJ171" s="2"/>
      <c r="XAK171" s="2"/>
      <c r="XAL171" s="2"/>
      <c r="XAM171" s="2"/>
      <c r="XAN171" s="2"/>
      <c r="XAO171" s="45"/>
      <c r="XAP171" s="45"/>
      <c r="XAS171" s="16"/>
      <c r="XAT171" s="93"/>
      <c r="XAU171" s="18"/>
      <c r="XAV171" s="16"/>
      <c r="XAW171" s="18"/>
      <c r="XAX171" s="3"/>
      <c r="XAZ171" s="13"/>
      <c r="XBA171" s="8"/>
      <c r="XBB171" s="3"/>
      <c r="XBC171" s="45"/>
      <c r="XBD171" s="3"/>
      <c r="XBE171" s="2"/>
      <c r="XBF171" s="2"/>
      <c r="XBG171" s="2"/>
      <c r="XBH171" s="2"/>
      <c r="XBI171" s="2"/>
      <c r="XBJ171" s="45"/>
      <c r="XBK171" s="45"/>
      <c r="XBN171" s="16"/>
      <c r="XBO171" s="93"/>
      <c r="XBP171" s="18"/>
      <c r="XBQ171" s="16"/>
      <c r="XBR171" s="18"/>
      <c r="XBS171" s="3"/>
      <c r="XBU171" s="13"/>
      <c r="XBV171" s="8"/>
      <c r="XBW171" s="3"/>
      <c r="XBX171" s="45"/>
      <c r="XBY171" s="3"/>
      <c r="XBZ171" s="2"/>
      <c r="XCA171" s="2"/>
      <c r="XCB171" s="2"/>
      <c r="XCC171" s="2"/>
      <c r="XCD171" s="2"/>
      <c r="XCE171" s="45"/>
      <c r="XCF171" s="45"/>
      <c r="XCI171" s="16"/>
      <c r="XCJ171" s="93"/>
      <c r="XCK171" s="18"/>
      <c r="XCL171" s="16"/>
      <c r="XCM171" s="18"/>
      <c r="XCN171" s="3"/>
      <c r="XCP171" s="13"/>
      <c r="XCQ171" s="8"/>
      <c r="XCR171" s="3"/>
      <c r="XCS171" s="45"/>
      <c r="XCT171" s="3"/>
      <c r="XCU171" s="2"/>
      <c r="XCV171" s="2"/>
      <c r="XCW171" s="2"/>
      <c r="XCX171" s="2"/>
      <c r="XCY171" s="2"/>
      <c r="XCZ171" s="45"/>
      <c r="XDA171" s="45"/>
      <c r="XDD171" s="16"/>
      <c r="XDE171" s="93"/>
      <c r="XDF171" s="18"/>
      <c r="XDG171" s="16"/>
      <c r="XDH171" s="18"/>
      <c r="XDI171" s="3"/>
      <c r="XDK171" s="13"/>
      <c r="XDL171" s="8"/>
      <c r="XDM171" s="3"/>
      <c r="XDN171" s="45"/>
      <c r="XDO171" s="3"/>
      <c r="XDP171" s="2"/>
      <c r="XDQ171" s="2"/>
      <c r="XDR171" s="2"/>
      <c r="XDS171" s="2"/>
      <c r="XDT171" s="2"/>
      <c r="XDU171" s="45"/>
      <c r="XDV171" s="45"/>
      <c r="XDY171" s="16"/>
      <c r="XDZ171" s="93"/>
      <c r="XEA171" s="18"/>
      <c r="XEB171" s="16"/>
      <c r="XEC171" s="18"/>
      <c r="XED171" s="3"/>
      <c r="XEF171" s="13"/>
      <c r="XEG171" s="8"/>
      <c r="XEH171" s="3"/>
      <c r="XEI171" s="45"/>
      <c r="XEJ171" s="3"/>
      <c r="XEK171" s="2"/>
      <c r="XEL171" s="2"/>
      <c r="XEM171" s="2"/>
      <c r="XEN171" s="2"/>
      <c r="XEO171" s="2"/>
      <c r="XEP171" s="45"/>
      <c r="XEQ171" s="45"/>
      <c r="XET171" s="16"/>
      <c r="XEU171" s="93"/>
      <c r="XEV171" s="18"/>
      <c r="XEW171" s="16"/>
      <c r="XEX171" s="18"/>
      <c r="XEY171" s="3"/>
      <c r="XFA171" s="13"/>
      <c r="XFB171" s="8"/>
      <c r="XFC171" s="3"/>
      <c r="XFD171" s="45"/>
    </row>
    <row r="172" spans="1:6144 6147:10239 10242:14334 14337:16384">
      <c r="A172" s="13">
        <v>44414</v>
      </c>
      <c r="B172" s="8">
        <v>22047.5</v>
      </c>
      <c r="C172" s="3">
        <v>8570.7000000000007</v>
      </c>
      <c r="D172" s="45">
        <v>1778.1</v>
      </c>
      <c r="E172" s="3">
        <v>224.2</v>
      </c>
      <c r="F172" s="2"/>
      <c r="G172" s="2"/>
      <c r="H172" s="2"/>
      <c r="I172" s="2">
        <v>168</v>
      </c>
      <c r="J172" s="2">
        <v>113.8</v>
      </c>
      <c r="K172" s="45">
        <v>-15.5</v>
      </c>
      <c r="L172" s="45">
        <v>-3.2</v>
      </c>
      <c r="P172" s="93">
        <v>47528.9</v>
      </c>
      <c r="Q172" s="18">
        <v>47979.199999999997</v>
      </c>
      <c r="S172" s="18">
        <v>41498.589999999997</v>
      </c>
      <c r="T172" s="3">
        <v>40671.800000000003</v>
      </c>
      <c r="V172" s="13"/>
      <c r="W172" s="8"/>
      <c r="X172" s="3"/>
      <c r="Y172" s="45"/>
      <c r="Z172" s="3"/>
      <c r="AA172" s="2"/>
      <c r="AB172" s="2"/>
      <c r="AC172" s="2"/>
      <c r="AD172" s="2"/>
      <c r="AE172" s="2"/>
      <c r="AF172" s="45"/>
      <c r="AG172" s="45"/>
      <c r="AJ172" s="16"/>
      <c r="AK172" s="93"/>
      <c r="AL172" s="18"/>
      <c r="AM172" s="16"/>
      <c r="AN172" s="18"/>
      <c r="AO172" s="3"/>
      <c r="AQ172" s="13"/>
      <c r="AR172" s="8"/>
      <c r="AS172" s="3"/>
      <c r="AT172" s="45"/>
      <c r="AU172" s="3"/>
      <c r="AV172" s="2"/>
      <c r="AW172" s="2"/>
      <c r="AX172" s="2"/>
      <c r="AY172" s="2"/>
      <c r="AZ172" s="2"/>
      <c r="BA172" s="45"/>
      <c r="BB172" s="45"/>
      <c r="BE172" s="16"/>
      <c r="BF172" s="93"/>
      <c r="BG172" s="18"/>
      <c r="BH172" s="16"/>
      <c r="BI172" s="18"/>
      <c r="BJ172" s="3"/>
      <c r="BL172" s="13"/>
      <c r="BM172" s="8"/>
      <c r="BN172" s="3"/>
      <c r="BO172" s="45"/>
      <c r="BP172" s="3"/>
      <c r="BQ172" s="2"/>
      <c r="BR172" s="2"/>
      <c r="BS172" s="2"/>
      <c r="BT172" s="2"/>
      <c r="BU172" s="2"/>
      <c r="BV172" s="45"/>
      <c r="BW172" s="45"/>
      <c r="BZ172" s="16"/>
      <c r="CA172" s="93"/>
      <c r="CB172" s="18"/>
      <c r="CC172" s="16"/>
      <c r="CD172" s="18"/>
      <c r="CE172" s="3"/>
      <c r="CG172" s="13"/>
      <c r="CH172" s="8"/>
      <c r="CI172" s="3"/>
      <c r="CJ172" s="45"/>
      <c r="CK172" s="3"/>
      <c r="CL172" s="2"/>
      <c r="CM172" s="2"/>
      <c r="CN172" s="2"/>
      <c r="CO172" s="2"/>
      <c r="CP172" s="2"/>
      <c r="CQ172" s="45"/>
      <c r="CR172" s="45"/>
      <c r="CU172" s="16"/>
      <c r="CV172" s="93"/>
      <c r="CW172" s="18"/>
      <c r="CX172" s="16"/>
      <c r="CY172" s="18"/>
      <c r="CZ172" s="3"/>
      <c r="DB172" s="13"/>
      <c r="DC172" s="8"/>
      <c r="DD172" s="3"/>
      <c r="DE172" s="45"/>
      <c r="DF172" s="3"/>
      <c r="DG172" s="2"/>
      <c r="DH172" s="2"/>
      <c r="DI172" s="2"/>
      <c r="DJ172" s="2"/>
      <c r="DK172" s="2"/>
      <c r="DL172" s="45"/>
      <c r="DM172" s="45"/>
      <c r="DP172" s="16"/>
      <c r="DQ172" s="93"/>
      <c r="DR172" s="18"/>
      <c r="DS172" s="16"/>
      <c r="DT172" s="18"/>
      <c r="DU172" s="3"/>
      <c r="DW172" s="13"/>
      <c r="DX172" s="8"/>
      <c r="DY172" s="3"/>
      <c r="DZ172" s="45"/>
      <c r="EA172" s="3"/>
      <c r="EB172" s="2"/>
      <c r="EC172" s="2"/>
      <c r="ED172" s="2"/>
      <c r="EE172" s="2"/>
      <c r="EF172" s="2"/>
      <c r="EG172" s="45"/>
      <c r="EH172" s="45"/>
      <c r="EK172" s="16"/>
      <c r="EL172" s="93"/>
      <c r="EM172" s="18"/>
      <c r="EN172" s="16"/>
      <c r="EO172" s="18"/>
      <c r="EP172" s="3"/>
      <c r="ER172" s="13"/>
      <c r="ES172" s="8"/>
      <c r="ET172" s="3"/>
      <c r="EU172" s="45"/>
      <c r="EV172" s="3"/>
      <c r="EW172" s="2"/>
      <c r="EX172" s="2"/>
      <c r="EY172" s="2"/>
      <c r="EZ172" s="2"/>
      <c r="FA172" s="2"/>
      <c r="FB172" s="45"/>
      <c r="FC172" s="45"/>
      <c r="FF172" s="16"/>
      <c r="FG172" s="93"/>
      <c r="FH172" s="18"/>
      <c r="FI172" s="16"/>
      <c r="FJ172" s="18"/>
      <c r="FK172" s="3"/>
      <c r="FM172" s="13"/>
      <c r="FN172" s="8"/>
      <c r="FO172" s="3"/>
      <c r="FP172" s="45"/>
      <c r="FQ172" s="3"/>
      <c r="FR172" s="2"/>
      <c r="FS172" s="2"/>
      <c r="FT172" s="2"/>
      <c r="FU172" s="2"/>
      <c r="FV172" s="2"/>
      <c r="FW172" s="45"/>
      <c r="FX172" s="45"/>
      <c r="GA172" s="16"/>
      <c r="GB172" s="93"/>
      <c r="GC172" s="18"/>
      <c r="GD172" s="16"/>
      <c r="GE172" s="18"/>
      <c r="GF172" s="3"/>
      <c r="GH172" s="13"/>
      <c r="GI172" s="8"/>
      <c r="GJ172" s="3"/>
      <c r="GK172" s="45"/>
      <c r="GL172" s="3"/>
      <c r="GM172" s="2"/>
      <c r="GN172" s="2"/>
      <c r="GO172" s="2"/>
      <c r="GP172" s="2"/>
      <c r="GQ172" s="2"/>
      <c r="GR172" s="45"/>
      <c r="GS172" s="45"/>
      <c r="GV172" s="16"/>
      <c r="GW172" s="93"/>
      <c r="GX172" s="18"/>
      <c r="GY172" s="16"/>
      <c r="GZ172" s="18"/>
      <c r="HA172" s="3"/>
      <c r="HC172" s="13"/>
      <c r="HD172" s="8"/>
      <c r="HE172" s="3"/>
      <c r="HF172" s="45"/>
      <c r="HG172" s="3"/>
      <c r="HH172" s="2"/>
      <c r="HI172" s="2"/>
      <c r="HJ172" s="2"/>
      <c r="HK172" s="2"/>
      <c r="HL172" s="2"/>
      <c r="HM172" s="45"/>
      <c r="HN172" s="45"/>
      <c r="HQ172" s="16"/>
      <c r="HR172" s="93"/>
      <c r="HS172" s="18"/>
      <c r="HT172" s="16"/>
      <c r="HU172" s="18"/>
      <c r="HV172" s="3"/>
      <c r="HX172" s="13"/>
      <c r="HY172" s="8"/>
      <c r="HZ172" s="3"/>
      <c r="IA172" s="45"/>
      <c r="IB172" s="3"/>
      <c r="IC172" s="2"/>
      <c r="ID172" s="2"/>
      <c r="IE172" s="2"/>
      <c r="IF172" s="2"/>
      <c r="IG172" s="2"/>
      <c r="IH172" s="45"/>
      <c r="II172" s="45"/>
      <c r="IL172" s="16"/>
      <c r="IM172" s="93"/>
      <c r="IN172" s="18"/>
      <c r="IO172" s="16"/>
      <c r="IP172" s="18"/>
      <c r="IQ172" s="3"/>
      <c r="IS172" s="13"/>
      <c r="IT172" s="8"/>
      <c r="IU172" s="3"/>
      <c r="IV172" s="45"/>
      <c r="IW172" s="3"/>
      <c r="IX172" s="2"/>
      <c r="IY172" s="2"/>
      <c r="IZ172" s="2"/>
      <c r="JA172" s="2"/>
      <c r="JB172" s="2"/>
      <c r="JC172" s="45"/>
      <c r="JD172" s="45"/>
      <c r="JG172" s="16"/>
      <c r="JH172" s="93"/>
      <c r="JI172" s="18"/>
      <c r="JJ172" s="16"/>
      <c r="JK172" s="18"/>
      <c r="JL172" s="3"/>
      <c r="JN172" s="13"/>
      <c r="JO172" s="8"/>
      <c r="JP172" s="3"/>
      <c r="JQ172" s="45"/>
      <c r="JR172" s="3"/>
      <c r="JS172" s="2"/>
      <c r="JT172" s="2"/>
      <c r="JU172" s="2"/>
      <c r="JV172" s="2"/>
      <c r="JW172" s="2"/>
      <c r="JX172" s="45"/>
      <c r="JY172" s="45"/>
      <c r="KB172" s="16"/>
      <c r="KC172" s="93"/>
      <c r="KD172" s="18"/>
      <c r="KE172" s="16"/>
      <c r="KF172" s="18"/>
      <c r="KG172" s="3"/>
      <c r="KI172" s="13"/>
      <c r="KJ172" s="8"/>
      <c r="KK172" s="3"/>
      <c r="KL172" s="45"/>
      <c r="KM172" s="3"/>
      <c r="KN172" s="2"/>
      <c r="KO172" s="2"/>
      <c r="KP172" s="2"/>
      <c r="KQ172" s="2"/>
      <c r="KR172" s="2"/>
      <c r="KS172" s="45"/>
      <c r="KT172" s="45"/>
      <c r="KW172" s="16"/>
      <c r="KX172" s="93"/>
      <c r="KY172" s="18"/>
      <c r="KZ172" s="16"/>
      <c r="LA172" s="18"/>
      <c r="LB172" s="3"/>
      <c r="LD172" s="13"/>
      <c r="LE172" s="8"/>
      <c r="LF172" s="3"/>
      <c r="LG172" s="45"/>
      <c r="LH172" s="3"/>
      <c r="LI172" s="2"/>
      <c r="LJ172" s="2"/>
      <c r="LK172" s="2"/>
      <c r="LL172" s="2"/>
      <c r="LM172" s="2"/>
      <c r="LN172" s="45"/>
      <c r="LO172" s="45"/>
      <c r="LR172" s="16"/>
      <c r="LS172" s="93"/>
      <c r="LT172" s="18"/>
      <c r="LU172" s="16"/>
      <c r="LV172" s="18"/>
      <c r="LW172" s="3"/>
      <c r="LY172" s="13"/>
      <c r="LZ172" s="8"/>
      <c r="MA172" s="3"/>
      <c r="MB172" s="45"/>
      <c r="MC172" s="3"/>
      <c r="MD172" s="2"/>
      <c r="ME172" s="2"/>
      <c r="MF172" s="2"/>
      <c r="MG172" s="2"/>
      <c r="MH172" s="2"/>
      <c r="MI172" s="45"/>
      <c r="MJ172" s="45"/>
      <c r="MM172" s="16"/>
      <c r="MN172" s="93"/>
      <c r="MO172" s="18"/>
      <c r="MP172" s="16"/>
      <c r="MQ172" s="18"/>
      <c r="MR172" s="3"/>
      <c r="MT172" s="13"/>
      <c r="MU172" s="8"/>
      <c r="MV172" s="3"/>
      <c r="MW172" s="45"/>
      <c r="MX172" s="3"/>
      <c r="MY172" s="2"/>
      <c r="MZ172" s="2"/>
      <c r="NA172" s="2"/>
      <c r="NB172" s="2"/>
      <c r="NC172" s="2"/>
      <c r="ND172" s="45"/>
      <c r="NE172" s="45"/>
      <c r="NH172" s="16"/>
      <c r="NI172" s="93"/>
      <c r="NJ172" s="18"/>
      <c r="NK172" s="16"/>
      <c r="NL172" s="18"/>
      <c r="NM172" s="3"/>
      <c r="NO172" s="13"/>
      <c r="NP172" s="8"/>
      <c r="NQ172" s="3"/>
      <c r="NR172" s="45"/>
      <c r="NS172" s="3"/>
      <c r="NT172" s="2"/>
      <c r="NU172" s="2"/>
      <c r="NV172" s="2"/>
      <c r="NW172" s="2"/>
      <c r="NX172" s="2"/>
      <c r="NY172" s="45"/>
      <c r="NZ172" s="45"/>
      <c r="OC172" s="16"/>
      <c r="OD172" s="93"/>
      <c r="OE172" s="18"/>
      <c r="OF172" s="16"/>
      <c r="OG172" s="18"/>
      <c r="OH172" s="3"/>
      <c r="OJ172" s="13"/>
      <c r="OK172" s="8"/>
      <c r="OL172" s="3"/>
      <c r="OM172" s="45"/>
      <c r="ON172" s="3"/>
      <c r="OO172" s="2"/>
      <c r="OP172" s="2"/>
      <c r="OQ172" s="2"/>
      <c r="OR172" s="2"/>
      <c r="OS172" s="2"/>
      <c r="OT172" s="45"/>
      <c r="OU172" s="45"/>
      <c r="OX172" s="16"/>
      <c r="OY172" s="93"/>
      <c r="OZ172" s="18"/>
      <c r="PA172" s="16"/>
      <c r="PB172" s="18"/>
      <c r="PC172" s="3"/>
      <c r="PE172" s="13"/>
      <c r="PF172" s="8"/>
      <c r="PG172" s="3"/>
      <c r="PH172" s="45"/>
      <c r="PI172" s="3"/>
      <c r="PJ172" s="2"/>
      <c r="PK172" s="2"/>
      <c r="PL172" s="2"/>
      <c r="PM172" s="2"/>
      <c r="PN172" s="2"/>
      <c r="PO172" s="45"/>
      <c r="PP172" s="45"/>
      <c r="PS172" s="16"/>
      <c r="PT172" s="93"/>
      <c r="PU172" s="18"/>
      <c r="PV172" s="16"/>
      <c r="PW172" s="18"/>
      <c r="PX172" s="3"/>
      <c r="PZ172" s="13"/>
      <c r="QA172" s="8"/>
      <c r="QB172" s="3"/>
      <c r="QC172" s="45"/>
      <c r="QD172" s="3"/>
      <c r="QE172" s="2"/>
      <c r="QF172" s="2"/>
      <c r="QG172" s="2"/>
      <c r="QH172" s="2"/>
      <c r="QI172" s="2"/>
      <c r="QJ172" s="45"/>
      <c r="QK172" s="45"/>
      <c r="QN172" s="16"/>
      <c r="QO172" s="93"/>
      <c r="QP172" s="18"/>
      <c r="QQ172" s="16"/>
      <c r="QR172" s="18"/>
      <c r="QS172" s="3"/>
      <c r="QU172" s="13"/>
      <c r="QV172" s="8"/>
      <c r="QW172" s="3"/>
      <c r="QX172" s="45"/>
      <c r="QY172" s="3"/>
      <c r="QZ172" s="2"/>
      <c r="RA172" s="2"/>
      <c r="RB172" s="2"/>
      <c r="RC172" s="2"/>
      <c r="RD172" s="2"/>
      <c r="RE172" s="45"/>
      <c r="RF172" s="45"/>
      <c r="RI172" s="16"/>
      <c r="RJ172" s="93"/>
      <c r="RK172" s="18"/>
      <c r="RL172" s="16"/>
      <c r="RM172" s="18"/>
      <c r="RN172" s="3"/>
      <c r="RP172" s="13"/>
      <c r="RQ172" s="8"/>
      <c r="RR172" s="3"/>
      <c r="RS172" s="45"/>
      <c r="RT172" s="3"/>
      <c r="RU172" s="2"/>
      <c r="RV172" s="2"/>
      <c r="RW172" s="2"/>
      <c r="RX172" s="2"/>
      <c r="RY172" s="2"/>
      <c r="RZ172" s="45"/>
      <c r="SA172" s="45"/>
      <c r="SD172" s="16"/>
      <c r="SE172" s="93"/>
      <c r="SF172" s="18"/>
      <c r="SG172" s="16"/>
      <c r="SH172" s="18"/>
      <c r="SI172" s="3"/>
      <c r="SK172" s="13"/>
      <c r="SL172" s="8"/>
      <c r="SM172" s="3"/>
      <c r="SN172" s="45"/>
      <c r="SO172" s="3"/>
      <c r="SP172" s="2"/>
      <c r="SQ172" s="2"/>
      <c r="SR172" s="2"/>
      <c r="SS172" s="2"/>
      <c r="ST172" s="2"/>
      <c r="SU172" s="45"/>
      <c r="SV172" s="45"/>
      <c r="SY172" s="16"/>
      <c r="SZ172" s="93"/>
      <c r="TA172" s="18"/>
      <c r="TB172" s="16"/>
      <c r="TC172" s="18"/>
      <c r="TD172" s="3"/>
      <c r="TF172" s="13"/>
      <c r="TG172" s="8"/>
      <c r="TH172" s="3"/>
      <c r="TI172" s="45"/>
      <c r="TJ172" s="3"/>
      <c r="TK172" s="2"/>
      <c r="TL172" s="2"/>
      <c r="TM172" s="2"/>
      <c r="TN172" s="2"/>
      <c r="TO172" s="2"/>
      <c r="TP172" s="45"/>
      <c r="TQ172" s="45"/>
      <c r="TT172" s="16"/>
      <c r="TU172" s="93"/>
      <c r="TV172" s="18"/>
      <c r="TW172" s="16"/>
      <c r="TX172" s="18"/>
      <c r="TY172" s="3"/>
      <c r="UA172" s="13"/>
      <c r="UB172" s="8"/>
      <c r="UC172" s="3"/>
      <c r="UD172" s="45"/>
      <c r="UE172" s="3"/>
      <c r="UF172" s="2"/>
      <c r="UG172" s="2"/>
      <c r="UH172" s="2"/>
      <c r="UI172" s="2"/>
      <c r="UJ172" s="2"/>
      <c r="UK172" s="45"/>
      <c r="UL172" s="45"/>
      <c r="UO172" s="16"/>
      <c r="UP172" s="93"/>
      <c r="UQ172" s="18"/>
      <c r="UR172" s="16"/>
      <c r="US172" s="18"/>
      <c r="UT172" s="3"/>
      <c r="UV172" s="13"/>
      <c r="UW172" s="8"/>
      <c r="UX172" s="3"/>
      <c r="UY172" s="45"/>
      <c r="UZ172" s="3"/>
      <c r="VA172" s="2"/>
      <c r="VB172" s="2"/>
      <c r="VC172" s="2"/>
      <c r="VD172" s="2"/>
      <c r="VE172" s="2"/>
      <c r="VF172" s="45"/>
      <c r="VG172" s="45"/>
      <c r="VJ172" s="16"/>
      <c r="VK172" s="93"/>
      <c r="VL172" s="18"/>
      <c r="VM172" s="16"/>
      <c r="VN172" s="18"/>
      <c r="VO172" s="3"/>
      <c r="VQ172" s="13"/>
      <c r="VR172" s="8"/>
      <c r="VS172" s="3"/>
      <c r="VT172" s="45"/>
      <c r="VU172" s="3"/>
      <c r="VV172" s="2"/>
      <c r="VW172" s="2"/>
      <c r="VX172" s="2"/>
      <c r="VY172" s="2"/>
      <c r="VZ172" s="2"/>
      <c r="WA172" s="45"/>
      <c r="WB172" s="45"/>
      <c r="WE172" s="16"/>
      <c r="WF172" s="93"/>
      <c r="WG172" s="18"/>
      <c r="WH172" s="16"/>
      <c r="WI172" s="18"/>
      <c r="WJ172" s="3"/>
      <c r="WL172" s="13"/>
      <c r="WM172" s="8"/>
      <c r="WN172" s="3"/>
      <c r="WO172" s="45"/>
      <c r="WP172" s="3"/>
      <c r="WQ172" s="2"/>
      <c r="WR172" s="2"/>
      <c r="WS172" s="2"/>
      <c r="WT172" s="2"/>
      <c r="WU172" s="2"/>
      <c r="WV172" s="45"/>
      <c r="WW172" s="45"/>
      <c r="WZ172" s="16"/>
      <c r="XA172" s="93"/>
      <c r="XB172" s="18"/>
      <c r="XC172" s="16"/>
      <c r="XD172" s="18"/>
      <c r="XE172" s="3"/>
      <c r="XG172" s="13"/>
      <c r="XH172" s="8"/>
      <c r="XI172" s="3"/>
      <c r="XJ172" s="45"/>
      <c r="XK172" s="3"/>
      <c r="XL172" s="2"/>
      <c r="XM172" s="2"/>
      <c r="XN172" s="2"/>
      <c r="XO172" s="2"/>
      <c r="XP172" s="2"/>
      <c r="XQ172" s="45"/>
      <c r="XR172" s="45"/>
      <c r="XU172" s="16"/>
      <c r="XV172" s="93"/>
      <c r="XW172" s="18"/>
      <c r="XX172" s="16"/>
      <c r="XY172" s="18"/>
      <c r="XZ172" s="3"/>
      <c r="YB172" s="13"/>
      <c r="YC172" s="8"/>
      <c r="YD172" s="3"/>
      <c r="YE172" s="45"/>
      <c r="YF172" s="3"/>
      <c r="YG172" s="2"/>
      <c r="YH172" s="2"/>
      <c r="YI172" s="2"/>
      <c r="YJ172" s="2"/>
      <c r="YK172" s="2"/>
      <c r="YL172" s="45"/>
      <c r="YM172" s="45"/>
      <c r="YP172" s="16"/>
      <c r="YQ172" s="93"/>
      <c r="YR172" s="18"/>
      <c r="YS172" s="16"/>
      <c r="YT172" s="18"/>
      <c r="YU172" s="3"/>
      <c r="YW172" s="13"/>
      <c r="YX172" s="8"/>
      <c r="YY172" s="3"/>
      <c r="YZ172" s="45"/>
      <c r="ZA172" s="3"/>
      <c r="ZB172" s="2"/>
      <c r="ZC172" s="2"/>
      <c r="ZD172" s="2"/>
      <c r="ZE172" s="2"/>
      <c r="ZF172" s="2"/>
      <c r="ZG172" s="45"/>
      <c r="ZH172" s="45"/>
      <c r="ZK172" s="16"/>
      <c r="ZL172" s="93"/>
      <c r="ZM172" s="18"/>
      <c r="ZN172" s="16"/>
      <c r="ZO172" s="18"/>
      <c r="ZP172" s="3"/>
      <c r="ZR172" s="13"/>
      <c r="ZS172" s="8"/>
      <c r="ZT172" s="3"/>
      <c r="ZU172" s="45"/>
      <c r="ZV172" s="3"/>
      <c r="ZW172" s="2"/>
      <c r="ZX172" s="2"/>
      <c r="ZY172" s="2"/>
      <c r="ZZ172" s="2"/>
      <c r="AAA172" s="2"/>
      <c r="AAB172" s="45"/>
      <c r="AAC172" s="45"/>
      <c r="AAF172" s="16"/>
      <c r="AAG172" s="93"/>
      <c r="AAH172" s="18"/>
      <c r="AAI172" s="16"/>
      <c r="AAJ172" s="18"/>
      <c r="AAK172" s="3"/>
      <c r="AAM172" s="13"/>
      <c r="AAN172" s="8"/>
      <c r="AAO172" s="3"/>
      <c r="AAP172" s="45"/>
      <c r="AAQ172" s="3"/>
      <c r="AAR172" s="2"/>
      <c r="AAS172" s="2"/>
      <c r="AAT172" s="2"/>
      <c r="AAU172" s="2"/>
      <c r="AAV172" s="2"/>
      <c r="AAW172" s="45"/>
      <c r="AAX172" s="45"/>
      <c r="ABA172" s="16"/>
      <c r="ABB172" s="93"/>
      <c r="ABC172" s="18"/>
      <c r="ABD172" s="16"/>
      <c r="ABE172" s="18"/>
      <c r="ABF172" s="3"/>
      <c r="ABH172" s="13"/>
      <c r="ABI172" s="8"/>
      <c r="ABJ172" s="3"/>
      <c r="ABK172" s="45"/>
      <c r="ABL172" s="3"/>
      <c r="ABM172" s="2"/>
      <c r="ABN172" s="2"/>
      <c r="ABO172" s="2"/>
      <c r="ABP172" s="2"/>
      <c r="ABQ172" s="2"/>
      <c r="ABR172" s="45"/>
      <c r="ABS172" s="45"/>
      <c r="ABV172" s="16"/>
      <c r="ABW172" s="93"/>
      <c r="ABX172" s="18"/>
      <c r="ABY172" s="16"/>
      <c r="ABZ172" s="18"/>
      <c r="ACA172" s="3"/>
      <c r="ACC172" s="13"/>
      <c r="ACD172" s="8"/>
      <c r="ACE172" s="3"/>
      <c r="ACF172" s="45"/>
      <c r="ACG172" s="3"/>
      <c r="ACH172" s="2"/>
      <c r="ACI172" s="2"/>
      <c r="ACJ172" s="2"/>
      <c r="ACK172" s="2"/>
      <c r="ACL172" s="2"/>
      <c r="ACM172" s="45"/>
      <c r="ACN172" s="45"/>
      <c r="ACQ172" s="16"/>
      <c r="ACR172" s="93"/>
      <c r="ACS172" s="18"/>
      <c r="ACT172" s="16"/>
      <c r="ACU172" s="18"/>
      <c r="ACV172" s="3"/>
      <c r="ACX172" s="13"/>
      <c r="ACY172" s="8"/>
      <c r="ACZ172" s="3"/>
      <c r="ADA172" s="45"/>
      <c r="ADB172" s="3"/>
      <c r="ADC172" s="2"/>
      <c r="ADD172" s="2"/>
      <c r="ADE172" s="2"/>
      <c r="ADF172" s="2"/>
      <c r="ADG172" s="2"/>
      <c r="ADH172" s="45"/>
      <c r="ADI172" s="45"/>
      <c r="ADL172" s="16"/>
      <c r="ADM172" s="93"/>
      <c r="ADN172" s="18"/>
      <c r="ADO172" s="16"/>
      <c r="ADP172" s="18"/>
      <c r="ADQ172" s="3"/>
      <c r="ADS172" s="13"/>
      <c r="ADT172" s="8"/>
      <c r="ADU172" s="3"/>
      <c r="ADV172" s="45"/>
      <c r="ADW172" s="3"/>
      <c r="ADX172" s="2"/>
      <c r="ADY172" s="2"/>
      <c r="ADZ172" s="2"/>
      <c r="AEA172" s="2"/>
      <c r="AEB172" s="2"/>
      <c r="AEC172" s="45"/>
      <c r="AED172" s="45"/>
      <c r="AEG172" s="16"/>
      <c r="AEH172" s="93"/>
      <c r="AEI172" s="18"/>
      <c r="AEJ172" s="16"/>
      <c r="AEK172" s="18"/>
      <c r="AEL172" s="3"/>
      <c r="AEN172" s="13"/>
      <c r="AEO172" s="8"/>
      <c r="AEP172" s="3"/>
      <c r="AEQ172" s="45"/>
      <c r="AER172" s="3"/>
      <c r="AES172" s="2"/>
      <c r="AET172" s="2"/>
      <c r="AEU172" s="2"/>
      <c r="AEV172" s="2"/>
      <c r="AEW172" s="2"/>
      <c r="AEX172" s="45"/>
      <c r="AEY172" s="45"/>
      <c r="AFB172" s="16"/>
      <c r="AFC172" s="93"/>
      <c r="AFD172" s="18"/>
      <c r="AFE172" s="16"/>
      <c r="AFF172" s="18"/>
      <c r="AFG172" s="3"/>
      <c r="AFI172" s="13"/>
      <c r="AFJ172" s="8"/>
      <c r="AFK172" s="3"/>
      <c r="AFL172" s="45"/>
      <c r="AFM172" s="3"/>
      <c r="AFN172" s="2"/>
      <c r="AFO172" s="2"/>
      <c r="AFP172" s="2"/>
      <c r="AFQ172" s="2"/>
      <c r="AFR172" s="2"/>
      <c r="AFS172" s="45"/>
      <c r="AFT172" s="45"/>
      <c r="AFW172" s="16"/>
      <c r="AFX172" s="93"/>
      <c r="AFY172" s="18"/>
      <c r="AFZ172" s="16"/>
      <c r="AGA172" s="18"/>
      <c r="AGB172" s="3"/>
      <c r="AGD172" s="13"/>
      <c r="AGE172" s="8"/>
      <c r="AGF172" s="3"/>
      <c r="AGG172" s="45"/>
      <c r="AGH172" s="3"/>
      <c r="AGI172" s="2"/>
      <c r="AGJ172" s="2"/>
      <c r="AGK172" s="2"/>
      <c r="AGL172" s="2"/>
      <c r="AGM172" s="2"/>
      <c r="AGN172" s="45"/>
      <c r="AGO172" s="45"/>
      <c r="AGR172" s="16"/>
      <c r="AGS172" s="93"/>
      <c r="AGT172" s="18"/>
      <c r="AGU172" s="16"/>
      <c r="AGV172" s="18"/>
      <c r="AGW172" s="3"/>
      <c r="AGY172" s="13"/>
      <c r="AGZ172" s="8"/>
      <c r="AHA172" s="3"/>
      <c r="AHB172" s="45"/>
      <c r="AHC172" s="3"/>
      <c r="AHD172" s="2"/>
      <c r="AHE172" s="2"/>
      <c r="AHF172" s="2"/>
      <c r="AHG172" s="2"/>
      <c r="AHH172" s="2"/>
      <c r="AHI172" s="45"/>
      <c r="AHJ172" s="45"/>
      <c r="AHM172" s="16"/>
      <c r="AHN172" s="93"/>
      <c r="AHO172" s="18"/>
      <c r="AHP172" s="16"/>
      <c r="AHQ172" s="18"/>
      <c r="AHR172" s="3"/>
      <c r="AHT172" s="13"/>
      <c r="AHU172" s="8"/>
      <c r="AHV172" s="3"/>
      <c r="AHW172" s="45"/>
      <c r="AHX172" s="3"/>
      <c r="AHY172" s="2"/>
      <c r="AHZ172" s="2"/>
      <c r="AIA172" s="2"/>
      <c r="AIB172" s="2"/>
      <c r="AIC172" s="2"/>
      <c r="AID172" s="45"/>
      <c r="AIE172" s="45"/>
      <c r="AIH172" s="16"/>
      <c r="AII172" s="93"/>
      <c r="AIJ172" s="18"/>
      <c r="AIK172" s="16"/>
      <c r="AIL172" s="18"/>
      <c r="AIM172" s="3"/>
      <c r="AIO172" s="13"/>
      <c r="AIP172" s="8"/>
      <c r="AIQ172" s="3"/>
      <c r="AIR172" s="45"/>
      <c r="AIS172" s="3"/>
      <c r="AIT172" s="2"/>
      <c r="AIU172" s="2"/>
      <c r="AIV172" s="2"/>
      <c r="AIW172" s="2"/>
      <c r="AIX172" s="2"/>
      <c r="AIY172" s="45"/>
      <c r="AIZ172" s="45"/>
      <c r="AJC172" s="16"/>
      <c r="AJD172" s="93"/>
      <c r="AJE172" s="18"/>
      <c r="AJF172" s="16"/>
      <c r="AJG172" s="18"/>
      <c r="AJH172" s="3"/>
      <c r="AJJ172" s="13"/>
      <c r="AJK172" s="8"/>
      <c r="AJL172" s="3"/>
      <c r="AJM172" s="45"/>
      <c r="AJN172" s="3"/>
      <c r="AJO172" s="2"/>
      <c r="AJP172" s="2"/>
      <c r="AJQ172" s="2"/>
      <c r="AJR172" s="2"/>
      <c r="AJS172" s="2"/>
      <c r="AJT172" s="45"/>
      <c r="AJU172" s="45"/>
      <c r="AJX172" s="16"/>
      <c r="AJY172" s="93"/>
      <c r="AJZ172" s="18"/>
      <c r="AKA172" s="16"/>
      <c r="AKB172" s="18"/>
      <c r="AKC172" s="3"/>
      <c r="AKE172" s="13"/>
      <c r="AKF172" s="8"/>
      <c r="AKG172" s="3"/>
      <c r="AKH172" s="45"/>
      <c r="AKI172" s="3"/>
      <c r="AKJ172" s="2"/>
      <c r="AKK172" s="2"/>
      <c r="AKL172" s="2"/>
      <c r="AKM172" s="2"/>
      <c r="AKN172" s="2"/>
      <c r="AKO172" s="45"/>
      <c r="AKP172" s="45"/>
      <c r="AKS172" s="16"/>
      <c r="AKT172" s="93"/>
      <c r="AKU172" s="18"/>
      <c r="AKV172" s="16"/>
      <c r="AKW172" s="18"/>
      <c r="AKX172" s="3"/>
      <c r="AKZ172" s="13"/>
      <c r="ALA172" s="8"/>
      <c r="ALB172" s="3"/>
      <c r="ALC172" s="45"/>
      <c r="ALD172" s="3"/>
      <c r="ALE172" s="2"/>
      <c r="ALF172" s="2"/>
      <c r="ALG172" s="2"/>
      <c r="ALH172" s="2"/>
      <c r="ALI172" s="2"/>
      <c r="ALJ172" s="45"/>
      <c r="ALK172" s="45"/>
      <c r="ALN172" s="16"/>
      <c r="ALO172" s="93"/>
      <c r="ALP172" s="18"/>
      <c r="ALQ172" s="16"/>
      <c r="ALR172" s="18"/>
      <c r="ALS172" s="3"/>
      <c r="ALU172" s="13"/>
      <c r="ALV172" s="8"/>
      <c r="ALW172" s="3"/>
      <c r="ALX172" s="45"/>
      <c r="ALY172" s="3"/>
      <c r="ALZ172" s="2"/>
      <c r="AMA172" s="2"/>
      <c r="AMB172" s="2"/>
      <c r="AMC172" s="2"/>
      <c r="AMD172" s="2"/>
      <c r="AME172" s="45"/>
      <c r="AMF172" s="45"/>
      <c r="AMI172" s="16"/>
      <c r="AMJ172" s="93"/>
      <c r="AMK172" s="18"/>
      <c r="AML172" s="16"/>
      <c r="AMM172" s="18"/>
      <c r="AMN172" s="3"/>
      <c r="AMP172" s="13"/>
      <c r="AMQ172" s="8"/>
      <c r="AMR172" s="3"/>
      <c r="AMS172" s="45"/>
      <c r="AMT172" s="3"/>
      <c r="AMU172" s="2"/>
      <c r="AMV172" s="2"/>
      <c r="AMW172" s="2"/>
      <c r="AMX172" s="2"/>
      <c r="AMY172" s="2"/>
      <c r="AMZ172" s="45"/>
      <c r="ANA172" s="45"/>
      <c r="AND172" s="16"/>
      <c r="ANE172" s="93"/>
      <c r="ANF172" s="18"/>
      <c r="ANG172" s="16"/>
      <c r="ANH172" s="18"/>
      <c r="ANI172" s="3"/>
      <c r="ANK172" s="13"/>
      <c r="ANL172" s="8"/>
      <c r="ANM172" s="3"/>
      <c r="ANN172" s="45"/>
      <c r="ANO172" s="3"/>
      <c r="ANP172" s="2"/>
      <c r="ANQ172" s="2"/>
      <c r="ANR172" s="2"/>
      <c r="ANS172" s="2"/>
      <c r="ANT172" s="2"/>
      <c r="ANU172" s="45"/>
      <c r="ANV172" s="45"/>
      <c r="ANY172" s="16"/>
      <c r="ANZ172" s="93"/>
      <c r="AOA172" s="18"/>
      <c r="AOB172" s="16"/>
      <c r="AOC172" s="18"/>
      <c r="AOD172" s="3"/>
      <c r="AOF172" s="13"/>
      <c r="AOG172" s="8"/>
      <c r="AOH172" s="3"/>
      <c r="AOI172" s="45"/>
      <c r="AOJ172" s="3"/>
      <c r="AOK172" s="2"/>
      <c r="AOL172" s="2"/>
      <c r="AOM172" s="2"/>
      <c r="AON172" s="2"/>
      <c r="AOO172" s="2"/>
      <c r="AOP172" s="45"/>
      <c r="AOQ172" s="45"/>
      <c r="AOT172" s="16"/>
      <c r="AOU172" s="93"/>
      <c r="AOV172" s="18"/>
      <c r="AOW172" s="16"/>
      <c r="AOX172" s="18"/>
      <c r="AOY172" s="3"/>
      <c r="APA172" s="13"/>
      <c r="APB172" s="8"/>
      <c r="APC172" s="3"/>
      <c r="APD172" s="45"/>
      <c r="APE172" s="3"/>
      <c r="APF172" s="2"/>
      <c r="APG172" s="2"/>
      <c r="APH172" s="2"/>
      <c r="API172" s="2"/>
      <c r="APJ172" s="2"/>
      <c r="APK172" s="45"/>
      <c r="APL172" s="45"/>
      <c r="APO172" s="16"/>
      <c r="APP172" s="93"/>
      <c r="APQ172" s="18"/>
      <c r="APR172" s="16"/>
      <c r="APS172" s="18"/>
      <c r="APT172" s="3"/>
      <c r="APV172" s="13"/>
      <c r="APW172" s="8"/>
      <c r="APX172" s="3"/>
      <c r="APY172" s="45"/>
      <c r="APZ172" s="3"/>
      <c r="AQA172" s="2"/>
      <c r="AQB172" s="2"/>
      <c r="AQC172" s="2"/>
      <c r="AQD172" s="2"/>
      <c r="AQE172" s="2"/>
      <c r="AQF172" s="45"/>
      <c r="AQG172" s="45"/>
      <c r="AQJ172" s="16"/>
      <c r="AQK172" s="93"/>
      <c r="AQL172" s="18"/>
      <c r="AQM172" s="16"/>
      <c r="AQN172" s="18"/>
      <c r="AQO172" s="3"/>
      <c r="AQQ172" s="13"/>
      <c r="AQR172" s="8"/>
      <c r="AQS172" s="3"/>
      <c r="AQT172" s="45"/>
      <c r="AQU172" s="3"/>
      <c r="AQV172" s="2"/>
      <c r="AQW172" s="2"/>
      <c r="AQX172" s="2"/>
      <c r="AQY172" s="2"/>
      <c r="AQZ172" s="2"/>
      <c r="ARA172" s="45"/>
      <c r="ARB172" s="45"/>
      <c r="ARE172" s="16"/>
      <c r="ARF172" s="93"/>
      <c r="ARG172" s="18"/>
      <c r="ARH172" s="16"/>
      <c r="ARI172" s="18"/>
      <c r="ARJ172" s="3"/>
      <c r="ARL172" s="13"/>
      <c r="ARM172" s="8"/>
      <c r="ARN172" s="3"/>
      <c r="ARO172" s="45"/>
      <c r="ARP172" s="3"/>
      <c r="ARQ172" s="2"/>
      <c r="ARR172" s="2"/>
      <c r="ARS172" s="2"/>
      <c r="ART172" s="2"/>
      <c r="ARU172" s="2"/>
      <c r="ARV172" s="45"/>
      <c r="ARW172" s="45"/>
      <c r="ARZ172" s="16"/>
      <c r="ASA172" s="93"/>
      <c r="ASB172" s="18"/>
      <c r="ASC172" s="16"/>
      <c r="ASD172" s="18"/>
      <c r="ASE172" s="3"/>
      <c r="ASG172" s="13"/>
      <c r="ASH172" s="8"/>
      <c r="ASI172" s="3"/>
      <c r="ASJ172" s="45"/>
      <c r="ASK172" s="3"/>
      <c r="ASL172" s="2"/>
      <c r="ASM172" s="2"/>
      <c r="ASN172" s="2"/>
      <c r="ASO172" s="2"/>
      <c r="ASP172" s="2"/>
      <c r="ASQ172" s="45"/>
      <c r="ASR172" s="45"/>
      <c r="ASU172" s="16"/>
      <c r="ASV172" s="93"/>
      <c r="ASW172" s="18"/>
      <c r="ASX172" s="16"/>
      <c r="ASY172" s="18"/>
      <c r="ASZ172" s="3"/>
      <c r="ATB172" s="13"/>
      <c r="ATC172" s="8"/>
      <c r="ATD172" s="3"/>
      <c r="ATE172" s="45"/>
      <c r="ATF172" s="3"/>
      <c r="ATG172" s="2"/>
      <c r="ATH172" s="2"/>
      <c r="ATI172" s="2"/>
      <c r="ATJ172" s="2"/>
      <c r="ATK172" s="2"/>
      <c r="ATL172" s="45"/>
      <c r="ATM172" s="45"/>
      <c r="ATP172" s="16"/>
      <c r="ATQ172" s="93"/>
      <c r="ATR172" s="18"/>
      <c r="ATS172" s="16"/>
      <c r="ATT172" s="18"/>
      <c r="ATU172" s="3"/>
      <c r="ATW172" s="13"/>
      <c r="ATX172" s="8"/>
      <c r="ATY172" s="3"/>
      <c r="ATZ172" s="45"/>
      <c r="AUA172" s="3"/>
      <c r="AUB172" s="2"/>
      <c r="AUC172" s="2"/>
      <c r="AUD172" s="2"/>
      <c r="AUE172" s="2"/>
      <c r="AUF172" s="2"/>
      <c r="AUG172" s="45"/>
      <c r="AUH172" s="45"/>
      <c r="AUK172" s="16"/>
      <c r="AUL172" s="93"/>
      <c r="AUM172" s="18"/>
      <c r="AUN172" s="16"/>
      <c r="AUO172" s="18"/>
      <c r="AUP172" s="3"/>
      <c r="AUR172" s="13"/>
      <c r="AUS172" s="8"/>
      <c r="AUT172" s="3"/>
      <c r="AUU172" s="45"/>
      <c r="AUV172" s="3"/>
      <c r="AUW172" s="2"/>
      <c r="AUX172" s="2"/>
      <c r="AUY172" s="2"/>
      <c r="AUZ172" s="2"/>
      <c r="AVA172" s="2"/>
      <c r="AVB172" s="45"/>
      <c r="AVC172" s="45"/>
      <c r="AVF172" s="16"/>
      <c r="AVG172" s="93"/>
      <c r="AVH172" s="18"/>
      <c r="AVI172" s="16"/>
      <c r="AVJ172" s="18"/>
      <c r="AVK172" s="3"/>
      <c r="AVM172" s="13"/>
      <c r="AVN172" s="8"/>
      <c r="AVO172" s="3"/>
      <c r="AVP172" s="45"/>
      <c r="AVQ172" s="3"/>
      <c r="AVR172" s="2"/>
      <c r="AVS172" s="2"/>
      <c r="AVT172" s="2"/>
      <c r="AVU172" s="2"/>
      <c r="AVV172" s="2"/>
      <c r="AVW172" s="45"/>
      <c r="AVX172" s="45"/>
      <c r="AWA172" s="16"/>
      <c r="AWB172" s="93"/>
      <c r="AWC172" s="18"/>
      <c r="AWD172" s="16"/>
      <c r="AWE172" s="18"/>
      <c r="AWF172" s="3"/>
      <c r="AWH172" s="13"/>
      <c r="AWI172" s="8"/>
      <c r="AWJ172" s="3"/>
      <c r="AWK172" s="45"/>
      <c r="AWL172" s="3"/>
      <c r="AWM172" s="2"/>
      <c r="AWN172" s="2"/>
      <c r="AWO172" s="2"/>
      <c r="AWP172" s="2"/>
      <c r="AWQ172" s="2"/>
      <c r="AWR172" s="45"/>
      <c r="AWS172" s="45"/>
      <c r="AWV172" s="16"/>
      <c r="AWW172" s="93"/>
      <c r="AWX172" s="18"/>
      <c r="AWY172" s="16"/>
      <c r="AWZ172" s="18"/>
      <c r="AXA172" s="3"/>
      <c r="AXC172" s="13"/>
      <c r="AXD172" s="8"/>
      <c r="AXE172" s="3"/>
      <c r="AXF172" s="45"/>
      <c r="AXG172" s="3"/>
      <c r="AXH172" s="2"/>
      <c r="AXI172" s="2"/>
      <c r="AXJ172" s="2"/>
      <c r="AXK172" s="2"/>
      <c r="AXL172" s="2"/>
      <c r="AXM172" s="45"/>
      <c r="AXN172" s="45"/>
      <c r="AXQ172" s="16"/>
      <c r="AXR172" s="93"/>
      <c r="AXS172" s="18"/>
      <c r="AXT172" s="16"/>
      <c r="AXU172" s="18"/>
      <c r="AXV172" s="3"/>
      <c r="AXX172" s="13"/>
      <c r="AXY172" s="8"/>
      <c r="AXZ172" s="3"/>
      <c r="AYA172" s="45"/>
      <c r="AYB172" s="3"/>
      <c r="AYC172" s="2"/>
      <c r="AYD172" s="2"/>
      <c r="AYE172" s="2"/>
      <c r="AYF172" s="2"/>
      <c r="AYG172" s="2"/>
      <c r="AYH172" s="45"/>
      <c r="AYI172" s="45"/>
      <c r="AYL172" s="16"/>
      <c r="AYM172" s="93"/>
      <c r="AYN172" s="18"/>
      <c r="AYO172" s="16"/>
      <c r="AYP172" s="18"/>
      <c r="AYQ172" s="3"/>
      <c r="AYS172" s="13"/>
      <c r="AYT172" s="8"/>
      <c r="AYU172" s="3"/>
      <c r="AYV172" s="45"/>
      <c r="AYW172" s="3"/>
      <c r="AYX172" s="2"/>
      <c r="AYY172" s="2"/>
      <c r="AYZ172" s="2"/>
      <c r="AZA172" s="2"/>
      <c r="AZB172" s="2"/>
      <c r="AZC172" s="45"/>
      <c r="AZD172" s="45"/>
      <c r="AZG172" s="16"/>
      <c r="AZH172" s="93"/>
      <c r="AZI172" s="18"/>
      <c r="AZJ172" s="16"/>
      <c r="AZK172" s="18"/>
      <c r="AZL172" s="3"/>
      <c r="AZN172" s="13"/>
      <c r="AZO172" s="8"/>
      <c r="AZP172" s="3"/>
      <c r="AZQ172" s="45"/>
      <c r="AZR172" s="3"/>
      <c r="AZS172" s="2"/>
      <c r="AZT172" s="2"/>
      <c r="AZU172" s="2"/>
      <c r="AZV172" s="2"/>
      <c r="AZW172" s="2"/>
      <c r="AZX172" s="45"/>
      <c r="AZY172" s="45"/>
      <c r="BAB172" s="16"/>
      <c r="BAC172" s="93"/>
      <c r="BAD172" s="18"/>
      <c r="BAE172" s="16"/>
      <c r="BAF172" s="18"/>
      <c r="BAG172" s="3"/>
      <c r="BAI172" s="13"/>
      <c r="BAJ172" s="8"/>
      <c r="BAK172" s="3"/>
      <c r="BAL172" s="45"/>
      <c r="BAM172" s="3"/>
      <c r="BAN172" s="2"/>
      <c r="BAO172" s="2"/>
      <c r="BAP172" s="2"/>
      <c r="BAQ172" s="2"/>
      <c r="BAR172" s="2"/>
      <c r="BAS172" s="45"/>
      <c r="BAT172" s="45"/>
      <c r="BAW172" s="16"/>
      <c r="BAX172" s="93"/>
      <c r="BAY172" s="18"/>
      <c r="BAZ172" s="16"/>
      <c r="BBA172" s="18"/>
      <c r="BBB172" s="3"/>
      <c r="BBD172" s="13"/>
      <c r="BBE172" s="8"/>
      <c r="BBF172" s="3"/>
      <c r="BBG172" s="45"/>
      <c r="BBH172" s="3"/>
      <c r="BBI172" s="2"/>
      <c r="BBJ172" s="2"/>
      <c r="BBK172" s="2"/>
      <c r="BBL172" s="2"/>
      <c r="BBM172" s="2"/>
      <c r="BBN172" s="45"/>
      <c r="BBO172" s="45"/>
      <c r="BBR172" s="16"/>
      <c r="BBS172" s="93"/>
      <c r="BBT172" s="18"/>
      <c r="BBU172" s="16"/>
      <c r="BBV172" s="18"/>
      <c r="BBW172" s="3"/>
      <c r="BBY172" s="13"/>
      <c r="BBZ172" s="8"/>
      <c r="BCA172" s="3"/>
      <c r="BCB172" s="45"/>
      <c r="BCC172" s="3"/>
      <c r="BCD172" s="2"/>
      <c r="BCE172" s="2"/>
      <c r="BCF172" s="2"/>
      <c r="BCG172" s="2"/>
      <c r="BCH172" s="2"/>
      <c r="BCI172" s="45"/>
      <c r="BCJ172" s="45"/>
      <c r="BCM172" s="16"/>
      <c r="BCN172" s="93"/>
      <c r="BCO172" s="18"/>
      <c r="BCP172" s="16"/>
      <c r="BCQ172" s="18"/>
      <c r="BCR172" s="3"/>
      <c r="BCT172" s="13"/>
      <c r="BCU172" s="8"/>
      <c r="BCV172" s="3"/>
      <c r="BCW172" s="45"/>
      <c r="BCX172" s="3"/>
      <c r="BCY172" s="2"/>
      <c r="BCZ172" s="2"/>
      <c r="BDA172" s="2"/>
      <c r="BDB172" s="2"/>
      <c r="BDC172" s="2"/>
      <c r="BDD172" s="45"/>
      <c r="BDE172" s="45"/>
      <c r="BDH172" s="16"/>
      <c r="BDI172" s="93"/>
      <c r="BDJ172" s="18"/>
      <c r="BDK172" s="16"/>
      <c r="BDL172" s="18"/>
      <c r="BDM172" s="3"/>
      <c r="BDO172" s="13"/>
      <c r="BDP172" s="8"/>
      <c r="BDQ172" s="3"/>
      <c r="BDR172" s="45"/>
      <c r="BDS172" s="3"/>
      <c r="BDT172" s="2"/>
      <c r="BDU172" s="2"/>
      <c r="BDV172" s="2"/>
      <c r="BDW172" s="2"/>
      <c r="BDX172" s="2"/>
      <c r="BDY172" s="45"/>
      <c r="BDZ172" s="45"/>
      <c r="BEC172" s="16"/>
      <c r="BED172" s="93"/>
      <c r="BEE172" s="18"/>
      <c r="BEF172" s="16"/>
      <c r="BEG172" s="18"/>
      <c r="BEH172" s="3"/>
      <c r="BEJ172" s="13"/>
      <c r="BEK172" s="8"/>
      <c r="BEL172" s="3"/>
      <c r="BEM172" s="45"/>
      <c r="BEN172" s="3"/>
      <c r="BEO172" s="2"/>
      <c r="BEP172" s="2"/>
      <c r="BEQ172" s="2"/>
      <c r="BER172" s="2"/>
      <c r="BES172" s="2"/>
      <c r="BET172" s="45"/>
      <c r="BEU172" s="45"/>
      <c r="BEX172" s="16"/>
      <c r="BEY172" s="93"/>
      <c r="BEZ172" s="18"/>
      <c r="BFA172" s="16"/>
      <c r="BFB172" s="18"/>
      <c r="BFC172" s="3"/>
      <c r="BFE172" s="13"/>
      <c r="BFF172" s="8"/>
      <c r="BFG172" s="3"/>
      <c r="BFH172" s="45"/>
      <c r="BFI172" s="3"/>
      <c r="BFJ172" s="2"/>
      <c r="BFK172" s="2"/>
      <c r="BFL172" s="2"/>
      <c r="BFM172" s="2"/>
      <c r="BFN172" s="2"/>
      <c r="BFO172" s="45"/>
      <c r="BFP172" s="45"/>
      <c r="BFS172" s="16"/>
      <c r="BFT172" s="93"/>
      <c r="BFU172" s="18"/>
      <c r="BFV172" s="16"/>
      <c r="BFW172" s="18"/>
      <c r="BFX172" s="3"/>
      <c r="BFZ172" s="13"/>
      <c r="BGA172" s="8"/>
      <c r="BGB172" s="3"/>
      <c r="BGC172" s="45"/>
      <c r="BGD172" s="3"/>
      <c r="BGE172" s="2"/>
      <c r="BGF172" s="2"/>
      <c r="BGG172" s="2"/>
      <c r="BGH172" s="2"/>
      <c r="BGI172" s="2"/>
      <c r="BGJ172" s="45"/>
      <c r="BGK172" s="45"/>
      <c r="BGN172" s="16"/>
      <c r="BGO172" s="93"/>
      <c r="BGP172" s="18"/>
      <c r="BGQ172" s="16"/>
      <c r="BGR172" s="18"/>
      <c r="BGS172" s="3"/>
      <c r="BGU172" s="13"/>
      <c r="BGV172" s="8"/>
      <c r="BGW172" s="3"/>
      <c r="BGX172" s="45"/>
      <c r="BGY172" s="3"/>
      <c r="BGZ172" s="2"/>
      <c r="BHA172" s="2"/>
      <c r="BHB172" s="2"/>
      <c r="BHC172" s="2"/>
      <c r="BHD172" s="2"/>
      <c r="BHE172" s="45"/>
      <c r="BHF172" s="45"/>
      <c r="BHI172" s="16"/>
      <c r="BHJ172" s="93"/>
      <c r="BHK172" s="18"/>
      <c r="BHL172" s="16"/>
      <c r="BHM172" s="18"/>
      <c r="BHN172" s="3"/>
      <c r="BHP172" s="13"/>
      <c r="BHQ172" s="8"/>
      <c r="BHR172" s="3"/>
      <c r="BHS172" s="45"/>
      <c r="BHT172" s="3"/>
      <c r="BHU172" s="2"/>
      <c r="BHV172" s="2"/>
      <c r="BHW172" s="2"/>
      <c r="BHX172" s="2"/>
      <c r="BHY172" s="2"/>
      <c r="BHZ172" s="45"/>
      <c r="BIA172" s="45"/>
      <c r="BID172" s="16"/>
      <c r="BIE172" s="93"/>
      <c r="BIF172" s="18"/>
      <c r="BIG172" s="16"/>
      <c r="BIH172" s="18"/>
      <c r="BII172" s="3"/>
      <c r="BIK172" s="13"/>
      <c r="BIL172" s="8"/>
      <c r="BIM172" s="3"/>
      <c r="BIN172" s="45"/>
      <c r="BIO172" s="3"/>
      <c r="BIP172" s="2"/>
      <c r="BIQ172" s="2"/>
      <c r="BIR172" s="2"/>
      <c r="BIS172" s="2"/>
      <c r="BIT172" s="2"/>
      <c r="BIU172" s="45"/>
      <c r="BIV172" s="45"/>
      <c r="BIY172" s="16"/>
      <c r="BIZ172" s="93"/>
      <c r="BJA172" s="18"/>
      <c r="BJB172" s="16"/>
      <c r="BJC172" s="18"/>
      <c r="BJD172" s="3"/>
      <c r="BJF172" s="13"/>
      <c r="BJG172" s="8"/>
      <c r="BJH172" s="3"/>
      <c r="BJI172" s="45"/>
      <c r="BJJ172" s="3"/>
      <c r="BJK172" s="2"/>
      <c r="BJL172" s="2"/>
      <c r="BJM172" s="2"/>
      <c r="BJN172" s="2"/>
      <c r="BJO172" s="2"/>
      <c r="BJP172" s="45"/>
      <c r="BJQ172" s="45"/>
      <c r="BJT172" s="16"/>
      <c r="BJU172" s="93"/>
      <c r="BJV172" s="18"/>
      <c r="BJW172" s="16"/>
      <c r="BJX172" s="18"/>
      <c r="BJY172" s="3"/>
      <c r="BKA172" s="13"/>
      <c r="BKB172" s="8"/>
      <c r="BKC172" s="3"/>
      <c r="BKD172" s="45"/>
      <c r="BKE172" s="3"/>
      <c r="BKF172" s="2"/>
      <c r="BKG172" s="2"/>
      <c r="BKH172" s="2"/>
      <c r="BKI172" s="2"/>
      <c r="BKJ172" s="2"/>
      <c r="BKK172" s="45"/>
      <c r="BKL172" s="45"/>
      <c r="BKO172" s="16"/>
      <c r="BKP172" s="93"/>
      <c r="BKQ172" s="18"/>
      <c r="BKR172" s="16"/>
      <c r="BKS172" s="18"/>
      <c r="BKT172" s="3"/>
      <c r="BKV172" s="13"/>
      <c r="BKW172" s="8"/>
      <c r="BKX172" s="3"/>
      <c r="BKY172" s="45"/>
      <c r="BKZ172" s="3"/>
      <c r="BLA172" s="2"/>
      <c r="BLB172" s="2"/>
      <c r="BLC172" s="2"/>
      <c r="BLD172" s="2"/>
      <c r="BLE172" s="2"/>
      <c r="BLF172" s="45"/>
      <c r="BLG172" s="45"/>
      <c r="BLJ172" s="16"/>
      <c r="BLK172" s="93"/>
      <c r="BLL172" s="18"/>
      <c r="BLM172" s="16"/>
      <c r="BLN172" s="18"/>
      <c r="BLO172" s="3"/>
      <c r="BLQ172" s="13"/>
      <c r="BLR172" s="8"/>
      <c r="BLS172" s="3"/>
      <c r="BLT172" s="45"/>
      <c r="BLU172" s="3"/>
      <c r="BLV172" s="2"/>
      <c r="BLW172" s="2"/>
      <c r="BLX172" s="2"/>
      <c r="BLY172" s="2"/>
      <c r="BLZ172" s="2"/>
      <c r="BMA172" s="45"/>
      <c r="BMB172" s="45"/>
      <c r="BME172" s="16"/>
      <c r="BMF172" s="93"/>
      <c r="BMG172" s="18"/>
      <c r="BMH172" s="16"/>
      <c r="BMI172" s="18"/>
      <c r="BMJ172" s="3"/>
      <c r="BML172" s="13"/>
      <c r="BMM172" s="8"/>
      <c r="BMN172" s="3"/>
      <c r="BMO172" s="45"/>
      <c r="BMP172" s="3"/>
      <c r="BMQ172" s="2"/>
      <c r="BMR172" s="2"/>
      <c r="BMS172" s="2"/>
      <c r="BMT172" s="2"/>
      <c r="BMU172" s="2"/>
      <c r="BMV172" s="45"/>
      <c r="BMW172" s="45"/>
      <c r="BMZ172" s="16"/>
      <c r="BNA172" s="93"/>
      <c r="BNB172" s="18"/>
      <c r="BNC172" s="16"/>
      <c r="BND172" s="18"/>
      <c r="BNE172" s="3"/>
      <c r="BNG172" s="13"/>
      <c r="BNH172" s="8"/>
      <c r="BNI172" s="3"/>
      <c r="BNJ172" s="45"/>
      <c r="BNK172" s="3"/>
      <c r="BNL172" s="2"/>
      <c r="BNM172" s="2"/>
      <c r="BNN172" s="2"/>
      <c r="BNO172" s="2"/>
      <c r="BNP172" s="2"/>
      <c r="BNQ172" s="45"/>
      <c r="BNR172" s="45"/>
      <c r="BNU172" s="16"/>
      <c r="BNV172" s="93"/>
      <c r="BNW172" s="18"/>
      <c r="BNX172" s="16"/>
      <c r="BNY172" s="18"/>
      <c r="BNZ172" s="3"/>
      <c r="BOB172" s="13"/>
      <c r="BOC172" s="8"/>
      <c r="BOD172" s="3"/>
      <c r="BOE172" s="45"/>
      <c r="BOF172" s="3"/>
      <c r="BOG172" s="2"/>
      <c r="BOH172" s="2"/>
      <c r="BOI172" s="2"/>
      <c r="BOJ172" s="2"/>
      <c r="BOK172" s="2"/>
      <c r="BOL172" s="45"/>
      <c r="BOM172" s="45"/>
      <c r="BOP172" s="16"/>
      <c r="BOQ172" s="93"/>
      <c r="BOR172" s="18"/>
      <c r="BOS172" s="16"/>
      <c r="BOT172" s="18"/>
      <c r="BOU172" s="3"/>
      <c r="BOW172" s="13"/>
      <c r="BOX172" s="8"/>
      <c r="BOY172" s="3"/>
      <c r="BOZ172" s="45"/>
      <c r="BPA172" s="3"/>
      <c r="BPB172" s="2"/>
      <c r="BPC172" s="2"/>
      <c r="BPD172" s="2"/>
      <c r="BPE172" s="2"/>
      <c r="BPF172" s="2"/>
      <c r="BPG172" s="45"/>
      <c r="BPH172" s="45"/>
      <c r="BPK172" s="16"/>
      <c r="BPL172" s="93"/>
      <c r="BPM172" s="18"/>
      <c r="BPN172" s="16"/>
      <c r="BPO172" s="18"/>
      <c r="BPP172" s="3"/>
      <c r="BPR172" s="13"/>
      <c r="BPS172" s="8"/>
      <c r="BPT172" s="3"/>
      <c r="BPU172" s="45"/>
      <c r="BPV172" s="3"/>
      <c r="BPW172" s="2"/>
      <c r="BPX172" s="2"/>
      <c r="BPY172" s="2"/>
      <c r="BPZ172" s="2"/>
      <c r="BQA172" s="2"/>
      <c r="BQB172" s="45"/>
      <c r="BQC172" s="45"/>
      <c r="BQF172" s="16"/>
      <c r="BQG172" s="93"/>
      <c r="BQH172" s="18"/>
      <c r="BQI172" s="16"/>
      <c r="BQJ172" s="18"/>
      <c r="BQK172" s="3"/>
      <c r="BQM172" s="13"/>
      <c r="BQN172" s="8"/>
      <c r="BQO172" s="3"/>
      <c r="BQP172" s="45"/>
      <c r="BQQ172" s="3"/>
      <c r="BQR172" s="2"/>
      <c r="BQS172" s="2"/>
      <c r="BQT172" s="2"/>
      <c r="BQU172" s="2"/>
      <c r="BQV172" s="2"/>
      <c r="BQW172" s="45"/>
      <c r="BQX172" s="45"/>
      <c r="BRA172" s="16"/>
      <c r="BRB172" s="93"/>
      <c r="BRC172" s="18"/>
      <c r="BRD172" s="16"/>
      <c r="BRE172" s="18"/>
      <c r="BRF172" s="3"/>
      <c r="BRH172" s="13"/>
      <c r="BRI172" s="8"/>
      <c r="BRJ172" s="3"/>
      <c r="BRK172" s="45"/>
      <c r="BRL172" s="3"/>
      <c r="BRM172" s="2"/>
      <c r="BRN172" s="2"/>
      <c r="BRO172" s="2"/>
      <c r="BRP172" s="2"/>
      <c r="BRQ172" s="2"/>
      <c r="BRR172" s="45"/>
      <c r="BRS172" s="45"/>
      <c r="BRV172" s="16"/>
      <c r="BRW172" s="93"/>
      <c r="BRX172" s="18"/>
      <c r="BRY172" s="16"/>
      <c r="BRZ172" s="18"/>
      <c r="BSA172" s="3"/>
      <c r="BSC172" s="13"/>
      <c r="BSD172" s="8"/>
      <c r="BSE172" s="3"/>
      <c r="BSF172" s="45"/>
      <c r="BSG172" s="3"/>
      <c r="BSH172" s="2"/>
      <c r="BSI172" s="2"/>
      <c r="BSJ172" s="2"/>
      <c r="BSK172" s="2"/>
      <c r="BSL172" s="2"/>
      <c r="BSM172" s="45"/>
      <c r="BSN172" s="45"/>
      <c r="BSQ172" s="16"/>
      <c r="BSR172" s="93"/>
      <c r="BSS172" s="18"/>
      <c r="BST172" s="16"/>
      <c r="BSU172" s="18"/>
      <c r="BSV172" s="3"/>
      <c r="BSX172" s="13"/>
      <c r="BSY172" s="8"/>
      <c r="BSZ172" s="3"/>
      <c r="BTA172" s="45"/>
      <c r="BTB172" s="3"/>
      <c r="BTC172" s="2"/>
      <c r="BTD172" s="2"/>
      <c r="BTE172" s="2"/>
      <c r="BTF172" s="2"/>
      <c r="BTG172" s="2"/>
      <c r="BTH172" s="45"/>
      <c r="BTI172" s="45"/>
      <c r="BTL172" s="16"/>
      <c r="BTM172" s="93"/>
      <c r="BTN172" s="18"/>
      <c r="BTO172" s="16"/>
      <c r="BTP172" s="18"/>
      <c r="BTQ172" s="3"/>
      <c r="BTS172" s="13"/>
      <c r="BTT172" s="8"/>
      <c r="BTU172" s="3"/>
      <c r="BTV172" s="45"/>
      <c r="BTW172" s="3"/>
      <c r="BTX172" s="2"/>
      <c r="BTY172" s="2"/>
      <c r="BTZ172" s="2"/>
      <c r="BUA172" s="2"/>
      <c r="BUB172" s="2"/>
      <c r="BUC172" s="45"/>
      <c r="BUD172" s="45"/>
      <c r="BUG172" s="16"/>
      <c r="BUH172" s="93"/>
      <c r="BUI172" s="18"/>
      <c r="BUJ172" s="16"/>
      <c r="BUK172" s="18"/>
      <c r="BUL172" s="3"/>
      <c r="BUN172" s="13"/>
      <c r="BUO172" s="8"/>
      <c r="BUP172" s="3"/>
      <c r="BUQ172" s="45"/>
      <c r="BUR172" s="3"/>
      <c r="BUS172" s="2"/>
      <c r="BUT172" s="2"/>
      <c r="BUU172" s="2"/>
      <c r="BUV172" s="2"/>
      <c r="BUW172" s="2"/>
      <c r="BUX172" s="45"/>
      <c r="BUY172" s="45"/>
      <c r="BVB172" s="16"/>
      <c r="BVC172" s="93"/>
      <c r="BVD172" s="18"/>
      <c r="BVE172" s="16"/>
      <c r="BVF172" s="18"/>
      <c r="BVG172" s="3"/>
      <c r="BVI172" s="13"/>
      <c r="BVJ172" s="8"/>
      <c r="BVK172" s="3"/>
      <c r="BVL172" s="45"/>
      <c r="BVM172" s="3"/>
      <c r="BVN172" s="2"/>
      <c r="BVO172" s="2"/>
      <c r="BVP172" s="2"/>
      <c r="BVQ172" s="2"/>
      <c r="BVR172" s="2"/>
      <c r="BVS172" s="45"/>
      <c r="BVT172" s="45"/>
      <c r="BVW172" s="16"/>
      <c r="BVX172" s="93"/>
      <c r="BVY172" s="18"/>
      <c r="BVZ172" s="16"/>
      <c r="BWA172" s="18"/>
      <c r="BWB172" s="3"/>
      <c r="BWD172" s="13"/>
      <c r="BWE172" s="8"/>
      <c r="BWF172" s="3"/>
      <c r="BWG172" s="45"/>
      <c r="BWH172" s="3"/>
      <c r="BWI172" s="2"/>
      <c r="BWJ172" s="2"/>
      <c r="BWK172" s="2"/>
      <c r="BWL172" s="2"/>
      <c r="BWM172" s="2"/>
      <c r="BWN172" s="45"/>
      <c r="BWO172" s="45"/>
      <c r="BWR172" s="16"/>
      <c r="BWS172" s="93"/>
      <c r="BWT172" s="18"/>
      <c r="BWU172" s="16"/>
      <c r="BWV172" s="18"/>
      <c r="BWW172" s="3"/>
      <c r="BWY172" s="13"/>
      <c r="BWZ172" s="8"/>
      <c r="BXA172" s="3"/>
      <c r="BXB172" s="45"/>
      <c r="BXC172" s="3"/>
      <c r="BXD172" s="2"/>
      <c r="BXE172" s="2"/>
      <c r="BXF172" s="2"/>
      <c r="BXG172" s="2"/>
      <c r="BXH172" s="2"/>
      <c r="BXI172" s="45"/>
      <c r="BXJ172" s="45"/>
      <c r="BXM172" s="16"/>
      <c r="BXN172" s="93"/>
      <c r="BXO172" s="18"/>
      <c r="BXP172" s="16"/>
      <c r="BXQ172" s="18"/>
      <c r="BXR172" s="3"/>
      <c r="BXT172" s="13"/>
      <c r="BXU172" s="8"/>
      <c r="BXV172" s="3"/>
      <c r="BXW172" s="45"/>
      <c r="BXX172" s="3"/>
      <c r="BXY172" s="2"/>
      <c r="BXZ172" s="2"/>
      <c r="BYA172" s="2"/>
      <c r="BYB172" s="2"/>
      <c r="BYC172" s="2"/>
      <c r="BYD172" s="45"/>
      <c r="BYE172" s="45"/>
      <c r="BYH172" s="16"/>
      <c r="BYI172" s="93"/>
      <c r="BYJ172" s="18"/>
      <c r="BYK172" s="16"/>
      <c r="BYL172" s="18"/>
      <c r="BYM172" s="3"/>
      <c r="BYO172" s="13"/>
      <c r="BYP172" s="8"/>
      <c r="BYQ172" s="3"/>
      <c r="BYR172" s="45"/>
      <c r="BYS172" s="3"/>
      <c r="BYT172" s="2"/>
      <c r="BYU172" s="2"/>
      <c r="BYV172" s="2"/>
      <c r="BYW172" s="2"/>
      <c r="BYX172" s="2"/>
      <c r="BYY172" s="45"/>
      <c r="BYZ172" s="45"/>
      <c r="BZC172" s="16"/>
      <c r="BZD172" s="93"/>
      <c r="BZE172" s="18"/>
      <c r="BZF172" s="16"/>
      <c r="BZG172" s="18"/>
      <c r="BZH172" s="3"/>
      <c r="BZJ172" s="13"/>
      <c r="BZK172" s="8"/>
      <c r="BZL172" s="3"/>
      <c r="BZM172" s="45"/>
      <c r="BZN172" s="3"/>
      <c r="BZO172" s="2"/>
      <c r="BZP172" s="2"/>
      <c r="BZQ172" s="2"/>
      <c r="BZR172" s="2"/>
      <c r="BZS172" s="2"/>
      <c r="BZT172" s="45"/>
      <c r="BZU172" s="45"/>
      <c r="BZX172" s="16"/>
      <c r="BZY172" s="93"/>
      <c r="BZZ172" s="18"/>
      <c r="CAA172" s="16"/>
      <c r="CAB172" s="18"/>
      <c r="CAC172" s="3"/>
      <c r="CAE172" s="13"/>
      <c r="CAF172" s="8"/>
      <c r="CAG172" s="3"/>
      <c r="CAH172" s="45"/>
      <c r="CAI172" s="3"/>
      <c r="CAJ172" s="2"/>
      <c r="CAK172" s="2"/>
      <c r="CAL172" s="2"/>
      <c r="CAM172" s="2"/>
      <c r="CAN172" s="2"/>
      <c r="CAO172" s="45"/>
      <c r="CAP172" s="45"/>
      <c r="CAS172" s="16"/>
      <c r="CAT172" s="93"/>
      <c r="CAU172" s="18"/>
      <c r="CAV172" s="16"/>
      <c r="CAW172" s="18"/>
      <c r="CAX172" s="3"/>
      <c r="CAZ172" s="13"/>
      <c r="CBA172" s="8"/>
      <c r="CBB172" s="3"/>
      <c r="CBC172" s="45"/>
      <c r="CBD172" s="3"/>
      <c r="CBE172" s="2"/>
      <c r="CBF172" s="2"/>
      <c r="CBG172" s="2"/>
      <c r="CBH172" s="2"/>
      <c r="CBI172" s="2"/>
      <c r="CBJ172" s="45"/>
      <c r="CBK172" s="45"/>
      <c r="CBN172" s="16"/>
      <c r="CBO172" s="93"/>
      <c r="CBP172" s="18"/>
      <c r="CBQ172" s="16"/>
      <c r="CBR172" s="18"/>
      <c r="CBS172" s="3"/>
      <c r="CBU172" s="13"/>
      <c r="CBV172" s="8"/>
      <c r="CBW172" s="3"/>
      <c r="CBX172" s="45"/>
      <c r="CBY172" s="3"/>
      <c r="CBZ172" s="2"/>
      <c r="CCA172" s="2"/>
      <c r="CCB172" s="2"/>
      <c r="CCC172" s="2"/>
      <c r="CCD172" s="2"/>
      <c r="CCE172" s="45"/>
      <c r="CCF172" s="45"/>
      <c r="CCI172" s="16"/>
      <c r="CCJ172" s="93"/>
      <c r="CCK172" s="18"/>
      <c r="CCL172" s="16"/>
      <c r="CCM172" s="18"/>
      <c r="CCN172" s="3"/>
      <c r="CCP172" s="13"/>
      <c r="CCQ172" s="8"/>
      <c r="CCR172" s="3"/>
      <c r="CCS172" s="45"/>
      <c r="CCT172" s="3"/>
      <c r="CCU172" s="2"/>
      <c r="CCV172" s="2"/>
      <c r="CCW172" s="2"/>
      <c r="CCX172" s="2"/>
      <c r="CCY172" s="2"/>
      <c r="CCZ172" s="45"/>
      <c r="CDA172" s="45"/>
      <c r="CDD172" s="16"/>
      <c r="CDE172" s="93"/>
      <c r="CDF172" s="18"/>
      <c r="CDG172" s="16"/>
      <c r="CDH172" s="18"/>
      <c r="CDI172" s="3"/>
      <c r="CDK172" s="13"/>
      <c r="CDL172" s="8"/>
      <c r="CDM172" s="3"/>
      <c r="CDN172" s="45"/>
      <c r="CDO172" s="3"/>
      <c r="CDP172" s="2"/>
      <c r="CDQ172" s="2"/>
      <c r="CDR172" s="2"/>
      <c r="CDS172" s="2"/>
      <c r="CDT172" s="2"/>
      <c r="CDU172" s="45"/>
      <c r="CDV172" s="45"/>
      <c r="CDY172" s="16"/>
      <c r="CDZ172" s="93"/>
      <c r="CEA172" s="18"/>
      <c r="CEB172" s="16"/>
      <c r="CEC172" s="18"/>
      <c r="CED172" s="3"/>
      <c r="CEF172" s="13"/>
      <c r="CEG172" s="8"/>
      <c r="CEH172" s="3"/>
      <c r="CEI172" s="45"/>
      <c r="CEJ172" s="3"/>
      <c r="CEK172" s="2"/>
      <c r="CEL172" s="2"/>
      <c r="CEM172" s="2"/>
      <c r="CEN172" s="2"/>
      <c r="CEO172" s="2"/>
      <c r="CEP172" s="45"/>
      <c r="CEQ172" s="45"/>
      <c r="CET172" s="16"/>
      <c r="CEU172" s="93"/>
      <c r="CEV172" s="18"/>
      <c r="CEW172" s="16"/>
      <c r="CEX172" s="18"/>
      <c r="CEY172" s="3"/>
      <c r="CFA172" s="13"/>
      <c r="CFB172" s="8"/>
      <c r="CFC172" s="3"/>
      <c r="CFD172" s="45"/>
      <c r="CFE172" s="3"/>
      <c r="CFF172" s="2"/>
      <c r="CFG172" s="2"/>
      <c r="CFH172" s="2"/>
      <c r="CFI172" s="2"/>
      <c r="CFJ172" s="2"/>
      <c r="CFK172" s="45"/>
      <c r="CFL172" s="45"/>
      <c r="CFO172" s="16"/>
      <c r="CFP172" s="93"/>
      <c r="CFQ172" s="18"/>
      <c r="CFR172" s="16"/>
      <c r="CFS172" s="18"/>
      <c r="CFT172" s="3"/>
      <c r="CFV172" s="13"/>
      <c r="CFW172" s="8"/>
      <c r="CFX172" s="3"/>
      <c r="CFY172" s="45"/>
      <c r="CFZ172" s="3"/>
      <c r="CGA172" s="2"/>
      <c r="CGB172" s="2"/>
      <c r="CGC172" s="2"/>
      <c r="CGD172" s="2"/>
      <c r="CGE172" s="2"/>
      <c r="CGF172" s="45"/>
      <c r="CGG172" s="45"/>
      <c r="CGJ172" s="16"/>
      <c r="CGK172" s="93"/>
      <c r="CGL172" s="18"/>
      <c r="CGM172" s="16"/>
      <c r="CGN172" s="18"/>
      <c r="CGO172" s="3"/>
      <c r="CGQ172" s="13"/>
      <c r="CGR172" s="8"/>
      <c r="CGS172" s="3"/>
      <c r="CGT172" s="45"/>
      <c r="CGU172" s="3"/>
      <c r="CGV172" s="2"/>
      <c r="CGW172" s="2"/>
      <c r="CGX172" s="2"/>
      <c r="CGY172" s="2"/>
      <c r="CGZ172" s="2"/>
      <c r="CHA172" s="45"/>
      <c r="CHB172" s="45"/>
      <c r="CHE172" s="16"/>
      <c r="CHF172" s="93"/>
      <c r="CHG172" s="18"/>
      <c r="CHH172" s="16"/>
      <c r="CHI172" s="18"/>
      <c r="CHJ172" s="3"/>
      <c r="CHL172" s="13"/>
      <c r="CHM172" s="8"/>
      <c r="CHN172" s="3"/>
      <c r="CHO172" s="45"/>
      <c r="CHP172" s="3"/>
      <c r="CHQ172" s="2"/>
      <c r="CHR172" s="2"/>
      <c r="CHS172" s="2"/>
      <c r="CHT172" s="2"/>
      <c r="CHU172" s="2"/>
      <c r="CHV172" s="45"/>
      <c r="CHW172" s="45"/>
      <c r="CHZ172" s="16"/>
      <c r="CIA172" s="93"/>
      <c r="CIB172" s="18"/>
      <c r="CIC172" s="16"/>
      <c r="CID172" s="18"/>
      <c r="CIE172" s="3"/>
      <c r="CIG172" s="13"/>
      <c r="CIH172" s="8"/>
      <c r="CII172" s="3"/>
      <c r="CIJ172" s="45"/>
      <c r="CIK172" s="3"/>
      <c r="CIL172" s="2"/>
      <c r="CIM172" s="2"/>
      <c r="CIN172" s="2"/>
      <c r="CIO172" s="2"/>
      <c r="CIP172" s="2"/>
      <c r="CIQ172" s="45"/>
      <c r="CIR172" s="45"/>
      <c r="CIU172" s="16"/>
      <c r="CIV172" s="93"/>
      <c r="CIW172" s="18"/>
      <c r="CIX172" s="16"/>
      <c r="CIY172" s="18"/>
      <c r="CIZ172" s="3"/>
      <c r="CJB172" s="13"/>
      <c r="CJC172" s="8"/>
      <c r="CJD172" s="3"/>
      <c r="CJE172" s="45"/>
      <c r="CJF172" s="3"/>
      <c r="CJG172" s="2"/>
      <c r="CJH172" s="2"/>
      <c r="CJI172" s="2"/>
      <c r="CJJ172" s="2"/>
      <c r="CJK172" s="2"/>
      <c r="CJL172" s="45"/>
      <c r="CJM172" s="45"/>
      <c r="CJP172" s="16"/>
      <c r="CJQ172" s="93"/>
      <c r="CJR172" s="18"/>
      <c r="CJS172" s="16"/>
      <c r="CJT172" s="18"/>
      <c r="CJU172" s="3"/>
      <c r="CJW172" s="13"/>
      <c r="CJX172" s="8"/>
      <c r="CJY172" s="3"/>
      <c r="CJZ172" s="45"/>
      <c r="CKA172" s="3"/>
      <c r="CKB172" s="2"/>
      <c r="CKC172" s="2"/>
      <c r="CKD172" s="2"/>
      <c r="CKE172" s="2"/>
      <c r="CKF172" s="2"/>
      <c r="CKG172" s="45"/>
      <c r="CKH172" s="45"/>
      <c r="CKK172" s="16"/>
      <c r="CKL172" s="93"/>
      <c r="CKM172" s="18"/>
      <c r="CKN172" s="16"/>
      <c r="CKO172" s="18"/>
      <c r="CKP172" s="3"/>
      <c r="CKR172" s="13"/>
      <c r="CKS172" s="8"/>
      <c r="CKT172" s="3"/>
      <c r="CKU172" s="45"/>
      <c r="CKV172" s="3"/>
      <c r="CKW172" s="2"/>
      <c r="CKX172" s="2"/>
      <c r="CKY172" s="2"/>
      <c r="CKZ172" s="2"/>
      <c r="CLA172" s="2"/>
      <c r="CLB172" s="45"/>
      <c r="CLC172" s="45"/>
      <c r="CLF172" s="16"/>
      <c r="CLG172" s="93"/>
      <c r="CLH172" s="18"/>
      <c r="CLI172" s="16"/>
      <c r="CLJ172" s="18"/>
      <c r="CLK172" s="3"/>
      <c r="CLM172" s="13"/>
      <c r="CLN172" s="8"/>
      <c r="CLO172" s="3"/>
      <c r="CLP172" s="45"/>
      <c r="CLQ172" s="3"/>
      <c r="CLR172" s="2"/>
      <c r="CLS172" s="2"/>
      <c r="CLT172" s="2"/>
      <c r="CLU172" s="2"/>
      <c r="CLV172" s="2"/>
      <c r="CLW172" s="45"/>
      <c r="CLX172" s="45"/>
      <c r="CMA172" s="16"/>
      <c r="CMB172" s="93"/>
      <c r="CMC172" s="18"/>
      <c r="CMD172" s="16"/>
      <c r="CME172" s="18"/>
      <c r="CMF172" s="3"/>
      <c r="CMH172" s="13"/>
      <c r="CMI172" s="8"/>
      <c r="CMJ172" s="3"/>
      <c r="CMK172" s="45"/>
      <c r="CML172" s="3"/>
      <c r="CMM172" s="2"/>
      <c r="CMN172" s="2"/>
      <c r="CMO172" s="2"/>
      <c r="CMP172" s="2"/>
      <c r="CMQ172" s="2"/>
      <c r="CMR172" s="45"/>
      <c r="CMS172" s="45"/>
      <c r="CMV172" s="16"/>
      <c r="CMW172" s="93"/>
      <c r="CMX172" s="18"/>
      <c r="CMY172" s="16"/>
      <c r="CMZ172" s="18"/>
      <c r="CNA172" s="3"/>
      <c r="CNC172" s="13"/>
      <c r="CND172" s="8"/>
      <c r="CNE172" s="3"/>
      <c r="CNF172" s="45"/>
      <c r="CNG172" s="3"/>
      <c r="CNH172" s="2"/>
      <c r="CNI172" s="2"/>
      <c r="CNJ172" s="2"/>
      <c r="CNK172" s="2"/>
      <c r="CNL172" s="2"/>
      <c r="CNM172" s="45"/>
      <c r="CNN172" s="45"/>
      <c r="CNQ172" s="16"/>
      <c r="CNR172" s="93"/>
      <c r="CNS172" s="18"/>
      <c r="CNT172" s="16"/>
      <c r="CNU172" s="18"/>
      <c r="CNV172" s="3"/>
      <c r="CNX172" s="13"/>
      <c r="CNY172" s="8"/>
      <c r="CNZ172" s="3"/>
      <c r="COA172" s="45"/>
      <c r="COB172" s="3"/>
      <c r="COC172" s="2"/>
      <c r="COD172" s="2"/>
      <c r="COE172" s="2"/>
      <c r="COF172" s="2"/>
      <c r="COG172" s="2"/>
      <c r="COH172" s="45"/>
      <c r="COI172" s="45"/>
      <c r="COL172" s="16"/>
      <c r="COM172" s="93"/>
      <c r="CON172" s="18"/>
      <c r="COO172" s="16"/>
      <c r="COP172" s="18"/>
      <c r="COQ172" s="3"/>
      <c r="COS172" s="13"/>
      <c r="COT172" s="8"/>
      <c r="COU172" s="3"/>
      <c r="COV172" s="45"/>
      <c r="COW172" s="3"/>
      <c r="COX172" s="2"/>
      <c r="COY172" s="2"/>
      <c r="COZ172" s="2"/>
      <c r="CPA172" s="2"/>
      <c r="CPB172" s="2"/>
      <c r="CPC172" s="45"/>
      <c r="CPD172" s="45"/>
      <c r="CPG172" s="16"/>
      <c r="CPH172" s="93"/>
      <c r="CPI172" s="18"/>
      <c r="CPJ172" s="16"/>
      <c r="CPK172" s="18"/>
      <c r="CPL172" s="3"/>
      <c r="CPN172" s="13"/>
      <c r="CPO172" s="8"/>
      <c r="CPP172" s="3"/>
      <c r="CPQ172" s="45"/>
      <c r="CPR172" s="3"/>
      <c r="CPS172" s="2"/>
      <c r="CPT172" s="2"/>
      <c r="CPU172" s="2"/>
      <c r="CPV172" s="2"/>
      <c r="CPW172" s="2"/>
      <c r="CPX172" s="45"/>
      <c r="CPY172" s="45"/>
      <c r="CQB172" s="16"/>
      <c r="CQC172" s="93"/>
      <c r="CQD172" s="18"/>
      <c r="CQE172" s="16"/>
      <c r="CQF172" s="18"/>
      <c r="CQG172" s="3"/>
      <c r="CQI172" s="13"/>
      <c r="CQJ172" s="8"/>
      <c r="CQK172" s="3"/>
      <c r="CQL172" s="45"/>
      <c r="CQM172" s="3"/>
      <c r="CQN172" s="2"/>
      <c r="CQO172" s="2"/>
      <c r="CQP172" s="2"/>
      <c r="CQQ172" s="2"/>
      <c r="CQR172" s="2"/>
      <c r="CQS172" s="45"/>
      <c r="CQT172" s="45"/>
      <c r="CQW172" s="16"/>
      <c r="CQX172" s="93"/>
      <c r="CQY172" s="18"/>
      <c r="CQZ172" s="16"/>
      <c r="CRA172" s="18"/>
      <c r="CRB172" s="3"/>
      <c r="CRD172" s="13"/>
      <c r="CRE172" s="8"/>
      <c r="CRF172" s="3"/>
      <c r="CRG172" s="45"/>
      <c r="CRH172" s="3"/>
      <c r="CRI172" s="2"/>
      <c r="CRJ172" s="2"/>
      <c r="CRK172" s="2"/>
      <c r="CRL172" s="2"/>
      <c r="CRM172" s="2"/>
      <c r="CRN172" s="45"/>
      <c r="CRO172" s="45"/>
      <c r="CRR172" s="16"/>
      <c r="CRS172" s="93"/>
      <c r="CRT172" s="18"/>
      <c r="CRU172" s="16"/>
      <c r="CRV172" s="18"/>
      <c r="CRW172" s="3"/>
      <c r="CRY172" s="13"/>
      <c r="CRZ172" s="8"/>
      <c r="CSA172" s="3"/>
      <c r="CSB172" s="45"/>
      <c r="CSC172" s="3"/>
      <c r="CSD172" s="2"/>
      <c r="CSE172" s="2"/>
      <c r="CSF172" s="2"/>
      <c r="CSG172" s="2"/>
      <c r="CSH172" s="2"/>
      <c r="CSI172" s="45"/>
      <c r="CSJ172" s="45"/>
      <c r="CSM172" s="16"/>
      <c r="CSN172" s="93"/>
      <c r="CSO172" s="18"/>
      <c r="CSP172" s="16"/>
      <c r="CSQ172" s="18"/>
      <c r="CSR172" s="3"/>
      <c r="CST172" s="13"/>
      <c r="CSU172" s="8"/>
      <c r="CSV172" s="3"/>
      <c r="CSW172" s="45"/>
      <c r="CSX172" s="3"/>
      <c r="CSY172" s="2"/>
      <c r="CSZ172" s="2"/>
      <c r="CTA172" s="2"/>
      <c r="CTB172" s="2"/>
      <c r="CTC172" s="2"/>
      <c r="CTD172" s="45"/>
      <c r="CTE172" s="45"/>
      <c r="CTH172" s="16"/>
      <c r="CTI172" s="93"/>
      <c r="CTJ172" s="18"/>
      <c r="CTK172" s="16"/>
      <c r="CTL172" s="18"/>
      <c r="CTM172" s="3"/>
      <c r="CTO172" s="13"/>
      <c r="CTP172" s="8"/>
      <c r="CTQ172" s="3"/>
      <c r="CTR172" s="45"/>
      <c r="CTS172" s="3"/>
      <c r="CTT172" s="2"/>
      <c r="CTU172" s="2"/>
      <c r="CTV172" s="2"/>
      <c r="CTW172" s="2"/>
      <c r="CTX172" s="2"/>
      <c r="CTY172" s="45"/>
      <c r="CTZ172" s="45"/>
      <c r="CUC172" s="16"/>
      <c r="CUD172" s="93"/>
      <c r="CUE172" s="18"/>
      <c r="CUF172" s="16"/>
      <c r="CUG172" s="18"/>
      <c r="CUH172" s="3"/>
      <c r="CUJ172" s="13"/>
      <c r="CUK172" s="8"/>
      <c r="CUL172" s="3"/>
      <c r="CUM172" s="45"/>
      <c r="CUN172" s="3"/>
      <c r="CUO172" s="2"/>
      <c r="CUP172" s="2"/>
      <c r="CUQ172" s="2"/>
      <c r="CUR172" s="2"/>
      <c r="CUS172" s="2"/>
      <c r="CUT172" s="45"/>
      <c r="CUU172" s="45"/>
      <c r="CUX172" s="16"/>
      <c r="CUY172" s="93"/>
      <c r="CUZ172" s="18"/>
      <c r="CVA172" s="16"/>
      <c r="CVB172" s="18"/>
      <c r="CVC172" s="3"/>
      <c r="CVE172" s="13"/>
      <c r="CVF172" s="8"/>
      <c r="CVG172" s="3"/>
      <c r="CVH172" s="45"/>
      <c r="CVI172" s="3"/>
      <c r="CVJ172" s="2"/>
      <c r="CVK172" s="2"/>
      <c r="CVL172" s="2"/>
      <c r="CVM172" s="2"/>
      <c r="CVN172" s="2"/>
      <c r="CVO172" s="45"/>
      <c r="CVP172" s="45"/>
      <c r="CVS172" s="16"/>
      <c r="CVT172" s="93"/>
      <c r="CVU172" s="18"/>
      <c r="CVV172" s="16"/>
      <c r="CVW172" s="18"/>
      <c r="CVX172" s="3"/>
      <c r="CVZ172" s="13"/>
      <c r="CWA172" s="8"/>
      <c r="CWB172" s="3"/>
      <c r="CWC172" s="45"/>
      <c r="CWD172" s="3"/>
      <c r="CWE172" s="2"/>
      <c r="CWF172" s="2"/>
      <c r="CWG172" s="2"/>
      <c r="CWH172" s="2"/>
      <c r="CWI172" s="2"/>
      <c r="CWJ172" s="45"/>
      <c r="CWK172" s="45"/>
      <c r="CWN172" s="16"/>
      <c r="CWO172" s="93"/>
      <c r="CWP172" s="18"/>
      <c r="CWQ172" s="16"/>
      <c r="CWR172" s="18"/>
      <c r="CWS172" s="3"/>
      <c r="CWU172" s="13"/>
      <c r="CWV172" s="8"/>
      <c r="CWW172" s="3"/>
      <c r="CWX172" s="45"/>
      <c r="CWY172" s="3"/>
      <c r="CWZ172" s="2"/>
      <c r="CXA172" s="2"/>
      <c r="CXB172" s="2"/>
      <c r="CXC172" s="2"/>
      <c r="CXD172" s="2"/>
      <c r="CXE172" s="45"/>
      <c r="CXF172" s="45"/>
      <c r="CXI172" s="16"/>
      <c r="CXJ172" s="93"/>
      <c r="CXK172" s="18"/>
      <c r="CXL172" s="16"/>
      <c r="CXM172" s="18"/>
      <c r="CXN172" s="3"/>
      <c r="CXP172" s="13"/>
      <c r="CXQ172" s="8"/>
      <c r="CXR172" s="3"/>
      <c r="CXS172" s="45"/>
      <c r="CXT172" s="3"/>
      <c r="CXU172" s="2"/>
      <c r="CXV172" s="2"/>
      <c r="CXW172" s="2"/>
      <c r="CXX172" s="2"/>
      <c r="CXY172" s="2"/>
      <c r="CXZ172" s="45"/>
      <c r="CYA172" s="45"/>
      <c r="CYD172" s="16"/>
      <c r="CYE172" s="93"/>
      <c r="CYF172" s="18"/>
      <c r="CYG172" s="16"/>
      <c r="CYH172" s="18"/>
      <c r="CYI172" s="3"/>
      <c r="CYK172" s="13"/>
      <c r="CYL172" s="8"/>
      <c r="CYM172" s="3"/>
      <c r="CYN172" s="45"/>
      <c r="CYO172" s="3"/>
      <c r="CYP172" s="2"/>
      <c r="CYQ172" s="2"/>
      <c r="CYR172" s="2"/>
      <c r="CYS172" s="2"/>
      <c r="CYT172" s="2"/>
      <c r="CYU172" s="45"/>
      <c r="CYV172" s="45"/>
      <c r="CYY172" s="16"/>
      <c r="CYZ172" s="93"/>
      <c r="CZA172" s="18"/>
      <c r="CZB172" s="16"/>
      <c r="CZC172" s="18"/>
      <c r="CZD172" s="3"/>
      <c r="CZF172" s="13"/>
      <c r="CZG172" s="8"/>
      <c r="CZH172" s="3"/>
      <c r="CZI172" s="45"/>
      <c r="CZJ172" s="3"/>
      <c r="CZK172" s="2"/>
      <c r="CZL172" s="2"/>
      <c r="CZM172" s="2"/>
      <c r="CZN172" s="2"/>
      <c r="CZO172" s="2"/>
      <c r="CZP172" s="45"/>
      <c r="CZQ172" s="45"/>
      <c r="CZT172" s="16"/>
      <c r="CZU172" s="93"/>
      <c r="CZV172" s="18"/>
      <c r="CZW172" s="16"/>
      <c r="CZX172" s="18"/>
      <c r="CZY172" s="3"/>
      <c r="DAA172" s="13"/>
      <c r="DAB172" s="8"/>
      <c r="DAC172" s="3"/>
      <c r="DAD172" s="45"/>
      <c r="DAE172" s="3"/>
      <c r="DAF172" s="2"/>
      <c r="DAG172" s="2"/>
      <c r="DAH172" s="2"/>
      <c r="DAI172" s="2"/>
      <c r="DAJ172" s="2"/>
      <c r="DAK172" s="45"/>
      <c r="DAL172" s="45"/>
      <c r="DAO172" s="16"/>
      <c r="DAP172" s="93"/>
      <c r="DAQ172" s="18"/>
      <c r="DAR172" s="16"/>
      <c r="DAS172" s="18"/>
      <c r="DAT172" s="3"/>
      <c r="DAV172" s="13"/>
      <c r="DAW172" s="8"/>
      <c r="DAX172" s="3"/>
      <c r="DAY172" s="45"/>
      <c r="DAZ172" s="3"/>
      <c r="DBA172" s="2"/>
      <c r="DBB172" s="2"/>
      <c r="DBC172" s="2"/>
      <c r="DBD172" s="2"/>
      <c r="DBE172" s="2"/>
      <c r="DBF172" s="45"/>
      <c r="DBG172" s="45"/>
      <c r="DBJ172" s="16"/>
      <c r="DBK172" s="93"/>
      <c r="DBL172" s="18"/>
      <c r="DBM172" s="16"/>
      <c r="DBN172" s="18"/>
      <c r="DBO172" s="3"/>
      <c r="DBQ172" s="13"/>
      <c r="DBR172" s="8"/>
      <c r="DBS172" s="3"/>
      <c r="DBT172" s="45"/>
      <c r="DBU172" s="3"/>
      <c r="DBV172" s="2"/>
      <c r="DBW172" s="2"/>
      <c r="DBX172" s="2"/>
      <c r="DBY172" s="2"/>
      <c r="DBZ172" s="2"/>
      <c r="DCA172" s="45"/>
      <c r="DCB172" s="45"/>
      <c r="DCE172" s="16"/>
      <c r="DCF172" s="93"/>
      <c r="DCG172" s="18"/>
      <c r="DCH172" s="16"/>
      <c r="DCI172" s="18"/>
      <c r="DCJ172" s="3"/>
      <c r="DCL172" s="13"/>
      <c r="DCM172" s="8"/>
      <c r="DCN172" s="3"/>
      <c r="DCO172" s="45"/>
      <c r="DCP172" s="3"/>
      <c r="DCQ172" s="2"/>
      <c r="DCR172" s="2"/>
      <c r="DCS172" s="2"/>
      <c r="DCT172" s="2"/>
      <c r="DCU172" s="2"/>
      <c r="DCV172" s="45"/>
      <c r="DCW172" s="45"/>
      <c r="DCZ172" s="16"/>
      <c r="DDA172" s="93"/>
      <c r="DDB172" s="18"/>
      <c r="DDC172" s="16"/>
      <c r="DDD172" s="18"/>
      <c r="DDE172" s="3"/>
      <c r="DDG172" s="13"/>
      <c r="DDH172" s="8"/>
      <c r="DDI172" s="3"/>
      <c r="DDJ172" s="45"/>
      <c r="DDK172" s="3"/>
      <c r="DDL172" s="2"/>
      <c r="DDM172" s="2"/>
      <c r="DDN172" s="2"/>
      <c r="DDO172" s="2"/>
      <c r="DDP172" s="2"/>
      <c r="DDQ172" s="45"/>
      <c r="DDR172" s="45"/>
      <c r="DDU172" s="16"/>
      <c r="DDV172" s="93"/>
      <c r="DDW172" s="18"/>
      <c r="DDX172" s="16"/>
      <c r="DDY172" s="18"/>
      <c r="DDZ172" s="3"/>
      <c r="DEB172" s="13"/>
      <c r="DEC172" s="8"/>
      <c r="DED172" s="3"/>
      <c r="DEE172" s="45"/>
      <c r="DEF172" s="3"/>
      <c r="DEG172" s="2"/>
      <c r="DEH172" s="2"/>
      <c r="DEI172" s="2"/>
      <c r="DEJ172" s="2"/>
      <c r="DEK172" s="2"/>
      <c r="DEL172" s="45"/>
      <c r="DEM172" s="45"/>
      <c r="DEP172" s="16"/>
      <c r="DEQ172" s="93"/>
      <c r="DER172" s="18"/>
      <c r="DES172" s="16"/>
      <c r="DET172" s="18"/>
      <c r="DEU172" s="3"/>
      <c r="DEW172" s="13"/>
      <c r="DEX172" s="8"/>
      <c r="DEY172" s="3"/>
      <c r="DEZ172" s="45"/>
      <c r="DFA172" s="3"/>
      <c r="DFB172" s="2"/>
      <c r="DFC172" s="2"/>
      <c r="DFD172" s="2"/>
      <c r="DFE172" s="2"/>
      <c r="DFF172" s="2"/>
      <c r="DFG172" s="45"/>
      <c r="DFH172" s="45"/>
      <c r="DFK172" s="16"/>
      <c r="DFL172" s="93"/>
      <c r="DFM172" s="18"/>
      <c r="DFN172" s="16"/>
      <c r="DFO172" s="18"/>
      <c r="DFP172" s="3"/>
      <c r="DFR172" s="13"/>
      <c r="DFS172" s="8"/>
      <c r="DFT172" s="3"/>
      <c r="DFU172" s="45"/>
      <c r="DFV172" s="3"/>
      <c r="DFW172" s="2"/>
      <c r="DFX172" s="2"/>
      <c r="DFY172" s="2"/>
      <c r="DFZ172" s="2"/>
      <c r="DGA172" s="2"/>
      <c r="DGB172" s="45"/>
      <c r="DGC172" s="45"/>
      <c r="DGF172" s="16"/>
      <c r="DGG172" s="93"/>
      <c r="DGH172" s="18"/>
      <c r="DGI172" s="16"/>
      <c r="DGJ172" s="18"/>
      <c r="DGK172" s="3"/>
      <c r="DGM172" s="13"/>
      <c r="DGN172" s="8"/>
      <c r="DGO172" s="3"/>
      <c r="DGP172" s="45"/>
      <c r="DGQ172" s="3"/>
      <c r="DGR172" s="2"/>
      <c r="DGS172" s="2"/>
      <c r="DGT172" s="2"/>
      <c r="DGU172" s="2"/>
      <c r="DGV172" s="2"/>
      <c r="DGW172" s="45"/>
      <c r="DGX172" s="45"/>
      <c r="DHA172" s="16"/>
      <c r="DHB172" s="93"/>
      <c r="DHC172" s="18"/>
      <c r="DHD172" s="16"/>
      <c r="DHE172" s="18"/>
      <c r="DHF172" s="3"/>
      <c r="DHH172" s="13"/>
      <c r="DHI172" s="8"/>
      <c r="DHJ172" s="3"/>
      <c r="DHK172" s="45"/>
      <c r="DHL172" s="3"/>
      <c r="DHM172" s="2"/>
      <c r="DHN172" s="2"/>
      <c r="DHO172" s="2"/>
      <c r="DHP172" s="2"/>
      <c r="DHQ172" s="2"/>
      <c r="DHR172" s="45"/>
      <c r="DHS172" s="45"/>
      <c r="DHV172" s="16"/>
      <c r="DHW172" s="93"/>
      <c r="DHX172" s="18"/>
      <c r="DHY172" s="16"/>
      <c r="DHZ172" s="18"/>
      <c r="DIA172" s="3"/>
      <c r="DIC172" s="13"/>
      <c r="DID172" s="8"/>
      <c r="DIE172" s="3"/>
      <c r="DIF172" s="45"/>
      <c r="DIG172" s="3"/>
      <c r="DIH172" s="2"/>
      <c r="DII172" s="2"/>
      <c r="DIJ172" s="2"/>
      <c r="DIK172" s="2"/>
      <c r="DIL172" s="2"/>
      <c r="DIM172" s="45"/>
      <c r="DIN172" s="45"/>
      <c r="DIQ172" s="16"/>
      <c r="DIR172" s="93"/>
      <c r="DIS172" s="18"/>
      <c r="DIT172" s="16"/>
      <c r="DIU172" s="18"/>
      <c r="DIV172" s="3"/>
      <c r="DIX172" s="13"/>
      <c r="DIY172" s="8"/>
      <c r="DIZ172" s="3"/>
      <c r="DJA172" s="45"/>
      <c r="DJB172" s="3"/>
      <c r="DJC172" s="2"/>
      <c r="DJD172" s="2"/>
      <c r="DJE172" s="2"/>
      <c r="DJF172" s="2"/>
      <c r="DJG172" s="2"/>
      <c r="DJH172" s="45"/>
      <c r="DJI172" s="45"/>
      <c r="DJL172" s="16"/>
      <c r="DJM172" s="93"/>
      <c r="DJN172" s="18"/>
      <c r="DJO172" s="16"/>
      <c r="DJP172" s="18"/>
      <c r="DJQ172" s="3"/>
      <c r="DJS172" s="13"/>
      <c r="DJT172" s="8"/>
      <c r="DJU172" s="3"/>
      <c r="DJV172" s="45"/>
      <c r="DJW172" s="3"/>
      <c r="DJX172" s="2"/>
      <c r="DJY172" s="2"/>
      <c r="DJZ172" s="2"/>
      <c r="DKA172" s="2"/>
      <c r="DKB172" s="2"/>
      <c r="DKC172" s="45"/>
      <c r="DKD172" s="45"/>
      <c r="DKG172" s="16"/>
      <c r="DKH172" s="93"/>
      <c r="DKI172" s="18"/>
      <c r="DKJ172" s="16"/>
      <c r="DKK172" s="18"/>
      <c r="DKL172" s="3"/>
      <c r="DKN172" s="13"/>
      <c r="DKO172" s="8"/>
      <c r="DKP172" s="3"/>
      <c r="DKQ172" s="45"/>
      <c r="DKR172" s="3"/>
      <c r="DKS172" s="2"/>
      <c r="DKT172" s="2"/>
      <c r="DKU172" s="2"/>
      <c r="DKV172" s="2"/>
      <c r="DKW172" s="2"/>
      <c r="DKX172" s="45"/>
      <c r="DKY172" s="45"/>
      <c r="DLB172" s="16"/>
      <c r="DLC172" s="93"/>
      <c r="DLD172" s="18"/>
      <c r="DLE172" s="16"/>
      <c r="DLF172" s="18"/>
      <c r="DLG172" s="3"/>
      <c r="DLI172" s="13"/>
      <c r="DLJ172" s="8"/>
      <c r="DLK172" s="3"/>
      <c r="DLL172" s="45"/>
      <c r="DLM172" s="3"/>
      <c r="DLN172" s="2"/>
      <c r="DLO172" s="2"/>
      <c r="DLP172" s="2"/>
      <c r="DLQ172" s="2"/>
      <c r="DLR172" s="2"/>
      <c r="DLS172" s="45"/>
      <c r="DLT172" s="45"/>
      <c r="DLW172" s="16"/>
      <c r="DLX172" s="93"/>
      <c r="DLY172" s="18"/>
      <c r="DLZ172" s="16"/>
      <c r="DMA172" s="18"/>
      <c r="DMB172" s="3"/>
      <c r="DMD172" s="13"/>
      <c r="DME172" s="8"/>
      <c r="DMF172" s="3"/>
      <c r="DMG172" s="45"/>
      <c r="DMH172" s="3"/>
      <c r="DMI172" s="2"/>
      <c r="DMJ172" s="2"/>
      <c r="DMK172" s="2"/>
      <c r="DML172" s="2"/>
      <c r="DMM172" s="2"/>
      <c r="DMN172" s="45"/>
      <c r="DMO172" s="45"/>
      <c r="DMR172" s="16"/>
      <c r="DMS172" s="93"/>
      <c r="DMT172" s="18"/>
      <c r="DMU172" s="16"/>
      <c r="DMV172" s="18"/>
      <c r="DMW172" s="3"/>
      <c r="DMY172" s="13"/>
      <c r="DMZ172" s="8"/>
      <c r="DNA172" s="3"/>
      <c r="DNB172" s="45"/>
      <c r="DNC172" s="3"/>
      <c r="DND172" s="2"/>
      <c r="DNE172" s="2"/>
      <c r="DNF172" s="2"/>
      <c r="DNG172" s="2"/>
      <c r="DNH172" s="2"/>
      <c r="DNI172" s="45"/>
      <c r="DNJ172" s="45"/>
      <c r="DNM172" s="16"/>
      <c r="DNN172" s="93"/>
      <c r="DNO172" s="18"/>
      <c r="DNP172" s="16"/>
      <c r="DNQ172" s="18"/>
      <c r="DNR172" s="3"/>
      <c r="DNT172" s="13"/>
      <c r="DNU172" s="8"/>
      <c r="DNV172" s="3"/>
      <c r="DNW172" s="45"/>
      <c r="DNX172" s="3"/>
      <c r="DNY172" s="2"/>
      <c r="DNZ172" s="2"/>
      <c r="DOA172" s="2"/>
      <c r="DOB172" s="2"/>
      <c r="DOC172" s="2"/>
      <c r="DOD172" s="45"/>
      <c r="DOE172" s="45"/>
      <c r="DOH172" s="16"/>
      <c r="DOI172" s="93"/>
      <c r="DOJ172" s="18"/>
      <c r="DOK172" s="16"/>
      <c r="DOL172" s="18"/>
      <c r="DOM172" s="3"/>
      <c r="DOO172" s="13"/>
      <c r="DOP172" s="8"/>
      <c r="DOQ172" s="3"/>
      <c r="DOR172" s="45"/>
      <c r="DOS172" s="3"/>
      <c r="DOT172" s="2"/>
      <c r="DOU172" s="2"/>
      <c r="DOV172" s="2"/>
      <c r="DOW172" s="2"/>
      <c r="DOX172" s="2"/>
      <c r="DOY172" s="45"/>
      <c r="DOZ172" s="45"/>
      <c r="DPC172" s="16"/>
      <c r="DPD172" s="93"/>
      <c r="DPE172" s="18"/>
      <c r="DPF172" s="16"/>
      <c r="DPG172" s="18"/>
      <c r="DPH172" s="3"/>
      <c r="DPJ172" s="13"/>
      <c r="DPK172" s="8"/>
      <c r="DPL172" s="3"/>
      <c r="DPM172" s="45"/>
      <c r="DPN172" s="3"/>
      <c r="DPO172" s="2"/>
      <c r="DPP172" s="2"/>
      <c r="DPQ172" s="2"/>
      <c r="DPR172" s="2"/>
      <c r="DPS172" s="2"/>
      <c r="DPT172" s="45"/>
      <c r="DPU172" s="45"/>
      <c r="DPX172" s="16"/>
      <c r="DPY172" s="93"/>
      <c r="DPZ172" s="18"/>
      <c r="DQA172" s="16"/>
      <c r="DQB172" s="18"/>
      <c r="DQC172" s="3"/>
      <c r="DQE172" s="13"/>
      <c r="DQF172" s="8"/>
      <c r="DQG172" s="3"/>
      <c r="DQH172" s="45"/>
      <c r="DQI172" s="3"/>
      <c r="DQJ172" s="2"/>
      <c r="DQK172" s="2"/>
      <c r="DQL172" s="2"/>
      <c r="DQM172" s="2"/>
      <c r="DQN172" s="2"/>
      <c r="DQO172" s="45"/>
      <c r="DQP172" s="45"/>
      <c r="DQS172" s="16"/>
      <c r="DQT172" s="93"/>
      <c r="DQU172" s="18"/>
      <c r="DQV172" s="16"/>
      <c r="DQW172" s="18"/>
      <c r="DQX172" s="3"/>
      <c r="DQZ172" s="13"/>
      <c r="DRA172" s="8"/>
      <c r="DRB172" s="3"/>
      <c r="DRC172" s="45"/>
      <c r="DRD172" s="3"/>
      <c r="DRE172" s="2"/>
      <c r="DRF172" s="2"/>
      <c r="DRG172" s="2"/>
      <c r="DRH172" s="2"/>
      <c r="DRI172" s="2"/>
      <c r="DRJ172" s="45"/>
      <c r="DRK172" s="45"/>
      <c r="DRN172" s="16"/>
      <c r="DRO172" s="93"/>
      <c r="DRP172" s="18"/>
      <c r="DRQ172" s="16"/>
      <c r="DRR172" s="18"/>
      <c r="DRS172" s="3"/>
      <c r="DRU172" s="13"/>
      <c r="DRV172" s="8"/>
      <c r="DRW172" s="3"/>
      <c r="DRX172" s="45"/>
      <c r="DRY172" s="3"/>
      <c r="DRZ172" s="2"/>
      <c r="DSA172" s="2"/>
      <c r="DSB172" s="2"/>
      <c r="DSC172" s="2"/>
      <c r="DSD172" s="2"/>
      <c r="DSE172" s="45"/>
      <c r="DSF172" s="45"/>
      <c r="DSI172" s="16"/>
      <c r="DSJ172" s="93"/>
      <c r="DSK172" s="18"/>
      <c r="DSL172" s="16"/>
      <c r="DSM172" s="18"/>
      <c r="DSN172" s="3"/>
      <c r="DSP172" s="13"/>
      <c r="DSQ172" s="8"/>
      <c r="DSR172" s="3"/>
      <c r="DSS172" s="45"/>
      <c r="DST172" s="3"/>
      <c r="DSU172" s="2"/>
      <c r="DSV172" s="2"/>
      <c r="DSW172" s="2"/>
      <c r="DSX172" s="2"/>
      <c r="DSY172" s="2"/>
      <c r="DSZ172" s="45"/>
      <c r="DTA172" s="45"/>
      <c r="DTD172" s="16"/>
      <c r="DTE172" s="93"/>
      <c r="DTF172" s="18"/>
      <c r="DTG172" s="16"/>
      <c r="DTH172" s="18"/>
      <c r="DTI172" s="3"/>
      <c r="DTK172" s="13"/>
      <c r="DTL172" s="8"/>
      <c r="DTM172" s="3"/>
      <c r="DTN172" s="45"/>
      <c r="DTO172" s="3"/>
      <c r="DTP172" s="2"/>
      <c r="DTQ172" s="2"/>
      <c r="DTR172" s="2"/>
      <c r="DTS172" s="2"/>
      <c r="DTT172" s="2"/>
      <c r="DTU172" s="45"/>
      <c r="DTV172" s="45"/>
      <c r="DTY172" s="16"/>
      <c r="DTZ172" s="93"/>
      <c r="DUA172" s="18"/>
      <c r="DUB172" s="16"/>
      <c r="DUC172" s="18"/>
      <c r="DUD172" s="3"/>
      <c r="DUF172" s="13"/>
      <c r="DUG172" s="8"/>
      <c r="DUH172" s="3"/>
      <c r="DUI172" s="45"/>
      <c r="DUJ172" s="3"/>
      <c r="DUK172" s="2"/>
      <c r="DUL172" s="2"/>
      <c r="DUM172" s="2"/>
      <c r="DUN172" s="2"/>
      <c r="DUO172" s="2"/>
      <c r="DUP172" s="45"/>
      <c r="DUQ172" s="45"/>
      <c r="DUT172" s="16"/>
      <c r="DUU172" s="93"/>
      <c r="DUV172" s="18"/>
      <c r="DUW172" s="16"/>
      <c r="DUX172" s="18"/>
      <c r="DUY172" s="3"/>
      <c r="DVA172" s="13"/>
      <c r="DVB172" s="8"/>
      <c r="DVC172" s="3"/>
      <c r="DVD172" s="45"/>
      <c r="DVE172" s="3"/>
      <c r="DVF172" s="2"/>
      <c r="DVG172" s="2"/>
      <c r="DVH172" s="2"/>
      <c r="DVI172" s="2"/>
      <c r="DVJ172" s="2"/>
      <c r="DVK172" s="45"/>
      <c r="DVL172" s="45"/>
      <c r="DVO172" s="16"/>
      <c r="DVP172" s="93"/>
      <c r="DVQ172" s="18"/>
      <c r="DVR172" s="16"/>
      <c r="DVS172" s="18"/>
      <c r="DVT172" s="3"/>
      <c r="DVV172" s="13"/>
      <c r="DVW172" s="8"/>
      <c r="DVX172" s="3"/>
      <c r="DVY172" s="45"/>
      <c r="DVZ172" s="3"/>
      <c r="DWA172" s="2"/>
      <c r="DWB172" s="2"/>
      <c r="DWC172" s="2"/>
      <c r="DWD172" s="2"/>
      <c r="DWE172" s="2"/>
      <c r="DWF172" s="45"/>
      <c r="DWG172" s="45"/>
      <c r="DWJ172" s="16"/>
      <c r="DWK172" s="93"/>
      <c r="DWL172" s="18"/>
      <c r="DWM172" s="16"/>
      <c r="DWN172" s="18"/>
      <c r="DWO172" s="3"/>
      <c r="DWQ172" s="13"/>
      <c r="DWR172" s="8"/>
      <c r="DWS172" s="3"/>
      <c r="DWT172" s="45"/>
      <c r="DWU172" s="3"/>
      <c r="DWV172" s="2"/>
      <c r="DWW172" s="2"/>
      <c r="DWX172" s="2"/>
      <c r="DWY172" s="2"/>
      <c r="DWZ172" s="2"/>
      <c r="DXA172" s="45"/>
      <c r="DXB172" s="45"/>
      <c r="DXE172" s="16"/>
      <c r="DXF172" s="93"/>
      <c r="DXG172" s="18"/>
      <c r="DXH172" s="16"/>
      <c r="DXI172" s="18"/>
      <c r="DXJ172" s="3"/>
      <c r="DXL172" s="13"/>
      <c r="DXM172" s="8"/>
      <c r="DXN172" s="3"/>
      <c r="DXO172" s="45"/>
      <c r="DXP172" s="3"/>
      <c r="DXQ172" s="2"/>
      <c r="DXR172" s="2"/>
      <c r="DXS172" s="2"/>
      <c r="DXT172" s="2"/>
      <c r="DXU172" s="2"/>
      <c r="DXV172" s="45"/>
      <c r="DXW172" s="45"/>
      <c r="DXZ172" s="16"/>
      <c r="DYA172" s="93"/>
      <c r="DYB172" s="18"/>
      <c r="DYC172" s="16"/>
      <c r="DYD172" s="18"/>
      <c r="DYE172" s="3"/>
      <c r="DYG172" s="13"/>
      <c r="DYH172" s="8"/>
      <c r="DYI172" s="3"/>
      <c r="DYJ172" s="45"/>
      <c r="DYK172" s="3"/>
      <c r="DYL172" s="2"/>
      <c r="DYM172" s="2"/>
      <c r="DYN172" s="2"/>
      <c r="DYO172" s="2"/>
      <c r="DYP172" s="2"/>
      <c r="DYQ172" s="45"/>
      <c r="DYR172" s="45"/>
      <c r="DYU172" s="16"/>
      <c r="DYV172" s="93"/>
      <c r="DYW172" s="18"/>
      <c r="DYX172" s="16"/>
      <c r="DYY172" s="18"/>
      <c r="DYZ172" s="3"/>
      <c r="DZB172" s="13"/>
      <c r="DZC172" s="8"/>
      <c r="DZD172" s="3"/>
      <c r="DZE172" s="45"/>
      <c r="DZF172" s="3"/>
      <c r="DZG172" s="2"/>
      <c r="DZH172" s="2"/>
      <c r="DZI172" s="2"/>
      <c r="DZJ172" s="2"/>
      <c r="DZK172" s="2"/>
      <c r="DZL172" s="45"/>
      <c r="DZM172" s="45"/>
      <c r="DZP172" s="16"/>
      <c r="DZQ172" s="93"/>
      <c r="DZR172" s="18"/>
      <c r="DZS172" s="16"/>
      <c r="DZT172" s="18"/>
      <c r="DZU172" s="3"/>
      <c r="DZW172" s="13"/>
      <c r="DZX172" s="8"/>
      <c r="DZY172" s="3"/>
      <c r="DZZ172" s="45"/>
      <c r="EAA172" s="3"/>
      <c r="EAB172" s="2"/>
      <c r="EAC172" s="2"/>
      <c r="EAD172" s="2"/>
      <c r="EAE172" s="2"/>
      <c r="EAF172" s="2"/>
      <c r="EAG172" s="45"/>
      <c r="EAH172" s="45"/>
      <c r="EAK172" s="16"/>
      <c r="EAL172" s="93"/>
      <c r="EAM172" s="18"/>
      <c r="EAN172" s="16"/>
      <c r="EAO172" s="18"/>
      <c r="EAP172" s="3"/>
      <c r="EAR172" s="13"/>
      <c r="EAS172" s="8"/>
      <c r="EAT172" s="3"/>
      <c r="EAU172" s="45"/>
      <c r="EAV172" s="3"/>
      <c r="EAW172" s="2"/>
      <c r="EAX172" s="2"/>
      <c r="EAY172" s="2"/>
      <c r="EAZ172" s="2"/>
      <c r="EBA172" s="2"/>
      <c r="EBB172" s="45"/>
      <c r="EBC172" s="45"/>
      <c r="EBF172" s="16"/>
      <c r="EBG172" s="93"/>
      <c r="EBH172" s="18"/>
      <c r="EBI172" s="16"/>
      <c r="EBJ172" s="18"/>
      <c r="EBK172" s="3"/>
      <c r="EBM172" s="13"/>
      <c r="EBN172" s="8"/>
      <c r="EBO172" s="3"/>
      <c r="EBP172" s="45"/>
      <c r="EBQ172" s="3"/>
      <c r="EBR172" s="2"/>
      <c r="EBS172" s="2"/>
      <c r="EBT172" s="2"/>
      <c r="EBU172" s="2"/>
      <c r="EBV172" s="2"/>
      <c r="EBW172" s="45"/>
      <c r="EBX172" s="45"/>
      <c r="ECA172" s="16"/>
      <c r="ECB172" s="93"/>
      <c r="ECC172" s="18"/>
      <c r="ECD172" s="16"/>
      <c r="ECE172" s="18"/>
      <c r="ECF172" s="3"/>
      <c r="ECH172" s="13"/>
      <c r="ECI172" s="8"/>
      <c r="ECJ172" s="3"/>
      <c r="ECK172" s="45"/>
      <c r="ECL172" s="3"/>
      <c r="ECM172" s="2"/>
      <c r="ECN172" s="2"/>
      <c r="ECO172" s="2"/>
      <c r="ECP172" s="2"/>
      <c r="ECQ172" s="2"/>
      <c r="ECR172" s="45"/>
      <c r="ECS172" s="45"/>
      <c r="ECV172" s="16"/>
      <c r="ECW172" s="93"/>
      <c r="ECX172" s="18"/>
      <c r="ECY172" s="16"/>
      <c r="ECZ172" s="18"/>
      <c r="EDA172" s="3"/>
      <c r="EDC172" s="13"/>
      <c r="EDD172" s="8"/>
      <c r="EDE172" s="3"/>
      <c r="EDF172" s="45"/>
      <c r="EDG172" s="3"/>
      <c r="EDH172" s="2"/>
      <c r="EDI172" s="2"/>
      <c r="EDJ172" s="2"/>
      <c r="EDK172" s="2"/>
      <c r="EDL172" s="2"/>
      <c r="EDM172" s="45"/>
      <c r="EDN172" s="45"/>
      <c r="EDQ172" s="16"/>
      <c r="EDR172" s="93"/>
      <c r="EDS172" s="18"/>
      <c r="EDT172" s="16"/>
      <c r="EDU172" s="18"/>
      <c r="EDV172" s="3"/>
      <c r="EDX172" s="13"/>
      <c r="EDY172" s="8"/>
      <c r="EDZ172" s="3"/>
      <c r="EEA172" s="45"/>
      <c r="EEB172" s="3"/>
      <c r="EEC172" s="2"/>
      <c r="EED172" s="2"/>
      <c r="EEE172" s="2"/>
      <c r="EEF172" s="2"/>
      <c r="EEG172" s="2"/>
      <c r="EEH172" s="45"/>
      <c r="EEI172" s="45"/>
      <c r="EEL172" s="16"/>
      <c r="EEM172" s="93"/>
      <c r="EEN172" s="18"/>
      <c r="EEO172" s="16"/>
      <c r="EEP172" s="18"/>
      <c r="EEQ172" s="3"/>
      <c r="EES172" s="13"/>
      <c r="EET172" s="8"/>
      <c r="EEU172" s="3"/>
      <c r="EEV172" s="45"/>
      <c r="EEW172" s="3"/>
      <c r="EEX172" s="2"/>
      <c r="EEY172" s="2"/>
      <c r="EEZ172" s="2"/>
      <c r="EFA172" s="2"/>
      <c r="EFB172" s="2"/>
      <c r="EFC172" s="45"/>
      <c r="EFD172" s="45"/>
      <c r="EFG172" s="16"/>
      <c r="EFH172" s="93"/>
      <c r="EFI172" s="18"/>
      <c r="EFJ172" s="16"/>
      <c r="EFK172" s="18"/>
      <c r="EFL172" s="3"/>
      <c r="EFN172" s="13"/>
      <c r="EFO172" s="8"/>
      <c r="EFP172" s="3"/>
      <c r="EFQ172" s="45"/>
      <c r="EFR172" s="3"/>
      <c r="EFS172" s="2"/>
      <c r="EFT172" s="2"/>
      <c r="EFU172" s="2"/>
      <c r="EFV172" s="2"/>
      <c r="EFW172" s="2"/>
      <c r="EFX172" s="45"/>
      <c r="EFY172" s="45"/>
      <c r="EGB172" s="16"/>
      <c r="EGC172" s="93"/>
      <c r="EGD172" s="18"/>
      <c r="EGE172" s="16"/>
      <c r="EGF172" s="18"/>
      <c r="EGG172" s="3"/>
      <c r="EGI172" s="13"/>
      <c r="EGJ172" s="8"/>
      <c r="EGK172" s="3"/>
      <c r="EGL172" s="45"/>
      <c r="EGM172" s="3"/>
      <c r="EGN172" s="2"/>
      <c r="EGO172" s="2"/>
      <c r="EGP172" s="2"/>
      <c r="EGQ172" s="2"/>
      <c r="EGR172" s="2"/>
      <c r="EGS172" s="45"/>
      <c r="EGT172" s="45"/>
      <c r="EGW172" s="16"/>
      <c r="EGX172" s="93"/>
      <c r="EGY172" s="18"/>
      <c r="EGZ172" s="16"/>
      <c r="EHA172" s="18"/>
      <c r="EHB172" s="3"/>
      <c r="EHD172" s="13"/>
      <c r="EHE172" s="8"/>
      <c r="EHF172" s="3"/>
      <c r="EHG172" s="45"/>
      <c r="EHH172" s="3"/>
      <c r="EHI172" s="2"/>
      <c r="EHJ172" s="2"/>
      <c r="EHK172" s="2"/>
      <c r="EHL172" s="2"/>
      <c r="EHM172" s="2"/>
      <c r="EHN172" s="45"/>
      <c r="EHO172" s="45"/>
      <c r="EHR172" s="16"/>
      <c r="EHS172" s="93"/>
      <c r="EHT172" s="18"/>
      <c r="EHU172" s="16"/>
      <c r="EHV172" s="18"/>
      <c r="EHW172" s="3"/>
      <c r="EHY172" s="13"/>
      <c r="EHZ172" s="8"/>
      <c r="EIA172" s="3"/>
      <c r="EIB172" s="45"/>
      <c r="EIC172" s="3"/>
      <c r="EID172" s="2"/>
      <c r="EIE172" s="2"/>
      <c r="EIF172" s="2"/>
      <c r="EIG172" s="2"/>
      <c r="EIH172" s="2"/>
      <c r="EII172" s="45"/>
      <c r="EIJ172" s="45"/>
      <c r="EIM172" s="16"/>
      <c r="EIN172" s="93"/>
      <c r="EIO172" s="18"/>
      <c r="EIP172" s="16"/>
      <c r="EIQ172" s="18"/>
      <c r="EIR172" s="3"/>
      <c r="EIT172" s="13"/>
      <c r="EIU172" s="8"/>
      <c r="EIV172" s="3"/>
      <c r="EIW172" s="45"/>
      <c r="EIX172" s="3"/>
      <c r="EIY172" s="2"/>
      <c r="EIZ172" s="2"/>
      <c r="EJA172" s="2"/>
      <c r="EJB172" s="2"/>
      <c r="EJC172" s="2"/>
      <c r="EJD172" s="45"/>
      <c r="EJE172" s="45"/>
      <c r="EJH172" s="16"/>
      <c r="EJI172" s="93"/>
      <c r="EJJ172" s="18"/>
      <c r="EJK172" s="16"/>
      <c r="EJL172" s="18"/>
      <c r="EJM172" s="3"/>
      <c r="EJO172" s="13"/>
      <c r="EJP172" s="8"/>
      <c r="EJQ172" s="3"/>
      <c r="EJR172" s="45"/>
      <c r="EJS172" s="3"/>
      <c r="EJT172" s="2"/>
      <c r="EJU172" s="2"/>
      <c r="EJV172" s="2"/>
      <c r="EJW172" s="2"/>
      <c r="EJX172" s="2"/>
      <c r="EJY172" s="45"/>
      <c r="EJZ172" s="45"/>
      <c r="EKC172" s="16"/>
      <c r="EKD172" s="93"/>
      <c r="EKE172" s="18"/>
      <c r="EKF172" s="16"/>
      <c r="EKG172" s="18"/>
      <c r="EKH172" s="3"/>
      <c r="EKJ172" s="13"/>
      <c r="EKK172" s="8"/>
      <c r="EKL172" s="3"/>
      <c r="EKM172" s="45"/>
      <c r="EKN172" s="3"/>
      <c r="EKO172" s="2"/>
      <c r="EKP172" s="2"/>
      <c r="EKQ172" s="2"/>
      <c r="EKR172" s="2"/>
      <c r="EKS172" s="2"/>
      <c r="EKT172" s="45"/>
      <c r="EKU172" s="45"/>
      <c r="EKX172" s="16"/>
      <c r="EKY172" s="93"/>
      <c r="EKZ172" s="18"/>
      <c r="ELA172" s="16"/>
      <c r="ELB172" s="18"/>
      <c r="ELC172" s="3"/>
      <c r="ELE172" s="13"/>
      <c r="ELF172" s="8"/>
      <c r="ELG172" s="3"/>
      <c r="ELH172" s="45"/>
      <c r="ELI172" s="3"/>
      <c r="ELJ172" s="2"/>
      <c r="ELK172" s="2"/>
      <c r="ELL172" s="2"/>
      <c r="ELM172" s="2"/>
      <c r="ELN172" s="2"/>
      <c r="ELO172" s="45"/>
      <c r="ELP172" s="45"/>
      <c r="ELS172" s="16"/>
      <c r="ELT172" s="93"/>
      <c r="ELU172" s="18"/>
      <c r="ELV172" s="16"/>
      <c r="ELW172" s="18"/>
      <c r="ELX172" s="3"/>
      <c r="ELZ172" s="13"/>
      <c r="EMA172" s="8"/>
      <c r="EMB172" s="3"/>
      <c r="EMC172" s="45"/>
      <c r="EMD172" s="3"/>
      <c r="EME172" s="2"/>
      <c r="EMF172" s="2"/>
      <c r="EMG172" s="2"/>
      <c r="EMH172" s="2"/>
      <c r="EMI172" s="2"/>
      <c r="EMJ172" s="45"/>
      <c r="EMK172" s="45"/>
      <c r="EMN172" s="16"/>
      <c r="EMO172" s="93"/>
      <c r="EMP172" s="18"/>
      <c r="EMQ172" s="16"/>
      <c r="EMR172" s="18"/>
      <c r="EMS172" s="3"/>
      <c r="EMU172" s="13"/>
      <c r="EMV172" s="8"/>
      <c r="EMW172" s="3"/>
      <c r="EMX172" s="45"/>
      <c r="EMY172" s="3"/>
      <c r="EMZ172" s="2"/>
      <c r="ENA172" s="2"/>
      <c r="ENB172" s="2"/>
      <c r="ENC172" s="2"/>
      <c r="END172" s="2"/>
      <c r="ENE172" s="45"/>
      <c r="ENF172" s="45"/>
      <c r="ENI172" s="16"/>
      <c r="ENJ172" s="93"/>
      <c r="ENK172" s="18"/>
      <c r="ENL172" s="16"/>
      <c r="ENM172" s="18"/>
      <c r="ENN172" s="3"/>
      <c r="ENP172" s="13"/>
      <c r="ENQ172" s="8"/>
      <c r="ENR172" s="3"/>
      <c r="ENS172" s="45"/>
      <c r="ENT172" s="3"/>
      <c r="ENU172" s="2"/>
      <c r="ENV172" s="2"/>
      <c r="ENW172" s="2"/>
      <c r="ENX172" s="2"/>
      <c r="ENY172" s="2"/>
      <c r="ENZ172" s="45"/>
      <c r="EOA172" s="45"/>
      <c r="EOD172" s="16"/>
      <c r="EOE172" s="93"/>
      <c r="EOF172" s="18"/>
      <c r="EOG172" s="16"/>
      <c r="EOH172" s="18"/>
      <c r="EOI172" s="3"/>
      <c r="EOK172" s="13"/>
      <c r="EOL172" s="8"/>
      <c r="EOM172" s="3"/>
      <c r="EON172" s="45"/>
      <c r="EOO172" s="3"/>
      <c r="EOP172" s="2"/>
      <c r="EOQ172" s="2"/>
      <c r="EOR172" s="2"/>
      <c r="EOS172" s="2"/>
      <c r="EOT172" s="2"/>
      <c r="EOU172" s="45"/>
      <c r="EOV172" s="45"/>
      <c r="EOY172" s="16"/>
      <c r="EOZ172" s="93"/>
      <c r="EPA172" s="18"/>
      <c r="EPB172" s="16"/>
      <c r="EPC172" s="18"/>
      <c r="EPD172" s="3"/>
      <c r="EPF172" s="13"/>
      <c r="EPG172" s="8"/>
      <c r="EPH172" s="3"/>
      <c r="EPI172" s="45"/>
      <c r="EPJ172" s="3"/>
      <c r="EPK172" s="2"/>
      <c r="EPL172" s="2"/>
      <c r="EPM172" s="2"/>
      <c r="EPN172" s="2"/>
      <c r="EPO172" s="2"/>
      <c r="EPP172" s="45"/>
      <c r="EPQ172" s="45"/>
      <c r="EPT172" s="16"/>
      <c r="EPU172" s="93"/>
      <c r="EPV172" s="18"/>
      <c r="EPW172" s="16"/>
      <c r="EPX172" s="18"/>
      <c r="EPY172" s="3"/>
      <c r="EQA172" s="13"/>
      <c r="EQB172" s="8"/>
      <c r="EQC172" s="3"/>
      <c r="EQD172" s="45"/>
      <c r="EQE172" s="3"/>
      <c r="EQF172" s="2"/>
      <c r="EQG172" s="2"/>
      <c r="EQH172" s="2"/>
      <c r="EQI172" s="2"/>
      <c r="EQJ172" s="2"/>
      <c r="EQK172" s="45"/>
      <c r="EQL172" s="45"/>
      <c r="EQO172" s="16"/>
      <c r="EQP172" s="93"/>
      <c r="EQQ172" s="18"/>
      <c r="EQR172" s="16"/>
      <c r="EQS172" s="18"/>
      <c r="EQT172" s="3"/>
      <c r="EQV172" s="13"/>
      <c r="EQW172" s="8"/>
      <c r="EQX172" s="3"/>
      <c r="EQY172" s="45"/>
      <c r="EQZ172" s="3"/>
      <c r="ERA172" s="2"/>
      <c r="ERB172" s="2"/>
      <c r="ERC172" s="2"/>
      <c r="ERD172" s="2"/>
      <c r="ERE172" s="2"/>
      <c r="ERF172" s="45"/>
      <c r="ERG172" s="45"/>
      <c r="ERJ172" s="16"/>
      <c r="ERK172" s="93"/>
      <c r="ERL172" s="18"/>
      <c r="ERM172" s="16"/>
      <c r="ERN172" s="18"/>
      <c r="ERO172" s="3"/>
      <c r="ERQ172" s="13"/>
      <c r="ERR172" s="8"/>
      <c r="ERS172" s="3"/>
      <c r="ERT172" s="45"/>
      <c r="ERU172" s="3"/>
      <c r="ERV172" s="2"/>
      <c r="ERW172" s="2"/>
      <c r="ERX172" s="2"/>
      <c r="ERY172" s="2"/>
      <c r="ERZ172" s="2"/>
      <c r="ESA172" s="45"/>
      <c r="ESB172" s="45"/>
      <c r="ESE172" s="16"/>
      <c r="ESF172" s="93"/>
      <c r="ESG172" s="18"/>
      <c r="ESH172" s="16"/>
      <c r="ESI172" s="18"/>
      <c r="ESJ172" s="3"/>
      <c r="ESL172" s="13"/>
      <c r="ESM172" s="8"/>
      <c r="ESN172" s="3"/>
      <c r="ESO172" s="45"/>
      <c r="ESP172" s="3"/>
      <c r="ESQ172" s="2"/>
      <c r="ESR172" s="2"/>
      <c r="ESS172" s="2"/>
      <c r="EST172" s="2"/>
      <c r="ESU172" s="2"/>
      <c r="ESV172" s="45"/>
      <c r="ESW172" s="45"/>
      <c r="ESZ172" s="16"/>
      <c r="ETA172" s="93"/>
      <c r="ETB172" s="18"/>
      <c r="ETC172" s="16"/>
      <c r="ETD172" s="18"/>
      <c r="ETE172" s="3"/>
      <c r="ETG172" s="13"/>
      <c r="ETH172" s="8"/>
      <c r="ETI172" s="3"/>
      <c r="ETJ172" s="45"/>
      <c r="ETK172" s="3"/>
      <c r="ETL172" s="2"/>
      <c r="ETM172" s="2"/>
      <c r="ETN172" s="2"/>
      <c r="ETO172" s="2"/>
      <c r="ETP172" s="2"/>
      <c r="ETQ172" s="45"/>
      <c r="ETR172" s="45"/>
      <c r="ETU172" s="16"/>
      <c r="ETV172" s="93"/>
      <c r="ETW172" s="18"/>
      <c r="ETX172" s="16"/>
      <c r="ETY172" s="18"/>
      <c r="ETZ172" s="3"/>
      <c r="EUB172" s="13"/>
      <c r="EUC172" s="8"/>
      <c r="EUD172" s="3"/>
      <c r="EUE172" s="45"/>
      <c r="EUF172" s="3"/>
      <c r="EUG172" s="2"/>
      <c r="EUH172" s="2"/>
      <c r="EUI172" s="2"/>
      <c r="EUJ172" s="2"/>
      <c r="EUK172" s="2"/>
      <c r="EUL172" s="45"/>
      <c r="EUM172" s="45"/>
      <c r="EUP172" s="16"/>
      <c r="EUQ172" s="93"/>
      <c r="EUR172" s="18"/>
      <c r="EUS172" s="16"/>
      <c r="EUT172" s="18"/>
      <c r="EUU172" s="3"/>
      <c r="EUW172" s="13"/>
      <c r="EUX172" s="8"/>
      <c r="EUY172" s="3"/>
      <c r="EUZ172" s="45"/>
      <c r="EVA172" s="3"/>
      <c r="EVB172" s="2"/>
      <c r="EVC172" s="2"/>
      <c r="EVD172" s="2"/>
      <c r="EVE172" s="2"/>
      <c r="EVF172" s="2"/>
      <c r="EVG172" s="45"/>
      <c r="EVH172" s="45"/>
      <c r="EVK172" s="16"/>
      <c r="EVL172" s="93"/>
      <c r="EVM172" s="18"/>
      <c r="EVN172" s="16"/>
      <c r="EVO172" s="18"/>
      <c r="EVP172" s="3"/>
      <c r="EVR172" s="13"/>
      <c r="EVS172" s="8"/>
      <c r="EVT172" s="3"/>
      <c r="EVU172" s="45"/>
      <c r="EVV172" s="3"/>
      <c r="EVW172" s="2"/>
      <c r="EVX172" s="2"/>
      <c r="EVY172" s="2"/>
      <c r="EVZ172" s="2"/>
      <c r="EWA172" s="2"/>
      <c r="EWB172" s="45"/>
      <c r="EWC172" s="45"/>
      <c r="EWF172" s="16"/>
      <c r="EWG172" s="93"/>
      <c r="EWH172" s="18"/>
      <c r="EWI172" s="16"/>
      <c r="EWJ172" s="18"/>
      <c r="EWK172" s="3"/>
      <c r="EWM172" s="13"/>
      <c r="EWN172" s="8"/>
      <c r="EWO172" s="3"/>
      <c r="EWP172" s="45"/>
      <c r="EWQ172" s="3"/>
      <c r="EWR172" s="2"/>
      <c r="EWS172" s="2"/>
      <c r="EWT172" s="2"/>
      <c r="EWU172" s="2"/>
      <c r="EWV172" s="2"/>
      <c r="EWW172" s="45"/>
      <c r="EWX172" s="45"/>
      <c r="EXA172" s="16"/>
      <c r="EXB172" s="93"/>
      <c r="EXC172" s="18"/>
      <c r="EXD172" s="16"/>
      <c r="EXE172" s="18"/>
      <c r="EXF172" s="3"/>
      <c r="EXH172" s="13"/>
      <c r="EXI172" s="8"/>
      <c r="EXJ172" s="3"/>
      <c r="EXK172" s="45"/>
      <c r="EXL172" s="3"/>
      <c r="EXM172" s="2"/>
      <c r="EXN172" s="2"/>
      <c r="EXO172" s="2"/>
      <c r="EXP172" s="2"/>
      <c r="EXQ172" s="2"/>
      <c r="EXR172" s="45"/>
      <c r="EXS172" s="45"/>
      <c r="EXV172" s="16"/>
      <c r="EXW172" s="93"/>
      <c r="EXX172" s="18"/>
      <c r="EXY172" s="16"/>
      <c r="EXZ172" s="18"/>
      <c r="EYA172" s="3"/>
      <c r="EYC172" s="13"/>
      <c r="EYD172" s="8"/>
      <c r="EYE172" s="3"/>
      <c r="EYF172" s="45"/>
      <c r="EYG172" s="3"/>
      <c r="EYH172" s="2"/>
      <c r="EYI172" s="2"/>
      <c r="EYJ172" s="2"/>
      <c r="EYK172" s="2"/>
      <c r="EYL172" s="2"/>
      <c r="EYM172" s="45"/>
      <c r="EYN172" s="45"/>
      <c r="EYQ172" s="16"/>
      <c r="EYR172" s="93"/>
      <c r="EYS172" s="18"/>
      <c r="EYT172" s="16"/>
      <c r="EYU172" s="18"/>
      <c r="EYV172" s="3"/>
      <c r="EYX172" s="13"/>
      <c r="EYY172" s="8"/>
      <c r="EYZ172" s="3"/>
      <c r="EZA172" s="45"/>
      <c r="EZB172" s="3"/>
      <c r="EZC172" s="2"/>
      <c r="EZD172" s="2"/>
      <c r="EZE172" s="2"/>
      <c r="EZF172" s="2"/>
      <c r="EZG172" s="2"/>
      <c r="EZH172" s="45"/>
      <c r="EZI172" s="45"/>
      <c r="EZL172" s="16"/>
      <c r="EZM172" s="93"/>
      <c r="EZN172" s="18"/>
      <c r="EZO172" s="16"/>
      <c r="EZP172" s="18"/>
      <c r="EZQ172" s="3"/>
      <c r="EZS172" s="13"/>
      <c r="EZT172" s="8"/>
      <c r="EZU172" s="3"/>
      <c r="EZV172" s="45"/>
      <c r="EZW172" s="3"/>
      <c r="EZX172" s="2"/>
      <c r="EZY172" s="2"/>
      <c r="EZZ172" s="2"/>
      <c r="FAA172" s="2"/>
      <c r="FAB172" s="2"/>
      <c r="FAC172" s="45"/>
      <c r="FAD172" s="45"/>
      <c r="FAG172" s="16"/>
      <c r="FAH172" s="93"/>
      <c r="FAI172" s="18"/>
      <c r="FAJ172" s="16"/>
      <c r="FAK172" s="18"/>
      <c r="FAL172" s="3"/>
      <c r="FAN172" s="13"/>
      <c r="FAO172" s="8"/>
      <c r="FAP172" s="3"/>
      <c r="FAQ172" s="45"/>
      <c r="FAR172" s="3"/>
      <c r="FAS172" s="2"/>
      <c r="FAT172" s="2"/>
      <c r="FAU172" s="2"/>
      <c r="FAV172" s="2"/>
      <c r="FAW172" s="2"/>
      <c r="FAX172" s="45"/>
      <c r="FAY172" s="45"/>
      <c r="FBB172" s="16"/>
      <c r="FBC172" s="93"/>
      <c r="FBD172" s="18"/>
      <c r="FBE172" s="16"/>
      <c r="FBF172" s="18"/>
      <c r="FBG172" s="3"/>
      <c r="FBI172" s="13"/>
      <c r="FBJ172" s="8"/>
      <c r="FBK172" s="3"/>
      <c r="FBL172" s="45"/>
      <c r="FBM172" s="3"/>
      <c r="FBN172" s="2"/>
      <c r="FBO172" s="2"/>
      <c r="FBP172" s="2"/>
      <c r="FBQ172" s="2"/>
      <c r="FBR172" s="2"/>
      <c r="FBS172" s="45"/>
      <c r="FBT172" s="45"/>
      <c r="FBW172" s="16"/>
      <c r="FBX172" s="93"/>
      <c r="FBY172" s="18"/>
      <c r="FBZ172" s="16"/>
      <c r="FCA172" s="18"/>
      <c r="FCB172" s="3"/>
      <c r="FCD172" s="13"/>
      <c r="FCE172" s="8"/>
      <c r="FCF172" s="3"/>
      <c r="FCG172" s="45"/>
      <c r="FCH172" s="3"/>
      <c r="FCI172" s="2"/>
      <c r="FCJ172" s="2"/>
      <c r="FCK172" s="2"/>
      <c r="FCL172" s="2"/>
      <c r="FCM172" s="2"/>
      <c r="FCN172" s="45"/>
      <c r="FCO172" s="45"/>
      <c r="FCR172" s="16"/>
      <c r="FCS172" s="93"/>
      <c r="FCT172" s="18"/>
      <c r="FCU172" s="16"/>
      <c r="FCV172" s="18"/>
      <c r="FCW172" s="3"/>
      <c r="FCY172" s="13"/>
      <c r="FCZ172" s="8"/>
      <c r="FDA172" s="3"/>
      <c r="FDB172" s="45"/>
      <c r="FDC172" s="3"/>
      <c r="FDD172" s="2"/>
      <c r="FDE172" s="2"/>
      <c r="FDF172" s="2"/>
      <c r="FDG172" s="2"/>
      <c r="FDH172" s="2"/>
      <c r="FDI172" s="45"/>
      <c r="FDJ172" s="45"/>
      <c r="FDM172" s="16"/>
      <c r="FDN172" s="93"/>
      <c r="FDO172" s="18"/>
      <c r="FDP172" s="16"/>
      <c r="FDQ172" s="18"/>
      <c r="FDR172" s="3"/>
      <c r="FDT172" s="13"/>
      <c r="FDU172" s="8"/>
      <c r="FDV172" s="3"/>
      <c r="FDW172" s="45"/>
      <c r="FDX172" s="3"/>
      <c r="FDY172" s="2"/>
      <c r="FDZ172" s="2"/>
      <c r="FEA172" s="2"/>
      <c r="FEB172" s="2"/>
      <c r="FEC172" s="2"/>
      <c r="FED172" s="45"/>
      <c r="FEE172" s="45"/>
      <c r="FEH172" s="16"/>
      <c r="FEI172" s="93"/>
      <c r="FEJ172" s="18"/>
      <c r="FEK172" s="16"/>
      <c r="FEL172" s="18"/>
      <c r="FEM172" s="3"/>
      <c r="FEO172" s="13"/>
      <c r="FEP172" s="8"/>
      <c r="FEQ172" s="3"/>
      <c r="FER172" s="45"/>
      <c r="FES172" s="3"/>
      <c r="FET172" s="2"/>
      <c r="FEU172" s="2"/>
      <c r="FEV172" s="2"/>
      <c r="FEW172" s="2"/>
      <c r="FEX172" s="2"/>
      <c r="FEY172" s="45"/>
      <c r="FEZ172" s="45"/>
      <c r="FFC172" s="16"/>
      <c r="FFD172" s="93"/>
      <c r="FFE172" s="18"/>
      <c r="FFF172" s="16"/>
      <c r="FFG172" s="18"/>
      <c r="FFH172" s="3"/>
      <c r="FFJ172" s="13"/>
      <c r="FFK172" s="8"/>
      <c r="FFL172" s="3"/>
      <c r="FFM172" s="45"/>
      <c r="FFN172" s="3"/>
      <c r="FFO172" s="2"/>
      <c r="FFP172" s="2"/>
      <c r="FFQ172" s="2"/>
      <c r="FFR172" s="2"/>
      <c r="FFS172" s="2"/>
      <c r="FFT172" s="45"/>
      <c r="FFU172" s="45"/>
      <c r="FFX172" s="16"/>
      <c r="FFY172" s="93"/>
      <c r="FFZ172" s="18"/>
      <c r="FGA172" s="16"/>
      <c r="FGB172" s="18"/>
      <c r="FGC172" s="3"/>
      <c r="FGE172" s="13"/>
      <c r="FGF172" s="8"/>
      <c r="FGG172" s="3"/>
      <c r="FGH172" s="45"/>
      <c r="FGI172" s="3"/>
      <c r="FGJ172" s="2"/>
      <c r="FGK172" s="2"/>
      <c r="FGL172" s="2"/>
      <c r="FGM172" s="2"/>
      <c r="FGN172" s="2"/>
      <c r="FGO172" s="45"/>
      <c r="FGP172" s="45"/>
      <c r="FGS172" s="16"/>
      <c r="FGT172" s="93"/>
      <c r="FGU172" s="18"/>
      <c r="FGV172" s="16"/>
      <c r="FGW172" s="18"/>
      <c r="FGX172" s="3"/>
      <c r="FGZ172" s="13"/>
      <c r="FHA172" s="8"/>
      <c r="FHB172" s="3"/>
      <c r="FHC172" s="45"/>
      <c r="FHD172" s="3"/>
      <c r="FHE172" s="2"/>
      <c r="FHF172" s="2"/>
      <c r="FHG172" s="2"/>
      <c r="FHH172" s="2"/>
      <c r="FHI172" s="2"/>
      <c r="FHJ172" s="45"/>
      <c r="FHK172" s="45"/>
      <c r="FHN172" s="16"/>
      <c r="FHO172" s="93"/>
      <c r="FHP172" s="18"/>
      <c r="FHQ172" s="16"/>
      <c r="FHR172" s="18"/>
      <c r="FHS172" s="3"/>
      <c r="FHU172" s="13"/>
      <c r="FHV172" s="8"/>
      <c r="FHW172" s="3"/>
      <c r="FHX172" s="45"/>
      <c r="FHY172" s="3"/>
      <c r="FHZ172" s="2"/>
      <c r="FIA172" s="2"/>
      <c r="FIB172" s="2"/>
      <c r="FIC172" s="2"/>
      <c r="FID172" s="2"/>
      <c r="FIE172" s="45"/>
      <c r="FIF172" s="45"/>
      <c r="FII172" s="16"/>
      <c r="FIJ172" s="93"/>
      <c r="FIK172" s="18"/>
      <c r="FIL172" s="16"/>
      <c r="FIM172" s="18"/>
      <c r="FIN172" s="3"/>
      <c r="FIP172" s="13"/>
      <c r="FIQ172" s="8"/>
      <c r="FIR172" s="3"/>
      <c r="FIS172" s="45"/>
      <c r="FIT172" s="3"/>
      <c r="FIU172" s="2"/>
      <c r="FIV172" s="2"/>
      <c r="FIW172" s="2"/>
      <c r="FIX172" s="2"/>
      <c r="FIY172" s="2"/>
      <c r="FIZ172" s="45"/>
      <c r="FJA172" s="45"/>
      <c r="FJD172" s="16"/>
      <c r="FJE172" s="93"/>
      <c r="FJF172" s="18"/>
      <c r="FJG172" s="16"/>
      <c r="FJH172" s="18"/>
      <c r="FJI172" s="3"/>
      <c r="FJK172" s="13"/>
      <c r="FJL172" s="8"/>
      <c r="FJM172" s="3"/>
      <c r="FJN172" s="45"/>
      <c r="FJO172" s="3"/>
      <c r="FJP172" s="2"/>
      <c r="FJQ172" s="2"/>
      <c r="FJR172" s="2"/>
      <c r="FJS172" s="2"/>
      <c r="FJT172" s="2"/>
      <c r="FJU172" s="45"/>
      <c r="FJV172" s="45"/>
      <c r="FJY172" s="16"/>
      <c r="FJZ172" s="93"/>
      <c r="FKA172" s="18"/>
      <c r="FKB172" s="16"/>
      <c r="FKC172" s="18"/>
      <c r="FKD172" s="3"/>
      <c r="FKF172" s="13"/>
      <c r="FKG172" s="8"/>
      <c r="FKH172" s="3"/>
      <c r="FKI172" s="45"/>
      <c r="FKJ172" s="3"/>
      <c r="FKK172" s="2"/>
      <c r="FKL172" s="2"/>
      <c r="FKM172" s="2"/>
      <c r="FKN172" s="2"/>
      <c r="FKO172" s="2"/>
      <c r="FKP172" s="45"/>
      <c r="FKQ172" s="45"/>
      <c r="FKT172" s="16"/>
      <c r="FKU172" s="93"/>
      <c r="FKV172" s="18"/>
      <c r="FKW172" s="16"/>
      <c r="FKX172" s="18"/>
      <c r="FKY172" s="3"/>
      <c r="FLA172" s="13"/>
      <c r="FLB172" s="8"/>
      <c r="FLC172" s="3"/>
      <c r="FLD172" s="45"/>
      <c r="FLE172" s="3"/>
      <c r="FLF172" s="2"/>
      <c r="FLG172" s="2"/>
      <c r="FLH172" s="2"/>
      <c r="FLI172" s="2"/>
      <c r="FLJ172" s="2"/>
      <c r="FLK172" s="45"/>
      <c r="FLL172" s="45"/>
      <c r="FLO172" s="16"/>
      <c r="FLP172" s="93"/>
      <c r="FLQ172" s="18"/>
      <c r="FLR172" s="16"/>
      <c r="FLS172" s="18"/>
      <c r="FLT172" s="3"/>
      <c r="FLV172" s="13"/>
      <c r="FLW172" s="8"/>
      <c r="FLX172" s="3"/>
      <c r="FLY172" s="45"/>
      <c r="FLZ172" s="3"/>
      <c r="FMA172" s="2"/>
      <c r="FMB172" s="2"/>
      <c r="FMC172" s="2"/>
      <c r="FMD172" s="2"/>
      <c r="FME172" s="2"/>
      <c r="FMF172" s="45"/>
      <c r="FMG172" s="45"/>
      <c r="FMJ172" s="16"/>
      <c r="FMK172" s="93"/>
      <c r="FML172" s="18"/>
      <c r="FMM172" s="16"/>
      <c r="FMN172" s="18"/>
      <c r="FMO172" s="3"/>
      <c r="FMQ172" s="13"/>
      <c r="FMR172" s="8"/>
      <c r="FMS172" s="3"/>
      <c r="FMT172" s="45"/>
      <c r="FMU172" s="3"/>
      <c r="FMV172" s="2"/>
      <c r="FMW172" s="2"/>
      <c r="FMX172" s="2"/>
      <c r="FMY172" s="2"/>
      <c r="FMZ172" s="2"/>
      <c r="FNA172" s="45"/>
      <c r="FNB172" s="45"/>
      <c r="FNE172" s="16"/>
      <c r="FNF172" s="93"/>
      <c r="FNG172" s="18"/>
      <c r="FNH172" s="16"/>
      <c r="FNI172" s="18"/>
      <c r="FNJ172" s="3"/>
      <c r="FNL172" s="13"/>
      <c r="FNM172" s="8"/>
      <c r="FNN172" s="3"/>
      <c r="FNO172" s="45"/>
      <c r="FNP172" s="3"/>
      <c r="FNQ172" s="2"/>
      <c r="FNR172" s="2"/>
      <c r="FNS172" s="2"/>
      <c r="FNT172" s="2"/>
      <c r="FNU172" s="2"/>
      <c r="FNV172" s="45"/>
      <c r="FNW172" s="45"/>
      <c r="FNZ172" s="16"/>
      <c r="FOA172" s="93"/>
      <c r="FOB172" s="18"/>
      <c r="FOC172" s="16"/>
      <c r="FOD172" s="18"/>
      <c r="FOE172" s="3"/>
      <c r="FOG172" s="13"/>
      <c r="FOH172" s="8"/>
      <c r="FOI172" s="3"/>
      <c r="FOJ172" s="45"/>
      <c r="FOK172" s="3"/>
      <c r="FOL172" s="2"/>
      <c r="FOM172" s="2"/>
      <c r="FON172" s="2"/>
      <c r="FOO172" s="2"/>
      <c r="FOP172" s="2"/>
      <c r="FOQ172" s="45"/>
      <c r="FOR172" s="45"/>
      <c r="FOU172" s="16"/>
      <c r="FOV172" s="93"/>
      <c r="FOW172" s="18"/>
      <c r="FOX172" s="16"/>
      <c r="FOY172" s="18"/>
      <c r="FOZ172" s="3"/>
      <c r="FPB172" s="13"/>
      <c r="FPC172" s="8"/>
      <c r="FPD172" s="3"/>
      <c r="FPE172" s="45"/>
      <c r="FPF172" s="3"/>
      <c r="FPG172" s="2"/>
      <c r="FPH172" s="2"/>
      <c r="FPI172" s="2"/>
      <c r="FPJ172" s="2"/>
      <c r="FPK172" s="2"/>
      <c r="FPL172" s="45"/>
      <c r="FPM172" s="45"/>
      <c r="FPP172" s="16"/>
      <c r="FPQ172" s="93"/>
      <c r="FPR172" s="18"/>
      <c r="FPS172" s="16"/>
      <c r="FPT172" s="18"/>
      <c r="FPU172" s="3"/>
      <c r="FPW172" s="13"/>
      <c r="FPX172" s="8"/>
      <c r="FPY172" s="3"/>
      <c r="FPZ172" s="45"/>
      <c r="FQA172" s="3"/>
      <c r="FQB172" s="2"/>
      <c r="FQC172" s="2"/>
      <c r="FQD172" s="2"/>
      <c r="FQE172" s="2"/>
      <c r="FQF172" s="2"/>
      <c r="FQG172" s="45"/>
      <c r="FQH172" s="45"/>
      <c r="FQK172" s="16"/>
      <c r="FQL172" s="93"/>
      <c r="FQM172" s="18"/>
      <c r="FQN172" s="16"/>
      <c r="FQO172" s="18"/>
      <c r="FQP172" s="3"/>
      <c r="FQR172" s="13"/>
      <c r="FQS172" s="8"/>
      <c r="FQT172" s="3"/>
      <c r="FQU172" s="45"/>
      <c r="FQV172" s="3"/>
      <c r="FQW172" s="2"/>
      <c r="FQX172" s="2"/>
      <c r="FQY172" s="2"/>
      <c r="FQZ172" s="2"/>
      <c r="FRA172" s="2"/>
      <c r="FRB172" s="45"/>
      <c r="FRC172" s="45"/>
      <c r="FRF172" s="16"/>
      <c r="FRG172" s="93"/>
      <c r="FRH172" s="18"/>
      <c r="FRI172" s="16"/>
      <c r="FRJ172" s="18"/>
      <c r="FRK172" s="3"/>
      <c r="FRM172" s="13"/>
      <c r="FRN172" s="8"/>
      <c r="FRO172" s="3"/>
      <c r="FRP172" s="45"/>
      <c r="FRQ172" s="3"/>
      <c r="FRR172" s="2"/>
      <c r="FRS172" s="2"/>
      <c r="FRT172" s="2"/>
      <c r="FRU172" s="2"/>
      <c r="FRV172" s="2"/>
      <c r="FRW172" s="45"/>
      <c r="FRX172" s="45"/>
      <c r="FSA172" s="16"/>
      <c r="FSB172" s="93"/>
      <c r="FSC172" s="18"/>
      <c r="FSD172" s="16"/>
      <c r="FSE172" s="18"/>
      <c r="FSF172" s="3"/>
      <c r="FSH172" s="13"/>
      <c r="FSI172" s="8"/>
      <c r="FSJ172" s="3"/>
      <c r="FSK172" s="45"/>
      <c r="FSL172" s="3"/>
      <c r="FSM172" s="2"/>
      <c r="FSN172" s="2"/>
      <c r="FSO172" s="2"/>
      <c r="FSP172" s="2"/>
      <c r="FSQ172" s="2"/>
      <c r="FSR172" s="45"/>
      <c r="FSS172" s="45"/>
      <c r="FSV172" s="16"/>
      <c r="FSW172" s="93"/>
      <c r="FSX172" s="18"/>
      <c r="FSY172" s="16"/>
      <c r="FSZ172" s="18"/>
      <c r="FTA172" s="3"/>
      <c r="FTC172" s="13"/>
      <c r="FTD172" s="8"/>
      <c r="FTE172" s="3"/>
      <c r="FTF172" s="45"/>
      <c r="FTG172" s="3"/>
      <c r="FTH172" s="2"/>
      <c r="FTI172" s="2"/>
      <c r="FTJ172" s="2"/>
      <c r="FTK172" s="2"/>
      <c r="FTL172" s="2"/>
      <c r="FTM172" s="45"/>
      <c r="FTN172" s="45"/>
      <c r="FTQ172" s="16"/>
      <c r="FTR172" s="93"/>
      <c r="FTS172" s="18"/>
      <c r="FTT172" s="16"/>
      <c r="FTU172" s="18"/>
      <c r="FTV172" s="3"/>
      <c r="FTX172" s="13"/>
      <c r="FTY172" s="8"/>
      <c r="FTZ172" s="3"/>
      <c r="FUA172" s="45"/>
      <c r="FUB172" s="3"/>
      <c r="FUC172" s="2"/>
      <c r="FUD172" s="2"/>
      <c r="FUE172" s="2"/>
      <c r="FUF172" s="2"/>
      <c r="FUG172" s="2"/>
      <c r="FUH172" s="45"/>
      <c r="FUI172" s="45"/>
      <c r="FUL172" s="16"/>
      <c r="FUM172" s="93"/>
      <c r="FUN172" s="18"/>
      <c r="FUO172" s="16"/>
      <c r="FUP172" s="18"/>
      <c r="FUQ172" s="3"/>
      <c r="FUS172" s="13"/>
      <c r="FUT172" s="8"/>
      <c r="FUU172" s="3"/>
      <c r="FUV172" s="45"/>
      <c r="FUW172" s="3"/>
      <c r="FUX172" s="2"/>
      <c r="FUY172" s="2"/>
      <c r="FUZ172" s="2"/>
      <c r="FVA172" s="2"/>
      <c r="FVB172" s="2"/>
      <c r="FVC172" s="45"/>
      <c r="FVD172" s="45"/>
      <c r="FVG172" s="16"/>
      <c r="FVH172" s="93"/>
      <c r="FVI172" s="18"/>
      <c r="FVJ172" s="16"/>
      <c r="FVK172" s="18"/>
      <c r="FVL172" s="3"/>
      <c r="FVN172" s="13"/>
      <c r="FVO172" s="8"/>
      <c r="FVP172" s="3"/>
      <c r="FVQ172" s="45"/>
      <c r="FVR172" s="3"/>
      <c r="FVS172" s="2"/>
      <c r="FVT172" s="2"/>
      <c r="FVU172" s="2"/>
      <c r="FVV172" s="2"/>
      <c r="FVW172" s="2"/>
      <c r="FVX172" s="45"/>
      <c r="FVY172" s="45"/>
      <c r="FWB172" s="16"/>
      <c r="FWC172" s="93"/>
      <c r="FWD172" s="18"/>
      <c r="FWE172" s="16"/>
      <c r="FWF172" s="18"/>
      <c r="FWG172" s="3"/>
      <c r="FWI172" s="13"/>
      <c r="FWJ172" s="8"/>
      <c r="FWK172" s="3"/>
      <c r="FWL172" s="45"/>
      <c r="FWM172" s="3"/>
      <c r="FWN172" s="2"/>
      <c r="FWO172" s="2"/>
      <c r="FWP172" s="2"/>
      <c r="FWQ172" s="2"/>
      <c r="FWR172" s="2"/>
      <c r="FWS172" s="45"/>
      <c r="FWT172" s="45"/>
      <c r="FWW172" s="16"/>
      <c r="FWX172" s="93"/>
      <c r="FWY172" s="18"/>
      <c r="FWZ172" s="16"/>
      <c r="FXA172" s="18"/>
      <c r="FXB172" s="3"/>
      <c r="FXD172" s="13"/>
      <c r="FXE172" s="8"/>
      <c r="FXF172" s="3"/>
      <c r="FXG172" s="45"/>
      <c r="FXH172" s="3"/>
      <c r="FXI172" s="2"/>
      <c r="FXJ172" s="2"/>
      <c r="FXK172" s="2"/>
      <c r="FXL172" s="2"/>
      <c r="FXM172" s="2"/>
      <c r="FXN172" s="45"/>
      <c r="FXO172" s="45"/>
      <c r="FXR172" s="16"/>
      <c r="FXS172" s="93"/>
      <c r="FXT172" s="18"/>
      <c r="FXU172" s="16"/>
      <c r="FXV172" s="18"/>
      <c r="FXW172" s="3"/>
      <c r="FXY172" s="13"/>
      <c r="FXZ172" s="8"/>
      <c r="FYA172" s="3"/>
      <c r="FYB172" s="45"/>
      <c r="FYC172" s="3"/>
      <c r="FYD172" s="2"/>
      <c r="FYE172" s="2"/>
      <c r="FYF172" s="2"/>
      <c r="FYG172" s="2"/>
      <c r="FYH172" s="2"/>
      <c r="FYI172" s="45"/>
      <c r="FYJ172" s="45"/>
      <c r="FYM172" s="16"/>
      <c r="FYN172" s="93"/>
      <c r="FYO172" s="18"/>
      <c r="FYP172" s="16"/>
      <c r="FYQ172" s="18"/>
      <c r="FYR172" s="3"/>
      <c r="FYT172" s="13"/>
      <c r="FYU172" s="8"/>
      <c r="FYV172" s="3"/>
      <c r="FYW172" s="45"/>
      <c r="FYX172" s="3"/>
      <c r="FYY172" s="2"/>
      <c r="FYZ172" s="2"/>
      <c r="FZA172" s="2"/>
      <c r="FZB172" s="2"/>
      <c r="FZC172" s="2"/>
      <c r="FZD172" s="45"/>
      <c r="FZE172" s="45"/>
      <c r="FZH172" s="16"/>
      <c r="FZI172" s="93"/>
      <c r="FZJ172" s="18"/>
      <c r="FZK172" s="16"/>
      <c r="FZL172" s="18"/>
      <c r="FZM172" s="3"/>
      <c r="FZO172" s="13"/>
      <c r="FZP172" s="8"/>
      <c r="FZQ172" s="3"/>
      <c r="FZR172" s="45"/>
      <c r="FZS172" s="3"/>
      <c r="FZT172" s="2"/>
      <c r="FZU172" s="2"/>
      <c r="FZV172" s="2"/>
      <c r="FZW172" s="2"/>
      <c r="FZX172" s="2"/>
      <c r="FZY172" s="45"/>
      <c r="FZZ172" s="45"/>
      <c r="GAC172" s="16"/>
      <c r="GAD172" s="93"/>
      <c r="GAE172" s="18"/>
      <c r="GAF172" s="16"/>
      <c r="GAG172" s="18"/>
      <c r="GAH172" s="3"/>
      <c r="GAJ172" s="13"/>
      <c r="GAK172" s="8"/>
      <c r="GAL172" s="3"/>
      <c r="GAM172" s="45"/>
      <c r="GAN172" s="3"/>
      <c r="GAO172" s="2"/>
      <c r="GAP172" s="2"/>
      <c r="GAQ172" s="2"/>
      <c r="GAR172" s="2"/>
      <c r="GAS172" s="2"/>
      <c r="GAT172" s="45"/>
      <c r="GAU172" s="45"/>
      <c r="GAX172" s="16"/>
      <c r="GAY172" s="93"/>
      <c r="GAZ172" s="18"/>
      <c r="GBA172" s="16"/>
      <c r="GBB172" s="18"/>
      <c r="GBC172" s="3"/>
      <c r="GBE172" s="13"/>
      <c r="GBF172" s="8"/>
      <c r="GBG172" s="3"/>
      <c r="GBH172" s="45"/>
      <c r="GBI172" s="3"/>
      <c r="GBJ172" s="2"/>
      <c r="GBK172" s="2"/>
      <c r="GBL172" s="2"/>
      <c r="GBM172" s="2"/>
      <c r="GBN172" s="2"/>
      <c r="GBO172" s="45"/>
      <c r="GBP172" s="45"/>
      <c r="GBS172" s="16"/>
      <c r="GBT172" s="93"/>
      <c r="GBU172" s="18"/>
      <c r="GBV172" s="16"/>
      <c r="GBW172" s="18"/>
      <c r="GBX172" s="3"/>
      <c r="GBZ172" s="13"/>
      <c r="GCA172" s="8"/>
      <c r="GCB172" s="3"/>
      <c r="GCC172" s="45"/>
      <c r="GCD172" s="3"/>
      <c r="GCE172" s="2"/>
      <c r="GCF172" s="2"/>
      <c r="GCG172" s="2"/>
      <c r="GCH172" s="2"/>
      <c r="GCI172" s="2"/>
      <c r="GCJ172" s="45"/>
      <c r="GCK172" s="45"/>
      <c r="GCN172" s="16"/>
      <c r="GCO172" s="93"/>
      <c r="GCP172" s="18"/>
      <c r="GCQ172" s="16"/>
      <c r="GCR172" s="18"/>
      <c r="GCS172" s="3"/>
      <c r="GCU172" s="13"/>
      <c r="GCV172" s="8"/>
      <c r="GCW172" s="3"/>
      <c r="GCX172" s="45"/>
      <c r="GCY172" s="3"/>
      <c r="GCZ172" s="2"/>
      <c r="GDA172" s="2"/>
      <c r="GDB172" s="2"/>
      <c r="GDC172" s="2"/>
      <c r="GDD172" s="2"/>
      <c r="GDE172" s="45"/>
      <c r="GDF172" s="45"/>
      <c r="GDI172" s="16"/>
      <c r="GDJ172" s="93"/>
      <c r="GDK172" s="18"/>
      <c r="GDL172" s="16"/>
      <c r="GDM172" s="18"/>
      <c r="GDN172" s="3"/>
      <c r="GDP172" s="13"/>
      <c r="GDQ172" s="8"/>
      <c r="GDR172" s="3"/>
      <c r="GDS172" s="45"/>
      <c r="GDT172" s="3"/>
      <c r="GDU172" s="2"/>
      <c r="GDV172" s="2"/>
      <c r="GDW172" s="2"/>
      <c r="GDX172" s="2"/>
      <c r="GDY172" s="2"/>
      <c r="GDZ172" s="45"/>
      <c r="GEA172" s="45"/>
      <c r="GED172" s="16"/>
      <c r="GEE172" s="93"/>
      <c r="GEF172" s="18"/>
      <c r="GEG172" s="16"/>
      <c r="GEH172" s="18"/>
      <c r="GEI172" s="3"/>
      <c r="GEK172" s="13"/>
      <c r="GEL172" s="8"/>
      <c r="GEM172" s="3"/>
      <c r="GEN172" s="45"/>
      <c r="GEO172" s="3"/>
      <c r="GEP172" s="2"/>
      <c r="GEQ172" s="2"/>
      <c r="GER172" s="2"/>
      <c r="GES172" s="2"/>
      <c r="GET172" s="2"/>
      <c r="GEU172" s="45"/>
      <c r="GEV172" s="45"/>
      <c r="GEY172" s="16"/>
      <c r="GEZ172" s="93"/>
      <c r="GFA172" s="18"/>
      <c r="GFB172" s="16"/>
      <c r="GFC172" s="18"/>
      <c r="GFD172" s="3"/>
      <c r="GFF172" s="13"/>
      <c r="GFG172" s="8"/>
      <c r="GFH172" s="3"/>
      <c r="GFI172" s="45"/>
      <c r="GFJ172" s="3"/>
      <c r="GFK172" s="2"/>
      <c r="GFL172" s="2"/>
      <c r="GFM172" s="2"/>
      <c r="GFN172" s="2"/>
      <c r="GFO172" s="2"/>
      <c r="GFP172" s="45"/>
      <c r="GFQ172" s="45"/>
      <c r="GFT172" s="16"/>
      <c r="GFU172" s="93"/>
      <c r="GFV172" s="18"/>
      <c r="GFW172" s="16"/>
      <c r="GFX172" s="18"/>
      <c r="GFY172" s="3"/>
      <c r="GGA172" s="13"/>
      <c r="GGB172" s="8"/>
      <c r="GGC172" s="3"/>
      <c r="GGD172" s="45"/>
      <c r="GGE172" s="3"/>
      <c r="GGF172" s="2"/>
      <c r="GGG172" s="2"/>
      <c r="GGH172" s="2"/>
      <c r="GGI172" s="2"/>
      <c r="GGJ172" s="2"/>
      <c r="GGK172" s="45"/>
      <c r="GGL172" s="45"/>
      <c r="GGO172" s="16"/>
      <c r="GGP172" s="93"/>
      <c r="GGQ172" s="18"/>
      <c r="GGR172" s="16"/>
      <c r="GGS172" s="18"/>
      <c r="GGT172" s="3"/>
      <c r="GGV172" s="13"/>
      <c r="GGW172" s="8"/>
      <c r="GGX172" s="3"/>
      <c r="GGY172" s="45"/>
      <c r="GGZ172" s="3"/>
      <c r="GHA172" s="2"/>
      <c r="GHB172" s="2"/>
      <c r="GHC172" s="2"/>
      <c r="GHD172" s="2"/>
      <c r="GHE172" s="2"/>
      <c r="GHF172" s="45"/>
      <c r="GHG172" s="45"/>
      <c r="GHJ172" s="16"/>
      <c r="GHK172" s="93"/>
      <c r="GHL172" s="18"/>
      <c r="GHM172" s="16"/>
      <c r="GHN172" s="18"/>
      <c r="GHO172" s="3"/>
      <c r="GHQ172" s="13"/>
      <c r="GHR172" s="8"/>
      <c r="GHS172" s="3"/>
      <c r="GHT172" s="45"/>
      <c r="GHU172" s="3"/>
      <c r="GHV172" s="2"/>
      <c r="GHW172" s="2"/>
      <c r="GHX172" s="2"/>
      <c r="GHY172" s="2"/>
      <c r="GHZ172" s="2"/>
      <c r="GIA172" s="45"/>
      <c r="GIB172" s="45"/>
      <c r="GIE172" s="16"/>
      <c r="GIF172" s="93"/>
      <c r="GIG172" s="18"/>
      <c r="GIH172" s="16"/>
      <c r="GII172" s="18"/>
      <c r="GIJ172" s="3"/>
      <c r="GIL172" s="13"/>
      <c r="GIM172" s="8"/>
      <c r="GIN172" s="3"/>
      <c r="GIO172" s="45"/>
      <c r="GIP172" s="3"/>
      <c r="GIQ172" s="2"/>
      <c r="GIR172" s="2"/>
      <c r="GIS172" s="2"/>
      <c r="GIT172" s="2"/>
      <c r="GIU172" s="2"/>
      <c r="GIV172" s="45"/>
      <c r="GIW172" s="45"/>
      <c r="GIZ172" s="16"/>
      <c r="GJA172" s="93"/>
      <c r="GJB172" s="18"/>
      <c r="GJC172" s="16"/>
      <c r="GJD172" s="18"/>
      <c r="GJE172" s="3"/>
      <c r="GJG172" s="13"/>
      <c r="GJH172" s="8"/>
      <c r="GJI172" s="3"/>
      <c r="GJJ172" s="45"/>
      <c r="GJK172" s="3"/>
      <c r="GJL172" s="2"/>
      <c r="GJM172" s="2"/>
      <c r="GJN172" s="2"/>
      <c r="GJO172" s="2"/>
      <c r="GJP172" s="2"/>
      <c r="GJQ172" s="45"/>
      <c r="GJR172" s="45"/>
      <c r="GJU172" s="16"/>
      <c r="GJV172" s="93"/>
      <c r="GJW172" s="18"/>
      <c r="GJX172" s="16"/>
      <c r="GJY172" s="18"/>
      <c r="GJZ172" s="3"/>
      <c r="GKB172" s="13"/>
      <c r="GKC172" s="8"/>
      <c r="GKD172" s="3"/>
      <c r="GKE172" s="45"/>
      <c r="GKF172" s="3"/>
      <c r="GKG172" s="2"/>
      <c r="GKH172" s="2"/>
      <c r="GKI172" s="2"/>
      <c r="GKJ172" s="2"/>
      <c r="GKK172" s="2"/>
      <c r="GKL172" s="45"/>
      <c r="GKM172" s="45"/>
      <c r="GKP172" s="16"/>
      <c r="GKQ172" s="93"/>
      <c r="GKR172" s="18"/>
      <c r="GKS172" s="16"/>
      <c r="GKT172" s="18"/>
      <c r="GKU172" s="3"/>
      <c r="GKW172" s="13"/>
      <c r="GKX172" s="8"/>
      <c r="GKY172" s="3"/>
      <c r="GKZ172" s="45"/>
      <c r="GLA172" s="3"/>
      <c r="GLB172" s="2"/>
      <c r="GLC172" s="2"/>
      <c r="GLD172" s="2"/>
      <c r="GLE172" s="2"/>
      <c r="GLF172" s="2"/>
      <c r="GLG172" s="45"/>
      <c r="GLH172" s="45"/>
      <c r="GLK172" s="16"/>
      <c r="GLL172" s="93"/>
      <c r="GLM172" s="18"/>
      <c r="GLN172" s="16"/>
      <c r="GLO172" s="18"/>
      <c r="GLP172" s="3"/>
      <c r="GLR172" s="13"/>
      <c r="GLS172" s="8"/>
      <c r="GLT172" s="3"/>
      <c r="GLU172" s="45"/>
      <c r="GLV172" s="3"/>
      <c r="GLW172" s="2"/>
      <c r="GLX172" s="2"/>
      <c r="GLY172" s="2"/>
      <c r="GLZ172" s="2"/>
      <c r="GMA172" s="2"/>
      <c r="GMB172" s="45"/>
      <c r="GMC172" s="45"/>
      <c r="GMF172" s="16"/>
      <c r="GMG172" s="93"/>
      <c r="GMH172" s="18"/>
      <c r="GMI172" s="16"/>
      <c r="GMJ172" s="18"/>
      <c r="GMK172" s="3"/>
      <c r="GMM172" s="13"/>
      <c r="GMN172" s="8"/>
      <c r="GMO172" s="3"/>
      <c r="GMP172" s="45"/>
      <c r="GMQ172" s="3"/>
      <c r="GMR172" s="2"/>
      <c r="GMS172" s="2"/>
      <c r="GMT172" s="2"/>
      <c r="GMU172" s="2"/>
      <c r="GMV172" s="2"/>
      <c r="GMW172" s="45"/>
      <c r="GMX172" s="45"/>
      <c r="GNA172" s="16"/>
      <c r="GNB172" s="93"/>
      <c r="GNC172" s="18"/>
      <c r="GND172" s="16"/>
      <c r="GNE172" s="18"/>
      <c r="GNF172" s="3"/>
      <c r="GNH172" s="13"/>
      <c r="GNI172" s="8"/>
      <c r="GNJ172" s="3"/>
      <c r="GNK172" s="45"/>
      <c r="GNL172" s="3"/>
      <c r="GNM172" s="2"/>
      <c r="GNN172" s="2"/>
      <c r="GNO172" s="2"/>
      <c r="GNP172" s="2"/>
      <c r="GNQ172" s="2"/>
      <c r="GNR172" s="45"/>
      <c r="GNS172" s="45"/>
      <c r="GNV172" s="16"/>
      <c r="GNW172" s="93"/>
      <c r="GNX172" s="18"/>
      <c r="GNY172" s="16"/>
      <c r="GNZ172" s="18"/>
      <c r="GOA172" s="3"/>
      <c r="GOC172" s="13"/>
      <c r="GOD172" s="8"/>
      <c r="GOE172" s="3"/>
      <c r="GOF172" s="45"/>
      <c r="GOG172" s="3"/>
      <c r="GOH172" s="2"/>
      <c r="GOI172" s="2"/>
      <c r="GOJ172" s="2"/>
      <c r="GOK172" s="2"/>
      <c r="GOL172" s="2"/>
      <c r="GOM172" s="45"/>
      <c r="GON172" s="45"/>
      <c r="GOQ172" s="16"/>
      <c r="GOR172" s="93"/>
      <c r="GOS172" s="18"/>
      <c r="GOT172" s="16"/>
      <c r="GOU172" s="18"/>
      <c r="GOV172" s="3"/>
      <c r="GOX172" s="13"/>
      <c r="GOY172" s="8"/>
      <c r="GOZ172" s="3"/>
      <c r="GPA172" s="45"/>
      <c r="GPB172" s="3"/>
      <c r="GPC172" s="2"/>
      <c r="GPD172" s="2"/>
      <c r="GPE172" s="2"/>
      <c r="GPF172" s="2"/>
      <c r="GPG172" s="2"/>
      <c r="GPH172" s="45"/>
      <c r="GPI172" s="45"/>
      <c r="GPL172" s="16"/>
      <c r="GPM172" s="93"/>
      <c r="GPN172" s="18"/>
      <c r="GPO172" s="16"/>
      <c r="GPP172" s="18"/>
      <c r="GPQ172" s="3"/>
      <c r="GPS172" s="13"/>
      <c r="GPT172" s="8"/>
      <c r="GPU172" s="3"/>
      <c r="GPV172" s="45"/>
      <c r="GPW172" s="3"/>
      <c r="GPX172" s="2"/>
      <c r="GPY172" s="2"/>
      <c r="GPZ172" s="2"/>
      <c r="GQA172" s="2"/>
      <c r="GQB172" s="2"/>
      <c r="GQC172" s="45"/>
      <c r="GQD172" s="45"/>
      <c r="GQG172" s="16"/>
      <c r="GQH172" s="93"/>
      <c r="GQI172" s="18"/>
      <c r="GQJ172" s="16"/>
      <c r="GQK172" s="18"/>
      <c r="GQL172" s="3"/>
      <c r="GQN172" s="13"/>
      <c r="GQO172" s="8"/>
      <c r="GQP172" s="3"/>
      <c r="GQQ172" s="45"/>
      <c r="GQR172" s="3"/>
      <c r="GQS172" s="2"/>
      <c r="GQT172" s="2"/>
      <c r="GQU172" s="2"/>
      <c r="GQV172" s="2"/>
      <c r="GQW172" s="2"/>
      <c r="GQX172" s="45"/>
      <c r="GQY172" s="45"/>
      <c r="GRB172" s="16"/>
      <c r="GRC172" s="93"/>
      <c r="GRD172" s="18"/>
      <c r="GRE172" s="16"/>
      <c r="GRF172" s="18"/>
      <c r="GRG172" s="3"/>
      <c r="GRI172" s="13"/>
      <c r="GRJ172" s="8"/>
      <c r="GRK172" s="3"/>
      <c r="GRL172" s="45"/>
      <c r="GRM172" s="3"/>
      <c r="GRN172" s="2"/>
      <c r="GRO172" s="2"/>
      <c r="GRP172" s="2"/>
      <c r="GRQ172" s="2"/>
      <c r="GRR172" s="2"/>
      <c r="GRS172" s="45"/>
      <c r="GRT172" s="45"/>
      <c r="GRW172" s="16"/>
      <c r="GRX172" s="93"/>
      <c r="GRY172" s="18"/>
      <c r="GRZ172" s="16"/>
      <c r="GSA172" s="18"/>
      <c r="GSB172" s="3"/>
      <c r="GSD172" s="13"/>
      <c r="GSE172" s="8"/>
      <c r="GSF172" s="3"/>
      <c r="GSG172" s="45"/>
      <c r="GSH172" s="3"/>
      <c r="GSI172" s="2"/>
      <c r="GSJ172" s="2"/>
      <c r="GSK172" s="2"/>
      <c r="GSL172" s="2"/>
      <c r="GSM172" s="2"/>
      <c r="GSN172" s="45"/>
      <c r="GSO172" s="45"/>
      <c r="GSR172" s="16"/>
      <c r="GSS172" s="93"/>
      <c r="GST172" s="18"/>
      <c r="GSU172" s="16"/>
      <c r="GSV172" s="18"/>
      <c r="GSW172" s="3"/>
      <c r="GSY172" s="13"/>
      <c r="GSZ172" s="8"/>
      <c r="GTA172" s="3"/>
      <c r="GTB172" s="45"/>
      <c r="GTC172" s="3"/>
      <c r="GTD172" s="2"/>
      <c r="GTE172" s="2"/>
      <c r="GTF172" s="2"/>
      <c r="GTG172" s="2"/>
      <c r="GTH172" s="2"/>
      <c r="GTI172" s="45"/>
      <c r="GTJ172" s="45"/>
      <c r="GTM172" s="16"/>
      <c r="GTN172" s="93"/>
      <c r="GTO172" s="18"/>
      <c r="GTP172" s="16"/>
      <c r="GTQ172" s="18"/>
      <c r="GTR172" s="3"/>
      <c r="GTT172" s="13"/>
      <c r="GTU172" s="8"/>
      <c r="GTV172" s="3"/>
      <c r="GTW172" s="45"/>
      <c r="GTX172" s="3"/>
      <c r="GTY172" s="2"/>
      <c r="GTZ172" s="2"/>
      <c r="GUA172" s="2"/>
      <c r="GUB172" s="2"/>
      <c r="GUC172" s="2"/>
      <c r="GUD172" s="45"/>
      <c r="GUE172" s="45"/>
      <c r="GUH172" s="16"/>
      <c r="GUI172" s="93"/>
      <c r="GUJ172" s="18"/>
      <c r="GUK172" s="16"/>
      <c r="GUL172" s="18"/>
      <c r="GUM172" s="3"/>
      <c r="GUO172" s="13"/>
      <c r="GUP172" s="8"/>
      <c r="GUQ172" s="3"/>
      <c r="GUR172" s="45"/>
      <c r="GUS172" s="3"/>
      <c r="GUT172" s="2"/>
      <c r="GUU172" s="2"/>
      <c r="GUV172" s="2"/>
      <c r="GUW172" s="2"/>
      <c r="GUX172" s="2"/>
      <c r="GUY172" s="45"/>
      <c r="GUZ172" s="45"/>
      <c r="GVC172" s="16"/>
      <c r="GVD172" s="93"/>
      <c r="GVE172" s="18"/>
      <c r="GVF172" s="16"/>
      <c r="GVG172" s="18"/>
      <c r="GVH172" s="3"/>
      <c r="GVJ172" s="13"/>
      <c r="GVK172" s="8"/>
      <c r="GVL172" s="3"/>
      <c r="GVM172" s="45"/>
      <c r="GVN172" s="3"/>
      <c r="GVO172" s="2"/>
      <c r="GVP172" s="2"/>
      <c r="GVQ172" s="2"/>
      <c r="GVR172" s="2"/>
      <c r="GVS172" s="2"/>
      <c r="GVT172" s="45"/>
      <c r="GVU172" s="45"/>
      <c r="GVX172" s="16"/>
      <c r="GVY172" s="93"/>
      <c r="GVZ172" s="18"/>
      <c r="GWA172" s="16"/>
      <c r="GWB172" s="18"/>
      <c r="GWC172" s="3"/>
      <c r="GWE172" s="13"/>
      <c r="GWF172" s="8"/>
      <c r="GWG172" s="3"/>
      <c r="GWH172" s="45"/>
      <c r="GWI172" s="3"/>
      <c r="GWJ172" s="2"/>
      <c r="GWK172" s="2"/>
      <c r="GWL172" s="2"/>
      <c r="GWM172" s="2"/>
      <c r="GWN172" s="2"/>
      <c r="GWO172" s="45"/>
      <c r="GWP172" s="45"/>
      <c r="GWS172" s="16"/>
      <c r="GWT172" s="93"/>
      <c r="GWU172" s="18"/>
      <c r="GWV172" s="16"/>
      <c r="GWW172" s="18"/>
      <c r="GWX172" s="3"/>
      <c r="GWZ172" s="13"/>
      <c r="GXA172" s="8"/>
      <c r="GXB172" s="3"/>
      <c r="GXC172" s="45"/>
      <c r="GXD172" s="3"/>
      <c r="GXE172" s="2"/>
      <c r="GXF172" s="2"/>
      <c r="GXG172" s="2"/>
      <c r="GXH172" s="2"/>
      <c r="GXI172" s="2"/>
      <c r="GXJ172" s="45"/>
      <c r="GXK172" s="45"/>
      <c r="GXN172" s="16"/>
      <c r="GXO172" s="93"/>
      <c r="GXP172" s="18"/>
      <c r="GXQ172" s="16"/>
      <c r="GXR172" s="18"/>
      <c r="GXS172" s="3"/>
      <c r="GXU172" s="13"/>
      <c r="GXV172" s="8"/>
      <c r="GXW172" s="3"/>
      <c r="GXX172" s="45"/>
      <c r="GXY172" s="3"/>
      <c r="GXZ172" s="2"/>
      <c r="GYA172" s="2"/>
      <c r="GYB172" s="2"/>
      <c r="GYC172" s="2"/>
      <c r="GYD172" s="2"/>
      <c r="GYE172" s="45"/>
      <c r="GYF172" s="45"/>
      <c r="GYI172" s="16"/>
      <c r="GYJ172" s="93"/>
      <c r="GYK172" s="18"/>
      <c r="GYL172" s="16"/>
      <c r="GYM172" s="18"/>
      <c r="GYN172" s="3"/>
      <c r="GYP172" s="13"/>
      <c r="GYQ172" s="8"/>
      <c r="GYR172" s="3"/>
      <c r="GYS172" s="45"/>
      <c r="GYT172" s="3"/>
      <c r="GYU172" s="2"/>
      <c r="GYV172" s="2"/>
      <c r="GYW172" s="2"/>
      <c r="GYX172" s="2"/>
      <c r="GYY172" s="2"/>
      <c r="GYZ172" s="45"/>
      <c r="GZA172" s="45"/>
      <c r="GZD172" s="16"/>
      <c r="GZE172" s="93"/>
      <c r="GZF172" s="18"/>
      <c r="GZG172" s="16"/>
      <c r="GZH172" s="18"/>
      <c r="GZI172" s="3"/>
      <c r="GZK172" s="13"/>
      <c r="GZL172" s="8"/>
      <c r="GZM172" s="3"/>
      <c r="GZN172" s="45"/>
      <c r="GZO172" s="3"/>
      <c r="GZP172" s="2"/>
      <c r="GZQ172" s="2"/>
      <c r="GZR172" s="2"/>
      <c r="GZS172" s="2"/>
      <c r="GZT172" s="2"/>
      <c r="GZU172" s="45"/>
      <c r="GZV172" s="45"/>
      <c r="GZY172" s="16"/>
      <c r="GZZ172" s="93"/>
      <c r="HAA172" s="18"/>
      <c r="HAB172" s="16"/>
      <c r="HAC172" s="18"/>
      <c r="HAD172" s="3"/>
      <c r="HAF172" s="13"/>
      <c r="HAG172" s="8"/>
      <c r="HAH172" s="3"/>
      <c r="HAI172" s="45"/>
      <c r="HAJ172" s="3"/>
      <c r="HAK172" s="2"/>
      <c r="HAL172" s="2"/>
      <c r="HAM172" s="2"/>
      <c r="HAN172" s="2"/>
      <c r="HAO172" s="2"/>
      <c r="HAP172" s="45"/>
      <c r="HAQ172" s="45"/>
      <c r="HAT172" s="16"/>
      <c r="HAU172" s="93"/>
      <c r="HAV172" s="18"/>
      <c r="HAW172" s="16"/>
      <c r="HAX172" s="18"/>
      <c r="HAY172" s="3"/>
      <c r="HBA172" s="13"/>
      <c r="HBB172" s="8"/>
      <c r="HBC172" s="3"/>
      <c r="HBD172" s="45"/>
      <c r="HBE172" s="3"/>
      <c r="HBF172" s="2"/>
      <c r="HBG172" s="2"/>
      <c r="HBH172" s="2"/>
      <c r="HBI172" s="2"/>
      <c r="HBJ172" s="2"/>
      <c r="HBK172" s="45"/>
      <c r="HBL172" s="45"/>
      <c r="HBO172" s="16"/>
      <c r="HBP172" s="93"/>
      <c r="HBQ172" s="18"/>
      <c r="HBR172" s="16"/>
      <c r="HBS172" s="18"/>
      <c r="HBT172" s="3"/>
      <c r="HBV172" s="13"/>
      <c r="HBW172" s="8"/>
      <c r="HBX172" s="3"/>
      <c r="HBY172" s="45"/>
      <c r="HBZ172" s="3"/>
      <c r="HCA172" s="2"/>
      <c r="HCB172" s="2"/>
      <c r="HCC172" s="2"/>
      <c r="HCD172" s="2"/>
      <c r="HCE172" s="2"/>
      <c r="HCF172" s="45"/>
      <c r="HCG172" s="45"/>
      <c r="HCJ172" s="16"/>
      <c r="HCK172" s="93"/>
      <c r="HCL172" s="18"/>
      <c r="HCM172" s="16"/>
      <c r="HCN172" s="18"/>
      <c r="HCO172" s="3"/>
      <c r="HCQ172" s="13"/>
      <c r="HCR172" s="8"/>
      <c r="HCS172" s="3"/>
      <c r="HCT172" s="45"/>
      <c r="HCU172" s="3"/>
      <c r="HCV172" s="2"/>
      <c r="HCW172" s="2"/>
      <c r="HCX172" s="2"/>
      <c r="HCY172" s="2"/>
      <c r="HCZ172" s="2"/>
      <c r="HDA172" s="45"/>
      <c r="HDB172" s="45"/>
      <c r="HDE172" s="16"/>
      <c r="HDF172" s="93"/>
      <c r="HDG172" s="18"/>
      <c r="HDH172" s="16"/>
      <c r="HDI172" s="18"/>
      <c r="HDJ172" s="3"/>
      <c r="HDL172" s="13"/>
      <c r="HDM172" s="8"/>
      <c r="HDN172" s="3"/>
      <c r="HDO172" s="45"/>
      <c r="HDP172" s="3"/>
      <c r="HDQ172" s="2"/>
      <c r="HDR172" s="2"/>
      <c r="HDS172" s="2"/>
      <c r="HDT172" s="2"/>
      <c r="HDU172" s="2"/>
      <c r="HDV172" s="45"/>
      <c r="HDW172" s="45"/>
      <c r="HDZ172" s="16"/>
      <c r="HEA172" s="93"/>
      <c r="HEB172" s="18"/>
      <c r="HEC172" s="16"/>
      <c r="HED172" s="18"/>
      <c r="HEE172" s="3"/>
      <c r="HEG172" s="13"/>
      <c r="HEH172" s="8"/>
      <c r="HEI172" s="3"/>
      <c r="HEJ172" s="45"/>
      <c r="HEK172" s="3"/>
      <c r="HEL172" s="2"/>
      <c r="HEM172" s="2"/>
      <c r="HEN172" s="2"/>
      <c r="HEO172" s="2"/>
      <c r="HEP172" s="2"/>
      <c r="HEQ172" s="45"/>
      <c r="HER172" s="45"/>
      <c r="HEU172" s="16"/>
      <c r="HEV172" s="93"/>
      <c r="HEW172" s="18"/>
      <c r="HEX172" s="16"/>
      <c r="HEY172" s="18"/>
      <c r="HEZ172" s="3"/>
      <c r="HFB172" s="13"/>
      <c r="HFC172" s="8"/>
      <c r="HFD172" s="3"/>
      <c r="HFE172" s="45"/>
      <c r="HFF172" s="3"/>
      <c r="HFG172" s="2"/>
      <c r="HFH172" s="2"/>
      <c r="HFI172" s="2"/>
      <c r="HFJ172" s="2"/>
      <c r="HFK172" s="2"/>
      <c r="HFL172" s="45"/>
      <c r="HFM172" s="45"/>
      <c r="HFP172" s="16"/>
      <c r="HFQ172" s="93"/>
      <c r="HFR172" s="18"/>
      <c r="HFS172" s="16"/>
      <c r="HFT172" s="18"/>
      <c r="HFU172" s="3"/>
      <c r="HFW172" s="13"/>
      <c r="HFX172" s="8"/>
      <c r="HFY172" s="3"/>
      <c r="HFZ172" s="45"/>
      <c r="HGA172" s="3"/>
      <c r="HGB172" s="2"/>
      <c r="HGC172" s="2"/>
      <c r="HGD172" s="2"/>
      <c r="HGE172" s="2"/>
      <c r="HGF172" s="2"/>
      <c r="HGG172" s="45"/>
      <c r="HGH172" s="45"/>
      <c r="HGK172" s="16"/>
      <c r="HGL172" s="93"/>
      <c r="HGM172" s="18"/>
      <c r="HGN172" s="16"/>
      <c r="HGO172" s="18"/>
      <c r="HGP172" s="3"/>
      <c r="HGR172" s="13"/>
      <c r="HGS172" s="8"/>
      <c r="HGT172" s="3"/>
      <c r="HGU172" s="45"/>
      <c r="HGV172" s="3"/>
      <c r="HGW172" s="2"/>
      <c r="HGX172" s="2"/>
      <c r="HGY172" s="2"/>
      <c r="HGZ172" s="2"/>
      <c r="HHA172" s="2"/>
      <c r="HHB172" s="45"/>
      <c r="HHC172" s="45"/>
      <c r="HHF172" s="16"/>
      <c r="HHG172" s="93"/>
      <c r="HHH172" s="18"/>
      <c r="HHI172" s="16"/>
      <c r="HHJ172" s="18"/>
      <c r="HHK172" s="3"/>
      <c r="HHM172" s="13"/>
      <c r="HHN172" s="8"/>
      <c r="HHO172" s="3"/>
      <c r="HHP172" s="45"/>
      <c r="HHQ172" s="3"/>
      <c r="HHR172" s="2"/>
      <c r="HHS172" s="2"/>
      <c r="HHT172" s="2"/>
      <c r="HHU172" s="2"/>
      <c r="HHV172" s="2"/>
      <c r="HHW172" s="45"/>
      <c r="HHX172" s="45"/>
      <c r="HIA172" s="16"/>
      <c r="HIB172" s="93"/>
      <c r="HIC172" s="18"/>
      <c r="HID172" s="16"/>
      <c r="HIE172" s="18"/>
      <c r="HIF172" s="3"/>
      <c r="HIH172" s="13"/>
      <c r="HII172" s="8"/>
      <c r="HIJ172" s="3"/>
      <c r="HIK172" s="45"/>
      <c r="HIL172" s="3"/>
      <c r="HIM172" s="2"/>
      <c r="HIN172" s="2"/>
      <c r="HIO172" s="2"/>
      <c r="HIP172" s="2"/>
      <c r="HIQ172" s="2"/>
      <c r="HIR172" s="45"/>
      <c r="HIS172" s="45"/>
      <c r="HIV172" s="16"/>
      <c r="HIW172" s="93"/>
      <c r="HIX172" s="18"/>
      <c r="HIY172" s="16"/>
      <c r="HIZ172" s="18"/>
      <c r="HJA172" s="3"/>
      <c r="HJC172" s="13"/>
      <c r="HJD172" s="8"/>
      <c r="HJE172" s="3"/>
      <c r="HJF172" s="45"/>
      <c r="HJG172" s="3"/>
      <c r="HJH172" s="2"/>
      <c r="HJI172" s="2"/>
      <c r="HJJ172" s="2"/>
      <c r="HJK172" s="2"/>
      <c r="HJL172" s="2"/>
      <c r="HJM172" s="45"/>
      <c r="HJN172" s="45"/>
      <c r="HJQ172" s="16"/>
      <c r="HJR172" s="93"/>
      <c r="HJS172" s="18"/>
      <c r="HJT172" s="16"/>
      <c r="HJU172" s="18"/>
      <c r="HJV172" s="3"/>
      <c r="HJX172" s="13"/>
      <c r="HJY172" s="8"/>
      <c r="HJZ172" s="3"/>
      <c r="HKA172" s="45"/>
      <c r="HKB172" s="3"/>
      <c r="HKC172" s="2"/>
      <c r="HKD172" s="2"/>
      <c r="HKE172" s="2"/>
      <c r="HKF172" s="2"/>
      <c r="HKG172" s="2"/>
      <c r="HKH172" s="45"/>
      <c r="HKI172" s="45"/>
      <c r="HKL172" s="16"/>
      <c r="HKM172" s="93"/>
      <c r="HKN172" s="18"/>
      <c r="HKO172" s="16"/>
      <c r="HKP172" s="18"/>
      <c r="HKQ172" s="3"/>
      <c r="HKS172" s="13"/>
      <c r="HKT172" s="8"/>
      <c r="HKU172" s="3"/>
      <c r="HKV172" s="45"/>
      <c r="HKW172" s="3"/>
      <c r="HKX172" s="2"/>
      <c r="HKY172" s="2"/>
      <c r="HKZ172" s="2"/>
      <c r="HLA172" s="2"/>
      <c r="HLB172" s="2"/>
      <c r="HLC172" s="45"/>
      <c r="HLD172" s="45"/>
      <c r="HLG172" s="16"/>
      <c r="HLH172" s="93"/>
      <c r="HLI172" s="18"/>
      <c r="HLJ172" s="16"/>
      <c r="HLK172" s="18"/>
      <c r="HLL172" s="3"/>
      <c r="HLN172" s="13"/>
      <c r="HLO172" s="8"/>
      <c r="HLP172" s="3"/>
      <c r="HLQ172" s="45"/>
      <c r="HLR172" s="3"/>
      <c r="HLS172" s="2"/>
      <c r="HLT172" s="2"/>
      <c r="HLU172" s="2"/>
      <c r="HLV172" s="2"/>
      <c r="HLW172" s="2"/>
      <c r="HLX172" s="45"/>
      <c r="HLY172" s="45"/>
      <c r="HMB172" s="16"/>
      <c r="HMC172" s="93"/>
      <c r="HMD172" s="18"/>
      <c r="HME172" s="16"/>
      <c r="HMF172" s="18"/>
      <c r="HMG172" s="3"/>
      <c r="HMI172" s="13"/>
      <c r="HMJ172" s="8"/>
      <c r="HMK172" s="3"/>
      <c r="HML172" s="45"/>
      <c r="HMM172" s="3"/>
      <c r="HMN172" s="2"/>
      <c r="HMO172" s="2"/>
      <c r="HMP172" s="2"/>
      <c r="HMQ172" s="2"/>
      <c r="HMR172" s="2"/>
      <c r="HMS172" s="45"/>
      <c r="HMT172" s="45"/>
      <c r="HMW172" s="16"/>
      <c r="HMX172" s="93"/>
      <c r="HMY172" s="18"/>
      <c r="HMZ172" s="16"/>
      <c r="HNA172" s="18"/>
      <c r="HNB172" s="3"/>
      <c r="HND172" s="13"/>
      <c r="HNE172" s="8"/>
      <c r="HNF172" s="3"/>
      <c r="HNG172" s="45"/>
      <c r="HNH172" s="3"/>
      <c r="HNI172" s="2"/>
      <c r="HNJ172" s="2"/>
      <c r="HNK172" s="2"/>
      <c r="HNL172" s="2"/>
      <c r="HNM172" s="2"/>
      <c r="HNN172" s="45"/>
      <c r="HNO172" s="45"/>
      <c r="HNR172" s="16"/>
      <c r="HNS172" s="93"/>
      <c r="HNT172" s="18"/>
      <c r="HNU172" s="16"/>
      <c r="HNV172" s="18"/>
      <c r="HNW172" s="3"/>
      <c r="HNY172" s="13"/>
      <c r="HNZ172" s="8"/>
      <c r="HOA172" s="3"/>
      <c r="HOB172" s="45"/>
      <c r="HOC172" s="3"/>
      <c r="HOD172" s="2"/>
      <c r="HOE172" s="2"/>
      <c r="HOF172" s="2"/>
      <c r="HOG172" s="2"/>
      <c r="HOH172" s="2"/>
      <c r="HOI172" s="45"/>
      <c r="HOJ172" s="45"/>
      <c r="HOM172" s="16"/>
      <c r="HON172" s="93"/>
      <c r="HOO172" s="18"/>
      <c r="HOP172" s="16"/>
      <c r="HOQ172" s="18"/>
      <c r="HOR172" s="3"/>
      <c r="HOT172" s="13"/>
      <c r="HOU172" s="8"/>
      <c r="HOV172" s="3"/>
      <c r="HOW172" s="45"/>
      <c r="HOX172" s="3"/>
      <c r="HOY172" s="2"/>
      <c r="HOZ172" s="2"/>
      <c r="HPA172" s="2"/>
      <c r="HPB172" s="2"/>
      <c r="HPC172" s="2"/>
      <c r="HPD172" s="45"/>
      <c r="HPE172" s="45"/>
      <c r="HPH172" s="16"/>
      <c r="HPI172" s="93"/>
      <c r="HPJ172" s="18"/>
      <c r="HPK172" s="16"/>
      <c r="HPL172" s="18"/>
      <c r="HPM172" s="3"/>
      <c r="HPO172" s="13"/>
      <c r="HPP172" s="8"/>
      <c r="HPQ172" s="3"/>
      <c r="HPR172" s="45"/>
      <c r="HPS172" s="3"/>
      <c r="HPT172" s="2"/>
      <c r="HPU172" s="2"/>
      <c r="HPV172" s="2"/>
      <c r="HPW172" s="2"/>
      <c r="HPX172" s="2"/>
      <c r="HPY172" s="45"/>
      <c r="HPZ172" s="45"/>
      <c r="HQC172" s="16"/>
      <c r="HQD172" s="93"/>
      <c r="HQE172" s="18"/>
      <c r="HQF172" s="16"/>
      <c r="HQG172" s="18"/>
      <c r="HQH172" s="3"/>
      <c r="HQJ172" s="13"/>
      <c r="HQK172" s="8"/>
      <c r="HQL172" s="3"/>
      <c r="HQM172" s="45"/>
      <c r="HQN172" s="3"/>
      <c r="HQO172" s="2"/>
      <c r="HQP172" s="2"/>
      <c r="HQQ172" s="2"/>
      <c r="HQR172" s="2"/>
      <c r="HQS172" s="2"/>
      <c r="HQT172" s="45"/>
      <c r="HQU172" s="45"/>
      <c r="HQX172" s="16"/>
      <c r="HQY172" s="93"/>
      <c r="HQZ172" s="18"/>
      <c r="HRA172" s="16"/>
      <c r="HRB172" s="18"/>
      <c r="HRC172" s="3"/>
      <c r="HRE172" s="13"/>
      <c r="HRF172" s="8"/>
      <c r="HRG172" s="3"/>
      <c r="HRH172" s="45"/>
      <c r="HRI172" s="3"/>
      <c r="HRJ172" s="2"/>
      <c r="HRK172" s="2"/>
      <c r="HRL172" s="2"/>
      <c r="HRM172" s="2"/>
      <c r="HRN172" s="2"/>
      <c r="HRO172" s="45"/>
      <c r="HRP172" s="45"/>
      <c r="HRS172" s="16"/>
      <c r="HRT172" s="93"/>
      <c r="HRU172" s="18"/>
      <c r="HRV172" s="16"/>
      <c r="HRW172" s="18"/>
      <c r="HRX172" s="3"/>
      <c r="HRZ172" s="13"/>
      <c r="HSA172" s="8"/>
      <c r="HSB172" s="3"/>
      <c r="HSC172" s="45"/>
      <c r="HSD172" s="3"/>
      <c r="HSE172" s="2"/>
      <c r="HSF172" s="2"/>
      <c r="HSG172" s="2"/>
      <c r="HSH172" s="2"/>
      <c r="HSI172" s="2"/>
      <c r="HSJ172" s="45"/>
      <c r="HSK172" s="45"/>
      <c r="HSN172" s="16"/>
      <c r="HSO172" s="93"/>
      <c r="HSP172" s="18"/>
      <c r="HSQ172" s="16"/>
      <c r="HSR172" s="18"/>
      <c r="HSS172" s="3"/>
      <c r="HSU172" s="13"/>
      <c r="HSV172" s="8"/>
      <c r="HSW172" s="3"/>
      <c r="HSX172" s="45"/>
      <c r="HSY172" s="3"/>
      <c r="HSZ172" s="2"/>
      <c r="HTA172" s="2"/>
      <c r="HTB172" s="2"/>
      <c r="HTC172" s="2"/>
      <c r="HTD172" s="2"/>
      <c r="HTE172" s="45"/>
      <c r="HTF172" s="45"/>
      <c r="HTI172" s="16"/>
      <c r="HTJ172" s="93"/>
      <c r="HTK172" s="18"/>
      <c r="HTL172" s="16"/>
      <c r="HTM172" s="18"/>
      <c r="HTN172" s="3"/>
      <c r="HTP172" s="13"/>
      <c r="HTQ172" s="8"/>
      <c r="HTR172" s="3"/>
      <c r="HTS172" s="45"/>
      <c r="HTT172" s="3"/>
      <c r="HTU172" s="2"/>
      <c r="HTV172" s="2"/>
      <c r="HTW172" s="2"/>
      <c r="HTX172" s="2"/>
      <c r="HTY172" s="2"/>
      <c r="HTZ172" s="45"/>
      <c r="HUA172" s="45"/>
      <c r="HUD172" s="16"/>
      <c r="HUE172" s="93"/>
      <c r="HUF172" s="18"/>
      <c r="HUG172" s="16"/>
      <c r="HUH172" s="18"/>
      <c r="HUI172" s="3"/>
      <c r="HUK172" s="13"/>
      <c r="HUL172" s="8"/>
      <c r="HUM172" s="3"/>
      <c r="HUN172" s="45"/>
      <c r="HUO172" s="3"/>
      <c r="HUP172" s="2"/>
      <c r="HUQ172" s="2"/>
      <c r="HUR172" s="2"/>
      <c r="HUS172" s="2"/>
      <c r="HUT172" s="2"/>
      <c r="HUU172" s="45"/>
      <c r="HUV172" s="45"/>
      <c r="HUY172" s="16"/>
      <c r="HUZ172" s="93"/>
      <c r="HVA172" s="18"/>
      <c r="HVB172" s="16"/>
      <c r="HVC172" s="18"/>
      <c r="HVD172" s="3"/>
      <c r="HVF172" s="13"/>
      <c r="HVG172" s="8"/>
      <c r="HVH172" s="3"/>
      <c r="HVI172" s="45"/>
      <c r="HVJ172" s="3"/>
      <c r="HVK172" s="2"/>
      <c r="HVL172" s="2"/>
      <c r="HVM172" s="2"/>
      <c r="HVN172" s="2"/>
      <c r="HVO172" s="2"/>
      <c r="HVP172" s="45"/>
      <c r="HVQ172" s="45"/>
      <c r="HVT172" s="16"/>
      <c r="HVU172" s="93"/>
      <c r="HVV172" s="18"/>
      <c r="HVW172" s="16"/>
      <c r="HVX172" s="18"/>
      <c r="HVY172" s="3"/>
      <c r="HWA172" s="13"/>
      <c r="HWB172" s="8"/>
      <c r="HWC172" s="3"/>
      <c r="HWD172" s="45"/>
      <c r="HWE172" s="3"/>
      <c r="HWF172" s="2"/>
      <c r="HWG172" s="2"/>
      <c r="HWH172" s="2"/>
      <c r="HWI172" s="2"/>
      <c r="HWJ172" s="2"/>
      <c r="HWK172" s="45"/>
      <c r="HWL172" s="45"/>
      <c r="HWO172" s="16"/>
      <c r="HWP172" s="93"/>
      <c r="HWQ172" s="18"/>
      <c r="HWR172" s="16"/>
      <c r="HWS172" s="18"/>
      <c r="HWT172" s="3"/>
      <c r="HWV172" s="13"/>
      <c r="HWW172" s="8"/>
      <c r="HWX172" s="3"/>
      <c r="HWY172" s="45"/>
      <c r="HWZ172" s="3"/>
      <c r="HXA172" s="2"/>
      <c r="HXB172" s="2"/>
      <c r="HXC172" s="2"/>
      <c r="HXD172" s="2"/>
      <c r="HXE172" s="2"/>
      <c r="HXF172" s="45"/>
      <c r="HXG172" s="45"/>
      <c r="HXJ172" s="16"/>
      <c r="HXK172" s="93"/>
      <c r="HXL172" s="18"/>
      <c r="HXM172" s="16"/>
      <c r="HXN172" s="18"/>
      <c r="HXO172" s="3"/>
      <c r="HXQ172" s="13"/>
      <c r="HXR172" s="8"/>
      <c r="HXS172" s="3"/>
      <c r="HXT172" s="45"/>
      <c r="HXU172" s="3"/>
      <c r="HXV172" s="2"/>
      <c r="HXW172" s="2"/>
      <c r="HXX172" s="2"/>
      <c r="HXY172" s="2"/>
      <c r="HXZ172" s="2"/>
      <c r="HYA172" s="45"/>
      <c r="HYB172" s="45"/>
      <c r="HYE172" s="16"/>
      <c r="HYF172" s="93"/>
      <c r="HYG172" s="18"/>
      <c r="HYH172" s="16"/>
      <c r="HYI172" s="18"/>
      <c r="HYJ172" s="3"/>
      <c r="HYL172" s="13"/>
      <c r="HYM172" s="8"/>
      <c r="HYN172" s="3"/>
      <c r="HYO172" s="45"/>
      <c r="HYP172" s="3"/>
      <c r="HYQ172" s="2"/>
      <c r="HYR172" s="2"/>
      <c r="HYS172" s="2"/>
      <c r="HYT172" s="2"/>
      <c r="HYU172" s="2"/>
      <c r="HYV172" s="45"/>
      <c r="HYW172" s="45"/>
      <c r="HYZ172" s="16"/>
      <c r="HZA172" s="93"/>
      <c r="HZB172" s="18"/>
      <c r="HZC172" s="16"/>
      <c r="HZD172" s="18"/>
      <c r="HZE172" s="3"/>
      <c r="HZG172" s="13"/>
      <c r="HZH172" s="8"/>
      <c r="HZI172" s="3"/>
      <c r="HZJ172" s="45"/>
      <c r="HZK172" s="3"/>
      <c r="HZL172" s="2"/>
      <c r="HZM172" s="2"/>
      <c r="HZN172" s="2"/>
      <c r="HZO172" s="2"/>
      <c r="HZP172" s="2"/>
      <c r="HZQ172" s="45"/>
      <c r="HZR172" s="45"/>
      <c r="HZU172" s="16"/>
      <c r="HZV172" s="93"/>
      <c r="HZW172" s="18"/>
      <c r="HZX172" s="16"/>
      <c r="HZY172" s="18"/>
      <c r="HZZ172" s="3"/>
      <c r="IAB172" s="13"/>
      <c r="IAC172" s="8"/>
      <c r="IAD172" s="3"/>
      <c r="IAE172" s="45"/>
      <c r="IAF172" s="3"/>
      <c r="IAG172" s="2"/>
      <c r="IAH172" s="2"/>
      <c r="IAI172" s="2"/>
      <c r="IAJ172" s="2"/>
      <c r="IAK172" s="2"/>
      <c r="IAL172" s="45"/>
      <c r="IAM172" s="45"/>
      <c r="IAP172" s="16"/>
      <c r="IAQ172" s="93"/>
      <c r="IAR172" s="18"/>
      <c r="IAS172" s="16"/>
      <c r="IAT172" s="18"/>
      <c r="IAU172" s="3"/>
      <c r="IAW172" s="13"/>
      <c r="IAX172" s="8"/>
      <c r="IAY172" s="3"/>
      <c r="IAZ172" s="45"/>
      <c r="IBA172" s="3"/>
      <c r="IBB172" s="2"/>
      <c r="IBC172" s="2"/>
      <c r="IBD172" s="2"/>
      <c r="IBE172" s="2"/>
      <c r="IBF172" s="2"/>
      <c r="IBG172" s="45"/>
      <c r="IBH172" s="45"/>
      <c r="IBK172" s="16"/>
      <c r="IBL172" s="93"/>
      <c r="IBM172" s="18"/>
      <c r="IBN172" s="16"/>
      <c r="IBO172" s="18"/>
      <c r="IBP172" s="3"/>
      <c r="IBR172" s="13"/>
      <c r="IBS172" s="8"/>
      <c r="IBT172" s="3"/>
      <c r="IBU172" s="45"/>
      <c r="IBV172" s="3"/>
      <c r="IBW172" s="2"/>
      <c r="IBX172" s="2"/>
      <c r="IBY172" s="2"/>
      <c r="IBZ172" s="2"/>
      <c r="ICA172" s="2"/>
      <c r="ICB172" s="45"/>
      <c r="ICC172" s="45"/>
      <c r="ICF172" s="16"/>
      <c r="ICG172" s="93"/>
      <c r="ICH172" s="18"/>
      <c r="ICI172" s="16"/>
      <c r="ICJ172" s="18"/>
      <c r="ICK172" s="3"/>
      <c r="ICM172" s="13"/>
      <c r="ICN172" s="8"/>
      <c r="ICO172" s="3"/>
      <c r="ICP172" s="45"/>
      <c r="ICQ172" s="3"/>
      <c r="ICR172" s="2"/>
      <c r="ICS172" s="2"/>
      <c r="ICT172" s="2"/>
      <c r="ICU172" s="2"/>
      <c r="ICV172" s="2"/>
      <c r="ICW172" s="45"/>
      <c r="ICX172" s="45"/>
      <c r="IDA172" s="16"/>
      <c r="IDB172" s="93"/>
      <c r="IDC172" s="18"/>
      <c r="IDD172" s="16"/>
      <c r="IDE172" s="18"/>
      <c r="IDF172" s="3"/>
      <c r="IDH172" s="13"/>
      <c r="IDI172" s="8"/>
      <c r="IDJ172" s="3"/>
      <c r="IDK172" s="45"/>
      <c r="IDL172" s="3"/>
      <c r="IDM172" s="2"/>
      <c r="IDN172" s="2"/>
      <c r="IDO172" s="2"/>
      <c r="IDP172" s="2"/>
      <c r="IDQ172" s="2"/>
      <c r="IDR172" s="45"/>
      <c r="IDS172" s="45"/>
      <c r="IDV172" s="16"/>
      <c r="IDW172" s="93"/>
      <c r="IDX172" s="18"/>
      <c r="IDY172" s="16"/>
      <c r="IDZ172" s="18"/>
      <c r="IEA172" s="3"/>
      <c r="IEC172" s="13"/>
      <c r="IED172" s="8"/>
      <c r="IEE172" s="3"/>
      <c r="IEF172" s="45"/>
      <c r="IEG172" s="3"/>
      <c r="IEH172" s="2"/>
      <c r="IEI172" s="2"/>
      <c r="IEJ172" s="2"/>
      <c r="IEK172" s="2"/>
      <c r="IEL172" s="2"/>
      <c r="IEM172" s="45"/>
      <c r="IEN172" s="45"/>
      <c r="IEQ172" s="16"/>
      <c r="IER172" s="93"/>
      <c r="IES172" s="18"/>
      <c r="IET172" s="16"/>
      <c r="IEU172" s="18"/>
      <c r="IEV172" s="3"/>
      <c r="IEX172" s="13"/>
      <c r="IEY172" s="8"/>
      <c r="IEZ172" s="3"/>
      <c r="IFA172" s="45"/>
      <c r="IFB172" s="3"/>
      <c r="IFC172" s="2"/>
      <c r="IFD172" s="2"/>
      <c r="IFE172" s="2"/>
      <c r="IFF172" s="2"/>
      <c r="IFG172" s="2"/>
      <c r="IFH172" s="45"/>
      <c r="IFI172" s="45"/>
      <c r="IFL172" s="16"/>
      <c r="IFM172" s="93"/>
      <c r="IFN172" s="18"/>
      <c r="IFO172" s="16"/>
      <c r="IFP172" s="18"/>
      <c r="IFQ172" s="3"/>
      <c r="IFS172" s="13"/>
      <c r="IFT172" s="8"/>
      <c r="IFU172" s="3"/>
      <c r="IFV172" s="45"/>
      <c r="IFW172" s="3"/>
      <c r="IFX172" s="2"/>
      <c r="IFY172" s="2"/>
      <c r="IFZ172" s="2"/>
      <c r="IGA172" s="2"/>
      <c r="IGB172" s="2"/>
      <c r="IGC172" s="45"/>
      <c r="IGD172" s="45"/>
      <c r="IGG172" s="16"/>
      <c r="IGH172" s="93"/>
      <c r="IGI172" s="18"/>
      <c r="IGJ172" s="16"/>
      <c r="IGK172" s="18"/>
      <c r="IGL172" s="3"/>
      <c r="IGN172" s="13"/>
      <c r="IGO172" s="8"/>
      <c r="IGP172" s="3"/>
      <c r="IGQ172" s="45"/>
      <c r="IGR172" s="3"/>
      <c r="IGS172" s="2"/>
      <c r="IGT172" s="2"/>
      <c r="IGU172" s="2"/>
      <c r="IGV172" s="2"/>
      <c r="IGW172" s="2"/>
      <c r="IGX172" s="45"/>
      <c r="IGY172" s="45"/>
      <c r="IHB172" s="16"/>
      <c r="IHC172" s="93"/>
      <c r="IHD172" s="18"/>
      <c r="IHE172" s="16"/>
      <c r="IHF172" s="18"/>
      <c r="IHG172" s="3"/>
      <c r="IHI172" s="13"/>
      <c r="IHJ172" s="8"/>
      <c r="IHK172" s="3"/>
      <c r="IHL172" s="45"/>
      <c r="IHM172" s="3"/>
      <c r="IHN172" s="2"/>
      <c r="IHO172" s="2"/>
      <c r="IHP172" s="2"/>
      <c r="IHQ172" s="2"/>
      <c r="IHR172" s="2"/>
      <c r="IHS172" s="45"/>
      <c r="IHT172" s="45"/>
      <c r="IHW172" s="16"/>
      <c r="IHX172" s="93"/>
      <c r="IHY172" s="18"/>
      <c r="IHZ172" s="16"/>
      <c r="IIA172" s="18"/>
      <c r="IIB172" s="3"/>
      <c r="IID172" s="13"/>
      <c r="IIE172" s="8"/>
      <c r="IIF172" s="3"/>
      <c r="IIG172" s="45"/>
      <c r="IIH172" s="3"/>
      <c r="III172" s="2"/>
      <c r="IIJ172" s="2"/>
      <c r="IIK172" s="2"/>
      <c r="IIL172" s="2"/>
      <c r="IIM172" s="2"/>
      <c r="IIN172" s="45"/>
      <c r="IIO172" s="45"/>
      <c r="IIR172" s="16"/>
      <c r="IIS172" s="93"/>
      <c r="IIT172" s="18"/>
      <c r="IIU172" s="16"/>
      <c r="IIV172" s="18"/>
      <c r="IIW172" s="3"/>
      <c r="IIY172" s="13"/>
      <c r="IIZ172" s="8"/>
      <c r="IJA172" s="3"/>
      <c r="IJB172" s="45"/>
      <c r="IJC172" s="3"/>
      <c r="IJD172" s="2"/>
      <c r="IJE172" s="2"/>
      <c r="IJF172" s="2"/>
      <c r="IJG172" s="2"/>
      <c r="IJH172" s="2"/>
      <c r="IJI172" s="45"/>
      <c r="IJJ172" s="45"/>
      <c r="IJM172" s="16"/>
      <c r="IJN172" s="93"/>
      <c r="IJO172" s="18"/>
      <c r="IJP172" s="16"/>
      <c r="IJQ172" s="18"/>
      <c r="IJR172" s="3"/>
      <c r="IJT172" s="13"/>
      <c r="IJU172" s="8"/>
      <c r="IJV172" s="3"/>
      <c r="IJW172" s="45"/>
      <c r="IJX172" s="3"/>
      <c r="IJY172" s="2"/>
      <c r="IJZ172" s="2"/>
      <c r="IKA172" s="2"/>
      <c r="IKB172" s="2"/>
      <c r="IKC172" s="2"/>
      <c r="IKD172" s="45"/>
      <c r="IKE172" s="45"/>
      <c r="IKH172" s="16"/>
      <c r="IKI172" s="93"/>
      <c r="IKJ172" s="18"/>
      <c r="IKK172" s="16"/>
      <c r="IKL172" s="18"/>
      <c r="IKM172" s="3"/>
      <c r="IKO172" s="13"/>
      <c r="IKP172" s="8"/>
      <c r="IKQ172" s="3"/>
      <c r="IKR172" s="45"/>
      <c r="IKS172" s="3"/>
      <c r="IKT172" s="2"/>
      <c r="IKU172" s="2"/>
      <c r="IKV172" s="2"/>
      <c r="IKW172" s="2"/>
      <c r="IKX172" s="2"/>
      <c r="IKY172" s="45"/>
      <c r="IKZ172" s="45"/>
      <c r="ILC172" s="16"/>
      <c r="ILD172" s="93"/>
      <c r="ILE172" s="18"/>
      <c r="ILF172" s="16"/>
      <c r="ILG172" s="18"/>
      <c r="ILH172" s="3"/>
      <c r="ILJ172" s="13"/>
      <c r="ILK172" s="8"/>
      <c r="ILL172" s="3"/>
      <c r="ILM172" s="45"/>
      <c r="ILN172" s="3"/>
      <c r="ILO172" s="2"/>
      <c r="ILP172" s="2"/>
      <c r="ILQ172" s="2"/>
      <c r="ILR172" s="2"/>
      <c r="ILS172" s="2"/>
      <c r="ILT172" s="45"/>
      <c r="ILU172" s="45"/>
      <c r="ILX172" s="16"/>
      <c r="ILY172" s="93"/>
      <c r="ILZ172" s="18"/>
      <c r="IMA172" s="16"/>
      <c r="IMB172" s="18"/>
      <c r="IMC172" s="3"/>
      <c r="IME172" s="13"/>
      <c r="IMF172" s="8"/>
      <c r="IMG172" s="3"/>
      <c r="IMH172" s="45"/>
      <c r="IMI172" s="3"/>
      <c r="IMJ172" s="2"/>
      <c r="IMK172" s="2"/>
      <c r="IML172" s="2"/>
      <c r="IMM172" s="2"/>
      <c r="IMN172" s="2"/>
      <c r="IMO172" s="45"/>
      <c r="IMP172" s="45"/>
      <c r="IMS172" s="16"/>
      <c r="IMT172" s="93"/>
      <c r="IMU172" s="18"/>
      <c r="IMV172" s="16"/>
      <c r="IMW172" s="18"/>
      <c r="IMX172" s="3"/>
      <c r="IMZ172" s="13"/>
      <c r="INA172" s="8"/>
      <c r="INB172" s="3"/>
      <c r="INC172" s="45"/>
      <c r="IND172" s="3"/>
      <c r="INE172" s="2"/>
      <c r="INF172" s="2"/>
      <c r="ING172" s="2"/>
      <c r="INH172" s="2"/>
      <c r="INI172" s="2"/>
      <c r="INJ172" s="45"/>
      <c r="INK172" s="45"/>
      <c r="INN172" s="16"/>
      <c r="INO172" s="93"/>
      <c r="INP172" s="18"/>
      <c r="INQ172" s="16"/>
      <c r="INR172" s="18"/>
      <c r="INS172" s="3"/>
      <c r="INU172" s="13"/>
      <c r="INV172" s="8"/>
      <c r="INW172" s="3"/>
      <c r="INX172" s="45"/>
      <c r="INY172" s="3"/>
      <c r="INZ172" s="2"/>
      <c r="IOA172" s="2"/>
      <c r="IOB172" s="2"/>
      <c r="IOC172" s="2"/>
      <c r="IOD172" s="2"/>
      <c r="IOE172" s="45"/>
      <c r="IOF172" s="45"/>
      <c r="IOI172" s="16"/>
      <c r="IOJ172" s="93"/>
      <c r="IOK172" s="18"/>
      <c r="IOL172" s="16"/>
      <c r="IOM172" s="18"/>
      <c r="ION172" s="3"/>
      <c r="IOP172" s="13"/>
      <c r="IOQ172" s="8"/>
      <c r="IOR172" s="3"/>
      <c r="IOS172" s="45"/>
      <c r="IOT172" s="3"/>
      <c r="IOU172" s="2"/>
      <c r="IOV172" s="2"/>
      <c r="IOW172" s="2"/>
      <c r="IOX172" s="2"/>
      <c r="IOY172" s="2"/>
      <c r="IOZ172" s="45"/>
      <c r="IPA172" s="45"/>
      <c r="IPD172" s="16"/>
      <c r="IPE172" s="93"/>
      <c r="IPF172" s="18"/>
      <c r="IPG172" s="16"/>
      <c r="IPH172" s="18"/>
      <c r="IPI172" s="3"/>
      <c r="IPK172" s="13"/>
      <c r="IPL172" s="8"/>
      <c r="IPM172" s="3"/>
      <c r="IPN172" s="45"/>
      <c r="IPO172" s="3"/>
      <c r="IPP172" s="2"/>
      <c r="IPQ172" s="2"/>
      <c r="IPR172" s="2"/>
      <c r="IPS172" s="2"/>
      <c r="IPT172" s="2"/>
      <c r="IPU172" s="45"/>
      <c r="IPV172" s="45"/>
      <c r="IPY172" s="16"/>
      <c r="IPZ172" s="93"/>
      <c r="IQA172" s="18"/>
      <c r="IQB172" s="16"/>
      <c r="IQC172" s="18"/>
      <c r="IQD172" s="3"/>
      <c r="IQF172" s="13"/>
      <c r="IQG172" s="8"/>
      <c r="IQH172" s="3"/>
      <c r="IQI172" s="45"/>
      <c r="IQJ172" s="3"/>
      <c r="IQK172" s="2"/>
      <c r="IQL172" s="2"/>
      <c r="IQM172" s="2"/>
      <c r="IQN172" s="2"/>
      <c r="IQO172" s="2"/>
      <c r="IQP172" s="45"/>
      <c r="IQQ172" s="45"/>
      <c r="IQT172" s="16"/>
      <c r="IQU172" s="93"/>
      <c r="IQV172" s="18"/>
      <c r="IQW172" s="16"/>
      <c r="IQX172" s="18"/>
      <c r="IQY172" s="3"/>
      <c r="IRA172" s="13"/>
      <c r="IRB172" s="8"/>
      <c r="IRC172" s="3"/>
      <c r="IRD172" s="45"/>
      <c r="IRE172" s="3"/>
      <c r="IRF172" s="2"/>
      <c r="IRG172" s="2"/>
      <c r="IRH172" s="2"/>
      <c r="IRI172" s="2"/>
      <c r="IRJ172" s="2"/>
      <c r="IRK172" s="45"/>
      <c r="IRL172" s="45"/>
      <c r="IRO172" s="16"/>
      <c r="IRP172" s="93"/>
      <c r="IRQ172" s="18"/>
      <c r="IRR172" s="16"/>
      <c r="IRS172" s="18"/>
      <c r="IRT172" s="3"/>
      <c r="IRV172" s="13"/>
      <c r="IRW172" s="8"/>
      <c r="IRX172" s="3"/>
      <c r="IRY172" s="45"/>
      <c r="IRZ172" s="3"/>
      <c r="ISA172" s="2"/>
      <c r="ISB172" s="2"/>
      <c r="ISC172" s="2"/>
      <c r="ISD172" s="2"/>
      <c r="ISE172" s="2"/>
      <c r="ISF172" s="45"/>
      <c r="ISG172" s="45"/>
      <c r="ISJ172" s="16"/>
      <c r="ISK172" s="93"/>
      <c r="ISL172" s="18"/>
      <c r="ISM172" s="16"/>
      <c r="ISN172" s="18"/>
      <c r="ISO172" s="3"/>
      <c r="ISQ172" s="13"/>
      <c r="ISR172" s="8"/>
      <c r="ISS172" s="3"/>
      <c r="IST172" s="45"/>
      <c r="ISU172" s="3"/>
      <c r="ISV172" s="2"/>
      <c r="ISW172" s="2"/>
      <c r="ISX172" s="2"/>
      <c r="ISY172" s="2"/>
      <c r="ISZ172" s="2"/>
      <c r="ITA172" s="45"/>
      <c r="ITB172" s="45"/>
      <c r="ITE172" s="16"/>
      <c r="ITF172" s="93"/>
      <c r="ITG172" s="18"/>
      <c r="ITH172" s="16"/>
      <c r="ITI172" s="18"/>
      <c r="ITJ172" s="3"/>
      <c r="ITL172" s="13"/>
      <c r="ITM172" s="8"/>
      <c r="ITN172" s="3"/>
      <c r="ITO172" s="45"/>
      <c r="ITP172" s="3"/>
      <c r="ITQ172" s="2"/>
      <c r="ITR172" s="2"/>
      <c r="ITS172" s="2"/>
      <c r="ITT172" s="2"/>
      <c r="ITU172" s="2"/>
      <c r="ITV172" s="45"/>
      <c r="ITW172" s="45"/>
      <c r="ITZ172" s="16"/>
      <c r="IUA172" s="93"/>
      <c r="IUB172" s="18"/>
      <c r="IUC172" s="16"/>
      <c r="IUD172" s="18"/>
      <c r="IUE172" s="3"/>
      <c r="IUG172" s="13"/>
      <c r="IUH172" s="8"/>
      <c r="IUI172" s="3"/>
      <c r="IUJ172" s="45"/>
      <c r="IUK172" s="3"/>
      <c r="IUL172" s="2"/>
      <c r="IUM172" s="2"/>
      <c r="IUN172" s="2"/>
      <c r="IUO172" s="2"/>
      <c r="IUP172" s="2"/>
      <c r="IUQ172" s="45"/>
      <c r="IUR172" s="45"/>
      <c r="IUU172" s="16"/>
      <c r="IUV172" s="93"/>
      <c r="IUW172" s="18"/>
      <c r="IUX172" s="16"/>
      <c r="IUY172" s="18"/>
      <c r="IUZ172" s="3"/>
      <c r="IVB172" s="13"/>
      <c r="IVC172" s="8"/>
      <c r="IVD172" s="3"/>
      <c r="IVE172" s="45"/>
      <c r="IVF172" s="3"/>
      <c r="IVG172" s="2"/>
      <c r="IVH172" s="2"/>
      <c r="IVI172" s="2"/>
      <c r="IVJ172" s="2"/>
      <c r="IVK172" s="2"/>
      <c r="IVL172" s="45"/>
      <c r="IVM172" s="45"/>
      <c r="IVP172" s="16"/>
      <c r="IVQ172" s="93"/>
      <c r="IVR172" s="18"/>
      <c r="IVS172" s="16"/>
      <c r="IVT172" s="18"/>
      <c r="IVU172" s="3"/>
      <c r="IVW172" s="13"/>
      <c r="IVX172" s="8"/>
      <c r="IVY172" s="3"/>
      <c r="IVZ172" s="45"/>
      <c r="IWA172" s="3"/>
      <c r="IWB172" s="2"/>
      <c r="IWC172" s="2"/>
      <c r="IWD172" s="2"/>
      <c r="IWE172" s="2"/>
      <c r="IWF172" s="2"/>
      <c r="IWG172" s="45"/>
      <c r="IWH172" s="45"/>
      <c r="IWK172" s="16"/>
      <c r="IWL172" s="93"/>
      <c r="IWM172" s="18"/>
      <c r="IWN172" s="16"/>
      <c r="IWO172" s="18"/>
      <c r="IWP172" s="3"/>
      <c r="IWR172" s="13"/>
      <c r="IWS172" s="8"/>
      <c r="IWT172" s="3"/>
      <c r="IWU172" s="45"/>
      <c r="IWV172" s="3"/>
      <c r="IWW172" s="2"/>
      <c r="IWX172" s="2"/>
      <c r="IWY172" s="2"/>
      <c r="IWZ172" s="2"/>
      <c r="IXA172" s="2"/>
      <c r="IXB172" s="45"/>
      <c r="IXC172" s="45"/>
      <c r="IXF172" s="16"/>
      <c r="IXG172" s="93"/>
      <c r="IXH172" s="18"/>
      <c r="IXI172" s="16"/>
      <c r="IXJ172" s="18"/>
      <c r="IXK172" s="3"/>
      <c r="IXM172" s="13"/>
      <c r="IXN172" s="8"/>
      <c r="IXO172" s="3"/>
      <c r="IXP172" s="45"/>
      <c r="IXQ172" s="3"/>
      <c r="IXR172" s="2"/>
      <c r="IXS172" s="2"/>
      <c r="IXT172" s="2"/>
      <c r="IXU172" s="2"/>
      <c r="IXV172" s="2"/>
      <c r="IXW172" s="45"/>
      <c r="IXX172" s="45"/>
      <c r="IYA172" s="16"/>
      <c r="IYB172" s="93"/>
      <c r="IYC172" s="18"/>
      <c r="IYD172" s="16"/>
      <c r="IYE172" s="18"/>
      <c r="IYF172" s="3"/>
      <c r="IYH172" s="13"/>
      <c r="IYI172" s="8"/>
      <c r="IYJ172" s="3"/>
      <c r="IYK172" s="45"/>
      <c r="IYL172" s="3"/>
      <c r="IYM172" s="2"/>
      <c r="IYN172" s="2"/>
      <c r="IYO172" s="2"/>
      <c r="IYP172" s="2"/>
      <c r="IYQ172" s="2"/>
      <c r="IYR172" s="45"/>
      <c r="IYS172" s="45"/>
      <c r="IYV172" s="16"/>
      <c r="IYW172" s="93"/>
      <c r="IYX172" s="18"/>
      <c r="IYY172" s="16"/>
      <c r="IYZ172" s="18"/>
      <c r="IZA172" s="3"/>
      <c r="IZC172" s="13"/>
      <c r="IZD172" s="8"/>
      <c r="IZE172" s="3"/>
      <c r="IZF172" s="45"/>
      <c r="IZG172" s="3"/>
      <c r="IZH172" s="2"/>
      <c r="IZI172" s="2"/>
      <c r="IZJ172" s="2"/>
      <c r="IZK172" s="2"/>
      <c r="IZL172" s="2"/>
      <c r="IZM172" s="45"/>
      <c r="IZN172" s="45"/>
      <c r="IZQ172" s="16"/>
      <c r="IZR172" s="93"/>
      <c r="IZS172" s="18"/>
      <c r="IZT172" s="16"/>
      <c r="IZU172" s="18"/>
      <c r="IZV172" s="3"/>
      <c r="IZX172" s="13"/>
      <c r="IZY172" s="8"/>
      <c r="IZZ172" s="3"/>
      <c r="JAA172" s="45"/>
      <c r="JAB172" s="3"/>
      <c r="JAC172" s="2"/>
      <c r="JAD172" s="2"/>
      <c r="JAE172" s="2"/>
      <c r="JAF172" s="2"/>
      <c r="JAG172" s="2"/>
      <c r="JAH172" s="45"/>
      <c r="JAI172" s="45"/>
      <c r="JAL172" s="16"/>
      <c r="JAM172" s="93"/>
      <c r="JAN172" s="18"/>
      <c r="JAO172" s="16"/>
      <c r="JAP172" s="18"/>
      <c r="JAQ172" s="3"/>
      <c r="JAS172" s="13"/>
      <c r="JAT172" s="8"/>
      <c r="JAU172" s="3"/>
      <c r="JAV172" s="45"/>
      <c r="JAW172" s="3"/>
      <c r="JAX172" s="2"/>
      <c r="JAY172" s="2"/>
      <c r="JAZ172" s="2"/>
      <c r="JBA172" s="2"/>
      <c r="JBB172" s="2"/>
      <c r="JBC172" s="45"/>
      <c r="JBD172" s="45"/>
      <c r="JBG172" s="16"/>
      <c r="JBH172" s="93"/>
      <c r="JBI172" s="18"/>
      <c r="JBJ172" s="16"/>
      <c r="JBK172" s="18"/>
      <c r="JBL172" s="3"/>
      <c r="JBN172" s="13"/>
      <c r="JBO172" s="8"/>
      <c r="JBP172" s="3"/>
      <c r="JBQ172" s="45"/>
      <c r="JBR172" s="3"/>
      <c r="JBS172" s="2"/>
      <c r="JBT172" s="2"/>
      <c r="JBU172" s="2"/>
      <c r="JBV172" s="2"/>
      <c r="JBW172" s="2"/>
      <c r="JBX172" s="45"/>
      <c r="JBY172" s="45"/>
      <c r="JCB172" s="16"/>
      <c r="JCC172" s="93"/>
      <c r="JCD172" s="18"/>
      <c r="JCE172" s="16"/>
      <c r="JCF172" s="18"/>
      <c r="JCG172" s="3"/>
      <c r="JCI172" s="13"/>
      <c r="JCJ172" s="8"/>
      <c r="JCK172" s="3"/>
      <c r="JCL172" s="45"/>
      <c r="JCM172" s="3"/>
      <c r="JCN172" s="2"/>
      <c r="JCO172" s="2"/>
      <c r="JCP172" s="2"/>
      <c r="JCQ172" s="2"/>
      <c r="JCR172" s="2"/>
      <c r="JCS172" s="45"/>
      <c r="JCT172" s="45"/>
      <c r="JCW172" s="16"/>
      <c r="JCX172" s="93"/>
      <c r="JCY172" s="18"/>
      <c r="JCZ172" s="16"/>
      <c r="JDA172" s="18"/>
      <c r="JDB172" s="3"/>
      <c r="JDD172" s="13"/>
      <c r="JDE172" s="8"/>
      <c r="JDF172" s="3"/>
      <c r="JDG172" s="45"/>
      <c r="JDH172" s="3"/>
      <c r="JDI172" s="2"/>
      <c r="JDJ172" s="2"/>
      <c r="JDK172" s="2"/>
      <c r="JDL172" s="2"/>
      <c r="JDM172" s="2"/>
      <c r="JDN172" s="45"/>
      <c r="JDO172" s="45"/>
      <c r="JDR172" s="16"/>
      <c r="JDS172" s="93"/>
      <c r="JDT172" s="18"/>
      <c r="JDU172" s="16"/>
      <c r="JDV172" s="18"/>
      <c r="JDW172" s="3"/>
      <c r="JDY172" s="13"/>
      <c r="JDZ172" s="8"/>
      <c r="JEA172" s="3"/>
      <c r="JEB172" s="45"/>
      <c r="JEC172" s="3"/>
      <c r="JED172" s="2"/>
      <c r="JEE172" s="2"/>
      <c r="JEF172" s="2"/>
      <c r="JEG172" s="2"/>
      <c r="JEH172" s="2"/>
      <c r="JEI172" s="45"/>
      <c r="JEJ172" s="45"/>
      <c r="JEM172" s="16"/>
      <c r="JEN172" s="93"/>
      <c r="JEO172" s="18"/>
      <c r="JEP172" s="16"/>
      <c r="JEQ172" s="18"/>
      <c r="JER172" s="3"/>
      <c r="JET172" s="13"/>
      <c r="JEU172" s="8"/>
      <c r="JEV172" s="3"/>
      <c r="JEW172" s="45"/>
      <c r="JEX172" s="3"/>
      <c r="JEY172" s="2"/>
      <c r="JEZ172" s="2"/>
      <c r="JFA172" s="2"/>
      <c r="JFB172" s="2"/>
      <c r="JFC172" s="2"/>
      <c r="JFD172" s="45"/>
      <c r="JFE172" s="45"/>
      <c r="JFH172" s="16"/>
      <c r="JFI172" s="93"/>
      <c r="JFJ172" s="18"/>
      <c r="JFK172" s="16"/>
      <c r="JFL172" s="18"/>
      <c r="JFM172" s="3"/>
      <c r="JFO172" s="13"/>
      <c r="JFP172" s="8"/>
      <c r="JFQ172" s="3"/>
      <c r="JFR172" s="45"/>
      <c r="JFS172" s="3"/>
      <c r="JFT172" s="2"/>
      <c r="JFU172" s="2"/>
      <c r="JFV172" s="2"/>
      <c r="JFW172" s="2"/>
      <c r="JFX172" s="2"/>
      <c r="JFY172" s="45"/>
      <c r="JFZ172" s="45"/>
      <c r="JGC172" s="16"/>
      <c r="JGD172" s="93"/>
      <c r="JGE172" s="18"/>
      <c r="JGF172" s="16"/>
      <c r="JGG172" s="18"/>
      <c r="JGH172" s="3"/>
      <c r="JGJ172" s="13"/>
      <c r="JGK172" s="8"/>
      <c r="JGL172" s="3"/>
      <c r="JGM172" s="45"/>
      <c r="JGN172" s="3"/>
      <c r="JGO172" s="2"/>
      <c r="JGP172" s="2"/>
      <c r="JGQ172" s="2"/>
      <c r="JGR172" s="2"/>
      <c r="JGS172" s="2"/>
      <c r="JGT172" s="45"/>
      <c r="JGU172" s="45"/>
      <c r="JGX172" s="16"/>
      <c r="JGY172" s="93"/>
      <c r="JGZ172" s="18"/>
      <c r="JHA172" s="16"/>
      <c r="JHB172" s="18"/>
      <c r="JHC172" s="3"/>
      <c r="JHE172" s="13"/>
      <c r="JHF172" s="8"/>
      <c r="JHG172" s="3"/>
      <c r="JHH172" s="45"/>
      <c r="JHI172" s="3"/>
      <c r="JHJ172" s="2"/>
      <c r="JHK172" s="2"/>
      <c r="JHL172" s="2"/>
      <c r="JHM172" s="2"/>
      <c r="JHN172" s="2"/>
      <c r="JHO172" s="45"/>
      <c r="JHP172" s="45"/>
      <c r="JHS172" s="16"/>
      <c r="JHT172" s="93"/>
      <c r="JHU172" s="18"/>
      <c r="JHV172" s="16"/>
      <c r="JHW172" s="18"/>
      <c r="JHX172" s="3"/>
      <c r="JHZ172" s="13"/>
      <c r="JIA172" s="8"/>
      <c r="JIB172" s="3"/>
      <c r="JIC172" s="45"/>
      <c r="JID172" s="3"/>
      <c r="JIE172" s="2"/>
      <c r="JIF172" s="2"/>
      <c r="JIG172" s="2"/>
      <c r="JIH172" s="2"/>
      <c r="JII172" s="2"/>
      <c r="JIJ172" s="45"/>
      <c r="JIK172" s="45"/>
      <c r="JIN172" s="16"/>
      <c r="JIO172" s="93"/>
      <c r="JIP172" s="18"/>
      <c r="JIQ172" s="16"/>
      <c r="JIR172" s="18"/>
      <c r="JIS172" s="3"/>
      <c r="JIU172" s="13"/>
      <c r="JIV172" s="8"/>
      <c r="JIW172" s="3"/>
      <c r="JIX172" s="45"/>
      <c r="JIY172" s="3"/>
      <c r="JIZ172" s="2"/>
      <c r="JJA172" s="2"/>
      <c r="JJB172" s="2"/>
      <c r="JJC172" s="2"/>
      <c r="JJD172" s="2"/>
      <c r="JJE172" s="45"/>
      <c r="JJF172" s="45"/>
      <c r="JJI172" s="16"/>
      <c r="JJJ172" s="93"/>
      <c r="JJK172" s="18"/>
      <c r="JJL172" s="16"/>
      <c r="JJM172" s="18"/>
      <c r="JJN172" s="3"/>
      <c r="JJP172" s="13"/>
      <c r="JJQ172" s="8"/>
      <c r="JJR172" s="3"/>
      <c r="JJS172" s="45"/>
      <c r="JJT172" s="3"/>
      <c r="JJU172" s="2"/>
      <c r="JJV172" s="2"/>
      <c r="JJW172" s="2"/>
      <c r="JJX172" s="2"/>
      <c r="JJY172" s="2"/>
      <c r="JJZ172" s="45"/>
      <c r="JKA172" s="45"/>
      <c r="JKD172" s="16"/>
      <c r="JKE172" s="93"/>
      <c r="JKF172" s="18"/>
      <c r="JKG172" s="16"/>
      <c r="JKH172" s="18"/>
      <c r="JKI172" s="3"/>
      <c r="JKK172" s="13"/>
      <c r="JKL172" s="8"/>
      <c r="JKM172" s="3"/>
      <c r="JKN172" s="45"/>
      <c r="JKO172" s="3"/>
      <c r="JKP172" s="2"/>
      <c r="JKQ172" s="2"/>
      <c r="JKR172" s="2"/>
      <c r="JKS172" s="2"/>
      <c r="JKT172" s="2"/>
      <c r="JKU172" s="45"/>
      <c r="JKV172" s="45"/>
      <c r="JKY172" s="16"/>
      <c r="JKZ172" s="93"/>
      <c r="JLA172" s="18"/>
      <c r="JLB172" s="16"/>
      <c r="JLC172" s="18"/>
      <c r="JLD172" s="3"/>
      <c r="JLF172" s="13"/>
      <c r="JLG172" s="8"/>
      <c r="JLH172" s="3"/>
      <c r="JLI172" s="45"/>
      <c r="JLJ172" s="3"/>
      <c r="JLK172" s="2"/>
      <c r="JLL172" s="2"/>
      <c r="JLM172" s="2"/>
      <c r="JLN172" s="2"/>
      <c r="JLO172" s="2"/>
      <c r="JLP172" s="45"/>
      <c r="JLQ172" s="45"/>
      <c r="JLT172" s="16"/>
      <c r="JLU172" s="93"/>
      <c r="JLV172" s="18"/>
      <c r="JLW172" s="16"/>
      <c r="JLX172" s="18"/>
      <c r="JLY172" s="3"/>
      <c r="JMA172" s="13"/>
      <c r="JMB172" s="8"/>
      <c r="JMC172" s="3"/>
      <c r="JMD172" s="45"/>
      <c r="JME172" s="3"/>
      <c r="JMF172" s="2"/>
      <c r="JMG172" s="2"/>
      <c r="JMH172" s="2"/>
      <c r="JMI172" s="2"/>
      <c r="JMJ172" s="2"/>
      <c r="JMK172" s="45"/>
      <c r="JML172" s="45"/>
      <c r="JMO172" s="16"/>
      <c r="JMP172" s="93"/>
      <c r="JMQ172" s="18"/>
      <c r="JMR172" s="16"/>
      <c r="JMS172" s="18"/>
      <c r="JMT172" s="3"/>
      <c r="JMV172" s="13"/>
      <c r="JMW172" s="8"/>
      <c r="JMX172" s="3"/>
      <c r="JMY172" s="45"/>
      <c r="JMZ172" s="3"/>
      <c r="JNA172" s="2"/>
      <c r="JNB172" s="2"/>
      <c r="JNC172" s="2"/>
      <c r="JND172" s="2"/>
      <c r="JNE172" s="2"/>
      <c r="JNF172" s="45"/>
      <c r="JNG172" s="45"/>
      <c r="JNJ172" s="16"/>
      <c r="JNK172" s="93"/>
      <c r="JNL172" s="18"/>
      <c r="JNM172" s="16"/>
      <c r="JNN172" s="18"/>
      <c r="JNO172" s="3"/>
      <c r="JNQ172" s="13"/>
      <c r="JNR172" s="8"/>
      <c r="JNS172" s="3"/>
      <c r="JNT172" s="45"/>
      <c r="JNU172" s="3"/>
      <c r="JNV172" s="2"/>
      <c r="JNW172" s="2"/>
      <c r="JNX172" s="2"/>
      <c r="JNY172" s="2"/>
      <c r="JNZ172" s="2"/>
      <c r="JOA172" s="45"/>
      <c r="JOB172" s="45"/>
      <c r="JOE172" s="16"/>
      <c r="JOF172" s="93"/>
      <c r="JOG172" s="18"/>
      <c r="JOH172" s="16"/>
      <c r="JOI172" s="18"/>
      <c r="JOJ172" s="3"/>
      <c r="JOL172" s="13"/>
      <c r="JOM172" s="8"/>
      <c r="JON172" s="3"/>
      <c r="JOO172" s="45"/>
      <c r="JOP172" s="3"/>
      <c r="JOQ172" s="2"/>
      <c r="JOR172" s="2"/>
      <c r="JOS172" s="2"/>
      <c r="JOT172" s="2"/>
      <c r="JOU172" s="2"/>
      <c r="JOV172" s="45"/>
      <c r="JOW172" s="45"/>
      <c r="JOZ172" s="16"/>
      <c r="JPA172" s="93"/>
      <c r="JPB172" s="18"/>
      <c r="JPC172" s="16"/>
      <c r="JPD172" s="18"/>
      <c r="JPE172" s="3"/>
      <c r="JPG172" s="13"/>
      <c r="JPH172" s="8"/>
      <c r="JPI172" s="3"/>
      <c r="JPJ172" s="45"/>
      <c r="JPK172" s="3"/>
      <c r="JPL172" s="2"/>
      <c r="JPM172" s="2"/>
      <c r="JPN172" s="2"/>
      <c r="JPO172" s="2"/>
      <c r="JPP172" s="2"/>
      <c r="JPQ172" s="45"/>
      <c r="JPR172" s="45"/>
      <c r="JPU172" s="16"/>
      <c r="JPV172" s="93"/>
      <c r="JPW172" s="18"/>
      <c r="JPX172" s="16"/>
      <c r="JPY172" s="18"/>
      <c r="JPZ172" s="3"/>
      <c r="JQB172" s="13"/>
      <c r="JQC172" s="8"/>
      <c r="JQD172" s="3"/>
      <c r="JQE172" s="45"/>
      <c r="JQF172" s="3"/>
      <c r="JQG172" s="2"/>
      <c r="JQH172" s="2"/>
      <c r="JQI172" s="2"/>
      <c r="JQJ172" s="2"/>
      <c r="JQK172" s="2"/>
      <c r="JQL172" s="45"/>
      <c r="JQM172" s="45"/>
      <c r="JQP172" s="16"/>
      <c r="JQQ172" s="93"/>
      <c r="JQR172" s="18"/>
      <c r="JQS172" s="16"/>
      <c r="JQT172" s="18"/>
      <c r="JQU172" s="3"/>
      <c r="JQW172" s="13"/>
      <c r="JQX172" s="8"/>
      <c r="JQY172" s="3"/>
      <c r="JQZ172" s="45"/>
      <c r="JRA172" s="3"/>
      <c r="JRB172" s="2"/>
      <c r="JRC172" s="2"/>
      <c r="JRD172" s="2"/>
      <c r="JRE172" s="2"/>
      <c r="JRF172" s="2"/>
      <c r="JRG172" s="45"/>
      <c r="JRH172" s="45"/>
      <c r="JRK172" s="16"/>
      <c r="JRL172" s="93"/>
      <c r="JRM172" s="18"/>
      <c r="JRN172" s="16"/>
      <c r="JRO172" s="18"/>
      <c r="JRP172" s="3"/>
      <c r="JRR172" s="13"/>
      <c r="JRS172" s="8"/>
      <c r="JRT172" s="3"/>
      <c r="JRU172" s="45"/>
      <c r="JRV172" s="3"/>
      <c r="JRW172" s="2"/>
      <c r="JRX172" s="2"/>
      <c r="JRY172" s="2"/>
      <c r="JRZ172" s="2"/>
      <c r="JSA172" s="2"/>
      <c r="JSB172" s="45"/>
      <c r="JSC172" s="45"/>
      <c r="JSF172" s="16"/>
      <c r="JSG172" s="93"/>
      <c r="JSH172" s="18"/>
      <c r="JSI172" s="16"/>
      <c r="JSJ172" s="18"/>
      <c r="JSK172" s="3"/>
      <c r="JSM172" s="13"/>
      <c r="JSN172" s="8"/>
      <c r="JSO172" s="3"/>
      <c r="JSP172" s="45"/>
      <c r="JSQ172" s="3"/>
      <c r="JSR172" s="2"/>
      <c r="JSS172" s="2"/>
      <c r="JST172" s="2"/>
      <c r="JSU172" s="2"/>
      <c r="JSV172" s="2"/>
      <c r="JSW172" s="45"/>
      <c r="JSX172" s="45"/>
      <c r="JTA172" s="16"/>
      <c r="JTB172" s="93"/>
      <c r="JTC172" s="18"/>
      <c r="JTD172" s="16"/>
      <c r="JTE172" s="18"/>
      <c r="JTF172" s="3"/>
      <c r="JTH172" s="13"/>
      <c r="JTI172" s="8"/>
      <c r="JTJ172" s="3"/>
      <c r="JTK172" s="45"/>
      <c r="JTL172" s="3"/>
      <c r="JTM172" s="2"/>
      <c r="JTN172" s="2"/>
      <c r="JTO172" s="2"/>
      <c r="JTP172" s="2"/>
      <c r="JTQ172" s="2"/>
      <c r="JTR172" s="45"/>
      <c r="JTS172" s="45"/>
      <c r="JTV172" s="16"/>
      <c r="JTW172" s="93"/>
      <c r="JTX172" s="18"/>
      <c r="JTY172" s="16"/>
      <c r="JTZ172" s="18"/>
      <c r="JUA172" s="3"/>
      <c r="JUC172" s="13"/>
      <c r="JUD172" s="8"/>
      <c r="JUE172" s="3"/>
      <c r="JUF172" s="45"/>
      <c r="JUG172" s="3"/>
      <c r="JUH172" s="2"/>
      <c r="JUI172" s="2"/>
      <c r="JUJ172" s="2"/>
      <c r="JUK172" s="2"/>
      <c r="JUL172" s="2"/>
      <c r="JUM172" s="45"/>
      <c r="JUN172" s="45"/>
      <c r="JUQ172" s="16"/>
      <c r="JUR172" s="93"/>
      <c r="JUS172" s="18"/>
      <c r="JUT172" s="16"/>
      <c r="JUU172" s="18"/>
      <c r="JUV172" s="3"/>
      <c r="JUX172" s="13"/>
      <c r="JUY172" s="8"/>
      <c r="JUZ172" s="3"/>
      <c r="JVA172" s="45"/>
      <c r="JVB172" s="3"/>
      <c r="JVC172" s="2"/>
      <c r="JVD172" s="2"/>
      <c r="JVE172" s="2"/>
      <c r="JVF172" s="2"/>
      <c r="JVG172" s="2"/>
      <c r="JVH172" s="45"/>
      <c r="JVI172" s="45"/>
      <c r="JVL172" s="16"/>
      <c r="JVM172" s="93"/>
      <c r="JVN172" s="18"/>
      <c r="JVO172" s="16"/>
      <c r="JVP172" s="18"/>
      <c r="JVQ172" s="3"/>
      <c r="JVS172" s="13"/>
      <c r="JVT172" s="8"/>
      <c r="JVU172" s="3"/>
      <c r="JVV172" s="45"/>
      <c r="JVW172" s="3"/>
      <c r="JVX172" s="2"/>
      <c r="JVY172" s="2"/>
      <c r="JVZ172" s="2"/>
      <c r="JWA172" s="2"/>
      <c r="JWB172" s="2"/>
      <c r="JWC172" s="45"/>
      <c r="JWD172" s="45"/>
      <c r="JWG172" s="16"/>
      <c r="JWH172" s="93"/>
      <c r="JWI172" s="18"/>
      <c r="JWJ172" s="16"/>
      <c r="JWK172" s="18"/>
      <c r="JWL172" s="3"/>
      <c r="JWN172" s="13"/>
      <c r="JWO172" s="8"/>
      <c r="JWP172" s="3"/>
      <c r="JWQ172" s="45"/>
      <c r="JWR172" s="3"/>
      <c r="JWS172" s="2"/>
      <c r="JWT172" s="2"/>
      <c r="JWU172" s="2"/>
      <c r="JWV172" s="2"/>
      <c r="JWW172" s="2"/>
      <c r="JWX172" s="45"/>
      <c r="JWY172" s="45"/>
      <c r="JXB172" s="16"/>
      <c r="JXC172" s="93"/>
      <c r="JXD172" s="18"/>
      <c r="JXE172" s="16"/>
      <c r="JXF172" s="18"/>
      <c r="JXG172" s="3"/>
      <c r="JXI172" s="13"/>
      <c r="JXJ172" s="8"/>
      <c r="JXK172" s="3"/>
      <c r="JXL172" s="45"/>
      <c r="JXM172" s="3"/>
      <c r="JXN172" s="2"/>
      <c r="JXO172" s="2"/>
      <c r="JXP172" s="2"/>
      <c r="JXQ172" s="2"/>
      <c r="JXR172" s="2"/>
      <c r="JXS172" s="45"/>
      <c r="JXT172" s="45"/>
      <c r="JXW172" s="16"/>
      <c r="JXX172" s="93"/>
      <c r="JXY172" s="18"/>
      <c r="JXZ172" s="16"/>
      <c r="JYA172" s="18"/>
      <c r="JYB172" s="3"/>
      <c r="JYD172" s="13"/>
      <c r="JYE172" s="8"/>
      <c r="JYF172" s="3"/>
      <c r="JYG172" s="45"/>
      <c r="JYH172" s="3"/>
      <c r="JYI172" s="2"/>
      <c r="JYJ172" s="2"/>
      <c r="JYK172" s="2"/>
      <c r="JYL172" s="2"/>
      <c r="JYM172" s="2"/>
      <c r="JYN172" s="45"/>
      <c r="JYO172" s="45"/>
      <c r="JYR172" s="16"/>
      <c r="JYS172" s="93"/>
      <c r="JYT172" s="18"/>
      <c r="JYU172" s="16"/>
      <c r="JYV172" s="18"/>
      <c r="JYW172" s="3"/>
      <c r="JYY172" s="13"/>
      <c r="JYZ172" s="8"/>
      <c r="JZA172" s="3"/>
      <c r="JZB172" s="45"/>
      <c r="JZC172" s="3"/>
      <c r="JZD172" s="2"/>
      <c r="JZE172" s="2"/>
      <c r="JZF172" s="2"/>
      <c r="JZG172" s="2"/>
      <c r="JZH172" s="2"/>
      <c r="JZI172" s="45"/>
      <c r="JZJ172" s="45"/>
      <c r="JZM172" s="16"/>
      <c r="JZN172" s="93"/>
      <c r="JZO172" s="18"/>
      <c r="JZP172" s="16"/>
      <c r="JZQ172" s="18"/>
      <c r="JZR172" s="3"/>
      <c r="JZT172" s="13"/>
      <c r="JZU172" s="8"/>
      <c r="JZV172" s="3"/>
      <c r="JZW172" s="45"/>
      <c r="JZX172" s="3"/>
      <c r="JZY172" s="2"/>
      <c r="JZZ172" s="2"/>
      <c r="KAA172" s="2"/>
      <c r="KAB172" s="2"/>
      <c r="KAC172" s="2"/>
      <c r="KAD172" s="45"/>
      <c r="KAE172" s="45"/>
      <c r="KAH172" s="16"/>
      <c r="KAI172" s="93"/>
      <c r="KAJ172" s="18"/>
      <c r="KAK172" s="16"/>
      <c r="KAL172" s="18"/>
      <c r="KAM172" s="3"/>
      <c r="KAO172" s="13"/>
      <c r="KAP172" s="8"/>
      <c r="KAQ172" s="3"/>
      <c r="KAR172" s="45"/>
      <c r="KAS172" s="3"/>
      <c r="KAT172" s="2"/>
      <c r="KAU172" s="2"/>
      <c r="KAV172" s="2"/>
      <c r="KAW172" s="2"/>
      <c r="KAX172" s="2"/>
      <c r="KAY172" s="45"/>
      <c r="KAZ172" s="45"/>
      <c r="KBC172" s="16"/>
      <c r="KBD172" s="93"/>
      <c r="KBE172" s="18"/>
      <c r="KBF172" s="16"/>
      <c r="KBG172" s="18"/>
      <c r="KBH172" s="3"/>
      <c r="KBJ172" s="13"/>
      <c r="KBK172" s="8"/>
      <c r="KBL172" s="3"/>
      <c r="KBM172" s="45"/>
      <c r="KBN172" s="3"/>
      <c r="KBO172" s="2"/>
      <c r="KBP172" s="2"/>
      <c r="KBQ172" s="2"/>
      <c r="KBR172" s="2"/>
      <c r="KBS172" s="2"/>
      <c r="KBT172" s="45"/>
      <c r="KBU172" s="45"/>
      <c r="KBX172" s="16"/>
      <c r="KBY172" s="93"/>
      <c r="KBZ172" s="18"/>
      <c r="KCA172" s="16"/>
      <c r="KCB172" s="18"/>
      <c r="KCC172" s="3"/>
      <c r="KCE172" s="13"/>
      <c r="KCF172" s="8"/>
      <c r="KCG172" s="3"/>
      <c r="KCH172" s="45"/>
      <c r="KCI172" s="3"/>
      <c r="KCJ172" s="2"/>
      <c r="KCK172" s="2"/>
      <c r="KCL172" s="2"/>
      <c r="KCM172" s="2"/>
      <c r="KCN172" s="2"/>
      <c r="KCO172" s="45"/>
      <c r="KCP172" s="45"/>
      <c r="KCS172" s="16"/>
      <c r="KCT172" s="93"/>
      <c r="KCU172" s="18"/>
      <c r="KCV172" s="16"/>
      <c r="KCW172" s="18"/>
      <c r="KCX172" s="3"/>
      <c r="KCZ172" s="13"/>
      <c r="KDA172" s="8"/>
      <c r="KDB172" s="3"/>
      <c r="KDC172" s="45"/>
      <c r="KDD172" s="3"/>
      <c r="KDE172" s="2"/>
      <c r="KDF172" s="2"/>
      <c r="KDG172" s="2"/>
      <c r="KDH172" s="2"/>
      <c r="KDI172" s="2"/>
      <c r="KDJ172" s="45"/>
      <c r="KDK172" s="45"/>
      <c r="KDN172" s="16"/>
      <c r="KDO172" s="93"/>
      <c r="KDP172" s="18"/>
      <c r="KDQ172" s="16"/>
      <c r="KDR172" s="18"/>
      <c r="KDS172" s="3"/>
      <c r="KDU172" s="13"/>
      <c r="KDV172" s="8"/>
      <c r="KDW172" s="3"/>
      <c r="KDX172" s="45"/>
      <c r="KDY172" s="3"/>
      <c r="KDZ172" s="2"/>
      <c r="KEA172" s="2"/>
      <c r="KEB172" s="2"/>
      <c r="KEC172" s="2"/>
      <c r="KED172" s="2"/>
      <c r="KEE172" s="45"/>
      <c r="KEF172" s="45"/>
      <c r="KEI172" s="16"/>
      <c r="KEJ172" s="93"/>
      <c r="KEK172" s="18"/>
      <c r="KEL172" s="16"/>
      <c r="KEM172" s="18"/>
      <c r="KEN172" s="3"/>
      <c r="KEP172" s="13"/>
      <c r="KEQ172" s="8"/>
      <c r="KER172" s="3"/>
      <c r="KES172" s="45"/>
      <c r="KET172" s="3"/>
      <c r="KEU172" s="2"/>
      <c r="KEV172" s="2"/>
      <c r="KEW172" s="2"/>
      <c r="KEX172" s="2"/>
      <c r="KEY172" s="2"/>
      <c r="KEZ172" s="45"/>
      <c r="KFA172" s="45"/>
      <c r="KFD172" s="16"/>
      <c r="KFE172" s="93"/>
      <c r="KFF172" s="18"/>
      <c r="KFG172" s="16"/>
      <c r="KFH172" s="18"/>
      <c r="KFI172" s="3"/>
      <c r="KFK172" s="13"/>
      <c r="KFL172" s="8"/>
      <c r="KFM172" s="3"/>
      <c r="KFN172" s="45"/>
      <c r="KFO172" s="3"/>
      <c r="KFP172" s="2"/>
      <c r="KFQ172" s="2"/>
      <c r="KFR172" s="2"/>
      <c r="KFS172" s="2"/>
      <c r="KFT172" s="2"/>
      <c r="KFU172" s="45"/>
      <c r="KFV172" s="45"/>
      <c r="KFY172" s="16"/>
      <c r="KFZ172" s="93"/>
      <c r="KGA172" s="18"/>
      <c r="KGB172" s="16"/>
      <c r="KGC172" s="18"/>
      <c r="KGD172" s="3"/>
      <c r="KGF172" s="13"/>
      <c r="KGG172" s="8"/>
      <c r="KGH172" s="3"/>
      <c r="KGI172" s="45"/>
      <c r="KGJ172" s="3"/>
      <c r="KGK172" s="2"/>
      <c r="KGL172" s="2"/>
      <c r="KGM172" s="2"/>
      <c r="KGN172" s="2"/>
      <c r="KGO172" s="2"/>
      <c r="KGP172" s="45"/>
      <c r="KGQ172" s="45"/>
      <c r="KGT172" s="16"/>
      <c r="KGU172" s="93"/>
      <c r="KGV172" s="18"/>
      <c r="KGW172" s="16"/>
      <c r="KGX172" s="18"/>
      <c r="KGY172" s="3"/>
      <c r="KHA172" s="13"/>
      <c r="KHB172" s="8"/>
      <c r="KHC172" s="3"/>
      <c r="KHD172" s="45"/>
      <c r="KHE172" s="3"/>
      <c r="KHF172" s="2"/>
      <c r="KHG172" s="2"/>
      <c r="KHH172" s="2"/>
      <c r="KHI172" s="2"/>
      <c r="KHJ172" s="2"/>
      <c r="KHK172" s="45"/>
      <c r="KHL172" s="45"/>
      <c r="KHO172" s="16"/>
      <c r="KHP172" s="93"/>
      <c r="KHQ172" s="18"/>
      <c r="KHR172" s="16"/>
      <c r="KHS172" s="18"/>
      <c r="KHT172" s="3"/>
      <c r="KHV172" s="13"/>
      <c r="KHW172" s="8"/>
      <c r="KHX172" s="3"/>
      <c r="KHY172" s="45"/>
      <c r="KHZ172" s="3"/>
      <c r="KIA172" s="2"/>
      <c r="KIB172" s="2"/>
      <c r="KIC172" s="2"/>
      <c r="KID172" s="2"/>
      <c r="KIE172" s="2"/>
      <c r="KIF172" s="45"/>
      <c r="KIG172" s="45"/>
      <c r="KIJ172" s="16"/>
      <c r="KIK172" s="93"/>
      <c r="KIL172" s="18"/>
      <c r="KIM172" s="16"/>
      <c r="KIN172" s="18"/>
      <c r="KIO172" s="3"/>
      <c r="KIQ172" s="13"/>
      <c r="KIR172" s="8"/>
      <c r="KIS172" s="3"/>
      <c r="KIT172" s="45"/>
      <c r="KIU172" s="3"/>
      <c r="KIV172" s="2"/>
      <c r="KIW172" s="2"/>
      <c r="KIX172" s="2"/>
      <c r="KIY172" s="2"/>
      <c r="KIZ172" s="2"/>
      <c r="KJA172" s="45"/>
      <c r="KJB172" s="45"/>
      <c r="KJE172" s="16"/>
      <c r="KJF172" s="93"/>
      <c r="KJG172" s="18"/>
      <c r="KJH172" s="16"/>
      <c r="KJI172" s="18"/>
      <c r="KJJ172" s="3"/>
      <c r="KJL172" s="13"/>
      <c r="KJM172" s="8"/>
      <c r="KJN172" s="3"/>
      <c r="KJO172" s="45"/>
      <c r="KJP172" s="3"/>
      <c r="KJQ172" s="2"/>
      <c r="KJR172" s="2"/>
      <c r="KJS172" s="2"/>
      <c r="KJT172" s="2"/>
      <c r="KJU172" s="2"/>
      <c r="KJV172" s="45"/>
      <c r="KJW172" s="45"/>
      <c r="KJZ172" s="16"/>
      <c r="KKA172" s="93"/>
      <c r="KKB172" s="18"/>
      <c r="KKC172" s="16"/>
      <c r="KKD172" s="18"/>
      <c r="KKE172" s="3"/>
      <c r="KKG172" s="13"/>
      <c r="KKH172" s="8"/>
      <c r="KKI172" s="3"/>
      <c r="KKJ172" s="45"/>
      <c r="KKK172" s="3"/>
      <c r="KKL172" s="2"/>
      <c r="KKM172" s="2"/>
      <c r="KKN172" s="2"/>
      <c r="KKO172" s="2"/>
      <c r="KKP172" s="2"/>
      <c r="KKQ172" s="45"/>
      <c r="KKR172" s="45"/>
      <c r="KKU172" s="16"/>
      <c r="KKV172" s="93"/>
      <c r="KKW172" s="18"/>
      <c r="KKX172" s="16"/>
      <c r="KKY172" s="18"/>
      <c r="KKZ172" s="3"/>
      <c r="KLB172" s="13"/>
      <c r="KLC172" s="8"/>
      <c r="KLD172" s="3"/>
      <c r="KLE172" s="45"/>
      <c r="KLF172" s="3"/>
      <c r="KLG172" s="2"/>
      <c r="KLH172" s="2"/>
      <c r="KLI172" s="2"/>
      <c r="KLJ172" s="2"/>
      <c r="KLK172" s="2"/>
      <c r="KLL172" s="45"/>
      <c r="KLM172" s="45"/>
      <c r="KLP172" s="16"/>
      <c r="KLQ172" s="93"/>
      <c r="KLR172" s="18"/>
      <c r="KLS172" s="16"/>
      <c r="KLT172" s="18"/>
      <c r="KLU172" s="3"/>
      <c r="KLW172" s="13"/>
      <c r="KLX172" s="8"/>
      <c r="KLY172" s="3"/>
      <c r="KLZ172" s="45"/>
      <c r="KMA172" s="3"/>
      <c r="KMB172" s="2"/>
      <c r="KMC172" s="2"/>
      <c r="KMD172" s="2"/>
      <c r="KME172" s="2"/>
      <c r="KMF172" s="2"/>
      <c r="KMG172" s="45"/>
      <c r="KMH172" s="45"/>
      <c r="KMK172" s="16"/>
      <c r="KML172" s="93"/>
      <c r="KMM172" s="18"/>
      <c r="KMN172" s="16"/>
      <c r="KMO172" s="18"/>
      <c r="KMP172" s="3"/>
      <c r="KMR172" s="13"/>
      <c r="KMS172" s="8"/>
      <c r="KMT172" s="3"/>
      <c r="KMU172" s="45"/>
      <c r="KMV172" s="3"/>
      <c r="KMW172" s="2"/>
      <c r="KMX172" s="2"/>
      <c r="KMY172" s="2"/>
      <c r="KMZ172" s="2"/>
      <c r="KNA172" s="2"/>
      <c r="KNB172" s="45"/>
      <c r="KNC172" s="45"/>
      <c r="KNF172" s="16"/>
      <c r="KNG172" s="93"/>
      <c r="KNH172" s="18"/>
      <c r="KNI172" s="16"/>
      <c r="KNJ172" s="18"/>
      <c r="KNK172" s="3"/>
      <c r="KNM172" s="13"/>
      <c r="KNN172" s="8"/>
      <c r="KNO172" s="3"/>
      <c r="KNP172" s="45"/>
      <c r="KNQ172" s="3"/>
      <c r="KNR172" s="2"/>
      <c r="KNS172" s="2"/>
      <c r="KNT172" s="2"/>
      <c r="KNU172" s="2"/>
      <c r="KNV172" s="2"/>
      <c r="KNW172" s="45"/>
      <c r="KNX172" s="45"/>
      <c r="KOA172" s="16"/>
      <c r="KOB172" s="93"/>
      <c r="KOC172" s="18"/>
      <c r="KOD172" s="16"/>
      <c r="KOE172" s="18"/>
      <c r="KOF172" s="3"/>
      <c r="KOH172" s="13"/>
      <c r="KOI172" s="8"/>
      <c r="KOJ172" s="3"/>
      <c r="KOK172" s="45"/>
      <c r="KOL172" s="3"/>
      <c r="KOM172" s="2"/>
      <c r="KON172" s="2"/>
      <c r="KOO172" s="2"/>
      <c r="KOP172" s="2"/>
      <c r="KOQ172" s="2"/>
      <c r="KOR172" s="45"/>
      <c r="KOS172" s="45"/>
      <c r="KOV172" s="16"/>
      <c r="KOW172" s="93"/>
      <c r="KOX172" s="18"/>
      <c r="KOY172" s="16"/>
      <c r="KOZ172" s="18"/>
      <c r="KPA172" s="3"/>
      <c r="KPC172" s="13"/>
      <c r="KPD172" s="8"/>
      <c r="KPE172" s="3"/>
      <c r="KPF172" s="45"/>
      <c r="KPG172" s="3"/>
      <c r="KPH172" s="2"/>
      <c r="KPI172" s="2"/>
      <c r="KPJ172" s="2"/>
      <c r="KPK172" s="2"/>
      <c r="KPL172" s="2"/>
      <c r="KPM172" s="45"/>
      <c r="KPN172" s="45"/>
      <c r="KPQ172" s="16"/>
      <c r="KPR172" s="93"/>
      <c r="KPS172" s="18"/>
      <c r="KPT172" s="16"/>
      <c r="KPU172" s="18"/>
      <c r="KPV172" s="3"/>
      <c r="KPX172" s="13"/>
      <c r="KPY172" s="8"/>
      <c r="KPZ172" s="3"/>
      <c r="KQA172" s="45"/>
      <c r="KQB172" s="3"/>
      <c r="KQC172" s="2"/>
      <c r="KQD172" s="2"/>
      <c r="KQE172" s="2"/>
      <c r="KQF172" s="2"/>
      <c r="KQG172" s="2"/>
      <c r="KQH172" s="45"/>
      <c r="KQI172" s="45"/>
      <c r="KQL172" s="16"/>
      <c r="KQM172" s="93"/>
      <c r="KQN172" s="18"/>
      <c r="KQO172" s="16"/>
      <c r="KQP172" s="18"/>
      <c r="KQQ172" s="3"/>
      <c r="KQS172" s="13"/>
      <c r="KQT172" s="8"/>
      <c r="KQU172" s="3"/>
      <c r="KQV172" s="45"/>
      <c r="KQW172" s="3"/>
      <c r="KQX172" s="2"/>
      <c r="KQY172" s="2"/>
      <c r="KQZ172" s="2"/>
      <c r="KRA172" s="2"/>
      <c r="KRB172" s="2"/>
      <c r="KRC172" s="45"/>
      <c r="KRD172" s="45"/>
      <c r="KRG172" s="16"/>
      <c r="KRH172" s="93"/>
      <c r="KRI172" s="18"/>
      <c r="KRJ172" s="16"/>
      <c r="KRK172" s="18"/>
      <c r="KRL172" s="3"/>
      <c r="KRN172" s="13"/>
      <c r="KRO172" s="8"/>
      <c r="KRP172" s="3"/>
      <c r="KRQ172" s="45"/>
      <c r="KRR172" s="3"/>
      <c r="KRS172" s="2"/>
      <c r="KRT172" s="2"/>
      <c r="KRU172" s="2"/>
      <c r="KRV172" s="2"/>
      <c r="KRW172" s="2"/>
      <c r="KRX172" s="45"/>
      <c r="KRY172" s="45"/>
      <c r="KSB172" s="16"/>
      <c r="KSC172" s="93"/>
      <c r="KSD172" s="18"/>
      <c r="KSE172" s="16"/>
      <c r="KSF172" s="18"/>
      <c r="KSG172" s="3"/>
      <c r="KSI172" s="13"/>
      <c r="KSJ172" s="8"/>
      <c r="KSK172" s="3"/>
      <c r="KSL172" s="45"/>
      <c r="KSM172" s="3"/>
      <c r="KSN172" s="2"/>
      <c r="KSO172" s="2"/>
      <c r="KSP172" s="2"/>
      <c r="KSQ172" s="2"/>
      <c r="KSR172" s="2"/>
      <c r="KSS172" s="45"/>
      <c r="KST172" s="45"/>
      <c r="KSW172" s="16"/>
      <c r="KSX172" s="93"/>
      <c r="KSY172" s="18"/>
      <c r="KSZ172" s="16"/>
      <c r="KTA172" s="18"/>
      <c r="KTB172" s="3"/>
      <c r="KTD172" s="13"/>
      <c r="KTE172" s="8"/>
      <c r="KTF172" s="3"/>
      <c r="KTG172" s="45"/>
      <c r="KTH172" s="3"/>
      <c r="KTI172" s="2"/>
      <c r="KTJ172" s="2"/>
      <c r="KTK172" s="2"/>
      <c r="KTL172" s="2"/>
      <c r="KTM172" s="2"/>
      <c r="KTN172" s="45"/>
      <c r="KTO172" s="45"/>
      <c r="KTR172" s="16"/>
      <c r="KTS172" s="93"/>
      <c r="KTT172" s="18"/>
      <c r="KTU172" s="16"/>
      <c r="KTV172" s="18"/>
      <c r="KTW172" s="3"/>
      <c r="KTY172" s="13"/>
      <c r="KTZ172" s="8"/>
      <c r="KUA172" s="3"/>
      <c r="KUB172" s="45"/>
      <c r="KUC172" s="3"/>
      <c r="KUD172" s="2"/>
      <c r="KUE172" s="2"/>
      <c r="KUF172" s="2"/>
      <c r="KUG172" s="2"/>
      <c r="KUH172" s="2"/>
      <c r="KUI172" s="45"/>
      <c r="KUJ172" s="45"/>
      <c r="KUM172" s="16"/>
      <c r="KUN172" s="93"/>
      <c r="KUO172" s="18"/>
      <c r="KUP172" s="16"/>
      <c r="KUQ172" s="18"/>
      <c r="KUR172" s="3"/>
      <c r="KUT172" s="13"/>
      <c r="KUU172" s="8"/>
      <c r="KUV172" s="3"/>
      <c r="KUW172" s="45"/>
      <c r="KUX172" s="3"/>
      <c r="KUY172" s="2"/>
      <c r="KUZ172" s="2"/>
      <c r="KVA172" s="2"/>
      <c r="KVB172" s="2"/>
      <c r="KVC172" s="2"/>
      <c r="KVD172" s="45"/>
      <c r="KVE172" s="45"/>
      <c r="KVH172" s="16"/>
      <c r="KVI172" s="93"/>
      <c r="KVJ172" s="18"/>
      <c r="KVK172" s="16"/>
      <c r="KVL172" s="18"/>
      <c r="KVM172" s="3"/>
      <c r="KVO172" s="13"/>
      <c r="KVP172" s="8"/>
      <c r="KVQ172" s="3"/>
      <c r="KVR172" s="45"/>
      <c r="KVS172" s="3"/>
      <c r="KVT172" s="2"/>
      <c r="KVU172" s="2"/>
      <c r="KVV172" s="2"/>
      <c r="KVW172" s="2"/>
      <c r="KVX172" s="2"/>
      <c r="KVY172" s="45"/>
      <c r="KVZ172" s="45"/>
      <c r="KWC172" s="16"/>
      <c r="KWD172" s="93"/>
      <c r="KWE172" s="18"/>
      <c r="KWF172" s="16"/>
      <c r="KWG172" s="18"/>
      <c r="KWH172" s="3"/>
      <c r="KWJ172" s="13"/>
      <c r="KWK172" s="8"/>
      <c r="KWL172" s="3"/>
      <c r="KWM172" s="45"/>
      <c r="KWN172" s="3"/>
      <c r="KWO172" s="2"/>
      <c r="KWP172" s="2"/>
      <c r="KWQ172" s="2"/>
      <c r="KWR172" s="2"/>
      <c r="KWS172" s="2"/>
      <c r="KWT172" s="45"/>
      <c r="KWU172" s="45"/>
      <c r="KWX172" s="16"/>
      <c r="KWY172" s="93"/>
      <c r="KWZ172" s="18"/>
      <c r="KXA172" s="16"/>
      <c r="KXB172" s="18"/>
      <c r="KXC172" s="3"/>
      <c r="KXE172" s="13"/>
      <c r="KXF172" s="8"/>
      <c r="KXG172" s="3"/>
      <c r="KXH172" s="45"/>
      <c r="KXI172" s="3"/>
      <c r="KXJ172" s="2"/>
      <c r="KXK172" s="2"/>
      <c r="KXL172" s="2"/>
      <c r="KXM172" s="2"/>
      <c r="KXN172" s="2"/>
      <c r="KXO172" s="45"/>
      <c r="KXP172" s="45"/>
      <c r="KXS172" s="16"/>
      <c r="KXT172" s="93"/>
      <c r="KXU172" s="18"/>
      <c r="KXV172" s="16"/>
      <c r="KXW172" s="18"/>
      <c r="KXX172" s="3"/>
      <c r="KXZ172" s="13"/>
      <c r="KYA172" s="8"/>
      <c r="KYB172" s="3"/>
      <c r="KYC172" s="45"/>
      <c r="KYD172" s="3"/>
      <c r="KYE172" s="2"/>
      <c r="KYF172" s="2"/>
      <c r="KYG172" s="2"/>
      <c r="KYH172" s="2"/>
      <c r="KYI172" s="2"/>
      <c r="KYJ172" s="45"/>
      <c r="KYK172" s="45"/>
      <c r="KYN172" s="16"/>
      <c r="KYO172" s="93"/>
      <c r="KYP172" s="18"/>
      <c r="KYQ172" s="16"/>
      <c r="KYR172" s="18"/>
      <c r="KYS172" s="3"/>
      <c r="KYU172" s="13"/>
      <c r="KYV172" s="8"/>
      <c r="KYW172" s="3"/>
      <c r="KYX172" s="45"/>
      <c r="KYY172" s="3"/>
      <c r="KYZ172" s="2"/>
      <c r="KZA172" s="2"/>
      <c r="KZB172" s="2"/>
      <c r="KZC172" s="2"/>
      <c r="KZD172" s="2"/>
      <c r="KZE172" s="45"/>
      <c r="KZF172" s="45"/>
      <c r="KZI172" s="16"/>
      <c r="KZJ172" s="93"/>
      <c r="KZK172" s="18"/>
      <c r="KZL172" s="16"/>
      <c r="KZM172" s="18"/>
      <c r="KZN172" s="3"/>
      <c r="KZP172" s="13"/>
      <c r="KZQ172" s="8"/>
      <c r="KZR172" s="3"/>
      <c r="KZS172" s="45"/>
      <c r="KZT172" s="3"/>
      <c r="KZU172" s="2"/>
      <c r="KZV172" s="2"/>
      <c r="KZW172" s="2"/>
      <c r="KZX172" s="2"/>
      <c r="KZY172" s="2"/>
      <c r="KZZ172" s="45"/>
      <c r="LAA172" s="45"/>
      <c r="LAD172" s="16"/>
      <c r="LAE172" s="93"/>
      <c r="LAF172" s="18"/>
      <c r="LAG172" s="16"/>
      <c r="LAH172" s="18"/>
      <c r="LAI172" s="3"/>
      <c r="LAK172" s="13"/>
      <c r="LAL172" s="8"/>
      <c r="LAM172" s="3"/>
      <c r="LAN172" s="45"/>
      <c r="LAO172" s="3"/>
      <c r="LAP172" s="2"/>
      <c r="LAQ172" s="2"/>
      <c r="LAR172" s="2"/>
      <c r="LAS172" s="2"/>
      <c r="LAT172" s="2"/>
      <c r="LAU172" s="45"/>
      <c r="LAV172" s="45"/>
      <c r="LAY172" s="16"/>
      <c r="LAZ172" s="93"/>
      <c r="LBA172" s="18"/>
      <c r="LBB172" s="16"/>
      <c r="LBC172" s="18"/>
      <c r="LBD172" s="3"/>
      <c r="LBF172" s="13"/>
      <c r="LBG172" s="8"/>
      <c r="LBH172" s="3"/>
      <c r="LBI172" s="45"/>
      <c r="LBJ172" s="3"/>
      <c r="LBK172" s="2"/>
      <c r="LBL172" s="2"/>
      <c r="LBM172" s="2"/>
      <c r="LBN172" s="2"/>
      <c r="LBO172" s="2"/>
      <c r="LBP172" s="45"/>
      <c r="LBQ172" s="45"/>
      <c r="LBT172" s="16"/>
      <c r="LBU172" s="93"/>
      <c r="LBV172" s="18"/>
      <c r="LBW172" s="16"/>
      <c r="LBX172" s="18"/>
      <c r="LBY172" s="3"/>
      <c r="LCA172" s="13"/>
      <c r="LCB172" s="8"/>
      <c r="LCC172" s="3"/>
      <c r="LCD172" s="45"/>
      <c r="LCE172" s="3"/>
      <c r="LCF172" s="2"/>
      <c r="LCG172" s="2"/>
      <c r="LCH172" s="2"/>
      <c r="LCI172" s="2"/>
      <c r="LCJ172" s="2"/>
      <c r="LCK172" s="45"/>
      <c r="LCL172" s="45"/>
      <c r="LCO172" s="16"/>
      <c r="LCP172" s="93"/>
      <c r="LCQ172" s="18"/>
      <c r="LCR172" s="16"/>
      <c r="LCS172" s="18"/>
      <c r="LCT172" s="3"/>
      <c r="LCV172" s="13"/>
      <c r="LCW172" s="8"/>
      <c r="LCX172" s="3"/>
      <c r="LCY172" s="45"/>
      <c r="LCZ172" s="3"/>
      <c r="LDA172" s="2"/>
      <c r="LDB172" s="2"/>
      <c r="LDC172" s="2"/>
      <c r="LDD172" s="2"/>
      <c r="LDE172" s="2"/>
      <c r="LDF172" s="45"/>
      <c r="LDG172" s="45"/>
      <c r="LDJ172" s="16"/>
      <c r="LDK172" s="93"/>
      <c r="LDL172" s="18"/>
      <c r="LDM172" s="16"/>
      <c r="LDN172" s="18"/>
      <c r="LDO172" s="3"/>
      <c r="LDQ172" s="13"/>
      <c r="LDR172" s="8"/>
      <c r="LDS172" s="3"/>
      <c r="LDT172" s="45"/>
      <c r="LDU172" s="3"/>
      <c r="LDV172" s="2"/>
      <c r="LDW172" s="2"/>
      <c r="LDX172" s="2"/>
      <c r="LDY172" s="2"/>
      <c r="LDZ172" s="2"/>
      <c r="LEA172" s="45"/>
      <c r="LEB172" s="45"/>
      <c r="LEE172" s="16"/>
      <c r="LEF172" s="93"/>
      <c r="LEG172" s="18"/>
      <c r="LEH172" s="16"/>
      <c r="LEI172" s="18"/>
      <c r="LEJ172" s="3"/>
      <c r="LEL172" s="13"/>
      <c r="LEM172" s="8"/>
      <c r="LEN172" s="3"/>
      <c r="LEO172" s="45"/>
      <c r="LEP172" s="3"/>
      <c r="LEQ172" s="2"/>
      <c r="LER172" s="2"/>
      <c r="LES172" s="2"/>
      <c r="LET172" s="2"/>
      <c r="LEU172" s="2"/>
      <c r="LEV172" s="45"/>
      <c r="LEW172" s="45"/>
      <c r="LEZ172" s="16"/>
      <c r="LFA172" s="93"/>
      <c r="LFB172" s="18"/>
      <c r="LFC172" s="16"/>
      <c r="LFD172" s="18"/>
      <c r="LFE172" s="3"/>
      <c r="LFG172" s="13"/>
      <c r="LFH172" s="8"/>
      <c r="LFI172" s="3"/>
      <c r="LFJ172" s="45"/>
      <c r="LFK172" s="3"/>
      <c r="LFL172" s="2"/>
      <c r="LFM172" s="2"/>
      <c r="LFN172" s="2"/>
      <c r="LFO172" s="2"/>
      <c r="LFP172" s="2"/>
      <c r="LFQ172" s="45"/>
      <c r="LFR172" s="45"/>
      <c r="LFU172" s="16"/>
      <c r="LFV172" s="93"/>
      <c r="LFW172" s="18"/>
      <c r="LFX172" s="16"/>
      <c r="LFY172" s="18"/>
      <c r="LFZ172" s="3"/>
      <c r="LGB172" s="13"/>
      <c r="LGC172" s="8"/>
      <c r="LGD172" s="3"/>
      <c r="LGE172" s="45"/>
      <c r="LGF172" s="3"/>
      <c r="LGG172" s="2"/>
      <c r="LGH172" s="2"/>
      <c r="LGI172" s="2"/>
      <c r="LGJ172" s="2"/>
      <c r="LGK172" s="2"/>
      <c r="LGL172" s="45"/>
      <c r="LGM172" s="45"/>
      <c r="LGP172" s="16"/>
      <c r="LGQ172" s="93"/>
      <c r="LGR172" s="18"/>
      <c r="LGS172" s="16"/>
      <c r="LGT172" s="18"/>
      <c r="LGU172" s="3"/>
      <c r="LGW172" s="13"/>
      <c r="LGX172" s="8"/>
      <c r="LGY172" s="3"/>
      <c r="LGZ172" s="45"/>
      <c r="LHA172" s="3"/>
      <c r="LHB172" s="2"/>
      <c r="LHC172" s="2"/>
      <c r="LHD172" s="2"/>
      <c r="LHE172" s="2"/>
      <c r="LHF172" s="2"/>
      <c r="LHG172" s="45"/>
      <c r="LHH172" s="45"/>
      <c r="LHK172" s="16"/>
      <c r="LHL172" s="93"/>
      <c r="LHM172" s="18"/>
      <c r="LHN172" s="16"/>
      <c r="LHO172" s="18"/>
      <c r="LHP172" s="3"/>
      <c r="LHR172" s="13"/>
      <c r="LHS172" s="8"/>
      <c r="LHT172" s="3"/>
      <c r="LHU172" s="45"/>
      <c r="LHV172" s="3"/>
      <c r="LHW172" s="2"/>
      <c r="LHX172" s="2"/>
      <c r="LHY172" s="2"/>
      <c r="LHZ172" s="2"/>
      <c r="LIA172" s="2"/>
      <c r="LIB172" s="45"/>
      <c r="LIC172" s="45"/>
      <c r="LIF172" s="16"/>
      <c r="LIG172" s="93"/>
      <c r="LIH172" s="18"/>
      <c r="LII172" s="16"/>
      <c r="LIJ172" s="18"/>
      <c r="LIK172" s="3"/>
      <c r="LIM172" s="13"/>
      <c r="LIN172" s="8"/>
      <c r="LIO172" s="3"/>
      <c r="LIP172" s="45"/>
      <c r="LIQ172" s="3"/>
      <c r="LIR172" s="2"/>
      <c r="LIS172" s="2"/>
      <c r="LIT172" s="2"/>
      <c r="LIU172" s="2"/>
      <c r="LIV172" s="2"/>
      <c r="LIW172" s="45"/>
      <c r="LIX172" s="45"/>
      <c r="LJA172" s="16"/>
      <c r="LJB172" s="93"/>
      <c r="LJC172" s="18"/>
      <c r="LJD172" s="16"/>
      <c r="LJE172" s="18"/>
      <c r="LJF172" s="3"/>
      <c r="LJH172" s="13"/>
      <c r="LJI172" s="8"/>
      <c r="LJJ172" s="3"/>
      <c r="LJK172" s="45"/>
      <c r="LJL172" s="3"/>
      <c r="LJM172" s="2"/>
      <c r="LJN172" s="2"/>
      <c r="LJO172" s="2"/>
      <c r="LJP172" s="2"/>
      <c r="LJQ172" s="2"/>
      <c r="LJR172" s="45"/>
      <c r="LJS172" s="45"/>
      <c r="LJV172" s="16"/>
      <c r="LJW172" s="93"/>
      <c r="LJX172" s="18"/>
      <c r="LJY172" s="16"/>
      <c r="LJZ172" s="18"/>
      <c r="LKA172" s="3"/>
      <c r="LKC172" s="13"/>
      <c r="LKD172" s="8"/>
      <c r="LKE172" s="3"/>
      <c r="LKF172" s="45"/>
      <c r="LKG172" s="3"/>
      <c r="LKH172" s="2"/>
      <c r="LKI172" s="2"/>
      <c r="LKJ172" s="2"/>
      <c r="LKK172" s="2"/>
      <c r="LKL172" s="2"/>
      <c r="LKM172" s="45"/>
      <c r="LKN172" s="45"/>
      <c r="LKQ172" s="16"/>
      <c r="LKR172" s="93"/>
      <c r="LKS172" s="18"/>
      <c r="LKT172" s="16"/>
      <c r="LKU172" s="18"/>
      <c r="LKV172" s="3"/>
      <c r="LKX172" s="13"/>
      <c r="LKY172" s="8"/>
      <c r="LKZ172" s="3"/>
      <c r="LLA172" s="45"/>
      <c r="LLB172" s="3"/>
      <c r="LLC172" s="2"/>
      <c r="LLD172" s="2"/>
      <c r="LLE172" s="2"/>
      <c r="LLF172" s="2"/>
      <c r="LLG172" s="2"/>
      <c r="LLH172" s="45"/>
      <c r="LLI172" s="45"/>
      <c r="LLL172" s="16"/>
      <c r="LLM172" s="93"/>
      <c r="LLN172" s="18"/>
      <c r="LLO172" s="16"/>
      <c r="LLP172" s="18"/>
      <c r="LLQ172" s="3"/>
      <c r="LLS172" s="13"/>
      <c r="LLT172" s="8"/>
      <c r="LLU172" s="3"/>
      <c r="LLV172" s="45"/>
      <c r="LLW172" s="3"/>
      <c r="LLX172" s="2"/>
      <c r="LLY172" s="2"/>
      <c r="LLZ172" s="2"/>
      <c r="LMA172" s="2"/>
      <c r="LMB172" s="2"/>
      <c r="LMC172" s="45"/>
      <c r="LMD172" s="45"/>
      <c r="LMG172" s="16"/>
      <c r="LMH172" s="93"/>
      <c r="LMI172" s="18"/>
      <c r="LMJ172" s="16"/>
      <c r="LMK172" s="18"/>
      <c r="LML172" s="3"/>
      <c r="LMN172" s="13"/>
      <c r="LMO172" s="8"/>
      <c r="LMP172" s="3"/>
      <c r="LMQ172" s="45"/>
      <c r="LMR172" s="3"/>
      <c r="LMS172" s="2"/>
      <c r="LMT172" s="2"/>
      <c r="LMU172" s="2"/>
      <c r="LMV172" s="2"/>
      <c r="LMW172" s="2"/>
      <c r="LMX172" s="45"/>
      <c r="LMY172" s="45"/>
      <c r="LNB172" s="16"/>
      <c r="LNC172" s="93"/>
      <c r="LND172" s="18"/>
      <c r="LNE172" s="16"/>
      <c r="LNF172" s="18"/>
      <c r="LNG172" s="3"/>
      <c r="LNI172" s="13"/>
      <c r="LNJ172" s="8"/>
      <c r="LNK172" s="3"/>
      <c r="LNL172" s="45"/>
      <c r="LNM172" s="3"/>
      <c r="LNN172" s="2"/>
      <c r="LNO172" s="2"/>
      <c r="LNP172" s="2"/>
      <c r="LNQ172" s="2"/>
      <c r="LNR172" s="2"/>
      <c r="LNS172" s="45"/>
      <c r="LNT172" s="45"/>
      <c r="LNW172" s="16"/>
      <c r="LNX172" s="93"/>
      <c r="LNY172" s="18"/>
      <c r="LNZ172" s="16"/>
      <c r="LOA172" s="18"/>
      <c r="LOB172" s="3"/>
      <c r="LOD172" s="13"/>
      <c r="LOE172" s="8"/>
      <c r="LOF172" s="3"/>
      <c r="LOG172" s="45"/>
      <c r="LOH172" s="3"/>
      <c r="LOI172" s="2"/>
      <c r="LOJ172" s="2"/>
      <c r="LOK172" s="2"/>
      <c r="LOL172" s="2"/>
      <c r="LOM172" s="2"/>
      <c r="LON172" s="45"/>
      <c r="LOO172" s="45"/>
      <c r="LOR172" s="16"/>
      <c r="LOS172" s="93"/>
      <c r="LOT172" s="18"/>
      <c r="LOU172" s="16"/>
      <c r="LOV172" s="18"/>
      <c r="LOW172" s="3"/>
      <c r="LOY172" s="13"/>
      <c r="LOZ172" s="8"/>
      <c r="LPA172" s="3"/>
      <c r="LPB172" s="45"/>
      <c r="LPC172" s="3"/>
      <c r="LPD172" s="2"/>
      <c r="LPE172" s="2"/>
      <c r="LPF172" s="2"/>
      <c r="LPG172" s="2"/>
      <c r="LPH172" s="2"/>
      <c r="LPI172" s="45"/>
      <c r="LPJ172" s="45"/>
      <c r="LPM172" s="16"/>
      <c r="LPN172" s="93"/>
      <c r="LPO172" s="18"/>
      <c r="LPP172" s="16"/>
      <c r="LPQ172" s="18"/>
      <c r="LPR172" s="3"/>
      <c r="LPT172" s="13"/>
      <c r="LPU172" s="8"/>
      <c r="LPV172" s="3"/>
      <c r="LPW172" s="45"/>
      <c r="LPX172" s="3"/>
      <c r="LPY172" s="2"/>
      <c r="LPZ172" s="2"/>
      <c r="LQA172" s="2"/>
      <c r="LQB172" s="2"/>
      <c r="LQC172" s="2"/>
      <c r="LQD172" s="45"/>
      <c r="LQE172" s="45"/>
      <c r="LQH172" s="16"/>
      <c r="LQI172" s="93"/>
      <c r="LQJ172" s="18"/>
      <c r="LQK172" s="16"/>
      <c r="LQL172" s="18"/>
      <c r="LQM172" s="3"/>
      <c r="LQO172" s="13"/>
      <c r="LQP172" s="8"/>
      <c r="LQQ172" s="3"/>
      <c r="LQR172" s="45"/>
      <c r="LQS172" s="3"/>
      <c r="LQT172" s="2"/>
      <c r="LQU172" s="2"/>
      <c r="LQV172" s="2"/>
      <c r="LQW172" s="2"/>
      <c r="LQX172" s="2"/>
      <c r="LQY172" s="45"/>
      <c r="LQZ172" s="45"/>
      <c r="LRC172" s="16"/>
      <c r="LRD172" s="93"/>
      <c r="LRE172" s="18"/>
      <c r="LRF172" s="16"/>
      <c r="LRG172" s="18"/>
      <c r="LRH172" s="3"/>
      <c r="LRJ172" s="13"/>
      <c r="LRK172" s="8"/>
      <c r="LRL172" s="3"/>
      <c r="LRM172" s="45"/>
      <c r="LRN172" s="3"/>
      <c r="LRO172" s="2"/>
      <c r="LRP172" s="2"/>
      <c r="LRQ172" s="2"/>
      <c r="LRR172" s="2"/>
      <c r="LRS172" s="2"/>
      <c r="LRT172" s="45"/>
      <c r="LRU172" s="45"/>
      <c r="LRX172" s="16"/>
      <c r="LRY172" s="93"/>
      <c r="LRZ172" s="18"/>
      <c r="LSA172" s="16"/>
      <c r="LSB172" s="18"/>
      <c r="LSC172" s="3"/>
      <c r="LSE172" s="13"/>
      <c r="LSF172" s="8"/>
      <c r="LSG172" s="3"/>
      <c r="LSH172" s="45"/>
      <c r="LSI172" s="3"/>
      <c r="LSJ172" s="2"/>
      <c r="LSK172" s="2"/>
      <c r="LSL172" s="2"/>
      <c r="LSM172" s="2"/>
      <c r="LSN172" s="2"/>
      <c r="LSO172" s="45"/>
      <c r="LSP172" s="45"/>
      <c r="LSS172" s="16"/>
      <c r="LST172" s="93"/>
      <c r="LSU172" s="18"/>
      <c r="LSV172" s="16"/>
      <c r="LSW172" s="18"/>
      <c r="LSX172" s="3"/>
      <c r="LSZ172" s="13"/>
      <c r="LTA172" s="8"/>
      <c r="LTB172" s="3"/>
      <c r="LTC172" s="45"/>
      <c r="LTD172" s="3"/>
      <c r="LTE172" s="2"/>
      <c r="LTF172" s="2"/>
      <c r="LTG172" s="2"/>
      <c r="LTH172" s="2"/>
      <c r="LTI172" s="2"/>
      <c r="LTJ172" s="45"/>
      <c r="LTK172" s="45"/>
      <c r="LTN172" s="16"/>
      <c r="LTO172" s="93"/>
      <c r="LTP172" s="18"/>
      <c r="LTQ172" s="16"/>
      <c r="LTR172" s="18"/>
      <c r="LTS172" s="3"/>
      <c r="LTU172" s="13"/>
      <c r="LTV172" s="8"/>
      <c r="LTW172" s="3"/>
      <c r="LTX172" s="45"/>
      <c r="LTY172" s="3"/>
      <c r="LTZ172" s="2"/>
      <c r="LUA172" s="2"/>
      <c r="LUB172" s="2"/>
      <c r="LUC172" s="2"/>
      <c r="LUD172" s="2"/>
      <c r="LUE172" s="45"/>
      <c r="LUF172" s="45"/>
      <c r="LUI172" s="16"/>
      <c r="LUJ172" s="93"/>
      <c r="LUK172" s="18"/>
      <c r="LUL172" s="16"/>
      <c r="LUM172" s="18"/>
      <c r="LUN172" s="3"/>
      <c r="LUP172" s="13"/>
      <c r="LUQ172" s="8"/>
      <c r="LUR172" s="3"/>
      <c r="LUS172" s="45"/>
      <c r="LUT172" s="3"/>
      <c r="LUU172" s="2"/>
      <c r="LUV172" s="2"/>
      <c r="LUW172" s="2"/>
      <c r="LUX172" s="2"/>
      <c r="LUY172" s="2"/>
      <c r="LUZ172" s="45"/>
      <c r="LVA172" s="45"/>
      <c r="LVD172" s="16"/>
      <c r="LVE172" s="93"/>
      <c r="LVF172" s="18"/>
      <c r="LVG172" s="16"/>
      <c r="LVH172" s="18"/>
      <c r="LVI172" s="3"/>
      <c r="LVK172" s="13"/>
      <c r="LVL172" s="8"/>
      <c r="LVM172" s="3"/>
      <c r="LVN172" s="45"/>
      <c r="LVO172" s="3"/>
      <c r="LVP172" s="2"/>
      <c r="LVQ172" s="2"/>
      <c r="LVR172" s="2"/>
      <c r="LVS172" s="2"/>
      <c r="LVT172" s="2"/>
      <c r="LVU172" s="45"/>
      <c r="LVV172" s="45"/>
      <c r="LVY172" s="16"/>
      <c r="LVZ172" s="93"/>
      <c r="LWA172" s="18"/>
      <c r="LWB172" s="16"/>
      <c r="LWC172" s="18"/>
      <c r="LWD172" s="3"/>
      <c r="LWF172" s="13"/>
      <c r="LWG172" s="8"/>
      <c r="LWH172" s="3"/>
      <c r="LWI172" s="45"/>
      <c r="LWJ172" s="3"/>
      <c r="LWK172" s="2"/>
      <c r="LWL172" s="2"/>
      <c r="LWM172" s="2"/>
      <c r="LWN172" s="2"/>
      <c r="LWO172" s="2"/>
      <c r="LWP172" s="45"/>
      <c r="LWQ172" s="45"/>
      <c r="LWT172" s="16"/>
      <c r="LWU172" s="93"/>
      <c r="LWV172" s="18"/>
      <c r="LWW172" s="16"/>
      <c r="LWX172" s="18"/>
      <c r="LWY172" s="3"/>
      <c r="LXA172" s="13"/>
      <c r="LXB172" s="8"/>
      <c r="LXC172" s="3"/>
      <c r="LXD172" s="45"/>
      <c r="LXE172" s="3"/>
      <c r="LXF172" s="2"/>
      <c r="LXG172" s="2"/>
      <c r="LXH172" s="2"/>
      <c r="LXI172" s="2"/>
      <c r="LXJ172" s="2"/>
      <c r="LXK172" s="45"/>
      <c r="LXL172" s="45"/>
      <c r="LXO172" s="16"/>
      <c r="LXP172" s="93"/>
      <c r="LXQ172" s="18"/>
      <c r="LXR172" s="16"/>
      <c r="LXS172" s="18"/>
      <c r="LXT172" s="3"/>
      <c r="LXV172" s="13"/>
      <c r="LXW172" s="8"/>
      <c r="LXX172" s="3"/>
      <c r="LXY172" s="45"/>
      <c r="LXZ172" s="3"/>
      <c r="LYA172" s="2"/>
      <c r="LYB172" s="2"/>
      <c r="LYC172" s="2"/>
      <c r="LYD172" s="2"/>
      <c r="LYE172" s="2"/>
      <c r="LYF172" s="45"/>
      <c r="LYG172" s="45"/>
      <c r="LYJ172" s="16"/>
      <c r="LYK172" s="93"/>
      <c r="LYL172" s="18"/>
      <c r="LYM172" s="16"/>
      <c r="LYN172" s="18"/>
      <c r="LYO172" s="3"/>
      <c r="LYQ172" s="13"/>
      <c r="LYR172" s="8"/>
      <c r="LYS172" s="3"/>
      <c r="LYT172" s="45"/>
      <c r="LYU172" s="3"/>
      <c r="LYV172" s="2"/>
      <c r="LYW172" s="2"/>
      <c r="LYX172" s="2"/>
      <c r="LYY172" s="2"/>
      <c r="LYZ172" s="2"/>
      <c r="LZA172" s="45"/>
      <c r="LZB172" s="45"/>
      <c r="LZE172" s="16"/>
      <c r="LZF172" s="93"/>
      <c r="LZG172" s="18"/>
      <c r="LZH172" s="16"/>
      <c r="LZI172" s="18"/>
      <c r="LZJ172" s="3"/>
      <c r="LZL172" s="13"/>
      <c r="LZM172" s="8"/>
      <c r="LZN172" s="3"/>
      <c r="LZO172" s="45"/>
      <c r="LZP172" s="3"/>
      <c r="LZQ172" s="2"/>
      <c r="LZR172" s="2"/>
      <c r="LZS172" s="2"/>
      <c r="LZT172" s="2"/>
      <c r="LZU172" s="2"/>
      <c r="LZV172" s="45"/>
      <c r="LZW172" s="45"/>
      <c r="LZZ172" s="16"/>
      <c r="MAA172" s="93"/>
      <c r="MAB172" s="18"/>
      <c r="MAC172" s="16"/>
      <c r="MAD172" s="18"/>
      <c r="MAE172" s="3"/>
      <c r="MAG172" s="13"/>
      <c r="MAH172" s="8"/>
      <c r="MAI172" s="3"/>
      <c r="MAJ172" s="45"/>
      <c r="MAK172" s="3"/>
      <c r="MAL172" s="2"/>
      <c r="MAM172" s="2"/>
      <c r="MAN172" s="2"/>
      <c r="MAO172" s="2"/>
      <c r="MAP172" s="2"/>
      <c r="MAQ172" s="45"/>
      <c r="MAR172" s="45"/>
      <c r="MAU172" s="16"/>
      <c r="MAV172" s="93"/>
      <c r="MAW172" s="18"/>
      <c r="MAX172" s="16"/>
      <c r="MAY172" s="18"/>
      <c r="MAZ172" s="3"/>
      <c r="MBB172" s="13"/>
      <c r="MBC172" s="8"/>
      <c r="MBD172" s="3"/>
      <c r="MBE172" s="45"/>
      <c r="MBF172" s="3"/>
      <c r="MBG172" s="2"/>
      <c r="MBH172" s="2"/>
      <c r="MBI172" s="2"/>
      <c r="MBJ172" s="2"/>
      <c r="MBK172" s="2"/>
      <c r="MBL172" s="45"/>
      <c r="MBM172" s="45"/>
      <c r="MBP172" s="16"/>
      <c r="MBQ172" s="93"/>
      <c r="MBR172" s="18"/>
      <c r="MBS172" s="16"/>
      <c r="MBT172" s="18"/>
      <c r="MBU172" s="3"/>
      <c r="MBW172" s="13"/>
      <c r="MBX172" s="8"/>
      <c r="MBY172" s="3"/>
      <c r="MBZ172" s="45"/>
      <c r="MCA172" s="3"/>
      <c r="MCB172" s="2"/>
      <c r="MCC172" s="2"/>
      <c r="MCD172" s="2"/>
      <c r="MCE172" s="2"/>
      <c r="MCF172" s="2"/>
      <c r="MCG172" s="45"/>
      <c r="MCH172" s="45"/>
      <c r="MCK172" s="16"/>
      <c r="MCL172" s="93"/>
      <c r="MCM172" s="18"/>
      <c r="MCN172" s="16"/>
      <c r="MCO172" s="18"/>
      <c r="MCP172" s="3"/>
      <c r="MCR172" s="13"/>
      <c r="MCS172" s="8"/>
      <c r="MCT172" s="3"/>
      <c r="MCU172" s="45"/>
      <c r="MCV172" s="3"/>
      <c r="MCW172" s="2"/>
      <c r="MCX172" s="2"/>
      <c r="MCY172" s="2"/>
      <c r="MCZ172" s="2"/>
      <c r="MDA172" s="2"/>
      <c r="MDB172" s="45"/>
      <c r="MDC172" s="45"/>
      <c r="MDF172" s="16"/>
      <c r="MDG172" s="93"/>
      <c r="MDH172" s="18"/>
      <c r="MDI172" s="16"/>
      <c r="MDJ172" s="18"/>
      <c r="MDK172" s="3"/>
      <c r="MDM172" s="13"/>
      <c r="MDN172" s="8"/>
      <c r="MDO172" s="3"/>
      <c r="MDP172" s="45"/>
      <c r="MDQ172" s="3"/>
      <c r="MDR172" s="2"/>
      <c r="MDS172" s="2"/>
      <c r="MDT172" s="2"/>
      <c r="MDU172" s="2"/>
      <c r="MDV172" s="2"/>
      <c r="MDW172" s="45"/>
      <c r="MDX172" s="45"/>
      <c r="MEA172" s="16"/>
      <c r="MEB172" s="93"/>
      <c r="MEC172" s="18"/>
      <c r="MED172" s="16"/>
      <c r="MEE172" s="18"/>
      <c r="MEF172" s="3"/>
      <c r="MEH172" s="13"/>
      <c r="MEI172" s="8"/>
      <c r="MEJ172" s="3"/>
      <c r="MEK172" s="45"/>
      <c r="MEL172" s="3"/>
      <c r="MEM172" s="2"/>
      <c r="MEN172" s="2"/>
      <c r="MEO172" s="2"/>
      <c r="MEP172" s="2"/>
      <c r="MEQ172" s="2"/>
      <c r="MER172" s="45"/>
      <c r="MES172" s="45"/>
      <c r="MEV172" s="16"/>
      <c r="MEW172" s="93"/>
      <c r="MEX172" s="18"/>
      <c r="MEY172" s="16"/>
      <c r="MEZ172" s="18"/>
      <c r="MFA172" s="3"/>
      <c r="MFC172" s="13"/>
      <c r="MFD172" s="8"/>
      <c r="MFE172" s="3"/>
      <c r="MFF172" s="45"/>
      <c r="MFG172" s="3"/>
      <c r="MFH172" s="2"/>
      <c r="MFI172" s="2"/>
      <c r="MFJ172" s="2"/>
      <c r="MFK172" s="2"/>
      <c r="MFL172" s="2"/>
      <c r="MFM172" s="45"/>
      <c r="MFN172" s="45"/>
      <c r="MFQ172" s="16"/>
      <c r="MFR172" s="93"/>
      <c r="MFS172" s="18"/>
      <c r="MFT172" s="16"/>
      <c r="MFU172" s="18"/>
      <c r="MFV172" s="3"/>
      <c r="MFX172" s="13"/>
      <c r="MFY172" s="8"/>
      <c r="MFZ172" s="3"/>
      <c r="MGA172" s="45"/>
      <c r="MGB172" s="3"/>
      <c r="MGC172" s="2"/>
      <c r="MGD172" s="2"/>
      <c r="MGE172" s="2"/>
      <c r="MGF172" s="2"/>
      <c r="MGG172" s="2"/>
      <c r="MGH172" s="45"/>
      <c r="MGI172" s="45"/>
      <c r="MGL172" s="16"/>
      <c r="MGM172" s="93"/>
      <c r="MGN172" s="18"/>
      <c r="MGO172" s="16"/>
      <c r="MGP172" s="18"/>
      <c r="MGQ172" s="3"/>
      <c r="MGS172" s="13"/>
      <c r="MGT172" s="8"/>
      <c r="MGU172" s="3"/>
      <c r="MGV172" s="45"/>
      <c r="MGW172" s="3"/>
      <c r="MGX172" s="2"/>
      <c r="MGY172" s="2"/>
      <c r="MGZ172" s="2"/>
      <c r="MHA172" s="2"/>
      <c r="MHB172" s="2"/>
      <c r="MHC172" s="45"/>
      <c r="MHD172" s="45"/>
      <c r="MHG172" s="16"/>
      <c r="MHH172" s="93"/>
      <c r="MHI172" s="18"/>
      <c r="MHJ172" s="16"/>
      <c r="MHK172" s="18"/>
      <c r="MHL172" s="3"/>
      <c r="MHN172" s="13"/>
      <c r="MHO172" s="8"/>
      <c r="MHP172" s="3"/>
      <c r="MHQ172" s="45"/>
      <c r="MHR172" s="3"/>
      <c r="MHS172" s="2"/>
      <c r="MHT172" s="2"/>
      <c r="MHU172" s="2"/>
      <c r="MHV172" s="2"/>
      <c r="MHW172" s="2"/>
      <c r="MHX172" s="45"/>
      <c r="MHY172" s="45"/>
      <c r="MIB172" s="16"/>
      <c r="MIC172" s="93"/>
      <c r="MID172" s="18"/>
      <c r="MIE172" s="16"/>
      <c r="MIF172" s="18"/>
      <c r="MIG172" s="3"/>
      <c r="MII172" s="13"/>
      <c r="MIJ172" s="8"/>
      <c r="MIK172" s="3"/>
      <c r="MIL172" s="45"/>
      <c r="MIM172" s="3"/>
      <c r="MIN172" s="2"/>
      <c r="MIO172" s="2"/>
      <c r="MIP172" s="2"/>
      <c r="MIQ172" s="2"/>
      <c r="MIR172" s="2"/>
      <c r="MIS172" s="45"/>
      <c r="MIT172" s="45"/>
      <c r="MIW172" s="16"/>
      <c r="MIX172" s="93"/>
      <c r="MIY172" s="18"/>
      <c r="MIZ172" s="16"/>
      <c r="MJA172" s="18"/>
      <c r="MJB172" s="3"/>
      <c r="MJD172" s="13"/>
      <c r="MJE172" s="8"/>
      <c r="MJF172" s="3"/>
      <c r="MJG172" s="45"/>
      <c r="MJH172" s="3"/>
      <c r="MJI172" s="2"/>
      <c r="MJJ172" s="2"/>
      <c r="MJK172" s="2"/>
      <c r="MJL172" s="2"/>
      <c r="MJM172" s="2"/>
      <c r="MJN172" s="45"/>
      <c r="MJO172" s="45"/>
      <c r="MJR172" s="16"/>
      <c r="MJS172" s="93"/>
      <c r="MJT172" s="18"/>
      <c r="MJU172" s="16"/>
      <c r="MJV172" s="18"/>
      <c r="MJW172" s="3"/>
      <c r="MJY172" s="13"/>
      <c r="MJZ172" s="8"/>
      <c r="MKA172" s="3"/>
      <c r="MKB172" s="45"/>
      <c r="MKC172" s="3"/>
      <c r="MKD172" s="2"/>
      <c r="MKE172" s="2"/>
      <c r="MKF172" s="2"/>
      <c r="MKG172" s="2"/>
      <c r="MKH172" s="2"/>
      <c r="MKI172" s="45"/>
      <c r="MKJ172" s="45"/>
      <c r="MKM172" s="16"/>
      <c r="MKN172" s="93"/>
      <c r="MKO172" s="18"/>
      <c r="MKP172" s="16"/>
      <c r="MKQ172" s="18"/>
      <c r="MKR172" s="3"/>
      <c r="MKT172" s="13"/>
      <c r="MKU172" s="8"/>
      <c r="MKV172" s="3"/>
      <c r="MKW172" s="45"/>
      <c r="MKX172" s="3"/>
      <c r="MKY172" s="2"/>
      <c r="MKZ172" s="2"/>
      <c r="MLA172" s="2"/>
      <c r="MLB172" s="2"/>
      <c r="MLC172" s="2"/>
      <c r="MLD172" s="45"/>
      <c r="MLE172" s="45"/>
      <c r="MLH172" s="16"/>
      <c r="MLI172" s="93"/>
      <c r="MLJ172" s="18"/>
      <c r="MLK172" s="16"/>
      <c r="MLL172" s="18"/>
      <c r="MLM172" s="3"/>
      <c r="MLO172" s="13"/>
      <c r="MLP172" s="8"/>
      <c r="MLQ172" s="3"/>
      <c r="MLR172" s="45"/>
      <c r="MLS172" s="3"/>
      <c r="MLT172" s="2"/>
      <c r="MLU172" s="2"/>
      <c r="MLV172" s="2"/>
      <c r="MLW172" s="2"/>
      <c r="MLX172" s="2"/>
      <c r="MLY172" s="45"/>
      <c r="MLZ172" s="45"/>
      <c r="MMC172" s="16"/>
      <c r="MMD172" s="93"/>
      <c r="MME172" s="18"/>
      <c r="MMF172" s="16"/>
      <c r="MMG172" s="18"/>
      <c r="MMH172" s="3"/>
      <c r="MMJ172" s="13"/>
      <c r="MMK172" s="8"/>
      <c r="MML172" s="3"/>
      <c r="MMM172" s="45"/>
      <c r="MMN172" s="3"/>
      <c r="MMO172" s="2"/>
      <c r="MMP172" s="2"/>
      <c r="MMQ172" s="2"/>
      <c r="MMR172" s="2"/>
      <c r="MMS172" s="2"/>
      <c r="MMT172" s="45"/>
      <c r="MMU172" s="45"/>
      <c r="MMX172" s="16"/>
      <c r="MMY172" s="93"/>
      <c r="MMZ172" s="18"/>
      <c r="MNA172" s="16"/>
      <c r="MNB172" s="18"/>
      <c r="MNC172" s="3"/>
      <c r="MNE172" s="13"/>
      <c r="MNF172" s="8"/>
      <c r="MNG172" s="3"/>
      <c r="MNH172" s="45"/>
      <c r="MNI172" s="3"/>
      <c r="MNJ172" s="2"/>
      <c r="MNK172" s="2"/>
      <c r="MNL172" s="2"/>
      <c r="MNM172" s="2"/>
      <c r="MNN172" s="2"/>
      <c r="MNO172" s="45"/>
      <c r="MNP172" s="45"/>
      <c r="MNS172" s="16"/>
      <c r="MNT172" s="93"/>
      <c r="MNU172" s="18"/>
      <c r="MNV172" s="16"/>
      <c r="MNW172" s="18"/>
      <c r="MNX172" s="3"/>
      <c r="MNZ172" s="13"/>
      <c r="MOA172" s="8"/>
      <c r="MOB172" s="3"/>
      <c r="MOC172" s="45"/>
      <c r="MOD172" s="3"/>
      <c r="MOE172" s="2"/>
      <c r="MOF172" s="2"/>
      <c r="MOG172" s="2"/>
      <c r="MOH172" s="2"/>
      <c r="MOI172" s="2"/>
      <c r="MOJ172" s="45"/>
      <c r="MOK172" s="45"/>
      <c r="MON172" s="16"/>
      <c r="MOO172" s="93"/>
      <c r="MOP172" s="18"/>
      <c r="MOQ172" s="16"/>
      <c r="MOR172" s="18"/>
      <c r="MOS172" s="3"/>
      <c r="MOU172" s="13"/>
      <c r="MOV172" s="8"/>
      <c r="MOW172" s="3"/>
      <c r="MOX172" s="45"/>
      <c r="MOY172" s="3"/>
      <c r="MOZ172" s="2"/>
      <c r="MPA172" s="2"/>
      <c r="MPB172" s="2"/>
      <c r="MPC172" s="2"/>
      <c r="MPD172" s="2"/>
      <c r="MPE172" s="45"/>
      <c r="MPF172" s="45"/>
      <c r="MPI172" s="16"/>
      <c r="MPJ172" s="93"/>
      <c r="MPK172" s="18"/>
      <c r="MPL172" s="16"/>
      <c r="MPM172" s="18"/>
      <c r="MPN172" s="3"/>
      <c r="MPP172" s="13"/>
      <c r="MPQ172" s="8"/>
      <c r="MPR172" s="3"/>
      <c r="MPS172" s="45"/>
      <c r="MPT172" s="3"/>
      <c r="MPU172" s="2"/>
      <c r="MPV172" s="2"/>
      <c r="MPW172" s="2"/>
      <c r="MPX172" s="2"/>
      <c r="MPY172" s="2"/>
      <c r="MPZ172" s="45"/>
      <c r="MQA172" s="45"/>
      <c r="MQD172" s="16"/>
      <c r="MQE172" s="93"/>
      <c r="MQF172" s="18"/>
      <c r="MQG172" s="16"/>
      <c r="MQH172" s="18"/>
      <c r="MQI172" s="3"/>
      <c r="MQK172" s="13"/>
      <c r="MQL172" s="8"/>
      <c r="MQM172" s="3"/>
      <c r="MQN172" s="45"/>
      <c r="MQO172" s="3"/>
      <c r="MQP172" s="2"/>
      <c r="MQQ172" s="2"/>
      <c r="MQR172" s="2"/>
      <c r="MQS172" s="2"/>
      <c r="MQT172" s="2"/>
      <c r="MQU172" s="45"/>
      <c r="MQV172" s="45"/>
      <c r="MQY172" s="16"/>
      <c r="MQZ172" s="93"/>
      <c r="MRA172" s="18"/>
      <c r="MRB172" s="16"/>
      <c r="MRC172" s="18"/>
      <c r="MRD172" s="3"/>
      <c r="MRF172" s="13"/>
      <c r="MRG172" s="8"/>
      <c r="MRH172" s="3"/>
      <c r="MRI172" s="45"/>
      <c r="MRJ172" s="3"/>
      <c r="MRK172" s="2"/>
      <c r="MRL172" s="2"/>
      <c r="MRM172" s="2"/>
      <c r="MRN172" s="2"/>
      <c r="MRO172" s="2"/>
      <c r="MRP172" s="45"/>
      <c r="MRQ172" s="45"/>
      <c r="MRT172" s="16"/>
      <c r="MRU172" s="93"/>
      <c r="MRV172" s="18"/>
      <c r="MRW172" s="16"/>
      <c r="MRX172" s="18"/>
      <c r="MRY172" s="3"/>
      <c r="MSA172" s="13"/>
      <c r="MSB172" s="8"/>
      <c r="MSC172" s="3"/>
      <c r="MSD172" s="45"/>
      <c r="MSE172" s="3"/>
      <c r="MSF172" s="2"/>
      <c r="MSG172" s="2"/>
      <c r="MSH172" s="2"/>
      <c r="MSI172" s="2"/>
      <c r="MSJ172" s="2"/>
      <c r="MSK172" s="45"/>
      <c r="MSL172" s="45"/>
      <c r="MSO172" s="16"/>
      <c r="MSP172" s="93"/>
      <c r="MSQ172" s="18"/>
      <c r="MSR172" s="16"/>
      <c r="MSS172" s="18"/>
      <c r="MST172" s="3"/>
      <c r="MSV172" s="13"/>
      <c r="MSW172" s="8"/>
      <c r="MSX172" s="3"/>
      <c r="MSY172" s="45"/>
      <c r="MSZ172" s="3"/>
      <c r="MTA172" s="2"/>
      <c r="MTB172" s="2"/>
      <c r="MTC172" s="2"/>
      <c r="MTD172" s="2"/>
      <c r="MTE172" s="2"/>
      <c r="MTF172" s="45"/>
      <c r="MTG172" s="45"/>
      <c r="MTJ172" s="16"/>
      <c r="MTK172" s="93"/>
      <c r="MTL172" s="18"/>
      <c r="MTM172" s="16"/>
      <c r="MTN172" s="18"/>
      <c r="MTO172" s="3"/>
      <c r="MTQ172" s="13"/>
      <c r="MTR172" s="8"/>
      <c r="MTS172" s="3"/>
      <c r="MTT172" s="45"/>
      <c r="MTU172" s="3"/>
      <c r="MTV172" s="2"/>
      <c r="MTW172" s="2"/>
      <c r="MTX172" s="2"/>
      <c r="MTY172" s="2"/>
      <c r="MTZ172" s="2"/>
      <c r="MUA172" s="45"/>
      <c r="MUB172" s="45"/>
      <c r="MUE172" s="16"/>
      <c r="MUF172" s="93"/>
      <c r="MUG172" s="18"/>
      <c r="MUH172" s="16"/>
      <c r="MUI172" s="18"/>
      <c r="MUJ172" s="3"/>
      <c r="MUL172" s="13"/>
      <c r="MUM172" s="8"/>
      <c r="MUN172" s="3"/>
      <c r="MUO172" s="45"/>
      <c r="MUP172" s="3"/>
      <c r="MUQ172" s="2"/>
      <c r="MUR172" s="2"/>
      <c r="MUS172" s="2"/>
      <c r="MUT172" s="2"/>
      <c r="MUU172" s="2"/>
      <c r="MUV172" s="45"/>
      <c r="MUW172" s="45"/>
      <c r="MUZ172" s="16"/>
      <c r="MVA172" s="93"/>
      <c r="MVB172" s="18"/>
      <c r="MVC172" s="16"/>
      <c r="MVD172" s="18"/>
      <c r="MVE172" s="3"/>
      <c r="MVG172" s="13"/>
      <c r="MVH172" s="8"/>
      <c r="MVI172" s="3"/>
      <c r="MVJ172" s="45"/>
      <c r="MVK172" s="3"/>
      <c r="MVL172" s="2"/>
      <c r="MVM172" s="2"/>
      <c r="MVN172" s="2"/>
      <c r="MVO172" s="2"/>
      <c r="MVP172" s="2"/>
      <c r="MVQ172" s="45"/>
      <c r="MVR172" s="45"/>
      <c r="MVU172" s="16"/>
      <c r="MVV172" s="93"/>
      <c r="MVW172" s="18"/>
      <c r="MVX172" s="16"/>
      <c r="MVY172" s="18"/>
      <c r="MVZ172" s="3"/>
      <c r="MWB172" s="13"/>
      <c r="MWC172" s="8"/>
      <c r="MWD172" s="3"/>
      <c r="MWE172" s="45"/>
      <c r="MWF172" s="3"/>
      <c r="MWG172" s="2"/>
      <c r="MWH172" s="2"/>
      <c r="MWI172" s="2"/>
      <c r="MWJ172" s="2"/>
      <c r="MWK172" s="2"/>
      <c r="MWL172" s="45"/>
      <c r="MWM172" s="45"/>
      <c r="MWP172" s="16"/>
      <c r="MWQ172" s="93"/>
      <c r="MWR172" s="18"/>
      <c r="MWS172" s="16"/>
      <c r="MWT172" s="18"/>
      <c r="MWU172" s="3"/>
      <c r="MWW172" s="13"/>
      <c r="MWX172" s="8"/>
      <c r="MWY172" s="3"/>
      <c r="MWZ172" s="45"/>
      <c r="MXA172" s="3"/>
      <c r="MXB172" s="2"/>
      <c r="MXC172" s="2"/>
      <c r="MXD172" s="2"/>
      <c r="MXE172" s="2"/>
      <c r="MXF172" s="2"/>
      <c r="MXG172" s="45"/>
      <c r="MXH172" s="45"/>
      <c r="MXK172" s="16"/>
      <c r="MXL172" s="93"/>
      <c r="MXM172" s="18"/>
      <c r="MXN172" s="16"/>
      <c r="MXO172" s="18"/>
      <c r="MXP172" s="3"/>
      <c r="MXR172" s="13"/>
      <c r="MXS172" s="8"/>
      <c r="MXT172" s="3"/>
      <c r="MXU172" s="45"/>
      <c r="MXV172" s="3"/>
      <c r="MXW172" s="2"/>
      <c r="MXX172" s="2"/>
      <c r="MXY172" s="2"/>
      <c r="MXZ172" s="2"/>
      <c r="MYA172" s="2"/>
      <c r="MYB172" s="45"/>
      <c r="MYC172" s="45"/>
      <c r="MYF172" s="16"/>
      <c r="MYG172" s="93"/>
      <c r="MYH172" s="18"/>
      <c r="MYI172" s="16"/>
      <c r="MYJ172" s="18"/>
      <c r="MYK172" s="3"/>
      <c r="MYM172" s="13"/>
      <c r="MYN172" s="8"/>
      <c r="MYO172" s="3"/>
      <c r="MYP172" s="45"/>
      <c r="MYQ172" s="3"/>
      <c r="MYR172" s="2"/>
      <c r="MYS172" s="2"/>
      <c r="MYT172" s="2"/>
      <c r="MYU172" s="2"/>
      <c r="MYV172" s="2"/>
      <c r="MYW172" s="45"/>
      <c r="MYX172" s="45"/>
      <c r="MZA172" s="16"/>
      <c r="MZB172" s="93"/>
      <c r="MZC172" s="18"/>
      <c r="MZD172" s="16"/>
      <c r="MZE172" s="18"/>
      <c r="MZF172" s="3"/>
      <c r="MZH172" s="13"/>
      <c r="MZI172" s="8"/>
      <c r="MZJ172" s="3"/>
      <c r="MZK172" s="45"/>
      <c r="MZL172" s="3"/>
      <c r="MZM172" s="2"/>
      <c r="MZN172" s="2"/>
      <c r="MZO172" s="2"/>
      <c r="MZP172" s="2"/>
      <c r="MZQ172" s="2"/>
      <c r="MZR172" s="45"/>
      <c r="MZS172" s="45"/>
      <c r="MZV172" s="16"/>
      <c r="MZW172" s="93"/>
      <c r="MZX172" s="18"/>
      <c r="MZY172" s="16"/>
      <c r="MZZ172" s="18"/>
      <c r="NAA172" s="3"/>
      <c r="NAC172" s="13"/>
      <c r="NAD172" s="8"/>
      <c r="NAE172" s="3"/>
      <c r="NAF172" s="45"/>
      <c r="NAG172" s="3"/>
      <c r="NAH172" s="2"/>
      <c r="NAI172" s="2"/>
      <c r="NAJ172" s="2"/>
      <c r="NAK172" s="2"/>
      <c r="NAL172" s="2"/>
      <c r="NAM172" s="45"/>
      <c r="NAN172" s="45"/>
      <c r="NAQ172" s="16"/>
      <c r="NAR172" s="93"/>
      <c r="NAS172" s="18"/>
      <c r="NAT172" s="16"/>
      <c r="NAU172" s="18"/>
      <c r="NAV172" s="3"/>
      <c r="NAX172" s="13"/>
      <c r="NAY172" s="8"/>
      <c r="NAZ172" s="3"/>
      <c r="NBA172" s="45"/>
      <c r="NBB172" s="3"/>
      <c r="NBC172" s="2"/>
      <c r="NBD172" s="2"/>
      <c r="NBE172" s="2"/>
      <c r="NBF172" s="2"/>
      <c r="NBG172" s="2"/>
      <c r="NBH172" s="45"/>
      <c r="NBI172" s="45"/>
      <c r="NBL172" s="16"/>
      <c r="NBM172" s="93"/>
      <c r="NBN172" s="18"/>
      <c r="NBO172" s="16"/>
      <c r="NBP172" s="18"/>
      <c r="NBQ172" s="3"/>
      <c r="NBS172" s="13"/>
      <c r="NBT172" s="8"/>
      <c r="NBU172" s="3"/>
      <c r="NBV172" s="45"/>
      <c r="NBW172" s="3"/>
      <c r="NBX172" s="2"/>
      <c r="NBY172" s="2"/>
      <c r="NBZ172" s="2"/>
      <c r="NCA172" s="2"/>
      <c r="NCB172" s="2"/>
      <c r="NCC172" s="45"/>
      <c r="NCD172" s="45"/>
      <c r="NCG172" s="16"/>
      <c r="NCH172" s="93"/>
      <c r="NCI172" s="18"/>
      <c r="NCJ172" s="16"/>
      <c r="NCK172" s="18"/>
      <c r="NCL172" s="3"/>
      <c r="NCN172" s="13"/>
      <c r="NCO172" s="8"/>
      <c r="NCP172" s="3"/>
      <c r="NCQ172" s="45"/>
      <c r="NCR172" s="3"/>
      <c r="NCS172" s="2"/>
      <c r="NCT172" s="2"/>
      <c r="NCU172" s="2"/>
      <c r="NCV172" s="2"/>
      <c r="NCW172" s="2"/>
      <c r="NCX172" s="45"/>
      <c r="NCY172" s="45"/>
      <c r="NDB172" s="16"/>
      <c r="NDC172" s="93"/>
      <c r="NDD172" s="18"/>
      <c r="NDE172" s="16"/>
      <c r="NDF172" s="18"/>
      <c r="NDG172" s="3"/>
      <c r="NDI172" s="13"/>
      <c r="NDJ172" s="8"/>
      <c r="NDK172" s="3"/>
      <c r="NDL172" s="45"/>
      <c r="NDM172" s="3"/>
      <c r="NDN172" s="2"/>
      <c r="NDO172" s="2"/>
      <c r="NDP172" s="2"/>
      <c r="NDQ172" s="2"/>
      <c r="NDR172" s="2"/>
      <c r="NDS172" s="45"/>
      <c r="NDT172" s="45"/>
      <c r="NDW172" s="16"/>
      <c r="NDX172" s="93"/>
      <c r="NDY172" s="18"/>
      <c r="NDZ172" s="16"/>
      <c r="NEA172" s="18"/>
      <c r="NEB172" s="3"/>
      <c r="NED172" s="13"/>
      <c r="NEE172" s="8"/>
      <c r="NEF172" s="3"/>
      <c r="NEG172" s="45"/>
      <c r="NEH172" s="3"/>
      <c r="NEI172" s="2"/>
      <c r="NEJ172" s="2"/>
      <c r="NEK172" s="2"/>
      <c r="NEL172" s="2"/>
      <c r="NEM172" s="2"/>
      <c r="NEN172" s="45"/>
      <c r="NEO172" s="45"/>
      <c r="NER172" s="16"/>
      <c r="NES172" s="93"/>
      <c r="NET172" s="18"/>
      <c r="NEU172" s="16"/>
      <c r="NEV172" s="18"/>
      <c r="NEW172" s="3"/>
      <c r="NEY172" s="13"/>
      <c r="NEZ172" s="8"/>
      <c r="NFA172" s="3"/>
      <c r="NFB172" s="45"/>
      <c r="NFC172" s="3"/>
      <c r="NFD172" s="2"/>
      <c r="NFE172" s="2"/>
      <c r="NFF172" s="2"/>
      <c r="NFG172" s="2"/>
      <c r="NFH172" s="2"/>
      <c r="NFI172" s="45"/>
      <c r="NFJ172" s="45"/>
      <c r="NFM172" s="16"/>
      <c r="NFN172" s="93"/>
      <c r="NFO172" s="18"/>
      <c r="NFP172" s="16"/>
      <c r="NFQ172" s="18"/>
      <c r="NFR172" s="3"/>
      <c r="NFT172" s="13"/>
      <c r="NFU172" s="8"/>
      <c r="NFV172" s="3"/>
      <c r="NFW172" s="45"/>
      <c r="NFX172" s="3"/>
      <c r="NFY172" s="2"/>
      <c r="NFZ172" s="2"/>
      <c r="NGA172" s="2"/>
      <c r="NGB172" s="2"/>
      <c r="NGC172" s="2"/>
      <c r="NGD172" s="45"/>
      <c r="NGE172" s="45"/>
      <c r="NGH172" s="16"/>
      <c r="NGI172" s="93"/>
      <c r="NGJ172" s="18"/>
      <c r="NGK172" s="16"/>
      <c r="NGL172" s="18"/>
      <c r="NGM172" s="3"/>
      <c r="NGO172" s="13"/>
      <c r="NGP172" s="8"/>
      <c r="NGQ172" s="3"/>
      <c r="NGR172" s="45"/>
      <c r="NGS172" s="3"/>
      <c r="NGT172" s="2"/>
      <c r="NGU172" s="2"/>
      <c r="NGV172" s="2"/>
      <c r="NGW172" s="2"/>
      <c r="NGX172" s="2"/>
      <c r="NGY172" s="45"/>
      <c r="NGZ172" s="45"/>
      <c r="NHC172" s="16"/>
      <c r="NHD172" s="93"/>
      <c r="NHE172" s="18"/>
      <c r="NHF172" s="16"/>
      <c r="NHG172" s="18"/>
      <c r="NHH172" s="3"/>
      <c r="NHJ172" s="13"/>
      <c r="NHK172" s="8"/>
      <c r="NHL172" s="3"/>
      <c r="NHM172" s="45"/>
      <c r="NHN172" s="3"/>
      <c r="NHO172" s="2"/>
      <c r="NHP172" s="2"/>
      <c r="NHQ172" s="2"/>
      <c r="NHR172" s="2"/>
      <c r="NHS172" s="2"/>
      <c r="NHT172" s="45"/>
      <c r="NHU172" s="45"/>
      <c r="NHX172" s="16"/>
      <c r="NHY172" s="93"/>
      <c r="NHZ172" s="18"/>
      <c r="NIA172" s="16"/>
      <c r="NIB172" s="18"/>
      <c r="NIC172" s="3"/>
      <c r="NIE172" s="13"/>
      <c r="NIF172" s="8"/>
      <c r="NIG172" s="3"/>
      <c r="NIH172" s="45"/>
      <c r="NII172" s="3"/>
      <c r="NIJ172" s="2"/>
      <c r="NIK172" s="2"/>
      <c r="NIL172" s="2"/>
      <c r="NIM172" s="2"/>
      <c r="NIN172" s="2"/>
      <c r="NIO172" s="45"/>
      <c r="NIP172" s="45"/>
      <c r="NIS172" s="16"/>
      <c r="NIT172" s="93"/>
      <c r="NIU172" s="18"/>
      <c r="NIV172" s="16"/>
      <c r="NIW172" s="18"/>
      <c r="NIX172" s="3"/>
      <c r="NIZ172" s="13"/>
      <c r="NJA172" s="8"/>
      <c r="NJB172" s="3"/>
      <c r="NJC172" s="45"/>
      <c r="NJD172" s="3"/>
      <c r="NJE172" s="2"/>
      <c r="NJF172" s="2"/>
      <c r="NJG172" s="2"/>
      <c r="NJH172" s="2"/>
      <c r="NJI172" s="2"/>
      <c r="NJJ172" s="45"/>
      <c r="NJK172" s="45"/>
      <c r="NJN172" s="16"/>
      <c r="NJO172" s="93"/>
      <c r="NJP172" s="18"/>
      <c r="NJQ172" s="16"/>
      <c r="NJR172" s="18"/>
      <c r="NJS172" s="3"/>
      <c r="NJU172" s="13"/>
      <c r="NJV172" s="8"/>
      <c r="NJW172" s="3"/>
      <c r="NJX172" s="45"/>
      <c r="NJY172" s="3"/>
      <c r="NJZ172" s="2"/>
      <c r="NKA172" s="2"/>
      <c r="NKB172" s="2"/>
      <c r="NKC172" s="2"/>
      <c r="NKD172" s="2"/>
      <c r="NKE172" s="45"/>
      <c r="NKF172" s="45"/>
      <c r="NKI172" s="16"/>
      <c r="NKJ172" s="93"/>
      <c r="NKK172" s="18"/>
      <c r="NKL172" s="16"/>
      <c r="NKM172" s="18"/>
      <c r="NKN172" s="3"/>
      <c r="NKP172" s="13"/>
      <c r="NKQ172" s="8"/>
      <c r="NKR172" s="3"/>
      <c r="NKS172" s="45"/>
      <c r="NKT172" s="3"/>
      <c r="NKU172" s="2"/>
      <c r="NKV172" s="2"/>
      <c r="NKW172" s="2"/>
      <c r="NKX172" s="2"/>
      <c r="NKY172" s="2"/>
      <c r="NKZ172" s="45"/>
      <c r="NLA172" s="45"/>
      <c r="NLD172" s="16"/>
      <c r="NLE172" s="93"/>
      <c r="NLF172" s="18"/>
      <c r="NLG172" s="16"/>
      <c r="NLH172" s="18"/>
      <c r="NLI172" s="3"/>
      <c r="NLK172" s="13"/>
      <c r="NLL172" s="8"/>
      <c r="NLM172" s="3"/>
      <c r="NLN172" s="45"/>
      <c r="NLO172" s="3"/>
      <c r="NLP172" s="2"/>
      <c r="NLQ172" s="2"/>
      <c r="NLR172" s="2"/>
      <c r="NLS172" s="2"/>
      <c r="NLT172" s="2"/>
      <c r="NLU172" s="45"/>
      <c r="NLV172" s="45"/>
      <c r="NLY172" s="16"/>
      <c r="NLZ172" s="93"/>
      <c r="NMA172" s="18"/>
      <c r="NMB172" s="16"/>
      <c r="NMC172" s="18"/>
      <c r="NMD172" s="3"/>
      <c r="NMF172" s="13"/>
      <c r="NMG172" s="8"/>
      <c r="NMH172" s="3"/>
      <c r="NMI172" s="45"/>
      <c r="NMJ172" s="3"/>
      <c r="NMK172" s="2"/>
      <c r="NML172" s="2"/>
      <c r="NMM172" s="2"/>
      <c r="NMN172" s="2"/>
      <c r="NMO172" s="2"/>
      <c r="NMP172" s="45"/>
      <c r="NMQ172" s="45"/>
      <c r="NMT172" s="16"/>
      <c r="NMU172" s="93"/>
      <c r="NMV172" s="18"/>
      <c r="NMW172" s="16"/>
      <c r="NMX172" s="18"/>
      <c r="NMY172" s="3"/>
      <c r="NNA172" s="13"/>
      <c r="NNB172" s="8"/>
      <c r="NNC172" s="3"/>
      <c r="NND172" s="45"/>
      <c r="NNE172" s="3"/>
      <c r="NNF172" s="2"/>
      <c r="NNG172" s="2"/>
      <c r="NNH172" s="2"/>
      <c r="NNI172" s="2"/>
      <c r="NNJ172" s="2"/>
      <c r="NNK172" s="45"/>
      <c r="NNL172" s="45"/>
      <c r="NNO172" s="16"/>
      <c r="NNP172" s="93"/>
      <c r="NNQ172" s="18"/>
      <c r="NNR172" s="16"/>
      <c r="NNS172" s="18"/>
      <c r="NNT172" s="3"/>
      <c r="NNV172" s="13"/>
      <c r="NNW172" s="8"/>
      <c r="NNX172" s="3"/>
      <c r="NNY172" s="45"/>
      <c r="NNZ172" s="3"/>
      <c r="NOA172" s="2"/>
      <c r="NOB172" s="2"/>
      <c r="NOC172" s="2"/>
      <c r="NOD172" s="2"/>
      <c r="NOE172" s="2"/>
      <c r="NOF172" s="45"/>
      <c r="NOG172" s="45"/>
      <c r="NOJ172" s="16"/>
      <c r="NOK172" s="93"/>
      <c r="NOL172" s="18"/>
      <c r="NOM172" s="16"/>
      <c r="NON172" s="18"/>
      <c r="NOO172" s="3"/>
      <c r="NOQ172" s="13"/>
      <c r="NOR172" s="8"/>
      <c r="NOS172" s="3"/>
      <c r="NOT172" s="45"/>
      <c r="NOU172" s="3"/>
      <c r="NOV172" s="2"/>
      <c r="NOW172" s="2"/>
      <c r="NOX172" s="2"/>
      <c r="NOY172" s="2"/>
      <c r="NOZ172" s="2"/>
      <c r="NPA172" s="45"/>
      <c r="NPB172" s="45"/>
      <c r="NPE172" s="16"/>
      <c r="NPF172" s="93"/>
      <c r="NPG172" s="18"/>
      <c r="NPH172" s="16"/>
      <c r="NPI172" s="18"/>
      <c r="NPJ172" s="3"/>
      <c r="NPL172" s="13"/>
      <c r="NPM172" s="8"/>
      <c r="NPN172" s="3"/>
      <c r="NPO172" s="45"/>
      <c r="NPP172" s="3"/>
      <c r="NPQ172" s="2"/>
      <c r="NPR172" s="2"/>
      <c r="NPS172" s="2"/>
      <c r="NPT172" s="2"/>
      <c r="NPU172" s="2"/>
      <c r="NPV172" s="45"/>
      <c r="NPW172" s="45"/>
      <c r="NPZ172" s="16"/>
      <c r="NQA172" s="93"/>
      <c r="NQB172" s="18"/>
      <c r="NQC172" s="16"/>
      <c r="NQD172" s="18"/>
      <c r="NQE172" s="3"/>
      <c r="NQG172" s="13"/>
      <c r="NQH172" s="8"/>
      <c r="NQI172" s="3"/>
      <c r="NQJ172" s="45"/>
      <c r="NQK172" s="3"/>
      <c r="NQL172" s="2"/>
      <c r="NQM172" s="2"/>
      <c r="NQN172" s="2"/>
      <c r="NQO172" s="2"/>
      <c r="NQP172" s="2"/>
      <c r="NQQ172" s="45"/>
      <c r="NQR172" s="45"/>
      <c r="NQU172" s="16"/>
      <c r="NQV172" s="93"/>
      <c r="NQW172" s="18"/>
      <c r="NQX172" s="16"/>
      <c r="NQY172" s="18"/>
      <c r="NQZ172" s="3"/>
      <c r="NRB172" s="13"/>
      <c r="NRC172" s="8"/>
      <c r="NRD172" s="3"/>
      <c r="NRE172" s="45"/>
      <c r="NRF172" s="3"/>
      <c r="NRG172" s="2"/>
      <c r="NRH172" s="2"/>
      <c r="NRI172" s="2"/>
      <c r="NRJ172" s="2"/>
      <c r="NRK172" s="2"/>
      <c r="NRL172" s="45"/>
      <c r="NRM172" s="45"/>
      <c r="NRP172" s="16"/>
      <c r="NRQ172" s="93"/>
      <c r="NRR172" s="18"/>
      <c r="NRS172" s="16"/>
      <c r="NRT172" s="18"/>
      <c r="NRU172" s="3"/>
      <c r="NRW172" s="13"/>
      <c r="NRX172" s="8"/>
      <c r="NRY172" s="3"/>
      <c r="NRZ172" s="45"/>
      <c r="NSA172" s="3"/>
      <c r="NSB172" s="2"/>
      <c r="NSC172" s="2"/>
      <c r="NSD172" s="2"/>
      <c r="NSE172" s="2"/>
      <c r="NSF172" s="2"/>
      <c r="NSG172" s="45"/>
      <c r="NSH172" s="45"/>
      <c r="NSK172" s="16"/>
      <c r="NSL172" s="93"/>
      <c r="NSM172" s="18"/>
      <c r="NSN172" s="16"/>
      <c r="NSO172" s="18"/>
      <c r="NSP172" s="3"/>
      <c r="NSR172" s="13"/>
      <c r="NSS172" s="8"/>
      <c r="NST172" s="3"/>
      <c r="NSU172" s="45"/>
      <c r="NSV172" s="3"/>
      <c r="NSW172" s="2"/>
      <c r="NSX172" s="2"/>
      <c r="NSY172" s="2"/>
      <c r="NSZ172" s="2"/>
      <c r="NTA172" s="2"/>
      <c r="NTB172" s="45"/>
      <c r="NTC172" s="45"/>
      <c r="NTF172" s="16"/>
      <c r="NTG172" s="93"/>
      <c r="NTH172" s="18"/>
      <c r="NTI172" s="16"/>
      <c r="NTJ172" s="18"/>
      <c r="NTK172" s="3"/>
      <c r="NTM172" s="13"/>
      <c r="NTN172" s="8"/>
      <c r="NTO172" s="3"/>
      <c r="NTP172" s="45"/>
      <c r="NTQ172" s="3"/>
      <c r="NTR172" s="2"/>
      <c r="NTS172" s="2"/>
      <c r="NTT172" s="2"/>
      <c r="NTU172" s="2"/>
      <c r="NTV172" s="2"/>
      <c r="NTW172" s="45"/>
      <c r="NTX172" s="45"/>
      <c r="NUA172" s="16"/>
      <c r="NUB172" s="93"/>
      <c r="NUC172" s="18"/>
      <c r="NUD172" s="16"/>
      <c r="NUE172" s="18"/>
      <c r="NUF172" s="3"/>
      <c r="NUH172" s="13"/>
      <c r="NUI172" s="8"/>
      <c r="NUJ172" s="3"/>
      <c r="NUK172" s="45"/>
      <c r="NUL172" s="3"/>
      <c r="NUM172" s="2"/>
      <c r="NUN172" s="2"/>
      <c r="NUO172" s="2"/>
      <c r="NUP172" s="2"/>
      <c r="NUQ172" s="2"/>
      <c r="NUR172" s="45"/>
      <c r="NUS172" s="45"/>
      <c r="NUV172" s="16"/>
      <c r="NUW172" s="93"/>
      <c r="NUX172" s="18"/>
      <c r="NUY172" s="16"/>
      <c r="NUZ172" s="18"/>
      <c r="NVA172" s="3"/>
      <c r="NVC172" s="13"/>
      <c r="NVD172" s="8"/>
      <c r="NVE172" s="3"/>
      <c r="NVF172" s="45"/>
      <c r="NVG172" s="3"/>
      <c r="NVH172" s="2"/>
      <c r="NVI172" s="2"/>
      <c r="NVJ172" s="2"/>
      <c r="NVK172" s="2"/>
      <c r="NVL172" s="2"/>
      <c r="NVM172" s="45"/>
      <c r="NVN172" s="45"/>
      <c r="NVQ172" s="16"/>
      <c r="NVR172" s="93"/>
      <c r="NVS172" s="18"/>
      <c r="NVT172" s="16"/>
      <c r="NVU172" s="18"/>
      <c r="NVV172" s="3"/>
      <c r="NVX172" s="13"/>
      <c r="NVY172" s="8"/>
      <c r="NVZ172" s="3"/>
      <c r="NWA172" s="45"/>
      <c r="NWB172" s="3"/>
      <c r="NWC172" s="2"/>
      <c r="NWD172" s="2"/>
      <c r="NWE172" s="2"/>
      <c r="NWF172" s="2"/>
      <c r="NWG172" s="2"/>
      <c r="NWH172" s="45"/>
      <c r="NWI172" s="45"/>
      <c r="NWL172" s="16"/>
      <c r="NWM172" s="93"/>
      <c r="NWN172" s="18"/>
      <c r="NWO172" s="16"/>
      <c r="NWP172" s="18"/>
      <c r="NWQ172" s="3"/>
      <c r="NWS172" s="13"/>
      <c r="NWT172" s="8"/>
      <c r="NWU172" s="3"/>
      <c r="NWV172" s="45"/>
      <c r="NWW172" s="3"/>
      <c r="NWX172" s="2"/>
      <c r="NWY172" s="2"/>
      <c r="NWZ172" s="2"/>
      <c r="NXA172" s="2"/>
      <c r="NXB172" s="2"/>
      <c r="NXC172" s="45"/>
      <c r="NXD172" s="45"/>
      <c r="NXG172" s="16"/>
      <c r="NXH172" s="93"/>
      <c r="NXI172" s="18"/>
      <c r="NXJ172" s="16"/>
      <c r="NXK172" s="18"/>
      <c r="NXL172" s="3"/>
      <c r="NXN172" s="13"/>
      <c r="NXO172" s="8"/>
      <c r="NXP172" s="3"/>
      <c r="NXQ172" s="45"/>
      <c r="NXR172" s="3"/>
      <c r="NXS172" s="2"/>
      <c r="NXT172" s="2"/>
      <c r="NXU172" s="2"/>
      <c r="NXV172" s="2"/>
      <c r="NXW172" s="2"/>
      <c r="NXX172" s="45"/>
      <c r="NXY172" s="45"/>
      <c r="NYB172" s="16"/>
      <c r="NYC172" s="93"/>
      <c r="NYD172" s="18"/>
      <c r="NYE172" s="16"/>
      <c r="NYF172" s="18"/>
      <c r="NYG172" s="3"/>
      <c r="NYI172" s="13"/>
      <c r="NYJ172" s="8"/>
      <c r="NYK172" s="3"/>
      <c r="NYL172" s="45"/>
      <c r="NYM172" s="3"/>
      <c r="NYN172" s="2"/>
      <c r="NYO172" s="2"/>
      <c r="NYP172" s="2"/>
      <c r="NYQ172" s="2"/>
      <c r="NYR172" s="2"/>
      <c r="NYS172" s="45"/>
      <c r="NYT172" s="45"/>
      <c r="NYW172" s="16"/>
      <c r="NYX172" s="93"/>
      <c r="NYY172" s="18"/>
      <c r="NYZ172" s="16"/>
      <c r="NZA172" s="18"/>
      <c r="NZB172" s="3"/>
      <c r="NZD172" s="13"/>
      <c r="NZE172" s="8"/>
      <c r="NZF172" s="3"/>
      <c r="NZG172" s="45"/>
      <c r="NZH172" s="3"/>
      <c r="NZI172" s="2"/>
      <c r="NZJ172" s="2"/>
      <c r="NZK172" s="2"/>
      <c r="NZL172" s="2"/>
      <c r="NZM172" s="2"/>
      <c r="NZN172" s="45"/>
      <c r="NZO172" s="45"/>
      <c r="NZR172" s="16"/>
      <c r="NZS172" s="93"/>
      <c r="NZT172" s="18"/>
      <c r="NZU172" s="16"/>
      <c r="NZV172" s="18"/>
      <c r="NZW172" s="3"/>
      <c r="NZY172" s="13"/>
      <c r="NZZ172" s="8"/>
      <c r="OAA172" s="3"/>
      <c r="OAB172" s="45"/>
      <c r="OAC172" s="3"/>
      <c r="OAD172" s="2"/>
      <c r="OAE172" s="2"/>
      <c r="OAF172" s="2"/>
      <c r="OAG172" s="2"/>
      <c r="OAH172" s="2"/>
      <c r="OAI172" s="45"/>
      <c r="OAJ172" s="45"/>
      <c r="OAM172" s="16"/>
      <c r="OAN172" s="93"/>
      <c r="OAO172" s="18"/>
      <c r="OAP172" s="16"/>
      <c r="OAQ172" s="18"/>
      <c r="OAR172" s="3"/>
      <c r="OAT172" s="13"/>
      <c r="OAU172" s="8"/>
      <c r="OAV172" s="3"/>
      <c r="OAW172" s="45"/>
      <c r="OAX172" s="3"/>
      <c r="OAY172" s="2"/>
      <c r="OAZ172" s="2"/>
      <c r="OBA172" s="2"/>
      <c r="OBB172" s="2"/>
      <c r="OBC172" s="2"/>
      <c r="OBD172" s="45"/>
      <c r="OBE172" s="45"/>
      <c r="OBH172" s="16"/>
      <c r="OBI172" s="93"/>
      <c r="OBJ172" s="18"/>
      <c r="OBK172" s="16"/>
      <c r="OBL172" s="18"/>
      <c r="OBM172" s="3"/>
      <c r="OBO172" s="13"/>
      <c r="OBP172" s="8"/>
      <c r="OBQ172" s="3"/>
      <c r="OBR172" s="45"/>
      <c r="OBS172" s="3"/>
      <c r="OBT172" s="2"/>
      <c r="OBU172" s="2"/>
      <c r="OBV172" s="2"/>
      <c r="OBW172" s="2"/>
      <c r="OBX172" s="2"/>
      <c r="OBY172" s="45"/>
      <c r="OBZ172" s="45"/>
      <c r="OCC172" s="16"/>
      <c r="OCD172" s="93"/>
      <c r="OCE172" s="18"/>
      <c r="OCF172" s="16"/>
      <c r="OCG172" s="18"/>
      <c r="OCH172" s="3"/>
      <c r="OCJ172" s="13"/>
      <c r="OCK172" s="8"/>
      <c r="OCL172" s="3"/>
      <c r="OCM172" s="45"/>
      <c r="OCN172" s="3"/>
      <c r="OCO172" s="2"/>
      <c r="OCP172" s="2"/>
      <c r="OCQ172" s="2"/>
      <c r="OCR172" s="2"/>
      <c r="OCS172" s="2"/>
      <c r="OCT172" s="45"/>
      <c r="OCU172" s="45"/>
      <c r="OCX172" s="16"/>
      <c r="OCY172" s="93"/>
      <c r="OCZ172" s="18"/>
      <c r="ODA172" s="16"/>
      <c r="ODB172" s="18"/>
      <c r="ODC172" s="3"/>
      <c r="ODE172" s="13"/>
      <c r="ODF172" s="8"/>
      <c r="ODG172" s="3"/>
      <c r="ODH172" s="45"/>
      <c r="ODI172" s="3"/>
      <c r="ODJ172" s="2"/>
      <c r="ODK172" s="2"/>
      <c r="ODL172" s="2"/>
      <c r="ODM172" s="2"/>
      <c r="ODN172" s="2"/>
      <c r="ODO172" s="45"/>
      <c r="ODP172" s="45"/>
      <c r="ODS172" s="16"/>
      <c r="ODT172" s="93"/>
      <c r="ODU172" s="18"/>
      <c r="ODV172" s="16"/>
      <c r="ODW172" s="18"/>
      <c r="ODX172" s="3"/>
      <c r="ODZ172" s="13"/>
      <c r="OEA172" s="8"/>
      <c r="OEB172" s="3"/>
      <c r="OEC172" s="45"/>
      <c r="OED172" s="3"/>
      <c r="OEE172" s="2"/>
      <c r="OEF172" s="2"/>
      <c r="OEG172" s="2"/>
      <c r="OEH172" s="2"/>
      <c r="OEI172" s="2"/>
      <c r="OEJ172" s="45"/>
      <c r="OEK172" s="45"/>
      <c r="OEN172" s="16"/>
      <c r="OEO172" s="93"/>
      <c r="OEP172" s="18"/>
      <c r="OEQ172" s="16"/>
      <c r="OER172" s="18"/>
      <c r="OES172" s="3"/>
      <c r="OEU172" s="13"/>
      <c r="OEV172" s="8"/>
      <c r="OEW172" s="3"/>
      <c r="OEX172" s="45"/>
      <c r="OEY172" s="3"/>
      <c r="OEZ172" s="2"/>
      <c r="OFA172" s="2"/>
      <c r="OFB172" s="2"/>
      <c r="OFC172" s="2"/>
      <c r="OFD172" s="2"/>
      <c r="OFE172" s="45"/>
      <c r="OFF172" s="45"/>
      <c r="OFI172" s="16"/>
      <c r="OFJ172" s="93"/>
      <c r="OFK172" s="18"/>
      <c r="OFL172" s="16"/>
      <c r="OFM172" s="18"/>
      <c r="OFN172" s="3"/>
      <c r="OFP172" s="13"/>
      <c r="OFQ172" s="8"/>
      <c r="OFR172" s="3"/>
      <c r="OFS172" s="45"/>
      <c r="OFT172" s="3"/>
      <c r="OFU172" s="2"/>
      <c r="OFV172" s="2"/>
      <c r="OFW172" s="2"/>
      <c r="OFX172" s="2"/>
      <c r="OFY172" s="2"/>
      <c r="OFZ172" s="45"/>
      <c r="OGA172" s="45"/>
      <c r="OGD172" s="16"/>
      <c r="OGE172" s="93"/>
      <c r="OGF172" s="18"/>
      <c r="OGG172" s="16"/>
      <c r="OGH172" s="18"/>
      <c r="OGI172" s="3"/>
      <c r="OGK172" s="13"/>
      <c r="OGL172" s="8"/>
      <c r="OGM172" s="3"/>
      <c r="OGN172" s="45"/>
      <c r="OGO172" s="3"/>
      <c r="OGP172" s="2"/>
      <c r="OGQ172" s="2"/>
      <c r="OGR172" s="2"/>
      <c r="OGS172" s="2"/>
      <c r="OGT172" s="2"/>
      <c r="OGU172" s="45"/>
      <c r="OGV172" s="45"/>
      <c r="OGY172" s="16"/>
      <c r="OGZ172" s="93"/>
      <c r="OHA172" s="18"/>
      <c r="OHB172" s="16"/>
      <c r="OHC172" s="18"/>
      <c r="OHD172" s="3"/>
      <c r="OHF172" s="13"/>
      <c r="OHG172" s="8"/>
      <c r="OHH172" s="3"/>
      <c r="OHI172" s="45"/>
      <c r="OHJ172" s="3"/>
      <c r="OHK172" s="2"/>
      <c r="OHL172" s="2"/>
      <c r="OHM172" s="2"/>
      <c r="OHN172" s="2"/>
      <c r="OHO172" s="2"/>
      <c r="OHP172" s="45"/>
      <c r="OHQ172" s="45"/>
      <c r="OHT172" s="16"/>
      <c r="OHU172" s="93"/>
      <c r="OHV172" s="18"/>
      <c r="OHW172" s="16"/>
      <c r="OHX172" s="18"/>
      <c r="OHY172" s="3"/>
      <c r="OIA172" s="13"/>
      <c r="OIB172" s="8"/>
      <c r="OIC172" s="3"/>
      <c r="OID172" s="45"/>
      <c r="OIE172" s="3"/>
      <c r="OIF172" s="2"/>
      <c r="OIG172" s="2"/>
      <c r="OIH172" s="2"/>
      <c r="OII172" s="2"/>
      <c r="OIJ172" s="2"/>
      <c r="OIK172" s="45"/>
      <c r="OIL172" s="45"/>
      <c r="OIO172" s="16"/>
      <c r="OIP172" s="93"/>
      <c r="OIQ172" s="18"/>
      <c r="OIR172" s="16"/>
      <c r="OIS172" s="18"/>
      <c r="OIT172" s="3"/>
      <c r="OIV172" s="13"/>
      <c r="OIW172" s="8"/>
      <c r="OIX172" s="3"/>
      <c r="OIY172" s="45"/>
      <c r="OIZ172" s="3"/>
      <c r="OJA172" s="2"/>
      <c r="OJB172" s="2"/>
      <c r="OJC172" s="2"/>
      <c r="OJD172" s="2"/>
      <c r="OJE172" s="2"/>
      <c r="OJF172" s="45"/>
      <c r="OJG172" s="45"/>
      <c r="OJJ172" s="16"/>
      <c r="OJK172" s="93"/>
      <c r="OJL172" s="18"/>
      <c r="OJM172" s="16"/>
      <c r="OJN172" s="18"/>
      <c r="OJO172" s="3"/>
      <c r="OJQ172" s="13"/>
      <c r="OJR172" s="8"/>
      <c r="OJS172" s="3"/>
      <c r="OJT172" s="45"/>
      <c r="OJU172" s="3"/>
      <c r="OJV172" s="2"/>
      <c r="OJW172" s="2"/>
      <c r="OJX172" s="2"/>
      <c r="OJY172" s="2"/>
      <c r="OJZ172" s="2"/>
      <c r="OKA172" s="45"/>
      <c r="OKB172" s="45"/>
      <c r="OKE172" s="16"/>
      <c r="OKF172" s="93"/>
      <c r="OKG172" s="18"/>
      <c r="OKH172" s="16"/>
      <c r="OKI172" s="18"/>
      <c r="OKJ172" s="3"/>
      <c r="OKL172" s="13"/>
      <c r="OKM172" s="8"/>
      <c r="OKN172" s="3"/>
      <c r="OKO172" s="45"/>
      <c r="OKP172" s="3"/>
      <c r="OKQ172" s="2"/>
      <c r="OKR172" s="2"/>
      <c r="OKS172" s="2"/>
      <c r="OKT172" s="2"/>
      <c r="OKU172" s="2"/>
      <c r="OKV172" s="45"/>
      <c r="OKW172" s="45"/>
      <c r="OKZ172" s="16"/>
      <c r="OLA172" s="93"/>
      <c r="OLB172" s="18"/>
      <c r="OLC172" s="16"/>
      <c r="OLD172" s="18"/>
      <c r="OLE172" s="3"/>
      <c r="OLG172" s="13"/>
      <c r="OLH172" s="8"/>
      <c r="OLI172" s="3"/>
      <c r="OLJ172" s="45"/>
      <c r="OLK172" s="3"/>
      <c r="OLL172" s="2"/>
      <c r="OLM172" s="2"/>
      <c r="OLN172" s="2"/>
      <c r="OLO172" s="2"/>
      <c r="OLP172" s="2"/>
      <c r="OLQ172" s="45"/>
      <c r="OLR172" s="45"/>
      <c r="OLU172" s="16"/>
      <c r="OLV172" s="93"/>
      <c r="OLW172" s="18"/>
      <c r="OLX172" s="16"/>
      <c r="OLY172" s="18"/>
      <c r="OLZ172" s="3"/>
      <c r="OMB172" s="13"/>
      <c r="OMC172" s="8"/>
      <c r="OMD172" s="3"/>
      <c r="OME172" s="45"/>
      <c r="OMF172" s="3"/>
      <c r="OMG172" s="2"/>
      <c r="OMH172" s="2"/>
      <c r="OMI172" s="2"/>
      <c r="OMJ172" s="2"/>
      <c r="OMK172" s="2"/>
      <c r="OML172" s="45"/>
      <c r="OMM172" s="45"/>
      <c r="OMP172" s="16"/>
      <c r="OMQ172" s="93"/>
      <c r="OMR172" s="18"/>
      <c r="OMS172" s="16"/>
      <c r="OMT172" s="18"/>
      <c r="OMU172" s="3"/>
      <c r="OMW172" s="13"/>
      <c r="OMX172" s="8"/>
      <c r="OMY172" s="3"/>
      <c r="OMZ172" s="45"/>
      <c r="ONA172" s="3"/>
      <c r="ONB172" s="2"/>
      <c r="ONC172" s="2"/>
      <c r="OND172" s="2"/>
      <c r="ONE172" s="2"/>
      <c r="ONF172" s="2"/>
      <c r="ONG172" s="45"/>
      <c r="ONH172" s="45"/>
      <c r="ONK172" s="16"/>
      <c r="ONL172" s="93"/>
      <c r="ONM172" s="18"/>
      <c r="ONN172" s="16"/>
      <c r="ONO172" s="18"/>
      <c r="ONP172" s="3"/>
      <c r="ONR172" s="13"/>
      <c r="ONS172" s="8"/>
      <c r="ONT172" s="3"/>
      <c r="ONU172" s="45"/>
      <c r="ONV172" s="3"/>
      <c r="ONW172" s="2"/>
      <c r="ONX172" s="2"/>
      <c r="ONY172" s="2"/>
      <c r="ONZ172" s="2"/>
      <c r="OOA172" s="2"/>
      <c r="OOB172" s="45"/>
      <c r="OOC172" s="45"/>
      <c r="OOF172" s="16"/>
      <c r="OOG172" s="93"/>
      <c r="OOH172" s="18"/>
      <c r="OOI172" s="16"/>
      <c r="OOJ172" s="18"/>
      <c r="OOK172" s="3"/>
      <c r="OOM172" s="13"/>
      <c r="OON172" s="8"/>
      <c r="OOO172" s="3"/>
      <c r="OOP172" s="45"/>
      <c r="OOQ172" s="3"/>
      <c r="OOR172" s="2"/>
      <c r="OOS172" s="2"/>
      <c r="OOT172" s="2"/>
      <c r="OOU172" s="2"/>
      <c r="OOV172" s="2"/>
      <c r="OOW172" s="45"/>
      <c r="OOX172" s="45"/>
      <c r="OPA172" s="16"/>
      <c r="OPB172" s="93"/>
      <c r="OPC172" s="18"/>
      <c r="OPD172" s="16"/>
      <c r="OPE172" s="18"/>
      <c r="OPF172" s="3"/>
      <c r="OPH172" s="13"/>
      <c r="OPI172" s="8"/>
      <c r="OPJ172" s="3"/>
      <c r="OPK172" s="45"/>
      <c r="OPL172" s="3"/>
      <c r="OPM172" s="2"/>
      <c r="OPN172" s="2"/>
      <c r="OPO172" s="2"/>
      <c r="OPP172" s="2"/>
      <c r="OPQ172" s="2"/>
      <c r="OPR172" s="45"/>
      <c r="OPS172" s="45"/>
      <c r="OPV172" s="16"/>
      <c r="OPW172" s="93"/>
      <c r="OPX172" s="18"/>
      <c r="OPY172" s="16"/>
      <c r="OPZ172" s="18"/>
      <c r="OQA172" s="3"/>
      <c r="OQC172" s="13"/>
      <c r="OQD172" s="8"/>
      <c r="OQE172" s="3"/>
      <c r="OQF172" s="45"/>
      <c r="OQG172" s="3"/>
      <c r="OQH172" s="2"/>
      <c r="OQI172" s="2"/>
      <c r="OQJ172" s="2"/>
      <c r="OQK172" s="2"/>
      <c r="OQL172" s="2"/>
      <c r="OQM172" s="45"/>
      <c r="OQN172" s="45"/>
      <c r="OQQ172" s="16"/>
      <c r="OQR172" s="93"/>
      <c r="OQS172" s="18"/>
      <c r="OQT172" s="16"/>
      <c r="OQU172" s="18"/>
      <c r="OQV172" s="3"/>
      <c r="OQX172" s="13"/>
      <c r="OQY172" s="8"/>
      <c r="OQZ172" s="3"/>
      <c r="ORA172" s="45"/>
      <c r="ORB172" s="3"/>
      <c r="ORC172" s="2"/>
      <c r="ORD172" s="2"/>
      <c r="ORE172" s="2"/>
      <c r="ORF172" s="2"/>
      <c r="ORG172" s="2"/>
      <c r="ORH172" s="45"/>
      <c r="ORI172" s="45"/>
      <c r="ORL172" s="16"/>
      <c r="ORM172" s="93"/>
      <c r="ORN172" s="18"/>
      <c r="ORO172" s="16"/>
      <c r="ORP172" s="18"/>
      <c r="ORQ172" s="3"/>
      <c r="ORS172" s="13"/>
      <c r="ORT172" s="8"/>
      <c r="ORU172" s="3"/>
      <c r="ORV172" s="45"/>
      <c r="ORW172" s="3"/>
      <c r="ORX172" s="2"/>
      <c r="ORY172" s="2"/>
      <c r="ORZ172" s="2"/>
      <c r="OSA172" s="2"/>
      <c r="OSB172" s="2"/>
      <c r="OSC172" s="45"/>
      <c r="OSD172" s="45"/>
      <c r="OSG172" s="16"/>
      <c r="OSH172" s="93"/>
      <c r="OSI172" s="18"/>
      <c r="OSJ172" s="16"/>
      <c r="OSK172" s="18"/>
      <c r="OSL172" s="3"/>
      <c r="OSN172" s="13"/>
      <c r="OSO172" s="8"/>
      <c r="OSP172" s="3"/>
      <c r="OSQ172" s="45"/>
      <c r="OSR172" s="3"/>
      <c r="OSS172" s="2"/>
      <c r="OST172" s="2"/>
      <c r="OSU172" s="2"/>
      <c r="OSV172" s="2"/>
      <c r="OSW172" s="2"/>
      <c r="OSX172" s="45"/>
      <c r="OSY172" s="45"/>
      <c r="OTB172" s="16"/>
      <c r="OTC172" s="93"/>
      <c r="OTD172" s="18"/>
      <c r="OTE172" s="16"/>
      <c r="OTF172" s="18"/>
      <c r="OTG172" s="3"/>
      <c r="OTI172" s="13"/>
      <c r="OTJ172" s="8"/>
      <c r="OTK172" s="3"/>
      <c r="OTL172" s="45"/>
      <c r="OTM172" s="3"/>
      <c r="OTN172" s="2"/>
      <c r="OTO172" s="2"/>
      <c r="OTP172" s="2"/>
      <c r="OTQ172" s="2"/>
      <c r="OTR172" s="2"/>
      <c r="OTS172" s="45"/>
      <c r="OTT172" s="45"/>
      <c r="OTW172" s="16"/>
      <c r="OTX172" s="93"/>
      <c r="OTY172" s="18"/>
      <c r="OTZ172" s="16"/>
      <c r="OUA172" s="18"/>
      <c r="OUB172" s="3"/>
      <c r="OUD172" s="13"/>
      <c r="OUE172" s="8"/>
      <c r="OUF172" s="3"/>
      <c r="OUG172" s="45"/>
      <c r="OUH172" s="3"/>
      <c r="OUI172" s="2"/>
      <c r="OUJ172" s="2"/>
      <c r="OUK172" s="2"/>
      <c r="OUL172" s="2"/>
      <c r="OUM172" s="2"/>
      <c r="OUN172" s="45"/>
      <c r="OUO172" s="45"/>
      <c r="OUR172" s="16"/>
      <c r="OUS172" s="93"/>
      <c r="OUT172" s="18"/>
      <c r="OUU172" s="16"/>
      <c r="OUV172" s="18"/>
      <c r="OUW172" s="3"/>
      <c r="OUY172" s="13"/>
      <c r="OUZ172" s="8"/>
      <c r="OVA172" s="3"/>
      <c r="OVB172" s="45"/>
      <c r="OVC172" s="3"/>
      <c r="OVD172" s="2"/>
      <c r="OVE172" s="2"/>
      <c r="OVF172" s="2"/>
      <c r="OVG172" s="2"/>
      <c r="OVH172" s="2"/>
      <c r="OVI172" s="45"/>
      <c r="OVJ172" s="45"/>
      <c r="OVM172" s="16"/>
      <c r="OVN172" s="93"/>
      <c r="OVO172" s="18"/>
      <c r="OVP172" s="16"/>
      <c r="OVQ172" s="18"/>
      <c r="OVR172" s="3"/>
      <c r="OVT172" s="13"/>
      <c r="OVU172" s="8"/>
      <c r="OVV172" s="3"/>
      <c r="OVW172" s="45"/>
      <c r="OVX172" s="3"/>
      <c r="OVY172" s="2"/>
      <c r="OVZ172" s="2"/>
      <c r="OWA172" s="2"/>
      <c r="OWB172" s="2"/>
      <c r="OWC172" s="2"/>
      <c r="OWD172" s="45"/>
      <c r="OWE172" s="45"/>
      <c r="OWH172" s="16"/>
      <c r="OWI172" s="93"/>
      <c r="OWJ172" s="18"/>
      <c r="OWK172" s="16"/>
      <c r="OWL172" s="18"/>
      <c r="OWM172" s="3"/>
      <c r="OWO172" s="13"/>
      <c r="OWP172" s="8"/>
      <c r="OWQ172" s="3"/>
      <c r="OWR172" s="45"/>
      <c r="OWS172" s="3"/>
      <c r="OWT172" s="2"/>
      <c r="OWU172" s="2"/>
      <c r="OWV172" s="2"/>
      <c r="OWW172" s="2"/>
      <c r="OWX172" s="2"/>
      <c r="OWY172" s="45"/>
      <c r="OWZ172" s="45"/>
      <c r="OXC172" s="16"/>
      <c r="OXD172" s="93"/>
      <c r="OXE172" s="18"/>
      <c r="OXF172" s="16"/>
      <c r="OXG172" s="18"/>
      <c r="OXH172" s="3"/>
      <c r="OXJ172" s="13"/>
      <c r="OXK172" s="8"/>
      <c r="OXL172" s="3"/>
      <c r="OXM172" s="45"/>
      <c r="OXN172" s="3"/>
      <c r="OXO172" s="2"/>
      <c r="OXP172" s="2"/>
      <c r="OXQ172" s="2"/>
      <c r="OXR172" s="2"/>
      <c r="OXS172" s="2"/>
      <c r="OXT172" s="45"/>
      <c r="OXU172" s="45"/>
      <c r="OXX172" s="16"/>
      <c r="OXY172" s="93"/>
      <c r="OXZ172" s="18"/>
      <c r="OYA172" s="16"/>
      <c r="OYB172" s="18"/>
      <c r="OYC172" s="3"/>
      <c r="OYE172" s="13"/>
      <c r="OYF172" s="8"/>
      <c r="OYG172" s="3"/>
      <c r="OYH172" s="45"/>
      <c r="OYI172" s="3"/>
      <c r="OYJ172" s="2"/>
      <c r="OYK172" s="2"/>
      <c r="OYL172" s="2"/>
      <c r="OYM172" s="2"/>
      <c r="OYN172" s="2"/>
      <c r="OYO172" s="45"/>
      <c r="OYP172" s="45"/>
      <c r="OYS172" s="16"/>
      <c r="OYT172" s="93"/>
      <c r="OYU172" s="18"/>
      <c r="OYV172" s="16"/>
      <c r="OYW172" s="18"/>
      <c r="OYX172" s="3"/>
      <c r="OYZ172" s="13"/>
      <c r="OZA172" s="8"/>
      <c r="OZB172" s="3"/>
      <c r="OZC172" s="45"/>
      <c r="OZD172" s="3"/>
      <c r="OZE172" s="2"/>
      <c r="OZF172" s="2"/>
      <c r="OZG172" s="2"/>
      <c r="OZH172" s="2"/>
      <c r="OZI172" s="2"/>
      <c r="OZJ172" s="45"/>
      <c r="OZK172" s="45"/>
      <c r="OZN172" s="16"/>
      <c r="OZO172" s="93"/>
      <c r="OZP172" s="18"/>
      <c r="OZQ172" s="16"/>
      <c r="OZR172" s="18"/>
      <c r="OZS172" s="3"/>
      <c r="OZU172" s="13"/>
      <c r="OZV172" s="8"/>
      <c r="OZW172" s="3"/>
      <c r="OZX172" s="45"/>
      <c r="OZY172" s="3"/>
      <c r="OZZ172" s="2"/>
      <c r="PAA172" s="2"/>
      <c r="PAB172" s="2"/>
      <c r="PAC172" s="2"/>
      <c r="PAD172" s="2"/>
      <c r="PAE172" s="45"/>
      <c r="PAF172" s="45"/>
      <c r="PAI172" s="16"/>
      <c r="PAJ172" s="93"/>
      <c r="PAK172" s="18"/>
      <c r="PAL172" s="16"/>
      <c r="PAM172" s="18"/>
      <c r="PAN172" s="3"/>
      <c r="PAP172" s="13"/>
      <c r="PAQ172" s="8"/>
      <c r="PAR172" s="3"/>
      <c r="PAS172" s="45"/>
      <c r="PAT172" s="3"/>
      <c r="PAU172" s="2"/>
      <c r="PAV172" s="2"/>
      <c r="PAW172" s="2"/>
      <c r="PAX172" s="2"/>
      <c r="PAY172" s="2"/>
      <c r="PAZ172" s="45"/>
      <c r="PBA172" s="45"/>
      <c r="PBD172" s="16"/>
      <c r="PBE172" s="93"/>
      <c r="PBF172" s="18"/>
      <c r="PBG172" s="16"/>
      <c r="PBH172" s="18"/>
      <c r="PBI172" s="3"/>
      <c r="PBK172" s="13"/>
      <c r="PBL172" s="8"/>
      <c r="PBM172" s="3"/>
      <c r="PBN172" s="45"/>
      <c r="PBO172" s="3"/>
      <c r="PBP172" s="2"/>
      <c r="PBQ172" s="2"/>
      <c r="PBR172" s="2"/>
      <c r="PBS172" s="2"/>
      <c r="PBT172" s="2"/>
      <c r="PBU172" s="45"/>
      <c r="PBV172" s="45"/>
      <c r="PBY172" s="16"/>
      <c r="PBZ172" s="93"/>
      <c r="PCA172" s="18"/>
      <c r="PCB172" s="16"/>
      <c r="PCC172" s="18"/>
      <c r="PCD172" s="3"/>
      <c r="PCF172" s="13"/>
      <c r="PCG172" s="8"/>
      <c r="PCH172" s="3"/>
      <c r="PCI172" s="45"/>
      <c r="PCJ172" s="3"/>
      <c r="PCK172" s="2"/>
      <c r="PCL172" s="2"/>
      <c r="PCM172" s="2"/>
      <c r="PCN172" s="2"/>
      <c r="PCO172" s="2"/>
      <c r="PCP172" s="45"/>
      <c r="PCQ172" s="45"/>
      <c r="PCT172" s="16"/>
      <c r="PCU172" s="93"/>
      <c r="PCV172" s="18"/>
      <c r="PCW172" s="16"/>
      <c r="PCX172" s="18"/>
      <c r="PCY172" s="3"/>
      <c r="PDA172" s="13"/>
      <c r="PDB172" s="8"/>
      <c r="PDC172" s="3"/>
      <c r="PDD172" s="45"/>
      <c r="PDE172" s="3"/>
      <c r="PDF172" s="2"/>
      <c r="PDG172" s="2"/>
      <c r="PDH172" s="2"/>
      <c r="PDI172" s="2"/>
      <c r="PDJ172" s="2"/>
      <c r="PDK172" s="45"/>
      <c r="PDL172" s="45"/>
      <c r="PDO172" s="16"/>
      <c r="PDP172" s="93"/>
      <c r="PDQ172" s="18"/>
      <c r="PDR172" s="16"/>
      <c r="PDS172" s="18"/>
      <c r="PDT172" s="3"/>
      <c r="PDV172" s="13"/>
      <c r="PDW172" s="8"/>
      <c r="PDX172" s="3"/>
      <c r="PDY172" s="45"/>
      <c r="PDZ172" s="3"/>
      <c r="PEA172" s="2"/>
      <c r="PEB172" s="2"/>
      <c r="PEC172" s="2"/>
      <c r="PED172" s="2"/>
      <c r="PEE172" s="2"/>
      <c r="PEF172" s="45"/>
      <c r="PEG172" s="45"/>
      <c r="PEJ172" s="16"/>
      <c r="PEK172" s="93"/>
      <c r="PEL172" s="18"/>
      <c r="PEM172" s="16"/>
      <c r="PEN172" s="18"/>
      <c r="PEO172" s="3"/>
      <c r="PEQ172" s="13"/>
      <c r="PER172" s="8"/>
      <c r="PES172" s="3"/>
      <c r="PET172" s="45"/>
      <c r="PEU172" s="3"/>
      <c r="PEV172" s="2"/>
      <c r="PEW172" s="2"/>
      <c r="PEX172" s="2"/>
      <c r="PEY172" s="2"/>
      <c r="PEZ172" s="2"/>
      <c r="PFA172" s="45"/>
      <c r="PFB172" s="45"/>
      <c r="PFE172" s="16"/>
      <c r="PFF172" s="93"/>
      <c r="PFG172" s="18"/>
      <c r="PFH172" s="16"/>
      <c r="PFI172" s="18"/>
      <c r="PFJ172" s="3"/>
      <c r="PFL172" s="13"/>
      <c r="PFM172" s="8"/>
      <c r="PFN172" s="3"/>
      <c r="PFO172" s="45"/>
      <c r="PFP172" s="3"/>
      <c r="PFQ172" s="2"/>
      <c r="PFR172" s="2"/>
      <c r="PFS172" s="2"/>
      <c r="PFT172" s="2"/>
      <c r="PFU172" s="2"/>
      <c r="PFV172" s="45"/>
      <c r="PFW172" s="45"/>
      <c r="PFZ172" s="16"/>
      <c r="PGA172" s="93"/>
      <c r="PGB172" s="18"/>
      <c r="PGC172" s="16"/>
      <c r="PGD172" s="18"/>
      <c r="PGE172" s="3"/>
      <c r="PGG172" s="13"/>
      <c r="PGH172" s="8"/>
      <c r="PGI172" s="3"/>
      <c r="PGJ172" s="45"/>
      <c r="PGK172" s="3"/>
      <c r="PGL172" s="2"/>
      <c r="PGM172" s="2"/>
      <c r="PGN172" s="2"/>
      <c r="PGO172" s="2"/>
      <c r="PGP172" s="2"/>
      <c r="PGQ172" s="45"/>
      <c r="PGR172" s="45"/>
      <c r="PGU172" s="16"/>
      <c r="PGV172" s="93"/>
      <c r="PGW172" s="18"/>
      <c r="PGX172" s="16"/>
      <c r="PGY172" s="18"/>
      <c r="PGZ172" s="3"/>
      <c r="PHB172" s="13"/>
      <c r="PHC172" s="8"/>
      <c r="PHD172" s="3"/>
      <c r="PHE172" s="45"/>
      <c r="PHF172" s="3"/>
      <c r="PHG172" s="2"/>
      <c r="PHH172" s="2"/>
      <c r="PHI172" s="2"/>
      <c r="PHJ172" s="2"/>
      <c r="PHK172" s="2"/>
      <c r="PHL172" s="45"/>
      <c r="PHM172" s="45"/>
      <c r="PHP172" s="16"/>
      <c r="PHQ172" s="93"/>
      <c r="PHR172" s="18"/>
      <c r="PHS172" s="16"/>
      <c r="PHT172" s="18"/>
      <c r="PHU172" s="3"/>
      <c r="PHW172" s="13"/>
      <c r="PHX172" s="8"/>
      <c r="PHY172" s="3"/>
      <c r="PHZ172" s="45"/>
      <c r="PIA172" s="3"/>
      <c r="PIB172" s="2"/>
      <c r="PIC172" s="2"/>
      <c r="PID172" s="2"/>
      <c r="PIE172" s="2"/>
      <c r="PIF172" s="2"/>
      <c r="PIG172" s="45"/>
      <c r="PIH172" s="45"/>
      <c r="PIK172" s="16"/>
      <c r="PIL172" s="93"/>
      <c r="PIM172" s="18"/>
      <c r="PIN172" s="16"/>
      <c r="PIO172" s="18"/>
      <c r="PIP172" s="3"/>
      <c r="PIR172" s="13"/>
      <c r="PIS172" s="8"/>
      <c r="PIT172" s="3"/>
      <c r="PIU172" s="45"/>
      <c r="PIV172" s="3"/>
      <c r="PIW172" s="2"/>
      <c r="PIX172" s="2"/>
      <c r="PIY172" s="2"/>
      <c r="PIZ172" s="2"/>
      <c r="PJA172" s="2"/>
      <c r="PJB172" s="45"/>
      <c r="PJC172" s="45"/>
      <c r="PJF172" s="16"/>
      <c r="PJG172" s="93"/>
      <c r="PJH172" s="18"/>
      <c r="PJI172" s="16"/>
      <c r="PJJ172" s="18"/>
      <c r="PJK172" s="3"/>
      <c r="PJM172" s="13"/>
      <c r="PJN172" s="8"/>
      <c r="PJO172" s="3"/>
      <c r="PJP172" s="45"/>
      <c r="PJQ172" s="3"/>
      <c r="PJR172" s="2"/>
      <c r="PJS172" s="2"/>
      <c r="PJT172" s="2"/>
      <c r="PJU172" s="2"/>
      <c r="PJV172" s="2"/>
      <c r="PJW172" s="45"/>
      <c r="PJX172" s="45"/>
      <c r="PKA172" s="16"/>
      <c r="PKB172" s="93"/>
      <c r="PKC172" s="18"/>
      <c r="PKD172" s="16"/>
      <c r="PKE172" s="18"/>
      <c r="PKF172" s="3"/>
      <c r="PKH172" s="13"/>
      <c r="PKI172" s="8"/>
      <c r="PKJ172" s="3"/>
      <c r="PKK172" s="45"/>
      <c r="PKL172" s="3"/>
      <c r="PKM172" s="2"/>
      <c r="PKN172" s="2"/>
      <c r="PKO172" s="2"/>
      <c r="PKP172" s="2"/>
      <c r="PKQ172" s="2"/>
      <c r="PKR172" s="45"/>
      <c r="PKS172" s="45"/>
      <c r="PKV172" s="16"/>
      <c r="PKW172" s="93"/>
      <c r="PKX172" s="18"/>
      <c r="PKY172" s="16"/>
      <c r="PKZ172" s="18"/>
      <c r="PLA172" s="3"/>
      <c r="PLC172" s="13"/>
      <c r="PLD172" s="8"/>
      <c r="PLE172" s="3"/>
      <c r="PLF172" s="45"/>
      <c r="PLG172" s="3"/>
      <c r="PLH172" s="2"/>
      <c r="PLI172" s="2"/>
      <c r="PLJ172" s="2"/>
      <c r="PLK172" s="2"/>
      <c r="PLL172" s="2"/>
      <c r="PLM172" s="45"/>
      <c r="PLN172" s="45"/>
      <c r="PLQ172" s="16"/>
      <c r="PLR172" s="93"/>
      <c r="PLS172" s="18"/>
      <c r="PLT172" s="16"/>
      <c r="PLU172" s="18"/>
      <c r="PLV172" s="3"/>
      <c r="PLX172" s="13"/>
      <c r="PLY172" s="8"/>
      <c r="PLZ172" s="3"/>
      <c r="PMA172" s="45"/>
      <c r="PMB172" s="3"/>
      <c r="PMC172" s="2"/>
      <c r="PMD172" s="2"/>
      <c r="PME172" s="2"/>
      <c r="PMF172" s="2"/>
      <c r="PMG172" s="2"/>
      <c r="PMH172" s="45"/>
      <c r="PMI172" s="45"/>
      <c r="PML172" s="16"/>
      <c r="PMM172" s="93"/>
      <c r="PMN172" s="18"/>
      <c r="PMO172" s="16"/>
      <c r="PMP172" s="18"/>
      <c r="PMQ172" s="3"/>
      <c r="PMS172" s="13"/>
      <c r="PMT172" s="8"/>
      <c r="PMU172" s="3"/>
      <c r="PMV172" s="45"/>
      <c r="PMW172" s="3"/>
      <c r="PMX172" s="2"/>
      <c r="PMY172" s="2"/>
      <c r="PMZ172" s="2"/>
      <c r="PNA172" s="2"/>
      <c r="PNB172" s="2"/>
      <c r="PNC172" s="45"/>
      <c r="PND172" s="45"/>
      <c r="PNG172" s="16"/>
      <c r="PNH172" s="93"/>
      <c r="PNI172" s="18"/>
      <c r="PNJ172" s="16"/>
      <c r="PNK172" s="18"/>
      <c r="PNL172" s="3"/>
      <c r="PNN172" s="13"/>
      <c r="PNO172" s="8"/>
      <c r="PNP172" s="3"/>
      <c r="PNQ172" s="45"/>
      <c r="PNR172" s="3"/>
      <c r="PNS172" s="2"/>
      <c r="PNT172" s="2"/>
      <c r="PNU172" s="2"/>
      <c r="PNV172" s="2"/>
      <c r="PNW172" s="2"/>
      <c r="PNX172" s="45"/>
      <c r="PNY172" s="45"/>
      <c r="POB172" s="16"/>
      <c r="POC172" s="93"/>
      <c r="POD172" s="18"/>
      <c r="POE172" s="16"/>
      <c r="POF172" s="18"/>
      <c r="POG172" s="3"/>
      <c r="POI172" s="13"/>
      <c r="POJ172" s="8"/>
      <c r="POK172" s="3"/>
      <c r="POL172" s="45"/>
      <c r="POM172" s="3"/>
      <c r="PON172" s="2"/>
      <c r="POO172" s="2"/>
      <c r="POP172" s="2"/>
      <c r="POQ172" s="2"/>
      <c r="POR172" s="2"/>
      <c r="POS172" s="45"/>
      <c r="POT172" s="45"/>
      <c r="POW172" s="16"/>
      <c r="POX172" s="93"/>
      <c r="POY172" s="18"/>
      <c r="POZ172" s="16"/>
      <c r="PPA172" s="18"/>
      <c r="PPB172" s="3"/>
      <c r="PPD172" s="13"/>
      <c r="PPE172" s="8"/>
      <c r="PPF172" s="3"/>
      <c r="PPG172" s="45"/>
      <c r="PPH172" s="3"/>
      <c r="PPI172" s="2"/>
      <c r="PPJ172" s="2"/>
      <c r="PPK172" s="2"/>
      <c r="PPL172" s="2"/>
      <c r="PPM172" s="2"/>
      <c r="PPN172" s="45"/>
      <c r="PPO172" s="45"/>
      <c r="PPR172" s="16"/>
      <c r="PPS172" s="93"/>
      <c r="PPT172" s="18"/>
      <c r="PPU172" s="16"/>
      <c r="PPV172" s="18"/>
      <c r="PPW172" s="3"/>
      <c r="PPY172" s="13"/>
      <c r="PPZ172" s="8"/>
      <c r="PQA172" s="3"/>
      <c r="PQB172" s="45"/>
      <c r="PQC172" s="3"/>
      <c r="PQD172" s="2"/>
      <c r="PQE172" s="2"/>
      <c r="PQF172" s="2"/>
      <c r="PQG172" s="2"/>
      <c r="PQH172" s="2"/>
      <c r="PQI172" s="45"/>
      <c r="PQJ172" s="45"/>
      <c r="PQM172" s="16"/>
      <c r="PQN172" s="93"/>
      <c r="PQO172" s="18"/>
      <c r="PQP172" s="16"/>
      <c r="PQQ172" s="18"/>
      <c r="PQR172" s="3"/>
      <c r="PQT172" s="13"/>
      <c r="PQU172" s="8"/>
      <c r="PQV172" s="3"/>
      <c r="PQW172" s="45"/>
      <c r="PQX172" s="3"/>
      <c r="PQY172" s="2"/>
      <c r="PQZ172" s="2"/>
      <c r="PRA172" s="2"/>
      <c r="PRB172" s="2"/>
      <c r="PRC172" s="2"/>
      <c r="PRD172" s="45"/>
      <c r="PRE172" s="45"/>
      <c r="PRH172" s="16"/>
      <c r="PRI172" s="93"/>
      <c r="PRJ172" s="18"/>
      <c r="PRK172" s="16"/>
      <c r="PRL172" s="18"/>
      <c r="PRM172" s="3"/>
      <c r="PRO172" s="13"/>
      <c r="PRP172" s="8"/>
      <c r="PRQ172" s="3"/>
      <c r="PRR172" s="45"/>
      <c r="PRS172" s="3"/>
      <c r="PRT172" s="2"/>
      <c r="PRU172" s="2"/>
      <c r="PRV172" s="2"/>
      <c r="PRW172" s="2"/>
      <c r="PRX172" s="2"/>
      <c r="PRY172" s="45"/>
      <c r="PRZ172" s="45"/>
      <c r="PSC172" s="16"/>
      <c r="PSD172" s="93"/>
      <c r="PSE172" s="18"/>
      <c r="PSF172" s="16"/>
      <c r="PSG172" s="18"/>
      <c r="PSH172" s="3"/>
      <c r="PSJ172" s="13"/>
      <c r="PSK172" s="8"/>
      <c r="PSL172" s="3"/>
      <c r="PSM172" s="45"/>
      <c r="PSN172" s="3"/>
      <c r="PSO172" s="2"/>
      <c r="PSP172" s="2"/>
      <c r="PSQ172" s="2"/>
      <c r="PSR172" s="2"/>
      <c r="PSS172" s="2"/>
      <c r="PST172" s="45"/>
      <c r="PSU172" s="45"/>
      <c r="PSX172" s="16"/>
      <c r="PSY172" s="93"/>
      <c r="PSZ172" s="18"/>
      <c r="PTA172" s="16"/>
      <c r="PTB172" s="18"/>
      <c r="PTC172" s="3"/>
      <c r="PTE172" s="13"/>
      <c r="PTF172" s="8"/>
      <c r="PTG172" s="3"/>
      <c r="PTH172" s="45"/>
      <c r="PTI172" s="3"/>
      <c r="PTJ172" s="2"/>
      <c r="PTK172" s="2"/>
      <c r="PTL172" s="2"/>
      <c r="PTM172" s="2"/>
      <c r="PTN172" s="2"/>
      <c r="PTO172" s="45"/>
      <c r="PTP172" s="45"/>
      <c r="PTS172" s="16"/>
      <c r="PTT172" s="93"/>
      <c r="PTU172" s="18"/>
      <c r="PTV172" s="16"/>
      <c r="PTW172" s="18"/>
      <c r="PTX172" s="3"/>
      <c r="PTZ172" s="13"/>
      <c r="PUA172" s="8"/>
      <c r="PUB172" s="3"/>
      <c r="PUC172" s="45"/>
      <c r="PUD172" s="3"/>
      <c r="PUE172" s="2"/>
      <c r="PUF172" s="2"/>
      <c r="PUG172" s="2"/>
      <c r="PUH172" s="2"/>
      <c r="PUI172" s="2"/>
      <c r="PUJ172" s="45"/>
      <c r="PUK172" s="45"/>
      <c r="PUN172" s="16"/>
      <c r="PUO172" s="93"/>
      <c r="PUP172" s="18"/>
      <c r="PUQ172" s="16"/>
      <c r="PUR172" s="18"/>
      <c r="PUS172" s="3"/>
      <c r="PUU172" s="13"/>
      <c r="PUV172" s="8"/>
      <c r="PUW172" s="3"/>
      <c r="PUX172" s="45"/>
      <c r="PUY172" s="3"/>
      <c r="PUZ172" s="2"/>
      <c r="PVA172" s="2"/>
      <c r="PVB172" s="2"/>
      <c r="PVC172" s="2"/>
      <c r="PVD172" s="2"/>
      <c r="PVE172" s="45"/>
      <c r="PVF172" s="45"/>
      <c r="PVI172" s="16"/>
      <c r="PVJ172" s="93"/>
      <c r="PVK172" s="18"/>
      <c r="PVL172" s="16"/>
      <c r="PVM172" s="18"/>
      <c r="PVN172" s="3"/>
      <c r="PVP172" s="13"/>
      <c r="PVQ172" s="8"/>
      <c r="PVR172" s="3"/>
      <c r="PVS172" s="45"/>
      <c r="PVT172" s="3"/>
      <c r="PVU172" s="2"/>
      <c r="PVV172" s="2"/>
      <c r="PVW172" s="2"/>
      <c r="PVX172" s="2"/>
      <c r="PVY172" s="2"/>
      <c r="PVZ172" s="45"/>
      <c r="PWA172" s="45"/>
      <c r="PWD172" s="16"/>
      <c r="PWE172" s="93"/>
      <c r="PWF172" s="18"/>
      <c r="PWG172" s="16"/>
      <c r="PWH172" s="18"/>
      <c r="PWI172" s="3"/>
      <c r="PWK172" s="13"/>
      <c r="PWL172" s="8"/>
      <c r="PWM172" s="3"/>
      <c r="PWN172" s="45"/>
      <c r="PWO172" s="3"/>
      <c r="PWP172" s="2"/>
      <c r="PWQ172" s="2"/>
      <c r="PWR172" s="2"/>
      <c r="PWS172" s="2"/>
      <c r="PWT172" s="2"/>
      <c r="PWU172" s="45"/>
      <c r="PWV172" s="45"/>
      <c r="PWY172" s="16"/>
      <c r="PWZ172" s="93"/>
      <c r="PXA172" s="18"/>
      <c r="PXB172" s="16"/>
      <c r="PXC172" s="18"/>
      <c r="PXD172" s="3"/>
      <c r="PXF172" s="13"/>
      <c r="PXG172" s="8"/>
      <c r="PXH172" s="3"/>
      <c r="PXI172" s="45"/>
      <c r="PXJ172" s="3"/>
      <c r="PXK172" s="2"/>
      <c r="PXL172" s="2"/>
      <c r="PXM172" s="2"/>
      <c r="PXN172" s="2"/>
      <c r="PXO172" s="2"/>
      <c r="PXP172" s="45"/>
      <c r="PXQ172" s="45"/>
      <c r="PXT172" s="16"/>
      <c r="PXU172" s="93"/>
      <c r="PXV172" s="18"/>
      <c r="PXW172" s="16"/>
      <c r="PXX172" s="18"/>
      <c r="PXY172" s="3"/>
      <c r="PYA172" s="13"/>
      <c r="PYB172" s="8"/>
      <c r="PYC172" s="3"/>
      <c r="PYD172" s="45"/>
      <c r="PYE172" s="3"/>
      <c r="PYF172" s="2"/>
      <c r="PYG172" s="2"/>
      <c r="PYH172" s="2"/>
      <c r="PYI172" s="2"/>
      <c r="PYJ172" s="2"/>
      <c r="PYK172" s="45"/>
      <c r="PYL172" s="45"/>
      <c r="PYO172" s="16"/>
      <c r="PYP172" s="93"/>
      <c r="PYQ172" s="18"/>
      <c r="PYR172" s="16"/>
      <c r="PYS172" s="18"/>
      <c r="PYT172" s="3"/>
      <c r="PYV172" s="13"/>
      <c r="PYW172" s="8"/>
      <c r="PYX172" s="3"/>
      <c r="PYY172" s="45"/>
      <c r="PYZ172" s="3"/>
      <c r="PZA172" s="2"/>
      <c r="PZB172" s="2"/>
      <c r="PZC172" s="2"/>
      <c r="PZD172" s="2"/>
      <c r="PZE172" s="2"/>
      <c r="PZF172" s="45"/>
      <c r="PZG172" s="45"/>
      <c r="PZJ172" s="16"/>
      <c r="PZK172" s="93"/>
      <c r="PZL172" s="18"/>
      <c r="PZM172" s="16"/>
      <c r="PZN172" s="18"/>
      <c r="PZO172" s="3"/>
      <c r="PZQ172" s="13"/>
      <c r="PZR172" s="8"/>
      <c r="PZS172" s="3"/>
      <c r="PZT172" s="45"/>
      <c r="PZU172" s="3"/>
      <c r="PZV172" s="2"/>
      <c r="PZW172" s="2"/>
      <c r="PZX172" s="2"/>
      <c r="PZY172" s="2"/>
      <c r="PZZ172" s="2"/>
      <c r="QAA172" s="45"/>
      <c r="QAB172" s="45"/>
      <c r="QAE172" s="16"/>
      <c r="QAF172" s="93"/>
      <c r="QAG172" s="18"/>
      <c r="QAH172" s="16"/>
      <c r="QAI172" s="18"/>
      <c r="QAJ172" s="3"/>
      <c r="QAL172" s="13"/>
      <c r="QAM172" s="8"/>
      <c r="QAN172" s="3"/>
      <c r="QAO172" s="45"/>
      <c r="QAP172" s="3"/>
      <c r="QAQ172" s="2"/>
      <c r="QAR172" s="2"/>
      <c r="QAS172" s="2"/>
      <c r="QAT172" s="2"/>
      <c r="QAU172" s="2"/>
      <c r="QAV172" s="45"/>
      <c r="QAW172" s="45"/>
      <c r="QAZ172" s="16"/>
      <c r="QBA172" s="93"/>
      <c r="QBB172" s="18"/>
      <c r="QBC172" s="16"/>
      <c r="QBD172" s="18"/>
      <c r="QBE172" s="3"/>
      <c r="QBG172" s="13"/>
      <c r="QBH172" s="8"/>
      <c r="QBI172" s="3"/>
      <c r="QBJ172" s="45"/>
      <c r="QBK172" s="3"/>
      <c r="QBL172" s="2"/>
      <c r="QBM172" s="2"/>
      <c r="QBN172" s="2"/>
      <c r="QBO172" s="2"/>
      <c r="QBP172" s="2"/>
      <c r="QBQ172" s="45"/>
      <c r="QBR172" s="45"/>
      <c r="QBU172" s="16"/>
      <c r="QBV172" s="93"/>
      <c r="QBW172" s="18"/>
      <c r="QBX172" s="16"/>
      <c r="QBY172" s="18"/>
      <c r="QBZ172" s="3"/>
      <c r="QCB172" s="13"/>
      <c r="QCC172" s="8"/>
      <c r="QCD172" s="3"/>
      <c r="QCE172" s="45"/>
      <c r="QCF172" s="3"/>
      <c r="QCG172" s="2"/>
      <c r="QCH172" s="2"/>
      <c r="QCI172" s="2"/>
      <c r="QCJ172" s="2"/>
      <c r="QCK172" s="2"/>
      <c r="QCL172" s="45"/>
      <c r="QCM172" s="45"/>
      <c r="QCP172" s="16"/>
      <c r="QCQ172" s="93"/>
      <c r="QCR172" s="18"/>
      <c r="QCS172" s="16"/>
      <c r="QCT172" s="18"/>
      <c r="QCU172" s="3"/>
      <c r="QCW172" s="13"/>
      <c r="QCX172" s="8"/>
      <c r="QCY172" s="3"/>
      <c r="QCZ172" s="45"/>
      <c r="QDA172" s="3"/>
      <c r="QDB172" s="2"/>
      <c r="QDC172" s="2"/>
      <c r="QDD172" s="2"/>
      <c r="QDE172" s="2"/>
      <c r="QDF172" s="2"/>
      <c r="QDG172" s="45"/>
      <c r="QDH172" s="45"/>
      <c r="QDK172" s="16"/>
      <c r="QDL172" s="93"/>
      <c r="QDM172" s="18"/>
      <c r="QDN172" s="16"/>
      <c r="QDO172" s="18"/>
      <c r="QDP172" s="3"/>
      <c r="QDR172" s="13"/>
      <c r="QDS172" s="8"/>
      <c r="QDT172" s="3"/>
      <c r="QDU172" s="45"/>
      <c r="QDV172" s="3"/>
      <c r="QDW172" s="2"/>
      <c r="QDX172" s="2"/>
      <c r="QDY172" s="2"/>
      <c r="QDZ172" s="2"/>
      <c r="QEA172" s="2"/>
      <c r="QEB172" s="45"/>
      <c r="QEC172" s="45"/>
      <c r="QEF172" s="16"/>
      <c r="QEG172" s="93"/>
      <c r="QEH172" s="18"/>
      <c r="QEI172" s="16"/>
      <c r="QEJ172" s="18"/>
      <c r="QEK172" s="3"/>
      <c r="QEM172" s="13"/>
      <c r="QEN172" s="8"/>
      <c r="QEO172" s="3"/>
      <c r="QEP172" s="45"/>
      <c r="QEQ172" s="3"/>
      <c r="QER172" s="2"/>
      <c r="QES172" s="2"/>
      <c r="QET172" s="2"/>
      <c r="QEU172" s="2"/>
      <c r="QEV172" s="2"/>
      <c r="QEW172" s="45"/>
      <c r="QEX172" s="45"/>
      <c r="QFA172" s="16"/>
      <c r="QFB172" s="93"/>
      <c r="QFC172" s="18"/>
      <c r="QFD172" s="16"/>
      <c r="QFE172" s="18"/>
      <c r="QFF172" s="3"/>
      <c r="QFH172" s="13"/>
      <c r="QFI172" s="8"/>
      <c r="QFJ172" s="3"/>
      <c r="QFK172" s="45"/>
      <c r="QFL172" s="3"/>
      <c r="QFM172" s="2"/>
      <c r="QFN172" s="2"/>
      <c r="QFO172" s="2"/>
      <c r="QFP172" s="2"/>
      <c r="QFQ172" s="2"/>
      <c r="QFR172" s="45"/>
      <c r="QFS172" s="45"/>
      <c r="QFV172" s="16"/>
      <c r="QFW172" s="93"/>
      <c r="QFX172" s="18"/>
      <c r="QFY172" s="16"/>
      <c r="QFZ172" s="18"/>
      <c r="QGA172" s="3"/>
      <c r="QGC172" s="13"/>
      <c r="QGD172" s="8"/>
      <c r="QGE172" s="3"/>
      <c r="QGF172" s="45"/>
      <c r="QGG172" s="3"/>
      <c r="QGH172" s="2"/>
      <c r="QGI172" s="2"/>
      <c r="QGJ172" s="2"/>
      <c r="QGK172" s="2"/>
      <c r="QGL172" s="2"/>
      <c r="QGM172" s="45"/>
      <c r="QGN172" s="45"/>
      <c r="QGQ172" s="16"/>
      <c r="QGR172" s="93"/>
      <c r="QGS172" s="18"/>
      <c r="QGT172" s="16"/>
      <c r="QGU172" s="18"/>
      <c r="QGV172" s="3"/>
      <c r="QGX172" s="13"/>
      <c r="QGY172" s="8"/>
      <c r="QGZ172" s="3"/>
      <c r="QHA172" s="45"/>
      <c r="QHB172" s="3"/>
      <c r="QHC172" s="2"/>
      <c r="QHD172" s="2"/>
      <c r="QHE172" s="2"/>
      <c r="QHF172" s="2"/>
      <c r="QHG172" s="2"/>
      <c r="QHH172" s="45"/>
      <c r="QHI172" s="45"/>
      <c r="QHL172" s="16"/>
      <c r="QHM172" s="93"/>
      <c r="QHN172" s="18"/>
      <c r="QHO172" s="16"/>
      <c r="QHP172" s="18"/>
      <c r="QHQ172" s="3"/>
      <c r="QHS172" s="13"/>
      <c r="QHT172" s="8"/>
      <c r="QHU172" s="3"/>
      <c r="QHV172" s="45"/>
      <c r="QHW172" s="3"/>
      <c r="QHX172" s="2"/>
      <c r="QHY172" s="2"/>
      <c r="QHZ172" s="2"/>
      <c r="QIA172" s="2"/>
      <c r="QIB172" s="2"/>
      <c r="QIC172" s="45"/>
      <c r="QID172" s="45"/>
      <c r="QIG172" s="16"/>
      <c r="QIH172" s="93"/>
      <c r="QII172" s="18"/>
      <c r="QIJ172" s="16"/>
      <c r="QIK172" s="18"/>
      <c r="QIL172" s="3"/>
      <c r="QIN172" s="13"/>
      <c r="QIO172" s="8"/>
      <c r="QIP172" s="3"/>
      <c r="QIQ172" s="45"/>
      <c r="QIR172" s="3"/>
      <c r="QIS172" s="2"/>
      <c r="QIT172" s="2"/>
      <c r="QIU172" s="2"/>
      <c r="QIV172" s="2"/>
      <c r="QIW172" s="2"/>
      <c r="QIX172" s="45"/>
      <c r="QIY172" s="45"/>
      <c r="QJB172" s="16"/>
      <c r="QJC172" s="93"/>
      <c r="QJD172" s="18"/>
      <c r="QJE172" s="16"/>
      <c r="QJF172" s="18"/>
      <c r="QJG172" s="3"/>
      <c r="QJI172" s="13"/>
      <c r="QJJ172" s="8"/>
      <c r="QJK172" s="3"/>
      <c r="QJL172" s="45"/>
      <c r="QJM172" s="3"/>
      <c r="QJN172" s="2"/>
      <c r="QJO172" s="2"/>
      <c r="QJP172" s="2"/>
      <c r="QJQ172" s="2"/>
      <c r="QJR172" s="2"/>
      <c r="QJS172" s="45"/>
      <c r="QJT172" s="45"/>
      <c r="QJW172" s="16"/>
      <c r="QJX172" s="93"/>
      <c r="QJY172" s="18"/>
      <c r="QJZ172" s="16"/>
      <c r="QKA172" s="18"/>
      <c r="QKB172" s="3"/>
      <c r="QKD172" s="13"/>
      <c r="QKE172" s="8"/>
      <c r="QKF172" s="3"/>
      <c r="QKG172" s="45"/>
      <c r="QKH172" s="3"/>
      <c r="QKI172" s="2"/>
      <c r="QKJ172" s="2"/>
      <c r="QKK172" s="2"/>
      <c r="QKL172" s="2"/>
      <c r="QKM172" s="2"/>
      <c r="QKN172" s="45"/>
      <c r="QKO172" s="45"/>
      <c r="QKR172" s="16"/>
      <c r="QKS172" s="93"/>
      <c r="QKT172" s="18"/>
      <c r="QKU172" s="16"/>
      <c r="QKV172" s="18"/>
      <c r="QKW172" s="3"/>
      <c r="QKY172" s="13"/>
      <c r="QKZ172" s="8"/>
      <c r="QLA172" s="3"/>
      <c r="QLB172" s="45"/>
      <c r="QLC172" s="3"/>
      <c r="QLD172" s="2"/>
      <c r="QLE172" s="2"/>
      <c r="QLF172" s="2"/>
      <c r="QLG172" s="2"/>
      <c r="QLH172" s="2"/>
      <c r="QLI172" s="45"/>
      <c r="QLJ172" s="45"/>
      <c r="QLM172" s="16"/>
      <c r="QLN172" s="93"/>
      <c r="QLO172" s="18"/>
      <c r="QLP172" s="16"/>
      <c r="QLQ172" s="18"/>
      <c r="QLR172" s="3"/>
      <c r="QLT172" s="13"/>
      <c r="QLU172" s="8"/>
      <c r="QLV172" s="3"/>
      <c r="QLW172" s="45"/>
      <c r="QLX172" s="3"/>
      <c r="QLY172" s="2"/>
      <c r="QLZ172" s="2"/>
      <c r="QMA172" s="2"/>
      <c r="QMB172" s="2"/>
      <c r="QMC172" s="2"/>
      <c r="QMD172" s="45"/>
      <c r="QME172" s="45"/>
      <c r="QMH172" s="16"/>
      <c r="QMI172" s="93"/>
      <c r="QMJ172" s="18"/>
      <c r="QMK172" s="16"/>
      <c r="QML172" s="18"/>
      <c r="QMM172" s="3"/>
      <c r="QMO172" s="13"/>
      <c r="QMP172" s="8"/>
      <c r="QMQ172" s="3"/>
      <c r="QMR172" s="45"/>
      <c r="QMS172" s="3"/>
      <c r="QMT172" s="2"/>
      <c r="QMU172" s="2"/>
      <c r="QMV172" s="2"/>
      <c r="QMW172" s="2"/>
      <c r="QMX172" s="2"/>
      <c r="QMY172" s="45"/>
      <c r="QMZ172" s="45"/>
      <c r="QNC172" s="16"/>
      <c r="QND172" s="93"/>
      <c r="QNE172" s="18"/>
      <c r="QNF172" s="16"/>
      <c r="QNG172" s="18"/>
      <c r="QNH172" s="3"/>
      <c r="QNJ172" s="13"/>
      <c r="QNK172" s="8"/>
      <c r="QNL172" s="3"/>
      <c r="QNM172" s="45"/>
      <c r="QNN172" s="3"/>
      <c r="QNO172" s="2"/>
      <c r="QNP172" s="2"/>
      <c r="QNQ172" s="2"/>
      <c r="QNR172" s="2"/>
      <c r="QNS172" s="2"/>
      <c r="QNT172" s="45"/>
      <c r="QNU172" s="45"/>
      <c r="QNX172" s="16"/>
      <c r="QNY172" s="93"/>
      <c r="QNZ172" s="18"/>
      <c r="QOA172" s="16"/>
      <c r="QOB172" s="18"/>
      <c r="QOC172" s="3"/>
      <c r="QOE172" s="13"/>
      <c r="QOF172" s="8"/>
      <c r="QOG172" s="3"/>
      <c r="QOH172" s="45"/>
      <c r="QOI172" s="3"/>
      <c r="QOJ172" s="2"/>
      <c r="QOK172" s="2"/>
      <c r="QOL172" s="2"/>
      <c r="QOM172" s="2"/>
      <c r="QON172" s="2"/>
      <c r="QOO172" s="45"/>
      <c r="QOP172" s="45"/>
      <c r="QOS172" s="16"/>
      <c r="QOT172" s="93"/>
      <c r="QOU172" s="18"/>
      <c r="QOV172" s="16"/>
      <c r="QOW172" s="18"/>
      <c r="QOX172" s="3"/>
      <c r="QOZ172" s="13"/>
      <c r="QPA172" s="8"/>
      <c r="QPB172" s="3"/>
      <c r="QPC172" s="45"/>
      <c r="QPD172" s="3"/>
      <c r="QPE172" s="2"/>
      <c r="QPF172" s="2"/>
      <c r="QPG172" s="2"/>
      <c r="QPH172" s="2"/>
      <c r="QPI172" s="2"/>
      <c r="QPJ172" s="45"/>
      <c r="QPK172" s="45"/>
      <c r="QPN172" s="16"/>
      <c r="QPO172" s="93"/>
      <c r="QPP172" s="18"/>
      <c r="QPQ172" s="16"/>
      <c r="QPR172" s="18"/>
      <c r="QPS172" s="3"/>
      <c r="QPU172" s="13"/>
      <c r="QPV172" s="8"/>
      <c r="QPW172" s="3"/>
      <c r="QPX172" s="45"/>
      <c r="QPY172" s="3"/>
      <c r="QPZ172" s="2"/>
      <c r="QQA172" s="2"/>
      <c r="QQB172" s="2"/>
      <c r="QQC172" s="2"/>
      <c r="QQD172" s="2"/>
      <c r="QQE172" s="45"/>
      <c r="QQF172" s="45"/>
      <c r="QQI172" s="16"/>
      <c r="QQJ172" s="93"/>
      <c r="QQK172" s="18"/>
      <c r="QQL172" s="16"/>
      <c r="QQM172" s="18"/>
      <c r="QQN172" s="3"/>
      <c r="QQP172" s="13"/>
      <c r="QQQ172" s="8"/>
      <c r="QQR172" s="3"/>
      <c r="QQS172" s="45"/>
      <c r="QQT172" s="3"/>
      <c r="QQU172" s="2"/>
      <c r="QQV172" s="2"/>
      <c r="QQW172" s="2"/>
      <c r="QQX172" s="2"/>
      <c r="QQY172" s="2"/>
      <c r="QQZ172" s="45"/>
      <c r="QRA172" s="45"/>
      <c r="QRD172" s="16"/>
      <c r="QRE172" s="93"/>
      <c r="QRF172" s="18"/>
      <c r="QRG172" s="16"/>
      <c r="QRH172" s="18"/>
      <c r="QRI172" s="3"/>
      <c r="QRK172" s="13"/>
      <c r="QRL172" s="8"/>
      <c r="QRM172" s="3"/>
      <c r="QRN172" s="45"/>
      <c r="QRO172" s="3"/>
      <c r="QRP172" s="2"/>
      <c r="QRQ172" s="2"/>
      <c r="QRR172" s="2"/>
      <c r="QRS172" s="2"/>
      <c r="QRT172" s="2"/>
      <c r="QRU172" s="45"/>
      <c r="QRV172" s="45"/>
      <c r="QRY172" s="16"/>
      <c r="QRZ172" s="93"/>
      <c r="QSA172" s="18"/>
      <c r="QSB172" s="16"/>
      <c r="QSC172" s="18"/>
      <c r="QSD172" s="3"/>
      <c r="QSF172" s="13"/>
      <c r="QSG172" s="8"/>
      <c r="QSH172" s="3"/>
      <c r="QSI172" s="45"/>
      <c r="QSJ172" s="3"/>
      <c r="QSK172" s="2"/>
      <c r="QSL172" s="2"/>
      <c r="QSM172" s="2"/>
      <c r="QSN172" s="2"/>
      <c r="QSO172" s="2"/>
      <c r="QSP172" s="45"/>
      <c r="QSQ172" s="45"/>
      <c r="QST172" s="16"/>
      <c r="QSU172" s="93"/>
      <c r="QSV172" s="18"/>
      <c r="QSW172" s="16"/>
      <c r="QSX172" s="18"/>
      <c r="QSY172" s="3"/>
      <c r="QTA172" s="13"/>
      <c r="QTB172" s="8"/>
      <c r="QTC172" s="3"/>
      <c r="QTD172" s="45"/>
      <c r="QTE172" s="3"/>
      <c r="QTF172" s="2"/>
      <c r="QTG172" s="2"/>
      <c r="QTH172" s="2"/>
      <c r="QTI172" s="2"/>
      <c r="QTJ172" s="2"/>
      <c r="QTK172" s="45"/>
      <c r="QTL172" s="45"/>
      <c r="QTO172" s="16"/>
      <c r="QTP172" s="93"/>
      <c r="QTQ172" s="18"/>
      <c r="QTR172" s="16"/>
      <c r="QTS172" s="18"/>
      <c r="QTT172" s="3"/>
      <c r="QTV172" s="13"/>
      <c r="QTW172" s="8"/>
      <c r="QTX172" s="3"/>
      <c r="QTY172" s="45"/>
      <c r="QTZ172" s="3"/>
      <c r="QUA172" s="2"/>
      <c r="QUB172" s="2"/>
      <c r="QUC172" s="2"/>
      <c r="QUD172" s="2"/>
      <c r="QUE172" s="2"/>
      <c r="QUF172" s="45"/>
      <c r="QUG172" s="45"/>
      <c r="QUJ172" s="16"/>
      <c r="QUK172" s="93"/>
      <c r="QUL172" s="18"/>
      <c r="QUM172" s="16"/>
      <c r="QUN172" s="18"/>
      <c r="QUO172" s="3"/>
      <c r="QUQ172" s="13"/>
      <c r="QUR172" s="8"/>
      <c r="QUS172" s="3"/>
      <c r="QUT172" s="45"/>
      <c r="QUU172" s="3"/>
      <c r="QUV172" s="2"/>
      <c r="QUW172" s="2"/>
      <c r="QUX172" s="2"/>
      <c r="QUY172" s="2"/>
      <c r="QUZ172" s="2"/>
      <c r="QVA172" s="45"/>
      <c r="QVB172" s="45"/>
      <c r="QVE172" s="16"/>
      <c r="QVF172" s="93"/>
      <c r="QVG172" s="18"/>
      <c r="QVH172" s="16"/>
      <c r="QVI172" s="18"/>
      <c r="QVJ172" s="3"/>
      <c r="QVL172" s="13"/>
      <c r="QVM172" s="8"/>
      <c r="QVN172" s="3"/>
      <c r="QVO172" s="45"/>
      <c r="QVP172" s="3"/>
      <c r="QVQ172" s="2"/>
      <c r="QVR172" s="2"/>
      <c r="QVS172" s="2"/>
      <c r="QVT172" s="2"/>
      <c r="QVU172" s="2"/>
      <c r="QVV172" s="45"/>
      <c r="QVW172" s="45"/>
      <c r="QVZ172" s="16"/>
      <c r="QWA172" s="93"/>
      <c r="QWB172" s="18"/>
      <c r="QWC172" s="16"/>
      <c r="QWD172" s="18"/>
      <c r="QWE172" s="3"/>
      <c r="QWG172" s="13"/>
      <c r="QWH172" s="8"/>
      <c r="QWI172" s="3"/>
      <c r="QWJ172" s="45"/>
      <c r="QWK172" s="3"/>
      <c r="QWL172" s="2"/>
      <c r="QWM172" s="2"/>
      <c r="QWN172" s="2"/>
      <c r="QWO172" s="2"/>
      <c r="QWP172" s="2"/>
      <c r="QWQ172" s="45"/>
      <c r="QWR172" s="45"/>
      <c r="QWU172" s="16"/>
      <c r="QWV172" s="93"/>
      <c r="QWW172" s="18"/>
      <c r="QWX172" s="16"/>
      <c r="QWY172" s="18"/>
      <c r="QWZ172" s="3"/>
      <c r="QXB172" s="13"/>
      <c r="QXC172" s="8"/>
      <c r="QXD172" s="3"/>
      <c r="QXE172" s="45"/>
      <c r="QXF172" s="3"/>
      <c r="QXG172" s="2"/>
      <c r="QXH172" s="2"/>
      <c r="QXI172" s="2"/>
      <c r="QXJ172" s="2"/>
      <c r="QXK172" s="2"/>
      <c r="QXL172" s="45"/>
      <c r="QXM172" s="45"/>
      <c r="QXP172" s="16"/>
      <c r="QXQ172" s="93"/>
      <c r="QXR172" s="18"/>
      <c r="QXS172" s="16"/>
      <c r="QXT172" s="18"/>
      <c r="QXU172" s="3"/>
      <c r="QXW172" s="13"/>
      <c r="QXX172" s="8"/>
      <c r="QXY172" s="3"/>
      <c r="QXZ172" s="45"/>
      <c r="QYA172" s="3"/>
      <c r="QYB172" s="2"/>
      <c r="QYC172" s="2"/>
      <c r="QYD172" s="2"/>
      <c r="QYE172" s="2"/>
      <c r="QYF172" s="2"/>
      <c r="QYG172" s="45"/>
      <c r="QYH172" s="45"/>
      <c r="QYK172" s="16"/>
      <c r="QYL172" s="93"/>
      <c r="QYM172" s="18"/>
      <c r="QYN172" s="16"/>
      <c r="QYO172" s="18"/>
      <c r="QYP172" s="3"/>
      <c r="QYR172" s="13"/>
      <c r="QYS172" s="8"/>
      <c r="QYT172" s="3"/>
      <c r="QYU172" s="45"/>
      <c r="QYV172" s="3"/>
      <c r="QYW172" s="2"/>
      <c r="QYX172" s="2"/>
      <c r="QYY172" s="2"/>
      <c r="QYZ172" s="2"/>
      <c r="QZA172" s="2"/>
      <c r="QZB172" s="45"/>
      <c r="QZC172" s="45"/>
      <c r="QZF172" s="16"/>
      <c r="QZG172" s="93"/>
      <c r="QZH172" s="18"/>
      <c r="QZI172" s="16"/>
      <c r="QZJ172" s="18"/>
      <c r="QZK172" s="3"/>
      <c r="QZM172" s="13"/>
      <c r="QZN172" s="8"/>
      <c r="QZO172" s="3"/>
      <c r="QZP172" s="45"/>
      <c r="QZQ172" s="3"/>
      <c r="QZR172" s="2"/>
      <c r="QZS172" s="2"/>
      <c r="QZT172" s="2"/>
      <c r="QZU172" s="2"/>
      <c r="QZV172" s="2"/>
      <c r="QZW172" s="45"/>
      <c r="QZX172" s="45"/>
      <c r="RAA172" s="16"/>
      <c r="RAB172" s="93"/>
      <c r="RAC172" s="18"/>
      <c r="RAD172" s="16"/>
      <c r="RAE172" s="18"/>
      <c r="RAF172" s="3"/>
      <c r="RAH172" s="13"/>
      <c r="RAI172" s="8"/>
      <c r="RAJ172" s="3"/>
      <c r="RAK172" s="45"/>
      <c r="RAL172" s="3"/>
      <c r="RAM172" s="2"/>
      <c r="RAN172" s="2"/>
      <c r="RAO172" s="2"/>
      <c r="RAP172" s="2"/>
      <c r="RAQ172" s="2"/>
      <c r="RAR172" s="45"/>
      <c r="RAS172" s="45"/>
      <c r="RAV172" s="16"/>
      <c r="RAW172" s="93"/>
      <c r="RAX172" s="18"/>
      <c r="RAY172" s="16"/>
      <c r="RAZ172" s="18"/>
      <c r="RBA172" s="3"/>
      <c r="RBC172" s="13"/>
      <c r="RBD172" s="8"/>
      <c r="RBE172" s="3"/>
      <c r="RBF172" s="45"/>
      <c r="RBG172" s="3"/>
      <c r="RBH172" s="2"/>
      <c r="RBI172" s="2"/>
      <c r="RBJ172" s="2"/>
      <c r="RBK172" s="2"/>
      <c r="RBL172" s="2"/>
      <c r="RBM172" s="45"/>
      <c r="RBN172" s="45"/>
      <c r="RBQ172" s="16"/>
      <c r="RBR172" s="93"/>
      <c r="RBS172" s="18"/>
      <c r="RBT172" s="16"/>
      <c r="RBU172" s="18"/>
      <c r="RBV172" s="3"/>
      <c r="RBX172" s="13"/>
      <c r="RBY172" s="8"/>
      <c r="RBZ172" s="3"/>
      <c r="RCA172" s="45"/>
      <c r="RCB172" s="3"/>
      <c r="RCC172" s="2"/>
      <c r="RCD172" s="2"/>
      <c r="RCE172" s="2"/>
      <c r="RCF172" s="2"/>
      <c r="RCG172" s="2"/>
      <c r="RCH172" s="45"/>
      <c r="RCI172" s="45"/>
      <c r="RCL172" s="16"/>
      <c r="RCM172" s="93"/>
      <c r="RCN172" s="18"/>
      <c r="RCO172" s="16"/>
      <c r="RCP172" s="18"/>
      <c r="RCQ172" s="3"/>
      <c r="RCS172" s="13"/>
      <c r="RCT172" s="8"/>
      <c r="RCU172" s="3"/>
      <c r="RCV172" s="45"/>
      <c r="RCW172" s="3"/>
      <c r="RCX172" s="2"/>
      <c r="RCY172" s="2"/>
      <c r="RCZ172" s="2"/>
      <c r="RDA172" s="2"/>
      <c r="RDB172" s="2"/>
      <c r="RDC172" s="45"/>
      <c r="RDD172" s="45"/>
      <c r="RDG172" s="16"/>
      <c r="RDH172" s="93"/>
      <c r="RDI172" s="18"/>
      <c r="RDJ172" s="16"/>
      <c r="RDK172" s="18"/>
      <c r="RDL172" s="3"/>
      <c r="RDN172" s="13"/>
      <c r="RDO172" s="8"/>
      <c r="RDP172" s="3"/>
      <c r="RDQ172" s="45"/>
      <c r="RDR172" s="3"/>
      <c r="RDS172" s="2"/>
      <c r="RDT172" s="2"/>
      <c r="RDU172" s="2"/>
      <c r="RDV172" s="2"/>
      <c r="RDW172" s="2"/>
      <c r="RDX172" s="45"/>
      <c r="RDY172" s="45"/>
      <c r="REB172" s="16"/>
      <c r="REC172" s="93"/>
      <c r="RED172" s="18"/>
      <c r="REE172" s="16"/>
      <c r="REF172" s="18"/>
      <c r="REG172" s="3"/>
      <c r="REI172" s="13"/>
      <c r="REJ172" s="8"/>
      <c r="REK172" s="3"/>
      <c r="REL172" s="45"/>
      <c r="REM172" s="3"/>
      <c r="REN172" s="2"/>
      <c r="REO172" s="2"/>
      <c r="REP172" s="2"/>
      <c r="REQ172" s="2"/>
      <c r="RER172" s="2"/>
      <c r="RES172" s="45"/>
      <c r="RET172" s="45"/>
      <c r="REW172" s="16"/>
      <c r="REX172" s="93"/>
      <c r="REY172" s="18"/>
      <c r="REZ172" s="16"/>
      <c r="RFA172" s="18"/>
      <c r="RFB172" s="3"/>
      <c r="RFD172" s="13"/>
      <c r="RFE172" s="8"/>
      <c r="RFF172" s="3"/>
      <c r="RFG172" s="45"/>
      <c r="RFH172" s="3"/>
      <c r="RFI172" s="2"/>
      <c r="RFJ172" s="2"/>
      <c r="RFK172" s="2"/>
      <c r="RFL172" s="2"/>
      <c r="RFM172" s="2"/>
      <c r="RFN172" s="45"/>
      <c r="RFO172" s="45"/>
      <c r="RFR172" s="16"/>
      <c r="RFS172" s="93"/>
      <c r="RFT172" s="18"/>
      <c r="RFU172" s="16"/>
      <c r="RFV172" s="18"/>
      <c r="RFW172" s="3"/>
      <c r="RFY172" s="13"/>
      <c r="RFZ172" s="8"/>
      <c r="RGA172" s="3"/>
      <c r="RGB172" s="45"/>
      <c r="RGC172" s="3"/>
      <c r="RGD172" s="2"/>
      <c r="RGE172" s="2"/>
      <c r="RGF172" s="2"/>
      <c r="RGG172" s="2"/>
      <c r="RGH172" s="2"/>
      <c r="RGI172" s="45"/>
      <c r="RGJ172" s="45"/>
      <c r="RGM172" s="16"/>
      <c r="RGN172" s="93"/>
      <c r="RGO172" s="18"/>
      <c r="RGP172" s="16"/>
      <c r="RGQ172" s="18"/>
      <c r="RGR172" s="3"/>
      <c r="RGT172" s="13"/>
      <c r="RGU172" s="8"/>
      <c r="RGV172" s="3"/>
      <c r="RGW172" s="45"/>
      <c r="RGX172" s="3"/>
      <c r="RGY172" s="2"/>
      <c r="RGZ172" s="2"/>
      <c r="RHA172" s="2"/>
      <c r="RHB172" s="2"/>
      <c r="RHC172" s="2"/>
      <c r="RHD172" s="45"/>
      <c r="RHE172" s="45"/>
      <c r="RHH172" s="16"/>
      <c r="RHI172" s="93"/>
      <c r="RHJ172" s="18"/>
      <c r="RHK172" s="16"/>
      <c r="RHL172" s="18"/>
      <c r="RHM172" s="3"/>
      <c r="RHO172" s="13"/>
      <c r="RHP172" s="8"/>
      <c r="RHQ172" s="3"/>
      <c r="RHR172" s="45"/>
      <c r="RHS172" s="3"/>
      <c r="RHT172" s="2"/>
      <c r="RHU172" s="2"/>
      <c r="RHV172" s="2"/>
      <c r="RHW172" s="2"/>
      <c r="RHX172" s="2"/>
      <c r="RHY172" s="45"/>
      <c r="RHZ172" s="45"/>
      <c r="RIC172" s="16"/>
      <c r="RID172" s="93"/>
      <c r="RIE172" s="18"/>
      <c r="RIF172" s="16"/>
      <c r="RIG172" s="18"/>
      <c r="RIH172" s="3"/>
      <c r="RIJ172" s="13"/>
      <c r="RIK172" s="8"/>
      <c r="RIL172" s="3"/>
      <c r="RIM172" s="45"/>
      <c r="RIN172" s="3"/>
      <c r="RIO172" s="2"/>
      <c r="RIP172" s="2"/>
      <c r="RIQ172" s="2"/>
      <c r="RIR172" s="2"/>
      <c r="RIS172" s="2"/>
      <c r="RIT172" s="45"/>
      <c r="RIU172" s="45"/>
      <c r="RIX172" s="16"/>
      <c r="RIY172" s="93"/>
      <c r="RIZ172" s="18"/>
      <c r="RJA172" s="16"/>
      <c r="RJB172" s="18"/>
      <c r="RJC172" s="3"/>
      <c r="RJE172" s="13"/>
      <c r="RJF172" s="8"/>
      <c r="RJG172" s="3"/>
      <c r="RJH172" s="45"/>
      <c r="RJI172" s="3"/>
      <c r="RJJ172" s="2"/>
      <c r="RJK172" s="2"/>
      <c r="RJL172" s="2"/>
      <c r="RJM172" s="2"/>
      <c r="RJN172" s="2"/>
      <c r="RJO172" s="45"/>
      <c r="RJP172" s="45"/>
      <c r="RJS172" s="16"/>
      <c r="RJT172" s="93"/>
      <c r="RJU172" s="18"/>
      <c r="RJV172" s="16"/>
      <c r="RJW172" s="18"/>
      <c r="RJX172" s="3"/>
      <c r="RJZ172" s="13"/>
      <c r="RKA172" s="8"/>
      <c r="RKB172" s="3"/>
      <c r="RKC172" s="45"/>
      <c r="RKD172" s="3"/>
      <c r="RKE172" s="2"/>
      <c r="RKF172" s="2"/>
      <c r="RKG172" s="2"/>
      <c r="RKH172" s="2"/>
      <c r="RKI172" s="2"/>
      <c r="RKJ172" s="45"/>
      <c r="RKK172" s="45"/>
      <c r="RKN172" s="16"/>
      <c r="RKO172" s="93"/>
      <c r="RKP172" s="18"/>
      <c r="RKQ172" s="16"/>
      <c r="RKR172" s="18"/>
      <c r="RKS172" s="3"/>
      <c r="RKU172" s="13"/>
      <c r="RKV172" s="8"/>
      <c r="RKW172" s="3"/>
      <c r="RKX172" s="45"/>
      <c r="RKY172" s="3"/>
      <c r="RKZ172" s="2"/>
      <c r="RLA172" s="2"/>
      <c r="RLB172" s="2"/>
      <c r="RLC172" s="2"/>
      <c r="RLD172" s="2"/>
      <c r="RLE172" s="45"/>
      <c r="RLF172" s="45"/>
      <c r="RLI172" s="16"/>
      <c r="RLJ172" s="93"/>
      <c r="RLK172" s="18"/>
      <c r="RLL172" s="16"/>
      <c r="RLM172" s="18"/>
      <c r="RLN172" s="3"/>
      <c r="RLP172" s="13"/>
      <c r="RLQ172" s="8"/>
      <c r="RLR172" s="3"/>
      <c r="RLS172" s="45"/>
      <c r="RLT172" s="3"/>
      <c r="RLU172" s="2"/>
      <c r="RLV172" s="2"/>
      <c r="RLW172" s="2"/>
      <c r="RLX172" s="2"/>
      <c r="RLY172" s="2"/>
      <c r="RLZ172" s="45"/>
      <c r="RMA172" s="45"/>
      <c r="RMD172" s="16"/>
      <c r="RME172" s="93"/>
      <c r="RMF172" s="18"/>
      <c r="RMG172" s="16"/>
      <c r="RMH172" s="18"/>
      <c r="RMI172" s="3"/>
      <c r="RMK172" s="13"/>
      <c r="RML172" s="8"/>
      <c r="RMM172" s="3"/>
      <c r="RMN172" s="45"/>
      <c r="RMO172" s="3"/>
      <c r="RMP172" s="2"/>
      <c r="RMQ172" s="2"/>
      <c r="RMR172" s="2"/>
      <c r="RMS172" s="2"/>
      <c r="RMT172" s="2"/>
      <c r="RMU172" s="45"/>
      <c r="RMV172" s="45"/>
      <c r="RMY172" s="16"/>
      <c r="RMZ172" s="93"/>
      <c r="RNA172" s="18"/>
      <c r="RNB172" s="16"/>
      <c r="RNC172" s="18"/>
      <c r="RND172" s="3"/>
      <c r="RNF172" s="13"/>
      <c r="RNG172" s="8"/>
      <c r="RNH172" s="3"/>
      <c r="RNI172" s="45"/>
      <c r="RNJ172" s="3"/>
      <c r="RNK172" s="2"/>
      <c r="RNL172" s="2"/>
      <c r="RNM172" s="2"/>
      <c r="RNN172" s="2"/>
      <c r="RNO172" s="2"/>
      <c r="RNP172" s="45"/>
      <c r="RNQ172" s="45"/>
      <c r="RNT172" s="16"/>
      <c r="RNU172" s="93"/>
      <c r="RNV172" s="18"/>
      <c r="RNW172" s="16"/>
      <c r="RNX172" s="18"/>
      <c r="RNY172" s="3"/>
      <c r="ROA172" s="13"/>
      <c r="ROB172" s="8"/>
      <c r="ROC172" s="3"/>
      <c r="ROD172" s="45"/>
      <c r="ROE172" s="3"/>
      <c r="ROF172" s="2"/>
      <c r="ROG172" s="2"/>
      <c r="ROH172" s="2"/>
      <c r="ROI172" s="2"/>
      <c r="ROJ172" s="2"/>
      <c r="ROK172" s="45"/>
      <c r="ROL172" s="45"/>
      <c r="ROO172" s="16"/>
      <c r="ROP172" s="93"/>
      <c r="ROQ172" s="18"/>
      <c r="ROR172" s="16"/>
      <c r="ROS172" s="18"/>
      <c r="ROT172" s="3"/>
      <c r="ROV172" s="13"/>
      <c r="ROW172" s="8"/>
      <c r="ROX172" s="3"/>
      <c r="ROY172" s="45"/>
      <c r="ROZ172" s="3"/>
      <c r="RPA172" s="2"/>
      <c r="RPB172" s="2"/>
      <c r="RPC172" s="2"/>
      <c r="RPD172" s="2"/>
      <c r="RPE172" s="2"/>
      <c r="RPF172" s="45"/>
      <c r="RPG172" s="45"/>
      <c r="RPJ172" s="16"/>
      <c r="RPK172" s="93"/>
      <c r="RPL172" s="18"/>
      <c r="RPM172" s="16"/>
      <c r="RPN172" s="18"/>
      <c r="RPO172" s="3"/>
      <c r="RPQ172" s="13"/>
      <c r="RPR172" s="8"/>
      <c r="RPS172" s="3"/>
      <c r="RPT172" s="45"/>
      <c r="RPU172" s="3"/>
      <c r="RPV172" s="2"/>
      <c r="RPW172" s="2"/>
      <c r="RPX172" s="2"/>
      <c r="RPY172" s="2"/>
      <c r="RPZ172" s="2"/>
      <c r="RQA172" s="45"/>
      <c r="RQB172" s="45"/>
      <c r="RQE172" s="16"/>
      <c r="RQF172" s="93"/>
      <c r="RQG172" s="18"/>
      <c r="RQH172" s="16"/>
      <c r="RQI172" s="18"/>
      <c r="RQJ172" s="3"/>
      <c r="RQL172" s="13"/>
      <c r="RQM172" s="8"/>
      <c r="RQN172" s="3"/>
      <c r="RQO172" s="45"/>
      <c r="RQP172" s="3"/>
      <c r="RQQ172" s="2"/>
      <c r="RQR172" s="2"/>
      <c r="RQS172" s="2"/>
      <c r="RQT172" s="2"/>
      <c r="RQU172" s="2"/>
      <c r="RQV172" s="45"/>
      <c r="RQW172" s="45"/>
      <c r="RQZ172" s="16"/>
      <c r="RRA172" s="93"/>
      <c r="RRB172" s="18"/>
      <c r="RRC172" s="16"/>
      <c r="RRD172" s="18"/>
      <c r="RRE172" s="3"/>
      <c r="RRG172" s="13"/>
      <c r="RRH172" s="8"/>
      <c r="RRI172" s="3"/>
      <c r="RRJ172" s="45"/>
      <c r="RRK172" s="3"/>
      <c r="RRL172" s="2"/>
      <c r="RRM172" s="2"/>
      <c r="RRN172" s="2"/>
      <c r="RRO172" s="2"/>
      <c r="RRP172" s="2"/>
      <c r="RRQ172" s="45"/>
      <c r="RRR172" s="45"/>
      <c r="RRU172" s="16"/>
      <c r="RRV172" s="93"/>
      <c r="RRW172" s="18"/>
      <c r="RRX172" s="16"/>
      <c r="RRY172" s="18"/>
      <c r="RRZ172" s="3"/>
      <c r="RSB172" s="13"/>
      <c r="RSC172" s="8"/>
      <c r="RSD172" s="3"/>
      <c r="RSE172" s="45"/>
      <c r="RSF172" s="3"/>
      <c r="RSG172" s="2"/>
      <c r="RSH172" s="2"/>
      <c r="RSI172" s="2"/>
      <c r="RSJ172" s="2"/>
      <c r="RSK172" s="2"/>
      <c r="RSL172" s="45"/>
      <c r="RSM172" s="45"/>
      <c r="RSP172" s="16"/>
      <c r="RSQ172" s="93"/>
      <c r="RSR172" s="18"/>
      <c r="RSS172" s="16"/>
      <c r="RST172" s="18"/>
      <c r="RSU172" s="3"/>
      <c r="RSW172" s="13"/>
      <c r="RSX172" s="8"/>
      <c r="RSY172" s="3"/>
      <c r="RSZ172" s="45"/>
      <c r="RTA172" s="3"/>
      <c r="RTB172" s="2"/>
      <c r="RTC172" s="2"/>
      <c r="RTD172" s="2"/>
      <c r="RTE172" s="2"/>
      <c r="RTF172" s="2"/>
      <c r="RTG172" s="45"/>
      <c r="RTH172" s="45"/>
      <c r="RTK172" s="16"/>
      <c r="RTL172" s="93"/>
      <c r="RTM172" s="18"/>
      <c r="RTN172" s="16"/>
      <c r="RTO172" s="18"/>
      <c r="RTP172" s="3"/>
      <c r="RTR172" s="13"/>
      <c r="RTS172" s="8"/>
      <c r="RTT172" s="3"/>
      <c r="RTU172" s="45"/>
      <c r="RTV172" s="3"/>
      <c r="RTW172" s="2"/>
      <c r="RTX172" s="2"/>
      <c r="RTY172" s="2"/>
      <c r="RTZ172" s="2"/>
      <c r="RUA172" s="2"/>
      <c r="RUB172" s="45"/>
      <c r="RUC172" s="45"/>
      <c r="RUF172" s="16"/>
      <c r="RUG172" s="93"/>
      <c r="RUH172" s="18"/>
      <c r="RUI172" s="16"/>
      <c r="RUJ172" s="18"/>
      <c r="RUK172" s="3"/>
      <c r="RUM172" s="13"/>
      <c r="RUN172" s="8"/>
      <c r="RUO172" s="3"/>
      <c r="RUP172" s="45"/>
      <c r="RUQ172" s="3"/>
      <c r="RUR172" s="2"/>
      <c r="RUS172" s="2"/>
      <c r="RUT172" s="2"/>
      <c r="RUU172" s="2"/>
      <c r="RUV172" s="2"/>
      <c r="RUW172" s="45"/>
      <c r="RUX172" s="45"/>
      <c r="RVA172" s="16"/>
      <c r="RVB172" s="93"/>
      <c r="RVC172" s="18"/>
      <c r="RVD172" s="16"/>
      <c r="RVE172" s="18"/>
      <c r="RVF172" s="3"/>
      <c r="RVH172" s="13"/>
      <c r="RVI172" s="8"/>
      <c r="RVJ172" s="3"/>
      <c r="RVK172" s="45"/>
      <c r="RVL172" s="3"/>
      <c r="RVM172" s="2"/>
      <c r="RVN172" s="2"/>
      <c r="RVO172" s="2"/>
      <c r="RVP172" s="2"/>
      <c r="RVQ172" s="2"/>
      <c r="RVR172" s="45"/>
      <c r="RVS172" s="45"/>
      <c r="RVV172" s="16"/>
      <c r="RVW172" s="93"/>
      <c r="RVX172" s="18"/>
      <c r="RVY172" s="16"/>
      <c r="RVZ172" s="18"/>
      <c r="RWA172" s="3"/>
      <c r="RWC172" s="13"/>
      <c r="RWD172" s="8"/>
      <c r="RWE172" s="3"/>
      <c r="RWF172" s="45"/>
      <c r="RWG172" s="3"/>
      <c r="RWH172" s="2"/>
      <c r="RWI172" s="2"/>
      <c r="RWJ172" s="2"/>
      <c r="RWK172" s="2"/>
      <c r="RWL172" s="2"/>
      <c r="RWM172" s="45"/>
      <c r="RWN172" s="45"/>
      <c r="RWQ172" s="16"/>
      <c r="RWR172" s="93"/>
      <c r="RWS172" s="18"/>
      <c r="RWT172" s="16"/>
      <c r="RWU172" s="18"/>
      <c r="RWV172" s="3"/>
      <c r="RWX172" s="13"/>
      <c r="RWY172" s="8"/>
      <c r="RWZ172" s="3"/>
      <c r="RXA172" s="45"/>
      <c r="RXB172" s="3"/>
      <c r="RXC172" s="2"/>
      <c r="RXD172" s="2"/>
      <c r="RXE172" s="2"/>
      <c r="RXF172" s="2"/>
      <c r="RXG172" s="2"/>
      <c r="RXH172" s="45"/>
      <c r="RXI172" s="45"/>
      <c r="RXL172" s="16"/>
      <c r="RXM172" s="93"/>
      <c r="RXN172" s="18"/>
      <c r="RXO172" s="16"/>
      <c r="RXP172" s="18"/>
      <c r="RXQ172" s="3"/>
      <c r="RXS172" s="13"/>
      <c r="RXT172" s="8"/>
      <c r="RXU172" s="3"/>
      <c r="RXV172" s="45"/>
      <c r="RXW172" s="3"/>
      <c r="RXX172" s="2"/>
      <c r="RXY172" s="2"/>
      <c r="RXZ172" s="2"/>
      <c r="RYA172" s="2"/>
      <c r="RYB172" s="2"/>
      <c r="RYC172" s="45"/>
      <c r="RYD172" s="45"/>
      <c r="RYG172" s="16"/>
      <c r="RYH172" s="93"/>
      <c r="RYI172" s="18"/>
      <c r="RYJ172" s="16"/>
      <c r="RYK172" s="18"/>
      <c r="RYL172" s="3"/>
      <c r="RYN172" s="13"/>
      <c r="RYO172" s="8"/>
      <c r="RYP172" s="3"/>
      <c r="RYQ172" s="45"/>
      <c r="RYR172" s="3"/>
      <c r="RYS172" s="2"/>
      <c r="RYT172" s="2"/>
      <c r="RYU172" s="2"/>
      <c r="RYV172" s="2"/>
      <c r="RYW172" s="2"/>
      <c r="RYX172" s="45"/>
      <c r="RYY172" s="45"/>
      <c r="RZB172" s="16"/>
      <c r="RZC172" s="93"/>
      <c r="RZD172" s="18"/>
      <c r="RZE172" s="16"/>
      <c r="RZF172" s="18"/>
      <c r="RZG172" s="3"/>
      <c r="RZI172" s="13"/>
      <c r="RZJ172" s="8"/>
      <c r="RZK172" s="3"/>
      <c r="RZL172" s="45"/>
      <c r="RZM172" s="3"/>
      <c r="RZN172" s="2"/>
      <c r="RZO172" s="2"/>
      <c r="RZP172" s="2"/>
      <c r="RZQ172" s="2"/>
      <c r="RZR172" s="2"/>
      <c r="RZS172" s="45"/>
      <c r="RZT172" s="45"/>
      <c r="RZW172" s="16"/>
      <c r="RZX172" s="93"/>
      <c r="RZY172" s="18"/>
      <c r="RZZ172" s="16"/>
      <c r="SAA172" s="18"/>
      <c r="SAB172" s="3"/>
      <c r="SAD172" s="13"/>
      <c r="SAE172" s="8"/>
      <c r="SAF172" s="3"/>
      <c r="SAG172" s="45"/>
      <c r="SAH172" s="3"/>
      <c r="SAI172" s="2"/>
      <c r="SAJ172" s="2"/>
      <c r="SAK172" s="2"/>
      <c r="SAL172" s="2"/>
      <c r="SAM172" s="2"/>
      <c r="SAN172" s="45"/>
      <c r="SAO172" s="45"/>
      <c r="SAR172" s="16"/>
      <c r="SAS172" s="93"/>
      <c r="SAT172" s="18"/>
      <c r="SAU172" s="16"/>
      <c r="SAV172" s="18"/>
      <c r="SAW172" s="3"/>
      <c r="SAY172" s="13"/>
      <c r="SAZ172" s="8"/>
      <c r="SBA172" s="3"/>
      <c r="SBB172" s="45"/>
      <c r="SBC172" s="3"/>
      <c r="SBD172" s="2"/>
      <c r="SBE172" s="2"/>
      <c r="SBF172" s="2"/>
      <c r="SBG172" s="2"/>
      <c r="SBH172" s="2"/>
      <c r="SBI172" s="45"/>
      <c r="SBJ172" s="45"/>
      <c r="SBM172" s="16"/>
      <c r="SBN172" s="93"/>
      <c r="SBO172" s="18"/>
      <c r="SBP172" s="16"/>
      <c r="SBQ172" s="18"/>
      <c r="SBR172" s="3"/>
      <c r="SBT172" s="13"/>
      <c r="SBU172" s="8"/>
      <c r="SBV172" s="3"/>
      <c r="SBW172" s="45"/>
      <c r="SBX172" s="3"/>
      <c r="SBY172" s="2"/>
      <c r="SBZ172" s="2"/>
      <c r="SCA172" s="2"/>
      <c r="SCB172" s="2"/>
      <c r="SCC172" s="2"/>
      <c r="SCD172" s="45"/>
      <c r="SCE172" s="45"/>
      <c r="SCH172" s="16"/>
      <c r="SCI172" s="93"/>
      <c r="SCJ172" s="18"/>
      <c r="SCK172" s="16"/>
      <c r="SCL172" s="18"/>
      <c r="SCM172" s="3"/>
      <c r="SCO172" s="13"/>
      <c r="SCP172" s="8"/>
      <c r="SCQ172" s="3"/>
      <c r="SCR172" s="45"/>
      <c r="SCS172" s="3"/>
      <c r="SCT172" s="2"/>
      <c r="SCU172" s="2"/>
      <c r="SCV172" s="2"/>
      <c r="SCW172" s="2"/>
      <c r="SCX172" s="2"/>
      <c r="SCY172" s="45"/>
      <c r="SCZ172" s="45"/>
      <c r="SDC172" s="16"/>
      <c r="SDD172" s="93"/>
      <c r="SDE172" s="18"/>
      <c r="SDF172" s="16"/>
      <c r="SDG172" s="18"/>
      <c r="SDH172" s="3"/>
      <c r="SDJ172" s="13"/>
      <c r="SDK172" s="8"/>
      <c r="SDL172" s="3"/>
      <c r="SDM172" s="45"/>
      <c r="SDN172" s="3"/>
      <c r="SDO172" s="2"/>
      <c r="SDP172" s="2"/>
      <c r="SDQ172" s="2"/>
      <c r="SDR172" s="2"/>
      <c r="SDS172" s="2"/>
      <c r="SDT172" s="45"/>
      <c r="SDU172" s="45"/>
      <c r="SDX172" s="16"/>
      <c r="SDY172" s="93"/>
      <c r="SDZ172" s="18"/>
      <c r="SEA172" s="16"/>
      <c r="SEB172" s="18"/>
      <c r="SEC172" s="3"/>
      <c r="SEE172" s="13"/>
      <c r="SEF172" s="8"/>
      <c r="SEG172" s="3"/>
      <c r="SEH172" s="45"/>
      <c r="SEI172" s="3"/>
      <c r="SEJ172" s="2"/>
      <c r="SEK172" s="2"/>
      <c r="SEL172" s="2"/>
      <c r="SEM172" s="2"/>
      <c r="SEN172" s="2"/>
      <c r="SEO172" s="45"/>
      <c r="SEP172" s="45"/>
      <c r="SES172" s="16"/>
      <c r="SET172" s="93"/>
      <c r="SEU172" s="18"/>
      <c r="SEV172" s="16"/>
      <c r="SEW172" s="18"/>
      <c r="SEX172" s="3"/>
      <c r="SEZ172" s="13"/>
      <c r="SFA172" s="8"/>
      <c r="SFB172" s="3"/>
      <c r="SFC172" s="45"/>
      <c r="SFD172" s="3"/>
      <c r="SFE172" s="2"/>
      <c r="SFF172" s="2"/>
      <c r="SFG172" s="2"/>
      <c r="SFH172" s="2"/>
      <c r="SFI172" s="2"/>
      <c r="SFJ172" s="45"/>
      <c r="SFK172" s="45"/>
      <c r="SFN172" s="16"/>
      <c r="SFO172" s="93"/>
      <c r="SFP172" s="18"/>
      <c r="SFQ172" s="16"/>
      <c r="SFR172" s="18"/>
      <c r="SFS172" s="3"/>
      <c r="SFU172" s="13"/>
      <c r="SFV172" s="8"/>
      <c r="SFW172" s="3"/>
      <c r="SFX172" s="45"/>
      <c r="SFY172" s="3"/>
      <c r="SFZ172" s="2"/>
      <c r="SGA172" s="2"/>
      <c r="SGB172" s="2"/>
      <c r="SGC172" s="2"/>
      <c r="SGD172" s="2"/>
      <c r="SGE172" s="45"/>
      <c r="SGF172" s="45"/>
      <c r="SGI172" s="16"/>
      <c r="SGJ172" s="93"/>
      <c r="SGK172" s="18"/>
      <c r="SGL172" s="16"/>
      <c r="SGM172" s="18"/>
      <c r="SGN172" s="3"/>
      <c r="SGP172" s="13"/>
      <c r="SGQ172" s="8"/>
      <c r="SGR172" s="3"/>
      <c r="SGS172" s="45"/>
      <c r="SGT172" s="3"/>
      <c r="SGU172" s="2"/>
      <c r="SGV172" s="2"/>
      <c r="SGW172" s="2"/>
      <c r="SGX172" s="2"/>
      <c r="SGY172" s="2"/>
      <c r="SGZ172" s="45"/>
      <c r="SHA172" s="45"/>
      <c r="SHD172" s="16"/>
      <c r="SHE172" s="93"/>
      <c r="SHF172" s="18"/>
      <c r="SHG172" s="16"/>
      <c r="SHH172" s="18"/>
      <c r="SHI172" s="3"/>
      <c r="SHK172" s="13"/>
      <c r="SHL172" s="8"/>
      <c r="SHM172" s="3"/>
      <c r="SHN172" s="45"/>
      <c r="SHO172" s="3"/>
      <c r="SHP172" s="2"/>
      <c r="SHQ172" s="2"/>
      <c r="SHR172" s="2"/>
      <c r="SHS172" s="2"/>
      <c r="SHT172" s="2"/>
      <c r="SHU172" s="45"/>
      <c r="SHV172" s="45"/>
      <c r="SHY172" s="16"/>
      <c r="SHZ172" s="93"/>
      <c r="SIA172" s="18"/>
      <c r="SIB172" s="16"/>
      <c r="SIC172" s="18"/>
      <c r="SID172" s="3"/>
      <c r="SIF172" s="13"/>
      <c r="SIG172" s="8"/>
      <c r="SIH172" s="3"/>
      <c r="SII172" s="45"/>
      <c r="SIJ172" s="3"/>
      <c r="SIK172" s="2"/>
      <c r="SIL172" s="2"/>
      <c r="SIM172" s="2"/>
      <c r="SIN172" s="2"/>
      <c r="SIO172" s="2"/>
      <c r="SIP172" s="45"/>
      <c r="SIQ172" s="45"/>
      <c r="SIT172" s="16"/>
      <c r="SIU172" s="93"/>
      <c r="SIV172" s="18"/>
      <c r="SIW172" s="16"/>
      <c r="SIX172" s="18"/>
      <c r="SIY172" s="3"/>
      <c r="SJA172" s="13"/>
      <c r="SJB172" s="8"/>
      <c r="SJC172" s="3"/>
      <c r="SJD172" s="45"/>
      <c r="SJE172" s="3"/>
      <c r="SJF172" s="2"/>
      <c r="SJG172" s="2"/>
      <c r="SJH172" s="2"/>
      <c r="SJI172" s="2"/>
      <c r="SJJ172" s="2"/>
      <c r="SJK172" s="45"/>
      <c r="SJL172" s="45"/>
      <c r="SJO172" s="16"/>
      <c r="SJP172" s="93"/>
      <c r="SJQ172" s="18"/>
      <c r="SJR172" s="16"/>
      <c r="SJS172" s="18"/>
      <c r="SJT172" s="3"/>
      <c r="SJV172" s="13"/>
      <c r="SJW172" s="8"/>
      <c r="SJX172" s="3"/>
      <c r="SJY172" s="45"/>
      <c r="SJZ172" s="3"/>
      <c r="SKA172" s="2"/>
      <c r="SKB172" s="2"/>
      <c r="SKC172" s="2"/>
      <c r="SKD172" s="2"/>
      <c r="SKE172" s="2"/>
      <c r="SKF172" s="45"/>
      <c r="SKG172" s="45"/>
      <c r="SKJ172" s="16"/>
      <c r="SKK172" s="93"/>
      <c r="SKL172" s="18"/>
      <c r="SKM172" s="16"/>
      <c r="SKN172" s="18"/>
      <c r="SKO172" s="3"/>
      <c r="SKQ172" s="13"/>
      <c r="SKR172" s="8"/>
      <c r="SKS172" s="3"/>
      <c r="SKT172" s="45"/>
      <c r="SKU172" s="3"/>
      <c r="SKV172" s="2"/>
      <c r="SKW172" s="2"/>
      <c r="SKX172" s="2"/>
      <c r="SKY172" s="2"/>
      <c r="SKZ172" s="2"/>
      <c r="SLA172" s="45"/>
      <c r="SLB172" s="45"/>
      <c r="SLE172" s="16"/>
      <c r="SLF172" s="93"/>
      <c r="SLG172" s="18"/>
      <c r="SLH172" s="16"/>
      <c r="SLI172" s="18"/>
      <c r="SLJ172" s="3"/>
      <c r="SLL172" s="13"/>
      <c r="SLM172" s="8"/>
      <c r="SLN172" s="3"/>
      <c r="SLO172" s="45"/>
      <c r="SLP172" s="3"/>
      <c r="SLQ172" s="2"/>
      <c r="SLR172" s="2"/>
      <c r="SLS172" s="2"/>
      <c r="SLT172" s="2"/>
      <c r="SLU172" s="2"/>
      <c r="SLV172" s="45"/>
      <c r="SLW172" s="45"/>
      <c r="SLZ172" s="16"/>
      <c r="SMA172" s="93"/>
      <c r="SMB172" s="18"/>
      <c r="SMC172" s="16"/>
      <c r="SMD172" s="18"/>
      <c r="SME172" s="3"/>
      <c r="SMG172" s="13"/>
      <c r="SMH172" s="8"/>
      <c r="SMI172" s="3"/>
      <c r="SMJ172" s="45"/>
      <c r="SMK172" s="3"/>
      <c r="SML172" s="2"/>
      <c r="SMM172" s="2"/>
      <c r="SMN172" s="2"/>
      <c r="SMO172" s="2"/>
      <c r="SMP172" s="2"/>
      <c r="SMQ172" s="45"/>
      <c r="SMR172" s="45"/>
      <c r="SMU172" s="16"/>
      <c r="SMV172" s="93"/>
      <c r="SMW172" s="18"/>
      <c r="SMX172" s="16"/>
      <c r="SMY172" s="18"/>
      <c r="SMZ172" s="3"/>
      <c r="SNB172" s="13"/>
      <c r="SNC172" s="8"/>
      <c r="SND172" s="3"/>
      <c r="SNE172" s="45"/>
      <c r="SNF172" s="3"/>
      <c r="SNG172" s="2"/>
      <c r="SNH172" s="2"/>
      <c r="SNI172" s="2"/>
      <c r="SNJ172" s="2"/>
      <c r="SNK172" s="2"/>
      <c r="SNL172" s="45"/>
      <c r="SNM172" s="45"/>
      <c r="SNP172" s="16"/>
      <c r="SNQ172" s="93"/>
      <c r="SNR172" s="18"/>
      <c r="SNS172" s="16"/>
      <c r="SNT172" s="18"/>
      <c r="SNU172" s="3"/>
      <c r="SNW172" s="13"/>
      <c r="SNX172" s="8"/>
      <c r="SNY172" s="3"/>
      <c r="SNZ172" s="45"/>
      <c r="SOA172" s="3"/>
      <c r="SOB172" s="2"/>
      <c r="SOC172" s="2"/>
      <c r="SOD172" s="2"/>
      <c r="SOE172" s="2"/>
      <c r="SOF172" s="2"/>
      <c r="SOG172" s="45"/>
      <c r="SOH172" s="45"/>
      <c r="SOK172" s="16"/>
      <c r="SOL172" s="93"/>
      <c r="SOM172" s="18"/>
      <c r="SON172" s="16"/>
      <c r="SOO172" s="18"/>
      <c r="SOP172" s="3"/>
      <c r="SOR172" s="13"/>
      <c r="SOS172" s="8"/>
      <c r="SOT172" s="3"/>
      <c r="SOU172" s="45"/>
      <c r="SOV172" s="3"/>
      <c r="SOW172" s="2"/>
      <c r="SOX172" s="2"/>
      <c r="SOY172" s="2"/>
      <c r="SOZ172" s="2"/>
      <c r="SPA172" s="2"/>
      <c r="SPB172" s="45"/>
      <c r="SPC172" s="45"/>
      <c r="SPF172" s="16"/>
      <c r="SPG172" s="93"/>
      <c r="SPH172" s="18"/>
      <c r="SPI172" s="16"/>
      <c r="SPJ172" s="18"/>
      <c r="SPK172" s="3"/>
      <c r="SPM172" s="13"/>
      <c r="SPN172" s="8"/>
      <c r="SPO172" s="3"/>
      <c r="SPP172" s="45"/>
      <c r="SPQ172" s="3"/>
      <c r="SPR172" s="2"/>
      <c r="SPS172" s="2"/>
      <c r="SPT172" s="2"/>
      <c r="SPU172" s="2"/>
      <c r="SPV172" s="2"/>
      <c r="SPW172" s="45"/>
      <c r="SPX172" s="45"/>
      <c r="SQA172" s="16"/>
      <c r="SQB172" s="93"/>
      <c r="SQC172" s="18"/>
      <c r="SQD172" s="16"/>
      <c r="SQE172" s="18"/>
      <c r="SQF172" s="3"/>
      <c r="SQH172" s="13"/>
      <c r="SQI172" s="8"/>
      <c r="SQJ172" s="3"/>
      <c r="SQK172" s="45"/>
      <c r="SQL172" s="3"/>
      <c r="SQM172" s="2"/>
      <c r="SQN172" s="2"/>
      <c r="SQO172" s="2"/>
      <c r="SQP172" s="2"/>
      <c r="SQQ172" s="2"/>
      <c r="SQR172" s="45"/>
      <c r="SQS172" s="45"/>
      <c r="SQV172" s="16"/>
      <c r="SQW172" s="93"/>
      <c r="SQX172" s="18"/>
      <c r="SQY172" s="16"/>
      <c r="SQZ172" s="18"/>
      <c r="SRA172" s="3"/>
      <c r="SRC172" s="13"/>
      <c r="SRD172" s="8"/>
      <c r="SRE172" s="3"/>
      <c r="SRF172" s="45"/>
      <c r="SRG172" s="3"/>
      <c r="SRH172" s="2"/>
      <c r="SRI172" s="2"/>
      <c r="SRJ172" s="2"/>
      <c r="SRK172" s="2"/>
      <c r="SRL172" s="2"/>
      <c r="SRM172" s="45"/>
      <c r="SRN172" s="45"/>
      <c r="SRQ172" s="16"/>
      <c r="SRR172" s="93"/>
      <c r="SRS172" s="18"/>
      <c r="SRT172" s="16"/>
      <c r="SRU172" s="18"/>
      <c r="SRV172" s="3"/>
      <c r="SRX172" s="13"/>
      <c r="SRY172" s="8"/>
      <c r="SRZ172" s="3"/>
      <c r="SSA172" s="45"/>
      <c r="SSB172" s="3"/>
      <c r="SSC172" s="2"/>
      <c r="SSD172" s="2"/>
      <c r="SSE172" s="2"/>
      <c r="SSF172" s="2"/>
      <c r="SSG172" s="2"/>
      <c r="SSH172" s="45"/>
      <c r="SSI172" s="45"/>
      <c r="SSL172" s="16"/>
      <c r="SSM172" s="93"/>
      <c r="SSN172" s="18"/>
      <c r="SSO172" s="16"/>
      <c r="SSP172" s="18"/>
      <c r="SSQ172" s="3"/>
      <c r="SSS172" s="13"/>
      <c r="SST172" s="8"/>
      <c r="SSU172" s="3"/>
      <c r="SSV172" s="45"/>
      <c r="SSW172" s="3"/>
      <c r="SSX172" s="2"/>
      <c r="SSY172" s="2"/>
      <c r="SSZ172" s="2"/>
      <c r="STA172" s="2"/>
      <c r="STB172" s="2"/>
      <c r="STC172" s="45"/>
      <c r="STD172" s="45"/>
      <c r="STG172" s="16"/>
      <c r="STH172" s="93"/>
      <c r="STI172" s="18"/>
      <c r="STJ172" s="16"/>
      <c r="STK172" s="18"/>
      <c r="STL172" s="3"/>
      <c r="STN172" s="13"/>
      <c r="STO172" s="8"/>
      <c r="STP172" s="3"/>
      <c r="STQ172" s="45"/>
      <c r="STR172" s="3"/>
      <c r="STS172" s="2"/>
      <c r="STT172" s="2"/>
      <c r="STU172" s="2"/>
      <c r="STV172" s="2"/>
      <c r="STW172" s="2"/>
      <c r="STX172" s="45"/>
      <c r="STY172" s="45"/>
      <c r="SUB172" s="16"/>
      <c r="SUC172" s="93"/>
      <c r="SUD172" s="18"/>
      <c r="SUE172" s="16"/>
      <c r="SUF172" s="18"/>
      <c r="SUG172" s="3"/>
      <c r="SUI172" s="13"/>
      <c r="SUJ172" s="8"/>
      <c r="SUK172" s="3"/>
      <c r="SUL172" s="45"/>
      <c r="SUM172" s="3"/>
      <c r="SUN172" s="2"/>
      <c r="SUO172" s="2"/>
      <c r="SUP172" s="2"/>
      <c r="SUQ172" s="2"/>
      <c r="SUR172" s="2"/>
      <c r="SUS172" s="45"/>
      <c r="SUT172" s="45"/>
      <c r="SUW172" s="16"/>
      <c r="SUX172" s="93"/>
      <c r="SUY172" s="18"/>
      <c r="SUZ172" s="16"/>
      <c r="SVA172" s="18"/>
      <c r="SVB172" s="3"/>
      <c r="SVD172" s="13"/>
      <c r="SVE172" s="8"/>
      <c r="SVF172" s="3"/>
      <c r="SVG172" s="45"/>
      <c r="SVH172" s="3"/>
      <c r="SVI172" s="2"/>
      <c r="SVJ172" s="2"/>
      <c r="SVK172" s="2"/>
      <c r="SVL172" s="2"/>
      <c r="SVM172" s="2"/>
      <c r="SVN172" s="45"/>
      <c r="SVO172" s="45"/>
      <c r="SVR172" s="16"/>
      <c r="SVS172" s="93"/>
      <c r="SVT172" s="18"/>
      <c r="SVU172" s="16"/>
      <c r="SVV172" s="18"/>
      <c r="SVW172" s="3"/>
      <c r="SVY172" s="13"/>
      <c r="SVZ172" s="8"/>
      <c r="SWA172" s="3"/>
      <c r="SWB172" s="45"/>
      <c r="SWC172" s="3"/>
      <c r="SWD172" s="2"/>
      <c r="SWE172" s="2"/>
      <c r="SWF172" s="2"/>
      <c r="SWG172" s="2"/>
      <c r="SWH172" s="2"/>
      <c r="SWI172" s="45"/>
      <c r="SWJ172" s="45"/>
      <c r="SWM172" s="16"/>
      <c r="SWN172" s="93"/>
      <c r="SWO172" s="18"/>
      <c r="SWP172" s="16"/>
      <c r="SWQ172" s="18"/>
      <c r="SWR172" s="3"/>
      <c r="SWT172" s="13"/>
      <c r="SWU172" s="8"/>
      <c r="SWV172" s="3"/>
      <c r="SWW172" s="45"/>
      <c r="SWX172" s="3"/>
      <c r="SWY172" s="2"/>
      <c r="SWZ172" s="2"/>
      <c r="SXA172" s="2"/>
      <c r="SXB172" s="2"/>
      <c r="SXC172" s="2"/>
      <c r="SXD172" s="45"/>
      <c r="SXE172" s="45"/>
      <c r="SXH172" s="16"/>
      <c r="SXI172" s="93"/>
      <c r="SXJ172" s="18"/>
      <c r="SXK172" s="16"/>
      <c r="SXL172" s="18"/>
      <c r="SXM172" s="3"/>
      <c r="SXO172" s="13"/>
      <c r="SXP172" s="8"/>
      <c r="SXQ172" s="3"/>
      <c r="SXR172" s="45"/>
      <c r="SXS172" s="3"/>
      <c r="SXT172" s="2"/>
      <c r="SXU172" s="2"/>
      <c r="SXV172" s="2"/>
      <c r="SXW172" s="2"/>
      <c r="SXX172" s="2"/>
      <c r="SXY172" s="45"/>
      <c r="SXZ172" s="45"/>
      <c r="SYC172" s="16"/>
      <c r="SYD172" s="93"/>
      <c r="SYE172" s="18"/>
      <c r="SYF172" s="16"/>
      <c r="SYG172" s="18"/>
      <c r="SYH172" s="3"/>
      <c r="SYJ172" s="13"/>
      <c r="SYK172" s="8"/>
      <c r="SYL172" s="3"/>
      <c r="SYM172" s="45"/>
      <c r="SYN172" s="3"/>
      <c r="SYO172" s="2"/>
      <c r="SYP172" s="2"/>
      <c r="SYQ172" s="2"/>
      <c r="SYR172" s="2"/>
      <c r="SYS172" s="2"/>
      <c r="SYT172" s="45"/>
      <c r="SYU172" s="45"/>
      <c r="SYX172" s="16"/>
      <c r="SYY172" s="93"/>
      <c r="SYZ172" s="18"/>
      <c r="SZA172" s="16"/>
      <c r="SZB172" s="18"/>
      <c r="SZC172" s="3"/>
      <c r="SZE172" s="13"/>
      <c r="SZF172" s="8"/>
      <c r="SZG172" s="3"/>
      <c r="SZH172" s="45"/>
      <c r="SZI172" s="3"/>
      <c r="SZJ172" s="2"/>
      <c r="SZK172" s="2"/>
      <c r="SZL172" s="2"/>
      <c r="SZM172" s="2"/>
      <c r="SZN172" s="2"/>
      <c r="SZO172" s="45"/>
      <c r="SZP172" s="45"/>
      <c r="SZS172" s="16"/>
      <c r="SZT172" s="93"/>
      <c r="SZU172" s="18"/>
      <c r="SZV172" s="16"/>
      <c r="SZW172" s="18"/>
      <c r="SZX172" s="3"/>
      <c r="SZZ172" s="13"/>
      <c r="TAA172" s="8"/>
      <c r="TAB172" s="3"/>
      <c r="TAC172" s="45"/>
      <c r="TAD172" s="3"/>
      <c r="TAE172" s="2"/>
      <c r="TAF172" s="2"/>
      <c r="TAG172" s="2"/>
      <c r="TAH172" s="2"/>
      <c r="TAI172" s="2"/>
      <c r="TAJ172" s="45"/>
      <c r="TAK172" s="45"/>
      <c r="TAN172" s="16"/>
      <c r="TAO172" s="93"/>
      <c r="TAP172" s="18"/>
      <c r="TAQ172" s="16"/>
      <c r="TAR172" s="18"/>
      <c r="TAS172" s="3"/>
      <c r="TAU172" s="13"/>
      <c r="TAV172" s="8"/>
      <c r="TAW172" s="3"/>
      <c r="TAX172" s="45"/>
      <c r="TAY172" s="3"/>
      <c r="TAZ172" s="2"/>
      <c r="TBA172" s="2"/>
      <c r="TBB172" s="2"/>
      <c r="TBC172" s="2"/>
      <c r="TBD172" s="2"/>
      <c r="TBE172" s="45"/>
      <c r="TBF172" s="45"/>
      <c r="TBI172" s="16"/>
      <c r="TBJ172" s="93"/>
      <c r="TBK172" s="18"/>
      <c r="TBL172" s="16"/>
      <c r="TBM172" s="18"/>
      <c r="TBN172" s="3"/>
      <c r="TBP172" s="13"/>
      <c r="TBQ172" s="8"/>
      <c r="TBR172" s="3"/>
      <c r="TBS172" s="45"/>
      <c r="TBT172" s="3"/>
      <c r="TBU172" s="2"/>
      <c r="TBV172" s="2"/>
      <c r="TBW172" s="2"/>
      <c r="TBX172" s="2"/>
      <c r="TBY172" s="2"/>
      <c r="TBZ172" s="45"/>
      <c r="TCA172" s="45"/>
      <c r="TCD172" s="16"/>
      <c r="TCE172" s="93"/>
      <c r="TCF172" s="18"/>
      <c r="TCG172" s="16"/>
      <c r="TCH172" s="18"/>
      <c r="TCI172" s="3"/>
      <c r="TCK172" s="13"/>
      <c r="TCL172" s="8"/>
      <c r="TCM172" s="3"/>
      <c r="TCN172" s="45"/>
      <c r="TCO172" s="3"/>
      <c r="TCP172" s="2"/>
      <c r="TCQ172" s="2"/>
      <c r="TCR172" s="2"/>
      <c r="TCS172" s="2"/>
      <c r="TCT172" s="2"/>
      <c r="TCU172" s="45"/>
      <c r="TCV172" s="45"/>
      <c r="TCY172" s="16"/>
      <c r="TCZ172" s="93"/>
      <c r="TDA172" s="18"/>
      <c r="TDB172" s="16"/>
      <c r="TDC172" s="18"/>
      <c r="TDD172" s="3"/>
      <c r="TDF172" s="13"/>
      <c r="TDG172" s="8"/>
      <c r="TDH172" s="3"/>
      <c r="TDI172" s="45"/>
      <c r="TDJ172" s="3"/>
      <c r="TDK172" s="2"/>
      <c r="TDL172" s="2"/>
      <c r="TDM172" s="2"/>
      <c r="TDN172" s="2"/>
      <c r="TDO172" s="2"/>
      <c r="TDP172" s="45"/>
      <c r="TDQ172" s="45"/>
      <c r="TDT172" s="16"/>
      <c r="TDU172" s="93"/>
      <c r="TDV172" s="18"/>
      <c r="TDW172" s="16"/>
      <c r="TDX172" s="18"/>
      <c r="TDY172" s="3"/>
      <c r="TEA172" s="13"/>
      <c r="TEB172" s="8"/>
      <c r="TEC172" s="3"/>
      <c r="TED172" s="45"/>
      <c r="TEE172" s="3"/>
      <c r="TEF172" s="2"/>
      <c r="TEG172" s="2"/>
      <c r="TEH172" s="2"/>
      <c r="TEI172" s="2"/>
      <c r="TEJ172" s="2"/>
      <c r="TEK172" s="45"/>
      <c r="TEL172" s="45"/>
      <c r="TEO172" s="16"/>
      <c r="TEP172" s="93"/>
      <c r="TEQ172" s="18"/>
      <c r="TER172" s="16"/>
      <c r="TES172" s="18"/>
      <c r="TET172" s="3"/>
      <c r="TEV172" s="13"/>
      <c r="TEW172" s="8"/>
      <c r="TEX172" s="3"/>
      <c r="TEY172" s="45"/>
      <c r="TEZ172" s="3"/>
      <c r="TFA172" s="2"/>
      <c r="TFB172" s="2"/>
      <c r="TFC172" s="2"/>
      <c r="TFD172" s="2"/>
      <c r="TFE172" s="2"/>
      <c r="TFF172" s="45"/>
      <c r="TFG172" s="45"/>
      <c r="TFJ172" s="16"/>
      <c r="TFK172" s="93"/>
      <c r="TFL172" s="18"/>
      <c r="TFM172" s="16"/>
      <c r="TFN172" s="18"/>
      <c r="TFO172" s="3"/>
      <c r="TFQ172" s="13"/>
      <c r="TFR172" s="8"/>
      <c r="TFS172" s="3"/>
      <c r="TFT172" s="45"/>
      <c r="TFU172" s="3"/>
      <c r="TFV172" s="2"/>
      <c r="TFW172" s="2"/>
      <c r="TFX172" s="2"/>
      <c r="TFY172" s="2"/>
      <c r="TFZ172" s="2"/>
      <c r="TGA172" s="45"/>
      <c r="TGB172" s="45"/>
      <c r="TGE172" s="16"/>
      <c r="TGF172" s="93"/>
      <c r="TGG172" s="18"/>
      <c r="TGH172" s="16"/>
      <c r="TGI172" s="18"/>
      <c r="TGJ172" s="3"/>
      <c r="TGL172" s="13"/>
      <c r="TGM172" s="8"/>
      <c r="TGN172" s="3"/>
      <c r="TGO172" s="45"/>
      <c r="TGP172" s="3"/>
      <c r="TGQ172" s="2"/>
      <c r="TGR172" s="2"/>
      <c r="TGS172" s="2"/>
      <c r="TGT172" s="2"/>
      <c r="TGU172" s="2"/>
      <c r="TGV172" s="45"/>
      <c r="TGW172" s="45"/>
      <c r="TGZ172" s="16"/>
      <c r="THA172" s="93"/>
      <c r="THB172" s="18"/>
      <c r="THC172" s="16"/>
      <c r="THD172" s="18"/>
      <c r="THE172" s="3"/>
      <c r="THG172" s="13"/>
      <c r="THH172" s="8"/>
      <c r="THI172" s="3"/>
      <c r="THJ172" s="45"/>
      <c r="THK172" s="3"/>
      <c r="THL172" s="2"/>
      <c r="THM172" s="2"/>
      <c r="THN172" s="2"/>
      <c r="THO172" s="2"/>
      <c r="THP172" s="2"/>
      <c r="THQ172" s="45"/>
      <c r="THR172" s="45"/>
      <c r="THU172" s="16"/>
      <c r="THV172" s="93"/>
      <c r="THW172" s="18"/>
      <c r="THX172" s="16"/>
      <c r="THY172" s="18"/>
      <c r="THZ172" s="3"/>
      <c r="TIB172" s="13"/>
      <c r="TIC172" s="8"/>
      <c r="TID172" s="3"/>
      <c r="TIE172" s="45"/>
      <c r="TIF172" s="3"/>
      <c r="TIG172" s="2"/>
      <c r="TIH172" s="2"/>
      <c r="TII172" s="2"/>
      <c r="TIJ172" s="2"/>
      <c r="TIK172" s="2"/>
      <c r="TIL172" s="45"/>
      <c r="TIM172" s="45"/>
      <c r="TIP172" s="16"/>
      <c r="TIQ172" s="93"/>
      <c r="TIR172" s="18"/>
      <c r="TIS172" s="16"/>
      <c r="TIT172" s="18"/>
      <c r="TIU172" s="3"/>
      <c r="TIW172" s="13"/>
      <c r="TIX172" s="8"/>
      <c r="TIY172" s="3"/>
      <c r="TIZ172" s="45"/>
      <c r="TJA172" s="3"/>
      <c r="TJB172" s="2"/>
      <c r="TJC172" s="2"/>
      <c r="TJD172" s="2"/>
      <c r="TJE172" s="2"/>
      <c r="TJF172" s="2"/>
      <c r="TJG172" s="45"/>
      <c r="TJH172" s="45"/>
      <c r="TJK172" s="16"/>
      <c r="TJL172" s="93"/>
      <c r="TJM172" s="18"/>
      <c r="TJN172" s="16"/>
      <c r="TJO172" s="18"/>
      <c r="TJP172" s="3"/>
      <c r="TJR172" s="13"/>
      <c r="TJS172" s="8"/>
      <c r="TJT172" s="3"/>
      <c r="TJU172" s="45"/>
      <c r="TJV172" s="3"/>
      <c r="TJW172" s="2"/>
      <c r="TJX172" s="2"/>
      <c r="TJY172" s="2"/>
      <c r="TJZ172" s="2"/>
      <c r="TKA172" s="2"/>
      <c r="TKB172" s="45"/>
      <c r="TKC172" s="45"/>
      <c r="TKF172" s="16"/>
      <c r="TKG172" s="93"/>
      <c r="TKH172" s="18"/>
      <c r="TKI172" s="16"/>
      <c r="TKJ172" s="18"/>
      <c r="TKK172" s="3"/>
      <c r="TKM172" s="13"/>
      <c r="TKN172" s="8"/>
      <c r="TKO172" s="3"/>
      <c r="TKP172" s="45"/>
      <c r="TKQ172" s="3"/>
      <c r="TKR172" s="2"/>
      <c r="TKS172" s="2"/>
      <c r="TKT172" s="2"/>
      <c r="TKU172" s="2"/>
      <c r="TKV172" s="2"/>
      <c r="TKW172" s="45"/>
      <c r="TKX172" s="45"/>
      <c r="TLA172" s="16"/>
      <c r="TLB172" s="93"/>
      <c r="TLC172" s="18"/>
      <c r="TLD172" s="16"/>
      <c r="TLE172" s="18"/>
      <c r="TLF172" s="3"/>
      <c r="TLH172" s="13"/>
      <c r="TLI172" s="8"/>
      <c r="TLJ172" s="3"/>
      <c r="TLK172" s="45"/>
      <c r="TLL172" s="3"/>
      <c r="TLM172" s="2"/>
      <c r="TLN172" s="2"/>
      <c r="TLO172" s="2"/>
      <c r="TLP172" s="2"/>
      <c r="TLQ172" s="2"/>
      <c r="TLR172" s="45"/>
      <c r="TLS172" s="45"/>
      <c r="TLV172" s="16"/>
      <c r="TLW172" s="93"/>
      <c r="TLX172" s="18"/>
      <c r="TLY172" s="16"/>
      <c r="TLZ172" s="18"/>
      <c r="TMA172" s="3"/>
      <c r="TMC172" s="13"/>
      <c r="TMD172" s="8"/>
      <c r="TME172" s="3"/>
      <c r="TMF172" s="45"/>
      <c r="TMG172" s="3"/>
      <c r="TMH172" s="2"/>
      <c r="TMI172" s="2"/>
      <c r="TMJ172" s="2"/>
      <c r="TMK172" s="2"/>
      <c r="TML172" s="2"/>
      <c r="TMM172" s="45"/>
      <c r="TMN172" s="45"/>
      <c r="TMQ172" s="16"/>
      <c r="TMR172" s="93"/>
      <c r="TMS172" s="18"/>
      <c r="TMT172" s="16"/>
      <c r="TMU172" s="18"/>
      <c r="TMV172" s="3"/>
      <c r="TMX172" s="13"/>
      <c r="TMY172" s="8"/>
      <c r="TMZ172" s="3"/>
      <c r="TNA172" s="45"/>
      <c r="TNB172" s="3"/>
      <c r="TNC172" s="2"/>
      <c r="TND172" s="2"/>
      <c r="TNE172" s="2"/>
      <c r="TNF172" s="2"/>
      <c r="TNG172" s="2"/>
      <c r="TNH172" s="45"/>
      <c r="TNI172" s="45"/>
      <c r="TNL172" s="16"/>
      <c r="TNM172" s="93"/>
      <c r="TNN172" s="18"/>
      <c r="TNO172" s="16"/>
      <c r="TNP172" s="18"/>
      <c r="TNQ172" s="3"/>
      <c r="TNS172" s="13"/>
      <c r="TNT172" s="8"/>
      <c r="TNU172" s="3"/>
      <c r="TNV172" s="45"/>
      <c r="TNW172" s="3"/>
      <c r="TNX172" s="2"/>
      <c r="TNY172" s="2"/>
      <c r="TNZ172" s="2"/>
      <c r="TOA172" s="2"/>
      <c r="TOB172" s="2"/>
      <c r="TOC172" s="45"/>
      <c r="TOD172" s="45"/>
      <c r="TOG172" s="16"/>
      <c r="TOH172" s="93"/>
      <c r="TOI172" s="18"/>
      <c r="TOJ172" s="16"/>
      <c r="TOK172" s="18"/>
      <c r="TOL172" s="3"/>
      <c r="TON172" s="13"/>
      <c r="TOO172" s="8"/>
      <c r="TOP172" s="3"/>
      <c r="TOQ172" s="45"/>
      <c r="TOR172" s="3"/>
      <c r="TOS172" s="2"/>
      <c r="TOT172" s="2"/>
      <c r="TOU172" s="2"/>
      <c r="TOV172" s="2"/>
      <c r="TOW172" s="2"/>
      <c r="TOX172" s="45"/>
      <c r="TOY172" s="45"/>
      <c r="TPB172" s="16"/>
      <c r="TPC172" s="93"/>
      <c r="TPD172" s="18"/>
      <c r="TPE172" s="16"/>
      <c r="TPF172" s="18"/>
      <c r="TPG172" s="3"/>
      <c r="TPI172" s="13"/>
      <c r="TPJ172" s="8"/>
      <c r="TPK172" s="3"/>
      <c r="TPL172" s="45"/>
      <c r="TPM172" s="3"/>
      <c r="TPN172" s="2"/>
      <c r="TPO172" s="2"/>
      <c r="TPP172" s="2"/>
      <c r="TPQ172" s="2"/>
      <c r="TPR172" s="2"/>
      <c r="TPS172" s="45"/>
      <c r="TPT172" s="45"/>
      <c r="TPW172" s="16"/>
      <c r="TPX172" s="93"/>
      <c r="TPY172" s="18"/>
      <c r="TPZ172" s="16"/>
      <c r="TQA172" s="18"/>
      <c r="TQB172" s="3"/>
      <c r="TQD172" s="13"/>
      <c r="TQE172" s="8"/>
      <c r="TQF172" s="3"/>
      <c r="TQG172" s="45"/>
      <c r="TQH172" s="3"/>
      <c r="TQI172" s="2"/>
      <c r="TQJ172" s="2"/>
      <c r="TQK172" s="2"/>
      <c r="TQL172" s="2"/>
      <c r="TQM172" s="2"/>
      <c r="TQN172" s="45"/>
      <c r="TQO172" s="45"/>
      <c r="TQR172" s="16"/>
      <c r="TQS172" s="93"/>
      <c r="TQT172" s="18"/>
      <c r="TQU172" s="16"/>
      <c r="TQV172" s="18"/>
      <c r="TQW172" s="3"/>
      <c r="TQY172" s="13"/>
      <c r="TQZ172" s="8"/>
      <c r="TRA172" s="3"/>
      <c r="TRB172" s="45"/>
      <c r="TRC172" s="3"/>
      <c r="TRD172" s="2"/>
      <c r="TRE172" s="2"/>
      <c r="TRF172" s="2"/>
      <c r="TRG172" s="2"/>
      <c r="TRH172" s="2"/>
      <c r="TRI172" s="45"/>
      <c r="TRJ172" s="45"/>
      <c r="TRM172" s="16"/>
      <c r="TRN172" s="93"/>
      <c r="TRO172" s="18"/>
      <c r="TRP172" s="16"/>
      <c r="TRQ172" s="18"/>
      <c r="TRR172" s="3"/>
      <c r="TRT172" s="13"/>
      <c r="TRU172" s="8"/>
      <c r="TRV172" s="3"/>
      <c r="TRW172" s="45"/>
      <c r="TRX172" s="3"/>
      <c r="TRY172" s="2"/>
      <c r="TRZ172" s="2"/>
      <c r="TSA172" s="2"/>
      <c r="TSB172" s="2"/>
      <c r="TSC172" s="2"/>
      <c r="TSD172" s="45"/>
      <c r="TSE172" s="45"/>
      <c r="TSH172" s="16"/>
      <c r="TSI172" s="93"/>
      <c r="TSJ172" s="18"/>
      <c r="TSK172" s="16"/>
      <c r="TSL172" s="18"/>
      <c r="TSM172" s="3"/>
      <c r="TSO172" s="13"/>
      <c r="TSP172" s="8"/>
      <c r="TSQ172" s="3"/>
      <c r="TSR172" s="45"/>
      <c r="TSS172" s="3"/>
      <c r="TST172" s="2"/>
      <c r="TSU172" s="2"/>
      <c r="TSV172" s="2"/>
      <c r="TSW172" s="2"/>
      <c r="TSX172" s="2"/>
      <c r="TSY172" s="45"/>
      <c r="TSZ172" s="45"/>
      <c r="TTC172" s="16"/>
      <c r="TTD172" s="93"/>
      <c r="TTE172" s="18"/>
      <c r="TTF172" s="16"/>
      <c r="TTG172" s="18"/>
      <c r="TTH172" s="3"/>
      <c r="TTJ172" s="13"/>
      <c r="TTK172" s="8"/>
      <c r="TTL172" s="3"/>
      <c r="TTM172" s="45"/>
      <c r="TTN172" s="3"/>
      <c r="TTO172" s="2"/>
      <c r="TTP172" s="2"/>
      <c r="TTQ172" s="2"/>
      <c r="TTR172" s="2"/>
      <c r="TTS172" s="2"/>
      <c r="TTT172" s="45"/>
      <c r="TTU172" s="45"/>
      <c r="TTX172" s="16"/>
      <c r="TTY172" s="93"/>
      <c r="TTZ172" s="18"/>
      <c r="TUA172" s="16"/>
      <c r="TUB172" s="18"/>
      <c r="TUC172" s="3"/>
      <c r="TUE172" s="13"/>
      <c r="TUF172" s="8"/>
      <c r="TUG172" s="3"/>
      <c r="TUH172" s="45"/>
      <c r="TUI172" s="3"/>
      <c r="TUJ172" s="2"/>
      <c r="TUK172" s="2"/>
      <c r="TUL172" s="2"/>
      <c r="TUM172" s="2"/>
      <c r="TUN172" s="2"/>
      <c r="TUO172" s="45"/>
      <c r="TUP172" s="45"/>
      <c r="TUS172" s="16"/>
      <c r="TUT172" s="93"/>
      <c r="TUU172" s="18"/>
      <c r="TUV172" s="16"/>
      <c r="TUW172" s="18"/>
      <c r="TUX172" s="3"/>
      <c r="TUZ172" s="13"/>
      <c r="TVA172" s="8"/>
      <c r="TVB172" s="3"/>
      <c r="TVC172" s="45"/>
      <c r="TVD172" s="3"/>
      <c r="TVE172" s="2"/>
      <c r="TVF172" s="2"/>
      <c r="TVG172" s="2"/>
      <c r="TVH172" s="2"/>
      <c r="TVI172" s="2"/>
      <c r="TVJ172" s="45"/>
      <c r="TVK172" s="45"/>
      <c r="TVN172" s="16"/>
      <c r="TVO172" s="93"/>
      <c r="TVP172" s="18"/>
      <c r="TVQ172" s="16"/>
      <c r="TVR172" s="18"/>
      <c r="TVS172" s="3"/>
      <c r="TVU172" s="13"/>
      <c r="TVV172" s="8"/>
      <c r="TVW172" s="3"/>
      <c r="TVX172" s="45"/>
      <c r="TVY172" s="3"/>
      <c r="TVZ172" s="2"/>
      <c r="TWA172" s="2"/>
      <c r="TWB172" s="2"/>
      <c r="TWC172" s="2"/>
      <c r="TWD172" s="2"/>
      <c r="TWE172" s="45"/>
      <c r="TWF172" s="45"/>
      <c r="TWI172" s="16"/>
      <c r="TWJ172" s="93"/>
      <c r="TWK172" s="18"/>
      <c r="TWL172" s="16"/>
      <c r="TWM172" s="18"/>
      <c r="TWN172" s="3"/>
      <c r="TWP172" s="13"/>
      <c r="TWQ172" s="8"/>
      <c r="TWR172" s="3"/>
      <c r="TWS172" s="45"/>
      <c r="TWT172" s="3"/>
      <c r="TWU172" s="2"/>
      <c r="TWV172" s="2"/>
      <c r="TWW172" s="2"/>
      <c r="TWX172" s="2"/>
      <c r="TWY172" s="2"/>
      <c r="TWZ172" s="45"/>
      <c r="TXA172" s="45"/>
      <c r="TXD172" s="16"/>
      <c r="TXE172" s="93"/>
      <c r="TXF172" s="18"/>
      <c r="TXG172" s="16"/>
      <c r="TXH172" s="18"/>
      <c r="TXI172" s="3"/>
      <c r="TXK172" s="13"/>
      <c r="TXL172" s="8"/>
      <c r="TXM172" s="3"/>
      <c r="TXN172" s="45"/>
      <c r="TXO172" s="3"/>
      <c r="TXP172" s="2"/>
      <c r="TXQ172" s="2"/>
      <c r="TXR172" s="2"/>
      <c r="TXS172" s="2"/>
      <c r="TXT172" s="2"/>
      <c r="TXU172" s="45"/>
      <c r="TXV172" s="45"/>
      <c r="TXY172" s="16"/>
      <c r="TXZ172" s="93"/>
      <c r="TYA172" s="18"/>
      <c r="TYB172" s="16"/>
      <c r="TYC172" s="18"/>
      <c r="TYD172" s="3"/>
      <c r="TYF172" s="13"/>
      <c r="TYG172" s="8"/>
      <c r="TYH172" s="3"/>
      <c r="TYI172" s="45"/>
      <c r="TYJ172" s="3"/>
      <c r="TYK172" s="2"/>
      <c r="TYL172" s="2"/>
      <c r="TYM172" s="2"/>
      <c r="TYN172" s="2"/>
      <c r="TYO172" s="2"/>
      <c r="TYP172" s="45"/>
      <c r="TYQ172" s="45"/>
      <c r="TYT172" s="16"/>
      <c r="TYU172" s="93"/>
      <c r="TYV172" s="18"/>
      <c r="TYW172" s="16"/>
      <c r="TYX172" s="18"/>
      <c r="TYY172" s="3"/>
      <c r="TZA172" s="13"/>
      <c r="TZB172" s="8"/>
      <c r="TZC172" s="3"/>
      <c r="TZD172" s="45"/>
      <c r="TZE172" s="3"/>
      <c r="TZF172" s="2"/>
      <c r="TZG172" s="2"/>
      <c r="TZH172" s="2"/>
      <c r="TZI172" s="2"/>
      <c r="TZJ172" s="2"/>
      <c r="TZK172" s="45"/>
      <c r="TZL172" s="45"/>
      <c r="TZO172" s="16"/>
      <c r="TZP172" s="93"/>
      <c r="TZQ172" s="18"/>
      <c r="TZR172" s="16"/>
      <c r="TZS172" s="18"/>
      <c r="TZT172" s="3"/>
      <c r="TZV172" s="13"/>
      <c r="TZW172" s="8"/>
      <c r="TZX172" s="3"/>
      <c r="TZY172" s="45"/>
      <c r="TZZ172" s="3"/>
      <c r="UAA172" s="2"/>
      <c r="UAB172" s="2"/>
      <c r="UAC172" s="2"/>
      <c r="UAD172" s="2"/>
      <c r="UAE172" s="2"/>
      <c r="UAF172" s="45"/>
      <c r="UAG172" s="45"/>
      <c r="UAJ172" s="16"/>
      <c r="UAK172" s="93"/>
      <c r="UAL172" s="18"/>
      <c r="UAM172" s="16"/>
      <c r="UAN172" s="18"/>
      <c r="UAO172" s="3"/>
      <c r="UAQ172" s="13"/>
      <c r="UAR172" s="8"/>
      <c r="UAS172" s="3"/>
      <c r="UAT172" s="45"/>
      <c r="UAU172" s="3"/>
      <c r="UAV172" s="2"/>
      <c r="UAW172" s="2"/>
      <c r="UAX172" s="2"/>
      <c r="UAY172" s="2"/>
      <c r="UAZ172" s="2"/>
      <c r="UBA172" s="45"/>
      <c r="UBB172" s="45"/>
      <c r="UBE172" s="16"/>
      <c r="UBF172" s="93"/>
      <c r="UBG172" s="18"/>
      <c r="UBH172" s="16"/>
      <c r="UBI172" s="18"/>
      <c r="UBJ172" s="3"/>
      <c r="UBL172" s="13"/>
      <c r="UBM172" s="8"/>
      <c r="UBN172" s="3"/>
      <c r="UBO172" s="45"/>
      <c r="UBP172" s="3"/>
      <c r="UBQ172" s="2"/>
      <c r="UBR172" s="2"/>
      <c r="UBS172" s="2"/>
      <c r="UBT172" s="2"/>
      <c r="UBU172" s="2"/>
      <c r="UBV172" s="45"/>
      <c r="UBW172" s="45"/>
      <c r="UBZ172" s="16"/>
      <c r="UCA172" s="93"/>
      <c r="UCB172" s="18"/>
      <c r="UCC172" s="16"/>
      <c r="UCD172" s="18"/>
      <c r="UCE172" s="3"/>
      <c r="UCG172" s="13"/>
      <c r="UCH172" s="8"/>
      <c r="UCI172" s="3"/>
      <c r="UCJ172" s="45"/>
      <c r="UCK172" s="3"/>
      <c r="UCL172" s="2"/>
      <c r="UCM172" s="2"/>
      <c r="UCN172" s="2"/>
      <c r="UCO172" s="2"/>
      <c r="UCP172" s="2"/>
      <c r="UCQ172" s="45"/>
      <c r="UCR172" s="45"/>
      <c r="UCU172" s="16"/>
      <c r="UCV172" s="93"/>
      <c r="UCW172" s="18"/>
      <c r="UCX172" s="16"/>
      <c r="UCY172" s="18"/>
      <c r="UCZ172" s="3"/>
      <c r="UDB172" s="13"/>
      <c r="UDC172" s="8"/>
      <c r="UDD172" s="3"/>
      <c r="UDE172" s="45"/>
      <c r="UDF172" s="3"/>
      <c r="UDG172" s="2"/>
      <c r="UDH172" s="2"/>
      <c r="UDI172" s="2"/>
      <c r="UDJ172" s="2"/>
      <c r="UDK172" s="2"/>
      <c r="UDL172" s="45"/>
      <c r="UDM172" s="45"/>
      <c r="UDP172" s="16"/>
      <c r="UDQ172" s="93"/>
      <c r="UDR172" s="18"/>
      <c r="UDS172" s="16"/>
      <c r="UDT172" s="18"/>
      <c r="UDU172" s="3"/>
      <c r="UDW172" s="13"/>
      <c r="UDX172" s="8"/>
      <c r="UDY172" s="3"/>
      <c r="UDZ172" s="45"/>
      <c r="UEA172" s="3"/>
      <c r="UEB172" s="2"/>
      <c r="UEC172" s="2"/>
      <c r="UED172" s="2"/>
      <c r="UEE172" s="2"/>
      <c r="UEF172" s="2"/>
      <c r="UEG172" s="45"/>
      <c r="UEH172" s="45"/>
      <c r="UEK172" s="16"/>
      <c r="UEL172" s="93"/>
      <c r="UEM172" s="18"/>
      <c r="UEN172" s="16"/>
      <c r="UEO172" s="18"/>
      <c r="UEP172" s="3"/>
      <c r="UER172" s="13"/>
      <c r="UES172" s="8"/>
      <c r="UET172" s="3"/>
      <c r="UEU172" s="45"/>
      <c r="UEV172" s="3"/>
      <c r="UEW172" s="2"/>
      <c r="UEX172" s="2"/>
      <c r="UEY172" s="2"/>
      <c r="UEZ172" s="2"/>
      <c r="UFA172" s="2"/>
      <c r="UFB172" s="45"/>
      <c r="UFC172" s="45"/>
      <c r="UFF172" s="16"/>
      <c r="UFG172" s="93"/>
      <c r="UFH172" s="18"/>
      <c r="UFI172" s="16"/>
      <c r="UFJ172" s="18"/>
      <c r="UFK172" s="3"/>
      <c r="UFM172" s="13"/>
      <c r="UFN172" s="8"/>
      <c r="UFO172" s="3"/>
      <c r="UFP172" s="45"/>
      <c r="UFQ172" s="3"/>
      <c r="UFR172" s="2"/>
      <c r="UFS172" s="2"/>
      <c r="UFT172" s="2"/>
      <c r="UFU172" s="2"/>
      <c r="UFV172" s="2"/>
      <c r="UFW172" s="45"/>
      <c r="UFX172" s="45"/>
      <c r="UGA172" s="16"/>
      <c r="UGB172" s="93"/>
      <c r="UGC172" s="18"/>
      <c r="UGD172" s="16"/>
      <c r="UGE172" s="18"/>
      <c r="UGF172" s="3"/>
      <c r="UGH172" s="13"/>
      <c r="UGI172" s="8"/>
      <c r="UGJ172" s="3"/>
      <c r="UGK172" s="45"/>
      <c r="UGL172" s="3"/>
      <c r="UGM172" s="2"/>
      <c r="UGN172" s="2"/>
      <c r="UGO172" s="2"/>
      <c r="UGP172" s="2"/>
      <c r="UGQ172" s="2"/>
      <c r="UGR172" s="45"/>
      <c r="UGS172" s="45"/>
      <c r="UGV172" s="16"/>
      <c r="UGW172" s="93"/>
      <c r="UGX172" s="18"/>
      <c r="UGY172" s="16"/>
      <c r="UGZ172" s="18"/>
      <c r="UHA172" s="3"/>
      <c r="UHC172" s="13"/>
      <c r="UHD172" s="8"/>
      <c r="UHE172" s="3"/>
      <c r="UHF172" s="45"/>
      <c r="UHG172" s="3"/>
      <c r="UHH172" s="2"/>
      <c r="UHI172" s="2"/>
      <c r="UHJ172" s="2"/>
      <c r="UHK172" s="2"/>
      <c r="UHL172" s="2"/>
      <c r="UHM172" s="45"/>
      <c r="UHN172" s="45"/>
      <c r="UHQ172" s="16"/>
      <c r="UHR172" s="93"/>
      <c r="UHS172" s="18"/>
      <c r="UHT172" s="16"/>
      <c r="UHU172" s="18"/>
      <c r="UHV172" s="3"/>
      <c r="UHX172" s="13"/>
      <c r="UHY172" s="8"/>
      <c r="UHZ172" s="3"/>
      <c r="UIA172" s="45"/>
      <c r="UIB172" s="3"/>
      <c r="UIC172" s="2"/>
      <c r="UID172" s="2"/>
      <c r="UIE172" s="2"/>
      <c r="UIF172" s="2"/>
      <c r="UIG172" s="2"/>
      <c r="UIH172" s="45"/>
      <c r="UII172" s="45"/>
      <c r="UIL172" s="16"/>
      <c r="UIM172" s="93"/>
      <c r="UIN172" s="18"/>
      <c r="UIO172" s="16"/>
      <c r="UIP172" s="18"/>
      <c r="UIQ172" s="3"/>
      <c r="UIS172" s="13"/>
      <c r="UIT172" s="8"/>
      <c r="UIU172" s="3"/>
      <c r="UIV172" s="45"/>
      <c r="UIW172" s="3"/>
      <c r="UIX172" s="2"/>
      <c r="UIY172" s="2"/>
      <c r="UIZ172" s="2"/>
      <c r="UJA172" s="2"/>
      <c r="UJB172" s="2"/>
      <c r="UJC172" s="45"/>
      <c r="UJD172" s="45"/>
      <c r="UJG172" s="16"/>
      <c r="UJH172" s="93"/>
      <c r="UJI172" s="18"/>
      <c r="UJJ172" s="16"/>
      <c r="UJK172" s="18"/>
      <c r="UJL172" s="3"/>
      <c r="UJN172" s="13"/>
      <c r="UJO172" s="8"/>
      <c r="UJP172" s="3"/>
      <c r="UJQ172" s="45"/>
      <c r="UJR172" s="3"/>
      <c r="UJS172" s="2"/>
      <c r="UJT172" s="2"/>
      <c r="UJU172" s="2"/>
      <c r="UJV172" s="2"/>
      <c r="UJW172" s="2"/>
      <c r="UJX172" s="45"/>
      <c r="UJY172" s="45"/>
      <c r="UKB172" s="16"/>
      <c r="UKC172" s="93"/>
      <c r="UKD172" s="18"/>
      <c r="UKE172" s="16"/>
      <c r="UKF172" s="18"/>
      <c r="UKG172" s="3"/>
      <c r="UKI172" s="13"/>
      <c r="UKJ172" s="8"/>
      <c r="UKK172" s="3"/>
      <c r="UKL172" s="45"/>
      <c r="UKM172" s="3"/>
      <c r="UKN172" s="2"/>
      <c r="UKO172" s="2"/>
      <c r="UKP172" s="2"/>
      <c r="UKQ172" s="2"/>
      <c r="UKR172" s="2"/>
      <c r="UKS172" s="45"/>
      <c r="UKT172" s="45"/>
      <c r="UKW172" s="16"/>
      <c r="UKX172" s="93"/>
      <c r="UKY172" s="18"/>
      <c r="UKZ172" s="16"/>
      <c r="ULA172" s="18"/>
      <c r="ULB172" s="3"/>
      <c r="ULD172" s="13"/>
      <c r="ULE172" s="8"/>
      <c r="ULF172" s="3"/>
      <c r="ULG172" s="45"/>
      <c r="ULH172" s="3"/>
      <c r="ULI172" s="2"/>
      <c r="ULJ172" s="2"/>
      <c r="ULK172" s="2"/>
      <c r="ULL172" s="2"/>
      <c r="ULM172" s="2"/>
      <c r="ULN172" s="45"/>
      <c r="ULO172" s="45"/>
      <c r="ULR172" s="16"/>
      <c r="ULS172" s="93"/>
      <c r="ULT172" s="18"/>
      <c r="ULU172" s="16"/>
      <c r="ULV172" s="18"/>
      <c r="ULW172" s="3"/>
      <c r="ULY172" s="13"/>
      <c r="ULZ172" s="8"/>
      <c r="UMA172" s="3"/>
      <c r="UMB172" s="45"/>
      <c r="UMC172" s="3"/>
      <c r="UMD172" s="2"/>
      <c r="UME172" s="2"/>
      <c r="UMF172" s="2"/>
      <c r="UMG172" s="2"/>
      <c r="UMH172" s="2"/>
      <c r="UMI172" s="45"/>
      <c r="UMJ172" s="45"/>
      <c r="UMM172" s="16"/>
      <c r="UMN172" s="93"/>
      <c r="UMO172" s="18"/>
      <c r="UMP172" s="16"/>
      <c r="UMQ172" s="18"/>
      <c r="UMR172" s="3"/>
      <c r="UMT172" s="13"/>
      <c r="UMU172" s="8"/>
      <c r="UMV172" s="3"/>
      <c r="UMW172" s="45"/>
      <c r="UMX172" s="3"/>
      <c r="UMY172" s="2"/>
      <c r="UMZ172" s="2"/>
      <c r="UNA172" s="2"/>
      <c r="UNB172" s="2"/>
      <c r="UNC172" s="2"/>
      <c r="UND172" s="45"/>
      <c r="UNE172" s="45"/>
      <c r="UNH172" s="16"/>
      <c r="UNI172" s="93"/>
      <c r="UNJ172" s="18"/>
      <c r="UNK172" s="16"/>
      <c r="UNL172" s="18"/>
      <c r="UNM172" s="3"/>
      <c r="UNO172" s="13"/>
      <c r="UNP172" s="8"/>
      <c r="UNQ172" s="3"/>
      <c r="UNR172" s="45"/>
      <c r="UNS172" s="3"/>
      <c r="UNT172" s="2"/>
      <c r="UNU172" s="2"/>
      <c r="UNV172" s="2"/>
      <c r="UNW172" s="2"/>
      <c r="UNX172" s="2"/>
      <c r="UNY172" s="45"/>
      <c r="UNZ172" s="45"/>
      <c r="UOC172" s="16"/>
      <c r="UOD172" s="93"/>
      <c r="UOE172" s="18"/>
      <c r="UOF172" s="16"/>
      <c r="UOG172" s="18"/>
      <c r="UOH172" s="3"/>
      <c r="UOJ172" s="13"/>
      <c r="UOK172" s="8"/>
      <c r="UOL172" s="3"/>
      <c r="UOM172" s="45"/>
      <c r="UON172" s="3"/>
      <c r="UOO172" s="2"/>
      <c r="UOP172" s="2"/>
      <c r="UOQ172" s="2"/>
      <c r="UOR172" s="2"/>
      <c r="UOS172" s="2"/>
      <c r="UOT172" s="45"/>
      <c r="UOU172" s="45"/>
      <c r="UOX172" s="16"/>
      <c r="UOY172" s="93"/>
      <c r="UOZ172" s="18"/>
      <c r="UPA172" s="16"/>
      <c r="UPB172" s="18"/>
      <c r="UPC172" s="3"/>
      <c r="UPE172" s="13"/>
      <c r="UPF172" s="8"/>
      <c r="UPG172" s="3"/>
      <c r="UPH172" s="45"/>
      <c r="UPI172" s="3"/>
      <c r="UPJ172" s="2"/>
      <c r="UPK172" s="2"/>
      <c r="UPL172" s="2"/>
      <c r="UPM172" s="2"/>
      <c r="UPN172" s="2"/>
      <c r="UPO172" s="45"/>
      <c r="UPP172" s="45"/>
      <c r="UPS172" s="16"/>
      <c r="UPT172" s="93"/>
      <c r="UPU172" s="18"/>
      <c r="UPV172" s="16"/>
      <c r="UPW172" s="18"/>
      <c r="UPX172" s="3"/>
      <c r="UPZ172" s="13"/>
      <c r="UQA172" s="8"/>
      <c r="UQB172" s="3"/>
      <c r="UQC172" s="45"/>
      <c r="UQD172" s="3"/>
      <c r="UQE172" s="2"/>
      <c r="UQF172" s="2"/>
      <c r="UQG172" s="2"/>
      <c r="UQH172" s="2"/>
      <c r="UQI172" s="2"/>
      <c r="UQJ172" s="45"/>
      <c r="UQK172" s="45"/>
      <c r="UQN172" s="16"/>
      <c r="UQO172" s="93"/>
      <c r="UQP172" s="18"/>
      <c r="UQQ172" s="16"/>
      <c r="UQR172" s="18"/>
      <c r="UQS172" s="3"/>
      <c r="UQU172" s="13"/>
      <c r="UQV172" s="8"/>
      <c r="UQW172" s="3"/>
      <c r="UQX172" s="45"/>
      <c r="UQY172" s="3"/>
      <c r="UQZ172" s="2"/>
      <c r="URA172" s="2"/>
      <c r="URB172" s="2"/>
      <c r="URC172" s="2"/>
      <c r="URD172" s="2"/>
      <c r="URE172" s="45"/>
      <c r="URF172" s="45"/>
      <c r="URI172" s="16"/>
      <c r="URJ172" s="93"/>
      <c r="URK172" s="18"/>
      <c r="URL172" s="16"/>
      <c r="URM172" s="18"/>
      <c r="URN172" s="3"/>
      <c r="URP172" s="13"/>
      <c r="URQ172" s="8"/>
      <c r="URR172" s="3"/>
      <c r="URS172" s="45"/>
      <c r="URT172" s="3"/>
      <c r="URU172" s="2"/>
      <c r="URV172" s="2"/>
      <c r="URW172" s="2"/>
      <c r="URX172" s="2"/>
      <c r="URY172" s="2"/>
      <c r="URZ172" s="45"/>
      <c r="USA172" s="45"/>
      <c r="USD172" s="16"/>
      <c r="USE172" s="93"/>
      <c r="USF172" s="18"/>
      <c r="USG172" s="16"/>
      <c r="USH172" s="18"/>
      <c r="USI172" s="3"/>
      <c r="USK172" s="13"/>
      <c r="USL172" s="8"/>
      <c r="USM172" s="3"/>
      <c r="USN172" s="45"/>
      <c r="USO172" s="3"/>
      <c r="USP172" s="2"/>
      <c r="USQ172" s="2"/>
      <c r="USR172" s="2"/>
      <c r="USS172" s="2"/>
      <c r="UST172" s="2"/>
      <c r="USU172" s="45"/>
      <c r="USV172" s="45"/>
      <c r="USY172" s="16"/>
      <c r="USZ172" s="93"/>
      <c r="UTA172" s="18"/>
      <c r="UTB172" s="16"/>
      <c r="UTC172" s="18"/>
      <c r="UTD172" s="3"/>
      <c r="UTF172" s="13"/>
      <c r="UTG172" s="8"/>
      <c r="UTH172" s="3"/>
      <c r="UTI172" s="45"/>
      <c r="UTJ172" s="3"/>
      <c r="UTK172" s="2"/>
      <c r="UTL172" s="2"/>
      <c r="UTM172" s="2"/>
      <c r="UTN172" s="2"/>
      <c r="UTO172" s="2"/>
      <c r="UTP172" s="45"/>
      <c r="UTQ172" s="45"/>
      <c r="UTT172" s="16"/>
      <c r="UTU172" s="93"/>
      <c r="UTV172" s="18"/>
      <c r="UTW172" s="16"/>
      <c r="UTX172" s="18"/>
      <c r="UTY172" s="3"/>
      <c r="UUA172" s="13"/>
      <c r="UUB172" s="8"/>
      <c r="UUC172" s="3"/>
      <c r="UUD172" s="45"/>
      <c r="UUE172" s="3"/>
      <c r="UUF172" s="2"/>
      <c r="UUG172" s="2"/>
      <c r="UUH172" s="2"/>
      <c r="UUI172" s="2"/>
      <c r="UUJ172" s="2"/>
      <c r="UUK172" s="45"/>
      <c r="UUL172" s="45"/>
      <c r="UUO172" s="16"/>
      <c r="UUP172" s="93"/>
      <c r="UUQ172" s="18"/>
      <c r="UUR172" s="16"/>
      <c r="UUS172" s="18"/>
      <c r="UUT172" s="3"/>
      <c r="UUV172" s="13"/>
      <c r="UUW172" s="8"/>
      <c r="UUX172" s="3"/>
      <c r="UUY172" s="45"/>
      <c r="UUZ172" s="3"/>
      <c r="UVA172" s="2"/>
      <c r="UVB172" s="2"/>
      <c r="UVC172" s="2"/>
      <c r="UVD172" s="2"/>
      <c r="UVE172" s="2"/>
      <c r="UVF172" s="45"/>
      <c r="UVG172" s="45"/>
      <c r="UVJ172" s="16"/>
      <c r="UVK172" s="93"/>
      <c r="UVL172" s="18"/>
      <c r="UVM172" s="16"/>
      <c r="UVN172" s="18"/>
      <c r="UVO172" s="3"/>
      <c r="UVQ172" s="13"/>
      <c r="UVR172" s="8"/>
      <c r="UVS172" s="3"/>
      <c r="UVT172" s="45"/>
      <c r="UVU172" s="3"/>
      <c r="UVV172" s="2"/>
      <c r="UVW172" s="2"/>
      <c r="UVX172" s="2"/>
      <c r="UVY172" s="2"/>
      <c r="UVZ172" s="2"/>
      <c r="UWA172" s="45"/>
      <c r="UWB172" s="45"/>
      <c r="UWE172" s="16"/>
      <c r="UWF172" s="93"/>
      <c r="UWG172" s="18"/>
      <c r="UWH172" s="16"/>
      <c r="UWI172" s="18"/>
      <c r="UWJ172" s="3"/>
      <c r="UWL172" s="13"/>
      <c r="UWM172" s="8"/>
      <c r="UWN172" s="3"/>
      <c r="UWO172" s="45"/>
      <c r="UWP172" s="3"/>
      <c r="UWQ172" s="2"/>
      <c r="UWR172" s="2"/>
      <c r="UWS172" s="2"/>
      <c r="UWT172" s="2"/>
      <c r="UWU172" s="2"/>
      <c r="UWV172" s="45"/>
      <c r="UWW172" s="45"/>
      <c r="UWZ172" s="16"/>
      <c r="UXA172" s="93"/>
      <c r="UXB172" s="18"/>
      <c r="UXC172" s="16"/>
      <c r="UXD172" s="18"/>
      <c r="UXE172" s="3"/>
      <c r="UXG172" s="13"/>
      <c r="UXH172" s="8"/>
      <c r="UXI172" s="3"/>
      <c r="UXJ172" s="45"/>
      <c r="UXK172" s="3"/>
      <c r="UXL172" s="2"/>
      <c r="UXM172" s="2"/>
      <c r="UXN172" s="2"/>
      <c r="UXO172" s="2"/>
      <c r="UXP172" s="2"/>
      <c r="UXQ172" s="45"/>
      <c r="UXR172" s="45"/>
      <c r="UXU172" s="16"/>
      <c r="UXV172" s="93"/>
      <c r="UXW172" s="18"/>
      <c r="UXX172" s="16"/>
      <c r="UXY172" s="18"/>
      <c r="UXZ172" s="3"/>
      <c r="UYB172" s="13"/>
      <c r="UYC172" s="8"/>
      <c r="UYD172" s="3"/>
      <c r="UYE172" s="45"/>
      <c r="UYF172" s="3"/>
      <c r="UYG172" s="2"/>
      <c r="UYH172" s="2"/>
      <c r="UYI172" s="2"/>
      <c r="UYJ172" s="2"/>
      <c r="UYK172" s="2"/>
      <c r="UYL172" s="45"/>
      <c r="UYM172" s="45"/>
      <c r="UYP172" s="16"/>
      <c r="UYQ172" s="93"/>
      <c r="UYR172" s="18"/>
      <c r="UYS172" s="16"/>
      <c r="UYT172" s="18"/>
      <c r="UYU172" s="3"/>
      <c r="UYW172" s="13"/>
      <c r="UYX172" s="8"/>
      <c r="UYY172" s="3"/>
      <c r="UYZ172" s="45"/>
      <c r="UZA172" s="3"/>
      <c r="UZB172" s="2"/>
      <c r="UZC172" s="2"/>
      <c r="UZD172" s="2"/>
      <c r="UZE172" s="2"/>
      <c r="UZF172" s="2"/>
      <c r="UZG172" s="45"/>
      <c r="UZH172" s="45"/>
      <c r="UZK172" s="16"/>
      <c r="UZL172" s="93"/>
      <c r="UZM172" s="18"/>
      <c r="UZN172" s="16"/>
      <c r="UZO172" s="18"/>
      <c r="UZP172" s="3"/>
      <c r="UZR172" s="13"/>
      <c r="UZS172" s="8"/>
      <c r="UZT172" s="3"/>
      <c r="UZU172" s="45"/>
      <c r="UZV172" s="3"/>
      <c r="UZW172" s="2"/>
      <c r="UZX172" s="2"/>
      <c r="UZY172" s="2"/>
      <c r="UZZ172" s="2"/>
      <c r="VAA172" s="2"/>
      <c r="VAB172" s="45"/>
      <c r="VAC172" s="45"/>
      <c r="VAF172" s="16"/>
      <c r="VAG172" s="93"/>
      <c r="VAH172" s="18"/>
      <c r="VAI172" s="16"/>
      <c r="VAJ172" s="18"/>
      <c r="VAK172" s="3"/>
      <c r="VAM172" s="13"/>
      <c r="VAN172" s="8"/>
      <c r="VAO172" s="3"/>
      <c r="VAP172" s="45"/>
      <c r="VAQ172" s="3"/>
      <c r="VAR172" s="2"/>
      <c r="VAS172" s="2"/>
      <c r="VAT172" s="2"/>
      <c r="VAU172" s="2"/>
      <c r="VAV172" s="2"/>
      <c r="VAW172" s="45"/>
      <c r="VAX172" s="45"/>
      <c r="VBA172" s="16"/>
      <c r="VBB172" s="93"/>
      <c r="VBC172" s="18"/>
      <c r="VBD172" s="16"/>
      <c r="VBE172" s="18"/>
      <c r="VBF172" s="3"/>
      <c r="VBH172" s="13"/>
      <c r="VBI172" s="8"/>
      <c r="VBJ172" s="3"/>
      <c r="VBK172" s="45"/>
      <c r="VBL172" s="3"/>
      <c r="VBM172" s="2"/>
      <c r="VBN172" s="2"/>
      <c r="VBO172" s="2"/>
      <c r="VBP172" s="2"/>
      <c r="VBQ172" s="2"/>
      <c r="VBR172" s="45"/>
      <c r="VBS172" s="45"/>
      <c r="VBV172" s="16"/>
      <c r="VBW172" s="93"/>
      <c r="VBX172" s="18"/>
      <c r="VBY172" s="16"/>
      <c r="VBZ172" s="18"/>
      <c r="VCA172" s="3"/>
      <c r="VCC172" s="13"/>
      <c r="VCD172" s="8"/>
      <c r="VCE172" s="3"/>
      <c r="VCF172" s="45"/>
      <c r="VCG172" s="3"/>
      <c r="VCH172" s="2"/>
      <c r="VCI172" s="2"/>
      <c r="VCJ172" s="2"/>
      <c r="VCK172" s="2"/>
      <c r="VCL172" s="2"/>
      <c r="VCM172" s="45"/>
      <c r="VCN172" s="45"/>
      <c r="VCQ172" s="16"/>
      <c r="VCR172" s="93"/>
      <c r="VCS172" s="18"/>
      <c r="VCT172" s="16"/>
      <c r="VCU172" s="18"/>
      <c r="VCV172" s="3"/>
      <c r="VCX172" s="13"/>
      <c r="VCY172" s="8"/>
      <c r="VCZ172" s="3"/>
      <c r="VDA172" s="45"/>
      <c r="VDB172" s="3"/>
      <c r="VDC172" s="2"/>
      <c r="VDD172" s="2"/>
      <c r="VDE172" s="2"/>
      <c r="VDF172" s="2"/>
      <c r="VDG172" s="2"/>
      <c r="VDH172" s="45"/>
      <c r="VDI172" s="45"/>
      <c r="VDL172" s="16"/>
      <c r="VDM172" s="93"/>
      <c r="VDN172" s="18"/>
      <c r="VDO172" s="16"/>
      <c r="VDP172" s="18"/>
      <c r="VDQ172" s="3"/>
      <c r="VDS172" s="13"/>
      <c r="VDT172" s="8"/>
      <c r="VDU172" s="3"/>
      <c r="VDV172" s="45"/>
      <c r="VDW172" s="3"/>
      <c r="VDX172" s="2"/>
      <c r="VDY172" s="2"/>
      <c r="VDZ172" s="2"/>
      <c r="VEA172" s="2"/>
      <c r="VEB172" s="2"/>
      <c r="VEC172" s="45"/>
      <c r="VED172" s="45"/>
      <c r="VEG172" s="16"/>
      <c r="VEH172" s="93"/>
      <c r="VEI172" s="18"/>
      <c r="VEJ172" s="16"/>
      <c r="VEK172" s="18"/>
      <c r="VEL172" s="3"/>
      <c r="VEN172" s="13"/>
      <c r="VEO172" s="8"/>
      <c r="VEP172" s="3"/>
      <c r="VEQ172" s="45"/>
      <c r="VER172" s="3"/>
      <c r="VES172" s="2"/>
      <c r="VET172" s="2"/>
      <c r="VEU172" s="2"/>
      <c r="VEV172" s="2"/>
      <c r="VEW172" s="2"/>
      <c r="VEX172" s="45"/>
      <c r="VEY172" s="45"/>
      <c r="VFB172" s="16"/>
      <c r="VFC172" s="93"/>
      <c r="VFD172" s="18"/>
      <c r="VFE172" s="16"/>
      <c r="VFF172" s="18"/>
      <c r="VFG172" s="3"/>
      <c r="VFI172" s="13"/>
      <c r="VFJ172" s="8"/>
      <c r="VFK172" s="3"/>
      <c r="VFL172" s="45"/>
      <c r="VFM172" s="3"/>
      <c r="VFN172" s="2"/>
      <c r="VFO172" s="2"/>
      <c r="VFP172" s="2"/>
      <c r="VFQ172" s="2"/>
      <c r="VFR172" s="2"/>
      <c r="VFS172" s="45"/>
      <c r="VFT172" s="45"/>
      <c r="VFW172" s="16"/>
      <c r="VFX172" s="93"/>
      <c r="VFY172" s="18"/>
      <c r="VFZ172" s="16"/>
      <c r="VGA172" s="18"/>
      <c r="VGB172" s="3"/>
      <c r="VGD172" s="13"/>
      <c r="VGE172" s="8"/>
      <c r="VGF172" s="3"/>
      <c r="VGG172" s="45"/>
      <c r="VGH172" s="3"/>
      <c r="VGI172" s="2"/>
      <c r="VGJ172" s="2"/>
      <c r="VGK172" s="2"/>
      <c r="VGL172" s="2"/>
      <c r="VGM172" s="2"/>
      <c r="VGN172" s="45"/>
      <c r="VGO172" s="45"/>
      <c r="VGR172" s="16"/>
      <c r="VGS172" s="93"/>
      <c r="VGT172" s="18"/>
      <c r="VGU172" s="16"/>
      <c r="VGV172" s="18"/>
      <c r="VGW172" s="3"/>
      <c r="VGY172" s="13"/>
      <c r="VGZ172" s="8"/>
      <c r="VHA172" s="3"/>
      <c r="VHB172" s="45"/>
      <c r="VHC172" s="3"/>
      <c r="VHD172" s="2"/>
      <c r="VHE172" s="2"/>
      <c r="VHF172" s="2"/>
      <c r="VHG172" s="2"/>
      <c r="VHH172" s="2"/>
      <c r="VHI172" s="45"/>
      <c r="VHJ172" s="45"/>
      <c r="VHM172" s="16"/>
      <c r="VHN172" s="93"/>
      <c r="VHO172" s="18"/>
      <c r="VHP172" s="16"/>
      <c r="VHQ172" s="18"/>
      <c r="VHR172" s="3"/>
      <c r="VHT172" s="13"/>
      <c r="VHU172" s="8"/>
      <c r="VHV172" s="3"/>
      <c r="VHW172" s="45"/>
      <c r="VHX172" s="3"/>
      <c r="VHY172" s="2"/>
      <c r="VHZ172" s="2"/>
      <c r="VIA172" s="2"/>
      <c r="VIB172" s="2"/>
      <c r="VIC172" s="2"/>
      <c r="VID172" s="45"/>
      <c r="VIE172" s="45"/>
      <c r="VIH172" s="16"/>
      <c r="VII172" s="93"/>
      <c r="VIJ172" s="18"/>
      <c r="VIK172" s="16"/>
      <c r="VIL172" s="18"/>
      <c r="VIM172" s="3"/>
      <c r="VIO172" s="13"/>
      <c r="VIP172" s="8"/>
      <c r="VIQ172" s="3"/>
      <c r="VIR172" s="45"/>
      <c r="VIS172" s="3"/>
      <c r="VIT172" s="2"/>
      <c r="VIU172" s="2"/>
      <c r="VIV172" s="2"/>
      <c r="VIW172" s="2"/>
      <c r="VIX172" s="2"/>
      <c r="VIY172" s="45"/>
      <c r="VIZ172" s="45"/>
      <c r="VJC172" s="16"/>
      <c r="VJD172" s="93"/>
      <c r="VJE172" s="18"/>
      <c r="VJF172" s="16"/>
      <c r="VJG172" s="18"/>
      <c r="VJH172" s="3"/>
      <c r="VJJ172" s="13"/>
      <c r="VJK172" s="8"/>
      <c r="VJL172" s="3"/>
      <c r="VJM172" s="45"/>
      <c r="VJN172" s="3"/>
      <c r="VJO172" s="2"/>
      <c r="VJP172" s="2"/>
      <c r="VJQ172" s="2"/>
      <c r="VJR172" s="2"/>
      <c r="VJS172" s="2"/>
      <c r="VJT172" s="45"/>
      <c r="VJU172" s="45"/>
      <c r="VJX172" s="16"/>
      <c r="VJY172" s="93"/>
      <c r="VJZ172" s="18"/>
      <c r="VKA172" s="16"/>
      <c r="VKB172" s="18"/>
      <c r="VKC172" s="3"/>
      <c r="VKE172" s="13"/>
      <c r="VKF172" s="8"/>
      <c r="VKG172" s="3"/>
      <c r="VKH172" s="45"/>
      <c r="VKI172" s="3"/>
      <c r="VKJ172" s="2"/>
      <c r="VKK172" s="2"/>
      <c r="VKL172" s="2"/>
      <c r="VKM172" s="2"/>
      <c r="VKN172" s="2"/>
      <c r="VKO172" s="45"/>
      <c r="VKP172" s="45"/>
      <c r="VKS172" s="16"/>
      <c r="VKT172" s="93"/>
      <c r="VKU172" s="18"/>
      <c r="VKV172" s="16"/>
      <c r="VKW172" s="18"/>
      <c r="VKX172" s="3"/>
      <c r="VKZ172" s="13"/>
      <c r="VLA172" s="8"/>
      <c r="VLB172" s="3"/>
      <c r="VLC172" s="45"/>
      <c r="VLD172" s="3"/>
      <c r="VLE172" s="2"/>
      <c r="VLF172" s="2"/>
      <c r="VLG172" s="2"/>
      <c r="VLH172" s="2"/>
      <c r="VLI172" s="2"/>
      <c r="VLJ172" s="45"/>
      <c r="VLK172" s="45"/>
      <c r="VLN172" s="16"/>
      <c r="VLO172" s="93"/>
      <c r="VLP172" s="18"/>
      <c r="VLQ172" s="16"/>
      <c r="VLR172" s="18"/>
      <c r="VLS172" s="3"/>
      <c r="VLU172" s="13"/>
      <c r="VLV172" s="8"/>
      <c r="VLW172" s="3"/>
      <c r="VLX172" s="45"/>
      <c r="VLY172" s="3"/>
      <c r="VLZ172" s="2"/>
      <c r="VMA172" s="2"/>
      <c r="VMB172" s="2"/>
      <c r="VMC172" s="2"/>
      <c r="VMD172" s="2"/>
      <c r="VME172" s="45"/>
      <c r="VMF172" s="45"/>
      <c r="VMI172" s="16"/>
      <c r="VMJ172" s="93"/>
      <c r="VMK172" s="18"/>
      <c r="VML172" s="16"/>
      <c r="VMM172" s="18"/>
      <c r="VMN172" s="3"/>
      <c r="VMP172" s="13"/>
      <c r="VMQ172" s="8"/>
      <c r="VMR172" s="3"/>
      <c r="VMS172" s="45"/>
      <c r="VMT172" s="3"/>
      <c r="VMU172" s="2"/>
      <c r="VMV172" s="2"/>
      <c r="VMW172" s="2"/>
      <c r="VMX172" s="2"/>
      <c r="VMY172" s="2"/>
      <c r="VMZ172" s="45"/>
      <c r="VNA172" s="45"/>
      <c r="VND172" s="16"/>
      <c r="VNE172" s="93"/>
      <c r="VNF172" s="18"/>
      <c r="VNG172" s="16"/>
      <c r="VNH172" s="18"/>
      <c r="VNI172" s="3"/>
      <c r="VNK172" s="13"/>
      <c r="VNL172" s="8"/>
      <c r="VNM172" s="3"/>
      <c r="VNN172" s="45"/>
      <c r="VNO172" s="3"/>
      <c r="VNP172" s="2"/>
      <c r="VNQ172" s="2"/>
      <c r="VNR172" s="2"/>
      <c r="VNS172" s="2"/>
      <c r="VNT172" s="2"/>
      <c r="VNU172" s="45"/>
      <c r="VNV172" s="45"/>
      <c r="VNY172" s="16"/>
      <c r="VNZ172" s="93"/>
      <c r="VOA172" s="18"/>
      <c r="VOB172" s="16"/>
      <c r="VOC172" s="18"/>
      <c r="VOD172" s="3"/>
      <c r="VOF172" s="13"/>
      <c r="VOG172" s="8"/>
      <c r="VOH172" s="3"/>
      <c r="VOI172" s="45"/>
      <c r="VOJ172" s="3"/>
      <c r="VOK172" s="2"/>
      <c r="VOL172" s="2"/>
      <c r="VOM172" s="2"/>
      <c r="VON172" s="2"/>
      <c r="VOO172" s="2"/>
      <c r="VOP172" s="45"/>
      <c r="VOQ172" s="45"/>
      <c r="VOT172" s="16"/>
      <c r="VOU172" s="93"/>
      <c r="VOV172" s="18"/>
      <c r="VOW172" s="16"/>
      <c r="VOX172" s="18"/>
      <c r="VOY172" s="3"/>
      <c r="VPA172" s="13"/>
      <c r="VPB172" s="8"/>
      <c r="VPC172" s="3"/>
      <c r="VPD172" s="45"/>
      <c r="VPE172" s="3"/>
      <c r="VPF172" s="2"/>
      <c r="VPG172" s="2"/>
      <c r="VPH172" s="2"/>
      <c r="VPI172" s="2"/>
      <c r="VPJ172" s="2"/>
      <c r="VPK172" s="45"/>
      <c r="VPL172" s="45"/>
      <c r="VPO172" s="16"/>
      <c r="VPP172" s="93"/>
      <c r="VPQ172" s="18"/>
      <c r="VPR172" s="16"/>
      <c r="VPS172" s="18"/>
      <c r="VPT172" s="3"/>
      <c r="VPV172" s="13"/>
      <c r="VPW172" s="8"/>
      <c r="VPX172" s="3"/>
      <c r="VPY172" s="45"/>
      <c r="VPZ172" s="3"/>
      <c r="VQA172" s="2"/>
      <c r="VQB172" s="2"/>
      <c r="VQC172" s="2"/>
      <c r="VQD172" s="2"/>
      <c r="VQE172" s="2"/>
      <c r="VQF172" s="45"/>
      <c r="VQG172" s="45"/>
      <c r="VQJ172" s="16"/>
      <c r="VQK172" s="93"/>
      <c r="VQL172" s="18"/>
      <c r="VQM172" s="16"/>
      <c r="VQN172" s="18"/>
      <c r="VQO172" s="3"/>
      <c r="VQQ172" s="13"/>
      <c r="VQR172" s="8"/>
      <c r="VQS172" s="3"/>
      <c r="VQT172" s="45"/>
      <c r="VQU172" s="3"/>
      <c r="VQV172" s="2"/>
      <c r="VQW172" s="2"/>
      <c r="VQX172" s="2"/>
      <c r="VQY172" s="2"/>
      <c r="VQZ172" s="2"/>
      <c r="VRA172" s="45"/>
      <c r="VRB172" s="45"/>
      <c r="VRE172" s="16"/>
      <c r="VRF172" s="93"/>
      <c r="VRG172" s="18"/>
      <c r="VRH172" s="16"/>
      <c r="VRI172" s="18"/>
      <c r="VRJ172" s="3"/>
      <c r="VRL172" s="13"/>
      <c r="VRM172" s="8"/>
      <c r="VRN172" s="3"/>
      <c r="VRO172" s="45"/>
      <c r="VRP172" s="3"/>
      <c r="VRQ172" s="2"/>
      <c r="VRR172" s="2"/>
      <c r="VRS172" s="2"/>
      <c r="VRT172" s="2"/>
      <c r="VRU172" s="2"/>
      <c r="VRV172" s="45"/>
      <c r="VRW172" s="45"/>
      <c r="VRZ172" s="16"/>
      <c r="VSA172" s="93"/>
      <c r="VSB172" s="18"/>
      <c r="VSC172" s="16"/>
      <c r="VSD172" s="18"/>
      <c r="VSE172" s="3"/>
      <c r="VSG172" s="13"/>
      <c r="VSH172" s="8"/>
      <c r="VSI172" s="3"/>
      <c r="VSJ172" s="45"/>
      <c r="VSK172" s="3"/>
      <c r="VSL172" s="2"/>
      <c r="VSM172" s="2"/>
      <c r="VSN172" s="2"/>
      <c r="VSO172" s="2"/>
      <c r="VSP172" s="2"/>
      <c r="VSQ172" s="45"/>
      <c r="VSR172" s="45"/>
      <c r="VSU172" s="16"/>
      <c r="VSV172" s="93"/>
      <c r="VSW172" s="18"/>
      <c r="VSX172" s="16"/>
      <c r="VSY172" s="18"/>
      <c r="VSZ172" s="3"/>
      <c r="VTB172" s="13"/>
      <c r="VTC172" s="8"/>
      <c r="VTD172" s="3"/>
      <c r="VTE172" s="45"/>
      <c r="VTF172" s="3"/>
      <c r="VTG172" s="2"/>
      <c r="VTH172" s="2"/>
      <c r="VTI172" s="2"/>
      <c r="VTJ172" s="2"/>
      <c r="VTK172" s="2"/>
      <c r="VTL172" s="45"/>
      <c r="VTM172" s="45"/>
      <c r="VTP172" s="16"/>
      <c r="VTQ172" s="93"/>
      <c r="VTR172" s="18"/>
      <c r="VTS172" s="16"/>
      <c r="VTT172" s="18"/>
      <c r="VTU172" s="3"/>
      <c r="VTW172" s="13"/>
      <c r="VTX172" s="8"/>
      <c r="VTY172" s="3"/>
      <c r="VTZ172" s="45"/>
      <c r="VUA172" s="3"/>
      <c r="VUB172" s="2"/>
      <c r="VUC172" s="2"/>
      <c r="VUD172" s="2"/>
      <c r="VUE172" s="2"/>
      <c r="VUF172" s="2"/>
      <c r="VUG172" s="45"/>
      <c r="VUH172" s="45"/>
      <c r="VUK172" s="16"/>
      <c r="VUL172" s="93"/>
      <c r="VUM172" s="18"/>
      <c r="VUN172" s="16"/>
      <c r="VUO172" s="18"/>
      <c r="VUP172" s="3"/>
      <c r="VUR172" s="13"/>
      <c r="VUS172" s="8"/>
      <c r="VUT172" s="3"/>
      <c r="VUU172" s="45"/>
      <c r="VUV172" s="3"/>
      <c r="VUW172" s="2"/>
      <c r="VUX172" s="2"/>
      <c r="VUY172" s="2"/>
      <c r="VUZ172" s="2"/>
      <c r="VVA172" s="2"/>
      <c r="VVB172" s="45"/>
      <c r="VVC172" s="45"/>
      <c r="VVF172" s="16"/>
      <c r="VVG172" s="93"/>
      <c r="VVH172" s="18"/>
      <c r="VVI172" s="16"/>
      <c r="VVJ172" s="18"/>
      <c r="VVK172" s="3"/>
      <c r="VVM172" s="13"/>
      <c r="VVN172" s="8"/>
      <c r="VVO172" s="3"/>
      <c r="VVP172" s="45"/>
      <c r="VVQ172" s="3"/>
      <c r="VVR172" s="2"/>
      <c r="VVS172" s="2"/>
      <c r="VVT172" s="2"/>
      <c r="VVU172" s="2"/>
      <c r="VVV172" s="2"/>
      <c r="VVW172" s="45"/>
      <c r="VVX172" s="45"/>
      <c r="VWA172" s="16"/>
      <c r="VWB172" s="93"/>
      <c r="VWC172" s="18"/>
      <c r="VWD172" s="16"/>
      <c r="VWE172" s="18"/>
      <c r="VWF172" s="3"/>
      <c r="VWH172" s="13"/>
      <c r="VWI172" s="8"/>
      <c r="VWJ172" s="3"/>
      <c r="VWK172" s="45"/>
      <c r="VWL172" s="3"/>
      <c r="VWM172" s="2"/>
      <c r="VWN172" s="2"/>
      <c r="VWO172" s="2"/>
      <c r="VWP172" s="2"/>
      <c r="VWQ172" s="2"/>
      <c r="VWR172" s="45"/>
      <c r="VWS172" s="45"/>
      <c r="VWV172" s="16"/>
      <c r="VWW172" s="93"/>
      <c r="VWX172" s="18"/>
      <c r="VWY172" s="16"/>
      <c r="VWZ172" s="18"/>
      <c r="VXA172" s="3"/>
      <c r="VXC172" s="13"/>
      <c r="VXD172" s="8"/>
      <c r="VXE172" s="3"/>
      <c r="VXF172" s="45"/>
      <c r="VXG172" s="3"/>
      <c r="VXH172" s="2"/>
      <c r="VXI172" s="2"/>
      <c r="VXJ172" s="2"/>
      <c r="VXK172" s="2"/>
      <c r="VXL172" s="2"/>
      <c r="VXM172" s="45"/>
      <c r="VXN172" s="45"/>
      <c r="VXQ172" s="16"/>
      <c r="VXR172" s="93"/>
      <c r="VXS172" s="18"/>
      <c r="VXT172" s="16"/>
      <c r="VXU172" s="18"/>
      <c r="VXV172" s="3"/>
      <c r="VXX172" s="13"/>
      <c r="VXY172" s="8"/>
      <c r="VXZ172" s="3"/>
      <c r="VYA172" s="45"/>
      <c r="VYB172" s="3"/>
      <c r="VYC172" s="2"/>
      <c r="VYD172" s="2"/>
      <c r="VYE172" s="2"/>
      <c r="VYF172" s="2"/>
      <c r="VYG172" s="2"/>
      <c r="VYH172" s="45"/>
      <c r="VYI172" s="45"/>
      <c r="VYL172" s="16"/>
      <c r="VYM172" s="93"/>
      <c r="VYN172" s="18"/>
      <c r="VYO172" s="16"/>
      <c r="VYP172" s="18"/>
      <c r="VYQ172" s="3"/>
      <c r="VYS172" s="13"/>
      <c r="VYT172" s="8"/>
      <c r="VYU172" s="3"/>
      <c r="VYV172" s="45"/>
      <c r="VYW172" s="3"/>
      <c r="VYX172" s="2"/>
      <c r="VYY172" s="2"/>
      <c r="VYZ172" s="2"/>
      <c r="VZA172" s="2"/>
      <c r="VZB172" s="2"/>
      <c r="VZC172" s="45"/>
      <c r="VZD172" s="45"/>
      <c r="VZG172" s="16"/>
      <c r="VZH172" s="93"/>
      <c r="VZI172" s="18"/>
      <c r="VZJ172" s="16"/>
      <c r="VZK172" s="18"/>
      <c r="VZL172" s="3"/>
      <c r="VZN172" s="13"/>
      <c r="VZO172" s="8"/>
      <c r="VZP172" s="3"/>
      <c r="VZQ172" s="45"/>
      <c r="VZR172" s="3"/>
      <c r="VZS172" s="2"/>
      <c r="VZT172" s="2"/>
      <c r="VZU172" s="2"/>
      <c r="VZV172" s="2"/>
      <c r="VZW172" s="2"/>
      <c r="VZX172" s="45"/>
      <c r="VZY172" s="45"/>
      <c r="WAB172" s="16"/>
      <c r="WAC172" s="93"/>
      <c r="WAD172" s="18"/>
      <c r="WAE172" s="16"/>
      <c r="WAF172" s="18"/>
      <c r="WAG172" s="3"/>
      <c r="WAI172" s="13"/>
      <c r="WAJ172" s="8"/>
      <c r="WAK172" s="3"/>
      <c r="WAL172" s="45"/>
      <c r="WAM172" s="3"/>
      <c r="WAN172" s="2"/>
      <c r="WAO172" s="2"/>
      <c r="WAP172" s="2"/>
      <c r="WAQ172" s="2"/>
      <c r="WAR172" s="2"/>
      <c r="WAS172" s="45"/>
      <c r="WAT172" s="45"/>
      <c r="WAW172" s="16"/>
      <c r="WAX172" s="93"/>
      <c r="WAY172" s="18"/>
      <c r="WAZ172" s="16"/>
      <c r="WBA172" s="18"/>
      <c r="WBB172" s="3"/>
      <c r="WBD172" s="13"/>
      <c r="WBE172" s="8"/>
      <c r="WBF172" s="3"/>
      <c r="WBG172" s="45"/>
      <c r="WBH172" s="3"/>
      <c r="WBI172" s="2"/>
      <c r="WBJ172" s="2"/>
      <c r="WBK172" s="2"/>
      <c r="WBL172" s="2"/>
      <c r="WBM172" s="2"/>
      <c r="WBN172" s="45"/>
      <c r="WBO172" s="45"/>
      <c r="WBR172" s="16"/>
      <c r="WBS172" s="93"/>
      <c r="WBT172" s="18"/>
      <c r="WBU172" s="16"/>
      <c r="WBV172" s="18"/>
      <c r="WBW172" s="3"/>
      <c r="WBY172" s="13"/>
      <c r="WBZ172" s="8"/>
      <c r="WCA172" s="3"/>
      <c r="WCB172" s="45"/>
      <c r="WCC172" s="3"/>
      <c r="WCD172" s="2"/>
      <c r="WCE172" s="2"/>
      <c r="WCF172" s="2"/>
      <c r="WCG172" s="2"/>
      <c r="WCH172" s="2"/>
      <c r="WCI172" s="45"/>
      <c r="WCJ172" s="45"/>
      <c r="WCM172" s="16"/>
      <c r="WCN172" s="93"/>
      <c r="WCO172" s="18"/>
      <c r="WCP172" s="16"/>
      <c r="WCQ172" s="18"/>
      <c r="WCR172" s="3"/>
      <c r="WCT172" s="13"/>
      <c r="WCU172" s="8"/>
      <c r="WCV172" s="3"/>
      <c r="WCW172" s="45"/>
      <c r="WCX172" s="3"/>
      <c r="WCY172" s="2"/>
      <c r="WCZ172" s="2"/>
      <c r="WDA172" s="2"/>
      <c r="WDB172" s="2"/>
      <c r="WDC172" s="2"/>
      <c r="WDD172" s="45"/>
      <c r="WDE172" s="45"/>
      <c r="WDH172" s="16"/>
      <c r="WDI172" s="93"/>
      <c r="WDJ172" s="18"/>
      <c r="WDK172" s="16"/>
      <c r="WDL172" s="18"/>
      <c r="WDM172" s="3"/>
      <c r="WDO172" s="13"/>
      <c r="WDP172" s="8"/>
      <c r="WDQ172" s="3"/>
      <c r="WDR172" s="45"/>
      <c r="WDS172" s="3"/>
      <c r="WDT172" s="2"/>
      <c r="WDU172" s="2"/>
      <c r="WDV172" s="2"/>
      <c r="WDW172" s="2"/>
      <c r="WDX172" s="2"/>
      <c r="WDY172" s="45"/>
      <c r="WDZ172" s="45"/>
      <c r="WEC172" s="16"/>
      <c r="WED172" s="93"/>
      <c r="WEE172" s="18"/>
      <c r="WEF172" s="16"/>
      <c r="WEG172" s="18"/>
      <c r="WEH172" s="3"/>
      <c r="WEJ172" s="13"/>
      <c r="WEK172" s="8"/>
      <c r="WEL172" s="3"/>
      <c r="WEM172" s="45"/>
      <c r="WEN172" s="3"/>
      <c r="WEO172" s="2"/>
      <c r="WEP172" s="2"/>
      <c r="WEQ172" s="2"/>
      <c r="WER172" s="2"/>
      <c r="WES172" s="2"/>
      <c r="WET172" s="45"/>
      <c r="WEU172" s="45"/>
      <c r="WEX172" s="16"/>
      <c r="WEY172" s="93"/>
      <c r="WEZ172" s="18"/>
      <c r="WFA172" s="16"/>
      <c r="WFB172" s="18"/>
      <c r="WFC172" s="3"/>
      <c r="WFE172" s="13"/>
      <c r="WFF172" s="8"/>
      <c r="WFG172" s="3"/>
      <c r="WFH172" s="45"/>
      <c r="WFI172" s="3"/>
      <c r="WFJ172" s="2"/>
      <c r="WFK172" s="2"/>
      <c r="WFL172" s="2"/>
      <c r="WFM172" s="2"/>
      <c r="WFN172" s="2"/>
      <c r="WFO172" s="45"/>
      <c r="WFP172" s="45"/>
      <c r="WFS172" s="16"/>
      <c r="WFT172" s="93"/>
      <c r="WFU172" s="18"/>
      <c r="WFV172" s="16"/>
      <c r="WFW172" s="18"/>
      <c r="WFX172" s="3"/>
      <c r="WFZ172" s="13"/>
      <c r="WGA172" s="8"/>
      <c r="WGB172" s="3"/>
      <c r="WGC172" s="45"/>
      <c r="WGD172" s="3"/>
      <c r="WGE172" s="2"/>
      <c r="WGF172" s="2"/>
      <c r="WGG172" s="2"/>
      <c r="WGH172" s="2"/>
      <c r="WGI172" s="2"/>
      <c r="WGJ172" s="45"/>
      <c r="WGK172" s="45"/>
      <c r="WGN172" s="16"/>
      <c r="WGO172" s="93"/>
      <c r="WGP172" s="18"/>
      <c r="WGQ172" s="16"/>
      <c r="WGR172" s="18"/>
      <c r="WGS172" s="3"/>
      <c r="WGU172" s="13"/>
      <c r="WGV172" s="8"/>
      <c r="WGW172" s="3"/>
      <c r="WGX172" s="45"/>
      <c r="WGY172" s="3"/>
      <c r="WGZ172" s="2"/>
      <c r="WHA172" s="2"/>
      <c r="WHB172" s="2"/>
      <c r="WHC172" s="2"/>
      <c r="WHD172" s="2"/>
      <c r="WHE172" s="45"/>
      <c r="WHF172" s="45"/>
      <c r="WHI172" s="16"/>
      <c r="WHJ172" s="93"/>
      <c r="WHK172" s="18"/>
      <c r="WHL172" s="16"/>
      <c r="WHM172" s="18"/>
      <c r="WHN172" s="3"/>
      <c r="WHP172" s="13"/>
      <c r="WHQ172" s="8"/>
      <c r="WHR172" s="3"/>
      <c r="WHS172" s="45"/>
      <c r="WHT172" s="3"/>
      <c r="WHU172" s="2"/>
      <c r="WHV172" s="2"/>
      <c r="WHW172" s="2"/>
      <c r="WHX172" s="2"/>
      <c r="WHY172" s="2"/>
      <c r="WHZ172" s="45"/>
      <c r="WIA172" s="45"/>
      <c r="WID172" s="16"/>
      <c r="WIE172" s="93"/>
      <c r="WIF172" s="18"/>
      <c r="WIG172" s="16"/>
      <c r="WIH172" s="18"/>
      <c r="WII172" s="3"/>
      <c r="WIK172" s="13"/>
      <c r="WIL172" s="8"/>
      <c r="WIM172" s="3"/>
      <c r="WIN172" s="45"/>
      <c r="WIO172" s="3"/>
      <c r="WIP172" s="2"/>
      <c r="WIQ172" s="2"/>
      <c r="WIR172" s="2"/>
      <c r="WIS172" s="2"/>
      <c r="WIT172" s="2"/>
      <c r="WIU172" s="45"/>
      <c r="WIV172" s="45"/>
      <c r="WIY172" s="16"/>
      <c r="WIZ172" s="93"/>
      <c r="WJA172" s="18"/>
      <c r="WJB172" s="16"/>
      <c r="WJC172" s="18"/>
      <c r="WJD172" s="3"/>
      <c r="WJF172" s="13"/>
      <c r="WJG172" s="8"/>
      <c r="WJH172" s="3"/>
      <c r="WJI172" s="45"/>
      <c r="WJJ172" s="3"/>
      <c r="WJK172" s="2"/>
      <c r="WJL172" s="2"/>
      <c r="WJM172" s="2"/>
      <c r="WJN172" s="2"/>
      <c r="WJO172" s="2"/>
      <c r="WJP172" s="45"/>
      <c r="WJQ172" s="45"/>
      <c r="WJT172" s="16"/>
      <c r="WJU172" s="93"/>
      <c r="WJV172" s="18"/>
      <c r="WJW172" s="16"/>
      <c r="WJX172" s="18"/>
      <c r="WJY172" s="3"/>
      <c r="WKA172" s="13"/>
      <c r="WKB172" s="8"/>
      <c r="WKC172" s="3"/>
      <c r="WKD172" s="45"/>
      <c r="WKE172" s="3"/>
      <c r="WKF172" s="2"/>
      <c r="WKG172" s="2"/>
      <c r="WKH172" s="2"/>
      <c r="WKI172" s="2"/>
      <c r="WKJ172" s="2"/>
      <c r="WKK172" s="45"/>
      <c r="WKL172" s="45"/>
      <c r="WKO172" s="16"/>
      <c r="WKP172" s="93"/>
      <c r="WKQ172" s="18"/>
      <c r="WKR172" s="16"/>
      <c r="WKS172" s="18"/>
      <c r="WKT172" s="3"/>
      <c r="WKV172" s="13"/>
      <c r="WKW172" s="8"/>
      <c r="WKX172" s="3"/>
      <c r="WKY172" s="45"/>
      <c r="WKZ172" s="3"/>
      <c r="WLA172" s="2"/>
      <c r="WLB172" s="2"/>
      <c r="WLC172" s="2"/>
      <c r="WLD172" s="2"/>
      <c r="WLE172" s="2"/>
      <c r="WLF172" s="45"/>
      <c r="WLG172" s="45"/>
      <c r="WLJ172" s="16"/>
      <c r="WLK172" s="93"/>
      <c r="WLL172" s="18"/>
      <c r="WLM172" s="16"/>
      <c r="WLN172" s="18"/>
      <c r="WLO172" s="3"/>
      <c r="WLQ172" s="13"/>
      <c r="WLR172" s="8"/>
      <c r="WLS172" s="3"/>
      <c r="WLT172" s="45"/>
      <c r="WLU172" s="3"/>
      <c r="WLV172" s="2"/>
      <c r="WLW172" s="2"/>
      <c r="WLX172" s="2"/>
      <c r="WLY172" s="2"/>
      <c r="WLZ172" s="2"/>
      <c r="WMA172" s="45"/>
      <c r="WMB172" s="45"/>
      <c r="WME172" s="16"/>
      <c r="WMF172" s="93"/>
      <c r="WMG172" s="18"/>
      <c r="WMH172" s="16"/>
      <c r="WMI172" s="18"/>
      <c r="WMJ172" s="3"/>
      <c r="WML172" s="13"/>
      <c r="WMM172" s="8"/>
      <c r="WMN172" s="3"/>
      <c r="WMO172" s="45"/>
      <c r="WMP172" s="3"/>
      <c r="WMQ172" s="2"/>
      <c r="WMR172" s="2"/>
      <c r="WMS172" s="2"/>
      <c r="WMT172" s="2"/>
      <c r="WMU172" s="2"/>
      <c r="WMV172" s="45"/>
      <c r="WMW172" s="45"/>
      <c r="WMZ172" s="16"/>
      <c r="WNA172" s="93"/>
      <c r="WNB172" s="18"/>
      <c r="WNC172" s="16"/>
      <c r="WND172" s="18"/>
      <c r="WNE172" s="3"/>
      <c r="WNG172" s="13"/>
      <c r="WNH172" s="8"/>
      <c r="WNI172" s="3"/>
      <c r="WNJ172" s="45"/>
      <c r="WNK172" s="3"/>
      <c r="WNL172" s="2"/>
      <c r="WNM172" s="2"/>
      <c r="WNN172" s="2"/>
      <c r="WNO172" s="2"/>
      <c r="WNP172" s="2"/>
      <c r="WNQ172" s="45"/>
      <c r="WNR172" s="45"/>
      <c r="WNU172" s="16"/>
      <c r="WNV172" s="93"/>
      <c r="WNW172" s="18"/>
      <c r="WNX172" s="16"/>
      <c r="WNY172" s="18"/>
      <c r="WNZ172" s="3"/>
      <c r="WOB172" s="13"/>
      <c r="WOC172" s="8"/>
      <c r="WOD172" s="3"/>
      <c r="WOE172" s="45"/>
      <c r="WOF172" s="3"/>
      <c r="WOG172" s="2"/>
      <c r="WOH172" s="2"/>
      <c r="WOI172" s="2"/>
      <c r="WOJ172" s="2"/>
      <c r="WOK172" s="2"/>
      <c r="WOL172" s="45"/>
      <c r="WOM172" s="45"/>
      <c r="WOP172" s="16"/>
      <c r="WOQ172" s="93"/>
      <c r="WOR172" s="18"/>
      <c r="WOS172" s="16"/>
      <c r="WOT172" s="18"/>
      <c r="WOU172" s="3"/>
      <c r="WOW172" s="13"/>
      <c r="WOX172" s="8"/>
      <c r="WOY172" s="3"/>
      <c r="WOZ172" s="45"/>
      <c r="WPA172" s="3"/>
      <c r="WPB172" s="2"/>
      <c r="WPC172" s="2"/>
      <c r="WPD172" s="2"/>
      <c r="WPE172" s="2"/>
      <c r="WPF172" s="2"/>
      <c r="WPG172" s="45"/>
      <c r="WPH172" s="45"/>
      <c r="WPK172" s="16"/>
      <c r="WPL172" s="93"/>
      <c r="WPM172" s="18"/>
      <c r="WPN172" s="16"/>
      <c r="WPO172" s="18"/>
      <c r="WPP172" s="3"/>
      <c r="WPR172" s="13"/>
      <c r="WPS172" s="8"/>
      <c r="WPT172" s="3"/>
      <c r="WPU172" s="45"/>
      <c r="WPV172" s="3"/>
      <c r="WPW172" s="2"/>
      <c r="WPX172" s="2"/>
      <c r="WPY172" s="2"/>
      <c r="WPZ172" s="2"/>
      <c r="WQA172" s="2"/>
      <c r="WQB172" s="45"/>
      <c r="WQC172" s="45"/>
      <c r="WQF172" s="16"/>
      <c r="WQG172" s="93"/>
      <c r="WQH172" s="18"/>
      <c r="WQI172" s="16"/>
      <c r="WQJ172" s="18"/>
      <c r="WQK172" s="3"/>
      <c r="WQM172" s="13"/>
      <c r="WQN172" s="8"/>
      <c r="WQO172" s="3"/>
      <c r="WQP172" s="45"/>
      <c r="WQQ172" s="3"/>
      <c r="WQR172" s="2"/>
      <c r="WQS172" s="2"/>
      <c r="WQT172" s="2"/>
      <c r="WQU172" s="2"/>
      <c r="WQV172" s="2"/>
      <c r="WQW172" s="45"/>
      <c r="WQX172" s="45"/>
      <c r="WRA172" s="16"/>
      <c r="WRB172" s="93"/>
      <c r="WRC172" s="18"/>
      <c r="WRD172" s="16"/>
      <c r="WRE172" s="18"/>
      <c r="WRF172" s="3"/>
      <c r="WRH172" s="13"/>
      <c r="WRI172" s="8"/>
      <c r="WRJ172" s="3"/>
      <c r="WRK172" s="45"/>
      <c r="WRL172" s="3"/>
      <c r="WRM172" s="2"/>
      <c r="WRN172" s="2"/>
      <c r="WRO172" s="2"/>
      <c r="WRP172" s="2"/>
      <c r="WRQ172" s="2"/>
      <c r="WRR172" s="45"/>
      <c r="WRS172" s="45"/>
      <c r="WRV172" s="16"/>
      <c r="WRW172" s="93"/>
      <c r="WRX172" s="18"/>
      <c r="WRY172" s="16"/>
      <c r="WRZ172" s="18"/>
      <c r="WSA172" s="3"/>
      <c r="WSC172" s="13"/>
      <c r="WSD172" s="8"/>
      <c r="WSE172" s="3"/>
      <c r="WSF172" s="45"/>
      <c r="WSG172" s="3"/>
      <c r="WSH172" s="2"/>
      <c r="WSI172" s="2"/>
      <c r="WSJ172" s="2"/>
      <c r="WSK172" s="2"/>
      <c r="WSL172" s="2"/>
      <c r="WSM172" s="45"/>
      <c r="WSN172" s="45"/>
      <c r="WSQ172" s="16"/>
      <c r="WSR172" s="93"/>
      <c r="WSS172" s="18"/>
      <c r="WST172" s="16"/>
      <c r="WSU172" s="18"/>
      <c r="WSV172" s="3"/>
      <c r="WSX172" s="13"/>
      <c r="WSY172" s="8"/>
      <c r="WSZ172" s="3"/>
      <c r="WTA172" s="45"/>
      <c r="WTB172" s="3"/>
      <c r="WTC172" s="2"/>
      <c r="WTD172" s="2"/>
      <c r="WTE172" s="2"/>
      <c r="WTF172" s="2"/>
      <c r="WTG172" s="2"/>
      <c r="WTH172" s="45"/>
      <c r="WTI172" s="45"/>
      <c r="WTL172" s="16"/>
      <c r="WTM172" s="93"/>
      <c r="WTN172" s="18"/>
      <c r="WTO172" s="16"/>
      <c r="WTP172" s="18"/>
      <c r="WTQ172" s="3"/>
      <c r="WTS172" s="13"/>
      <c r="WTT172" s="8"/>
      <c r="WTU172" s="3"/>
      <c r="WTV172" s="45"/>
      <c r="WTW172" s="3"/>
      <c r="WTX172" s="2"/>
      <c r="WTY172" s="2"/>
      <c r="WTZ172" s="2"/>
      <c r="WUA172" s="2"/>
      <c r="WUB172" s="2"/>
      <c r="WUC172" s="45"/>
      <c r="WUD172" s="45"/>
      <c r="WUG172" s="16"/>
      <c r="WUH172" s="93"/>
      <c r="WUI172" s="18"/>
      <c r="WUJ172" s="16"/>
      <c r="WUK172" s="18"/>
      <c r="WUL172" s="3"/>
      <c r="WUN172" s="13"/>
      <c r="WUO172" s="8"/>
      <c r="WUP172" s="3"/>
      <c r="WUQ172" s="45"/>
      <c r="WUR172" s="3"/>
      <c r="WUS172" s="2"/>
      <c r="WUT172" s="2"/>
      <c r="WUU172" s="2"/>
      <c r="WUV172" s="2"/>
      <c r="WUW172" s="2"/>
      <c r="WUX172" s="45"/>
      <c r="WUY172" s="45"/>
      <c r="WVB172" s="16"/>
      <c r="WVC172" s="93"/>
      <c r="WVD172" s="18"/>
      <c r="WVE172" s="16"/>
      <c r="WVF172" s="18"/>
      <c r="WVG172" s="3"/>
      <c r="WVI172" s="13"/>
      <c r="WVJ172" s="8"/>
      <c r="WVK172" s="3"/>
      <c r="WVL172" s="45"/>
      <c r="WVM172" s="3"/>
      <c r="WVN172" s="2"/>
      <c r="WVO172" s="2"/>
      <c r="WVP172" s="2"/>
      <c r="WVQ172" s="2"/>
      <c r="WVR172" s="2"/>
      <c r="WVS172" s="45"/>
      <c r="WVT172" s="45"/>
      <c r="WVW172" s="16"/>
      <c r="WVX172" s="93"/>
      <c r="WVY172" s="18"/>
      <c r="WVZ172" s="16"/>
      <c r="WWA172" s="18"/>
      <c r="WWB172" s="3"/>
      <c r="WWD172" s="13"/>
      <c r="WWE172" s="8"/>
      <c r="WWF172" s="3"/>
      <c r="WWG172" s="45"/>
      <c r="WWH172" s="3"/>
      <c r="WWI172" s="2"/>
      <c r="WWJ172" s="2"/>
      <c r="WWK172" s="2"/>
      <c r="WWL172" s="2"/>
      <c r="WWM172" s="2"/>
      <c r="WWN172" s="45"/>
      <c r="WWO172" s="45"/>
      <c r="WWR172" s="16"/>
      <c r="WWS172" s="93"/>
      <c r="WWT172" s="18"/>
      <c r="WWU172" s="16"/>
      <c r="WWV172" s="18"/>
      <c r="WWW172" s="3"/>
      <c r="WWY172" s="13"/>
      <c r="WWZ172" s="8"/>
      <c r="WXA172" s="3"/>
      <c r="WXB172" s="45"/>
      <c r="WXC172" s="3"/>
      <c r="WXD172" s="2"/>
      <c r="WXE172" s="2"/>
      <c r="WXF172" s="2"/>
      <c r="WXG172" s="2"/>
      <c r="WXH172" s="2"/>
      <c r="WXI172" s="45"/>
      <c r="WXJ172" s="45"/>
      <c r="WXM172" s="16"/>
      <c r="WXN172" s="93"/>
      <c r="WXO172" s="18"/>
      <c r="WXP172" s="16"/>
      <c r="WXQ172" s="18"/>
      <c r="WXR172" s="3"/>
      <c r="WXT172" s="13"/>
      <c r="WXU172" s="8"/>
      <c r="WXV172" s="3"/>
      <c r="WXW172" s="45"/>
      <c r="WXX172" s="3"/>
      <c r="WXY172" s="2"/>
      <c r="WXZ172" s="2"/>
      <c r="WYA172" s="2"/>
      <c r="WYB172" s="2"/>
      <c r="WYC172" s="2"/>
      <c r="WYD172" s="45"/>
      <c r="WYE172" s="45"/>
      <c r="WYH172" s="16"/>
      <c r="WYI172" s="93"/>
      <c r="WYJ172" s="18"/>
      <c r="WYK172" s="16"/>
      <c r="WYL172" s="18"/>
      <c r="WYM172" s="3"/>
      <c r="WYO172" s="13"/>
      <c r="WYP172" s="8"/>
      <c r="WYQ172" s="3"/>
      <c r="WYR172" s="45"/>
      <c r="WYS172" s="3"/>
      <c r="WYT172" s="2"/>
      <c r="WYU172" s="2"/>
      <c r="WYV172" s="2"/>
      <c r="WYW172" s="2"/>
      <c r="WYX172" s="2"/>
      <c r="WYY172" s="45"/>
      <c r="WYZ172" s="45"/>
      <c r="WZC172" s="16"/>
      <c r="WZD172" s="93"/>
      <c r="WZE172" s="18"/>
      <c r="WZF172" s="16"/>
      <c r="WZG172" s="18"/>
      <c r="WZH172" s="3"/>
      <c r="WZJ172" s="13"/>
      <c r="WZK172" s="8"/>
      <c r="WZL172" s="3"/>
      <c r="WZM172" s="45"/>
      <c r="WZN172" s="3"/>
      <c r="WZO172" s="2"/>
      <c r="WZP172" s="2"/>
      <c r="WZQ172" s="2"/>
      <c r="WZR172" s="2"/>
      <c r="WZS172" s="2"/>
      <c r="WZT172" s="45"/>
      <c r="WZU172" s="45"/>
      <c r="WZX172" s="16"/>
      <c r="WZY172" s="93"/>
      <c r="WZZ172" s="18"/>
      <c r="XAA172" s="16"/>
      <c r="XAB172" s="18"/>
      <c r="XAC172" s="3"/>
      <c r="XAE172" s="13"/>
      <c r="XAF172" s="8"/>
      <c r="XAG172" s="3"/>
      <c r="XAH172" s="45"/>
      <c r="XAI172" s="3"/>
      <c r="XAJ172" s="2"/>
      <c r="XAK172" s="2"/>
      <c r="XAL172" s="2"/>
      <c r="XAM172" s="2"/>
      <c r="XAN172" s="2"/>
      <c r="XAO172" s="45"/>
      <c r="XAP172" s="45"/>
      <c r="XAS172" s="16"/>
      <c r="XAT172" s="93"/>
      <c r="XAU172" s="18"/>
      <c r="XAV172" s="16"/>
      <c r="XAW172" s="18"/>
      <c r="XAX172" s="3"/>
      <c r="XAZ172" s="13"/>
      <c r="XBA172" s="8"/>
      <c r="XBB172" s="3"/>
      <c r="XBC172" s="45"/>
      <c r="XBD172" s="3"/>
      <c r="XBE172" s="2"/>
      <c r="XBF172" s="2"/>
      <c r="XBG172" s="2"/>
      <c r="XBH172" s="2"/>
      <c r="XBI172" s="2"/>
      <c r="XBJ172" s="45"/>
      <c r="XBK172" s="45"/>
      <c r="XBN172" s="16"/>
      <c r="XBO172" s="93"/>
      <c r="XBP172" s="18"/>
      <c r="XBQ172" s="16"/>
      <c r="XBR172" s="18"/>
      <c r="XBS172" s="3"/>
      <c r="XBU172" s="13"/>
      <c r="XBV172" s="8"/>
      <c r="XBW172" s="3"/>
      <c r="XBX172" s="45"/>
      <c r="XBY172" s="3"/>
      <c r="XBZ172" s="2"/>
      <c r="XCA172" s="2"/>
      <c r="XCB172" s="2"/>
      <c r="XCC172" s="2"/>
      <c r="XCD172" s="2"/>
      <c r="XCE172" s="45"/>
      <c r="XCF172" s="45"/>
      <c r="XCI172" s="16"/>
      <c r="XCJ172" s="93"/>
      <c r="XCK172" s="18"/>
      <c r="XCL172" s="16"/>
      <c r="XCM172" s="18"/>
      <c r="XCN172" s="3"/>
      <c r="XCP172" s="13"/>
      <c r="XCQ172" s="8"/>
      <c r="XCR172" s="3"/>
      <c r="XCS172" s="45"/>
      <c r="XCT172" s="3"/>
      <c r="XCU172" s="2"/>
      <c r="XCV172" s="2"/>
      <c r="XCW172" s="2"/>
      <c r="XCX172" s="2"/>
      <c r="XCY172" s="2"/>
      <c r="XCZ172" s="45"/>
      <c r="XDA172" s="45"/>
      <c r="XDD172" s="16"/>
      <c r="XDE172" s="93"/>
      <c r="XDF172" s="18"/>
      <c r="XDG172" s="16"/>
      <c r="XDH172" s="18"/>
      <c r="XDI172" s="3"/>
      <c r="XDK172" s="13"/>
      <c r="XDL172" s="8"/>
      <c r="XDM172" s="3"/>
      <c r="XDN172" s="45"/>
      <c r="XDO172" s="3"/>
      <c r="XDP172" s="2"/>
      <c r="XDQ172" s="2"/>
      <c r="XDR172" s="2"/>
      <c r="XDS172" s="2"/>
      <c r="XDT172" s="2"/>
      <c r="XDU172" s="45"/>
      <c r="XDV172" s="45"/>
      <c r="XDY172" s="16"/>
      <c r="XDZ172" s="93"/>
      <c r="XEA172" s="18"/>
      <c r="XEB172" s="16"/>
      <c r="XEC172" s="18"/>
      <c r="XED172" s="3"/>
      <c r="XEF172" s="13"/>
      <c r="XEG172" s="8"/>
      <c r="XEH172" s="3"/>
      <c r="XEI172" s="45"/>
      <c r="XEJ172" s="3"/>
      <c r="XEK172" s="2"/>
      <c r="XEL172" s="2"/>
      <c r="XEM172" s="2"/>
      <c r="XEN172" s="2"/>
      <c r="XEO172" s="2"/>
      <c r="XEP172" s="45"/>
      <c r="XEQ172" s="45"/>
      <c r="XET172" s="16"/>
      <c r="XEU172" s="93"/>
      <c r="XEV172" s="18"/>
      <c r="XEW172" s="16"/>
      <c r="XEX172" s="18"/>
      <c r="XEY172" s="3"/>
      <c r="XFA172" s="13"/>
      <c r="XFB172" s="8"/>
      <c r="XFC172" s="3"/>
      <c r="XFD172" s="45"/>
    </row>
    <row r="173" spans="1:6144 6147:10239 10242:14334 14337:16384">
      <c r="A173" s="13">
        <v>44421</v>
      </c>
      <c r="B173" s="8"/>
      <c r="C173" s="3"/>
      <c r="D173" s="45"/>
      <c r="E173" s="3"/>
      <c r="F173" s="2"/>
      <c r="G173" s="2"/>
      <c r="H173" s="2"/>
      <c r="K173" s="45"/>
      <c r="L173" s="45"/>
      <c r="P173" s="93"/>
      <c r="Q173" s="18"/>
      <c r="S173" s="18"/>
      <c r="T173" s="3"/>
      <c r="V173" s="13"/>
      <c r="W173" s="8"/>
      <c r="X173" s="3"/>
      <c r="Y173" s="45"/>
      <c r="Z173" s="3"/>
      <c r="AA173" s="2"/>
      <c r="AB173" s="2"/>
      <c r="AC173" s="2"/>
      <c r="AD173" s="2"/>
      <c r="AE173" s="2"/>
      <c r="AF173" s="45"/>
      <c r="AG173" s="45"/>
      <c r="AJ173" s="16"/>
      <c r="AK173" s="93"/>
      <c r="AL173" s="18"/>
      <c r="AM173" s="16"/>
      <c r="AN173" s="18"/>
      <c r="AO173" s="3"/>
      <c r="AQ173" s="13"/>
      <c r="AR173" s="8"/>
      <c r="AS173" s="3"/>
      <c r="AT173" s="45"/>
      <c r="AU173" s="3"/>
      <c r="AV173" s="2"/>
      <c r="AW173" s="2"/>
      <c r="AX173" s="2"/>
      <c r="AY173" s="2"/>
      <c r="AZ173" s="2"/>
      <c r="BA173" s="45"/>
      <c r="BB173" s="45"/>
      <c r="BE173" s="16"/>
      <c r="BF173" s="93"/>
      <c r="BG173" s="18"/>
      <c r="BH173" s="16"/>
      <c r="BI173" s="18"/>
      <c r="BJ173" s="3"/>
      <c r="BL173" s="13"/>
      <c r="BM173" s="8"/>
      <c r="BN173" s="3"/>
      <c r="BO173" s="45"/>
      <c r="BP173" s="3"/>
      <c r="BQ173" s="2"/>
      <c r="BR173" s="2"/>
      <c r="BS173" s="2"/>
      <c r="BT173" s="2"/>
      <c r="BU173" s="2"/>
      <c r="BV173" s="45"/>
      <c r="BW173" s="45"/>
      <c r="BZ173" s="16"/>
      <c r="CA173" s="93"/>
      <c r="CB173" s="18"/>
      <c r="CC173" s="16"/>
      <c r="CD173" s="18"/>
      <c r="CE173" s="3"/>
      <c r="CG173" s="13"/>
      <c r="CH173" s="8"/>
      <c r="CI173" s="3"/>
      <c r="CJ173" s="45"/>
      <c r="CK173" s="3"/>
      <c r="CL173" s="2"/>
      <c r="CM173" s="2"/>
      <c r="CN173" s="2"/>
      <c r="CO173" s="2"/>
      <c r="CP173" s="2"/>
      <c r="CQ173" s="45"/>
      <c r="CR173" s="45"/>
      <c r="CU173" s="16"/>
      <c r="CV173" s="93"/>
      <c r="CW173" s="18"/>
      <c r="CX173" s="16"/>
      <c r="CY173" s="18"/>
      <c r="CZ173" s="3"/>
      <c r="DB173" s="13"/>
      <c r="DC173" s="8"/>
      <c r="DD173" s="3"/>
      <c r="DE173" s="45"/>
      <c r="DF173" s="3"/>
      <c r="DG173" s="2"/>
      <c r="DH173" s="2"/>
      <c r="DI173" s="2"/>
      <c r="DJ173" s="2"/>
      <c r="DK173" s="2"/>
      <c r="DL173" s="45"/>
      <c r="DM173" s="45"/>
      <c r="DP173" s="16"/>
      <c r="DQ173" s="93"/>
      <c r="DR173" s="18"/>
      <c r="DS173" s="16"/>
      <c r="DT173" s="18"/>
      <c r="DU173" s="3"/>
      <c r="DW173" s="13"/>
      <c r="DX173" s="8"/>
      <c r="DY173" s="3"/>
      <c r="DZ173" s="45"/>
      <c r="EA173" s="3"/>
      <c r="EB173" s="2"/>
      <c r="EC173" s="2"/>
      <c r="ED173" s="2"/>
      <c r="EE173" s="2"/>
      <c r="EF173" s="2"/>
      <c r="EG173" s="45"/>
      <c r="EH173" s="45"/>
      <c r="EK173" s="16"/>
      <c r="EL173" s="93"/>
      <c r="EM173" s="18"/>
      <c r="EN173" s="16"/>
      <c r="EO173" s="18"/>
      <c r="EP173" s="3"/>
      <c r="ER173" s="13"/>
      <c r="ES173" s="8"/>
      <c r="ET173" s="3"/>
      <c r="EU173" s="45"/>
      <c r="EV173" s="3"/>
      <c r="EW173" s="2"/>
      <c r="EX173" s="2"/>
      <c r="EY173" s="2"/>
      <c r="EZ173" s="2"/>
      <c r="FA173" s="2"/>
      <c r="FB173" s="45"/>
      <c r="FC173" s="45"/>
      <c r="FF173" s="16"/>
      <c r="FG173" s="93"/>
      <c r="FH173" s="18"/>
      <c r="FI173" s="16"/>
      <c r="FJ173" s="18"/>
      <c r="FK173" s="3"/>
      <c r="FM173" s="13"/>
      <c r="FN173" s="8"/>
      <c r="FO173" s="3"/>
      <c r="FP173" s="45"/>
      <c r="FQ173" s="3"/>
      <c r="FR173" s="2"/>
      <c r="FS173" s="2"/>
      <c r="FT173" s="2"/>
      <c r="FU173" s="2"/>
      <c r="FV173" s="2"/>
      <c r="FW173" s="45"/>
      <c r="FX173" s="45"/>
      <c r="GA173" s="16"/>
      <c r="GB173" s="93"/>
      <c r="GC173" s="18"/>
      <c r="GD173" s="16"/>
      <c r="GE173" s="18"/>
      <c r="GF173" s="3"/>
      <c r="GH173" s="13"/>
      <c r="GI173" s="8"/>
      <c r="GJ173" s="3"/>
      <c r="GK173" s="45"/>
      <c r="GL173" s="3"/>
      <c r="GM173" s="2"/>
      <c r="GN173" s="2"/>
      <c r="GO173" s="2"/>
      <c r="GP173" s="2"/>
      <c r="GQ173" s="2"/>
      <c r="GR173" s="45"/>
      <c r="GS173" s="45"/>
      <c r="GV173" s="16"/>
      <c r="GW173" s="93"/>
      <c r="GX173" s="18"/>
      <c r="GY173" s="16"/>
      <c r="GZ173" s="18"/>
      <c r="HA173" s="3"/>
      <c r="HC173" s="13"/>
      <c r="HD173" s="8"/>
      <c r="HE173" s="3"/>
      <c r="HF173" s="45"/>
      <c r="HG173" s="3"/>
      <c r="HH173" s="2"/>
      <c r="HI173" s="2"/>
      <c r="HJ173" s="2"/>
      <c r="HK173" s="2"/>
      <c r="HL173" s="2"/>
      <c r="HM173" s="45"/>
      <c r="HN173" s="45"/>
      <c r="HQ173" s="16"/>
      <c r="HR173" s="93"/>
      <c r="HS173" s="18"/>
      <c r="HT173" s="16"/>
      <c r="HU173" s="18"/>
      <c r="HV173" s="3"/>
      <c r="HX173" s="13"/>
      <c r="HY173" s="8"/>
      <c r="HZ173" s="3"/>
      <c r="IA173" s="45"/>
      <c r="IB173" s="3"/>
      <c r="IC173" s="2"/>
      <c r="ID173" s="2"/>
      <c r="IE173" s="2"/>
      <c r="IF173" s="2"/>
      <c r="IG173" s="2"/>
      <c r="IH173" s="45"/>
      <c r="II173" s="45"/>
      <c r="IL173" s="16"/>
      <c r="IM173" s="93"/>
      <c r="IN173" s="18"/>
      <c r="IO173" s="16"/>
      <c r="IP173" s="18"/>
      <c r="IQ173" s="3"/>
      <c r="IS173" s="13"/>
      <c r="IT173" s="8"/>
      <c r="IU173" s="3"/>
      <c r="IV173" s="45"/>
      <c r="IW173" s="3"/>
      <c r="IX173" s="2"/>
      <c r="IY173" s="2"/>
      <c r="IZ173" s="2"/>
      <c r="JA173" s="2"/>
      <c r="JB173" s="2"/>
      <c r="JC173" s="45"/>
      <c r="JD173" s="45"/>
      <c r="JG173" s="16"/>
      <c r="JH173" s="93"/>
      <c r="JI173" s="18"/>
      <c r="JJ173" s="16"/>
      <c r="JK173" s="18"/>
      <c r="JL173" s="3"/>
      <c r="JN173" s="13"/>
      <c r="JO173" s="8"/>
      <c r="JP173" s="3"/>
      <c r="JQ173" s="45"/>
      <c r="JR173" s="3"/>
      <c r="JS173" s="2"/>
      <c r="JT173" s="2"/>
      <c r="JU173" s="2"/>
      <c r="JV173" s="2"/>
      <c r="JW173" s="2"/>
      <c r="JX173" s="45"/>
      <c r="JY173" s="45"/>
      <c r="KB173" s="16"/>
      <c r="KC173" s="93"/>
      <c r="KD173" s="18"/>
      <c r="KE173" s="16"/>
      <c r="KF173" s="18"/>
      <c r="KG173" s="3"/>
      <c r="KI173" s="13"/>
      <c r="KJ173" s="8"/>
      <c r="KK173" s="3"/>
      <c r="KL173" s="45"/>
      <c r="KM173" s="3"/>
      <c r="KN173" s="2"/>
      <c r="KO173" s="2"/>
      <c r="KP173" s="2"/>
      <c r="KQ173" s="2"/>
      <c r="KR173" s="2"/>
      <c r="KS173" s="45"/>
      <c r="KT173" s="45"/>
      <c r="KW173" s="16"/>
      <c r="KX173" s="93"/>
      <c r="KY173" s="18"/>
      <c r="KZ173" s="16"/>
      <c r="LA173" s="18"/>
      <c r="LB173" s="3"/>
      <c r="LD173" s="13"/>
      <c r="LE173" s="8"/>
      <c r="LF173" s="3"/>
      <c r="LG173" s="45"/>
      <c r="LH173" s="3"/>
      <c r="LI173" s="2"/>
      <c r="LJ173" s="2"/>
      <c r="LK173" s="2"/>
      <c r="LL173" s="2"/>
      <c r="LM173" s="2"/>
      <c r="LN173" s="45"/>
      <c r="LO173" s="45"/>
      <c r="LR173" s="16"/>
      <c r="LS173" s="93"/>
      <c r="LT173" s="18"/>
      <c r="LU173" s="16"/>
      <c r="LV173" s="18"/>
      <c r="LW173" s="3"/>
      <c r="LY173" s="13"/>
      <c r="LZ173" s="8"/>
      <c r="MA173" s="3"/>
      <c r="MB173" s="45"/>
      <c r="MC173" s="3"/>
      <c r="MD173" s="2"/>
      <c r="ME173" s="2"/>
      <c r="MF173" s="2"/>
      <c r="MG173" s="2"/>
      <c r="MH173" s="2"/>
      <c r="MI173" s="45"/>
      <c r="MJ173" s="45"/>
      <c r="MM173" s="16"/>
      <c r="MN173" s="93"/>
      <c r="MO173" s="18"/>
      <c r="MP173" s="16"/>
      <c r="MQ173" s="18"/>
      <c r="MR173" s="3"/>
      <c r="MT173" s="13"/>
      <c r="MU173" s="8"/>
      <c r="MV173" s="3"/>
      <c r="MW173" s="45"/>
      <c r="MX173" s="3"/>
      <c r="MY173" s="2"/>
      <c r="MZ173" s="2"/>
      <c r="NA173" s="2"/>
      <c r="NB173" s="2"/>
      <c r="NC173" s="2"/>
      <c r="ND173" s="45"/>
      <c r="NE173" s="45"/>
      <c r="NH173" s="16"/>
      <c r="NI173" s="93"/>
      <c r="NJ173" s="18"/>
      <c r="NK173" s="16"/>
      <c r="NL173" s="18"/>
      <c r="NM173" s="3"/>
      <c r="NO173" s="13"/>
      <c r="NP173" s="8"/>
      <c r="NQ173" s="3"/>
      <c r="NR173" s="45"/>
      <c r="NS173" s="3"/>
      <c r="NT173" s="2"/>
      <c r="NU173" s="2"/>
      <c r="NV173" s="2"/>
      <c r="NW173" s="2"/>
      <c r="NX173" s="2"/>
      <c r="NY173" s="45"/>
      <c r="NZ173" s="45"/>
      <c r="OC173" s="16"/>
      <c r="OD173" s="93"/>
      <c r="OE173" s="18"/>
      <c r="OF173" s="16"/>
      <c r="OG173" s="18"/>
      <c r="OH173" s="3"/>
      <c r="OJ173" s="13"/>
      <c r="OK173" s="8"/>
      <c r="OL173" s="3"/>
      <c r="OM173" s="45"/>
      <c r="ON173" s="3"/>
      <c r="OO173" s="2"/>
      <c r="OP173" s="2"/>
      <c r="OQ173" s="2"/>
      <c r="OR173" s="2"/>
      <c r="OS173" s="2"/>
      <c r="OT173" s="45"/>
      <c r="OU173" s="45"/>
      <c r="OX173" s="16"/>
      <c r="OY173" s="93"/>
      <c r="OZ173" s="18"/>
      <c r="PA173" s="16"/>
      <c r="PB173" s="18"/>
      <c r="PC173" s="3"/>
      <c r="PE173" s="13"/>
      <c r="PF173" s="8"/>
      <c r="PG173" s="3"/>
      <c r="PH173" s="45"/>
      <c r="PI173" s="3"/>
      <c r="PJ173" s="2"/>
      <c r="PK173" s="2"/>
      <c r="PL173" s="2"/>
      <c r="PM173" s="2"/>
      <c r="PN173" s="2"/>
      <c r="PO173" s="45"/>
      <c r="PP173" s="45"/>
      <c r="PS173" s="16"/>
      <c r="PT173" s="93"/>
      <c r="PU173" s="18"/>
      <c r="PV173" s="16"/>
      <c r="PW173" s="18"/>
      <c r="PX173" s="3"/>
      <c r="PZ173" s="13"/>
      <c r="QA173" s="8"/>
      <c r="QB173" s="3"/>
      <c r="QC173" s="45"/>
      <c r="QD173" s="3"/>
      <c r="QE173" s="2"/>
      <c r="QF173" s="2"/>
      <c r="QG173" s="2"/>
      <c r="QH173" s="2"/>
      <c r="QI173" s="2"/>
      <c r="QJ173" s="45"/>
      <c r="QK173" s="45"/>
      <c r="QN173" s="16"/>
      <c r="QO173" s="93"/>
      <c r="QP173" s="18"/>
      <c r="QQ173" s="16"/>
      <c r="QR173" s="18"/>
      <c r="QS173" s="3"/>
      <c r="QU173" s="13"/>
      <c r="QV173" s="8"/>
      <c r="QW173" s="3"/>
      <c r="QX173" s="45"/>
      <c r="QY173" s="3"/>
      <c r="QZ173" s="2"/>
      <c r="RA173" s="2"/>
      <c r="RB173" s="2"/>
      <c r="RC173" s="2"/>
      <c r="RD173" s="2"/>
      <c r="RE173" s="45"/>
      <c r="RF173" s="45"/>
      <c r="RI173" s="16"/>
      <c r="RJ173" s="93"/>
      <c r="RK173" s="18"/>
      <c r="RL173" s="16"/>
      <c r="RM173" s="18"/>
      <c r="RN173" s="3"/>
      <c r="RP173" s="13"/>
      <c r="RQ173" s="8"/>
      <c r="RR173" s="3"/>
      <c r="RS173" s="45"/>
      <c r="RT173" s="3"/>
      <c r="RU173" s="2"/>
      <c r="RV173" s="2"/>
      <c r="RW173" s="2"/>
      <c r="RX173" s="2"/>
      <c r="RY173" s="2"/>
      <c r="RZ173" s="45"/>
      <c r="SA173" s="45"/>
      <c r="SD173" s="16"/>
      <c r="SE173" s="93"/>
      <c r="SF173" s="18"/>
      <c r="SG173" s="16"/>
      <c r="SH173" s="18"/>
      <c r="SI173" s="3"/>
      <c r="SK173" s="13"/>
      <c r="SL173" s="8"/>
      <c r="SM173" s="3"/>
      <c r="SN173" s="45"/>
      <c r="SO173" s="3"/>
      <c r="SP173" s="2"/>
      <c r="SQ173" s="2"/>
      <c r="SR173" s="2"/>
      <c r="SS173" s="2"/>
      <c r="ST173" s="2"/>
      <c r="SU173" s="45"/>
      <c r="SV173" s="45"/>
      <c r="SY173" s="16"/>
      <c r="SZ173" s="93"/>
      <c r="TA173" s="18"/>
      <c r="TB173" s="16"/>
      <c r="TC173" s="18"/>
      <c r="TD173" s="3"/>
      <c r="TF173" s="13"/>
      <c r="TG173" s="8"/>
      <c r="TH173" s="3"/>
      <c r="TI173" s="45"/>
      <c r="TJ173" s="3"/>
      <c r="TK173" s="2"/>
      <c r="TL173" s="2"/>
      <c r="TM173" s="2"/>
      <c r="TN173" s="2"/>
      <c r="TO173" s="2"/>
      <c r="TP173" s="45"/>
      <c r="TQ173" s="45"/>
      <c r="TT173" s="16"/>
      <c r="TU173" s="93"/>
      <c r="TV173" s="18"/>
      <c r="TW173" s="16"/>
      <c r="TX173" s="18"/>
      <c r="TY173" s="3"/>
      <c r="UA173" s="13"/>
      <c r="UB173" s="8"/>
      <c r="UC173" s="3"/>
      <c r="UD173" s="45"/>
      <c r="UE173" s="3"/>
      <c r="UF173" s="2"/>
      <c r="UG173" s="2"/>
      <c r="UH173" s="2"/>
      <c r="UI173" s="2"/>
      <c r="UJ173" s="2"/>
      <c r="UK173" s="45"/>
      <c r="UL173" s="45"/>
      <c r="UO173" s="16"/>
      <c r="UP173" s="93"/>
      <c r="UQ173" s="18"/>
      <c r="UR173" s="16"/>
      <c r="US173" s="18"/>
      <c r="UT173" s="3"/>
      <c r="UV173" s="13"/>
      <c r="UW173" s="8"/>
      <c r="UX173" s="3"/>
      <c r="UY173" s="45"/>
      <c r="UZ173" s="3"/>
      <c r="VA173" s="2"/>
      <c r="VB173" s="2"/>
      <c r="VC173" s="2"/>
      <c r="VD173" s="2"/>
      <c r="VE173" s="2"/>
      <c r="VF173" s="45"/>
      <c r="VG173" s="45"/>
      <c r="VJ173" s="16"/>
      <c r="VK173" s="93"/>
      <c r="VL173" s="18"/>
      <c r="VM173" s="16"/>
      <c r="VN173" s="18"/>
      <c r="VO173" s="3"/>
      <c r="VQ173" s="13"/>
      <c r="VR173" s="8"/>
      <c r="VS173" s="3"/>
      <c r="VT173" s="45"/>
      <c r="VU173" s="3"/>
      <c r="VV173" s="2"/>
      <c r="VW173" s="2"/>
      <c r="VX173" s="2"/>
      <c r="VY173" s="2"/>
      <c r="VZ173" s="2"/>
      <c r="WA173" s="45"/>
      <c r="WB173" s="45"/>
      <c r="WE173" s="16"/>
      <c r="WF173" s="93"/>
      <c r="WG173" s="18"/>
      <c r="WH173" s="16"/>
      <c r="WI173" s="18"/>
      <c r="WJ173" s="3"/>
      <c r="WL173" s="13"/>
      <c r="WM173" s="8"/>
      <c r="WN173" s="3"/>
      <c r="WO173" s="45"/>
      <c r="WP173" s="3"/>
      <c r="WQ173" s="2"/>
      <c r="WR173" s="2"/>
      <c r="WS173" s="2"/>
      <c r="WT173" s="2"/>
      <c r="WU173" s="2"/>
      <c r="WV173" s="45"/>
      <c r="WW173" s="45"/>
      <c r="WZ173" s="16"/>
      <c r="XA173" s="93"/>
      <c r="XB173" s="18"/>
      <c r="XC173" s="16"/>
      <c r="XD173" s="18"/>
      <c r="XE173" s="3"/>
      <c r="XG173" s="13"/>
      <c r="XH173" s="8"/>
      <c r="XI173" s="3"/>
      <c r="XJ173" s="45"/>
      <c r="XK173" s="3"/>
      <c r="XL173" s="2"/>
      <c r="XM173" s="2"/>
      <c r="XN173" s="2"/>
      <c r="XO173" s="2"/>
      <c r="XP173" s="2"/>
      <c r="XQ173" s="45"/>
      <c r="XR173" s="45"/>
      <c r="XU173" s="16"/>
      <c r="XV173" s="93"/>
      <c r="XW173" s="18"/>
      <c r="XX173" s="16"/>
      <c r="XY173" s="18"/>
      <c r="XZ173" s="3"/>
      <c r="YB173" s="13"/>
      <c r="YC173" s="8"/>
      <c r="YD173" s="3"/>
      <c r="YE173" s="45"/>
      <c r="YF173" s="3"/>
      <c r="YG173" s="2"/>
      <c r="YH173" s="2"/>
      <c r="YI173" s="2"/>
      <c r="YJ173" s="2"/>
      <c r="YK173" s="2"/>
      <c r="YL173" s="45"/>
      <c r="YM173" s="45"/>
      <c r="YP173" s="16"/>
      <c r="YQ173" s="93"/>
      <c r="YR173" s="18"/>
      <c r="YS173" s="16"/>
      <c r="YT173" s="18"/>
      <c r="YU173" s="3"/>
      <c r="YW173" s="13"/>
      <c r="YX173" s="8"/>
      <c r="YY173" s="3"/>
      <c r="YZ173" s="45"/>
      <c r="ZA173" s="3"/>
      <c r="ZB173" s="2"/>
      <c r="ZC173" s="2"/>
      <c r="ZD173" s="2"/>
      <c r="ZE173" s="2"/>
      <c r="ZF173" s="2"/>
      <c r="ZG173" s="45"/>
      <c r="ZH173" s="45"/>
      <c r="ZK173" s="16"/>
      <c r="ZL173" s="93"/>
      <c r="ZM173" s="18"/>
      <c r="ZN173" s="16"/>
      <c r="ZO173" s="18"/>
      <c r="ZP173" s="3"/>
      <c r="ZR173" s="13"/>
      <c r="ZS173" s="8"/>
      <c r="ZT173" s="3"/>
      <c r="ZU173" s="45"/>
      <c r="ZV173" s="3"/>
      <c r="ZW173" s="2"/>
      <c r="ZX173" s="2"/>
      <c r="ZY173" s="2"/>
      <c r="ZZ173" s="2"/>
      <c r="AAA173" s="2"/>
      <c r="AAB173" s="45"/>
      <c r="AAC173" s="45"/>
      <c r="AAF173" s="16"/>
      <c r="AAG173" s="93"/>
      <c r="AAH173" s="18"/>
      <c r="AAI173" s="16"/>
      <c r="AAJ173" s="18"/>
      <c r="AAK173" s="3"/>
      <c r="AAM173" s="13"/>
      <c r="AAN173" s="8"/>
      <c r="AAO173" s="3"/>
      <c r="AAP173" s="45"/>
      <c r="AAQ173" s="3"/>
      <c r="AAR173" s="2"/>
      <c r="AAS173" s="2"/>
      <c r="AAT173" s="2"/>
      <c r="AAU173" s="2"/>
      <c r="AAV173" s="2"/>
      <c r="AAW173" s="45"/>
      <c r="AAX173" s="45"/>
      <c r="ABA173" s="16"/>
      <c r="ABB173" s="93"/>
      <c r="ABC173" s="18"/>
      <c r="ABD173" s="16"/>
      <c r="ABE173" s="18"/>
      <c r="ABF173" s="3"/>
      <c r="ABH173" s="13"/>
      <c r="ABI173" s="8"/>
      <c r="ABJ173" s="3"/>
      <c r="ABK173" s="45"/>
      <c r="ABL173" s="3"/>
      <c r="ABM173" s="2"/>
      <c r="ABN173" s="2"/>
      <c r="ABO173" s="2"/>
      <c r="ABP173" s="2"/>
      <c r="ABQ173" s="2"/>
      <c r="ABR173" s="45"/>
      <c r="ABS173" s="45"/>
      <c r="ABV173" s="16"/>
      <c r="ABW173" s="93"/>
      <c r="ABX173" s="18"/>
      <c r="ABY173" s="16"/>
      <c r="ABZ173" s="18"/>
      <c r="ACA173" s="3"/>
      <c r="ACC173" s="13"/>
      <c r="ACD173" s="8"/>
      <c r="ACE173" s="3"/>
      <c r="ACF173" s="45"/>
      <c r="ACG173" s="3"/>
      <c r="ACH173" s="2"/>
      <c r="ACI173" s="2"/>
      <c r="ACJ173" s="2"/>
      <c r="ACK173" s="2"/>
      <c r="ACL173" s="2"/>
      <c r="ACM173" s="45"/>
      <c r="ACN173" s="45"/>
      <c r="ACQ173" s="16"/>
      <c r="ACR173" s="93"/>
      <c r="ACS173" s="18"/>
      <c r="ACT173" s="16"/>
      <c r="ACU173" s="18"/>
      <c r="ACV173" s="3"/>
      <c r="ACX173" s="13"/>
      <c r="ACY173" s="8"/>
      <c r="ACZ173" s="3"/>
      <c r="ADA173" s="45"/>
      <c r="ADB173" s="3"/>
      <c r="ADC173" s="2"/>
      <c r="ADD173" s="2"/>
      <c r="ADE173" s="2"/>
      <c r="ADF173" s="2"/>
      <c r="ADG173" s="2"/>
      <c r="ADH173" s="45"/>
      <c r="ADI173" s="45"/>
      <c r="ADL173" s="16"/>
      <c r="ADM173" s="93"/>
      <c r="ADN173" s="18"/>
      <c r="ADO173" s="16"/>
      <c r="ADP173" s="18"/>
      <c r="ADQ173" s="3"/>
      <c r="ADS173" s="13"/>
      <c r="ADT173" s="8"/>
      <c r="ADU173" s="3"/>
      <c r="ADV173" s="45"/>
      <c r="ADW173" s="3"/>
      <c r="ADX173" s="2"/>
      <c r="ADY173" s="2"/>
      <c r="ADZ173" s="2"/>
      <c r="AEA173" s="2"/>
      <c r="AEB173" s="2"/>
      <c r="AEC173" s="45"/>
      <c r="AED173" s="45"/>
      <c r="AEG173" s="16"/>
      <c r="AEH173" s="93"/>
      <c r="AEI173" s="18"/>
      <c r="AEJ173" s="16"/>
      <c r="AEK173" s="18"/>
      <c r="AEL173" s="3"/>
      <c r="AEN173" s="13"/>
      <c r="AEO173" s="8"/>
      <c r="AEP173" s="3"/>
      <c r="AEQ173" s="45"/>
      <c r="AER173" s="3"/>
      <c r="AES173" s="2"/>
      <c r="AET173" s="2"/>
      <c r="AEU173" s="2"/>
      <c r="AEV173" s="2"/>
      <c r="AEW173" s="2"/>
      <c r="AEX173" s="45"/>
      <c r="AEY173" s="45"/>
      <c r="AFB173" s="16"/>
      <c r="AFC173" s="93"/>
      <c r="AFD173" s="18"/>
      <c r="AFE173" s="16"/>
      <c r="AFF173" s="18"/>
      <c r="AFG173" s="3"/>
      <c r="AFI173" s="13"/>
      <c r="AFJ173" s="8"/>
      <c r="AFK173" s="3"/>
      <c r="AFL173" s="45"/>
      <c r="AFM173" s="3"/>
      <c r="AFN173" s="2"/>
      <c r="AFO173" s="2"/>
      <c r="AFP173" s="2"/>
      <c r="AFQ173" s="2"/>
      <c r="AFR173" s="2"/>
      <c r="AFS173" s="45"/>
      <c r="AFT173" s="45"/>
      <c r="AFW173" s="16"/>
      <c r="AFX173" s="93"/>
      <c r="AFY173" s="18"/>
      <c r="AFZ173" s="16"/>
      <c r="AGA173" s="18"/>
      <c r="AGB173" s="3"/>
      <c r="AGD173" s="13"/>
      <c r="AGE173" s="8"/>
      <c r="AGF173" s="3"/>
      <c r="AGG173" s="45"/>
      <c r="AGH173" s="3"/>
      <c r="AGI173" s="2"/>
      <c r="AGJ173" s="2"/>
      <c r="AGK173" s="2"/>
      <c r="AGL173" s="2"/>
      <c r="AGM173" s="2"/>
      <c r="AGN173" s="45"/>
      <c r="AGO173" s="45"/>
      <c r="AGR173" s="16"/>
      <c r="AGS173" s="93"/>
      <c r="AGT173" s="18"/>
      <c r="AGU173" s="16"/>
      <c r="AGV173" s="18"/>
      <c r="AGW173" s="3"/>
      <c r="AGY173" s="13"/>
      <c r="AGZ173" s="8"/>
      <c r="AHA173" s="3"/>
      <c r="AHB173" s="45"/>
      <c r="AHC173" s="3"/>
      <c r="AHD173" s="2"/>
      <c r="AHE173" s="2"/>
      <c r="AHF173" s="2"/>
      <c r="AHG173" s="2"/>
      <c r="AHH173" s="2"/>
      <c r="AHI173" s="45"/>
      <c r="AHJ173" s="45"/>
      <c r="AHM173" s="16"/>
      <c r="AHN173" s="93"/>
      <c r="AHO173" s="18"/>
      <c r="AHP173" s="16"/>
      <c r="AHQ173" s="18"/>
      <c r="AHR173" s="3"/>
      <c r="AHT173" s="13"/>
      <c r="AHU173" s="8"/>
      <c r="AHV173" s="3"/>
      <c r="AHW173" s="45"/>
      <c r="AHX173" s="3"/>
      <c r="AHY173" s="2"/>
      <c r="AHZ173" s="2"/>
      <c r="AIA173" s="2"/>
      <c r="AIB173" s="2"/>
      <c r="AIC173" s="2"/>
      <c r="AID173" s="45"/>
      <c r="AIE173" s="45"/>
      <c r="AIH173" s="16"/>
      <c r="AII173" s="93"/>
      <c r="AIJ173" s="18"/>
      <c r="AIK173" s="16"/>
      <c r="AIL173" s="18"/>
      <c r="AIM173" s="3"/>
      <c r="AIO173" s="13"/>
      <c r="AIP173" s="8"/>
      <c r="AIQ173" s="3"/>
      <c r="AIR173" s="45"/>
      <c r="AIS173" s="3"/>
      <c r="AIT173" s="2"/>
      <c r="AIU173" s="2"/>
      <c r="AIV173" s="2"/>
      <c r="AIW173" s="2"/>
      <c r="AIX173" s="2"/>
      <c r="AIY173" s="45"/>
      <c r="AIZ173" s="45"/>
      <c r="AJC173" s="16"/>
      <c r="AJD173" s="93"/>
      <c r="AJE173" s="18"/>
      <c r="AJF173" s="16"/>
      <c r="AJG173" s="18"/>
      <c r="AJH173" s="3"/>
      <c r="AJJ173" s="13"/>
      <c r="AJK173" s="8"/>
      <c r="AJL173" s="3"/>
      <c r="AJM173" s="45"/>
      <c r="AJN173" s="3"/>
      <c r="AJO173" s="2"/>
      <c r="AJP173" s="2"/>
      <c r="AJQ173" s="2"/>
      <c r="AJR173" s="2"/>
      <c r="AJS173" s="2"/>
      <c r="AJT173" s="45"/>
      <c r="AJU173" s="45"/>
      <c r="AJX173" s="16"/>
      <c r="AJY173" s="93"/>
      <c r="AJZ173" s="18"/>
      <c r="AKA173" s="16"/>
      <c r="AKB173" s="18"/>
      <c r="AKC173" s="3"/>
      <c r="AKE173" s="13"/>
      <c r="AKF173" s="8"/>
      <c r="AKG173" s="3"/>
      <c r="AKH173" s="45"/>
      <c r="AKI173" s="3"/>
      <c r="AKJ173" s="2"/>
      <c r="AKK173" s="2"/>
      <c r="AKL173" s="2"/>
      <c r="AKM173" s="2"/>
      <c r="AKN173" s="2"/>
      <c r="AKO173" s="45"/>
      <c r="AKP173" s="45"/>
      <c r="AKS173" s="16"/>
      <c r="AKT173" s="93"/>
      <c r="AKU173" s="18"/>
      <c r="AKV173" s="16"/>
      <c r="AKW173" s="18"/>
      <c r="AKX173" s="3"/>
      <c r="AKZ173" s="13"/>
      <c r="ALA173" s="8"/>
      <c r="ALB173" s="3"/>
      <c r="ALC173" s="45"/>
      <c r="ALD173" s="3"/>
      <c r="ALE173" s="2"/>
      <c r="ALF173" s="2"/>
      <c r="ALG173" s="2"/>
      <c r="ALH173" s="2"/>
      <c r="ALI173" s="2"/>
      <c r="ALJ173" s="45"/>
      <c r="ALK173" s="45"/>
      <c r="ALN173" s="16"/>
      <c r="ALO173" s="93"/>
      <c r="ALP173" s="18"/>
      <c r="ALQ173" s="16"/>
      <c r="ALR173" s="18"/>
      <c r="ALS173" s="3"/>
      <c r="ALU173" s="13"/>
      <c r="ALV173" s="8"/>
      <c r="ALW173" s="3"/>
      <c r="ALX173" s="45"/>
      <c r="ALY173" s="3"/>
      <c r="ALZ173" s="2"/>
      <c r="AMA173" s="2"/>
      <c r="AMB173" s="2"/>
      <c r="AMC173" s="2"/>
      <c r="AMD173" s="2"/>
      <c r="AME173" s="45"/>
      <c r="AMF173" s="45"/>
      <c r="AMI173" s="16"/>
      <c r="AMJ173" s="93"/>
      <c r="AMK173" s="18"/>
      <c r="AML173" s="16"/>
      <c r="AMM173" s="18"/>
      <c r="AMN173" s="3"/>
      <c r="AMP173" s="13"/>
      <c r="AMQ173" s="8"/>
      <c r="AMR173" s="3"/>
      <c r="AMS173" s="45"/>
      <c r="AMT173" s="3"/>
      <c r="AMU173" s="2"/>
      <c r="AMV173" s="2"/>
      <c r="AMW173" s="2"/>
      <c r="AMX173" s="2"/>
      <c r="AMY173" s="2"/>
      <c r="AMZ173" s="45"/>
      <c r="ANA173" s="45"/>
      <c r="AND173" s="16"/>
      <c r="ANE173" s="93"/>
      <c r="ANF173" s="18"/>
      <c r="ANG173" s="16"/>
      <c r="ANH173" s="18"/>
      <c r="ANI173" s="3"/>
      <c r="ANK173" s="13"/>
      <c r="ANL173" s="8"/>
      <c r="ANM173" s="3"/>
      <c r="ANN173" s="45"/>
      <c r="ANO173" s="3"/>
      <c r="ANP173" s="2"/>
      <c r="ANQ173" s="2"/>
      <c r="ANR173" s="2"/>
      <c r="ANS173" s="2"/>
      <c r="ANT173" s="2"/>
      <c r="ANU173" s="45"/>
      <c r="ANV173" s="45"/>
      <c r="ANY173" s="16"/>
      <c r="ANZ173" s="93"/>
      <c r="AOA173" s="18"/>
      <c r="AOB173" s="16"/>
      <c r="AOC173" s="18"/>
      <c r="AOD173" s="3"/>
      <c r="AOF173" s="13"/>
      <c r="AOG173" s="8"/>
      <c r="AOH173" s="3"/>
      <c r="AOI173" s="45"/>
      <c r="AOJ173" s="3"/>
      <c r="AOK173" s="2"/>
      <c r="AOL173" s="2"/>
      <c r="AOM173" s="2"/>
      <c r="AON173" s="2"/>
      <c r="AOO173" s="2"/>
      <c r="AOP173" s="45"/>
      <c r="AOQ173" s="45"/>
      <c r="AOT173" s="16"/>
      <c r="AOU173" s="93"/>
      <c r="AOV173" s="18"/>
      <c r="AOW173" s="16"/>
      <c r="AOX173" s="18"/>
      <c r="AOY173" s="3"/>
      <c r="APA173" s="13"/>
      <c r="APB173" s="8"/>
      <c r="APC173" s="3"/>
      <c r="APD173" s="45"/>
      <c r="APE173" s="3"/>
      <c r="APF173" s="2"/>
      <c r="APG173" s="2"/>
      <c r="APH173" s="2"/>
      <c r="API173" s="2"/>
      <c r="APJ173" s="2"/>
      <c r="APK173" s="45"/>
      <c r="APL173" s="45"/>
      <c r="APO173" s="16"/>
      <c r="APP173" s="93"/>
      <c r="APQ173" s="18"/>
      <c r="APR173" s="16"/>
      <c r="APS173" s="18"/>
      <c r="APT173" s="3"/>
      <c r="APV173" s="13"/>
      <c r="APW173" s="8"/>
      <c r="APX173" s="3"/>
      <c r="APY173" s="45"/>
      <c r="APZ173" s="3"/>
      <c r="AQA173" s="2"/>
      <c r="AQB173" s="2"/>
      <c r="AQC173" s="2"/>
      <c r="AQD173" s="2"/>
      <c r="AQE173" s="2"/>
      <c r="AQF173" s="45"/>
      <c r="AQG173" s="45"/>
      <c r="AQJ173" s="16"/>
      <c r="AQK173" s="93"/>
      <c r="AQL173" s="18"/>
      <c r="AQM173" s="16"/>
      <c r="AQN173" s="18"/>
      <c r="AQO173" s="3"/>
      <c r="AQQ173" s="13"/>
      <c r="AQR173" s="8"/>
      <c r="AQS173" s="3"/>
      <c r="AQT173" s="45"/>
      <c r="AQU173" s="3"/>
      <c r="AQV173" s="2"/>
      <c r="AQW173" s="2"/>
      <c r="AQX173" s="2"/>
      <c r="AQY173" s="2"/>
      <c r="AQZ173" s="2"/>
      <c r="ARA173" s="45"/>
      <c r="ARB173" s="45"/>
      <c r="ARE173" s="16"/>
      <c r="ARF173" s="93"/>
      <c r="ARG173" s="18"/>
      <c r="ARH173" s="16"/>
      <c r="ARI173" s="18"/>
      <c r="ARJ173" s="3"/>
      <c r="ARL173" s="13"/>
      <c r="ARM173" s="8"/>
      <c r="ARN173" s="3"/>
      <c r="ARO173" s="45"/>
      <c r="ARP173" s="3"/>
      <c r="ARQ173" s="2"/>
      <c r="ARR173" s="2"/>
      <c r="ARS173" s="2"/>
      <c r="ART173" s="2"/>
      <c r="ARU173" s="2"/>
      <c r="ARV173" s="45"/>
      <c r="ARW173" s="45"/>
      <c r="ARZ173" s="16"/>
      <c r="ASA173" s="93"/>
      <c r="ASB173" s="18"/>
      <c r="ASC173" s="16"/>
      <c r="ASD173" s="18"/>
      <c r="ASE173" s="3"/>
      <c r="ASG173" s="13"/>
      <c r="ASH173" s="8"/>
      <c r="ASI173" s="3"/>
      <c r="ASJ173" s="45"/>
      <c r="ASK173" s="3"/>
      <c r="ASL173" s="2"/>
      <c r="ASM173" s="2"/>
      <c r="ASN173" s="2"/>
      <c r="ASO173" s="2"/>
      <c r="ASP173" s="2"/>
      <c r="ASQ173" s="45"/>
      <c r="ASR173" s="45"/>
      <c r="ASU173" s="16"/>
      <c r="ASV173" s="93"/>
      <c r="ASW173" s="18"/>
      <c r="ASX173" s="16"/>
      <c r="ASY173" s="18"/>
      <c r="ASZ173" s="3"/>
      <c r="ATB173" s="13"/>
      <c r="ATC173" s="8"/>
      <c r="ATD173" s="3"/>
      <c r="ATE173" s="45"/>
      <c r="ATF173" s="3"/>
      <c r="ATG173" s="2"/>
      <c r="ATH173" s="2"/>
      <c r="ATI173" s="2"/>
      <c r="ATJ173" s="2"/>
      <c r="ATK173" s="2"/>
      <c r="ATL173" s="45"/>
      <c r="ATM173" s="45"/>
      <c r="ATP173" s="16"/>
      <c r="ATQ173" s="93"/>
      <c r="ATR173" s="18"/>
      <c r="ATS173" s="16"/>
      <c r="ATT173" s="18"/>
      <c r="ATU173" s="3"/>
      <c r="ATW173" s="13"/>
      <c r="ATX173" s="8"/>
      <c r="ATY173" s="3"/>
      <c r="ATZ173" s="45"/>
      <c r="AUA173" s="3"/>
      <c r="AUB173" s="2"/>
      <c r="AUC173" s="2"/>
      <c r="AUD173" s="2"/>
      <c r="AUE173" s="2"/>
      <c r="AUF173" s="2"/>
      <c r="AUG173" s="45"/>
      <c r="AUH173" s="45"/>
      <c r="AUK173" s="16"/>
      <c r="AUL173" s="93"/>
      <c r="AUM173" s="18"/>
      <c r="AUN173" s="16"/>
      <c r="AUO173" s="18"/>
      <c r="AUP173" s="3"/>
      <c r="AUR173" s="13"/>
      <c r="AUS173" s="8"/>
      <c r="AUT173" s="3"/>
      <c r="AUU173" s="45"/>
      <c r="AUV173" s="3"/>
      <c r="AUW173" s="2"/>
      <c r="AUX173" s="2"/>
      <c r="AUY173" s="2"/>
      <c r="AUZ173" s="2"/>
      <c r="AVA173" s="2"/>
      <c r="AVB173" s="45"/>
      <c r="AVC173" s="45"/>
      <c r="AVF173" s="16"/>
      <c r="AVG173" s="93"/>
      <c r="AVH173" s="18"/>
      <c r="AVI173" s="16"/>
      <c r="AVJ173" s="18"/>
      <c r="AVK173" s="3"/>
      <c r="AVM173" s="13"/>
      <c r="AVN173" s="8"/>
      <c r="AVO173" s="3"/>
      <c r="AVP173" s="45"/>
      <c r="AVQ173" s="3"/>
      <c r="AVR173" s="2"/>
      <c r="AVS173" s="2"/>
      <c r="AVT173" s="2"/>
      <c r="AVU173" s="2"/>
      <c r="AVV173" s="2"/>
      <c r="AVW173" s="45"/>
      <c r="AVX173" s="45"/>
      <c r="AWA173" s="16"/>
      <c r="AWB173" s="93"/>
      <c r="AWC173" s="18"/>
      <c r="AWD173" s="16"/>
      <c r="AWE173" s="18"/>
      <c r="AWF173" s="3"/>
      <c r="AWH173" s="13"/>
      <c r="AWI173" s="8"/>
      <c r="AWJ173" s="3"/>
      <c r="AWK173" s="45"/>
      <c r="AWL173" s="3"/>
      <c r="AWM173" s="2"/>
      <c r="AWN173" s="2"/>
      <c r="AWO173" s="2"/>
      <c r="AWP173" s="2"/>
      <c r="AWQ173" s="2"/>
      <c r="AWR173" s="45"/>
      <c r="AWS173" s="45"/>
      <c r="AWV173" s="16"/>
      <c r="AWW173" s="93"/>
      <c r="AWX173" s="18"/>
      <c r="AWY173" s="16"/>
      <c r="AWZ173" s="18"/>
      <c r="AXA173" s="3"/>
      <c r="AXC173" s="13"/>
      <c r="AXD173" s="8"/>
      <c r="AXE173" s="3"/>
      <c r="AXF173" s="45"/>
      <c r="AXG173" s="3"/>
      <c r="AXH173" s="2"/>
      <c r="AXI173" s="2"/>
      <c r="AXJ173" s="2"/>
      <c r="AXK173" s="2"/>
      <c r="AXL173" s="2"/>
      <c r="AXM173" s="45"/>
      <c r="AXN173" s="45"/>
      <c r="AXQ173" s="16"/>
      <c r="AXR173" s="93"/>
      <c r="AXS173" s="18"/>
      <c r="AXT173" s="16"/>
      <c r="AXU173" s="18"/>
      <c r="AXV173" s="3"/>
      <c r="AXX173" s="13"/>
      <c r="AXY173" s="8"/>
      <c r="AXZ173" s="3"/>
      <c r="AYA173" s="45"/>
      <c r="AYB173" s="3"/>
      <c r="AYC173" s="2"/>
      <c r="AYD173" s="2"/>
      <c r="AYE173" s="2"/>
      <c r="AYF173" s="2"/>
      <c r="AYG173" s="2"/>
      <c r="AYH173" s="45"/>
      <c r="AYI173" s="45"/>
      <c r="AYL173" s="16"/>
      <c r="AYM173" s="93"/>
      <c r="AYN173" s="18"/>
      <c r="AYO173" s="16"/>
      <c r="AYP173" s="18"/>
      <c r="AYQ173" s="3"/>
      <c r="AYS173" s="13"/>
      <c r="AYT173" s="8"/>
      <c r="AYU173" s="3"/>
      <c r="AYV173" s="45"/>
      <c r="AYW173" s="3"/>
      <c r="AYX173" s="2"/>
      <c r="AYY173" s="2"/>
      <c r="AYZ173" s="2"/>
      <c r="AZA173" s="2"/>
      <c r="AZB173" s="2"/>
      <c r="AZC173" s="45"/>
      <c r="AZD173" s="45"/>
      <c r="AZG173" s="16"/>
      <c r="AZH173" s="93"/>
      <c r="AZI173" s="18"/>
      <c r="AZJ173" s="16"/>
      <c r="AZK173" s="18"/>
      <c r="AZL173" s="3"/>
      <c r="AZN173" s="13"/>
      <c r="AZO173" s="8"/>
      <c r="AZP173" s="3"/>
      <c r="AZQ173" s="45"/>
      <c r="AZR173" s="3"/>
      <c r="AZS173" s="2"/>
      <c r="AZT173" s="2"/>
      <c r="AZU173" s="2"/>
      <c r="AZV173" s="2"/>
      <c r="AZW173" s="2"/>
      <c r="AZX173" s="45"/>
      <c r="AZY173" s="45"/>
      <c r="BAB173" s="16"/>
      <c r="BAC173" s="93"/>
      <c r="BAD173" s="18"/>
      <c r="BAE173" s="16"/>
      <c r="BAF173" s="18"/>
      <c r="BAG173" s="3"/>
      <c r="BAI173" s="13"/>
      <c r="BAJ173" s="8"/>
      <c r="BAK173" s="3"/>
      <c r="BAL173" s="45"/>
      <c r="BAM173" s="3"/>
      <c r="BAN173" s="2"/>
      <c r="BAO173" s="2"/>
      <c r="BAP173" s="2"/>
      <c r="BAQ173" s="2"/>
      <c r="BAR173" s="2"/>
      <c r="BAS173" s="45"/>
      <c r="BAT173" s="45"/>
      <c r="BAW173" s="16"/>
      <c r="BAX173" s="93"/>
      <c r="BAY173" s="18"/>
      <c r="BAZ173" s="16"/>
      <c r="BBA173" s="18"/>
      <c r="BBB173" s="3"/>
      <c r="BBD173" s="13"/>
      <c r="BBE173" s="8"/>
      <c r="BBF173" s="3"/>
      <c r="BBG173" s="45"/>
      <c r="BBH173" s="3"/>
      <c r="BBI173" s="2"/>
      <c r="BBJ173" s="2"/>
      <c r="BBK173" s="2"/>
      <c r="BBL173" s="2"/>
      <c r="BBM173" s="2"/>
      <c r="BBN173" s="45"/>
      <c r="BBO173" s="45"/>
      <c r="BBR173" s="16"/>
      <c r="BBS173" s="93"/>
      <c r="BBT173" s="18"/>
      <c r="BBU173" s="16"/>
      <c r="BBV173" s="18"/>
      <c r="BBW173" s="3"/>
      <c r="BBY173" s="13"/>
      <c r="BBZ173" s="8"/>
      <c r="BCA173" s="3"/>
      <c r="BCB173" s="45"/>
      <c r="BCC173" s="3"/>
      <c r="BCD173" s="2"/>
      <c r="BCE173" s="2"/>
      <c r="BCF173" s="2"/>
      <c r="BCG173" s="2"/>
      <c r="BCH173" s="2"/>
      <c r="BCI173" s="45"/>
      <c r="BCJ173" s="45"/>
      <c r="BCM173" s="16"/>
      <c r="BCN173" s="93"/>
      <c r="BCO173" s="18"/>
      <c r="BCP173" s="16"/>
      <c r="BCQ173" s="18"/>
      <c r="BCR173" s="3"/>
      <c r="BCT173" s="13"/>
      <c r="BCU173" s="8"/>
      <c r="BCV173" s="3"/>
      <c r="BCW173" s="45"/>
      <c r="BCX173" s="3"/>
      <c r="BCY173" s="2"/>
      <c r="BCZ173" s="2"/>
      <c r="BDA173" s="2"/>
      <c r="BDB173" s="2"/>
      <c r="BDC173" s="2"/>
      <c r="BDD173" s="45"/>
      <c r="BDE173" s="45"/>
      <c r="BDH173" s="16"/>
      <c r="BDI173" s="93"/>
      <c r="BDJ173" s="18"/>
      <c r="BDK173" s="16"/>
      <c r="BDL173" s="18"/>
      <c r="BDM173" s="3"/>
      <c r="BDO173" s="13"/>
      <c r="BDP173" s="8"/>
      <c r="BDQ173" s="3"/>
      <c r="BDR173" s="45"/>
      <c r="BDS173" s="3"/>
      <c r="BDT173" s="2"/>
      <c r="BDU173" s="2"/>
      <c r="BDV173" s="2"/>
      <c r="BDW173" s="2"/>
      <c r="BDX173" s="2"/>
      <c r="BDY173" s="45"/>
      <c r="BDZ173" s="45"/>
      <c r="BEC173" s="16"/>
      <c r="BED173" s="93"/>
      <c r="BEE173" s="18"/>
      <c r="BEF173" s="16"/>
      <c r="BEG173" s="18"/>
      <c r="BEH173" s="3"/>
      <c r="BEJ173" s="13"/>
      <c r="BEK173" s="8"/>
      <c r="BEL173" s="3"/>
      <c r="BEM173" s="45"/>
      <c r="BEN173" s="3"/>
      <c r="BEO173" s="2"/>
      <c r="BEP173" s="2"/>
      <c r="BEQ173" s="2"/>
      <c r="BER173" s="2"/>
      <c r="BES173" s="2"/>
      <c r="BET173" s="45"/>
      <c r="BEU173" s="45"/>
      <c r="BEX173" s="16"/>
      <c r="BEY173" s="93"/>
      <c r="BEZ173" s="18"/>
      <c r="BFA173" s="16"/>
      <c r="BFB173" s="18"/>
      <c r="BFC173" s="3"/>
      <c r="BFE173" s="13"/>
      <c r="BFF173" s="8"/>
      <c r="BFG173" s="3"/>
      <c r="BFH173" s="45"/>
      <c r="BFI173" s="3"/>
      <c r="BFJ173" s="2"/>
      <c r="BFK173" s="2"/>
      <c r="BFL173" s="2"/>
      <c r="BFM173" s="2"/>
      <c r="BFN173" s="2"/>
      <c r="BFO173" s="45"/>
      <c r="BFP173" s="45"/>
      <c r="BFS173" s="16"/>
      <c r="BFT173" s="93"/>
      <c r="BFU173" s="18"/>
      <c r="BFV173" s="16"/>
      <c r="BFW173" s="18"/>
      <c r="BFX173" s="3"/>
      <c r="BFZ173" s="13"/>
      <c r="BGA173" s="8"/>
      <c r="BGB173" s="3"/>
      <c r="BGC173" s="45"/>
      <c r="BGD173" s="3"/>
      <c r="BGE173" s="2"/>
      <c r="BGF173" s="2"/>
      <c r="BGG173" s="2"/>
      <c r="BGH173" s="2"/>
      <c r="BGI173" s="2"/>
      <c r="BGJ173" s="45"/>
      <c r="BGK173" s="45"/>
      <c r="BGN173" s="16"/>
      <c r="BGO173" s="93"/>
      <c r="BGP173" s="18"/>
      <c r="BGQ173" s="16"/>
      <c r="BGR173" s="18"/>
      <c r="BGS173" s="3"/>
      <c r="BGU173" s="13"/>
      <c r="BGV173" s="8"/>
      <c r="BGW173" s="3"/>
      <c r="BGX173" s="45"/>
      <c r="BGY173" s="3"/>
      <c r="BGZ173" s="2"/>
      <c r="BHA173" s="2"/>
      <c r="BHB173" s="2"/>
      <c r="BHC173" s="2"/>
      <c r="BHD173" s="2"/>
      <c r="BHE173" s="45"/>
      <c r="BHF173" s="45"/>
      <c r="BHI173" s="16"/>
      <c r="BHJ173" s="93"/>
      <c r="BHK173" s="18"/>
      <c r="BHL173" s="16"/>
      <c r="BHM173" s="18"/>
      <c r="BHN173" s="3"/>
      <c r="BHP173" s="13"/>
      <c r="BHQ173" s="8"/>
      <c r="BHR173" s="3"/>
      <c r="BHS173" s="45"/>
      <c r="BHT173" s="3"/>
      <c r="BHU173" s="2"/>
      <c r="BHV173" s="2"/>
      <c r="BHW173" s="2"/>
      <c r="BHX173" s="2"/>
      <c r="BHY173" s="2"/>
      <c r="BHZ173" s="45"/>
      <c r="BIA173" s="45"/>
      <c r="BID173" s="16"/>
      <c r="BIE173" s="93"/>
      <c r="BIF173" s="18"/>
      <c r="BIG173" s="16"/>
      <c r="BIH173" s="18"/>
      <c r="BII173" s="3"/>
      <c r="BIK173" s="13"/>
      <c r="BIL173" s="8"/>
      <c r="BIM173" s="3"/>
      <c r="BIN173" s="45"/>
      <c r="BIO173" s="3"/>
      <c r="BIP173" s="2"/>
      <c r="BIQ173" s="2"/>
      <c r="BIR173" s="2"/>
      <c r="BIS173" s="2"/>
      <c r="BIT173" s="2"/>
      <c r="BIU173" s="45"/>
      <c r="BIV173" s="45"/>
      <c r="BIY173" s="16"/>
      <c r="BIZ173" s="93"/>
      <c r="BJA173" s="18"/>
      <c r="BJB173" s="16"/>
      <c r="BJC173" s="18"/>
      <c r="BJD173" s="3"/>
      <c r="BJF173" s="13"/>
      <c r="BJG173" s="8"/>
      <c r="BJH173" s="3"/>
      <c r="BJI173" s="45"/>
      <c r="BJJ173" s="3"/>
      <c r="BJK173" s="2"/>
      <c r="BJL173" s="2"/>
      <c r="BJM173" s="2"/>
      <c r="BJN173" s="2"/>
      <c r="BJO173" s="2"/>
      <c r="BJP173" s="45"/>
      <c r="BJQ173" s="45"/>
      <c r="BJT173" s="16"/>
      <c r="BJU173" s="93"/>
      <c r="BJV173" s="18"/>
      <c r="BJW173" s="16"/>
      <c r="BJX173" s="18"/>
      <c r="BJY173" s="3"/>
      <c r="BKA173" s="13"/>
      <c r="BKB173" s="8"/>
      <c r="BKC173" s="3"/>
      <c r="BKD173" s="45"/>
      <c r="BKE173" s="3"/>
      <c r="BKF173" s="2"/>
      <c r="BKG173" s="2"/>
      <c r="BKH173" s="2"/>
      <c r="BKI173" s="2"/>
      <c r="BKJ173" s="2"/>
      <c r="BKK173" s="45"/>
      <c r="BKL173" s="45"/>
      <c r="BKO173" s="16"/>
      <c r="BKP173" s="93"/>
      <c r="BKQ173" s="18"/>
      <c r="BKR173" s="16"/>
      <c r="BKS173" s="18"/>
      <c r="BKT173" s="3"/>
      <c r="BKV173" s="13"/>
      <c r="BKW173" s="8"/>
      <c r="BKX173" s="3"/>
      <c r="BKY173" s="45"/>
      <c r="BKZ173" s="3"/>
      <c r="BLA173" s="2"/>
      <c r="BLB173" s="2"/>
      <c r="BLC173" s="2"/>
      <c r="BLD173" s="2"/>
      <c r="BLE173" s="2"/>
      <c r="BLF173" s="45"/>
      <c r="BLG173" s="45"/>
      <c r="BLJ173" s="16"/>
      <c r="BLK173" s="93"/>
      <c r="BLL173" s="18"/>
      <c r="BLM173" s="16"/>
      <c r="BLN173" s="18"/>
      <c r="BLO173" s="3"/>
      <c r="BLQ173" s="13"/>
      <c r="BLR173" s="8"/>
      <c r="BLS173" s="3"/>
      <c r="BLT173" s="45"/>
      <c r="BLU173" s="3"/>
      <c r="BLV173" s="2"/>
      <c r="BLW173" s="2"/>
      <c r="BLX173" s="2"/>
      <c r="BLY173" s="2"/>
      <c r="BLZ173" s="2"/>
      <c r="BMA173" s="45"/>
      <c r="BMB173" s="45"/>
      <c r="BME173" s="16"/>
      <c r="BMF173" s="93"/>
      <c r="BMG173" s="18"/>
      <c r="BMH173" s="16"/>
      <c r="BMI173" s="18"/>
      <c r="BMJ173" s="3"/>
      <c r="BML173" s="13"/>
      <c r="BMM173" s="8"/>
      <c r="BMN173" s="3"/>
      <c r="BMO173" s="45"/>
      <c r="BMP173" s="3"/>
      <c r="BMQ173" s="2"/>
      <c r="BMR173" s="2"/>
      <c r="BMS173" s="2"/>
      <c r="BMT173" s="2"/>
      <c r="BMU173" s="2"/>
      <c r="BMV173" s="45"/>
      <c r="BMW173" s="45"/>
      <c r="BMZ173" s="16"/>
      <c r="BNA173" s="93"/>
      <c r="BNB173" s="18"/>
      <c r="BNC173" s="16"/>
      <c r="BND173" s="18"/>
      <c r="BNE173" s="3"/>
      <c r="BNG173" s="13"/>
      <c r="BNH173" s="8"/>
      <c r="BNI173" s="3"/>
      <c r="BNJ173" s="45"/>
      <c r="BNK173" s="3"/>
      <c r="BNL173" s="2"/>
      <c r="BNM173" s="2"/>
      <c r="BNN173" s="2"/>
      <c r="BNO173" s="2"/>
      <c r="BNP173" s="2"/>
      <c r="BNQ173" s="45"/>
      <c r="BNR173" s="45"/>
      <c r="BNU173" s="16"/>
      <c r="BNV173" s="93"/>
      <c r="BNW173" s="18"/>
      <c r="BNX173" s="16"/>
      <c r="BNY173" s="18"/>
      <c r="BNZ173" s="3"/>
      <c r="BOB173" s="13"/>
      <c r="BOC173" s="8"/>
      <c r="BOD173" s="3"/>
      <c r="BOE173" s="45"/>
      <c r="BOF173" s="3"/>
      <c r="BOG173" s="2"/>
      <c r="BOH173" s="2"/>
      <c r="BOI173" s="2"/>
      <c r="BOJ173" s="2"/>
      <c r="BOK173" s="2"/>
      <c r="BOL173" s="45"/>
      <c r="BOM173" s="45"/>
      <c r="BOP173" s="16"/>
      <c r="BOQ173" s="93"/>
      <c r="BOR173" s="18"/>
      <c r="BOS173" s="16"/>
      <c r="BOT173" s="18"/>
      <c r="BOU173" s="3"/>
      <c r="BOW173" s="13"/>
      <c r="BOX173" s="8"/>
      <c r="BOY173" s="3"/>
      <c r="BOZ173" s="45"/>
      <c r="BPA173" s="3"/>
      <c r="BPB173" s="2"/>
      <c r="BPC173" s="2"/>
      <c r="BPD173" s="2"/>
      <c r="BPE173" s="2"/>
      <c r="BPF173" s="2"/>
      <c r="BPG173" s="45"/>
      <c r="BPH173" s="45"/>
      <c r="BPK173" s="16"/>
      <c r="BPL173" s="93"/>
      <c r="BPM173" s="18"/>
      <c r="BPN173" s="16"/>
      <c r="BPO173" s="18"/>
      <c r="BPP173" s="3"/>
      <c r="BPR173" s="13"/>
      <c r="BPS173" s="8"/>
      <c r="BPT173" s="3"/>
      <c r="BPU173" s="45"/>
      <c r="BPV173" s="3"/>
      <c r="BPW173" s="2"/>
      <c r="BPX173" s="2"/>
      <c r="BPY173" s="2"/>
      <c r="BPZ173" s="2"/>
      <c r="BQA173" s="2"/>
      <c r="BQB173" s="45"/>
      <c r="BQC173" s="45"/>
      <c r="BQF173" s="16"/>
      <c r="BQG173" s="93"/>
      <c r="BQH173" s="18"/>
      <c r="BQI173" s="16"/>
      <c r="BQJ173" s="18"/>
      <c r="BQK173" s="3"/>
      <c r="BQM173" s="13"/>
      <c r="BQN173" s="8"/>
      <c r="BQO173" s="3"/>
      <c r="BQP173" s="45"/>
      <c r="BQQ173" s="3"/>
      <c r="BQR173" s="2"/>
      <c r="BQS173" s="2"/>
      <c r="BQT173" s="2"/>
      <c r="BQU173" s="2"/>
      <c r="BQV173" s="2"/>
      <c r="BQW173" s="45"/>
      <c r="BQX173" s="45"/>
      <c r="BRA173" s="16"/>
      <c r="BRB173" s="93"/>
      <c r="BRC173" s="18"/>
      <c r="BRD173" s="16"/>
      <c r="BRE173" s="18"/>
      <c r="BRF173" s="3"/>
      <c r="BRH173" s="13"/>
      <c r="BRI173" s="8"/>
      <c r="BRJ173" s="3"/>
      <c r="BRK173" s="45"/>
      <c r="BRL173" s="3"/>
      <c r="BRM173" s="2"/>
      <c r="BRN173" s="2"/>
      <c r="BRO173" s="2"/>
      <c r="BRP173" s="2"/>
      <c r="BRQ173" s="2"/>
      <c r="BRR173" s="45"/>
      <c r="BRS173" s="45"/>
      <c r="BRV173" s="16"/>
      <c r="BRW173" s="93"/>
      <c r="BRX173" s="18"/>
      <c r="BRY173" s="16"/>
      <c r="BRZ173" s="18"/>
      <c r="BSA173" s="3"/>
      <c r="BSC173" s="13"/>
      <c r="BSD173" s="8"/>
      <c r="BSE173" s="3"/>
      <c r="BSF173" s="45"/>
      <c r="BSG173" s="3"/>
      <c r="BSH173" s="2"/>
      <c r="BSI173" s="2"/>
      <c r="BSJ173" s="2"/>
      <c r="BSK173" s="2"/>
      <c r="BSL173" s="2"/>
      <c r="BSM173" s="45"/>
      <c r="BSN173" s="45"/>
      <c r="BSQ173" s="16"/>
      <c r="BSR173" s="93"/>
      <c r="BSS173" s="18"/>
      <c r="BST173" s="16"/>
      <c r="BSU173" s="18"/>
      <c r="BSV173" s="3"/>
      <c r="BSX173" s="13"/>
      <c r="BSY173" s="8"/>
      <c r="BSZ173" s="3"/>
      <c r="BTA173" s="45"/>
      <c r="BTB173" s="3"/>
      <c r="BTC173" s="2"/>
      <c r="BTD173" s="2"/>
      <c r="BTE173" s="2"/>
      <c r="BTF173" s="2"/>
      <c r="BTG173" s="2"/>
      <c r="BTH173" s="45"/>
      <c r="BTI173" s="45"/>
      <c r="BTL173" s="16"/>
      <c r="BTM173" s="93"/>
      <c r="BTN173" s="18"/>
      <c r="BTO173" s="16"/>
      <c r="BTP173" s="18"/>
      <c r="BTQ173" s="3"/>
      <c r="BTS173" s="13"/>
      <c r="BTT173" s="8"/>
      <c r="BTU173" s="3"/>
      <c r="BTV173" s="45"/>
      <c r="BTW173" s="3"/>
      <c r="BTX173" s="2"/>
      <c r="BTY173" s="2"/>
      <c r="BTZ173" s="2"/>
      <c r="BUA173" s="2"/>
      <c r="BUB173" s="2"/>
      <c r="BUC173" s="45"/>
      <c r="BUD173" s="45"/>
      <c r="BUG173" s="16"/>
      <c r="BUH173" s="93"/>
      <c r="BUI173" s="18"/>
      <c r="BUJ173" s="16"/>
      <c r="BUK173" s="18"/>
      <c r="BUL173" s="3"/>
      <c r="BUN173" s="13"/>
      <c r="BUO173" s="8"/>
      <c r="BUP173" s="3"/>
      <c r="BUQ173" s="45"/>
      <c r="BUR173" s="3"/>
      <c r="BUS173" s="2"/>
      <c r="BUT173" s="2"/>
      <c r="BUU173" s="2"/>
      <c r="BUV173" s="2"/>
      <c r="BUW173" s="2"/>
      <c r="BUX173" s="45"/>
      <c r="BUY173" s="45"/>
      <c r="BVB173" s="16"/>
      <c r="BVC173" s="93"/>
      <c r="BVD173" s="18"/>
      <c r="BVE173" s="16"/>
      <c r="BVF173" s="18"/>
      <c r="BVG173" s="3"/>
      <c r="BVI173" s="13"/>
      <c r="BVJ173" s="8"/>
      <c r="BVK173" s="3"/>
      <c r="BVL173" s="45"/>
      <c r="BVM173" s="3"/>
      <c r="BVN173" s="2"/>
      <c r="BVO173" s="2"/>
      <c r="BVP173" s="2"/>
      <c r="BVQ173" s="2"/>
      <c r="BVR173" s="2"/>
      <c r="BVS173" s="45"/>
      <c r="BVT173" s="45"/>
      <c r="BVW173" s="16"/>
      <c r="BVX173" s="93"/>
      <c r="BVY173" s="18"/>
      <c r="BVZ173" s="16"/>
      <c r="BWA173" s="18"/>
      <c r="BWB173" s="3"/>
      <c r="BWD173" s="13"/>
      <c r="BWE173" s="8"/>
      <c r="BWF173" s="3"/>
      <c r="BWG173" s="45"/>
      <c r="BWH173" s="3"/>
      <c r="BWI173" s="2"/>
      <c r="BWJ173" s="2"/>
      <c r="BWK173" s="2"/>
      <c r="BWL173" s="2"/>
      <c r="BWM173" s="2"/>
      <c r="BWN173" s="45"/>
      <c r="BWO173" s="45"/>
      <c r="BWR173" s="16"/>
      <c r="BWS173" s="93"/>
      <c r="BWT173" s="18"/>
      <c r="BWU173" s="16"/>
      <c r="BWV173" s="18"/>
      <c r="BWW173" s="3"/>
      <c r="BWY173" s="13"/>
      <c r="BWZ173" s="8"/>
      <c r="BXA173" s="3"/>
      <c r="BXB173" s="45"/>
      <c r="BXC173" s="3"/>
      <c r="BXD173" s="2"/>
      <c r="BXE173" s="2"/>
      <c r="BXF173" s="2"/>
      <c r="BXG173" s="2"/>
      <c r="BXH173" s="2"/>
      <c r="BXI173" s="45"/>
      <c r="BXJ173" s="45"/>
      <c r="BXM173" s="16"/>
      <c r="BXN173" s="93"/>
      <c r="BXO173" s="18"/>
      <c r="BXP173" s="16"/>
      <c r="BXQ173" s="18"/>
      <c r="BXR173" s="3"/>
      <c r="BXT173" s="13"/>
      <c r="BXU173" s="8"/>
      <c r="BXV173" s="3"/>
      <c r="BXW173" s="45"/>
      <c r="BXX173" s="3"/>
      <c r="BXY173" s="2"/>
      <c r="BXZ173" s="2"/>
      <c r="BYA173" s="2"/>
      <c r="BYB173" s="2"/>
      <c r="BYC173" s="2"/>
      <c r="BYD173" s="45"/>
      <c r="BYE173" s="45"/>
      <c r="BYH173" s="16"/>
      <c r="BYI173" s="93"/>
      <c r="BYJ173" s="18"/>
      <c r="BYK173" s="16"/>
      <c r="BYL173" s="18"/>
      <c r="BYM173" s="3"/>
      <c r="BYO173" s="13"/>
      <c r="BYP173" s="8"/>
      <c r="BYQ173" s="3"/>
      <c r="BYR173" s="45"/>
      <c r="BYS173" s="3"/>
      <c r="BYT173" s="2"/>
      <c r="BYU173" s="2"/>
      <c r="BYV173" s="2"/>
      <c r="BYW173" s="2"/>
      <c r="BYX173" s="2"/>
      <c r="BYY173" s="45"/>
      <c r="BYZ173" s="45"/>
      <c r="BZC173" s="16"/>
      <c r="BZD173" s="93"/>
      <c r="BZE173" s="18"/>
      <c r="BZF173" s="16"/>
      <c r="BZG173" s="18"/>
      <c r="BZH173" s="3"/>
      <c r="BZJ173" s="13"/>
      <c r="BZK173" s="8"/>
      <c r="BZL173" s="3"/>
      <c r="BZM173" s="45"/>
      <c r="BZN173" s="3"/>
      <c r="BZO173" s="2"/>
      <c r="BZP173" s="2"/>
      <c r="BZQ173" s="2"/>
      <c r="BZR173" s="2"/>
      <c r="BZS173" s="2"/>
      <c r="BZT173" s="45"/>
      <c r="BZU173" s="45"/>
      <c r="BZX173" s="16"/>
      <c r="BZY173" s="93"/>
      <c r="BZZ173" s="18"/>
      <c r="CAA173" s="16"/>
      <c r="CAB173" s="18"/>
      <c r="CAC173" s="3"/>
      <c r="CAE173" s="13"/>
      <c r="CAF173" s="8"/>
      <c r="CAG173" s="3"/>
      <c r="CAH173" s="45"/>
      <c r="CAI173" s="3"/>
      <c r="CAJ173" s="2"/>
      <c r="CAK173" s="2"/>
      <c r="CAL173" s="2"/>
      <c r="CAM173" s="2"/>
      <c r="CAN173" s="2"/>
      <c r="CAO173" s="45"/>
      <c r="CAP173" s="45"/>
      <c r="CAS173" s="16"/>
      <c r="CAT173" s="93"/>
      <c r="CAU173" s="18"/>
      <c r="CAV173" s="16"/>
      <c r="CAW173" s="18"/>
      <c r="CAX173" s="3"/>
      <c r="CAZ173" s="13"/>
      <c r="CBA173" s="8"/>
      <c r="CBB173" s="3"/>
      <c r="CBC173" s="45"/>
      <c r="CBD173" s="3"/>
      <c r="CBE173" s="2"/>
      <c r="CBF173" s="2"/>
      <c r="CBG173" s="2"/>
      <c r="CBH173" s="2"/>
      <c r="CBI173" s="2"/>
      <c r="CBJ173" s="45"/>
      <c r="CBK173" s="45"/>
      <c r="CBN173" s="16"/>
      <c r="CBO173" s="93"/>
      <c r="CBP173" s="18"/>
      <c r="CBQ173" s="16"/>
      <c r="CBR173" s="18"/>
      <c r="CBS173" s="3"/>
      <c r="CBU173" s="13"/>
      <c r="CBV173" s="8"/>
      <c r="CBW173" s="3"/>
      <c r="CBX173" s="45"/>
      <c r="CBY173" s="3"/>
      <c r="CBZ173" s="2"/>
      <c r="CCA173" s="2"/>
      <c r="CCB173" s="2"/>
      <c r="CCC173" s="2"/>
      <c r="CCD173" s="2"/>
      <c r="CCE173" s="45"/>
      <c r="CCF173" s="45"/>
      <c r="CCI173" s="16"/>
      <c r="CCJ173" s="93"/>
      <c r="CCK173" s="18"/>
      <c r="CCL173" s="16"/>
      <c r="CCM173" s="18"/>
      <c r="CCN173" s="3"/>
      <c r="CCP173" s="13"/>
      <c r="CCQ173" s="8"/>
      <c r="CCR173" s="3"/>
      <c r="CCS173" s="45"/>
      <c r="CCT173" s="3"/>
      <c r="CCU173" s="2"/>
      <c r="CCV173" s="2"/>
      <c r="CCW173" s="2"/>
      <c r="CCX173" s="2"/>
      <c r="CCY173" s="2"/>
      <c r="CCZ173" s="45"/>
      <c r="CDA173" s="45"/>
      <c r="CDD173" s="16"/>
      <c r="CDE173" s="93"/>
      <c r="CDF173" s="18"/>
      <c r="CDG173" s="16"/>
      <c r="CDH173" s="18"/>
      <c r="CDI173" s="3"/>
      <c r="CDK173" s="13"/>
      <c r="CDL173" s="8"/>
      <c r="CDM173" s="3"/>
      <c r="CDN173" s="45"/>
      <c r="CDO173" s="3"/>
      <c r="CDP173" s="2"/>
      <c r="CDQ173" s="2"/>
      <c r="CDR173" s="2"/>
      <c r="CDS173" s="2"/>
      <c r="CDT173" s="2"/>
      <c r="CDU173" s="45"/>
      <c r="CDV173" s="45"/>
      <c r="CDY173" s="16"/>
      <c r="CDZ173" s="93"/>
      <c r="CEA173" s="18"/>
      <c r="CEB173" s="16"/>
      <c r="CEC173" s="18"/>
      <c r="CED173" s="3"/>
      <c r="CEF173" s="13"/>
      <c r="CEG173" s="8"/>
      <c r="CEH173" s="3"/>
      <c r="CEI173" s="45"/>
      <c r="CEJ173" s="3"/>
      <c r="CEK173" s="2"/>
      <c r="CEL173" s="2"/>
      <c r="CEM173" s="2"/>
      <c r="CEN173" s="2"/>
      <c r="CEO173" s="2"/>
      <c r="CEP173" s="45"/>
      <c r="CEQ173" s="45"/>
      <c r="CET173" s="16"/>
      <c r="CEU173" s="93"/>
      <c r="CEV173" s="18"/>
      <c r="CEW173" s="16"/>
      <c r="CEX173" s="18"/>
      <c r="CEY173" s="3"/>
      <c r="CFA173" s="13"/>
      <c r="CFB173" s="8"/>
      <c r="CFC173" s="3"/>
      <c r="CFD173" s="45"/>
      <c r="CFE173" s="3"/>
      <c r="CFF173" s="2"/>
      <c r="CFG173" s="2"/>
      <c r="CFH173" s="2"/>
      <c r="CFI173" s="2"/>
      <c r="CFJ173" s="2"/>
      <c r="CFK173" s="45"/>
      <c r="CFL173" s="45"/>
      <c r="CFO173" s="16"/>
      <c r="CFP173" s="93"/>
      <c r="CFQ173" s="18"/>
      <c r="CFR173" s="16"/>
      <c r="CFS173" s="18"/>
      <c r="CFT173" s="3"/>
      <c r="CFV173" s="13"/>
      <c r="CFW173" s="8"/>
      <c r="CFX173" s="3"/>
      <c r="CFY173" s="45"/>
      <c r="CFZ173" s="3"/>
      <c r="CGA173" s="2"/>
      <c r="CGB173" s="2"/>
      <c r="CGC173" s="2"/>
      <c r="CGD173" s="2"/>
      <c r="CGE173" s="2"/>
      <c r="CGF173" s="45"/>
      <c r="CGG173" s="45"/>
      <c r="CGJ173" s="16"/>
      <c r="CGK173" s="93"/>
      <c r="CGL173" s="18"/>
      <c r="CGM173" s="16"/>
      <c r="CGN173" s="18"/>
      <c r="CGO173" s="3"/>
      <c r="CGQ173" s="13"/>
      <c r="CGR173" s="8"/>
      <c r="CGS173" s="3"/>
      <c r="CGT173" s="45"/>
      <c r="CGU173" s="3"/>
      <c r="CGV173" s="2"/>
      <c r="CGW173" s="2"/>
      <c r="CGX173" s="2"/>
      <c r="CGY173" s="2"/>
      <c r="CGZ173" s="2"/>
      <c r="CHA173" s="45"/>
      <c r="CHB173" s="45"/>
      <c r="CHE173" s="16"/>
      <c r="CHF173" s="93"/>
      <c r="CHG173" s="18"/>
      <c r="CHH173" s="16"/>
      <c r="CHI173" s="18"/>
      <c r="CHJ173" s="3"/>
      <c r="CHL173" s="13"/>
      <c r="CHM173" s="8"/>
      <c r="CHN173" s="3"/>
      <c r="CHO173" s="45"/>
      <c r="CHP173" s="3"/>
      <c r="CHQ173" s="2"/>
      <c r="CHR173" s="2"/>
      <c r="CHS173" s="2"/>
      <c r="CHT173" s="2"/>
      <c r="CHU173" s="2"/>
      <c r="CHV173" s="45"/>
      <c r="CHW173" s="45"/>
      <c r="CHZ173" s="16"/>
      <c r="CIA173" s="93"/>
      <c r="CIB173" s="18"/>
      <c r="CIC173" s="16"/>
      <c r="CID173" s="18"/>
      <c r="CIE173" s="3"/>
      <c r="CIG173" s="13"/>
      <c r="CIH173" s="8"/>
      <c r="CII173" s="3"/>
      <c r="CIJ173" s="45"/>
      <c r="CIK173" s="3"/>
      <c r="CIL173" s="2"/>
      <c r="CIM173" s="2"/>
      <c r="CIN173" s="2"/>
      <c r="CIO173" s="2"/>
      <c r="CIP173" s="2"/>
      <c r="CIQ173" s="45"/>
      <c r="CIR173" s="45"/>
      <c r="CIU173" s="16"/>
      <c r="CIV173" s="93"/>
      <c r="CIW173" s="18"/>
      <c r="CIX173" s="16"/>
      <c r="CIY173" s="18"/>
      <c r="CIZ173" s="3"/>
      <c r="CJB173" s="13"/>
      <c r="CJC173" s="8"/>
      <c r="CJD173" s="3"/>
      <c r="CJE173" s="45"/>
      <c r="CJF173" s="3"/>
      <c r="CJG173" s="2"/>
      <c r="CJH173" s="2"/>
      <c r="CJI173" s="2"/>
      <c r="CJJ173" s="2"/>
      <c r="CJK173" s="2"/>
      <c r="CJL173" s="45"/>
      <c r="CJM173" s="45"/>
      <c r="CJP173" s="16"/>
      <c r="CJQ173" s="93"/>
      <c r="CJR173" s="18"/>
      <c r="CJS173" s="16"/>
      <c r="CJT173" s="18"/>
      <c r="CJU173" s="3"/>
      <c r="CJW173" s="13"/>
      <c r="CJX173" s="8"/>
      <c r="CJY173" s="3"/>
      <c r="CJZ173" s="45"/>
      <c r="CKA173" s="3"/>
      <c r="CKB173" s="2"/>
      <c r="CKC173" s="2"/>
      <c r="CKD173" s="2"/>
      <c r="CKE173" s="2"/>
      <c r="CKF173" s="2"/>
      <c r="CKG173" s="45"/>
      <c r="CKH173" s="45"/>
      <c r="CKK173" s="16"/>
      <c r="CKL173" s="93"/>
      <c r="CKM173" s="18"/>
      <c r="CKN173" s="16"/>
      <c r="CKO173" s="18"/>
      <c r="CKP173" s="3"/>
      <c r="CKR173" s="13"/>
      <c r="CKS173" s="8"/>
      <c r="CKT173" s="3"/>
      <c r="CKU173" s="45"/>
      <c r="CKV173" s="3"/>
      <c r="CKW173" s="2"/>
      <c r="CKX173" s="2"/>
      <c r="CKY173" s="2"/>
      <c r="CKZ173" s="2"/>
      <c r="CLA173" s="2"/>
      <c r="CLB173" s="45"/>
      <c r="CLC173" s="45"/>
      <c r="CLF173" s="16"/>
      <c r="CLG173" s="93"/>
      <c r="CLH173" s="18"/>
      <c r="CLI173" s="16"/>
      <c r="CLJ173" s="18"/>
      <c r="CLK173" s="3"/>
      <c r="CLM173" s="13"/>
      <c r="CLN173" s="8"/>
      <c r="CLO173" s="3"/>
      <c r="CLP173" s="45"/>
      <c r="CLQ173" s="3"/>
      <c r="CLR173" s="2"/>
      <c r="CLS173" s="2"/>
      <c r="CLT173" s="2"/>
      <c r="CLU173" s="2"/>
      <c r="CLV173" s="2"/>
      <c r="CLW173" s="45"/>
      <c r="CLX173" s="45"/>
      <c r="CMA173" s="16"/>
      <c r="CMB173" s="93"/>
      <c r="CMC173" s="18"/>
      <c r="CMD173" s="16"/>
      <c r="CME173" s="18"/>
      <c r="CMF173" s="3"/>
      <c r="CMH173" s="13"/>
      <c r="CMI173" s="8"/>
      <c r="CMJ173" s="3"/>
      <c r="CMK173" s="45"/>
      <c r="CML173" s="3"/>
      <c r="CMM173" s="2"/>
      <c r="CMN173" s="2"/>
      <c r="CMO173" s="2"/>
      <c r="CMP173" s="2"/>
      <c r="CMQ173" s="2"/>
      <c r="CMR173" s="45"/>
      <c r="CMS173" s="45"/>
      <c r="CMV173" s="16"/>
      <c r="CMW173" s="93"/>
      <c r="CMX173" s="18"/>
      <c r="CMY173" s="16"/>
      <c r="CMZ173" s="18"/>
      <c r="CNA173" s="3"/>
      <c r="CNC173" s="13"/>
      <c r="CND173" s="8"/>
      <c r="CNE173" s="3"/>
      <c r="CNF173" s="45"/>
      <c r="CNG173" s="3"/>
      <c r="CNH173" s="2"/>
      <c r="CNI173" s="2"/>
      <c r="CNJ173" s="2"/>
      <c r="CNK173" s="2"/>
      <c r="CNL173" s="2"/>
      <c r="CNM173" s="45"/>
      <c r="CNN173" s="45"/>
      <c r="CNQ173" s="16"/>
      <c r="CNR173" s="93"/>
      <c r="CNS173" s="18"/>
      <c r="CNT173" s="16"/>
      <c r="CNU173" s="18"/>
      <c r="CNV173" s="3"/>
      <c r="CNX173" s="13"/>
      <c r="CNY173" s="8"/>
      <c r="CNZ173" s="3"/>
      <c r="COA173" s="45"/>
      <c r="COB173" s="3"/>
      <c r="COC173" s="2"/>
      <c r="COD173" s="2"/>
      <c r="COE173" s="2"/>
      <c r="COF173" s="2"/>
      <c r="COG173" s="2"/>
      <c r="COH173" s="45"/>
      <c r="COI173" s="45"/>
      <c r="COL173" s="16"/>
      <c r="COM173" s="93"/>
      <c r="CON173" s="18"/>
      <c r="COO173" s="16"/>
      <c r="COP173" s="18"/>
      <c r="COQ173" s="3"/>
      <c r="COS173" s="13"/>
      <c r="COT173" s="8"/>
      <c r="COU173" s="3"/>
      <c r="COV173" s="45"/>
      <c r="COW173" s="3"/>
      <c r="COX173" s="2"/>
      <c r="COY173" s="2"/>
      <c r="COZ173" s="2"/>
      <c r="CPA173" s="2"/>
      <c r="CPB173" s="2"/>
      <c r="CPC173" s="45"/>
      <c r="CPD173" s="45"/>
      <c r="CPG173" s="16"/>
      <c r="CPH173" s="93"/>
      <c r="CPI173" s="18"/>
      <c r="CPJ173" s="16"/>
      <c r="CPK173" s="18"/>
      <c r="CPL173" s="3"/>
      <c r="CPN173" s="13"/>
      <c r="CPO173" s="8"/>
      <c r="CPP173" s="3"/>
      <c r="CPQ173" s="45"/>
      <c r="CPR173" s="3"/>
      <c r="CPS173" s="2"/>
      <c r="CPT173" s="2"/>
      <c r="CPU173" s="2"/>
      <c r="CPV173" s="2"/>
      <c r="CPW173" s="2"/>
      <c r="CPX173" s="45"/>
      <c r="CPY173" s="45"/>
      <c r="CQB173" s="16"/>
      <c r="CQC173" s="93"/>
      <c r="CQD173" s="18"/>
      <c r="CQE173" s="16"/>
      <c r="CQF173" s="18"/>
      <c r="CQG173" s="3"/>
      <c r="CQI173" s="13"/>
      <c r="CQJ173" s="8"/>
      <c r="CQK173" s="3"/>
      <c r="CQL173" s="45"/>
      <c r="CQM173" s="3"/>
      <c r="CQN173" s="2"/>
      <c r="CQO173" s="2"/>
      <c r="CQP173" s="2"/>
      <c r="CQQ173" s="2"/>
      <c r="CQR173" s="2"/>
      <c r="CQS173" s="45"/>
      <c r="CQT173" s="45"/>
      <c r="CQW173" s="16"/>
      <c r="CQX173" s="93"/>
      <c r="CQY173" s="18"/>
      <c r="CQZ173" s="16"/>
      <c r="CRA173" s="18"/>
      <c r="CRB173" s="3"/>
      <c r="CRD173" s="13"/>
      <c r="CRE173" s="8"/>
      <c r="CRF173" s="3"/>
      <c r="CRG173" s="45"/>
      <c r="CRH173" s="3"/>
      <c r="CRI173" s="2"/>
      <c r="CRJ173" s="2"/>
      <c r="CRK173" s="2"/>
      <c r="CRL173" s="2"/>
      <c r="CRM173" s="2"/>
      <c r="CRN173" s="45"/>
      <c r="CRO173" s="45"/>
      <c r="CRR173" s="16"/>
      <c r="CRS173" s="93"/>
      <c r="CRT173" s="18"/>
      <c r="CRU173" s="16"/>
      <c r="CRV173" s="18"/>
      <c r="CRW173" s="3"/>
      <c r="CRY173" s="13"/>
      <c r="CRZ173" s="8"/>
      <c r="CSA173" s="3"/>
      <c r="CSB173" s="45"/>
      <c r="CSC173" s="3"/>
      <c r="CSD173" s="2"/>
      <c r="CSE173" s="2"/>
      <c r="CSF173" s="2"/>
      <c r="CSG173" s="2"/>
      <c r="CSH173" s="2"/>
      <c r="CSI173" s="45"/>
      <c r="CSJ173" s="45"/>
      <c r="CSM173" s="16"/>
      <c r="CSN173" s="93"/>
      <c r="CSO173" s="18"/>
      <c r="CSP173" s="16"/>
      <c r="CSQ173" s="18"/>
      <c r="CSR173" s="3"/>
      <c r="CST173" s="13"/>
      <c r="CSU173" s="8"/>
      <c r="CSV173" s="3"/>
      <c r="CSW173" s="45"/>
      <c r="CSX173" s="3"/>
      <c r="CSY173" s="2"/>
      <c r="CSZ173" s="2"/>
      <c r="CTA173" s="2"/>
      <c r="CTB173" s="2"/>
      <c r="CTC173" s="2"/>
      <c r="CTD173" s="45"/>
      <c r="CTE173" s="45"/>
      <c r="CTH173" s="16"/>
      <c r="CTI173" s="93"/>
      <c r="CTJ173" s="18"/>
      <c r="CTK173" s="16"/>
      <c r="CTL173" s="18"/>
      <c r="CTM173" s="3"/>
      <c r="CTO173" s="13"/>
      <c r="CTP173" s="8"/>
      <c r="CTQ173" s="3"/>
      <c r="CTR173" s="45"/>
      <c r="CTS173" s="3"/>
      <c r="CTT173" s="2"/>
      <c r="CTU173" s="2"/>
      <c r="CTV173" s="2"/>
      <c r="CTW173" s="2"/>
      <c r="CTX173" s="2"/>
      <c r="CTY173" s="45"/>
      <c r="CTZ173" s="45"/>
      <c r="CUC173" s="16"/>
      <c r="CUD173" s="93"/>
      <c r="CUE173" s="18"/>
      <c r="CUF173" s="16"/>
      <c r="CUG173" s="18"/>
      <c r="CUH173" s="3"/>
      <c r="CUJ173" s="13"/>
      <c r="CUK173" s="8"/>
      <c r="CUL173" s="3"/>
      <c r="CUM173" s="45"/>
      <c r="CUN173" s="3"/>
      <c r="CUO173" s="2"/>
      <c r="CUP173" s="2"/>
      <c r="CUQ173" s="2"/>
      <c r="CUR173" s="2"/>
      <c r="CUS173" s="2"/>
      <c r="CUT173" s="45"/>
      <c r="CUU173" s="45"/>
      <c r="CUX173" s="16"/>
      <c r="CUY173" s="93"/>
      <c r="CUZ173" s="18"/>
      <c r="CVA173" s="16"/>
      <c r="CVB173" s="18"/>
      <c r="CVC173" s="3"/>
      <c r="CVE173" s="13"/>
      <c r="CVF173" s="8"/>
      <c r="CVG173" s="3"/>
      <c r="CVH173" s="45"/>
      <c r="CVI173" s="3"/>
      <c r="CVJ173" s="2"/>
      <c r="CVK173" s="2"/>
      <c r="CVL173" s="2"/>
      <c r="CVM173" s="2"/>
      <c r="CVN173" s="2"/>
      <c r="CVO173" s="45"/>
      <c r="CVP173" s="45"/>
      <c r="CVS173" s="16"/>
      <c r="CVT173" s="93"/>
      <c r="CVU173" s="18"/>
      <c r="CVV173" s="16"/>
      <c r="CVW173" s="18"/>
      <c r="CVX173" s="3"/>
      <c r="CVZ173" s="13"/>
      <c r="CWA173" s="8"/>
      <c r="CWB173" s="3"/>
      <c r="CWC173" s="45"/>
      <c r="CWD173" s="3"/>
      <c r="CWE173" s="2"/>
      <c r="CWF173" s="2"/>
      <c r="CWG173" s="2"/>
      <c r="CWH173" s="2"/>
      <c r="CWI173" s="2"/>
      <c r="CWJ173" s="45"/>
      <c r="CWK173" s="45"/>
      <c r="CWN173" s="16"/>
      <c r="CWO173" s="93"/>
      <c r="CWP173" s="18"/>
      <c r="CWQ173" s="16"/>
      <c r="CWR173" s="18"/>
      <c r="CWS173" s="3"/>
      <c r="CWU173" s="13"/>
      <c r="CWV173" s="8"/>
      <c r="CWW173" s="3"/>
      <c r="CWX173" s="45"/>
      <c r="CWY173" s="3"/>
      <c r="CWZ173" s="2"/>
      <c r="CXA173" s="2"/>
      <c r="CXB173" s="2"/>
      <c r="CXC173" s="2"/>
      <c r="CXD173" s="2"/>
      <c r="CXE173" s="45"/>
      <c r="CXF173" s="45"/>
      <c r="CXI173" s="16"/>
      <c r="CXJ173" s="93"/>
      <c r="CXK173" s="18"/>
      <c r="CXL173" s="16"/>
      <c r="CXM173" s="18"/>
      <c r="CXN173" s="3"/>
      <c r="CXP173" s="13"/>
      <c r="CXQ173" s="8"/>
      <c r="CXR173" s="3"/>
      <c r="CXS173" s="45"/>
      <c r="CXT173" s="3"/>
      <c r="CXU173" s="2"/>
      <c r="CXV173" s="2"/>
      <c r="CXW173" s="2"/>
      <c r="CXX173" s="2"/>
      <c r="CXY173" s="2"/>
      <c r="CXZ173" s="45"/>
      <c r="CYA173" s="45"/>
      <c r="CYD173" s="16"/>
      <c r="CYE173" s="93"/>
      <c r="CYF173" s="18"/>
      <c r="CYG173" s="16"/>
      <c r="CYH173" s="18"/>
      <c r="CYI173" s="3"/>
      <c r="CYK173" s="13"/>
      <c r="CYL173" s="8"/>
      <c r="CYM173" s="3"/>
      <c r="CYN173" s="45"/>
      <c r="CYO173" s="3"/>
      <c r="CYP173" s="2"/>
      <c r="CYQ173" s="2"/>
      <c r="CYR173" s="2"/>
      <c r="CYS173" s="2"/>
      <c r="CYT173" s="2"/>
      <c r="CYU173" s="45"/>
      <c r="CYV173" s="45"/>
      <c r="CYY173" s="16"/>
      <c r="CYZ173" s="93"/>
      <c r="CZA173" s="18"/>
      <c r="CZB173" s="16"/>
      <c r="CZC173" s="18"/>
      <c r="CZD173" s="3"/>
      <c r="CZF173" s="13"/>
      <c r="CZG173" s="8"/>
      <c r="CZH173" s="3"/>
      <c r="CZI173" s="45"/>
      <c r="CZJ173" s="3"/>
      <c r="CZK173" s="2"/>
      <c r="CZL173" s="2"/>
      <c r="CZM173" s="2"/>
      <c r="CZN173" s="2"/>
      <c r="CZO173" s="2"/>
      <c r="CZP173" s="45"/>
      <c r="CZQ173" s="45"/>
      <c r="CZT173" s="16"/>
      <c r="CZU173" s="93"/>
      <c r="CZV173" s="18"/>
      <c r="CZW173" s="16"/>
      <c r="CZX173" s="18"/>
      <c r="CZY173" s="3"/>
      <c r="DAA173" s="13"/>
      <c r="DAB173" s="8"/>
      <c r="DAC173" s="3"/>
      <c r="DAD173" s="45"/>
      <c r="DAE173" s="3"/>
      <c r="DAF173" s="2"/>
      <c r="DAG173" s="2"/>
      <c r="DAH173" s="2"/>
      <c r="DAI173" s="2"/>
      <c r="DAJ173" s="2"/>
      <c r="DAK173" s="45"/>
      <c r="DAL173" s="45"/>
      <c r="DAO173" s="16"/>
      <c r="DAP173" s="93"/>
      <c r="DAQ173" s="18"/>
      <c r="DAR173" s="16"/>
      <c r="DAS173" s="18"/>
      <c r="DAT173" s="3"/>
      <c r="DAV173" s="13"/>
      <c r="DAW173" s="8"/>
      <c r="DAX173" s="3"/>
      <c r="DAY173" s="45"/>
      <c r="DAZ173" s="3"/>
      <c r="DBA173" s="2"/>
      <c r="DBB173" s="2"/>
      <c r="DBC173" s="2"/>
      <c r="DBD173" s="2"/>
      <c r="DBE173" s="2"/>
      <c r="DBF173" s="45"/>
      <c r="DBG173" s="45"/>
      <c r="DBJ173" s="16"/>
      <c r="DBK173" s="93"/>
      <c r="DBL173" s="18"/>
      <c r="DBM173" s="16"/>
      <c r="DBN173" s="18"/>
      <c r="DBO173" s="3"/>
      <c r="DBQ173" s="13"/>
      <c r="DBR173" s="8"/>
      <c r="DBS173" s="3"/>
      <c r="DBT173" s="45"/>
      <c r="DBU173" s="3"/>
      <c r="DBV173" s="2"/>
      <c r="DBW173" s="2"/>
      <c r="DBX173" s="2"/>
      <c r="DBY173" s="2"/>
      <c r="DBZ173" s="2"/>
      <c r="DCA173" s="45"/>
      <c r="DCB173" s="45"/>
      <c r="DCE173" s="16"/>
      <c r="DCF173" s="93"/>
      <c r="DCG173" s="18"/>
      <c r="DCH173" s="16"/>
      <c r="DCI173" s="18"/>
      <c r="DCJ173" s="3"/>
      <c r="DCL173" s="13"/>
      <c r="DCM173" s="8"/>
      <c r="DCN173" s="3"/>
      <c r="DCO173" s="45"/>
      <c r="DCP173" s="3"/>
      <c r="DCQ173" s="2"/>
      <c r="DCR173" s="2"/>
      <c r="DCS173" s="2"/>
      <c r="DCT173" s="2"/>
      <c r="DCU173" s="2"/>
      <c r="DCV173" s="45"/>
      <c r="DCW173" s="45"/>
      <c r="DCZ173" s="16"/>
      <c r="DDA173" s="93"/>
      <c r="DDB173" s="18"/>
      <c r="DDC173" s="16"/>
      <c r="DDD173" s="18"/>
      <c r="DDE173" s="3"/>
      <c r="DDG173" s="13"/>
      <c r="DDH173" s="8"/>
      <c r="DDI173" s="3"/>
      <c r="DDJ173" s="45"/>
      <c r="DDK173" s="3"/>
      <c r="DDL173" s="2"/>
      <c r="DDM173" s="2"/>
      <c r="DDN173" s="2"/>
      <c r="DDO173" s="2"/>
      <c r="DDP173" s="2"/>
      <c r="DDQ173" s="45"/>
      <c r="DDR173" s="45"/>
      <c r="DDU173" s="16"/>
      <c r="DDV173" s="93"/>
      <c r="DDW173" s="18"/>
      <c r="DDX173" s="16"/>
      <c r="DDY173" s="18"/>
      <c r="DDZ173" s="3"/>
      <c r="DEB173" s="13"/>
      <c r="DEC173" s="8"/>
      <c r="DED173" s="3"/>
      <c r="DEE173" s="45"/>
      <c r="DEF173" s="3"/>
      <c r="DEG173" s="2"/>
      <c r="DEH173" s="2"/>
      <c r="DEI173" s="2"/>
      <c r="DEJ173" s="2"/>
      <c r="DEK173" s="2"/>
      <c r="DEL173" s="45"/>
      <c r="DEM173" s="45"/>
      <c r="DEP173" s="16"/>
      <c r="DEQ173" s="93"/>
      <c r="DER173" s="18"/>
      <c r="DES173" s="16"/>
      <c r="DET173" s="18"/>
      <c r="DEU173" s="3"/>
      <c r="DEW173" s="13"/>
      <c r="DEX173" s="8"/>
      <c r="DEY173" s="3"/>
      <c r="DEZ173" s="45"/>
      <c r="DFA173" s="3"/>
      <c r="DFB173" s="2"/>
      <c r="DFC173" s="2"/>
      <c r="DFD173" s="2"/>
      <c r="DFE173" s="2"/>
      <c r="DFF173" s="2"/>
      <c r="DFG173" s="45"/>
      <c r="DFH173" s="45"/>
      <c r="DFK173" s="16"/>
      <c r="DFL173" s="93"/>
      <c r="DFM173" s="18"/>
      <c r="DFN173" s="16"/>
      <c r="DFO173" s="18"/>
      <c r="DFP173" s="3"/>
      <c r="DFR173" s="13"/>
      <c r="DFS173" s="8"/>
      <c r="DFT173" s="3"/>
      <c r="DFU173" s="45"/>
      <c r="DFV173" s="3"/>
      <c r="DFW173" s="2"/>
      <c r="DFX173" s="2"/>
      <c r="DFY173" s="2"/>
      <c r="DFZ173" s="2"/>
      <c r="DGA173" s="2"/>
      <c r="DGB173" s="45"/>
      <c r="DGC173" s="45"/>
      <c r="DGF173" s="16"/>
      <c r="DGG173" s="93"/>
      <c r="DGH173" s="18"/>
      <c r="DGI173" s="16"/>
      <c r="DGJ173" s="18"/>
      <c r="DGK173" s="3"/>
      <c r="DGM173" s="13"/>
      <c r="DGN173" s="8"/>
      <c r="DGO173" s="3"/>
      <c r="DGP173" s="45"/>
      <c r="DGQ173" s="3"/>
      <c r="DGR173" s="2"/>
      <c r="DGS173" s="2"/>
      <c r="DGT173" s="2"/>
      <c r="DGU173" s="2"/>
      <c r="DGV173" s="2"/>
      <c r="DGW173" s="45"/>
      <c r="DGX173" s="45"/>
      <c r="DHA173" s="16"/>
      <c r="DHB173" s="93"/>
      <c r="DHC173" s="18"/>
      <c r="DHD173" s="16"/>
      <c r="DHE173" s="18"/>
      <c r="DHF173" s="3"/>
      <c r="DHH173" s="13"/>
      <c r="DHI173" s="8"/>
      <c r="DHJ173" s="3"/>
      <c r="DHK173" s="45"/>
      <c r="DHL173" s="3"/>
      <c r="DHM173" s="2"/>
      <c r="DHN173" s="2"/>
      <c r="DHO173" s="2"/>
      <c r="DHP173" s="2"/>
      <c r="DHQ173" s="2"/>
      <c r="DHR173" s="45"/>
      <c r="DHS173" s="45"/>
      <c r="DHV173" s="16"/>
      <c r="DHW173" s="93"/>
      <c r="DHX173" s="18"/>
      <c r="DHY173" s="16"/>
      <c r="DHZ173" s="18"/>
      <c r="DIA173" s="3"/>
      <c r="DIC173" s="13"/>
      <c r="DID173" s="8"/>
      <c r="DIE173" s="3"/>
      <c r="DIF173" s="45"/>
      <c r="DIG173" s="3"/>
      <c r="DIH173" s="2"/>
      <c r="DII173" s="2"/>
      <c r="DIJ173" s="2"/>
      <c r="DIK173" s="2"/>
      <c r="DIL173" s="2"/>
      <c r="DIM173" s="45"/>
      <c r="DIN173" s="45"/>
      <c r="DIQ173" s="16"/>
      <c r="DIR173" s="93"/>
      <c r="DIS173" s="18"/>
      <c r="DIT173" s="16"/>
      <c r="DIU173" s="18"/>
      <c r="DIV173" s="3"/>
      <c r="DIX173" s="13"/>
      <c r="DIY173" s="8"/>
      <c r="DIZ173" s="3"/>
      <c r="DJA173" s="45"/>
      <c r="DJB173" s="3"/>
      <c r="DJC173" s="2"/>
      <c r="DJD173" s="2"/>
      <c r="DJE173" s="2"/>
      <c r="DJF173" s="2"/>
      <c r="DJG173" s="2"/>
      <c r="DJH173" s="45"/>
      <c r="DJI173" s="45"/>
      <c r="DJL173" s="16"/>
      <c r="DJM173" s="93"/>
      <c r="DJN173" s="18"/>
      <c r="DJO173" s="16"/>
      <c r="DJP173" s="18"/>
      <c r="DJQ173" s="3"/>
      <c r="DJS173" s="13"/>
      <c r="DJT173" s="8"/>
      <c r="DJU173" s="3"/>
      <c r="DJV173" s="45"/>
      <c r="DJW173" s="3"/>
      <c r="DJX173" s="2"/>
      <c r="DJY173" s="2"/>
      <c r="DJZ173" s="2"/>
      <c r="DKA173" s="2"/>
      <c r="DKB173" s="2"/>
      <c r="DKC173" s="45"/>
      <c r="DKD173" s="45"/>
      <c r="DKG173" s="16"/>
      <c r="DKH173" s="93"/>
      <c r="DKI173" s="18"/>
      <c r="DKJ173" s="16"/>
      <c r="DKK173" s="18"/>
      <c r="DKL173" s="3"/>
      <c r="DKN173" s="13"/>
      <c r="DKO173" s="8"/>
      <c r="DKP173" s="3"/>
      <c r="DKQ173" s="45"/>
      <c r="DKR173" s="3"/>
      <c r="DKS173" s="2"/>
      <c r="DKT173" s="2"/>
      <c r="DKU173" s="2"/>
      <c r="DKV173" s="2"/>
      <c r="DKW173" s="2"/>
      <c r="DKX173" s="45"/>
      <c r="DKY173" s="45"/>
      <c r="DLB173" s="16"/>
      <c r="DLC173" s="93"/>
      <c r="DLD173" s="18"/>
      <c r="DLE173" s="16"/>
      <c r="DLF173" s="18"/>
      <c r="DLG173" s="3"/>
      <c r="DLI173" s="13"/>
      <c r="DLJ173" s="8"/>
      <c r="DLK173" s="3"/>
      <c r="DLL173" s="45"/>
      <c r="DLM173" s="3"/>
      <c r="DLN173" s="2"/>
      <c r="DLO173" s="2"/>
      <c r="DLP173" s="2"/>
      <c r="DLQ173" s="2"/>
      <c r="DLR173" s="2"/>
      <c r="DLS173" s="45"/>
      <c r="DLT173" s="45"/>
      <c r="DLW173" s="16"/>
      <c r="DLX173" s="93"/>
      <c r="DLY173" s="18"/>
      <c r="DLZ173" s="16"/>
      <c r="DMA173" s="18"/>
      <c r="DMB173" s="3"/>
      <c r="DMD173" s="13"/>
      <c r="DME173" s="8"/>
      <c r="DMF173" s="3"/>
      <c r="DMG173" s="45"/>
      <c r="DMH173" s="3"/>
      <c r="DMI173" s="2"/>
      <c r="DMJ173" s="2"/>
      <c r="DMK173" s="2"/>
      <c r="DML173" s="2"/>
      <c r="DMM173" s="2"/>
      <c r="DMN173" s="45"/>
      <c r="DMO173" s="45"/>
      <c r="DMR173" s="16"/>
      <c r="DMS173" s="93"/>
      <c r="DMT173" s="18"/>
      <c r="DMU173" s="16"/>
      <c r="DMV173" s="18"/>
      <c r="DMW173" s="3"/>
      <c r="DMY173" s="13"/>
      <c r="DMZ173" s="8"/>
      <c r="DNA173" s="3"/>
      <c r="DNB173" s="45"/>
      <c r="DNC173" s="3"/>
      <c r="DND173" s="2"/>
      <c r="DNE173" s="2"/>
      <c r="DNF173" s="2"/>
      <c r="DNG173" s="2"/>
      <c r="DNH173" s="2"/>
      <c r="DNI173" s="45"/>
      <c r="DNJ173" s="45"/>
      <c r="DNM173" s="16"/>
      <c r="DNN173" s="93"/>
      <c r="DNO173" s="18"/>
      <c r="DNP173" s="16"/>
      <c r="DNQ173" s="18"/>
      <c r="DNR173" s="3"/>
      <c r="DNT173" s="13"/>
      <c r="DNU173" s="8"/>
      <c r="DNV173" s="3"/>
      <c r="DNW173" s="45"/>
      <c r="DNX173" s="3"/>
      <c r="DNY173" s="2"/>
      <c r="DNZ173" s="2"/>
      <c r="DOA173" s="2"/>
      <c r="DOB173" s="2"/>
      <c r="DOC173" s="2"/>
      <c r="DOD173" s="45"/>
      <c r="DOE173" s="45"/>
      <c r="DOH173" s="16"/>
      <c r="DOI173" s="93"/>
      <c r="DOJ173" s="18"/>
      <c r="DOK173" s="16"/>
      <c r="DOL173" s="18"/>
      <c r="DOM173" s="3"/>
      <c r="DOO173" s="13"/>
      <c r="DOP173" s="8"/>
      <c r="DOQ173" s="3"/>
      <c r="DOR173" s="45"/>
      <c r="DOS173" s="3"/>
      <c r="DOT173" s="2"/>
      <c r="DOU173" s="2"/>
      <c r="DOV173" s="2"/>
      <c r="DOW173" s="2"/>
      <c r="DOX173" s="2"/>
      <c r="DOY173" s="45"/>
      <c r="DOZ173" s="45"/>
      <c r="DPC173" s="16"/>
      <c r="DPD173" s="93"/>
      <c r="DPE173" s="18"/>
      <c r="DPF173" s="16"/>
      <c r="DPG173" s="18"/>
      <c r="DPH173" s="3"/>
      <c r="DPJ173" s="13"/>
      <c r="DPK173" s="8"/>
      <c r="DPL173" s="3"/>
      <c r="DPM173" s="45"/>
      <c r="DPN173" s="3"/>
      <c r="DPO173" s="2"/>
      <c r="DPP173" s="2"/>
      <c r="DPQ173" s="2"/>
      <c r="DPR173" s="2"/>
      <c r="DPS173" s="2"/>
      <c r="DPT173" s="45"/>
      <c r="DPU173" s="45"/>
      <c r="DPX173" s="16"/>
      <c r="DPY173" s="93"/>
      <c r="DPZ173" s="18"/>
      <c r="DQA173" s="16"/>
      <c r="DQB173" s="18"/>
      <c r="DQC173" s="3"/>
      <c r="DQE173" s="13"/>
      <c r="DQF173" s="8"/>
      <c r="DQG173" s="3"/>
      <c r="DQH173" s="45"/>
      <c r="DQI173" s="3"/>
      <c r="DQJ173" s="2"/>
      <c r="DQK173" s="2"/>
      <c r="DQL173" s="2"/>
      <c r="DQM173" s="2"/>
      <c r="DQN173" s="2"/>
      <c r="DQO173" s="45"/>
      <c r="DQP173" s="45"/>
      <c r="DQS173" s="16"/>
      <c r="DQT173" s="93"/>
      <c r="DQU173" s="18"/>
      <c r="DQV173" s="16"/>
      <c r="DQW173" s="18"/>
      <c r="DQX173" s="3"/>
      <c r="DQZ173" s="13"/>
      <c r="DRA173" s="8"/>
      <c r="DRB173" s="3"/>
      <c r="DRC173" s="45"/>
      <c r="DRD173" s="3"/>
      <c r="DRE173" s="2"/>
      <c r="DRF173" s="2"/>
      <c r="DRG173" s="2"/>
      <c r="DRH173" s="2"/>
      <c r="DRI173" s="2"/>
      <c r="DRJ173" s="45"/>
      <c r="DRK173" s="45"/>
      <c r="DRN173" s="16"/>
      <c r="DRO173" s="93"/>
      <c r="DRP173" s="18"/>
      <c r="DRQ173" s="16"/>
      <c r="DRR173" s="18"/>
      <c r="DRS173" s="3"/>
      <c r="DRU173" s="13"/>
      <c r="DRV173" s="8"/>
      <c r="DRW173" s="3"/>
      <c r="DRX173" s="45"/>
      <c r="DRY173" s="3"/>
      <c r="DRZ173" s="2"/>
      <c r="DSA173" s="2"/>
      <c r="DSB173" s="2"/>
      <c r="DSC173" s="2"/>
      <c r="DSD173" s="2"/>
      <c r="DSE173" s="45"/>
      <c r="DSF173" s="45"/>
      <c r="DSI173" s="16"/>
      <c r="DSJ173" s="93"/>
      <c r="DSK173" s="18"/>
      <c r="DSL173" s="16"/>
      <c r="DSM173" s="18"/>
      <c r="DSN173" s="3"/>
      <c r="DSP173" s="13"/>
      <c r="DSQ173" s="8"/>
      <c r="DSR173" s="3"/>
      <c r="DSS173" s="45"/>
      <c r="DST173" s="3"/>
      <c r="DSU173" s="2"/>
      <c r="DSV173" s="2"/>
      <c r="DSW173" s="2"/>
      <c r="DSX173" s="2"/>
      <c r="DSY173" s="2"/>
      <c r="DSZ173" s="45"/>
      <c r="DTA173" s="45"/>
      <c r="DTD173" s="16"/>
      <c r="DTE173" s="93"/>
      <c r="DTF173" s="18"/>
      <c r="DTG173" s="16"/>
      <c r="DTH173" s="18"/>
      <c r="DTI173" s="3"/>
      <c r="DTK173" s="13"/>
      <c r="DTL173" s="8"/>
      <c r="DTM173" s="3"/>
      <c r="DTN173" s="45"/>
      <c r="DTO173" s="3"/>
      <c r="DTP173" s="2"/>
      <c r="DTQ173" s="2"/>
      <c r="DTR173" s="2"/>
      <c r="DTS173" s="2"/>
      <c r="DTT173" s="2"/>
      <c r="DTU173" s="45"/>
      <c r="DTV173" s="45"/>
      <c r="DTY173" s="16"/>
      <c r="DTZ173" s="93"/>
      <c r="DUA173" s="18"/>
      <c r="DUB173" s="16"/>
      <c r="DUC173" s="18"/>
      <c r="DUD173" s="3"/>
      <c r="DUF173" s="13"/>
      <c r="DUG173" s="8"/>
      <c r="DUH173" s="3"/>
      <c r="DUI173" s="45"/>
      <c r="DUJ173" s="3"/>
      <c r="DUK173" s="2"/>
      <c r="DUL173" s="2"/>
      <c r="DUM173" s="2"/>
      <c r="DUN173" s="2"/>
      <c r="DUO173" s="2"/>
      <c r="DUP173" s="45"/>
      <c r="DUQ173" s="45"/>
      <c r="DUT173" s="16"/>
      <c r="DUU173" s="93"/>
      <c r="DUV173" s="18"/>
      <c r="DUW173" s="16"/>
      <c r="DUX173" s="18"/>
      <c r="DUY173" s="3"/>
      <c r="DVA173" s="13"/>
      <c r="DVB173" s="8"/>
      <c r="DVC173" s="3"/>
      <c r="DVD173" s="45"/>
      <c r="DVE173" s="3"/>
      <c r="DVF173" s="2"/>
      <c r="DVG173" s="2"/>
      <c r="DVH173" s="2"/>
      <c r="DVI173" s="2"/>
      <c r="DVJ173" s="2"/>
      <c r="DVK173" s="45"/>
      <c r="DVL173" s="45"/>
      <c r="DVO173" s="16"/>
      <c r="DVP173" s="93"/>
      <c r="DVQ173" s="18"/>
      <c r="DVR173" s="16"/>
      <c r="DVS173" s="18"/>
      <c r="DVT173" s="3"/>
      <c r="DVV173" s="13"/>
      <c r="DVW173" s="8"/>
      <c r="DVX173" s="3"/>
      <c r="DVY173" s="45"/>
      <c r="DVZ173" s="3"/>
      <c r="DWA173" s="2"/>
      <c r="DWB173" s="2"/>
      <c r="DWC173" s="2"/>
      <c r="DWD173" s="2"/>
      <c r="DWE173" s="2"/>
      <c r="DWF173" s="45"/>
      <c r="DWG173" s="45"/>
      <c r="DWJ173" s="16"/>
      <c r="DWK173" s="93"/>
      <c r="DWL173" s="18"/>
      <c r="DWM173" s="16"/>
      <c r="DWN173" s="18"/>
      <c r="DWO173" s="3"/>
      <c r="DWQ173" s="13"/>
      <c r="DWR173" s="8"/>
      <c r="DWS173" s="3"/>
      <c r="DWT173" s="45"/>
      <c r="DWU173" s="3"/>
      <c r="DWV173" s="2"/>
      <c r="DWW173" s="2"/>
      <c r="DWX173" s="2"/>
      <c r="DWY173" s="2"/>
      <c r="DWZ173" s="2"/>
      <c r="DXA173" s="45"/>
      <c r="DXB173" s="45"/>
      <c r="DXE173" s="16"/>
      <c r="DXF173" s="93"/>
      <c r="DXG173" s="18"/>
      <c r="DXH173" s="16"/>
      <c r="DXI173" s="18"/>
      <c r="DXJ173" s="3"/>
      <c r="DXL173" s="13"/>
      <c r="DXM173" s="8"/>
      <c r="DXN173" s="3"/>
      <c r="DXO173" s="45"/>
      <c r="DXP173" s="3"/>
      <c r="DXQ173" s="2"/>
      <c r="DXR173" s="2"/>
      <c r="DXS173" s="2"/>
      <c r="DXT173" s="2"/>
      <c r="DXU173" s="2"/>
      <c r="DXV173" s="45"/>
      <c r="DXW173" s="45"/>
      <c r="DXZ173" s="16"/>
      <c r="DYA173" s="93"/>
      <c r="DYB173" s="18"/>
      <c r="DYC173" s="16"/>
      <c r="DYD173" s="18"/>
      <c r="DYE173" s="3"/>
      <c r="DYG173" s="13"/>
      <c r="DYH173" s="8"/>
      <c r="DYI173" s="3"/>
      <c r="DYJ173" s="45"/>
      <c r="DYK173" s="3"/>
      <c r="DYL173" s="2"/>
      <c r="DYM173" s="2"/>
      <c r="DYN173" s="2"/>
      <c r="DYO173" s="2"/>
      <c r="DYP173" s="2"/>
      <c r="DYQ173" s="45"/>
      <c r="DYR173" s="45"/>
      <c r="DYU173" s="16"/>
      <c r="DYV173" s="93"/>
      <c r="DYW173" s="18"/>
      <c r="DYX173" s="16"/>
      <c r="DYY173" s="18"/>
      <c r="DYZ173" s="3"/>
      <c r="DZB173" s="13"/>
      <c r="DZC173" s="8"/>
      <c r="DZD173" s="3"/>
      <c r="DZE173" s="45"/>
      <c r="DZF173" s="3"/>
      <c r="DZG173" s="2"/>
      <c r="DZH173" s="2"/>
      <c r="DZI173" s="2"/>
      <c r="DZJ173" s="2"/>
      <c r="DZK173" s="2"/>
      <c r="DZL173" s="45"/>
      <c r="DZM173" s="45"/>
      <c r="DZP173" s="16"/>
      <c r="DZQ173" s="93"/>
      <c r="DZR173" s="18"/>
      <c r="DZS173" s="16"/>
      <c r="DZT173" s="18"/>
      <c r="DZU173" s="3"/>
      <c r="DZW173" s="13"/>
      <c r="DZX173" s="8"/>
      <c r="DZY173" s="3"/>
      <c r="DZZ173" s="45"/>
      <c r="EAA173" s="3"/>
      <c r="EAB173" s="2"/>
      <c r="EAC173" s="2"/>
      <c r="EAD173" s="2"/>
      <c r="EAE173" s="2"/>
      <c r="EAF173" s="2"/>
      <c r="EAG173" s="45"/>
      <c r="EAH173" s="45"/>
      <c r="EAK173" s="16"/>
      <c r="EAL173" s="93"/>
      <c r="EAM173" s="18"/>
      <c r="EAN173" s="16"/>
      <c r="EAO173" s="18"/>
      <c r="EAP173" s="3"/>
      <c r="EAR173" s="13"/>
      <c r="EAS173" s="8"/>
      <c r="EAT173" s="3"/>
      <c r="EAU173" s="45"/>
      <c r="EAV173" s="3"/>
      <c r="EAW173" s="2"/>
      <c r="EAX173" s="2"/>
      <c r="EAY173" s="2"/>
      <c r="EAZ173" s="2"/>
      <c r="EBA173" s="2"/>
      <c r="EBB173" s="45"/>
      <c r="EBC173" s="45"/>
      <c r="EBF173" s="16"/>
      <c r="EBG173" s="93"/>
      <c r="EBH173" s="18"/>
      <c r="EBI173" s="16"/>
      <c r="EBJ173" s="18"/>
      <c r="EBK173" s="3"/>
      <c r="EBM173" s="13"/>
      <c r="EBN173" s="8"/>
      <c r="EBO173" s="3"/>
      <c r="EBP173" s="45"/>
      <c r="EBQ173" s="3"/>
      <c r="EBR173" s="2"/>
      <c r="EBS173" s="2"/>
      <c r="EBT173" s="2"/>
      <c r="EBU173" s="2"/>
      <c r="EBV173" s="2"/>
      <c r="EBW173" s="45"/>
      <c r="EBX173" s="45"/>
      <c r="ECA173" s="16"/>
      <c r="ECB173" s="93"/>
      <c r="ECC173" s="18"/>
      <c r="ECD173" s="16"/>
      <c r="ECE173" s="18"/>
      <c r="ECF173" s="3"/>
      <c r="ECH173" s="13"/>
      <c r="ECI173" s="8"/>
      <c r="ECJ173" s="3"/>
      <c r="ECK173" s="45"/>
      <c r="ECL173" s="3"/>
      <c r="ECM173" s="2"/>
      <c r="ECN173" s="2"/>
      <c r="ECO173" s="2"/>
      <c r="ECP173" s="2"/>
      <c r="ECQ173" s="2"/>
      <c r="ECR173" s="45"/>
      <c r="ECS173" s="45"/>
      <c r="ECV173" s="16"/>
      <c r="ECW173" s="93"/>
      <c r="ECX173" s="18"/>
      <c r="ECY173" s="16"/>
      <c r="ECZ173" s="18"/>
      <c r="EDA173" s="3"/>
      <c r="EDC173" s="13"/>
      <c r="EDD173" s="8"/>
      <c r="EDE173" s="3"/>
      <c r="EDF173" s="45"/>
      <c r="EDG173" s="3"/>
      <c r="EDH173" s="2"/>
      <c r="EDI173" s="2"/>
      <c r="EDJ173" s="2"/>
      <c r="EDK173" s="2"/>
      <c r="EDL173" s="2"/>
      <c r="EDM173" s="45"/>
      <c r="EDN173" s="45"/>
      <c r="EDQ173" s="16"/>
      <c r="EDR173" s="93"/>
      <c r="EDS173" s="18"/>
      <c r="EDT173" s="16"/>
      <c r="EDU173" s="18"/>
      <c r="EDV173" s="3"/>
      <c r="EDX173" s="13"/>
      <c r="EDY173" s="8"/>
      <c r="EDZ173" s="3"/>
      <c r="EEA173" s="45"/>
      <c r="EEB173" s="3"/>
      <c r="EEC173" s="2"/>
      <c r="EED173" s="2"/>
      <c r="EEE173" s="2"/>
      <c r="EEF173" s="2"/>
      <c r="EEG173" s="2"/>
      <c r="EEH173" s="45"/>
      <c r="EEI173" s="45"/>
      <c r="EEL173" s="16"/>
      <c r="EEM173" s="93"/>
      <c r="EEN173" s="18"/>
      <c r="EEO173" s="16"/>
      <c r="EEP173" s="18"/>
      <c r="EEQ173" s="3"/>
      <c r="EES173" s="13"/>
      <c r="EET173" s="8"/>
      <c r="EEU173" s="3"/>
      <c r="EEV173" s="45"/>
      <c r="EEW173" s="3"/>
      <c r="EEX173" s="2"/>
      <c r="EEY173" s="2"/>
      <c r="EEZ173" s="2"/>
      <c r="EFA173" s="2"/>
      <c r="EFB173" s="2"/>
      <c r="EFC173" s="45"/>
      <c r="EFD173" s="45"/>
      <c r="EFG173" s="16"/>
      <c r="EFH173" s="93"/>
      <c r="EFI173" s="18"/>
      <c r="EFJ173" s="16"/>
      <c r="EFK173" s="18"/>
      <c r="EFL173" s="3"/>
      <c r="EFN173" s="13"/>
      <c r="EFO173" s="8"/>
      <c r="EFP173" s="3"/>
      <c r="EFQ173" s="45"/>
      <c r="EFR173" s="3"/>
      <c r="EFS173" s="2"/>
      <c r="EFT173" s="2"/>
      <c r="EFU173" s="2"/>
      <c r="EFV173" s="2"/>
      <c r="EFW173" s="2"/>
      <c r="EFX173" s="45"/>
      <c r="EFY173" s="45"/>
      <c r="EGB173" s="16"/>
      <c r="EGC173" s="93"/>
      <c r="EGD173" s="18"/>
      <c r="EGE173" s="16"/>
      <c r="EGF173" s="18"/>
      <c r="EGG173" s="3"/>
      <c r="EGI173" s="13"/>
      <c r="EGJ173" s="8"/>
      <c r="EGK173" s="3"/>
      <c r="EGL173" s="45"/>
      <c r="EGM173" s="3"/>
      <c r="EGN173" s="2"/>
      <c r="EGO173" s="2"/>
      <c r="EGP173" s="2"/>
      <c r="EGQ173" s="2"/>
      <c r="EGR173" s="2"/>
      <c r="EGS173" s="45"/>
      <c r="EGT173" s="45"/>
      <c r="EGW173" s="16"/>
      <c r="EGX173" s="93"/>
      <c r="EGY173" s="18"/>
      <c r="EGZ173" s="16"/>
      <c r="EHA173" s="18"/>
      <c r="EHB173" s="3"/>
      <c r="EHD173" s="13"/>
      <c r="EHE173" s="8"/>
      <c r="EHF173" s="3"/>
      <c r="EHG173" s="45"/>
      <c r="EHH173" s="3"/>
      <c r="EHI173" s="2"/>
      <c r="EHJ173" s="2"/>
      <c r="EHK173" s="2"/>
      <c r="EHL173" s="2"/>
      <c r="EHM173" s="2"/>
      <c r="EHN173" s="45"/>
      <c r="EHO173" s="45"/>
      <c r="EHR173" s="16"/>
      <c r="EHS173" s="93"/>
      <c r="EHT173" s="18"/>
      <c r="EHU173" s="16"/>
      <c r="EHV173" s="18"/>
      <c r="EHW173" s="3"/>
      <c r="EHY173" s="13"/>
      <c r="EHZ173" s="8"/>
      <c r="EIA173" s="3"/>
      <c r="EIB173" s="45"/>
      <c r="EIC173" s="3"/>
      <c r="EID173" s="2"/>
      <c r="EIE173" s="2"/>
      <c r="EIF173" s="2"/>
      <c r="EIG173" s="2"/>
      <c r="EIH173" s="2"/>
      <c r="EII173" s="45"/>
      <c r="EIJ173" s="45"/>
      <c r="EIM173" s="16"/>
      <c r="EIN173" s="93"/>
      <c r="EIO173" s="18"/>
      <c r="EIP173" s="16"/>
      <c r="EIQ173" s="18"/>
      <c r="EIR173" s="3"/>
      <c r="EIT173" s="13"/>
      <c r="EIU173" s="8"/>
      <c r="EIV173" s="3"/>
      <c r="EIW173" s="45"/>
      <c r="EIX173" s="3"/>
      <c r="EIY173" s="2"/>
      <c r="EIZ173" s="2"/>
      <c r="EJA173" s="2"/>
      <c r="EJB173" s="2"/>
      <c r="EJC173" s="2"/>
      <c r="EJD173" s="45"/>
      <c r="EJE173" s="45"/>
      <c r="EJH173" s="16"/>
      <c r="EJI173" s="93"/>
      <c r="EJJ173" s="18"/>
      <c r="EJK173" s="16"/>
      <c r="EJL173" s="18"/>
      <c r="EJM173" s="3"/>
      <c r="EJO173" s="13"/>
      <c r="EJP173" s="8"/>
      <c r="EJQ173" s="3"/>
      <c r="EJR173" s="45"/>
      <c r="EJS173" s="3"/>
      <c r="EJT173" s="2"/>
      <c r="EJU173" s="2"/>
      <c r="EJV173" s="2"/>
      <c r="EJW173" s="2"/>
      <c r="EJX173" s="2"/>
      <c r="EJY173" s="45"/>
      <c r="EJZ173" s="45"/>
      <c r="EKC173" s="16"/>
      <c r="EKD173" s="93"/>
      <c r="EKE173" s="18"/>
      <c r="EKF173" s="16"/>
      <c r="EKG173" s="18"/>
      <c r="EKH173" s="3"/>
      <c r="EKJ173" s="13"/>
      <c r="EKK173" s="8"/>
      <c r="EKL173" s="3"/>
      <c r="EKM173" s="45"/>
      <c r="EKN173" s="3"/>
      <c r="EKO173" s="2"/>
      <c r="EKP173" s="2"/>
      <c r="EKQ173" s="2"/>
      <c r="EKR173" s="2"/>
      <c r="EKS173" s="2"/>
      <c r="EKT173" s="45"/>
      <c r="EKU173" s="45"/>
      <c r="EKX173" s="16"/>
      <c r="EKY173" s="93"/>
      <c r="EKZ173" s="18"/>
      <c r="ELA173" s="16"/>
      <c r="ELB173" s="18"/>
      <c r="ELC173" s="3"/>
      <c r="ELE173" s="13"/>
      <c r="ELF173" s="8"/>
      <c r="ELG173" s="3"/>
      <c r="ELH173" s="45"/>
      <c r="ELI173" s="3"/>
      <c r="ELJ173" s="2"/>
      <c r="ELK173" s="2"/>
      <c r="ELL173" s="2"/>
      <c r="ELM173" s="2"/>
      <c r="ELN173" s="2"/>
      <c r="ELO173" s="45"/>
      <c r="ELP173" s="45"/>
      <c r="ELS173" s="16"/>
      <c r="ELT173" s="93"/>
      <c r="ELU173" s="18"/>
      <c r="ELV173" s="16"/>
      <c r="ELW173" s="18"/>
      <c r="ELX173" s="3"/>
      <c r="ELZ173" s="13"/>
      <c r="EMA173" s="8"/>
      <c r="EMB173" s="3"/>
      <c r="EMC173" s="45"/>
      <c r="EMD173" s="3"/>
      <c r="EME173" s="2"/>
      <c r="EMF173" s="2"/>
      <c r="EMG173" s="2"/>
      <c r="EMH173" s="2"/>
      <c r="EMI173" s="2"/>
      <c r="EMJ173" s="45"/>
      <c r="EMK173" s="45"/>
      <c r="EMN173" s="16"/>
      <c r="EMO173" s="93"/>
      <c r="EMP173" s="18"/>
      <c r="EMQ173" s="16"/>
      <c r="EMR173" s="18"/>
      <c r="EMS173" s="3"/>
      <c r="EMU173" s="13"/>
      <c r="EMV173" s="8"/>
      <c r="EMW173" s="3"/>
      <c r="EMX173" s="45"/>
      <c r="EMY173" s="3"/>
      <c r="EMZ173" s="2"/>
      <c r="ENA173" s="2"/>
      <c r="ENB173" s="2"/>
      <c r="ENC173" s="2"/>
      <c r="END173" s="2"/>
      <c r="ENE173" s="45"/>
      <c r="ENF173" s="45"/>
      <c r="ENI173" s="16"/>
      <c r="ENJ173" s="93"/>
      <c r="ENK173" s="18"/>
      <c r="ENL173" s="16"/>
      <c r="ENM173" s="18"/>
      <c r="ENN173" s="3"/>
      <c r="ENP173" s="13"/>
      <c r="ENQ173" s="8"/>
      <c r="ENR173" s="3"/>
      <c r="ENS173" s="45"/>
      <c r="ENT173" s="3"/>
      <c r="ENU173" s="2"/>
      <c r="ENV173" s="2"/>
      <c r="ENW173" s="2"/>
      <c r="ENX173" s="2"/>
      <c r="ENY173" s="2"/>
      <c r="ENZ173" s="45"/>
      <c r="EOA173" s="45"/>
      <c r="EOD173" s="16"/>
      <c r="EOE173" s="93"/>
      <c r="EOF173" s="18"/>
      <c r="EOG173" s="16"/>
      <c r="EOH173" s="18"/>
      <c r="EOI173" s="3"/>
      <c r="EOK173" s="13"/>
      <c r="EOL173" s="8"/>
      <c r="EOM173" s="3"/>
      <c r="EON173" s="45"/>
      <c r="EOO173" s="3"/>
      <c r="EOP173" s="2"/>
      <c r="EOQ173" s="2"/>
      <c r="EOR173" s="2"/>
      <c r="EOS173" s="2"/>
      <c r="EOT173" s="2"/>
      <c r="EOU173" s="45"/>
      <c r="EOV173" s="45"/>
      <c r="EOY173" s="16"/>
      <c r="EOZ173" s="93"/>
      <c r="EPA173" s="18"/>
      <c r="EPB173" s="16"/>
      <c r="EPC173" s="18"/>
      <c r="EPD173" s="3"/>
      <c r="EPF173" s="13"/>
      <c r="EPG173" s="8"/>
      <c r="EPH173" s="3"/>
      <c r="EPI173" s="45"/>
      <c r="EPJ173" s="3"/>
      <c r="EPK173" s="2"/>
      <c r="EPL173" s="2"/>
      <c r="EPM173" s="2"/>
      <c r="EPN173" s="2"/>
      <c r="EPO173" s="2"/>
      <c r="EPP173" s="45"/>
      <c r="EPQ173" s="45"/>
      <c r="EPT173" s="16"/>
      <c r="EPU173" s="93"/>
      <c r="EPV173" s="18"/>
      <c r="EPW173" s="16"/>
      <c r="EPX173" s="18"/>
      <c r="EPY173" s="3"/>
      <c r="EQA173" s="13"/>
      <c r="EQB173" s="8"/>
      <c r="EQC173" s="3"/>
      <c r="EQD173" s="45"/>
      <c r="EQE173" s="3"/>
      <c r="EQF173" s="2"/>
      <c r="EQG173" s="2"/>
      <c r="EQH173" s="2"/>
      <c r="EQI173" s="2"/>
      <c r="EQJ173" s="2"/>
      <c r="EQK173" s="45"/>
      <c r="EQL173" s="45"/>
      <c r="EQO173" s="16"/>
      <c r="EQP173" s="93"/>
      <c r="EQQ173" s="18"/>
      <c r="EQR173" s="16"/>
      <c r="EQS173" s="18"/>
      <c r="EQT173" s="3"/>
      <c r="EQV173" s="13"/>
      <c r="EQW173" s="8"/>
      <c r="EQX173" s="3"/>
      <c r="EQY173" s="45"/>
      <c r="EQZ173" s="3"/>
      <c r="ERA173" s="2"/>
      <c r="ERB173" s="2"/>
      <c r="ERC173" s="2"/>
      <c r="ERD173" s="2"/>
      <c r="ERE173" s="2"/>
      <c r="ERF173" s="45"/>
      <c r="ERG173" s="45"/>
      <c r="ERJ173" s="16"/>
      <c r="ERK173" s="93"/>
      <c r="ERL173" s="18"/>
      <c r="ERM173" s="16"/>
      <c r="ERN173" s="18"/>
      <c r="ERO173" s="3"/>
      <c r="ERQ173" s="13"/>
      <c r="ERR173" s="8"/>
      <c r="ERS173" s="3"/>
      <c r="ERT173" s="45"/>
      <c r="ERU173" s="3"/>
      <c r="ERV173" s="2"/>
      <c r="ERW173" s="2"/>
      <c r="ERX173" s="2"/>
      <c r="ERY173" s="2"/>
      <c r="ERZ173" s="2"/>
      <c r="ESA173" s="45"/>
      <c r="ESB173" s="45"/>
      <c r="ESE173" s="16"/>
      <c r="ESF173" s="93"/>
      <c r="ESG173" s="18"/>
      <c r="ESH173" s="16"/>
      <c r="ESI173" s="18"/>
      <c r="ESJ173" s="3"/>
      <c r="ESL173" s="13"/>
      <c r="ESM173" s="8"/>
      <c r="ESN173" s="3"/>
      <c r="ESO173" s="45"/>
      <c r="ESP173" s="3"/>
      <c r="ESQ173" s="2"/>
      <c r="ESR173" s="2"/>
      <c r="ESS173" s="2"/>
      <c r="EST173" s="2"/>
      <c r="ESU173" s="2"/>
      <c r="ESV173" s="45"/>
      <c r="ESW173" s="45"/>
      <c r="ESZ173" s="16"/>
      <c r="ETA173" s="93"/>
      <c r="ETB173" s="18"/>
      <c r="ETC173" s="16"/>
      <c r="ETD173" s="18"/>
      <c r="ETE173" s="3"/>
      <c r="ETG173" s="13"/>
      <c r="ETH173" s="8"/>
      <c r="ETI173" s="3"/>
      <c r="ETJ173" s="45"/>
      <c r="ETK173" s="3"/>
      <c r="ETL173" s="2"/>
      <c r="ETM173" s="2"/>
      <c r="ETN173" s="2"/>
      <c r="ETO173" s="2"/>
      <c r="ETP173" s="2"/>
      <c r="ETQ173" s="45"/>
      <c r="ETR173" s="45"/>
      <c r="ETU173" s="16"/>
      <c r="ETV173" s="93"/>
      <c r="ETW173" s="18"/>
      <c r="ETX173" s="16"/>
      <c r="ETY173" s="18"/>
      <c r="ETZ173" s="3"/>
      <c r="EUB173" s="13"/>
      <c r="EUC173" s="8"/>
      <c r="EUD173" s="3"/>
      <c r="EUE173" s="45"/>
      <c r="EUF173" s="3"/>
      <c r="EUG173" s="2"/>
      <c r="EUH173" s="2"/>
      <c r="EUI173" s="2"/>
      <c r="EUJ173" s="2"/>
      <c r="EUK173" s="2"/>
      <c r="EUL173" s="45"/>
      <c r="EUM173" s="45"/>
      <c r="EUP173" s="16"/>
      <c r="EUQ173" s="93"/>
      <c r="EUR173" s="18"/>
      <c r="EUS173" s="16"/>
      <c r="EUT173" s="18"/>
      <c r="EUU173" s="3"/>
      <c r="EUW173" s="13"/>
      <c r="EUX173" s="8"/>
      <c r="EUY173" s="3"/>
      <c r="EUZ173" s="45"/>
      <c r="EVA173" s="3"/>
      <c r="EVB173" s="2"/>
      <c r="EVC173" s="2"/>
      <c r="EVD173" s="2"/>
      <c r="EVE173" s="2"/>
      <c r="EVF173" s="2"/>
      <c r="EVG173" s="45"/>
      <c r="EVH173" s="45"/>
      <c r="EVK173" s="16"/>
      <c r="EVL173" s="93"/>
      <c r="EVM173" s="18"/>
      <c r="EVN173" s="16"/>
      <c r="EVO173" s="18"/>
      <c r="EVP173" s="3"/>
      <c r="EVR173" s="13"/>
      <c r="EVS173" s="8"/>
      <c r="EVT173" s="3"/>
      <c r="EVU173" s="45"/>
      <c r="EVV173" s="3"/>
      <c r="EVW173" s="2"/>
      <c r="EVX173" s="2"/>
      <c r="EVY173" s="2"/>
      <c r="EVZ173" s="2"/>
      <c r="EWA173" s="2"/>
      <c r="EWB173" s="45"/>
      <c r="EWC173" s="45"/>
      <c r="EWF173" s="16"/>
      <c r="EWG173" s="93"/>
      <c r="EWH173" s="18"/>
      <c r="EWI173" s="16"/>
      <c r="EWJ173" s="18"/>
      <c r="EWK173" s="3"/>
      <c r="EWM173" s="13"/>
      <c r="EWN173" s="8"/>
      <c r="EWO173" s="3"/>
      <c r="EWP173" s="45"/>
      <c r="EWQ173" s="3"/>
      <c r="EWR173" s="2"/>
      <c r="EWS173" s="2"/>
      <c r="EWT173" s="2"/>
      <c r="EWU173" s="2"/>
      <c r="EWV173" s="2"/>
      <c r="EWW173" s="45"/>
      <c r="EWX173" s="45"/>
      <c r="EXA173" s="16"/>
      <c r="EXB173" s="93"/>
      <c r="EXC173" s="18"/>
      <c r="EXD173" s="16"/>
      <c r="EXE173" s="18"/>
      <c r="EXF173" s="3"/>
      <c r="EXH173" s="13"/>
      <c r="EXI173" s="8"/>
      <c r="EXJ173" s="3"/>
      <c r="EXK173" s="45"/>
      <c r="EXL173" s="3"/>
      <c r="EXM173" s="2"/>
      <c r="EXN173" s="2"/>
      <c r="EXO173" s="2"/>
      <c r="EXP173" s="2"/>
      <c r="EXQ173" s="2"/>
      <c r="EXR173" s="45"/>
      <c r="EXS173" s="45"/>
      <c r="EXV173" s="16"/>
      <c r="EXW173" s="93"/>
      <c r="EXX173" s="18"/>
      <c r="EXY173" s="16"/>
      <c r="EXZ173" s="18"/>
      <c r="EYA173" s="3"/>
      <c r="EYC173" s="13"/>
      <c r="EYD173" s="8"/>
      <c r="EYE173" s="3"/>
      <c r="EYF173" s="45"/>
      <c r="EYG173" s="3"/>
      <c r="EYH173" s="2"/>
      <c r="EYI173" s="2"/>
      <c r="EYJ173" s="2"/>
      <c r="EYK173" s="2"/>
      <c r="EYL173" s="2"/>
      <c r="EYM173" s="45"/>
      <c r="EYN173" s="45"/>
      <c r="EYQ173" s="16"/>
      <c r="EYR173" s="93"/>
      <c r="EYS173" s="18"/>
      <c r="EYT173" s="16"/>
      <c r="EYU173" s="18"/>
      <c r="EYV173" s="3"/>
      <c r="EYX173" s="13"/>
      <c r="EYY173" s="8"/>
      <c r="EYZ173" s="3"/>
      <c r="EZA173" s="45"/>
      <c r="EZB173" s="3"/>
      <c r="EZC173" s="2"/>
      <c r="EZD173" s="2"/>
      <c r="EZE173" s="2"/>
      <c r="EZF173" s="2"/>
      <c r="EZG173" s="2"/>
      <c r="EZH173" s="45"/>
      <c r="EZI173" s="45"/>
      <c r="EZL173" s="16"/>
      <c r="EZM173" s="93"/>
      <c r="EZN173" s="18"/>
      <c r="EZO173" s="16"/>
      <c r="EZP173" s="18"/>
      <c r="EZQ173" s="3"/>
      <c r="EZS173" s="13"/>
      <c r="EZT173" s="8"/>
      <c r="EZU173" s="3"/>
      <c r="EZV173" s="45"/>
      <c r="EZW173" s="3"/>
      <c r="EZX173" s="2"/>
      <c r="EZY173" s="2"/>
      <c r="EZZ173" s="2"/>
      <c r="FAA173" s="2"/>
      <c r="FAB173" s="2"/>
      <c r="FAC173" s="45"/>
      <c r="FAD173" s="45"/>
      <c r="FAG173" s="16"/>
      <c r="FAH173" s="93"/>
      <c r="FAI173" s="18"/>
      <c r="FAJ173" s="16"/>
      <c r="FAK173" s="18"/>
      <c r="FAL173" s="3"/>
      <c r="FAN173" s="13"/>
      <c r="FAO173" s="8"/>
      <c r="FAP173" s="3"/>
      <c r="FAQ173" s="45"/>
      <c r="FAR173" s="3"/>
      <c r="FAS173" s="2"/>
      <c r="FAT173" s="2"/>
      <c r="FAU173" s="2"/>
      <c r="FAV173" s="2"/>
      <c r="FAW173" s="2"/>
      <c r="FAX173" s="45"/>
      <c r="FAY173" s="45"/>
      <c r="FBB173" s="16"/>
      <c r="FBC173" s="93"/>
      <c r="FBD173" s="18"/>
      <c r="FBE173" s="16"/>
      <c r="FBF173" s="18"/>
      <c r="FBG173" s="3"/>
      <c r="FBI173" s="13"/>
      <c r="FBJ173" s="8"/>
      <c r="FBK173" s="3"/>
      <c r="FBL173" s="45"/>
      <c r="FBM173" s="3"/>
      <c r="FBN173" s="2"/>
      <c r="FBO173" s="2"/>
      <c r="FBP173" s="2"/>
      <c r="FBQ173" s="2"/>
      <c r="FBR173" s="2"/>
      <c r="FBS173" s="45"/>
      <c r="FBT173" s="45"/>
      <c r="FBW173" s="16"/>
      <c r="FBX173" s="93"/>
      <c r="FBY173" s="18"/>
      <c r="FBZ173" s="16"/>
      <c r="FCA173" s="18"/>
      <c r="FCB173" s="3"/>
      <c r="FCD173" s="13"/>
      <c r="FCE173" s="8"/>
      <c r="FCF173" s="3"/>
      <c r="FCG173" s="45"/>
      <c r="FCH173" s="3"/>
      <c r="FCI173" s="2"/>
      <c r="FCJ173" s="2"/>
      <c r="FCK173" s="2"/>
      <c r="FCL173" s="2"/>
      <c r="FCM173" s="2"/>
      <c r="FCN173" s="45"/>
      <c r="FCO173" s="45"/>
      <c r="FCR173" s="16"/>
      <c r="FCS173" s="93"/>
      <c r="FCT173" s="18"/>
      <c r="FCU173" s="16"/>
      <c r="FCV173" s="18"/>
      <c r="FCW173" s="3"/>
      <c r="FCY173" s="13"/>
      <c r="FCZ173" s="8"/>
      <c r="FDA173" s="3"/>
      <c r="FDB173" s="45"/>
      <c r="FDC173" s="3"/>
      <c r="FDD173" s="2"/>
      <c r="FDE173" s="2"/>
      <c r="FDF173" s="2"/>
      <c r="FDG173" s="2"/>
      <c r="FDH173" s="2"/>
      <c r="FDI173" s="45"/>
      <c r="FDJ173" s="45"/>
      <c r="FDM173" s="16"/>
      <c r="FDN173" s="93"/>
      <c r="FDO173" s="18"/>
      <c r="FDP173" s="16"/>
      <c r="FDQ173" s="18"/>
      <c r="FDR173" s="3"/>
      <c r="FDT173" s="13"/>
      <c r="FDU173" s="8"/>
      <c r="FDV173" s="3"/>
      <c r="FDW173" s="45"/>
      <c r="FDX173" s="3"/>
      <c r="FDY173" s="2"/>
      <c r="FDZ173" s="2"/>
      <c r="FEA173" s="2"/>
      <c r="FEB173" s="2"/>
      <c r="FEC173" s="2"/>
      <c r="FED173" s="45"/>
      <c r="FEE173" s="45"/>
      <c r="FEH173" s="16"/>
      <c r="FEI173" s="93"/>
      <c r="FEJ173" s="18"/>
      <c r="FEK173" s="16"/>
      <c r="FEL173" s="18"/>
      <c r="FEM173" s="3"/>
      <c r="FEO173" s="13"/>
      <c r="FEP173" s="8"/>
      <c r="FEQ173" s="3"/>
      <c r="FER173" s="45"/>
      <c r="FES173" s="3"/>
      <c r="FET173" s="2"/>
      <c r="FEU173" s="2"/>
      <c r="FEV173" s="2"/>
      <c r="FEW173" s="2"/>
      <c r="FEX173" s="2"/>
      <c r="FEY173" s="45"/>
      <c r="FEZ173" s="45"/>
      <c r="FFC173" s="16"/>
      <c r="FFD173" s="93"/>
      <c r="FFE173" s="18"/>
      <c r="FFF173" s="16"/>
      <c r="FFG173" s="18"/>
      <c r="FFH173" s="3"/>
      <c r="FFJ173" s="13"/>
      <c r="FFK173" s="8"/>
      <c r="FFL173" s="3"/>
      <c r="FFM173" s="45"/>
      <c r="FFN173" s="3"/>
      <c r="FFO173" s="2"/>
      <c r="FFP173" s="2"/>
      <c r="FFQ173" s="2"/>
      <c r="FFR173" s="2"/>
      <c r="FFS173" s="2"/>
      <c r="FFT173" s="45"/>
      <c r="FFU173" s="45"/>
      <c r="FFX173" s="16"/>
      <c r="FFY173" s="93"/>
      <c r="FFZ173" s="18"/>
      <c r="FGA173" s="16"/>
      <c r="FGB173" s="18"/>
      <c r="FGC173" s="3"/>
      <c r="FGE173" s="13"/>
      <c r="FGF173" s="8"/>
      <c r="FGG173" s="3"/>
      <c r="FGH173" s="45"/>
      <c r="FGI173" s="3"/>
      <c r="FGJ173" s="2"/>
      <c r="FGK173" s="2"/>
      <c r="FGL173" s="2"/>
      <c r="FGM173" s="2"/>
      <c r="FGN173" s="2"/>
      <c r="FGO173" s="45"/>
      <c r="FGP173" s="45"/>
      <c r="FGS173" s="16"/>
      <c r="FGT173" s="93"/>
      <c r="FGU173" s="18"/>
      <c r="FGV173" s="16"/>
      <c r="FGW173" s="18"/>
      <c r="FGX173" s="3"/>
      <c r="FGZ173" s="13"/>
      <c r="FHA173" s="8"/>
      <c r="FHB173" s="3"/>
      <c r="FHC173" s="45"/>
      <c r="FHD173" s="3"/>
      <c r="FHE173" s="2"/>
      <c r="FHF173" s="2"/>
      <c r="FHG173" s="2"/>
      <c r="FHH173" s="2"/>
      <c r="FHI173" s="2"/>
      <c r="FHJ173" s="45"/>
      <c r="FHK173" s="45"/>
      <c r="FHN173" s="16"/>
      <c r="FHO173" s="93"/>
      <c r="FHP173" s="18"/>
      <c r="FHQ173" s="16"/>
      <c r="FHR173" s="18"/>
      <c r="FHS173" s="3"/>
      <c r="FHU173" s="13"/>
      <c r="FHV173" s="8"/>
      <c r="FHW173" s="3"/>
      <c r="FHX173" s="45"/>
      <c r="FHY173" s="3"/>
      <c r="FHZ173" s="2"/>
      <c r="FIA173" s="2"/>
      <c r="FIB173" s="2"/>
      <c r="FIC173" s="2"/>
      <c r="FID173" s="2"/>
      <c r="FIE173" s="45"/>
      <c r="FIF173" s="45"/>
      <c r="FII173" s="16"/>
      <c r="FIJ173" s="93"/>
      <c r="FIK173" s="18"/>
      <c r="FIL173" s="16"/>
      <c r="FIM173" s="18"/>
      <c r="FIN173" s="3"/>
      <c r="FIP173" s="13"/>
      <c r="FIQ173" s="8"/>
      <c r="FIR173" s="3"/>
      <c r="FIS173" s="45"/>
      <c r="FIT173" s="3"/>
      <c r="FIU173" s="2"/>
      <c r="FIV173" s="2"/>
      <c r="FIW173" s="2"/>
      <c r="FIX173" s="2"/>
      <c r="FIY173" s="2"/>
      <c r="FIZ173" s="45"/>
      <c r="FJA173" s="45"/>
      <c r="FJD173" s="16"/>
      <c r="FJE173" s="93"/>
      <c r="FJF173" s="18"/>
      <c r="FJG173" s="16"/>
      <c r="FJH173" s="18"/>
      <c r="FJI173" s="3"/>
      <c r="FJK173" s="13"/>
      <c r="FJL173" s="8"/>
      <c r="FJM173" s="3"/>
      <c r="FJN173" s="45"/>
      <c r="FJO173" s="3"/>
      <c r="FJP173" s="2"/>
      <c r="FJQ173" s="2"/>
      <c r="FJR173" s="2"/>
      <c r="FJS173" s="2"/>
      <c r="FJT173" s="2"/>
      <c r="FJU173" s="45"/>
      <c r="FJV173" s="45"/>
      <c r="FJY173" s="16"/>
      <c r="FJZ173" s="93"/>
      <c r="FKA173" s="18"/>
      <c r="FKB173" s="16"/>
      <c r="FKC173" s="18"/>
      <c r="FKD173" s="3"/>
      <c r="FKF173" s="13"/>
      <c r="FKG173" s="8"/>
      <c r="FKH173" s="3"/>
      <c r="FKI173" s="45"/>
      <c r="FKJ173" s="3"/>
      <c r="FKK173" s="2"/>
      <c r="FKL173" s="2"/>
      <c r="FKM173" s="2"/>
      <c r="FKN173" s="2"/>
      <c r="FKO173" s="2"/>
      <c r="FKP173" s="45"/>
      <c r="FKQ173" s="45"/>
      <c r="FKT173" s="16"/>
      <c r="FKU173" s="93"/>
      <c r="FKV173" s="18"/>
      <c r="FKW173" s="16"/>
      <c r="FKX173" s="18"/>
      <c r="FKY173" s="3"/>
      <c r="FLA173" s="13"/>
      <c r="FLB173" s="8"/>
      <c r="FLC173" s="3"/>
      <c r="FLD173" s="45"/>
      <c r="FLE173" s="3"/>
      <c r="FLF173" s="2"/>
      <c r="FLG173" s="2"/>
      <c r="FLH173" s="2"/>
      <c r="FLI173" s="2"/>
      <c r="FLJ173" s="2"/>
      <c r="FLK173" s="45"/>
      <c r="FLL173" s="45"/>
      <c r="FLO173" s="16"/>
      <c r="FLP173" s="93"/>
      <c r="FLQ173" s="18"/>
      <c r="FLR173" s="16"/>
      <c r="FLS173" s="18"/>
      <c r="FLT173" s="3"/>
      <c r="FLV173" s="13"/>
      <c r="FLW173" s="8"/>
      <c r="FLX173" s="3"/>
      <c r="FLY173" s="45"/>
      <c r="FLZ173" s="3"/>
      <c r="FMA173" s="2"/>
      <c r="FMB173" s="2"/>
      <c r="FMC173" s="2"/>
      <c r="FMD173" s="2"/>
      <c r="FME173" s="2"/>
      <c r="FMF173" s="45"/>
      <c r="FMG173" s="45"/>
      <c r="FMJ173" s="16"/>
      <c r="FMK173" s="93"/>
      <c r="FML173" s="18"/>
      <c r="FMM173" s="16"/>
      <c r="FMN173" s="18"/>
      <c r="FMO173" s="3"/>
      <c r="FMQ173" s="13"/>
      <c r="FMR173" s="8"/>
      <c r="FMS173" s="3"/>
      <c r="FMT173" s="45"/>
      <c r="FMU173" s="3"/>
      <c r="FMV173" s="2"/>
      <c r="FMW173" s="2"/>
      <c r="FMX173" s="2"/>
      <c r="FMY173" s="2"/>
      <c r="FMZ173" s="2"/>
      <c r="FNA173" s="45"/>
      <c r="FNB173" s="45"/>
      <c r="FNE173" s="16"/>
      <c r="FNF173" s="93"/>
      <c r="FNG173" s="18"/>
      <c r="FNH173" s="16"/>
      <c r="FNI173" s="18"/>
      <c r="FNJ173" s="3"/>
      <c r="FNL173" s="13"/>
      <c r="FNM173" s="8"/>
      <c r="FNN173" s="3"/>
      <c r="FNO173" s="45"/>
      <c r="FNP173" s="3"/>
      <c r="FNQ173" s="2"/>
      <c r="FNR173" s="2"/>
      <c r="FNS173" s="2"/>
      <c r="FNT173" s="2"/>
      <c r="FNU173" s="2"/>
      <c r="FNV173" s="45"/>
      <c r="FNW173" s="45"/>
      <c r="FNZ173" s="16"/>
      <c r="FOA173" s="93"/>
      <c r="FOB173" s="18"/>
      <c r="FOC173" s="16"/>
      <c r="FOD173" s="18"/>
      <c r="FOE173" s="3"/>
      <c r="FOG173" s="13"/>
      <c r="FOH173" s="8"/>
      <c r="FOI173" s="3"/>
      <c r="FOJ173" s="45"/>
      <c r="FOK173" s="3"/>
      <c r="FOL173" s="2"/>
      <c r="FOM173" s="2"/>
      <c r="FON173" s="2"/>
      <c r="FOO173" s="2"/>
      <c r="FOP173" s="2"/>
      <c r="FOQ173" s="45"/>
      <c r="FOR173" s="45"/>
      <c r="FOU173" s="16"/>
      <c r="FOV173" s="93"/>
      <c r="FOW173" s="18"/>
      <c r="FOX173" s="16"/>
      <c r="FOY173" s="18"/>
      <c r="FOZ173" s="3"/>
      <c r="FPB173" s="13"/>
      <c r="FPC173" s="8"/>
      <c r="FPD173" s="3"/>
      <c r="FPE173" s="45"/>
      <c r="FPF173" s="3"/>
      <c r="FPG173" s="2"/>
      <c r="FPH173" s="2"/>
      <c r="FPI173" s="2"/>
      <c r="FPJ173" s="2"/>
      <c r="FPK173" s="2"/>
      <c r="FPL173" s="45"/>
      <c r="FPM173" s="45"/>
      <c r="FPP173" s="16"/>
      <c r="FPQ173" s="93"/>
      <c r="FPR173" s="18"/>
      <c r="FPS173" s="16"/>
      <c r="FPT173" s="18"/>
      <c r="FPU173" s="3"/>
      <c r="FPW173" s="13"/>
      <c r="FPX173" s="8"/>
      <c r="FPY173" s="3"/>
      <c r="FPZ173" s="45"/>
      <c r="FQA173" s="3"/>
      <c r="FQB173" s="2"/>
      <c r="FQC173" s="2"/>
      <c r="FQD173" s="2"/>
      <c r="FQE173" s="2"/>
      <c r="FQF173" s="2"/>
      <c r="FQG173" s="45"/>
      <c r="FQH173" s="45"/>
      <c r="FQK173" s="16"/>
      <c r="FQL173" s="93"/>
      <c r="FQM173" s="18"/>
      <c r="FQN173" s="16"/>
      <c r="FQO173" s="18"/>
      <c r="FQP173" s="3"/>
      <c r="FQR173" s="13"/>
      <c r="FQS173" s="8"/>
      <c r="FQT173" s="3"/>
      <c r="FQU173" s="45"/>
      <c r="FQV173" s="3"/>
      <c r="FQW173" s="2"/>
      <c r="FQX173" s="2"/>
      <c r="FQY173" s="2"/>
      <c r="FQZ173" s="2"/>
      <c r="FRA173" s="2"/>
      <c r="FRB173" s="45"/>
      <c r="FRC173" s="45"/>
      <c r="FRF173" s="16"/>
      <c r="FRG173" s="93"/>
      <c r="FRH173" s="18"/>
      <c r="FRI173" s="16"/>
      <c r="FRJ173" s="18"/>
      <c r="FRK173" s="3"/>
      <c r="FRM173" s="13"/>
      <c r="FRN173" s="8"/>
      <c r="FRO173" s="3"/>
      <c r="FRP173" s="45"/>
      <c r="FRQ173" s="3"/>
      <c r="FRR173" s="2"/>
      <c r="FRS173" s="2"/>
      <c r="FRT173" s="2"/>
      <c r="FRU173" s="2"/>
      <c r="FRV173" s="2"/>
      <c r="FRW173" s="45"/>
      <c r="FRX173" s="45"/>
      <c r="FSA173" s="16"/>
      <c r="FSB173" s="93"/>
      <c r="FSC173" s="18"/>
      <c r="FSD173" s="16"/>
      <c r="FSE173" s="18"/>
      <c r="FSF173" s="3"/>
      <c r="FSH173" s="13"/>
      <c r="FSI173" s="8"/>
      <c r="FSJ173" s="3"/>
      <c r="FSK173" s="45"/>
      <c r="FSL173" s="3"/>
      <c r="FSM173" s="2"/>
      <c r="FSN173" s="2"/>
      <c r="FSO173" s="2"/>
      <c r="FSP173" s="2"/>
      <c r="FSQ173" s="2"/>
      <c r="FSR173" s="45"/>
      <c r="FSS173" s="45"/>
      <c r="FSV173" s="16"/>
      <c r="FSW173" s="93"/>
      <c r="FSX173" s="18"/>
      <c r="FSY173" s="16"/>
      <c r="FSZ173" s="18"/>
      <c r="FTA173" s="3"/>
      <c r="FTC173" s="13"/>
      <c r="FTD173" s="8"/>
      <c r="FTE173" s="3"/>
      <c r="FTF173" s="45"/>
      <c r="FTG173" s="3"/>
      <c r="FTH173" s="2"/>
      <c r="FTI173" s="2"/>
      <c r="FTJ173" s="2"/>
      <c r="FTK173" s="2"/>
      <c r="FTL173" s="2"/>
      <c r="FTM173" s="45"/>
      <c r="FTN173" s="45"/>
      <c r="FTQ173" s="16"/>
      <c r="FTR173" s="93"/>
      <c r="FTS173" s="18"/>
      <c r="FTT173" s="16"/>
      <c r="FTU173" s="18"/>
      <c r="FTV173" s="3"/>
      <c r="FTX173" s="13"/>
      <c r="FTY173" s="8"/>
      <c r="FTZ173" s="3"/>
      <c r="FUA173" s="45"/>
      <c r="FUB173" s="3"/>
      <c r="FUC173" s="2"/>
      <c r="FUD173" s="2"/>
      <c r="FUE173" s="2"/>
      <c r="FUF173" s="2"/>
      <c r="FUG173" s="2"/>
      <c r="FUH173" s="45"/>
      <c r="FUI173" s="45"/>
      <c r="FUL173" s="16"/>
      <c r="FUM173" s="93"/>
      <c r="FUN173" s="18"/>
      <c r="FUO173" s="16"/>
      <c r="FUP173" s="18"/>
      <c r="FUQ173" s="3"/>
      <c r="FUS173" s="13"/>
      <c r="FUT173" s="8"/>
      <c r="FUU173" s="3"/>
      <c r="FUV173" s="45"/>
      <c r="FUW173" s="3"/>
      <c r="FUX173" s="2"/>
      <c r="FUY173" s="2"/>
      <c r="FUZ173" s="2"/>
      <c r="FVA173" s="2"/>
      <c r="FVB173" s="2"/>
      <c r="FVC173" s="45"/>
      <c r="FVD173" s="45"/>
      <c r="FVG173" s="16"/>
      <c r="FVH173" s="93"/>
      <c r="FVI173" s="18"/>
      <c r="FVJ173" s="16"/>
      <c r="FVK173" s="18"/>
      <c r="FVL173" s="3"/>
      <c r="FVN173" s="13"/>
      <c r="FVO173" s="8"/>
      <c r="FVP173" s="3"/>
      <c r="FVQ173" s="45"/>
      <c r="FVR173" s="3"/>
      <c r="FVS173" s="2"/>
      <c r="FVT173" s="2"/>
      <c r="FVU173" s="2"/>
      <c r="FVV173" s="2"/>
      <c r="FVW173" s="2"/>
      <c r="FVX173" s="45"/>
      <c r="FVY173" s="45"/>
      <c r="FWB173" s="16"/>
      <c r="FWC173" s="93"/>
      <c r="FWD173" s="18"/>
      <c r="FWE173" s="16"/>
      <c r="FWF173" s="18"/>
      <c r="FWG173" s="3"/>
      <c r="FWI173" s="13"/>
      <c r="FWJ173" s="8"/>
      <c r="FWK173" s="3"/>
      <c r="FWL173" s="45"/>
      <c r="FWM173" s="3"/>
      <c r="FWN173" s="2"/>
      <c r="FWO173" s="2"/>
      <c r="FWP173" s="2"/>
      <c r="FWQ173" s="2"/>
      <c r="FWR173" s="2"/>
      <c r="FWS173" s="45"/>
      <c r="FWT173" s="45"/>
      <c r="FWW173" s="16"/>
      <c r="FWX173" s="93"/>
      <c r="FWY173" s="18"/>
      <c r="FWZ173" s="16"/>
      <c r="FXA173" s="18"/>
      <c r="FXB173" s="3"/>
      <c r="FXD173" s="13"/>
      <c r="FXE173" s="8"/>
      <c r="FXF173" s="3"/>
      <c r="FXG173" s="45"/>
      <c r="FXH173" s="3"/>
      <c r="FXI173" s="2"/>
      <c r="FXJ173" s="2"/>
      <c r="FXK173" s="2"/>
      <c r="FXL173" s="2"/>
      <c r="FXM173" s="2"/>
      <c r="FXN173" s="45"/>
      <c r="FXO173" s="45"/>
      <c r="FXR173" s="16"/>
      <c r="FXS173" s="93"/>
      <c r="FXT173" s="18"/>
      <c r="FXU173" s="16"/>
      <c r="FXV173" s="18"/>
      <c r="FXW173" s="3"/>
      <c r="FXY173" s="13"/>
      <c r="FXZ173" s="8"/>
      <c r="FYA173" s="3"/>
      <c r="FYB173" s="45"/>
      <c r="FYC173" s="3"/>
      <c r="FYD173" s="2"/>
      <c r="FYE173" s="2"/>
      <c r="FYF173" s="2"/>
      <c r="FYG173" s="2"/>
      <c r="FYH173" s="2"/>
      <c r="FYI173" s="45"/>
      <c r="FYJ173" s="45"/>
      <c r="FYM173" s="16"/>
      <c r="FYN173" s="93"/>
      <c r="FYO173" s="18"/>
      <c r="FYP173" s="16"/>
      <c r="FYQ173" s="18"/>
      <c r="FYR173" s="3"/>
      <c r="FYT173" s="13"/>
      <c r="FYU173" s="8"/>
      <c r="FYV173" s="3"/>
      <c r="FYW173" s="45"/>
      <c r="FYX173" s="3"/>
      <c r="FYY173" s="2"/>
      <c r="FYZ173" s="2"/>
      <c r="FZA173" s="2"/>
      <c r="FZB173" s="2"/>
      <c r="FZC173" s="2"/>
      <c r="FZD173" s="45"/>
      <c r="FZE173" s="45"/>
      <c r="FZH173" s="16"/>
      <c r="FZI173" s="93"/>
      <c r="FZJ173" s="18"/>
      <c r="FZK173" s="16"/>
      <c r="FZL173" s="18"/>
      <c r="FZM173" s="3"/>
      <c r="FZO173" s="13"/>
      <c r="FZP173" s="8"/>
      <c r="FZQ173" s="3"/>
      <c r="FZR173" s="45"/>
      <c r="FZS173" s="3"/>
      <c r="FZT173" s="2"/>
      <c r="FZU173" s="2"/>
      <c r="FZV173" s="2"/>
      <c r="FZW173" s="2"/>
      <c r="FZX173" s="2"/>
      <c r="FZY173" s="45"/>
      <c r="FZZ173" s="45"/>
      <c r="GAC173" s="16"/>
      <c r="GAD173" s="93"/>
      <c r="GAE173" s="18"/>
      <c r="GAF173" s="16"/>
      <c r="GAG173" s="18"/>
      <c r="GAH173" s="3"/>
      <c r="GAJ173" s="13"/>
      <c r="GAK173" s="8"/>
      <c r="GAL173" s="3"/>
      <c r="GAM173" s="45"/>
      <c r="GAN173" s="3"/>
      <c r="GAO173" s="2"/>
      <c r="GAP173" s="2"/>
      <c r="GAQ173" s="2"/>
      <c r="GAR173" s="2"/>
      <c r="GAS173" s="2"/>
      <c r="GAT173" s="45"/>
      <c r="GAU173" s="45"/>
      <c r="GAX173" s="16"/>
      <c r="GAY173" s="93"/>
      <c r="GAZ173" s="18"/>
      <c r="GBA173" s="16"/>
      <c r="GBB173" s="18"/>
      <c r="GBC173" s="3"/>
      <c r="GBE173" s="13"/>
      <c r="GBF173" s="8"/>
      <c r="GBG173" s="3"/>
      <c r="GBH173" s="45"/>
      <c r="GBI173" s="3"/>
      <c r="GBJ173" s="2"/>
      <c r="GBK173" s="2"/>
      <c r="GBL173" s="2"/>
      <c r="GBM173" s="2"/>
      <c r="GBN173" s="2"/>
      <c r="GBO173" s="45"/>
      <c r="GBP173" s="45"/>
      <c r="GBS173" s="16"/>
      <c r="GBT173" s="93"/>
      <c r="GBU173" s="18"/>
      <c r="GBV173" s="16"/>
      <c r="GBW173" s="18"/>
      <c r="GBX173" s="3"/>
      <c r="GBZ173" s="13"/>
      <c r="GCA173" s="8"/>
      <c r="GCB173" s="3"/>
      <c r="GCC173" s="45"/>
      <c r="GCD173" s="3"/>
      <c r="GCE173" s="2"/>
      <c r="GCF173" s="2"/>
      <c r="GCG173" s="2"/>
      <c r="GCH173" s="2"/>
      <c r="GCI173" s="2"/>
      <c r="GCJ173" s="45"/>
      <c r="GCK173" s="45"/>
      <c r="GCN173" s="16"/>
      <c r="GCO173" s="93"/>
      <c r="GCP173" s="18"/>
      <c r="GCQ173" s="16"/>
      <c r="GCR173" s="18"/>
      <c r="GCS173" s="3"/>
      <c r="GCU173" s="13"/>
      <c r="GCV173" s="8"/>
      <c r="GCW173" s="3"/>
      <c r="GCX173" s="45"/>
      <c r="GCY173" s="3"/>
      <c r="GCZ173" s="2"/>
      <c r="GDA173" s="2"/>
      <c r="GDB173" s="2"/>
      <c r="GDC173" s="2"/>
      <c r="GDD173" s="2"/>
      <c r="GDE173" s="45"/>
      <c r="GDF173" s="45"/>
      <c r="GDI173" s="16"/>
      <c r="GDJ173" s="93"/>
      <c r="GDK173" s="18"/>
      <c r="GDL173" s="16"/>
      <c r="GDM173" s="18"/>
      <c r="GDN173" s="3"/>
      <c r="GDP173" s="13"/>
      <c r="GDQ173" s="8"/>
      <c r="GDR173" s="3"/>
      <c r="GDS173" s="45"/>
      <c r="GDT173" s="3"/>
      <c r="GDU173" s="2"/>
      <c r="GDV173" s="2"/>
      <c r="GDW173" s="2"/>
      <c r="GDX173" s="2"/>
      <c r="GDY173" s="2"/>
      <c r="GDZ173" s="45"/>
      <c r="GEA173" s="45"/>
      <c r="GED173" s="16"/>
      <c r="GEE173" s="93"/>
      <c r="GEF173" s="18"/>
      <c r="GEG173" s="16"/>
      <c r="GEH173" s="18"/>
      <c r="GEI173" s="3"/>
      <c r="GEK173" s="13"/>
      <c r="GEL173" s="8"/>
      <c r="GEM173" s="3"/>
      <c r="GEN173" s="45"/>
      <c r="GEO173" s="3"/>
      <c r="GEP173" s="2"/>
      <c r="GEQ173" s="2"/>
      <c r="GER173" s="2"/>
      <c r="GES173" s="2"/>
      <c r="GET173" s="2"/>
      <c r="GEU173" s="45"/>
      <c r="GEV173" s="45"/>
      <c r="GEY173" s="16"/>
      <c r="GEZ173" s="93"/>
      <c r="GFA173" s="18"/>
      <c r="GFB173" s="16"/>
      <c r="GFC173" s="18"/>
      <c r="GFD173" s="3"/>
      <c r="GFF173" s="13"/>
      <c r="GFG173" s="8"/>
      <c r="GFH173" s="3"/>
      <c r="GFI173" s="45"/>
      <c r="GFJ173" s="3"/>
      <c r="GFK173" s="2"/>
      <c r="GFL173" s="2"/>
      <c r="GFM173" s="2"/>
      <c r="GFN173" s="2"/>
      <c r="GFO173" s="2"/>
      <c r="GFP173" s="45"/>
      <c r="GFQ173" s="45"/>
      <c r="GFT173" s="16"/>
      <c r="GFU173" s="93"/>
      <c r="GFV173" s="18"/>
      <c r="GFW173" s="16"/>
      <c r="GFX173" s="18"/>
      <c r="GFY173" s="3"/>
      <c r="GGA173" s="13"/>
      <c r="GGB173" s="8"/>
      <c r="GGC173" s="3"/>
      <c r="GGD173" s="45"/>
      <c r="GGE173" s="3"/>
      <c r="GGF173" s="2"/>
      <c r="GGG173" s="2"/>
      <c r="GGH173" s="2"/>
      <c r="GGI173" s="2"/>
      <c r="GGJ173" s="2"/>
      <c r="GGK173" s="45"/>
      <c r="GGL173" s="45"/>
      <c r="GGO173" s="16"/>
      <c r="GGP173" s="93"/>
      <c r="GGQ173" s="18"/>
      <c r="GGR173" s="16"/>
      <c r="GGS173" s="18"/>
      <c r="GGT173" s="3"/>
      <c r="GGV173" s="13"/>
      <c r="GGW173" s="8"/>
      <c r="GGX173" s="3"/>
      <c r="GGY173" s="45"/>
      <c r="GGZ173" s="3"/>
      <c r="GHA173" s="2"/>
      <c r="GHB173" s="2"/>
      <c r="GHC173" s="2"/>
      <c r="GHD173" s="2"/>
      <c r="GHE173" s="2"/>
      <c r="GHF173" s="45"/>
      <c r="GHG173" s="45"/>
      <c r="GHJ173" s="16"/>
      <c r="GHK173" s="93"/>
      <c r="GHL173" s="18"/>
      <c r="GHM173" s="16"/>
      <c r="GHN173" s="18"/>
      <c r="GHO173" s="3"/>
      <c r="GHQ173" s="13"/>
      <c r="GHR173" s="8"/>
      <c r="GHS173" s="3"/>
      <c r="GHT173" s="45"/>
      <c r="GHU173" s="3"/>
      <c r="GHV173" s="2"/>
      <c r="GHW173" s="2"/>
      <c r="GHX173" s="2"/>
      <c r="GHY173" s="2"/>
      <c r="GHZ173" s="2"/>
      <c r="GIA173" s="45"/>
      <c r="GIB173" s="45"/>
      <c r="GIE173" s="16"/>
      <c r="GIF173" s="93"/>
      <c r="GIG173" s="18"/>
      <c r="GIH173" s="16"/>
      <c r="GII173" s="18"/>
      <c r="GIJ173" s="3"/>
      <c r="GIL173" s="13"/>
      <c r="GIM173" s="8"/>
      <c r="GIN173" s="3"/>
      <c r="GIO173" s="45"/>
      <c r="GIP173" s="3"/>
      <c r="GIQ173" s="2"/>
      <c r="GIR173" s="2"/>
      <c r="GIS173" s="2"/>
      <c r="GIT173" s="2"/>
      <c r="GIU173" s="2"/>
      <c r="GIV173" s="45"/>
      <c r="GIW173" s="45"/>
      <c r="GIZ173" s="16"/>
      <c r="GJA173" s="93"/>
      <c r="GJB173" s="18"/>
      <c r="GJC173" s="16"/>
      <c r="GJD173" s="18"/>
      <c r="GJE173" s="3"/>
      <c r="GJG173" s="13"/>
      <c r="GJH173" s="8"/>
      <c r="GJI173" s="3"/>
      <c r="GJJ173" s="45"/>
      <c r="GJK173" s="3"/>
      <c r="GJL173" s="2"/>
      <c r="GJM173" s="2"/>
      <c r="GJN173" s="2"/>
      <c r="GJO173" s="2"/>
      <c r="GJP173" s="2"/>
      <c r="GJQ173" s="45"/>
      <c r="GJR173" s="45"/>
      <c r="GJU173" s="16"/>
      <c r="GJV173" s="93"/>
      <c r="GJW173" s="18"/>
      <c r="GJX173" s="16"/>
      <c r="GJY173" s="18"/>
      <c r="GJZ173" s="3"/>
      <c r="GKB173" s="13"/>
      <c r="GKC173" s="8"/>
      <c r="GKD173" s="3"/>
      <c r="GKE173" s="45"/>
      <c r="GKF173" s="3"/>
      <c r="GKG173" s="2"/>
      <c r="GKH173" s="2"/>
      <c r="GKI173" s="2"/>
      <c r="GKJ173" s="2"/>
      <c r="GKK173" s="2"/>
      <c r="GKL173" s="45"/>
      <c r="GKM173" s="45"/>
      <c r="GKP173" s="16"/>
      <c r="GKQ173" s="93"/>
      <c r="GKR173" s="18"/>
      <c r="GKS173" s="16"/>
      <c r="GKT173" s="18"/>
      <c r="GKU173" s="3"/>
      <c r="GKW173" s="13"/>
      <c r="GKX173" s="8"/>
      <c r="GKY173" s="3"/>
      <c r="GKZ173" s="45"/>
      <c r="GLA173" s="3"/>
      <c r="GLB173" s="2"/>
      <c r="GLC173" s="2"/>
      <c r="GLD173" s="2"/>
      <c r="GLE173" s="2"/>
      <c r="GLF173" s="2"/>
      <c r="GLG173" s="45"/>
      <c r="GLH173" s="45"/>
      <c r="GLK173" s="16"/>
      <c r="GLL173" s="93"/>
      <c r="GLM173" s="18"/>
      <c r="GLN173" s="16"/>
      <c r="GLO173" s="18"/>
      <c r="GLP173" s="3"/>
      <c r="GLR173" s="13"/>
      <c r="GLS173" s="8"/>
      <c r="GLT173" s="3"/>
      <c r="GLU173" s="45"/>
      <c r="GLV173" s="3"/>
      <c r="GLW173" s="2"/>
      <c r="GLX173" s="2"/>
      <c r="GLY173" s="2"/>
      <c r="GLZ173" s="2"/>
      <c r="GMA173" s="2"/>
      <c r="GMB173" s="45"/>
      <c r="GMC173" s="45"/>
      <c r="GMF173" s="16"/>
      <c r="GMG173" s="93"/>
      <c r="GMH173" s="18"/>
      <c r="GMI173" s="16"/>
      <c r="GMJ173" s="18"/>
      <c r="GMK173" s="3"/>
      <c r="GMM173" s="13"/>
      <c r="GMN173" s="8"/>
      <c r="GMO173" s="3"/>
      <c r="GMP173" s="45"/>
      <c r="GMQ173" s="3"/>
      <c r="GMR173" s="2"/>
      <c r="GMS173" s="2"/>
      <c r="GMT173" s="2"/>
      <c r="GMU173" s="2"/>
      <c r="GMV173" s="2"/>
      <c r="GMW173" s="45"/>
      <c r="GMX173" s="45"/>
      <c r="GNA173" s="16"/>
      <c r="GNB173" s="93"/>
      <c r="GNC173" s="18"/>
      <c r="GND173" s="16"/>
      <c r="GNE173" s="18"/>
      <c r="GNF173" s="3"/>
      <c r="GNH173" s="13"/>
      <c r="GNI173" s="8"/>
      <c r="GNJ173" s="3"/>
      <c r="GNK173" s="45"/>
      <c r="GNL173" s="3"/>
      <c r="GNM173" s="2"/>
      <c r="GNN173" s="2"/>
      <c r="GNO173" s="2"/>
      <c r="GNP173" s="2"/>
      <c r="GNQ173" s="2"/>
      <c r="GNR173" s="45"/>
      <c r="GNS173" s="45"/>
      <c r="GNV173" s="16"/>
      <c r="GNW173" s="93"/>
      <c r="GNX173" s="18"/>
      <c r="GNY173" s="16"/>
      <c r="GNZ173" s="18"/>
      <c r="GOA173" s="3"/>
      <c r="GOC173" s="13"/>
      <c r="GOD173" s="8"/>
      <c r="GOE173" s="3"/>
      <c r="GOF173" s="45"/>
      <c r="GOG173" s="3"/>
      <c r="GOH173" s="2"/>
      <c r="GOI173" s="2"/>
      <c r="GOJ173" s="2"/>
      <c r="GOK173" s="2"/>
      <c r="GOL173" s="2"/>
      <c r="GOM173" s="45"/>
      <c r="GON173" s="45"/>
      <c r="GOQ173" s="16"/>
      <c r="GOR173" s="93"/>
      <c r="GOS173" s="18"/>
      <c r="GOT173" s="16"/>
      <c r="GOU173" s="18"/>
      <c r="GOV173" s="3"/>
      <c r="GOX173" s="13"/>
      <c r="GOY173" s="8"/>
      <c r="GOZ173" s="3"/>
      <c r="GPA173" s="45"/>
      <c r="GPB173" s="3"/>
      <c r="GPC173" s="2"/>
      <c r="GPD173" s="2"/>
      <c r="GPE173" s="2"/>
      <c r="GPF173" s="2"/>
      <c r="GPG173" s="2"/>
      <c r="GPH173" s="45"/>
      <c r="GPI173" s="45"/>
      <c r="GPL173" s="16"/>
      <c r="GPM173" s="93"/>
      <c r="GPN173" s="18"/>
      <c r="GPO173" s="16"/>
      <c r="GPP173" s="18"/>
      <c r="GPQ173" s="3"/>
      <c r="GPS173" s="13"/>
      <c r="GPT173" s="8"/>
      <c r="GPU173" s="3"/>
      <c r="GPV173" s="45"/>
      <c r="GPW173" s="3"/>
      <c r="GPX173" s="2"/>
      <c r="GPY173" s="2"/>
      <c r="GPZ173" s="2"/>
      <c r="GQA173" s="2"/>
      <c r="GQB173" s="2"/>
      <c r="GQC173" s="45"/>
      <c r="GQD173" s="45"/>
      <c r="GQG173" s="16"/>
      <c r="GQH173" s="93"/>
      <c r="GQI173" s="18"/>
      <c r="GQJ173" s="16"/>
      <c r="GQK173" s="18"/>
      <c r="GQL173" s="3"/>
      <c r="GQN173" s="13"/>
      <c r="GQO173" s="8"/>
      <c r="GQP173" s="3"/>
      <c r="GQQ173" s="45"/>
      <c r="GQR173" s="3"/>
      <c r="GQS173" s="2"/>
      <c r="GQT173" s="2"/>
      <c r="GQU173" s="2"/>
      <c r="GQV173" s="2"/>
      <c r="GQW173" s="2"/>
      <c r="GQX173" s="45"/>
      <c r="GQY173" s="45"/>
      <c r="GRB173" s="16"/>
      <c r="GRC173" s="93"/>
      <c r="GRD173" s="18"/>
      <c r="GRE173" s="16"/>
      <c r="GRF173" s="18"/>
      <c r="GRG173" s="3"/>
      <c r="GRI173" s="13"/>
      <c r="GRJ173" s="8"/>
      <c r="GRK173" s="3"/>
      <c r="GRL173" s="45"/>
      <c r="GRM173" s="3"/>
      <c r="GRN173" s="2"/>
      <c r="GRO173" s="2"/>
      <c r="GRP173" s="2"/>
      <c r="GRQ173" s="2"/>
      <c r="GRR173" s="2"/>
      <c r="GRS173" s="45"/>
      <c r="GRT173" s="45"/>
      <c r="GRW173" s="16"/>
      <c r="GRX173" s="93"/>
      <c r="GRY173" s="18"/>
      <c r="GRZ173" s="16"/>
      <c r="GSA173" s="18"/>
      <c r="GSB173" s="3"/>
      <c r="GSD173" s="13"/>
      <c r="GSE173" s="8"/>
      <c r="GSF173" s="3"/>
      <c r="GSG173" s="45"/>
      <c r="GSH173" s="3"/>
      <c r="GSI173" s="2"/>
      <c r="GSJ173" s="2"/>
      <c r="GSK173" s="2"/>
      <c r="GSL173" s="2"/>
      <c r="GSM173" s="2"/>
      <c r="GSN173" s="45"/>
      <c r="GSO173" s="45"/>
      <c r="GSR173" s="16"/>
      <c r="GSS173" s="93"/>
      <c r="GST173" s="18"/>
      <c r="GSU173" s="16"/>
      <c r="GSV173" s="18"/>
      <c r="GSW173" s="3"/>
      <c r="GSY173" s="13"/>
      <c r="GSZ173" s="8"/>
      <c r="GTA173" s="3"/>
      <c r="GTB173" s="45"/>
      <c r="GTC173" s="3"/>
      <c r="GTD173" s="2"/>
      <c r="GTE173" s="2"/>
      <c r="GTF173" s="2"/>
      <c r="GTG173" s="2"/>
      <c r="GTH173" s="2"/>
      <c r="GTI173" s="45"/>
      <c r="GTJ173" s="45"/>
      <c r="GTM173" s="16"/>
      <c r="GTN173" s="93"/>
      <c r="GTO173" s="18"/>
      <c r="GTP173" s="16"/>
      <c r="GTQ173" s="18"/>
      <c r="GTR173" s="3"/>
      <c r="GTT173" s="13"/>
      <c r="GTU173" s="8"/>
      <c r="GTV173" s="3"/>
      <c r="GTW173" s="45"/>
      <c r="GTX173" s="3"/>
      <c r="GTY173" s="2"/>
      <c r="GTZ173" s="2"/>
      <c r="GUA173" s="2"/>
      <c r="GUB173" s="2"/>
      <c r="GUC173" s="2"/>
      <c r="GUD173" s="45"/>
      <c r="GUE173" s="45"/>
      <c r="GUH173" s="16"/>
      <c r="GUI173" s="93"/>
      <c r="GUJ173" s="18"/>
      <c r="GUK173" s="16"/>
      <c r="GUL173" s="18"/>
      <c r="GUM173" s="3"/>
      <c r="GUO173" s="13"/>
      <c r="GUP173" s="8"/>
      <c r="GUQ173" s="3"/>
      <c r="GUR173" s="45"/>
      <c r="GUS173" s="3"/>
      <c r="GUT173" s="2"/>
      <c r="GUU173" s="2"/>
      <c r="GUV173" s="2"/>
      <c r="GUW173" s="2"/>
      <c r="GUX173" s="2"/>
      <c r="GUY173" s="45"/>
      <c r="GUZ173" s="45"/>
      <c r="GVC173" s="16"/>
      <c r="GVD173" s="93"/>
      <c r="GVE173" s="18"/>
      <c r="GVF173" s="16"/>
      <c r="GVG173" s="18"/>
      <c r="GVH173" s="3"/>
      <c r="GVJ173" s="13"/>
      <c r="GVK173" s="8"/>
      <c r="GVL173" s="3"/>
      <c r="GVM173" s="45"/>
      <c r="GVN173" s="3"/>
      <c r="GVO173" s="2"/>
      <c r="GVP173" s="2"/>
      <c r="GVQ173" s="2"/>
      <c r="GVR173" s="2"/>
      <c r="GVS173" s="2"/>
      <c r="GVT173" s="45"/>
      <c r="GVU173" s="45"/>
      <c r="GVX173" s="16"/>
      <c r="GVY173" s="93"/>
      <c r="GVZ173" s="18"/>
      <c r="GWA173" s="16"/>
      <c r="GWB173" s="18"/>
      <c r="GWC173" s="3"/>
      <c r="GWE173" s="13"/>
      <c r="GWF173" s="8"/>
      <c r="GWG173" s="3"/>
      <c r="GWH173" s="45"/>
      <c r="GWI173" s="3"/>
      <c r="GWJ173" s="2"/>
      <c r="GWK173" s="2"/>
      <c r="GWL173" s="2"/>
      <c r="GWM173" s="2"/>
      <c r="GWN173" s="2"/>
      <c r="GWO173" s="45"/>
      <c r="GWP173" s="45"/>
      <c r="GWS173" s="16"/>
      <c r="GWT173" s="93"/>
      <c r="GWU173" s="18"/>
      <c r="GWV173" s="16"/>
      <c r="GWW173" s="18"/>
      <c r="GWX173" s="3"/>
      <c r="GWZ173" s="13"/>
      <c r="GXA173" s="8"/>
      <c r="GXB173" s="3"/>
      <c r="GXC173" s="45"/>
      <c r="GXD173" s="3"/>
      <c r="GXE173" s="2"/>
      <c r="GXF173" s="2"/>
      <c r="GXG173" s="2"/>
      <c r="GXH173" s="2"/>
      <c r="GXI173" s="2"/>
      <c r="GXJ173" s="45"/>
      <c r="GXK173" s="45"/>
      <c r="GXN173" s="16"/>
      <c r="GXO173" s="93"/>
      <c r="GXP173" s="18"/>
      <c r="GXQ173" s="16"/>
      <c r="GXR173" s="18"/>
      <c r="GXS173" s="3"/>
      <c r="GXU173" s="13"/>
      <c r="GXV173" s="8"/>
      <c r="GXW173" s="3"/>
      <c r="GXX173" s="45"/>
      <c r="GXY173" s="3"/>
      <c r="GXZ173" s="2"/>
      <c r="GYA173" s="2"/>
      <c r="GYB173" s="2"/>
      <c r="GYC173" s="2"/>
      <c r="GYD173" s="2"/>
      <c r="GYE173" s="45"/>
      <c r="GYF173" s="45"/>
      <c r="GYI173" s="16"/>
      <c r="GYJ173" s="93"/>
      <c r="GYK173" s="18"/>
      <c r="GYL173" s="16"/>
      <c r="GYM173" s="18"/>
      <c r="GYN173" s="3"/>
      <c r="GYP173" s="13"/>
      <c r="GYQ173" s="8"/>
      <c r="GYR173" s="3"/>
      <c r="GYS173" s="45"/>
      <c r="GYT173" s="3"/>
      <c r="GYU173" s="2"/>
      <c r="GYV173" s="2"/>
      <c r="GYW173" s="2"/>
      <c r="GYX173" s="2"/>
      <c r="GYY173" s="2"/>
      <c r="GYZ173" s="45"/>
      <c r="GZA173" s="45"/>
      <c r="GZD173" s="16"/>
      <c r="GZE173" s="93"/>
      <c r="GZF173" s="18"/>
      <c r="GZG173" s="16"/>
      <c r="GZH173" s="18"/>
      <c r="GZI173" s="3"/>
      <c r="GZK173" s="13"/>
      <c r="GZL173" s="8"/>
      <c r="GZM173" s="3"/>
      <c r="GZN173" s="45"/>
      <c r="GZO173" s="3"/>
      <c r="GZP173" s="2"/>
      <c r="GZQ173" s="2"/>
      <c r="GZR173" s="2"/>
      <c r="GZS173" s="2"/>
      <c r="GZT173" s="2"/>
      <c r="GZU173" s="45"/>
      <c r="GZV173" s="45"/>
      <c r="GZY173" s="16"/>
      <c r="GZZ173" s="93"/>
      <c r="HAA173" s="18"/>
      <c r="HAB173" s="16"/>
      <c r="HAC173" s="18"/>
      <c r="HAD173" s="3"/>
      <c r="HAF173" s="13"/>
      <c r="HAG173" s="8"/>
      <c r="HAH173" s="3"/>
      <c r="HAI173" s="45"/>
      <c r="HAJ173" s="3"/>
      <c r="HAK173" s="2"/>
      <c r="HAL173" s="2"/>
      <c r="HAM173" s="2"/>
      <c r="HAN173" s="2"/>
      <c r="HAO173" s="2"/>
      <c r="HAP173" s="45"/>
      <c r="HAQ173" s="45"/>
      <c r="HAT173" s="16"/>
      <c r="HAU173" s="93"/>
      <c r="HAV173" s="18"/>
      <c r="HAW173" s="16"/>
      <c r="HAX173" s="18"/>
      <c r="HAY173" s="3"/>
      <c r="HBA173" s="13"/>
      <c r="HBB173" s="8"/>
      <c r="HBC173" s="3"/>
      <c r="HBD173" s="45"/>
      <c r="HBE173" s="3"/>
      <c r="HBF173" s="2"/>
      <c r="HBG173" s="2"/>
      <c r="HBH173" s="2"/>
      <c r="HBI173" s="2"/>
      <c r="HBJ173" s="2"/>
      <c r="HBK173" s="45"/>
      <c r="HBL173" s="45"/>
      <c r="HBO173" s="16"/>
      <c r="HBP173" s="93"/>
      <c r="HBQ173" s="18"/>
      <c r="HBR173" s="16"/>
      <c r="HBS173" s="18"/>
      <c r="HBT173" s="3"/>
      <c r="HBV173" s="13"/>
      <c r="HBW173" s="8"/>
      <c r="HBX173" s="3"/>
      <c r="HBY173" s="45"/>
      <c r="HBZ173" s="3"/>
      <c r="HCA173" s="2"/>
      <c r="HCB173" s="2"/>
      <c r="HCC173" s="2"/>
      <c r="HCD173" s="2"/>
      <c r="HCE173" s="2"/>
      <c r="HCF173" s="45"/>
      <c r="HCG173" s="45"/>
      <c r="HCJ173" s="16"/>
      <c r="HCK173" s="93"/>
      <c r="HCL173" s="18"/>
      <c r="HCM173" s="16"/>
      <c r="HCN173" s="18"/>
      <c r="HCO173" s="3"/>
      <c r="HCQ173" s="13"/>
      <c r="HCR173" s="8"/>
      <c r="HCS173" s="3"/>
      <c r="HCT173" s="45"/>
      <c r="HCU173" s="3"/>
      <c r="HCV173" s="2"/>
      <c r="HCW173" s="2"/>
      <c r="HCX173" s="2"/>
      <c r="HCY173" s="2"/>
      <c r="HCZ173" s="2"/>
      <c r="HDA173" s="45"/>
      <c r="HDB173" s="45"/>
      <c r="HDE173" s="16"/>
      <c r="HDF173" s="93"/>
      <c r="HDG173" s="18"/>
      <c r="HDH173" s="16"/>
      <c r="HDI173" s="18"/>
      <c r="HDJ173" s="3"/>
      <c r="HDL173" s="13"/>
      <c r="HDM173" s="8"/>
      <c r="HDN173" s="3"/>
      <c r="HDO173" s="45"/>
      <c r="HDP173" s="3"/>
      <c r="HDQ173" s="2"/>
      <c r="HDR173" s="2"/>
      <c r="HDS173" s="2"/>
      <c r="HDT173" s="2"/>
      <c r="HDU173" s="2"/>
      <c r="HDV173" s="45"/>
      <c r="HDW173" s="45"/>
      <c r="HDZ173" s="16"/>
      <c r="HEA173" s="93"/>
      <c r="HEB173" s="18"/>
      <c r="HEC173" s="16"/>
      <c r="HED173" s="18"/>
      <c r="HEE173" s="3"/>
      <c r="HEG173" s="13"/>
      <c r="HEH173" s="8"/>
      <c r="HEI173" s="3"/>
      <c r="HEJ173" s="45"/>
      <c r="HEK173" s="3"/>
      <c r="HEL173" s="2"/>
      <c r="HEM173" s="2"/>
      <c r="HEN173" s="2"/>
      <c r="HEO173" s="2"/>
      <c r="HEP173" s="2"/>
      <c r="HEQ173" s="45"/>
      <c r="HER173" s="45"/>
      <c r="HEU173" s="16"/>
      <c r="HEV173" s="93"/>
      <c r="HEW173" s="18"/>
      <c r="HEX173" s="16"/>
      <c r="HEY173" s="18"/>
      <c r="HEZ173" s="3"/>
      <c r="HFB173" s="13"/>
      <c r="HFC173" s="8"/>
      <c r="HFD173" s="3"/>
      <c r="HFE173" s="45"/>
      <c r="HFF173" s="3"/>
      <c r="HFG173" s="2"/>
      <c r="HFH173" s="2"/>
      <c r="HFI173" s="2"/>
      <c r="HFJ173" s="2"/>
      <c r="HFK173" s="2"/>
      <c r="HFL173" s="45"/>
      <c r="HFM173" s="45"/>
      <c r="HFP173" s="16"/>
      <c r="HFQ173" s="93"/>
      <c r="HFR173" s="18"/>
      <c r="HFS173" s="16"/>
      <c r="HFT173" s="18"/>
      <c r="HFU173" s="3"/>
      <c r="HFW173" s="13"/>
      <c r="HFX173" s="8"/>
      <c r="HFY173" s="3"/>
      <c r="HFZ173" s="45"/>
      <c r="HGA173" s="3"/>
      <c r="HGB173" s="2"/>
      <c r="HGC173" s="2"/>
      <c r="HGD173" s="2"/>
      <c r="HGE173" s="2"/>
      <c r="HGF173" s="2"/>
      <c r="HGG173" s="45"/>
      <c r="HGH173" s="45"/>
      <c r="HGK173" s="16"/>
      <c r="HGL173" s="93"/>
      <c r="HGM173" s="18"/>
      <c r="HGN173" s="16"/>
      <c r="HGO173" s="18"/>
      <c r="HGP173" s="3"/>
      <c r="HGR173" s="13"/>
      <c r="HGS173" s="8"/>
      <c r="HGT173" s="3"/>
      <c r="HGU173" s="45"/>
      <c r="HGV173" s="3"/>
      <c r="HGW173" s="2"/>
      <c r="HGX173" s="2"/>
      <c r="HGY173" s="2"/>
      <c r="HGZ173" s="2"/>
      <c r="HHA173" s="2"/>
      <c r="HHB173" s="45"/>
      <c r="HHC173" s="45"/>
      <c r="HHF173" s="16"/>
      <c r="HHG173" s="93"/>
      <c r="HHH173" s="18"/>
      <c r="HHI173" s="16"/>
      <c r="HHJ173" s="18"/>
      <c r="HHK173" s="3"/>
      <c r="HHM173" s="13"/>
      <c r="HHN173" s="8"/>
      <c r="HHO173" s="3"/>
      <c r="HHP173" s="45"/>
      <c r="HHQ173" s="3"/>
      <c r="HHR173" s="2"/>
      <c r="HHS173" s="2"/>
      <c r="HHT173" s="2"/>
      <c r="HHU173" s="2"/>
      <c r="HHV173" s="2"/>
      <c r="HHW173" s="45"/>
      <c r="HHX173" s="45"/>
      <c r="HIA173" s="16"/>
      <c r="HIB173" s="93"/>
      <c r="HIC173" s="18"/>
      <c r="HID173" s="16"/>
      <c r="HIE173" s="18"/>
      <c r="HIF173" s="3"/>
      <c r="HIH173" s="13"/>
      <c r="HII173" s="8"/>
      <c r="HIJ173" s="3"/>
      <c r="HIK173" s="45"/>
      <c r="HIL173" s="3"/>
      <c r="HIM173" s="2"/>
      <c r="HIN173" s="2"/>
      <c r="HIO173" s="2"/>
      <c r="HIP173" s="2"/>
      <c r="HIQ173" s="2"/>
      <c r="HIR173" s="45"/>
      <c r="HIS173" s="45"/>
      <c r="HIV173" s="16"/>
      <c r="HIW173" s="93"/>
      <c r="HIX173" s="18"/>
      <c r="HIY173" s="16"/>
      <c r="HIZ173" s="18"/>
      <c r="HJA173" s="3"/>
      <c r="HJC173" s="13"/>
      <c r="HJD173" s="8"/>
      <c r="HJE173" s="3"/>
      <c r="HJF173" s="45"/>
      <c r="HJG173" s="3"/>
      <c r="HJH173" s="2"/>
      <c r="HJI173" s="2"/>
      <c r="HJJ173" s="2"/>
      <c r="HJK173" s="2"/>
      <c r="HJL173" s="2"/>
      <c r="HJM173" s="45"/>
      <c r="HJN173" s="45"/>
      <c r="HJQ173" s="16"/>
      <c r="HJR173" s="93"/>
      <c r="HJS173" s="18"/>
      <c r="HJT173" s="16"/>
      <c r="HJU173" s="18"/>
      <c r="HJV173" s="3"/>
      <c r="HJX173" s="13"/>
      <c r="HJY173" s="8"/>
      <c r="HJZ173" s="3"/>
      <c r="HKA173" s="45"/>
      <c r="HKB173" s="3"/>
      <c r="HKC173" s="2"/>
      <c r="HKD173" s="2"/>
      <c r="HKE173" s="2"/>
      <c r="HKF173" s="2"/>
      <c r="HKG173" s="2"/>
      <c r="HKH173" s="45"/>
      <c r="HKI173" s="45"/>
      <c r="HKL173" s="16"/>
      <c r="HKM173" s="93"/>
      <c r="HKN173" s="18"/>
      <c r="HKO173" s="16"/>
      <c r="HKP173" s="18"/>
      <c r="HKQ173" s="3"/>
      <c r="HKS173" s="13"/>
      <c r="HKT173" s="8"/>
      <c r="HKU173" s="3"/>
      <c r="HKV173" s="45"/>
      <c r="HKW173" s="3"/>
      <c r="HKX173" s="2"/>
      <c r="HKY173" s="2"/>
      <c r="HKZ173" s="2"/>
      <c r="HLA173" s="2"/>
      <c r="HLB173" s="2"/>
      <c r="HLC173" s="45"/>
      <c r="HLD173" s="45"/>
      <c r="HLG173" s="16"/>
      <c r="HLH173" s="93"/>
      <c r="HLI173" s="18"/>
      <c r="HLJ173" s="16"/>
      <c r="HLK173" s="18"/>
      <c r="HLL173" s="3"/>
      <c r="HLN173" s="13"/>
      <c r="HLO173" s="8"/>
      <c r="HLP173" s="3"/>
      <c r="HLQ173" s="45"/>
      <c r="HLR173" s="3"/>
      <c r="HLS173" s="2"/>
      <c r="HLT173" s="2"/>
      <c r="HLU173" s="2"/>
      <c r="HLV173" s="2"/>
      <c r="HLW173" s="2"/>
      <c r="HLX173" s="45"/>
      <c r="HLY173" s="45"/>
      <c r="HMB173" s="16"/>
      <c r="HMC173" s="93"/>
      <c r="HMD173" s="18"/>
      <c r="HME173" s="16"/>
      <c r="HMF173" s="18"/>
      <c r="HMG173" s="3"/>
      <c r="HMI173" s="13"/>
      <c r="HMJ173" s="8"/>
      <c r="HMK173" s="3"/>
      <c r="HML173" s="45"/>
      <c r="HMM173" s="3"/>
      <c r="HMN173" s="2"/>
      <c r="HMO173" s="2"/>
      <c r="HMP173" s="2"/>
      <c r="HMQ173" s="2"/>
      <c r="HMR173" s="2"/>
      <c r="HMS173" s="45"/>
      <c r="HMT173" s="45"/>
      <c r="HMW173" s="16"/>
      <c r="HMX173" s="93"/>
      <c r="HMY173" s="18"/>
      <c r="HMZ173" s="16"/>
      <c r="HNA173" s="18"/>
      <c r="HNB173" s="3"/>
      <c r="HND173" s="13"/>
      <c r="HNE173" s="8"/>
      <c r="HNF173" s="3"/>
      <c r="HNG173" s="45"/>
      <c r="HNH173" s="3"/>
      <c r="HNI173" s="2"/>
      <c r="HNJ173" s="2"/>
      <c r="HNK173" s="2"/>
      <c r="HNL173" s="2"/>
      <c r="HNM173" s="2"/>
      <c r="HNN173" s="45"/>
      <c r="HNO173" s="45"/>
      <c r="HNR173" s="16"/>
      <c r="HNS173" s="93"/>
      <c r="HNT173" s="18"/>
      <c r="HNU173" s="16"/>
      <c r="HNV173" s="18"/>
      <c r="HNW173" s="3"/>
      <c r="HNY173" s="13"/>
      <c r="HNZ173" s="8"/>
      <c r="HOA173" s="3"/>
      <c r="HOB173" s="45"/>
      <c r="HOC173" s="3"/>
      <c r="HOD173" s="2"/>
      <c r="HOE173" s="2"/>
      <c r="HOF173" s="2"/>
      <c r="HOG173" s="2"/>
      <c r="HOH173" s="2"/>
      <c r="HOI173" s="45"/>
      <c r="HOJ173" s="45"/>
      <c r="HOM173" s="16"/>
      <c r="HON173" s="93"/>
      <c r="HOO173" s="18"/>
      <c r="HOP173" s="16"/>
      <c r="HOQ173" s="18"/>
      <c r="HOR173" s="3"/>
      <c r="HOT173" s="13"/>
      <c r="HOU173" s="8"/>
      <c r="HOV173" s="3"/>
      <c r="HOW173" s="45"/>
      <c r="HOX173" s="3"/>
      <c r="HOY173" s="2"/>
      <c r="HOZ173" s="2"/>
      <c r="HPA173" s="2"/>
      <c r="HPB173" s="2"/>
      <c r="HPC173" s="2"/>
      <c r="HPD173" s="45"/>
      <c r="HPE173" s="45"/>
      <c r="HPH173" s="16"/>
      <c r="HPI173" s="93"/>
      <c r="HPJ173" s="18"/>
      <c r="HPK173" s="16"/>
      <c r="HPL173" s="18"/>
      <c r="HPM173" s="3"/>
      <c r="HPO173" s="13"/>
      <c r="HPP173" s="8"/>
      <c r="HPQ173" s="3"/>
      <c r="HPR173" s="45"/>
      <c r="HPS173" s="3"/>
      <c r="HPT173" s="2"/>
      <c r="HPU173" s="2"/>
      <c r="HPV173" s="2"/>
      <c r="HPW173" s="2"/>
      <c r="HPX173" s="2"/>
      <c r="HPY173" s="45"/>
      <c r="HPZ173" s="45"/>
      <c r="HQC173" s="16"/>
      <c r="HQD173" s="93"/>
      <c r="HQE173" s="18"/>
      <c r="HQF173" s="16"/>
      <c r="HQG173" s="18"/>
      <c r="HQH173" s="3"/>
      <c r="HQJ173" s="13"/>
      <c r="HQK173" s="8"/>
      <c r="HQL173" s="3"/>
      <c r="HQM173" s="45"/>
      <c r="HQN173" s="3"/>
      <c r="HQO173" s="2"/>
      <c r="HQP173" s="2"/>
      <c r="HQQ173" s="2"/>
      <c r="HQR173" s="2"/>
      <c r="HQS173" s="2"/>
      <c r="HQT173" s="45"/>
      <c r="HQU173" s="45"/>
      <c r="HQX173" s="16"/>
      <c r="HQY173" s="93"/>
      <c r="HQZ173" s="18"/>
      <c r="HRA173" s="16"/>
      <c r="HRB173" s="18"/>
      <c r="HRC173" s="3"/>
      <c r="HRE173" s="13"/>
      <c r="HRF173" s="8"/>
      <c r="HRG173" s="3"/>
      <c r="HRH173" s="45"/>
      <c r="HRI173" s="3"/>
      <c r="HRJ173" s="2"/>
      <c r="HRK173" s="2"/>
      <c r="HRL173" s="2"/>
      <c r="HRM173" s="2"/>
      <c r="HRN173" s="2"/>
      <c r="HRO173" s="45"/>
      <c r="HRP173" s="45"/>
      <c r="HRS173" s="16"/>
      <c r="HRT173" s="93"/>
      <c r="HRU173" s="18"/>
      <c r="HRV173" s="16"/>
      <c r="HRW173" s="18"/>
      <c r="HRX173" s="3"/>
      <c r="HRZ173" s="13"/>
      <c r="HSA173" s="8"/>
      <c r="HSB173" s="3"/>
      <c r="HSC173" s="45"/>
      <c r="HSD173" s="3"/>
      <c r="HSE173" s="2"/>
      <c r="HSF173" s="2"/>
      <c r="HSG173" s="2"/>
      <c r="HSH173" s="2"/>
      <c r="HSI173" s="2"/>
      <c r="HSJ173" s="45"/>
      <c r="HSK173" s="45"/>
      <c r="HSN173" s="16"/>
      <c r="HSO173" s="93"/>
      <c r="HSP173" s="18"/>
      <c r="HSQ173" s="16"/>
      <c r="HSR173" s="18"/>
      <c r="HSS173" s="3"/>
      <c r="HSU173" s="13"/>
      <c r="HSV173" s="8"/>
      <c r="HSW173" s="3"/>
      <c r="HSX173" s="45"/>
      <c r="HSY173" s="3"/>
      <c r="HSZ173" s="2"/>
      <c r="HTA173" s="2"/>
      <c r="HTB173" s="2"/>
      <c r="HTC173" s="2"/>
      <c r="HTD173" s="2"/>
      <c r="HTE173" s="45"/>
      <c r="HTF173" s="45"/>
      <c r="HTI173" s="16"/>
      <c r="HTJ173" s="93"/>
      <c r="HTK173" s="18"/>
      <c r="HTL173" s="16"/>
      <c r="HTM173" s="18"/>
      <c r="HTN173" s="3"/>
      <c r="HTP173" s="13"/>
      <c r="HTQ173" s="8"/>
      <c r="HTR173" s="3"/>
      <c r="HTS173" s="45"/>
      <c r="HTT173" s="3"/>
      <c r="HTU173" s="2"/>
      <c r="HTV173" s="2"/>
      <c r="HTW173" s="2"/>
      <c r="HTX173" s="2"/>
      <c r="HTY173" s="2"/>
      <c r="HTZ173" s="45"/>
      <c r="HUA173" s="45"/>
      <c r="HUD173" s="16"/>
      <c r="HUE173" s="93"/>
      <c r="HUF173" s="18"/>
      <c r="HUG173" s="16"/>
      <c r="HUH173" s="18"/>
      <c r="HUI173" s="3"/>
      <c r="HUK173" s="13"/>
      <c r="HUL173" s="8"/>
      <c r="HUM173" s="3"/>
      <c r="HUN173" s="45"/>
      <c r="HUO173" s="3"/>
      <c r="HUP173" s="2"/>
      <c r="HUQ173" s="2"/>
      <c r="HUR173" s="2"/>
      <c r="HUS173" s="2"/>
      <c r="HUT173" s="2"/>
      <c r="HUU173" s="45"/>
      <c r="HUV173" s="45"/>
      <c r="HUY173" s="16"/>
      <c r="HUZ173" s="93"/>
      <c r="HVA173" s="18"/>
      <c r="HVB173" s="16"/>
      <c r="HVC173" s="18"/>
      <c r="HVD173" s="3"/>
      <c r="HVF173" s="13"/>
      <c r="HVG173" s="8"/>
      <c r="HVH173" s="3"/>
      <c r="HVI173" s="45"/>
      <c r="HVJ173" s="3"/>
      <c r="HVK173" s="2"/>
      <c r="HVL173" s="2"/>
      <c r="HVM173" s="2"/>
      <c r="HVN173" s="2"/>
      <c r="HVO173" s="2"/>
      <c r="HVP173" s="45"/>
      <c r="HVQ173" s="45"/>
      <c r="HVT173" s="16"/>
      <c r="HVU173" s="93"/>
      <c r="HVV173" s="18"/>
      <c r="HVW173" s="16"/>
      <c r="HVX173" s="18"/>
      <c r="HVY173" s="3"/>
      <c r="HWA173" s="13"/>
      <c r="HWB173" s="8"/>
      <c r="HWC173" s="3"/>
      <c r="HWD173" s="45"/>
      <c r="HWE173" s="3"/>
      <c r="HWF173" s="2"/>
      <c r="HWG173" s="2"/>
      <c r="HWH173" s="2"/>
      <c r="HWI173" s="2"/>
      <c r="HWJ173" s="2"/>
      <c r="HWK173" s="45"/>
      <c r="HWL173" s="45"/>
      <c r="HWO173" s="16"/>
      <c r="HWP173" s="93"/>
      <c r="HWQ173" s="18"/>
      <c r="HWR173" s="16"/>
      <c r="HWS173" s="18"/>
      <c r="HWT173" s="3"/>
      <c r="HWV173" s="13"/>
      <c r="HWW173" s="8"/>
      <c r="HWX173" s="3"/>
      <c r="HWY173" s="45"/>
      <c r="HWZ173" s="3"/>
      <c r="HXA173" s="2"/>
      <c r="HXB173" s="2"/>
      <c r="HXC173" s="2"/>
      <c r="HXD173" s="2"/>
      <c r="HXE173" s="2"/>
      <c r="HXF173" s="45"/>
      <c r="HXG173" s="45"/>
      <c r="HXJ173" s="16"/>
      <c r="HXK173" s="93"/>
      <c r="HXL173" s="18"/>
      <c r="HXM173" s="16"/>
      <c r="HXN173" s="18"/>
      <c r="HXO173" s="3"/>
      <c r="HXQ173" s="13"/>
      <c r="HXR173" s="8"/>
      <c r="HXS173" s="3"/>
      <c r="HXT173" s="45"/>
      <c r="HXU173" s="3"/>
      <c r="HXV173" s="2"/>
      <c r="HXW173" s="2"/>
      <c r="HXX173" s="2"/>
      <c r="HXY173" s="2"/>
      <c r="HXZ173" s="2"/>
      <c r="HYA173" s="45"/>
      <c r="HYB173" s="45"/>
      <c r="HYE173" s="16"/>
      <c r="HYF173" s="93"/>
      <c r="HYG173" s="18"/>
      <c r="HYH173" s="16"/>
      <c r="HYI173" s="18"/>
      <c r="HYJ173" s="3"/>
      <c r="HYL173" s="13"/>
      <c r="HYM173" s="8"/>
      <c r="HYN173" s="3"/>
      <c r="HYO173" s="45"/>
      <c r="HYP173" s="3"/>
      <c r="HYQ173" s="2"/>
      <c r="HYR173" s="2"/>
      <c r="HYS173" s="2"/>
      <c r="HYT173" s="2"/>
      <c r="HYU173" s="2"/>
      <c r="HYV173" s="45"/>
      <c r="HYW173" s="45"/>
      <c r="HYZ173" s="16"/>
      <c r="HZA173" s="93"/>
      <c r="HZB173" s="18"/>
      <c r="HZC173" s="16"/>
      <c r="HZD173" s="18"/>
      <c r="HZE173" s="3"/>
      <c r="HZG173" s="13"/>
      <c r="HZH173" s="8"/>
      <c r="HZI173" s="3"/>
      <c r="HZJ173" s="45"/>
      <c r="HZK173" s="3"/>
      <c r="HZL173" s="2"/>
      <c r="HZM173" s="2"/>
      <c r="HZN173" s="2"/>
      <c r="HZO173" s="2"/>
      <c r="HZP173" s="2"/>
      <c r="HZQ173" s="45"/>
      <c r="HZR173" s="45"/>
      <c r="HZU173" s="16"/>
      <c r="HZV173" s="93"/>
      <c r="HZW173" s="18"/>
      <c r="HZX173" s="16"/>
      <c r="HZY173" s="18"/>
      <c r="HZZ173" s="3"/>
      <c r="IAB173" s="13"/>
      <c r="IAC173" s="8"/>
      <c r="IAD173" s="3"/>
      <c r="IAE173" s="45"/>
      <c r="IAF173" s="3"/>
      <c r="IAG173" s="2"/>
      <c r="IAH173" s="2"/>
      <c r="IAI173" s="2"/>
      <c r="IAJ173" s="2"/>
      <c r="IAK173" s="2"/>
      <c r="IAL173" s="45"/>
      <c r="IAM173" s="45"/>
      <c r="IAP173" s="16"/>
      <c r="IAQ173" s="93"/>
      <c r="IAR173" s="18"/>
      <c r="IAS173" s="16"/>
      <c r="IAT173" s="18"/>
      <c r="IAU173" s="3"/>
      <c r="IAW173" s="13"/>
      <c r="IAX173" s="8"/>
      <c r="IAY173" s="3"/>
      <c r="IAZ173" s="45"/>
      <c r="IBA173" s="3"/>
      <c r="IBB173" s="2"/>
      <c r="IBC173" s="2"/>
      <c r="IBD173" s="2"/>
      <c r="IBE173" s="2"/>
      <c r="IBF173" s="2"/>
      <c r="IBG173" s="45"/>
      <c r="IBH173" s="45"/>
      <c r="IBK173" s="16"/>
      <c r="IBL173" s="93"/>
      <c r="IBM173" s="18"/>
      <c r="IBN173" s="16"/>
      <c r="IBO173" s="18"/>
      <c r="IBP173" s="3"/>
      <c r="IBR173" s="13"/>
      <c r="IBS173" s="8"/>
      <c r="IBT173" s="3"/>
      <c r="IBU173" s="45"/>
      <c r="IBV173" s="3"/>
      <c r="IBW173" s="2"/>
      <c r="IBX173" s="2"/>
      <c r="IBY173" s="2"/>
      <c r="IBZ173" s="2"/>
      <c r="ICA173" s="2"/>
      <c r="ICB173" s="45"/>
      <c r="ICC173" s="45"/>
      <c r="ICF173" s="16"/>
      <c r="ICG173" s="93"/>
      <c r="ICH173" s="18"/>
      <c r="ICI173" s="16"/>
      <c r="ICJ173" s="18"/>
      <c r="ICK173" s="3"/>
      <c r="ICM173" s="13"/>
      <c r="ICN173" s="8"/>
      <c r="ICO173" s="3"/>
      <c r="ICP173" s="45"/>
      <c r="ICQ173" s="3"/>
      <c r="ICR173" s="2"/>
      <c r="ICS173" s="2"/>
      <c r="ICT173" s="2"/>
      <c r="ICU173" s="2"/>
      <c r="ICV173" s="2"/>
      <c r="ICW173" s="45"/>
      <c r="ICX173" s="45"/>
      <c r="IDA173" s="16"/>
      <c r="IDB173" s="93"/>
      <c r="IDC173" s="18"/>
      <c r="IDD173" s="16"/>
      <c r="IDE173" s="18"/>
      <c r="IDF173" s="3"/>
      <c r="IDH173" s="13"/>
      <c r="IDI173" s="8"/>
      <c r="IDJ173" s="3"/>
      <c r="IDK173" s="45"/>
      <c r="IDL173" s="3"/>
      <c r="IDM173" s="2"/>
      <c r="IDN173" s="2"/>
      <c r="IDO173" s="2"/>
      <c r="IDP173" s="2"/>
      <c r="IDQ173" s="2"/>
      <c r="IDR173" s="45"/>
      <c r="IDS173" s="45"/>
      <c r="IDV173" s="16"/>
      <c r="IDW173" s="93"/>
      <c r="IDX173" s="18"/>
      <c r="IDY173" s="16"/>
      <c r="IDZ173" s="18"/>
      <c r="IEA173" s="3"/>
      <c r="IEC173" s="13"/>
      <c r="IED173" s="8"/>
      <c r="IEE173" s="3"/>
      <c r="IEF173" s="45"/>
      <c r="IEG173" s="3"/>
      <c r="IEH173" s="2"/>
      <c r="IEI173" s="2"/>
      <c r="IEJ173" s="2"/>
      <c r="IEK173" s="2"/>
      <c r="IEL173" s="2"/>
      <c r="IEM173" s="45"/>
      <c r="IEN173" s="45"/>
      <c r="IEQ173" s="16"/>
      <c r="IER173" s="93"/>
      <c r="IES173" s="18"/>
      <c r="IET173" s="16"/>
      <c r="IEU173" s="18"/>
      <c r="IEV173" s="3"/>
      <c r="IEX173" s="13"/>
      <c r="IEY173" s="8"/>
      <c r="IEZ173" s="3"/>
      <c r="IFA173" s="45"/>
      <c r="IFB173" s="3"/>
      <c r="IFC173" s="2"/>
      <c r="IFD173" s="2"/>
      <c r="IFE173" s="2"/>
      <c r="IFF173" s="2"/>
      <c r="IFG173" s="2"/>
      <c r="IFH173" s="45"/>
      <c r="IFI173" s="45"/>
      <c r="IFL173" s="16"/>
      <c r="IFM173" s="93"/>
      <c r="IFN173" s="18"/>
      <c r="IFO173" s="16"/>
      <c r="IFP173" s="18"/>
      <c r="IFQ173" s="3"/>
      <c r="IFS173" s="13"/>
      <c r="IFT173" s="8"/>
      <c r="IFU173" s="3"/>
      <c r="IFV173" s="45"/>
      <c r="IFW173" s="3"/>
      <c r="IFX173" s="2"/>
      <c r="IFY173" s="2"/>
      <c r="IFZ173" s="2"/>
      <c r="IGA173" s="2"/>
      <c r="IGB173" s="2"/>
      <c r="IGC173" s="45"/>
      <c r="IGD173" s="45"/>
      <c r="IGG173" s="16"/>
      <c r="IGH173" s="93"/>
      <c r="IGI173" s="18"/>
      <c r="IGJ173" s="16"/>
      <c r="IGK173" s="18"/>
      <c r="IGL173" s="3"/>
      <c r="IGN173" s="13"/>
      <c r="IGO173" s="8"/>
      <c r="IGP173" s="3"/>
      <c r="IGQ173" s="45"/>
      <c r="IGR173" s="3"/>
      <c r="IGS173" s="2"/>
      <c r="IGT173" s="2"/>
      <c r="IGU173" s="2"/>
      <c r="IGV173" s="2"/>
      <c r="IGW173" s="2"/>
      <c r="IGX173" s="45"/>
      <c r="IGY173" s="45"/>
      <c r="IHB173" s="16"/>
      <c r="IHC173" s="93"/>
      <c r="IHD173" s="18"/>
      <c r="IHE173" s="16"/>
      <c r="IHF173" s="18"/>
      <c r="IHG173" s="3"/>
      <c r="IHI173" s="13"/>
      <c r="IHJ173" s="8"/>
      <c r="IHK173" s="3"/>
      <c r="IHL173" s="45"/>
      <c r="IHM173" s="3"/>
      <c r="IHN173" s="2"/>
      <c r="IHO173" s="2"/>
      <c r="IHP173" s="2"/>
      <c r="IHQ173" s="2"/>
      <c r="IHR173" s="2"/>
      <c r="IHS173" s="45"/>
      <c r="IHT173" s="45"/>
      <c r="IHW173" s="16"/>
      <c r="IHX173" s="93"/>
      <c r="IHY173" s="18"/>
      <c r="IHZ173" s="16"/>
      <c r="IIA173" s="18"/>
      <c r="IIB173" s="3"/>
      <c r="IID173" s="13"/>
      <c r="IIE173" s="8"/>
      <c r="IIF173" s="3"/>
      <c r="IIG173" s="45"/>
      <c r="IIH173" s="3"/>
      <c r="III173" s="2"/>
      <c r="IIJ173" s="2"/>
      <c r="IIK173" s="2"/>
      <c r="IIL173" s="2"/>
      <c r="IIM173" s="2"/>
      <c r="IIN173" s="45"/>
      <c r="IIO173" s="45"/>
      <c r="IIR173" s="16"/>
      <c r="IIS173" s="93"/>
      <c r="IIT173" s="18"/>
      <c r="IIU173" s="16"/>
      <c r="IIV173" s="18"/>
      <c r="IIW173" s="3"/>
      <c r="IIY173" s="13"/>
      <c r="IIZ173" s="8"/>
      <c r="IJA173" s="3"/>
      <c r="IJB173" s="45"/>
      <c r="IJC173" s="3"/>
      <c r="IJD173" s="2"/>
      <c r="IJE173" s="2"/>
      <c r="IJF173" s="2"/>
      <c r="IJG173" s="2"/>
      <c r="IJH173" s="2"/>
      <c r="IJI173" s="45"/>
      <c r="IJJ173" s="45"/>
      <c r="IJM173" s="16"/>
      <c r="IJN173" s="93"/>
      <c r="IJO173" s="18"/>
      <c r="IJP173" s="16"/>
      <c r="IJQ173" s="18"/>
      <c r="IJR173" s="3"/>
      <c r="IJT173" s="13"/>
      <c r="IJU173" s="8"/>
      <c r="IJV173" s="3"/>
      <c r="IJW173" s="45"/>
      <c r="IJX173" s="3"/>
      <c r="IJY173" s="2"/>
      <c r="IJZ173" s="2"/>
      <c r="IKA173" s="2"/>
      <c r="IKB173" s="2"/>
      <c r="IKC173" s="2"/>
      <c r="IKD173" s="45"/>
      <c r="IKE173" s="45"/>
      <c r="IKH173" s="16"/>
      <c r="IKI173" s="93"/>
      <c r="IKJ173" s="18"/>
      <c r="IKK173" s="16"/>
      <c r="IKL173" s="18"/>
      <c r="IKM173" s="3"/>
      <c r="IKO173" s="13"/>
      <c r="IKP173" s="8"/>
      <c r="IKQ173" s="3"/>
      <c r="IKR173" s="45"/>
      <c r="IKS173" s="3"/>
      <c r="IKT173" s="2"/>
      <c r="IKU173" s="2"/>
      <c r="IKV173" s="2"/>
      <c r="IKW173" s="2"/>
      <c r="IKX173" s="2"/>
      <c r="IKY173" s="45"/>
      <c r="IKZ173" s="45"/>
      <c r="ILC173" s="16"/>
      <c r="ILD173" s="93"/>
      <c r="ILE173" s="18"/>
      <c r="ILF173" s="16"/>
      <c r="ILG173" s="18"/>
      <c r="ILH173" s="3"/>
      <c r="ILJ173" s="13"/>
      <c r="ILK173" s="8"/>
      <c r="ILL173" s="3"/>
      <c r="ILM173" s="45"/>
      <c r="ILN173" s="3"/>
      <c r="ILO173" s="2"/>
      <c r="ILP173" s="2"/>
      <c r="ILQ173" s="2"/>
      <c r="ILR173" s="2"/>
      <c r="ILS173" s="2"/>
      <c r="ILT173" s="45"/>
      <c r="ILU173" s="45"/>
      <c r="ILX173" s="16"/>
      <c r="ILY173" s="93"/>
      <c r="ILZ173" s="18"/>
      <c r="IMA173" s="16"/>
      <c r="IMB173" s="18"/>
      <c r="IMC173" s="3"/>
      <c r="IME173" s="13"/>
      <c r="IMF173" s="8"/>
      <c r="IMG173" s="3"/>
      <c r="IMH173" s="45"/>
      <c r="IMI173" s="3"/>
      <c r="IMJ173" s="2"/>
      <c r="IMK173" s="2"/>
      <c r="IML173" s="2"/>
      <c r="IMM173" s="2"/>
      <c r="IMN173" s="2"/>
      <c r="IMO173" s="45"/>
      <c r="IMP173" s="45"/>
      <c r="IMS173" s="16"/>
      <c r="IMT173" s="93"/>
      <c r="IMU173" s="18"/>
      <c r="IMV173" s="16"/>
      <c r="IMW173" s="18"/>
      <c r="IMX173" s="3"/>
      <c r="IMZ173" s="13"/>
      <c r="INA173" s="8"/>
      <c r="INB173" s="3"/>
      <c r="INC173" s="45"/>
      <c r="IND173" s="3"/>
      <c r="INE173" s="2"/>
      <c r="INF173" s="2"/>
      <c r="ING173" s="2"/>
      <c r="INH173" s="2"/>
      <c r="INI173" s="2"/>
      <c r="INJ173" s="45"/>
      <c r="INK173" s="45"/>
      <c r="INN173" s="16"/>
      <c r="INO173" s="93"/>
      <c r="INP173" s="18"/>
      <c r="INQ173" s="16"/>
      <c r="INR173" s="18"/>
      <c r="INS173" s="3"/>
      <c r="INU173" s="13"/>
      <c r="INV173" s="8"/>
      <c r="INW173" s="3"/>
      <c r="INX173" s="45"/>
      <c r="INY173" s="3"/>
      <c r="INZ173" s="2"/>
      <c r="IOA173" s="2"/>
      <c r="IOB173" s="2"/>
      <c r="IOC173" s="2"/>
      <c r="IOD173" s="2"/>
      <c r="IOE173" s="45"/>
      <c r="IOF173" s="45"/>
      <c r="IOI173" s="16"/>
      <c r="IOJ173" s="93"/>
      <c r="IOK173" s="18"/>
      <c r="IOL173" s="16"/>
      <c r="IOM173" s="18"/>
      <c r="ION173" s="3"/>
      <c r="IOP173" s="13"/>
      <c r="IOQ173" s="8"/>
      <c r="IOR173" s="3"/>
      <c r="IOS173" s="45"/>
      <c r="IOT173" s="3"/>
      <c r="IOU173" s="2"/>
      <c r="IOV173" s="2"/>
      <c r="IOW173" s="2"/>
      <c r="IOX173" s="2"/>
      <c r="IOY173" s="2"/>
      <c r="IOZ173" s="45"/>
      <c r="IPA173" s="45"/>
      <c r="IPD173" s="16"/>
      <c r="IPE173" s="93"/>
      <c r="IPF173" s="18"/>
      <c r="IPG173" s="16"/>
      <c r="IPH173" s="18"/>
      <c r="IPI173" s="3"/>
      <c r="IPK173" s="13"/>
      <c r="IPL173" s="8"/>
      <c r="IPM173" s="3"/>
      <c r="IPN173" s="45"/>
      <c r="IPO173" s="3"/>
      <c r="IPP173" s="2"/>
      <c r="IPQ173" s="2"/>
      <c r="IPR173" s="2"/>
      <c r="IPS173" s="2"/>
      <c r="IPT173" s="2"/>
      <c r="IPU173" s="45"/>
      <c r="IPV173" s="45"/>
      <c r="IPY173" s="16"/>
      <c r="IPZ173" s="93"/>
      <c r="IQA173" s="18"/>
      <c r="IQB173" s="16"/>
      <c r="IQC173" s="18"/>
      <c r="IQD173" s="3"/>
      <c r="IQF173" s="13"/>
      <c r="IQG173" s="8"/>
      <c r="IQH173" s="3"/>
      <c r="IQI173" s="45"/>
      <c r="IQJ173" s="3"/>
      <c r="IQK173" s="2"/>
      <c r="IQL173" s="2"/>
      <c r="IQM173" s="2"/>
      <c r="IQN173" s="2"/>
      <c r="IQO173" s="2"/>
      <c r="IQP173" s="45"/>
      <c r="IQQ173" s="45"/>
      <c r="IQT173" s="16"/>
      <c r="IQU173" s="93"/>
      <c r="IQV173" s="18"/>
      <c r="IQW173" s="16"/>
      <c r="IQX173" s="18"/>
      <c r="IQY173" s="3"/>
      <c r="IRA173" s="13"/>
      <c r="IRB173" s="8"/>
      <c r="IRC173" s="3"/>
      <c r="IRD173" s="45"/>
      <c r="IRE173" s="3"/>
      <c r="IRF173" s="2"/>
      <c r="IRG173" s="2"/>
      <c r="IRH173" s="2"/>
      <c r="IRI173" s="2"/>
      <c r="IRJ173" s="2"/>
      <c r="IRK173" s="45"/>
      <c r="IRL173" s="45"/>
      <c r="IRO173" s="16"/>
      <c r="IRP173" s="93"/>
      <c r="IRQ173" s="18"/>
      <c r="IRR173" s="16"/>
      <c r="IRS173" s="18"/>
      <c r="IRT173" s="3"/>
      <c r="IRV173" s="13"/>
      <c r="IRW173" s="8"/>
      <c r="IRX173" s="3"/>
      <c r="IRY173" s="45"/>
      <c r="IRZ173" s="3"/>
      <c r="ISA173" s="2"/>
      <c r="ISB173" s="2"/>
      <c r="ISC173" s="2"/>
      <c r="ISD173" s="2"/>
      <c r="ISE173" s="2"/>
      <c r="ISF173" s="45"/>
      <c r="ISG173" s="45"/>
      <c r="ISJ173" s="16"/>
      <c r="ISK173" s="93"/>
      <c r="ISL173" s="18"/>
      <c r="ISM173" s="16"/>
      <c r="ISN173" s="18"/>
      <c r="ISO173" s="3"/>
      <c r="ISQ173" s="13"/>
      <c r="ISR173" s="8"/>
      <c r="ISS173" s="3"/>
      <c r="IST173" s="45"/>
      <c r="ISU173" s="3"/>
      <c r="ISV173" s="2"/>
      <c r="ISW173" s="2"/>
      <c r="ISX173" s="2"/>
      <c r="ISY173" s="2"/>
      <c r="ISZ173" s="2"/>
      <c r="ITA173" s="45"/>
      <c r="ITB173" s="45"/>
      <c r="ITE173" s="16"/>
      <c r="ITF173" s="93"/>
      <c r="ITG173" s="18"/>
      <c r="ITH173" s="16"/>
      <c r="ITI173" s="18"/>
      <c r="ITJ173" s="3"/>
      <c r="ITL173" s="13"/>
      <c r="ITM173" s="8"/>
      <c r="ITN173" s="3"/>
      <c r="ITO173" s="45"/>
      <c r="ITP173" s="3"/>
      <c r="ITQ173" s="2"/>
      <c r="ITR173" s="2"/>
      <c r="ITS173" s="2"/>
      <c r="ITT173" s="2"/>
      <c r="ITU173" s="2"/>
      <c r="ITV173" s="45"/>
      <c r="ITW173" s="45"/>
      <c r="ITZ173" s="16"/>
      <c r="IUA173" s="93"/>
      <c r="IUB173" s="18"/>
      <c r="IUC173" s="16"/>
      <c r="IUD173" s="18"/>
      <c r="IUE173" s="3"/>
      <c r="IUG173" s="13"/>
      <c r="IUH173" s="8"/>
      <c r="IUI173" s="3"/>
      <c r="IUJ173" s="45"/>
      <c r="IUK173" s="3"/>
      <c r="IUL173" s="2"/>
      <c r="IUM173" s="2"/>
      <c r="IUN173" s="2"/>
      <c r="IUO173" s="2"/>
      <c r="IUP173" s="2"/>
      <c r="IUQ173" s="45"/>
      <c r="IUR173" s="45"/>
      <c r="IUU173" s="16"/>
      <c r="IUV173" s="93"/>
      <c r="IUW173" s="18"/>
      <c r="IUX173" s="16"/>
      <c r="IUY173" s="18"/>
      <c r="IUZ173" s="3"/>
      <c r="IVB173" s="13"/>
      <c r="IVC173" s="8"/>
      <c r="IVD173" s="3"/>
      <c r="IVE173" s="45"/>
      <c r="IVF173" s="3"/>
      <c r="IVG173" s="2"/>
      <c r="IVH173" s="2"/>
      <c r="IVI173" s="2"/>
      <c r="IVJ173" s="2"/>
      <c r="IVK173" s="2"/>
      <c r="IVL173" s="45"/>
      <c r="IVM173" s="45"/>
      <c r="IVP173" s="16"/>
      <c r="IVQ173" s="93"/>
      <c r="IVR173" s="18"/>
      <c r="IVS173" s="16"/>
      <c r="IVT173" s="18"/>
      <c r="IVU173" s="3"/>
      <c r="IVW173" s="13"/>
      <c r="IVX173" s="8"/>
      <c r="IVY173" s="3"/>
      <c r="IVZ173" s="45"/>
      <c r="IWA173" s="3"/>
      <c r="IWB173" s="2"/>
      <c r="IWC173" s="2"/>
      <c r="IWD173" s="2"/>
      <c r="IWE173" s="2"/>
      <c r="IWF173" s="2"/>
      <c r="IWG173" s="45"/>
      <c r="IWH173" s="45"/>
      <c r="IWK173" s="16"/>
      <c r="IWL173" s="93"/>
      <c r="IWM173" s="18"/>
      <c r="IWN173" s="16"/>
      <c r="IWO173" s="18"/>
      <c r="IWP173" s="3"/>
      <c r="IWR173" s="13"/>
      <c r="IWS173" s="8"/>
      <c r="IWT173" s="3"/>
      <c r="IWU173" s="45"/>
      <c r="IWV173" s="3"/>
      <c r="IWW173" s="2"/>
      <c r="IWX173" s="2"/>
      <c r="IWY173" s="2"/>
      <c r="IWZ173" s="2"/>
      <c r="IXA173" s="2"/>
      <c r="IXB173" s="45"/>
      <c r="IXC173" s="45"/>
      <c r="IXF173" s="16"/>
      <c r="IXG173" s="93"/>
      <c r="IXH173" s="18"/>
      <c r="IXI173" s="16"/>
      <c r="IXJ173" s="18"/>
      <c r="IXK173" s="3"/>
      <c r="IXM173" s="13"/>
      <c r="IXN173" s="8"/>
      <c r="IXO173" s="3"/>
      <c r="IXP173" s="45"/>
      <c r="IXQ173" s="3"/>
      <c r="IXR173" s="2"/>
      <c r="IXS173" s="2"/>
      <c r="IXT173" s="2"/>
      <c r="IXU173" s="2"/>
      <c r="IXV173" s="2"/>
      <c r="IXW173" s="45"/>
      <c r="IXX173" s="45"/>
      <c r="IYA173" s="16"/>
      <c r="IYB173" s="93"/>
      <c r="IYC173" s="18"/>
      <c r="IYD173" s="16"/>
      <c r="IYE173" s="18"/>
      <c r="IYF173" s="3"/>
      <c r="IYH173" s="13"/>
      <c r="IYI173" s="8"/>
      <c r="IYJ173" s="3"/>
      <c r="IYK173" s="45"/>
      <c r="IYL173" s="3"/>
      <c r="IYM173" s="2"/>
      <c r="IYN173" s="2"/>
      <c r="IYO173" s="2"/>
      <c r="IYP173" s="2"/>
      <c r="IYQ173" s="2"/>
      <c r="IYR173" s="45"/>
      <c r="IYS173" s="45"/>
      <c r="IYV173" s="16"/>
      <c r="IYW173" s="93"/>
      <c r="IYX173" s="18"/>
      <c r="IYY173" s="16"/>
      <c r="IYZ173" s="18"/>
      <c r="IZA173" s="3"/>
      <c r="IZC173" s="13"/>
      <c r="IZD173" s="8"/>
      <c r="IZE173" s="3"/>
      <c r="IZF173" s="45"/>
      <c r="IZG173" s="3"/>
      <c r="IZH173" s="2"/>
      <c r="IZI173" s="2"/>
      <c r="IZJ173" s="2"/>
      <c r="IZK173" s="2"/>
      <c r="IZL173" s="2"/>
      <c r="IZM173" s="45"/>
      <c r="IZN173" s="45"/>
      <c r="IZQ173" s="16"/>
      <c r="IZR173" s="93"/>
      <c r="IZS173" s="18"/>
      <c r="IZT173" s="16"/>
      <c r="IZU173" s="18"/>
      <c r="IZV173" s="3"/>
      <c r="IZX173" s="13"/>
      <c r="IZY173" s="8"/>
      <c r="IZZ173" s="3"/>
      <c r="JAA173" s="45"/>
      <c r="JAB173" s="3"/>
      <c r="JAC173" s="2"/>
      <c r="JAD173" s="2"/>
      <c r="JAE173" s="2"/>
      <c r="JAF173" s="2"/>
      <c r="JAG173" s="2"/>
      <c r="JAH173" s="45"/>
      <c r="JAI173" s="45"/>
      <c r="JAL173" s="16"/>
      <c r="JAM173" s="93"/>
      <c r="JAN173" s="18"/>
      <c r="JAO173" s="16"/>
      <c r="JAP173" s="18"/>
      <c r="JAQ173" s="3"/>
      <c r="JAS173" s="13"/>
      <c r="JAT173" s="8"/>
      <c r="JAU173" s="3"/>
      <c r="JAV173" s="45"/>
      <c r="JAW173" s="3"/>
      <c r="JAX173" s="2"/>
      <c r="JAY173" s="2"/>
      <c r="JAZ173" s="2"/>
      <c r="JBA173" s="2"/>
      <c r="JBB173" s="2"/>
      <c r="JBC173" s="45"/>
      <c r="JBD173" s="45"/>
      <c r="JBG173" s="16"/>
      <c r="JBH173" s="93"/>
      <c r="JBI173" s="18"/>
      <c r="JBJ173" s="16"/>
      <c r="JBK173" s="18"/>
      <c r="JBL173" s="3"/>
      <c r="JBN173" s="13"/>
      <c r="JBO173" s="8"/>
      <c r="JBP173" s="3"/>
      <c r="JBQ173" s="45"/>
      <c r="JBR173" s="3"/>
      <c r="JBS173" s="2"/>
      <c r="JBT173" s="2"/>
      <c r="JBU173" s="2"/>
      <c r="JBV173" s="2"/>
      <c r="JBW173" s="2"/>
      <c r="JBX173" s="45"/>
      <c r="JBY173" s="45"/>
      <c r="JCB173" s="16"/>
      <c r="JCC173" s="93"/>
      <c r="JCD173" s="18"/>
      <c r="JCE173" s="16"/>
      <c r="JCF173" s="18"/>
      <c r="JCG173" s="3"/>
      <c r="JCI173" s="13"/>
      <c r="JCJ173" s="8"/>
      <c r="JCK173" s="3"/>
      <c r="JCL173" s="45"/>
      <c r="JCM173" s="3"/>
      <c r="JCN173" s="2"/>
      <c r="JCO173" s="2"/>
      <c r="JCP173" s="2"/>
      <c r="JCQ173" s="2"/>
      <c r="JCR173" s="2"/>
      <c r="JCS173" s="45"/>
      <c r="JCT173" s="45"/>
      <c r="JCW173" s="16"/>
      <c r="JCX173" s="93"/>
      <c r="JCY173" s="18"/>
      <c r="JCZ173" s="16"/>
      <c r="JDA173" s="18"/>
      <c r="JDB173" s="3"/>
      <c r="JDD173" s="13"/>
      <c r="JDE173" s="8"/>
      <c r="JDF173" s="3"/>
      <c r="JDG173" s="45"/>
      <c r="JDH173" s="3"/>
      <c r="JDI173" s="2"/>
      <c r="JDJ173" s="2"/>
      <c r="JDK173" s="2"/>
      <c r="JDL173" s="2"/>
      <c r="JDM173" s="2"/>
      <c r="JDN173" s="45"/>
      <c r="JDO173" s="45"/>
      <c r="JDR173" s="16"/>
      <c r="JDS173" s="93"/>
      <c r="JDT173" s="18"/>
      <c r="JDU173" s="16"/>
      <c r="JDV173" s="18"/>
      <c r="JDW173" s="3"/>
      <c r="JDY173" s="13"/>
      <c r="JDZ173" s="8"/>
      <c r="JEA173" s="3"/>
      <c r="JEB173" s="45"/>
      <c r="JEC173" s="3"/>
      <c r="JED173" s="2"/>
      <c r="JEE173" s="2"/>
      <c r="JEF173" s="2"/>
      <c r="JEG173" s="2"/>
      <c r="JEH173" s="2"/>
      <c r="JEI173" s="45"/>
      <c r="JEJ173" s="45"/>
      <c r="JEM173" s="16"/>
      <c r="JEN173" s="93"/>
      <c r="JEO173" s="18"/>
      <c r="JEP173" s="16"/>
      <c r="JEQ173" s="18"/>
      <c r="JER173" s="3"/>
      <c r="JET173" s="13"/>
      <c r="JEU173" s="8"/>
      <c r="JEV173" s="3"/>
      <c r="JEW173" s="45"/>
      <c r="JEX173" s="3"/>
      <c r="JEY173" s="2"/>
      <c r="JEZ173" s="2"/>
      <c r="JFA173" s="2"/>
      <c r="JFB173" s="2"/>
      <c r="JFC173" s="2"/>
      <c r="JFD173" s="45"/>
      <c r="JFE173" s="45"/>
      <c r="JFH173" s="16"/>
      <c r="JFI173" s="93"/>
      <c r="JFJ173" s="18"/>
      <c r="JFK173" s="16"/>
      <c r="JFL173" s="18"/>
      <c r="JFM173" s="3"/>
      <c r="JFO173" s="13"/>
      <c r="JFP173" s="8"/>
      <c r="JFQ173" s="3"/>
      <c r="JFR173" s="45"/>
      <c r="JFS173" s="3"/>
      <c r="JFT173" s="2"/>
      <c r="JFU173" s="2"/>
      <c r="JFV173" s="2"/>
      <c r="JFW173" s="2"/>
      <c r="JFX173" s="2"/>
      <c r="JFY173" s="45"/>
      <c r="JFZ173" s="45"/>
      <c r="JGC173" s="16"/>
      <c r="JGD173" s="93"/>
      <c r="JGE173" s="18"/>
      <c r="JGF173" s="16"/>
      <c r="JGG173" s="18"/>
      <c r="JGH173" s="3"/>
      <c r="JGJ173" s="13"/>
      <c r="JGK173" s="8"/>
      <c r="JGL173" s="3"/>
      <c r="JGM173" s="45"/>
      <c r="JGN173" s="3"/>
      <c r="JGO173" s="2"/>
      <c r="JGP173" s="2"/>
      <c r="JGQ173" s="2"/>
      <c r="JGR173" s="2"/>
      <c r="JGS173" s="2"/>
      <c r="JGT173" s="45"/>
      <c r="JGU173" s="45"/>
      <c r="JGX173" s="16"/>
      <c r="JGY173" s="93"/>
      <c r="JGZ173" s="18"/>
      <c r="JHA173" s="16"/>
      <c r="JHB173" s="18"/>
      <c r="JHC173" s="3"/>
      <c r="JHE173" s="13"/>
      <c r="JHF173" s="8"/>
      <c r="JHG173" s="3"/>
      <c r="JHH173" s="45"/>
      <c r="JHI173" s="3"/>
      <c r="JHJ173" s="2"/>
      <c r="JHK173" s="2"/>
      <c r="JHL173" s="2"/>
      <c r="JHM173" s="2"/>
      <c r="JHN173" s="2"/>
      <c r="JHO173" s="45"/>
      <c r="JHP173" s="45"/>
      <c r="JHS173" s="16"/>
      <c r="JHT173" s="93"/>
      <c r="JHU173" s="18"/>
      <c r="JHV173" s="16"/>
      <c r="JHW173" s="18"/>
      <c r="JHX173" s="3"/>
      <c r="JHZ173" s="13"/>
      <c r="JIA173" s="8"/>
      <c r="JIB173" s="3"/>
      <c r="JIC173" s="45"/>
      <c r="JID173" s="3"/>
      <c r="JIE173" s="2"/>
      <c r="JIF173" s="2"/>
      <c r="JIG173" s="2"/>
      <c r="JIH173" s="2"/>
      <c r="JII173" s="2"/>
      <c r="JIJ173" s="45"/>
      <c r="JIK173" s="45"/>
      <c r="JIN173" s="16"/>
      <c r="JIO173" s="93"/>
      <c r="JIP173" s="18"/>
      <c r="JIQ173" s="16"/>
      <c r="JIR173" s="18"/>
      <c r="JIS173" s="3"/>
      <c r="JIU173" s="13"/>
      <c r="JIV173" s="8"/>
      <c r="JIW173" s="3"/>
      <c r="JIX173" s="45"/>
      <c r="JIY173" s="3"/>
      <c r="JIZ173" s="2"/>
      <c r="JJA173" s="2"/>
      <c r="JJB173" s="2"/>
      <c r="JJC173" s="2"/>
      <c r="JJD173" s="2"/>
      <c r="JJE173" s="45"/>
      <c r="JJF173" s="45"/>
      <c r="JJI173" s="16"/>
      <c r="JJJ173" s="93"/>
      <c r="JJK173" s="18"/>
      <c r="JJL173" s="16"/>
      <c r="JJM173" s="18"/>
      <c r="JJN173" s="3"/>
      <c r="JJP173" s="13"/>
      <c r="JJQ173" s="8"/>
      <c r="JJR173" s="3"/>
      <c r="JJS173" s="45"/>
      <c r="JJT173" s="3"/>
      <c r="JJU173" s="2"/>
      <c r="JJV173" s="2"/>
      <c r="JJW173" s="2"/>
      <c r="JJX173" s="2"/>
      <c r="JJY173" s="2"/>
      <c r="JJZ173" s="45"/>
      <c r="JKA173" s="45"/>
      <c r="JKD173" s="16"/>
      <c r="JKE173" s="93"/>
      <c r="JKF173" s="18"/>
      <c r="JKG173" s="16"/>
      <c r="JKH173" s="18"/>
      <c r="JKI173" s="3"/>
      <c r="JKK173" s="13"/>
      <c r="JKL173" s="8"/>
      <c r="JKM173" s="3"/>
      <c r="JKN173" s="45"/>
      <c r="JKO173" s="3"/>
      <c r="JKP173" s="2"/>
      <c r="JKQ173" s="2"/>
      <c r="JKR173" s="2"/>
      <c r="JKS173" s="2"/>
      <c r="JKT173" s="2"/>
      <c r="JKU173" s="45"/>
      <c r="JKV173" s="45"/>
      <c r="JKY173" s="16"/>
      <c r="JKZ173" s="93"/>
      <c r="JLA173" s="18"/>
      <c r="JLB173" s="16"/>
      <c r="JLC173" s="18"/>
      <c r="JLD173" s="3"/>
      <c r="JLF173" s="13"/>
      <c r="JLG173" s="8"/>
      <c r="JLH173" s="3"/>
      <c r="JLI173" s="45"/>
      <c r="JLJ173" s="3"/>
      <c r="JLK173" s="2"/>
      <c r="JLL173" s="2"/>
      <c r="JLM173" s="2"/>
      <c r="JLN173" s="2"/>
      <c r="JLO173" s="2"/>
      <c r="JLP173" s="45"/>
      <c r="JLQ173" s="45"/>
      <c r="JLT173" s="16"/>
      <c r="JLU173" s="93"/>
      <c r="JLV173" s="18"/>
      <c r="JLW173" s="16"/>
      <c r="JLX173" s="18"/>
      <c r="JLY173" s="3"/>
      <c r="JMA173" s="13"/>
      <c r="JMB173" s="8"/>
      <c r="JMC173" s="3"/>
      <c r="JMD173" s="45"/>
      <c r="JME173" s="3"/>
      <c r="JMF173" s="2"/>
      <c r="JMG173" s="2"/>
      <c r="JMH173" s="2"/>
      <c r="JMI173" s="2"/>
      <c r="JMJ173" s="2"/>
      <c r="JMK173" s="45"/>
      <c r="JML173" s="45"/>
      <c r="JMO173" s="16"/>
      <c r="JMP173" s="93"/>
      <c r="JMQ173" s="18"/>
      <c r="JMR173" s="16"/>
      <c r="JMS173" s="18"/>
      <c r="JMT173" s="3"/>
      <c r="JMV173" s="13"/>
      <c r="JMW173" s="8"/>
      <c r="JMX173" s="3"/>
      <c r="JMY173" s="45"/>
      <c r="JMZ173" s="3"/>
      <c r="JNA173" s="2"/>
      <c r="JNB173" s="2"/>
      <c r="JNC173" s="2"/>
      <c r="JND173" s="2"/>
      <c r="JNE173" s="2"/>
      <c r="JNF173" s="45"/>
      <c r="JNG173" s="45"/>
      <c r="JNJ173" s="16"/>
      <c r="JNK173" s="93"/>
      <c r="JNL173" s="18"/>
      <c r="JNM173" s="16"/>
      <c r="JNN173" s="18"/>
      <c r="JNO173" s="3"/>
      <c r="JNQ173" s="13"/>
      <c r="JNR173" s="8"/>
      <c r="JNS173" s="3"/>
      <c r="JNT173" s="45"/>
      <c r="JNU173" s="3"/>
      <c r="JNV173" s="2"/>
      <c r="JNW173" s="2"/>
      <c r="JNX173" s="2"/>
      <c r="JNY173" s="2"/>
      <c r="JNZ173" s="2"/>
      <c r="JOA173" s="45"/>
      <c r="JOB173" s="45"/>
      <c r="JOE173" s="16"/>
      <c r="JOF173" s="93"/>
      <c r="JOG173" s="18"/>
      <c r="JOH173" s="16"/>
      <c r="JOI173" s="18"/>
      <c r="JOJ173" s="3"/>
      <c r="JOL173" s="13"/>
      <c r="JOM173" s="8"/>
      <c r="JON173" s="3"/>
      <c r="JOO173" s="45"/>
      <c r="JOP173" s="3"/>
      <c r="JOQ173" s="2"/>
      <c r="JOR173" s="2"/>
      <c r="JOS173" s="2"/>
      <c r="JOT173" s="2"/>
      <c r="JOU173" s="2"/>
      <c r="JOV173" s="45"/>
      <c r="JOW173" s="45"/>
      <c r="JOZ173" s="16"/>
      <c r="JPA173" s="93"/>
      <c r="JPB173" s="18"/>
      <c r="JPC173" s="16"/>
      <c r="JPD173" s="18"/>
      <c r="JPE173" s="3"/>
      <c r="JPG173" s="13"/>
      <c r="JPH173" s="8"/>
      <c r="JPI173" s="3"/>
      <c r="JPJ173" s="45"/>
      <c r="JPK173" s="3"/>
      <c r="JPL173" s="2"/>
      <c r="JPM173" s="2"/>
      <c r="JPN173" s="2"/>
      <c r="JPO173" s="2"/>
      <c r="JPP173" s="2"/>
      <c r="JPQ173" s="45"/>
      <c r="JPR173" s="45"/>
      <c r="JPU173" s="16"/>
      <c r="JPV173" s="93"/>
      <c r="JPW173" s="18"/>
      <c r="JPX173" s="16"/>
      <c r="JPY173" s="18"/>
      <c r="JPZ173" s="3"/>
      <c r="JQB173" s="13"/>
      <c r="JQC173" s="8"/>
      <c r="JQD173" s="3"/>
      <c r="JQE173" s="45"/>
      <c r="JQF173" s="3"/>
      <c r="JQG173" s="2"/>
      <c r="JQH173" s="2"/>
      <c r="JQI173" s="2"/>
      <c r="JQJ173" s="2"/>
      <c r="JQK173" s="2"/>
      <c r="JQL173" s="45"/>
      <c r="JQM173" s="45"/>
      <c r="JQP173" s="16"/>
      <c r="JQQ173" s="93"/>
      <c r="JQR173" s="18"/>
      <c r="JQS173" s="16"/>
      <c r="JQT173" s="18"/>
      <c r="JQU173" s="3"/>
      <c r="JQW173" s="13"/>
      <c r="JQX173" s="8"/>
      <c r="JQY173" s="3"/>
      <c r="JQZ173" s="45"/>
      <c r="JRA173" s="3"/>
      <c r="JRB173" s="2"/>
      <c r="JRC173" s="2"/>
      <c r="JRD173" s="2"/>
      <c r="JRE173" s="2"/>
      <c r="JRF173" s="2"/>
      <c r="JRG173" s="45"/>
      <c r="JRH173" s="45"/>
      <c r="JRK173" s="16"/>
      <c r="JRL173" s="93"/>
      <c r="JRM173" s="18"/>
      <c r="JRN173" s="16"/>
      <c r="JRO173" s="18"/>
      <c r="JRP173" s="3"/>
      <c r="JRR173" s="13"/>
      <c r="JRS173" s="8"/>
      <c r="JRT173" s="3"/>
      <c r="JRU173" s="45"/>
      <c r="JRV173" s="3"/>
      <c r="JRW173" s="2"/>
      <c r="JRX173" s="2"/>
      <c r="JRY173" s="2"/>
      <c r="JRZ173" s="2"/>
      <c r="JSA173" s="2"/>
      <c r="JSB173" s="45"/>
      <c r="JSC173" s="45"/>
      <c r="JSF173" s="16"/>
      <c r="JSG173" s="93"/>
      <c r="JSH173" s="18"/>
      <c r="JSI173" s="16"/>
      <c r="JSJ173" s="18"/>
      <c r="JSK173" s="3"/>
      <c r="JSM173" s="13"/>
      <c r="JSN173" s="8"/>
      <c r="JSO173" s="3"/>
      <c r="JSP173" s="45"/>
      <c r="JSQ173" s="3"/>
      <c r="JSR173" s="2"/>
      <c r="JSS173" s="2"/>
      <c r="JST173" s="2"/>
      <c r="JSU173" s="2"/>
      <c r="JSV173" s="2"/>
      <c r="JSW173" s="45"/>
      <c r="JSX173" s="45"/>
      <c r="JTA173" s="16"/>
      <c r="JTB173" s="93"/>
      <c r="JTC173" s="18"/>
      <c r="JTD173" s="16"/>
      <c r="JTE173" s="18"/>
      <c r="JTF173" s="3"/>
      <c r="JTH173" s="13"/>
      <c r="JTI173" s="8"/>
      <c r="JTJ173" s="3"/>
      <c r="JTK173" s="45"/>
      <c r="JTL173" s="3"/>
      <c r="JTM173" s="2"/>
      <c r="JTN173" s="2"/>
      <c r="JTO173" s="2"/>
      <c r="JTP173" s="2"/>
      <c r="JTQ173" s="2"/>
      <c r="JTR173" s="45"/>
      <c r="JTS173" s="45"/>
      <c r="JTV173" s="16"/>
      <c r="JTW173" s="93"/>
      <c r="JTX173" s="18"/>
      <c r="JTY173" s="16"/>
      <c r="JTZ173" s="18"/>
      <c r="JUA173" s="3"/>
      <c r="JUC173" s="13"/>
      <c r="JUD173" s="8"/>
      <c r="JUE173" s="3"/>
      <c r="JUF173" s="45"/>
      <c r="JUG173" s="3"/>
      <c r="JUH173" s="2"/>
      <c r="JUI173" s="2"/>
      <c r="JUJ173" s="2"/>
      <c r="JUK173" s="2"/>
      <c r="JUL173" s="2"/>
      <c r="JUM173" s="45"/>
      <c r="JUN173" s="45"/>
      <c r="JUQ173" s="16"/>
      <c r="JUR173" s="93"/>
      <c r="JUS173" s="18"/>
      <c r="JUT173" s="16"/>
      <c r="JUU173" s="18"/>
      <c r="JUV173" s="3"/>
      <c r="JUX173" s="13"/>
      <c r="JUY173" s="8"/>
      <c r="JUZ173" s="3"/>
      <c r="JVA173" s="45"/>
      <c r="JVB173" s="3"/>
      <c r="JVC173" s="2"/>
      <c r="JVD173" s="2"/>
      <c r="JVE173" s="2"/>
      <c r="JVF173" s="2"/>
      <c r="JVG173" s="2"/>
      <c r="JVH173" s="45"/>
      <c r="JVI173" s="45"/>
      <c r="JVL173" s="16"/>
      <c r="JVM173" s="93"/>
      <c r="JVN173" s="18"/>
      <c r="JVO173" s="16"/>
      <c r="JVP173" s="18"/>
      <c r="JVQ173" s="3"/>
      <c r="JVS173" s="13"/>
      <c r="JVT173" s="8"/>
      <c r="JVU173" s="3"/>
      <c r="JVV173" s="45"/>
      <c r="JVW173" s="3"/>
      <c r="JVX173" s="2"/>
      <c r="JVY173" s="2"/>
      <c r="JVZ173" s="2"/>
      <c r="JWA173" s="2"/>
      <c r="JWB173" s="2"/>
      <c r="JWC173" s="45"/>
      <c r="JWD173" s="45"/>
      <c r="JWG173" s="16"/>
      <c r="JWH173" s="93"/>
      <c r="JWI173" s="18"/>
      <c r="JWJ173" s="16"/>
      <c r="JWK173" s="18"/>
      <c r="JWL173" s="3"/>
      <c r="JWN173" s="13"/>
      <c r="JWO173" s="8"/>
      <c r="JWP173" s="3"/>
      <c r="JWQ173" s="45"/>
      <c r="JWR173" s="3"/>
      <c r="JWS173" s="2"/>
      <c r="JWT173" s="2"/>
      <c r="JWU173" s="2"/>
      <c r="JWV173" s="2"/>
      <c r="JWW173" s="2"/>
      <c r="JWX173" s="45"/>
      <c r="JWY173" s="45"/>
      <c r="JXB173" s="16"/>
      <c r="JXC173" s="93"/>
      <c r="JXD173" s="18"/>
      <c r="JXE173" s="16"/>
      <c r="JXF173" s="18"/>
      <c r="JXG173" s="3"/>
      <c r="JXI173" s="13"/>
      <c r="JXJ173" s="8"/>
      <c r="JXK173" s="3"/>
      <c r="JXL173" s="45"/>
      <c r="JXM173" s="3"/>
      <c r="JXN173" s="2"/>
      <c r="JXO173" s="2"/>
      <c r="JXP173" s="2"/>
      <c r="JXQ173" s="2"/>
      <c r="JXR173" s="2"/>
      <c r="JXS173" s="45"/>
      <c r="JXT173" s="45"/>
      <c r="JXW173" s="16"/>
      <c r="JXX173" s="93"/>
      <c r="JXY173" s="18"/>
      <c r="JXZ173" s="16"/>
      <c r="JYA173" s="18"/>
      <c r="JYB173" s="3"/>
      <c r="JYD173" s="13"/>
      <c r="JYE173" s="8"/>
      <c r="JYF173" s="3"/>
      <c r="JYG173" s="45"/>
      <c r="JYH173" s="3"/>
      <c r="JYI173" s="2"/>
      <c r="JYJ173" s="2"/>
      <c r="JYK173" s="2"/>
      <c r="JYL173" s="2"/>
      <c r="JYM173" s="2"/>
      <c r="JYN173" s="45"/>
      <c r="JYO173" s="45"/>
      <c r="JYR173" s="16"/>
      <c r="JYS173" s="93"/>
      <c r="JYT173" s="18"/>
      <c r="JYU173" s="16"/>
      <c r="JYV173" s="18"/>
      <c r="JYW173" s="3"/>
      <c r="JYY173" s="13"/>
      <c r="JYZ173" s="8"/>
      <c r="JZA173" s="3"/>
      <c r="JZB173" s="45"/>
      <c r="JZC173" s="3"/>
      <c r="JZD173" s="2"/>
      <c r="JZE173" s="2"/>
      <c r="JZF173" s="2"/>
      <c r="JZG173" s="2"/>
      <c r="JZH173" s="2"/>
      <c r="JZI173" s="45"/>
      <c r="JZJ173" s="45"/>
      <c r="JZM173" s="16"/>
      <c r="JZN173" s="93"/>
      <c r="JZO173" s="18"/>
      <c r="JZP173" s="16"/>
      <c r="JZQ173" s="18"/>
      <c r="JZR173" s="3"/>
      <c r="JZT173" s="13"/>
      <c r="JZU173" s="8"/>
      <c r="JZV173" s="3"/>
      <c r="JZW173" s="45"/>
      <c r="JZX173" s="3"/>
      <c r="JZY173" s="2"/>
      <c r="JZZ173" s="2"/>
      <c r="KAA173" s="2"/>
      <c r="KAB173" s="2"/>
      <c r="KAC173" s="2"/>
      <c r="KAD173" s="45"/>
      <c r="KAE173" s="45"/>
      <c r="KAH173" s="16"/>
      <c r="KAI173" s="93"/>
      <c r="KAJ173" s="18"/>
      <c r="KAK173" s="16"/>
      <c r="KAL173" s="18"/>
      <c r="KAM173" s="3"/>
      <c r="KAO173" s="13"/>
      <c r="KAP173" s="8"/>
      <c r="KAQ173" s="3"/>
      <c r="KAR173" s="45"/>
      <c r="KAS173" s="3"/>
      <c r="KAT173" s="2"/>
      <c r="KAU173" s="2"/>
      <c r="KAV173" s="2"/>
      <c r="KAW173" s="2"/>
      <c r="KAX173" s="2"/>
      <c r="KAY173" s="45"/>
      <c r="KAZ173" s="45"/>
      <c r="KBC173" s="16"/>
      <c r="KBD173" s="93"/>
      <c r="KBE173" s="18"/>
      <c r="KBF173" s="16"/>
      <c r="KBG173" s="18"/>
      <c r="KBH173" s="3"/>
      <c r="KBJ173" s="13"/>
      <c r="KBK173" s="8"/>
      <c r="KBL173" s="3"/>
      <c r="KBM173" s="45"/>
      <c r="KBN173" s="3"/>
      <c r="KBO173" s="2"/>
      <c r="KBP173" s="2"/>
      <c r="KBQ173" s="2"/>
      <c r="KBR173" s="2"/>
      <c r="KBS173" s="2"/>
      <c r="KBT173" s="45"/>
      <c r="KBU173" s="45"/>
      <c r="KBX173" s="16"/>
      <c r="KBY173" s="93"/>
      <c r="KBZ173" s="18"/>
      <c r="KCA173" s="16"/>
      <c r="KCB173" s="18"/>
      <c r="KCC173" s="3"/>
      <c r="KCE173" s="13"/>
      <c r="KCF173" s="8"/>
      <c r="KCG173" s="3"/>
      <c r="KCH173" s="45"/>
      <c r="KCI173" s="3"/>
      <c r="KCJ173" s="2"/>
      <c r="KCK173" s="2"/>
      <c r="KCL173" s="2"/>
      <c r="KCM173" s="2"/>
      <c r="KCN173" s="2"/>
      <c r="KCO173" s="45"/>
      <c r="KCP173" s="45"/>
      <c r="KCS173" s="16"/>
      <c r="KCT173" s="93"/>
      <c r="KCU173" s="18"/>
      <c r="KCV173" s="16"/>
      <c r="KCW173" s="18"/>
      <c r="KCX173" s="3"/>
      <c r="KCZ173" s="13"/>
      <c r="KDA173" s="8"/>
      <c r="KDB173" s="3"/>
      <c r="KDC173" s="45"/>
      <c r="KDD173" s="3"/>
      <c r="KDE173" s="2"/>
      <c r="KDF173" s="2"/>
      <c r="KDG173" s="2"/>
      <c r="KDH173" s="2"/>
      <c r="KDI173" s="2"/>
      <c r="KDJ173" s="45"/>
      <c r="KDK173" s="45"/>
      <c r="KDN173" s="16"/>
      <c r="KDO173" s="93"/>
      <c r="KDP173" s="18"/>
      <c r="KDQ173" s="16"/>
      <c r="KDR173" s="18"/>
      <c r="KDS173" s="3"/>
      <c r="KDU173" s="13"/>
      <c r="KDV173" s="8"/>
      <c r="KDW173" s="3"/>
      <c r="KDX173" s="45"/>
      <c r="KDY173" s="3"/>
      <c r="KDZ173" s="2"/>
      <c r="KEA173" s="2"/>
      <c r="KEB173" s="2"/>
      <c r="KEC173" s="2"/>
      <c r="KED173" s="2"/>
      <c r="KEE173" s="45"/>
      <c r="KEF173" s="45"/>
      <c r="KEI173" s="16"/>
      <c r="KEJ173" s="93"/>
      <c r="KEK173" s="18"/>
      <c r="KEL173" s="16"/>
      <c r="KEM173" s="18"/>
      <c r="KEN173" s="3"/>
      <c r="KEP173" s="13"/>
      <c r="KEQ173" s="8"/>
      <c r="KER173" s="3"/>
      <c r="KES173" s="45"/>
      <c r="KET173" s="3"/>
      <c r="KEU173" s="2"/>
      <c r="KEV173" s="2"/>
      <c r="KEW173" s="2"/>
      <c r="KEX173" s="2"/>
      <c r="KEY173" s="2"/>
      <c r="KEZ173" s="45"/>
      <c r="KFA173" s="45"/>
      <c r="KFD173" s="16"/>
      <c r="KFE173" s="93"/>
      <c r="KFF173" s="18"/>
      <c r="KFG173" s="16"/>
      <c r="KFH173" s="18"/>
      <c r="KFI173" s="3"/>
      <c r="KFK173" s="13"/>
      <c r="KFL173" s="8"/>
      <c r="KFM173" s="3"/>
      <c r="KFN173" s="45"/>
      <c r="KFO173" s="3"/>
      <c r="KFP173" s="2"/>
      <c r="KFQ173" s="2"/>
      <c r="KFR173" s="2"/>
      <c r="KFS173" s="2"/>
      <c r="KFT173" s="2"/>
      <c r="KFU173" s="45"/>
      <c r="KFV173" s="45"/>
      <c r="KFY173" s="16"/>
      <c r="KFZ173" s="93"/>
      <c r="KGA173" s="18"/>
      <c r="KGB173" s="16"/>
      <c r="KGC173" s="18"/>
      <c r="KGD173" s="3"/>
      <c r="KGF173" s="13"/>
      <c r="KGG173" s="8"/>
      <c r="KGH173" s="3"/>
      <c r="KGI173" s="45"/>
      <c r="KGJ173" s="3"/>
      <c r="KGK173" s="2"/>
      <c r="KGL173" s="2"/>
      <c r="KGM173" s="2"/>
      <c r="KGN173" s="2"/>
      <c r="KGO173" s="2"/>
      <c r="KGP173" s="45"/>
      <c r="KGQ173" s="45"/>
      <c r="KGT173" s="16"/>
      <c r="KGU173" s="93"/>
      <c r="KGV173" s="18"/>
      <c r="KGW173" s="16"/>
      <c r="KGX173" s="18"/>
      <c r="KGY173" s="3"/>
      <c r="KHA173" s="13"/>
      <c r="KHB173" s="8"/>
      <c r="KHC173" s="3"/>
      <c r="KHD173" s="45"/>
      <c r="KHE173" s="3"/>
      <c r="KHF173" s="2"/>
      <c r="KHG173" s="2"/>
      <c r="KHH173" s="2"/>
      <c r="KHI173" s="2"/>
      <c r="KHJ173" s="2"/>
      <c r="KHK173" s="45"/>
      <c r="KHL173" s="45"/>
      <c r="KHO173" s="16"/>
      <c r="KHP173" s="93"/>
      <c r="KHQ173" s="18"/>
      <c r="KHR173" s="16"/>
      <c r="KHS173" s="18"/>
      <c r="KHT173" s="3"/>
      <c r="KHV173" s="13"/>
      <c r="KHW173" s="8"/>
      <c r="KHX173" s="3"/>
      <c r="KHY173" s="45"/>
      <c r="KHZ173" s="3"/>
      <c r="KIA173" s="2"/>
      <c r="KIB173" s="2"/>
      <c r="KIC173" s="2"/>
      <c r="KID173" s="2"/>
      <c r="KIE173" s="2"/>
      <c r="KIF173" s="45"/>
      <c r="KIG173" s="45"/>
      <c r="KIJ173" s="16"/>
      <c r="KIK173" s="93"/>
      <c r="KIL173" s="18"/>
      <c r="KIM173" s="16"/>
      <c r="KIN173" s="18"/>
      <c r="KIO173" s="3"/>
      <c r="KIQ173" s="13"/>
      <c r="KIR173" s="8"/>
      <c r="KIS173" s="3"/>
      <c r="KIT173" s="45"/>
      <c r="KIU173" s="3"/>
      <c r="KIV173" s="2"/>
      <c r="KIW173" s="2"/>
      <c r="KIX173" s="2"/>
      <c r="KIY173" s="2"/>
      <c r="KIZ173" s="2"/>
      <c r="KJA173" s="45"/>
      <c r="KJB173" s="45"/>
      <c r="KJE173" s="16"/>
      <c r="KJF173" s="93"/>
      <c r="KJG173" s="18"/>
      <c r="KJH173" s="16"/>
      <c r="KJI173" s="18"/>
      <c r="KJJ173" s="3"/>
      <c r="KJL173" s="13"/>
      <c r="KJM173" s="8"/>
      <c r="KJN173" s="3"/>
      <c r="KJO173" s="45"/>
      <c r="KJP173" s="3"/>
      <c r="KJQ173" s="2"/>
      <c r="KJR173" s="2"/>
      <c r="KJS173" s="2"/>
      <c r="KJT173" s="2"/>
      <c r="KJU173" s="2"/>
      <c r="KJV173" s="45"/>
      <c r="KJW173" s="45"/>
      <c r="KJZ173" s="16"/>
      <c r="KKA173" s="93"/>
      <c r="KKB173" s="18"/>
      <c r="KKC173" s="16"/>
      <c r="KKD173" s="18"/>
      <c r="KKE173" s="3"/>
      <c r="KKG173" s="13"/>
      <c r="KKH173" s="8"/>
      <c r="KKI173" s="3"/>
      <c r="KKJ173" s="45"/>
      <c r="KKK173" s="3"/>
      <c r="KKL173" s="2"/>
      <c r="KKM173" s="2"/>
      <c r="KKN173" s="2"/>
      <c r="KKO173" s="2"/>
      <c r="KKP173" s="2"/>
      <c r="KKQ173" s="45"/>
      <c r="KKR173" s="45"/>
      <c r="KKU173" s="16"/>
      <c r="KKV173" s="93"/>
      <c r="KKW173" s="18"/>
      <c r="KKX173" s="16"/>
      <c r="KKY173" s="18"/>
      <c r="KKZ173" s="3"/>
      <c r="KLB173" s="13"/>
      <c r="KLC173" s="8"/>
      <c r="KLD173" s="3"/>
      <c r="KLE173" s="45"/>
      <c r="KLF173" s="3"/>
      <c r="KLG173" s="2"/>
      <c r="KLH173" s="2"/>
      <c r="KLI173" s="2"/>
      <c r="KLJ173" s="2"/>
      <c r="KLK173" s="2"/>
      <c r="KLL173" s="45"/>
      <c r="KLM173" s="45"/>
      <c r="KLP173" s="16"/>
      <c r="KLQ173" s="93"/>
      <c r="KLR173" s="18"/>
      <c r="KLS173" s="16"/>
      <c r="KLT173" s="18"/>
      <c r="KLU173" s="3"/>
      <c r="KLW173" s="13"/>
      <c r="KLX173" s="8"/>
      <c r="KLY173" s="3"/>
      <c r="KLZ173" s="45"/>
      <c r="KMA173" s="3"/>
      <c r="KMB173" s="2"/>
      <c r="KMC173" s="2"/>
      <c r="KMD173" s="2"/>
      <c r="KME173" s="2"/>
      <c r="KMF173" s="2"/>
      <c r="KMG173" s="45"/>
      <c r="KMH173" s="45"/>
      <c r="KMK173" s="16"/>
      <c r="KML173" s="93"/>
      <c r="KMM173" s="18"/>
      <c r="KMN173" s="16"/>
      <c r="KMO173" s="18"/>
      <c r="KMP173" s="3"/>
      <c r="KMR173" s="13"/>
      <c r="KMS173" s="8"/>
      <c r="KMT173" s="3"/>
      <c r="KMU173" s="45"/>
      <c r="KMV173" s="3"/>
      <c r="KMW173" s="2"/>
      <c r="KMX173" s="2"/>
      <c r="KMY173" s="2"/>
      <c r="KMZ173" s="2"/>
      <c r="KNA173" s="2"/>
      <c r="KNB173" s="45"/>
      <c r="KNC173" s="45"/>
      <c r="KNF173" s="16"/>
      <c r="KNG173" s="93"/>
      <c r="KNH173" s="18"/>
      <c r="KNI173" s="16"/>
      <c r="KNJ173" s="18"/>
      <c r="KNK173" s="3"/>
      <c r="KNM173" s="13"/>
      <c r="KNN173" s="8"/>
      <c r="KNO173" s="3"/>
      <c r="KNP173" s="45"/>
      <c r="KNQ173" s="3"/>
      <c r="KNR173" s="2"/>
      <c r="KNS173" s="2"/>
      <c r="KNT173" s="2"/>
      <c r="KNU173" s="2"/>
      <c r="KNV173" s="2"/>
      <c r="KNW173" s="45"/>
      <c r="KNX173" s="45"/>
      <c r="KOA173" s="16"/>
      <c r="KOB173" s="93"/>
      <c r="KOC173" s="18"/>
      <c r="KOD173" s="16"/>
      <c r="KOE173" s="18"/>
      <c r="KOF173" s="3"/>
      <c r="KOH173" s="13"/>
      <c r="KOI173" s="8"/>
      <c r="KOJ173" s="3"/>
      <c r="KOK173" s="45"/>
      <c r="KOL173" s="3"/>
      <c r="KOM173" s="2"/>
      <c r="KON173" s="2"/>
      <c r="KOO173" s="2"/>
      <c r="KOP173" s="2"/>
      <c r="KOQ173" s="2"/>
      <c r="KOR173" s="45"/>
      <c r="KOS173" s="45"/>
      <c r="KOV173" s="16"/>
      <c r="KOW173" s="93"/>
      <c r="KOX173" s="18"/>
      <c r="KOY173" s="16"/>
      <c r="KOZ173" s="18"/>
      <c r="KPA173" s="3"/>
      <c r="KPC173" s="13"/>
      <c r="KPD173" s="8"/>
      <c r="KPE173" s="3"/>
      <c r="KPF173" s="45"/>
      <c r="KPG173" s="3"/>
      <c r="KPH173" s="2"/>
      <c r="KPI173" s="2"/>
      <c r="KPJ173" s="2"/>
      <c r="KPK173" s="2"/>
      <c r="KPL173" s="2"/>
      <c r="KPM173" s="45"/>
      <c r="KPN173" s="45"/>
      <c r="KPQ173" s="16"/>
      <c r="KPR173" s="93"/>
      <c r="KPS173" s="18"/>
      <c r="KPT173" s="16"/>
      <c r="KPU173" s="18"/>
      <c r="KPV173" s="3"/>
      <c r="KPX173" s="13"/>
      <c r="KPY173" s="8"/>
      <c r="KPZ173" s="3"/>
      <c r="KQA173" s="45"/>
      <c r="KQB173" s="3"/>
      <c r="KQC173" s="2"/>
      <c r="KQD173" s="2"/>
      <c r="KQE173" s="2"/>
      <c r="KQF173" s="2"/>
      <c r="KQG173" s="2"/>
      <c r="KQH173" s="45"/>
      <c r="KQI173" s="45"/>
      <c r="KQL173" s="16"/>
      <c r="KQM173" s="93"/>
      <c r="KQN173" s="18"/>
      <c r="KQO173" s="16"/>
      <c r="KQP173" s="18"/>
      <c r="KQQ173" s="3"/>
      <c r="KQS173" s="13"/>
      <c r="KQT173" s="8"/>
      <c r="KQU173" s="3"/>
      <c r="KQV173" s="45"/>
      <c r="KQW173" s="3"/>
      <c r="KQX173" s="2"/>
      <c r="KQY173" s="2"/>
      <c r="KQZ173" s="2"/>
      <c r="KRA173" s="2"/>
      <c r="KRB173" s="2"/>
      <c r="KRC173" s="45"/>
      <c r="KRD173" s="45"/>
      <c r="KRG173" s="16"/>
      <c r="KRH173" s="93"/>
      <c r="KRI173" s="18"/>
      <c r="KRJ173" s="16"/>
      <c r="KRK173" s="18"/>
      <c r="KRL173" s="3"/>
      <c r="KRN173" s="13"/>
      <c r="KRO173" s="8"/>
      <c r="KRP173" s="3"/>
      <c r="KRQ173" s="45"/>
      <c r="KRR173" s="3"/>
      <c r="KRS173" s="2"/>
      <c r="KRT173" s="2"/>
      <c r="KRU173" s="2"/>
      <c r="KRV173" s="2"/>
      <c r="KRW173" s="2"/>
      <c r="KRX173" s="45"/>
      <c r="KRY173" s="45"/>
      <c r="KSB173" s="16"/>
      <c r="KSC173" s="93"/>
      <c r="KSD173" s="18"/>
      <c r="KSE173" s="16"/>
      <c r="KSF173" s="18"/>
      <c r="KSG173" s="3"/>
      <c r="KSI173" s="13"/>
      <c r="KSJ173" s="8"/>
      <c r="KSK173" s="3"/>
      <c r="KSL173" s="45"/>
      <c r="KSM173" s="3"/>
      <c r="KSN173" s="2"/>
      <c r="KSO173" s="2"/>
      <c r="KSP173" s="2"/>
      <c r="KSQ173" s="2"/>
      <c r="KSR173" s="2"/>
      <c r="KSS173" s="45"/>
      <c r="KST173" s="45"/>
      <c r="KSW173" s="16"/>
      <c r="KSX173" s="93"/>
      <c r="KSY173" s="18"/>
      <c r="KSZ173" s="16"/>
      <c r="KTA173" s="18"/>
      <c r="KTB173" s="3"/>
      <c r="KTD173" s="13"/>
      <c r="KTE173" s="8"/>
      <c r="KTF173" s="3"/>
      <c r="KTG173" s="45"/>
      <c r="KTH173" s="3"/>
      <c r="KTI173" s="2"/>
      <c r="KTJ173" s="2"/>
      <c r="KTK173" s="2"/>
      <c r="KTL173" s="2"/>
      <c r="KTM173" s="2"/>
      <c r="KTN173" s="45"/>
      <c r="KTO173" s="45"/>
      <c r="KTR173" s="16"/>
      <c r="KTS173" s="93"/>
      <c r="KTT173" s="18"/>
      <c r="KTU173" s="16"/>
      <c r="KTV173" s="18"/>
      <c r="KTW173" s="3"/>
      <c r="KTY173" s="13"/>
      <c r="KTZ173" s="8"/>
      <c r="KUA173" s="3"/>
      <c r="KUB173" s="45"/>
      <c r="KUC173" s="3"/>
      <c r="KUD173" s="2"/>
      <c r="KUE173" s="2"/>
      <c r="KUF173" s="2"/>
      <c r="KUG173" s="2"/>
      <c r="KUH173" s="2"/>
      <c r="KUI173" s="45"/>
      <c r="KUJ173" s="45"/>
      <c r="KUM173" s="16"/>
      <c r="KUN173" s="93"/>
      <c r="KUO173" s="18"/>
      <c r="KUP173" s="16"/>
      <c r="KUQ173" s="18"/>
      <c r="KUR173" s="3"/>
      <c r="KUT173" s="13"/>
      <c r="KUU173" s="8"/>
      <c r="KUV173" s="3"/>
      <c r="KUW173" s="45"/>
      <c r="KUX173" s="3"/>
      <c r="KUY173" s="2"/>
      <c r="KUZ173" s="2"/>
      <c r="KVA173" s="2"/>
      <c r="KVB173" s="2"/>
      <c r="KVC173" s="2"/>
      <c r="KVD173" s="45"/>
      <c r="KVE173" s="45"/>
      <c r="KVH173" s="16"/>
      <c r="KVI173" s="93"/>
      <c r="KVJ173" s="18"/>
      <c r="KVK173" s="16"/>
      <c r="KVL173" s="18"/>
      <c r="KVM173" s="3"/>
      <c r="KVO173" s="13"/>
      <c r="KVP173" s="8"/>
      <c r="KVQ173" s="3"/>
      <c r="KVR173" s="45"/>
      <c r="KVS173" s="3"/>
      <c r="KVT173" s="2"/>
      <c r="KVU173" s="2"/>
      <c r="KVV173" s="2"/>
      <c r="KVW173" s="2"/>
      <c r="KVX173" s="2"/>
      <c r="KVY173" s="45"/>
      <c r="KVZ173" s="45"/>
      <c r="KWC173" s="16"/>
      <c r="KWD173" s="93"/>
      <c r="KWE173" s="18"/>
      <c r="KWF173" s="16"/>
      <c r="KWG173" s="18"/>
      <c r="KWH173" s="3"/>
      <c r="KWJ173" s="13"/>
      <c r="KWK173" s="8"/>
      <c r="KWL173" s="3"/>
      <c r="KWM173" s="45"/>
      <c r="KWN173" s="3"/>
      <c r="KWO173" s="2"/>
      <c r="KWP173" s="2"/>
      <c r="KWQ173" s="2"/>
      <c r="KWR173" s="2"/>
      <c r="KWS173" s="2"/>
      <c r="KWT173" s="45"/>
      <c r="KWU173" s="45"/>
      <c r="KWX173" s="16"/>
      <c r="KWY173" s="93"/>
      <c r="KWZ173" s="18"/>
      <c r="KXA173" s="16"/>
      <c r="KXB173" s="18"/>
      <c r="KXC173" s="3"/>
      <c r="KXE173" s="13"/>
      <c r="KXF173" s="8"/>
      <c r="KXG173" s="3"/>
      <c r="KXH173" s="45"/>
      <c r="KXI173" s="3"/>
      <c r="KXJ173" s="2"/>
      <c r="KXK173" s="2"/>
      <c r="KXL173" s="2"/>
      <c r="KXM173" s="2"/>
      <c r="KXN173" s="2"/>
      <c r="KXO173" s="45"/>
      <c r="KXP173" s="45"/>
      <c r="KXS173" s="16"/>
      <c r="KXT173" s="93"/>
      <c r="KXU173" s="18"/>
      <c r="KXV173" s="16"/>
      <c r="KXW173" s="18"/>
      <c r="KXX173" s="3"/>
      <c r="KXZ173" s="13"/>
      <c r="KYA173" s="8"/>
      <c r="KYB173" s="3"/>
      <c r="KYC173" s="45"/>
      <c r="KYD173" s="3"/>
      <c r="KYE173" s="2"/>
      <c r="KYF173" s="2"/>
      <c r="KYG173" s="2"/>
      <c r="KYH173" s="2"/>
      <c r="KYI173" s="2"/>
      <c r="KYJ173" s="45"/>
      <c r="KYK173" s="45"/>
      <c r="KYN173" s="16"/>
      <c r="KYO173" s="93"/>
      <c r="KYP173" s="18"/>
      <c r="KYQ173" s="16"/>
      <c r="KYR173" s="18"/>
      <c r="KYS173" s="3"/>
      <c r="KYU173" s="13"/>
      <c r="KYV173" s="8"/>
      <c r="KYW173" s="3"/>
      <c r="KYX173" s="45"/>
      <c r="KYY173" s="3"/>
      <c r="KYZ173" s="2"/>
      <c r="KZA173" s="2"/>
      <c r="KZB173" s="2"/>
      <c r="KZC173" s="2"/>
      <c r="KZD173" s="2"/>
      <c r="KZE173" s="45"/>
      <c r="KZF173" s="45"/>
      <c r="KZI173" s="16"/>
      <c r="KZJ173" s="93"/>
      <c r="KZK173" s="18"/>
      <c r="KZL173" s="16"/>
      <c r="KZM173" s="18"/>
      <c r="KZN173" s="3"/>
      <c r="KZP173" s="13"/>
      <c r="KZQ173" s="8"/>
      <c r="KZR173" s="3"/>
      <c r="KZS173" s="45"/>
      <c r="KZT173" s="3"/>
      <c r="KZU173" s="2"/>
      <c r="KZV173" s="2"/>
      <c r="KZW173" s="2"/>
      <c r="KZX173" s="2"/>
      <c r="KZY173" s="2"/>
      <c r="KZZ173" s="45"/>
      <c r="LAA173" s="45"/>
      <c r="LAD173" s="16"/>
      <c r="LAE173" s="93"/>
      <c r="LAF173" s="18"/>
      <c r="LAG173" s="16"/>
      <c r="LAH173" s="18"/>
      <c r="LAI173" s="3"/>
      <c r="LAK173" s="13"/>
      <c r="LAL173" s="8"/>
      <c r="LAM173" s="3"/>
      <c r="LAN173" s="45"/>
      <c r="LAO173" s="3"/>
      <c r="LAP173" s="2"/>
      <c r="LAQ173" s="2"/>
      <c r="LAR173" s="2"/>
      <c r="LAS173" s="2"/>
      <c r="LAT173" s="2"/>
      <c r="LAU173" s="45"/>
      <c r="LAV173" s="45"/>
      <c r="LAY173" s="16"/>
      <c r="LAZ173" s="93"/>
      <c r="LBA173" s="18"/>
      <c r="LBB173" s="16"/>
      <c r="LBC173" s="18"/>
      <c r="LBD173" s="3"/>
      <c r="LBF173" s="13"/>
      <c r="LBG173" s="8"/>
      <c r="LBH173" s="3"/>
      <c r="LBI173" s="45"/>
      <c r="LBJ173" s="3"/>
      <c r="LBK173" s="2"/>
      <c r="LBL173" s="2"/>
      <c r="LBM173" s="2"/>
      <c r="LBN173" s="2"/>
      <c r="LBO173" s="2"/>
      <c r="LBP173" s="45"/>
      <c r="LBQ173" s="45"/>
      <c r="LBT173" s="16"/>
      <c r="LBU173" s="93"/>
      <c r="LBV173" s="18"/>
      <c r="LBW173" s="16"/>
      <c r="LBX173" s="18"/>
      <c r="LBY173" s="3"/>
      <c r="LCA173" s="13"/>
      <c r="LCB173" s="8"/>
      <c r="LCC173" s="3"/>
      <c r="LCD173" s="45"/>
      <c r="LCE173" s="3"/>
      <c r="LCF173" s="2"/>
      <c r="LCG173" s="2"/>
      <c r="LCH173" s="2"/>
      <c r="LCI173" s="2"/>
      <c r="LCJ173" s="2"/>
      <c r="LCK173" s="45"/>
      <c r="LCL173" s="45"/>
      <c r="LCO173" s="16"/>
      <c r="LCP173" s="93"/>
      <c r="LCQ173" s="18"/>
      <c r="LCR173" s="16"/>
      <c r="LCS173" s="18"/>
      <c r="LCT173" s="3"/>
      <c r="LCV173" s="13"/>
      <c r="LCW173" s="8"/>
      <c r="LCX173" s="3"/>
      <c r="LCY173" s="45"/>
      <c r="LCZ173" s="3"/>
      <c r="LDA173" s="2"/>
      <c r="LDB173" s="2"/>
      <c r="LDC173" s="2"/>
      <c r="LDD173" s="2"/>
      <c r="LDE173" s="2"/>
      <c r="LDF173" s="45"/>
      <c r="LDG173" s="45"/>
      <c r="LDJ173" s="16"/>
      <c r="LDK173" s="93"/>
      <c r="LDL173" s="18"/>
      <c r="LDM173" s="16"/>
      <c r="LDN173" s="18"/>
      <c r="LDO173" s="3"/>
      <c r="LDQ173" s="13"/>
      <c r="LDR173" s="8"/>
      <c r="LDS173" s="3"/>
      <c r="LDT173" s="45"/>
      <c r="LDU173" s="3"/>
      <c r="LDV173" s="2"/>
      <c r="LDW173" s="2"/>
      <c r="LDX173" s="2"/>
      <c r="LDY173" s="2"/>
      <c r="LDZ173" s="2"/>
      <c r="LEA173" s="45"/>
      <c r="LEB173" s="45"/>
      <c r="LEE173" s="16"/>
      <c r="LEF173" s="93"/>
      <c r="LEG173" s="18"/>
      <c r="LEH173" s="16"/>
      <c r="LEI173" s="18"/>
      <c r="LEJ173" s="3"/>
      <c r="LEL173" s="13"/>
      <c r="LEM173" s="8"/>
      <c r="LEN173" s="3"/>
      <c r="LEO173" s="45"/>
      <c r="LEP173" s="3"/>
      <c r="LEQ173" s="2"/>
      <c r="LER173" s="2"/>
      <c r="LES173" s="2"/>
      <c r="LET173" s="2"/>
      <c r="LEU173" s="2"/>
      <c r="LEV173" s="45"/>
      <c r="LEW173" s="45"/>
      <c r="LEZ173" s="16"/>
      <c r="LFA173" s="93"/>
      <c r="LFB173" s="18"/>
      <c r="LFC173" s="16"/>
      <c r="LFD173" s="18"/>
      <c r="LFE173" s="3"/>
      <c r="LFG173" s="13"/>
      <c r="LFH173" s="8"/>
      <c r="LFI173" s="3"/>
      <c r="LFJ173" s="45"/>
      <c r="LFK173" s="3"/>
      <c r="LFL173" s="2"/>
      <c r="LFM173" s="2"/>
      <c r="LFN173" s="2"/>
      <c r="LFO173" s="2"/>
      <c r="LFP173" s="2"/>
      <c r="LFQ173" s="45"/>
      <c r="LFR173" s="45"/>
      <c r="LFU173" s="16"/>
      <c r="LFV173" s="93"/>
      <c r="LFW173" s="18"/>
      <c r="LFX173" s="16"/>
      <c r="LFY173" s="18"/>
      <c r="LFZ173" s="3"/>
      <c r="LGB173" s="13"/>
      <c r="LGC173" s="8"/>
      <c r="LGD173" s="3"/>
      <c r="LGE173" s="45"/>
      <c r="LGF173" s="3"/>
      <c r="LGG173" s="2"/>
      <c r="LGH173" s="2"/>
      <c r="LGI173" s="2"/>
      <c r="LGJ173" s="2"/>
      <c r="LGK173" s="2"/>
      <c r="LGL173" s="45"/>
      <c r="LGM173" s="45"/>
      <c r="LGP173" s="16"/>
      <c r="LGQ173" s="93"/>
      <c r="LGR173" s="18"/>
      <c r="LGS173" s="16"/>
      <c r="LGT173" s="18"/>
      <c r="LGU173" s="3"/>
      <c r="LGW173" s="13"/>
      <c r="LGX173" s="8"/>
      <c r="LGY173" s="3"/>
      <c r="LGZ173" s="45"/>
      <c r="LHA173" s="3"/>
      <c r="LHB173" s="2"/>
      <c r="LHC173" s="2"/>
      <c r="LHD173" s="2"/>
      <c r="LHE173" s="2"/>
      <c r="LHF173" s="2"/>
      <c r="LHG173" s="45"/>
      <c r="LHH173" s="45"/>
      <c r="LHK173" s="16"/>
      <c r="LHL173" s="93"/>
      <c r="LHM173" s="18"/>
      <c r="LHN173" s="16"/>
      <c r="LHO173" s="18"/>
      <c r="LHP173" s="3"/>
      <c r="LHR173" s="13"/>
      <c r="LHS173" s="8"/>
      <c r="LHT173" s="3"/>
      <c r="LHU173" s="45"/>
      <c r="LHV173" s="3"/>
      <c r="LHW173" s="2"/>
      <c r="LHX173" s="2"/>
      <c r="LHY173" s="2"/>
      <c r="LHZ173" s="2"/>
      <c r="LIA173" s="2"/>
      <c r="LIB173" s="45"/>
      <c r="LIC173" s="45"/>
      <c r="LIF173" s="16"/>
      <c r="LIG173" s="93"/>
      <c r="LIH173" s="18"/>
      <c r="LII173" s="16"/>
      <c r="LIJ173" s="18"/>
      <c r="LIK173" s="3"/>
      <c r="LIM173" s="13"/>
      <c r="LIN173" s="8"/>
      <c r="LIO173" s="3"/>
      <c r="LIP173" s="45"/>
      <c r="LIQ173" s="3"/>
      <c r="LIR173" s="2"/>
      <c r="LIS173" s="2"/>
      <c r="LIT173" s="2"/>
      <c r="LIU173" s="2"/>
      <c r="LIV173" s="2"/>
      <c r="LIW173" s="45"/>
      <c r="LIX173" s="45"/>
      <c r="LJA173" s="16"/>
      <c r="LJB173" s="93"/>
      <c r="LJC173" s="18"/>
      <c r="LJD173" s="16"/>
      <c r="LJE173" s="18"/>
      <c r="LJF173" s="3"/>
      <c r="LJH173" s="13"/>
      <c r="LJI173" s="8"/>
      <c r="LJJ173" s="3"/>
      <c r="LJK173" s="45"/>
      <c r="LJL173" s="3"/>
      <c r="LJM173" s="2"/>
      <c r="LJN173" s="2"/>
      <c r="LJO173" s="2"/>
      <c r="LJP173" s="2"/>
      <c r="LJQ173" s="2"/>
      <c r="LJR173" s="45"/>
      <c r="LJS173" s="45"/>
      <c r="LJV173" s="16"/>
      <c r="LJW173" s="93"/>
      <c r="LJX173" s="18"/>
      <c r="LJY173" s="16"/>
      <c r="LJZ173" s="18"/>
      <c r="LKA173" s="3"/>
      <c r="LKC173" s="13"/>
      <c r="LKD173" s="8"/>
      <c r="LKE173" s="3"/>
      <c r="LKF173" s="45"/>
      <c r="LKG173" s="3"/>
      <c r="LKH173" s="2"/>
      <c r="LKI173" s="2"/>
      <c r="LKJ173" s="2"/>
      <c r="LKK173" s="2"/>
      <c r="LKL173" s="2"/>
      <c r="LKM173" s="45"/>
      <c r="LKN173" s="45"/>
      <c r="LKQ173" s="16"/>
      <c r="LKR173" s="93"/>
      <c r="LKS173" s="18"/>
      <c r="LKT173" s="16"/>
      <c r="LKU173" s="18"/>
      <c r="LKV173" s="3"/>
      <c r="LKX173" s="13"/>
      <c r="LKY173" s="8"/>
      <c r="LKZ173" s="3"/>
      <c r="LLA173" s="45"/>
      <c r="LLB173" s="3"/>
      <c r="LLC173" s="2"/>
      <c r="LLD173" s="2"/>
      <c r="LLE173" s="2"/>
      <c r="LLF173" s="2"/>
      <c r="LLG173" s="2"/>
      <c r="LLH173" s="45"/>
      <c r="LLI173" s="45"/>
      <c r="LLL173" s="16"/>
      <c r="LLM173" s="93"/>
      <c r="LLN173" s="18"/>
      <c r="LLO173" s="16"/>
      <c r="LLP173" s="18"/>
      <c r="LLQ173" s="3"/>
      <c r="LLS173" s="13"/>
      <c r="LLT173" s="8"/>
      <c r="LLU173" s="3"/>
      <c r="LLV173" s="45"/>
      <c r="LLW173" s="3"/>
      <c r="LLX173" s="2"/>
      <c r="LLY173" s="2"/>
      <c r="LLZ173" s="2"/>
      <c r="LMA173" s="2"/>
      <c r="LMB173" s="2"/>
      <c r="LMC173" s="45"/>
      <c r="LMD173" s="45"/>
      <c r="LMG173" s="16"/>
      <c r="LMH173" s="93"/>
      <c r="LMI173" s="18"/>
      <c r="LMJ173" s="16"/>
      <c r="LMK173" s="18"/>
      <c r="LML173" s="3"/>
      <c r="LMN173" s="13"/>
      <c r="LMO173" s="8"/>
      <c r="LMP173" s="3"/>
      <c r="LMQ173" s="45"/>
      <c r="LMR173" s="3"/>
      <c r="LMS173" s="2"/>
      <c r="LMT173" s="2"/>
      <c r="LMU173" s="2"/>
      <c r="LMV173" s="2"/>
      <c r="LMW173" s="2"/>
      <c r="LMX173" s="45"/>
      <c r="LMY173" s="45"/>
      <c r="LNB173" s="16"/>
      <c r="LNC173" s="93"/>
      <c r="LND173" s="18"/>
      <c r="LNE173" s="16"/>
      <c r="LNF173" s="18"/>
      <c r="LNG173" s="3"/>
      <c r="LNI173" s="13"/>
      <c r="LNJ173" s="8"/>
      <c r="LNK173" s="3"/>
      <c r="LNL173" s="45"/>
      <c r="LNM173" s="3"/>
      <c r="LNN173" s="2"/>
      <c r="LNO173" s="2"/>
      <c r="LNP173" s="2"/>
      <c r="LNQ173" s="2"/>
      <c r="LNR173" s="2"/>
      <c r="LNS173" s="45"/>
      <c r="LNT173" s="45"/>
      <c r="LNW173" s="16"/>
      <c r="LNX173" s="93"/>
      <c r="LNY173" s="18"/>
      <c r="LNZ173" s="16"/>
      <c r="LOA173" s="18"/>
      <c r="LOB173" s="3"/>
      <c r="LOD173" s="13"/>
      <c r="LOE173" s="8"/>
      <c r="LOF173" s="3"/>
      <c r="LOG173" s="45"/>
      <c r="LOH173" s="3"/>
      <c r="LOI173" s="2"/>
      <c r="LOJ173" s="2"/>
      <c r="LOK173" s="2"/>
      <c r="LOL173" s="2"/>
      <c r="LOM173" s="2"/>
      <c r="LON173" s="45"/>
      <c r="LOO173" s="45"/>
      <c r="LOR173" s="16"/>
      <c r="LOS173" s="93"/>
      <c r="LOT173" s="18"/>
      <c r="LOU173" s="16"/>
      <c r="LOV173" s="18"/>
      <c r="LOW173" s="3"/>
      <c r="LOY173" s="13"/>
      <c r="LOZ173" s="8"/>
      <c r="LPA173" s="3"/>
      <c r="LPB173" s="45"/>
      <c r="LPC173" s="3"/>
      <c r="LPD173" s="2"/>
      <c r="LPE173" s="2"/>
      <c r="LPF173" s="2"/>
      <c r="LPG173" s="2"/>
      <c r="LPH173" s="2"/>
      <c r="LPI173" s="45"/>
      <c r="LPJ173" s="45"/>
      <c r="LPM173" s="16"/>
      <c r="LPN173" s="93"/>
      <c r="LPO173" s="18"/>
      <c r="LPP173" s="16"/>
      <c r="LPQ173" s="18"/>
      <c r="LPR173" s="3"/>
      <c r="LPT173" s="13"/>
      <c r="LPU173" s="8"/>
      <c r="LPV173" s="3"/>
      <c r="LPW173" s="45"/>
      <c r="LPX173" s="3"/>
      <c r="LPY173" s="2"/>
      <c r="LPZ173" s="2"/>
      <c r="LQA173" s="2"/>
      <c r="LQB173" s="2"/>
      <c r="LQC173" s="2"/>
      <c r="LQD173" s="45"/>
      <c r="LQE173" s="45"/>
      <c r="LQH173" s="16"/>
      <c r="LQI173" s="93"/>
      <c r="LQJ173" s="18"/>
      <c r="LQK173" s="16"/>
      <c r="LQL173" s="18"/>
      <c r="LQM173" s="3"/>
      <c r="LQO173" s="13"/>
      <c r="LQP173" s="8"/>
      <c r="LQQ173" s="3"/>
      <c r="LQR173" s="45"/>
      <c r="LQS173" s="3"/>
      <c r="LQT173" s="2"/>
      <c r="LQU173" s="2"/>
      <c r="LQV173" s="2"/>
      <c r="LQW173" s="2"/>
      <c r="LQX173" s="2"/>
      <c r="LQY173" s="45"/>
      <c r="LQZ173" s="45"/>
      <c r="LRC173" s="16"/>
      <c r="LRD173" s="93"/>
      <c r="LRE173" s="18"/>
      <c r="LRF173" s="16"/>
      <c r="LRG173" s="18"/>
      <c r="LRH173" s="3"/>
      <c r="LRJ173" s="13"/>
      <c r="LRK173" s="8"/>
      <c r="LRL173" s="3"/>
      <c r="LRM173" s="45"/>
      <c r="LRN173" s="3"/>
      <c r="LRO173" s="2"/>
      <c r="LRP173" s="2"/>
      <c r="LRQ173" s="2"/>
      <c r="LRR173" s="2"/>
      <c r="LRS173" s="2"/>
      <c r="LRT173" s="45"/>
      <c r="LRU173" s="45"/>
      <c r="LRX173" s="16"/>
      <c r="LRY173" s="93"/>
      <c r="LRZ173" s="18"/>
      <c r="LSA173" s="16"/>
      <c r="LSB173" s="18"/>
      <c r="LSC173" s="3"/>
      <c r="LSE173" s="13"/>
      <c r="LSF173" s="8"/>
      <c r="LSG173" s="3"/>
      <c r="LSH173" s="45"/>
      <c r="LSI173" s="3"/>
      <c r="LSJ173" s="2"/>
      <c r="LSK173" s="2"/>
      <c r="LSL173" s="2"/>
      <c r="LSM173" s="2"/>
      <c r="LSN173" s="2"/>
      <c r="LSO173" s="45"/>
      <c r="LSP173" s="45"/>
      <c r="LSS173" s="16"/>
      <c r="LST173" s="93"/>
      <c r="LSU173" s="18"/>
      <c r="LSV173" s="16"/>
      <c r="LSW173" s="18"/>
      <c r="LSX173" s="3"/>
      <c r="LSZ173" s="13"/>
      <c r="LTA173" s="8"/>
      <c r="LTB173" s="3"/>
      <c r="LTC173" s="45"/>
      <c r="LTD173" s="3"/>
      <c r="LTE173" s="2"/>
      <c r="LTF173" s="2"/>
      <c r="LTG173" s="2"/>
      <c r="LTH173" s="2"/>
      <c r="LTI173" s="2"/>
      <c r="LTJ173" s="45"/>
      <c r="LTK173" s="45"/>
      <c r="LTN173" s="16"/>
      <c r="LTO173" s="93"/>
      <c r="LTP173" s="18"/>
      <c r="LTQ173" s="16"/>
      <c r="LTR173" s="18"/>
      <c r="LTS173" s="3"/>
      <c r="LTU173" s="13"/>
      <c r="LTV173" s="8"/>
      <c r="LTW173" s="3"/>
      <c r="LTX173" s="45"/>
      <c r="LTY173" s="3"/>
      <c r="LTZ173" s="2"/>
      <c r="LUA173" s="2"/>
      <c r="LUB173" s="2"/>
      <c r="LUC173" s="2"/>
      <c r="LUD173" s="2"/>
      <c r="LUE173" s="45"/>
      <c r="LUF173" s="45"/>
      <c r="LUI173" s="16"/>
      <c r="LUJ173" s="93"/>
      <c r="LUK173" s="18"/>
      <c r="LUL173" s="16"/>
      <c r="LUM173" s="18"/>
      <c r="LUN173" s="3"/>
      <c r="LUP173" s="13"/>
      <c r="LUQ173" s="8"/>
      <c r="LUR173" s="3"/>
      <c r="LUS173" s="45"/>
      <c r="LUT173" s="3"/>
      <c r="LUU173" s="2"/>
      <c r="LUV173" s="2"/>
      <c r="LUW173" s="2"/>
      <c r="LUX173" s="2"/>
      <c r="LUY173" s="2"/>
      <c r="LUZ173" s="45"/>
      <c r="LVA173" s="45"/>
      <c r="LVD173" s="16"/>
      <c r="LVE173" s="93"/>
      <c r="LVF173" s="18"/>
      <c r="LVG173" s="16"/>
      <c r="LVH173" s="18"/>
      <c r="LVI173" s="3"/>
      <c r="LVK173" s="13"/>
      <c r="LVL173" s="8"/>
      <c r="LVM173" s="3"/>
      <c r="LVN173" s="45"/>
      <c r="LVO173" s="3"/>
      <c r="LVP173" s="2"/>
      <c r="LVQ173" s="2"/>
      <c r="LVR173" s="2"/>
      <c r="LVS173" s="2"/>
      <c r="LVT173" s="2"/>
      <c r="LVU173" s="45"/>
      <c r="LVV173" s="45"/>
      <c r="LVY173" s="16"/>
      <c r="LVZ173" s="93"/>
      <c r="LWA173" s="18"/>
      <c r="LWB173" s="16"/>
      <c r="LWC173" s="18"/>
      <c r="LWD173" s="3"/>
      <c r="LWF173" s="13"/>
      <c r="LWG173" s="8"/>
      <c r="LWH173" s="3"/>
      <c r="LWI173" s="45"/>
      <c r="LWJ173" s="3"/>
      <c r="LWK173" s="2"/>
      <c r="LWL173" s="2"/>
      <c r="LWM173" s="2"/>
      <c r="LWN173" s="2"/>
      <c r="LWO173" s="2"/>
      <c r="LWP173" s="45"/>
      <c r="LWQ173" s="45"/>
      <c r="LWT173" s="16"/>
      <c r="LWU173" s="93"/>
      <c r="LWV173" s="18"/>
      <c r="LWW173" s="16"/>
      <c r="LWX173" s="18"/>
      <c r="LWY173" s="3"/>
      <c r="LXA173" s="13"/>
      <c r="LXB173" s="8"/>
      <c r="LXC173" s="3"/>
      <c r="LXD173" s="45"/>
      <c r="LXE173" s="3"/>
      <c r="LXF173" s="2"/>
      <c r="LXG173" s="2"/>
      <c r="LXH173" s="2"/>
      <c r="LXI173" s="2"/>
      <c r="LXJ173" s="2"/>
      <c r="LXK173" s="45"/>
      <c r="LXL173" s="45"/>
      <c r="LXO173" s="16"/>
      <c r="LXP173" s="93"/>
      <c r="LXQ173" s="18"/>
      <c r="LXR173" s="16"/>
      <c r="LXS173" s="18"/>
      <c r="LXT173" s="3"/>
      <c r="LXV173" s="13"/>
      <c r="LXW173" s="8"/>
      <c r="LXX173" s="3"/>
      <c r="LXY173" s="45"/>
      <c r="LXZ173" s="3"/>
      <c r="LYA173" s="2"/>
      <c r="LYB173" s="2"/>
      <c r="LYC173" s="2"/>
      <c r="LYD173" s="2"/>
      <c r="LYE173" s="2"/>
      <c r="LYF173" s="45"/>
      <c r="LYG173" s="45"/>
      <c r="LYJ173" s="16"/>
      <c r="LYK173" s="93"/>
      <c r="LYL173" s="18"/>
      <c r="LYM173" s="16"/>
      <c r="LYN173" s="18"/>
      <c r="LYO173" s="3"/>
      <c r="LYQ173" s="13"/>
      <c r="LYR173" s="8"/>
      <c r="LYS173" s="3"/>
      <c r="LYT173" s="45"/>
      <c r="LYU173" s="3"/>
      <c r="LYV173" s="2"/>
      <c r="LYW173" s="2"/>
      <c r="LYX173" s="2"/>
      <c r="LYY173" s="2"/>
      <c r="LYZ173" s="2"/>
      <c r="LZA173" s="45"/>
      <c r="LZB173" s="45"/>
      <c r="LZE173" s="16"/>
      <c r="LZF173" s="93"/>
      <c r="LZG173" s="18"/>
      <c r="LZH173" s="16"/>
      <c r="LZI173" s="18"/>
      <c r="LZJ173" s="3"/>
      <c r="LZL173" s="13"/>
      <c r="LZM173" s="8"/>
      <c r="LZN173" s="3"/>
      <c r="LZO173" s="45"/>
      <c r="LZP173" s="3"/>
      <c r="LZQ173" s="2"/>
      <c r="LZR173" s="2"/>
      <c r="LZS173" s="2"/>
      <c r="LZT173" s="2"/>
      <c r="LZU173" s="2"/>
      <c r="LZV173" s="45"/>
      <c r="LZW173" s="45"/>
      <c r="LZZ173" s="16"/>
      <c r="MAA173" s="93"/>
      <c r="MAB173" s="18"/>
      <c r="MAC173" s="16"/>
      <c r="MAD173" s="18"/>
      <c r="MAE173" s="3"/>
      <c r="MAG173" s="13"/>
      <c r="MAH173" s="8"/>
      <c r="MAI173" s="3"/>
      <c r="MAJ173" s="45"/>
      <c r="MAK173" s="3"/>
      <c r="MAL173" s="2"/>
      <c r="MAM173" s="2"/>
      <c r="MAN173" s="2"/>
      <c r="MAO173" s="2"/>
      <c r="MAP173" s="2"/>
      <c r="MAQ173" s="45"/>
      <c r="MAR173" s="45"/>
      <c r="MAU173" s="16"/>
      <c r="MAV173" s="93"/>
      <c r="MAW173" s="18"/>
      <c r="MAX173" s="16"/>
      <c r="MAY173" s="18"/>
      <c r="MAZ173" s="3"/>
      <c r="MBB173" s="13"/>
      <c r="MBC173" s="8"/>
      <c r="MBD173" s="3"/>
      <c r="MBE173" s="45"/>
      <c r="MBF173" s="3"/>
      <c r="MBG173" s="2"/>
      <c r="MBH173" s="2"/>
      <c r="MBI173" s="2"/>
      <c r="MBJ173" s="2"/>
      <c r="MBK173" s="2"/>
      <c r="MBL173" s="45"/>
      <c r="MBM173" s="45"/>
      <c r="MBP173" s="16"/>
      <c r="MBQ173" s="93"/>
      <c r="MBR173" s="18"/>
      <c r="MBS173" s="16"/>
      <c r="MBT173" s="18"/>
      <c r="MBU173" s="3"/>
      <c r="MBW173" s="13"/>
      <c r="MBX173" s="8"/>
      <c r="MBY173" s="3"/>
      <c r="MBZ173" s="45"/>
      <c r="MCA173" s="3"/>
      <c r="MCB173" s="2"/>
      <c r="MCC173" s="2"/>
      <c r="MCD173" s="2"/>
      <c r="MCE173" s="2"/>
      <c r="MCF173" s="2"/>
      <c r="MCG173" s="45"/>
      <c r="MCH173" s="45"/>
      <c r="MCK173" s="16"/>
      <c r="MCL173" s="93"/>
      <c r="MCM173" s="18"/>
      <c r="MCN173" s="16"/>
      <c r="MCO173" s="18"/>
      <c r="MCP173" s="3"/>
      <c r="MCR173" s="13"/>
      <c r="MCS173" s="8"/>
      <c r="MCT173" s="3"/>
      <c r="MCU173" s="45"/>
      <c r="MCV173" s="3"/>
      <c r="MCW173" s="2"/>
      <c r="MCX173" s="2"/>
      <c r="MCY173" s="2"/>
      <c r="MCZ173" s="2"/>
      <c r="MDA173" s="2"/>
      <c r="MDB173" s="45"/>
      <c r="MDC173" s="45"/>
      <c r="MDF173" s="16"/>
      <c r="MDG173" s="93"/>
      <c r="MDH173" s="18"/>
      <c r="MDI173" s="16"/>
      <c r="MDJ173" s="18"/>
      <c r="MDK173" s="3"/>
      <c r="MDM173" s="13"/>
      <c r="MDN173" s="8"/>
      <c r="MDO173" s="3"/>
      <c r="MDP173" s="45"/>
      <c r="MDQ173" s="3"/>
      <c r="MDR173" s="2"/>
      <c r="MDS173" s="2"/>
      <c r="MDT173" s="2"/>
      <c r="MDU173" s="2"/>
      <c r="MDV173" s="2"/>
      <c r="MDW173" s="45"/>
      <c r="MDX173" s="45"/>
      <c r="MEA173" s="16"/>
      <c r="MEB173" s="93"/>
      <c r="MEC173" s="18"/>
      <c r="MED173" s="16"/>
      <c r="MEE173" s="18"/>
      <c r="MEF173" s="3"/>
      <c r="MEH173" s="13"/>
      <c r="MEI173" s="8"/>
      <c r="MEJ173" s="3"/>
      <c r="MEK173" s="45"/>
      <c r="MEL173" s="3"/>
      <c r="MEM173" s="2"/>
      <c r="MEN173" s="2"/>
      <c r="MEO173" s="2"/>
      <c r="MEP173" s="2"/>
      <c r="MEQ173" s="2"/>
      <c r="MER173" s="45"/>
      <c r="MES173" s="45"/>
      <c r="MEV173" s="16"/>
      <c r="MEW173" s="93"/>
      <c r="MEX173" s="18"/>
      <c r="MEY173" s="16"/>
      <c r="MEZ173" s="18"/>
      <c r="MFA173" s="3"/>
      <c r="MFC173" s="13"/>
      <c r="MFD173" s="8"/>
      <c r="MFE173" s="3"/>
      <c r="MFF173" s="45"/>
      <c r="MFG173" s="3"/>
      <c r="MFH173" s="2"/>
      <c r="MFI173" s="2"/>
      <c r="MFJ173" s="2"/>
      <c r="MFK173" s="2"/>
      <c r="MFL173" s="2"/>
      <c r="MFM173" s="45"/>
      <c r="MFN173" s="45"/>
      <c r="MFQ173" s="16"/>
      <c r="MFR173" s="93"/>
      <c r="MFS173" s="18"/>
      <c r="MFT173" s="16"/>
      <c r="MFU173" s="18"/>
      <c r="MFV173" s="3"/>
      <c r="MFX173" s="13"/>
      <c r="MFY173" s="8"/>
      <c r="MFZ173" s="3"/>
      <c r="MGA173" s="45"/>
      <c r="MGB173" s="3"/>
      <c r="MGC173" s="2"/>
      <c r="MGD173" s="2"/>
      <c r="MGE173" s="2"/>
      <c r="MGF173" s="2"/>
      <c r="MGG173" s="2"/>
      <c r="MGH173" s="45"/>
      <c r="MGI173" s="45"/>
      <c r="MGL173" s="16"/>
      <c r="MGM173" s="93"/>
      <c r="MGN173" s="18"/>
      <c r="MGO173" s="16"/>
      <c r="MGP173" s="18"/>
      <c r="MGQ173" s="3"/>
      <c r="MGS173" s="13"/>
      <c r="MGT173" s="8"/>
      <c r="MGU173" s="3"/>
      <c r="MGV173" s="45"/>
      <c r="MGW173" s="3"/>
      <c r="MGX173" s="2"/>
      <c r="MGY173" s="2"/>
      <c r="MGZ173" s="2"/>
      <c r="MHA173" s="2"/>
      <c r="MHB173" s="2"/>
      <c r="MHC173" s="45"/>
      <c r="MHD173" s="45"/>
      <c r="MHG173" s="16"/>
      <c r="MHH173" s="93"/>
      <c r="MHI173" s="18"/>
      <c r="MHJ173" s="16"/>
      <c r="MHK173" s="18"/>
      <c r="MHL173" s="3"/>
      <c r="MHN173" s="13"/>
      <c r="MHO173" s="8"/>
      <c r="MHP173" s="3"/>
      <c r="MHQ173" s="45"/>
      <c r="MHR173" s="3"/>
      <c r="MHS173" s="2"/>
      <c r="MHT173" s="2"/>
      <c r="MHU173" s="2"/>
      <c r="MHV173" s="2"/>
      <c r="MHW173" s="2"/>
      <c r="MHX173" s="45"/>
      <c r="MHY173" s="45"/>
      <c r="MIB173" s="16"/>
      <c r="MIC173" s="93"/>
      <c r="MID173" s="18"/>
      <c r="MIE173" s="16"/>
      <c r="MIF173" s="18"/>
      <c r="MIG173" s="3"/>
      <c r="MII173" s="13"/>
      <c r="MIJ173" s="8"/>
      <c r="MIK173" s="3"/>
      <c r="MIL173" s="45"/>
      <c r="MIM173" s="3"/>
      <c r="MIN173" s="2"/>
      <c r="MIO173" s="2"/>
      <c r="MIP173" s="2"/>
      <c r="MIQ173" s="2"/>
      <c r="MIR173" s="2"/>
      <c r="MIS173" s="45"/>
      <c r="MIT173" s="45"/>
      <c r="MIW173" s="16"/>
      <c r="MIX173" s="93"/>
      <c r="MIY173" s="18"/>
      <c r="MIZ173" s="16"/>
      <c r="MJA173" s="18"/>
      <c r="MJB173" s="3"/>
      <c r="MJD173" s="13"/>
      <c r="MJE173" s="8"/>
      <c r="MJF173" s="3"/>
      <c r="MJG173" s="45"/>
      <c r="MJH173" s="3"/>
      <c r="MJI173" s="2"/>
      <c r="MJJ173" s="2"/>
      <c r="MJK173" s="2"/>
      <c r="MJL173" s="2"/>
      <c r="MJM173" s="2"/>
      <c r="MJN173" s="45"/>
      <c r="MJO173" s="45"/>
      <c r="MJR173" s="16"/>
      <c r="MJS173" s="93"/>
      <c r="MJT173" s="18"/>
      <c r="MJU173" s="16"/>
      <c r="MJV173" s="18"/>
      <c r="MJW173" s="3"/>
      <c r="MJY173" s="13"/>
      <c r="MJZ173" s="8"/>
      <c r="MKA173" s="3"/>
      <c r="MKB173" s="45"/>
      <c r="MKC173" s="3"/>
      <c r="MKD173" s="2"/>
      <c r="MKE173" s="2"/>
      <c r="MKF173" s="2"/>
      <c r="MKG173" s="2"/>
      <c r="MKH173" s="2"/>
      <c r="MKI173" s="45"/>
      <c r="MKJ173" s="45"/>
      <c r="MKM173" s="16"/>
      <c r="MKN173" s="93"/>
      <c r="MKO173" s="18"/>
      <c r="MKP173" s="16"/>
      <c r="MKQ173" s="18"/>
      <c r="MKR173" s="3"/>
      <c r="MKT173" s="13"/>
      <c r="MKU173" s="8"/>
      <c r="MKV173" s="3"/>
      <c r="MKW173" s="45"/>
      <c r="MKX173" s="3"/>
      <c r="MKY173" s="2"/>
      <c r="MKZ173" s="2"/>
      <c r="MLA173" s="2"/>
      <c r="MLB173" s="2"/>
      <c r="MLC173" s="2"/>
      <c r="MLD173" s="45"/>
      <c r="MLE173" s="45"/>
      <c r="MLH173" s="16"/>
      <c r="MLI173" s="93"/>
      <c r="MLJ173" s="18"/>
      <c r="MLK173" s="16"/>
      <c r="MLL173" s="18"/>
      <c r="MLM173" s="3"/>
      <c r="MLO173" s="13"/>
      <c r="MLP173" s="8"/>
      <c r="MLQ173" s="3"/>
      <c r="MLR173" s="45"/>
      <c r="MLS173" s="3"/>
      <c r="MLT173" s="2"/>
      <c r="MLU173" s="2"/>
      <c r="MLV173" s="2"/>
      <c r="MLW173" s="2"/>
      <c r="MLX173" s="2"/>
      <c r="MLY173" s="45"/>
      <c r="MLZ173" s="45"/>
      <c r="MMC173" s="16"/>
      <c r="MMD173" s="93"/>
      <c r="MME173" s="18"/>
      <c r="MMF173" s="16"/>
      <c r="MMG173" s="18"/>
      <c r="MMH173" s="3"/>
      <c r="MMJ173" s="13"/>
      <c r="MMK173" s="8"/>
      <c r="MML173" s="3"/>
      <c r="MMM173" s="45"/>
      <c r="MMN173" s="3"/>
      <c r="MMO173" s="2"/>
      <c r="MMP173" s="2"/>
      <c r="MMQ173" s="2"/>
      <c r="MMR173" s="2"/>
      <c r="MMS173" s="2"/>
      <c r="MMT173" s="45"/>
      <c r="MMU173" s="45"/>
      <c r="MMX173" s="16"/>
      <c r="MMY173" s="93"/>
      <c r="MMZ173" s="18"/>
      <c r="MNA173" s="16"/>
      <c r="MNB173" s="18"/>
      <c r="MNC173" s="3"/>
      <c r="MNE173" s="13"/>
      <c r="MNF173" s="8"/>
      <c r="MNG173" s="3"/>
      <c r="MNH173" s="45"/>
      <c r="MNI173" s="3"/>
      <c r="MNJ173" s="2"/>
      <c r="MNK173" s="2"/>
      <c r="MNL173" s="2"/>
      <c r="MNM173" s="2"/>
      <c r="MNN173" s="2"/>
      <c r="MNO173" s="45"/>
      <c r="MNP173" s="45"/>
      <c r="MNS173" s="16"/>
      <c r="MNT173" s="93"/>
      <c r="MNU173" s="18"/>
      <c r="MNV173" s="16"/>
      <c r="MNW173" s="18"/>
      <c r="MNX173" s="3"/>
      <c r="MNZ173" s="13"/>
      <c r="MOA173" s="8"/>
      <c r="MOB173" s="3"/>
      <c r="MOC173" s="45"/>
      <c r="MOD173" s="3"/>
      <c r="MOE173" s="2"/>
      <c r="MOF173" s="2"/>
      <c r="MOG173" s="2"/>
      <c r="MOH173" s="2"/>
      <c r="MOI173" s="2"/>
      <c r="MOJ173" s="45"/>
      <c r="MOK173" s="45"/>
      <c r="MON173" s="16"/>
      <c r="MOO173" s="93"/>
      <c r="MOP173" s="18"/>
      <c r="MOQ173" s="16"/>
      <c r="MOR173" s="18"/>
      <c r="MOS173" s="3"/>
      <c r="MOU173" s="13"/>
      <c r="MOV173" s="8"/>
      <c r="MOW173" s="3"/>
      <c r="MOX173" s="45"/>
      <c r="MOY173" s="3"/>
      <c r="MOZ173" s="2"/>
      <c r="MPA173" s="2"/>
      <c r="MPB173" s="2"/>
      <c r="MPC173" s="2"/>
      <c r="MPD173" s="2"/>
      <c r="MPE173" s="45"/>
      <c r="MPF173" s="45"/>
      <c r="MPI173" s="16"/>
      <c r="MPJ173" s="93"/>
      <c r="MPK173" s="18"/>
      <c r="MPL173" s="16"/>
      <c r="MPM173" s="18"/>
      <c r="MPN173" s="3"/>
      <c r="MPP173" s="13"/>
      <c r="MPQ173" s="8"/>
      <c r="MPR173" s="3"/>
      <c r="MPS173" s="45"/>
      <c r="MPT173" s="3"/>
      <c r="MPU173" s="2"/>
      <c r="MPV173" s="2"/>
      <c r="MPW173" s="2"/>
      <c r="MPX173" s="2"/>
      <c r="MPY173" s="2"/>
      <c r="MPZ173" s="45"/>
      <c r="MQA173" s="45"/>
      <c r="MQD173" s="16"/>
      <c r="MQE173" s="93"/>
      <c r="MQF173" s="18"/>
      <c r="MQG173" s="16"/>
      <c r="MQH173" s="18"/>
      <c r="MQI173" s="3"/>
      <c r="MQK173" s="13"/>
      <c r="MQL173" s="8"/>
      <c r="MQM173" s="3"/>
      <c r="MQN173" s="45"/>
      <c r="MQO173" s="3"/>
      <c r="MQP173" s="2"/>
      <c r="MQQ173" s="2"/>
      <c r="MQR173" s="2"/>
      <c r="MQS173" s="2"/>
      <c r="MQT173" s="2"/>
      <c r="MQU173" s="45"/>
      <c r="MQV173" s="45"/>
      <c r="MQY173" s="16"/>
      <c r="MQZ173" s="93"/>
      <c r="MRA173" s="18"/>
      <c r="MRB173" s="16"/>
      <c r="MRC173" s="18"/>
      <c r="MRD173" s="3"/>
      <c r="MRF173" s="13"/>
      <c r="MRG173" s="8"/>
      <c r="MRH173" s="3"/>
      <c r="MRI173" s="45"/>
      <c r="MRJ173" s="3"/>
      <c r="MRK173" s="2"/>
      <c r="MRL173" s="2"/>
      <c r="MRM173" s="2"/>
      <c r="MRN173" s="2"/>
      <c r="MRO173" s="2"/>
      <c r="MRP173" s="45"/>
      <c r="MRQ173" s="45"/>
      <c r="MRT173" s="16"/>
      <c r="MRU173" s="93"/>
      <c r="MRV173" s="18"/>
      <c r="MRW173" s="16"/>
      <c r="MRX173" s="18"/>
      <c r="MRY173" s="3"/>
      <c r="MSA173" s="13"/>
      <c r="MSB173" s="8"/>
      <c r="MSC173" s="3"/>
      <c r="MSD173" s="45"/>
      <c r="MSE173" s="3"/>
      <c r="MSF173" s="2"/>
      <c r="MSG173" s="2"/>
      <c r="MSH173" s="2"/>
      <c r="MSI173" s="2"/>
      <c r="MSJ173" s="2"/>
      <c r="MSK173" s="45"/>
      <c r="MSL173" s="45"/>
      <c r="MSO173" s="16"/>
      <c r="MSP173" s="93"/>
      <c r="MSQ173" s="18"/>
      <c r="MSR173" s="16"/>
      <c r="MSS173" s="18"/>
      <c r="MST173" s="3"/>
      <c r="MSV173" s="13"/>
      <c r="MSW173" s="8"/>
      <c r="MSX173" s="3"/>
      <c r="MSY173" s="45"/>
      <c r="MSZ173" s="3"/>
      <c r="MTA173" s="2"/>
      <c r="MTB173" s="2"/>
      <c r="MTC173" s="2"/>
      <c r="MTD173" s="2"/>
      <c r="MTE173" s="2"/>
      <c r="MTF173" s="45"/>
      <c r="MTG173" s="45"/>
      <c r="MTJ173" s="16"/>
      <c r="MTK173" s="93"/>
      <c r="MTL173" s="18"/>
      <c r="MTM173" s="16"/>
      <c r="MTN173" s="18"/>
      <c r="MTO173" s="3"/>
      <c r="MTQ173" s="13"/>
      <c r="MTR173" s="8"/>
      <c r="MTS173" s="3"/>
      <c r="MTT173" s="45"/>
      <c r="MTU173" s="3"/>
      <c r="MTV173" s="2"/>
      <c r="MTW173" s="2"/>
      <c r="MTX173" s="2"/>
      <c r="MTY173" s="2"/>
      <c r="MTZ173" s="2"/>
      <c r="MUA173" s="45"/>
      <c r="MUB173" s="45"/>
      <c r="MUE173" s="16"/>
      <c r="MUF173" s="93"/>
      <c r="MUG173" s="18"/>
      <c r="MUH173" s="16"/>
      <c r="MUI173" s="18"/>
      <c r="MUJ173" s="3"/>
      <c r="MUL173" s="13"/>
      <c r="MUM173" s="8"/>
      <c r="MUN173" s="3"/>
      <c r="MUO173" s="45"/>
      <c r="MUP173" s="3"/>
      <c r="MUQ173" s="2"/>
      <c r="MUR173" s="2"/>
      <c r="MUS173" s="2"/>
      <c r="MUT173" s="2"/>
      <c r="MUU173" s="2"/>
      <c r="MUV173" s="45"/>
      <c r="MUW173" s="45"/>
      <c r="MUZ173" s="16"/>
      <c r="MVA173" s="93"/>
      <c r="MVB173" s="18"/>
      <c r="MVC173" s="16"/>
      <c r="MVD173" s="18"/>
      <c r="MVE173" s="3"/>
      <c r="MVG173" s="13"/>
      <c r="MVH173" s="8"/>
      <c r="MVI173" s="3"/>
      <c r="MVJ173" s="45"/>
      <c r="MVK173" s="3"/>
      <c r="MVL173" s="2"/>
      <c r="MVM173" s="2"/>
      <c r="MVN173" s="2"/>
      <c r="MVO173" s="2"/>
      <c r="MVP173" s="2"/>
      <c r="MVQ173" s="45"/>
      <c r="MVR173" s="45"/>
      <c r="MVU173" s="16"/>
      <c r="MVV173" s="93"/>
      <c r="MVW173" s="18"/>
      <c r="MVX173" s="16"/>
      <c r="MVY173" s="18"/>
      <c r="MVZ173" s="3"/>
      <c r="MWB173" s="13"/>
      <c r="MWC173" s="8"/>
      <c r="MWD173" s="3"/>
      <c r="MWE173" s="45"/>
      <c r="MWF173" s="3"/>
      <c r="MWG173" s="2"/>
      <c r="MWH173" s="2"/>
      <c r="MWI173" s="2"/>
      <c r="MWJ173" s="2"/>
      <c r="MWK173" s="2"/>
      <c r="MWL173" s="45"/>
      <c r="MWM173" s="45"/>
      <c r="MWP173" s="16"/>
      <c r="MWQ173" s="93"/>
      <c r="MWR173" s="18"/>
      <c r="MWS173" s="16"/>
      <c r="MWT173" s="18"/>
      <c r="MWU173" s="3"/>
      <c r="MWW173" s="13"/>
      <c r="MWX173" s="8"/>
      <c r="MWY173" s="3"/>
      <c r="MWZ173" s="45"/>
      <c r="MXA173" s="3"/>
      <c r="MXB173" s="2"/>
      <c r="MXC173" s="2"/>
      <c r="MXD173" s="2"/>
      <c r="MXE173" s="2"/>
      <c r="MXF173" s="2"/>
      <c r="MXG173" s="45"/>
      <c r="MXH173" s="45"/>
      <c r="MXK173" s="16"/>
      <c r="MXL173" s="93"/>
      <c r="MXM173" s="18"/>
      <c r="MXN173" s="16"/>
      <c r="MXO173" s="18"/>
      <c r="MXP173" s="3"/>
      <c r="MXR173" s="13"/>
      <c r="MXS173" s="8"/>
      <c r="MXT173" s="3"/>
      <c r="MXU173" s="45"/>
      <c r="MXV173" s="3"/>
      <c r="MXW173" s="2"/>
      <c r="MXX173" s="2"/>
      <c r="MXY173" s="2"/>
      <c r="MXZ173" s="2"/>
      <c r="MYA173" s="2"/>
      <c r="MYB173" s="45"/>
      <c r="MYC173" s="45"/>
      <c r="MYF173" s="16"/>
      <c r="MYG173" s="93"/>
      <c r="MYH173" s="18"/>
      <c r="MYI173" s="16"/>
      <c r="MYJ173" s="18"/>
      <c r="MYK173" s="3"/>
      <c r="MYM173" s="13"/>
      <c r="MYN173" s="8"/>
      <c r="MYO173" s="3"/>
      <c r="MYP173" s="45"/>
      <c r="MYQ173" s="3"/>
      <c r="MYR173" s="2"/>
      <c r="MYS173" s="2"/>
      <c r="MYT173" s="2"/>
      <c r="MYU173" s="2"/>
      <c r="MYV173" s="2"/>
      <c r="MYW173" s="45"/>
      <c r="MYX173" s="45"/>
      <c r="MZA173" s="16"/>
      <c r="MZB173" s="93"/>
      <c r="MZC173" s="18"/>
      <c r="MZD173" s="16"/>
      <c r="MZE173" s="18"/>
      <c r="MZF173" s="3"/>
      <c r="MZH173" s="13"/>
      <c r="MZI173" s="8"/>
      <c r="MZJ173" s="3"/>
      <c r="MZK173" s="45"/>
      <c r="MZL173" s="3"/>
      <c r="MZM173" s="2"/>
      <c r="MZN173" s="2"/>
      <c r="MZO173" s="2"/>
      <c r="MZP173" s="2"/>
      <c r="MZQ173" s="2"/>
      <c r="MZR173" s="45"/>
      <c r="MZS173" s="45"/>
      <c r="MZV173" s="16"/>
      <c r="MZW173" s="93"/>
      <c r="MZX173" s="18"/>
      <c r="MZY173" s="16"/>
      <c r="MZZ173" s="18"/>
      <c r="NAA173" s="3"/>
      <c r="NAC173" s="13"/>
      <c r="NAD173" s="8"/>
      <c r="NAE173" s="3"/>
      <c r="NAF173" s="45"/>
      <c r="NAG173" s="3"/>
      <c r="NAH173" s="2"/>
      <c r="NAI173" s="2"/>
      <c r="NAJ173" s="2"/>
      <c r="NAK173" s="2"/>
      <c r="NAL173" s="2"/>
      <c r="NAM173" s="45"/>
      <c r="NAN173" s="45"/>
      <c r="NAQ173" s="16"/>
      <c r="NAR173" s="93"/>
      <c r="NAS173" s="18"/>
      <c r="NAT173" s="16"/>
      <c r="NAU173" s="18"/>
      <c r="NAV173" s="3"/>
      <c r="NAX173" s="13"/>
      <c r="NAY173" s="8"/>
      <c r="NAZ173" s="3"/>
      <c r="NBA173" s="45"/>
      <c r="NBB173" s="3"/>
      <c r="NBC173" s="2"/>
      <c r="NBD173" s="2"/>
      <c r="NBE173" s="2"/>
      <c r="NBF173" s="2"/>
      <c r="NBG173" s="2"/>
      <c r="NBH173" s="45"/>
      <c r="NBI173" s="45"/>
      <c r="NBL173" s="16"/>
      <c r="NBM173" s="93"/>
      <c r="NBN173" s="18"/>
      <c r="NBO173" s="16"/>
      <c r="NBP173" s="18"/>
      <c r="NBQ173" s="3"/>
      <c r="NBS173" s="13"/>
      <c r="NBT173" s="8"/>
      <c r="NBU173" s="3"/>
      <c r="NBV173" s="45"/>
      <c r="NBW173" s="3"/>
      <c r="NBX173" s="2"/>
      <c r="NBY173" s="2"/>
      <c r="NBZ173" s="2"/>
      <c r="NCA173" s="2"/>
      <c r="NCB173" s="2"/>
      <c r="NCC173" s="45"/>
      <c r="NCD173" s="45"/>
      <c r="NCG173" s="16"/>
      <c r="NCH173" s="93"/>
      <c r="NCI173" s="18"/>
      <c r="NCJ173" s="16"/>
      <c r="NCK173" s="18"/>
      <c r="NCL173" s="3"/>
      <c r="NCN173" s="13"/>
      <c r="NCO173" s="8"/>
      <c r="NCP173" s="3"/>
      <c r="NCQ173" s="45"/>
      <c r="NCR173" s="3"/>
      <c r="NCS173" s="2"/>
      <c r="NCT173" s="2"/>
      <c r="NCU173" s="2"/>
      <c r="NCV173" s="2"/>
      <c r="NCW173" s="2"/>
      <c r="NCX173" s="45"/>
      <c r="NCY173" s="45"/>
      <c r="NDB173" s="16"/>
      <c r="NDC173" s="93"/>
      <c r="NDD173" s="18"/>
      <c r="NDE173" s="16"/>
      <c r="NDF173" s="18"/>
      <c r="NDG173" s="3"/>
      <c r="NDI173" s="13"/>
      <c r="NDJ173" s="8"/>
      <c r="NDK173" s="3"/>
      <c r="NDL173" s="45"/>
      <c r="NDM173" s="3"/>
      <c r="NDN173" s="2"/>
      <c r="NDO173" s="2"/>
      <c r="NDP173" s="2"/>
      <c r="NDQ173" s="2"/>
      <c r="NDR173" s="2"/>
      <c r="NDS173" s="45"/>
      <c r="NDT173" s="45"/>
      <c r="NDW173" s="16"/>
      <c r="NDX173" s="93"/>
      <c r="NDY173" s="18"/>
      <c r="NDZ173" s="16"/>
      <c r="NEA173" s="18"/>
      <c r="NEB173" s="3"/>
      <c r="NED173" s="13"/>
      <c r="NEE173" s="8"/>
      <c r="NEF173" s="3"/>
      <c r="NEG173" s="45"/>
      <c r="NEH173" s="3"/>
      <c r="NEI173" s="2"/>
      <c r="NEJ173" s="2"/>
      <c r="NEK173" s="2"/>
      <c r="NEL173" s="2"/>
      <c r="NEM173" s="2"/>
      <c r="NEN173" s="45"/>
      <c r="NEO173" s="45"/>
      <c r="NER173" s="16"/>
      <c r="NES173" s="93"/>
      <c r="NET173" s="18"/>
      <c r="NEU173" s="16"/>
      <c r="NEV173" s="18"/>
      <c r="NEW173" s="3"/>
      <c r="NEY173" s="13"/>
      <c r="NEZ173" s="8"/>
      <c r="NFA173" s="3"/>
      <c r="NFB173" s="45"/>
      <c r="NFC173" s="3"/>
      <c r="NFD173" s="2"/>
      <c r="NFE173" s="2"/>
      <c r="NFF173" s="2"/>
      <c r="NFG173" s="2"/>
      <c r="NFH173" s="2"/>
      <c r="NFI173" s="45"/>
      <c r="NFJ173" s="45"/>
      <c r="NFM173" s="16"/>
      <c r="NFN173" s="93"/>
      <c r="NFO173" s="18"/>
      <c r="NFP173" s="16"/>
      <c r="NFQ173" s="18"/>
      <c r="NFR173" s="3"/>
      <c r="NFT173" s="13"/>
      <c r="NFU173" s="8"/>
      <c r="NFV173" s="3"/>
      <c r="NFW173" s="45"/>
      <c r="NFX173" s="3"/>
      <c r="NFY173" s="2"/>
      <c r="NFZ173" s="2"/>
      <c r="NGA173" s="2"/>
      <c r="NGB173" s="2"/>
      <c r="NGC173" s="2"/>
      <c r="NGD173" s="45"/>
      <c r="NGE173" s="45"/>
      <c r="NGH173" s="16"/>
      <c r="NGI173" s="93"/>
      <c r="NGJ173" s="18"/>
      <c r="NGK173" s="16"/>
      <c r="NGL173" s="18"/>
      <c r="NGM173" s="3"/>
      <c r="NGO173" s="13"/>
      <c r="NGP173" s="8"/>
      <c r="NGQ173" s="3"/>
      <c r="NGR173" s="45"/>
      <c r="NGS173" s="3"/>
      <c r="NGT173" s="2"/>
      <c r="NGU173" s="2"/>
      <c r="NGV173" s="2"/>
      <c r="NGW173" s="2"/>
      <c r="NGX173" s="2"/>
      <c r="NGY173" s="45"/>
      <c r="NGZ173" s="45"/>
      <c r="NHC173" s="16"/>
      <c r="NHD173" s="93"/>
      <c r="NHE173" s="18"/>
      <c r="NHF173" s="16"/>
      <c r="NHG173" s="18"/>
      <c r="NHH173" s="3"/>
      <c r="NHJ173" s="13"/>
      <c r="NHK173" s="8"/>
      <c r="NHL173" s="3"/>
      <c r="NHM173" s="45"/>
      <c r="NHN173" s="3"/>
      <c r="NHO173" s="2"/>
      <c r="NHP173" s="2"/>
      <c r="NHQ173" s="2"/>
      <c r="NHR173" s="2"/>
      <c r="NHS173" s="2"/>
      <c r="NHT173" s="45"/>
      <c r="NHU173" s="45"/>
      <c r="NHX173" s="16"/>
      <c r="NHY173" s="93"/>
      <c r="NHZ173" s="18"/>
      <c r="NIA173" s="16"/>
      <c r="NIB173" s="18"/>
      <c r="NIC173" s="3"/>
      <c r="NIE173" s="13"/>
      <c r="NIF173" s="8"/>
      <c r="NIG173" s="3"/>
      <c r="NIH173" s="45"/>
      <c r="NII173" s="3"/>
      <c r="NIJ173" s="2"/>
      <c r="NIK173" s="2"/>
      <c r="NIL173" s="2"/>
      <c r="NIM173" s="2"/>
      <c r="NIN173" s="2"/>
      <c r="NIO173" s="45"/>
      <c r="NIP173" s="45"/>
      <c r="NIS173" s="16"/>
      <c r="NIT173" s="93"/>
      <c r="NIU173" s="18"/>
      <c r="NIV173" s="16"/>
      <c r="NIW173" s="18"/>
      <c r="NIX173" s="3"/>
      <c r="NIZ173" s="13"/>
      <c r="NJA173" s="8"/>
      <c r="NJB173" s="3"/>
      <c r="NJC173" s="45"/>
      <c r="NJD173" s="3"/>
      <c r="NJE173" s="2"/>
      <c r="NJF173" s="2"/>
      <c r="NJG173" s="2"/>
      <c r="NJH173" s="2"/>
      <c r="NJI173" s="2"/>
      <c r="NJJ173" s="45"/>
      <c r="NJK173" s="45"/>
      <c r="NJN173" s="16"/>
      <c r="NJO173" s="93"/>
      <c r="NJP173" s="18"/>
      <c r="NJQ173" s="16"/>
      <c r="NJR173" s="18"/>
      <c r="NJS173" s="3"/>
      <c r="NJU173" s="13"/>
      <c r="NJV173" s="8"/>
      <c r="NJW173" s="3"/>
      <c r="NJX173" s="45"/>
      <c r="NJY173" s="3"/>
      <c r="NJZ173" s="2"/>
      <c r="NKA173" s="2"/>
      <c r="NKB173" s="2"/>
      <c r="NKC173" s="2"/>
      <c r="NKD173" s="2"/>
      <c r="NKE173" s="45"/>
      <c r="NKF173" s="45"/>
      <c r="NKI173" s="16"/>
      <c r="NKJ173" s="93"/>
      <c r="NKK173" s="18"/>
      <c r="NKL173" s="16"/>
      <c r="NKM173" s="18"/>
      <c r="NKN173" s="3"/>
      <c r="NKP173" s="13"/>
      <c r="NKQ173" s="8"/>
      <c r="NKR173" s="3"/>
      <c r="NKS173" s="45"/>
      <c r="NKT173" s="3"/>
      <c r="NKU173" s="2"/>
      <c r="NKV173" s="2"/>
      <c r="NKW173" s="2"/>
      <c r="NKX173" s="2"/>
      <c r="NKY173" s="2"/>
      <c r="NKZ173" s="45"/>
      <c r="NLA173" s="45"/>
      <c r="NLD173" s="16"/>
      <c r="NLE173" s="93"/>
      <c r="NLF173" s="18"/>
      <c r="NLG173" s="16"/>
      <c r="NLH173" s="18"/>
      <c r="NLI173" s="3"/>
      <c r="NLK173" s="13"/>
      <c r="NLL173" s="8"/>
      <c r="NLM173" s="3"/>
      <c r="NLN173" s="45"/>
      <c r="NLO173" s="3"/>
      <c r="NLP173" s="2"/>
      <c r="NLQ173" s="2"/>
      <c r="NLR173" s="2"/>
      <c r="NLS173" s="2"/>
      <c r="NLT173" s="2"/>
      <c r="NLU173" s="45"/>
      <c r="NLV173" s="45"/>
      <c r="NLY173" s="16"/>
      <c r="NLZ173" s="93"/>
      <c r="NMA173" s="18"/>
      <c r="NMB173" s="16"/>
      <c r="NMC173" s="18"/>
      <c r="NMD173" s="3"/>
      <c r="NMF173" s="13"/>
      <c r="NMG173" s="8"/>
      <c r="NMH173" s="3"/>
      <c r="NMI173" s="45"/>
      <c r="NMJ173" s="3"/>
      <c r="NMK173" s="2"/>
      <c r="NML173" s="2"/>
      <c r="NMM173" s="2"/>
      <c r="NMN173" s="2"/>
      <c r="NMO173" s="2"/>
      <c r="NMP173" s="45"/>
      <c r="NMQ173" s="45"/>
      <c r="NMT173" s="16"/>
      <c r="NMU173" s="93"/>
      <c r="NMV173" s="18"/>
      <c r="NMW173" s="16"/>
      <c r="NMX173" s="18"/>
      <c r="NMY173" s="3"/>
      <c r="NNA173" s="13"/>
      <c r="NNB173" s="8"/>
      <c r="NNC173" s="3"/>
      <c r="NND173" s="45"/>
      <c r="NNE173" s="3"/>
      <c r="NNF173" s="2"/>
      <c r="NNG173" s="2"/>
      <c r="NNH173" s="2"/>
      <c r="NNI173" s="2"/>
      <c r="NNJ173" s="2"/>
      <c r="NNK173" s="45"/>
      <c r="NNL173" s="45"/>
      <c r="NNO173" s="16"/>
      <c r="NNP173" s="93"/>
      <c r="NNQ173" s="18"/>
      <c r="NNR173" s="16"/>
      <c r="NNS173" s="18"/>
      <c r="NNT173" s="3"/>
      <c r="NNV173" s="13"/>
      <c r="NNW173" s="8"/>
      <c r="NNX173" s="3"/>
      <c r="NNY173" s="45"/>
      <c r="NNZ173" s="3"/>
      <c r="NOA173" s="2"/>
      <c r="NOB173" s="2"/>
      <c r="NOC173" s="2"/>
      <c r="NOD173" s="2"/>
      <c r="NOE173" s="2"/>
      <c r="NOF173" s="45"/>
      <c r="NOG173" s="45"/>
      <c r="NOJ173" s="16"/>
      <c r="NOK173" s="93"/>
      <c r="NOL173" s="18"/>
      <c r="NOM173" s="16"/>
      <c r="NON173" s="18"/>
      <c r="NOO173" s="3"/>
      <c r="NOQ173" s="13"/>
      <c r="NOR173" s="8"/>
      <c r="NOS173" s="3"/>
      <c r="NOT173" s="45"/>
      <c r="NOU173" s="3"/>
      <c r="NOV173" s="2"/>
      <c r="NOW173" s="2"/>
      <c r="NOX173" s="2"/>
      <c r="NOY173" s="2"/>
      <c r="NOZ173" s="2"/>
      <c r="NPA173" s="45"/>
      <c r="NPB173" s="45"/>
      <c r="NPE173" s="16"/>
      <c r="NPF173" s="93"/>
      <c r="NPG173" s="18"/>
      <c r="NPH173" s="16"/>
      <c r="NPI173" s="18"/>
      <c r="NPJ173" s="3"/>
      <c r="NPL173" s="13"/>
      <c r="NPM173" s="8"/>
      <c r="NPN173" s="3"/>
      <c r="NPO173" s="45"/>
      <c r="NPP173" s="3"/>
      <c r="NPQ173" s="2"/>
      <c r="NPR173" s="2"/>
      <c r="NPS173" s="2"/>
      <c r="NPT173" s="2"/>
      <c r="NPU173" s="2"/>
      <c r="NPV173" s="45"/>
      <c r="NPW173" s="45"/>
      <c r="NPZ173" s="16"/>
      <c r="NQA173" s="93"/>
      <c r="NQB173" s="18"/>
      <c r="NQC173" s="16"/>
      <c r="NQD173" s="18"/>
      <c r="NQE173" s="3"/>
      <c r="NQG173" s="13"/>
      <c r="NQH173" s="8"/>
      <c r="NQI173" s="3"/>
      <c r="NQJ173" s="45"/>
      <c r="NQK173" s="3"/>
      <c r="NQL173" s="2"/>
      <c r="NQM173" s="2"/>
      <c r="NQN173" s="2"/>
      <c r="NQO173" s="2"/>
      <c r="NQP173" s="2"/>
      <c r="NQQ173" s="45"/>
      <c r="NQR173" s="45"/>
      <c r="NQU173" s="16"/>
      <c r="NQV173" s="93"/>
      <c r="NQW173" s="18"/>
      <c r="NQX173" s="16"/>
      <c r="NQY173" s="18"/>
      <c r="NQZ173" s="3"/>
      <c r="NRB173" s="13"/>
      <c r="NRC173" s="8"/>
      <c r="NRD173" s="3"/>
      <c r="NRE173" s="45"/>
      <c r="NRF173" s="3"/>
      <c r="NRG173" s="2"/>
      <c r="NRH173" s="2"/>
      <c r="NRI173" s="2"/>
      <c r="NRJ173" s="2"/>
      <c r="NRK173" s="2"/>
      <c r="NRL173" s="45"/>
      <c r="NRM173" s="45"/>
      <c r="NRP173" s="16"/>
      <c r="NRQ173" s="93"/>
      <c r="NRR173" s="18"/>
      <c r="NRS173" s="16"/>
      <c r="NRT173" s="18"/>
      <c r="NRU173" s="3"/>
      <c r="NRW173" s="13"/>
      <c r="NRX173" s="8"/>
      <c r="NRY173" s="3"/>
      <c r="NRZ173" s="45"/>
      <c r="NSA173" s="3"/>
      <c r="NSB173" s="2"/>
      <c r="NSC173" s="2"/>
      <c r="NSD173" s="2"/>
      <c r="NSE173" s="2"/>
      <c r="NSF173" s="2"/>
      <c r="NSG173" s="45"/>
      <c r="NSH173" s="45"/>
      <c r="NSK173" s="16"/>
      <c r="NSL173" s="93"/>
      <c r="NSM173" s="18"/>
      <c r="NSN173" s="16"/>
      <c r="NSO173" s="18"/>
      <c r="NSP173" s="3"/>
      <c r="NSR173" s="13"/>
      <c r="NSS173" s="8"/>
      <c r="NST173" s="3"/>
      <c r="NSU173" s="45"/>
      <c r="NSV173" s="3"/>
      <c r="NSW173" s="2"/>
      <c r="NSX173" s="2"/>
      <c r="NSY173" s="2"/>
      <c r="NSZ173" s="2"/>
      <c r="NTA173" s="2"/>
      <c r="NTB173" s="45"/>
      <c r="NTC173" s="45"/>
      <c r="NTF173" s="16"/>
      <c r="NTG173" s="93"/>
      <c r="NTH173" s="18"/>
      <c r="NTI173" s="16"/>
      <c r="NTJ173" s="18"/>
      <c r="NTK173" s="3"/>
      <c r="NTM173" s="13"/>
      <c r="NTN173" s="8"/>
      <c r="NTO173" s="3"/>
      <c r="NTP173" s="45"/>
      <c r="NTQ173" s="3"/>
      <c r="NTR173" s="2"/>
      <c r="NTS173" s="2"/>
      <c r="NTT173" s="2"/>
      <c r="NTU173" s="2"/>
      <c r="NTV173" s="2"/>
      <c r="NTW173" s="45"/>
      <c r="NTX173" s="45"/>
      <c r="NUA173" s="16"/>
      <c r="NUB173" s="93"/>
      <c r="NUC173" s="18"/>
      <c r="NUD173" s="16"/>
      <c r="NUE173" s="18"/>
      <c r="NUF173" s="3"/>
      <c r="NUH173" s="13"/>
      <c r="NUI173" s="8"/>
      <c r="NUJ173" s="3"/>
      <c r="NUK173" s="45"/>
      <c r="NUL173" s="3"/>
      <c r="NUM173" s="2"/>
      <c r="NUN173" s="2"/>
      <c r="NUO173" s="2"/>
      <c r="NUP173" s="2"/>
      <c r="NUQ173" s="2"/>
      <c r="NUR173" s="45"/>
      <c r="NUS173" s="45"/>
      <c r="NUV173" s="16"/>
      <c r="NUW173" s="93"/>
      <c r="NUX173" s="18"/>
      <c r="NUY173" s="16"/>
      <c r="NUZ173" s="18"/>
      <c r="NVA173" s="3"/>
      <c r="NVC173" s="13"/>
      <c r="NVD173" s="8"/>
      <c r="NVE173" s="3"/>
      <c r="NVF173" s="45"/>
      <c r="NVG173" s="3"/>
      <c r="NVH173" s="2"/>
      <c r="NVI173" s="2"/>
      <c r="NVJ173" s="2"/>
      <c r="NVK173" s="2"/>
      <c r="NVL173" s="2"/>
      <c r="NVM173" s="45"/>
      <c r="NVN173" s="45"/>
      <c r="NVQ173" s="16"/>
      <c r="NVR173" s="93"/>
      <c r="NVS173" s="18"/>
      <c r="NVT173" s="16"/>
      <c r="NVU173" s="18"/>
      <c r="NVV173" s="3"/>
      <c r="NVX173" s="13"/>
      <c r="NVY173" s="8"/>
      <c r="NVZ173" s="3"/>
      <c r="NWA173" s="45"/>
      <c r="NWB173" s="3"/>
      <c r="NWC173" s="2"/>
      <c r="NWD173" s="2"/>
      <c r="NWE173" s="2"/>
      <c r="NWF173" s="2"/>
      <c r="NWG173" s="2"/>
      <c r="NWH173" s="45"/>
      <c r="NWI173" s="45"/>
      <c r="NWL173" s="16"/>
      <c r="NWM173" s="93"/>
      <c r="NWN173" s="18"/>
      <c r="NWO173" s="16"/>
      <c r="NWP173" s="18"/>
      <c r="NWQ173" s="3"/>
      <c r="NWS173" s="13"/>
      <c r="NWT173" s="8"/>
      <c r="NWU173" s="3"/>
      <c r="NWV173" s="45"/>
      <c r="NWW173" s="3"/>
      <c r="NWX173" s="2"/>
      <c r="NWY173" s="2"/>
      <c r="NWZ173" s="2"/>
      <c r="NXA173" s="2"/>
      <c r="NXB173" s="2"/>
      <c r="NXC173" s="45"/>
      <c r="NXD173" s="45"/>
      <c r="NXG173" s="16"/>
      <c r="NXH173" s="93"/>
      <c r="NXI173" s="18"/>
      <c r="NXJ173" s="16"/>
      <c r="NXK173" s="18"/>
      <c r="NXL173" s="3"/>
      <c r="NXN173" s="13"/>
      <c r="NXO173" s="8"/>
      <c r="NXP173" s="3"/>
      <c r="NXQ173" s="45"/>
      <c r="NXR173" s="3"/>
      <c r="NXS173" s="2"/>
      <c r="NXT173" s="2"/>
      <c r="NXU173" s="2"/>
      <c r="NXV173" s="2"/>
      <c r="NXW173" s="2"/>
      <c r="NXX173" s="45"/>
      <c r="NXY173" s="45"/>
      <c r="NYB173" s="16"/>
      <c r="NYC173" s="93"/>
      <c r="NYD173" s="18"/>
      <c r="NYE173" s="16"/>
      <c r="NYF173" s="18"/>
      <c r="NYG173" s="3"/>
      <c r="NYI173" s="13"/>
      <c r="NYJ173" s="8"/>
      <c r="NYK173" s="3"/>
      <c r="NYL173" s="45"/>
      <c r="NYM173" s="3"/>
      <c r="NYN173" s="2"/>
      <c r="NYO173" s="2"/>
      <c r="NYP173" s="2"/>
      <c r="NYQ173" s="2"/>
      <c r="NYR173" s="2"/>
      <c r="NYS173" s="45"/>
      <c r="NYT173" s="45"/>
      <c r="NYW173" s="16"/>
      <c r="NYX173" s="93"/>
      <c r="NYY173" s="18"/>
      <c r="NYZ173" s="16"/>
      <c r="NZA173" s="18"/>
      <c r="NZB173" s="3"/>
      <c r="NZD173" s="13"/>
      <c r="NZE173" s="8"/>
      <c r="NZF173" s="3"/>
      <c r="NZG173" s="45"/>
      <c r="NZH173" s="3"/>
      <c r="NZI173" s="2"/>
      <c r="NZJ173" s="2"/>
      <c r="NZK173" s="2"/>
      <c r="NZL173" s="2"/>
      <c r="NZM173" s="2"/>
      <c r="NZN173" s="45"/>
      <c r="NZO173" s="45"/>
      <c r="NZR173" s="16"/>
      <c r="NZS173" s="93"/>
      <c r="NZT173" s="18"/>
      <c r="NZU173" s="16"/>
      <c r="NZV173" s="18"/>
      <c r="NZW173" s="3"/>
      <c r="NZY173" s="13"/>
      <c r="NZZ173" s="8"/>
      <c r="OAA173" s="3"/>
      <c r="OAB173" s="45"/>
      <c r="OAC173" s="3"/>
      <c r="OAD173" s="2"/>
      <c r="OAE173" s="2"/>
      <c r="OAF173" s="2"/>
      <c r="OAG173" s="2"/>
      <c r="OAH173" s="2"/>
      <c r="OAI173" s="45"/>
      <c r="OAJ173" s="45"/>
      <c r="OAM173" s="16"/>
      <c r="OAN173" s="93"/>
      <c r="OAO173" s="18"/>
      <c r="OAP173" s="16"/>
      <c r="OAQ173" s="18"/>
      <c r="OAR173" s="3"/>
      <c r="OAT173" s="13"/>
      <c r="OAU173" s="8"/>
      <c r="OAV173" s="3"/>
      <c r="OAW173" s="45"/>
      <c r="OAX173" s="3"/>
      <c r="OAY173" s="2"/>
      <c r="OAZ173" s="2"/>
      <c r="OBA173" s="2"/>
      <c r="OBB173" s="2"/>
      <c r="OBC173" s="2"/>
      <c r="OBD173" s="45"/>
      <c r="OBE173" s="45"/>
      <c r="OBH173" s="16"/>
      <c r="OBI173" s="93"/>
      <c r="OBJ173" s="18"/>
      <c r="OBK173" s="16"/>
      <c r="OBL173" s="18"/>
      <c r="OBM173" s="3"/>
      <c r="OBO173" s="13"/>
      <c r="OBP173" s="8"/>
      <c r="OBQ173" s="3"/>
      <c r="OBR173" s="45"/>
      <c r="OBS173" s="3"/>
      <c r="OBT173" s="2"/>
      <c r="OBU173" s="2"/>
      <c r="OBV173" s="2"/>
      <c r="OBW173" s="2"/>
      <c r="OBX173" s="2"/>
      <c r="OBY173" s="45"/>
      <c r="OBZ173" s="45"/>
      <c r="OCC173" s="16"/>
      <c r="OCD173" s="93"/>
      <c r="OCE173" s="18"/>
      <c r="OCF173" s="16"/>
      <c r="OCG173" s="18"/>
      <c r="OCH173" s="3"/>
      <c r="OCJ173" s="13"/>
      <c r="OCK173" s="8"/>
      <c r="OCL173" s="3"/>
      <c r="OCM173" s="45"/>
      <c r="OCN173" s="3"/>
      <c r="OCO173" s="2"/>
      <c r="OCP173" s="2"/>
      <c r="OCQ173" s="2"/>
      <c r="OCR173" s="2"/>
      <c r="OCS173" s="2"/>
      <c r="OCT173" s="45"/>
      <c r="OCU173" s="45"/>
      <c r="OCX173" s="16"/>
      <c r="OCY173" s="93"/>
      <c r="OCZ173" s="18"/>
      <c r="ODA173" s="16"/>
      <c r="ODB173" s="18"/>
      <c r="ODC173" s="3"/>
      <c r="ODE173" s="13"/>
      <c r="ODF173" s="8"/>
      <c r="ODG173" s="3"/>
      <c r="ODH173" s="45"/>
      <c r="ODI173" s="3"/>
      <c r="ODJ173" s="2"/>
      <c r="ODK173" s="2"/>
      <c r="ODL173" s="2"/>
      <c r="ODM173" s="2"/>
      <c r="ODN173" s="2"/>
      <c r="ODO173" s="45"/>
      <c r="ODP173" s="45"/>
      <c r="ODS173" s="16"/>
      <c r="ODT173" s="93"/>
      <c r="ODU173" s="18"/>
      <c r="ODV173" s="16"/>
      <c r="ODW173" s="18"/>
      <c r="ODX173" s="3"/>
      <c r="ODZ173" s="13"/>
      <c r="OEA173" s="8"/>
      <c r="OEB173" s="3"/>
      <c r="OEC173" s="45"/>
      <c r="OED173" s="3"/>
      <c r="OEE173" s="2"/>
      <c r="OEF173" s="2"/>
      <c r="OEG173" s="2"/>
      <c r="OEH173" s="2"/>
      <c r="OEI173" s="2"/>
      <c r="OEJ173" s="45"/>
      <c r="OEK173" s="45"/>
      <c r="OEN173" s="16"/>
      <c r="OEO173" s="93"/>
      <c r="OEP173" s="18"/>
      <c r="OEQ173" s="16"/>
      <c r="OER173" s="18"/>
      <c r="OES173" s="3"/>
      <c r="OEU173" s="13"/>
      <c r="OEV173" s="8"/>
      <c r="OEW173" s="3"/>
      <c r="OEX173" s="45"/>
      <c r="OEY173" s="3"/>
      <c r="OEZ173" s="2"/>
      <c r="OFA173" s="2"/>
      <c r="OFB173" s="2"/>
      <c r="OFC173" s="2"/>
      <c r="OFD173" s="2"/>
      <c r="OFE173" s="45"/>
      <c r="OFF173" s="45"/>
      <c r="OFI173" s="16"/>
      <c r="OFJ173" s="93"/>
      <c r="OFK173" s="18"/>
      <c r="OFL173" s="16"/>
      <c r="OFM173" s="18"/>
      <c r="OFN173" s="3"/>
      <c r="OFP173" s="13"/>
      <c r="OFQ173" s="8"/>
      <c r="OFR173" s="3"/>
      <c r="OFS173" s="45"/>
      <c r="OFT173" s="3"/>
      <c r="OFU173" s="2"/>
      <c r="OFV173" s="2"/>
      <c r="OFW173" s="2"/>
      <c r="OFX173" s="2"/>
      <c r="OFY173" s="2"/>
      <c r="OFZ173" s="45"/>
      <c r="OGA173" s="45"/>
      <c r="OGD173" s="16"/>
      <c r="OGE173" s="93"/>
      <c r="OGF173" s="18"/>
      <c r="OGG173" s="16"/>
      <c r="OGH173" s="18"/>
      <c r="OGI173" s="3"/>
      <c r="OGK173" s="13"/>
      <c r="OGL173" s="8"/>
      <c r="OGM173" s="3"/>
      <c r="OGN173" s="45"/>
      <c r="OGO173" s="3"/>
      <c r="OGP173" s="2"/>
      <c r="OGQ173" s="2"/>
      <c r="OGR173" s="2"/>
      <c r="OGS173" s="2"/>
      <c r="OGT173" s="2"/>
      <c r="OGU173" s="45"/>
      <c r="OGV173" s="45"/>
      <c r="OGY173" s="16"/>
      <c r="OGZ173" s="93"/>
      <c r="OHA173" s="18"/>
      <c r="OHB173" s="16"/>
      <c r="OHC173" s="18"/>
      <c r="OHD173" s="3"/>
      <c r="OHF173" s="13"/>
      <c r="OHG173" s="8"/>
      <c r="OHH173" s="3"/>
      <c r="OHI173" s="45"/>
      <c r="OHJ173" s="3"/>
      <c r="OHK173" s="2"/>
      <c r="OHL173" s="2"/>
      <c r="OHM173" s="2"/>
      <c r="OHN173" s="2"/>
      <c r="OHO173" s="2"/>
      <c r="OHP173" s="45"/>
      <c r="OHQ173" s="45"/>
      <c r="OHT173" s="16"/>
      <c r="OHU173" s="93"/>
      <c r="OHV173" s="18"/>
      <c r="OHW173" s="16"/>
      <c r="OHX173" s="18"/>
      <c r="OHY173" s="3"/>
      <c r="OIA173" s="13"/>
      <c r="OIB173" s="8"/>
      <c r="OIC173" s="3"/>
      <c r="OID173" s="45"/>
      <c r="OIE173" s="3"/>
      <c r="OIF173" s="2"/>
      <c r="OIG173" s="2"/>
      <c r="OIH173" s="2"/>
      <c r="OII173" s="2"/>
      <c r="OIJ173" s="2"/>
      <c r="OIK173" s="45"/>
      <c r="OIL173" s="45"/>
      <c r="OIO173" s="16"/>
      <c r="OIP173" s="93"/>
      <c r="OIQ173" s="18"/>
      <c r="OIR173" s="16"/>
      <c r="OIS173" s="18"/>
      <c r="OIT173" s="3"/>
      <c r="OIV173" s="13"/>
      <c r="OIW173" s="8"/>
      <c r="OIX173" s="3"/>
      <c r="OIY173" s="45"/>
      <c r="OIZ173" s="3"/>
      <c r="OJA173" s="2"/>
      <c r="OJB173" s="2"/>
      <c r="OJC173" s="2"/>
      <c r="OJD173" s="2"/>
      <c r="OJE173" s="2"/>
      <c r="OJF173" s="45"/>
      <c r="OJG173" s="45"/>
      <c r="OJJ173" s="16"/>
      <c r="OJK173" s="93"/>
      <c r="OJL173" s="18"/>
      <c r="OJM173" s="16"/>
      <c r="OJN173" s="18"/>
      <c r="OJO173" s="3"/>
      <c r="OJQ173" s="13"/>
      <c r="OJR173" s="8"/>
      <c r="OJS173" s="3"/>
      <c r="OJT173" s="45"/>
      <c r="OJU173" s="3"/>
      <c r="OJV173" s="2"/>
      <c r="OJW173" s="2"/>
      <c r="OJX173" s="2"/>
      <c r="OJY173" s="2"/>
      <c r="OJZ173" s="2"/>
      <c r="OKA173" s="45"/>
      <c r="OKB173" s="45"/>
      <c r="OKE173" s="16"/>
      <c r="OKF173" s="93"/>
      <c r="OKG173" s="18"/>
      <c r="OKH173" s="16"/>
      <c r="OKI173" s="18"/>
      <c r="OKJ173" s="3"/>
      <c r="OKL173" s="13"/>
      <c r="OKM173" s="8"/>
      <c r="OKN173" s="3"/>
      <c r="OKO173" s="45"/>
      <c r="OKP173" s="3"/>
      <c r="OKQ173" s="2"/>
      <c r="OKR173" s="2"/>
      <c r="OKS173" s="2"/>
      <c r="OKT173" s="2"/>
      <c r="OKU173" s="2"/>
      <c r="OKV173" s="45"/>
      <c r="OKW173" s="45"/>
      <c r="OKZ173" s="16"/>
      <c r="OLA173" s="93"/>
      <c r="OLB173" s="18"/>
      <c r="OLC173" s="16"/>
      <c r="OLD173" s="18"/>
      <c r="OLE173" s="3"/>
      <c r="OLG173" s="13"/>
      <c r="OLH173" s="8"/>
      <c r="OLI173" s="3"/>
      <c r="OLJ173" s="45"/>
      <c r="OLK173" s="3"/>
      <c r="OLL173" s="2"/>
      <c r="OLM173" s="2"/>
      <c r="OLN173" s="2"/>
      <c r="OLO173" s="2"/>
      <c r="OLP173" s="2"/>
      <c r="OLQ173" s="45"/>
      <c r="OLR173" s="45"/>
      <c r="OLU173" s="16"/>
      <c r="OLV173" s="93"/>
      <c r="OLW173" s="18"/>
      <c r="OLX173" s="16"/>
      <c r="OLY173" s="18"/>
      <c r="OLZ173" s="3"/>
      <c r="OMB173" s="13"/>
      <c r="OMC173" s="8"/>
      <c r="OMD173" s="3"/>
      <c r="OME173" s="45"/>
      <c r="OMF173" s="3"/>
      <c r="OMG173" s="2"/>
      <c r="OMH173" s="2"/>
      <c r="OMI173" s="2"/>
      <c r="OMJ173" s="2"/>
      <c r="OMK173" s="2"/>
      <c r="OML173" s="45"/>
      <c r="OMM173" s="45"/>
      <c r="OMP173" s="16"/>
      <c r="OMQ173" s="93"/>
      <c r="OMR173" s="18"/>
      <c r="OMS173" s="16"/>
      <c r="OMT173" s="18"/>
      <c r="OMU173" s="3"/>
      <c r="OMW173" s="13"/>
      <c r="OMX173" s="8"/>
      <c r="OMY173" s="3"/>
      <c r="OMZ173" s="45"/>
      <c r="ONA173" s="3"/>
      <c r="ONB173" s="2"/>
      <c r="ONC173" s="2"/>
      <c r="OND173" s="2"/>
      <c r="ONE173" s="2"/>
      <c r="ONF173" s="2"/>
      <c r="ONG173" s="45"/>
      <c r="ONH173" s="45"/>
      <c r="ONK173" s="16"/>
      <c r="ONL173" s="93"/>
      <c r="ONM173" s="18"/>
      <c r="ONN173" s="16"/>
      <c r="ONO173" s="18"/>
      <c r="ONP173" s="3"/>
      <c r="ONR173" s="13"/>
      <c r="ONS173" s="8"/>
      <c r="ONT173" s="3"/>
      <c r="ONU173" s="45"/>
      <c r="ONV173" s="3"/>
      <c r="ONW173" s="2"/>
      <c r="ONX173" s="2"/>
      <c r="ONY173" s="2"/>
      <c r="ONZ173" s="2"/>
      <c r="OOA173" s="2"/>
      <c r="OOB173" s="45"/>
      <c r="OOC173" s="45"/>
      <c r="OOF173" s="16"/>
      <c r="OOG173" s="93"/>
      <c r="OOH173" s="18"/>
      <c r="OOI173" s="16"/>
      <c r="OOJ173" s="18"/>
      <c r="OOK173" s="3"/>
      <c r="OOM173" s="13"/>
      <c r="OON173" s="8"/>
      <c r="OOO173" s="3"/>
      <c r="OOP173" s="45"/>
      <c r="OOQ173" s="3"/>
      <c r="OOR173" s="2"/>
      <c r="OOS173" s="2"/>
      <c r="OOT173" s="2"/>
      <c r="OOU173" s="2"/>
      <c r="OOV173" s="2"/>
      <c r="OOW173" s="45"/>
      <c r="OOX173" s="45"/>
      <c r="OPA173" s="16"/>
      <c r="OPB173" s="93"/>
      <c r="OPC173" s="18"/>
      <c r="OPD173" s="16"/>
      <c r="OPE173" s="18"/>
      <c r="OPF173" s="3"/>
      <c r="OPH173" s="13"/>
      <c r="OPI173" s="8"/>
      <c r="OPJ173" s="3"/>
      <c r="OPK173" s="45"/>
      <c r="OPL173" s="3"/>
      <c r="OPM173" s="2"/>
      <c r="OPN173" s="2"/>
      <c r="OPO173" s="2"/>
      <c r="OPP173" s="2"/>
      <c r="OPQ173" s="2"/>
      <c r="OPR173" s="45"/>
      <c r="OPS173" s="45"/>
      <c r="OPV173" s="16"/>
      <c r="OPW173" s="93"/>
      <c r="OPX173" s="18"/>
      <c r="OPY173" s="16"/>
      <c r="OPZ173" s="18"/>
      <c r="OQA173" s="3"/>
      <c r="OQC173" s="13"/>
      <c r="OQD173" s="8"/>
      <c r="OQE173" s="3"/>
      <c r="OQF173" s="45"/>
      <c r="OQG173" s="3"/>
      <c r="OQH173" s="2"/>
      <c r="OQI173" s="2"/>
      <c r="OQJ173" s="2"/>
      <c r="OQK173" s="2"/>
      <c r="OQL173" s="2"/>
      <c r="OQM173" s="45"/>
      <c r="OQN173" s="45"/>
      <c r="OQQ173" s="16"/>
      <c r="OQR173" s="93"/>
      <c r="OQS173" s="18"/>
      <c r="OQT173" s="16"/>
      <c r="OQU173" s="18"/>
      <c r="OQV173" s="3"/>
      <c r="OQX173" s="13"/>
      <c r="OQY173" s="8"/>
      <c r="OQZ173" s="3"/>
      <c r="ORA173" s="45"/>
      <c r="ORB173" s="3"/>
      <c r="ORC173" s="2"/>
      <c r="ORD173" s="2"/>
      <c r="ORE173" s="2"/>
      <c r="ORF173" s="2"/>
      <c r="ORG173" s="2"/>
      <c r="ORH173" s="45"/>
      <c r="ORI173" s="45"/>
      <c r="ORL173" s="16"/>
      <c r="ORM173" s="93"/>
      <c r="ORN173" s="18"/>
      <c r="ORO173" s="16"/>
      <c r="ORP173" s="18"/>
      <c r="ORQ173" s="3"/>
      <c r="ORS173" s="13"/>
      <c r="ORT173" s="8"/>
      <c r="ORU173" s="3"/>
      <c r="ORV173" s="45"/>
      <c r="ORW173" s="3"/>
      <c r="ORX173" s="2"/>
      <c r="ORY173" s="2"/>
      <c r="ORZ173" s="2"/>
      <c r="OSA173" s="2"/>
      <c r="OSB173" s="2"/>
      <c r="OSC173" s="45"/>
      <c r="OSD173" s="45"/>
      <c r="OSG173" s="16"/>
      <c r="OSH173" s="93"/>
      <c r="OSI173" s="18"/>
      <c r="OSJ173" s="16"/>
      <c r="OSK173" s="18"/>
      <c r="OSL173" s="3"/>
      <c r="OSN173" s="13"/>
      <c r="OSO173" s="8"/>
      <c r="OSP173" s="3"/>
      <c r="OSQ173" s="45"/>
      <c r="OSR173" s="3"/>
      <c r="OSS173" s="2"/>
      <c r="OST173" s="2"/>
      <c r="OSU173" s="2"/>
      <c r="OSV173" s="2"/>
      <c r="OSW173" s="2"/>
      <c r="OSX173" s="45"/>
      <c r="OSY173" s="45"/>
      <c r="OTB173" s="16"/>
      <c r="OTC173" s="93"/>
      <c r="OTD173" s="18"/>
      <c r="OTE173" s="16"/>
      <c r="OTF173" s="18"/>
      <c r="OTG173" s="3"/>
      <c r="OTI173" s="13"/>
      <c r="OTJ173" s="8"/>
      <c r="OTK173" s="3"/>
      <c r="OTL173" s="45"/>
      <c r="OTM173" s="3"/>
      <c r="OTN173" s="2"/>
      <c r="OTO173" s="2"/>
      <c r="OTP173" s="2"/>
      <c r="OTQ173" s="2"/>
      <c r="OTR173" s="2"/>
      <c r="OTS173" s="45"/>
      <c r="OTT173" s="45"/>
      <c r="OTW173" s="16"/>
      <c r="OTX173" s="93"/>
      <c r="OTY173" s="18"/>
      <c r="OTZ173" s="16"/>
      <c r="OUA173" s="18"/>
      <c r="OUB173" s="3"/>
      <c r="OUD173" s="13"/>
      <c r="OUE173" s="8"/>
      <c r="OUF173" s="3"/>
      <c r="OUG173" s="45"/>
      <c r="OUH173" s="3"/>
      <c r="OUI173" s="2"/>
      <c r="OUJ173" s="2"/>
      <c r="OUK173" s="2"/>
      <c r="OUL173" s="2"/>
      <c r="OUM173" s="2"/>
      <c r="OUN173" s="45"/>
      <c r="OUO173" s="45"/>
      <c r="OUR173" s="16"/>
      <c r="OUS173" s="93"/>
      <c r="OUT173" s="18"/>
      <c r="OUU173" s="16"/>
      <c r="OUV173" s="18"/>
      <c r="OUW173" s="3"/>
      <c r="OUY173" s="13"/>
      <c r="OUZ173" s="8"/>
      <c r="OVA173" s="3"/>
      <c r="OVB173" s="45"/>
      <c r="OVC173" s="3"/>
      <c r="OVD173" s="2"/>
      <c r="OVE173" s="2"/>
      <c r="OVF173" s="2"/>
      <c r="OVG173" s="2"/>
      <c r="OVH173" s="2"/>
      <c r="OVI173" s="45"/>
      <c r="OVJ173" s="45"/>
      <c r="OVM173" s="16"/>
      <c r="OVN173" s="93"/>
      <c r="OVO173" s="18"/>
      <c r="OVP173" s="16"/>
      <c r="OVQ173" s="18"/>
      <c r="OVR173" s="3"/>
      <c r="OVT173" s="13"/>
      <c r="OVU173" s="8"/>
      <c r="OVV173" s="3"/>
      <c r="OVW173" s="45"/>
      <c r="OVX173" s="3"/>
      <c r="OVY173" s="2"/>
      <c r="OVZ173" s="2"/>
      <c r="OWA173" s="2"/>
      <c r="OWB173" s="2"/>
      <c r="OWC173" s="2"/>
      <c r="OWD173" s="45"/>
      <c r="OWE173" s="45"/>
      <c r="OWH173" s="16"/>
      <c r="OWI173" s="93"/>
      <c r="OWJ173" s="18"/>
      <c r="OWK173" s="16"/>
      <c r="OWL173" s="18"/>
      <c r="OWM173" s="3"/>
      <c r="OWO173" s="13"/>
      <c r="OWP173" s="8"/>
      <c r="OWQ173" s="3"/>
      <c r="OWR173" s="45"/>
      <c r="OWS173" s="3"/>
      <c r="OWT173" s="2"/>
      <c r="OWU173" s="2"/>
      <c r="OWV173" s="2"/>
      <c r="OWW173" s="2"/>
      <c r="OWX173" s="2"/>
      <c r="OWY173" s="45"/>
      <c r="OWZ173" s="45"/>
      <c r="OXC173" s="16"/>
      <c r="OXD173" s="93"/>
      <c r="OXE173" s="18"/>
      <c r="OXF173" s="16"/>
      <c r="OXG173" s="18"/>
      <c r="OXH173" s="3"/>
      <c r="OXJ173" s="13"/>
      <c r="OXK173" s="8"/>
      <c r="OXL173" s="3"/>
      <c r="OXM173" s="45"/>
      <c r="OXN173" s="3"/>
      <c r="OXO173" s="2"/>
      <c r="OXP173" s="2"/>
      <c r="OXQ173" s="2"/>
      <c r="OXR173" s="2"/>
      <c r="OXS173" s="2"/>
      <c r="OXT173" s="45"/>
      <c r="OXU173" s="45"/>
      <c r="OXX173" s="16"/>
      <c r="OXY173" s="93"/>
      <c r="OXZ173" s="18"/>
      <c r="OYA173" s="16"/>
      <c r="OYB173" s="18"/>
      <c r="OYC173" s="3"/>
      <c r="OYE173" s="13"/>
      <c r="OYF173" s="8"/>
      <c r="OYG173" s="3"/>
      <c r="OYH173" s="45"/>
      <c r="OYI173" s="3"/>
      <c r="OYJ173" s="2"/>
      <c r="OYK173" s="2"/>
      <c r="OYL173" s="2"/>
      <c r="OYM173" s="2"/>
      <c r="OYN173" s="2"/>
      <c r="OYO173" s="45"/>
      <c r="OYP173" s="45"/>
      <c r="OYS173" s="16"/>
      <c r="OYT173" s="93"/>
      <c r="OYU173" s="18"/>
      <c r="OYV173" s="16"/>
      <c r="OYW173" s="18"/>
      <c r="OYX173" s="3"/>
      <c r="OYZ173" s="13"/>
      <c r="OZA173" s="8"/>
      <c r="OZB173" s="3"/>
      <c r="OZC173" s="45"/>
      <c r="OZD173" s="3"/>
      <c r="OZE173" s="2"/>
      <c r="OZF173" s="2"/>
      <c r="OZG173" s="2"/>
      <c r="OZH173" s="2"/>
      <c r="OZI173" s="2"/>
      <c r="OZJ173" s="45"/>
      <c r="OZK173" s="45"/>
      <c r="OZN173" s="16"/>
      <c r="OZO173" s="93"/>
      <c r="OZP173" s="18"/>
      <c r="OZQ173" s="16"/>
      <c r="OZR173" s="18"/>
      <c r="OZS173" s="3"/>
      <c r="OZU173" s="13"/>
      <c r="OZV173" s="8"/>
      <c r="OZW173" s="3"/>
      <c r="OZX173" s="45"/>
      <c r="OZY173" s="3"/>
      <c r="OZZ173" s="2"/>
      <c r="PAA173" s="2"/>
      <c r="PAB173" s="2"/>
      <c r="PAC173" s="2"/>
      <c r="PAD173" s="2"/>
      <c r="PAE173" s="45"/>
      <c r="PAF173" s="45"/>
      <c r="PAI173" s="16"/>
      <c r="PAJ173" s="93"/>
      <c r="PAK173" s="18"/>
      <c r="PAL173" s="16"/>
      <c r="PAM173" s="18"/>
      <c r="PAN173" s="3"/>
      <c r="PAP173" s="13"/>
      <c r="PAQ173" s="8"/>
      <c r="PAR173" s="3"/>
      <c r="PAS173" s="45"/>
      <c r="PAT173" s="3"/>
      <c r="PAU173" s="2"/>
      <c r="PAV173" s="2"/>
      <c r="PAW173" s="2"/>
      <c r="PAX173" s="2"/>
      <c r="PAY173" s="2"/>
      <c r="PAZ173" s="45"/>
      <c r="PBA173" s="45"/>
      <c r="PBD173" s="16"/>
      <c r="PBE173" s="93"/>
      <c r="PBF173" s="18"/>
      <c r="PBG173" s="16"/>
      <c r="PBH173" s="18"/>
      <c r="PBI173" s="3"/>
      <c r="PBK173" s="13"/>
      <c r="PBL173" s="8"/>
      <c r="PBM173" s="3"/>
      <c r="PBN173" s="45"/>
      <c r="PBO173" s="3"/>
      <c r="PBP173" s="2"/>
      <c r="PBQ173" s="2"/>
      <c r="PBR173" s="2"/>
      <c r="PBS173" s="2"/>
      <c r="PBT173" s="2"/>
      <c r="PBU173" s="45"/>
      <c r="PBV173" s="45"/>
      <c r="PBY173" s="16"/>
      <c r="PBZ173" s="93"/>
      <c r="PCA173" s="18"/>
      <c r="PCB173" s="16"/>
      <c r="PCC173" s="18"/>
      <c r="PCD173" s="3"/>
      <c r="PCF173" s="13"/>
      <c r="PCG173" s="8"/>
      <c r="PCH173" s="3"/>
      <c r="PCI173" s="45"/>
      <c r="PCJ173" s="3"/>
      <c r="PCK173" s="2"/>
      <c r="PCL173" s="2"/>
      <c r="PCM173" s="2"/>
      <c r="PCN173" s="2"/>
      <c r="PCO173" s="2"/>
      <c r="PCP173" s="45"/>
      <c r="PCQ173" s="45"/>
      <c r="PCT173" s="16"/>
      <c r="PCU173" s="93"/>
      <c r="PCV173" s="18"/>
      <c r="PCW173" s="16"/>
      <c r="PCX173" s="18"/>
      <c r="PCY173" s="3"/>
      <c r="PDA173" s="13"/>
      <c r="PDB173" s="8"/>
      <c r="PDC173" s="3"/>
      <c r="PDD173" s="45"/>
      <c r="PDE173" s="3"/>
      <c r="PDF173" s="2"/>
      <c r="PDG173" s="2"/>
      <c r="PDH173" s="2"/>
      <c r="PDI173" s="2"/>
      <c r="PDJ173" s="2"/>
      <c r="PDK173" s="45"/>
      <c r="PDL173" s="45"/>
      <c r="PDO173" s="16"/>
      <c r="PDP173" s="93"/>
      <c r="PDQ173" s="18"/>
      <c r="PDR173" s="16"/>
      <c r="PDS173" s="18"/>
      <c r="PDT173" s="3"/>
      <c r="PDV173" s="13"/>
      <c r="PDW173" s="8"/>
      <c r="PDX173" s="3"/>
      <c r="PDY173" s="45"/>
      <c r="PDZ173" s="3"/>
      <c r="PEA173" s="2"/>
      <c r="PEB173" s="2"/>
      <c r="PEC173" s="2"/>
      <c r="PED173" s="2"/>
      <c r="PEE173" s="2"/>
      <c r="PEF173" s="45"/>
      <c r="PEG173" s="45"/>
      <c r="PEJ173" s="16"/>
      <c r="PEK173" s="93"/>
      <c r="PEL173" s="18"/>
      <c r="PEM173" s="16"/>
      <c r="PEN173" s="18"/>
      <c r="PEO173" s="3"/>
      <c r="PEQ173" s="13"/>
      <c r="PER173" s="8"/>
      <c r="PES173" s="3"/>
      <c r="PET173" s="45"/>
      <c r="PEU173" s="3"/>
      <c r="PEV173" s="2"/>
      <c r="PEW173" s="2"/>
      <c r="PEX173" s="2"/>
      <c r="PEY173" s="2"/>
      <c r="PEZ173" s="2"/>
      <c r="PFA173" s="45"/>
      <c r="PFB173" s="45"/>
      <c r="PFE173" s="16"/>
      <c r="PFF173" s="93"/>
      <c r="PFG173" s="18"/>
      <c r="PFH173" s="16"/>
      <c r="PFI173" s="18"/>
      <c r="PFJ173" s="3"/>
      <c r="PFL173" s="13"/>
      <c r="PFM173" s="8"/>
      <c r="PFN173" s="3"/>
      <c r="PFO173" s="45"/>
      <c r="PFP173" s="3"/>
      <c r="PFQ173" s="2"/>
      <c r="PFR173" s="2"/>
      <c r="PFS173" s="2"/>
      <c r="PFT173" s="2"/>
      <c r="PFU173" s="2"/>
      <c r="PFV173" s="45"/>
      <c r="PFW173" s="45"/>
      <c r="PFZ173" s="16"/>
      <c r="PGA173" s="93"/>
      <c r="PGB173" s="18"/>
      <c r="PGC173" s="16"/>
      <c r="PGD173" s="18"/>
      <c r="PGE173" s="3"/>
      <c r="PGG173" s="13"/>
      <c r="PGH173" s="8"/>
      <c r="PGI173" s="3"/>
      <c r="PGJ173" s="45"/>
      <c r="PGK173" s="3"/>
      <c r="PGL173" s="2"/>
      <c r="PGM173" s="2"/>
      <c r="PGN173" s="2"/>
      <c r="PGO173" s="2"/>
      <c r="PGP173" s="2"/>
      <c r="PGQ173" s="45"/>
      <c r="PGR173" s="45"/>
      <c r="PGU173" s="16"/>
      <c r="PGV173" s="93"/>
      <c r="PGW173" s="18"/>
      <c r="PGX173" s="16"/>
      <c r="PGY173" s="18"/>
      <c r="PGZ173" s="3"/>
      <c r="PHB173" s="13"/>
      <c r="PHC173" s="8"/>
      <c r="PHD173" s="3"/>
      <c r="PHE173" s="45"/>
      <c r="PHF173" s="3"/>
      <c r="PHG173" s="2"/>
      <c r="PHH173" s="2"/>
      <c r="PHI173" s="2"/>
      <c r="PHJ173" s="2"/>
      <c r="PHK173" s="2"/>
      <c r="PHL173" s="45"/>
      <c r="PHM173" s="45"/>
      <c r="PHP173" s="16"/>
      <c r="PHQ173" s="93"/>
      <c r="PHR173" s="18"/>
      <c r="PHS173" s="16"/>
      <c r="PHT173" s="18"/>
      <c r="PHU173" s="3"/>
      <c r="PHW173" s="13"/>
      <c r="PHX173" s="8"/>
      <c r="PHY173" s="3"/>
      <c r="PHZ173" s="45"/>
      <c r="PIA173" s="3"/>
      <c r="PIB173" s="2"/>
      <c r="PIC173" s="2"/>
      <c r="PID173" s="2"/>
      <c r="PIE173" s="2"/>
      <c r="PIF173" s="2"/>
      <c r="PIG173" s="45"/>
      <c r="PIH173" s="45"/>
      <c r="PIK173" s="16"/>
      <c r="PIL173" s="93"/>
      <c r="PIM173" s="18"/>
      <c r="PIN173" s="16"/>
      <c r="PIO173" s="18"/>
      <c r="PIP173" s="3"/>
      <c r="PIR173" s="13"/>
      <c r="PIS173" s="8"/>
      <c r="PIT173" s="3"/>
      <c r="PIU173" s="45"/>
      <c r="PIV173" s="3"/>
      <c r="PIW173" s="2"/>
      <c r="PIX173" s="2"/>
      <c r="PIY173" s="2"/>
      <c r="PIZ173" s="2"/>
      <c r="PJA173" s="2"/>
      <c r="PJB173" s="45"/>
      <c r="PJC173" s="45"/>
      <c r="PJF173" s="16"/>
      <c r="PJG173" s="93"/>
      <c r="PJH173" s="18"/>
      <c r="PJI173" s="16"/>
      <c r="PJJ173" s="18"/>
      <c r="PJK173" s="3"/>
      <c r="PJM173" s="13"/>
      <c r="PJN173" s="8"/>
      <c r="PJO173" s="3"/>
      <c r="PJP173" s="45"/>
      <c r="PJQ173" s="3"/>
      <c r="PJR173" s="2"/>
      <c r="PJS173" s="2"/>
      <c r="PJT173" s="2"/>
      <c r="PJU173" s="2"/>
      <c r="PJV173" s="2"/>
      <c r="PJW173" s="45"/>
      <c r="PJX173" s="45"/>
      <c r="PKA173" s="16"/>
      <c r="PKB173" s="93"/>
      <c r="PKC173" s="18"/>
      <c r="PKD173" s="16"/>
      <c r="PKE173" s="18"/>
      <c r="PKF173" s="3"/>
      <c r="PKH173" s="13"/>
      <c r="PKI173" s="8"/>
      <c r="PKJ173" s="3"/>
      <c r="PKK173" s="45"/>
      <c r="PKL173" s="3"/>
      <c r="PKM173" s="2"/>
      <c r="PKN173" s="2"/>
      <c r="PKO173" s="2"/>
      <c r="PKP173" s="2"/>
      <c r="PKQ173" s="2"/>
      <c r="PKR173" s="45"/>
      <c r="PKS173" s="45"/>
      <c r="PKV173" s="16"/>
      <c r="PKW173" s="93"/>
      <c r="PKX173" s="18"/>
      <c r="PKY173" s="16"/>
      <c r="PKZ173" s="18"/>
      <c r="PLA173" s="3"/>
      <c r="PLC173" s="13"/>
      <c r="PLD173" s="8"/>
      <c r="PLE173" s="3"/>
      <c r="PLF173" s="45"/>
      <c r="PLG173" s="3"/>
      <c r="PLH173" s="2"/>
      <c r="PLI173" s="2"/>
      <c r="PLJ173" s="2"/>
      <c r="PLK173" s="2"/>
      <c r="PLL173" s="2"/>
      <c r="PLM173" s="45"/>
      <c r="PLN173" s="45"/>
      <c r="PLQ173" s="16"/>
      <c r="PLR173" s="93"/>
      <c r="PLS173" s="18"/>
      <c r="PLT173" s="16"/>
      <c r="PLU173" s="18"/>
      <c r="PLV173" s="3"/>
      <c r="PLX173" s="13"/>
      <c r="PLY173" s="8"/>
      <c r="PLZ173" s="3"/>
      <c r="PMA173" s="45"/>
      <c r="PMB173" s="3"/>
      <c r="PMC173" s="2"/>
      <c r="PMD173" s="2"/>
      <c r="PME173" s="2"/>
      <c r="PMF173" s="2"/>
      <c r="PMG173" s="2"/>
      <c r="PMH173" s="45"/>
      <c r="PMI173" s="45"/>
      <c r="PML173" s="16"/>
      <c r="PMM173" s="93"/>
      <c r="PMN173" s="18"/>
      <c r="PMO173" s="16"/>
      <c r="PMP173" s="18"/>
      <c r="PMQ173" s="3"/>
      <c r="PMS173" s="13"/>
      <c r="PMT173" s="8"/>
      <c r="PMU173" s="3"/>
      <c r="PMV173" s="45"/>
      <c r="PMW173" s="3"/>
      <c r="PMX173" s="2"/>
      <c r="PMY173" s="2"/>
      <c r="PMZ173" s="2"/>
      <c r="PNA173" s="2"/>
      <c r="PNB173" s="2"/>
      <c r="PNC173" s="45"/>
      <c r="PND173" s="45"/>
      <c r="PNG173" s="16"/>
      <c r="PNH173" s="93"/>
      <c r="PNI173" s="18"/>
      <c r="PNJ173" s="16"/>
      <c r="PNK173" s="18"/>
      <c r="PNL173" s="3"/>
      <c r="PNN173" s="13"/>
      <c r="PNO173" s="8"/>
      <c r="PNP173" s="3"/>
      <c r="PNQ173" s="45"/>
      <c r="PNR173" s="3"/>
      <c r="PNS173" s="2"/>
      <c r="PNT173" s="2"/>
      <c r="PNU173" s="2"/>
      <c r="PNV173" s="2"/>
      <c r="PNW173" s="2"/>
      <c r="PNX173" s="45"/>
      <c r="PNY173" s="45"/>
      <c r="POB173" s="16"/>
      <c r="POC173" s="93"/>
      <c r="POD173" s="18"/>
      <c r="POE173" s="16"/>
      <c r="POF173" s="18"/>
      <c r="POG173" s="3"/>
      <c r="POI173" s="13"/>
      <c r="POJ173" s="8"/>
      <c r="POK173" s="3"/>
      <c r="POL173" s="45"/>
      <c r="POM173" s="3"/>
      <c r="PON173" s="2"/>
      <c r="POO173" s="2"/>
      <c r="POP173" s="2"/>
      <c r="POQ173" s="2"/>
      <c r="POR173" s="2"/>
      <c r="POS173" s="45"/>
      <c r="POT173" s="45"/>
      <c r="POW173" s="16"/>
      <c r="POX173" s="93"/>
      <c r="POY173" s="18"/>
      <c r="POZ173" s="16"/>
      <c r="PPA173" s="18"/>
      <c r="PPB173" s="3"/>
      <c r="PPD173" s="13"/>
      <c r="PPE173" s="8"/>
      <c r="PPF173" s="3"/>
      <c r="PPG173" s="45"/>
      <c r="PPH173" s="3"/>
      <c r="PPI173" s="2"/>
      <c r="PPJ173" s="2"/>
      <c r="PPK173" s="2"/>
      <c r="PPL173" s="2"/>
      <c r="PPM173" s="2"/>
      <c r="PPN173" s="45"/>
      <c r="PPO173" s="45"/>
      <c r="PPR173" s="16"/>
      <c r="PPS173" s="93"/>
      <c r="PPT173" s="18"/>
      <c r="PPU173" s="16"/>
      <c r="PPV173" s="18"/>
      <c r="PPW173" s="3"/>
      <c r="PPY173" s="13"/>
      <c r="PPZ173" s="8"/>
      <c r="PQA173" s="3"/>
      <c r="PQB173" s="45"/>
      <c r="PQC173" s="3"/>
      <c r="PQD173" s="2"/>
      <c r="PQE173" s="2"/>
      <c r="PQF173" s="2"/>
      <c r="PQG173" s="2"/>
      <c r="PQH173" s="2"/>
      <c r="PQI173" s="45"/>
      <c r="PQJ173" s="45"/>
      <c r="PQM173" s="16"/>
      <c r="PQN173" s="93"/>
      <c r="PQO173" s="18"/>
      <c r="PQP173" s="16"/>
      <c r="PQQ173" s="18"/>
      <c r="PQR173" s="3"/>
      <c r="PQT173" s="13"/>
      <c r="PQU173" s="8"/>
      <c r="PQV173" s="3"/>
      <c r="PQW173" s="45"/>
      <c r="PQX173" s="3"/>
      <c r="PQY173" s="2"/>
      <c r="PQZ173" s="2"/>
      <c r="PRA173" s="2"/>
      <c r="PRB173" s="2"/>
      <c r="PRC173" s="2"/>
      <c r="PRD173" s="45"/>
      <c r="PRE173" s="45"/>
      <c r="PRH173" s="16"/>
      <c r="PRI173" s="93"/>
      <c r="PRJ173" s="18"/>
      <c r="PRK173" s="16"/>
      <c r="PRL173" s="18"/>
      <c r="PRM173" s="3"/>
      <c r="PRO173" s="13"/>
      <c r="PRP173" s="8"/>
      <c r="PRQ173" s="3"/>
      <c r="PRR173" s="45"/>
      <c r="PRS173" s="3"/>
      <c r="PRT173" s="2"/>
      <c r="PRU173" s="2"/>
      <c r="PRV173" s="2"/>
      <c r="PRW173" s="2"/>
      <c r="PRX173" s="2"/>
      <c r="PRY173" s="45"/>
      <c r="PRZ173" s="45"/>
      <c r="PSC173" s="16"/>
      <c r="PSD173" s="93"/>
      <c r="PSE173" s="18"/>
      <c r="PSF173" s="16"/>
      <c r="PSG173" s="18"/>
      <c r="PSH173" s="3"/>
      <c r="PSJ173" s="13"/>
      <c r="PSK173" s="8"/>
      <c r="PSL173" s="3"/>
      <c r="PSM173" s="45"/>
      <c r="PSN173" s="3"/>
      <c r="PSO173" s="2"/>
      <c r="PSP173" s="2"/>
      <c r="PSQ173" s="2"/>
      <c r="PSR173" s="2"/>
      <c r="PSS173" s="2"/>
      <c r="PST173" s="45"/>
      <c r="PSU173" s="45"/>
      <c r="PSX173" s="16"/>
      <c r="PSY173" s="93"/>
      <c r="PSZ173" s="18"/>
      <c r="PTA173" s="16"/>
      <c r="PTB173" s="18"/>
      <c r="PTC173" s="3"/>
      <c r="PTE173" s="13"/>
      <c r="PTF173" s="8"/>
      <c r="PTG173" s="3"/>
      <c r="PTH173" s="45"/>
      <c r="PTI173" s="3"/>
      <c r="PTJ173" s="2"/>
      <c r="PTK173" s="2"/>
      <c r="PTL173" s="2"/>
      <c r="PTM173" s="2"/>
      <c r="PTN173" s="2"/>
      <c r="PTO173" s="45"/>
      <c r="PTP173" s="45"/>
      <c r="PTS173" s="16"/>
      <c r="PTT173" s="93"/>
      <c r="PTU173" s="18"/>
      <c r="PTV173" s="16"/>
      <c r="PTW173" s="18"/>
      <c r="PTX173" s="3"/>
      <c r="PTZ173" s="13"/>
      <c r="PUA173" s="8"/>
      <c r="PUB173" s="3"/>
      <c r="PUC173" s="45"/>
      <c r="PUD173" s="3"/>
      <c r="PUE173" s="2"/>
      <c r="PUF173" s="2"/>
      <c r="PUG173" s="2"/>
      <c r="PUH173" s="2"/>
      <c r="PUI173" s="2"/>
      <c r="PUJ173" s="45"/>
      <c r="PUK173" s="45"/>
      <c r="PUN173" s="16"/>
      <c r="PUO173" s="93"/>
      <c r="PUP173" s="18"/>
      <c r="PUQ173" s="16"/>
      <c r="PUR173" s="18"/>
      <c r="PUS173" s="3"/>
      <c r="PUU173" s="13"/>
      <c r="PUV173" s="8"/>
      <c r="PUW173" s="3"/>
      <c r="PUX173" s="45"/>
      <c r="PUY173" s="3"/>
      <c r="PUZ173" s="2"/>
      <c r="PVA173" s="2"/>
      <c r="PVB173" s="2"/>
      <c r="PVC173" s="2"/>
      <c r="PVD173" s="2"/>
      <c r="PVE173" s="45"/>
      <c r="PVF173" s="45"/>
      <c r="PVI173" s="16"/>
      <c r="PVJ173" s="93"/>
      <c r="PVK173" s="18"/>
      <c r="PVL173" s="16"/>
      <c r="PVM173" s="18"/>
      <c r="PVN173" s="3"/>
      <c r="PVP173" s="13"/>
      <c r="PVQ173" s="8"/>
      <c r="PVR173" s="3"/>
      <c r="PVS173" s="45"/>
      <c r="PVT173" s="3"/>
      <c r="PVU173" s="2"/>
      <c r="PVV173" s="2"/>
      <c r="PVW173" s="2"/>
      <c r="PVX173" s="2"/>
      <c r="PVY173" s="2"/>
      <c r="PVZ173" s="45"/>
      <c r="PWA173" s="45"/>
      <c r="PWD173" s="16"/>
      <c r="PWE173" s="93"/>
      <c r="PWF173" s="18"/>
      <c r="PWG173" s="16"/>
      <c r="PWH173" s="18"/>
      <c r="PWI173" s="3"/>
      <c r="PWK173" s="13"/>
      <c r="PWL173" s="8"/>
      <c r="PWM173" s="3"/>
      <c r="PWN173" s="45"/>
      <c r="PWO173" s="3"/>
      <c r="PWP173" s="2"/>
      <c r="PWQ173" s="2"/>
      <c r="PWR173" s="2"/>
      <c r="PWS173" s="2"/>
      <c r="PWT173" s="2"/>
      <c r="PWU173" s="45"/>
      <c r="PWV173" s="45"/>
      <c r="PWY173" s="16"/>
      <c r="PWZ173" s="93"/>
      <c r="PXA173" s="18"/>
      <c r="PXB173" s="16"/>
      <c r="PXC173" s="18"/>
      <c r="PXD173" s="3"/>
      <c r="PXF173" s="13"/>
      <c r="PXG173" s="8"/>
      <c r="PXH173" s="3"/>
      <c r="PXI173" s="45"/>
      <c r="PXJ173" s="3"/>
      <c r="PXK173" s="2"/>
      <c r="PXL173" s="2"/>
      <c r="PXM173" s="2"/>
      <c r="PXN173" s="2"/>
      <c r="PXO173" s="2"/>
      <c r="PXP173" s="45"/>
      <c r="PXQ173" s="45"/>
      <c r="PXT173" s="16"/>
      <c r="PXU173" s="93"/>
      <c r="PXV173" s="18"/>
      <c r="PXW173" s="16"/>
      <c r="PXX173" s="18"/>
      <c r="PXY173" s="3"/>
      <c r="PYA173" s="13"/>
      <c r="PYB173" s="8"/>
      <c r="PYC173" s="3"/>
      <c r="PYD173" s="45"/>
      <c r="PYE173" s="3"/>
      <c r="PYF173" s="2"/>
      <c r="PYG173" s="2"/>
      <c r="PYH173" s="2"/>
      <c r="PYI173" s="2"/>
      <c r="PYJ173" s="2"/>
      <c r="PYK173" s="45"/>
      <c r="PYL173" s="45"/>
      <c r="PYO173" s="16"/>
      <c r="PYP173" s="93"/>
      <c r="PYQ173" s="18"/>
      <c r="PYR173" s="16"/>
      <c r="PYS173" s="18"/>
      <c r="PYT173" s="3"/>
      <c r="PYV173" s="13"/>
      <c r="PYW173" s="8"/>
      <c r="PYX173" s="3"/>
      <c r="PYY173" s="45"/>
      <c r="PYZ173" s="3"/>
      <c r="PZA173" s="2"/>
      <c r="PZB173" s="2"/>
      <c r="PZC173" s="2"/>
      <c r="PZD173" s="2"/>
      <c r="PZE173" s="2"/>
      <c r="PZF173" s="45"/>
      <c r="PZG173" s="45"/>
      <c r="PZJ173" s="16"/>
      <c r="PZK173" s="93"/>
      <c r="PZL173" s="18"/>
      <c r="PZM173" s="16"/>
      <c r="PZN173" s="18"/>
      <c r="PZO173" s="3"/>
      <c r="PZQ173" s="13"/>
      <c r="PZR173" s="8"/>
      <c r="PZS173" s="3"/>
      <c r="PZT173" s="45"/>
      <c r="PZU173" s="3"/>
      <c r="PZV173" s="2"/>
      <c r="PZW173" s="2"/>
      <c r="PZX173" s="2"/>
      <c r="PZY173" s="2"/>
      <c r="PZZ173" s="2"/>
      <c r="QAA173" s="45"/>
      <c r="QAB173" s="45"/>
      <c r="QAE173" s="16"/>
      <c r="QAF173" s="93"/>
      <c r="QAG173" s="18"/>
      <c r="QAH173" s="16"/>
      <c r="QAI173" s="18"/>
      <c r="QAJ173" s="3"/>
      <c r="QAL173" s="13"/>
      <c r="QAM173" s="8"/>
      <c r="QAN173" s="3"/>
      <c r="QAO173" s="45"/>
      <c r="QAP173" s="3"/>
      <c r="QAQ173" s="2"/>
      <c r="QAR173" s="2"/>
      <c r="QAS173" s="2"/>
      <c r="QAT173" s="2"/>
      <c r="QAU173" s="2"/>
      <c r="QAV173" s="45"/>
      <c r="QAW173" s="45"/>
      <c r="QAZ173" s="16"/>
      <c r="QBA173" s="93"/>
      <c r="QBB173" s="18"/>
      <c r="QBC173" s="16"/>
      <c r="QBD173" s="18"/>
      <c r="QBE173" s="3"/>
      <c r="QBG173" s="13"/>
      <c r="QBH173" s="8"/>
      <c r="QBI173" s="3"/>
      <c r="QBJ173" s="45"/>
      <c r="QBK173" s="3"/>
      <c r="QBL173" s="2"/>
      <c r="QBM173" s="2"/>
      <c r="QBN173" s="2"/>
      <c r="QBO173" s="2"/>
      <c r="QBP173" s="2"/>
      <c r="QBQ173" s="45"/>
      <c r="QBR173" s="45"/>
      <c r="QBU173" s="16"/>
      <c r="QBV173" s="93"/>
      <c r="QBW173" s="18"/>
      <c r="QBX173" s="16"/>
      <c r="QBY173" s="18"/>
      <c r="QBZ173" s="3"/>
      <c r="QCB173" s="13"/>
      <c r="QCC173" s="8"/>
      <c r="QCD173" s="3"/>
      <c r="QCE173" s="45"/>
      <c r="QCF173" s="3"/>
      <c r="QCG173" s="2"/>
      <c r="QCH173" s="2"/>
      <c r="QCI173" s="2"/>
      <c r="QCJ173" s="2"/>
      <c r="QCK173" s="2"/>
      <c r="QCL173" s="45"/>
      <c r="QCM173" s="45"/>
      <c r="QCP173" s="16"/>
      <c r="QCQ173" s="93"/>
      <c r="QCR173" s="18"/>
      <c r="QCS173" s="16"/>
      <c r="QCT173" s="18"/>
      <c r="QCU173" s="3"/>
      <c r="QCW173" s="13"/>
      <c r="QCX173" s="8"/>
      <c r="QCY173" s="3"/>
      <c r="QCZ173" s="45"/>
      <c r="QDA173" s="3"/>
      <c r="QDB173" s="2"/>
      <c r="QDC173" s="2"/>
      <c r="QDD173" s="2"/>
      <c r="QDE173" s="2"/>
      <c r="QDF173" s="2"/>
      <c r="QDG173" s="45"/>
      <c r="QDH173" s="45"/>
      <c r="QDK173" s="16"/>
      <c r="QDL173" s="93"/>
      <c r="QDM173" s="18"/>
      <c r="QDN173" s="16"/>
      <c r="QDO173" s="18"/>
      <c r="QDP173" s="3"/>
      <c r="QDR173" s="13"/>
      <c r="QDS173" s="8"/>
      <c r="QDT173" s="3"/>
      <c r="QDU173" s="45"/>
      <c r="QDV173" s="3"/>
      <c r="QDW173" s="2"/>
      <c r="QDX173" s="2"/>
      <c r="QDY173" s="2"/>
      <c r="QDZ173" s="2"/>
      <c r="QEA173" s="2"/>
      <c r="QEB173" s="45"/>
      <c r="QEC173" s="45"/>
      <c r="QEF173" s="16"/>
      <c r="QEG173" s="93"/>
      <c r="QEH173" s="18"/>
      <c r="QEI173" s="16"/>
      <c r="QEJ173" s="18"/>
      <c r="QEK173" s="3"/>
      <c r="QEM173" s="13"/>
      <c r="QEN173" s="8"/>
      <c r="QEO173" s="3"/>
      <c r="QEP173" s="45"/>
      <c r="QEQ173" s="3"/>
      <c r="QER173" s="2"/>
      <c r="QES173" s="2"/>
      <c r="QET173" s="2"/>
      <c r="QEU173" s="2"/>
      <c r="QEV173" s="2"/>
      <c r="QEW173" s="45"/>
      <c r="QEX173" s="45"/>
      <c r="QFA173" s="16"/>
      <c r="QFB173" s="93"/>
      <c r="QFC173" s="18"/>
      <c r="QFD173" s="16"/>
      <c r="QFE173" s="18"/>
      <c r="QFF173" s="3"/>
      <c r="QFH173" s="13"/>
      <c r="QFI173" s="8"/>
      <c r="QFJ173" s="3"/>
      <c r="QFK173" s="45"/>
      <c r="QFL173" s="3"/>
      <c r="QFM173" s="2"/>
      <c r="QFN173" s="2"/>
      <c r="QFO173" s="2"/>
      <c r="QFP173" s="2"/>
      <c r="QFQ173" s="2"/>
      <c r="QFR173" s="45"/>
      <c r="QFS173" s="45"/>
      <c r="QFV173" s="16"/>
      <c r="QFW173" s="93"/>
      <c r="QFX173" s="18"/>
      <c r="QFY173" s="16"/>
      <c r="QFZ173" s="18"/>
      <c r="QGA173" s="3"/>
      <c r="QGC173" s="13"/>
      <c r="QGD173" s="8"/>
      <c r="QGE173" s="3"/>
      <c r="QGF173" s="45"/>
      <c r="QGG173" s="3"/>
      <c r="QGH173" s="2"/>
      <c r="QGI173" s="2"/>
      <c r="QGJ173" s="2"/>
      <c r="QGK173" s="2"/>
      <c r="QGL173" s="2"/>
      <c r="QGM173" s="45"/>
      <c r="QGN173" s="45"/>
      <c r="QGQ173" s="16"/>
      <c r="QGR173" s="93"/>
      <c r="QGS173" s="18"/>
      <c r="QGT173" s="16"/>
      <c r="QGU173" s="18"/>
      <c r="QGV173" s="3"/>
      <c r="QGX173" s="13"/>
      <c r="QGY173" s="8"/>
      <c r="QGZ173" s="3"/>
      <c r="QHA173" s="45"/>
      <c r="QHB173" s="3"/>
      <c r="QHC173" s="2"/>
      <c r="QHD173" s="2"/>
      <c r="QHE173" s="2"/>
      <c r="QHF173" s="2"/>
      <c r="QHG173" s="2"/>
      <c r="QHH173" s="45"/>
      <c r="QHI173" s="45"/>
      <c r="QHL173" s="16"/>
      <c r="QHM173" s="93"/>
      <c r="QHN173" s="18"/>
      <c r="QHO173" s="16"/>
      <c r="QHP173" s="18"/>
      <c r="QHQ173" s="3"/>
      <c r="QHS173" s="13"/>
      <c r="QHT173" s="8"/>
      <c r="QHU173" s="3"/>
      <c r="QHV173" s="45"/>
      <c r="QHW173" s="3"/>
      <c r="QHX173" s="2"/>
      <c r="QHY173" s="2"/>
      <c r="QHZ173" s="2"/>
      <c r="QIA173" s="2"/>
      <c r="QIB173" s="2"/>
      <c r="QIC173" s="45"/>
      <c r="QID173" s="45"/>
      <c r="QIG173" s="16"/>
      <c r="QIH173" s="93"/>
      <c r="QII173" s="18"/>
      <c r="QIJ173" s="16"/>
      <c r="QIK173" s="18"/>
      <c r="QIL173" s="3"/>
      <c r="QIN173" s="13"/>
      <c r="QIO173" s="8"/>
      <c r="QIP173" s="3"/>
      <c r="QIQ173" s="45"/>
      <c r="QIR173" s="3"/>
      <c r="QIS173" s="2"/>
      <c r="QIT173" s="2"/>
      <c r="QIU173" s="2"/>
      <c r="QIV173" s="2"/>
      <c r="QIW173" s="2"/>
      <c r="QIX173" s="45"/>
      <c r="QIY173" s="45"/>
      <c r="QJB173" s="16"/>
      <c r="QJC173" s="93"/>
      <c r="QJD173" s="18"/>
      <c r="QJE173" s="16"/>
      <c r="QJF173" s="18"/>
      <c r="QJG173" s="3"/>
      <c r="QJI173" s="13"/>
      <c r="QJJ173" s="8"/>
      <c r="QJK173" s="3"/>
      <c r="QJL173" s="45"/>
      <c r="QJM173" s="3"/>
      <c r="QJN173" s="2"/>
      <c r="QJO173" s="2"/>
      <c r="QJP173" s="2"/>
      <c r="QJQ173" s="2"/>
      <c r="QJR173" s="2"/>
      <c r="QJS173" s="45"/>
      <c r="QJT173" s="45"/>
      <c r="QJW173" s="16"/>
      <c r="QJX173" s="93"/>
      <c r="QJY173" s="18"/>
      <c r="QJZ173" s="16"/>
      <c r="QKA173" s="18"/>
      <c r="QKB173" s="3"/>
      <c r="QKD173" s="13"/>
      <c r="QKE173" s="8"/>
      <c r="QKF173" s="3"/>
      <c r="QKG173" s="45"/>
      <c r="QKH173" s="3"/>
      <c r="QKI173" s="2"/>
      <c r="QKJ173" s="2"/>
      <c r="QKK173" s="2"/>
      <c r="QKL173" s="2"/>
      <c r="QKM173" s="2"/>
      <c r="QKN173" s="45"/>
      <c r="QKO173" s="45"/>
      <c r="QKR173" s="16"/>
      <c r="QKS173" s="93"/>
      <c r="QKT173" s="18"/>
      <c r="QKU173" s="16"/>
      <c r="QKV173" s="18"/>
      <c r="QKW173" s="3"/>
      <c r="QKY173" s="13"/>
      <c r="QKZ173" s="8"/>
      <c r="QLA173" s="3"/>
      <c r="QLB173" s="45"/>
      <c r="QLC173" s="3"/>
      <c r="QLD173" s="2"/>
      <c r="QLE173" s="2"/>
      <c r="QLF173" s="2"/>
      <c r="QLG173" s="2"/>
      <c r="QLH173" s="2"/>
      <c r="QLI173" s="45"/>
      <c r="QLJ173" s="45"/>
      <c r="QLM173" s="16"/>
      <c r="QLN173" s="93"/>
      <c r="QLO173" s="18"/>
      <c r="QLP173" s="16"/>
      <c r="QLQ173" s="18"/>
      <c r="QLR173" s="3"/>
      <c r="QLT173" s="13"/>
      <c r="QLU173" s="8"/>
      <c r="QLV173" s="3"/>
      <c r="QLW173" s="45"/>
      <c r="QLX173" s="3"/>
      <c r="QLY173" s="2"/>
      <c r="QLZ173" s="2"/>
      <c r="QMA173" s="2"/>
      <c r="QMB173" s="2"/>
      <c r="QMC173" s="2"/>
      <c r="QMD173" s="45"/>
      <c r="QME173" s="45"/>
      <c r="QMH173" s="16"/>
      <c r="QMI173" s="93"/>
      <c r="QMJ173" s="18"/>
      <c r="QMK173" s="16"/>
      <c r="QML173" s="18"/>
      <c r="QMM173" s="3"/>
      <c r="QMO173" s="13"/>
      <c r="QMP173" s="8"/>
      <c r="QMQ173" s="3"/>
      <c r="QMR173" s="45"/>
      <c r="QMS173" s="3"/>
      <c r="QMT173" s="2"/>
      <c r="QMU173" s="2"/>
      <c r="QMV173" s="2"/>
      <c r="QMW173" s="2"/>
      <c r="QMX173" s="2"/>
      <c r="QMY173" s="45"/>
      <c r="QMZ173" s="45"/>
      <c r="QNC173" s="16"/>
      <c r="QND173" s="93"/>
      <c r="QNE173" s="18"/>
      <c r="QNF173" s="16"/>
      <c r="QNG173" s="18"/>
      <c r="QNH173" s="3"/>
      <c r="QNJ173" s="13"/>
      <c r="QNK173" s="8"/>
      <c r="QNL173" s="3"/>
      <c r="QNM173" s="45"/>
      <c r="QNN173" s="3"/>
      <c r="QNO173" s="2"/>
      <c r="QNP173" s="2"/>
      <c r="QNQ173" s="2"/>
      <c r="QNR173" s="2"/>
      <c r="QNS173" s="2"/>
      <c r="QNT173" s="45"/>
      <c r="QNU173" s="45"/>
      <c r="QNX173" s="16"/>
      <c r="QNY173" s="93"/>
      <c r="QNZ173" s="18"/>
      <c r="QOA173" s="16"/>
      <c r="QOB173" s="18"/>
      <c r="QOC173" s="3"/>
      <c r="QOE173" s="13"/>
      <c r="QOF173" s="8"/>
      <c r="QOG173" s="3"/>
      <c r="QOH173" s="45"/>
      <c r="QOI173" s="3"/>
      <c r="QOJ173" s="2"/>
      <c r="QOK173" s="2"/>
      <c r="QOL173" s="2"/>
      <c r="QOM173" s="2"/>
      <c r="QON173" s="2"/>
      <c r="QOO173" s="45"/>
      <c r="QOP173" s="45"/>
      <c r="QOS173" s="16"/>
      <c r="QOT173" s="93"/>
      <c r="QOU173" s="18"/>
      <c r="QOV173" s="16"/>
      <c r="QOW173" s="18"/>
      <c r="QOX173" s="3"/>
      <c r="QOZ173" s="13"/>
      <c r="QPA173" s="8"/>
      <c r="QPB173" s="3"/>
      <c r="QPC173" s="45"/>
      <c r="QPD173" s="3"/>
      <c r="QPE173" s="2"/>
      <c r="QPF173" s="2"/>
      <c r="QPG173" s="2"/>
      <c r="QPH173" s="2"/>
      <c r="QPI173" s="2"/>
      <c r="QPJ173" s="45"/>
      <c r="QPK173" s="45"/>
      <c r="QPN173" s="16"/>
      <c r="QPO173" s="93"/>
      <c r="QPP173" s="18"/>
      <c r="QPQ173" s="16"/>
      <c r="QPR173" s="18"/>
      <c r="QPS173" s="3"/>
      <c r="QPU173" s="13"/>
      <c r="QPV173" s="8"/>
      <c r="QPW173" s="3"/>
      <c r="QPX173" s="45"/>
      <c r="QPY173" s="3"/>
      <c r="QPZ173" s="2"/>
      <c r="QQA173" s="2"/>
      <c r="QQB173" s="2"/>
      <c r="QQC173" s="2"/>
      <c r="QQD173" s="2"/>
      <c r="QQE173" s="45"/>
      <c r="QQF173" s="45"/>
      <c r="QQI173" s="16"/>
      <c r="QQJ173" s="93"/>
      <c r="QQK173" s="18"/>
      <c r="QQL173" s="16"/>
      <c r="QQM173" s="18"/>
      <c r="QQN173" s="3"/>
      <c r="QQP173" s="13"/>
      <c r="QQQ173" s="8"/>
      <c r="QQR173" s="3"/>
      <c r="QQS173" s="45"/>
      <c r="QQT173" s="3"/>
      <c r="QQU173" s="2"/>
      <c r="QQV173" s="2"/>
      <c r="QQW173" s="2"/>
      <c r="QQX173" s="2"/>
      <c r="QQY173" s="2"/>
      <c r="QQZ173" s="45"/>
      <c r="QRA173" s="45"/>
      <c r="QRD173" s="16"/>
      <c r="QRE173" s="93"/>
      <c r="QRF173" s="18"/>
      <c r="QRG173" s="16"/>
      <c r="QRH173" s="18"/>
      <c r="QRI173" s="3"/>
      <c r="QRK173" s="13"/>
      <c r="QRL173" s="8"/>
      <c r="QRM173" s="3"/>
      <c r="QRN173" s="45"/>
      <c r="QRO173" s="3"/>
      <c r="QRP173" s="2"/>
      <c r="QRQ173" s="2"/>
      <c r="QRR173" s="2"/>
      <c r="QRS173" s="2"/>
      <c r="QRT173" s="2"/>
      <c r="QRU173" s="45"/>
      <c r="QRV173" s="45"/>
      <c r="QRY173" s="16"/>
      <c r="QRZ173" s="93"/>
      <c r="QSA173" s="18"/>
      <c r="QSB173" s="16"/>
      <c r="QSC173" s="18"/>
      <c r="QSD173" s="3"/>
      <c r="QSF173" s="13"/>
      <c r="QSG173" s="8"/>
      <c r="QSH173" s="3"/>
      <c r="QSI173" s="45"/>
      <c r="QSJ173" s="3"/>
      <c r="QSK173" s="2"/>
      <c r="QSL173" s="2"/>
      <c r="QSM173" s="2"/>
      <c r="QSN173" s="2"/>
      <c r="QSO173" s="2"/>
      <c r="QSP173" s="45"/>
      <c r="QSQ173" s="45"/>
      <c r="QST173" s="16"/>
      <c r="QSU173" s="93"/>
      <c r="QSV173" s="18"/>
      <c r="QSW173" s="16"/>
      <c r="QSX173" s="18"/>
      <c r="QSY173" s="3"/>
      <c r="QTA173" s="13"/>
      <c r="QTB173" s="8"/>
      <c r="QTC173" s="3"/>
      <c r="QTD173" s="45"/>
      <c r="QTE173" s="3"/>
      <c r="QTF173" s="2"/>
      <c r="QTG173" s="2"/>
      <c r="QTH173" s="2"/>
      <c r="QTI173" s="2"/>
      <c r="QTJ173" s="2"/>
      <c r="QTK173" s="45"/>
      <c r="QTL173" s="45"/>
      <c r="QTO173" s="16"/>
      <c r="QTP173" s="93"/>
      <c r="QTQ173" s="18"/>
      <c r="QTR173" s="16"/>
      <c r="QTS173" s="18"/>
      <c r="QTT173" s="3"/>
      <c r="QTV173" s="13"/>
      <c r="QTW173" s="8"/>
      <c r="QTX173" s="3"/>
      <c r="QTY173" s="45"/>
      <c r="QTZ173" s="3"/>
      <c r="QUA173" s="2"/>
      <c r="QUB173" s="2"/>
      <c r="QUC173" s="2"/>
      <c r="QUD173" s="2"/>
      <c r="QUE173" s="2"/>
      <c r="QUF173" s="45"/>
      <c r="QUG173" s="45"/>
      <c r="QUJ173" s="16"/>
      <c r="QUK173" s="93"/>
      <c r="QUL173" s="18"/>
      <c r="QUM173" s="16"/>
      <c r="QUN173" s="18"/>
      <c r="QUO173" s="3"/>
      <c r="QUQ173" s="13"/>
      <c r="QUR173" s="8"/>
      <c r="QUS173" s="3"/>
      <c r="QUT173" s="45"/>
      <c r="QUU173" s="3"/>
      <c r="QUV173" s="2"/>
      <c r="QUW173" s="2"/>
      <c r="QUX173" s="2"/>
      <c r="QUY173" s="2"/>
      <c r="QUZ173" s="2"/>
      <c r="QVA173" s="45"/>
      <c r="QVB173" s="45"/>
      <c r="QVE173" s="16"/>
      <c r="QVF173" s="93"/>
      <c r="QVG173" s="18"/>
      <c r="QVH173" s="16"/>
      <c r="QVI173" s="18"/>
      <c r="QVJ173" s="3"/>
      <c r="QVL173" s="13"/>
      <c r="QVM173" s="8"/>
      <c r="QVN173" s="3"/>
      <c r="QVO173" s="45"/>
      <c r="QVP173" s="3"/>
      <c r="QVQ173" s="2"/>
      <c r="QVR173" s="2"/>
      <c r="QVS173" s="2"/>
      <c r="QVT173" s="2"/>
      <c r="QVU173" s="2"/>
      <c r="QVV173" s="45"/>
      <c r="QVW173" s="45"/>
      <c r="QVZ173" s="16"/>
      <c r="QWA173" s="93"/>
      <c r="QWB173" s="18"/>
      <c r="QWC173" s="16"/>
      <c r="QWD173" s="18"/>
      <c r="QWE173" s="3"/>
      <c r="QWG173" s="13"/>
      <c r="QWH173" s="8"/>
      <c r="QWI173" s="3"/>
      <c r="QWJ173" s="45"/>
      <c r="QWK173" s="3"/>
      <c r="QWL173" s="2"/>
      <c r="QWM173" s="2"/>
      <c r="QWN173" s="2"/>
      <c r="QWO173" s="2"/>
      <c r="QWP173" s="2"/>
      <c r="QWQ173" s="45"/>
      <c r="QWR173" s="45"/>
      <c r="QWU173" s="16"/>
      <c r="QWV173" s="93"/>
      <c r="QWW173" s="18"/>
      <c r="QWX173" s="16"/>
      <c r="QWY173" s="18"/>
      <c r="QWZ173" s="3"/>
      <c r="QXB173" s="13"/>
      <c r="QXC173" s="8"/>
      <c r="QXD173" s="3"/>
      <c r="QXE173" s="45"/>
      <c r="QXF173" s="3"/>
      <c r="QXG173" s="2"/>
      <c r="QXH173" s="2"/>
      <c r="QXI173" s="2"/>
      <c r="QXJ173" s="2"/>
      <c r="QXK173" s="2"/>
      <c r="QXL173" s="45"/>
      <c r="QXM173" s="45"/>
      <c r="QXP173" s="16"/>
      <c r="QXQ173" s="93"/>
      <c r="QXR173" s="18"/>
      <c r="QXS173" s="16"/>
      <c r="QXT173" s="18"/>
      <c r="QXU173" s="3"/>
      <c r="QXW173" s="13"/>
      <c r="QXX173" s="8"/>
      <c r="QXY173" s="3"/>
      <c r="QXZ173" s="45"/>
      <c r="QYA173" s="3"/>
      <c r="QYB173" s="2"/>
      <c r="QYC173" s="2"/>
      <c r="QYD173" s="2"/>
      <c r="QYE173" s="2"/>
      <c r="QYF173" s="2"/>
      <c r="QYG173" s="45"/>
      <c r="QYH173" s="45"/>
      <c r="QYK173" s="16"/>
      <c r="QYL173" s="93"/>
      <c r="QYM173" s="18"/>
      <c r="QYN173" s="16"/>
      <c r="QYO173" s="18"/>
      <c r="QYP173" s="3"/>
      <c r="QYR173" s="13"/>
      <c r="QYS173" s="8"/>
      <c r="QYT173" s="3"/>
      <c r="QYU173" s="45"/>
      <c r="QYV173" s="3"/>
      <c r="QYW173" s="2"/>
      <c r="QYX173" s="2"/>
      <c r="QYY173" s="2"/>
      <c r="QYZ173" s="2"/>
      <c r="QZA173" s="2"/>
      <c r="QZB173" s="45"/>
      <c r="QZC173" s="45"/>
      <c r="QZF173" s="16"/>
      <c r="QZG173" s="93"/>
      <c r="QZH173" s="18"/>
      <c r="QZI173" s="16"/>
      <c r="QZJ173" s="18"/>
      <c r="QZK173" s="3"/>
      <c r="QZM173" s="13"/>
      <c r="QZN173" s="8"/>
      <c r="QZO173" s="3"/>
      <c r="QZP173" s="45"/>
      <c r="QZQ173" s="3"/>
      <c r="QZR173" s="2"/>
      <c r="QZS173" s="2"/>
      <c r="QZT173" s="2"/>
      <c r="QZU173" s="2"/>
      <c r="QZV173" s="2"/>
      <c r="QZW173" s="45"/>
      <c r="QZX173" s="45"/>
      <c r="RAA173" s="16"/>
      <c r="RAB173" s="93"/>
      <c r="RAC173" s="18"/>
      <c r="RAD173" s="16"/>
      <c r="RAE173" s="18"/>
      <c r="RAF173" s="3"/>
      <c r="RAH173" s="13"/>
      <c r="RAI173" s="8"/>
      <c r="RAJ173" s="3"/>
      <c r="RAK173" s="45"/>
      <c r="RAL173" s="3"/>
      <c r="RAM173" s="2"/>
      <c r="RAN173" s="2"/>
      <c r="RAO173" s="2"/>
      <c r="RAP173" s="2"/>
      <c r="RAQ173" s="2"/>
      <c r="RAR173" s="45"/>
      <c r="RAS173" s="45"/>
      <c r="RAV173" s="16"/>
      <c r="RAW173" s="93"/>
      <c r="RAX173" s="18"/>
      <c r="RAY173" s="16"/>
      <c r="RAZ173" s="18"/>
      <c r="RBA173" s="3"/>
      <c r="RBC173" s="13"/>
      <c r="RBD173" s="8"/>
      <c r="RBE173" s="3"/>
      <c r="RBF173" s="45"/>
      <c r="RBG173" s="3"/>
      <c r="RBH173" s="2"/>
      <c r="RBI173" s="2"/>
      <c r="RBJ173" s="2"/>
      <c r="RBK173" s="2"/>
      <c r="RBL173" s="2"/>
      <c r="RBM173" s="45"/>
      <c r="RBN173" s="45"/>
      <c r="RBQ173" s="16"/>
      <c r="RBR173" s="93"/>
      <c r="RBS173" s="18"/>
      <c r="RBT173" s="16"/>
      <c r="RBU173" s="18"/>
      <c r="RBV173" s="3"/>
      <c r="RBX173" s="13"/>
      <c r="RBY173" s="8"/>
      <c r="RBZ173" s="3"/>
      <c r="RCA173" s="45"/>
      <c r="RCB173" s="3"/>
      <c r="RCC173" s="2"/>
      <c r="RCD173" s="2"/>
      <c r="RCE173" s="2"/>
      <c r="RCF173" s="2"/>
      <c r="RCG173" s="2"/>
      <c r="RCH173" s="45"/>
      <c r="RCI173" s="45"/>
      <c r="RCL173" s="16"/>
      <c r="RCM173" s="93"/>
      <c r="RCN173" s="18"/>
      <c r="RCO173" s="16"/>
      <c r="RCP173" s="18"/>
      <c r="RCQ173" s="3"/>
      <c r="RCS173" s="13"/>
      <c r="RCT173" s="8"/>
      <c r="RCU173" s="3"/>
      <c r="RCV173" s="45"/>
      <c r="RCW173" s="3"/>
      <c r="RCX173" s="2"/>
      <c r="RCY173" s="2"/>
      <c r="RCZ173" s="2"/>
      <c r="RDA173" s="2"/>
      <c r="RDB173" s="2"/>
      <c r="RDC173" s="45"/>
      <c r="RDD173" s="45"/>
      <c r="RDG173" s="16"/>
      <c r="RDH173" s="93"/>
      <c r="RDI173" s="18"/>
      <c r="RDJ173" s="16"/>
      <c r="RDK173" s="18"/>
      <c r="RDL173" s="3"/>
      <c r="RDN173" s="13"/>
      <c r="RDO173" s="8"/>
      <c r="RDP173" s="3"/>
      <c r="RDQ173" s="45"/>
      <c r="RDR173" s="3"/>
      <c r="RDS173" s="2"/>
      <c r="RDT173" s="2"/>
      <c r="RDU173" s="2"/>
      <c r="RDV173" s="2"/>
      <c r="RDW173" s="2"/>
      <c r="RDX173" s="45"/>
      <c r="RDY173" s="45"/>
      <c r="REB173" s="16"/>
      <c r="REC173" s="93"/>
      <c r="RED173" s="18"/>
      <c r="REE173" s="16"/>
      <c r="REF173" s="18"/>
      <c r="REG173" s="3"/>
      <c r="REI173" s="13"/>
      <c r="REJ173" s="8"/>
      <c r="REK173" s="3"/>
      <c r="REL173" s="45"/>
      <c r="REM173" s="3"/>
      <c r="REN173" s="2"/>
      <c r="REO173" s="2"/>
      <c r="REP173" s="2"/>
      <c r="REQ173" s="2"/>
      <c r="RER173" s="2"/>
      <c r="RES173" s="45"/>
      <c r="RET173" s="45"/>
      <c r="REW173" s="16"/>
      <c r="REX173" s="93"/>
      <c r="REY173" s="18"/>
      <c r="REZ173" s="16"/>
      <c r="RFA173" s="18"/>
      <c r="RFB173" s="3"/>
      <c r="RFD173" s="13"/>
      <c r="RFE173" s="8"/>
      <c r="RFF173" s="3"/>
      <c r="RFG173" s="45"/>
      <c r="RFH173" s="3"/>
      <c r="RFI173" s="2"/>
      <c r="RFJ173" s="2"/>
      <c r="RFK173" s="2"/>
      <c r="RFL173" s="2"/>
      <c r="RFM173" s="2"/>
      <c r="RFN173" s="45"/>
      <c r="RFO173" s="45"/>
      <c r="RFR173" s="16"/>
      <c r="RFS173" s="93"/>
      <c r="RFT173" s="18"/>
      <c r="RFU173" s="16"/>
      <c r="RFV173" s="18"/>
      <c r="RFW173" s="3"/>
      <c r="RFY173" s="13"/>
      <c r="RFZ173" s="8"/>
      <c r="RGA173" s="3"/>
      <c r="RGB173" s="45"/>
      <c r="RGC173" s="3"/>
      <c r="RGD173" s="2"/>
      <c r="RGE173" s="2"/>
      <c r="RGF173" s="2"/>
      <c r="RGG173" s="2"/>
      <c r="RGH173" s="2"/>
      <c r="RGI173" s="45"/>
      <c r="RGJ173" s="45"/>
      <c r="RGM173" s="16"/>
      <c r="RGN173" s="93"/>
      <c r="RGO173" s="18"/>
      <c r="RGP173" s="16"/>
      <c r="RGQ173" s="18"/>
      <c r="RGR173" s="3"/>
      <c r="RGT173" s="13"/>
      <c r="RGU173" s="8"/>
      <c r="RGV173" s="3"/>
      <c r="RGW173" s="45"/>
      <c r="RGX173" s="3"/>
      <c r="RGY173" s="2"/>
      <c r="RGZ173" s="2"/>
      <c r="RHA173" s="2"/>
      <c r="RHB173" s="2"/>
      <c r="RHC173" s="2"/>
      <c r="RHD173" s="45"/>
      <c r="RHE173" s="45"/>
      <c r="RHH173" s="16"/>
      <c r="RHI173" s="93"/>
      <c r="RHJ173" s="18"/>
      <c r="RHK173" s="16"/>
      <c r="RHL173" s="18"/>
      <c r="RHM173" s="3"/>
      <c r="RHO173" s="13"/>
      <c r="RHP173" s="8"/>
      <c r="RHQ173" s="3"/>
      <c r="RHR173" s="45"/>
      <c r="RHS173" s="3"/>
      <c r="RHT173" s="2"/>
      <c r="RHU173" s="2"/>
      <c r="RHV173" s="2"/>
      <c r="RHW173" s="2"/>
      <c r="RHX173" s="2"/>
      <c r="RHY173" s="45"/>
      <c r="RHZ173" s="45"/>
      <c r="RIC173" s="16"/>
      <c r="RID173" s="93"/>
      <c r="RIE173" s="18"/>
      <c r="RIF173" s="16"/>
      <c r="RIG173" s="18"/>
      <c r="RIH173" s="3"/>
      <c r="RIJ173" s="13"/>
      <c r="RIK173" s="8"/>
      <c r="RIL173" s="3"/>
      <c r="RIM173" s="45"/>
      <c r="RIN173" s="3"/>
      <c r="RIO173" s="2"/>
      <c r="RIP173" s="2"/>
      <c r="RIQ173" s="2"/>
      <c r="RIR173" s="2"/>
      <c r="RIS173" s="2"/>
      <c r="RIT173" s="45"/>
      <c r="RIU173" s="45"/>
      <c r="RIX173" s="16"/>
      <c r="RIY173" s="93"/>
      <c r="RIZ173" s="18"/>
      <c r="RJA173" s="16"/>
      <c r="RJB173" s="18"/>
      <c r="RJC173" s="3"/>
      <c r="RJE173" s="13"/>
      <c r="RJF173" s="8"/>
      <c r="RJG173" s="3"/>
      <c r="RJH173" s="45"/>
      <c r="RJI173" s="3"/>
      <c r="RJJ173" s="2"/>
      <c r="RJK173" s="2"/>
      <c r="RJL173" s="2"/>
      <c r="RJM173" s="2"/>
      <c r="RJN173" s="2"/>
      <c r="RJO173" s="45"/>
      <c r="RJP173" s="45"/>
      <c r="RJS173" s="16"/>
      <c r="RJT173" s="93"/>
      <c r="RJU173" s="18"/>
      <c r="RJV173" s="16"/>
      <c r="RJW173" s="18"/>
      <c r="RJX173" s="3"/>
      <c r="RJZ173" s="13"/>
      <c r="RKA173" s="8"/>
      <c r="RKB173" s="3"/>
      <c r="RKC173" s="45"/>
      <c r="RKD173" s="3"/>
      <c r="RKE173" s="2"/>
      <c r="RKF173" s="2"/>
      <c r="RKG173" s="2"/>
      <c r="RKH173" s="2"/>
      <c r="RKI173" s="2"/>
      <c r="RKJ173" s="45"/>
      <c r="RKK173" s="45"/>
      <c r="RKN173" s="16"/>
      <c r="RKO173" s="93"/>
      <c r="RKP173" s="18"/>
      <c r="RKQ173" s="16"/>
      <c r="RKR173" s="18"/>
      <c r="RKS173" s="3"/>
      <c r="RKU173" s="13"/>
      <c r="RKV173" s="8"/>
      <c r="RKW173" s="3"/>
      <c r="RKX173" s="45"/>
      <c r="RKY173" s="3"/>
      <c r="RKZ173" s="2"/>
      <c r="RLA173" s="2"/>
      <c r="RLB173" s="2"/>
      <c r="RLC173" s="2"/>
      <c r="RLD173" s="2"/>
      <c r="RLE173" s="45"/>
      <c r="RLF173" s="45"/>
      <c r="RLI173" s="16"/>
      <c r="RLJ173" s="93"/>
      <c r="RLK173" s="18"/>
      <c r="RLL173" s="16"/>
      <c r="RLM173" s="18"/>
      <c r="RLN173" s="3"/>
      <c r="RLP173" s="13"/>
      <c r="RLQ173" s="8"/>
      <c r="RLR173" s="3"/>
      <c r="RLS173" s="45"/>
      <c r="RLT173" s="3"/>
      <c r="RLU173" s="2"/>
      <c r="RLV173" s="2"/>
      <c r="RLW173" s="2"/>
      <c r="RLX173" s="2"/>
      <c r="RLY173" s="2"/>
      <c r="RLZ173" s="45"/>
      <c r="RMA173" s="45"/>
      <c r="RMD173" s="16"/>
      <c r="RME173" s="93"/>
      <c r="RMF173" s="18"/>
      <c r="RMG173" s="16"/>
      <c r="RMH173" s="18"/>
      <c r="RMI173" s="3"/>
      <c r="RMK173" s="13"/>
      <c r="RML173" s="8"/>
      <c r="RMM173" s="3"/>
      <c r="RMN173" s="45"/>
      <c r="RMO173" s="3"/>
      <c r="RMP173" s="2"/>
      <c r="RMQ173" s="2"/>
      <c r="RMR173" s="2"/>
      <c r="RMS173" s="2"/>
      <c r="RMT173" s="2"/>
      <c r="RMU173" s="45"/>
      <c r="RMV173" s="45"/>
      <c r="RMY173" s="16"/>
      <c r="RMZ173" s="93"/>
      <c r="RNA173" s="18"/>
      <c r="RNB173" s="16"/>
      <c r="RNC173" s="18"/>
      <c r="RND173" s="3"/>
      <c r="RNF173" s="13"/>
      <c r="RNG173" s="8"/>
      <c r="RNH173" s="3"/>
      <c r="RNI173" s="45"/>
      <c r="RNJ173" s="3"/>
      <c r="RNK173" s="2"/>
      <c r="RNL173" s="2"/>
      <c r="RNM173" s="2"/>
      <c r="RNN173" s="2"/>
      <c r="RNO173" s="2"/>
      <c r="RNP173" s="45"/>
      <c r="RNQ173" s="45"/>
      <c r="RNT173" s="16"/>
      <c r="RNU173" s="93"/>
      <c r="RNV173" s="18"/>
      <c r="RNW173" s="16"/>
      <c r="RNX173" s="18"/>
      <c r="RNY173" s="3"/>
      <c r="ROA173" s="13"/>
      <c r="ROB173" s="8"/>
      <c r="ROC173" s="3"/>
      <c r="ROD173" s="45"/>
      <c r="ROE173" s="3"/>
      <c r="ROF173" s="2"/>
      <c r="ROG173" s="2"/>
      <c r="ROH173" s="2"/>
      <c r="ROI173" s="2"/>
      <c r="ROJ173" s="2"/>
      <c r="ROK173" s="45"/>
      <c r="ROL173" s="45"/>
      <c r="ROO173" s="16"/>
      <c r="ROP173" s="93"/>
      <c r="ROQ173" s="18"/>
      <c r="ROR173" s="16"/>
      <c r="ROS173" s="18"/>
      <c r="ROT173" s="3"/>
      <c r="ROV173" s="13"/>
      <c r="ROW173" s="8"/>
      <c r="ROX173" s="3"/>
      <c r="ROY173" s="45"/>
      <c r="ROZ173" s="3"/>
      <c r="RPA173" s="2"/>
      <c r="RPB173" s="2"/>
      <c r="RPC173" s="2"/>
      <c r="RPD173" s="2"/>
      <c r="RPE173" s="2"/>
      <c r="RPF173" s="45"/>
      <c r="RPG173" s="45"/>
      <c r="RPJ173" s="16"/>
      <c r="RPK173" s="93"/>
      <c r="RPL173" s="18"/>
      <c r="RPM173" s="16"/>
      <c r="RPN173" s="18"/>
      <c r="RPO173" s="3"/>
      <c r="RPQ173" s="13"/>
      <c r="RPR173" s="8"/>
      <c r="RPS173" s="3"/>
      <c r="RPT173" s="45"/>
      <c r="RPU173" s="3"/>
      <c r="RPV173" s="2"/>
      <c r="RPW173" s="2"/>
      <c r="RPX173" s="2"/>
      <c r="RPY173" s="2"/>
      <c r="RPZ173" s="2"/>
      <c r="RQA173" s="45"/>
      <c r="RQB173" s="45"/>
      <c r="RQE173" s="16"/>
      <c r="RQF173" s="93"/>
      <c r="RQG173" s="18"/>
      <c r="RQH173" s="16"/>
      <c r="RQI173" s="18"/>
      <c r="RQJ173" s="3"/>
      <c r="RQL173" s="13"/>
      <c r="RQM173" s="8"/>
      <c r="RQN173" s="3"/>
      <c r="RQO173" s="45"/>
      <c r="RQP173" s="3"/>
      <c r="RQQ173" s="2"/>
      <c r="RQR173" s="2"/>
      <c r="RQS173" s="2"/>
      <c r="RQT173" s="2"/>
      <c r="RQU173" s="2"/>
      <c r="RQV173" s="45"/>
      <c r="RQW173" s="45"/>
      <c r="RQZ173" s="16"/>
      <c r="RRA173" s="93"/>
      <c r="RRB173" s="18"/>
      <c r="RRC173" s="16"/>
      <c r="RRD173" s="18"/>
      <c r="RRE173" s="3"/>
      <c r="RRG173" s="13"/>
      <c r="RRH173" s="8"/>
      <c r="RRI173" s="3"/>
      <c r="RRJ173" s="45"/>
      <c r="RRK173" s="3"/>
      <c r="RRL173" s="2"/>
      <c r="RRM173" s="2"/>
      <c r="RRN173" s="2"/>
      <c r="RRO173" s="2"/>
      <c r="RRP173" s="2"/>
      <c r="RRQ173" s="45"/>
      <c r="RRR173" s="45"/>
      <c r="RRU173" s="16"/>
      <c r="RRV173" s="93"/>
      <c r="RRW173" s="18"/>
      <c r="RRX173" s="16"/>
      <c r="RRY173" s="18"/>
      <c r="RRZ173" s="3"/>
      <c r="RSB173" s="13"/>
      <c r="RSC173" s="8"/>
      <c r="RSD173" s="3"/>
      <c r="RSE173" s="45"/>
      <c r="RSF173" s="3"/>
      <c r="RSG173" s="2"/>
      <c r="RSH173" s="2"/>
      <c r="RSI173" s="2"/>
      <c r="RSJ173" s="2"/>
      <c r="RSK173" s="2"/>
      <c r="RSL173" s="45"/>
      <c r="RSM173" s="45"/>
      <c r="RSP173" s="16"/>
      <c r="RSQ173" s="93"/>
      <c r="RSR173" s="18"/>
      <c r="RSS173" s="16"/>
      <c r="RST173" s="18"/>
      <c r="RSU173" s="3"/>
      <c r="RSW173" s="13"/>
      <c r="RSX173" s="8"/>
      <c r="RSY173" s="3"/>
      <c r="RSZ173" s="45"/>
      <c r="RTA173" s="3"/>
      <c r="RTB173" s="2"/>
      <c r="RTC173" s="2"/>
      <c r="RTD173" s="2"/>
      <c r="RTE173" s="2"/>
      <c r="RTF173" s="2"/>
      <c r="RTG173" s="45"/>
      <c r="RTH173" s="45"/>
      <c r="RTK173" s="16"/>
      <c r="RTL173" s="93"/>
      <c r="RTM173" s="18"/>
      <c r="RTN173" s="16"/>
      <c r="RTO173" s="18"/>
      <c r="RTP173" s="3"/>
      <c r="RTR173" s="13"/>
      <c r="RTS173" s="8"/>
      <c r="RTT173" s="3"/>
      <c r="RTU173" s="45"/>
      <c r="RTV173" s="3"/>
      <c r="RTW173" s="2"/>
      <c r="RTX173" s="2"/>
      <c r="RTY173" s="2"/>
      <c r="RTZ173" s="2"/>
      <c r="RUA173" s="2"/>
      <c r="RUB173" s="45"/>
      <c r="RUC173" s="45"/>
      <c r="RUF173" s="16"/>
      <c r="RUG173" s="93"/>
      <c r="RUH173" s="18"/>
      <c r="RUI173" s="16"/>
      <c r="RUJ173" s="18"/>
      <c r="RUK173" s="3"/>
      <c r="RUM173" s="13"/>
      <c r="RUN173" s="8"/>
      <c r="RUO173" s="3"/>
      <c r="RUP173" s="45"/>
      <c r="RUQ173" s="3"/>
      <c r="RUR173" s="2"/>
      <c r="RUS173" s="2"/>
      <c r="RUT173" s="2"/>
      <c r="RUU173" s="2"/>
      <c r="RUV173" s="2"/>
      <c r="RUW173" s="45"/>
      <c r="RUX173" s="45"/>
      <c r="RVA173" s="16"/>
      <c r="RVB173" s="93"/>
      <c r="RVC173" s="18"/>
      <c r="RVD173" s="16"/>
      <c r="RVE173" s="18"/>
      <c r="RVF173" s="3"/>
      <c r="RVH173" s="13"/>
      <c r="RVI173" s="8"/>
      <c r="RVJ173" s="3"/>
      <c r="RVK173" s="45"/>
      <c r="RVL173" s="3"/>
      <c r="RVM173" s="2"/>
      <c r="RVN173" s="2"/>
      <c r="RVO173" s="2"/>
      <c r="RVP173" s="2"/>
      <c r="RVQ173" s="2"/>
      <c r="RVR173" s="45"/>
      <c r="RVS173" s="45"/>
      <c r="RVV173" s="16"/>
      <c r="RVW173" s="93"/>
      <c r="RVX173" s="18"/>
      <c r="RVY173" s="16"/>
      <c r="RVZ173" s="18"/>
      <c r="RWA173" s="3"/>
      <c r="RWC173" s="13"/>
      <c r="RWD173" s="8"/>
      <c r="RWE173" s="3"/>
      <c r="RWF173" s="45"/>
      <c r="RWG173" s="3"/>
      <c r="RWH173" s="2"/>
      <c r="RWI173" s="2"/>
      <c r="RWJ173" s="2"/>
      <c r="RWK173" s="2"/>
      <c r="RWL173" s="2"/>
      <c r="RWM173" s="45"/>
      <c r="RWN173" s="45"/>
      <c r="RWQ173" s="16"/>
      <c r="RWR173" s="93"/>
      <c r="RWS173" s="18"/>
      <c r="RWT173" s="16"/>
      <c r="RWU173" s="18"/>
      <c r="RWV173" s="3"/>
      <c r="RWX173" s="13"/>
      <c r="RWY173" s="8"/>
      <c r="RWZ173" s="3"/>
      <c r="RXA173" s="45"/>
      <c r="RXB173" s="3"/>
      <c r="RXC173" s="2"/>
      <c r="RXD173" s="2"/>
      <c r="RXE173" s="2"/>
      <c r="RXF173" s="2"/>
      <c r="RXG173" s="2"/>
      <c r="RXH173" s="45"/>
      <c r="RXI173" s="45"/>
      <c r="RXL173" s="16"/>
      <c r="RXM173" s="93"/>
      <c r="RXN173" s="18"/>
      <c r="RXO173" s="16"/>
      <c r="RXP173" s="18"/>
      <c r="RXQ173" s="3"/>
      <c r="RXS173" s="13"/>
      <c r="RXT173" s="8"/>
      <c r="RXU173" s="3"/>
      <c r="RXV173" s="45"/>
      <c r="RXW173" s="3"/>
      <c r="RXX173" s="2"/>
      <c r="RXY173" s="2"/>
      <c r="RXZ173" s="2"/>
      <c r="RYA173" s="2"/>
      <c r="RYB173" s="2"/>
      <c r="RYC173" s="45"/>
      <c r="RYD173" s="45"/>
      <c r="RYG173" s="16"/>
      <c r="RYH173" s="93"/>
      <c r="RYI173" s="18"/>
      <c r="RYJ173" s="16"/>
      <c r="RYK173" s="18"/>
      <c r="RYL173" s="3"/>
      <c r="RYN173" s="13"/>
      <c r="RYO173" s="8"/>
      <c r="RYP173" s="3"/>
      <c r="RYQ173" s="45"/>
      <c r="RYR173" s="3"/>
      <c r="RYS173" s="2"/>
      <c r="RYT173" s="2"/>
      <c r="RYU173" s="2"/>
      <c r="RYV173" s="2"/>
      <c r="RYW173" s="2"/>
      <c r="RYX173" s="45"/>
      <c r="RYY173" s="45"/>
      <c r="RZB173" s="16"/>
      <c r="RZC173" s="93"/>
      <c r="RZD173" s="18"/>
      <c r="RZE173" s="16"/>
      <c r="RZF173" s="18"/>
      <c r="RZG173" s="3"/>
      <c r="RZI173" s="13"/>
      <c r="RZJ173" s="8"/>
      <c r="RZK173" s="3"/>
      <c r="RZL173" s="45"/>
      <c r="RZM173" s="3"/>
      <c r="RZN173" s="2"/>
      <c r="RZO173" s="2"/>
      <c r="RZP173" s="2"/>
      <c r="RZQ173" s="2"/>
      <c r="RZR173" s="2"/>
      <c r="RZS173" s="45"/>
      <c r="RZT173" s="45"/>
      <c r="RZW173" s="16"/>
      <c r="RZX173" s="93"/>
      <c r="RZY173" s="18"/>
      <c r="RZZ173" s="16"/>
      <c r="SAA173" s="18"/>
      <c r="SAB173" s="3"/>
      <c r="SAD173" s="13"/>
      <c r="SAE173" s="8"/>
      <c r="SAF173" s="3"/>
      <c r="SAG173" s="45"/>
      <c r="SAH173" s="3"/>
      <c r="SAI173" s="2"/>
      <c r="SAJ173" s="2"/>
      <c r="SAK173" s="2"/>
      <c r="SAL173" s="2"/>
      <c r="SAM173" s="2"/>
      <c r="SAN173" s="45"/>
      <c r="SAO173" s="45"/>
      <c r="SAR173" s="16"/>
      <c r="SAS173" s="93"/>
      <c r="SAT173" s="18"/>
      <c r="SAU173" s="16"/>
      <c r="SAV173" s="18"/>
      <c r="SAW173" s="3"/>
      <c r="SAY173" s="13"/>
      <c r="SAZ173" s="8"/>
      <c r="SBA173" s="3"/>
      <c r="SBB173" s="45"/>
      <c r="SBC173" s="3"/>
      <c r="SBD173" s="2"/>
      <c r="SBE173" s="2"/>
      <c r="SBF173" s="2"/>
      <c r="SBG173" s="2"/>
      <c r="SBH173" s="2"/>
      <c r="SBI173" s="45"/>
      <c r="SBJ173" s="45"/>
      <c r="SBM173" s="16"/>
      <c r="SBN173" s="93"/>
      <c r="SBO173" s="18"/>
      <c r="SBP173" s="16"/>
      <c r="SBQ173" s="18"/>
      <c r="SBR173" s="3"/>
      <c r="SBT173" s="13"/>
      <c r="SBU173" s="8"/>
      <c r="SBV173" s="3"/>
      <c r="SBW173" s="45"/>
      <c r="SBX173" s="3"/>
      <c r="SBY173" s="2"/>
      <c r="SBZ173" s="2"/>
      <c r="SCA173" s="2"/>
      <c r="SCB173" s="2"/>
      <c r="SCC173" s="2"/>
      <c r="SCD173" s="45"/>
      <c r="SCE173" s="45"/>
      <c r="SCH173" s="16"/>
      <c r="SCI173" s="93"/>
      <c r="SCJ173" s="18"/>
      <c r="SCK173" s="16"/>
      <c r="SCL173" s="18"/>
      <c r="SCM173" s="3"/>
      <c r="SCO173" s="13"/>
      <c r="SCP173" s="8"/>
      <c r="SCQ173" s="3"/>
      <c r="SCR173" s="45"/>
      <c r="SCS173" s="3"/>
      <c r="SCT173" s="2"/>
      <c r="SCU173" s="2"/>
      <c r="SCV173" s="2"/>
      <c r="SCW173" s="2"/>
      <c r="SCX173" s="2"/>
      <c r="SCY173" s="45"/>
      <c r="SCZ173" s="45"/>
      <c r="SDC173" s="16"/>
      <c r="SDD173" s="93"/>
      <c r="SDE173" s="18"/>
      <c r="SDF173" s="16"/>
      <c r="SDG173" s="18"/>
      <c r="SDH173" s="3"/>
      <c r="SDJ173" s="13"/>
      <c r="SDK173" s="8"/>
      <c r="SDL173" s="3"/>
      <c r="SDM173" s="45"/>
      <c r="SDN173" s="3"/>
      <c r="SDO173" s="2"/>
      <c r="SDP173" s="2"/>
      <c r="SDQ173" s="2"/>
      <c r="SDR173" s="2"/>
      <c r="SDS173" s="2"/>
      <c r="SDT173" s="45"/>
      <c r="SDU173" s="45"/>
      <c r="SDX173" s="16"/>
      <c r="SDY173" s="93"/>
      <c r="SDZ173" s="18"/>
      <c r="SEA173" s="16"/>
      <c r="SEB173" s="18"/>
      <c r="SEC173" s="3"/>
      <c r="SEE173" s="13"/>
      <c r="SEF173" s="8"/>
      <c r="SEG173" s="3"/>
      <c r="SEH173" s="45"/>
      <c r="SEI173" s="3"/>
      <c r="SEJ173" s="2"/>
      <c r="SEK173" s="2"/>
      <c r="SEL173" s="2"/>
      <c r="SEM173" s="2"/>
      <c r="SEN173" s="2"/>
      <c r="SEO173" s="45"/>
      <c r="SEP173" s="45"/>
      <c r="SES173" s="16"/>
      <c r="SET173" s="93"/>
      <c r="SEU173" s="18"/>
      <c r="SEV173" s="16"/>
      <c r="SEW173" s="18"/>
      <c r="SEX173" s="3"/>
      <c r="SEZ173" s="13"/>
      <c r="SFA173" s="8"/>
      <c r="SFB173" s="3"/>
      <c r="SFC173" s="45"/>
      <c r="SFD173" s="3"/>
      <c r="SFE173" s="2"/>
      <c r="SFF173" s="2"/>
      <c r="SFG173" s="2"/>
      <c r="SFH173" s="2"/>
      <c r="SFI173" s="2"/>
      <c r="SFJ173" s="45"/>
      <c r="SFK173" s="45"/>
      <c r="SFN173" s="16"/>
      <c r="SFO173" s="93"/>
      <c r="SFP173" s="18"/>
      <c r="SFQ173" s="16"/>
      <c r="SFR173" s="18"/>
      <c r="SFS173" s="3"/>
      <c r="SFU173" s="13"/>
      <c r="SFV173" s="8"/>
      <c r="SFW173" s="3"/>
      <c r="SFX173" s="45"/>
      <c r="SFY173" s="3"/>
      <c r="SFZ173" s="2"/>
      <c r="SGA173" s="2"/>
      <c r="SGB173" s="2"/>
      <c r="SGC173" s="2"/>
      <c r="SGD173" s="2"/>
      <c r="SGE173" s="45"/>
      <c r="SGF173" s="45"/>
      <c r="SGI173" s="16"/>
      <c r="SGJ173" s="93"/>
      <c r="SGK173" s="18"/>
      <c r="SGL173" s="16"/>
      <c r="SGM173" s="18"/>
      <c r="SGN173" s="3"/>
      <c r="SGP173" s="13"/>
      <c r="SGQ173" s="8"/>
      <c r="SGR173" s="3"/>
      <c r="SGS173" s="45"/>
      <c r="SGT173" s="3"/>
      <c r="SGU173" s="2"/>
      <c r="SGV173" s="2"/>
      <c r="SGW173" s="2"/>
      <c r="SGX173" s="2"/>
      <c r="SGY173" s="2"/>
      <c r="SGZ173" s="45"/>
      <c r="SHA173" s="45"/>
      <c r="SHD173" s="16"/>
      <c r="SHE173" s="93"/>
      <c r="SHF173" s="18"/>
      <c r="SHG173" s="16"/>
      <c r="SHH173" s="18"/>
      <c r="SHI173" s="3"/>
      <c r="SHK173" s="13"/>
      <c r="SHL173" s="8"/>
      <c r="SHM173" s="3"/>
      <c r="SHN173" s="45"/>
      <c r="SHO173" s="3"/>
      <c r="SHP173" s="2"/>
      <c r="SHQ173" s="2"/>
      <c r="SHR173" s="2"/>
      <c r="SHS173" s="2"/>
      <c r="SHT173" s="2"/>
      <c r="SHU173" s="45"/>
      <c r="SHV173" s="45"/>
      <c r="SHY173" s="16"/>
      <c r="SHZ173" s="93"/>
      <c r="SIA173" s="18"/>
      <c r="SIB173" s="16"/>
      <c r="SIC173" s="18"/>
      <c r="SID173" s="3"/>
      <c r="SIF173" s="13"/>
      <c r="SIG173" s="8"/>
      <c r="SIH173" s="3"/>
      <c r="SII173" s="45"/>
      <c r="SIJ173" s="3"/>
      <c r="SIK173" s="2"/>
      <c r="SIL173" s="2"/>
      <c r="SIM173" s="2"/>
      <c r="SIN173" s="2"/>
      <c r="SIO173" s="2"/>
      <c r="SIP173" s="45"/>
      <c r="SIQ173" s="45"/>
      <c r="SIT173" s="16"/>
      <c r="SIU173" s="93"/>
      <c r="SIV173" s="18"/>
      <c r="SIW173" s="16"/>
      <c r="SIX173" s="18"/>
      <c r="SIY173" s="3"/>
      <c r="SJA173" s="13"/>
      <c r="SJB173" s="8"/>
      <c r="SJC173" s="3"/>
      <c r="SJD173" s="45"/>
      <c r="SJE173" s="3"/>
      <c r="SJF173" s="2"/>
      <c r="SJG173" s="2"/>
      <c r="SJH173" s="2"/>
      <c r="SJI173" s="2"/>
      <c r="SJJ173" s="2"/>
      <c r="SJK173" s="45"/>
      <c r="SJL173" s="45"/>
      <c r="SJO173" s="16"/>
      <c r="SJP173" s="93"/>
      <c r="SJQ173" s="18"/>
      <c r="SJR173" s="16"/>
      <c r="SJS173" s="18"/>
      <c r="SJT173" s="3"/>
      <c r="SJV173" s="13"/>
      <c r="SJW173" s="8"/>
      <c r="SJX173" s="3"/>
      <c r="SJY173" s="45"/>
      <c r="SJZ173" s="3"/>
      <c r="SKA173" s="2"/>
      <c r="SKB173" s="2"/>
      <c r="SKC173" s="2"/>
      <c r="SKD173" s="2"/>
      <c r="SKE173" s="2"/>
      <c r="SKF173" s="45"/>
      <c r="SKG173" s="45"/>
      <c r="SKJ173" s="16"/>
      <c r="SKK173" s="93"/>
      <c r="SKL173" s="18"/>
      <c r="SKM173" s="16"/>
      <c r="SKN173" s="18"/>
      <c r="SKO173" s="3"/>
      <c r="SKQ173" s="13"/>
      <c r="SKR173" s="8"/>
      <c r="SKS173" s="3"/>
      <c r="SKT173" s="45"/>
      <c r="SKU173" s="3"/>
      <c r="SKV173" s="2"/>
      <c r="SKW173" s="2"/>
      <c r="SKX173" s="2"/>
      <c r="SKY173" s="2"/>
      <c r="SKZ173" s="2"/>
      <c r="SLA173" s="45"/>
      <c r="SLB173" s="45"/>
      <c r="SLE173" s="16"/>
      <c r="SLF173" s="93"/>
      <c r="SLG173" s="18"/>
      <c r="SLH173" s="16"/>
      <c r="SLI173" s="18"/>
      <c r="SLJ173" s="3"/>
      <c r="SLL173" s="13"/>
      <c r="SLM173" s="8"/>
      <c r="SLN173" s="3"/>
      <c r="SLO173" s="45"/>
      <c r="SLP173" s="3"/>
      <c r="SLQ173" s="2"/>
      <c r="SLR173" s="2"/>
      <c r="SLS173" s="2"/>
      <c r="SLT173" s="2"/>
      <c r="SLU173" s="2"/>
      <c r="SLV173" s="45"/>
      <c r="SLW173" s="45"/>
      <c r="SLZ173" s="16"/>
      <c r="SMA173" s="93"/>
      <c r="SMB173" s="18"/>
      <c r="SMC173" s="16"/>
      <c r="SMD173" s="18"/>
      <c r="SME173" s="3"/>
      <c r="SMG173" s="13"/>
      <c r="SMH173" s="8"/>
      <c r="SMI173" s="3"/>
      <c r="SMJ173" s="45"/>
      <c r="SMK173" s="3"/>
      <c r="SML173" s="2"/>
      <c r="SMM173" s="2"/>
      <c r="SMN173" s="2"/>
      <c r="SMO173" s="2"/>
      <c r="SMP173" s="2"/>
      <c r="SMQ173" s="45"/>
      <c r="SMR173" s="45"/>
      <c r="SMU173" s="16"/>
      <c r="SMV173" s="93"/>
      <c r="SMW173" s="18"/>
      <c r="SMX173" s="16"/>
      <c r="SMY173" s="18"/>
      <c r="SMZ173" s="3"/>
      <c r="SNB173" s="13"/>
      <c r="SNC173" s="8"/>
      <c r="SND173" s="3"/>
      <c r="SNE173" s="45"/>
      <c r="SNF173" s="3"/>
      <c r="SNG173" s="2"/>
      <c r="SNH173" s="2"/>
      <c r="SNI173" s="2"/>
      <c r="SNJ173" s="2"/>
      <c r="SNK173" s="2"/>
      <c r="SNL173" s="45"/>
      <c r="SNM173" s="45"/>
      <c r="SNP173" s="16"/>
      <c r="SNQ173" s="93"/>
      <c r="SNR173" s="18"/>
      <c r="SNS173" s="16"/>
      <c r="SNT173" s="18"/>
      <c r="SNU173" s="3"/>
      <c r="SNW173" s="13"/>
      <c r="SNX173" s="8"/>
      <c r="SNY173" s="3"/>
      <c r="SNZ173" s="45"/>
      <c r="SOA173" s="3"/>
      <c r="SOB173" s="2"/>
      <c r="SOC173" s="2"/>
      <c r="SOD173" s="2"/>
      <c r="SOE173" s="2"/>
      <c r="SOF173" s="2"/>
      <c r="SOG173" s="45"/>
      <c r="SOH173" s="45"/>
      <c r="SOK173" s="16"/>
      <c r="SOL173" s="93"/>
      <c r="SOM173" s="18"/>
      <c r="SON173" s="16"/>
      <c r="SOO173" s="18"/>
      <c r="SOP173" s="3"/>
      <c r="SOR173" s="13"/>
      <c r="SOS173" s="8"/>
      <c r="SOT173" s="3"/>
      <c r="SOU173" s="45"/>
      <c r="SOV173" s="3"/>
      <c r="SOW173" s="2"/>
      <c r="SOX173" s="2"/>
      <c r="SOY173" s="2"/>
      <c r="SOZ173" s="2"/>
      <c r="SPA173" s="2"/>
      <c r="SPB173" s="45"/>
      <c r="SPC173" s="45"/>
      <c r="SPF173" s="16"/>
      <c r="SPG173" s="93"/>
      <c r="SPH173" s="18"/>
      <c r="SPI173" s="16"/>
      <c r="SPJ173" s="18"/>
      <c r="SPK173" s="3"/>
      <c r="SPM173" s="13"/>
      <c r="SPN173" s="8"/>
      <c r="SPO173" s="3"/>
      <c r="SPP173" s="45"/>
      <c r="SPQ173" s="3"/>
      <c r="SPR173" s="2"/>
      <c r="SPS173" s="2"/>
      <c r="SPT173" s="2"/>
      <c r="SPU173" s="2"/>
      <c r="SPV173" s="2"/>
      <c r="SPW173" s="45"/>
      <c r="SPX173" s="45"/>
      <c r="SQA173" s="16"/>
      <c r="SQB173" s="93"/>
      <c r="SQC173" s="18"/>
      <c r="SQD173" s="16"/>
      <c r="SQE173" s="18"/>
      <c r="SQF173" s="3"/>
      <c r="SQH173" s="13"/>
      <c r="SQI173" s="8"/>
      <c r="SQJ173" s="3"/>
      <c r="SQK173" s="45"/>
      <c r="SQL173" s="3"/>
      <c r="SQM173" s="2"/>
      <c r="SQN173" s="2"/>
      <c r="SQO173" s="2"/>
      <c r="SQP173" s="2"/>
      <c r="SQQ173" s="2"/>
      <c r="SQR173" s="45"/>
      <c r="SQS173" s="45"/>
      <c r="SQV173" s="16"/>
      <c r="SQW173" s="93"/>
      <c r="SQX173" s="18"/>
      <c r="SQY173" s="16"/>
      <c r="SQZ173" s="18"/>
      <c r="SRA173" s="3"/>
      <c r="SRC173" s="13"/>
      <c r="SRD173" s="8"/>
      <c r="SRE173" s="3"/>
      <c r="SRF173" s="45"/>
      <c r="SRG173" s="3"/>
      <c r="SRH173" s="2"/>
      <c r="SRI173" s="2"/>
      <c r="SRJ173" s="2"/>
      <c r="SRK173" s="2"/>
      <c r="SRL173" s="2"/>
      <c r="SRM173" s="45"/>
      <c r="SRN173" s="45"/>
      <c r="SRQ173" s="16"/>
      <c r="SRR173" s="93"/>
      <c r="SRS173" s="18"/>
      <c r="SRT173" s="16"/>
      <c r="SRU173" s="18"/>
      <c r="SRV173" s="3"/>
      <c r="SRX173" s="13"/>
      <c r="SRY173" s="8"/>
      <c r="SRZ173" s="3"/>
      <c r="SSA173" s="45"/>
      <c r="SSB173" s="3"/>
      <c r="SSC173" s="2"/>
      <c r="SSD173" s="2"/>
      <c r="SSE173" s="2"/>
      <c r="SSF173" s="2"/>
      <c r="SSG173" s="2"/>
      <c r="SSH173" s="45"/>
      <c r="SSI173" s="45"/>
      <c r="SSL173" s="16"/>
      <c r="SSM173" s="93"/>
      <c r="SSN173" s="18"/>
      <c r="SSO173" s="16"/>
      <c r="SSP173" s="18"/>
      <c r="SSQ173" s="3"/>
      <c r="SSS173" s="13"/>
      <c r="SST173" s="8"/>
      <c r="SSU173" s="3"/>
      <c r="SSV173" s="45"/>
      <c r="SSW173" s="3"/>
      <c r="SSX173" s="2"/>
      <c r="SSY173" s="2"/>
      <c r="SSZ173" s="2"/>
      <c r="STA173" s="2"/>
      <c r="STB173" s="2"/>
      <c r="STC173" s="45"/>
      <c r="STD173" s="45"/>
      <c r="STG173" s="16"/>
      <c r="STH173" s="93"/>
      <c r="STI173" s="18"/>
      <c r="STJ173" s="16"/>
      <c r="STK173" s="18"/>
      <c r="STL173" s="3"/>
      <c r="STN173" s="13"/>
      <c r="STO173" s="8"/>
      <c r="STP173" s="3"/>
      <c r="STQ173" s="45"/>
      <c r="STR173" s="3"/>
      <c r="STS173" s="2"/>
      <c r="STT173" s="2"/>
      <c r="STU173" s="2"/>
      <c r="STV173" s="2"/>
      <c r="STW173" s="2"/>
      <c r="STX173" s="45"/>
      <c r="STY173" s="45"/>
      <c r="SUB173" s="16"/>
      <c r="SUC173" s="93"/>
      <c r="SUD173" s="18"/>
      <c r="SUE173" s="16"/>
      <c r="SUF173" s="18"/>
      <c r="SUG173" s="3"/>
      <c r="SUI173" s="13"/>
      <c r="SUJ173" s="8"/>
      <c r="SUK173" s="3"/>
      <c r="SUL173" s="45"/>
      <c r="SUM173" s="3"/>
      <c r="SUN173" s="2"/>
      <c r="SUO173" s="2"/>
      <c r="SUP173" s="2"/>
      <c r="SUQ173" s="2"/>
      <c r="SUR173" s="2"/>
      <c r="SUS173" s="45"/>
      <c r="SUT173" s="45"/>
      <c r="SUW173" s="16"/>
      <c r="SUX173" s="93"/>
      <c r="SUY173" s="18"/>
      <c r="SUZ173" s="16"/>
      <c r="SVA173" s="18"/>
      <c r="SVB173" s="3"/>
      <c r="SVD173" s="13"/>
      <c r="SVE173" s="8"/>
      <c r="SVF173" s="3"/>
      <c r="SVG173" s="45"/>
      <c r="SVH173" s="3"/>
      <c r="SVI173" s="2"/>
      <c r="SVJ173" s="2"/>
      <c r="SVK173" s="2"/>
      <c r="SVL173" s="2"/>
      <c r="SVM173" s="2"/>
      <c r="SVN173" s="45"/>
      <c r="SVO173" s="45"/>
      <c r="SVR173" s="16"/>
      <c r="SVS173" s="93"/>
      <c r="SVT173" s="18"/>
      <c r="SVU173" s="16"/>
      <c r="SVV173" s="18"/>
      <c r="SVW173" s="3"/>
      <c r="SVY173" s="13"/>
      <c r="SVZ173" s="8"/>
      <c r="SWA173" s="3"/>
      <c r="SWB173" s="45"/>
      <c r="SWC173" s="3"/>
      <c r="SWD173" s="2"/>
      <c r="SWE173" s="2"/>
      <c r="SWF173" s="2"/>
      <c r="SWG173" s="2"/>
      <c r="SWH173" s="2"/>
      <c r="SWI173" s="45"/>
      <c r="SWJ173" s="45"/>
      <c r="SWM173" s="16"/>
      <c r="SWN173" s="93"/>
      <c r="SWO173" s="18"/>
      <c r="SWP173" s="16"/>
      <c r="SWQ173" s="18"/>
      <c r="SWR173" s="3"/>
      <c r="SWT173" s="13"/>
      <c r="SWU173" s="8"/>
      <c r="SWV173" s="3"/>
      <c r="SWW173" s="45"/>
      <c r="SWX173" s="3"/>
      <c r="SWY173" s="2"/>
      <c r="SWZ173" s="2"/>
      <c r="SXA173" s="2"/>
      <c r="SXB173" s="2"/>
      <c r="SXC173" s="2"/>
      <c r="SXD173" s="45"/>
      <c r="SXE173" s="45"/>
      <c r="SXH173" s="16"/>
      <c r="SXI173" s="93"/>
      <c r="SXJ173" s="18"/>
      <c r="SXK173" s="16"/>
      <c r="SXL173" s="18"/>
      <c r="SXM173" s="3"/>
      <c r="SXO173" s="13"/>
      <c r="SXP173" s="8"/>
      <c r="SXQ173" s="3"/>
      <c r="SXR173" s="45"/>
      <c r="SXS173" s="3"/>
      <c r="SXT173" s="2"/>
      <c r="SXU173" s="2"/>
      <c r="SXV173" s="2"/>
      <c r="SXW173" s="2"/>
      <c r="SXX173" s="2"/>
      <c r="SXY173" s="45"/>
      <c r="SXZ173" s="45"/>
      <c r="SYC173" s="16"/>
      <c r="SYD173" s="93"/>
      <c r="SYE173" s="18"/>
      <c r="SYF173" s="16"/>
      <c r="SYG173" s="18"/>
      <c r="SYH173" s="3"/>
      <c r="SYJ173" s="13"/>
      <c r="SYK173" s="8"/>
      <c r="SYL173" s="3"/>
      <c r="SYM173" s="45"/>
      <c r="SYN173" s="3"/>
      <c r="SYO173" s="2"/>
      <c r="SYP173" s="2"/>
      <c r="SYQ173" s="2"/>
      <c r="SYR173" s="2"/>
      <c r="SYS173" s="2"/>
      <c r="SYT173" s="45"/>
      <c r="SYU173" s="45"/>
      <c r="SYX173" s="16"/>
      <c r="SYY173" s="93"/>
      <c r="SYZ173" s="18"/>
      <c r="SZA173" s="16"/>
      <c r="SZB173" s="18"/>
      <c r="SZC173" s="3"/>
      <c r="SZE173" s="13"/>
      <c r="SZF173" s="8"/>
      <c r="SZG173" s="3"/>
      <c r="SZH173" s="45"/>
      <c r="SZI173" s="3"/>
      <c r="SZJ173" s="2"/>
      <c r="SZK173" s="2"/>
      <c r="SZL173" s="2"/>
      <c r="SZM173" s="2"/>
      <c r="SZN173" s="2"/>
      <c r="SZO173" s="45"/>
      <c r="SZP173" s="45"/>
      <c r="SZS173" s="16"/>
      <c r="SZT173" s="93"/>
      <c r="SZU173" s="18"/>
      <c r="SZV173" s="16"/>
      <c r="SZW173" s="18"/>
      <c r="SZX173" s="3"/>
      <c r="SZZ173" s="13"/>
      <c r="TAA173" s="8"/>
      <c r="TAB173" s="3"/>
      <c r="TAC173" s="45"/>
      <c r="TAD173" s="3"/>
      <c r="TAE173" s="2"/>
      <c r="TAF173" s="2"/>
      <c r="TAG173" s="2"/>
      <c r="TAH173" s="2"/>
      <c r="TAI173" s="2"/>
      <c r="TAJ173" s="45"/>
      <c r="TAK173" s="45"/>
      <c r="TAN173" s="16"/>
      <c r="TAO173" s="93"/>
      <c r="TAP173" s="18"/>
      <c r="TAQ173" s="16"/>
      <c r="TAR173" s="18"/>
      <c r="TAS173" s="3"/>
      <c r="TAU173" s="13"/>
      <c r="TAV173" s="8"/>
      <c r="TAW173" s="3"/>
      <c r="TAX173" s="45"/>
      <c r="TAY173" s="3"/>
      <c r="TAZ173" s="2"/>
      <c r="TBA173" s="2"/>
      <c r="TBB173" s="2"/>
      <c r="TBC173" s="2"/>
      <c r="TBD173" s="2"/>
      <c r="TBE173" s="45"/>
      <c r="TBF173" s="45"/>
      <c r="TBI173" s="16"/>
      <c r="TBJ173" s="93"/>
      <c r="TBK173" s="18"/>
      <c r="TBL173" s="16"/>
      <c r="TBM173" s="18"/>
      <c r="TBN173" s="3"/>
      <c r="TBP173" s="13"/>
      <c r="TBQ173" s="8"/>
      <c r="TBR173" s="3"/>
      <c r="TBS173" s="45"/>
      <c r="TBT173" s="3"/>
      <c r="TBU173" s="2"/>
      <c r="TBV173" s="2"/>
      <c r="TBW173" s="2"/>
      <c r="TBX173" s="2"/>
      <c r="TBY173" s="2"/>
      <c r="TBZ173" s="45"/>
      <c r="TCA173" s="45"/>
      <c r="TCD173" s="16"/>
      <c r="TCE173" s="93"/>
      <c r="TCF173" s="18"/>
      <c r="TCG173" s="16"/>
      <c r="TCH173" s="18"/>
      <c r="TCI173" s="3"/>
      <c r="TCK173" s="13"/>
      <c r="TCL173" s="8"/>
      <c r="TCM173" s="3"/>
      <c r="TCN173" s="45"/>
      <c r="TCO173" s="3"/>
      <c r="TCP173" s="2"/>
      <c r="TCQ173" s="2"/>
      <c r="TCR173" s="2"/>
      <c r="TCS173" s="2"/>
      <c r="TCT173" s="2"/>
      <c r="TCU173" s="45"/>
      <c r="TCV173" s="45"/>
      <c r="TCY173" s="16"/>
      <c r="TCZ173" s="93"/>
      <c r="TDA173" s="18"/>
      <c r="TDB173" s="16"/>
      <c r="TDC173" s="18"/>
      <c r="TDD173" s="3"/>
      <c r="TDF173" s="13"/>
      <c r="TDG173" s="8"/>
      <c r="TDH173" s="3"/>
      <c r="TDI173" s="45"/>
      <c r="TDJ173" s="3"/>
      <c r="TDK173" s="2"/>
      <c r="TDL173" s="2"/>
      <c r="TDM173" s="2"/>
      <c r="TDN173" s="2"/>
      <c r="TDO173" s="2"/>
      <c r="TDP173" s="45"/>
      <c r="TDQ173" s="45"/>
      <c r="TDT173" s="16"/>
      <c r="TDU173" s="93"/>
      <c r="TDV173" s="18"/>
      <c r="TDW173" s="16"/>
      <c r="TDX173" s="18"/>
      <c r="TDY173" s="3"/>
      <c r="TEA173" s="13"/>
      <c r="TEB173" s="8"/>
      <c r="TEC173" s="3"/>
      <c r="TED173" s="45"/>
      <c r="TEE173" s="3"/>
      <c r="TEF173" s="2"/>
      <c r="TEG173" s="2"/>
      <c r="TEH173" s="2"/>
      <c r="TEI173" s="2"/>
      <c r="TEJ173" s="2"/>
      <c r="TEK173" s="45"/>
      <c r="TEL173" s="45"/>
      <c r="TEO173" s="16"/>
      <c r="TEP173" s="93"/>
      <c r="TEQ173" s="18"/>
      <c r="TER173" s="16"/>
      <c r="TES173" s="18"/>
      <c r="TET173" s="3"/>
      <c r="TEV173" s="13"/>
      <c r="TEW173" s="8"/>
      <c r="TEX173" s="3"/>
      <c r="TEY173" s="45"/>
      <c r="TEZ173" s="3"/>
      <c r="TFA173" s="2"/>
      <c r="TFB173" s="2"/>
      <c r="TFC173" s="2"/>
      <c r="TFD173" s="2"/>
      <c r="TFE173" s="2"/>
      <c r="TFF173" s="45"/>
      <c r="TFG173" s="45"/>
      <c r="TFJ173" s="16"/>
      <c r="TFK173" s="93"/>
      <c r="TFL173" s="18"/>
      <c r="TFM173" s="16"/>
      <c r="TFN173" s="18"/>
      <c r="TFO173" s="3"/>
      <c r="TFQ173" s="13"/>
      <c r="TFR173" s="8"/>
      <c r="TFS173" s="3"/>
      <c r="TFT173" s="45"/>
      <c r="TFU173" s="3"/>
      <c r="TFV173" s="2"/>
      <c r="TFW173" s="2"/>
      <c r="TFX173" s="2"/>
      <c r="TFY173" s="2"/>
      <c r="TFZ173" s="2"/>
      <c r="TGA173" s="45"/>
      <c r="TGB173" s="45"/>
      <c r="TGE173" s="16"/>
      <c r="TGF173" s="93"/>
      <c r="TGG173" s="18"/>
      <c r="TGH173" s="16"/>
      <c r="TGI173" s="18"/>
      <c r="TGJ173" s="3"/>
      <c r="TGL173" s="13"/>
      <c r="TGM173" s="8"/>
      <c r="TGN173" s="3"/>
      <c r="TGO173" s="45"/>
      <c r="TGP173" s="3"/>
      <c r="TGQ173" s="2"/>
      <c r="TGR173" s="2"/>
      <c r="TGS173" s="2"/>
      <c r="TGT173" s="2"/>
      <c r="TGU173" s="2"/>
      <c r="TGV173" s="45"/>
      <c r="TGW173" s="45"/>
      <c r="TGZ173" s="16"/>
      <c r="THA173" s="93"/>
      <c r="THB173" s="18"/>
      <c r="THC173" s="16"/>
      <c r="THD173" s="18"/>
      <c r="THE173" s="3"/>
      <c r="THG173" s="13"/>
      <c r="THH173" s="8"/>
      <c r="THI173" s="3"/>
      <c r="THJ173" s="45"/>
      <c r="THK173" s="3"/>
      <c r="THL173" s="2"/>
      <c r="THM173" s="2"/>
      <c r="THN173" s="2"/>
      <c r="THO173" s="2"/>
      <c r="THP173" s="2"/>
      <c r="THQ173" s="45"/>
      <c r="THR173" s="45"/>
      <c r="THU173" s="16"/>
      <c r="THV173" s="93"/>
      <c r="THW173" s="18"/>
      <c r="THX173" s="16"/>
      <c r="THY173" s="18"/>
      <c r="THZ173" s="3"/>
      <c r="TIB173" s="13"/>
      <c r="TIC173" s="8"/>
      <c r="TID173" s="3"/>
      <c r="TIE173" s="45"/>
      <c r="TIF173" s="3"/>
      <c r="TIG173" s="2"/>
      <c r="TIH173" s="2"/>
      <c r="TII173" s="2"/>
      <c r="TIJ173" s="2"/>
      <c r="TIK173" s="2"/>
      <c r="TIL173" s="45"/>
      <c r="TIM173" s="45"/>
      <c r="TIP173" s="16"/>
      <c r="TIQ173" s="93"/>
      <c r="TIR173" s="18"/>
      <c r="TIS173" s="16"/>
      <c r="TIT173" s="18"/>
      <c r="TIU173" s="3"/>
      <c r="TIW173" s="13"/>
      <c r="TIX173" s="8"/>
      <c r="TIY173" s="3"/>
      <c r="TIZ173" s="45"/>
      <c r="TJA173" s="3"/>
      <c r="TJB173" s="2"/>
      <c r="TJC173" s="2"/>
      <c r="TJD173" s="2"/>
      <c r="TJE173" s="2"/>
      <c r="TJF173" s="2"/>
      <c r="TJG173" s="45"/>
      <c r="TJH173" s="45"/>
      <c r="TJK173" s="16"/>
      <c r="TJL173" s="93"/>
      <c r="TJM173" s="18"/>
      <c r="TJN173" s="16"/>
      <c r="TJO173" s="18"/>
      <c r="TJP173" s="3"/>
      <c r="TJR173" s="13"/>
      <c r="TJS173" s="8"/>
      <c r="TJT173" s="3"/>
      <c r="TJU173" s="45"/>
      <c r="TJV173" s="3"/>
      <c r="TJW173" s="2"/>
      <c r="TJX173" s="2"/>
      <c r="TJY173" s="2"/>
      <c r="TJZ173" s="2"/>
      <c r="TKA173" s="2"/>
      <c r="TKB173" s="45"/>
      <c r="TKC173" s="45"/>
      <c r="TKF173" s="16"/>
      <c r="TKG173" s="93"/>
      <c r="TKH173" s="18"/>
      <c r="TKI173" s="16"/>
      <c r="TKJ173" s="18"/>
      <c r="TKK173" s="3"/>
      <c r="TKM173" s="13"/>
      <c r="TKN173" s="8"/>
      <c r="TKO173" s="3"/>
      <c r="TKP173" s="45"/>
      <c r="TKQ173" s="3"/>
      <c r="TKR173" s="2"/>
      <c r="TKS173" s="2"/>
      <c r="TKT173" s="2"/>
      <c r="TKU173" s="2"/>
      <c r="TKV173" s="2"/>
      <c r="TKW173" s="45"/>
      <c r="TKX173" s="45"/>
      <c r="TLA173" s="16"/>
      <c r="TLB173" s="93"/>
      <c r="TLC173" s="18"/>
      <c r="TLD173" s="16"/>
      <c r="TLE173" s="18"/>
      <c r="TLF173" s="3"/>
      <c r="TLH173" s="13"/>
      <c r="TLI173" s="8"/>
      <c r="TLJ173" s="3"/>
      <c r="TLK173" s="45"/>
      <c r="TLL173" s="3"/>
      <c r="TLM173" s="2"/>
      <c r="TLN173" s="2"/>
      <c r="TLO173" s="2"/>
      <c r="TLP173" s="2"/>
      <c r="TLQ173" s="2"/>
      <c r="TLR173" s="45"/>
      <c r="TLS173" s="45"/>
      <c r="TLV173" s="16"/>
      <c r="TLW173" s="93"/>
      <c r="TLX173" s="18"/>
      <c r="TLY173" s="16"/>
      <c r="TLZ173" s="18"/>
      <c r="TMA173" s="3"/>
      <c r="TMC173" s="13"/>
      <c r="TMD173" s="8"/>
      <c r="TME173" s="3"/>
      <c r="TMF173" s="45"/>
      <c r="TMG173" s="3"/>
      <c r="TMH173" s="2"/>
      <c r="TMI173" s="2"/>
      <c r="TMJ173" s="2"/>
      <c r="TMK173" s="2"/>
      <c r="TML173" s="2"/>
      <c r="TMM173" s="45"/>
      <c r="TMN173" s="45"/>
      <c r="TMQ173" s="16"/>
      <c r="TMR173" s="93"/>
      <c r="TMS173" s="18"/>
      <c r="TMT173" s="16"/>
      <c r="TMU173" s="18"/>
      <c r="TMV173" s="3"/>
      <c r="TMX173" s="13"/>
      <c r="TMY173" s="8"/>
      <c r="TMZ173" s="3"/>
      <c r="TNA173" s="45"/>
      <c r="TNB173" s="3"/>
      <c r="TNC173" s="2"/>
      <c r="TND173" s="2"/>
      <c r="TNE173" s="2"/>
      <c r="TNF173" s="2"/>
      <c r="TNG173" s="2"/>
      <c r="TNH173" s="45"/>
      <c r="TNI173" s="45"/>
      <c r="TNL173" s="16"/>
      <c r="TNM173" s="93"/>
      <c r="TNN173" s="18"/>
      <c r="TNO173" s="16"/>
      <c r="TNP173" s="18"/>
      <c r="TNQ173" s="3"/>
      <c r="TNS173" s="13"/>
      <c r="TNT173" s="8"/>
      <c r="TNU173" s="3"/>
      <c r="TNV173" s="45"/>
      <c r="TNW173" s="3"/>
      <c r="TNX173" s="2"/>
      <c r="TNY173" s="2"/>
      <c r="TNZ173" s="2"/>
      <c r="TOA173" s="2"/>
      <c r="TOB173" s="2"/>
      <c r="TOC173" s="45"/>
      <c r="TOD173" s="45"/>
      <c r="TOG173" s="16"/>
      <c r="TOH173" s="93"/>
      <c r="TOI173" s="18"/>
      <c r="TOJ173" s="16"/>
      <c r="TOK173" s="18"/>
      <c r="TOL173" s="3"/>
      <c r="TON173" s="13"/>
      <c r="TOO173" s="8"/>
      <c r="TOP173" s="3"/>
      <c r="TOQ173" s="45"/>
      <c r="TOR173" s="3"/>
      <c r="TOS173" s="2"/>
      <c r="TOT173" s="2"/>
      <c r="TOU173" s="2"/>
      <c r="TOV173" s="2"/>
      <c r="TOW173" s="2"/>
      <c r="TOX173" s="45"/>
      <c r="TOY173" s="45"/>
      <c r="TPB173" s="16"/>
      <c r="TPC173" s="93"/>
      <c r="TPD173" s="18"/>
      <c r="TPE173" s="16"/>
      <c r="TPF173" s="18"/>
      <c r="TPG173" s="3"/>
      <c r="TPI173" s="13"/>
      <c r="TPJ173" s="8"/>
      <c r="TPK173" s="3"/>
      <c r="TPL173" s="45"/>
      <c r="TPM173" s="3"/>
      <c r="TPN173" s="2"/>
      <c r="TPO173" s="2"/>
      <c r="TPP173" s="2"/>
      <c r="TPQ173" s="2"/>
      <c r="TPR173" s="2"/>
      <c r="TPS173" s="45"/>
      <c r="TPT173" s="45"/>
      <c r="TPW173" s="16"/>
      <c r="TPX173" s="93"/>
      <c r="TPY173" s="18"/>
      <c r="TPZ173" s="16"/>
      <c r="TQA173" s="18"/>
      <c r="TQB173" s="3"/>
      <c r="TQD173" s="13"/>
      <c r="TQE173" s="8"/>
      <c r="TQF173" s="3"/>
      <c r="TQG173" s="45"/>
      <c r="TQH173" s="3"/>
      <c r="TQI173" s="2"/>
      <c r="TQJ173" s="2"/>
      <c r="TQK173" s="2"/>
      <c r="TQL173" s="2"/>
      <c r="TQM173" s="2"/>
      <c r="TQN173" s="45"/>
      <c r="TQO173" s="45"/>
      <c r="TQR173" s="16"/>
      <c r="TQS173" s="93"/>
      <c r="TQT173" s="18"/>
      <c r="TQU173" s="16"/>
      <c r="TQV173" s="18"/>
      <c r="TQW173" s="3"/>
      <c r="TQY173" s="13"/>
      <c r="TQZ173" s="8"/>
      <c r="TRA173" s="3"/>
      <c r="TRB173" s="45"/>
      <c r="TRC173" s="3"/>
      <c r="TRD173" s="2"/>
      <c r="TRE173" s="2"/>
      <c r="TRF173" s="2"/>
      <c r="TRG173" s="2"/>
      <c r="TRH173" s="2"/>
      <c r="TRI173" s="45"/>
      <c r="TRJ173" s="45"/>
      <c r="TRM173" s="16"/>
      <c r="TRN173" s="93"/>
      <c r="TRO173" s="18"/>
      <c r="TRP173" s="16"/>
      <c r="TRQ173" s="18"/>
      <c r="TRR173" s="3"/>
      <c r="TRT173" s="13"/>
      <c r="TRU173" s="8"/>
      <c r="TRV173" s="3"/>
      <c r="TRW173" s="45"/>
      <c r="TRX173" s="3"/>
      <c r="TRY173" s="2"/>
      <c r="TRZ173" s="2"/>
      <c r="TSA173" s="2"/>
      <c r="TSB173" s="2"/>
      <c r="TSC173" s="2"/>
      <c r="TSD173" s="45"/>
      <c r="TSE173" s="45"/>
      <c r="TSH173" s="16"/>
      <c r="TSI173" s="93"/>
      <c r="TSJ173" s="18"/>
      <c r="TSK173" s="16"/>
      <c r="TSL173" s="18"/>
      <c r="TSM173" s="3"/>
      <c r="TSO173" s="13"/>
      <c r="TSP173" s="8"/>
      <c r="TSQ173" s="3"/>
      <c r="TSR173" s="45"/>
      <c r="TSS173" s="3"/>
      <c r="TST173" s="2"/>
      <c r="TSU173" s="2"/>
      <c r="TSV173" s="2"/>
      <c r="TSW173" s="2"/>
      <c r="TSX173" s="2"/>
      <c r="TSY173" s="45"/>
      <c r="TSZ173" s="45"/>
      <c r="TTC173" s="16"/>
      <c r="TTD173" s="93"/>
      <c r="TTE173" s="18"/>
      <c r="TTF173" s="16"/>
      <c r="TTG173" s="18"/>
      <c r="TTH173" s="3"/>
      <c r="TTJ173" s="13"/>
      <c r="TTK173" s="8"/>
      <c r="TTL173" s="3"/>
      <c r="TTM173" s="45"/>
      <c r="TTN173" s="3"/>
      <c r="TTO173" s="2"/>
      <c r="TTP173" s="2"/>
      <c r="TTQ173" s="2"/>
      <c r="TTR173" s="2"/>
      <c r="TTS173" s="2"/>
      <c r="TTT173" s="45"/>
      <c r="TTU173" s="45"/>
      <c r="TTX173" s="16"/>
      <c r="TTY173" s="93"/>
      <c r="TTZ173" s="18"/>
      <c r="TUA173" s="16"/>
      <c r="TUB173" s="18"/>
      <c r="TUC173" s="3"/>
      <c r="TUE173" s="13"/>
      <c r="TUF173" s="8"/>
      <c r="TUG173" s="3"/>
      <c r="TUH173" s="45"/>
      <c r="TUI173" s="3"/>
      <c r="TUJ173" s="2"/>
      <c r="TUK173" s="2"/>
      <c r="TUL173" s="2"/>
      <c r="TUM173" s="2"/>
      <c r="TUN173" s="2"/>
      <c r="TUO173" s="45"/>
      <c r="TUP173" s="45"/>
      <c r="TUS173" s="16"/>
      <c r="TUT173" s="93"/>
      <c r="TUU173" s="18"/>
      <c r="TUV173" s="16"/>
      <c r="TUW173" s="18"/>
      <c r="TUX173" s="3"/>
      <c r="TUZ173" s="13"/>
      <c r="TVA173" s="8"/>
      <c r="TVB173" s="3"/>
      <c r="TVC173" s="45"/>
      <c r="TVD173" s="3"/>
      <c r="TVE173" s="2"/>
      <c r="TVF173" s="2"/>
      <c r="TVG173" s="2"/>
      <c r="TVH173" s="2"/>
      <c r="TVI173" s="2"/>
      <c r="TVJ173" s="45"/>
      <c r="TVK173" s="45"/>
      <c r="TVN173" s="16"/>
      <c r="TVO173" s="93"/>
      <c r="TVP173" s="18"/>
      <c r="TVQ173" s="16"/>
      <c r="TVR173" s="18"/>
      <c r="TVS173" s="3"/>
      <c r="TVU173" s="13"/>
      <c r="TVV173" s="8"/>
      <c r="TVW173" s="3"/>
      <c r="TVX173" s="45"/>
      <c r="TVY173" s="3"/>
      <c r="TVZ173" s="2"/>
      <c r="TWA173" s="2"/>
      <c r="TWB173" s="2"/>
      <c r="TWC173" s="2"/>
      <c r="TWD173" s="2"/>
      <c r="TWE173" s="45"/>
      <c r="TWF173" s="45"/>
      <c r="TWI173" s="16"/>
      <c r="TWJ173" s="93"/>
      <c r="TWK173" s="18"/>
      <c r="TWL173" s="16"/>
      <c r="TWM173" s="18"/>
      <c r="TWN173" s="3"/>
      <c r="TWP173" s="13"/>
      <c r="TWQ173" s="8"/>
      <c r="TWR173" s="3"/>
      <c r="TWS173" s="45"/>
      <c r="TWT173" s="3"/>
      <c r="TWU173" s="2"/>
      <c r="TWV173" s="2"/>
      <c r="TWW173" s="2"/>
      <c r="TWX173" s="2"/>
      <c r="TWY173" s="2"/>
      <c r="TWZ173" s="45"/>
      <c r="TXA173" s="45"/>
      <c r="TXD173" s="16"/>
      <c r="TXE173" s="93"/>
      <c r="TXF173" s="18"/>
      <c r="TXG173" s="16"/>
      <c r="TXH173" s="18"/>
      <c r="TXI173" s="3"/>
      <c r="TXK173" s="13"/>
      <c r="TXL173" s="8"/>
      <c r="TXM173" s="3"/>
      <c r="TXN173" s="45"/>
      <c r="TXO173" s="3"/>
      <c r="TXP173" s="2"/>
      <c r="TXQ173" s="2"/>
      <c r="TXR173" s="2"/>
      <c r="TXS173" s="2"/>
      <c r="TXT173" s="2"/>
      <c r="TXU173" s="45"/>
      <c r="TXV173" s="45"/>
      <c r="TXY173" s="16"/>
      <c r="TXZ173" s="93"/>
      <c r="TYA173" s="18"/>
      <c r="TYB173" s="16"/>
      <c r="TYC173" s="18"/>
      <c r="TYD173" s="3"/>
      <c r="TYF173" s="13"/>
      <c r="TYG173" s="8"/>
      <c r="TYH173" s="3"/>
      <c r="TYI173" s="45"/>
      <c r="TYJ173" s="3"/>
      <c r="TYK173" s="2"/>
      <c r="TYL173" s="2"/>
      <c r="TYM173" s="2"/>
      <c r="TYN173" s="2"/>
      <c r="TYO173" s="2"/>
      <c r="TYP173" s="45"/>
      <c r="TYQ173" s="45"/>
      <c r="TYT173" s="16"/>
      <c r="TYU173" s="93"/>
      <c r="TYV173" s="18"/>
      <c r="TYW173" s="16"/>
      <c r="TYX173" s="18"/>
      <c r="TYY173" s="3"/>
      <c r="TZA173" s="13"/>
      <c r="TZB173" s="8"/>
      <c r="TZC173" s="3"/>
      <c r="TZD173" s="45"/>
      <c r="TZE173" s="3"/>
      <c r="TZF173" s="2"/>
      <c r="TZG173" s="2"/>
      <c r="TZH173" s="2"/>
      <c r="TZI173" s="2"/>
      <c r="TZJ173" s="2"/>
      <c r="TZK173" s="45"/>
      <c r="TZL173" s="45"/>
      <c r="TZO173" s="16"/>
      <c r="TZP173" s="93"/>
      <c r="TZQ173" s="18"/>
      <c r="TZR173" s="16"/>
      <c r="TZS173" s="18"/>
      <c r="TZT173" s="3"/>
      <c r="TZV173" s="13"/>
      <c r="TZW173" s="8"/>
      <c r="TZX173" s="3"/>
      <c r="TZY173" s="45"/>
      <c r="TZZ173" s="3"/>
      <c r="UAA173" s="2"/>
      <c r="UAB173" s="2"/>
      <c r="UAC173" s="2"/>
      <c r="UAD173" s="2"/>
      <c r="UAE173" s="2"/>
      <c r="UAF173" s="45"/>
      <c r="UAG173" s="45"/>
      <c r="UAJ173" s="16"/>
      <c r="UAK173" s="93"/>
      <c r="UAL173" s="18"/>
      <c r="UAM173" s="16"/>
      <c r="UAN173" s="18"/>
      <c r="UAO173" s="3"/>
      <c r="UAQ173" s="13"/>
      <c r="UAR173" s="8"/>
      <c r="UAS173" s="3"/>
      <c r="UAT173" s="45"/>
      <c r="UAU173" s="3"/>
      <c r="UAV173" s="2"/>
      <c r="UAW173" s="2"/>
      <c r="UAX173" s="2"/>
      <c r="UAY173" s="2"/>
      <c r="UAZ173" s="2"/>
      <c r="UBA173" s="45"/>
      <c r="UBB173" s="45"/>
      <c r="UBE173" s="16"/>
      <c r="UBF173" s="93"/>
      <c r="UBG173" s="18"/>
      <c r="UBH173" s="16"/>
      <c r="UBI173" s="18"/>
      <c r="UBJ173" s="3"/>
      <c r="UBL173" s="13"/>
      <c r="UBM173" s="8"/>
      <c r="UBN173" s="3"/>
      <c r="UBO173" s="45"/>
      <c r="UBP173" s="3"/>
      <c r="UBQ173" s="2"/>
      <c r="UBR173" s="2"/>
      <c r="UBS173" s="2"/>
      <c r="UBT173" s="2"/>
      <c r="UBU173" s="2"/>
      <c r="UBV173" s="45"/>
      <c r="UBW173" s="45"/>
      <c r="UBZ173" s="16"/>
      <c r="UCA173" s="93"/>
      <c r="UCB173" s="18"/>
      <c r="UCC173" s="16"/>
      <c r="UCD173" s="18"/>
      <c r="UCE173" s="3"/>
      <c r="UCG173" s="13"/>
      <c r="UCH173" s="8"/>
      <c r="UCI173" s="3"/>
      <c r="UCJ173" s="45"/>
      <c r="UCK173" s="3"/>
      <c r="UCL173" s="2"/>
      <c r="UCM173" s="2"/>
      <c r="UCN173" s="2"/>
      <c r="UCO173" s="2"/>
      <c r="UCP173" s="2"/>
      <c r="UCQ173" s="45"/>
      <c r="UCR173" s="45"/>
      <c r="UCU173" s="16"/>
      <c r="UCV173" s="93"/>
      <c r="UCW173" s="18"/>
      <c r="UCX173" s="16"/>
      <c r="UCY173" s="18"/>
      <c r="UCZ173" s="3"/>
      <c r="UDB173" s="13"/>
      <c r="UDC173" s="8"/>
      <c r="UDD173" s="3"/>
      <c r="UDE173" s="45"/>
      <c r="UDF173" s="3"/>
      <c r="UDG173" s="2"/>
      <c r="UDH173" s="2"/>
      <c r="UDI173" s="2"/>
      <c r="UDJ173" s="2"/>
      <c r="UDK173" s="2"/>
      <c r="UDL173" s="45"/>
      <c r="UDM173" s="45"/>
      <c r="UDP173" s="16"/>
      <c r="UDQ173" s="93"/>
      <c r="UDR173" s="18"/>
      <c r="UDS173" s="16"/>
      <c r="UDT173" s="18"/>
      <c r="UDU173" s="3"/>
      <c r="UDW173" s="13"/>
      <c r="UDX173" s="8"/>
      <c r="UDY173" s="3"/>
      <c r="UDZ173" s="45"/>
      <c r="UEA173" s="3"/>
      <c r="UEB173" s="2"/>
      <c r="UEC173" s="2"/>
      <c r="UED173" s="2"/>
      <c r="UEE173" s="2"/>
      <c r="UEF173" s="2"/>
      <c r="UEG173" s="45"/>
      <c r="UEH173" s="45"/>
      <c r="UEK173" s="16"/>
      <c r="UEL173" s="93"/>
      <c r="UEM173" s="18"/>
      <c r="UEN173" s="16"/>
      <c r="UEO173" s="18"/>
      <c r="UEP173" s="3"/>
      <c r="UER173" s="13"/>
      <c r="UES173" s="8"/>
      <c r="UET173" s="3"/>
      <c r="UEU173" s="45"/>
      <c r="UEV173" s="3"/>
      <c r="UEW173" s="2"/>
      <c r="UEX173" s="2"/>
      <c r="UEY173" s="2"/>
      <c r="UEZ173" s="2"/>
      <c r="UFA173" s="2"/>
      <c r="UFB173" s="45"/>
      <c r="UFC173" s="45"/>
      <c r="UFF173" s="16"/>
      <c r="UFG173" s="93"/>
      <c r="UFH173" s="18"/>
      <c r="UFI173" s="16"/>
      <c r="UFJ173" s="18"/>
      <c r="UFK173" s="3"/>
      <c r="UFM173" s="13"/>
      <c r="UFN173" s="8"/>
      <c r="UFO173" s="3"/>
      <c r="UFP173" s="45"/>
      <c r="UFQ173" s="3"/>
      <c r="UFR173" s="2"/>
      <c r="UFS173" s="2"/>
      <c r="UFT173" s="2"/>
      <c r="UFU173" s="2"/>
      <c r="UFV173" s="2"/>
      <c r="UFW173" s="45"/>
      <c r="UFX173" s="45"/>
      <c r="UGA173" s="16"/>
      <c r="UGB173" s="93"/>
      <c r="UGC173" s="18"/>
      <c r="UGD173" s="16"/>
      <c r="UGE173" s="18"/>
      <c r="UGF173" s="3"/>
      <c r="UGH173" s="13"/>
      <c r="UGI173" s="8"/>
      <c r="UGJ173" s="3"/>
      <c r="UGK173" s="45"/>
      <c r="UGL173" s="3"/>
      <c r="UGM173" s="2"/>
      <c r="UGN173" s="2"/>
      <c r="UGO173" s="2"/>
      <c r="UGP173" s="2"/>
      <c r="UGQ173" s="2"/>
      <c r="UGR173" s="45"/>
      <c r="UGS173" s="45"/>
      <c r="UGV173" s="16"/>
      <c r="UGW173" s="93"/>
      <c r="UGX173" s="18"/>
      <c r="UGY173" s="16"/>
      <c r="UGZ173" s="18"/>
      <c r="UHA173" s="3"/>
      <c r="UHC173" s="13"/>
      <c r="UHD173" s="8"/>
      <c r="UHE173" s="3"/>
      <c r="UHF173" s="45"/>
      <c r="UHG173" s="3"/>
      <c r="UHH173" s="2"/>
      <c r="UHI173" s="2"/>
      <c r="UHJ173" s="2"/>
      <c r="UHK173" s="2"/>
      <c r="UHL173" s="2"/>
      <c r="UHM173" s="45"/>
      <c r="UHN173" s="45"/>
      <c r="UHQ173" s="16"/>
      <c r="UHR173" s="93"/>
      <c r="UHS173" s="18"/>
      <c r="UHT173" s="16"/>
      <c r="UHU173" s="18"/>
      <c r="UHV173" s="3"/>
      <c r="UHX173" s="13"/>
      <c r="UHY173" s="8"/>
      <c r="UHZ173" s="3"/>
      <c r="UIA173" s="45"/>
      <c r="UIB173" s="3"/>
      <c r="UIC173" s="2"/>
      <c r="UID173" s="2"/>
      <c r="UIE173" s="2"/>
      <c r="UIF173" s="2"/>
      <c r="UIG173" s="2"/>
      <c r="UIH173" s="45"/>
      <c r="UII173" s="45"/>
      <c r="UIL173" s="16"/>
      <c r="UIM173" s="93"/>
      <c r="UIN173" s="18"/>
      <c r="UIO173" s="16"/>
      <c r="UIP173" s="18"/>
      <c r="UIQ173" s="3"/>
      <c r="UIS173" s="13"/>
      <c r="UIT173" s="8"/>
      <c r="UIU173" s="3"/>
      <c r="UIV173" s="45"/>
      <c r="UIW173" s="3"/>
      <c r="UIX173" s="2"/>
      <c r="UIY173" s="2"/>
      <c r="UIZ173" s="2"/>
      <c r="UJA173" s="2"/>
      <c r="UJB173" s="2"/>
      <c r="UJC173" s="45"/>
      <c r="UJD173" s="45"/>
      <c r="UJG173" s="16"/>
      <c r="UJH173" s="93"/>
      <c r="UJI173" s="18"/>
      <c r="UJJ173" s="16"/>
      <c r="UJK173" s="18"/>
      <c r="UJL173" s="3"/>
      <c r="UJN173" s="13"/>
      <c r="UJO173" s="8"/>
      <c r="UJP173" s="3"/>
      <c r="UJQ173" s="45"/>
      <c r="UJR173" s="3"/>
      <c r="UJS173" s="2"/>
      <c r="UJT173" s="2"/>
      <c r="UJU173" s="2"/>
      <c r="UJV173" s="2"/>
      <c r="UJW173" s="2"/>
      <c r="UJX173" s="45"/>
      <c r="UJY173" s="45"/>
      <c r="UKB173" s="16"/>
      <c r="UKC173" s="93"/>
      <c r="UKD173" s="18"/>
      <c r="UKE173" s="16"/>
      <c r="UKF173" s="18"/>
      <c r="UKG173" s="3"/>
      <c r="UKI173" s="13"/>
      <c r="UKJ173" s="8"/>
      <c r="UKK173" s="3"/>
      <c r="UKL173" s="45"/>
      <c r="UKM173" s="3"/>
      <c r="UKN173" s="2"/>
      <c r="UKO173" s="2"/>
      <c r="UKP173" s="2"/>
      <c r="UKQ173" s="2"/>
      <c r="UKR173" s="2"/>
      <c r="UKS173" s="45"/>
      <c r="UKT173" s="45"/>
      <c r="UKW173" s="16"/>
      <c r="UKX173" s="93"/>
      <c r="UKY173" s="18"/>
      <c r="UKZ173" s="16"/>
      <c r="ULA173" s="18"/>
      <c r="ULB173" s="3"/>
      <c r="ULD173" s="13"/>
      <c r="ULE173" s="8"/>
      <c r="ULF173" s="3"/>
      <c r="ULG173" s="45"/>
      <c r="ULH173" s="3"/>
      <c r="ULI173" s="2"/>
      <c r="ULJ173" s="2"/>
      <c r="ULK173" s="2"/>
      <c r="ULL173" s="2"/>
      <c r="ULM173" s="2"/>
      <c r="ULN173" s="45"/>
      <c r="ULO173" s="45"/>
      <c r="ULR173" s="16"/>
      <c r="ULS173" s="93"/>
      <c r="ULT173" s="18"/>
      <c r="ULU173" s="16"/>
      <c r="ULV173" s="18"/>
      <c r="ULW173" s="3"/>
      <c r="ULY173" s="13"/>
      <c r="ULZ173" s="8"/>
      <c r="UMA173" s="3"/>
      <c r="UMB173" s="45"/>
      <c r="UMC173" s="3"/>
      <c r="UMD173" s="2"/>
      <c r="UME173" s="2"/>
      <c r="UMF173" s="2"/>
      <c r="UMG173" s="2"/>
      <c r="UMH173" s="2"/>
      <c r="UMI173" s="45"/>
      <c r="UMJ173" s="45"/>
      <c r="UMM173" s="16"/>
      <c r="UMN173" s="93"/>
      <c r="UMO173" s="18"/>
      <c r="UMP173" s="16"/>
      <c r="UMQ173" s="18"/>
      <c r="UMR173" s="3"/>
      <c r="UMT173" s="13"/>
      <c r="UMU173" s="8"/>
      <c r="UMV173" s="3"/>
      <c r="UMW173" s="45"/>
      <c r="UMX173" s="3"/>
      <c r="UMY173" s="2"/>
      <c r="UMZ173" s="2"/>
      <c r="UNA173" s="2"/>
      <c r="UNB173" s="2"/>
      <c r="UNC173" s="2"/>
      <c r="UND173" s="45"/>
      <c r="UNE173" s="45"/>
      <c r="UNH173" s="16"/>
      <c r="UNI173" s="93"/>
      <c r="UNJ173" s="18"/>
      <c r="UNK173" s="16"/>
      <c r="UNL173" s="18"/>
      <c r="UNM173" s="3"/>
      <c r="UNO173" s="13"/>
      <c r="UNP173" s="8"/>
      <c r="UNQ173" s="3"/>
      <c r="UNR173" s="45"/>
      <c r="UNS173" s="3"/>
      <c r="UNT173" s="2"/>
      <c r="UNU173" s="2"/>
      <c r="UNV173" s="2"/>
      <c r="UNW173" s="2"/>
      <c r="UNX173" s="2"/>
      <c r="UNY173" s="45"/>
      <c r="UNZ173" s="45"/>
      <c r="UOC173" s="16"/>
      <c r="UOD173" s="93"/>
      <c r="UOE173" s="18"/>
      <c r="UOF173" s="16"/>
      <c r="UOG173" s="18"/>
      <c r="UOH173" s="3"/>
      <c r="UOJ173" s="13"/>
      <c r="UOK173" s="8"/>
      <c r="UOL173" s="3"/>
      <c r="UOM173" s="45"/>
      <c r="UON173" s="3"/>
      <c r="UOO173" s="2"/>
      <c r="UOP173" s="2"/>
      <c r="UOQ173" s="2"/>
      <c r="UOR173" s="2"/>
      <c r="UOS173" s="2"/>
      <c r="UOT173" s="45"/>
      <c r="UOU173" s="45"/>
      <c r="UOX173" s="16"/>
      <c r="UOY173" s="93"/>
      <c r="UOZ173" s="18"/>
      <c r="UPA173" s="16"/>
      <c r="UPB173" s="18"/>
      <c r="UPC173" s="3"/>
      <c r="UPE173" s="13"/>
      <c r="UPF173" s="8"/>
      <c r="UPG173" s="3"/>
      <c r="UPH173" s="45"/>
      <c r="UPI173" s="3"/>
      <c r="UPJ173" s="2"/>
      <c r="UPK173" s="2"/>
      <c r="UPL173" s="2"/>
      <c r="UPM173" s="2"/>
      <c r="UPN173" s="2"/>
      <c r="UPO173" s="45"/>
      <c r="UPP173" s="45"/>
      <c r="UPS173" s="16"/>
      <c r="UPT173" s="93"/>
      <c r="UPU173" s="18"/>
      <c r="UPV173" s="16"/>
      <c r="UPW173" s="18"/>
      <c r="UPX173" s="3"/>
      <c r="UPZ173" s="13"/>
      <c r="UQA173" s="8"/>
      <c r="UQB173" s="3"/>
      <c r="UQC173" s="45"/>
      <c r="UQD173" s="3"/>
      <c r="UQE173" s="2"/>
      <c r="UQF173" s="2"/>
      <c r="UQG173" s="2"/>
      <c r="UQH173" s="2"/>
      <c r="UQI173" s="2"/>
      <c r="UQJ173" s="45"/>
      <c r="UQK173" s="45"/>
      <c r="UQN173" s="16"/>
      <c r="UQO173" s="93"/>
      <c r="UQP173" s="18"/>
      <c r="UQQ173" s="16"/>
      <c r="UQR173" s="18"/>
      <c r="UQS173" s="3"/>
      <c r="UQU173" s="13"/>
      <c r="UQV173" s="8"/>
      <c r="UQW173" s="3"/>
      <c r="UQX173" s="45"/>
      <c r="UQY173" s="3"/>
      <c r="UQZ173" s="2"/>
      <c r="URA173" s="2"/>
      <c r="URB173" s="2"/>
      <c r="URC173" s="2"/>
      <c r="URD173" s="2"/>
      <c r="URE173" s="45"/>
      <c r="URF173" s="45"/>
      <c r="URI173" s="16"/>
      <c r="URJ173" s="93"/>
      <c r="URK173" s="18"/>
      <c r="URL173" s="16"/>
      <c r="URM173" s="18"/>
      <c r="URN173" s="3"/>
      <c r="URP173" s="13"/>
      <c r="URQ173" s="8"/>
      <c r="URR173" s="3"/>
      <c r="URS173" s="45"/>
      <c r="URT173" s="3"/>
      <c r="URU173" s="2"/>
      <c r="URV173" s="2"/>
      <c r="URW173" s="2"/>
      <c r="URX173" s="2"/>
      <c r="URY173" s="2"/>
      <c r="URZ173" s="45"/>
      <c r="USA173" s="45"/>
      <c r="USD173" s="16"/>
      <c r="USE173" s="93"/>
      <c r="USF173" s="18"/>
      <c r="USG173" s="16"/>
      <c r="USH173" s="18"/>
      <c r="USI173" s="3"/>
      <c r="USK173" s="13"/>
      <c r="USL173" s="8"/>
      <c r="USM173" s="3"/>
      <c r="USN173" s="45"/>
      <c r="USO173" s="3"/>
      <c r="USP173" s="2"/>
      <c r="USQ173" s="2"/>
      <c r="USR173" s="2"/>
      <c r="USS173" s="2"/>
      <c r="UST173" s="2"/>
      <c r="USU173" s="45"/>
      <c r="USV173" s="45"/>
      <c r="USY173" s="16"/>
      <c r="USZ173" s="93"/>
      <c r="UTA173" s="18"/>
      <c r="UTB173" s="16"/>
      <c r="UTC173" s="18"/>
      <c r="UTD173" s="3"/>
      <c r="UTF173" s="13"/>
      <c r="UTG173" s="8"/>
      <c r="UTH173" s="3"/>
      <c r="UTI173" s="45"/>
      <c r="UTJ173" s="3"/>
      <c r="UTK173" s="2"/>
      <c r="UTL173" s="2"/>
      <c r="UTM173" s="2"/>
      <c r="UTN173" s="2"/>
      <c r="UTO173" s="2"/>
      <c r="UTP173" s="45"/>
      <c r="UTQ173" s="45"/>
      <c r="UTT173" s="16"/>
      <c r="UTU173" s="93"/>
      <c r="UTV173" s="18"/>
      <c r="UTW173" s="16"/>
      <c r="UTX173" s="18"/>
      <c r="UTY173" s="3"/>
      <c r="UUA173" s="13"/>
      <c r="UUB173" s="8"/>
      <c r="UUC173" s="3"/>
      <c r="UUD173" s="45"/>
      <c r="UUE173" s="3"/>
      <c r="UUF173" s="2"/>
      <c r="UUG173" s="2"/>
      <c r="UUH173" s="2"/>
      <c r="UUI173" s="2"/>
      <c r="UUJ173" s="2"/>
      <c r="UUK173" s="45"/>
      <c r="UUL173" s="45"/>
      <c r="UUO173" s="16"/>
      <c r="UUP173" s="93"/>
      <c r="UUQ173" s="18"/>
      <c r="UUR173" s="16"/>
      <c r="UUS173" s="18"/>
      <c r="UUT173" s="3"/>
      <c r="UUV173" s="13"/>
      <c r="UUW173" s="8"/>
      <c r="UUX173" s="3"/>
      <c r="UUY173" s="45"/>
      <c r="UUZ173" s="3"/>
      <c r="UVA173" s="2"/>
      <c r="UVB173" s="2"/>
      <c r="UVC173" s="2"/>
      <c r="UVD173" s="2"/>
      <c r="UVE173" s="2"/>
      <c r="UVF173" s="45"/>
      <c r="UVG173" s="45"/>
      <c r="UVJ173" s="16"/>
      <c r="UVK173" s="93"/>
      <c r="UVL173" s="18"/>
      <c r="UVM173" s="16"/>
      <c r="UVN173" s="18"/>
      <c r="UVO173" s="3"/>
      <c r="UVQ173" s="13"/>
      <c r="UVR173" s="8"/>
      <c r="UVS173" s="3"/>
      <c r="UVT173" s="45"/>
      <c r="UVU173" s="3"/>
      <c r="UVV173" s="2"/>
      <c r="UVW173" s="2"/>
      <c r="UVX173" s="2"/>
      <c r="UVY173" s="2"/>
      <c r="UVZ173" s="2"/>
      <c r="UWA173" s="45"/>
      <c r="UWB173" s="45"/>
      <c r="UWE173" s="16"/>
      <c r="UWF173" s="93"/>
      <c r="UWG173" s="18"/>
      <c r="UWH173" s="16"/>
      <c r="UWI173" s="18"/>
      <c r="UWJ173" s="3"/>
      <c r="UWL173" s="13"/>
      <c r="UWM173" s="8"/>
      <c r="UWN173" s="3"/>
      <c r="UWO173" s="45"/>
      <c r="UWP173" s="3"/>
      <c r="UWQ173" s="2"/>
      <c r="UWR173" s="2"/>
      <c r="UWS173" s="2"/>
      <c r="UWT173" s="2"/>
      <c r="UWU173" s="2"/>
      <c r="UWV173" s="45"/>
      <c r="UWW173" s="45"/>
      <c r="UWZ173" s="16"/>
      <c r="UXA173" s="93"/>
      <c r="UXB173" s="18"/>
      <c r="UXC173" s="16"/>
      <c r="UXD173" s="18"/>
      <c r="UXE173" s="3"/>
      <c r="UXG173" s="13"/>
      <c r="UXH173" s="8"/>
      <c r="UXI173" s="3"/>
      <c r="UXJ173" s="45"/>
      <c r="UXK173" s="3"/>
      <c r="UXL173" s="2"/>
      <c r="UXM173" s="2"/>
      <c r="UXN173" s="2"/>
      <c r="UXO173" s="2"/>
      <c r="UXP173" s="2"/>
      <c r="UXQ173" s="45"/>
      <c r="UXR173" s="45"/>
      <c r="UXU173" s="16"/>
      <c r="UXV173" s="93"/>
      <c r="UXW173" s="18"/>
      <c r="UXX173" s="16"/>
      <c r="UXY173" s="18"/>
      <c r="UXZ173" s="3"/>
      <c r="UYB173" s="13"/>
      <c r="UYC173" s="8"/>
      <c r="UYD173" s="3"/>
      <c r="UYE173" s="45"/>
      <c r="UYF173" s="3"/>
      <c r="UYG173" s="2"/>
      <c r="UYH173" s="2"/>
      <c r="UYI173" s="2"/>
      <c r="UYJ173" s="2"/>
      <c r="UYK173" s="2"/>
      <c r="UYL173" s="45"/>
      <c r="UYM173" s="45"/>
      <c r="UYP173" s="16"/>
      <c r="UYQ173" s="93"/>
      <c r="UYR173" s="18"/>
      <c r="UYS173" s="16"/>
      <c r="UYT173" s="18"/>
      <c r="UYU173" s="3"/>
      <c r="UYW173" s="13"/>
      <c r="UYX173" s="8"/>
      <c r="UYY173" s="3"/>
      <c r="UYZ173" s="45"/>
      <c r="UZA173" s="3"/>
      <c r="UZB173" s="2"/>
      <c r="UZC173" s="2"/>
      <c r="UZD173" s="2"/>
      <c r="UZE173" s="2"/>
      <c r="UZF173" s="2"/>
      <c r="UZG173" s="45"/>
      <c r="UZH173" s="45"/>
      <c r="UZK173" s="16"/>
      <c r="UZL173" s="93"/>
      <c r="UZM173" s="18"/>
      <c r="UZN173" s="16"/>
      <c r="UZO173" s="18"/>
      <c r="UZP173" s="3"/>
      <c r="UZR173" s="13"/>
      <c r="UZS173" s="8"/>
      <c r="UZT173" s="3"/>
      <c r="UZU173" s="45"/>
      <c r="UZV173" s="3"/>
      <c r="UZW173" s="2"/>
      <c r="UZX173" s="2"/>
      <c r="UZY173" s="2"/>
      <c r="UZZ173" s="2"/>
      <c r="VAA173" s="2"/>
      <c r="VAB173" s="45"/>
      <c r="VAC173" s="45"/>
      <c r="VAF173" s="16"/>
      <c r="VAG173" s="93"/>
      <c r="VAH173" s="18"/>
      <c r="VAI173" s="16"/>
      <c r="VAJ173" s="18"/>
      <c r="VAK173" s="3"/>
      <c r="VAM173" s="13"/>
      <c r="VAN173" s="8"/>
      <c r="VAO173" s="3"/>
      <c r="VAP173" s="45"/>
      <c r="VAQ173" s="3"/>
      <c r="VAR173" s="2"/>
      <c r="VAS173" s="2"/>
      <c r="VAT173" s="2"/>
      <c r="VAU173" s="2"/>
      <c r="VAV173" s="2"/>
      <c r="VAW173" s="45"/>
      <c r="VAX173" s="45"/>
      <c r="VBA173" s="16"/>
      <c r="VBB173" s="93"/>
      <c r="VBC173" s="18"/>
      <c r="VBD173" s="16"/>
      <c r="VBE173" s="18"/>
      <c r="VBF173" s="3"/>
      <c r="VBH173" s="13"/>
      <c r="VBI173" s="8"/>
      <c r="VBJ173" s="3"/>
      <c r="VBK173" s="45"/>
      <c r="VBL173" s="3"/>
      <c r="VBM173" s="2"/>
      <c r="VBN173" s="2"/>
      <c r="VBO173" s="2"/>
      <c r="VBP173" s="2"/>
      <c r="VBQ173" s="2"/>
      <c r="VBR173" s="45"/>
      <c r="VBS173" s="45"/>
      <c r="VBV173" s="16"/>
      <c r="VBW173" s="93"/>
      <c r="VBX173" s="18"/>
      <c r="VBY173" s="16"/>
      <c r="VBZ173" s="18"/>
      <c r="VCA173" s="3"/>
      <c r="VCC173" s="13"/>
      <c r="VCD173" s="8"/>
      <c r="VCE173" s="3"/>
      <c r="VCF173" s="45"/>
      <c r="VCG173" s="3"/>
      <c r="VCH173" s="2"/>
      <c r="VCI173" s="2"/>
      <c r="VCJ173" s="2"/>
      <c r="VCK173" s="2"/>
      <c r="VCL173" s="2"/>
      <c r="VCM173" s="45"/>
      <c r="VCN173" s="45"/>
      <c r="VCQ173" s="16"/>
      <c r="VCR173" s="93"/>
      <c r="VCS173" s="18"/>
      <c r="VCT173" s="16"/>
      <c r="VCU173" s="18"/>
      <c r="VCV173" s="3"/>
      <c r="VCX173" s="13"/>
      <c r="VCY173" s="8"/>
      <c r="VCZ173" s="3"/>
      <c r="VDA173" s="45"/>
      <c r="VDB173" s="3"/>
      <c r="VDC173" s="2"/>
      <c r="VDD173" s="2"/>
      <c r="VDE173" s="2"/>
      <c r="VDF173" s="2"/>
      <c r="VDG173" s="2"/>
      <c r="VDH173" s="45"/>
      <c r="VDI173" s="45"/>
      <c r="VDL173" s="16"/>
      <c r="VDM173" s="93"/>
      <c r="VDN173" s="18"/>
      <c r="VDO173" s="16"/>
      <c r="VDP173" s="18"/>
      <c r="VDQ173" s="3"/>
      <c r="VDS173" s="13"/>
      <c r="VDT173" s="8"/>
      <c r="VDU173" s="3"/>
      <c r="VDV173" s="45"/>
      <c r="VDW173" s="3"/>
      <c r="VDX173" s="2"/>
      <c r="VDY173" s="2"/>
      <c r="VDZ173" s="2"/>
      <c r="VEA173" s="2"/>
      <c r="VEB173" s="2"/>
      <c r="VEC173" s="45"/>
      <c r="VED173" s="45"/>
      <c r="VEG173" s="16"/>
      <c r="VEH173" s="93"/>
      <c r="VEI173" s="18"/>
      <c r="VEJ173" s="16"/>
      <c r="VEK173" s="18"/>
      <c r="VEL173" s="3"/>
      <c r="VEN173" s="13"/>
      <c r="VEO173" s="8"/>
      <c r="VEP173" s="3"/>
      <c r="VEQ173" s="45"/>
      <c r="VER173" s="3"/>
      <c r="VES173" s="2"/>
      <c r="VET173" s="2"/>
      <c r="VEU173" s="2"/>
      <c r="VEV173" s="2"/>
      <c r="VEW173" s="2"/>
      <c r="VEX173" s="45"/>
      <c r="VEY173" s="45"/>
      <c r="VFB173" s="16"/>
      <c r="VFC173" s="93"/>
      <c r="VFD173" s="18"/>
      <c r="VFE173" s="16"/>
      <c r="VFF173" s="18"/>
      <c r="VFG173" s="3"/>
      <c r="VFI173" s="13"/>
      <c r="VFJ173" s="8"/>
      <c r="VFK173" s="3"/>
      <c r="VFL173" s="45"/>
      <c r="VFM173" s="3"/>
      <c r="VFN173" s="2"/>
      <c r="VFO173" s="2"/>
      <c r="VFP173" s="2"/>
      <c r="VFQ173" s="2"/>
      <c r="VFR173" s="2"/>
      <c r="VFS173" s="45"/>
      <c r="VFT173" s="45"/>
      <c r="VFW173" s="16"/>
      <c r="VFX173" s="93"/>
      <c r="VFY173" s="18"/>
      <c r="VFZ173" s="16"/>
      <c r="VGA173" s="18"/>
      <c r="VGB173" s="3"/>
      <c r="VGD173" s="13"/>
      <c r="VGE173" s="8"/>
      <c r="VGF173" s="3"/>
      <c r="VGG173" s="45"/>
      <c r="VGH173" s="3"/>
      <c r="VGI173" s="2"/>
      <c r="VGJ173" s="2"/>
      <c r="VGK173" s="2"/>
      <c r="VGL173" s="2"/>
      <c r="VGM173" s="2"/>
      <c r="VGN173" s="45"/>
      <c r="VGO173" s="45"/>
      <c r="VGR173" s="16"/>
      <c r="VGS173" s="93"/>
      <c r="VGT173" s="18"/>
      <c r="VGU173" s="16"/>
      <c r="VGV173" s="18"/>
      <c r="VGW173" s="3"/>
      <c r="VGY173" s="13"/>
      <c r="VGZ173" s="8"/>
      <c r="VHA173" s="3"/>
      <c r="VHB173" s="45"/>
      <c r="VHC173" s="3"/>
      <c r="VHD173" s="2"/>
      <c r="VHE173" s="2"/>
      <c r="VHF173" s="2"/>
      <c r="VHG173" s="2"/>
      <c r="VHH173" s="2"/>
      <c r="VHI173" s="45"/>
      <c r="VHJ173" s="45"/>
      <c r="VHM173" s="16"/>
      <c r="VHN173" s="93"/>
      <c r="VHO173" s="18"/>
      <c r="VHP173" s="16"/>
      <c r="VHQ173" s="18"/>
      <c r="VHR173" s="3"/>
      <c r="VHT173" s="13"/>
      <c r="VHU173" s="8"/>
      <c r="VHV173" s="3"/>
      <c r="VHW173" s="45"/>
      <c r="VHX173" s="3"/>
      <c r="VHY173" s="2"/>
      <c r="VHZ173" s="2"/>
      <c r="VIA173" s="2"/>
      <c r="VIB173" s="2"/>
      <c r="VIC173" s="2"/>
      <c r="VID173" s="45"/>
      <c r="VIE173" s="45"/>
      <c r="VIH173" s="16"/>
      <c r="VII173" s="93"/>
      <c r="VIJ173" s="18"/>
      <c r="VIK173" s="16"/>
      <c r="VIL173" s="18"/>
      <c r="VIM173" s="3"/>
      <c r="VIO173" s="13"/>
      <c r="VIP173" s="8"/>
      <c r="VIQ173" s="3"/>
      <c r="VIR173" s="45"/>
      <c r="VIS173" s="3"/>
      <c r="VIT173" s="2"/>
      <c r="VIU173" s="2"/>
      <c r="VIV173" s="2"/>
      <c r="VIW173" s="2"/>
      <c r="VIX173" s="2"/>
      <c r="VIY173" s="45"/>
      <c r="VIZ173" s="45"/>
      <c r="VJC173" s="16"/>
      <c r="VJD173" s="93"/>
      <c r="VJE173" s="18"/>
      <c r="VJF173" s="16"/>
      <c r="VJG173" s="18"/>
      <c r="VJH173" s="3"/>
      <c r="VJJ173" s="13"/>
      <c r="VJK173" s="8"/>
      <c r="VJL173" s="3"/>
      <c r="VJM173" s="45"/>
      <c r="VJN173" s="3"/>
      <c r="VJO173" s="2"/>
      <c r="VJP173" s="2"/>
      <c r="VJQ173" s="2"/>
      <c r="VJR173" s="2"/>
      <c r="VJS173" s="2"/>
      <c r="VJT173" s="45"/>
      <c r="VJU173" s="45"/>
      <c r="VJX173" s="16"/>
      <c r="VJY173" s="93"/>
      <c r="VJZ173" s="18"/>
      <c r="VKA173" s="16"/>
      <c r="VKB173" s="18"/>
      <c r="VKC173" s="3"/>
      <c r="VKE173" s="13"/>
      <c r="VKF173" s="8"/>
      <c r="VKG173" s="3"/>
      <c r="VKH173" s="45"/>
      <c r="VKI173" s="3"/>
      <c r="VKJ173" s="2"/>
      <c r="VKK173" s="2"/>
      <c r="VKL173" s="2"/>
      <c r="VKM173" s="2"/>
      <c r="VKN173" s="2"/>
      <c r="VKO173" s="45"/>
      <c r="VKP173" s="45"/>
      <c r="VKS173" s="16"/>
      <c r="VKT173" s="93"/>
      <c r="VKU173" s="18"/>
      <c r="VKV173" s="16"/>
      <c r="VKW173" s="18"/>
      <c r="VKX173" s="3"/>
      <c r="VKZ173" s="13"/>
      <c r="VLA173" s="8"/>
      <c r="VLB173" s="3"/>
      <c r="VLC173" s="45"/>
      <c r="VLD173" s="3"/>
      <c r="VLE173" s="2"/>
      <c r="VLF173" s="2"/>
      <c r="VLG173" s="2"/>
      <c r="VLH173" s="2"/>
      <c r="VLI173" s="2"/>
      <c r="VLJ173" s="45"/>
      <c r="VLK173" s="45"/>
      <c r="VLN173" s="16"/>
      <c r="VLO173" s="93"/>
      <c r="VLP173" s="18"/>
      <c r="VLQ173" s="16"/>
      <c r="VLR173" s="18"/>
      <c r="VLS173" s="3"/>
      <c r="VLU173" s="13"/>
      <c r="VLV173" s="8"/>
      <c r="VLW173" s="3"/>
      <c r="VLX173" s="45"/>
      <c r="VLY173" s="3"/>
      <c r="VLZ173" s="2"/>
      <c r="VMA173" s="2"/>
      <c r="VMB173" s="2"/>
      <c r="VMC173" s="2"/>
      <c r="VMD173" s="2"/>
      <c r="VME173" s="45"/>
      <c r="VMF173" s="45"/>
      <c r="VMI173" s="16"/>
      <c r="VMJ173" s="93"/>
      <c r="VMK173" s="18"/>
      <c r="VML173" s="16"/>
      <c r="VMM173" s="18"/>
      <c r="VMN173" s="3"/>
      <c r="VMP173" s="13"/>
      <c r="VMQ173" s="8"/>
      <c r="VMR173" s="3"/>
      <c r="VMS173" s="45"/>
      <c r="VMT173" s="3"/>
      <c r="VMU173" s="2"/>
      <c r="VMV173" s="2"/>
      <c r="VMW173" s="2"/>
      <c r="VMX173" s="2"/>
      <c r="VMY173" s="2"/>
      <c r="VMZ173" s="45"/>
      <c r="VNA173" s="45"/>
      <c r="VND173" s="16"/>
      <c r="VNE173" s="93"/>
      <c r="VNF173" s="18"/>
      <c r="VNG173" s="16"/>
      <c r="VNH173" s="18"/>
      <c r="VNI173" s="3"/>
      <c r="VNK173" s="13"/>
      <c r="VNL173" s="8"/>
      <c r="VNM173" s="3"/>
      <c r="VNN173" s="45"/>
      <c r="VNO173" s="3"/>
      <c r="VNP173" s="2"/>
      <c r="VNQ173" s="2"/>
      <c r="VNR173" s="2"/>
      <c r="VNS173" s="2"/>
      <c r="VNT173" s="2"/>
      <c r="VNU173" s="45"/>
      <c r="VNV173" s="45"/>
      <c r="VNY173" s="16"/>
      <c r="VNZ173" s="93"/>
      <c r="VOA173" s="18"/>
      <c r="VOB173" s="16"/>
      <c r="VOC173" s="18"/>
      <c r="VOD173" s="3"/>
      <c r="VOF173" s="13"/>
      <c r="VOG173" s="8"/>
      <c r="VOH173" s="3"/>
      <c r="VOI173" s="45"/>
      <c r="VOJ173" s="3"/>
      <c r="VOK173" s="2"/>
      <c r="VOL173" s="2"/>
      <c r="VOM173" s="2"/>
      <c r="VON173" s="2"/>
      <c r="VOO173" s="2"/>
      <c r="VOP173" s="45"/>
      <c r="VOQ173" s="45"/>
      <c r="VOT173" s="16"/>
      <c r="VOU173" s="93"/>
      <c r="VOV173" s="18"/>
      <c r="VOW173" s="16"/>
      <c r="VOX173" s="18"/>
      <c r="VOY173" s="3"/>
      <c r="VPA173" s="13"/>
      <c r="VPB173" s="8"/>
      <c r="VPC173" s="3"/>
      <c r="VPD173" s="45"/>
      <c r="VPE173" s="3"/>
      <c r="VPF173" s="2"/>
      <c r="VPG173" s="2"/>
      <c r="VPH173" s="2"/>
      <c r="VPI173" s="2"/>
      <c r="VPJ173" s="2"/>
      <c r="VPK173" s="45"/>
      <c r="VPL173" s="45"/>
      <c r="VPO173" s="16"/>
      <c r="VPP173" s="93"/>
      <c r="VPQ173" s="18"/>
      <c r="VPR173" s="16"/>
      <c r="VPS173" s="18"/>
      <c r="VPT173" s="3"/>
      <c r="VPV173" s="13"/>
      <c r="VPW173" s="8"/>
      <c r="VPX173" s="3"/>
      <c r="VPY173" s="45"/>
      <c r="VPZ173" s="3"/>
      <c r="VQA173" s="2"/>
      <c r="VQB173" s="2"/>
      <c r="VQC173" s="2"/>
      <c r="VQD173" s="2"/>
      <c r="VQE173" s="2"/>
      <c r="VQF173" s="45"/>
      <c r="VQG173" s="45"/>
      <c r="VQJ173" s="16"/>
      <c r="VQK173" s="93"/>
      <c r="VQL173" s="18"/>
      <c r="VQM173" s="16"/>
      <c r="VQN173" s="18"/>
      <c r="VQO173" s="3"/>
      <c r="VQQ173" s="13"/>
      <c r="VQR173" s="8"/>
      <c r="VQS173" s="3"/>
      <c r="VQT173" s="45"/>
      <c r="VQU173" s="3"/>
      <c r="VQV173" s="2"/>
      <c r="VQW173" s="2"/>
      <c r="VQX173" s="2"/>
      <c r="VQY173" s="2"/>
      <c r="VQZ173" s="2"/>
      <c r="VRA173" s="45"/>
      <c r="VRB173" s="45"/>
      <c r="VRE173" s="16"/>
      <c r="VRF173" s="93"/>
      <c r="VRG173" s="18"/>
      <c r="VRH173" s="16"/>
      <c r="VRI173" s="18"/>
      <c r="VRJ173" s="3"/>
      <c r="VRL173" s="13"/>
      <c r="VRM173" s="8"/>
      <c r="VRN173" s="3"/>
      <c r="VRO173" s="45"/>
      <c r="VRP173" s="3"/>
      <c r="VRQ173" s="2"/>
      <c r="VRR173" s="2"/>
      <c r="VRS173" s="2"/>
      <c r="VRT173" s="2"/>
      <c r="VRU173" s="2"/>
      <c r="VRV173" s="45"/>
      <c r="VRW173" s="45"/>
      <c r="VRZ173" s="16"/>
      <c r="VSA173" s="93"/>
      <c r="VSB173" s="18"/>
      <c r="VSC173" s="16"/>
      <c r="VSD173" s="18"/>
      <c r="VSE173" s="3"/>
      <c r="VSG173" s="13"/>
      <c r="VSH173" s="8"/>
      <c r="VSI173" s="3"/>
      <c r="VSJ173" s="45"/>
      <c r="VSK173" s="3"/>
      <c r="VSL173" s="2"/>
      <c r="VSM173" s="2"/>
      <c r="VSN173" s="2"/>
      <c r="VSO173" s="2"/>
      <c r="VSP173" s="2"/>
      <c r="VSQ173" s="45"/>
      <c r="VSR173" s="45"/>
      <c r="VSU173" s="16"/>
      <c r="VSV173" s="93"/>
      <c r="VSW173" s="18"/>
      <c r="VSX173" s="16"/>
      <c r="VSY173" s="18"/>
      <c r="VSZ173" s="3"/>
      <c r="VTB173" s="13"/>
      <c r="VTC173" s="8"/>
      <c r="VTD173" s="3"/>
      <c r="VTE173" s="45"/>
      <c r="VTF173" s="3"/>
      <c r="VTG173" s="2"/>
      <c r="VTH173" s="2"/>
      <c r="VTI173" s="2"/>
      <c r="VTJ173" s="2"/>
      <c r="VTK173" s="2"/>
      <c r="VTL173" s="45"/>
      <c r="VTM173" s="45"/>
      <c r="VTP173" s="16"/>
      <c r="VTQ173" s="93"/>
      <c r="VTR173" s="18"/>
      <c r="VTS173" s="16"/>
      <c r="VTT173" s="18"/>
      <c r="VTU173" s="3"/>
      <c r="VTW173" s="13"/>
      <c r="VTX173" s="8"/>
      <c r="VTY173" s="3"/>
      <c r="VTZ173" s="45"/>
      <c r="VUA173" s="3"/>
      <c r="VUB173" s="2"/>
      <c r="VUC173" s="2"/>
      <c r="VUD173" s="2"/>
      <c r="VUE173" s="2"/>
      <c r="VUF173" s="2"/>
      <c r="VUG173" s="45"/>
      <c r="VUH173" s="45"/>
      <c r="VUK173" s="16"/>
      <c r="VUL173" s="93"/>
      <c r="VUM173" s="18"/>
      <c r="VUN173" s="16"/>
      <c r="VUO173" s="18"/>
      <c r="VUP173" s="3"/>
      <c r="VUR173" s="13"/>
      <c r="VUS173" s="8"/>
      <c r="VUT173" s="3"/>
      <c r="VUU173" s="45"/>
      <c r="VUV173" s="3"/>
      <c r="VUW173" s="2"/>
      <c r="VUX173" s="2"/>
      <c r="VUY173" s="2"/>
      <c r="VUZ173" s="2"/>
      <c r="VVA173" s="2"/>
      <c r="VVB173" s="45"/>
      <c r="VVC173" s="45"/>
      <c r="VVF173" s="16"/>
      <c r="VVG173" s="93"/>
      <c r="VVH173" s="18"/>
      <c r="VVI173" s="16"/>
      <c r="VVJ173" s="18"/>
      <c r="VVK173" s="3"/>
      <c r="VVM173" s="13"/>
      <c r="VVN173" s="8"/>
      <c r="VVO173" s="3"/>
      <c r="VVP173" s="45"/>
      <c r="VVQ173" s="3"/>
      <c r="VVR173" s="2"/>
      <c r="VVS173" s="2"/>
      <c r="VVT173" s="2"/>
      <c r="VVU173" s="2"/>
      <c r="VVV173" s="2"/>
      <c r="VVW173" s="45"/>
      <c r="VVX173" s="45"/>
      <c r="VWA173" s="16"/>
      <c r="VWB173" s="93"/>
      <c r="VWC173" s="18"/>
      <c r="VWD173" s="16"/>
      <c r="VWE173" s="18"/>
      <c r="VWF173" s="3"/>
      <c r="VWH173" s="13"/>
      <c r="VWI173" s="8"/>
      <c r="VWJ173" s="3"/>
      <c r="VWK173" s="45"/>
      <c r="VWL173" s="3"/>
      <c r="VWM173" s="2"/>
      <c r="VWN173" s="2"/>
      <c r="VWO173" s="2"/>
      <c r="VWP173" s="2"/>
      <c r="VWQ173" s="2"/>
      <c r="VWR173" s="45"/>
      <c r="VWS173" s="45"/>
      <c r="VWV173" s="16"/>
      <c r="VWW173" s="93"/>
      <c r="VWX173" s="18"/>
      <c r="VWY173" s="16"/>
      <c r="VWZ173" s="18"/>
      <c r="VXA173" s="3"/>
      <c r="VXC173" s="13"/>
      <c r="VXD173" s="8"/>
      <c r="VXE173" s="3"/>
      <c r="VXF173" s="45"/>
      <c r="VXG173" s="3"/>
      <c r="VXH173" s="2"/>
      <c r="VXI173" s="2"/>
      <c r="VXJ173" s="2"/>
      <c r="VXK173" s="2"/>
      <c r="VXL173" s="2"/>
      <c r="VXM173" s="45"/>
      <c r="VXN173" s="45"/>
      <c r="VXQ173" s="16"/>
      <c r="VXR173" s="93"/>
      <c r="VXS173" s="18"/>
      <c r="VXT173" s="16"/>
      <c r="VXU173" s="18"/>
      <c r="VXV173" s="3"/>
      <c r="VXX173" s="13"/>
      <c r="VXY173" s="8"/>
      <c r="VXZ173" s="3"/>
      <c r="VYA173" s="45"/>
      <c r="VYB173" s="3"/>
      <c r="VYC173" s="2"/>
      <c r="VYD173" s="2"/>
      <c r="VYE173" s="2"/>
      <c r="VYF173" s="2"/>
      <c r="VYG173" s="2"/>
      <c r="VYH173" s="45"/>
      <c r="VYI173" s="45"/>
      <c r="VYL173" s="16"/>
      <c r="VYM173" s="93"/>
      <c r="VYN173" s="18"/>
      <c r="VYO173" s="16"/>
      <c r="VYP173" s="18"/>
      <c r="VYQ173" s="3"/>
      <c r="VYS173" s="13"/>
      <c r="VYT173" s="8"/>
      <c r="VYU173" s="3"/>
      <c r="VYV173" s="45"/>
      <c r="VYW173" s="3"/>
      <c r="VYX173" s="2"/>
      <c r="VYY173" s="2"/>
      <c r="VYZ173" s="2"/>
      <c r="VZA173" s="2"/>
      <c r="VZB173" s="2"/>
      <c r="VZC173" s="45"/>
      <c r="VZD173" s="45"/>
      <c r="VZG173" s="16"/>
      <c r="VZH173" s="93"/>
      <c r="VZI173" s="18"/>
      <c r="VZJ173" s="16"/>
      <c r="VZK173" s="18"/>
      <c r="VZL173" s="3"/>
      <c r="VZN173" s="13"/>
      <c r="VZO173" s="8"/>
      <c r="VZP173" s="3"/>
      <c r="VZQ173" s="45"/>
      <c r="VZR173" s="3"/>
      <c r="VZS173" s="2"/>
      <c r="VZT173" s="2"/>
      <c r="VZU173" s="2"/>
      <c r="VZV173" s="2"/>
      <c r="VZW173" s="2"/>
      <c r="VZX173" s="45"/>
      <c r="VZY173" s="45"/>
      <c r="WAB173" s="16"/>
      <c r="WAC173" s="93"/>
      <c r="WAD173" s="18"/>
      <c r="WAE173" s="16"/>
      <c r="WAF173" s="18"/>
      <c r="WAG173" s="3"/>
      <c r="WAI173" s="13"/>
      <c r="WAJ173" s="8"/>
      <c r="WAK173" s="3"/>
      <c r="WAL173" s="45"/>
      <c r="WAM173" s="3"/>
      <c r="WAN173" s="2"/>
      <c r="WAO173" s="2"/>
      <c r="WAP173" s="2"/>
      <c r="WAQ173" s="2"/>
      <c r="WAR173" s="2"/>
      <c r="WAS173" s="45"/>
      <c r="WAT173" s="45"/>
      <c r="WAW173" s="16"/>
      <c r="WAX173" s="93"/>
      <c r="WAY173" s="18"/>
      <c r="WAZ173" s="16"/>
      <c r="WBA173" s="18"/>
      <c r="WBB173" s="3"/>
      <c r="WBD173" s="13"/>
      <c r="WBE173" s="8"/>
      <c r="WBF173" s="3"/>
      <c r="WBG173" s="45"/>
      <c r="WBH173" s="3"/>
      <c r="WBI173" s="2"/>
      <c r="WBJ173" s="2"/>
      <c r="WBK173" s="2"/>
      <c r="WBL173" s="2"/>
      <c r="WBM173" s="2"/>
      <c r="WBN173" s="45"/>
      <c r="WBO173" s="45"/>
      <c r="WBR173" s="16"/>
      <c r="WBS173" s="93"/>
      <c r="WBT173" s="18"/>
      <c r="WBU173" s="16"/>
      <c r="WBV173" s="18"/>
      <c r="WBW173" s="3"/>
      <c r="WBY173" s="13"/>
      <c r="WBZ173" s="8"/>
      <c r="WCA173" s="3"/>
      <c r="WCB173" s="45"/>
      <c r="WCC173" s="3"/>
      <c r="WCD173" s="2"/>
      <c r="WCE173" s="2"/>
      <c r="WCF173" s="2"/>
      <c r="WCG173" s="2"/>
      <c r="WCH173" s="2"/>
      <c r="WCI173" s="45"/>
      <c r="WCJ173" s="45"/>
      <c r="WCM173" s="16"/>
      <c r="WCN173" s="93"/>
      <c r="WCO173" s="18"/>
      <c r="WCP173" s="16"/>
      <c r="WCQ173" s="18"/>
      <c r="WCR173" s="3"/>
      <c r="WCT173" s="13"/>
      <c r="WCU173" s="8"/>
      <c r="WCV173" s="3"/>
      <c r="WCW173" s="45"/>
      <c r="WCX173" s="3"/>
      <c r="WCY173" s="2"/>
      <c r="WCZ173" s="2"/>
      <c r="WDA173" s="2"/>
      <c r="WDB173" s="2"/>
      <c r="WDC173" s="2"/>
      <c r="WDD173" s="45"/>
      <c r="WDE173" s="45"/>
      <c r="WDH173" s="16"/>
      <c r="WDI173" s="93"/>
      <c r="WDJ173" s="18"/>
      <c r="WDK173" s="16"/>
      <c r="WDL173" s="18"/>
      <c r="WDM173" s="3"/>
      <c r="WDO173" s="13"/>
      <c r="WDP173" s="8"/>
      <c r="WDQ173" s="3"/>
      <c r="WDR173" s="45"/>
      <c r="WDS173" s="3"/>
      <c r="WDT173" s="2"/>
      <c r="WDU173" s="2"/>
      <c r="WDV173" s="2"/>
      <c r="WDW173" s="2"/>
      <c r="WDX173" s="2"/>
      <c r="WDY173" s="45"/>
      <c r="WDZ173" s="45"/>
      <c r="WEC173" s="16"/>
      <c r="WED173" s="93"/>
      <c r="WEE173" s="18"/>
      <c r="WEF173" s="16"/>
      <c r="WEG173" s="18"/>
      <c r="WEH173" s="3"/>
      <c r="WEJ173" s="13"/>
      <c r="WEK173" s="8"/>
      <c r="WEL173" s="3"/>
      <c r="WEM173" s="45"/>
      <c r="WEN173" s="3"/>
      <c r="WEO173" s="2"/>
      <c r="WEP173" s="2"/>
      <c r="WEQ173" s="2"/>
      <c r="WER173" s="2"/>
      <c r="WES173" s="2"/>
      <c r="WET173" s="45"/>
      <c r="WEU173" s="45"/>
      <c r="WEX173" s="16"/>
      <c r="WEY173" s="93"/>
      <c r="WEZ173" s="18"/>
      <c r="WFA173" s="16"/>
      <c r="WFB173" s="18"/>
      <c r="WFC173" s="3"/>
      <c r="WFE173" s="13"/>
      <c r="WFF173" s="8"/>
      <c r="WFG173" s="3"/>
      <c r="WFH173" s="45"/>
      <c r="WFI173" s="3"/>
      <c r="WFJ173" s="2"/>
      <c r="WFK173" s="2"/>
      <c r="WFL173" s="2"/>
      <c r="WFM173" s="2"/>
      <c r="WFN173" s="2"/>
      <c r="WFO173" s="45"/>
      <c r="WFP173" s="45"/>
      <c r="WFS173" s="16"/>
      <c r="WFT173" s="93"/>
      <c r="WFU173" s="18"/>
      <c r="WFV173" s="16"/>
      <c r="WFW173" s="18"/>
      <c r="WFX173" s="3"/>
      <c r="WFZ173" s="13"/>
      <c r="WGA173" s="8"/>
      <c r="WGB173" s="3"/>
      <c r="WGC173" s="45"/>
      <c r="WGD173" s="3"/>
      <c r="WGE173" s="2"/>
      <c r="WGF173" s="2"/>
      <c r="WGG173" s="2"/>
      <c r="WGH173" s="2"/>
      <c r="WGI173" s="2"/>
      <c r="WGJ173" s="45"/>
      <c r="WGK173" s="45"/>
      <c r="WGN173" s="16"/>
      <c r="WGO173" s="93"/>
      <c r="WGP173" s="18"/>
      <c r="WGQ173" s="16"/>
      <c r="WGR173" s="18"/>
      <c r="WGS173" s="3"/>
      <c r="WGU173" s="13"/>
      <c r="WGV173" s="8"/>
      <c r="WGW173" s="3"/>
      <c r="WGX173" s="45"/>
      <c r="WGY173" s="3"/>
      <c r="WGZ173" s="2"/>
      <c r="WHA173" s="2"/>
      <c r="WHB173" s="2"/>
      <c r="WHC173" s="2"/>
      <c r="WHD173" s="2"/>
      <c r="WHE173" s="45"/>
      <c r="WHF173" s="45"/>
      <c r="WHI173" s="16"/>
      <c r="WHJ173" s="93"/>
      <c r="WHK173" s="18"/>
      <c r="WHL173" s="16"/>
      <c r="WHM173" s="18"/>
      <c r="WHN173" s="3"/>
      <c r="WHP173" s="13"/>
      <c r="WHQ173" s="8"/>
      <c r="WHR173" s="3"/>
      <c r="WHS173" s="45"/>
      <c r="WHT173" s="3"/>
      <c r="WHU173" s="2"/>
      <c r="WHV173" s="2"/>
      <c r="WHW173" s="2"/>
      <c r="WHX173" s="2"/>
      <c r="WHY173" s="2"/>
      <c r="WHZ173" s="45"/>
      <c r="WIA173" s="45"/>
      <c r="WID173" s="16"/>
      <c r="WIE173" s="93"/>
      <c r="WIF173" s="18"/>
      <c r="WIG173" s="16"/>
      <c r="WIH173" s="18"/>
      <c r="WII173" s="3"/>
      <c r="WIK173" s="13"/>
      <c r="WIL173" s="8"/>
      <c r="WIM173" s="3"/>
      <c r="WIN173" s="45"/>
      <c r="WIO173" s="3"/>
      <c r="WIP173" s="2"/>
      <c r="WIQ173" s="2"/>
      <c r="WIR173" s="2"/>
      <c r="WIS173" s="2"/>
      <c r="WIT173" s="2"/>
      <c r="WIU173" s="45"/>
      <c r="WIV173" s="45"/>
      <c r="WIY173" s="16"/>
      <c r="WIZ173" s="93"/>
      <c r="WJA173" s="18"/>
      <c r="WJB173" s="16"/>
      <c r="WJC173" s="18"/>
      <c r="WJD173" s="3"/>
      <c r="WJF173" s="13"/>
      <c r="WJG173" s="8"/>
      <c r="WJH173" s="3"/>
      <c r="WJI173" s="45"/>
      <c r="WJJ173" s="3"/>
      <c r="WJK173" s="2"/>
      <c r="WJL173" s="2"/>
      <c r="WJM173" s="2"/>
      <c r="WJN173" s="2"/>
      <c r="WJO173" s="2"/>
      <c r="WJP173" s="45"/>
      <c r="WJQ173" s="45"/>
      <c r="WJT173" s="16"/>
      <c r="WJU173" s="93"/>
      <c r="WJV173" s="18"/>
      <c r="WJW173" s="16"/>
      <c r="WJX173" s="18"/>
      <c r="WJY173" s="3"/>
      <c r="WKA173" s="13"/>
      <c r="WKB173" s="8"/>
      <c r="WKC173" s="3"/>
      <c r="WKD173" s="45"/>
      <c r="WKE173" s="3"/>
      <c r="WKF173" s="2"/>
      <c r="WKG173" s="2"/>
      <c r="WKH173" s="2"/>
      <c r="WKI173" s="2"/>
      <c r="WKJ173" s="2"/>
      <c r="WKK173" s="45"/>
      <c r="WKL173" s="45"/>
      <c r="WKO173" s="16"/>
      <c r="WKP173" s="93"/>
      <c r="WKQ173" s="18"/>
      <c r="WKR173" s="16"/>
      <c r="WKS173" s="18"/>
      <c r="WKT173" s="3"/>
      <c r="WKV173" s="13"/>
      <c r="WKW173" s="8"/>
      <c r="WKX173" s="3"/>
      <c r="WKY173" s="45"/>
      <c r="WKZ173" s="3"/>
      <c r="WLA173" s="2"/>
      <c r="WLB173" s="2"/>
      <c r="WLC173" s="2"/>
      <c r="WLD173" s="2"/>
      <c r="WLE173" s="2"/>
      <c r="WLF173" s="45"/>
      <c r="WLG173" s="45"/>
      <c r="WLJ173" s="16"/>
      <c r="WLK173" s="93"/>
      <c r="WLL173" s="18"/>
      <c r="WLM173" s="16"/>
      <c r="WLN173" s="18"/>
      <c r="WLO173" s="3"/>
      <c r="WLQ173" s="13"/>
      <c r="WLR173" s="8"/>
      <c r="WLS173" s="3"/>
      <c r="WLT173" s="45"/>
      <c r="WLU173" s="3"/>
      <c r="WLV173" s="2"/>
      <c r="WLW173" s="2"/>
      <c r="WLX173" s="2"/>
      <c r="WLY173" s="2"/>
      <c r="WLZ173" s="2"/>
      <c r="WMA173" s="45"/>
      <c r="WMB173" s="45"/>
      <c r="WME173" s="16"/>
      <c r="WMF173" s="93"/>
      <c r="WMG173" s="18"/>
      <c r="WMH173" s="16"/>
      <c r="WMI173" s="18"/>
      <c r="WMJ173" s="3"/>
      <c r="WML173" s="13"/>
      <c r="WMM173" s="8"/>
      <c r="WMN173" s="3"/>
      <c r="WMO173" s="45"/>
      <c r="WMP173" s="3"/>
      <c r="WMQ173" s="2"/>
      <c r="WMR173" s="2"/>
      <c r="WMS173" s="2"/>
      <c r="WMT173" s="2"/>
      <c r="WMU173" s="2"/>
      <c r="WMV173" s="45"/>
      <c r="WMW173" s="45"/>
      <c r="WMZ173" s="16"/>
      <c r="WNA173" s="93"/>
      <c r="WNB173" s="18"/>
      <c r="WNC173" s="16"/>
      <c r="WND173" s="18"/>
      <c r="WNE173" s="3"/>
      <c r="WNG173" s="13"/>
      <c r="WNH173" s="8"/>
      <c r="WNI173" s="3"/>
      <c r="WNJ173" s="45"/>
      <c r="WNK173" s="3"/>
      <c r="WNL173" s="2"/>
      <c r="WNM173" s="2"/>
      <c r="WNN173" s="2"/>
      <c r="WNO173" s="2"/>
      <c r="WNP173" s="2"/>
      <c r="WNQ173" s="45"/>
      <c r="WNR173" s="45"/>
      <c r="WNU173" s="16"/>
      <c r="WNV173" s="93"/>
      <c r="WNW173" s="18"/>
      <c r="WNX173" s="16"/>
      <c r="WNY173" s="18"/>
      <c r="WNZ173" s="3"/>
      <c r="WOB173" s="13"/>
      <c r="WOC173" s="8"/>
      <c r="WOD173" s="3"/>
      <c r="WOE173" s="45"/>
      <c r="WOF173" s="3"/>
      <c r="WOG173" s="2"/>
      <c r="WOH173" s="2"/>
      <c r="WOI173" s="2"/>
      <c r="WOJ173" s="2"/>
      <c r="WOK173" s="2"/>
      <c r="WOL173" s="45"/>
      <c r="WOM173" s="45"/>
      <c r="WOP173" s="16"/>
      <c r="WOQ173" s="93"/>
      <c r="WOR173" s="18"/>
      <c r="WOS173" s="16"/>
      <c r="WOT173" s="18"/>
      <c r="WOU173" s="3"/>
      <c r="WOW173" s="13"/>
      <c r="WOX173" s="8"/>
      <c r="WOY173" s="3"/>
      <c r="WOZ173" s="45"/>
      <c r="WPA173" s="3"/>
      <c r="WPB173" s="2"/>
      <c r="WPC173" s="2"/>
      <c r="WPD173" s="2"/>
      <c r="WPE173" s="2"/>
      <c r="WPF173" s="2"/>
      <c r="WPG173" s="45"/>
      <c r="WPH173" s="45"/>
      <c r="WPK173" s="16"/>
      <c r="WPL173" s="93"/>
      <c r="WPM173" s="18"/>
      <c r="WPN173" s="16"/>
      <c r="WPO173" s="18"/>
      <c r="WPP173" s="3"/>
      <c r="WPR173" s="13"/>
      <c r="WPS173" s="8"/>
      <c r="WPT173" s="3"/>
      <c r="WPU173" s="45"/>
      <c r="WPV173" s="3"/>
      <c r="WPW173" s="2"/>
      <c r="WPX173" s="2"/>
      <c r="WPY173" s="2"/>
      <c r="WPZ173" s="2"/>
      <c r="WQA173" s="2"/>
      <c r="WQB173" s="45"/>
      <c r="WQC173" s="45"/>
      <c r="WQF173" s="16"/>
      <c r="WQG173" s="93"/>
      <c r="WQH173" s="18"/>
      <c r="WQI173" s="16"/>
      <c r="WQJ173" s="18"/>
      <c r="WQK173" s="3"/>
      <c r="WQM173" s="13"/>
      <c r="WQN173" s="8"/>
      <c r="WQO173" s="3"/>
      <c r="WQP173" s="45"/>
      <c r="WQQ173" s="3"/>
      <c r="WQR173" s="2"/>
      <c r="WQS173" s="2"/>
      <c r="WQT173" s="2"/>
      <c r="WQU173" s="2"/>
      <c r="WQV173" s="2"/>
      <c r="WQW173" s="45"/>
      <c r="WQX173" s="45"/>
      <c r="WRA173" s="16"/>
      <c r="WRB173" s="93"/>
      <c r="WRC173" s="18"/>
      <c r="WRD173" s="16"/>
      <c r="WRE173" s="18"/>
      <c r="WRF173" s="3"/>
      <c r="WRH173" s="13"/>
      <c r="WRI173" s="8"/>
      <c r="WRJ173" s="3"/>
      <c r="WRK173" s="45"/>
      <c r="WRL173" s="3"/>
      <c r="WRM173" s="2"/>
      <c r="WRN173" s="2"/>
      <c r="WRO173" s="2"/>
      <c r="WRP173" s="2"/>
      <c r="WRQ173" s="2"/>
      <c r="WRR173" s="45"/>
      <c r="WRS173" s="45"/>
      <c r="WRV173" s="16"/>
      <c r="WRW173" s="93"/>
      <c r="WRX173" s="18"/>
      <c r="WRY173" s="16"/>
      <c r="WRZ173" s="18"/>
      <c r="WSA173" s="3"/>
      <c r="WSC173" s="13"/>
      <c r="WSD173" s="8"/>
      <c r="WSE173" s="3"/>
      <c r="WSF173" s="45"/>
      <c r="WSG173" s="3"/>
      <c r="WSH173" s="2"/>
      <c r="WSI173" s="2"/>
      <c r="WSJ173" s="2"/>
      <c r="WSK173" s="2"/>
      <c r="WSL173" s="2"/>
      <c r="WSM173" s="45"/>
      <c r="WSN173" s="45"/>
      <c r="WSQ173" s="16"/>
      <c r="WSR173" s="93"/>
      <c r="WSS173" s="18"/>
      <c r="WST173" s="16"/>
      <c r="WSU173" s="18"/>
      <c r="WSV173" s="3"/>
      <c r="WSX173" s="13"/>
      <c r="WSY173" s="8"/>
      <c r="WSZ173" s="3"/>
      <c r="WTA173" s="45"/>
      <c r="WTB173" s="3"/>
      <c r="WTC173" s="2"/>
      <c r="WTD173" s="2"/>
      <c r="WTE173" s="2"/>
      <c r="WTF173" s="2"/>
      <c r="WTG173" s="2"/>
      <c r="WTH173" s="45"/>
      <c r="WTI173" s="45"/>
      <c r="WTL173" s="16"/>
      <c r="WTM173" s="93"/>
      <c r="WTN173" s="18"/>
      <c r="WTO173" s="16"/>
      <c r="WTP173" s="18"/>
      <c r="WTQ173" s="3"/>
      <c r="WTS173" s="13"/>
      <c r="WTT173" s="8"/>
      <c r="WTU173" s="3"/>
      <c r="WTV173" s="45"/>
      <c r="WTW173" s="3"/>
      <c r="WTX173" s="2"/>
      <c r="WTY173" s="2"/>
      <c r="WTZ173" s="2"/>
      <c r="WUA173" s="2"/>
      <c r="WUB173" s="2"/>
      <c r="WUC173" s="45"/>
      <c r="WUD173" s="45"/>
      <c r="WUG173" s="16"/>
      <c r="WUH173" s="93"/>
      <c r="WUI173" s="18"/>
      <c r="WUJ173" s="16"/>
      <c r="WUK173" s="18"/>
      <c r="WUL173" s="3"/>
      <c r="WUN173" s="13"/>
      <c r="WUO173" s="8"/>
      <c r="WUP173" s="3"/>
      <c r="WUQ173" s="45"/>
      <c r="WUR173" s="3"/>
      <c r="WUS173" s="2"/>
      <c r="WUT173" s="2"/>
      <c r="WUU173" s="2"/>
      <c r="WUV173" s="2"/>
      <c r="WUW173" s="2"/>
      <c r="WUX173" s="45"/>
      <c r="WUY173" s="45"/>
      <c r="WVB173" s="16"/>
      <c r="WVC173" s="93"/>
      <c r="WVD173" s="18"/>
      <c r="WVE173" s="16"/>
      <c r="WVF173" s="18"/>
      <c r="WVG173" s="3"/>
      <c r="WVI173" s="13"/>
      <c r="WVJ173" s="8"/>
      <c r="WVK173" s="3"/>
      <c r="WVL173" s="45"/>
      <c r="WVM173" s="3"/>
      <c r="WVN173" s="2"/>
      <c r="WVO173" s="2"/>
      <c r="WVP173" s="2"/>
      <c r="WVQ173" s="2"/>
      <c r="WVR173" s="2"/>
      <c r="WVS173" s="45"/>
      <c r="WVT173" s="45"/>
      <c r="WVW173" s="16"/>
      <c r="WVX173" s="93"/>
      <c r="WVY173" s="18"/>
      <c r="WVZ173" s="16"/>
      <c r="WWA173" s="18"/>
      <c r="WWB173" s="3"/>
      <c r="WWD173" s="13"/>
      <c r="WWE173" s="8"/>
      <c r="WWF173" s="3"/>
      <c r="WWG173" s="45"/>
      <c r="WWH173" s="3"/>
      <c r="WWI173" s="2"/>
      <c r="WWJ173" s="2"/>
      <c r="WWK173" s="2"/>
      <c r="WWL173" s="2"/>
      <c r="WWM173" s="2"/>
      <c r="WWN173" s="45"/>
      <c r="WWO173" s="45"/>
      <c r="WWR173" s="16"/>
      <c r="WWS173" s="93"/>
      <c r="WWT173" s="18"/>
      <c r="WWU173" s="16"/>
      <c r="WWV173" s="18"/>
      <c r="WWW173" s="3"/>
      <c r="WWY173" s="13"/>
      <c r="WWZ173" s="8"/>
      <c r="WXA173" s="3"/>
      <c r="WXB173" s="45"/>
      <c r="WXC173" s="3"/>
      <c r="WXD173" s="2"/>
      <c r="WXE173" s="2"/>
      <c r="WXF173" s="2"/>
      <c r="WXG173" s="2"/>
      <c r="WXH173" s="2"/>
      <c r="WXI173" s="45"/>
      <c r="WXJ173" s="45"/>
      <c r="WXM173" s="16"/>
      <c r="WXN173" s="93"/>
      <c r="WXO173" s="18"/>
      <c r="WXP173" s="16"/>
      <c r="WXQ173" s="18"/>
      <c r="WXR173" s="3"/>
      <c r="WXT173" s="13"/>
      <c r="WXU173" s="8"/>
      <c r="WXV173" s="3"/>
      <c r="WXW173" s="45"/>
      <c r="WXX173" s="3"/>
      <c r="WXY173" s="2"/>
      <c r="WXZ173" s="2"/>
      <c r="WYA173" s="2"/>
      <c r="WYB173" s="2"/>
      <c r="WYC173" s="2"/>
      <c r="WYD173" s="45"/>
      <c r="WYE173" s="45"/>
      <c r="WYH173" s="16"/>
      <c r="WYI173" s="93"/>
      <c r="WYJ173" s="18"/>
      <c r="WYK173" s="16"/>
      <c r="WYL173" s="18"/>
      <c r="WYM173" s="3"/>
      <c r="WYO173" s="13"/>
      <c r="WYP173" s="8"/>
      <c r="WYQ173" s="3"/>
      <c r="WYR173" s="45"/>
      <c r="WYS173" s="3"/>
      <c r="WYT173" s="2"/>
      <c r="WYU173" s="2"/>
      <c r="WYV173" s="2"/>
      <c r="WYW173" s="2"/>
      <c r="WYX173" s="2"/>
      <c r="WYY173" s="45"/>
      <c r="WYZ173" s="45"/>
      <c r="WZC173" s="16"/>
      <c r="WZD173" s="93"/>
      <c r="WZE173" s="18"/>
      <c r="WZF173" s="16"/>
      <c r="WZG173" s="18"/>
      <c r="WZH173" s="3"/>
      <c r="WZJ173" s="13"/>
      <c r="WZK173" s="8"/>
      <c r="WZL173" s="3"/>
      <c r="WZM173" s="45"/>
      <c r="WZN173" s="3"/>
      <c r="WZO173" s="2"/>
      <c r="WZP173" s="2"/>
      <c r="WZQ173" s="2"/>
      <c r="WZR173" s="2"/>
      <c r="WZS173" s="2"/>
      <c r="WZT173" s="45"/>
      <c r="WZU173" s="45"/>
      <c r="WZX173" s="16"/>
      <c r="WZY173" s="93"/>
      <c r="WZZ173" s="18"/>
      <c r="XAA173" s="16"/>
      <c r="XAB173" s="18"/>
      <c r="XAC173" s="3"/>
      <c r="XAE173" s="13"/>
      <c r="XAF173" s="8"/>
      <c r="XAG173" s="3"/>
      <c r="XAH173" s="45"/>
      <c r="XAI173" s="3"/>
      <c r="XAJ173" s="2"/>
      <c r="XAK173" s="2"/>
      <c r="XAL173" s="2"/>
      <c r="XAM173" s="2"/>
      <c r="XAN173" s="2"/>
      <c r="XAO173" s="45"/>
      <c r="XAP173" s="45"/>
      <c r="XAS173" s="16"/>
      <c r="XAT173" s="93"/>
      <c r="XAU173" s="18"/>
      <c r="XAV173" s="16"/>
      <c r="XAW173" s="18"/>
      <c r="XAX173" s="3"/>
      <c r="XAZ173" s="13"/>
      <c r="XBA173" s="8"/>
      <c r="XBB173" s="3"/>
      <c r="XBC173" s="45"/>
      <c r="XBD173" s="3"/>
      <c r="XBE173" s="2"/>
      <c r="XBF173" s="2"/>
      <c r="XBG173" s="2"/>
      <c r="XBH173" s="2"/>
      <c r="XBI173" s="2"/>
      <c r="XBJ173" s="45"/>
      <c r="XBK173" s="45"/>
      <c r="XBN173" s="16"/>
      <c r="XBO173" s="93"/>
      <c r="XBP173" s="18"/>
      <c r="XBQ173" s="16"/>
      <c r="XBR173" s="18"/>
      <c r="XBS173" s="3"/>
      <c r="XBU173" s="13"/>
      <c r="XBV173" s="8"/>
      <c r="XBW173" s="3"/>
      <c r="XBX173" s="45"/>
      <c r="XBY173" s="3"/>
      <c r="XBZ173" s="2"/>
      <c r="XCA173" s="2"/>
      <c r="XCB173" s="2"/>
      <c r="XCC173" s="2"/>
      <c r="XCD173" s="2"/>
      <c r="XCE173" s="45"/>
      <c r="XCF173" s="45"/>
      <c r="XCI173" s="16"/>
      <c r="XCJ173" s="93"/>
      <c r="XCK173" s="18"/>
      <c r="XCL173" s="16"/>
      <c r="XCM173" s="18"/>
      <c r="XCN173" s="3"/>
      <c r="XCP173" s="13"/>
      <c r="XCQ173" s="8"/>
      <c r="XCR173" s="3"/>
      <c r="XCS173" s="45"/>
      <c r="XCT173" s="3"/>
      <c r="XCU173" s="2"/>
      <c r="XCV173" s="2"/>
      <c r="XCW173" s="2"/>
      <c r="XCX173" s="2"/>
      <c r="XCY173" s="2"/>
      <c r="XCZ173" s="45"/>
      <c r="XDA173" s="45"/>
      <c r="XDD173" s="16"/>
      <c r="XDE173" s="93"/>
      <c r="XDF173" s="18"/>
      <c r="XDG173" s="16"/>
      <c r="XDH173" s="18"/>
      <c r="XDI173" s="3"/>
      <c r="XDK173" s="13"/>
      <c r="XDL173" s="8"/>
      <c r="XDM173" s="3"/>
      <c r="XDN173" s="45"/>
      <c r="XDO173" s="3"/>
      <c r="XDP173" s="2"/>
      <c r="XDQ173" s="2"/>
      <c r="XDR173" s="2"/>
      <c r="XDS173" s="2"/>
      <c r="XDT173" s="2"/>
      <c r="XDU173" s="45"/>
      <c r="XDV173" s="45"/>
      <c r="XDY173" s="16"/>
      <c r="XDZ173" s="93"/>
      <c r="XEA173" s="18"/>
      <c r="XEB173" s="16"/>
      <c r="XEC173" s="18"/>
      <c r="XED173" s="3"/>
      <c r="XEF173" s="13"/>
      <c r="XEG173" s="8"/>
      <c r="XEH173" s="3"/>
      <c r="XEI173" s="45"/>
      <c r="XEJ173" s="3"/>
      <c r="XEK173" s="2"/>
      <c r="XEL173" s="2"/>
      <c r="XEM173" s="2"/>
      <c r="XEN173" s="2"/>
      <c r="XEO173" s="2"/>
      <c r="XEP173" s="45"/>
      <c r="XEQ173" s="45"/>
      <c r="XET173" s="16"/>
      <c r="XEU173" s="93"/>
      <c r="XEV173" s="18"/>
      <c r="XEW173" s="16"/>
      <c r="XEX173" s="18"/>
      <c r="XEY173" s="3"/>
      <c r="XFA173" s="13"/>
      <c r="XFB173" s="8"/>
      <c r="XFC173" s="3"/>
      <c r="XFD173" s="45"/>
    </row>
  </sheetData>
  <pageMargins left="0.7" right="0.7" top="0.75" bottom="0.75" header="0.3" footer="0.3"/>
  <pageSetup paperSize="9" orientation="portrait" r:id="rId1"/>
  <headerFooter>
    <evenHeader>&amp;L&amp;"times new roman"&amp;12&amp;KFF0000HALKA AÇIK</evenHeader>
    <firstHeader>&amp;L&amp;"times new roman"&amp;12&amp;KFF0000HALKA AÇIK</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88"/>
  <sheetViews>
    <sheetView zoomScaleNormal="100" workbookViewId="0">
      <pane ySplit="1" topLeftCell="A662" activePane="bottomLeft" state="frozen"/>
      <selection pane="bottomLeft" activeCell="F679" sqref="F679"/>
    </sheetView>
  </sheetViews>
  <sheetFormatPr defaultRowHeight="15"/>
  <cols>
    <col min="1" max="1" width="31.28515625" bestFit="1" customWidth="1"/>
    <col min="2" max="2" width="10.85546875" style="7" bestFit="1" customWidth="1"/>
    <col min="3" max="3" width="22.42578125" style="371" bestFit="1" customWidth="1"/>
    <col min="4" max="4" width="22.140625" style="371" bestFit="1" customWidth="1"/>
    <col min="5" max="5" width="17.5703125" bestFit="1" customWidth="1"/>
    <col min="6" max="6" width="19.85546875" bestFit="1" customWidth="1"/>
    <col min="7" max="7" width="10.85546875" bestFit="1" customWidth="1"/>
    <col min="8" max="8" width="11.42578125" bestFit="1" customWidth="1"/>
    <col min="9" max="9" width="18.85546875" bestFit="1" customWidth="1"/>
    <col min="10" max="10" width="9.42578125" bestFit="1" customWidth="1"/>
    <col min="11" max="11" width="19" bestFit="1" customWidth="1"/>
    <col min="12" max="12" width="9.140625" bestFit="1" customWidth="1"/>
    <col min="13" max="13" width="20.5703125" bestFit="1" customWidth="1"/>
    <col min="40" max="40" width="11.140625" bestFit="1" customWidth="1"/>
  </cols>
  <sheetData>
    <row r="1" spans="1:13">
      <c r="A1" s="403" t="s">
        <v>5775</v>
      </c>
      <c r="B1" s="204" t="s">
        <v>672</v>
      </c>
      <c r="C1" s="370" t="s">
        <v>2218</v>
      </c>
      <c r="D1" s="370" t="s">
        <v>2219</v>
      </c>
      <c r="E1" s="15" t="s">
        <v>2221</v>
      </c>
      <c r="F1" s="15" t="s">
        <v>2474</v>
      </c>
      <c r="G1" s="139" t="s">
        <v>186</v>
      </c>
      <c r="H1" s="139" t="s">
        <v>2171</v>
      </c>
      <c r="I1" s="15" t="s">
        <v>2233</v>
      </c>
      <c r="J1" s="139" t="s">
        <v>2122</v>
      </c>
      <c r="K1" s="15" t="s">
        <v>2234</v>
      </c>
      <c r="L1" s="139" t="s">
        <v>186</v>
      </c>
      <c r="M1" s="15" t="s">
        <v>2235</v>
      </c>
    </row>
    <row r="2" spans="1:13">
      <c r="A2" s="403" t="s">
        <v>5776</v>
      </c>
      <c r="B2" s="7">
        <v>41263</v>
      </c>
      <c r="C2" s="371">
        <v>67883</v>
      </c>
      <c r="D2" s="371">
        <v>43637</v>
      </c>
      <c r="E2" s="35"/>
      <c r="F2" s="35"/>
      <c r="G2" s="35">
        <f t="shared" ref="G2:G65" si="0">C2+D2</f>
        <v>111520</v>
      </c>
      <c r="H2" s="139"/>
      <c r="I2" s="139"/>
      <c r="J2" s="139"/>
      <c r="K2" s="139"/>
      <c r="L2" s="139"/>
      <c r="M2" s="139"/>
    </row>
    <row r="3" spans="1:13">
      <c r="B3" s="7">
        <v>41264</v>
      </c>
      <c r="C3" s="371">
        <v>68103</v>
      </c>
      <c r="D3" s="371">
        <v>44074</v>
      </c>
      <c r="E3" s="35">
        <f t="shared" ref="E3:E66" si="1">C3-D3</f>
        <v>24029</v>
      </c>
      <c r="F3" s="35">
        <f t="shared" ref="F3:F66" si="2">C3/D3</f>
        <v>1.545196714616327</v>
      </c>
      <c r="G3" s="35">
        <f t="shared" si="0"/>
        <v>112177</v>
      </c>
      <c r="H3" s="35">
        <f t="shared" ref="H3:H66" si="3">C3-C2</f>
        <v>220</v>
      </c>
      <c r="I3" s="35"/>
      <c r="J3" s="35">
        <f t="shared" ref="J3:J66" si="4">D3-D2</f>
        <v>437</v>
      </c>
      <c r="K3" s="35"/>
      <c r="L3" s="35">
        <f t="shared" ref="L3:L66" si="5">H3+J3</f>
        <v>657</v>
      </c>
      <c r="M3" s="35"/>
    </row>
    <row r="4" spans="1:13">
      <c r="B4" s="7">
        <v>41271</v>
      </c>
      <c r="C4" s="371">
        <v>77793.037773000004</v>
      </c>
      <c r="D4" s="371">
        <v>45253.756668000002</v>
      </c>
      <c r="E4" s="35">
        <f t="shared" si="1"/>
        <v>32539.281105000002</v>
      </c>
      <c r="F4" s="35">
        <f t="shared" si="2"/>
        <v>1.7190404399732253</v>
      </c>
      <c r="G4" s="35">
        <f t="shared" si="0"/>
        <v>123046.79444100001</v>
      </c>
      <c r="H4" s="35">
        <f t="shared" si="3"/>
        <v>9690.0377730000037</v>
      </c>
      <c r="I4" s="35"/>
      <c r="J4" s="35">
        <f t="shared" si="4"/>
        <v>1179.7566680000018</v>
      </c>
      <c r="K4" s="35"/>
      <c r="L4" s="35">
        <f t="shared" si="5"/>
        <v>10869.794441000005</v>
      </c>
      <c r="M4" s="35"/>
    </row>
    <row r="5" spans="1:13">
      <c r="B5" s="7">
        <v>41278</v>
      </c>
      <c r="C5" s="371">
        <v>77858.058374</v>
      </c>
      <c r="D5" s="371">
        <v>43850.297821</v>
      </c>
      <c r="E5" s="35">
        <f t="shared" si="1"/>
        <v>34007.760553</v>
      </c>
      <c r="F5" s="35">
        <f t="shared" si="2"/>
        <v>1.7755422937336041</v>
      </c>
      <c r="G5" s="35">
        <f t="shared" si="0"/>
        <v>121708.356195</v>
      </c>
      <c r="H5" s="35">
        <f t="shared" si="3"/>
        <v>65.020600999996532</v>
      </c>
      <c r="I5" s="35"/>
      <c r="J5" s="35">
        <f t="shared" si="4"/>
        <v>-1403.4588470000017</v>
      </c>
      <c r="K5" s="35"/>
      <c r="L5" s="35">
        <f t="shared" si="5"/>
        <v>-1338.4382460000052</v>
      </c>
      <c r="M5" s="35"/>
    </row>
    <row r="6" spans="1:13">
      <c r="B6" s="7">
        <v>41285</v>
      </c>
      <c r="C6" s="371">
        <v>78964.257832999996</v>
      </c>
      <c r="D6" s="371">
        <v>46448.784865000001</v>
      </c>
      <c r="E6" s="35">
        <f t="shared" si="1"/>
        <v>32515.472967999995</v>
      </c>
      <c r="F6" s="35">
        <f t="shared" si="2"/>
        <v>1.7000284950941955</v>
      </c>
      <c r="G6" s="35">
        <f t="shared" si="0"/>
        <v>125413.042698</v>
      </c>
      <c r="H6" s="35">
        <f t="shared" si="3"/>
        <v>1106.1994589999958</v>
      </c>
      <c r="I6" s="35"/>
      <c r="J6" s="35">
        <f t="shared" si="4"/>
        <v>2598.4870440000013</v>
      </c>
      <c r="K6" s="35"/>
      <c r="L6" s="35">
        <f t="shared" si="5"/>
        <v>3704.6865029999972</v>
      </c>
      <c r="M6" s="35"/>
    </row>
    <row r="7" spans="1:13">
      <c r="B7" s="7">
        <v>41292</v>
      </c>
      <c r="C7" s="371">
        <v>79634.203651999997</v>
      </c>
      <c r="D7" s="371">
        <v>46944.187467999996</v>
      </c>
      <c r="E7" s="35">
        <f t="shared" si="1"/>
        <v>32690.016184</v>
      </c>
      <c r="F7" s="35">
        <f t="shared" si="2"/>
        <v>1.6963591862418217</v>
      </c>
      <c r="G7" s="35">
        <f t="shared" si="0"/>
        <v>126578.39111999999</v>
      </c>
      <c r="H7" s="35">
        <f t="shared" si="3"/>
        <v>669.94581900000048</v>
      </c>
      <c r="I7" s="35"/>
      <c r="J7" s="35">
        <f t="shared" si="4"/>
        <v>495.402602999995</v>
      </c>
      <c r="K7" s="35"/>
      <c r="L7" s="35">
        <f t="shared" si="5"/>
        <v>1165.3484219999955</v>
      </c>
      <c r="M7" s="35"/>
    </row>
    <row r="8" spans="1:13">
      <c r="B8" s="7">
        <v>41299</v>
      </c>
      <c r="C8" s="371">
        <v>79853.273887000003</v>
      </c>
      <c r="D8" s="371">
        <v>47154.437270000002</v>
      </c>
      <c r="E8" s="35">
        <f t="shared" si="1"/>
        <v>32698.836617000001</v>
      </c>
      <c r="F8" s="35">
        <f t="shared" si="2"/>
        <v>1.6934413495334668</v>
      </c>
      <c r="G8" s="35">
        <f t="shared" si="0"/>
        <v>127007.71115700001</v>
      </c>
      <c r="H8" s="35">
        <f t="shared" si="3"/>
        <v>219.07023500000651</v>
      </c>
      <c r="I8" s="35"/>
      <c r="J8" s="35">
        <f t="shared" si="4"/>
        <v>210.24980200000573</v>
      </c>
      <c r="K8" s="35"/>
      <c r="L8" s="35">
        <f t="shared" si="5"/>
        <v>429.32003700001223</v>
      </c>
      <c r="M8" s="35"/>
    </row>
    <row r="9" spans="1:13">
      <c r="B9" s="7">
        <v>41306</v>
      </c>
      <c r="C9" s="371">
        <v>80655.623602000007</v>
      </c>
      <c r="D9" s="371">
        <v>46678.860558</v>
      </c>
      <c r="E9" s="35">
        <f t="shared" si="1"/>
        <v>33976.763044000007</v>
      </c>
      <c r="F9" s="35">
        <f t="shared" si="2"/>
        <v>1.7278832995887459</v>
      </c>
      <c r="G9" s="35">
        <f t="shared" si="0"/>
        <v>127334.48416000001</v>
      </c>
      <c r="H9" s="35">
        <f t="shared" si="3"/>
        <v>802.34971500000393</v>
      </c>
      <c r="I9" s="35"/>
      <c r="J9" s="35">
        <f t="shared" si="4"/>
        <v>-475.57671200000186</v>
      </c>
      <c r="K9" s="35"/>
      <c r="L9" s="35">
        <f t="shared" si="5"/>
        <v>326.77300300000206</v>
      </c>
      <c r="M9" s="35"/>
    </row>
    <row r="10" spans="1:13">
      <c r="B10" s="7">
        <v>41313</v>
      </c>
      <c r="C10" s="371">
        <v>80351.913172</v>
      </c>
      <c r="D10" s="371">
        <v>46014.275594999999</v>
      </c>
      <c r="E10" s="35">
        <f t="shared" si="1"/>
        <v>34337.637577000001</v>
      </c>
      <c r="F10" s="35">
        <f t="shared" si="2"/>
        <v>1.7462387950910434</v>
      </c>
      <c r="G10" s="35">
        <f t="shared" si="0"/>
        <v>126366.188767</v>
      </c>
      <c r="H10" s="35">
        <f t="shared" si="3"/>
        <v>-303.71043000000645</v>
      </c>
      <c r="I10" s="35"/>
      <c r="J10" s="35">
        <f t="shared" si="4"/>
        <v>-664.58496300000115</v>
      </c>
      <c r="K10" s="35"/>
      <c r="L10" s="35">
        <f t="shared" si="5"/>
        <v>-968.29539300000761</v>
      </c>
      <c r="M10" s="35"/>
    </row>
    <row r="11" spans="1:13">
      <c r="B11" s="7">
        <v>41320</v>
      </c>
      <c r="C11" s="371">
        <v>80156.365118999995</v>
      </c>
      <c r="D11" s="371">
        <v>44957.207597000001</v>
      </c>
      <c r="E11" s="35">
        <f t="shared" si="1"/>
        <v>35199.157521999994</v>
      </c>
      <c r="F11" s="35">
        <f t="shared" si="2"/>
        <v>1.7829480388890711</v>
      </c>
      <c r="G11" s="35">
        <f t="shared" si="0"/>
        <v>125113.572716</v>
      </c>
      <c r="H11" s="35">
        <f t="shared" si="3"/>
        <v>-195.54805300000589</v>
      </c>
      <c r="I11" s="35"/>
      <c r="J11" s="35">
        <f t="shared" si="4"/>
        <v>-1057.0679979999986</v>
      </c>
      <c r="K11" s="35"/>
      <c r="L11" s="35">
        <f t="shared" si="5"/>
        <v>-1252.6160510000045</v>
      </c>
      <c r="M11" s="35"/>
    </row>
    <row r="12" spans="1:13">
      <c r="B12" s="7">
        <v>41327</v>
      </c>
      <c r="C12" s="371">
        <v>79307.744250999996</v>
      </c>
      <c r="D12" s="371">
        <v>44005.479935000003</v>
      </c>
      <c r="E12" s="35">
        <f t="shared" si="1"/>
        <v>35302.264315999993</v>
      </c>
      <c r="F12" s="35">
        <f t="shared" si="2"/>
        <v>1.8022242767979026</v>
      </c>
      <c r="G12" s="35">
        <f t="shared" si="0"/>
        <v>123313.22418600001</v>
      </c>
      <c r="H12" s="35">
        <f t="shared" si="3"/>
        <v>-848.62086799999815</v>
      </c>
      <c r="I12" s="35"/>
      <c r="J12" s="35">
        <f t="shared" si="4"/>
        <v>-951.72766199999751</v>
      </c>
      <c r="K12" s="35"/>
      <c r="L12" s="35">
        <f t="shared" si="5"/>
        <v>-1800.3485299999957</v>
      </c>
      <c r="M12" s="35"/>
    </row>
    <row r="13" spans="1:13">
      <c r="B13" s="7">
        <v>41334</v>
      </c>
      <c r="C13" s="371">
        <v>78598.017989999993</v>
      </c>
      <c r="D13" s="371">
        <v>43992.927556000002</v>
      </c>
      <c r="E13" s="35">
        <f t="shared" si="1"/>
        <v>34605.090433999991</v>
      </c>
      <c r="F13" s="35">
        <f t="shared" si="2"/>
        <v>1.7866057649823388</v>
      </c>
      <c r="G13" s="35">
        <f t="shared" si="0"/>
        <v>122590.945546</v>
      </c>
      <c r="H13" s="35">
        <f t="shared" si="3"/>
        <v>-709.72626100000343</v>
      </c>
      <c r="I13" s="35"/>
      <c r="J13" s="35">
        <f t="shared" si="4"/>
        <v>-12.552379000000656</v>
      </c>
      <c r="K13" s="35"/>
      <c r="L13" s="35">
        <f t="shared" si="5"/>
        <v>-722.27864000000409</v>
      </c>
      <c r="M13" s="35"/>
    </row>
    <row r="14" spans="1:13">
      <c r="B14" s="7">
        <v>41341</v>
      </c>
      <c r="C14" s="371">
        <v>78504.976997000005</v>
      </c>
      <c r="D14" s="371">
        <v>44519.365888</v>
      </c>
      <c r="E14" s="35">
        <f t="shared" si="1"/>
        <v>33985.611109000005</v>
      </c>
      <c r="F14" s="35">
        <f t="shared" si="2"/>
        <v>1.763389379680286</v>
      </c>
      <c r="G14" s="35">
        <f t="shared" si="0"/>
        <v>123024.34288500001</v>
      </c>
      <c r="H14" s="35">
        <f t="shared" si="3"/>
        <v>-93.040992999987793</v>
      </c>
      <c r="I14" s="35"/>
      <c r="J14" s="35">
        <f t="shared" si="4"/>
        <v>526.4383319999979</v>
      </c>
      <c r="K14" s="35"/>
      <c r="L14" s="35">
        <f t="shared" si="5"/>
        <v>433.39733900001011</v>
      </c>
      <c r="M14" s="35"/>
    </row>
    <row r="15" spans="1:13">
      <c r="B15" s="7">
        <v>41348</v>
      </c>
      <c r="C15" s="371">
        <v>78093.298483999999</v>
      </c>
      <c r="D15" s="371">
        <v>44954.750925</v>
      </c>
      <c r="E15" s="35">
        <f t="shared" si="1"/>
        <v>33138.547558999999</v>
      </c>
      <c r="F15" s="35">
        <f t="shared" si="2"/>
        <v>1.7371534015233785</v>
      </c>
      <c r="G15" s="35">
        <f t="shared" si="0"/>
        <v>123048.049409</v>
      </c>
      <c r="H15" s="35">
        <f t="shared" si="3"/>
        <v>-411.67851300000621</v>
      </c>
      <c r="I15" s="35">
        <f t="shared" ref="I15:I78" si="6">SUM(H3:H15)</f>
        <v>10210.298483999999</v>
      </c>
      <c r="J15" s="35">
        <f t="shared" si="4"/>
        <v>435.38503700000001</v>
      </c>
      <c r="K15" s="35">
        <f t="shared" ref="K15:K78" si="7">SUM(J3:J15)</f>
        <v>1317.7509250000003</v>
      </c>
      <c r="L15" s="35">
        <f t="shared" si="5"/>
        <v>23.706523999993806</v>
      </c>
      <c r="M15" s="35">
        <f t="shared" ref="M15:M78" si="8">SUM(L3:L15)</f>
        <v>11528.049408999999</v>
      </c>
    </row>
    <row r="16" spans="1:13">
      <c r="B16" s="7">
        <v>41355</v>
      </c>
      <c r="C16" s="371">
        <v>77324.736235000004</v>
      </c>
      <c r="D16" s="371">
        <v>44966.802390999997</v>
      </c>
      <c r="E16" s="35">
        <f t="shared" si="1"/>
        <v>32357.933844000007</v>
      </c>
      <c r="F16" s="35">
        <f t="shared" si="2"/>
        <v>1.7195960602810481</v>
      </c>
      <c r="G16" s="35">
        <f t="shared" si="0"/>
        <v>122291.53862599999</v>
      </c>
      <c r="H16" s="35">
        <f t="shared" si="3"/>
        <v>-768.56224899999506</v>
      </c>
      <c r="I16" s="35">
        <f t="shared" si="6"/>
        <v>9221.7362350000039</v>
      </c>
      <c r="J16" s="35">
        <f t="shared" si="4"/>
        <v>12.051465999997163</v>
      </c>
      <c r="K16" s="35">
        <f t="shared" si="7"/>
        <v>892.80239099999744</v>
      </c>
      <c r="L16" s="35">
        <f t="shared" si="5"/>
        <v>-756.5107829999979</v>
      </c>
      <c r="M16" s="35">
        <f t="shared" si="8"/>
        <v>10114.538626000001</v>
      </c>
    </row>
    <row r="17" spans="2:13">
      <c r="B17" s="7">
        <v>41362</v>
      </c>
      <c r="C17" s="371">
        <v>77133.158427999995</v>
      </c>
      <c r="D17" s="371">
        <v>45462.068826000002</v>
      </c>
      <c r="E17" s="35">
        <f t="shared" si="1"/>
        <v>31671.089601999993</v>
      </c>
      <c r="F17" s="35">
        <f t="shared" si="2"/>
        <v>1.6966486660168691</v>
      </c>
      <c r="G17" s="35">
        <f t="shared" si="0"/>
        <v>122595.227254</v>
      </c>
      <c r="H17" s="35">
        <f t="shared" si="3"/>
        <v>-191.57780700000876</v>
      </c>
      <c r="I17" s="35">
        <f t="shared" si="6"/>
        <v>-659.87934500000847</v>
      </c>
      <c r="J17" s="35">
        <f t="shared" si="4"/>
        <v>495.266435000005</v>
      </c>
      <c r="K17" s="35">
        <f t="shared" si="7"/>
        <v>208.31215800000064</v>
      </c>
      <c r="L17" s="35">
        <f t="shared" si="5"/>
        <v>303.68862799999624</v>
      </c>
      <c r="M17" s="35">
        <f t="shared" si="8"/>
        <v>-451.56718700000783</v>
      </c>
    </row>
    <row r="18" spans="2:13">
      <c r="B18" s="7">
        <v>41369</v>
      </c>
      <c r="C18" s="371">
        <v>77818.121574999997</v>
      </c>
      <c r="D18" s="371">
        <v>46570.176529999997</v>
      </c>
      <c r="E18" s="35">
        <f t="shared" si="1"/>
        <v>31247.945045</v>
      </c>
      <c r="F18" s="35">
        <f t="shared" si="2"/>
        <v>1.670986184148785</v>
      </c>
      <c r="G18" s="35">
        <f t="shared" si="0"/>
        <v>124388.29810499999</v>
      </c>
      <c r="H18" s="35">
        <f t="shared" si="3"/>
        <v>684.96314700000221</v>
      </c>
      <c r="I18" s="35">
        <f t="shared" si="6"/>
        <v>-39.936799000002793</v>
      </c>
      <c r="J18" s="35">
        <f t="shared" si="4"/>
        <v>1108.1077039999946</v>
      </c>
      <c r="K18" s="35">
        <f t="shared" si="7"/>
        <v>2719.8787089999969</v>
      </c>
      <c r="L18" s="35">
        <f t="shared" si="5"/>
        <v>1793.0708509999968</v>
      </c>
      <c r="M18" s="35">
        <f t="shared" si="8"/>
        <v>2679.9419099999941</v>
      </c>
    </row>
    <row r="19" spans="2:13">
      <c r="B19" s="7">
        <v>41376</v>
      </c>
      <c r="C19" s="371">
        <v>78921.064322999999</v>
      </c>
      <c r="D19" s="371">
        <v>47632.585626</v>
      </c>
      <c r="E19" s="35">
        <f t="shared" si="1"/>
        <v>31288.478696999999</v>
      </c>
      <c r="F19" s="35">
        <f t="shared" si="2"/>
        <v>1.6568713053427304</v>
      </c>
      <c r="G19" s="35">
        <f t="shared" si="0"/>
        <v>126553.649949</v>
      </c>
      <c r="H19" s="35">
        <f t="shared" si="3"/>
        <v>1102.9427480000013</v>
      </c>
      <c r="I19" s="35">
        <f t="shared" si="6"/>
        <v>-43.193509999997332</v>
      </c>
      <c r="J19" s="35">
        <f t="shared" si="4"/>
        <v>1062.409096000003</v>
      </c>
      <c r="K19" s="35">
        <f t="shared" si="7"/>
        <v>1183.8007609999986</v>
      </c>
      <c r="L19" s="35">
        <f t="shared" si="5"/>
        <v>2165.3518440000043</v>
      </c>
      <c r="M19" s="35">
        <f t="shared" si="8"/>
        <v>1140.6072510000013</v>
      </c>
    </row>
    <row r="20" spans="2:13">
      <c r="B20" s="7">
        <v>41383</v>
      </c>
      <c r="C20" s="371">
        <v>78917.108877999999</v>
      </c>
      <c r="D20" s="371">
        <v>47705.429484</v>
      </c>
      <c r="E20" s="35">
        <f t="shared" si="1"/>
        <v>31211.679393999999</v>
      </c>
      <c r="F20" s="35">
        <f t="shared" si="2"/>
        <v>1.6542584299438732</v>
      </c>
      <c r="G20" s="35">
        <f t="shared" si="0"/>
        <v>126622.53836199999</v>
      </c>
      <c r="H20" s="35">
        <f t="shared" si="3"/>
        <v>-3.9554449999995995</v>
      </c>
      <c r="I20" s="35">
        <f t="shared" si="6"/>
        <v>-717.09477399999741</v>
      </c>
      <c r="J20" s="35">
        <f t="shared" si="4"/>
        <v>72.843858000000182</v>
      </c>
      <c r="K20" s="35">
        <f t="shared" si="7"/>
        <v>761.24201600000379</v>
      </c>
      <c r="L20" s="35">
        <f t="shared" si="5"/>
        <v>68.888413000000583</v>
      </c>
      <c r="M20" s="35">
        <f t="shared" si="8"/>
        <v>44.147242000006372</v>
      </c>
    </row>
    <row r="21" spans="2:13">
      <c r="B21" s="7">
        <v>41390</v>
      </c>
      <c r="C21" s="371">
        <v>79235.551817</v>
      </c>
      <c r="D21" s="371">
        <v>47773.343563000002</v>
      </c>
      <c r="E21" s="35">
        <f t="shared" si="1"/>
        <v>31462.208253999997</v>
      </c>
      <c r="F21" s="35">
        <f t="shared" si="2"/>
        <v>1.6585724570964964</v>
      </c>
      <c r="G21" s="35">
        <f t="shared" si="0"/>
        <v>127008.89538</v>
      </c>
      <c r="H21" s="35">
        <f t="shared" si="3"/>
        <v>318.44293900000048</v>
      </c>
      <c r="I21" s="35">
        <f t="shared" si="6"/>
        <v>-617.72207000000344</v>
      </c>
      <c r="J21" s="35">
        <f t="shared" si="4"/>
        <v>67.914079000001948</v>
      </c>
      <c r="K21" s="35">
        <f t="shared" si="7"/>
        <v>618.90629300000001</v>
      </c>
      <c r="L21" s="35">
        <f t="shared" si="5"/>
        <v>386.35701800000243</v>
      </c>
      <c r="M21" s="35">
        <f t="shared" si="8"/>
        <v>1.1842229999965639</v>
      </c>
    </row>
    <row r="22" spans="2:13">
      <c r="B22" s="7">
        <v>41397</v>
      </c>
      <c r="C22" s="371">
        <v>79642.017768000005</v>
      </c>
      <c r="D22" s="371">
        <v>46979.763855999998</v>
      </c>
      <c r="E22" s="35">
        <f t="shared" si="1"/>
        <v>32662.253912000007</v>
      </c>
      <c r="F22" s="35">
        <f t="shared" si="2"/>
        <v>1.6952409129197563</v>
      </c>
      <c r="G22" s="35">
        <f t="shared" si="0"/>
        <v>126621.781624</v>
      </c>
      <c r="H22" s="35">
        <f t="shared" si="3"/>
        <v>406.46595100000559</v>
      </c>
      <c r="I22" s="35">
        <f t="shared" si="6"/>
        <v>-1013.6058340000018</v>
      </c>
      <c r="J22" s="35">
        <f t="shared" si="4"/>
        <v>-793.57970700000442</v>
      </c>
      <c r="K22" s="35">
        <f t="shared" si="7"/>
        <v>300.90329799999745</v>
      </c>
      <c r="L22" s="35">
        <f t="shared" si="5"/>
        <v>-387.11375599999883</v>
      </c>
      <c r="M22" s="35">
        <f t="shared" si="8"/>
        <v>-712.70253600000433</v>
      </c>
    </row>
    <row r="23" spans="2:13">
      <c r="B23" s="7">
        <v>41404</v>
      </c>
      <c r="C23" s="371">
        <v>79126.906193999996</v>
      </c>
      <c r="D23" s="371">
        <v>46145.090463</v>
      </c>
      <c r="E23" s="35">
        <f t="shared" si="1"/>
        <v>32981.815730999995</v>
      </c>
      <c r="F23" s="35">
        <f t="shared" si="2"/>
        <v>1.7147415987285892</v>
      </c>
      <c r="G23" s="35">
        <f t="shared" si="0"/>
        <v>125271.996657</v>
      </c>
      <c r="H23" s="35">
        <f t="shared" si="3"/>
        <v>-515.11157400000957</v>
      </c>
      <c r="I23" s="35">
        <f t="shared" si="6"/>
        <v>-1225.0069780000049</v>
      </c>
      <c r="J23" s="35">
        <f t="shared" si="4"/>
        <v>-834.6733929999973</v>
      </c>
      <c r="K23" s="35">
        <f t="shared" si="7"/>
        <v>130.8148680000013</v>
      </c>
      <c r="L23" s="35">
        <f t="shared" si="5"/>
        <v>-1349.7849670000069</v>
      </c>
      <c r="M23" s="35">
        <f t="shared" si="8"/>
        <v>-1094.1921100000036</v>
      </c>
    </row>
    <row r="24" spans="2:13">
      <c r="B24" s="7">
        <v>41411</v>
      </c>
      <c r="C24" s="371">
        <v>77559.293684999997</v>
      </c>
      <c r="D24" s="371">
        <v>44642.074516000001</v>
      </c>
      <c r="E24" s="35">
        <f t="shared" si="1"/>
        <v>32917.219168999996</v>
      </c>
      <c r="F24" s="35">
        <f t="shared" si="2"/>
        <v>1.7373586359030484</v>
      </c>
      <c r="G24" s="35">
        <f t="shared" si="0"/>
        <v>122201.368201</v>
      </c>
      <c r="H24" s="35">
        <f t="shared" si="3"/>
        <v>-1567.6125089999987</v>
      </c>
      <c r="I24" s="35">
        <f t="shared" si="6"/>
        <v>-2597.0714339999977</v>
      </c>
      <c r="J24" s="35">
        <f t="shared" si="4"/>
        <v>-1503.0159469999999</v>
      </c>
      <c r="K24" s="35">
        <f t="shared" si="7"/>
        <v>-315.13308099999995</v>
      </c>
      <c r="L24" s="35">
        <f t="shared" si="5"/>
        <v>-3070.6284559999986</v>
      </c>
      <c r="M24" s="35">
        <f t="shared" si="8"/>
        <v>-2912.2045149999976</v>
      </c>
    </row>
    <row r="25" spans="2:13">
      <c r="B25" s="7">
        <v>41418</v>
      </c>
      <c r="C25" s="371">
        <v>76570.593470000007</v>
      </c>
      <c r="D25" s="371">
        <v>45762.260169000001</v>
      </c>
      <c r="E25" s="35">
        <f t="shared" si="1"/>
        <v>30808.333301000006</v>
      </c>
      <c r="F25" s="35">
        <f t="shared" si="2"/>
        <v>1.6732257800909494</v>
      </c>
      <c r="G25" s="35">
        <f t="shared" si="0"/>
        <v>122332.85363900001</v>
      </c>
      <c r="H25" s="35">
        <f t="shared" si="3"/>
        <v>-988.70021499998984</v>
      </c>
      <c r="I25" s="35">
        <f t="shared" si="6"/>
        <v>-2737.1507809999894</v>
      </c>
      <c r="J25" s="35">
        <f t="shared" si="4"/>
        <v>1120.1856530000005</v>
      </c>
      <c r="K25" s="35">
        <f t="shared" si="7"/>
        <v>1756.780233999998</v>
      </c>
      <c r="L25" s="35">
        <f t="shared" si="5"/>
        <v>131.48543800001062</v>
      </c>
      <c r="M25" s="35">
        <f t="shared" si="8"/>
        <v>-980.37054699999135</v>
      </c>
    </row>
    <row r="26" spans="2:13">
      <c r="B26" s="7">
        <v>41425</v>
      </c>
      <c r="C26" s="371">
        <v>75979.828433999995</v>
      </c>
      <c r="D26" s="371">
        <v>46705.706561999999</v>
      </c>
      <c r="E26" s="35">
        <f t="shared" si="1"/>
        <v>29274.121871999996</v>
      </c>
      <c r="F26" s="35">
        <f t="shared" si="2"/>
        <v>1.6267782681574412</v>
      </c>
      <c r="G26" s="35">
        <f t="shared" si="0"/>
        <v>122685.534996</v>
      </c>
      <c r="H26" s="35">
        <f t="shared" si="3"/>
        <v>-590.76503600001161</v>
      </c>
      <c r="I26" s="35">
        <f t="shared" si="6"/>
        <v>-2618.1895559999975</v>
      </c>
      <c r="J26" s="35">
        <f t="shared" si="4"/>
        <v>943.44639299999835</v>
      </c>
      <c r="K26" s="35">
        <f t="shared" si="7"/>
        <v>2712.779005999997</v>
      </c>
      <c r="L26" s="35">
        <f t="shared" si="5"/>
        <v>352.68135699998675</v>
      </c>
      <c r="M26" s="35">
        <f t="shared" si="8"/>
        <v>94.589449999999488</v>
      </c>
    </row>
    <row r="27" spans="2:13">
      <c r="B27" s="7">
        <v>41432</v>
      </c>
      <c r="C27" s="371">
        <v>75543.900278999994</v>
      </c>
      <c r="D27" s="371">
        <v>46262.079550000002</v>
      </c>
      <c r="E27" s="35">
        <f t="shared" si="1"/>
        <v>29281.820728999992</v>
      </c>
      <c r="F27" s="35">
        <f t="shared" si="2"/>
        <v>1.6329551333150132</v>
      </c>
      <c r="G27" s="35">
        <f t="shared" si="0"/>
        <v>121805.97982899999</v>
      </c>
      <c r="H27" s="35">
        <f t="shared" si="3"/>
        <v>-435.92815500000142</v>
      </c>
      <c r="I27" s="35">
        <f t="shared" si="6"/>
        <v>-2961.0767180000112</v>
      </c>
      <c r="J27" s="35">
        <f t="shared" si="4"/>
        <v>-443.62701199999719</v>
      </c>
      <c r="K27" s="35">
        <f t="shared" si="7"/>
        <v>1742.7136620000019</v>
      </c>
      <c r="L27" s="35">
        <f t="shared" si="5"/>
        <v>-879.55516699999862</v>
      </c>
      <c r="M27" s="35">
        <f t="shared" si="8"/>
        <v>-1218.3630560000092</v>
      </c>
    </row>
    <row r="28" spans="2:13">
      <c r="B28" s="7">
        <v>41439</v>
      </c>
      <c r="C28" s="371">
        <v>75395.872132000004</v>
      </c>
      <c r="D28" s="371">
        <v>46599.451587000003</v>
      </c>
      <c r="E28" s="35">
        <f t="shared" si="1"/>
        <v>28796.420545000001</v>
      </c>
      <c r="F28" s="35">
        <f t="shared" si="2"/>
        <v>1.6179562111635115</v>
      </c>
      <c r="G28" s="35">
        <f t="shared" si="0"/>
        <v>121995.32371900001</v>
      </c>
      <c r="H28" s="35">
        <f t="shared" si="3"/>
        <v>-148.02814699998999</v>
      </c>
      <c r="I28" s="35">
        <f t="shared" si="6"/>
        <v>-2697.4263519999949</v>
      </c>
      <c r="J28" s="35">
        <f t="shared" si="4"/>
        <v>337.372037000001</v>
      </c>
      <c r="K28" s="35">
        <f t="shared" si="7"/>
        <v>1644.7006620000029</v>
      </c>
      <c r="L28" s="35">
        <f t="shared" si="5"/>
        <v>189.34389000001102</v>
      </c>
      <c r="M28" s="35">
        <f t="shared" si="8"/>
        <v>-1052.725689999992</v>
      </c>
    </row>
    <row r="29" spans="2:13">
      <c r="B29" s="7">
        <v>41446</v>
      </c>
      <c r="C29" s="371">
        <v>73728.986472999997</v>
      </c>
      <c r="D29" s="371">
        <v>46928.974956999999</v>
      </c>
      <c r="E29" s="35">
        <f t="shared" si="1"/>
        <v>26800.011515999999</v>
      </c>
      <c r="F29" s="35">
        <f t="shared" si="2"/>
        <v>1.5710760045484962</v>
      </c>
      <c r="G29" s="35">
        <f t="shared" si="0"/>
        <v>120657.96143</v>
      </c>
      <c r="H29" s="35">
        <f t="shared" si="3"/>
        <v>-1666.8856590000069</v>
      </c>
      <c r="I29" s="35">
        <f t="shared" si="6"/>
        <v>-3595.7497620000067</v>
      </c>
      <c r="J29" s="35">
        <f t="shared" si="4"/>
        <v>329.52336999999534</v>
      </c>
      <c r="K29" s="35">
        <f t="shared" si="7"/>
        <v>1962.1725660000011</v>
      </c>
      <c r="L29" s="35">
        <f t="shared" si="5"/>
        <v>-1337.3622890000115</v>
      </c>
      <c r="M29" s="35">
        <f t="shared" si="8"/>
        <v>-1633.5771960000056</v>
      </c>
    </row>
    <row r="30" spans="2:13">
      <c r="B30" s="7">
        <v>41453</v>
      </c>
      <c r="C30" s="371">
        <v>72676.102505000003</v>
      </c>
      <c r="D30" s="371">
        <v>45435.630957000001</v>
      </c>
      <c r="E30" s="35">
        <f t="shared" si="1"/>
        <v>27240.471548000001</v>
      </c>
      <c r="F30" s="35">
        <f t="shared" si="2"/>
        <v>1.5995398539481098</v>
      </c>
      <c r="G30" s="35">
        <f t="shared" si="0"/>
        <v>118111.733462</v>
      </c>
      <c r="H30" s="35">
        <f t="shared" si="3"/>
        <v>-1052.8839679999946</v>
      </c>
      <c r="I30" s="35">
        <f t="shared" si="6"/>
        <v>-4457.0559229999926</v>
      </c>
      <c r="J30" s="35">
        <f t="shared" si="4"/>
        <v>-1493.3439999999973</v>
      </c>
      <c r="K30" s="35">
        <f t="shared" si="7"/>
        <v>-26.437869000001228</v>
      </c>
      <c r="L30" s="35">
        <f t="shared" si="5"/>
        <v>-2546.227967999992</v>
      </c>
      <c r="M30" s="35">
        <f t="shared" si="8"/>
        <v>-4483.4937919999938</v>
      </c>
    </row>
    <row r="31" spans="2:13">
      <c r="B31" s="7">
        <v>41460</v>
      </c>
      <c r="C31" s="371">
        <v>72517.428893999997</v>
      </c>
      <c r="D31" s="371">
        <v>44068.007818999999</v>
      </c>
      <c r="E31" s="35">
        <f t="shared" si="1"/>
        <v>28449.421074999998</v>
      </c>
      <c r="F31" s="35">
        <f t="shared" si="2"/>
        <v>1.6455799225562899</v>
      </c>
      <c r="G31" s="35">
        <f t="shared" si="0"/>
        <v>116585.436713</v>
      </c>
      <c r="H31" s="35">
        <f t="shared" si="3"/>
        <v>-158.67361100000562</v>
      </c>
      <c r="I31" s="35">
        <f t="shared" si="6"/>
        <v>-5300.6926810000004</v>
      </c>
      <c r="J31" s="35">
        <f t="shared" si="4"/>
        <v>-1367.6231380000027</v>
      </c>
      <c r="K31" s="35">
        <f t="shared" si="7"/>
        <v>-2502.1687109999984</v>
      </c>
      <c r="L31" s="35">
        <f t="shared" si="5"/>
        <v>-1526.2967490000083</v>
      </c>
      <c r="M31" s="35">
        <f t="shared" si="8"/>
        <v>-7802.8613919999989</v>
      </c>
    </row>
    <row r="32" spans="2:13">
      <c r="B32" s="7">
        <v>41467</v>
      </c>
      <c r="C32" s="371">
        <v>73437.194084999996</v>
      </c>
      <c r="D32" s="371">
        <v>45578.181520999999</v>
      </c>
      <c r="E32" s="35">
        <f t="shared" si="1"/>
        <v>27859.012563999997</v>
      </c>
      <c r="F32" s="35">
        <f t="shared" si="2"/>
        <v>1.6112357192479048</v>
      </c>
      <c r="G32" s="35">
        <f t="shared" si="0"/>
        <v>119015.37560599999</v>
      </c>
      <c r="H32" s="35">
        <f t="shared" si="3"/>
        <v>919.76519099999859</v>
      </c>
      <c r="I32" s="35">
        <f t="shared" si="6"/>
        <v>-5483.8702380000032</v>
      </c>
      <c r="J32" s="35">
        <f t="shared" si="4"/>
        <v>1510.173702</v>
      </c>
      <c r="K32" s="35">
        <f t="shared" si="7"/>
        <v>-2054.4041050000014</v>
      </c>
      <c r="L32" s="35">
        <f t="shared" si="5"/>
        <v>2429.9388929999986</v>
      </c>
      <c r="M32" s="35">
        <f t="shared" si="8"/>
        <v>-7538.2743430000046</v>
      </c>
    </row>
    <row r="33" spans="2:13">
      <c r="B33" s="7">
        <v>41474</v>
      </c>
      <c r="C33" s="371">
        <v>74505.733848999997</v>
      </c>
      <c r="D33" s="371">
        <v>47009.51081</v>
      </c>
      <c r="E33" s="35">
        <f t="shared" si="1"/>
        <v>27496.223038999997</v>
      </c>
      <c r="F33" s="35">
        <f t="shared" si="2"/>
        <v>1.5849076615609223</v>
      </c>
      <c r="G33" s="35">
        <f t="shared" si="0"/>
        <v>121515.24465899999</v>
      </c>
      <c r="H33" s="35">
        <f t="shared" si="3"/>
        <v>1068.539764000001</v>
      </c>
      <c r="I33" s="35">
        <f t="shared" si="6"/>
        <v>-4411.3750290000025</v>
      </c>
      <c r="J33" s="35">
        <f t="shared" si="4"/>
        <v>1431.3292890000012</v>
      </c>
      <c r="K33" s="35">
        <f t="shared" si="7"/>
        <v>-695.91867400000046</v>
      </c>
      <c r="L33" s="35">
        <f t="shared" si="5"/>
        <v>2499.8690530000022</v>
      </c>
      <c r="M33" s="35">
        <f t="shared" si="8"/>
        <v>-5107.293703000003</v>
      </c>
    </row>
    <row r="34" spans="2:13">
      <c r="B34" s="7">
        <v>41481</v>
      </c>
      <c r="C34" s="371">
        <v>75841.041681000002</v>
      </c>
      <c r="D34" s="371">
        <v>47445.288583000001</v>
      </c>
      <c r="E34" s="35">
        <f t="shared" si="1"/>
        <v>28395.753098000001</v>
      </c>
      <c r="F34" s="35">
        <f t="shared" si="2"/>
        <v>1.5984946861125091</v>
      </c>
      <c r="G34" s="35">
        <f t="shared" si="0"/>
        <v>123286.330264</v>
      </c>
      <c r="H34" s="35">
        <f t="shared" si="3"/>
        <v>1335.3078320000059</v>
      </c>
      <c r="I34" s="35">
        <f t="shared" si="6"/>
        <v>-3394.5101359999971</v>
      </c>
      <c r="J34" s="35">
        <f t="shared" si="4"/>
        <v>435.77777300000162</v>
      </c>
      <c r="K34" s="35">
        <f t="shared" si="7"/>
        <v>-328.0549800000008</v>
      </c>
      <c r="L34" s="35">
        <f t="shared" si="5"/>
        <v>1771.0856050000075</v>
      </c>
      <c r="M34" s="35">
        <f t="shared" si="8"/>
        <v>-3722.5651159999979</v>
      </c>
    </row>
    <row r="35" spans="2:13">
      <c r="B35" s="7">
        <v>41488</v>
      </c>
      <c r="C35" s="371">
        <v>76308.518580000004</v>
      </c>
      <c r="D35" s="371">
        <v>48178.703882000002</v>
      </c>
      <c r="E35" s="35">
        <f t="shared" si="1"/>
        <v>28129.814698000002</v>
      </c>
      <c r="F35" s="35">
        <f t="shared" si="2"/>
        <v>1.5838640816676173</v>
      </c>
      <c r="G35" s="35">
        <f t="shared" si="0"/>
        <v>124487.22246200001</v>
      </c>
      <c r="H35" s="35">
        <f t="shared" si="3"/>
        <v>467.47689900000114</v>
      </c>
      <c r="I35" s="35">
        <f t="shared" si="6"/>
        <v>-3333.4991880000016</v>
      </c>
      <c r="J35" s="35">
        <f t="shared" si="4"/>
        <v>733.41529900000023</v>
      </c>
      <c r="K35" s="35">
        <f t="shared" si="7"/>
        <v>1198.9400260000039</v>
      </c>
      <c r="L35" s="35">
        <f t="shared" si="5"/>
        <v>1200.8921980000014</v>
      </c>
      <c r="M35" s="35">
        <f t="shared" si="8"/>
        <v>-2134.5591619999977</v>
      </c>
    </row>
    <row r="36" spans="2:13">
      <c r="B36" s="7">
        <v>41495</v>
      </c>
      <c r="C36" s="371">
        <v>76659.857977000007</v>
      </c>
      <c r="D36" s="371">
        <v>48429.700803</v>
      </c>
      <c r="E36" s="35">
        <f t="shared" si="1"/>
        <v>28230.157174000007</v>
      </c>
      <c r="F36" s="35">
        <f t="shared" si="2"/>
        <v>1.5829100057593435</v>
      </c>
      <c r="G36" s="35">
        <f t="shared" si="0"/>
        <v>125089.55878000001</v>
      </c>
      <c r="H36" s="35">
        <f t="shared" si="3"/>
        <v>351.33939700000337</v>
      </c>
      <c r="I36" s="35">
        <f t="shared" si="6"/>
        <v>-2467.0482169999887</v>
      </c>
      <c r="J36" s="35">
        <f t="shared" si="4"/>
        <v>250.99692099999811</v>
      </c>
      <c r="K36" s="35">
        <f t="shared" si="7"/>
        <v>2284.6103399999993</v>
      </c>
      <c r="L36" s="35">
        <f t="shared" si="5"/>
        <v>602.33631800000148</v>
      </c>
      <c r="M36" s="35">
        <f t="shared" si="8"/>
        <v>-182.43787699998938</v>
      </c>
    </row>
    <row r="37" spans="2:13">
      <c r="B37" s="7">
        <v>41502</v>
      </c>
      <c r="C37" s="371">
        <v>78008.711748000002</v>
      </c>
      <c r="D37" s="371">
        <v>49644.277897</v>
      </c>
      <c r="E37" s="35">
        <f t="shared" si="1"/>
        <v>28364.433851000002</v>
      </c>
      <c r="F37" s="35">
        <f t="shared" si="2"/>
        <v>1.5713535386666198</v>
      </c>
      <c r="G37" s="35">
        <f t="shared" si="0"/>
        <v>127652.98964499999</v>
      </c>
      <c r="H37" s="35">
        <f t="shared" si="3"/>
        <v>1348.8537709999946</v>
      </c>
      <c r="I37" s="35">
        <f t="shared" si="6"/>
        <v>449.41806300000462</v>
      </c>
      <c r="J37" s="35">
        <f t="shared" si="4"/>
        <v>1214.5770940000002</v>
      </c>
      <c r="K37" s="35">
        <f t="shared" si="7"/>
        <v>5002.2033809999994</v>
      </c>
      <c r="L37" s="35">
        <f t="shared" si="5"/>
        <v>2563.4308649999948</v>
      </c>
      <c r="M37" s="35">
        <f t="shared" si="8"/>
        <v>5451.621444000004</v>
      </c>
    </row>
    <row r="38" spans="2:13">
      <c r="B38" s="7">
        <v>41509</v>
      </c>
      <c r="C38" s="371">
        <v>78504.427832000001</v>
      </c>
      <c r="D38" s="371">
        <v>49330.184624000001</v>
      </c>
      <c r="E38" s="35">
        <f t="shared" si="1"/>
        <v>29174.243208</v>
      </c>
      <c r="F38" s="35">
        <f t="shared" si="2"/>
        <v>1.591407541454978</v>
      </c>
      <c r="G38" s="35">
        <f t="shared" si="0"/>
        <v>127834.612456</v>
      </c>
      <c r="H38" s="35">
        <f t="shared" si="3"/>
        <v>495.71608399999968</v>
      </c>
      <c r="I38" s="35">
        <f t="shared" si="6"/>
        <v>1933.8343619999941</v>
      </c>
      <c r="J38" s="35">
        <f t="shared" si="4"/>
        <v>-314.09327299999859</v>
      </c>
      <c r="K38" s="35">
        <f t="shared" si="7"/>
        <v>3567.9244550000003</v>
      </c>
      <c r="L38" s="35">
        <f t="shared" si="5"/>
        <v>181.62281100000109</v>
      </c>
      <c r="M38" s="35">
        <f t="shared" si="8"/>
        <v>5501.7588169999945</v>
      </c>
    </row>
    <row r="39" spans="2:13">
      <c r="B39" s="7">
        <v>41516</v>
      </c>
      <c r="C39" s="371">
        <v>78803.729735000001</v>
      </c>
      <c r="D39" s="371">
        <v>49234.174569000003</v>
      </c>
      <c r="E39" s="35">
        <f t="shared" si="1"/>
        <v>29569.555165999998</v>
      </c>
      <c r="F39" s="35">
        <f t="shared" si="2"/>
        <v>1.6005900459356597</v>
      </c>
      <c r="G39" s="35">
        <f t="shared" si="0"/>
        <v>128037.904304</v>
      </c>
      <c r="H39" s="35">
        <f t="shared" si="3"/>
        <v>299.30190299999958</v>
      </c>
      <c r="I39" s="35">
        <f t="shared" si="6"/>
        <v>2823.9013010000053</v>
      </c>
      <c r="J39" s="35">
        <f t="shared" si="4"/>
        <v>-96.010054999998829</v>
      </c>
      <c r="K39" s="35">
        <f t="shared" si="7"/>
        <v>2528.4680070000031</v>
      </c>
      <c r="L39" s="35">
        <f t="shared" si="5"/>
        <v>203.29184800000075</v>
      </c>
      <c r="M39" s="35">
        <f t="shared" si="8"/>
        <v>5352.3693080000085</v>
      </c>
    </row>
    <row r="40" spans="2:13">
      <c r="B40" s="7">
        <v>41523</v>
      </c>
      <c r="C40" s="371">
        <v>78463.099193999995</v>
      </c>
      <c r="D40" s="371">
        <v>49589.077471999997</v>
      </c>
      <c r="E40" s="35">
        <f t="shared" si="1"/>
        <v>28874.021721999998</v>
      </c>
      <c r="F40" s="35">
        <f t="shared" si="2"/>
        <v>1.5822657567748351</v>
      </c>
      <c r="G40" s="35">
        <f t="shared" si="0"/>
        <v>128052.17666599998</v>
      </c>
      <c r="H40" s="35">
        <f t="shared" si="3"/>
        <v>-340.63054100000591</v>
      </c>
      <c r="I40" s="35">
        <f t="shared" si="6"/>
        <v>2919.1989150000009</v>
      </c>
      <c r="J40" s="35">
        <f t="shared" si="4"/>
        <v>354.90290299999469</v>
      </c>
      <c r="K40" s="35">
        <f t="shared" si="7"/>
        <v>3326.997921999995</v>
      </c>
      <c r="L40" s="35">
        <f t="shared" si="5"/>
        <v>14.272361999988789</v>
      </c>
      <c r="M40" s="35">
        <f t="shared" si="8"/>
        <v>6246.1968369999959</v>
      </c>
    </row>
    <row r="41" spans="2:13">
      <c r="B41" s="7">
        <v>41530</v>
      </c>
      <c r="C41" s="371">
        <v>78512.400223999997</v>
      </c>
      <c r="D41" s="371">
        <v>50626.450373</v>
      </c>
      <c r="E41" s="35">
        <f t="shared" si="1"/>
        <v>27885.949850999998</v>
      </c>
      <c r="F41" s="35">
        <f t="shared" si="2"/>
        <v>1.5508177967355989</v>
      </c>
      <c r="G41" s="35">
        <f t="shared" si="0"/>
        <v>129138.850597</v>
      </c>
      <c r="H41" s="35">
        <f t="shared" si="3"/>
        <v>49.301030000002356</v>
      </c>
      <c r="I41" s="35">
        <f t="shared" si="6"/>
        <v>3116.5280919999932</v>
      </c>
      <c r="J41" s="35">
        <f t="shared" si="4"/>
        <v>1037.3729010000025</v>
      </c>
      <c r="K41" s="35">
        <f t="shared" si="7"/>
        <v>4026.9987859999965</v>
      </c>
      <c r="L41" s="35">
        <f t="shared" si="5"/>
        <v>1086.6739310000048</v>
      </c>
      <c r="M41" s="35">
        <f t="shared" si="8"/>
        <v>7143.5268779999897</v>
      </c>
    </row>
    <row r="42" spans="2:13">
      <c r="B42" s="7">
        <v>41537</v>
      </c>
      <c r="C42" s="371">
        <v>79825.462241999994</v>
      </c>
      <c r="D42" s="371">
        <v>52102.137889999998</v>
      </c>
      <c r="E42" s="35">
        <f t="shared" si="1"/>
        <v>27723.324351999996</v>
      </c>
      <c r="F42" s="35">
        <f t="shared" si="2"/>
        <v>1.5320957157368575</v>
      </c>
      <c r="G42" s="35">
        <f t="shared" si="0"/>
        <v>131927.60013199999</v>
      </c>
      <c r="H42" s="35">
        <f t="shared" si="3"/>
        <v>1313.0620179999969</v>
      </c>
      <c r="I42" s="35">
        <f t="shared" si="6"/>
        <v>6096.4757689999969</v>
      </c>
      <c r="J42" s="35">
        <f t="shared" si="4"/>
        <v>1475.6875169999985</v>
      </c>
      <c r="K42" s="35">
        <f t="shared" si="7"/>
        <v>5173.1629329999996</v>
      </c>
      <c r="L42" s="35">
        <f t="shared" si="5"/>
        <v>2788.7495349999954</v>
      </c>
      <c r="M42" s="35">
        <f t="shared" si="8"/>
        <v>11269.638701999997</v>
      </c>
    </row>
    <row r="43" spans="2:13">
      <c r="B43" s="7">
        <v>41544</v>
      </c>
      <c r="C43" s="371">
        <v>79115.758663000001</v>
      </c>
      <c r="D43" s="371">
        <v>51301.342606999999</v>
      </c>
      <c r="E43" s="35">
        <f t="shared" si="1"/>
        <v>27814.416056000002</v>
      </c>
      <c r="F43" s="35">
        <f t="shared" si="2"/>
        <v>1.5421771564357609</v>
      </c>
      <c r="G43" s="35">
        <f t="shared" si="0"/>
        <v>130417.10127</v>
      </c>
      <c r="H43" s="35">
        <f t="shared" si="3"/>
        <v>-709.70357899999362</v>
      </c>
      <c r="I43" s="35">
        <f t="shared" si="6"/>
        <v>6439.656157999998</v>
      </c>
      <c r="J43" s="35">
        <f t="shared" si="4"/>
        <v>-800.79528299999947</v>
      </c>
      <c r="K43" s="35">
        <f t="shared" si="7"/>
        <v>5865.7116499999975</v>
      </c>
      <c r="L43" s="35">
        <f t="shared" si="5"/>
        <v>-1510.4988619999931</v>
      </c>
      <c r="M43" s="35">
        <f t="shared" si="8"/>
        <v>12305.367807999995</v>
      </c>
    </row>
    <row r="44" spans="2:13">
      <c r="B44" s="7">
        <v>41551</v>
      </c>
      <c r="C44" s="371">
        <v>79167.419188</v>
      </c>
      <c r="D44" s="371">
        <v>51512.606719000003</v>
      </c>
      <c r="E44" s="35">
        <f t="shared" si="1"/>
        <v>27654.812468999997</v>
      </c>
      <c r="F44" s="35">
        <f t="shared" si="2"/>
        <v>1.5368552327366447</v>
      </c>
      <c r="G44" s="35">
        <f t="shared" si="0"/>
        <v>130680.025907</v>
      </c>
      <c r="H44" s="35">
        <f t="shared" si="3"/>
        <v>51.660524999999325</v>
      </c>
      <c r="I44" s="35">
        <f t="shared" si="6"/>
        <v>6649.9902940000029</v>
      </c>
      <c r="J44" s="35">
        <f t="shared" si="4"/>
        <v>211.26411200000439</v>
      </c>
      <c r="K44" s="35">
        <f t="shared" si="7"/>
        <v>7444.5989000000045</v>
      </c>
      <c r="L44" s="35">
        <f t="shared" si="5"/>
        <v>262.92463700000371</v>
      </c>
      <c r="M44" s="35">
        <f t="shared" si="8"/>
        <v>14094.589194000007</v>
      </c>
    </row>
    <row r="45" spans="2:13">
      <c r="B45" s="7">
        <v>41558</v>
      </c>
      <c r="C45" s="371">
        <v>79609.899575999996</v>
      </c>
      <c r="D45" s="371">
        <v>52231.791820999999</v>
      </c>
      <c r="E45" s="35">
        <f t="shared" si="1"/>
        <v>27378.107754999997</v>
      </c>
      <c r="F45" s="35">
        <f t="shared" si="2"/>
        <v>1.5241655857571503</v>
      </c>
      <c r="G45" s="35">
        <f t="shared" si="0"/>
        <v>131841.69139699999</v>
      </c>
      <c r="H45" s="35">
        <f t="shared" si="3"/>
        <v>442.48038799999631</v>
      </c>
      <c r="I45" s="35">
        <f t="shared" si="6"/>
        <v>6172.7054910000006</v>
      </c>
      <c r="J45" s="35">
        <f t="shared" si="4"/>
        <v>719.18510199999582</v>
      </c>
      <c r="K45" s="35">
        <f t="shared" si="7"/>
        <v>6653.6103000000003</v>
      </c>
      <c r="L45" s="35">
        <f t="shared" si="5"/>
        <v>1161.6654899999921</v>
      </c>
      <c r="M45" s="35">
        <f t="shared" si="8"/>
        <v>12826.315791000001</v>
      </c>
    </row>
    <row r="46" spans="2:13">
      <c r="B46" s="7">
        <v>41565</v>
      </c>
      <c r="C46" s="371">
        <v>79806.904672000004</v>
      </c>
      <c r="D46" s="371">
        <v>52236.760932999998</v>
      </c>
      <c r="E46" s="35">
        <f t="shared" si="1"/>
        <v>27570.143739000006</v>
      </c>
      <c r="F46" s="35">
        <f t="shared" si="2"/>
        <v>1.5277919849272827</v>
      </c>
      <c r="G46" s="35">
        <f t="shared" si="0"/>
        <v>132043.66560499999</v>
      </c>
      <c r="H46" s="35">
        <f t="shared" si="3"/>
        <v>197.00509600000805</v>
      </c>
      <c r="I46" s="35">
        <f t="shared" si="6"/>
        <v>5301.1708230000077</v>
      </c>
      <c r="J46" s="35">
        <f t="shared" si="4"/>
        <v>4.9691119999988587</v>
      </c>
      <c r="K46" s="35">
        <f t="shared" si="7"/>
        <v>5227.250122999998</v>
      </c>
      <c r="L46" s="35">
        <f t="shared" si="5"/>
        <v>201.97420800000691</v>
      </c>
      <c r="M46" s="35">
        <f t="shared" si="8"/>
        <v>10528.420946000006</v>
      </c>
    </row>
    <row r="47" spans="2:13">
      <c r="B47" s="7">
        <v>41572</v>
      </c>
      <c r="C47" s="371">
        <v>80872.912104000003</v>
      </c>
      <c r="D47" s="371">
        <v>53187.015965999999</v>
      </c>
      <c r="E47" s="35">
        <f t="shared" si="1"/>
        <v>27685.896138000004</v>
      </c>
      <c r="F47" s="35">
        <f t="shared" si="2"/>
        <v>1.5205386246090271</v>
      </c>
      <c r="G47" s="35">
        <f t="shared" si="0"/>
        <v>134059.92806999999</v>
      </c>
      <c r="H47" s="35">
        <f t="shared" si="3"/>
        <v>1066.0074319999985</v>
      </c>
      <c r="I47" s="35">
        <f t="shared" si="6"/>
        <v>5031.8704230000003</v>
      </c>
      <c r="J47" s="35">
        <f t="shared" si="4"/>
        <v>950.25503300000128</v>
      </c>
      <c r="K47" s="35">
        <f t="shared" si="7"/>
        <v>5741.7273829999976</v>
      </c>
      <c r="L47" s="35">
        <f t="shared" si="5"/>
        <v>2016.2624649999998</v>
      </c>
      <c r="M47" s="35">
        <f t="shared" si="8"/>
        <v>10773.597805999998</v>
      </c>
    </row>
    <row r="48" spans="2:13">
      <c r="B48" s="7">
        <v>41579</v>
      </c>
      <c r="C48" s="371">
        <v>80001.840349000006</v>
      </c>
      <c r="D48" s="371">
        <v>52384.530959000003</v>
      </c>
      <c r="E48" s="35">
        <f t="shared" si="1"/>
        <v>27617.309390000002</v>
      </c>
      <c r="F48" s="35">
        <f t="shared" si="2"/>
        <v>1.5272035252470877</v>
      </c>
      <c r="G48" s="35">
        <f t="shared" si="0"/>
        <v>132386.371308</v>
      </c>
      <c r="H48" s="35">
        <f t="shared" si="3"/>
        <v>-871.07175499999721</v>
      </c>
      <c r="I48" s="35">
        <f t="shared" si="6"/>
        <v>3693.321769000002</v>
      </c>
      <c r="J48" s="35">
        <f t="shared" si="4"/>
        <v>-802.48500699999568</v>
      </c>
      <c r="K48" s="35">
        <f t="shared" si="7"/>
        <v>4205.8270770000017</v>
      </c>
      <c r="L48" s="35">
        <f t="shared" si="5"/>
        <v>-1673.5567619999929</v>
      </c>
      <c r="M48" s="35">
        <f t="shared" si="8"/>
        <v>7899.1488460000037</v>
      </c>
    </row>
    <row r="49" spans="2:13">
      <c r="B49" s="7">
        <v>41586</v>
      </c>
      <c r="C49" s="371">
        <v>79449.284652000002</v>
      </c>
      <c r="D49" s="371">
        <v>52020.284398999996</v>
      </c>
      <c r="E49" s="35">
        <f t="shared" si="1"/>
        <v>27429.000253000006</v>
      </c>
      <c r="F49" s="35">
        <f t="shared" si="2"/>
        <v>1.5272750922047493</v>
      </c>
      <c r="G49" s="35">
        <f t="shared" si="0"/>
        <v>131469.569051</v>
      </c>
      <c r="H49" s="35">
        <f t="shared" si="3"/>
        <v>-552.55569700000342</v>
      </c>
      <c r="I49" s="35">
        <f t="shared" si="6"/>
        <v>2789.4266749999952</v>
      </c>
      <c r="J49" s="35">
        <f t="shared" si="4"/>
        <v>-364.24656000000687</v>
      </c>
      <c r="K49" s="35">
        <f t="shared" si="7"/>
        <v>3590.5835959999968</v>
      </c>
      <c r="L49" s="35">
        <f t="shared" si="5"/>
        <v>-916.80225700001029</v>
      </c>
      <c r="M49" s="35">
        <f t="shared" si="8"/>
        <v>6380.0102709999919</v>
      </c>
    </row>
    <row r="50" spans="2:13">
      <c r="B50" s="7">
        <v>41593</v>
      </c>
      <c r="C50" s="371">
        <v>80297.114159999997</v>
      </c>
      <c r="D50" s="371">
        <v>51586.431389999998</v>
      </c>
      <c r="E50" s="35">
        <f t="shared" si="1"/>
        <v>28710.682769999999</v>
      </c>
      <c r="F50" s="35">
        <f t="shared" si="2"/>
        <v>1.5565549311396165</v>
      </c>
      <c r="G50" s="35">
        <f t="shared" si="0"/>
        <v>131883.54554999998</v>
      </c>
      <c r="H50" s="35">
        <f t="shared" si="3"/>
        <v>847.82950799999526</v>
      </c>
      <c r="I50" s="35">
        <f t="shared" si="6"/>
        <v>2288.4024119999958</v>
      </c>
      <c r="J50" s="35">
        <f t="shared" si="4"/>
        <v>-433.85300899999856</v>
      </c>
      <c r="K50" s="35">
        <f t="shared" si="7"/>
        <v>1942.153492999998</v>
      </c>
      <c r="L50" s="35">
        <f t="shared" si="5"/>
        <v>413.97649899999669</v>
      </c>
      <c r="M50" s="35">
        <f t="shared" si="8"/>
        <v>4230.5559049999938</v>
      </c>
    </row>
    <row r="51" spans="2:13">
      <c r="B51" s="7">
        <v>41600</v>
      </c>
      <c r="C51" s="371">
        <v>81317.773784000005</v>
      </c>
      <c r="D51" s="371">
        <v>52488.387317000001</v>
      </c>
      <c r="E51" s="35">
        <f t="shared" si="1"/>
        <v>28829.386467000004</v>
      </c>
      <c r="F51" s="35">
        <f t="shared" si="2"/>
        <v>1.5492526621724327</v>
      </c>
      <c r="G51" s="35">
        <f t="shared" si="0"/>
        <v>133806.16110100001</v>
      </c>
      <c r="H51" s="35">
        <f t="shared" si="3"/>
        <v>1020.6596240000072</v>
      </c>
      <c r="I51" s="35">
        <f t="shared" si="6"/>
        <v>2813.3459520000033</v>
      </c>
      <c r="J51" s="35">
        <f t="shared" si="4"/>
        <v>901.9559270000027</v>
      </c>
      <c r="K51" s="35">
        <f t="shared" si="7"/>
        <v>3158.2026929999993</v>
      </c>
      <c r="L51" s="35">
        <f t="shared" si="5"/>
        <v>1922.6155510000099</v>
      </c>
      <c r="M51" s="35">
        <f t="shared" si="8"/>
        <v>5971.5486450000026</v>
      </c>
    </row>
    <row r="52" spans="2:13">
      <c r="B52" s="7">
        <v>41607</v>
      </c>
      <c r="C52" s="371">
        <v>82713.192903000003</v>
      </c>
      <c r="D52" s="371">
        <v>52976.556593000001</v>
      </c>
      <c r="E52" s="35">
        <f t="shared" si="1"/>
        <v>29736.636310000002</v>
      </c>
      <c r="F52" s="35">
        <f t="shared" si="2"/>
        <v>1.5613168960462263</v>
      </c>
      <c r="G52" s="35">
        <f t="shared" si="0"/>
        <v>135689.749496</v>
      </c>
      <c r="H52" s="35">
        <f t="shared" si="3"/>
        <v>1395.4191189999983</v>
      </c>
      <c r="I52" s="35">
        <f t="shared" si="6"/>
        <v>3909.463168000002</v>
      </c>
      <c r="J52" s="35">
        <f t="shared" si="4"/>
        <v>488.16927600000054</v>
      </c>
      <c r="K52" s="35">
        <f t="shared" si="7"/>
        <v>3742.3820239999986</v>
      </c>
      <c r="L52" s="35">
        <f t="shared" si="5"/>
        <v>1883.5883949999989</v>
      </c>
      <c r="M52" s="35">
        <f t="shared" si="8"/>
        <v>7651.8451920000007</v>
      </c>
    </row>
    <row r="53" spans="2:13">
      <c r="B53" s="7">
        <v>41614</v>
      </c>
      <c r="C53" s="371">
        <v>82659.772649999999</v>
      </c>
      <c r="D53" s="371">
        <v>53778.162012000001</v>
      </c>
      <c r="E53" s="35">
        <f t="shared" si="1"/>
        <v>28881.610637999998</v>
      </c>
      <c r="F53" s="35">
        <f t="shared" si="2"/>
        <v>1.5370509061197626</v>
      </c>
      <c r="G53" s="35">
        <f t="shared" si="0"/>
        <v>136437.93466199999</v>
      </c>
      <c r="H53" s="35">
        <f t="shared" si="3"/>
        <v>-53.420253000003868</v>
      </c>
      <c r="I53" s="35">
        <f t="shared" si="6"/>
        <v>4196.6734560000041</v>
      </c>
      <c r="J53" s="35">
        <f t="shared" si="4"/>
        <v>801.60541899999953</v>
      </c>
      <c r="K53" s="35">
        <f t="shared" si="7"/>
        <v>4189.0845400000035</v>
      </c>
      <c r="L53" s="35">
        <f t="shared" si="5"/>
        <v>748.18516599999566</v>
      </c>
      <c r="M53" s="35">
        <f t="shared" si="8"/>
        <v>8385.7579960000076</v>
      </c>
    </row>
    <row r="54" spans="2:13">
      <c r="B54" s="7">
        <v>41621</v>
      </c>
      <c r="C54" s="371">
        <v>83289.817928000004</v>
      </c>
      <c r="D54" s="371">
        <v>53669.247798999997</v>
      </c>
      <c r="E54" s="35">
        <f t="shared" si="1"/>
        <v>29620.570129000007</v>
      </c>
      <c r="F54" s="35">
        <f t="shared" si="2"/>
        <v>1.5519095449210287</v>
      </c>
      <c r="G54" s="35">
        <f t="shared" si="0"/>
        <v>136959.06572700001</v>
      </c>
      <c r="H54" s="35">
        <f t="shared" si="3"/>
        <v>630.04527800000506</v>
      </c>
      <c r="I54" s="35">
        <f t="shared" si="6"/>
        <v>4777.4177040000068</v>
      </c>
      <c r="J54" s="35">
        <f t="shared" si="4"/>
        <v>-108.91421300000366</v>
      </c>
      <c r="K54" s="35">
        <f t="shared" si="7"/>
        <v>3042.7974259999974</v>
      </c>
      <c r="L54" s="35">
        <f t="shared" si="5"/>
        <v>521.1310650000014</v>
      </c>
      <c r="M54" s="35">
        <f t="shared" si="8"/>
        <v>7820.2151300000041</v>
      </c>
    </row>
    <row r="55" spans="2:13">
      <c r="B55" s="7">
        <v>41628</v>
      </c>
      <c r="C55" s="371">
        <v>83178.104852000004</v>
      </c>
      <c r="D55" s="371">
        <v>55423.539542999999</v>
      </c>
      <c r="E55" s="35">
        <f t="shared" si="1"/>
        <v>27754.565309000005</v>
      </c>
      <c r="F55" s="35">
        <f t="shared" si="2"/>
        <v>1.5007721545367343</v>
      </c>
      <c r="G55" s="35">
        <f t="shared" si="0"/>
        <v>138601.64439500001</v>
      </c>
      <c r="H55" s="35">
        <f t="shared" si="3"/>
        <v>-111.713076</v>
      </c>
      <c r="I55" s="35">
        <f t="shared" si="6"/>
        <v>3352.6426100000099</v>
      </c>
      <c r="J55" s="35">
        <f t="shared" si="4"/>
        <v>1754.2917440000019</v>
      </c>
      <c r="K55" s="35">
        <f t="shared" si="7"/>
        <v>3321.4016530000008</v>
      </c>
      <c r="L55" s="35">
        <f t="shared" si="5"/>
        <v>1642.5786680000019</v>
      </c>
      <c r="M55" s="35">
        <f t="shared" si="8"/>
        <v>6674.0442630000107</v>
      </c>
    </row>
    <row r="56" spans="2:13">
      <c r="B56" s="7">
        <v>41635</v>
      </c>
      <c r="C56" s="371">
        <v>83501.635446</v>
      </c>
      <c r="D56" s="371">
        <v>54553.796518000003</v>
      </c>
      <c r="E56" s="35">
        <f t="shared" si="1"/>
        <v>28947.838927999997</v>
      </c>
      <c r="F56" s="35">
        <f t="shared" si="2"/>
        <v>1.5306292279483917</v>
      </c>
      <c r="G56" s="35">
        <f t="shared" si="0"/>
        <v>138055.43196399999</v>
      </c>
      <c r="H56" s="35">
        <f t="shared" si="3"/>
        <v>323.5305939999962</v>
      </c>
      <c r="I56" s="35">
        <f t="shared" si="6"/>
        <v>4385.8767829999997</v>
      </c>
      <c r="J56" s="35">
        <f t="shared" si="4"/>
        <v>-869.74302499999612</v>
      </c>
      <c r="K56" s="35">
        <f t="shared" si="7"/>
        <v>3252.4539110000042</v>
      </c>
      <c r="L56" s="35">
        <f t="shared" si="5"/>
        <v>-546.21243099999992</v>
      </c>
      <c r="M56" s="35">
        <f t="shared" si="8"/>
        <v>7638.3306940000039</v>
      </c>
    </row>
    <row r="57" spans="2:13">
      <c r="B57" s="7">
        <v>41642</v>
      </c>
      <c r="C57" s="371">
        <v>82391.510150999995</v>
      </c>
      <c r="D57" s="371">
        <v>51863.741091000004</v>
      </c>
      <c r="E57" s="35">
        <f t="shared" si="1"/>
        <v>30527.769059999991</v>
      </c>
      <c r="F57" s="35">
        <f t="shared" si="2"/>
        <v>1.5886148669151352</v>
      </c>
      <c r="G57" s="35">
        <f t="shared" si="0"/>
        <v>134255.251242</v>
      </c>
      <c r="H57" s="35">
        <f t="shared" si="3"/>
        <v>-1110.1252950000053</v>
      </c>
      <c r="I57" s="35">
        <f t="shared" si="6"/>
        <v>3224.0909629999951</v>
      </c>
      <c r="J57" s="35">
        <f t="shared" si="4"/>
        <v>-2690.0554269999993</v>
      </c>
      <c r="K57" s="35">
        <f t="shared" si="7"/>
        <v>351.13437200000044</v>
      </c>
      <c r="L57" s="35">
        <f t="shared" si="5"/>
        <v>-3800.1807220000046</v>
      </c>
      <c r="M57" s="35">
        <f t="shared" si="8"/>
        <v>3575.2253349999955</v>
      </c>
    </row>
    <row r="58" spans="2:13">
      <c r="B58" s="7">
        <v>41649</v>
      </c>
      <c r="C58" s="371">
        <v>82818.973306999993</v>
      </c>
      <c r="D58" s="371">
        <v>52654.865438000001</v>
      </c>
      <c r="E58" s="35">
        <f t="shared" si="1"/>
        <v>30164.107868999992</v>
      </c>
      <c r="F58" s="35">
        <f t="shared" si="2"/>
        <v>1.5728645893990101</v>
      </c>
      <c r="G58" s="35">
        <f t="shared" si="0"/>
        <v>135473.83874499999</v>
      </c>
      <c r="H58" s="35">
        <f t="shared" si="3"/>
        <v>427.46315599999798</v>
      </c>
      <c r="I58" s="35">
        <f t="shared" si="6"/>
        <v>3209.0737309999968</v>
      </c>
      <c r="J58" s="35">
        <f t="shared" si="4"/>
        <v>791.12434699999721</v>
      </c>
      <c r="K58" s="35">
        <f t="shared" si="7"/>
        <v>423.07361700000183</v>
      </c>
      <c r="L58" s="35">
        <f t="shared" si="5"/>
        <v>1218.5875029999952</v>
      </c>
      <c r="M58" s="35">
        <f t="shared" si="8"/>
        <v>3632.1473479999986</v>
      </c>
    </row>
    <row r="59" spans="2:13">
      <c r="B59" s="7">
        <v>41656</v>
      </c>
      <c r="C59" s="371">
        <v>83331.971564000007</v>
      </c>
      <c r="D59" s="371">
        <v>53231.524233999997</v>
      </c>
      <c r="E59" s="35">
        <f t="shared" si="1"/>
        <v>30100.44733000001</v>
      </c>
      <c r="F59" s="35">
        <f t="shared" si="2"/>
        <v>1.5654628110531217</v>
      </c>
      <c r="G59" s="35">
        <f t="shared" si="0"/>
        <v>136563.49579800002</v>
      </c>
      <c r="H59" s="35">
        <f t="shared" si="3"/>
        <v>512.99825700001384</v>
      </c>
      <c r="I59" s="35">
        <f t="shared" si="6"/>
        <v>3525.0668920000026</v>
      </c>
      <c r="J59" s="35">
        <f t="shared" si="4"/>
        <v>576.65879599999607</v>
      </c>
      <c r="K59" s="35">
        <f t="shared" si="7"/>
        <v>994.76330099999905</v>
      </c>
      <c r="L59" s="35">
        <f t="shared" si="5"/>
        <v>1089.6570530000099</v>
      </c>
      <c r="M59" s="35">
        <f t="shared" si="8"/>
        <v>4519.8301930000016</v>
      </c>
    </row>
    <row r="60" spans="2:13">
      <c r="B60" s="7">
        <v>41663</v>
      </c>
      <c r="C60" s="371">
        <v>84626.626143000001</v>
      </c>
      <c r="D60" s="371">
        <v>54079.317612999999</v>
      </c>
      <c r="E60" s="35">
        <f t="shared" si="1"/>
        <v>30547.308530000002</v>
      </c>
      <c r="F60" s="35">
        <f t="shared" si="2"/>
        <v>1.5648612053243958</v>
      </c>
      <c r="G60" s="35">
        <f t="shared" si="0"/>
        <v>138705.94375599999</v>
      </c>
      <c r="H60" s="35">
        <f t="shared" si="3"/>
        <v>1294.6545789999946</v>
      </c>
      <c r="I60" s="35">
        <f t="shared" si="6"/>
        <v>3753.7140389999986</v>
      </c>
      <c r="J60" s="35">
        <f t="shared" si="4"/>
        <v>847.79337900000246</v>
      </c>
      <c r="K60" s="35">
        <f t="shared" si="7"/>
        <v>892.30164700000023</v>
      </c>
      <c r="L60" s="35">
        <f t="shared" si="5"/>
        <v>2142.447957999997</v>
      </c>
      <c r="M60" s="35">
        <f t="shared" si="8"/>
        <v>4646.0156859999988</v>
      </c>
    </row>
    <row r="61" spans="2:13">
      <c r="B61" s="7">
        <v>41670</v>
      </c>
      <c r="C61" s="371">
        <v>84826.360046999995</v>
      </c>
      <c r="D61" s="371">
        <v>53333.455991000003</v>
      </c>
      <c r="E61" s="35">
        <f t="shared" si="1"/>
        <v>31492.904055999992</v>
      </c>
      <c r="F61" s="35">
        <f t="shared" si="2"/>
        <v>1.5904905930212812</v>
      </c>
      <c r="G61" s="35">
        <f t="shared" si="0"/>
        <v>138159.81603799999</v>
      </c>
      <c r="H61" s="35">
        <f t="shared" si="3"/>
        <v>199.73390399999334</v>
      </c>
      <c r="I61" s="35">
        <f t="shared" si="6"/>
        <v>4824.5196979999891</v>
      </c>
      <c r="J61" s="35">
        <f t="shared" si="4"/>
        <v>-745.86162199999671</v>
      </c>
      <c r="K61" s="35">
        <f t="shared" si="7"/>
        <v>948.92503199999919</v>
      </c>
      <c r="L61" s="35">
        <f t="shared" si="5"/>
        <v>-546.12771800000337</v>
      </c>
      <c r="M61" s="35">
        <f t="shared" si="8"/>
        <v>5773.4447299999883</v>
      </c>
    </row>
    <row r="62" spans="2:13">
      <c r="B62" s="7">
        <v>41677</v>
      </c>
      <c r="C62" s="371">
        <v>86410.350237999999</v>
      </c>
      <c r="D62" s="371">
        <v>55018.113832000003</v>
      </c>
      <c r="E62" s="35">
        <f t="shared" si="1"/>
        <v>31392.236405999996</v>
      </c>
      <c r="F62" s="35">
        <f t="shared" si="2"/>
        <v>1.570580018461873</v>
      </c>
      <c r="G62" s="35">
        <f t="shared" si="0"/>
        <v>141428.46406999999</v>
      </c>
      <c r="H62" s="35">
        <f t="shared" si="3"/>
        <v>1583.9901910000044</v>
      </c>
      <c r="I62" s="35">
        <f t="shared" si="6"/>
        <v>6961.065585999997</v>
      </c>
      <c r="J62" s="35">
        <f t="shared" si="4"/>
        <v>1684.6578410000002</v>
      </c>
      <c r="K62" s="35">
        <f t="shared" si="7"/>
        <v>2997.8294330000062</v>
      </c>
      <c r="L62" s="35">
        <f t="shared" si="5"/>
        <v>3268.6480320000046</v>
      </c>
      <c r="M62" s="35">
        <f t="shared" si="8"/>
        <v>9958.8950190000032</v>
      </c>
    </row>
    <row r="63" spans="2:13">
      <c r="B63" s="7">
        <v>41684</v>
      </c>
      <c r="C63" s="371">
        <v>87774.326266999997</v>
      </c>
      <c r="D63" s="371">
        <v>56963.554054</v>
      </c>
      <c r="E63" s="35">
        <f t="shared" si="1"/>
        <v>30810.772212999997</v>
      </c>
      <c r="F63" s="35">
        <f t="shared" si="2"/>
        <v>1.5408857070925064</v>
      </c>
      <c r="G63" s="35">
        <f t="shared" si="0"/>
        <v>144737.880321</v>
      </c>
      <c r="H63" s="35">
        <f t="shared" si="3"/>
        <v>1363.9760289999977</v>
      </c>
      <c r="I63" s="35">
        <f t="shared" si="6"/>
        <v>7477.2121069999994</v>
      </c>
      <c r="J63" s="35">
        <f t="shared" si="4"/>
        <v>1945.4402219999974</v>
      </c>
      <c r="K63" s="35">
        <f t="shared" si="7"/>
        <v>5377.1226640000023</v>
      </c>
      <c r="L63" s="35">
        <f t="shared" si="5"/>
        <v>3309.4162509999951</v>
      </c>
      <c r="M63" s="35">
        <f t="shared" si="8"/>
        <v>12854.334771000002</v>
      </c>
    </row>
    <row r="64" spans="2:13">
      <c r="B64" s="7">
        <v>41691</v>
      </c>
      <c r="C64" s="371">
        <v>87996</v>
      </c>
      <c r="D64" s="371">
        <v>57022</v>
      </c>
      <c r="E64" s="35">
        <f t="shared" si="1"/>
        <v>30974</v>
      </c>
      <c r="F64" s="35">
        <f t="shared" si="2"/>
        <v>1.5431938550033319</v>
      </c>
      <c r="G64" s="35">
        <f t="shared" si="0"/>
        <v>145018</v>
      </c>
      <c r="H64" s="35">
        <f t="shared" si="3"/>
        <v>221.67373300000327</v>
      </c>
      <c r="I64" s="35">
        <f t="shared" si="6"/>
        <v>6678.2262159999955</v>
      </c>
      <c r="J64" s="35">
        <f t="shared" si="4"/>
        <v>58.445945999999822</v>
      </c>
      <c r="K64" s="35">
        <f t="shared" si="7"/>
        <v>4533.6126829999994</v>
      </c>
      <c r="L64" s="35">
        <f t="shared" si="5"/>
        <v>280.11967900000309</v>
      </c>
      <c r="M64" s="35">
        <f t="shared" si="8"/>
        <v>11211.838898999995</v>
      </c>
    </row>
    <row r="65" spans="2:13">
      <c r="B65" s="7">
        <v>41698</v>
      </c>
      <c r="C65" s="371">
        <v>88059</v>
      </c>
      <c r="D65" s="371">
        <v>56595</v>
      </c>
      <c r="E65" s="35">
        <f t="shared" si="1"/>
        <v>31464</v>
      </c>
      <c r="F65" s="35">
        <f t="shared" si="2"/>
        <v>1.5559501722767028</v>
      </c>
      <c r="G65" s="35">
        <f t="shared" si="0"/>
        <v>144654</v>
      </c>
      <c r="H65" s="35">
        <f t="shared" si="3"/>
        <v>63</v>
      </c>
      <c r="I65" s="35">
        <f t="shared" si="6"/>
        <v>5345.8070969999972</v>
      </c>
      <c r="J65" s="35">
        <f t="shared" si="4"/>
        <v>-427</v>
      </c>
      <c r="K65" s="35">
        <f t="shared" si="7"/>
        <v>3618.4434069999988</v>
      </c>
      <c r="L65" s="35">
        <f t="shared" si="5"/>
        <v>-364</v>
      </c>
      <c r="M65" s="35">
        <f t="shared" si="8"/>
        <v>8964.250503999996</v>
      </c>
    </row>
    <row r="66" spans="2:13">
      <c r="B66" s="7">
        <v>41705</v>
      </c>
      <c r="C66" s="371">
        <v>89038</v>
      </c>
      <c r="D66" s="371">
        <v>56762</v>
      </c>
      <c r="E66" s="35">
        <f t="shared" si="1"/>
        <v>32276</v>
      </c>
      <c r="F66" s="35">
        <f t="shared" si="2"/>
        <v>1.5686198513089744</v>
      </c>
      <c r="G66" s="35">
        <f t="shared" ref="G66:G129" si="9">C66+D66</f>
        <v>145800</v>
      </c>
      <c r="H66" s="35">
        <f t="shared" si="3"/>
        <v>979</v>
      </c>
      <c r="I66" s="35">
        <f t="shared" si="6"/>
        <v>6378.227350000001</v>
      </c>
      <c r="J66" s="35">
        <f t="shared" si="4"/>
        <v>167</v>
      </c>
      <c r="K66" s="35">
        <f t="shared" si="7"/>
        <v>2983.8379879999993</v>
      </c>
      <c r="L66" s="35">
        <f t="shared" si="5"/>
        <v>1146</v>
      </c>
      <c r="M66" s="35">
        <f t="shared" si="8"/>
        <v>9362.0653380000003</v>
      </c>
    </row>
    <row r="67" spans="2:13">
      <c r="B67" s="7">
        <v>41712</v>
      </c>
      <c r="C67" s="371">
        <v>88740</v>
      </c>
      <c r="D67" s="371">
        <v>57194</v>
      </c>
      <c r="E67" s="35">
        <f t="shared" ref="E67:E130" si="10">C67-D67</f>
        <v>31546</v>
      </c>
      <c r="F67" s="35">
        <f t="shared" ref="F67:F130" si="11">C67/D67</f>
        <v>1.5515613525894325</v>
      </c>
      <c r="G67" s="35">
        <f t="shared" si="9"/>
        <v>145934</v>
      </c>
      <c r="H67" s="35">
        <f t="shared" ref="H67:H130" si="12">C67-C66</f>
        <v>-298</v>
      </c>
      <c r="I67" s="35">
        <f t="shared" si="6"/>
        <v>5450.182071999996</v>
      </c>
      <c r="J67" s="35">
        <f t="shared" ref="J67:J130" si="13">D67-D66</f>
        <v>432</v>
      </c>
      <c r="K67" s="35">
        <f t="shared" si="7"/>
        <v>3524.752201000003</v>
      </c>
      <c r="L67" s="35">
        <f t="shared" ref="L67:L130" si="14">H67+J67</f>
        <v>134</v>
      </c>
      <c r="M67" s="35">
        <f t="shared" si="8"/>
        <v>8974.9342729999989</v>
      </c>
    </row>
    <row r="68" spans="2:13">
      <c r="B68" s="7">
        <v>41719</v>
      </c>
      <c r="C68" s="371">
        <v>88478</v>
      </c>
      <c r="D68" s="371">
        <v>58614</v>
      </c>
      <c r="E68" s="35">
        <f t="shared" si="10"/>
        <v>29864</v>
      </c>
      <c r="F68" s="35">
        <f t="shared" si="11"/>
        <v>1.5095028491486675</v>
      </c>
      <c r="G68" s="35">
        <f t="shared" si="9"/>
        <v>147092</v>
      </c>
      <c r="H68" s="35">
        <f t="shared" si="12"/>
        <v>-262</v>
      </c>
      <c r="I68" s="35">
        <f t="shared" si="6"/>
        <v>5299.895147999996</v>
      </c>
      <c r="J68" s="35">
        <f t="shared" si="13"/>
        <v>1420</v>
      </c>
      <c r="K68" s="35">
        <f t="shared" si="7"/>
        <v>3190.460457000001</v>
      </c>
      <c r="L68" s="35">
        <f t="shared" si="14"/>
        <v>1158</v>
      </c>
      <c r="M68" s="35">
        <f t="shared" si="8"/>
        <v>8490.355604999997</v>
      </c>
    </row>
    <row r="69" spans="2:13">
      <c r="B69" s="7">
        <v>41726</v>
      </c>
      <c r="C69" s="371">
        <v>89482</v>
      </c>
      <c r="D69" s="371">
        <v>60688</v>
      </c>
      <c r="E69" s="35">
        <f t="shared" si="10"/>
        <v>28794</v>
      </c>
      <c r="F69" s="35">
        <f t="shared" si="11"/>
        <v>1.4744595307144741</v>
      </c>
      <c r="G69" s="35">
        <f t="shared" si="9"/>
        <v>150170</v>
      </c>
      <c r="H69" s="35">
        <f t="shared" si="12"/>
        <v>1004</v>
      </c>
      <c r="I69" s="35">
        <f t="shared" si="6"/>
        <v>5980.3645539999998</v>
      </c>
      <c r="J69" s="35">
        <f t="shared" si="13"/>
        <v>2074</v>
      </c>
      <c r="K69" s="35">
        <f t="shared" si="7"/>
        <v>6134.2034819999972</v>
      </c>
      <c r="L69" s="35">
        <f t="shared" si="14"/>
        <v>3078</v>
      </c>
      <c r="M69" s="35">
        <f t="shared" si="8"/>
        <v>12114.568035999997</v>
      </c>
    </row>
    <row r="70" spans="2:13">
      <c r="B70" s="7">
        <v>41733</v>
      </c>
      <c r="C70" s="371">
        <v>90720</v>
      </c>
      <c r="D70" s="371">
        <v>59223</v>
      </c>
      <c r="E70" s="35">
        <f t="shared" si="10"/>
        <v>31497</v>
      </c>
      <c r="F70" s="35">
        <f t="shared" si="11"/>
        <v>1.5318372929436199</v>
      </c>
      <c r="G70" s="35">
        <f t="shared" si="9"/>
        <v>149943</v>
      </c>
      <c r="H70" s="35">
        <f t="shared" si="12"/>
        <v>1238</v>
      </c>
      <c r="I70" s="35">
        <f t="shared" si="6"/>
        <v>8328.4898490000051</v>
      </c>
      <c r="J70" s="35">
        <f t="shared" si="13"/>
        <v>-1465</v>
      </c>
      <c r="K70" s="35">
        <f t="shared" si="7"/>
        <v>7359.2589089999965</v>
      </c>
      <c r="L70" s="35">
        <f t="shared" si="14"/>
        <v>-227</v>
      </c>
      <c r="M70" s="35">
        <f t="shared" si="8"/>
        <v>15687.748758000002</v>
      </c>
    </row>
    <row r="71" spans="2:13">
      <c r="B71" s="7">
        <v>41740</v>
      </c>
      <c r="C71" s="371">
        <v>91860</v>
      </c>
      <c r="D71" s="371">
        <v>59571</v>
      </c>
      <c r="E71" s="35">
        <f t="shared" si="10"/>
        <v>32289</v>
      </c>
      <c r="F71" s="35">
        <f t="shared" si="11"/>
        <v>1.5420254821977137</v>
      </c>
      <c r="G71" s="35">
        <f t="shared" si="9"/>
        <v>151431</v>
      </c>
      <c r="H71" s="35">
        <f t="shared" si="12"/>
        <v>1140</v>
      </c>
      <c r="I71" s="35">
        <f t="shared" si="6"/>
        <v>9041.0266930000071</v>
      </c>
      <c r="J71" s="35">
        <f t="shared" si="13"/>
        <v>348</v>
      </c>
      <c r="K71" s="35">
        <f t="shared" si="7"/>
        <v>6916.1345619999993</v>
      </c>
      <c r="L71" s="35">
        <f t="shared" si="14"/>
        <v>1488</v>
      </c>
      <c r="M71" s="35">
        <f t="shared" si="8"/>
        <v>15957.161255000006</v>
      </c>
    </row>
    <row r="72" spans="2:13">
      <c r="B72" s="7">
        <v>41747</v>
      </c>
      <c r="C72" s="371">
        <v>91613</v>
      </c>
      <c r="D72" s="371">
        <v>59914</v>
      </c>
      <c r="E72" s="35">
        <f t="shared" si="10"/>
        <v>31699</v>
      </c>
      <c r="F72" s="35">
        <f t="shared" si="11"/>
        <v>1.5290750075107655</v>
      </c>
      <c r="G72" s="35">
        <f t="shared" si="9"/>
        <v>151527</v>
      </c>
      <c r="H72" s="35">
        <f t="shared" si="12"/>
        <v>-247</v>
      </c>
      <c r="I72" s="35">
        <f t="shared" si="6"/>
        <v>8281.0284359999932</v>
      </c>
      <c r="J72" s="35">
        <f t="shared" si="13"/>
        <v>343</v>
      </c>
      <c r="K72" s="35">
        <f t="shared" si="7"/>
        <v>6682.4757660000032</v>
      </c>
      <c r="L72" s="35">
        <f t="shared" si="14"/>
        <v>96</v>
      </c>
      <c r="M72" s="35">
        <f t="shared" si="8"/>
        <v>14963.504201999996</v>
      </c>
    </row>
    <row r="73" spans="2:13">
      <c r="B73" s="7">
        <v>41754</v>
      </c>
      <c r="C73" s="371">
        <v>91476</v>
      </c>
      <c r="D73" s="371">
        <v>59855</v>
      </c>
      <c r="E73" s="35">
        <f t="shared" si="10"/>
        <v>31621</v>
      </c>
      <c r="F73" s="35">
        <f t="shared" si="11"/>
        <v>1.5282933756578398</v>
      </c>
      <c r="G73" s="35">
        <f t="shared" si="9"/>
        <v>151331</v>
      </c>
      <c r="H73" s="35">
        <f t="shared" si="12"/>
        <v>-137</v>
      </c>
      <c r="I73" s="35">
        <f t="shared" si="6"/>
        <v>6849.3738569999987</v>
      </c>
      <c r="J73" s="35">
        <f t="shared" si="13"/>
        <v>-59</v>
      </c>
      <c r="K73" s="35">
        <f t="shared" si="7"/>
        <v>5775.6823870000007</v>
      </c>
      <c r="L73" s="35">
        <f t="shared" si="14"/>
        <v>-196</v>
      </c>
      <c r="M73" s="35">
        <f t="shared" si="8"/>
        <v>12625.056243999999</v>
      </c>
    </row>
    <row r="74" spans="2:13">
      <c r="B74" s="7">
        <v>41761</v>
      </c>
      <c r="C74" s="371">
        <v>91735</v>
      </c>
      <c r="D74" s="371">
        <v>59545</v>
      </c>
      <c r="E74" s="35">
        <f t="shared" si="10"/>
        <v>32190</v>
      </c>
      <c r="F74" s="35">
        <f t="shared" si="11"/>
        <v>1.5405995465614242</v>
      </c>
      <c r="G74" s="35">
        <f t="shared" si="9"/>
        <v>151280</v>
      </c>
      <c r="H74" s="35">
        <f t="shared" si="12"/>
        <v>259</v>
      </c>
      <c r="I74" s="35">
        <f t="shared" si="6"/>
        <v>6908.6399530000053</v>
      </c>
      <c r="J74" s="35">
        <f t="shared" si="13"/>
        <v>-310</v>
      </c>
      <c r="K74" s="35">
        <f t="shared" si="7"/>
        <v>6211.5440089999975</v>
      </c>
      <c r="L74" s="35">
        <f t="shared" si="14"/>
        <v>-51</v>
      </c>
      <c r="M74" s="35">
        <f t="shared" si="8"/>
        <v>13120.183962000003</v>
      </c>
    </row>
    <row r="75" spans="2:13">
      <c r="B75" s="7">
        <v>41768</v>
      </c>
      <c r="C75" s="371">
        <v>91945</v>
      </c>
      <c r="D75" s="371">
        <v>59093</v>
      </c>
      <c r="E75" s="35">
        <f t="shared" si="10"/>
        <v>32852</v>
      </c>
      <c r="F75" s="35">
        <f t="shared" si="11"/>
        <v>1.5559372514511025</v>
      </c>
      <c r="G75" s="35">
        <f t="shared" si="9"/>
        <v>151038</v>
      </c>
      <c r="H75" s="35">
        <f t="shared" si="12"/>
        <v>210</v>
      </c>
      <c r="I75" s="35">
        <f t="shared" si="6"/>
        <v>5534.6497620000009</v>
      </c>
      <c r="J75" s="35">
        <f t="shared" si="13"/>
        <v>-452</v>
      </c>
      <c r="K75" s="35">
        <f t="shared" si="7"/>
        <v>4074.8861679999973</v>
      </c>
      <c r="L75" s="35">
        <f t="shared" si="14"/>
        <v>-242</v>
      </c>
      <c r="M75" s="35">
        <f t="shared" si="8"/>
        <v>9609.5359299999982</v>
      </c>
    </row>
    <row r="76" spans="2:13">
      <c r="B76" s="7">
        <v>41775</v>
      </c>
      <c r="C76" s="371">
        <v>91933</v>
      </c>
      <c r="D76" s="371">
        <v>59579</v>
      </c>
      <c r="E76" s="35">
        <f t="shared" si="10"/>
        <v>32354</v>
      </c>
      <c r="F76" s="35">
        <f t="shared" si="11"/>
        <v>1.5430436898907334</v>
      </c>
      <c r="G76" s="35">
        <f t="shared" si="9"/>
        <v>151512</v>
      </c>
      <c r="H76" s="35">
        <f t="shared" si="12"/>
        <v>-12</v>
      </c>
      <c r="I76" s="35">
        <f t="shared" si="6"/>
        <v>4158.6737330000033</v>
      </c>
      <c r="J76" s="35">
        <f t="shared" si="13"/>
        <v>486</v>
      </c>
      <c r="K76" s="35">
        <f t="shared" si="7"/>
        <v>2615.4459459999998</v>
      </c>
      <c r="L76" s="35">
        <f t="shared" si="14"/>
        <v>474</v>
      </c>
      <c r="M76" s="35">
        <f t="shared" si="8"/>
        <v>6774.1196790000031</v>
      </c>
    </row>
    <row r="77" spans="2:13">
      <c r="B77" s="7">
        <v>41782</v>
      </c>
      <c r="C77" s="371">
        <v>91813</v>
      </c>
      <c r="D77" s="371">
        <v>59835</v>
      </c>
      <c r="E77" s="35">
        <f t="shared" si="10"/>
        <v>31978</v>
      </c>
      <c r="F77" s="35">
        <f t="shared" si="11"/>
        <v>1.5344363666750229</v>
      </c>
      <c r="G77" s="35">
        <f t="shared" si="9"/>
        <v>151648</v>
      </c>
      <c r="H77" s="35">
        <f t="shared" si="12"/>
        <v>-120</v>
      </c>
      <c r="I77" s="35">
        <f t="shared" si="6"/>
        <v>3817</v>
      </c>
      <c r="J77" s="35">
        <f t="shared" si="13"/>
        <v>256</v>
      </c>
      <c r="K77" s="35">
        <f t="shared" si="7"/>
        <v>2813</v>
      </c>
      <c r="L77" s="35">
        <f t="shared" si="14"/>
        <v>136</v>
      </c>
      <c r="M77" s="35">
        <f t="shared" si="8"/>
        <v>6630</v>
      </c>
    </row>
    <row r="78" spans="2:13">
      <c r="B78" s="7">
        <v>41789</v>
      </c>
      <c r="C78" s="371">
        <v>91810</v>
      </c>
      <c r="D78" s="371">
        <v>58659</v>
      </c>
      <c r="E78" s="35">
        <f t="shared" si="10"/>
        <v>33151</v>
      </c>
      <c r="F78" s="35">
        <f t="shared" si="11"/>
        <v>1.5651477181677151</v>
      </c>
      <c r="G78" s="35">
        <f t="shared" si="9"/>
        <v>150469</v>
      </c>
      <c r="H78" s="35">
        <f t="shared" si="12"/>
        <v>-3</v>
      </c>
      <c r="I78" s="35">
        <f t="shared" si="6"/>
        <v>3751</v>
      </c>
      <c r="J78" s="35">
        <f t="shared" si="13"/>
        <v>-1176</v>
      </c>
      <c r="K78" s="35">
        <f t="shared" si="7"/>
        <v>2064</v>
      </c>
      <c r="L78" s="35">
        <f t="shared" si="14"/>
        <v>-1179</v>
      </c>
      <c r="M78" s="35">
        <f t="shared" si="8"/>
        <v>5815</v>
      </c>
    </row>
    <row r="79" spans="2:13">
      <c r="B79" s="7">
        <v>41796</v>
      </c>
      <c r="C79" s="371">
        <v>91575</v>
      </c>
      <c r="D79" s="371">
        <v>58441</v>
      </c>
      <c r="E79" s="35">
        <f t="shared" si="10"/>
        <v>33134</v>
      </c>
      <c r="F79" s="35">
        <f t="shared" si="11"/>
        <v>1.5669649732208553</v>
      </c>
      <c r="G79" s="35">
        <f t="shared" si="9"/>
        <v>150016</v>
      </c>
      <c r="H79" s="35">
        <f t="shared" si="12"/>
        <v>-235</v>
      </c>
      <c r="I79" s="35">
        <f t="shared" ref="I79:I142" si="15">SUM(H67:H79)</f>
        <v>2537</v>
      </c>
      <c r="J79" s="35">
        <f t="shared" si="13"/>
        <v>-218</v>
      </c>
      <c r="K79" s="35">
        <f t="shared" ref="K79:K142" si="16">SUM(J67:J79)</f>
        <v>1679</v>
      </c>
      <c r="L79" s="35">
        <f t="shared" si="14"/>
        <v>-453</v>
      </c>
      <c r="M79" s="35">
        <f t="shared" ref="M79:M142" si="17">SUM(L67:L79)</f>
        <v>4216</v>
      </c>
    </row>
    <row r="80" spans="2:13">
      <c r="B80" s="7">
        <v>41803</v>
      </c>
      <c r="C80" s="371">
        <v>91143</v>
      </c>
      <c r="D80" s="371">
        <v>57621</v>
      </c>
      <c r="E80" s="35">
        <f t="shared" si="10"/>
        <v>33522</v>
      </c>
      <c r="F80" s="35">
        <f t="shared" si="11"/>
        <v>1.5817670640912167</v>
      </c>
      <c r="G80" s="35">
        <f t="shared" si="9"/>
        <v>148764</v>
      </c>
      <c r="H80" s="35">
        <f t="shared" si="12"/>
        <v>-432</v>
      </c>
      <c r="I80" s="35">
        <f t="shared" si="15"/>
        <v>2403</v>
      </c>
      <c r="J80" s="35">
        <f t="shared" si="13"/>
        <v>-820</v>
      </c>
      <c r="K80" s="35">
        <f t="shared" si="16"/>
        <v>427</v>
      </c>
      <c r="L80" s="35">
        <f t="shared" si="14"/>
        <v>-1252</v>
      </c>
      <c r="M80" s="35">
        <f t="shared" si="17"/>
        <v>2830</v>
      </c>
    </row>
    <row r="81" spans="2:13">
      <c r="B81" s="7">
        <v>41810</v>
      </c>
      <c r="C81" s="371">
        <v>90538</v>
      </c>
      <c r="D81" s="371">
        <v>57839</v>
      </c>
      <c r="E81" s="35">
        <f t="shared" si="10"/>
        <v>32699</v>
      </c>
      <c r="F81" s="35">
        <f t="shared" si="11"/>
        <v>1.5653451823164302</v>
      </c>
      <c r="G81" s="35">
        <f t="shared" si="9"/>
        <v>148377</v>
      </c>
      <c r="H81" s="35">
        <f t="shared" si="12"/>
        <v>-605</v>
      </c>
      <c r="I81" s="35">
        <f t="shared" si="15"/>
        <v>2060</v>
      </c>
      <c r="J81" s="35">
        <f t="shared" si="13"/>
        <v>218</v>
      </c>
      <c r="K81" s="35">
        <f t="shared" si="16"/>
        <v>-775</v>
      </c>
      <c r="L81" s="35">
        <f t="shared" si="14"/>
        <v>-387</v>
      </c>
      <c r="M81" s="35">
        <f t="shared" si="17"/>
        <v>1285</v>
      </c>
    </row>
    <row r="82" spans="2:13">
      <c r="B82" s="7">
        <v>41817</v>
      </c>
      <c r="C82" s="371">
        <v>89687</v>
      </c>
      <c r="D82" s="371">
        <v>56393</v>
      </c>
      <c r="E82" s="35">
        <f t="shared" si="10"/>
        <v>33294</v>
      </c>
      <c r="F82" s="35">
        <f t="shared" si="11"/>
        <v>1.5903924245917047</v>
      </c>
      <c r="G82" s="35">
        <f t="shared" si="9"/>
        <v>146080</v>
      </c>
      <c r="H82" s="35">
        <f t="shared" si="12"/>
        <v>-851</v>
      </c>
      <c r="I82" s="35">
        <f t="shared" si="15"/>
        <v>205</v>
      </c>
      <c r="J82" s="35">
        <f t="shared" si="13"/>
        <v>-1446</v>
      </c>
      <c r="K82" s="35">
        <f t="shared" si="16"/>
        <v>-4295</v>
      </c>
      <c r="L82" s="35">
        <f t="shared" si="14"/>
        <v>-2297</v>
      </c>
      <c r="M82" s="35">
        <f t="shared" si="17"/>
        <v>-4090</v>
      </c>
    </row>
    <row r="83" spans="2:13">
      <c r="B83" s="7">
        <v>41824</v>
      </c>
      <c r="C83" s="371">
        <v>89156</v>
      </c>
      <c r="D83" s="371">
        <v>53867</v>
      </c>
      <c r="E83" s="35">
        <f t="shared" si="10"/>
        <v>35289</v>
      </c>
      <c r="F83" s="35">
        <f t="shared" si="11"/>
        <v>1.6551135203371266</v>
      </c>
      <c r="G83" s="35">
        <f t="shared" si="9"/>
        <v>143023</v>
      </c>
      <c r="H83" s="35">
        <f t="shared" si="12"/>
        <v>-531</v>
      </c>
      <c r="I83" s="35">
        <f t="shared" si="15"/>
        <v>-1564</v>
      </c>
      <c r="J83" s="35">
        <f t="shared" si="13"/>
        <v>-2526</v>
      </c>
      <c r="K83" s="35">
        <f t="shared" si="16"/>
        <v>-5356</v>
      </c>
      <c r="L83" s="35">
        <f t="shared" si="14"/>
        <v>-3057</v>
      </c>
      <c r="M83" s="35">
        <f t="shared" si="17"/>
        <v>-6920</v>
      </c>
    </row>
    <row r="84" spans="2:13">
      <c r="B84" s="7">
        <v>41831</v>
      </c>
      <c r="C84" s="371">
        <v>89144</v>
      </c>
      <c r="D84" s="371">
        <v>54656</v>
      </c>
      <c r="E84" s="35">
        <f t="shared" si="10"/>
        <v>34488</v>
      </c>
      <c r="F84" s="35">
        <f t="shared" si="11"/>
        <v>1.6310011709601873</v>
      </c>
      <c r="G84" s="35">
        <f t="shared" si="9"/>
        <v>143800</v>
      </c>
      <c r="H84" s="35">
        <f t="shared" si="12"/>
        <v>-12</v>
      </c>
      <c r="I84" s="35">
        <f t="shared" si="15"/>
        <v>-2716</v>
      </c>
      <c r="J84" s="35">
        <f t="shared" si="13"/>
        <v>789</v>
      </c>
      <c r="K84" s="35">
        <f t="shared" si="16"/>
        <v>-4915</v>
      </c>
      <c r="L84" s="35">
        <f t="shared" si="14"/>
        <v>777</v>
      </c>
      <c r="M84" s="35">
        <f t="shared" si="17"/>
        <v>-7631</v>
      </c>
    </row>
    <row r="85" spans="2:13">
      <c r="B85" s="7">
        <v>41838</v>
      </c>
      <c r="C85" s="371">
        <v>89023</v>
      </c>
      <c r="D85" s="371">
        <v>55922</v>
      </c>
      <c r="E85" s="35">
        <f t="shared" si="10"/>
        <v>33101</v>
      </c>
      <c r="F85" s="35">
        <f t="shared" si="11"/>
        <v>1.5919137369908087</v>
      </c>
      <c r="G85" s="35">
        <f t="shared" si="9"/>
        <v>144945</v>
      </c>
      <c r="H85" s="35">
        <f t="shared" si="12"/>
        <v>-121</v>
      </c>
      <c r="I85" s="35">
        <f t="shared" si="15"/>
        <v>-2590</v>
      </c>
      <c r="J85" s="35">
        <f t="shared" si="13"/>
        <v>1266</v>
      </c>
      <c r="K85" s="35">
        <f t="shared" si="16"/>
        <v>-3992</v>
      </c>
      <c r="L85" s="35">
        <f t="shared" si="14"/>
        <v>1145</v>
      </c>
      <c r="M85" s="35">
        <f t="shared" si="17"/>
        <v>-6582</v>
      </c>
    </row>
    <row r="86" spans="2:13">
      <c r="B86" s="7">
        <v>41845</v>
      </c>
      <c r="C86" s="371">
        <v>90078</v>
      </c>
      <c r="D86" s="371">
        <v>57658</v>
      </c>
      <c r="E86" s="35">
        <f t="shared" si="10"/>
        <v>32420</v>
      </c>
      <c r="F86" s="35">
        <f t="shared" si="11"/>
        <v>1.562281036456346</v>
      </c>
      <c r="G86" s="35">
        <f t="shared" si="9"/>
        <v>147736</v>
      </c>
      <c r="H86" s="35">
        <f t="shared" si="12"/>
        <v>1055</v>
      </c>
      <c r="I86" s="35">
        <f t="shared" si="15"/>
        <v>-1398</v>
      </c>
      <c r="J86" s="35">
        <f t="shared" si="13"/>
        <v>1736</v>
      </c>
      <c r="K86" s="35">
        <f t="shared" si="16"/>
        <v>-2197</v>
      </c>
      <c r="L86" s="35">
        <f t="shared" si="14"/>
        <v>2791</v>
      </c>
      <c r="M86" s="35">
        <f t="shared" si="17"/>
        <v>-3595</v>
      </c>
    </row>
    <row r="87" spans="2:13">
      <c r="B87" s="7">
        <v>41852</v>
      </c>
      <c r="C87" s="371">
        <v>89756.049622000006</v>
      </c>
      <c r="D87" s="371">
        <v>57670.042566999997</v>
      </c>
      <c r="E87" s="35">
        <f t="shared" si="10"/>
        <v>32086.007055000009</v>
      </c>
      <c r="F87" s="35">
        <f t="shared" si="11"/>
        <v>1.5563721756876299</v>
      </c>
      <c r="G87" s="35">
        <f t="shared" si="9"/>
        <v>147426.09218899999</v>
      </c>
      <c r="H87" s="35">
        <f t="shared" si="12"/>
        <v>-321.95037799999409</v>
      </c>
      <c r="I87" s="35">
        <f t="shared" si="15"/>
        <v>-1978.9503779999941</v>
      </c>
      <c r="J87" s="35">
        <f t="shared" si="13"/>
        <v>12.042566999996779</v>
      </c>
      <c r="K87" s="35">
        <f t="shared" si="16"/>
        <v>-1874.9574330000032</v>
      </c>
      <c r="L87" s="35">
        <f t="shared" si="14"/>
        <v>-309.90781099999731</v>
      </c>
      <c r="M87" s="35">
        <f t="shared" si="17"/>
        <v>-3853.9078109999973</v>
      </c>
    </row>
    <row r="88" spans="2:13">
      <c r="B88" s="7">
        <v>41859</v>
      </c>
      <c r="C88" s="371">
        <v>89565.470017</v>
      </c>
      <c r="D88" s="371">
        <v>57090.229814999999</v>
      </c>
      <c r="E88" s="35">
        <f t="shared" si="10"/>
        <v>32475.240202000001</v>
      </c>
      <c r="F88" s="35">
        <f t="shared" si="11"/>
        <v>1.5688405933420746</v>
      </c>
      <c r="G88" s="35">
        <f t="shared" si="9"/>
        <v>146655.69983200001</v>
      </c>
      <c r="H88" s="35">
        <f t="shared" si="12"/>
        <v>-190.57960500000627</v>
      </c>
      <c r="I88" s="35">
        <f t="shared" si="15"/>
        <v>-2379.5299830000004</v>
      </c>
      <c r="J88" s="35">
        <f t="shared" si="13"/>
        <v>-579.812751999998</v>
      </c>
      <c r="K88" s="35">
        <f t="shared" si="16"/>
        <v>-2002.7701850000012</v>
      </c>
      <c r="L88" s="35">
        <f t="shared" si="14"/>
        <v>-770.39235700000427</v>
      </c>
      <c r="M88" s="35">
        <f t="shared" si="17"/>
        <v>-4382.3001680000016</v>
      </c>
    </row>
    <row r="89" spans="2:13">
      <c r="B89" s="7">
        <v>41866</v>
      </c>
      <c r="C89" s="371">
        <v>90048</v>
      </c>
      <c r="D89" s="371">
        <v>58818</v>
      </c>
      <c r="E89" s="35">
        <f t="shared" si="10"/>
        <v>31230</v>
      </c>
      <c r="F89" s="35">
        <f t="shared" si="11"/>
        <v>1.5309599102315619</v>
      </c>
      <c r="G89" s="35">
        <f t="shared" si="9"/>
        <v>148866</v>
      </c>
      <c r="H89" s="35">
        <f t="shared" si="12"/>
        <v>482.52998300000036</v>
      </c>
      <c r="I89" s="35">
        <f t="shared" si="15"/>
        <v>-1885</v>
      </c>
      <c r="J89" s="35">
        <f t="shared" si="13"/>
        <v>1727.7701850000012</v>
      </c>
      <c r="K89" s="35">
        <f t="shared" si="16"/>
        <v>-761</v>
      </c>
      <c r="L89" s="35">
        <f t="shared" si="14"/>
        <v>2210.3001680000016</v>
      </c>
      <c r="M89" s="35">
        <f t="shared" si="17"/>
        <v>-2646</v>
      </c>
    </row>
    <row r="90" spans="2:13">
      <c r="B90" s="7">
        <v>41873</v>
      </c>
      <c r="C90" s="371">
        <v>89853</v>
      </c>
      <c r="D90" s="371">
        <v>58789</v>
      </c>
      <c r="E90" s="35">
        <f t="shared" si="10"/>
        <v>31064</v>
      </c>
      <c r="F90" s="35">
        <f t="shared" si="11"/>
        <v>1.528398169725629</v>
      </c>
      <c r="G90" s="35">
        <f t="shared" si="9"/>
        <v>148642</v>
      </c>
      <c r="H90" s="35">
        <f t="shared" si="12"/>
        <v>-195</v>
      </c>
      <c r="I90" s="35">
        <f t="shared" si="15"/>
        <v>-1960</v>
      </c>
      <c r="J90" s="35">
        <f t="shared" si="13"/>
        <v>-29</v>
      </c>
      <c r="K90" s="35">
        <f t="shared" si="16"/>
        <v>-1046</v>
      </c>
      <c r="L90" s="35">
        <f t="shared" si="14"/>
        <v>-224</v>
      </c>
      <c r="M90" s="35">
        <f t="shared" si="17"/>
        <v>-3006</v>
      </c>
    </row>
    <row r="91" spans="2:13">
      <c r="B91" s="7">
        <v>41880</v>
      </c>
      <c r="C91" s="371">
        <v>90639</v>
      </c>
      <c r="D91" s="371">
        <v>58715</v>
      </c>
      <c r="E91" s="35">
        <f t="shared" si="10"/>
        <v>31924</v>
      </c>
      <c r="F91" s="35">
        <f t="shared" si="11"/>
        <v>1.5437111470663374</v>
      </c>
      <c r="G91" s="35">
        <f t="shared" si="9"/>
        <v>149354</v>
      </c>
      <c r="H91" s="35">
        <f t="shared" si="12"/>
        <v>786</v>
      </c>
      <c r="I91" s="35">
        <f t="shared" si="15"/>
        <v>-1171</v>
      </c>
      <c r="J91" s="35">
        <f t="shared" si="13"/>
        <v>-74</v>
      </c>
      <c r="K91" s="35">
        <f t="shared" si="16"/>
        <v>56</v>
      </c>
      <c r="L91" s="35">
        <f t="shared" si="14"/>
        <v>712</v>
      </c>
      <c r="M91" s="35">
        <f t="shared" si="17"/>
        <v>-1115</v>
      </c>
    </row>
    <row r="92" spans="2:13">
      <c r="B92" s="7">
        <v>41887</v>
      </c>
      <c r="C92" s="371">
        <v>90902</v>
      </c>
      <c r="D92" s="371">
        <v>58518</v>
      </c>
      <c r="E92" s="35">
        <f t="shared" si="10"/>
        <v>32384</v>
      </c>
      <c r="F92" s="35">
        <f t="shared" si="11"/>
        <v>1.5534023719197512</v>
      </c>
      <c r="G92" s="35">
        <f t="shared" si="9"/>
        <v>149420</v>
      </c>
      <c r="H92" s="35">
        <f t="shared" si="12"/>
        <v>263</v>
      </c>
      <c r="I92" s="35">
        <f t="shared" si="15"/>
        <v>-673</v>
      </c>
      <c r="J92" s="35">
        <f t="shared" si="13"/>
        <v>-197</v>
      </c>
      <c r="K92" s="35">
        <f t="shared" si="16"/>
        <v>77</v>
      </c>
      <c r="L92" s="35">
        <f t="shared" si="14"/>
        <v>66</v>
      </c>
      <c r="M92" s="35">
        <f t="shared" si="17"/>
        <v>-596</v>
      </c>
    </row>
    <row r="93" spans="2:13">
      <c r="B93" s="7">
        <v>41894</v>
      </c>
      <c r="C93" s="371">
        <v>90181</v>
      </c>
      <c r="D93" s="371">
        <v>57813</v>
      </c>
      <c r="E93" s="35">
        <f t="shared" si="10"/>
        <v>32368</v>
      </c>
      <c r="F93" s="35">
        <f t="shared" si="11"/>
        <v>1.5598740767647414</v>
      </c>
      <c r="G93" s="35">
        <f t="shared" si="9"/>
        <v>147994</v>
      </c>
      <c r="H93" s="35">
        <f t="shared" si="12"/>
        <v>-721</v>
      </c>
      <c r="I93" s="35">
        <f t="shared" si="15"/>
        <v>-962</v>
      </c>
      <c r="J93" s="35">
        <f t="shared" si="13"/>
        <v>-705</v>
      </c>
      <c r="K93" s="35">
        <f t="shared" si="16"/>
        <v>192</v>
      </c>
      <c r="L93" s="35">
        <f t="shared" si="14"/>
        <v>-1426</v>
      </c>
      <c r="M93" s="35">
        <f t="shared" si="17"/>
        <v>-770</v>
      </c>
    </row>
    <row r="94" spans="2:13">
      <c r="B94" s="7">
        <v>41901</v>
      </c>
      <c r="C94" s="371">
        <v>89989</v>
      </c>
      <c r="D94" s="371">
        <v>57730</v>
      </c>
      <c r="E94" s="35">
        <f t="shared" si="10"/>
        <v>32259</v>
      </c>
      <c r="F94" s="35">
        <f t="shared" si="11"/>
        <v>1.5587909232634678</v>
      </c>
      <c r="G94" s="35">
        <f t="shared" si="9"/>
        <v>147719</v>
      </c>
      <c r="H94" s="35">
        <f t="shared" si="12"/>
        <v>-192</v>
      </c>
      <c r="I94" s="35">
        <f t="shared" si="15"/>
        <v>-549</v>
      </c>
      <c r="J94" s="35">
        <f t="shared" si="13"/>
        <v>-83</v>
      </c>
      <c r="K94" s="35">
        <f t="shared" si="16"/>
        <v>-109</v>
      </c>
      <c r="L94" s="35">
        <f t="shared" si="14"/>
        <v>-275</v>
      </c>
      <c r="M94" s="35">
        <f t="shared" si="17"/>
        <v>-658</v>
      </c>
    </row>
    <row r="95" spans="2:13">
      <c r="B95" s="7">
        <v>41908</v>
      </c>
      <c r="C95" s="371">
        <v>89678</v>
      </c>
      <c r="D95" s="371">
        <v>57668</v>
      </c>
      <c r="E95" s="35">
        <f t="shared" si="10"/>
        <v>32010</v>
      </c>
      <c r="F95" s="35">
        <f t="shared" si="11"/>
        <v>1.555073871124367</v>
      </c>
      <c r="G95" s="35">
        <f t="shared" si="9"/>
        <v>147346</v>
      </c>
      <c r="H95" s="35">
        <f t="shared" si="12"/>
        <v>-311</v>
      </c>
      <c r="I95" s="35">
        <f t="shared" si="15"/>
        <v>-9</v>
      </c>
      <c r="J95" s="35">
        <f t="shared" si="13"/>
        <v>-62</v>
      </c>
      <c r="K95" s="35">
        <f t="shared" si="16"/>
        <v>1275</v>
      </c>
      <c r="L95" s="35">
        <f t="shared" si="14"/>
        <v>-373</v>
      </c>
      <c r="M95" s="35">
        <f t="shared" si="17"/>
        <v>1266</v>
      </c>
    </row>
    <row r="96" spans="2:13">
      <c r="B96" s="7">
        <v>41915</v>
      </c>
      <c r="C96" s="371">
        <v>90009</v>
      </c>
      <c r="D96" s="371">
        <v>56199</v>
      </c>
      <c r="E96" s="35">
        <f t="shared" si="10"/>
        <v>33810</v>
      </c>
      <c r="F96" s="35">
        <f t="shared" si="11"/>
        <v>1.6016121283296856</v>
      </c>
      <c r="G96" s="35">
        <f t="shared" si="9"/>
        <v>146208</v>
      </c>
      <c r="H96" s="35">
        <f t="shared" si="12"/>
        <v>331</v>
      </c>
      <c r="I96" s="35">
        <f t="shared" si="15"/>
        <v>853</v>
      </c>
      <c r="J96" s="35">
        <f t="shared" si="13"/>
        <v>-1469</v>
      </c>
      <c r="K96" s="35">
        <f t="shared" si="16"/>
        <v>2332</v>
      </c>
      <c r="L96" s="35">
        <f t="shared" si="14"/>
        <v>-1138</v>
      </c>
      <c r="M96" s="35">
        <f t="shared" si="17"/>
        <v>3185</v>
      </c>
    </row>
    <row r="97" spans="2:13">
      <c r="B97" s="7">
        <v>41922</v>
      </c>
      <c r="C97" s="371">
        <v>90765</v>
      </c>
      <c r="D97" s="371">
        <v>56786</v>
      </c>
      <c r="E97" s="35">
        <f t="shared" si="10"/>
        <v>33979</v>
      </c>
      <c r="F97" s="35">
        <f t="shared" si="11"/>
        <v>1.5983693163807982</v>
      </c>
      <c r="G97" s="35">
        <f t="shared" si="9"/>
        <v>147551</v>
      </c>
      <c r="H97" s="35">
        <f t="shared" si="12"/>
        <v>756</v>
      </c>
      <c r="I97" s="35">
        <f t="shared" si="15"/>
        <v>1621</v>
      </c>
      <c r="J97" s="35">
        <f t="shared" si="13"/>
        <v>587</v>
      </c>
      <c r="K97" s="35">
        <f t="shared" si="16"/>
        <v>2130</v>
      </c>
      <c r="L97" s="35">
        <f t="shared" si="14"/>
        <v>1343</v>
      </c>
      <c r="M97" s="35">
        <f t="shared" si="17"/>
        <v>3751</v>
      </c>
    </row>
    <row r="98" spans="2:13">
      <c r="B98" s="7">
        <v>41929</v>
      </c>
      <c r="C98" s="371">
        <v>91624</v>
      </c>
      <c r="D98" s="371">
        <v>58267</v>
      </c>
      <c r="E98" s="35">
        <f t="shared" si="10"/>
        <v>33357</v>
      </c>
      <c r="F98" s="35">
        <f t="shared" si="11"/>
        <v>1.5724852832649698</v>
      </c>
      <c r="G98" s="35">
        <f t="shared" si="9"/>
        <v>149891</v>
      </c>
      <c r="H98" s="35">
        <f t="shared" si="12"/>
        <v>859</v>
      </c>
      <c r="I98" s="35">
        <f t="shared" si="15"/>
        <v>2601</v>
      </c>
      <c r="J98" s="35">
        <f t="shared" si="13"/>
        <v>1481</v>
      </c>
      <c r="K98" s="35">
        <f t="shared" si="16"/>
        <v>2345</v>
      </c>
      <c r="L98" s="35">
        <f t="shared" si="14"/>
        <v>2340</v>
      </c>
      <c r="M98" s="35">
        <f t="shared" si="17"/>
        <v>4946</v>
      </c>
    </row>
    <row r="99" spans="2:13">
      <c r="B99" s="7">
        <v>41936</v>
      </c>
      <c r="C99" s="371">
        <v>92199</v>
      </c>
      <c r="D99" s="371">
        <v>58815</v>
      </c>
      <c r="E99" s="35">
        <f t="shared" si="10"/>
        <v>33384</v>
      </c>
      <c r="F99" s="35">
        <f t="shared" si="11"/>
        <v>1.5676103034940065</v>
      </c>
      <c r="G99" s="35">
        <f t="shared" si="9"/>
        <v>151014</v>
      </c>
      <c r="H99" s="35">
        <f t="shared" si="12"/>
        <v>575</v>
      </c>
      <c r="I99" s="35">
        <f t="shared" si="15"/>
        <v>2121</v>
      </c>
      <c r="J99" s="35">
        <f t="shared" si="13"/>
        <v>548</v>
      </c>
      <c r="K99" s="35">
        <f t="shared" si="16"/>
        <v>1157</v>
      </c>
      <c r="L99" s="35">
        <f t="shared" si="14"/>
        <v>1123</v>
      </c>
      <c r="M99" s="35">
        <f t="shared" si="17"/>
        <v>3278</v>
      </c>
    </row>
    <row r="100" spans="2:13">
      <c r="B100" s="7">
        <v>41943</v>
      </c>
      <c r="C100" s="371">
        <v>92993</v>
      </c>
      <c r="D100" s="371">
        <v>59751</v>
      </c>
      <c r="E100" s="35">
        <f t="shared" si="10"/>
        <v>33242</v>
      </c>
      <c r="F100" s="35">
        <f t="shared" si="11"/>
        <v>1.5563421532694013</v>
      </c>
      <c r="G100" s="35">
        <f t="shared" si="9"/>
        <v>152744</v>
      </c>
      <c r="H100" s="35">
        <f t="shared" si="12"/>
        <v>794</v>
      </c>
      <c r="I100" s="35">
        <f t="shared" si="15"/>
        <v>3236.9503779999941</v>
      </c>
      <c r="J100" s="35">
        <f t="shared" si="13"/>
        <v>936</v>
      </c>
      <c r="K100" s="35">
        <f t="shared" si="16"/>
        <v>2080.9574330000032</v>
      </c>
      <c r="L100" s="35">
        <f t="shared" si="14"/>
        <v>1730</v>
      </c>
      <c r="M100" s="35">
        <f t="shared" si="17"/>
        <v>5317.9078109999973</v>
      </c>
    </row>
    <row r="101" spans="2:13">
      <c r="B101" s="7">
        <v>41950</v>
      </c>
      <c r="C101" s="371">
        <v>92938</v>
      </c>
      <c r="D101" s="371">
        <v>60476</v>
      </c>
      <c r="E101" s="35">
        <f t="shared" si="10"/>
        <v>32462</v>
      </c>
      <c r="F101" s="35">
        <f t="shared" si="11"/>
        <v>1.5367749189761228</v>
      </c>
      <c r="G101" s="35">
        <f t="shared" si="9"/>
        <v>153414</v>
      </c>
      <c r="H101" s="35">
        <f t="shared" si="12"/>
        <v>-55</v>
      </c>
      <c r="I101" s="35">
        <f t="shared" si="15"/>
        <v>3372.5299830000004</v>
      </c>
      <c r="J101" s="35">
        <f t="shared" si="13"/>
        <v>725</v>
      </c>
      <c r="K101" s="35">
        <f t="shared" si="16"/>
        <v>3385.7701850000012</v>
      </c>
      <c r="L101" s="35">
        <f t="shared" si="14"/>
        <v>670</v>
      </c>
      <c r="M101" s="35">
        <f t="shared" si="17"/>
        <v>6758.3001680000016</v>
      </c>
    </row>
    <row r="102" spans="2:13">
      <c r="B102" s="7">
        <v>41957</v>
      </c>
      <c r="C102" s="371">
        <v>93278</v>
      </c>
      <c r="D102" s="371">
        <v>60129</v>
      </c>
      <c r="E102" s="35">
        <f t="shared" si="10"/>
        <v>33149</v>
      </c>
      <c r="F102" s="35">
        <f t="shared" si="11"/>
        <v>1.5512980425418683</v>
      </c>
      <c r="G102" s="35">
        <f t="shared" si="9"/>
        <v>153407</v>
      </c>
      <c r="H102" s="35">
        <f t="shared" si="12"/>
        <v>340</v>
      </c>
      <c r="I102" s="35">
        <f t="shared" si="15"/>
        <v>3230</v>
      </c>
      <c r="J102" s="35">
        <f t="shared" si="13"/>
        <v>-347</v>
      </c>
      <c r="K102" s="35">
        <f t="shared" si="16"/>
        <v>1311</v>
      </c>
      <c r="L102" s="35">
        <f t="shared" si="14"/>
        <v>-7</v>
      </c>
      <c r="M102" s="35">
        <f t="shared" si="17"/>
        <v>4541</v>
      </c>
    </row>
    <row r="103" spans="2:13">
      <c r="B103" s="7">
        <v>41964</v>
      </c>
      <c r="C103" s="371">
        <v>93522</v>
      </c>
      <c r="D103" s="371">
        <v>59396</v>
      </c>
      <c r="E103" s="35">
        <f t="shared" si="10"/>
        <v>34126</v>
      </c>
      <c r="F103" s="35">
        <f t="shared" si="11"/>
        <v>1.5745504747794463</v>
      </c>
      <c r="G103" s="35">
        <f t="shared" si="9"/>
        <v>152918</v>
      </c>
      <c r="H103" s="35">
        <f t="shared" si="12"/>
        <v>244</v>
      </c>
      <c r="I103" s="35">
        <f t="shared" si="15"/>
        <v>3669</v>
      </c>
      <c r="J103" s="35">
        <f t="shared" si="13"/>
        <v>-733</v>
      </c>
      <c r="K103" s="35">
        <f t="shared" si="16"/>
        <v>607</v>
      </c>
      <c r="L103" s="35">
        <f t="shared" si="14"/>
        <v>-489</v>
      </c>
      <c r="M103" s="35">
        <f t="shared" si="17"/>
        <v>4276</v>
      </c>
    </row>
    <row r="104" spans="2:13">
      <c r="B104" s="7">
        <v>41971</v>
      </c>
      <c r="C104" s="371">
        <v>93345</v>
      </c>
      <c r="D104" s="371">
        <v>59007</v>
      </c>
      <c r="E104" s="35">
        <f t="shared" si="10"/>
        <v>34338</v>
      </c>
      <c r="F104" s="35">
        <f t="shared" si="11"/>
        <v>1.5819309573440439</v>
      </c>
      <c r="G104" s="35">
        <f t="shared" si="9"/>
        <v>152352</v>
      </c>
      <c r="H104" s="35">
        <f t="shared" si="12"/>
        <v>-177</v>
      </c>
      <c r="I104" s="35">
        <f t="shared" si="15"/>
        <v>2706</v>
      </c>
      <c r="J104" s="35">
        <f t="shared" si="13"/>
        <v>-389</v>
      </c>
      <c r="K104" s="35">
        <f t="shared" si="16"/>
        <v>292</v>
      </c>
      <c r="L104" s="35">
        <f t="shared" si="14"/>
        <v>-566</v>
      </c>
      <c r="M104" s="35">
        <f t="shared" si="17"/>
        <v>2998</v>
      </c>
    </row>
    <row r="105" spans="2:13">
      <c r="B105" s="7">
        <v>41978</v>
      </c>
      <c r="C105" s="371">
        <v>92316</v>
      </c>
      <c r="D105" s="371">
        <v>57651</v>
      </c>
      <c r="E105" s="35">
        <f t="shared" si="10"/>
        <v>34665</v>
      </c>
      <c r="F105" s="35">
        <f t="shared" si="11"/>
        <v>1.6012905240151949</v>
      </c>
      <c r="G105" s="35">
        <f t="shared" si="9"/>
        <v>149967</v>
      </c>
      <c r="H105" s="35">
        <f t="shared" si="12"/>
        <v>-1029</v>
      </c>
      <c r="I105" s="35">
        <f t="shared" si="15"/>
        <v>1414</v>
      </c>
      <c r="J105" s="35">
        <f t="shared" si="13"/>
        <v>-1356</v>
      </c>
      <c r="K105" s="35">
        <f t="shared" si="16"/>
        <v>-867</v>
      </c>
      <c r="L105" s="35">
        <f t="shared" si="14"/>
        <v>-2385</v>
      </c>
      <c r="M105" s="35">
        <f t="shared" si="17"/>
        <v>547</v>
      </c>
    </row>
    <row r="106" spans="2:13">
      <c r="B106" s="7">
        <v>41985</v>
      </c>
      <c r="C106" s="371">
        <v>90985</v>
      </c>
      <c r="D106" s="371">
        <v>55738</v>
      </c>
      <c r="E106" s="35">
        <f t="shared" si="10"/>
        <v>35247</v>
      </c>
      <c r="F106" s="35">
        <f t="shared" si="11"/>
        <v>1.632369299221357</v>
      </c>
      <c r="G106" s="35">
        <f t="shared" si="9"/>
        <v>146723</v>
      </c>
      <c r="H106" s="35">
        <f t="shared" si="12"/>
        <v>-1331</v>
      </c>
      <c r="I106" s="35">
        <f t="shared" si="15"/>
        <v>804</v>
      </c>
      <c r="J106" s="35">
        <f t="shared" si="13"/>
        <v>-1913</v>
      </c>
      <c r="K106" s="35">
        <f t="shared" si="16"/>
        <v>-2075</v>
      </c>
      <c r="L106" s="35">
        <f t="shared" si="14"/>
        <v>-3244</v>
      </c>
      <c r="M106" s="35">
        <f t="shared" si="17"/>
        <v>-1271</v>
      </c>
    </row>
    <row r="107" spans="2:13">
      <c r="B107" s="7">
        <v>41992</v>
      </c>
      <c r="C107" s="371">
        <v>88099</v>
      </c>
      <c r="D107" s="371">
        <v>55174</v>
      </c>
      <c r="E107" s="35">
        <f t="shared" si="10"/>
        <v>32925</v>
      </c>
      <c r="F107" s="35">
        <f t="shared" si="11"/>
        <v>1.5967484684815312</v>
      </c>
      <c r="G107" s="35">
        <f t="shared" si="9"/>
        <v>143273</v>
      </c>
      <c r="H107" s="35">
        <f t="shared" si="12"/>
        <v>-2886</v>
      </c>
      <c r="I107" s="35">
        <f t="shared" si="15"/>
        <v>-1890</v>
      </c>
      <c r="J107" s="35">
        <f t="shared" si="13"/>
        <v>-564</v>
      </c>
      <c r="K107" s="35">
        <f t="shared" si="16"/>
        <v>-2556</v>
      </c>
      <c r="L107" s="35">
        <f t="shared" si="14"/>
        <v>-3450</v>
      </c>
      <c r="M107" s="35">
        <f t="shared" si="17"/>
        <v>-4446</v>
      </c>
    </row>
    <row r="108" spans="2:13">
      <c r="B108" s="7">
        <v>41999</v>
      </c>
      <c r="C108" s="371">
        <v>88038</v>
      </c>
      <c r="D108" s="371">
        <v>54971</v>
      </c>
      <c r="E108" s="35">
        <f t="shared" si="10"/>
        <v>33067</v>
      </c>
      <c r="F108" s="35">
        <f t="shared" si="11"/>
        <v>1.6015353550053664</v>
      </c>
      <c r="G108" s="35">
        <f t="shared" si="9"/>
        <v>143009</v>
      </c>
      <c r="H108" s="35">
        <f t="shared" si="12"/>
        <v>-61</v>
      </c>
      <c r="I108" s="35">
        <f t="shared" si="15"/>
        <v>-1640</v>
      </c>
      <c r="J108" s="35">
        <f t="shared" si="13"/>
        <v>-203</v>
      </c>
      <c r="K108" s="35">
        <f t="shared" si="16"/>
        <v>-2697</v>
      </c>
      <c r="L108" s="35">
        <f t="shared" si="14"/>
        <v>-264</v>
      </c>
      <c r="M108" s="35">
        <f t="shared" si="17"/>
        <v>-4337</v>
      </c>
    </row>
    <row r="109" spans="2:13">
      <c r="B109" s="7">
        <v>42006</v>
      </c>
      <c r="C109" s="371">
        <v>87680</v>
      </c>
      <c r="D109" s="371">
        <v>52698</v>
      </c>
      <c r="E109" s="35">
        <f t="shared" si="10"/>
        <v>34982</v>
      </c>
      <c r="F109" s="35">
        <f t="shared" si="11"/>
        <v>1.6638202588333524</v>
      </c>
      <c r="G109" s="35">
        <f t="shared" si="9"/>
        <v>140378</v>
      </c>
      <c r="H109" s="35">
        <f t="shared" si="12"/>
        <v>-358</v>
      </c>
      <c r="I109" s="35">
        <f t="shared" si="15"/>
        <v>-2329</v>
      </c>
      <c r="J109" s="35">
        <f t="shared" si="13"/>
        <v>-2273</v>
      </c>
      <c r="K109" s="35">
        <f t="shared" si="16"/>
        <v>-3501</v>
      </c>
      <c r="L109" s="35">
        <f t="shared" si="14"/>
        <v>-2631</v>
      </c>
      <c r="M109" s="35">
        <f t="shared" si="17"/>
        <v>-5830</v>
      </c>
    </row>
    <row r="110" spans="2:13">
      <c r="B110" s="7">
        <v>42013</v>
      </c>
      <c r="C110" s="371">
        <v>88907</v>
      </c>
      <c r="D110" s="371">
        <v>53849</v>
      </c>
      <c r="E110" s="35">
        <f t="shared" si="10"/>
        <v>35058</v>
      </c>
      <c r="F110" s="35">
        <f t="shared" si="11"/>
        <v>1.6510427305985256</v>
      </c>
      <c r="G110" s="35">
        <f t="shared" si="9"/>
        <v>142756</v>
      </c>
      <c r="H110" s="35">
        <f t="shared" si="12"/>
        <v>1227</v>
      </c>
      <c r="I110" s="35">
        <f t="shared" si="15"/>
        <v>-1858</v>
      </c>
      <c r="J110" s="35">
        <f t="shared" si="13"/>
        <v>1151</v>
      </c>
      <c r="K110" s="35">
        <f t="shared" si="16"/>
        <v>-2937</v>
      </c>
      <c r="L110" s="35">
        <f t="shared" si="14"/>
        <v>2378</v>
      </c>
      <c r="M110" s="35">
        <f t="shared" si="17"/>
        <v>-4795</v>
      </c>
    </row>
    <row r="111" spans="2:13">
      <c r="B111" s="7">
        <v>42020</v>
      </c>
      <c r="C111" s="371">
        <v>89020</v>
      </c>
      <c r="D111" s="371">
        <v>54552</v>
      </c>
      <c r="E111" s="35">
        <f t="shared" si="10"/>
        <v>34468</v>
      </c>
      <c r="F111" s="35">
        <f t="shared" si="11"/>
        <v>1.6318375128317935</v>
      </c>
      <c r="G111" s="35">
        <f t="shared" si="9"/>
        <v>143572</v>
      </c>
      <c r="H111" s="35">
        <f t="shared" si="12"/>
        <v>113</v>
      </c>
      <c r="I111" s="35">
        <f t="shared" si="15"/>
        <v>-2604</v>
      </c>
      <c r="J111" s="35">
        <f t="shared" si="13"/>
        <v>703</v>
      </c>
      <c r="K111" s="35">
        <f t="shared" si="16"/>
        <v>-3715</v>
      </c>
      <c r="L111" s="35">
        <f t="shared" si="14"/>
        <v>816</v>
      </c>
      <c r="M111" s="35">
        <f t="shared" si="17"/>
        <v>-6319</v>
      </c>
    </row>
    <row r="112" spans="2:13">
      <c r="B112" s="7">
        <v>42027</v>
      </c>
      <c r="C112" s="371">
        <v>88017</v>
      </c>
      <c r="D112" s="371">
        <v>53677</v>
      </c>
      <c r="E112" s="35">
        <f t="shared" si="10"/>
        <v>34340</v>
      </c>
      <c r="F112" s="35">
        <f t="shared" si="11"/>
        <v>1.6397525942209885</v>
      </c>
      <c r="G112" s="35">
        <f t="shared" si="9"/>
        <v>141694</v>
      </c>
      <c r="H112" s="35">
        <f t="shared" si="12"/>
        <v>-1003</v>
      </c>
      <c r="I112" s="35">
        <f t="shared" si="15"/>
        <v>-4182</v>
      </c>
      <c r="J112" s="35">
        <f t="shared" si="13"/>
        <v>-875</v>
      </c>
      <c r="K112" s="35">
        <f t="shared" si="16"/>
        <v>-5138</v>
      </c>
      <c r="L112" s="35">
        <f t="shared" si="14"/>
        <v>-1878</v>
      </c>
      <c r="M112" s="35">
        <f t="shared" si="17"/>
        <v>-9320</v>
      </c>
    </row>
    <row r="113" spans="2:13">
      <c r="B113" s="7">
        <v>42034</v>
      </c>
      <c r="C113" s="371">
        <v>86180</v>
      </c>
      <c r="D113" s="371">
        <v>52480</v>
      </c>
      <c r="E113" s="35">
        <f t="shared" si="10"/>
        <v>33700</v>
      </c>
      <c r="F113" s="35">
        <f t="shared" si="11"/>
        <v>1.6421493902439024</v>
      </c>
      <c r="G113" s="35">
        <f t="shared" si="9"/>
        <v>138660</v>
      </c>
      <c r="H113" s="35">
        <f t="shared" si="12"/>
        <v>-1837</v>
      </c>
      <c r="I113" s="35">
        <f t="shared" si="15"/>
        <v>-6813</v>
      </c>
      <c r="J113" s="35">
        <f t="shared" si="13"/>
        <v>-1197</v>
      </c>
      <c r="K113" s="35">
        <f t="shared" si="16"/>
        <v>-7271</v>
      </c>
      <c r="L113" s="35">
        <f t="shared" si="14"/>
        <v>-3034</v>
      </c>
      <c r="M113" s="35">
        <f t="shared" si="17"/>
        <v>-14084</v>
      </c>
    </row>
    <row r="114" spans="2:13">
      <c r="B114" s="7">
        <v>42041</v>
      </c>
      <c r="C114" s="371">
        <v>85681</v>
      </c>
      <c r="D114" s="371">
        <v>53708</v>
      </c>
      <c r="E114" s="35">
        <f t="shared" si="10"/>
        <v>31973</v>
      </c>
      <c r="F114" s="35">
        <f t="shared" si="11"/>
        <v>1.5953116854099947</v>
      </c>
      <c r="G114" s="35">
        <f t="shared" si="9"/>
        <v>139389</v>
      </c>
      <c r="H114" s="35">
        <f t="shared" si="12"/>
        <v>-499</v>
      </c>
      <c r="I114" s="35">
        <f t="shared" si="15"/>
        <v>-7257</v>
      </c>
      <c r="J114" s="35">
        <f t="shared" si="13"/>
        <v>1228</v>
      </c>
      <c r="K114" s="35">
        <f t="shared" si="16"/>
        <v>-6768</v>
      </c>
      <c r="L114" s="35">
        <f t="shared" si="14"/>
        <v>729</v>
      </c>
      <c r="M114" s="35">
        <f t="shared" si="17"/>
        <v>-14025</v>
      </c>
    </row>
    <row r="115" spans="2:13">
      <c r="B115" s="7">
        <v>42048</v>
      </c>
      <c r="C115" s="371">
        <v>86137</v>
      </c>
      <c r="D115" s="371">
        <v>53941</v>
      </c>
      <c r="E115" s="35">
        <f t="shared" si="10"/>
        <v>32196</v>
      </c>
      <c r="F115" s="35">
        <f t="shared" si="11"/>
        <v>1.5968743627296491</v>
      </c>
      <c r="G115" s="35">
        <f t="shared" si="9"/>
        <v>140078</v>
      </c>
      <c r="H115" s="35">
        <f t="shared" si="12"/>
        <v>456</v>
      </c>
      <c r="I115" s="35">
        <f t="shared" si="15"/>
        <v>-7141</v>
      </c>
      <c r="J115" s="35">
        <f t="shared" si="13"/>
        <v>233</v>
      </c>
      <c r="K115" s="35">
        <f t="shared" si="16"/>
        <v>-6188</v>
      </c>
      <c r="L115" s="35">
        <f t="shared" si="14"/>
        <v>689</v>
      </c>
      <c r="M115" s="35">
        <f t="shared" si="17"/>
        <v>-13329</v>
      </c>
    </row>
    <row r="116" spans="2:13">
      <c r="B116" s="7">
        <v>42055</v>
      </c>
      <c r="C116" s="371">
        <v>86939</v>
      </c>
      <c r="D116" s="371">
        <v>55196</v>
      </c>
      <c r="E116" s="35">
        <f t="shared" si="10"/>
        <v>31743</v>
      </c>
      <c r="F116" s="35">
        <f t="shared" si="11"/>
        <v>1.5750960214508298</v>
      </c>
      <c r="G116" s="35">
        <f t="shared" si="9"/>
        <v>142135</v>
      </c>
      <c r="H116" s="35">
        <f t="shared" si="12"/>
        <v>802</v>
      </c>
      <c r="I116" s="35">
        <f t="shared" si="15"/>
        <v>-6583</v>
      </c>
      <c r="J116" s="35">
        <f t="shared" si="13"/>
        <v>1255</v>
      </c>
      <c r="K116" s="35">
        <f t="shared" si="16"/>
        <v>-4200</v>
      </c>
      <c r="L116" s="35">
        <f t="shared" si="14"/>
        <v>2057</v>
      </c>
      <c r="M116" s="35">
        <f t="shared" si="17"/>
        <v>-10783</v>
      </c>
    </row>
    <row r="117" spans="2:13">
      <c r="B117" s="7">
        <v>42062</v>
      </c>
      <c r="C117" s="371">
        <v>86576</v>
      </c>
      <c r="D117" s="371">
        <v>54316</v>
      </c>
      <c r="E117" s="35">
        <f t="shared" si="10"/>
        <v>32260</v>
      </c>
      <c r="F117" s="35">
        <f t="shared" si="11"/>
        <v>1.5939318064658665</v>
      </c>
      <c r="G117" s="35">
        <f t="shared" si="9"/>
        <v>140892</v>
      </c>
      <c r="H117" s="35">
        <f t="shared" si="12"/>
        <v>-363</v>
      </c>
      <c r="I117" s="35">
        <f t="shared" si="15"/>
        <v>-6769</v>
      </c>
      <c r="J117" s="35">
        <f t="shared" si="13"/>
        <v>-880</v>
      </c>
      <c r="K117" s="35">
        <f t="shared" si="16"/>
        <v>-4691</v>
      </c>
      <c r="L117" s="35">
        <f t="shared" si="14"/>
        <v>-1243</v>
      </c>
      <c r="M117" s="35">
        <f t="shared" si="17"/>
        <v>-11460</v>
      </c>
    </row>
    <row r="118" spans="2:13">
      <c r="B118" s="7">
        <v>42069</v>
      </c>
      <c r="C118" s="371">
        <v>85814</v>
      </c>
      <c r="D118" s="371">
        <v>53968</v>
      </c>
      <c r="E118" s="35">
        <f t="shared" si="10"/>
        <v>31846</v>
      </c>
      <c r="F118" s="35">
        <f t="shared" si="11"/>
        <v>1.5900904239549363</v>
      </c>
      <c r="G118" s="35">
        <f t="shared" si="9"/>
        <v>139782</v>
      </c>
      <c r="H118" s="35">
        <f t="shared" si="12"/>
        <v>-762</v>
      </c>
      <c r="I118" s="35">
        <f t="shared" si="15"/>
        <v>-6502</v>
      </c>
      <c r="J118" s="35">
        <f t="shared" si="13"/>
        <v>-348</v>
      </c>
      <c r="K118" s="35">
        <f t="shared" si="16"/>
        <v>-3683</v>
      </c>
      <c r="L118" s="35">
        <f t="shared" si="14"/>
        <v>-1110</v>
      </c>
      <c r="M118" s="35">
        <f t="shared" si="17"/>
        <v>-10185</v>
      </c>
    </row>
    <row r="119" spans="2:13">
      <c r="B119" s="7">
        <v>42076</v>
      </c>
      <c r="C119" s="371">
        <v>85072</v>
      </c>
      <c r="D119" s="371">
        <v>53759</v>
      </c>
      <c r="E119" s="35">
        <f t="shared" si="10"/>
        <v>31313</v>
      </c>
      <c r="F119" s="35">
        <f t="shared" si="11"/>
        <v>1.5824699120147325</v>
      </c>
      <c r="G119" s="35">
        <f t="shared" si="9"/>
        <v>138831</v>
      </c>
      <c r="H119" s="35">
        <f t="shared" si="12"/>
        <v>-742</v>
      </c>
      <c r="I119" s="35">
        <f t="shared" si="15"/>
        <v>-5913</v>
      </c>
      <c r="J119" s="35">
        <f t="shared" si="13"/>
        <v>-209</v>
      </c>
      <c r="K119" s="35">
        <f t="shared" si="16"/>
        <v>-1979</v>
      </c>
      <c r="L119" s="35">
        <f t="shared" si="14"/>
        <v>-951</v>
      </c>
      <c r="M119" s="35">
        <f t="shared" si="17"/>
        <v>-7892</v>
      </c>
    </row>
    <row r="120" spans="2:13">
      <c r="B120" s="7">
        <v>42083</v>
      </c>
      <c r="C120" s="371">
        <v>86823</v>
      </c>
      <c r="D120" s="371">
        <v>55642</v>
      </c>
      <c r="E120" s="35">
        <f t="shared" si="10"/>
        <v>31181</v>
      </c>
      <c r="F120" s="35">
        <f t="shared" si="11"/>
        <v>1.5603860393228137</v>
      </c>
      <c r="G120" s="35">
        <f t="shared" si="9"/>
        <v>142465</v>
      </c>
      <c r="H120" s="35">
        <f t="shared" si="12"/>
        <v>1751</v>
      </c>
      <c r="I120" s="35">
        <f t="shared" si="15"/>
        <v>-1276</v>
      </c>
      <c r="J120" s="35">
        <f t="shared" si="13"/>
        <v>1883</v>
      </c>
      <c r="K120" s="35">
        <f t="shared" si="16"/>
        <v>468</v>
      </c>
      <c r="L120" s="35">
        <f t="shared" si="14"/>
        <v>3634</v>
      </c>
      <c r="M120" s="35">
        <f t="shared" si="17"/>
        <v>-808</v>
      </c>
    </row>
    <row r="121" spans="2:13">
      <c r="B121" s="7">
        <v>42090</v>
      </c>
      <c r="C121" s="371">
        <v>87489</v>
      </c>
      <c r="D121" s="371">
        <v>55449</v>
      </c>
      <c r="E121" s="35">
        <f t="shared" si="10"/>
        <v>32040</v>
      </c>
      <c r="F121" s="35">
        <f t="shared" si="11"/>
        <v>1.5778282746307417</v>
      </c>
      <c r="G121" s="35">
        <f t="shared" si="9"/>
        <v>142938</v>
      </c>
      <c r="H121" s="35">
        <f t="shared" si="12"/>
        <v>666</v>
      </c>
      <c r="I121" s="35">
        <f t="shared" si="15"/>
        <v>-549</v>
      </c>
      <c r="J121" s="35">
        <f t="shared" si="13"/>
        <v>-193</v>
      </c>
      <c r="K121" s="35">
        <f t="shared" si="16"/>
        <v>478</v>
      </c>
      <c r="L121" s="35">
        <f t="shared" si="14"/>
        <v>473</v>
      </c>
      <c r="M121" s="35">
        <f t="shared" si="17"/>
        <v>-71</v>
      </c>
    </row>
    <row r="122" spans="2:13">
      <c r="B122" s="7">
        <v>42097</v>
      </c>
      <c r="C122" s="371">
        <v>88339</v>
      </c>
      <c r="D122" s="371">
        <v>54863</v>
      </c>
      <c r="E122" s="35">
        <f t="shared" si="10"/>
        <v>33476</v>
      </c>
      <c r="F122" s="35">
        <f t="shared" si="11"/>
        <v>1.6101744345004829</v>
      </c>
      <c r="G122" s="35">
        <f t="shared" si="9"/>
        <v>143202</v>
      </c>
      <c r="H122" s="35">
        <f t="shared" si="12"/>
        <v>850</v>
      </c>
      <c r="I122" s="35">
        <f t="shared" si="15"/>
        <v>659</v>
      </c>
      <c r="J122" s="35">
        <f t="shared" si="13"/>
        <v>-586</v>
      </c>
      <c r="K122" s="35">
        <f t="shared" si="16"/>
        <v>2165</v>
      </c>
      <c r="L122" s="35">
        <f t="shared" si="14"/>
        <v>264</v>
      </c>
      <c r="M122" s="35">
        <f t="shared" si="17"/>
        <v>2824</v>
      </c>
    </row>
    <row r="123" spans="2:13">
      <c r="B123" s="7">
        <v>42104</v>
      </c>
      <c r="C123" s="371">
        <v>87345</v>
      </c>
      <c r="D123" s="371">
        <v>55048</v>
      </c>
      <c r="E123" s="35">
        <f t="shared" si="10"/>
        <v>32297</v>
      </c>
      <c r="F123" s="35">
        <f t="shared" si="11"/>
        <v>1.5867061473623021</v>
      </c>
      <c r="G123" s="35">
        <f t="shared" si="9"/>
        <v>142393</v>
      </c>
      <c r="H123" s="35">
        <f t="shared" si="12"/>
        <v>-994</v>
      </c>
      <c r="I123" s="35">
        <f t="shared" si="15"/>
        <v>-1562</v>
      </c>
      <c r="J123" s="35">
        <f t="shared" si="13"/>
        <v>185</v>
      </c>
      <c r="K123" s="35">
        <f t="shared" si="16"/>
        <v>1199</v>
      </c>
      <c r="L123" s="35">
        <f t="shared" si="14"/>
        <v>-809</v>
      </c>
      <c r="M123" s="35">
        <f t="shared" si="17"/>
        <v>-363</v>
      </c>
    </row>
    <row r="124" spans="2:13">
      <c r="B124" s="7">
        <v>42111</v>
      </c>
      <c r="C124" s="371">
        <v>87067</v>
      </c>
      <c r="D124" s="371">
        <v>54891</v>
      </c>
      <c r="E124" s="35">
        <f t="shared" si="10"/>
        <v>32176</v>
      </c>
      <c r="F124" s="35">
        <f t="shared" si="11"/>
        <v>1.5861798837696526</v>
      </c>
      <c r="G124" s="35">
        <f t="shared" si="9"/>
        <v>141958</v>
      </c>
      <c r="H124" s="35">
        <f t="shared" si="12"/>
        <v>-278</v>
      </c>
      <c r="I124" s="35">
        <f t="shared" si="15"/>
        <v>-1953</v>
      </c>
      <c r="J124" s="35">
        <f t="shared" si="13"/>
        <v>-157</v>
      </c>
      <c r="K124" s="35">
        <f t="shared" si="16"/>
        <v>339</v>
      </c>
      <c r="L124" s="35">
        <f t="shared" si="14"/>
        <v>-435</v>
      </c>
      <c r="M124" s="35">
        <f t="shared" si="17"/>
        <v>-1614</v>
      </c>
    </row>
    <row r="125" spans="2:13">
      <c r="B125" s="7">
        <v>42118</v>
      </c>
      <c r="C125" s="371">
        <v>87399</v>
      </c>
      <c r="D125" s="371">
        <v>55256</v>
      </c>
      <c r="E125" s="35">
        <f t="shared" si="10"/>
        <v>32143</v>
      </c>
      <c r="F125" s="35">
        <f t="shared" si="11"/>
        <v>1.581710583466049</v>
      </c>
      <c r="G125" s="35">
        <f t="shared" si="9"/>
        <v>142655</v>
      </c>
      <c r="H125" s="35">
        <f t="shared" si="12"/>
        <v>332</v>
      </c>
      <c r="I125" s="35">
        <f t="shared" si="15"/>
        <v>-618</v>
      </c>
      <c r="J125" s="35">
        <f t="shared" si="13"/>
        <v>365</v>
      </c>
      <c r="K125" s="35">
        <f t="shared" si="16"/>
        <v>1579</v>
      </c>
      <c r="L125" s="35">
        <f t="shared" si="14"/>
        <v>697</v>
      </c>
      <c r="M125" s="35">
        <f t="shared" si="17"/>
        <v>961</v>
      </c>
    </row>
    <row r="126" spans="2:13">
      <c r="B126" s="7">
        <v>42125</v>
      </c>
      <c r="C126" s="371">
        <v>90287</v>
      </c>
      <c r="D126" s="371">
        <v>56583</v>
      </c>
      <c r="E126" s="35">
        <f t="shared" si="10"/>
        <v>33704</v>
      </c>
      <c r="F126" s="35">
        <f t="shared" si="11"/>
        <v>1.5956559390629694</v>
      </c>
      <c r="G126" s="35">
        <f t="shared" si="9"/>
        <v>146870</v>
      </c>
      <c r="H126" s="35">
        <f t="shared" si="12"/>
        <v>2888</v>
      </c>
      <c r="I126" s="35">
        <f t="shared" si="15"/>
        <v>4107</v>
      </c>
      <c r="J126" s="35">
        <f t="shared" si="13"/>
        <v>1327</v>
      </c>
      <c r="K126" s="35">
        <f t="shared" si="16"/>
        <v>4103</v>
      </c>
      <c r="L126" s="35">
        <f t="shared" si="14"/>
        <v>4215</v>
      </c>
      <c r="M126" s="35">
        <f t="shared" si="17"/>
        <v>8210</v>
      </c>
    </row>
    <row r="127" spans="2:13">
      <c r="B127" s="7">
        <v>42132</v>
      </c>
      <c r="C127" s="371">
        <v>90940.034096000003</v>
      </c>
      <c r="D127" s="371">
        <v>57570.214344</v>
      </c>
      <c r="E127" s="35">
        <f t="shared" si="10"/>
        <v>33369.819752000003</v>
      </c>
      <c r="F127" s="35">
        <f t="shared" si="11"/>
        <v>1.5796368857097685</v>
      </c>
      <c r="G127" s="35">
        <f t="shared" si="9"/>
        <v>148510.24844</v>
      </c>
      <c r="H127" s="35">
        <f t="shared" si="12"/>
        <v>653.03409600000305</v>
      </c>
      <c r="I127" s="35">
        <f t="shared" si="15"/>
        <v>5259.034096000003</v>
      </c>
      <c r="J127" s="35">
        <f t="shared" si="13"/>
        <v>987.21434399999998</v>
      </c>
      <c r="K127" s="35">
        <f t="shared" si="16"/>
        <v>3862.214344</v>
      </c>
      <c r="L127" s="35">
        <f t="shared" si="14"/>
        <v>1640.248440000003</v>
      </c>
      <c r="M127" s="35">
        <f t="shared" si="17"/>
        <v>9121.248440000003</v>
      </c>
    </row>
    <row r="128" spans="2:13">
      <c r="B128" s="7">
        <v>42139</v>
      </c>
      <c r="C128" s="371">
        <v>93571</v>
      </c>
      <c r="D128" s="371">
        <v>59979</v>
      </c>
      <c r="E128" s="35">
        <f t="shared" si="10"/>
        <v>33592</v>
      </c>
      <c r="F128" s="35">
        <f t="shared" si="11"/>
        <v>1.5600626886076794</v>
      </c>
      <c r="G128" s="35">
        <f t="shared" si="9"/>
        <v>153550</v>
      </c>
      <c r="H128" s="35">
        <f t="shared" si="12"/>
        <v>2630.965903999997</v>
      </c>
      <c r="I128" s="35">
        <f t="shared" si="15"/>
        <v>7434</v>
      </c>
      <c r="J128" s="35">
        <f t="shared" si="13"/>
        <v>2408.785656</v>
      </c>
      <c r="K128" s="35">
        <f t="shared" si="16"/>
        <v>6038</v>
      </c>
      <c r="L128" s="35">
        <f t="shared" si="14"/>
        <v>5039.751559999997</v>
      </c>
      <c r="M128" s="35">
        <f t="shared" si="17"/>
        <v>13472</v>
      </c>
    </row>
    <row r="129" spans="2:13">
      <c r="B129" s="7">
        <v>42146</v>
      </c>
      <c r="C129" s="371">
        <v>93863</v>
      </c>
      <c r="D129" s="371">
        <v>60384</v>
      </c>
      <c r="E129" s="35">
        <f t="shared" si="10"/>
        <v>33479</v>
      </c>
      <c r="F129" s="35">
        <f t="shared" si="11"/>
        <v>1.5544349496555379</v>
      </c>
      <c r="G129" s="35">
        <f t="shared" si="9"/>
        <v>154247</v>
      </c>
      <c r="H129" s="35">
        <f t="shared" si="12"/>
        <v>292</v>
      </c>
      <c r="I129" s="35">
        <f t="shared" si="15"/>
        <v>6924</v>
      </c>
      <c r="J129" s="35">
        <f t="shared" si="13"/>
        <v>405</v>
      </c>
      <c r="K129" s="35">
        <f t="shared" si="16"/>
        <v>5188</v>
      </c>
      <c r="L129" s="35">
        <f t="shared" si="14"/>
        <v>697</v>
      </c>
      <c r="M129" s="35">
        <f t="shared" si="17"/>
        <v>12112</v>
      </c>
    </row>
    <row r="130" spans="2:13">
      <c r="B130" s="7">
        <v>42153</v>
      </c>
      <c r="C130" s="371">
        <v>94024</v>
      </c>
      <c r="D130" s="371">
        <v>60034</v>
      </c>
      <c r="E130" s="35">
        <f t="shared" si="10"/>
        <v>33990</v>
      </c>
      <c r="F130" s="35">
        <f t="shared" si="11"/>
        <v>1.5661791651397541</v>
      </c>
      <c r="G130" s="35">
        <f t="shared" ref="G130:G193" si="18">C130+D130</f>
        <v>154058</v>
      </c>
      <c r="H130" s="35">
        <f t="shared" si="12"/>
        <v>161</v>
      </c>
      <c r="I130" s="35">
        <f t="shared" si="15"/>
        <v>7448</v>
      </c>
      <c r="J130" s="35">
        <f t="shared" si="13"/>
        <v>-350</v>
      </c>
      <c r="K130" s="35">
        <f t="shared" si="16"/>
        <v>5718</v>
      </c>
      <c r="L130" s="35">
        <f t="shared" si="14"/>
        <v>-189</v>
      </c>
      <c r="M130" s="35">
        <f t="shared" si="17"/>
        <v>13166</v>
      </c>
    </row>
    <row r="131" spans="2:13">
      <c r="B131" s="7">
        <v>42160</v>
      </c>
      <c r="C131" s="371">
        <v>94464</v>
      </c>
      <c r="D131" s="371">
        <v>61764</v>
      </c>
      <c r="E131" s="35">
        <f t="shared" ref="E131:E194" si="19">C131-D131</f>
        <v>32700</v>
      </c>
      <c r="F131" s="35">
        <f t="shared" ref="F131:F194" si="20">C131/D131</f>
        <v>1.5294346221099671</v>
      </c>
      <c r="G131" s="35">
        <f t="shared" si="18"/>
        <v>156228</v>
      </c>
      <c r="H131" s="35">
        <f t="shared" ref="H131:H194" si="21">C131-C130</f>
        <v>440</v>
      </c>
      <c r="I131" s="35">
        <f t="shared" si="15"/>
        <v>8650</v>
      </c>
      <c r="J131" s="35">
        <f t="shared" ref="J131:J194" si="22">D131-D130</f>
        <v>1730</v>
      </c>
      <c r="K131" s="35">
        <f t="shared" si="16"/>
        <v>7796</v>
      </c>
      <c r="L131" s="35">
        <f t="shared" ref="L131:L194" si="23">H131+J131</f>
        <v>2170</v>
      </c>
      <c r="M131" s="35">
        <f t="shared" si="17"/>
        <v>16446</v>
      </c>
    </row>
    <row r="132" spans="2:13">
      <c r="B132" s="7">
        <v>42167</v>
      </c>
      <c r="C132" s="371">
        <v>95713</v>
      </c>
      <c r="D132" s="371">
        <v>62559</v>
      </c>
      <c r="E132" s="35">
        <f t="shared" si="19"/>
        <v>33154</v>
      </c>
      <c r="F132" s="35">
        <f t="shared" si="20"/>
        <v>1.5299637142537446</v>
      </c>
      <c r="G132" s="35">
        <f t="shared" si="18"/>
        <v>158272</v>
      </c>
      <c r="H132" s="35">
        <f t="shared" si="21"/>
        <v>1249</v>
      </c>
      <c r="I132" s="35">
        <f t="shared" si="15"/>
        <v>10641</v>
      </c>
      <c r="J132" s="35">
        <f t="shared" si="22"/>
        <v>795</v>
      </c>
      <c r="K132" s="35">
        <f t="shared" si="16"/>
        <v>8800</v>
      </c>
      <c r="L132" s="35">
        <f t="shared" si="23"/>
        <v>2044</v>
      </c>
      <c r="M132" s="35">
        <f t="shared" si="17"/>
        <v>19441</v>
      </c>
    </row>
    <row r="133" spans="2:13">
      <c r="B133" s="7">
        <v>42174</v>
      </c>
      <c r="C133" s="371">
        <v>96482</v>
      </c>
      <c r="D133" s="371">
        <v>63105</v>
      </c>
      <c r="E133" s="35">
        <f t="shared" si="19"/>
        <v>33377</v>
      </c>
      <c r="F133" s="35">
        <f t="shared" si="20"/>
        <v>1.528912130576024</v>
      </c>
      <c r="G133" s="35">
        <f t="shared" si="18"/>
        <v>159587</v>
      </c>
      <c r="H133" s="35">
        <f t="shared" si="21"/>
        <v>769</v>
      </c>
      <c r="I133" s="35">
        <f t="shared" si="15"/>
        <v>9659</v>
      </c>
      <c r="J133" s="35">
        <f t="shared" si="22"/>
        <v>546</v>
      </c>
      <c r="K133" s="35">
        <f t="shared" si="16"/>
        <v>7463</v>
      </c>
      <c r="L133" s="35">
        <f t="shared" si="23"/>
        <v>1315</v>
      </c>
      <c r="M133" s="35">
        <f t="shared" si="17"/>
        <v>17122</v>
      </c>
    </row>
    <row r="134" spans="2:13">
      <c r="B134" s="7">
        <v>42181</v>
      </c>
      <c r="C134" s="371">
        <v>96889</v>
      </c>
      <c r="D134" s="371">
        <v>63164</v>
      </c>
      <c r="E134" s="35">
        <f t="shared" si="19"/>
        <v>33725</v>
      </c>
      <c r="F134" s="35">
        <f t="shared" si="20"/>
        <v>1.5339275536698118</v>
      </c>
      <c r="G134" s="35">
        <f t="shared" si="18"/>
        <v>160053</v>
      </c>
      <c r="H134" s="35">
        <f t="shared" si="21"/>
        <v>407</v>
      </c>
      <c r="I134" s="35">
        <f t="shared" si="15"/>
        <v>9400</v>
      </c>
      <c r="J134" s="35">
        <f t="shared" si="22"/>
        <v>59</v>
      </c>
      <c r="K134" s="35">
        <f t="shared" si="16"/>
        <v>7715</v>
      </c>
      <c r="L134" s="35">
        <f t="shared" si="23"/>
        <v>466</v>
      </c>
      <c r="M134" s="35">
        <f t="shared" si="17"/>
        <v>17115</v>
      </c>
    </row>
    <row r="135" spans="2:13">
      <c r="B135" s="7">
        <v>42188</v>
      </c>
      <c r="C135" s="371">
        <v>96778</v>
      </c>
      <c r="D135" s="371">
        <v>61085</v>
      </c>
      <c r="E135" s="35">
        <f t="shared" si="19"/>
        <v>35693</v>
      </c>
      <c r="F135" s="35">
        <f t="shared" si="20"/>
        <v>1.5843169354178603</v>
      </c>
      <c r="G135" s="35">
        <f t="shared" si="18"/>
        <v>157863</v>
      </c>
      <c r="H135" s="35">
        <f t="shared" si="21"/>
        <v>-111</v>
      </c>
      <c r="I135" s="35">
        <f t="shared" si="15"/>
        <v>8439</v>
      </c>
      <c r="J135" s="35">
        <f t="shared" si="22"/>
        <v>-2079</v>
      </c>
      <c r="K135" s="35">
        <f t="shared" si="16"/>
        <v>6222</v>
      </c>
      <c r="L135" s="35">
        <f t="shared" si="23"/>
        <v>-2190</v>
      </c>
      <c r="M135" s="35">
        <f t="shared" si="17"/>
        <v>14661</v>
      </c>
    </row>
    <row r="136" spans="2:13">
      <c r="B136" s="7">
        <v>42195</v>
      </c>
      <c r="C136" s="371">
        <v>97396</v>
      </c>
      <c r="D136" s="371">
        <v>61052</v>
      </c>
      <c r="E136" s="35">
        <f t="shared" si="19"/>
        <v>36344</v>
      </c>
      <c r="F136" s="35">
        <f t="shared" si="20"/>
        <v>1.5952958134049662</v>
      </c>
      <c r="G136" s="35">
        <f t="shared" si="18"/>
        <v>158448</v>
      </c>
      <c r="H136" s="35">
        <f t="shared" si="21"/>
        <v>618</v>
      </c>
      <c r="I136" s="35">
        <f t="shared" si="15"/>
        <v>10051</v>
      </c>
      <c r="J136" s="35">
        <f t="shared" si="22"/>
        <v>-33</v>
      </c>
      <c r="K136" s="35">
        <f t="shared" si="16"/>
        <v>6004</v>
      </c>
      <c r="L136" s="35">
        <f t="shared" si="23"/>
        <v>585</v>
      </c>
      <c r="M136" s="35">
        <f t="shared" si="17"/>
        <v>16055</v>
      </c>
    </row>
    <row r="137" spans="2:13">
      <c r="B137" s="7">
        <v>42202</v>
      </c>
      <c r="C137" s="371">
        <v>97774</v>
      </c>
      <c r="D137" s="371">
        <v>61796</v>
      </c>
      <c r="E137" s="35">
        <f t="shared" si="19"/>
        <v>35978</v>
      </c>
      <c r="F137" s="35">
        <f t="shared" si="20"/>
        <v>1.5822059680238203</v>
      </c>
      <c r="G137" s="35">
        <f t="shared" si="18"/>
        <v>159570</v>
      </c>
      <c r="H137" s="35">
        <f t="shared" si="21"/>
        <v>378</v>
      </c>
      <c r="I137" s="35">
        <f t="shared" si="15"/>
        <v>10707</v>
      </c>
      <c r="J137" s="35">
        <f t="shared" si="22"/>
        <v>744</v>
      </c>
      <c r="K137" s="35">
        <f t="shared" si="16"/>
        <v>6905</v>
      </c>
      <c r="L137" s="35">
        <f t="shared" si="23"/>
        <v>1122</v>
      </c>
      <c r="M137" s="35">
        <f t="shared" si="17"/>
        <v>17612</v>
      </c>
    </row>
    <row r="138" spans="2:13">
      <c r="B138" s="7">
        <v>42209</v>
      </c>
      <c r="C138" s="371">
        <v>96300</v>
      </c>
      <c r="D138" s="371">
        <v>61066</v>
      </c>
      <c r="E138" s="35">
        <f t="shared" si="19"/>
        <v>35234</v>
      </c>
      <c r="F138" s="35">
        <f t="shared" si="20"/>
        <v>1.5769822814659549</v>
      </c>
      <c r="G138" s="35">
        <f t="shared" si="18"/>
        <v>157366</v>
      </c>
      <c r="H138" s="35">
        <f t="shared" si="21"/>
        <v>-1474</v>
      </c>
      <c r="I138" s="35">
        <f t="shared" si="15"/>
        <v>8901</v>
      </c>
      <c r="J138" s="35">
        <f t="shared" si="22"/>
        <v>-730</v>
      </c>
      <c r="K138" s="35">
        <f t="shared" si="16"/>
        <v>5810</v>
      </c>
      <c r="L138" s="35">
        <f t="shared" si="23"/>
        <v>-2204</v>
      </c>
      <c r="M138" s="35">
        <f t="shared" si="17"/>
        <v>14711</v>
      </c>
    </row>
    <row r="139" spans="2:13">
      <c r="B139" s="7">
        <v>42216</v>
      </c>
      <c r="C139" s="371">
        <v>95570</v>
      </c>
      <c r="D139" s="371">
        <v>59518</v>
      </c>
      <c r="E139" s="35">
        <f t="shared" si="19"/>
        <v>36052</v>
      </c>
      <c r="F139" s="35">
        <f t="shared" si="20"/>
        <v>1.6057327195134246</v>
      </c>
      <c r="G139" s="35">
        <f t="shared" si="18"/>
        <v>155088</v>
      </c>
      <c r="H139" s="35">
        <f t="shared" si="21"/>
        <v>-730</v>
      </c>
      <c r="I139" s="35">
        <f t="shared" si="15"/>
        <v>5283</v>
      </c>
      <c r="J139" s="35">
        <f t="shared" si="22"/>
        <v>-1548</v>
      </c>
      <c r="K139" s="35">
        <f t="shared" si="16"/>
        <v>2935</v>
      </c>
      <c r="L139" s="35">
        <f t="shared" si="23"/>
        <v>-2278</v>
      </c>
      <c r="M139" s="35">
        <f t="shared" si="17"/>
        <v>8218</v>
      </c>
    </row>
    <row r="140" spans="2:13">
      <c r="B140" s="7">
        <v>42223</v>
      </c>
      <c r="C140" s="371">
        <v>95286</v>
      </c>
      <c r="D140" s="371">
        <v>60045</v>
      </c>
      <c r="E140" s="35">
        <f t="shared" si="19"/>
        <v>35241</v>
      </c>
      <c r="F140" s="35">
        <f t="shared" si="20"/>
        <v>1.5869098176367724</v>
      </c>
      <c r="G140" s="35">
        <f t="shared" si="18"/>
        <v>155331</v>
      </c>
      <c r="H140" s="35">
        <f t="shared" si="21"/>
        <v>-284</v>
      </c>
      <c r="I140" s="35">
        <f t="shared" si="15"/>
        <v>4345.965903999997</v>
      </c>
      <c r="J140" s="35">
        <f t="shared" si="22"/>
        <v>527</v>
      </c>
      <c r="K140" s="35">
        <f t="shared" si="16"/>
        <v>2474.785656</v>
      </c>
      <c r="L140" s="35">
        <f t="shared" si="23"/>
        <v>243</v>
      </c>
      <c r="M140" s="35">
        <f t="shared" si="17"/>
        <v>6820.751559999997</v>
      </c>
    </row>
    <row r="141" spans="2:13">
      <c r="B141" s="7">
        <v>42230</v>
      </c>
      <c r="C141" s="371">
        <v>95388</v>
      </c>
      <c r="D141" s="371">
        <v>62396</v>
      </c>
      <c r="E141" s="35">
        <f t="shared" si="19"/>
        <v>32992</v>
      </c>
      <c r="F141" s="35">
        <f t="shared" si="20"/>
        <v>1.5287518430668632</v>
      </c>
      <c r="G141" s="35">
        <f t="shared" si="18"/>
        <v>157784</v>
      </c>
      <c r="H141" s="35">
        <f t="shared" si="21"/>
        <v>102</v>
      </c>
      <c r="I141" s="35">
        <f t="shared" si="15"/>
        <v>1817</v>
      </c>
      <c r="J141" s="35">
        <f t="shared" si="22"/>
        <v>2351</v>
      </c>
      <c r="K141" s="35">
        <f t="shared" si="16"/>
        <v>2417</v>
      </c>
      <c r="L141" s="35">
        <f t="shared" si="23"/>
        <v>2453</v>
      </c>
      <c r="M141" s="35">
        <f t="shared" si="17"/>
        <v>4234</v>
      </c>
    </row>
    <row r="142" spans="2:13">
      <c r="B142" s="7">
        <v>42237</v>
      </c>
      <c r="C142" s="371">
        <v>95874</v>
      </c>
      <c r="D142" s="371">
        <v>61852</v>
      </c>
      <c r="E142" s="35">
        <f t="shared" si="19"/>
        <v>34022</v>
      </c>
      <c r="F142" s="35">
        <f t="shared" si="20"/>
        <v>1.5500549699282158</v>
      </c>
      <c r="G142" s="35">
        <f t="shared" si="18"/>
        <v>157726</v>
      </c>
      <c r="H142" s="35">
        <f t="shared" si="21"/>
        <v>486</v>
      </c>
      <c r="I142" s="35">
        <f t="shared" si="15"/>
        <v>2011</v>
      </c>
      <c r="J142" s="35">
        <f t="shared" si="22"/>
        <v>-544</v>
      </c>
      <c r="K142" s="35">
        <f t="shared" si="16"/>
        <v>1468</v>
      </c>
      <c r="L142" s="35">
        <f t="shared" si="23"/>
        <v>-58</v>
      </c>
      <c r="M142" s="35">
        <f t="shared" si="17"/>
        <v>3479</v>
      </c>
    </row>
    <row r="143" spans="2:13">
      <c r="B143" s="7">
        <v>42244</v>
      </c>
      <c r="C143" s="371">
        <v>95216</v>
      </c>
      <c r="D143" s="371">
        <v>61764</v>
      </c>
      <c r="E143" s="35">
        <f t="shared" si="19"/>
        <v>33452</v>
      </c>
      <c r="F143" s="35">
        <f t="shared" si="20"/>
        <v>1.5416099993523735</v>
      </c>
      <c r="G143" s="35">
        <f t="shared" si="18"/>
        <v>156980</v>
      </c>
      <c r="H143" s="35">
        <f t="shared" si="21"/>
        <v>-658</v>
      </c>
      <c r="I143" s="35">
        <f t="shared" ref="I143:I206" si="24">SUM(H131:H143)</f>
        <v>1192</v>
      </c>
      <c r="J143" s="35">
        <f t="shared" si="22"/>
        <v>-88</v>
      </c>
      <c r="K143" s="35">
        <f t="shared" ref="K143:K206" si="25">SUM(J131:J143)</f>
        <v>1730</v>
      </c>
      <c r="L143" s="35">
        <f t="shared" si="23"/>
        <v>-746</v>
      </c>
      <c r="M143" s="35">
        <f t="shared" ref="M143:M206" si="26">SUM(L131:L143)</f>
        <v>2922</v>
      </c>
    </row>
    <row r="144" spans="2:13">
      <c r="B144" s="7">
        <v>42251</v>
      </c>
      <c r="C144" s="371">
        <v>94057</v>
      </c>
      <c r="D144" s="371">
        <v>61122</v>
      </c>
      <c r="E144" s="35">
        <f t="shared" si="19"/>
        <v>32935</v>
      </c>
      <c r="F144" s="35">
        <f t="shared" si="20"/>
        <v>1.5388403520827199</v>
      </c>
      <c r="G144" s="35">
        <f t="shared" si="18"/>
        <v>155179</v>
      </c>
      <c r="H144" s="35">
        <f t="shared" si="21"/>
        <v>-1159</v>
      </c>
      <c r="I144" s="35">
        <f t="shared" si="24"/>
        <v>-407</v>
      </c>
      <c r="J144" s="35">
        <f t="shared" si="22"/>
        <v>-642</v>
      </c>
      <c r="K144" s="35">
        <f t="shared" si="25"/>
        <v>-642</v>
      </c>
      <c r="L144" s="35">
        <f t="shared" si="23"/>
        <v>-1801</v>
      </c>
      <c r="M144" s="35">
        <f t="shared" si="26"/>
        <v>-1049</v>
      </c>
    </row>
    <row r="145" spans="2:13">
      <c r="B145" s="7">
        <v>42258</v>
      </c>
      <c r="C145" s="371">
        <v>94082.320800000001</v>
      </c>
      <c r="D145" s="371">
        <v>61586.286999999997</v>
      </c>
      <c r="E145" s="35">
        <f t="shared" si="19"/>
        <v>32496.033800000005</v>
      </c>
      <c r="F145" s="35">
        <f t="shared" si="20"/>
        <v>1.5276504784254976</v>
      </c>
      <c r="G145" s="35">
        <f t="shared" si="18"/>
        <v>155668.6078</v>
      </c>
      <c r="H145" s="35">
        <f t="shared" si="21"/>
        <v>25.320800000001327</v>
      </c>
      <c r="I145" s="35">
        <f t="shared" si="24"/>
        <v>-1630.6791999999987</v>
      </c>
      <c r="J145" s="35">
        <f t="shared" si="22"/>
        <v>464.28699999999662</v>
      </c>
      <c r="K145" s="35">
        <f t="shared" si="25"/>
        <v>-972.71300000000338</v>
      </c>
      <c r="L145" s="35">
        <f t="shared" si="23"/>
        <v>489.60779999999795</v>
      </c>
      <c r="M145" s="35">
        <f t="shared" si="26"/>
        <v>-2603.392200000002</v>
      </c>
    </row>
    <row r="146" spans="2:13">
      <c r="B146" s="7">
        <v>42265</v>
      </c>
      <c r="C146" s="371">
        <v>95139</v>
      </c>
      <c r="D146" s="371">
        <v>62368</v>
      </c>
      <c r="E146" s="35">
        <f t="shared" si="19"/>
        <v>32771</v>
      </c>
      <c r="F146" s="35">
        <f t="shared" si="20"/>
        <v>1.5254457414058491</v>
      </c>
      <c r="G146" s="35">
        <f t="shared" si="18"/>
        <v>157507</v>
      </c>
      <c r="H146" s="35">
        <f t="shared" si="21"/>
        <v>1056.6791999999987</v>
      </c>
      <c r="I146" s="35">
        <f t="shared" si="24"/>
        <v>-1343</v>
      </c>
      <c r="J146" s="35">
        <f t="shared" si="22"/>
        <v>781.71300000000338</v>
      </c>
      <c r="K146" s="35">
        <f t="shared" si="25"/>
        <v>-737</v>
      </c>
      <c r="L146" s="35">
        <f t="shared" si="23"/>
        <v>1838.392200000002</v>
      </c>
      <c r="M146" s="35">
        <f t="shared" si="26"/>
        <v>-2080</v>
      </c>
    </row>
    <row r="147" spans="2:13">
      <c r="B147" s="7">
        <v>42272</v>
      </c>
      <c r="C147" s="371">
        <v>94582.422399999996</v>
      </c>
      <c r="D147" s="371">
        <v>62097.562899999997</v>
      </c>
      <c r="E147" s="35">
        <f t="shared" si="19"/>
        <v>32484.859499999999</v>
      </c>
      <c r="F147" s="35">
        <f t="shared" si="20"/>
        <v>1.5231261579832467</v>
      </c>
      <c r="G147" s="35">
        <f t="shared" si="18"/>
        <v>156679.9853</v>
      </c>
      <c r="H147" s="35">
        <f t="shared" si="21"/>
        <v>-556.57760000000417</v>
      </c>
      <c r="I147" s="35">
        <f t="shared" si="24"/>
        <v>-2306.5776000000042</v>
      </c>
      <c r="J147" s="35">
        <f t="shared" si="22"/>
        <v>-270.43710000000283</v>
      </c>
      <c r="K147" s="35">
        <f t="shared" si="25"/>
        <v>-1066.4371000000028</v>
      </c>
      <c r="L147" s="35">
        <f t="shared" si="23"/>
        <v>-827.014700000007</v>
      </c>
      <c r="M147" s="35">
        <f t="shared" si="26"/>
        <v>-3373.014700000007</v>
      </c>
    </row>
    <row r="148" spans="2:13">
      <c r="B148" s="7">
        <v>42279</v>
      </c>
      <c r="C148" s="371">
        <v>95143.388231000004</v>
      </c>
      <c r="D148" s="371">
        <v>61054.277863000003</v>
      </c>
      <c r="E148" s="35">
        <f t="shared" si="19"/>
        <v>34089.110368000001</v>
      </c>
      <c r="F148" s="35">
        <f t="shared" si="20"/>
        <v>1.5583410624312473</v>
      </c>
      <c r="G148" s="35">
        <f t="shared" si="18"/>
        <v>156197.66609400001</v>
      </c>
      <c r="H148" s="35">
        <f t="shared" si="21"/>
        <v>560.96583100000862</v>
      </c>
      <c r="I148" s="35">
        <f t="shared" si="24"/>
        <v>-1634.6117689999955</v>
      </c>
      <c r="J148" s="35">
        <f t="shared" si="22"/>
        <v>-1043.2850369999942</v>
      </c>
      <c r="K148" s="35">
        <f t="shared" si="25"/>
        <v>-30.722136999997019</v>
      </c>
      <c r="L148" s="35">
        <f t="shared" si="23"/>
        <v>-482.31920599998557</v>
      </c>
      <c r="M148" s="35">
        <f t="shared" si="26"/>
        <v>-1665.3339059999926</v>
      </c>
    </row>
    <row r="149" spans="2:13">
      <c r="B149" s="7">
        <v>42286</v>
      </c>
      <c r="C149" s="371">
        <v>96856.896112000002</v>
      </c>
      <c r="D149" s="371">
        <v>62423.153350000001</v>
      </c>
      <c r="E149" s="35">
        <f t="shared" si="19"/>
        <v>34433.742762000002</v>
      </c>
      <c r="F149" s="35">
        <f t="shared" si="20"/>
        <v>1.551618124270872</v>
      </c>
      <c r="G149" s="35">
        <f t="shared" si="18"/>
        <v>159280.049462</v>
      </c>
      <c r="H149" s="35">
        <f t="shared" si="21"/>
        <v>1713.5078809999977</v>
      </c>
      <c r="I149" s="35">
        <f t="shared" si="24"/>
        <v>-539.10388799999782</v>
      </c>
      <c r="J149" s="35">
        <f t="shared" si="22"/>
        <v>1368.8754869999975</v>
      </c>
      <c r="K149" s="35">
        <f t="shared" si="25"/>
        <v>1371.1533500000005</v>
      </c>
      <c r="L149" s="35">
        <f t="shared" si="23"/>
        <v>3082.3833679999952</v>
      </c>
      <c r="M149" s="35">
        <f t="shared" si="26"/>
        <v>832.04946200000268</v>
      </c>
    </row>
    <row r="150" spans="2:13">
      <c r="B150" s="7">
        <v>42293</v>
      </c>
      <c r="C150" s="371">
        <v>97668.745135000005</v>
      </c>
      <c r="D150" s="371">
        <v>63094.498337999998</v>
      </c>
      <c r="E150" s="35">
        <f t="shared" si="19"/>
        <v>34574.246797000007</v>
      </c>
      <c r="F150" s="35">
        <f t="shared" si="20"/>
        <v>1.5479756192336176</v>
      </c>
      <c r="G150" s="35">
        <f t="shared" si="18"/>
        <v>160763.24347300001</v>
      </c>
      <c r="H150" s="35">
        <f t="shared" si="21"/>
        <v>811.84902300000249</v>
      </c>
      <c r="I150" s="35">
        <f t="shared" si="24"/>
        <v>-105.25486499999533</v>
      </c>
      <c r="J150" s="35">
        <f t="shared" si="22"/>
        <v>671.3449879999971</v>
      </c>
      <c r="K150" s="35">
        <f t="shared" si="25"/>
        <v>1298.4983379999976</v>
      </c>
      <c r="L150" s="35">
        <f t="shared" si="23"/>
        <v>1483.1940109999996</v>
      </c>
      <c r="M150" s="35">
        <f t="shared" si="26"/>
        <v>1193.2434730000023</v>
      </c>
    </row>
    <row r="151" spans="2:13">
      <c r="B151" s="7">
        <v>42300</v>
      </c>
      <c r="C151" s="371">
        <v>97358</v>
      </c>
      <c r="D151" s="371">
        <v>63372</v>
      </c>
      <c r="E151" s="35">
        <f t="shared" si="19"/>
        <v>33986</v>
      </c>
      <c r="F151" s="35">
        <f t="shared" si="20"/>
        <v>1.5362936312567064</v>
      </c>
      <c r="G151" s="35">
        <f t="shared" si="18"/>
        <v>160730</v>
      </c>
      <c r="H151" s="35">
        <f t="shared" si="21"/>
        <v>-310.74513500000467</v>
      </c>
      <c r="I151" s="35">
        <f t="shared" si="24"/>
        <v>1058</v>
      </c>
      <c r="J151" s="35">
        <f t="shared" si="22"/>
        <v>277.5016620000024</v>
      </c>
      <c r="K151" s="35">
        <f t="shared" si="25"/>
        <v>2306</v>
      </c>
      <c r="L151" s="35">
        <f t="shared" si="23"/>
        <v>-33.243473000002268</v>
      </c>
      <c r="M151" s="35">
        <f t="shared" si="26"/>
        <v>3364</v>
      </c>
    </row>
    <row r="152" spans="2:13">
      <c r="B152" s="7">
        <v>42307</v>
      </c>
      <c r="C152" s="371">
        <v>97634</v>
      </c>
      <c r="D152" s="371">
        <v>63010</v>
      </c>
      <c r="E152" s="35">
        <f t="shared" si="19"/>
        <v>34624</v>
      </c>
      <c r="F152" s="35">
        <f t="shared" si="20"/>
        <v>1.5495000793524838</v>
      </c>
      <c r="G152" s="35">
        <f t="shared" si="18"/>
        <v>160644</v>
      </c>
      <c r="H152" s="35">
        <f t="shared" si="21"/>
        <v>276</v>
      </c>
      <c r="I152" s="35">
        <f t="shared" si="24"/>
        <v>2064</v>
      </c>
      <c r="J152" s="35">
        <f t="shared" si="22"/>
        <v>-362</v>
      </c>
      <c r="K152" s="35">
        <f t="shared" si="25"/>
        <v>3492</v>
      </c>
      <c r="L152" s="35">
        <f t="shared" si="23"/>
        <v>-86</v>
      </c>
      <c r="M152" s="35">
        <f t="shared" si="26"/>
        <v>5556</v>
      </c>
    </row>
    <row r="153" spans="2:13">
      <c r="B153" s="7">
        <v>42314</v>
      </c>
      <c r="C153" s="371">
        <v>95587.28009</v>
      </c>
      <c r="D153" s="371">
        <v>61688.155427999998</v>
      </c>
      <c r="E153" s="35">
        <f t="shared" si="19"/>
        <v>33899.124662000002</v>
      </c>
      <c r="F153" s="35">
        <f t="shared" si="20"/>
        <v>1.5495240443939962</v>
      </c>
      <c r="G153" s="35">
        <f t="shared" si="18"/>
        <v>157275.43551799998</v>
      </c>
      <c r="H153" s="35">
        <f t="shared" si="21"/>
        <v>-2046.7199099999998</v>
      </c>
      <c r="I153" s="35">
        <f t="shared" si="24"/>
        <v>301.2800900000002</v>
      </c>
      <c r="J153" s="35">
        <f t="shared" si="22"/>
        <v>-1321.8445720000018</v>
      </c>
      <c r="K153" s="35">
        <f t="shared" si="25"/>
        <v>1643.1554279999982</v>
      </c>
      <c r="L153" s="35">
        <f t="shared" si="23"/>
        <v>-3368.5644820000016</v>
      </c>
      <c r="M153" s="35">
        <f t="shared" si="26"/>
        <v>1944.4355179999984</v>
      </c>
    </row>
    <row r="154" spans="2:13">
      <c r="B154" s="7">
        <v>42321</v>
      </c>
      <c r="C154" s="371">
        <v>95830.708914000003</v>
      </c>
      <c r="D154" s="371">
        <v>62320.914397</v>
      </c>
      <c r="E154" s="35">
        <f t="shared" si="19"/>
        <v>33509.794517000002</v>
      </c>
      <c r="F154" s="35">
        <f t="shared" si="20"/>
        <v>1.5376974141222339</v>
      </c>
      <c r="G154" s="35">
        <f t="shared" si="18"/>
        <v>158151.623311</v>
      </c>
      <c r="H154" s="35">
        <f t="shared" si="21"/>
        <v>243.42882400000235</v>
      </c>
      <c r="I154" s="35">
        <f t="shared" si="24"/>
        <v>442.70891400000255</v>
      </c>
      <c r="J154" s="35">
        <f t="shared" si="22"/>
        <v>632.75896900000225</v>
      </c>
      <c r="K154" s="35">
        <f t="shared" si="25"/>
        <v>-75.085602999999537</v>
      </c>
      <c r="L154" s="35">
        <f t="shared" si="23"/>
        <v>876.1877930000046</v>
      </c>
      <c r="M154" s="35">
        <f t="shared" si="26"/>
        <v>367.62331100000301</v>
      </c>
    </row>
    <row r="155" spans="2:13">
      <c r="B155" s="7">
        <v>42328</v>
      </c>
      <c r="C155" s="371">
        <v>96032.836423999994</v>
      </c>
      <c r="D155" s="371">
        <v>62267.498316999998</v>
      </c>
      <c r="E155" s="35">
        <f t="shared" si="19"/>
        <v>33765.338106999996</v>
      </c>
      <c r="F155" s="35">
        <f t="shared" si="20"/>
        <v>1.5422626413398326</v>
      </c>
      <c r="G155" s="35">
        <f t="shared" si="18"/>
        <v>158300.334741</v>
      </c>
      <c r="H155" s="35">
        <f t="shared" si="21"/>
        <v>202.12750999999116</v>
      </c>
      <c r="I155" s="35">
        <f t="shared" si="24"/>
        <v>158.83642399999371</v>
      </c>
      <c r="J155" s="35">
        <f t="shared" si="22"/>
        <v>-53.416080000002694</v>
      </c>
      <c r="K155" s="35">
        <f t="shared" si="25"/>
        <v>415.49831699999777</v>
      </c>
      <c r="L155" s="35">
        <f t="shared" si="23"/>
        <v>148.71142999998847</v>
      </c>
      <c r="M155" s="35">
        <f t="shared" si="26"/>
        <v>574.33474099999148</v>
      </c>
    </row>
    <row r="156" spans="2:13">
      <c r="B156" s="7">
        <v>42335</v>
      </c>
      <c r="C156" s="371">
        <v>95495.313364000001</v>
      </c>
      <c r="D156" s="371">
        <v>62016.218473000001</v>
      </c>
      <c r="E156" s="35">
        <f t="shared" si="19"/>
        <v>33479.094891000001</v>
      </c>
      <c r="F156" s="35">
        <f t="shared" si="20"/>
        <v>1.5398441845591697</v>
      </c>
      <c r="G156" s="35">
        <f t="shared" si="18"/>
        <v>157511.53183699999</v>
      </c>
      <c r="H156" s="35">
        <f t="shared" si="21"/>
        <v>-537.52305999999226</v>
      </c>
      <c r="I156" s="35">
        <f t="shared" si="24"/>
        <v>279.31336400000146</v>
      </c>
      <c r="J156" s="35">
        <f t="shared" si="22"/>
        <v>-251.27984399999696</v>
      </c>
      <c r="K156" s="35">
        <f t="shared" si="25"/>
        <v>252.21847300000081</v>
      </c>
      <c r="L156" s="35">
        <f t="shared" si="23"/>
        <v>-788.80290399998921</v>
      </c>
      <c r="M156" s="35">
        <f t="shared" si="26"/>
        <v>531.53183700000227</v>
      </c>
    </row>
    <row r="157" spans="2:13">
      <c r="B157" s="7">
        <v>42342</v>
      </c>
      <c r="C157" s="371">
        <v>96242.825712000005</v>
      </c>
      <c r="D157" s="371">
        <v>61616.769619999999</v>
      </c>
      <c r="E157" s="35">
        <f t="shared" si="19"/>
        <v>34626.056092000006</v>
      </c>
      <c r="F157" s="35">
        <f t="shared" si="20"/>
        <v>1.5619583159835246</v>
      </c>
      <c r="G157" s="35">
        <f t="shared" si="18"/>
        <v>157859.595332</v>
      </c>
      <c r="H157" s="35">
        <f t="shared" si="21"/>
        <v>747.51234800000384</v>
      </c>
      <c r="I157" s="35">
        <f t="shared" si="24"/>
        <v>2185.8257120000053</v>
      </c>
      <c r="J157" s="35">
        <f t="shared" si="22"/>
        <v>-399.44885300000169</v>
      </c>
      <c r="K157" s="35">
        <f t="shared" si="25"/>
        <v>494.76961999999912</v>
      </c>
      <c r="L157" s="35">
        <f t="shared" si="23"/>
        <v>348.06349500000215</v>
      </c>
      <c r="M157" s="35">
        <f t="shared" si="26"/>
        <v>2680.5953320000044</v>
      </c>
    </row>
    <row r="158" spans="2:13">
      <c r="B158" s="7">
        <v>42349</v>
      </c>
      <c r="C158" s="371">
        <v>96013.320638999998</v>
      </c>
      <c r="D158" s="371">
        <v>61695.963907999998</v>
      </c>
      <c r="E158" s="35">
        <f t="shared" si="19"/>
        <v>34317.356731</v>
      </c>
      <c r="F158" s="35">
        <f t="shared" si="20"/>
        <v>1.5562334155630257</v>
      </c>
      <c r="G158" s="35">
        <f t="shared" si="18"/>
        <v>157709.28454699999</v>
      </c>
      <c r="H158" s="35">
        <f t="shared" si="21"/>
        <v>-229.50507300000754</v>
      </c>
      <c r="I158" s="35">
        <f t="shared" si="24"/>
        <v>1930.9998389999964</v>
      </c>
      <c r="J158" s="35">
        <f t="shared" si="22"/>
        <v>79.194287999998778</v>
      </c>
      <c r="K158" s="35">
        <f t="shared" si="25"/>
        <v>109.67690800000128</v>
      </c>
      <c r="L158" s="35">
        <f t="shared" si="23"/>
        <v>-150.31078500000876</v>
      </c>
      <c r="M158" s="35">
        <f t="shared" si="26"/>
        <v>2040.6767469999977</v>
      </c>
    </row>
    <row r="159" spans="2:13">
      <c r="B159" s="7">
        <v>42356</v>
      </c>
      <c r="C159" s="371">
        <v>95338.240936999995</v>
      </c>
      <c r="D159" s="371">
        <v>61327.974920000001</v>
      </c>
      <c r="E159" s="35">
        <f t="shared" si="19"/>
        <v>34010.266016999994</v>
      </c>
      <c r="F159" s="35">
        <f t="shared" si="20"/>
        <v>1.5545636564938772</v>
      </c>
      <c r="G159" s="35">
        <f t="shared" si="18"/>
        <v>156666.215857</v>
      </c>
      <c r="H159" s="35">
        <f t="shared" si="21"/>
        <v>-675.07970200000273</v>
      </c>
      <c r="I159" s="35">
        <f t="shared" si="24"/>
        <v>199.24093699999503</v>
      </c>
      <c r="J159" s="35">
        <f t="shared" si="22"/>
        <v>-367.98898799999733</v>
      </c>
      <c r="K159" s="35">
        <f t="shared" si="25"/>
        <v>-1040.0250799999994</v>
      </c>
      <c r="L159" s="35">
        <f t="shared" si="23"/>
        <v>-1043.0686900000001</v>
      </c>
      <c r="M159" s="35">
        <f t="shared" si="26"/>
        <v>-840.78414300000441</v>
      </c>
    </row>
    <row r="160" spans="2:13">
      <c r="B160" s="7">
        <v>42363</v>
      </c>
      <c r="C160" s="371">
        <v>95032.331821999993</v>
      </c>
      <c r="D160" s="371">
        <v>60793.622177999998</v>
      </c>
      <c r="E160" s="35">
        <f t="shared" si="19"/>
        <v>34238.709643999995</v>
      </c>
      <c r="F160" s="35">
        <f t="shared" si="20"/>
        <v>1.5631957501027189</v>
      </c>
      <c r="G160" s="35">
        <f t="shared" si="18"/>
        <v>155825.954</v>
      </c>
      <c r="H160" s="35">
        <f t="shared" si="21"/>
        <v>-305.9091150000022</v>
      </c>
      <c r="I160" s="35">
        <f t="shared" si="24"/>
        <v>449.90942199999699</v>
      </c>
      <c r="J160" s="35">
        <f t="shared" si="22"/>
        <v>-534.35274200000276</v>
      </c>
      <c r="K160" s="35">
        <f t="shared" si="25"/>
        <v>-1303.9407219999994</v>
      </c>
      <c r="L160" s="35">
        <f t="shared" si="23"/>
        <v>-840.26185700000497</v>
      </c>
      <c r="M160" s="35">
        <f t="shared" si="26"/>
        <v>-854.03130000000237</v>
      </c>
    </row>
    <row r="161" spans="2:13">
      <c r="B161" s="7">
        <v>42370</v>
      </c>
      <c r="C161" s="371">
        <v>94487.521353999997</v>
      </c>
      <c r="D161" s="371">
        <v>58631.844094</v>
      </c>
      <c r="E161" s="35">
        <f t="shared" si="19"/>
        <v>35855.677259999997</v>
      </c>
      <c r="F161" s="35">
        <f t="shared" si="20"/>
        <v>1.6115393062260723</v>
      </c>
      <c r="G161" s="35">
        <f t="shared" si="18"/>
        <v>153119.365448</v>
      </c>
      <c r="H161" s="35">
        <f t="shared" si="21"/>
        <v>-544.81046799999604</v>
      </c>
      <c r="I161" s="35">
        <f t="shared" si="24"/>
        <v>-655.86687700000766</v>
      </c>
      <c r="J161" s="35">
        <f t="shared" si="22"/>
        <v>-2161.7780839999978</v>
      </c>
      <c r="K161" s="35">
        <f t="shared" si="25"/>
        <v>-2422.4337690000029</v>
      </c>
      <c r="L161" s="35">
        <f t="shared" si="23"/>
        <v>-2706.5885519999938</v>
      </c>
      <c r="M161" s="35">
        <f t="shared" si="26"/>
        <v>-3078.3006460000106</v>
      </c>
    </row>
    <row r="162" spans="2:13">
      <c r="B162" s="7">
        <v>42377</v>
      </c>
      <c r="C162" s="371">
        <v>92247.089328999995</v>
      </c>
      <c r="D162" s="371">
        <v>57807.968276</v>
      </c>
      <c r="E162" s="35">
        <f t="shared" si="19"/>
        <v>34439.121052999995</v>
      </c>
      <c r="F162" s="35">
        <f t="shared" si="20"/>
        <v>1.5957504143472554</v>
      </c>
      <c r="G162" s="35">
        <f t="shared" si="18"/>
        <v>150055.05760499998</v>
      </c>
      <c r="H162" s="35">
        <f t="shared" si="21"/>
        <v>-2240.4320250000019</v>
      </c>
      <c r="I162" s="35">
        <f t="shared" si="24"/>
        <v>-4609.8067830000073</v>
      </c>
      <c r="J162" s="35">
        <f t="shared" si="22"/>
        <v>-823.87581800000044</v>
      </c>
      <c r="K162" s="35">
        <f t="shared" si="25"/>
        <v>-4615.1850740000009</v>
      </c>
      <c r="L162" s="35">
        <f t="shared" si="23"/>
        <v>-3064.3078430000023</v>
      </c>
      <c r="M162" s="35">
        <f t="shared" si="26"/>
        <v>-9224.9918570000082</v>
      </c>
    </row>
    <row r="163" spans="2:13">
      <c r="B163" s="7">
        <v>42384</v>
      </c>
      <c r="C163" s="371">
        <v>91146.607631999999</v>
      </c>
      <c r="D163" s="371">
        <v>56797.766415999999</v>
      </c>
      <c r="E163" s="35">
        <f t="shared" si="19"/>
        <v>34348.841216000001</v>
      </c>
      <c r="F163" s="35">
        <f t="shared" si="20"/>
        <v>1.6047569012559602</v>
      </c>
      <c r="G163" s="35">
        <f t="shared" si="18"/>
        <v>147944.374048</v>
      </c>
      <c r="H163" s="35">
        <f t="shared" si="21"/>
        <v>-1100.4816969999956</v>
      </c>
      <c r="I163" s="35">
        <f t="shared" si="24"/>
        <v>-6522.1375030000054</v>
      </c>
      <c r="J163" s="35">
        <f t="shared" si="22"/>
        <v>-1010.201860000001</v>
      </c>
      <c r="K163" s="35">
        <f t="shared" si="25"/>
        <v>-6296.731921999999</v>
      </c>
      <c r="L163" s="35">
        <f t="shared" si="23"/>
        <v>-2110.6835569999967</v>
      </c>
      <c r="M163" s="35">
        <f t="shared" si="26"/>
        <v>-12818.869425000004</v>
      </c>
    </row>
    <row r="164" spans="2:13">
      <c r="B164" s="7">
        <v>42391</v>
      </c>
      <c r="C164" s="371">
        <v>91281.493606000004</v>
      </c>
      <c r="D164" s="371">
        <v>56505.637631999998</v>
      </c>
      <c r="E164" s="35">
        <f t="shared" si="19"/>
        <v>34775.855974000006</v>
      </c>
      <c r="F164" s="35">
        <f t="shared" si="20"/>
        <v>1.6154404663209376</v>
      </c>
      <c r="G164" s="35">
        <f t="shared" si="18"/>
        <v>147787.131238</v>
      </c>
      <c r="H164" s="35">
        <f t="shared" si="21"/>
        <v>134.88597400000435</v>
      </c>
      <c r="I164" s="35">
        <f t="shared" si="24"/>
        <v>-6076.5063939999964</v>
      </c>
      <c r="J164" s="35">
        <f t="shared" si="22"/>
        <v>-292.12878400000045</v>
      </c>
      <c r="K164" s="35">
        <f t="shared" si="25"/>
        <v>-6866.3623680000019</v>
      </c>
      <c r="L164" s="35">
        <f t="shared" si="23"/>
        <v>-157.2428099999961</v>
      </c>
      <c r="M164" s="35">
        <f t="shared" si="26"/>
        <v>-12942.868761999998</v>
      </c>
    </row>
    <row r="165" spans="2:13">
      <c r="B165" s="7">
        <v>42398</v>
      </c>
      <c r="C165" s="371">
        <v>92292.162161999993</v>
      </c>
      <c r="D165" s="371">
        <v>57426.041080000003</v>
      </c>
      <c r="E165" s="35">
        <f t="shared" si="19"/>
        <v>34866.121081999991</v>
      </c>
      <c r="F165" s="35">
        <f t="shared" si="20"/>
        <v>1.6071482628138709</v>
      </c>
      <c r="G165" s="35">
        <f t="shared" si="18"/>
        <v>149718.20324199999</v>
      </c>
      <c r="H165" s="35">
        <f t="shared" si="21"/>
        <v>1010.6685559999896</v>
      </c>
      <c r="I165" s="35">
        <f t="shared" si="24"/>
        <v>-5341.8378380000067</v>
      </c>
      <c r="J165" s="35">
        <f t="shared" si="22"/>
        <v>920.40344800000457</v>
      </c>
      <c r="K165" s="35">
        <f t="shared" si="25"/>
        <v>-5583.9589199999973</v>
      </c>
      <c r="L165" s="35">
        <f t="shared" si="23"/>
        <v>1931.0720039999942</v>
      </c>
      <c r="M165" s="35">
        <f t="shared" si="26"/>
        <v>-10925.796758000004</v>
      </c>
    </row>
    <row r="166" spans="2:13">
      <c r="B166" s="7">
        <v>42405</v>
      </c>
      <c r="C166" s="371">
        <v>95124.136469999998</v>
      </c>
      <c r="D166" s="371">
        <v>58359.063521999997</v>
      </c>
      <c r="E166" s="35">
        <f t="shared" si="19"/>
        <v>36765.072948000001</v>
      </c>
      <c r="F166" s="35">
        <f t="shared" si="20"/>
        <v>1.6299805159508844</v>
      </c>
      <c r="G166" s="35">
        <f t="shared" si="18"/>
        <v>153483.19999200001</v>
      </c>
      <c r="H166" s="35">
        <f t="shared" si="21"/>
        <v>2831.9743080000044</v>
      </c>
      <c r="I166" s="35">
        <f t="shared" si="24"/>
        <v>-463.14362000000256</v>
      </c>
      <c r="J166" s="35">
        <f t="shared" si="22"/>
        <v>933.02244199999404</v>
      </c>
      <c r="K166" s="35">
        <f t="shared" si="25"/>
        <v>-3329.0919060000015</v>
      </c>
      <c r="L166" s="35">
        <f t="shared" si="23"/>
        <v>3764.9967499999984</v>
      </c>
      <c r="M166" s="35">
        <f t="shared" si="26"/>
        <v>-3792.235526000004</v>
      </c>
    </row>
    <row r="167" spans="2:13">
      <c r="B167" s="7">
        <v>42412</v>
      </c>
      <c r="C167" s="371">
        <v>96155.964301</v>
      </c>
      <c r="D167" s="371">
        <v>58335.489996999997</v>
      </c>
      <c r="E167" s="35">
        <f t="shared" si="19"/>
        <v>37820.474304000003</v>
      </c>
      <c r="F167" s="35">
        <f t="shared" si="20"/>
        <v>1.6483270185258576</v>
      </c>
      <c r="G167" s="35">
        <f t="shared" si="18"/>
        <v>154491.454298</v>
      </c>
      <c r="H167" s="35">
        <f t="shared" si="21"/>
        <v>1031.8278310000023</v>
      </c>
      <c r="I167" s="35">
        <f t="shared" si="24"/>
        <v>325.25538699999743</v>
      </c>
      <c r="J167" s="35">
        <f t="shared" si="22"/>
        <v>-23.57352499999979</v>
      </c>
      <c r="K167" s="35">
        <f t="shared" si="25"/>
        <v>-3985.4244000000035</v>
      </c>
      <c r="L167" s="35">
        <f t="shared" si="23"/>
        <v>1008.2543060000025</v>
      </c>
      <c r="M167" s="35">
        <f t="shared" si="26"/>
        <v>-3660.1690130000061</v>
      </c>
    </row>
    <row r="168" spans="2:13">
      <c r="B168" s="7">
        <v>42419</v>
      </c>
      <c r="C168" s="371">
        <v>95755.145120000001</v>
      </c>
      <c r="D168" s="371">
        <v>57620.685966999998</v>
      </c>
      <c r="E168" s="35">
        <f t="shared" si="19"/>
        <v>38134.459153000003</v>
      </c>
      <c r="F168" s="35">
        <f t="shared" si="20"/>
        <v>1.6618189025871721</v>
      </c>
      <c r="G168" s="35">
        <f t="shared" si="18"/>
        <v>153375.831087</v>
      </c>
      <c r="H168" s="35">
        <f t="shared" si="21"/>
        <v>-400.81918099999893</v>
      </c>
      <c r="I168" s="35">
        <f t="shared" si="24"/>
        <v>-277.69130399999267</v>
      </c>
      <c r="J168" s="35">
        <f t="shared" si="22"/>
        <v>-714.80402999999933</v>
      </c>
      <c r="K168" s="35">
        <f t="shared" si="25"/>
        <v>-4646.8123500000002</v>
      </c>
      <c r="L168" s="35">
        <f t="shared" si="23"/>
        <v>-1115.6232109999983</v>
      </c>
      <c r="M168" s="35">
        <f t="shared" si="26"/>
        <v>-4924.5036539999928</v>
      </c>
    </row>
    <row r="169" spans="2:13">
      <c r="B169" s="7">
        <v>42426</v>
      </c>
      <c r="C169" s="371">
        <v>96176.934970000002</v>
      </c>
      <c r="D169" s="371">
        <v>58602.997879000002</v>
      </c>
      <c r="E169" s="35">
        <f t="shared" si="19"/>
        <v>37573.937091</v>
      </c>
      <c r="F169" s="35">
        <f t="shared" si="20"/>
        <v>1.6411606649984092</v>
      </c>
      <c r="G169" s="35">
        <f t="shared" si="18"/>
        <v>154779.932849</v>
      </c>
      <c r="H169" s="35">
        <f t="shared" si="21"/>
        <v>421.78985000000102</v>
      </c>
      <c r="I169" s="35">
        <f t="shared" si="24"/>
        <v>681.62160600000061</v>
      </c>
      <c r="J169" s="35">
        <f t="shared" si="22"/>
        <v>982.31191200000467</v>
      </c>
      <c r="K169" s="35">
        <f t="shared" si="25"/>
        <v>-3413.2205939999985</v>
      </c>
      <c r="L169" s="35">
        <f t="shared" si="23"/>
        <v>1404.1017620000057</v>
      </c>
      <c r="M169" s="35">
        <f t="shared" si="26"/>
        <v>-2731.5989879999979</v>
      </c>
    </row>
    <row r="170" spans="2:13">
      <c r="B170" s="7">
        <v>42433</v>
      </c>
      <c r="C170" s="371">
        <v>97325.406166000001</v>
      </c>
      <c r="D170" s="371">
        <v>58239.586109999997</v>
      </c>
      <c r="E170" s="35">
        <f t="shared" si="19"/>
        <v>39085.820056000004</v>
      </c>
      <c r="F170" s="35">
        <f t="shared" si="20"/>
        <v>1.67112118520514</v>
      </c>
      <c r="G170" s="35">
        <f t="shared" si="18"/>
        <v>155564.992276</v>
      </c>
      <c r="H170" s="35">
        <f t="shared" si="21"/>
        <v>1148.4711959999986</v>
      </c>
      <c r="I170" s="35">
        <f t="shared" si="24"/>
        <v>1082.5804539999954</v>
      </c>
      <c r="J170" s="35">
        <f t="shared" si="22"/>
        <v>-363.41176900000573</v>
      </c>
      <c r="K170" s="35">
        <f t="shared" si="25"/>
        <v>-3377.1835100000026</v>
      </c>
      <c r="L170" s="35">
        <f t="shared" si="23"/>
        <v>785.05942699999287</v>
      </c>
      <c r="M170" s="35">
        <f t="shared" si="26"/>
        <v>-2294.6030560000072</v>
      </c>
    </row>
    <row r="171" spans="2:13">
      <c r="B171" s="7">
        <v>42440</v>
      </c>
      <c r="C171" s="371">
        <v>98853.851670999997</v>
      </c>
      <c r="D171" s="371">
        <v>58974.070713000001</v>
      </c>
      <c r="E171" s="35">
        <f t="shared" si="19"/>
        <v>39879.780957999996</v>
      </c>
      <c r="F171" s="35">
        <f t="shared" si="20"/>
        <v>1.6762256780963412</v>
      </c>
      <c r="G171" s="35">
        <f t="shared" si="18"/>
        <v>157827.922384</v>
      </c>
      <c r="H171" s="35">
        <f t="shared" si="21"/>
        <v>1528.445504999996</v>
      </c>
      <c r="I171" s="35">
        <f t="shared" si="24"/>
        <v>2840.531031999999</v>
      </c>
      <c r="J171" s="35">
        <f t="shared" si="22"/>
        <v>734.48460300000443</v>
      </c>
      <c r="K171" s="35">
        <f t="shared" si="25"/>
        <v>-2721.8931949999969</v>
      </c>
      <c r="L171" s="35">
        <f t="shared" si="23"/>
        <v>2262.9301080000005</v>
      </c>
      <c r="M171" s="35">
        <f t="shared" si="26"/>
        <v>118.63783700000204</v>
      </c>
    </row>
    <row r="172" spans="2:13">
      <c r="B172" s="7">
        <v>42447</v>
      </c>
      <c r="C172" s="371">
        <v>100562.72504200001</v>
      </c>
      <c r="D172" s="371">
        <v>61130.387930999997</v>
      </c>
      <c r="E172" s="35">
        <f t="shared" si="19"/>
        <v>39432.337111000008</v>
      </c>
      <c r="F172" s="35">
        <f t="shared" si="20"/>
        <v>1.6450529506782889</v>
      </c>
      <c r="G172" s="35">
        <f t="shared" si="18"/>
        <v>161693.11297300001</v>
      </c>
      <c r="H172" s="35">
        <f t="shared" si="21"/>
        <v>1708.8733710000088</v>
      </c>
      <c r="I172" s="35">
        <f t="shared" si="24"/>
        <v>5224.4841050000105</v>
      </c>
      <c r="J172" s="35">
        <f t="shared" si="22"/>
        <v>2156.3172179999965</v>
      </c>
      <c r="K172" s="35">
        <f t="shared" si="25"/>
        <v>-197.58698900000309</v>
      </c>
      <c r="L172" s="35">
        <f t="shared" si="23"/>
        <v>3865.1905890000053</v>
      </c>
      <c r="M172" s="35">
        <f t="shared" si="26"/>
        <v>5026.8971160000074</v>
      </c>
    </row>
    <row r="173" spans="2:13">
      <c r="B173" s="7">
        <v>42454</v>
      </c>
      <c r="C173" s="371">
        <v>100290.653106</v>
      </c>
      <c r="D173" s="371">
        <v>61517.896094999996</v>
      </c>
      <c r="E173" s="35">
        <f t="shared" si="19"/>
        <v>38772.757011000002</v>
      </c>
      <c r="F173" s="35">
        <f t="shared" si="20"/>
        <v>1.6302679296951987</v>
      </c>
      <c r="G173" s="35">
        <f t="shared" si="18"/>
        <v>161808.54920099999</v>
      </c>
      <c r="H173" s="35">
        <f t="shared" si="21"/>
        <v>-272.07193600000755</v>
      </c>
      <c r="I173" s="35">
        <f t="shared" si="24"/>
        <v>5258.3212840000051</v>
      </c>
      <c r="J173" s="35">
        <f t="shared" si="22"/>
        <v>387.50816399999894</v>
      </c>
      <c r="K173" s="35">
        <f t="shared" si="25"/>
        <v>724.27391699999862</v>
      </c>
      <c r="L173" s="35">
        <f t="shared" si="23"/>
        <v>115.43622799999139</v>
      </c>
      <c r="M173" s="35">
        <f t="shared" si="26"/>
        <v>5982.5952010000037</v>
      </c>
    </row>
    <row r="174" spans="2:13">
      <c r="B174" s="7">
        <v>42461</v>
      </c>
      <c r="C174" s="371">
        <v>101800.480542</v>
      </c>
      <c r="D174" s="371">
        <v>61959.336213000002</v>
      </c>
      <c r="E174" s="35">
        <f t="shared" si="19"/>
        <v>39841.144329000002</v>
      </c>
      <c r="F174" s="35">
        <f t="shared" si="20"/>
        <v>1.6430208385712295</v>
      </c>
      <c r="G174" s="35">
        <f t="shared" si="18"/>
        <v>163759.81675500001</v>
      </c>
      <c r="H174" s="35">
        <f t="shared" si="21"/>
        <v>1509.8274360000069</v>
      </c>
      <c r="I174" s="35">
        <f t="shared" si="24"/>
        <v>7312.959188000008</v>
      </c>
      <c r="J174" s="35">
        <f t="shared" si="22"/>
        <v>441.4401180000059</v>
      </c>
      <c r="K174" s="35">
        <f t="shared" si="25"/>
        <v>3327.4921190000023</v>
      </c>
      <c r="L174" s="35">
        <f t="shared" si="23"/>
        <v>1951.2675540000128</v>
      </c>
      <c r="M174" s="35">
        <f t="shared" si="26"/>
        <v>10640.45130700001</v>
      </c>
    </row>
    <row r="175" spans="2:13">
      <c r="B175" s="7">
        <v>42468</v>
      </c>
      <c r="C175" s="371">
        <v>102091.26641500001</v>
      </c>
      <c r="D175" s="371">
        <v>60300.60338</v>
      </c>
      <c r="E175" s="35">
        <f t="shared" si="19"/>
        <v>41790.663035000005</v>
      </c>
      <c r="F175" s="35">
        <f t="shared" si="20"/>
        <v>1.6930388867196773</v>
      </c>
      <c r="G175" s="35">
        <f t="shared" si="18"/>
        <v>162391.86979500001</v>
      </c>
      <c r="H175" s="35">
        <f t="shared" si="21"/>
        <v>290.78587300000072</v>
      </c>
      <c r="I175" s="35">
        <f t="shared" si="24"/>
        <v>9844.1770860000106</v>
      </c>
      <c r="J175" s="35">
        <f t="shared" si="22"/>
        <v>-1658.7328330000018</v>
      </c>
      <c r="K175" s="35">
        <f t="shared" si="25"/>
        <v>2492.6351040000009</v>
      </c>
      <c r="L175" s="35">
        <f t="shared" si="23"/>
        <v>-1367.9469600000011</v>
      </c>
      <c r="M175" s="35">
        <f t="shared" si="26"/>
        <v>12336.812190000011</v>
      </c>
    </row>
    <row r="176" spans="2:13">
      <c r="B176" s="7">
        <v>42475</v>
      </c>
      <c r="C176" s="371">
        <v>102280.38024300001</v>
      </c>
      <c r="D176" s="371">
        <v>60110.643087999997</v>
      </c>
      <c r="E176" s="35">
        <f t="shared" si="19"/>
        <v>42169.73715500001</v>
      </c>
      <c r="F176" s="35">
        <f t="shared" si="20"/>
        <v>1.7015352854113523</v>
      </c>
      <c r="G176" s="35">
        <f t="shared" si="18"/>
        <v>162391.023331</v>
      </c>
      <c r="H176" s="35">
        <f t="shared" si="21"/>
        <v>189.11382800000138</v>
      </c>
      <c r="I176" s="35">
        <f t="shared" si="24"/>
        <v>11133.772611000008</v>
      </c>
      <c r="J176" s="35">
        <f t="shared" si="22"/>
        <v>-189.96029200000339</v>
      </c>
      <c r="K176" s="35">
        <f t="shared" si="25"/>
        <v>3312.8766719999985</v>
      </c>
      <c r="L176" s="35">
        <f t="shared" si="23"/>
        <v>-0.84646400000201538</v>
      </c>
      <c r="M176" s="35">
        <f t="shared" si="26"/>
        <v>14446.649283000006</v>
      </c>
    </row>
    <row r="177" spans="2:13">
      <c r="B177" s="7">
        <v>42482</v>
      </c>
      <c r="C177" s="371">
        <v>103082.547398</v>
      </c>
      <c r="D177" s="371">
        <v>60925.087479000002</v>
      </c>
      <c r="E177" s="35">
        <f t="shared" si="19"/>
        <v>42157.459918999994</v>
      </c>
      <c r="F177" s="35">
        <f t="shared" si="20"/>
        <v>1.6919556731622432</v>
      </c>
      <c r="G177" s="35">
        <f t="shared" si="18"/>
        <v>164007.634877</v>
      </c>
      <c r="H177" s="35">
        <f t="shared" si="21"/>
        <v>802.16715499998827</v>
      </c>
      <c r="I177" s="35">
        <f t="shared" si="24"/>
        <v>11801.053791999992</v>
      </c>
      <c r="J177" s="35">
        <f t="shared" si="22"/>
        <v>814.44439100000454</v>
      </c>
      <c r="K177" s="35">
        <f t="shared" si="25"/>
        <v>4419.4498470000035</v>
      </c>
      <c r="L177" s="35">
        <f t="shared" si="23"/>
        <v>1616.6115459999928</v>
      </c>
      <c r="M177" s="35">
        <f t="shared" si="26"/>
        <v>16220.503638999995</v>
      </c>
    </row>
    <row r="178" spans="2:13">
      <c r="B178" s="7">
        <v>42489</v>
      </c>
      <c r="C178" s="371">
        <v>104111.322652</v>
      </c>
      <c r="D178" s="371">
        <v>60849.084557000002</v>
      </c>
      <c r="E178" s="35">
        <f t="shared" si="19"/>
        <v>43262.238095000001</v>
      </c>
      <c r="F178" s="35">
        <f t="shared" si="20"/>
        <v>1.7109759893671757</v>
      </c>
      <c r="G178" s="35">
        <f t="shared" si="18"/>
        <v>164960.407209</v>
      </c>
      <c r="H178" s="35">
        <f t="shared" si="21"/>
        <v>1028.7752540000074</v>
      </c>
      <c r="I178" s="35">
        <f t="shared" si="24"/>
        <v>11819.160490000009</v>
      </c>
      <c r="J178" s="35">
        <f t="shared" si="22"/>
        <v>-76.002921999999671</v>
      </c>
      <c r="K178" s="35">
        <f t="shared" si="25"/>
        <v>3423.0434769999993</v>
      </c>
      <c r="L178" s="35">
        <f t="shared" si="23"/>
        <v>952.77233200000774</v>
      </c>
      <c r="M178" s="35">
        <f t="shared" si="26"/>
        <v>15242.203967000009</v>
      </c>
    </row>
    <row r="179" spans="2:13">
      <c r="B179" s="7">
        <v>42496</v>
      </c>
      <c r="C179" s="371">
        <v>101340.78522000001</v>
      </c>
      <c r="D179" s="371">
        <v>59279.746098000003</v>
      </c>
      <c r="E179" s="35">
        <f t="shared" si="19"/>
        <v>42061.039122000002</v>
      </c>
      <c r="F179" s="35">
        <f t="shared" si="20"/>
        <v>1.7095347380952948</v>
      </c>
      <c r="G179" s="35">
        <f t="shared" si="18"/>
        <v>160620.53131799999</v>
      </c>
      <c r="H179" s="35">
        <f t="shared" si="21"/>
        <v>-2770.5374319999974</v>
      </c>
      <c r="I179" s="35">
        <f t="shared" si="24"/>
        <v>6216.6487500000076</v>
      </c>
      <c r="J179" s="35">
        <f t="shared" si="22"/>
        <v>-1569.3384589999987</v>
      </c>
      <c r="K179" s="35">
        <f t="shared" si="25"/>
        <v>920.68257600000652</v>
      </c>
      <c r="L179" s="35">
        <f t="shared" si="23"/>
        <v>-4339.875890999996</v>
      </c>
      <c r="M179" s="35">
        <f t="shared" si="26"/>
        <v>7137.3313260000141</v>
      </c>
    </row>
    <row r="180" spans="2:13">
      <c r="B180" s="7">
        <v>42503</v>
      </c>
      <c r="C180" s="371">
        <v>99880.769543000002</v>
      </c>
      <c r="D180" s="371">
        <v>58014.818323</v>
      </c>
      <c r="E180" s="35">
        <f t="shared" si="19"/>
        <v>41865.951220000003</v>
      </c>
      <c r="F180" s="35">
        <f t="shared" si="20"/>
        <v>1.7216423739691731</v>
      </c>
      <c r="G180" s="35">
        <f t="shared" si="18"/>
        <v>157895.58786600002</v>
      </c>
      <c r="H180" s="35">
        <f t="shared" si="21"/>
        <v>-1460.0156770000031</v>
      </c>
      <c r="I180" s="35">
        <f t="shared" si="24"/>
        <v>3724.8052420000022</v>
      </c>
      <c r="J180" s="35">
        <f t="shared" si="22"/>
        <v>-1264.9277750000037</v>
      </c>
      <c r="K180" s="35">
        <f t="shared" si="25"/>
        <v>-320.67167399999744</v>
      </c>
      <c r="L180" s="35">
        <f t="shared" si="23"/>
        <v>-2724.9434520000068</v>
      </c>
      <c r="M180" s="35">
        <f t="shared" si="26"/>
        <v>3404.1335680000047</v>
      </c>
    </row>
    <row r="181" spans="2:13">
      <c r="B181" s="7">
        <v>42510</v>
      </c>
      <c r="C181" s="371">
        <v>98431.514958</v>
      </c>
      <c r="D181" s="371">
        <v>57840.413986</v>
      </c>
      <c r="E181" s="35">
        <f t="shared" si="19"/>
        <v>40591.100972</v>
      </c>
      <c r="F181" s="35">
        <f t="shared" si="20"/>
        <v>1.7017774973364626</v>
      </c>
      <c r="G181" s="35">
        <f t="shared" si="18"/>
        <v>156271.92894399998</v>
      </c>
      <c r="H181" s="35">
        <f t="shared" si="21"/>
        <v>-1449.2545850000024</v>
      </c>
      <c r="I181" s="35">
        <f t="shared" si="24"/>
        <v>2676.3698379999987</v>
      </c>
      <c r="J181" s="35">
        <f t="shared" si="22"/>
        <v>-174.40433699999994</v>
      </c>
      <c r="K181" s="35">
        <f t="shared" si="25"/>
        <v>219.72801900000195</v>
      </c>
      <c r="L181" s="35">
        <f t="shared" si="23"/>
        <v>-1623.6589220000023</v>
      </c>
      <c r="M181" s="35">
        <f t="shared" si="26"/>
        <v>2896.0978570000007</v>
      </c>
    </row>
    <row r="182" spans="2:13">
      <c r="B182" s="7">
        <v>42517</v>
      </c>
      <c r="C182" s="371">
        <v>97877.091098999997</v>
      </c>
      <c r="D182" s="371">
        <v>58816.962691000001</v>
      </c>
      <c r="E182" s="35">
        <f t="shared" si="19"/>
        <v>39060.128407999997</v>
      </c>
      <c r="F182" s="35">
        <f t="shared" si="20"/>
        <v>1.6640963188324729</v>
      </c>
      <c r="G182" s="35">
        <f t="shared" si="18"/>
        <v>156694.05379000001</v>
      </c>
      <c r="H182" s="35">
        <f t="shared" si="21"/>
        <v>-554.42385900000227</v>
      </c>
      <c r="I182" s="35">
        <f t="shared" si="24"/>
        <v>1700.1561289999954</v>
      </c>
      <c r="J182" s="35">
        <f t="shared" si="22"/>
        <v>976.54870500000106</v>
      </c>
      <c r="K182" s="35">
        <f t="shared" si="25"/>
        <v>213.96481199999835</v>
      </c>
      <c r="L182" s="35">
        <f t="shared" si="23"/>
        <v>422.1248459999988</v>
      </c>
      <c r="M182" s="35">
        <f t="shared" si="26"/>
        <v>1914.1209409999938</v>
      </c>
    </row>
    <row r="183" spans="2:13">
      <c r="B183" s="7">
        <v>42524</v>
      </c>
      <c r="C183" s="371">
        <v>98573.041708000004</v>
      </c>
      <c r="D183" s="371">
        <v>58567.486768000002</v>
      </c>
      <c r="E183" s="35">
        <f t="shared" si="19"/>
        <v>40005.554940000002</v>
      </c>
      <c r="F183" s="35">
        <f t="shared" si="20"/>
        <v>1.6830676395330346</v>
      </c>
      <c r="G183" s="35">
        <f t="shared" si="18"/>
        <v>157140.52847600001</v>
      </c>
      <c r="H183" s="35">
        <f t="shared" si="21"/>
        <v>695.95060900000681</v>
      </c>
      <c r="I183" s="35">
        <f t="shared" si="24"/>
        <v>1247.6355420000036</v>
      </c>
      <c r="J183" s="35">
        <f t="shared" si="22"/>
        <v>-249.47592299999815</v>
      </c>
      <c r="K183" s="35">
        <f t="shared" si="25"/>
        <v>327.90065800000593</v>
      </c>
      <c r="L183" s="35">
        <f t="shared" si="23"/>
        <v>446.47468600000866</v>
      </c>
      <c r="M183" s="35">
        <f t="shared" si="26"/>
        <v>1575.5362000000096</v>
      </c>
    </row>
    <row r="184" spans="2:13">
      <c r="B184" s="7">
        <v>42531</v>
      </c>
      <c r="C184" s="371">
        <v>99378.135861999996</v>
      </c>
      <c r="D184" s="371">
        <v>59676.298624000003</v>
      </c>
      <c r="E184" s="35">
        <f t="shared" si="19"/>
        <v>39701.837237999993</v>
      </c>
      <c r="F184" s="35">
        <f t="shared" si="20"/>
        <v>1.6652865233507146</v>
      </c>
      <c r="G184" s="35">
        <f t="shared" si="18"/>
        <v>159054.43448599998</v>
      </c>
      <c r="H184" s="35">
        <f t="shared" si="21"/>
        <v>805.09415399999125</v>
      </c>
      <c r="I184" s="35">
        <f t="shared" si="24"/>
        <v>524.28419099999883</v>
      </c>
      <c r="J184" s="35">
        <f t="shared" si="22"/>
        <v>1108.8118560000003</v>
      </c>
      <c r="K184" s="35">
        <f t="shared" si="25"/>
        <v>702.22791100000177</v>
      </c>
      <c r="L184" s="35">
        <f t="shared" si="23"/>
        <v>1913.9060099999915</v>
      </c>
      <c r="M184" s="35">
        <f t="shared" si="26"/>
        <v>1226.5121020000006</v>
      </c>
    </row>
    <row r="185" spans="2:13">
      <c r="B185" s="7">
        <v>42538</v>
      </c>
      <c r="C185" s="371">
        <v>98573.499479000006</v>
      </c>
      <c r="D185" s="371">
        <v>59807.739851999999</v>
      </c>
      <c r="E185" s="35">
        <f t="shared" si="19"/>
        <v>38765.759627000007</v>
      </c>
      <c r="F185" s="35">
        <f t="shared" si="20"/>
        <v>1.6481729575959501</v>
      </c>
      <c r="G185" s="35">
        <f t="shared" si="18"/>
        <v>158381.23933100002</v>
      </c>
      <c r="H185" s="35">
        <f t="shared" si="21"/>
        <v>-804.63638299999002</v>
      </c>
      <c r="I185" s="35">
        <f t="shared" si="24"/>
        <v>-1989.225563</v>
      </c>
      <c r="J185" s="35">
        <f t="shared" si="22"/>
        <v>131.44122799999604</v>
      </c>
      <c r="K185" s="35">
        <f t="shared" si="25"/>
        <v>-1322.6480789999987</v>
      </c>
      <c r="L185" s="35">
        <f t="shared" si="23"/>
        <v>-673.19515499999397</v>
      </c>
      <c r="M185" s="35">
        <f t="shared" si="26"/>
        <v>-3311.8736419999987</v>
      </c>
    </row>
    <row r="186" spans="2:13">
      <c r="B186" s="7">
        <v>42545</v>
      </c>
      <c r="C186" s="371">
        <v>98623.539046999998</v>
      </c>
      <c r="D186" s="371">
        <v>61082.757881999998</v>
      </c>
      <c r="E186" s="35">
        <f t="shared" si="19"/>
        <v>37540.781165</v>
      </c>
      <c r="F186" s="35">
        <f t="shared" si="20"/>
        <v>1.6145888376147239</v>
      </c>
      <c r="G186" s="35">
        <f t="shared" si="18"/>
        <v>159706.296929</v>
      </c>
      <c r="H186" s="35">
        <f t="shared" si="21"/>
        <v>50.039567999992869</v>
      </c>
      <c r="I186" s="35">
        <f t="shared" si="24"/>
        <v>-1667.1140589999995</v>
      </c>
      <c r="J186" s="35">
        <f t="shared" si="22"/>
        <v>1275.0180299999993</v>
      </c>
      <c r="K186" s="35">
        <f t="shared" si="25"/>
        <v>-435.13821299999836</v>
      </c>
      <c r="L186" s="35">
        <f t="shared" si="23"/>
        <v>1325.0575979999921</v>
      </c>
      <c r="M186" s="35">
        <f t="shared" si="26"/>
        <v>-2102.2522719999979</v>
      </c>
    </row>
    <row r="187" spans="2:13">
      <c r="B187" s="7">
        <v>42552</v>
      </c>
      <c r="C187" s="371">
        <v>99017.979942999998</v>
      </c>
      <c r="D187" s="371">
        <v>58117.541355000001</v>
      </c>
      <c r="E187" s="35">
        <f t="shared" si="19"/>
        <v>40900.438587999997</v>
      </c>
      <c r="F187" s="35">
        <f t="shared" si="20"/>
        <v>1.7037537658065645</v>
      </c>
      <c r="G187" s="35">
        <f t="shared" si="18"/>
        <v>157135.52129800001</v>
      </c>
      <c r="H187" s="35">
        <f t="shared" si="21"/>
        <v>394.44089600000007</v>
      </c>
      <c r="I187" s="35">
        <f t="shared" si="24"/>
        <v>-2782.5005990000063</v>
      </c>
      <c r="J187" s="35">
        <f t="shared" si="22"/>
        <v>-2965.2165269999969</v>
      </c>
      <c r="K187" s="35">
        <f t="shared" si="25"/>
        <v>-3841.7948580000011</v>
      </c>
      <c r="L187" s="35">
        <f t="shared" si="23"/>
        <v>-2570.7756309999968</v>
      </c>
      <c r="M187" s="35">
        <f t="shared" si="26"/>
        <v>-6624.2954570000074</v>
      </c>
    </row>
    <row r="188" spans="2:13">
      <c r="B188" s="7">
        <v>42559</v>
      </c>
      <c r="C188" s="371">
        <v>98814.520424000002</v>
      </c>
      <c r="D188" s="371">
        <v>58499.438288999998</v>
      </c>
      <c r="E188" s="35">
        <f t="shared" si="19"/>
        <v>40315.082135000004</v>
      </c>
      <c r="F188" s="35">
        <f t="shared" si="20"/>
        <v>1.6891533203418927</v>
      </c>
      <c r="G188" s="35">
        <f t="shared" si="18"/>
        <v>157313.958713</v>
      </c>
      <c r="H188" s="35">
        <f t="shared" si="21"/>
        <v>-203.45951899999636</v>
      </c>
      <c r="I188" s="35">
        <f t="shared" si="24"/>
        <v>-3276.7459910000034</v>
      </c>
      <c r="J188" s="35">
        <f t="shared" si="22"/>
        <v>381.89693399999669</v>
      </c>
      <c r="K188" s="35">
        <f t="shared" si="25"/>
        <v>-1801.1650910000026</v>
      </c>
      <c r="L188" s="35">
        <f t="shared" si="23"/>
        <v>178.43741500000033</v>
      </c>
      <c r="M188" s="35">
        <f t="shared" si="26"/>
        <v>-5077.911082000006</v>
      </c>
    </row>
    <row r="189" spans="2:13">
      <c r="B189" s="7">
        <v>42566</v>
      </c>
      <c r="C189" s="371">
        <v>99627.488845999993</v>
      </c>
      <c r="D189" s="371">
        <v>57894.313007999997</v>
      </c>
      <c r="E189" s="35">
        <f t="shared" si="19"/>
        <v>41733.175837999996</v>
      </c>
      <c r="F189" s="35">
        <f t="shared" si="20"/>
        <v>1.720851041659881</v>
      </c>
      <c r="G189" s="35">
        <f t="shared" si="18"/>
        <v>157521.80185399999</v>
      </c>
      <c r="H189" s="35">
        <f t="shared" si="21"/>
        <v>812.96842199999082</v>
      </c>
      <c r="I189" s="35">
        <f t="shared" si="24"/>
        <v>-2652.891397000014</v>
      </c>
      <c r="J189" s="35">
        <f t="shared" si="22"/>
        <v>-605.12528100000054</v>
      </c>
      <c r="K189" s="35">
        <f t="shared" si="25"/>
        <v>-2216.3300799999997</v>
      </c>
      <c r="L189" s="35">
        <f t="shared" si="23"/>
        <v>207.84314099999028</v>
      </c>
      <c r="M189" s="35">
        <f t="shared" si="26"/>
        <v>-4869.2214770000137</v>
      </c>
    </row>
    <row r="190" spans="2:13">
      <c r="B190" s="7">
        <v>42573</v>
      </c>
      <c r="C190" s="371">
        <v>92644.351490999994</v>
      </c>
      <c r="D190" s="371">
        <v>56154.622545999999</v>
      </c>
      <c r="E190" s="35">
        <f t="shared" si="19"/>
        <v>36489.728944999995</v>
      </c>
      <c r="F190" s="35">
        <f t="shared" si="20"/>
        <v>1.6498081064494525</v>
      </c>
      <c r="G190" s="35">
        <f t="shared" si="18"/>
        <v>148798.97403699998</v>
      </c>
      <c r="H190" s="35">
        <f t="shared" si="21"/>
        <v>-6983.1373549999989</v>
      </c>
      <c r="I190" s="35">
        <f t="shared" si="24"/>
        <v>-10438.195907000001</v>
      </c>
      <c r="J190" s="35">
        <f t="shared" si="22"/>
        <v>-1739.6904619999987</v>
      </c>
      <c r="K190" s="35">
        <f t="shared" si="25"/>
        <v>-4770.4649330000029</v>
      </c>
      <c r="L190" s="35">
        <f t="shared" si="23"/>
        <v>-8722.8278169999976</v>
      </c>
      <c r="M190" s="35">
        <f t="shared" si="26"/>
        <v>-15208.660840000004</v>
      </c>
    </row>
    <row r="191" spans="2:13">
      <c r="B191" s="7">
        <v>42580</v>
      </c>
      <c r="C191" s="371">
        <v>91980.703294999999</v>
      </c>
      <c r="D191" s="371">
        <v>55503.996274999998</v>
      </c>
      <c r="E191" s="35">
        <f t="shared" si="19"/>
        <v>36476.707020000002</v>
      </c>
      <c r="F191" s="35">
        <f t="shared" si="20"/>
        <v>1.6571906433416537</v>
      </c>
      <c r="G191" s="35">
        <f t="shared" si="18"/>
        <v>147484.69957</v>
      </c>
      <c r="H191" s="35">
        <f t="shared" si="21"/>
        <v>-663.64819599999464</v>
      </c>
      <c r="I191" s="35">
        <f t="shared" si="24"/>
        <v>-12130.619357000003</v>
      </c>
      <c r="J191" s="35">
        <f t="shared" si="22"/>
        <v>-650.626271000001</v>
      </c>
      <c r="K191" s="35">
        <f t="shared" si="25"/>
        <v>-5345.0882820000043</v>
      </c>
      <c r="L191" s="35">
        <f t="shared" si="23"/>
        <v>-1314.2744669999956</v>
      </c>
      <c r="M191" s="35">
        <f t="shared" si="26"/>
        <v>-17475.707639000007</v>
      </c>
    </row>
    <row r="192" spans="2:13">
      <c r="B192" s="7">
        <v>42587</v>
      </c>
      <c r="C192" s="371">
        <v>91621.105513000002</v>
      </c>
      <c r="D192" s="371">
        <v>55374.214861</v>
      </c>
      <c r="E192" s="35">
        <f t="shared" si="19"/>
        <v>36246.890652000002</v>
      </c>
      <c r="F192" s="35">
        <f t="shared" si="20"/>
        <v>1.6545806697753949</v>
      </c>
      <c r="G192" s="35">
        <f t="shared" si="18"/>
        <v>146995.320374</v>
      </c>
      <c r="H192" s="35">
        <f t="shared" si="21"/>
        <v>-359.5977819999971</v>
      </c>
      <c r="I192" s="35">
        <f t="shared" si="24"/>
        <v>-9719.679707000003</v>
      </c>
      <c r="J192" s="35">
        <f t="shared" si="22"/>
        <v>-129.78141399999731</v>
      </c>
      <c r="K192" s="35">
        <f t="shared" si="25"/>
        <v>-3905.5312370000029</v>
      </c>
      <c r="L192" s="35">
        <f t="shared" si="23"/>
        <v>-489.37919599999441</v>
      </c>
      <c r="M192" s="35">
        <f t="shared" si="26"/>
        <v>-13625.210944000006</v>
      </c>
    </row>
    <row r="193" spans="2:13">
      <c r="B193" s="7">
        <v>42594</v>
      </c>
      <c r="C193" s="371">
        <v>92555.790726000007</v>
      </c>
      <c r="D193" s="371">
        <v>56348.612547999997</v>
      </c>
      <c r="E193" s="35">
        <f t="shared" si="19"/>
        <v>36207.178178000009</v>
      </c>
      <c r="F193" s="35">
        <f t="shared" si="20"/>
        <v>1.6425566937811875</v>
      </c>
      <c r="G193" s="35">
        <f t="shared" si="18"/>
        <v>148904.40327400001</v>
      </c>
      <c r="H193" s="35">
        <f t="shared" si="21"/>
        <v>934.6852130000043</v>
      </c>
      <c r="I193" s="35">
        <f t="shared" si="24"/>
        <v>-7324.9788169999956</v>
      </c>
      <c r="J193" s="35">
        <f t="shared" si="22"/>
        <v>974.39768699999695</v>
      </c>
      <c r="K193" s="35">
        <f t="shared" si="25"/>
        <v>-1666.2057750000022</v>
      </c>
      <c r="L193" s="35">
        <f t="shared" si="23"/>
        <v>1909.0829000000012</v>
      </c>
      <c r="M193" s="35">
        <f t="shared" si="26"/>
        <v>-8991.1845919999978</v>
      </c>
    </row>
    <row r="194" spans="2:13">
      <c r="B194" s="7">
        <v>42601</v>
      </c>
      <c r="C194" s="371">
        <v>93455.705677000005</v>
      </c>
      <c r="D194" s="371">
        <v>57260.590357000001</v>
      </c>
      <c r="E194" s="35">
        <f t="shared" si="19"/>
        <v>36195.115320000004</v>
      </c>
      <c r="F194" s="35">
        <f t="shared" si="20"/>
        <v>1.6321121576696287</v>
      </c>
      <c r="G194" s="35">
        <f t="shared" ref="G194:G257" si="27">C194+D194</f>
        <v>150716.296034</v>
      </c>
      <c r="H194" s="35">
        <f t="shared" si="21"/>
        <v>899.91495099999884</v>
      </c>
      <c r="I194" s="35">
        <f t="shared" si="24"/>
        <v>-4975.8092809999944</v>
      </c>
      <c r="J194" s="35">
        <f t="shared" si="22"/>
        <v>911.97780900000362</v>
      </c>
      <c r="K194" s="35">
        <f t="shared" si="25"/>
        <v>-579.82362899999862</v>
      </c>
      <c r="L194" s="35">
        <f t="shared" si="23"/>
        <v>1811.8927600000025</v>
      </c>
      <c r="M194" s="35">
        <f t="shared" si="26"/>
        <v>-5555.632909999993</v>
      </c>
    </row>
    <row r="195" spans="2:13">
      <c r="B195" s="7">
        <v>42608</v>
      </c>
      <c r="C195" s="371">
        <v>93597.711691000004</v>
      </c>
      <c r="D195" s="371">
        <v>57587.350939000004</v>
      </c>
      <c r="E195" s="35">
        <f t="shared" ref="E195:E258" si="28">C195-D195</f>
        <v>36010.360752000001</v>
      </c>
      <c r="F195" s="35">
        <f t="shared" ref="F195:F258" si="29">C195/D195</f>
        <v>1.6253171949191472</v>
      </c>
      <c r="G195" s="35">
        <f t="shared" si="27"/>
        <v>151185.06263</v>
      </c>
      <c r="H195" s="35">
        <f t="shared" ref="H195:H258" si="30">C195-C194</f>
        <v>142.00601399999869</v>
      </c>
      <c r="I195" s="35">
        <f t="shared" si="24"/>
        <v>-4279.3794079999934</v>
      </c>
      <c r="J195" s="35">
        <f t="shared" ref="J195:J258" si="31">D195-D194</f>
        <v>326.76058200000261</v>
      </c>
      <c r="K195" s="35">
        <f t="shared" si="25"/>
        <v>-1229.6117519999971</v>
      </c>
      <c r="L195" s="35">
        <f t="shared" ref="L195:L258" si="32">H195+J195</f>
        <v>468.7665960000013</v>
      </c>
      <c r="M195" s="35">
        <f t="shared" si="26"/>
        <v>-5508.9911599999905</v>
      </c>
    </row>
    <row r="196" spans="2:13">
      <c r="B196" s="7">
        <v>42615</v>
      </c>
      <c r="C196" s="371">
        <v>93070.626665999996</v>
      </c>
      <c r="D196" s="371">
        <v>57090.080135999997</v>
      </c>
      <c r="E196" s="35">
        <f t="shared" si="28"/>
        <v>35980.54653</v>
      </c>
      <c r="F196" s="35">
        <f t="shared" si="29"/>
        <v>1.6302416539666285</v>
      </c>
      <c r="G196" s="35">
        <f t="shared" si="27"/>
        <v>150160.706802</v>
      </c>
      <c r="H196" s="35">
        <f t="shared" si="30"/>
        <v>-527.08502500000759</v>
      </c>
      <c r="I196" s="35">
        <f t="shared" si="24"/>
        <v>-5502.4150420000078</v>
      </c>
      <c r="J196" s="35">
        <f t="shared" si="31"/>
        <v>-497.27080300000671</v>
      </c>
      <c r="K196" s="35">
        <f t="shared" si="25"/>
        <v>-1477.4066320000056</v>
      </c>
      <c r="L196" s="35">
        <f t="shared" si="32"/>
        <v>-1024.3558280000143</v>
      </c>
      <c r="M196" s="35">
        <f t="shared" si="26"/>
        <v>-6979.8216740000134</v>
      </c>
    </row>
    <row r="197" spans="2:13">
      <c r="B197" s="7">
        <v>42622</v>
      </c>
      <c r="C197" s="371">
        <v>93283.779502000005</v>
      </c>
      <c r="D197" s="371">
        <v>57086.349151000002</v>
      </c>
      <c r="E197" s="35">
        <f t="shared" si="28"/>
        <v>36197.430351000003</v>
      </c>
      <c r="F197" s="35">
        <f t="shared" si="29"/>
        <v>1.6340820684688315</v>
      </c>
      <c r="G197" s="35">
        <f t="shared" si="27"/>
        <v>150370.12865299999</v>
      </c>
      <c r="H197" s="35">
        <f t="shared" si="30"/>
        <v>213.15283600000839</v>
      </c>
      <c r="I197" s="35">
        <f t="shared" si="24"/>
        <v>-6094.3563599999907</v>
      </c>
      <c r="J197" s="35">
        <f t="shared" si="31"/>
        <v>-3.7309849999946891</v>
      </c>
      <c r="K197" s="35">
        <f t="shared" si="25"/>
        <v>-2589.9494730000006</v>
      </c>
      <c r="L197" s="35">
        <f t="shared" si="32"/>
        <v>209.4218510000137</v>
      </c>
      <c r="M197" s="35">
        <f t="shared" si="26"/>
        <v>-8684.3058329999913</v>
      </c>
    </row>
    <row r="198" spans="2:13">
      <c r="B198" s="7">
        <v>42629</v>
      </c>
      <c r="C198" s="371">
        <v>93008.101175000003</v>
      </c>
      <c r="D198" s="371">
        <v>57959.124533000002</v>
      </c>
      <c r="E198" s="35">
        <f t="shared" si="28"/>
        <v>35048.976642000001</v>
      </c>
      <c r="F198" s="35">
        <f t="shared" si="29"/>
        <v>1.6047188760079403</v>
      </c>
      <c r="G198" s="35">
        <f t="shared" si="27"/>
        <v>150967.22570800001</v>
      </c>
      <c r="H198" s="35">
        <f t="shared" si="30"/>
        <v>-275.67832700000145</v>
      </c>
      <c r="I198" s="35">
        <f t="shared" si="24"/>
        <v>-5565.3983040000021</v>
      </c>
      <c r="J198" s="35">
        <f t="shared" si="31"/>
        <v>872.77538199999981</v>
      </c>
      <c r="K198" s="35">
        <f t="shared" si="25"/>
        <v>-1848.6153189999968</v>
      </c>
      <c r="L198" s="35">
        <f t="shared" si="32"/>
        <v>597.09705499999836</v>
      </c>
      <c r="M198" s="35">
        <f t="shared" si="26"/>
        <v>-7414.0136229999989</v>
      </c>
    </row>
    <row r="199" spans="2:13">
      <c r="B199" s="7">
        <v>42636</v>
      </c>
      <c r="C199" s="371">
        <v>92682.073269999993</v>
      </c>
      <c r="D199" s="371">
        <v>57212.468596999999</v>
      </c>
      <c r="E199" s="35">
        <f t="shared" si="28"/>
        <v>35469.604672999994</v>
      </c>
      <c r="F199" s="35">
        <f t="shared" si="29"/>
        <v>1.6199628427650101</v>
      </c>
      <c r="G199" s="35">
        <f t="shared" si="27"/>
        <v>149894.54186699999</v>
      </c>
      <c r="H199" s="35">
        <f t="shared" si="30"/>
        <v>-326.02790500000992</v>
      </c>
      <c r="I199" s="35">
        <f t="shared" si="24"/>
        <v>-5941.4657770000049</v>
      </c>
      <c r="J199" s="35">
        <f t="shared" si="31"/>
        <v>-746.65593600000284</v>
      </c>
      <c r="K199" s="35">
        <f t="shared" si="25"/>
        <v>-3870.2892849999989</v>
      </c>
      <c r="L199" s="35">
        <f t="shared" si="32"/>
        <v>-1072.6838410000128</v>
      </c>
      <c r="M199" s="35">
        <f t="shared" si="26"/>
        <v>-9811.7550620000038</v>
      </c>
    </row>
    <row r="200" spans="2:13">
      <c r="B200" s="7">
        <v>42643</v>
      </c>
      <c r="C200" s="371">
        <v>91086.166803999993</v>
      </c>
      <c r="D200" s="371">
        <v>55294.960676000002</v>
      </c>
      <c r="E200" s="35">
        <f t="shared" si="28"/>
        <v>35791.206127999991</v>
      </c>
      <c r="F200" s="35">
        <f t="shared" si="29"/>
        <v>1.6472779018275829</v>
      </c>
      <c r="G200" s="35">
        <f t="shared" si="27"/>
        <v>146381.12748</v>
      </c>
      <c r="H200" s="35">
        <f t="shared" si="30"/>
        <v>-1595.9064660000004</v>
      </c>
      <c r="I200" s="35">
        <f t="shared" si="24"/>
        <v>-7931.8131390000053</v>
      </c>
      <c r="J200" s="35">
        <f t="shared" si="31"/>
        <v>-1917.5079209999967</v>
      </c>
      <c r="K200" s="35">
        <f t="shared" si="25"/>
        <v>-2822.5806789999988</v>
      </c>
      <c r="L200" s="35">
        <f t="shared" si="32"/>
        <v>-3513.4143869999971</v>
      </c>
      <c r="M200" s="35">
        <f t="shared" si="26"/>
        <v>-10754.393818000004</v>
      </c>
    </row>
    <row r="201" spans="2:13">
      <c r="B201" s="7">
        <v>42650</v>
      </c>
      <c r="C201" s="371">
        <v>90340.752768999999</v>
      </c>
      <c r="D201" s="371">
        <v>54470.124694999999</v>
      </c>
      <c r="E201" s="35">
        <f t="shared" si="28"/>
        <v>35870.628074</v>
      </c>
      <c r="F201" s="35">
        <f t="shared" si="29"/>
        <v>1.6585376529768197</v>
      </c>
      <c r="G201" s="35">
        <f t="shared" si="27"/>
        <v>144810.87746399999</v>
      </c>
      <c r="H201" s="35">
        <f t="shared" si="30"/>
        <v>-745.41403499999433</v>
      </c>
      <c r="I201" s="35">
        <f t="shared" si="24"/>
        <v>-8473.7676550000033</v>
      </c>
      <c r="J201" s="35">
        <f t="shared" si="31"/>
        <v>-824.83598100000381</v>
      </c>
      <c r="K201" s="35">
        <f t="shared" si="25"/>
        <v>-4029.3135939999993</v>
      </c>
      <c r="L201" s="35">
        <f t="shared" si="32"/>
        <v>-1570.2500159999981</v>
      </c>
      <c r="M201" s="35">
        <f t="shared" si="26"/>
        <v>-12503.081249000003</v>
      </c>
    </row>
    <row r="202" spans="2:13">
      <c r="B202" s="7">
        <v>42657</v>
      </c>
      <c r="C202" s="371">
        <v>89540.594498000006</v>
      </c>
      <c r="D202" s="371">
        <v>54480.283493000003</v>
      </c>
      <c r="E202" s="35">
        <f t="shared" si="28"/>
        <v>35060.311005000003</v>
      </c>
      <c r="F202" s="35">
        <f t="shared" si="29"/>
        <v>1.6435412732296959</v>
      </c>
      <c r="G202" s="35">
        <f t="shared" si="27"/>
        <v>144020.87799100002</v>
      </c>
      <c r="H202" s="35">
        <f t="shared" si="30"/>
        <v>-800.15827099999296</v>
      </c>
      <c r="I202" s="35">
        <f t="shared" si="24"/>
        <v>-10086.894347999987</v>
      </c>
      <c r="J202" s="35">
        <f t="shared" si="31"/>
        <v>10.158798000004026</v>
      </c>
      <c r="K202" s="35">
        <f t="shared" si="25"/>
        <v>-3414.0295149999947</v>
      </c>
      <c r="L202" s="35">
        <f t="shared" si="32"/>
        <v>-789.99947299998894</v>
      </c>
      <c r="M202" s="35">
        <f t="shared" si="26"/>
        <v>-13500.923862999982</v>
      </c>
    </row>
    <row r="203" spans="2:13">
      <c r="B203" s="7">
        <v>42664</v>
      </c>
      <c r="C203" s="371">
        <v>89844.560582000006</v>
      </c>
      <c r="D203" s="371">
        <v>54687.160214000003</v>
      </c>
      <c r="E203" s="35">
        <f t="shared" si="28"/>
        <v>35157.400368000002</v>
      </c>
      <c r="F203" s="35">
        <f t="shared" si="29"/>
        <v>1.6428821725323315</v>
      </c>
      <c r="G203" s="35">
        <f t="shared" si="27"/>
        <v>144531.72079600001</v>
      </c>
      <c r="H203" s="35">
        <f t="shared" si="30"/>
        <v>303.96608399999968</v>
      </c>
      <c r="I203" s="35">
        <f t="shared" si="24"/>
        <v>-2799.7909089999885</v>
      </c>
      <c r="J203" s="35">
        <f t="shared" si="31"/>
        <v>206.87672100000054</v>
      </c>
      <c r="K203" s="35">
        <f t="shared" si="25"/>
        <v>-1467.4623319999955</v>
      </c>
      <c r="L203" s="35">
        <f t="shared" si="32"/>
        <v>510.84280500000023</v>
      </c>
      <c r="M203" s="35">
        <f t="shared" si="26"/>
        <v>-4267.253240999984</v>
      </c>
    </row>
    <row r="204" spans="2:13">
      <c r="B204" s="7">
        <v>42671</v>
      </c>
      <c r="C204" s="371">
        <v>89755.401935000002</v>
      </c>
      <c r="D204" s="371">
        <v>54232.573314000001</v>
      </c>
      <c r="E204" s="35">
        <f t="shared" si="28"/>
        <v>35522.828621000001</v>
      </c>
      <c r="F204" s="35">
        <f t="shared" si="29"/>
        <v>1.6550090923277261</v>
      </c>
      <c r="G204" s="35">
        <f t="shared" si="27"/>
        <v>143987.97524900001</v>
      </c>
      <c r="H204" s="35">
        <f t="shared" si="30"/>
        <v>-89.158647000003839</v>
      </c>
      <c r="I204" s="35">
        <f t="shared" si="24"/>
        <v>-2225.3013599999977</v>
      </c>
      <c r="J204" s="35">
        <f t="shared" si="31"/>
        <v>-454.58690000000206</v>
      </c>
      <c r="K204" s="35">
        <f t="shared" si="25"/>
        <v>-1271.4229609999966</v>
      </c>
      <c r="L204" s="35">
        <f t="shared" si="32"/>
        <v>-543.7455470000059</v>
      </c>
      <c r="M204" s="35">
        <f t="shared" si="26"/>
        <v>-3496.7243209999942</v>
      </c>
    </row>
    <row r="205" spans="2:13">
      <c r="B205" s="7">
        <v>42678</v>
      </c>
      <c r="C205" s="371">
        <v>90181.379004999995</v>
      </c>
      <c r="D205" s="371">
        <v>54528.560171999998</v>
      </c>
      <c r="E205" s="35">
        <f t="shared" si="28"/>
        <v>35652.818832999998</v>
      </c>
      <c r="F205" s="35">
        <f t="shared" si="29"/>
        <v>1.6538375251526896</v>
      </c>
      <c r="G205" s="35">
        <f t="shared" si="27"/>
        <v>144709.93917699999</v>
      </c>
      <c r="H205" s="35">
        <f t="shared" si="30"/>
        <v>425.97706999999355</v>
      </c>
      <c r="I205" s="35">
        <f t="shared" si="24"/>
        <v>-1439.726508000007</v>
      </c>
      <c r="J205" s="35">
        <f t="shared" si="31"/>
        <v>295.98685799999657</v>
      </c>
      <c r="K205" s="35">
        <f t="shared" si="25"/>
        <v>-845.65468900000269</v>
      </c>
      <c r="L205" s="35">
        <f t="shared" si="32"/>
        <v>721.96392799999012</v>
      </c>
      <c r="M205" s="35">
        <f t="shared" si="26"/>
        <v>-2285.3811970000097</v>
      </c>
    </row>
    <row r="206" spans="2:13">
      <c r="B206" s="7">
        <v>42685</v>
      </c>
      <c r="C206" s="371">
        <v>88586.514414999998</v>
      </c>
      <c r="D206" s="371">
        <v>53813.917951000003</v>
      </c>
      <c r="E206" s="35">
        <f t="shared" si="28"/>
        <v>34772.596463999995</v>
      </c>
      <c r="F206" s="35">
        <f t="shared" si="29"/>
        <v>1.6461636280722398</v>
      </c>
      <c r="G206" s="35">
        <f t="shared" si="27"/>
        <v>142400.43236599999</v>
      </c>
      <c r="H206" s="35">
        <f t="shared" si="30"/>
        <v>-1594.8645899999974</v>
      </c>
      <c r="I206" s="35">
        <f t="shared" si="24"/>
        <v>-3969.2763110000087</v>
      </c>
      <c r="J206" s="35">
        <f t="shared" si="31"/>
        <v>-714.64222099999461</v>
      </c>
      <c r="K206" s="35">
        <f t="shared" si="25"/>
        <v>-2534.6945969999942</v>
      </c>
      <c r="L206" s="35">
        <f t="shared" si="32"/>
        <v>-2309.506810999992</v>
      </c>
      <c r="M206" s="35">
        <f t="shared" si="26"/>
        <v>-6503.970908000003</v>
      </c>
    </row>
    <row r="207" spans="2:13">
      <c r="B207" s="7">
        <v>42692</v>
      </c>
      <c r="C207" s="371">
        <v>88588.850109999999</v>
      </c>
      <c r="D207" s="371">
        <v>54485.13895</v>
      </c>
      <c r="E207" s="35">
        <f t="shared" si="28"/>
        <v>34103.711159999999</v>
      </c>
      <c r="F207" s="35">
        <f t="shared" si="29"/>
        <v>1.6259268456908285</v>
      </c>
      <c r="G207" s="35">
        <f t="shared" si="27"/>
        <v>143073.98905999999</v>
      </c>
      <c r="H207" s="35">
        <f t="shared" si="30"/>
        <v>2.3356950000015786</v>
      </c>
      <c r="I207" s="35">
        <f t="shared" ref="I207:I270" si="33">SUM(H195:H207)</f>
        <v>-4866.855567000006</v>
      </c>
      <c r="J207" s="35">
        <f t="shared" si="31"/>
        <v>671.22099899999739</v>
      </c>
      <c r="K207" s="35">
        <f t="shared" ref="K207:K270" si="34">SUM(J195:J207)</f>
        <v>-2775.4514070000005</v>
      </c>
      <c r="L207" s="35">
        <f t="shared" si="32"/>
        <v>673.55669399999897</v>
      </c>
      <c r="M207" s="35">
        <f t="shared" ref="M207:M270" si="35">SUM(L195:L207)</f>
        <v>-7642.3069740000064</v>
      </c>
    </row>
    <row r="208" spans="2:13">
      <c r="B208" s="7">
        <v>42699</v>
      </c>
      <c r="C208" s="371">
        <v>88913.864369000003</v>
      </c>
      <c r="D208" s="371">
        <v>55154.960719000002</v>
      </c>
      <c r="E208" s="35">
        <f t="shared" si="28"/>
        <v>33758.90365</v>
      </c>
      <c r="F208" s="35">
        <f t="shared" si="29"/>
        <v>1.6120737502106606</v>
      </c>
      <c r="G208" s="35">
        <f t="shared" si="27"/>
        <v>144068.82508800001</v>
      </c>
      <c r="H208" s="35">
        <f t="shared" si="30"/>
        <v>325.01425900000322</v>
      </c>
      <c r="I208" s="35">
        <f t="shared" si="33"/>
        <v>-4683.8473220000014</v>
      </c>
      <c r="J208" s="35">
        <f t="shared" si="31"/>
        <v>669.82176900000195</v>
      </c>
      <c r="K208" s="35">
        <f t="shared" si="34"/>
        <v>-2432.3902200000011</v>
      </c>
      <c r="L208" s="35">
        <f t="shared" si="32"/>
        <v>994.83602800000517</v>
      </c>
      <c r="M208" s="35">
        <f t="shared" si="35"/>
        <v>-7116.2375420000026</v>
      </c>
    </row>
    <row r="209" spans="2:13">
      <c r="B209" s="7">
        <v>42706</v>
      </c>
      <c r="C209" s="371">
        <v>89086.230330000006</v>
      </c>
      <c r="D209" s="371">
        <v>55709.876459999999</v>
      </c>
      <c r="E209" s="35">
        <f t="shared" si="28"/>
        <v>33376.353870000006</v>
      </c>
      <c r="F209" s="35">
        <f t="shared" si="29"/>
        <v>1.5991101756250423</v>
      </c>
      <c r="G209" s="35">
        <f t="shared" si="27"/>
        <v>144796.10678999999</v>
      </c>
      <c r="H209" s="35">
        <f t="shared" si="30"/>
        <v>172.36596100000315</v>
      </c>
      <c r="I209" s="35">
        <f t="shared" si="33"/>
        <v>-3984.3963359999907</v>
      </c>
      <c r="J209" s="35">
        <f t="shared" si="31"/>
        <v>554.91574099999707</v>
      </c>
      <c r="K209" s="35">
        <f t="shared" si="34"/>
        <v>-1380.2036759999974</v>
      </c>
      <c r="L209" s="35">
        <f t="shared" si="32"/>
        <v>727.28170200000022</v>
      </c>
      <c r="M209" s="35">
        <f t="shared" si="35"/>
        <v>-5364.6000119999881</v>
      </c>
    </row>
    <row r="210" spans="2:13">
      <c r="B210" s="7">
        <v>42713</v>
      </c>
      <c r="C210" s="371">
        <v>88913.852910999994</v>
      </c>
      <c r="D210" s="371">
        <v>55431.449243000003</v>
      </c>
      <c r="E210" s="35">
        <f t="shared" si="28"/>
        <v>33482.403667999992</v>
      </c>
      <c r="F210" s="35">
        <f t="shared" si="29"/>
        <v>1.604032622730466</v>
      </c>
      <c r="G210" s="35">
        <f t="shared" si="27"/>
        <v>144345.302154</v>
      </c>
      <c r="H210" s="35">
        <f t="shared" si="30"/>
        <v>-172.37741900001129</v>
      </c>
      <c r="I210" s="35">
        <f t="shared" si="33"/>
        <v>-4369.9265910000104</v>
      </c>
      <c r="J210" s="35">
        <f t="shared" si="31"/>
        <v>-278.42721699999674</v>
      </c>
      <c r="K210" s="35">
        <f t="shared" si="34"/>
        <v>-1654.8999079999994</v>
      </c>
      <c r="L210" s="35">
        <f t="shared" si="32"/>
        <v>-450.80463600000803</v>
      </c>
      <c r="M210" s="35">
        <f t="shared" si="35"/>
        <v>-6024.8264990000098</v>
      </c>
    </row>
    <row r="211" spans="2:13">
      <c r="B211" s="7">
        <v>42720</v>
      </c>
      <c r="C211" s="371">
        <v>88717.496486000004</v>
      </c>
      <c r="D211" s="371">
        <v>55631.662192999996</v>
      </c>
      <c r="E211" s="35">
        <f t="shared" si="28"/>
        <v>33085.834293000007</v>
      </c>
      <c r="F211" s="35">
        <f t="shared" si="29"/>
        <v>1.594730284675246</v>
      </c>
      <c r="G211" s="35">
        <f t="shared" si="27"/>
        <v>144349.15867899999</v>
      </c>
      <c r="H211" s="35">
        <f t="shared" si="30"/>
        <v>-196.35642499999085</v>
      </c>
      <c r="I211" s="35">
        <f t="shared" si="33"/>
        <v>-4290.6046889999998</v>
      </c>
      <c r="J211" s="35">
        <f t="shared" si="31"/>
        <v>200.21294999999373</v>
      </c>
      <c r="K211" s="35">
        <f t="shared" si="34"/>
        <v>-2327.4623400000055</v>
      </c>
      <c r="L211" s="35">
        <f t="shared" si="32"/>
        <v>3.8565250000028755</v>
      </c>
      <c r="M211" s="35">
        <f t="shared" si="35"/>
        <v>-6618.0670290000053</v>
      </c>
    </row>
    <row r="212" spans="2:13">
      <c r="B212" s="7">
        <v>42727</v>
      </c>
      <c r="C212" s="371">
        <v>88744.992083999998</v>
      </c>
      <c r="D212" s="371">
        <v>55875.920718000001</v>
      </c>
      <c r="E212" s="35">
        <f t="shared" si="28"/>
        <v>32869.071365999996</v>
      </c>
      <c r="F212" s="35">
        <f t="shared" si="29"/>
        <v>1.5882510917696875</v>
      </c>
      <c r="G212" s="35">
        <f t="shared" si="27"/>
        <v>144620.91280200001</v>
      </c>
      <c r="H212" s="35">
        <f t="shared" si="30"/>
        <v>27.495597999994061</v>
      </c>
      <c r="I212" s="35">
        <f t="shared" si="33"/>
        <v>-3937.0811859999958</v>
      </c>
      <c r="J212" s="35">
        <f t="shared" si="31"/>
        <v>244.25852500000474</v>
      </c>
      <c r="K212" s="35">
        <f t="shared" si="34"/>
        <v>-1336.5478789999979</v>
      </c>
      <c r="L212" s="35">
        <f t="shared" si="32"/>
        <v>271.7541229999988</v>
      </c>
      <c r="M212" s="35">
        <f t="shared" si="35"/>
        <v>-5273.6290649999937</v>
      </c>
    </row>
    <row r="213" spans="2:13">
      <c r="B213" s="7">
        <v>42734</v>
      </c>
      <c r="C213" s="371">
        <v>89423.197744000005</v>
      </c>
      <c r="D213" s="371">
        <v>56124.726482999999</v>
      </c>
      <c r="E213" s="35">
        <f t="shared" si="28"/>
        <v>33298.471261000006</v>
      </c>
      <c r="F213" s="35">
        <f t="shared" si="29"/>
        <v>1.5932941387444624</v>
      </c>
      <c r="G213" s="35">
        <f t="shared" si="27"/>
        <v>145547.92422700001</v>
      </c>
      <c r="H213" s="35">
        <f t="shared" si="30"/>
        <v>678.2056600000069</v>
      </c>
      <c r="I213" s="35">
        <f t="shared" si="33"/>
        <v>-1662.9690599999885</v>
      </c>
      <c r="J213" s="35">
        <f t="shared" si="31"/>
        <v>248.80576499999734</v>
      </c>
      <c r="K213" s="35">
        <f t="shared" si="34"/>
        <v>829.76580699999613</v>
      </c>
      <c r="L213" s="35">
        <f t="shared" si="32"/>
        <v>927.01142500000424</v>
      </c>
      <c r="M213" s="35">
        <f t="shared" si="35"/>
        <v>-833.2032529999924</v>
      </c>
    </row>
    <row r="214" spans="2:13">
      <c r="B214" s="7">
        <v>42741</v>
      </c>
      <c r="C214" s="371">
        <v>87186.122640999994</v>
      </c>
      <c r="D214" s="371">
        <v>54556.161067000001</v>
      </c>
      <c r="E214" s="35">
        <f t="shared" si="28"/>
        <v>32629.961573999994</v>
      </c>
      <c r="F214" s="35">
        <f t="shared" si="29"/>
        <v>1.5980985636787637</v>
      </c>
      <c r="G214" s="35">
        <f t="shared" si="27"/>
        <v>141742.283708</v>
      </c>
      <c r="H214" s="35">
        <f t="shared" si="30"/>
        <v>-2237.0751030000101</v>
      </c>
      <c r="I214" s="35">
        <f t="shared" si="33"/>
        <v>-3154.6301280000043</v>
      </c>
      <c r="J214" s="35">
        <f t="shared" si="31"/>
        <v>-1568.5654159999976</v>
      </c>
      <c r="K214" s="35">
        <f t="shared" si="34"/>
        <v>86.036372000002302</v>
      </c>
      <c r="L214" s="35">
        <f t="shared" si="32"/>
        <v>-3805.6405190000078</v>
      </c>
      <c r="M214" s="35">
        <f t="shared" si="35"/>
        <v>-3068.593756000002</v>
      </c>
    </row>
    <row r="215" spans="2:13">
      <c r="B215" s="7">
        <v>42748</v>
      </c>
      <c r="C215" s="371">
        <v>86828.418411000006</v>
      </c>
      <c r="D215" s="371">
        <v>55218.906942000001</v>
      </c>
      <c r="E215" s="35">
        <f t="shared" si="28"/>
        <v>31609.511469000005</v>
      </c>
      <c r="F215" s="35">
        <f t="shared" si="29"/>
        <v>1.572440006865792</v>
      </c>
      <c r="G215" s="35">
        <f t="shared" si="27"/>
        <v>142047.32535300002</v>
      </c>
      <c r="H215" s="35">
        <f t="shared" si="30"/>
        <v>-357.70422999998846</v>
      </c>
      <c r="I215" s="35">
        <f t="shared" si="33"/>
        <v>-2712.1760869999998</v>
      </c>
      <c r="J215" s="35">
        <f t="shared" si="31"/>
        <v>662.74587500000052</v>
      </c>
      <c r="K215" s="35">
        <f t="shared" si="34"/>
        <v>738.6234489999988</v>
      </c>
      <c r="L215" s="35">
        <f t="shared" si="32"/>
        <v>305.04164500001207</v>
      </c>
      <c r="M215" s="35">
        <f t="shared" si="35"/>
        <v>-1973.552638000001</v>
      </c>
    </row>
    <row r="216" spans="2:13">
      <c r="B216" s="7">
        <v>42755</v>
      </c>
      <c r="C216" s="371">
        <v>86643.001524000007</v>
      </c>
      <c r="D216" s="371">
        <v>55617.266898000002</v>
      </c>
      <c r="E216" s="35">
        <f t="shared" si="28"/>
        <v>31025.734626000005</v>
      </c>
      <c r="F216" s="35">
        <f t="shared" si="29"/>
        <v>1.5578435683094614</v>
      </c>
      <c r="G216" s="35">
        <f t="shared" si="27"/>
        <v>142260.26842199999</v>
      </c>
      <c r="H216" s="35">
        <f t="shared" si="30"/>
        <v>-185.41688699999941</v>
      </c>
      <c r="I216" s="35">
        <f t="shared" si="33"/>
        <v>-3201.5590579999989</v>
      </c>
      <c r="J216" s="35">
        <f t="shared" si="31"/>
        <v>398.35995600000024</v>
      </c>
      <c r="K216" s="35">
        <f t="shared" si="34"/>
        <v>930.10668399999849</v>
      </c>
      <c r="L216" s="35">
        <f t="shared" si="32"/>
        <v>212.94306900000083</v>
      </c>
      <c r="M216" s="35">
        <f t="shared" si="35"/>
        <v>-2271.4523740000004</v>
      </c>
    </row>
    <row r="217" spans="2:13">
      <c r="B217" s="7">
        <v>42762</v>
      </c>
      <c r="C217" s="371">
        <v>86756.344163999995</v>
      </c>
      <c r="D217" s="371">
        <v>56319.847407000001</v>
      </c>
      <c r="E217" s="35">
        <f t="shared" si="28"/>
        <v>30436.496756999994</v>
      </c>
      <c r="F217" s="35">
        <f t="shared" si="29"/>
        <v>1.5404222162934524</v>
      </c>
      <c r="G217" s="35">
        <f t="shared" si="27"/>
        <v>143076.191571</v>
      </c>
      <c r="H217" s="35">
        <f t="shared" si="30"/>
        <v>113.34263999998802</v>
      </c>
      <c r="I217" s="35">
        <f t="shared" si="33"/>
        <v>-2999.0577710000071</v>
      </c>
      <c r="J217" s="35">
        <f t="shared" si="31"/>
        <v>702.58050899999944</v>
      </c>
      <c r="K217" s="35">
        <f t="shared" si="34"/>
        <v>2087.274093</v>
      </c>
      <c r="L217" s="35">
        <f t="shared" si="32"/>
        <v>815.92314899998746</v>
      </c>
      <c r="M217" s="35">
        <f t="shared" si="35"/>
        <v>-911.78367800000706</v>
      </c>
    </row>
    <row r="218" spans="2:13">
      <c r="B218" s="7">
        <v>42769</v>
      </c>
      <c r="C218" s="371">
        <v>88910.698376999993</v>
      </c>
      <c r="D218" s="371">
        <v>56687.997141</v>
      </c>
      <c r="E218" s="35">
        <f t="shared" si="28"/>
        <v>32222.701235999994</v>
      </c>
      <c r="F218" s="35">
        <f t="shared" si="29"/>
        <v>1.5684219387016356</v>
      </c>
      <c r="G218" s="35">
        <f t="shared" si="27"/>
        <v>145598.69551799999</v>
      </c>
      <c r="H218" s="35">
        <f t="shared" si="30"/>
        <v>2154.3542129999987</v>
      </c>
      <c r="I218" s="35">
        <f t="shared" si="33"/>
        <v>-1270.6806280000019</v>
      </c>
      <c r="J218" s="35">
        <f t="shared" si="31"/>
        <v>368.14973399999872</v>
      </c>
      <c r="K218" s="35">
        <f t="shared" si="34"/>
        <v>2159.4369690000021</v>
      </c>
      <c r="L218" s="35">
        <f t="shared" si="32"/>
        <v>2522.5039469999974</v>
      </c>
      <c r="M218" s="35">
        <f t="shared" si="35"/>
        <v>888.75634100000025</v>
      </c>
    </row>
    <row r="219" spans="2:13">
      <c r="B219" s="7">
        <v>42776</v>
      </c>
      <c r="C219" s="371">
        <v>89566.406082999994</v>
      </c>
      <c r="D219" s="371">
        <v>57519.863559999998</v>
      </c>
      <c r="E219" s="35">
        <f t="shared" si="28"/>
        <v>32046.542522999996</v>
      </c>
      <c r="F219" s="35">
        <f t="shared" si="29"/>
        <v>1.5571387089535023</v>
      </c>
      <c r="G219" s="35">
        <f t="shared" si="27"/>
        <v>147086.26964299998</v>
      </c>
      <c r="H219" s="35">
        <f t="shared" si="30"/>
        <v>655.70770600000105</v>
      </c>
      <c r="I219" s="35">
        <f t="shared" si="33"/>
        <v>979.89166799999657</v>
      </c>
      <c r="J219" s="35">
        <f t="shared" si="31"/>
        <v>831.86641899999813</v>
      </c>
      <c r="K219" s="35">
        <f t="shared" si="34"/>
        <v>3705.9456089999949</v>
      </c>
      <c r="L219" s="35">
        <f t="shared" si="32"/>
        <v>1487.5741249999992</v>
      </c>
      <c r="M219" s="35">
        <f t="shared" si="35"/>
        <v>4685.8372769999914</v>
      </c>
    </row>
    <row r="220" spans="2:13">
      <c r="B220" s="7">
        <v>42783</v>
      </c>
      <c r="C220" s="371">
        <v>90669.849854999993</v>
      </c>
      <c r="D220" s="371">
        <v>58127.114629000003</v>
      </c>
      <c r="E220" s="35">
        <f t="shared" si="28"/>
        <v>32542.73522599999</v>
      </c>
      <c r="F220" s="35">
        <f t="shared" si="29"/>
        <v>1.5598546467290879</v>
      </c>
      <c r="G220" s="35">
        <f t="shared" si="27"/>
        <v>148796.964484</v>
      </c>
      <c r="H220" s="35">
        <f t="shared" si="30"/>
        <v>1103.4437719999987</v>
      </c>
      <c r="I220" s="35">
        <f t="shared" si="33"/>
        <v>2080.9997449999937</v>
      </c>
      <c r="J220" s="35">
        <f t="shared" si="31"/>
        <v>607.25106900000537</v>
      </c>
      <c r="K220" s="35">
        <f t="shared" si="34"/>
        <v>3641.9756790000029</v>
      </c>
      <c r="L220" s="35">
        <f t="shared" si="32"/>
        <v>1710.6948410000041</v>
      </c>
      <c r="M220" s="35">
        <f t="shared" si="35"/>
        <v>5722.9754239999966</v>
      </c>
    </row>
    <row r="221" spans="2:13">
      <c r="B221" s="7">
        <v>42790</v>
      </c>
      <c r="C221" s="371">
        <v>90993.615082000004</v>
      </c>
      <c r="D221" s="371">
        <v>58210.308462000001</v>
      </c>
      <c r="E221" s="35">
        <f t="shared" si="28"/>
        <v>32783.306620000003</v>
      </c>
      <c r="F221" s="35">
        <f t="shared" si="29"/>
        <v>1.563187302836595</v>
      </c>
      <c r="G221" s="35">
        <f t="shared" si="27"/>
        <v>149203.92354400002</v>
      </c>
      <c r="H221" s="35">
        <f t="shared" si="30"/>
        <v>323.76522700001078</v>
      </c>
      <c r="I221" s="35">
        <f t="shared" si="33"/>
        <v>2079.7507130000013</v>
      </c>
      <c r="J221" s="35">
        <f t="shared" si="31"/>
        <v>83.193832999997539</v>
      </c>
      <c r="K221" s="35">
        <f t="shared" si="34"/>
        <v>3055.3477429999984</v>
      </c>
      <c r="L221" s="35">
        <f t="shared" si="32"/>
        <v>406.95906000000832</v>
      </c>
      <c r="M221" s="35">
        <f t="shared" si="35"/>
        <v>5135.0984559999997</v>
      </c>
    </row>
    <row r="222" spans="2:13">
      <c r="B222" s="7">
        <v>42797</v>
      </c>
      <c r="C222" s="371">
        <v>90925.447839999993</v>
      </c>
      <c r="D222" s="371">
        <v>56737.942717999998</v>
      </c>
      <c r="E222" s="35">
        <f t="shared" si="28"/>
        <v>34187.505121999995</v>
      </c>
      <c r="F222" s="35">
        <f t="shared" si="29"/>
        <v>1.6025510176130175</v>
      </c>
      <c r="G222" s="35">
        <f t="shared" si="27"/>
        <v>147663.39055799998</v>
      </c>
      <c r="H222" s="35">
        <f t="shared" si="30"/>
        <v>-68.167242000010447</v>
      </c>
      <c r="I222" s="35">
        <f t="shared" si="33"/>
        <v>1839.2175099999877</v>
      </c>
      <c r="J222" s="35">
        <f t="shared" si="31"/>
        <v>-1472.3657440000025</v>
      </c>
      <c r="K222" s="35">
        <f t="shared" si="34"/>
        <v>1028.0662579999989</v>
      </c>
      <c r="L222" s="35">
        <f t="shared" si="32"/>
        <v>-1540.5329860000129</v>
      </c>
      <c r="M222" s="35">
        <f t="shared" si="35"/>
        <v>2867.2837679999866</v>
      </c>
    </row>
    <row r="223" spans="2:13">
      <c r="B223" s="7">
        <v>42804</v>
      </c>
      <c r="C223" s="371">
        <v>90813.961909999998</v>
      </c>
      <c r="D223" s="371">
        <v>56886.051146999998</v>
      </c>
      <c r="E223" s="35">
        <f t="shared" si="28"/>
        <v>33927.910763</v>
      </c>
      <c r="F223" s="35">
        <f t="shared" si="29"/>
        <v>1.5964188070521266</v>
      </c>
      <c r="G223" s="35">
        <f t="shared" si="27"/>
        <v>147700.013057</v>
      </c>
      <c r="H223" s="35">
        <f t="shared" si="30"/>
        <v>-111.48592999999528</v>
      </c>
      <c r="I223" s="35">
        <f t="shared" si="33"/>
        <v>1900.1089990000037</v>
      </c>
      <c r="J223" s="35">
        <f t="shared" si="31"/>
        <v>148.10842899999989</v>
      </c>
      <c r="K223" s="35">
        <f t="shared" si="34"/>
        <v>1454.6019039999956</v>
      </c>
      <c r="L223" s="35">
        <f t="shared" si="32"/>
        <v>36.622499000004609</v>
      </c>
      <c r="M223" s="35">
        <f t="shared" si="35"/>
        <v>3354.7109029999992</v>
      </c>
    </row>
    <row r="224" spans="2:13">
      <c r="B224" s="7">
        <v>42811</v>
      </c>
      <c r="C224" s="371">
        <v>92511.435586000007</v>
      </c>
      <c r="D224" s="371">
        <v>58899.479556999999</v>
      </c>
      <c r="E224" s="35">
        <f t="shared" si="28"/>
        <v>33611.956029000008</v>
      </c>
      <c r="F224" s="35">
        <f t="shared" si="29"/>
        <v>1.5706664351163242</v>
      </c>
      <c r="G224" s="35">
        <f t="shared" si="27"/>
        <v>151410.91514300002</v>
      </c>
      <c r="H224" s="35">
        <f t="shared" si="30"/>
        <v>1697.4736760000087</v>
      </c>
      <c r="I224" s="35">
        <f t="shared" si="33"/>
        <v>3793.9391000000032</v>
      </c>
      <c r="J224" s="35">
        <f t="shared" si="31"/>
        <v>2013.4284100000004</v>
      </c>
      <c r="K224" s="35">
        <f t="shared" si="34"/>
        <v>3267.8173640000023</v>
      </c>
      <c r="L224" s="35">
        <f t="shared" si="32"/>
        <v>3710.9020860000091</v>
      </c>
      <c r="M224" s="35">
        <f t="shared" si="35"/>
        <v>7061.7564640000055</v>
      </c>
    </row>
    <row r="225" spans="2:13">
      <c r="B225" s="7">
        <v>42818</v>
      </c>
      <c r="C225" s="371">
        <v>93493.790815</v>
      </c>
      <c r="D225" s="371">
        <v>59240.220869999997</v>
      </c>
      <c r="E225" s="35">
        <f t="shared" si="28"/>
        <v>34253.569945000003</v>
      </c>
      <c r="F225" s="35">
        <f t="shared" si="29"/>
        <v>1.5782147575068621</v>
      </c>
      <c r="G225" s="35">
        <f t="shared" si="27"/>
        <v>152734.011685</v>
      </c>
      <c r="H225" s="35">
        <f t="shared" si="30"/>
        <v>982.35522899999341</v>
      </c>
      <c r="I225" s="35">
        <f t="shared" si="33"/>
        <v>4748.7987310000026</v>
      </c>
      <c r="J225" s="35">
        <f t="shared" si="31"/>
        <v>340.74131299999863</v>
      </c>
      <c r="K225" s="35">
        <f t="shared" si="34"/>
        <v>3364.3001519999962</v>
      </c>
      <c r="L225" s="35">
        <f t="shared" si="32"/>
        <v>1323.096541999992</v>
      </c>
      <c r="M225" s="35">
        <f t="shared" si="35"/>
        <v>8113.0988829999988</v>
      </c>
    </row>
    <row r="226" spans="2:13">
      <c r="B226" s="7">
        <v>42825</v>
      </c>
      <c r="C226" s="371">
        <v>89671.310400000002</v>
      </c>
      <c r="D226" s="371">
        <v>59283.672100000003</v>
      </c>
      <c r="E226" s="35">
        <f t="shared" si="28"/>
        <v>30387.638299999999</v>
      </c>
      <c r="F226" s="35">
        <f t="shared" si="29"/>
        <v>1.5125802303329317</v>
      </c>
      <c r="G226" s="35">
        <f t="shared" si="27"/>
        <v>148954.98250000001</v>
      </c>
      <c r="H226" s="35">
        <f t="shared" si="30"/>
        <v>-3822.4804149999982</v>
      </c>
      <c r="I226" s="35">
        <f t="shared" si="33"/>
        <v>248.11265599999751</v>
      </c>
      <c r="J226" s="35">
        <f t="shared" si="31"/>
        <v>43.451230000006035</v>
      </c>
      <c r="K226" s="35">
        <f t="shared" si="34"/>
        <v>3158.9456170000049</v>
      </c>
      <c r="L226" s="35">
        <f t="shared" si="32"/>
        <v>-3779.0291849999921</v>
      </c>
      <c r="M226" s="35">
        <f t="shared" si="35"/>
        <v>3407.0582730000024</v>
      </c>
    </row>
    <row r="227" spans="2:13">
      <c r="B227" s="7">
        <v>42832</v>
      </c>
      <c r="C227" s="371">
        <v>92745.260349000004</v>
      </c>
      <c r="D227" s="371">
        <v>59488.191487999997</v>
      </c>
      <c r="E227" s="35">
        <f t="shared" si="28"/>
        <v>33257.068861000007</v>
      </c>
      <c r="F227" s="35">
        <f t="shared" si="29"/>
        <v>1.5590532848474414</v>
      </c>
      <c r="G227" s="35">
        <f t="shared" si="27"/>
        <v>152233.451837</v>
      </c>
      <c r="H227" s="35">
        <f t="shared" si="30"/>
        <v>3073.9499490000017</v>
      </c>
      <c r="I227" s="35">
        <f t="shared" si="33"/>
        <v>5559.1377080000093</v>
      </c>
      <c r="J227" s="35">
        <f t="shared" si="31"/>
        <v>204.51938799999334</v>
      </c>
      <c r="K227" s="35">
        <f t="shared" si="34"/>
        <v>4932.0304209999958</v>
      </c>
      <c r="L227" s="35">
        <f t="shared" si="32"/>
        <v>3278.469336999995</v>
      </c>
      <c r="M227" s="35">
        <f t="shared" si="35"/>
        <v>10491.168129000005</v>
      </c>
    </row>
    <row r="228" spans="2:13">
      <c r="B228" s="7">
        <v>42839</v>
      </c>
      <c r="C228" s="371">
        <v>92849.309068999995</v>
      </c>
      <c r="D228" s="371">
        <v>62109.935199</v>
      </c>
      <c r="E228" s="35">
        <f t="shared" si="28"/>
        <v>30739.373869999996</v>
      </c>
      <c r="F228" s="35">
        <f t="shared" si="29"/>
        <v>1.4949187882987023</v>
      </c>
      <c r="G228" s="35">
        <f t="shared" si="27"/>
        <v>154959.24426800001</v>
      </c>
      <c r="H228" s="35">
        <f t="shared" si="30"/>
        <v>104.04871999999159</v>
      </c>
      <c r="I228" s="35">
        <f t="shared" si="33"/>
        <v>6020.8906579999893</v>
      </c>
      <c r="J228" s="35">
        <f t="shared" si="31"/>
        <v>2621.7437110000028</v>
      </c>
      <c r="K228" s="35">
        <f t="shared" si="34"/>
        <v>6891.0282569999981</v>
      </c>
      <c r="L228" s="35">
        <f t="shared" si="32"/>
        <v>2725.7924309999944</v>
      </c>
      <c r="M228" s="35">
        <f t="shared" si="35"/>
        <v>12911.918914999987</v>
      </c>
    </row>
    <row r="229" spans="2:13">
      <c r="B229" s="7">
        <v>42846</v>
      </c>
      <c r="C229" s="371">
        <v>93929.188689999995</v>
      </c>
      <c r="D229" s="371">
        <v>62150.538932000003</v>
      </c>
      <c r="E229" s="35">
        <f t="shared" si="28"/>
        <v>31778.649757999992</v>
      </c>
      <c r="F229" s="35">
        <f t="shared" si="29"/>
        <v>1.5113173643235753</v>
      </c>
      <c r="G229" s="35">
        <f t="shared" si="27"/>
        <v>156079.72762200001</v>
      </c>
      <c r="H229" s="35">
        <f t="shared" si="30"/>
        <v>1079.879621</v>
      </c>
      <c r="I229" s="35">
        <f t="shared" si="33"/>
        <v>7286.1871659999888</v>
      </c>
      <c r="J229" s="35">
        <f t="shared" si="31"/>
        <v>40.603733000003558</v>
      </c>
      <c r="K229" s="35">
        <f t="shared" si="34"/>
        <v>6533.2720340000014</v>
      </c>
      <c r="L229" s="35">
        <f t="shared" si="32"/>
        <v>1120.4833540000036</v>
      </c>
      <c r="M229" s="35">
        <f t="shared" si="35"/>
        <v>13819.45919999999</v>
      </c>
    </row>
    <row r="230" spans="2:13">
      <c r="B230" s="7">
        <v>42853</v>
      </c>
      <c r="C230" s="371">
        <v>97259.137321999995</v>
      </c>
      <c r="D230" s="371">
        <v>63382.575326999999</v>
      </c>
      <c r="E230" s="35">
        <f t="shared" si="28"/>
        <v>33876.561994999996</v>
      </c>
      <c r="F230" s="35">
        <f t="shared" si="29"/>
        <v>1.5344775250962248</v>
      </c>
      <c r="G230" s="35">
        <f t="shared" si="27"/>
        <v>160641.71264899999</v>
      </c>
      <c r="H230" s="35">
        <f t="shared" si="30"/>
        <v>3329.9486319999996</v>
      </c>
      <c r="I230" s="35">
        <f t="shared" si="33"/>
        <v>10502.793158</v>
      </c>
      <c r="J230" s="35">
        <f t="shared" si="31"/>
        <v>1232.0363949999955</v>
      </c>
      <c r="K230" s="35">
        <f t="shared" si="34"/>
        <v>7062.7279199999975</v>
      </c>
      <c r="L230" s="35">
        <f t="shared" si="32"/>
        <v>4561.9850269999952</v>
      </c>
      <c r="M230" s="35">
        <f t="shared" si="35"/>
        <v>17565.521077999998</v>
      </c>
    </row>
    <row r="231" spans="2:13">
      <c r="B231" s="7">
        <v>42860</v>
      </c>
      <c r="C231" s="371">
        <v>98255.675881999996</v>
      </c>
      <c r="D231" s="371">
        <v>63055.207031999998</v>
      </c>
      <c r="E231" s="35">
        <f t="shared" si="28"/>
        <v>35200.468849999997</v>
      </c>
      <c r="F231" s="35">
        <f t="shared" si="29"/>
        <v>1.5582484065453317</v>
      </c>
      <c r="G231" s="35">
        <f t="shared" si="27"/>
        <v>161310.88291399999</v>
      </c>
      <c r="H231" s="35">
        <f t="shared" si="30"/>
        <v>996.53856000000087</v>
      </c>
      <c r="I231" s="35">
        <f t="shared" si="33"/>
        <v>9344.9775050000026</v>
      </c>
      <c r="J231" s="35">
        <f t="shared" si="31"/>
        <v>-327.36829500000022</v>
      </c>
      <c r="K231" s="35">
        <f t="shared" si="34"/>
        <v>6367.2098909999986</v>
      </c>
      <c r="L231" s="35">
        <f t="shared" si="32"/>
        <v>669.17026500000065</v>
      </c>
      <c r="M231" s="35">
        <f t="shared" si="35"/>
        <v>15712.187396000001</v>
      </c>
    </row>
    <row r="232" spans="2:13">
      <c r="B232" s="7">
        <v>42867</v>
      </c>
      <c r="C232" s="371">
        <v>98056.769685000007</v>
      </c>
      <c r="D232" s="371">
        <v>63057.035371999998</v>
      </c>
      <c r="E232" s="35">
        <f t="shared" si="28"/>
        <v>34999.734313000008</v>
      </c>
      <c r="F232" s="35">
        <f t="shared" si="29"/>
        <v>1.5550488396183209</v>
      </c>
      <c r="G232" s="35">
        <f t="shared" si="27"/>
        <v>161113.80505700002</v>
      </c>
      <c r="H232" s="35">
        <f t="shared" si="30"/>
        <v>-198.90619699998933</v>
      </c>
      <c r="I232" s="35">
        <f t="shared" si="33"/>
        <v>8490.3636020000122</v>
      </c>
      <c r="J232" s="35">
        <f t="shared" si="31"/>
        <v>1.8283400000000256</v>
      </c>
      <c r="K232" s="35">
        <f t="shared" si="34"/>
        <v>5537.1718120000005</v>
      </c>
      <c r="L232" s="35">
        <f t="shared" si="32"/>
        <v>-197.07785699998931</v>
      </c>
      <c r="M232" s="35">
        <f t="shared" si="35"/>
        <v>14027.535414000013</v>
      </c>
    </row>
    <row r="233" spans="2:13">
      <c r="B233" s="7">
        <v>42874</v>
      </c>
      <c r="C233" s="371">
        <v>98151.535489000002</v>
      </c>
      <c r="D233" s="371">
        <v>62795.879826999997</v>
      </c>
      <c r="E233" s="35">
        <f t="shared" si="28"/>
        <v>35355.655662000005</v>
      </c>
      <c r="F233" s="35">
        <f t="shared" si="29"/>
        <v>1.5630250863496673</v>
      </c>
      <c r="G233" s="35">
        <f t="shared" si="27"/>
        <v>160947.415316</v>
      </c>
      <c r="H233" s="35">
        <f t="shared" si="30"/>
        <v>94.765803999995114</v>
      </c>
      <c r="I233" s="35">
        <f t="shared" si="33"/>
        <v>7481.6856340000086</v>
      </c>
      <c r="J233" s="35">
        <f t="shared" si="31"/>
        <v>-261.15554500000144</v>
      </c>
      <c r="K233" s="35">
        <f t="shared" si="34"/>
        <v>4668.7651979999937</v>
      </c>
      <c r="L233" s="35">
        <f t="shared" si="32"/>
        <v>-166.38974100000632</v>
      </c>
      <c r="M233" s="35">
        <f t="shared" si="35"/>
        <v>12150.450832000002</v>
      </c>
    </row>
    <row r="234" spans="2:13">
      <c r="B234" s="7">
        <v>42881</v>
      </c>
      <c r="C234" s="371">
        <v>98712.820026000001</v>
      </c>
      <c r="D234" s="371">
        <v>63590.425105000002</v>
      </c>
      <c r="E234" s="35">
        <f t="shared" si="28"/>
        <v>35122.394920999999</v>
      </c>
      <c r="F234" s="35">
        <f t="shared" si="29"/>
        <v>1.5523220652009508</v>
      </c>
      <c r="G234" s="35">
        <f t="shared" si="27"/>
        <v>162303.245131</v>
      </c>
      <c r="H234" s="35">
        <f t="shared" si="30"/>
        <v>561.28453699999955</v>
      </c>
      <c r="I234" s="35">
        <f t="shared" si="33"/>
        <v>7719.2049439999973</v>
      </c>
      <c r="J234" s="35">
        <f t="shared" si="31"/>
        <v>794.54527800000506</v>
      </c>
      <c r="K234" s="35">
        <f t="shared" si="34"/>
        <v>5380.1166430000012</v>
      </c>
      <c r="L234" s="35">
        <f t="shared" si="32"/>
        <v>1355.8298150000046</v>
      </c>
      <c r="M234" s="35">
        <f t="shared" si="35"/>
        <v>13099.321586999999</v>
      </c>
    </row>
    <row r="235" spans="2:13">
      <c r="B235" s="7">
        <v>42888</v>
      </c>
      <c r="C235" s="371">
        <v>100420.884165</v>
      </c>
      <c r="D235" s="371">
        <v>64365.525097999998</v>
      </c>
      <c r="E235" s="35">
        <f t="shared" si="28"/>
        <v>36055.359066999998</v>
      </c>
      <c r="F235" s="35">
        <f t="shared" si="29"/>
        <v>1.5601656944785856</v>
      </c>
      <c r="G235" s="35">
        <f t="shared" si="27"/>
        <v>164786.40926300001</v>
      </c>
      <c r="H235" s="35">
        <f t="shared" si="30"/>
        <v>1708.0641389999946</v>
      </c>
      <c r="I235" s="35">
        <f t="shared" si="33"/>
        <v>9495.4363250000024</v>
      </c>
      <c r="J235" s="35">
        <f t="shared" si="31"/>
        <v>775.09999299999618</v>
      </c>
      <c r="K235" s="35">
        <f t="shared" si="34"/>
        <v>7627.5823799999998</v>
      </c>
      <c r="L235" s="35">
        <f t="shared" si="32"/>
        <v>2483.1641319999908</v>
      </c>
      <c r="M235" s="35">
        <f t="shared" si="35"/>
        <v>17123.018705000002</v>
      </c>
    </row>
    <row r="236" spans="2:13">
      <c r="B236" s="7">
        <v>42895</v>
      </c>
      <c r="C236" s="371">
        <v>100619.158345</v>
      </c>
      <c r="D236" s="371">
        <v>64553.263294999997</v>
      </c>
      <c r="E236" s="35">
        <f t="shared" si="28"/>
        <v>36065.895050000006</v>
      </c>
      <c r="F236" s="35">
        <f t="shared" si="29"/>
        <v>1.5586997962470708</v>
      </c>
      <c r="G236" s="35">
        <f t="shared" si="27"/>
        <v>165172.42164000002</v>
      </c>
      <c r="H236" s="35">
        <f t="shared" si="30"/>
        <v>198.27418000000762</v>
      </c>
      <c r="I236" s="35">
        <f t="shared" si="33"/>
        <v>9805.1964350000053</v>
      </c>
      <c r="J236" s="35">
        <f t="shared" si="31"/>
        <v>187.73819699999876</v>
      </c>
      <c r="K236" s="35">
        <f t="shared" si="34"/>
        <v>7667.2121479999987</v>
      </c>
      <c r="L236" s="35">
        <f t="shared" si="32"/>
        <v>386.01237700000638</v>
      </c>
      <c r="M236" s="35">
        <f t="shared" si="35"/>
        <v>17472.408583000004</v>
      </c>
    </row>
    <row r="237" spans="2:13">
      <c r="B237" s="7">
        <v>42902</v>
      </c>
      <c r="C237" s="371">
        <v>101574.10018199999</v>
      </c>
      <c r="D237" s="371">
        <v>63443.279791000001</v>
      </c>
      <c r="E237" s="35">
        <f t="shared" si="28"/>
        <v>38130.820390999994</v>
      </c>
      <c r="F237" s="35">
        <f t="shared" si="29"/>
        <v>1.6010222125434503</v>
      </c>
      <c r="G237" s="35">
        <f t="shared" si="27"/>
        <v>165017.379973</v>
      </c>
      <c r="H237" s="35">
        <f t="shared" si="30"/>
        <v>954.94183699999121</v>
      </c>
      <c r="I237" s="35">
        <f t="shared" si="33"/>
        <v>9062.6645959999878</v>
      </c>
      <c r="J237" s="35">
        <f t="shared" si="31"/>
        <v>-1109.9835039999962</v>
      </c>
      <c r="K237" s="35">
        <f t="shared" si="34"/>
        <v>4543.8002340000021</v>
      </c>
      <c r="L237" s="35">
        <f t="shared" si="32"/>
        <v>-155.04166700000496</v>
      </c>
      <c r="M237" s="35">
        <f t="shared" si="35"/>
        <v>13606.46482999999</v>
      </c>
    </row>
    <row r="238" spans="2:13">
      <c r="B238" s="7">
        <v>42909</v>
      </c>
      <c r="C238" s="371">
        <v>102118.429369</v>
      </c>
      <c r="D238" s="371">
        <v>62935.263235999999</v>
      </c>
      <c r="E238" s="35">
        <f t="shared" si="28"/>
        <v>39183.166133000006</v>
      </c>
      <c r="F238" s="35">
        <f t="shared" si="29"/>
        <v>1.6225947762555253</v>
      </c>
      <c r="G238" s="35">
        <f t="shared" si="27"/>
        <v>165053.69260499999</v>
      </c>
      <c r="H238" s="35">
        <f t="shared" si="30"/>
        <v>544.32918700001028</v>
      </c>
      <c r="I238" s="35">
        <f t="shared" si="33"/>
        <v>8624.6385540000047</v>
      </c>
      <c r="J238" s="35">
        <f t="shared" si="31"/>
        <v>-508.01655500000197</v>
      </c>
      <c r="K238" s="35">
        <f t="shared" si="34"/>
        <v>3695.0423660000015</v>
      </c>
      <c r="L238" s="35">
        <f t="shared" si="32"/>
        <v>36.312632000008307</v>
      </c>
      <c r="M238" s="35">
        <f t="shared" si="35"/>
        <v>12319.680920000006</v>
      </c>
    </row>
    <row r="239" spans="2:13">
      <c r="B239" s="7">
        <v>42916</v>
      </c>
      <c r="C239" s="371">
        <v>102588.416201</v>
      </c>
      <c r="D239" s="371">
        <v>61579.855324999997</v>
      </c>
      <c r="E239" s="35">
        <f t="shared" si="28"/>
        <v>41008.560876000003</v>
      </c>
      <c r="F239" s="35">
        <f t="shared" si="29"/>
        <v>1.6659411695524311</v>
      </c>
      <c r="G239" s="35">
        <f t="shared" si="27"/>
        <v>164168.271526</v>
      </c>
      <c r="H239" s="35">
        <f t="shared" si="30"/>
        <v>469.98683199999505</v>
      </c>
      <c r="I239" s="35">
        <f t="shared" si="33"/>
        <v>12917.105800999998</v>
      </c>
      <c r="J239" s="35">
        <f t="shared" si="31"/>
        <v>-1355.4079110000021</v>
      </c>
      <c r="K239" s="35">
        <f t="shared" si="34"/>
        <v>2296.1832249999934</v>
      </c>
      <c r="L239" s="35">
        <f t="shared" si="32"/>
        <v>-885.42107900000701</v>
      </c>
      <c r="M239" s="35">
        <f t="shared" si="35"/>
        <v>15213.289025999991</v>
      </c>
    </row>
    <row r="240" spans="2:13">
      <c r="B240" s="7">
        <v>42923</v>
      </c>
      <c r="C240" s="371">
        <v>100896.652703</v>
      </c>
      <c r="D240" s="371">
        <v>60286.196169000003</v>
      </c>
      <c r="E240" s="35">
        <f t="shared" si="28"/>
        <v>40610.456533999997</v>
      </c>
      <c r="F240" s="35">
        <f t="shared" si="29"/>
        <v>1.6736277807303832</v>
      </c>
      <c r="G240" s="35">
        <f t="shared" si="27"/>
        <v>161182.848872</v>
      </c>
      <c r="H240" s="35">
        <f t="shared" si="30"/>
        <v>-1691.7634980000003</v>
      </c>
      <c r="I240" s="35">
        <f t="shared" si="33"/>
        <v>8151.392353999996</v>
      </c>
      <c r="J240" s="35">
        <f t="shared" si="31"/>
        <v>-1293.6591559999943</v>
      </c>
      <c r="K240" s="35">
        <f t="shared" si="34"/>
        <v>798.0046810000058</v>
      </c>
      <c r="L240" s="35">
        <f t="shared" si="32"/>
        <v>-2985.4226539999945</v>
      </c>
      <c r="M240" s="35">
        <f t="shared" si="35"/>
        <v>8949.3970350000018</v>
      </c>
    </row>
    <row r="241" spans="2:13">
      <c r="B241" s="7">
        <v>42930</v>
      </c>
      <c r="C241" s="371">
        <v>100354.69486</v>
      </c>
      <c r="D241" s="371">
        <v>60959.033017000002</v>
      </c>
      <c r="E241" s="35">
        <f t="shared" si="28"/>
        <v>39395.661843000002</v>
      </c>
      <c r="F241" s="35">
        <f t="shared" si="29"/>
        <v>1.6462645467491832</v>
      </c>
      <c r="G241" s="35">
        <f t="shared" si="27"/>
        <v>161313.727877</v>
      </c>
      <c r="H241" s="35">
        <f t="shared" si="30"/>
        <v>-541.9578429999965</v>
      </c>
      <c r="I241" s="35">
        <f t="shared" si="33"/>
        <v>7505.3857910000079</v>
      </c>
      <c r="J241" s="35">
        <f t="shared" si="31"/>
        <v>672.83684799999901</v>
      </c>
      <c r="K241" s="35">
        <f t="shared" si="34"/>
        <v>-1150.902181999998</v>
      </c>
      <c r="L241" s="35">
        <f t="shared" si="32"/>
        <v>130.87900500000251</v>
      </c>
      <c r="M241" s="35">
        <f t="shared" si="35"/>
        <v>6354.4836090000099</v>
      </c>
    </row>
    <row r="242" spans="2:13">
      <c r="B242" s="7">
        <v>42937</v>
      </c>
      <c r="C242" s="371">
        <v>100675.576522</v>
      </c>
      <c r="D242" s="371">
        <v>61662.477069</v>
      </c>
      <c r="E242" s="35">
        <f t="shared" si="28"/>
        <v>39013.099453000003</v>
      </c>
      <c r="F242" s="35">
        <f t="shared" si="29"/>
        <v>1.6326878404405412</v>
      </c>
      <c r="G242" s="35">
        <f t="shared" si="27"/>
        <v>162338.053591</v>
      </c>
      <c r="H242" s="35">
        <f t="shared" si="30"/>
        <v>320.88166199999978</v>
      </c>
      <c r="I242" s="35">
        <f t="shared" si="33"/>
        <v>6746.3878320000076</v>
      </c>
      <c r="J242" s="35">
        <f t="shared" si="31"/>
        <v>703.44405199999892</v>
      </c>
      <c r="K242" s="35">
        <f t="shared" si="34"/>
        <v>-488.06186300000263</v>
      </c>
      <c r="L242" s="35">
        <f t="shared" si="32"/>
        <v>1024.3257139999987</v>
      </c>
      <c r="M242" s="35">
        <f t="shared" si="35"/>
        <v>6258.325969000005</v>
      </c>
    </row>
    <row r="243" spans="2:13">
      <c r="B243" s="7">
        <v>42944</v>
      </c>
      <c r="C243" s="371">
        <v>100291.366825</v>
      </c>
      <c r="D243" s="371">
        <v>61423.045415000001</v>
      </c>
      <c r="E243" s="35">
        <f t="shared" si="28"/>
        <v>38868.321410000004</v>
      </c>
      <c r="F243" s="35">
        <f t="shared" si="29"/>
        <v>1.6327970413610922</v>
      </c>
      <c r="G243" s="35">
        <f t="shared" si="27"/>
        <v>161714.41224000001</v>
      </c>
      <c r="H243" s="35">
        <f t="shared" si="30"/>
        <v>-384.20969699999841</v>
      </c>
      <c r="I243" s="35">
        <f t="shared" si="33"/>
        <v>3032.2295030000096</v>
      </c>
      <c r="J243" s="35">
        <f t="shared" si="31"/>
        <v>-239.43165399999998</v>
      </c>
      <c r="K243" s="35">
        <f t="shared" si="34"/>
        <v>-1959.5299119999981</v>
      </c>
      <c r="L243" s="35">
        <f t="shared" si="32"/>
        <v>-623.64135099999839</v>
      </c>
      <c r="M243" s="35">
        <f t="shared" si="35"/>
        <v>1072.6995910000114</v>
      </c>
    </row>
    <row r="244" spans="2:13">
      <c r="B244" s="7">
        <v>42951</v>
      </c>
      <c r="C244" s="371">
        <v>99903.735895000005</v>
      </c>
      <c r="D244" s="371">
        <v>61243.210184000003</v>
      </c>
      <c r="E244" s="35">
        <f t="shared" si="28"/>
        <v>38660.525711000002</v>
      </c>
      <c r="F244" s="35">
        <f t="shared" si="29"/>
        <v>1.6312622345374737</v>
      </c>
      <c r="G244" s="35">
        <f t="shared" si="27"/>
        <v>161146.94607900002</v>
      </c>
      <c r="H244" s="35">
        <f t="shared" si="30"/>
        <v>-387.63092999999935</v>
      </c>
      <c r="I244" s="35">
        <f t="shared" si="33"/>
        <v>1648.0600130000093</v>
      </c>
      <c r="J244" s="35">
        <f t="shared" si="31"/>
        <v>-179.83523099999729</v>
      </c>
      <c r="K244" s="35">
        <f t="shared" si="34"/>
        <v>-1811.9968479999952</v>
      </c>
      <c r="L244" s="35">
        <f t="shared" si="32"/>
        <v>-567.46616099999665</v>
      </c>
      <c r="M244" s="35">
        <f t="shared" si="35"/>
        <v>-163.93683499998588</v>
      </c>
    </row>
    <row r="245" spans="2:13">
      <c r="B245" s="7">
        <v>42958</v>
      </c>
      <c r="C245" s="371">
        <v>99348.516749999995</v>
      </c>
      <c r="D245" s="371">
        <v>62182.193075000003</v>
      </c>
      <c r="E245" s="35">
        <f t="shared" si="28"/>
        <v>37166.323674999992</v>
      </c>
      <c r="F245" s="35">
        <f t="shared" si="29"/>
        <v>1.5977004321827706</v>
      </c>
      <c r="G245" s="35">
        <f t="shared" si="27"/>
        <v>161530.709825</v>
      </c>
      <c r="H245" s="35">
        <f t="shared" si="30"/>
        <v>-555.21914500001003</v>
      </c>
      <c r="I245" s="35">
        <f t="shared" si="33"/>
        <v>1291.7470649999887</v>
      </c>
      <c r="J245" s="35">
        <f t="shared" si="31"/>
        <v>938.98289099999965</v>
      </c>
      <c r="K245" s="35">
        <f t="shared" si="34"/>
        <v>-874.8422969999956</v>
      </c>
      <c r="L245" s="35">
        <f t="shared" si="32"/>
        <v>383.76374599998962</v>
      </c>
      <c r="M245" s="35">
        <f t="shared" si="35"/>
        <v>416.90476799999306</v>
      </c>
    </row>
    <row r="246" spans="2:13">
      <c r="B246" s="7">
        <v>42965</v>
      </c>
      <c r="C246" s="371">
        <v>98898.487221999996</v>
      </c>
      <c r="D246" s="371">
        <v>63549.505004999999</v>
      </c>
      <c r="E246" s="35">
        <f t="shared" si="28"/>
        <v>35348.982216999997</v>
      </c>
      <c r="F246" s="35">
        <f t="shared" si="29"/>
        <v>1.5562432345337509</v>
      </c>
      <c r="G246" s="35">
        <f t="shared" si="27"/>
        <v>162447.99222700001</v>
      </c>
      <c r="H246" s="35">
        <f t="shared" si="30"/>
        <v>-450.02952799999912</v>
      </c>
      <c r="I246" s="35">
        <f t="shared" si="33"/>
        <v>746.95173299999442</v>
      </c>
      <c r="J246" s="35">
        <f t="shared" si="31"/>
        <v>1367.3119299999962</v>
      </c>
      <c r="K246" s="35">
        <f t="shared" si="34"/>
        <v>753.62517800000205</v>
      </c>
      <c r="L246" s="35">
        <f t="shared" si="32"/>
        <v>917.28240199999709</v>
      </c>
      <c r="M246" s="35">
        <f t="shared" si="35"/>
        <v>1500.5769109999965</v>
      </c>
    </row>
    <row r="247" spans="2:13">
      <c r="B247" s="7">
        <v>42972</v>
      </c>
      <c r="C247" s="371">
        <v>100152.03546100001</v>
      </c>
      <c r="D247" s="371">
        <v>65389.783757999998</v>
      </c>
      <c r="E247" s="35">
        <f t="shared" si="28"/>
        <v>34762.251703000009</v>
      </c>
      <c r="F247" s="35">
        <f t="shared" si="29"/>
        <v>1.5316159452621998</v>
      </c>
      <c r="G247" s="35">
        <f t="shared" si="27"/>
        <v>165541.819219</v>
      </c>
      <c r="H247" s="35">
        <f t="shared" si="30"/>
        <v>1253.5482390000107</v>
      </c>
      <c r="I247" s="35">
        <f t="shared" si="33"/>
        <v>1439.2154350000055</v>
      </c>
      <c r="J247" s="35">
        <f t="shared" si="31"/>
        <v>1840.2787529999987</v>
      </c>
      <c r="K247" s="35">
        <f t="shared" si="34"/>
        <v>1799.3586529999957</v>
      </c>
      <c r="L247" s="35">
        <f t="shared" si="32"/>
        <v>3093.8269920000093</v>
      </c>
      <c r="M247" s="35">
        <f t="shared" si="35"/>
        <v>3238.5740880000012</v>
      </c>
    </row>
    <row r="248" spans="2:13">
      <c r="B248" s="7">
        <v>42979</v>
      </c>
      <c r="C248" s="371">
        <v>101303.057338</v>
      </c>
      <c r="D248" s="371">
        <v>65392.409340999999</v>
      </c>
      <c r="E248" s="35">
        <f t="shared" si="28"/>
        <v>35910.647997</v>
      </c>
      <c r="F248" s="35">
        <f t="shared" si="29"/>
        <v>1.5491562149016063</v>
      </c>
      <c r="G248" s="35">
        <f t="shared" si="27"/>
        <v>166695.466679</v>
      </c>
      <c r="H248" s="35">
        <f t="shared" si="30"/>
        <v>1151.0218769999919</v>
      </c>
      <c r="I248" s="35">
        <f t="shared" si="33"/>
        <v>882.17317300000286</v>
      </c>
      <c r="J248" s="35">
        <f t="shared" si="31"/>
        <v>2.6255830000009155</v>
      </c>
      <c r="K248" s="35">
        <f t="shared" si="34"/>
        <v>1026.8842430000004</v>
      </c>
      <c r="L248" s="35">
        <f t="shared" si="32"/>
        <v>1153.6474599999929</v>
      </c>
      <c r="M248" s="35">
        <f t="shared" si="35"/>
        <v>1909.0574160000033</v>
      </c>
    </row>
    <row r="249" spans="2:13">
      <c r="B249" s="7">
        <v>42986</v>
      </c>
      <c r="C249" s="371">
        <v>102135.97237600001</v>
      </c>
      <c r="D249" s="371">
        <v>65422.581602999999</v>
      </c>
      <c r="E249" s="35">
        <f t="shared" si="28"/>
        <v>36713.390773000006</v>
      </c>
      <c r="F249" s="35">
        <f t="shared" si="29"/>
        <v>1.5611730670578809</v>
      </c>
      <c r="G249" s="35">
        <f t="shared" si="27"/>
        <v>167558.55397900002</v>
      </c>
      <c r="H249" s="35">
        <f t="shared" si="30"/>
        <v>832.91503800000646</v>
      </c>
      <c r="I249" s="35">
        <f t="shared" si="33"/>
        <v>1516.8140310000017</v>
      </c>
      <c r="J249" s="35">
        <f t="shared" si="31"/>
        <v>30.172262000000046</v>
      </c>
      <c r="K249" s="35">
        <f t="shared" si="34"/>
        <v>869.31830800000171</v>
      </c>
      <c r="L249" s="35">
        <f t="shared" si="32"/>
        <v>863.08730000000651</v>
      </c>
      <c r="M249" s="35">
        <f t="shared" si="35"/>
        <v>2386.1323390000034</v>
      </c>
    </row>
    <row r="250" spans="2:13">
      <c r="B250" s="7">
        <v>42993</v>
      </c>
      <c r="C250" s="371">
        <v>102193.731453</v>
      </c>
      <c r="D250" s="371">
        <v>65614.161147000006</v>
      </c>
      <c r="E250" s="35">
        <f t="shared" si="28"/>
        <v>36579.570305999994</v>
      </c>
      <c r="F250" s="35">
        <f t="shared" si="29"/>
        <v>1.5574950539114296</v>
      </c>
      <c r="G250" s="35">
        <f t="shared" si="27"/>
        <v>167807.89260000002</v>
      </c>
      <c r="H250" s="35">
        <f t="shared" si="30"/>
        <v>57.759076999995159</v>
      </c>
      <c r="I250" s="35">
        <f t="shared" si="33"/>
        <v>619.63127100000565</v>
      </c>
      <c r="J250" s="35">
        <f t="shared" si="31"/>
        <v>191.57954400000744</v>
      </c>
      <c r="K250" s="35">
        <f t="shared" si="34"/>
        <v>2170.8813560000053</v>
      </c>
      <c r="L250" s="35">
        <f t="shared" si="32"/>
        <v>249.3386210000026</v>
      </c>
      <c r="M250" s="35">
        <f t="shared" si="35"/>
        <v>2790.512627000011</v>
      </c>
    </row>
    <row r="251" spans="2:13">
      <c r="B251" s="7">
        <v>43000</v>
      </c>
      <c r="C251" s="371">
        <v>101677.64952200001</v>
      </c>
      <c r="D251" s="371">
        <v>65864.032577000005</v>
      </c>
      <c r="E251" s="35">
        <f t="shared" si="28"/>
        <v>35813.616945000002</v>
      </c>
      <c r="F251" s="35">
        <f t="shared" si="29"/>
        <v>1.543750747467993</v>
      </c>
      <c r="G251" s="35">
        <f t="shared" si="27"/>
        <v>167541.68209900003</v>
      </c>
      <c r="H251" s="35">
        <f t="shared" si="30"/>
        <v>-516.08193099999335</v>
      </c>
      <c r="I251" s="35">
        <f t="shared" si="33"/>
        <v>-440.77984699999797</v>
      </c>
      <c r="J251" s="35">
        <f t="shared" si="31"/>
        <v>249.87142999999924</v>
      </c>
      <c r="K251" s="35">
        <f t="shared" si="34"/>
        <v>2928.7693410000065</v>
      </c>
      <c r="L251" s="35">
        <f t="shared" si="32"/>
        <v>-266.21050099999411</v>
      </c>
      <c r="M251" s="35">
        <f t="shared" si="35"/>
        <v>2487.9894940000086</v>
      </c>
    </row>
    <row r="252" spans="2:13">
      <c r="B252" s="7">
        <v>43007</v>
      </c>
      <c r="C252" s="371">
        <v>100396.179137</v>
      </c>
      <c r="D252" s="371">
        <v>65106.451397999997</v>
      </c>
      <c r="E252" s="35">
        <f t="shared" si="28"/>
        <v>35289.727739000002</v>
      </c>
      <c r="F252" s="35">
        <f t="shared" si="29"/>
        <v>1.5420311963137352</v>
      </c>
      <c r="G252" s="35">
        <f t="shared" si="27"/>
        <v>165502.630535</v>
      </c>
      <c r="H252" s="35">
        <f t="shared" si="30"/>
        <v>-1281.4703850000078</v>
      </c>
      <c r="I252" s="35">
        <f t="shared" si="33"/>
        <v>-2192.2370640000008</v>
      </c>
      <c r="J252" s="35">
        <f t="shared" si="31"/>
        <v>-757.58117900000798</v>
      </c>
      <c r="K252" s="35">
        <f t="shared" si="34"/>
        <v>3526.5960730000006</v>
      </c>
      <c r="L252" s="35">
        <f t="shared" si="32"/>
        <v>-2039.0515640000158</v>
      </c>
      <c r="M252" s="35">
        <f t="shared" si="35"/>
        <v>1334.3590089999998</v>
      </c>
    </row>
    <row r="253" spans="2:13">
      <c r="B253" s="7">
        <v>43014</v>
      </c>
      <c r="C253" s="371">
        <v>99142.431769999996</v>
      </c>
      <c r="D253" s="371">
        <v>64218.917264000003</v>
      </c>
      <c r="E253" s="35">
        <f t="shared" si="28"/>
        <v>34923.514505999992</v>
      </c>
      <c r="F253" s="35">
        <f t="shared" si="29"/>
        <v>1.543819734026838</v>
      </c>
      <c r="G253" s="35">
        <f t="shared" si="27"/>
        <v>163361.34903400001</v>
      </c>
      <c r="H253" s="35">
        <f t="shared" si="30"/>
        <v>-1253.7473670000036</v>
      </c>
      <c r="I253" s="35">
        <f t="shared" si="33"/>
        <v>-1754.2209330000042</v>
      </c>
      <c r="J253" s="35">
        <f t="shared" si="31"/>
        <v>-887.53413399999408</v>
      </c>
      <c r="K253" s="35">
        <f t="shared" si="34"/>
        <v>3932.7210950000008</v>
      </c>
      <c r="L253" s="35">
        <f t="shared" si="32"/>
        <v>-2141.2815009999977</v>
      </c>
      <c r="M253" s="35">
        <f t="shared" si="35"/>
        <v>2178.5001619999966</v>
      </c>
    </row>
    <row r="254" spans="2:13">
      <c r="B254" s="7">
        <v>43021</v>
      </c>
      <c r="C254" s="371">
        <v>97448.496518</v>
      </c>
      <c r="D254" s="371">
        <v>65105.251335000001</v>
      </c>
      <c r="E254" s="35">
        <f t="shared" si="28"/>
        <v>32343.245182999999</v>
      </c>
      <c r="F254" s="35">
        <f t="shared" si="29"/>
        <v>1.4967839693387768</v>
      </c>
      <c r="G254" s="35">
        <f t="shared" si="27"/>
        <v>162553.74785300001</v>
      </c>
      <c r="H254" s="35">
        <f t="shared" si="30"/>
        <v>-1693.9352519999957</v>
      </c>
      <c r="I254" s="35">
        <f t="shared" si="33"/>
        <v>-2906.1983420000033</v>
      </c>
      <c r="J254" s="35">
        <f t="shared" si="31"/>
        <v>886.33407099999749</v>
      </c>
      <c r="K254" s="35">
        <f t="shared" si="34"/>
        <v>4146.2183179999993</v>
      </c>
      <c r="L254" s="35">
        <f t="shared" si="32"/>
        <v>-807.60118099999818</v>
      </c>
      <c r="M254" s="35">
        <f t="shared" si="35"/>
        <v>1240.0199759999959</v>
      </c>
    </row>
    <row r="255" spans="2:13">
      <c r="B255" s="7">
        <v>43028</v>
      </c>
      <c r="C255" s="371">
        <v>96902.699762000004</v>
      </c>
      <c r="D255" s="371">
        <v>65014.086796000003</v>
      </c>
      <c r="E255" s="35">
        <f t="shared" si="28"/>
        <v>31888.612966000001</v>
      </c>
      <c r="F255" s="35">
        <f t="shared" si="29"/>
        <v>1.4904877471563893</v>
      </c>
      <c r="G255" s="35">
        <f t="shared" si="27"/>
        <v>161916.78655800002</v>
      </c>
      <c r="H255" s="35">
        <f t="shared" si="30"/>
        <v>-545.79675599999609</v>
      </c>
      <c r="I255" s="35">
        <f t="shared" si="33"/>
        <v>-3772.8767599999992</v>
      </c>
      <c r="J255" s="35">
        <f t="shared" si="31"/>
        <v>-91.164538999997603</v>
      </c>
      <c r="K255" s="35">
        <f t="shared" si="34"/>
        <v>3351.6097270000027</v>
      </c>
      <c r="L255" s="35">
        <f t="shared" si="32"/>
        <v>-636.9612949999937</v>
      </c>
      <c r="M255" s="35">
        <f t="shared" si="35"/>
        <v>-421.26703299999645</v>
      </c>
    </row>
    <row r="256" spans="2:13">
      <c r="B256" s="7">
        <v>43035</v>
      </c>
      <c r="C256" s="371">
        <v>94349.552507999993</v>
      </c>
      <c r="D256" s="371">
        <v>65515.749637000001</v>
      </c>
      <c r="E256" s="35">
        <f t="shared" si="28"/>
        <v>28833.802870999993</v>
      </c>
      <c r="F256" s="35">
        <f t="shared" si="29"/>
        <v>1.44010490654168</v>
      </c>
      <c r="G256" s="35">
        <f t="shared" si="27"/>
        <v>159865.30214499999</v>
      </c>
      <c r="H256" s="35">
        <f t="shared" si="30"/>
        <v>-2553.1472540000104</v>
      </c>
      <c r="I256" s="35">
        <f t="shared" si="33"/>
        <v>-5941.8143170000112</v>
      </c>
      <c r="J256" s="35">
        <f t="shared" si="31"/>
        <v>501.66284099999757</v>
      </c>
      <c r="K256" s="35">
        <f t="shared" si="34"/>
        <v>4092.7042220000003</v>
      </c>
      <c r="L256" s="35">
        <f t="shared" si="32"/>
        <v>-2051.4844130000129</v>
      </c>
      <c r="M256" s="35">
        <f t="shared" si="35"/>
        <v>-1849.1100950000109</v>
      </c>
    </row>
    <row r="257" spans="2:13">
      <c r="B257" s="7">
        <v>43042</v>
      </c>
      <c r="C257" s="371">
        <v>92972.462495</v>
      </c>
      <c r="D257" s="371">
        <v>64825.878857000003</v>
      </c>
      <c r="E257" s="35">
        <f t="shared" si="28"/>
        <v>28146.583637999996</v>
      </c>
      <c r="F257" s="35">
        <f t="shared" si="29"/>
        <v>1.4341874593029245</v>
      </c>
      <c r="G257" s="35">
        <f t="shared" si="27"/>
        <v>157798.34135200002</v>
      </c>
      <c r="H257" s="35">
        <f t="shared" si="30"/>
        <v>-1377.0900129999936</v>
      </c>
      <c r="I257" s="35">
        <f t="shared" si="33"/>
        <v>-6931.2734000000055</v>
      </c>
      <c r="J257" s="35">
        <f t="shared" si="31"/>
        <v>-689.87077999999747</v>
      </c>
      <c r="K257" s="35">
        <f t="shared" si="34"/>
        <v>3582.6686730000001</v>
      </c>
      <c r="L257" s="35">
        <f t="shared" si="32"/>
        <v>-2066.9607929999911</v>
      </c>
      <c r="M257" s="35">
        <f t="shared" si="35"/>
        <v>-3348.6047270000054</v>
      </c>
    </row>
    <row r="258" spans="2:13">
      <c r="B258" s="7">
        <v>43049</v>
      </c>
      <c r="C258" s="371">
        <v>92805.922783000002</v>
      </c>
      <c r="D258" s="371">
        <v>65248.561764999999</v>
      </c>
      <c r="E258" s="35">
        <f t="shared" si="28"/>
        <v>27557.361018000003</v>
      </c>
      <c r="F258" s="35">
        <f t="shared" si="29"/>
        <v>1.422344344037052</v>
      </c>
      <c r="G258" s="35">
        <f t="shared" ref="G258:G321" si="36">C258+D258</f>
        <v>158054.48454800001</v>
      </c>
      <c r="H258" s="35">
        <f t="shared" si="30"/>
        <v>-166.53971199999796</v>
      </c>
      <c r="I258" s="35">
        <f t="shared" si="33"/>
        <v>-6542.5939669999934</v>
      </c>
      <c r="J258" s="35">
        <f t="shared" si="31"/>
        <v>422.68290799999522</v>
      </c>
      <c r="K258" s="35">
        <f t="shared" si="34"/>
        <v>3066.3686899999957</v>
      </c>
      <c r="L258" s="35">
        <f t="shared" si="32"/>
        <v>256.14319599999726</v>
      </c>
      <c r="M258" s="35">
        <f t="shared" si="35"/>
        <v>-3476.2252769999977</v>
      </c>
    </row>
    <row r="259" spans="2:13">
      <c r="B259" s="7">
        <v>43056</v>
      </c>
      <c r="C259" s="371">
        <v>93208.89804</v>
      </c>
      <c r="D259" s="371">
        <v>66236.578588999997</v>
      </c>
      <c r="E259" s="35">
        <f t="shared" ref="E259:E322" si="37">C259-D259</f>
        <v>26972.319451000003</v>
      </c>
      <c r="F259" s="35">
        <f t="shared" ref="F259:F322" si="38">C259/D259</f>
        <v>1.4072118461668148</v>
      </c>
      <c r="G259" s="35">
        <f t="shared" si="36"/>
        <v>159445.47662899998</v>
      </c>
      <c r="H259" s="35">
        <f t="shared" ref="H259:H322" si="39">C259-C258</f>
        <v>402.97525699999824</v>
      </c>
      <c r="I259" s="35">
        <f t="shared" si="33"/>
        <v>-5689.5891819999961</v>
      </c>
      <c r="J259" s="35">
        <f t="shared" ref="J259:J322" si="40">D259-D258</f>
        <v>988.01682399999845</v>
      </c>
      <c r="K259" s="35">
        <f t="shared" si="34"/>
        <v>2687.0735839999979</v>
      </c>
      <c r="L259" s="35">
        <f t="shared" ref="L259:L322" si="41">H259+J259</f>
        <v>1390.9920809999967</v>
      </c>
      <c r="M259" s="35">
        <f t="shared" si="35"/>
        <v>-3002.5155979999981</v>
      </c>
    </row>
    <row r="260" spans="2:13">
      <c r="B260" s="7">
        <v>43063</v>
      </c>
      <c r="C260" s="371">
        <v>93516.663310000004</v>
      </c>
      <c r="D260" s="371">
        <v>67385.103518000004</v>
      </c>
      <c r="E260" s="35">
        <f t="shared" si="37"/>
        <v>26131.559792</v>
      </c>
      <c r="F260" s="35">
        <f t="shared" si="38"/>
        <v>1.387794311023351</v>
      </c>
      <c r="G260" s="35">
        <f t="shared" si="36"/>
        <v>160901.76682800002</v>
      </c>
      <c r="H260" s="35">
        <f t="shared" si="39"/>
        <v>307.76527000000351</v>
      </c>
      <c r="I260" s="35">
        <f t="shared" si="33"/>
        <v>-6635.3721510000032</v>
      </c>
      <c r="J260" s="35">
        <f t="shared" si="40"/>
        <v>1148.5249290000065</v>
      </c>
      <c r="K260" s="35">
        <f t="shared" si="34"/>
        <v>1995.3197600000058</v>
      </c>
      <c r="L260" s="35">
        <f t="shared" si="41"/>
        <v>1456.29019900001</v>
      </c>
      <c r="M260" s="35">
        <f t="shared" si="35"/>
        <v>-4640.0523909999974</v>
      </c>
    </row>
    <row r="261" spans="2:13">
      <c r="B261" s="7">
        <v>43070</v>
      </c>
      <c r="C261" s="371">
        <v>93989.771708</v>
      </c>
      <c r="D261" s="371">
        <v>66994.767586000002</v>
      </c>
      <c r="E261" s="35">
        <f t="shared" si="37"/>
        <v>26995.004121999998</v>
      </c>
      <c r="F261" s="35">
        <f t="shared" si="38"/>
        <v>1.4029419773319907</v>
      </c>
      <c r="G261" s="35">
        <f t="shared" si="36"/>
        <v>160984.53929400002</v>
      </c>
      <c r="H261" s="35">
        <f t="shared" si="39"/>
        <v>473.10839799999667</v>
      </c>
      <c r="I261" s="35">
        <f t="shared" si="33"/>
        <v>-7313.2856299999985</v>
      </c>
      <c r="J261" s="35">
        <f t="shared" si="40"/>
        <v>-390.33593200000178</v>
      </c>
      <c r="K261" s="35">
        <f t="shared" si="34"/>
        <v>1602.3582450000031</v>
      </c>
      <c r="L261" s="35">
        <f t="shared" si="41"/>
        <v>82.772465999994893</v>
      </c>
      <c r="M261" s="35">
        <f t="shared" si="35"/>
        <v>-5710.9273849999954</v>
      </c>
    </row>
    <row r="262" spans="2:13">
      <c r="B262" s="7">
        <v>43077</v>
      </c>
      <c r="C262" s="371">
        <v>94742.439043000006</v>
      </c>
      <c r="D262" s="371">
        <v>68610.075276000003</v>
      </c>
      <c r="E262" s="35">
        <f t="shared" si="37"/>
        <v>26132.363767000003</v>
      </c>
      <c r="F262" s="35">
        <f t="shared" si="38"/>
        <v>1.3808823071812191</v>
      </c>
      <c r="G262" s="35">
        <f t="shared" si="36"/>
        <v>163352.51431900001</v>
      </c>
      <c r="H262" s="35">
        <f t="shared" si="39"/>
        <v>752.66733500000555</v>
      </c>
      <c r="I262" s="35">
        <f t="shared" si="33"/>
        <v>-7393.5333329999994</v>
      </c>
      <c r="J262" s="35">
        <f t="shared" si="40"/>
        <v>1615.3076900000015</v>
      </c>
      <c r="K262" s="35">
        <f t="shared" si="34"/>
        <v>3187.4936730000045</v>
      </c>
      <c r="L262" s="35">
        <f t="shared" si="41"/>
        <v>2367.975025000007</v>
      </c>
      <c r="M262" s="35">
        <f t="shared" si="35"/>
        <v>-4206.0396599999949</v>
      </c>
    </row>
    <row r="263" spans="2:13">
      <c r="B263" s="7">
        <v>43084</v>
      </c>
      <c r="C263" s="371">
        <v>95010.676143999997</v>
      </c>
      <c r="D263" s="371">
        <v>68023.917098999998</v>
      </c>
      <c r="E263" s="35">
        <f t="shared" si="37"/>
        <v>26986.759044999999</v>
      </c>
      <c r="F263" s="35">
        <f t="shared" si="38"/>
        <v>1.3967245668273449</v>
      </c>
      <c r="G263" s="35">
        <f t="shared" si="36"/>
        <v>163034.59324299998</v>
      </c>
      <c r="H263" s="35">
        <f t="shared" si="39"/>
        <v>268.23710099999153</v>
      </c>
      <c r="I263" s="35">
        <f t="shared" si="33"/>
        <v>-7183.055309000003</v>
      </c>
      <c r="J263" s="35">
        <f t="shared" si="40"/>
        <v>-586.1581770000048</v>
      </c>
      <c r="K263" s="35">
        <f t="shared" si="34"/>
        <v>2409.7559519999922</v>
      </c>
      <c r="L263" s="35">
        <f t="shared" si="41"/>
        <v>-317.92107600001327</v>
      </c>
      <c r="M263" s="35">
        <f t="shared" si="35"/>
        <v>-4773.2993570000108</v>
      </c>
    </row>
    <row r="264" spans="2:13">
      <c r="B264" s="7">
        <v>43091</v>
      </c>
      <c r="C264" s="371">
        <v>95932.105410999997</v>
      </c>
      <c r="D264" s="371">
        <v>69155.484255000003</v>
      </c>
      <c r="E264" s="35">
        <f t="shared" si="37"/>
        <v>26776.621155999994</v>
      </c>
      <c r="F264" s="35">
        <f t="shared" si="38"/>
        <v>1.3871944711899551</v>
      </c>
      <c r="G264" s="35">
        <f t="shared" si="36"/>
        <v>165087.58966599999</v>
      </c>
      <c r="H264" s="35">
        <f t="shared" si="39"/>
        <v>921.42926699999953</v>
      </c>
      <c r="I264" s="35">
        <f t="shared" si="33"/>
        <v>-5745.5441110000102</v>
      </c>
      <c r="J264" s="35">
        <f t="shared" si="40"/>
        <v>1131.5671560000046</v>
      </c>
      <c r="K264" s="35">
        <f t="shared" si="34"/>
        <v>3291.4516779999976</v>
      </c>
      <c r="L264" s="35">
        <f t="shared" si="41"/>
        <v>2052.9964230000041</v>
      </c>
      <c r="M264" s="35">
        <f t="shared" si="35"/>
        <v>-2454.0924330000125</v>
      </c>
    </row>
    <row r="265" spans="2:13">
      <c r="B265" s="7">
        <v>43098</v>
      </c>
      <c r="C265" s="371">
        <v>97170.048456999997</v>
      </c>
      <c r="D265" s="371">
        <v>68182.733529999998</v>
      </c>
      <c r="E265" s="35">
        <f t="shared" si="37"/>
        <v>28987.314926999999</v>
      </c>
      <c r="F265" s="35">
        <f t="shared" si="38"/>
        <v>1.4251415780249665</v>
      </c>
      <c r="G265" s="35">
        <f t="shared" si="36"/>
        <v>165352.78198699999</v>
      </c>
      <c r="H265" s="35">
        <f t="shared" si="39"/>
        <v>1237.9430460000003</v>
      </c>
      <c r="I265" s="35">
        <f t="shared" si="33"/>
        <v>-3226.130680000002</v>
      </c>
      <c r="J265" s="35">
        <f t="shared" si="40"/>
        <v>-972.75072500000533</v>
      </c>
      <c r="K265" s="35">
        <f t="shared" si="34"/>
        <v>3076.2821320000003</v>
      </c>
      <c r="L265" s="35">
        <f t="shared" si="41"/>
        <v>265.19232099999499</v>
      </c>
      <c r="M265" s="35">
        <f t="shared" si="35"/>
        <v>-149.84854800000176</v>
      </c>
    </row>
    <row r="266" spans="2:13">
      <c r="B266" s="7">
        <v>43105</v>
      </c>
      <c r="C266" s="371">
        <v>98103.755753000005</v>
      </c>
      <c r="D266" s="371">
        <v>67806.409106000006</v>
      </c>
      <c r="E266" s="35">
        <f t="shared" si="37"/>
        <v>30297.346646999998</v>
      </c>
      <c r="F266" s="35">
        <f t="shared" si="38"/>
        <v>1.4468212820359936</v>
      </c>
      <c r="G266" s="35">
        <f t="shared" si="36"/>
        <v>165910.16485900001</v>
      </c>
      <c r="H266" s="35">
        <f t="shared" si="39"/>
        <v>933.70729600000777</v>
      </c>
      <c r="I266" s="35">
        <f t="shared" si="33"/>
        <v>-1038.6760169999907</v>
      </c>
      <c r="J266" s="35">
        <f t="shared" si="40"/>
        <v>-376.32442399999127</v>
      </c>
      <c r="K266" s="35">
        <f t="shared" si="34"/>
        <v>3587.4918420000031</v>
      </c>
      <c r="L266" s="35">
        <f t="shared" si="41"/>
        <v>557.3828720000165</v>
      </c>
      <c r="M266" s="35">
        <f t="shared" si="35"/>
        <v>2548.8158250000124</v>
      </c>
    </row>
    <row r="267" spans="2:13">
      <c r="B267" s="7">
        <v>43112</v>
      </c>
      <c r="C267" s="371">
        <v>98479.616777999996</v>
      </c>
      <c r="D267" s="371">
        <v>68337.164432999998</v>
      </c>
      <c r="E267" s="35">
        <f t="shared" si="37"/>
        <v>30142.452344999998</v>
      </c>
      <c r="F267" s="35">
        <f t="shared" si="38"/>
        <v>1.4410843293703333</v>
      </c>
      <c r="G267" s="35">
        <f t="shared" si="36"/>
        <v>166816.78121099999</v>
      </c>
      <c r="H267" s="35">
        <f t="shared" si="39"/>
        <v>375.86102499999106</v>
      </c>
      <c r="I267" s="35">
        <f t="shared" si="33"/>
        <v>1031.1202599999961</v>
      </c>
      <c r="J267" s="35">
        <f t="shared" si="40"/>
        <v>530.75532699999167</v>
      </c>
      <c r="K267" s="35">
        <f t="shared" si="34"/>
        <v>3231.9130979999973</v>
      </c>
      <c r="L267" s="35">
        <f t="shared" si="41"/>
        <v>906.61635199998273</v>
      </c>
      <c r="M267" s="35">
        <f t="shared" si="35"/>
        <v>4263.0333579999933</v>
      </c>
    </row>
    <row r="268" spans="2:13">
      <c r="B268" s="7">
        <v>43119</v>
      </c>
      <c r="C268" s="371">
        <v>98630.276257999998</v>
      </c>
      <c r="D268" s="371">
        <v>69200.828104</v>
      </c>
      <c r="E268" s="35">
        <f t="shared" si="37"/>
        <v>29429.448153999998</v>
      </c>
      <c r="F268" s="35">
        <f t="shared" si="38"/>
        <v>1.4252759534867314</v>
      </c>
      <c r="G268" s="35">
        <f t="shared" si="36"/>
        <v>167831.10436200001</v>
      </c>
      <c r="H268" s="35">
        <f t="shared" si="39"/>
        <v>150.65948000000208</v>
      </c>
      <c r="I268" s="35">
        <f t="shared" si="33"/>
        <v>1727.5764959999942</v>
      </c>
      <c r="J268" s="35">
        <f t="shared" si="40"/>
        <v>863.66367100000207</v>
      </c>
      <c r="K268" s="35">
        <f t="shared" si="34"/>
        <v>4186.7413079999969</v>
      </c>
      <c r="L268" s="35">
        <f t="shared" si="41"/>
        <v>1014.3231510000041</v>
      </c>
      <c r="M268" s="35">
        <f t="shared" si="35"/>
        <v>5914.3178039999912</v>
      </c>
    </row>
    <row r="269" spans="2:13">
      <c r="B269" s="7">
        <v>43126</v>
      </c>
      <c r="C269" s="371">
        <v>99911.321733000004</v>
      </c>
      <c r="D269" s="371">
        <v>70395.010423999993</v>
      </c>
      <c r="E269" s="35">
        <f t="shared" si="37"/>
        <v>29516.311309000012</v>
      </c>
      <c r="F269" s="35">
        <f t="shared" si="38"/>
        <v>1.4192955030650429</v>
      </c>
      <c r="G269" s="35">
        <f t="shared" si="36"/>
        <v>170306.332157</v>
      </c>
      <c r="H269" s="35">
        <f t="shared" si="39"/>
        <v>1281.0454750000063</v>
      </c>
      <c r="I269" s="35">
        <f t="shared" si="33"/>
        <v>5561.7692250000109</v>
      </c>
      <c r="J269" s="35">
        <f t="shared" si="40"/>
        <v>1194.1823199999926</v>
      </c>
      <c r="K269" s="35">
        <f t="shared" si="34"/>
        <v>4879.260786999992</v>
      </c>
      <c r="L269" s="35">
        <f t="shared" si="41"/>
        <v>2475.2277949999989</v>
      </c>
      <c r="M269" s="35">
        <f t="shared" si="35"/>
        <v>10441.030012000003</v>
      </c>
    </row>
    <row r="270" spans="2:13">
      <c r="B270" s="7">
        <v>43133</v>
      </c>
      <c r="C270" s="371">
        <v>100072.982309</v>
      </c>
      <c r="D270" s="371">
        <v>69205.586240999997</v>
      </c>
      <c r="E270" s="35">
        <f t="shared" si="37"/>
        <v>30867.396068000002</v>
      </c>
      <c r="F270" s="35">
        <f t="shared" si="38"/>
        <v>1.4460246310248435</v>
      </c>
      <c r="G270" s="35">
        <f t="shared" si="36"/>
        <v>169278.56855</v>
      </c>
      <c r="H270" s="35">
        <f t="shared" si="39"/>
        <v>161.66057599999476</v>
      </c>
      <c r="I270" s="35">
        <f t="shared" si="33"/>
        <v>7100.5198139999993</v>
      </c>
      <c r="J270" s="35">
        <f t="shared" si="40"/>
        <v>-1189.4241829999955</v>
      </c>
      <c r="K270" s="35">
        <f t="shared" si="34"/>
        <v>4379.7073839999939</v>
      </c>
      <c r="L270" s="35">
        <f t="shared" si="41"/>
        <v>-1027.7636070000008</v>
      </c>
      <c r="M270" s="35">
        <f t="shared" si="35"/>
        <v>11480.227197999993</v>
      </c>
    </row>
    <row r="271" spans="2:13">
      <c r="B271" s="7">
        <v>43140</v>
      </c>
      <c r="C271" s="371">
        <v>98742.304086000004</v>
      </c>
      <c r="D271" s="371">
        <v>68673.486934</v>
      </c>
      <c r="E271" s="35">
        <f t="shared" si="37"/>
        <v>30068.817152000003</v>
      </c>
      <c r="F271" s="35">
        <f t="shared" si="38"/>
        <v>1.4378519060914765</v>
      </c>
      <c r="G271" s="35">
        <f t="shared" si="36"/>
        <v>167415.79102</v>
      </c>
      <c r="H271" s="35">
        <f t="shared" si="39"/>
        <v>-1330.6782229999953</v>
      </c>
      <c r="I271" s="35">
        <f t="shared" ref="I271:I334" si="42">SUM(H259:H271)</f>
        <v>5936.3813030000019</v>
      </c>
      <c r="J271" s="35">
        <f t="shared" si="40"/>
        <v>-532.09930699999677</v>
      </c>
      <c r="K271" s="35">
        <f t="shared" ref="K271:K334" si="43">SUM(J259:J271)</f>
        <v>3424.9251690000019</v>
      </c>
      <c r="L271" s="35">
        <f t="shared" si="41"/>
        <v>-1862.7775299999921</v>
      </c>
      <c r="M271" s="35">
        <f t="shared" ref="M271:M334" si="44">SUM(L259:L271)</f>
        <v>9361.3064720000039</v>
      </c>
    </row>
    <row r="272" spans="2:13">
      <c r="B272" s="7">
        <v>43147</v>
      </c>
      <c r="C272" s="371">
        <v>100041.249218</v>
      </c>
      <c r="D272" s="371">
        <v>70370.296298000001</v>
      </c>
      <c r="E272" s="35">
        <f t="shared" si="37"/>
        <v>29670.952919999996</v>
      </c>
      <c r="F272" s="35">
        <f t="shared" si="38"/>
        <v>1.4216403011058982</v>
      </c>
      <c r="G272" s="35">
        <f t="shared" si="36"/>
        <v>170411.54551600001</v>
      </c>
      <c r="H272" s="35">
        <f t="shared" si="39"/>
        <v>1298.9451319999935</v>
      </c>
      <c r="I272" s="35">
        <f t="shared" si="42"/>
        <v>6832.3511779999972</v>
      </c>
      <c r="J272" s="35">
        <f t="shared" si="40"/>
        <v>1696.8093640000006</v>
      </c>
      <c r="K272" s="35">
        <f t="shared" si="43"/>
        <v>4133.7177090000041</v>
      </c>
      <c r="L272" s="35">
        <f t="shared" si="41"/>
        <v>2995.7544959999941</v>
      </c>
      <c r="M272" s="35">
        <f t="shared" si="44"/>
        <v>10966.068887000001</v>
      </c>
    </row>
    <row r="273" spans="2:13">
      <c r="B273" s="7">
        <v>43154</v>
      </c>
      <c r="C273" s="371">
        <v>99659.762749999994</v>
      </c>
      <c r="D273" s="371">
        <v>70440.312309999994</v>
      </c>
      <c r="E273" s="35">
        <f t="shared" si="37"/>
        <v>29219.450440000001</v>
      </c>
      <c r="F273" s="35">
        <f t="shared" si="38"/>
        <v>1.4148114833933223</v>
      </c>
      <c r="G273" s="35">
        <f t="shared" si="36"/>
        <v>170100.07506</v>
      </c>
      <c r="H273" s="35">
        <f t="shared" si="39"/>
        <v>-381.48646800000279</v>
      </c>
      <c r="I273" s="35">
        <f t="shared" si="42"/>
        <v>6143.0994399999909</v>
      </c>
      <c r="J273" s="35">
        <f t="shared" si="40"/>
        <v>70.01601199999277</v>
      </c>
      <c r="K273" s="35">
        <f t="shared" si="43"/>
        <v>3055.2087919999904</v>
      </c>
      <c r="L273" s="35">
        <f t="shared" si="41"/>
        <v>-311.47045600001002</v>
      </c>
      <c r="M273" s="35">
        <f t="shared" si="44"/>
        <v>9198.3082319999812</v>
      </c>
    </row>
    <row r="274" spans="2:13">
      <c r="B274" s="7">
        <v>43161</v>
      </c>
      <c r="C274" s="371">
        <v>99341.608489000006</v>
      </c>
      <c r="D274" s="371">
        <v>69559.765559000007</v>
      </c>
      <c r="E274" s="35">
        <f t="shared" si="37"/>
        <v>29781.842929999999</v>
      </c>
      <c r="F274" s="35">
        <f t="shared" si="38"/>
        <v>1.428147546080202</v>
      </c>
      <c r="G274" s="35">
        <f t="shared" si="36"/>
        <v>168901.37404800003</v>
      </c>
      <c r="H274" s="35">
        <f t="shared" si="39"/>
        <v>-318.15426099998876</v>
      </c>
      <c r="I274" s="35">
        <f t="shared" si="42"/>
        <v>5351.8367810000054</v>
      </c>
      <c r="J274" s="35">
        <f t="shared" si="40"/>
        <v>-880.54675099998713</v>
      </c>
      <c r="K274" s="35">
        <f t="shared" si="43"/>
        <v>2564.997973000005</v>
      </c>
      <c r="L274" s="35">
        <f t="shared" si="41"/>
        <v>-1198.7010119999759</v>
      </c>
      <c r="M274" s="35">
        <f t="shared" si="44"/>
        <v>7916.8347540000104</v>
      </c>
    </row>
    <row r="275" spans="2:13">
      <c r="B275" s="7">
        <v>43168</v>
      </c>
      <c r="C275" s="371">
        <v>99173.448231000002</v>
      </c>
      <c r="D275" s="371">
        <v>69908.738842000006</v>
      </c>
      <c r="E275" s="35">
        <f t="shared" si="37"/>
        <v>29264.709388999996</v>
      </c>
      <c r="F275" s="35">
        <f t="shared" si="38"/>
        <v>1.4186130357056055</v>
      </c>
      <c r="G275" s="35">
        <f t="shared" si="36"/>
        <v>169082.18707300001</v>
      </c>
      <c r="H275" s="35">
        <f t="shared" si="39"/>
        <v>-168.16025800000352</v>
      </c>
      <c r="I275" s="35">
        <f t="shared" si="42"/>
        <v>4431.0091879999964</v>
      </c>
      <c r="J275" s="35">
        <f t="shared" si="40"/>
        <v>348.97328299999936</v>
      </c>
      <c r="K275" s="35">
        <f t="shared" si="43"/>
        <v>1298.6635660000029</v>
      </c>
      <c r="L275" s="35">
        <f t="shared" si="41"/>
        <v>180.81302499999583</v>
      </c>
      <c r="M275" s="35">
        <f t="shared" si="44"/>
        <v>5729.6727539999993</v>
      </c>
    </row>
    <row r="276" spans="2:13">
      <c r="B276" s="7">
        <v>43175</v>
      </c>
      <c r="C276" s="371">
        <v>97951.806809000002</v>
      </c>
      <c r="D276" s="371">
        <v>69812.582815000002</v>
      </c>
      <c r="E276" s="35">
        <f t="shared" si="37"/>
        <v>28139.223994</v>
      </c>
      <c r="F276" s="35">
        <f t="shared" si="38"/>
        <v>1.4030680839952248</v>
      </c>
      <c r="G276" s="35">
        <f t="shared" si="36"/>
        <v>167764.389624</v>
      </c>
      <c r="H276" s="35">
        <f t="shared" si="39"/>
        <v>-1221.6414220000006</v>
      </c>
      <c r="I276" s="35">
        <f t="shared" si="42"/>
        <v>2941.1306650000042</v>
      </c>
      <c r="J276" s="35">
        <f t="shared" si="40"/>
        <v>-96.156027000004542</v>
      </c>
      <c r="K276" s="35">
        <f t="shared" si="43"/>
        <v>1788.6657160000032</v>
      </c>
      <c r="L276" s="35">
        <f t="shared" si="41"/>
        <v>-1317.7974490000051</v>
      </c>
      <c r="M276" s="35">
        <f t="shared" si="44"/>
        <v>4729.7963810000074</v>
      </c>
    </row>
    <row r="277" spans="2:13">
      <c r="B277" s="7">
        <v>43182</v>
      </c>
      <c r="C277" s="371">
        <v>96708.909736000001</v>
      </c>
      <c r="D277" s="371">
        <v>70198.490516999998</v>
      </c>
      <c r="E277" s="35">
        <f t="shared" si="37"/>
        <v>26510.419219000003</v>
      </c>
      <c r="F277" s="35">
        <f t="shared" si="38"/>
        <v>1.3776494198629523</v>
      </c>
      <c r="G277" s="35">
        <f t="shared" si="36"/>
        <v>166907.400253</v>
      </c>
      <c r="H277" s="35">
        <f t="shared" si="39"/>
        <v>-1242.8970730000001</v>
      </c>
      <c r="I277" s="35">
        <f t="shared" si="42"/>
        <v>776.80432500000461</v>
      </c>
      <c r="J277" s="35">
        <f t="shared" si="40"/>
        <v>385.90770199999679</v>
      </c>
      <c r="K277" s="35">
        <f t="shared" si="43"/>
        <v>1043.0062619999953</v>
      </c>
      <c r="L277" s="35">
        <f t="shared" si="41"/>
        <v>-856.9893710000033</v>
      </c>
      <c r="M277" s="35">
        <f t="shared" si="44"/>
        <v>1819.8105869999999</v>
      </c>
    </row>
    <row r="278" spans="2:13">
      <c r="B278" s="7">
        <v>43189</v>
      </c>
      <c r="C278" s="371">
        <v>96054.567624999996</v>
      </c>
      <c r="D278" s="371">
        <v>68675.505531000003</v>
      </c>
      <c r="E278" s="35">
        <f t="shared" si="37"/>
        <v>27379.062093999994</v>
      </c>
      <c r="F278" s="35">
        <f t="shared" si="38"/>
        <v>1.3986728875500034</v>
      </c>
      <c r="G278" s="35">
        <f t="shared" si="36"/>
        <v>164730.073156</v>
      </c>
      <c r="H278" s="35">
        <f t="shared" si="39"/>
        <v>-654.34211100000539</v>
      </c>
      <c r="I278" s="35">
        <f t="shared" si="42"/>
        <v>-1115.4808320000011</v>
      </c>
      <c r="J278" s="35">
        <f t="shared" si="40"/>
        <v>-1522.9849859999958</v>
      </c>
      <c r="K278" s="35">
        <f t="shared" si="43"/>
        <v>492.77200100000482</v>
      </c>
      <c r="L278" s="35">
        <f t="shared" si="41"/>
        <v>-2177.3270970000012</v>
      </c>
      <c r="M278" s="35">
        <f t="shared" si="44"/>
        <v>-622.70883099999628</v>
      </c>
    </row>
    <row r="279" spans="2:13">
      <c r="B279" s="7">
        <v>43196</v>
      </c>
      <c r="C279" s="371">
        <v>95035.197067999994</v>
      </c>
      <c r="D279" s="371">
        <v>68930.558376999994</v>
      </c>
      <c r="E279" s="35">
        <f t="shared" si="37"/>
        <v>26104.638691</v>
      </c>
      <c r="F279" s="35">
        <f t="shared" si="38"/>
        <v>1.3787092300663897</v>
      </c>
      <c r="G279" s="35">
        <f t="shared" si="36"/>
        <v>163965.75544499999</v>
      </c>
      <c r="H279" s="35">
        <f t="shared" si="39"/>
        <v>-1019.370557000002</v>
      </c>
      <c r="I279" s="35">
        <f t="shared" si="42"/>
        <v>-3068.5586850000109</v>
      </c>
      <c r="J279" s="35">
        <f t="shared" si="40"/>
        <v>255.0528459999914</v>
      </c>
      <c r="K279" s="35">
        <f t="shared" si="43"/>
        <v>1124.1492709999875</v>
      </c>
      <c r="L279" s="35">
        <f t="shared" si="41"/>
        <v>-764.3177110000106</v>
      </c>
      <c r="M279" s="35">
        <f t="shared" si="44"/>
        <v>-1944.4094140000234</v>
      </c>
    </row>
    <row r="280" spans="2:13">
      <c r="B280" s="7">
        <v>43203</v>
      </c>
      <c r="C280" s="371">
        <v>95113.231782000003</v>
      </c>
      <c r="D280" s="371">
        <v>70204.930238000001</v>
      </c>
      <c r="E280" s="35">
        <f t="shared" si="37"/>
        <v>24908.301544000002</v>
      </c>
      <c r="F280" s="35">
        <f t="shared" si="38"/>
        <v>1.354794192652268</v>
      </c>
      <c r="G280" s="35">
        <f t="shared" si="36"/>
        <v>165318.16201999999</v>
      </c>
      <c r="H280" s="35">
        <f t="shared" si="39"/>
        <v>78.034714000008535</v>
      </c>
      <c r="I280" s="35">
        <f t="shared" si="42"/>
        <v>-3366.3849959999934</v>
      </c>
      <c r="J280" s="35">
        <f t="shared" si="40"/>
        <v>1274.3718610000069</v>
      </c>
      <c r="K280" s="35">
        <f t="shared" si="43"/>
        <v>1867.7658050000027</v>
      </c>
      <c r="L280" s="35">
        <f t="shared" si="41"/>
        <v>1352.4065750000154</v>
      </c>
      <c r="M280" s="35">
        <f t="shared" si="44"/>
        <v>-1498.6191909999907</v>
      </c>
    </row>
    <row r="281" spans="2:13">
      <c r="B281" s="7">
        <v>43210</v>
      </c>
      <c r="C281" s="371">
        <v>95714.397551999995</v>
      </c>
      <c r="D281" s="371">
        <v>70956.859450999997</v>
      </c>
      <c r="E281" s="35">
        <f t="shared" si="37"/>
        <v>24757.538100999998</v>
      </c>
      <c r="F281" s="35">
        <f t="shared" si="38"/>
        <v>1.348909721943043</v>
      </c>
      <c r="G281" s="35">
        <f t="shared" si="36"/>
        <v>166671.25700300001</v>
      </c>
      <c r="H281" s="35">
        <f t="shared" si="39"/>
        <v>601.16576999999234</v>
      </c>
      <c r="I281" s="35">
        <f t="shared" si="42"/>
        <v>-2915.8787060000031</v>
      </c>
      <c r="J281" s="35">
        <f t="shared" si="40"/>
        <v>751.9292129999958</v>
      </c>
      <c r="K281" s="35">
        <f t="shared" si="43"/>
        <v>1756.0313469999965</v>
      </c>
      <c r="L281" s="35">
        <f t="shared" si="41"/>
        <v>1353.0949829999881</v>
      </c>
      <c r="M281" s="35">
        <f t="shared" si="44"/>
        <v>-1159.8473590000067</v>
      </c>
    </row>
    <row r="282" spans="2:13">
      <c r="B282" s="7">
        <v>43217</v>
      </c>
      <c r="C282" s="371">
        <v>95511.432719999997</v>
      </c>
      <c r="D282" s="371">
        <v>71658.168357999995</v>
      </c>
      <c r="E282" s="35">
        <f t="shared" si="37"/>
        <v>23853.264362000002</v>
      </c>
      <c r="F282" s="35">
        <f t="shared" si="38"/>
        <v>1.3328757196643723</v>
      </c>
      <c r="G282" s="35">
        <f t="shared" si="36"/>
        <v>167169.60107799998</v>
      </c>
      <c r="H282" s="35">
        <f t="shared" si="39"/>
        <v>-202.96483199999784</v>
      </c>
      <c r="I282" s="35">
        <f t="shared" si="42"/>
        <v>-4399.8890130000073</v>
      </c>
      <c r="J282" s="35">
        <f t="shared" si="40"/>
        <v>701.30890699999873</v>
      </c>
      <c r="K282" s="35">
        <f t="shared" si="43"/>
        <v>1263.1579340000026</v>
      </c>
      <c r="L282" s="35">
        <f t="shared" si="41"/>
        <v>498.34407500000088</v>
      </c>
      <c r="M282" s="35">
        <f t="shared" si="44"/>
        <v>-3136.7310790000047</v>
      </c>
    </row>
    <row r="283" spans="2:13">
      <c r="B283" s="7">
        <v>43224</v>
      </c>
      <c r="C283" s="371">
        <v>94160.610199000002</v>
      </c>
      <c r="D283" s="371">
        <v>69592.016847000006</v>
      </c>
      <c r="E283" s="35">
        <f t="shared" si="37"/>
        <v>24568.593351999996</v>
      </c>
      <c r="F283" s="35">
        <f t="shared" si="38"/>
        <v>1.3530375244909878</v>
      </c>
      <c r="G283" s="35">
        <f t="shared" si="36"/>
        <v>163752.62704600001</v>
      </c>
      <c r="H283" s="35">
        <f t="shared" si="39"/>
        <v>-1350.8225209999946</v>
      </c>
      <c r="I283" s="35">
        <f t="shared" si="42"/>
        <v>-5912.3721099999966</v>
      </c>
      <c r="J283" s="35">
        <f t="shared" si="40"/>
        <v>-2066.1515109999891</v>
      </c>
      <c r="K283" s="35">
        <f t="shared" si="43"/>
        <v>386.43060600000899</v>
      </c>
      <c r="L283" s="35">
        <f t="shared" si="41"/>
        <v>-3416.9740319999837</v>
      </c>
      <c r="M283" s="35">
        <f t="shared" si="44"/>
        <v>-5525.9415039999876</v>
      </c>
    </row>
    <row r="284" spans="2:13">
      <c r="B284" s="7">
        <v>43231</v>
      </c>
      <c r="C284" s="371">
        <v>93995.077072999993</v>
      </c>
      <c r="D284" s="371">
        <v>71083.808571000001</v>
      </c>
      <c r="E284" s="35">
        <f t="shared" si="37"/>
        <v>22911.268501999992</v>
      </c>
      <c r="F284" s="35">
        <f t="shared" si="38"/>
        <v>1.3223134629754079</v>
      </c>
      <c r="G284" s="35">
        <f t="shared" si="36"/>
        <v>165078.88564399999</v>
      </c>
      <c r="H284" s="35">
        <f t="shared" si="39"/>
        <v>-165.53312600000936</v>
      </c>
      <c r="I284" s="35">
        <f t="shared" si="42"/>
        <v>-4747.2270130000106</v>
      </c>
      <c r="J284" s="35">
        <f t="shared" si="40"/>
        <v>1491.7917239999952</v>
      </c>
      <c r="K284" s="35">
        <f t="shared" si="43"/>
        <v>2410.3216370000009</v>
      </c>
      <c r="L284" s="35">
        <f t="shared" si="41"/>
        <v>1326.2585979999858</v>
      </c>
      <c r="M284" s="35">
        <f t="shared" si="44"/>
        <v>-2336.9053760000097</v>
      </c>
    </row>
    <row r="285" spans="2:13">
      <c r="B285" s="7">
        <v>43238</v>
      </c>
      <c r="C285" s="371">
        <v>93099.267355999997</v>
      </c>
      <c r="D285" s="371">
        <v>70135.188114999997</v>
      </c>
      <c r="E285" s="35">
        <f t="shared" si="37"/>
        <v>22964.079240999999</v>
      </c>
      <c r="F285" s="35">
        <f t="shared" si="38"/>
        <v>1.3274259306661589</v>
      </c>
      <c r="G285" s="35">
        <f t="shared" si="36"/>
        <v>163234.45547099999</v>
      </c>
      <c r="H285" s="35">
        <f t="shared" si="39"/>
        <v>-895.80971699999645</v>
      </c>
      <c r="I285" s="35">
        <f t="shared" si="42"/>
        <v>-6941.9818620000005</v>
      </c>
      <c r="J285" s="35">
        <f t="shared" si="40"/>
        <v>-948.6204560000042</v>
      </c>
      <c r="K285" s="35">
        <f t="shared" si="43"/>
        <v>-235.10818300000392</v>
      </c>
      <c r="L285" s="35">
        <f t="shared" si="41"/>
        <v>-1844.4301730000007</v>
      </c>
      <c r="M285" s="35">
        <f t="shared" si="44"/>
        <v>-7177.0900450000045</v>
      </c>
    </row>
    <row r="286" spans="2:13">
      <c r="B286" s="7">
        <v>43245</v>
      </c>
      <c r="C286" s="371">
        <v>94874.503161999994</v>
      </c>
      <c r="D286" s="371">
        <v>70800.053692999994</v>
      </c>
      <c r="E286" s="35">
        <f t="shared" si="37"/>
        <v>24074.449468999999</v>
      </c>
      <c r="F286" s="35">
        <f t="shared" si="38"/>
        <v>1.3400343391459919</v>
      </c>
      <c r="G286" s="35">
        <f t="shared" si="36"/>
        <v>165674.55685499997</v>
      </c>
      <c r="H286" s="35">
        <f t="shared" si="39"/>
        <v>1775.235805999997</v>
      </c>
      <c r="I286" s="35">
        <f t="shared" si="42"/>
        <v>-4785.2595880000008</v>
      </c>
      <c r="J286" s="35">
        <f t="shared" si="40"/>
        <v>664.86557799999719</v>
      </c>
      <c r="K286" s="35">
        <f t="shared" si="43"/>
        <v>359.7413830000005</v>
      </c>
      <c r="L286" s="35">
        <f t="shared" si="41"/>
        <v>2440.1013839999941</v>
      </c>
      <c r="M286" s="35">
        <f t="shared" si="44"/>
        <v>-4425.5182050000003</v>
      </c>
    </row>
    <row r="287" spans="2:13">
      <c r="B287" s="7">
        <v>43252</v>
      </c>
      <c r="C287" s="371">
        <v>95287.974017999994</v>
      </c>
      <c r="D287" s="371">
        <v>69778.136830000003</v>
      </c>
      <c r="E287" s="35">
        <f t="shared" si="37"/>
        <v>25509.83718799999</v>
      </c>
      <c r="F287" s="35">
        <f t="shared" si="38"/>
        <v>1.3655849575082442</v>
      </c>
      <c r="G287" s="35">
        <f t="shared" si="36"/>
        <v>165066.11084799998</v>
      </c>
      <c r="H287" s="35">
        <f t="shared" si="39"/>
        <v>413.47085599999991</v>
      </c>
      <c r="I287" s="35">
        <f t="shared" si="42"/>
        <v>-4053.6344710000121</v>
      </c>
      <c r="J287" s="35">
        <f t="shared" si="40"/>
        <v>-1021.9168629999913</v>
      </c>
      <c r="K287" s="35">
        <f t="shared" si="43"/>
        <v>218.37127099999634</v>
      </c>
      <c r="L287" s="35">
        <f t="shared" si="41"/>
        <v>-608.44600699999137</v>
      </c>
      <c r="M287" s="35">
        <f t="shared" si="44"/>
        <v>-3835.2632000000158</v>
      </c>
    </row>
    <row r="288" spans="2:13">
      <c r="B288" s="7">
        <v>43259</v>
      </c>
      <c r="C288" s="371">
        <v>96699.291108999998</v>
      </c>
      <c r="D288" s="371">
        <v>70411.907143999997</v>
      </c>
      <c r="E288" s="35">
        <f t="shared" si="37"/>
        <v>26287.383965000001</v>
      </c>
      <c r="F288" s="35">
        <f t="shared" si="38"/>
        <v>1.3733371958131946</v>
      </c>
      <c r="G288" s="35">
        <f t="shared" si="36"/>
        <v>167111.19825299998</v>
      </c>
      <c r="H288" s="35">
        <f t="shared" si="39"/>
        <v>1411.3170910000044</v>
      </c>
      <c r="I288" s="35">
        <f t="shared" si="42"/>
        <v>-2474.1571220000042</v>
      </c>
      <c r="J288" s="35">
        <f t="shared" si="40"/>
        <v>633.77031399999396</v>
      </c>
      <c r="K288" s="35">
        <f t="shared" si="43"/>
        <v>503.16830199999094</v>
      </c>
      <c r="L288" s="35">
        <f t="shared" si="41"/>
        <v>2045.0874049999984</v>
      </c>
      <c r="M288" s="35">
        <f t="shared" si="44"/>
        <v>-1970.9888200000132</v>
      </c>
    </row>
    <row r="289" spans="2:13">
      <c r="B289" s="7">
        <v>43266</v>
      </c>
      <c r="C289" s="371">
        <v>96163.768517999997</v>
      </c>
      <c r="D289" s="371">
        <v>70028.688852000007</v>
      </c>
      <c r="E289" s="35">
        <f t="shared" si="37"/>
        <v>26135.079665999991</v>
      </c>
      <c r="F289" s="35">
        <f t="shared" si="38"/>
        <v>1.373205326194731</v>
      </c>
      <c r="G289" s="35">
        <f t="shared" si="36"/>
        <v>166192.45737000002</v>
      </c>
      <c r="H289" s="35">
        <f t="shared" si="39"/>
        <v>-535.52259100000083</v>
      </c>
      <c r="I289" s="35">
        <f t="shared" si="42"/>
        <v>-1788.0382910000044</v>
      </c>
      <c r="J289" s="35">
        <f t="shared" si="40"/>
        <v>-383.21829199999047</v>
      </c>
      <c r="K289" s="35">
        <f t="shared" si="43"/>
        <v>216.10603700000502</v>
      </c>
      <c r="L289" s="35">
        <f t="shared" si="41"/>
        <v>-918.7408829999913</v>
      </c>
      <c r="M289" s="35">
        <f t="shared" si="44"/>
        <v>-1571.9322539999994</v>
      </c>
    </row>
    <row r="290" spans="2:13">
      <c r="B290" s="7">
        <v>43273</v>
      </c>
      <c r="C290" s="371">
        <v>94691.06293</v>
      </c>
      <c r="D290" s="371">
        <v>69244.875891999996</v>
      </c>
      <c r="E290" s="35">
        <f t="shared" si="37"/>
        <v>25446.187038000004</v>
      </c>
      <c r="F290" s="35">
        <f t="shared" si="38"/>
        <v>1.3674811559730133</v>
      </c>
      <c r="G290" s="35">
        <f t="shared" si="36"/>
        <v>163935.938822</v>
      </c>
      <c r="H290" s="35">
        <f t="shared" si="39"/>
        <v>-1472.7055879999971</v>
      </c>
      <c r="I290" s="35">
        <f t="shared" si="42"/>
        <v>-2017.8468060000014</v>
      </c>
      <c r="J290" s="35">
        <f t="shared" si="40"/>
        <v>-783.81296000001021</v>
      </c>
      <c r="K290" s="35">
        <f t="shared" si="43"/>
        <v>-953.61462500000198</v>
      </c>
      <c r="L290" s="35">
        <f t="shared" si="41"/>
        <v>-2256.5185480000073</v>
      </c>
      <c r="M290" s="35">
        <f t="shared" si="44"/>
        <v>-2971.4614310000034</v>
      </c>
    </row>
    <row r="291" spans="2:13">
      <c r="B291" s="7">
        <v>43280</v>
      </c>
      <c r="C291" s="371">
        <v>95101.709895000007</v>
      </c>
      <c r="D291" s="371">
        <v>66896.130571000002</v>
      </c>
      <c r="E291" s="35">
        <f t="shared" si="37"/>
        <v>28205.579324000006</v>
      </c>
      <c r="F291" s="35">
        <f t="shared" si="38"/>
        <v>1.4216324484428005</v>
      </c>
      <c r="G291" s="35">
        <f t="shared" si="36"/>
        <v>161997.84046600002</v>
      </c>
      <c r="H291" s="35">
        <f t="shared" si="39"/>
        <v>410.64696500000719</v>
      </c>
      <c r="I291" s="35">
        <f t="shared" si="42"/>
        <v>-952.85772999998881</v>
      </c>
      <c r="J291" s="35">
        <f t="shared" si="40"/>
        <v>-2348.7453209999949</v>
      </c>
      <c r="K291" s="35">
        <f t="shared" si="43"/>
        <v>-1779.374960000001</v>
      </c>
      <c r="L291" s="35">
        <f t="shared" si="41"/>
        <v>-1938.0983559999877</v>
      </c>
      <c r="M291" s="35">
        <f t="shared" si="44"/>
        <v>-2732.2326899999898</v>
      </c>
    </row>
    <row r="292" spans="2:13">
      <c r="B292" s="7">
        <v>43287</v>
      </c>
      <c r="C292" s="371">
        <v>95196.165160999997</v>
      </c>
      <c r="D292" s="371">
        <v>67556.815029000005</v>
      </c>
      <c r="E292" s="35">
        <f t="shared" si="37"/>
        <v>27639.350131999992</v>
      </c>
      <c r="F292" s="35">
        <f t="shared" si="38"/>
        <v>1.4091274895084278</v>
      </c>
      <c r="G292" s="35">
        <f t="shared" si="36"/>
        <v>162752.98019</v>
      </c>
      <c r="H292" s="35">
        <f t="shared" si="39"/>
        <v>94.455265999989933</v>
      </c>
      <c r="I292" s="35">
        <f t="shared" si="42"/>
        <v>160.96809300000314</v>
      </c>
      <c r="J292" s="35">
        <f t="shared" si="40"/>
        <v>660.68445800000336</v>
      </c>
      <c r="K292" s="35">
        <f t="shared" si="43"/>
        <v>-1373.7433479999891</v>
      </c>
      <c r="L292" s="35">
        <f t="shared" si="41"/>
        <v>755.13972399999329</v>
      </c>
      <c r="M292" s="35">
        <f t="shared" si="44"/>
        <v>-1212.7752549999859</v>
      </c>
    </row>
    <row r="293" spans="2:13">
      <c r="B293" s="7">
        <v>43294</v>
      </c>
      <c r="C293" s="371">
        <v>91736.413801000002</v>
      </c>
      <c r="D293" s="371">
        <v>67152.510022999995</v>
      </c>
      <c r="E293" s="35">
        <f t="shared" si="37"/>
        <v>24583.903778000007</v>
      </c>
      <c r="F293" s="35">
        <f t="shared" si="38"/>
        <v>1.366090616264082</v>
      </c>
      <c r="G293" s="35">
        <f t="shared" si="36"/>
        <v>158888.923824</v>
      </c>
      <c r="H293" s="35">
        <f t="shared" si="39"/>
        <v>-3459.7513599999947</v>
      </c>
      <c r="I293" s="35">
        <f t="shared" si="42"/>
        <v>-3376.8179810000001</v>
      </c>
      <c r="J293" s="35">
        <f t="shared" si="40"/>
        <v>-404.3050060000096</v>
      </c>
      <c r="K293" s="35">
        <f t="shared" si="43"/>
        <v>-3052.4202150000056</v>
      </c>
      <c r="L293" s="35">
        <f t="shared" si="41"/>
        <v>-3864.0563660000043</v>
      </c>
      <c r="M293" s="35">
        <f t="shared" si="44"/>
        <v>-6429.2381960000057</v>
      </c>
    </row>
    <row r="294" spans="2:13">
      <c r="B294" s="7">
        <v>43301</v>
      </c>
      <c r="C294" s="371">
        <v>92231.393616999994</v>
      </c>
      <c r="D294" s="371">
        <v>67796.727805999995</v>
      </c>
      <c r="E294" s="35">
        <f t="shared" si="37"/>
        <v>24434.665810999999</v>
      </c>
      <c r="F294" s="35">
        <f t="shared" si="38"/>
        <v>1.3604106953497768</v>
      </c>
      <c r="G294" s="35">
        <f t="shared" si="36"/>
        <v>160028.121423</v>
      </c>
      <c r="H294" s="35">
        <f t="shared" si="39"/>
        <v>494.97981599999184</v>
      </c>
      <c r="I294" s="35">
        <f t="shared" si="42"/>
        <v>-3483.0039350000006</v>
      </c>
      <c r="J294" s="35">
        <f t="shared" si="40"/>
        <v>644.21778300000005</v>
      </c>
      <c r="K294" s="35">
        <f t="shared" si="43"/>
        <v>-3160.1316450000013</v>
      </c>
      <c r="L294" s="35">
        <f t="shared" si="41"/>
        <v>1139.1975989999919</v>
      </c>
      <c r="M294" s="35">
        <f t="shared" si="44"/>
        <v>-6643.1355800000019</v>
      </c>
    </row>
    <row r="295" spans="2:13">
      <c r="B295" s="7">
        <v>43308</v>
      </c>
      <c r="C295" s="371">
        <v>92219.831825000001</v>
      </c>
      <c r="D295" s="371">
        <v>68585.923079999993</v>
      </c>
      <c r="E295" s="35">
        <f t="shared" si="37"/>
        <v>23633.908745000008</v>
      </c>
      <c r="F295" s="35">
        <f t="shared" si="38"/>
        <v>1.3445883307195989</v>
      </c>
      <c r="G295" s="35">
        <f t="shared" si="36"/>
        <v>160805.75490499998</v>
      </c>
      <c r="H295" s="35">
        <f t="shared" si="39"/>
        <v>-11.561791999993147</v>
      </c>
      <c r="I295" s="35">
        <f t="shared" si="42"/>
        <v>-3291.6008949999959</v>
      </c>
      <c r="J295" s="35">
        <f t="shared" si="40"/>
        <v>789.19527399999788</v>
      </c>
      <c r="K295" s="35">
        <f t="shared" si="43"/>
        <v>-3072.2452780000021</v>
      </c>
      <c r="L295" s="35">
        <f t="shared" si="41"/>
        <v>777.63348200000473</v>
      </c>
      <c r="M295" s="35">
        <f t="shared" si="44"/>
        <v>-6363.8461729999981</v>
      </c>
    </row>
    <row r="296" spans="2:13">
      <c r="B296" s="7">
        <v>43315</v>
      </c>
      <c r="C296" s="371">
        <v>91474.820315999998</v>
      </c>
      <c r="D296" s="371">
        <v>67153.034946</v>
      </c>
      <c r="E296" s="35">
        <f t="shared" si="37"/>
        <v>24321.785369999998</v>
      </c>
      <c r="F296" s="35">
        <f t="shared" si="38"/>
        <v>1.3621844550966007</v>
      </c>
      <c r="G296" s="35">
        <f t="shared" si="36"/>
        <v>158627.855262</v>
      </c>
      <c r="H296" s="35">
        <f t="shared" si="39"/>
        <v>-745.01150900000357</v>
      </c>
      <c r="I296" s="35">
        <f t="shared" si="42"/>
        <v>-2685.7898830000049</v>
      </c>
      <c r="J296" s="35">
        <f t="shared" si="40"/>
        <v>-1432.8881339999934</v>
      </c>
      <c r="K296" s="35">
        <f t="shared" si="43"/>
        <v>-2438.9819010000065</v>
      </c>
      <c r="L296" s="35">
        <f t="shared" si="41"/>
        <v>-2177.899642999997</v>
      </c>
      <c r="M296" s="35">
        <f t="shared" si="44"/>
        <v>-5124.7717840000114</v>
      </c>
    </row>
    <row r="297" spans="2:13">
      <c r="B297" s="7">
        <v>43322</v>
      </c>
      <c r="C297" s="371">
        <v>91594.818079000004</v>
      </c>
      <c r="D297" s="371">
        <v>68280.712696999995</v>
      </c>
      <c r="E297" s="35">
        <f t="shared" si="37"/>
        <v>23314.105382000009</v>
      </c>
      <c r="F297" s="35">
        <f t="shared" si="38"/>
        <v>1.3414449624370184</v>
      </c>
      <c r="G297" s="35">
        <f t="shared" si="36"/>
        <v>159875.530776</v>
      </c>
      <c r="H297" s="35">
        <f t="shared" si="39"/>
        <v>119.99776300000667</v>
      </c>
      <c r="I297" s="35">
        <f t="shared" si="42"/>
        <v>-2400.2589939999889</v>
      </c>
      <c r="J297" s="35">
        <f t="shared" si="40"/>
        <v>1127.6777509999956</v>
      </c>
      <c r="K297" s="35">
        <f t="shared" si="43"/>
        <v>-2803.095874000006</v>
      </c>
      <c r="L297" s="35">
        <f t="shared" si="41"/>
        <v>1247.6755140000023</v>
      </c>
      <c r="M297" s="35">
        <f t="shared" si="44"/>
        <v>-5203.3548679999949</v>
      </c>
    </row>
    <row r="298" spans="2:13">
      <c r="B298" s="7">
        <v>43329</v>
      </c>
      <c r="C298" s="371">
        <v>86132.462409</v>
      </c>
      <c r="D298" s="371">
        <v>66165.054650999999</v>
      </c>
      <c r="E298" s="35">
        <f t="shared" si="37"/>
        <v>19967.407758000001</v>
      </c>
      <c r="F298" s="35">
        <f t="shared" si="38"/>
        <v>1.301781776850663</v>
      </c>
      <c r="G298" s="35">
        <f t="shared" si="36"/>
        <v>152297.51705999998</v>
      </c>
      <c r="H298" s="35">
        <f t="shared" si="39"/>
        <v>-5462.3556700000045</v>
      </c>
      <c r="I298" s="35">
        <f t="shared" si="42"/>
        <v>-6966.8049469999969</v>
      </c>
      <c r="J298" s="35">
        <f t="shared" si="40"/>
        <v>-2115.6580459999968</v>
      </c>
      <c r="K298" s="35">
        <f t="shared" si="43"/>
        <v>-3970.1334639999986</v>
      </c>
      <c r="L298" s="35">
        <f t="shared" si="41"/>
        <v>-7578.0137160000013</v>
      </c>
      <c r="M298" s="35">
        <f t="shared" si="44"/>
        <v>-10936.938410999996</v>
      </c>
    </row>
    <row r="299" spans="2:13">
      <c r="B299" s="7">
        <v>43336</v>
      </c>
      <c r="C299" s="371">
        <v>86310.711037999994</v>
      </c>
      <c r="D299" s="371">
        <v>66523.702739</v>
      </c>
      <c r="E299" s="35">
        <f t="shared" si="37"/>
        <v>19787.008298999994</v>
      </c>
      <c r="F299" s="35">
        <f t="shared" si="38"/>
        <v>1.2974429787324468</v>
      </c>
      <c r="G299" s="35">
        <f t="shared" si="36"/>
        <v>152834.41377699998</v>
      </c>
      <c r="H299" s="35">
        <f t="shared" si="39"/>
        <v>178.24862899999425</v>
      </c>
      <c r="I299" s="35">
        <f t="shared" si="42"/>
        <v>-8563.7921239999996</v>
      </c>
      <c r="J299" s="35">
        <f t="shared" si="40"/>
        <v>358.64808800000174</v>
      </c>
      <c r="K299" s="35">
        <f t="shared" si="43"/>
        <v>-4276.3509539999941</v>
      </c>
      <c r="L299" s="35">
        <f t="shared" si="41"/>
        <v>536.89671699999599</v>
      </c>
      <c r="M299" s="35">
        <f t="shared" si="44"/>
        <v>-12840.143077999994</v>
      </c>
    </row>
    <row r="300" spans="2:13">
      <c r="B300" s="7">
        <v>43343</v>
      </c>
      <c r="C300" s="371">
        <v>87219.130359999996</v>
      </c>
      <c r="D300" s="371">
        <v>64828.527005000004</v>
      </c>
      <c r="E300" s="35">
        <f t="shared" si="37"/>
        <v>22390.603354999992</v>
      </c>
      <c r="F300" s="35">
        <f t="shared" si="38"/>
        <v>1.3453819543558823</v>
      </c>
      <c r="G300" s="35">
        <f t="shared" si="36"/>
        <v>152047.65736499999</v>
      </c>
      <c r="H300" s="35">
        <f t="shared" si="39"/>
        <v>908.41932200000156</v>
      </c>
      <c r="I300" s="35">
        <f t="shared" si="42"/>
        <v>-8068.843657999998</v>
      </c>
      <c r="J300" s="35">
        <f t="shared" si="40"/>
        <v>-1695.1757339999967</v>
      </c>
      <c r="K300" s="35">
        <f t="shared" si="43"/>
        <v>-4949.6098249999995</v>
      </c>
      <c r="L300" s="35">
        <f t="shared" si="41"/>
        <v>-786.75641199999518</v>
      </c>
      <c r="M300" s="35">
        <f t="shared" si="44"/>
        <v>-13018.453482999998</v>
      </c>
    </row>
    <row r="301" spans="2:13">
      <c r="B301" s="7">
        <v>43350</v>
      </c>
      <c r="C301" s="371">
        <v>86545.766136999999</v>
      </c>
      <c r="D301" s="371">
        <v>64355.164013000001</v>
      </c>
      <c r="E301" s="35">
        <f t="shared" si="37"/>
        <v>22190.602123999997</v>
      </c>
      <c r="F301" s="35">
        <f t="shared" si="38"/>
        <v>1.3448146308743367</v>
      </c>
      <c r="G301" s="35">
        <f t="shared" si="36"/>
        <v>150900.93015</v>
      </c>
      <c r="H301" s="35">
        <f t="shared" si="39"/>
        <v>-673.36422299999685</v>
      </c>
      <c r="I301" s="35">
        <f t="shared" si="42"/>
        <v>-10153.524971999999</v>
      </c>
      <c r="J301" s="35">
        <f t="shared" si="40"/>
        <v>-473.36299200000212</v>
      </c>
      <c r="K301" s="35">
        <f t="shared" si="43"/>
        <v>-6056.7431309999956</v>
      </c>
      <c r="L301" s="35">
        <f t="shared" si="41"/>
        <v>-1146.727214999999</v>
      </c>
      <c r="M301" s="35">
        <f t="shared" si="44"/>
        <v>-16210.268102999995</v>
      </c>
    </row>
    <row r="302" spans="2:13">
      <c r="B302" s="7">
        <v>43357</v>
      </c>
      <c r="C302" s="371">
        <v>88257.089728999999</v>
      </c>
      <c r="D302" s="371">
        <v>64779.809973000003</v>
      </c>
      <c r="E302" s="35">
        <f t="shared" si="37"/>
        <v>23477.279755999996</v>
      </c>
      <c r="F302" s="35">
        <f t="shared" si="38"/>
        <v>1.3624166197119942</v>
      </c>
      <c r="G302" s="35">
        <f t="shared" si="36"/>
        <v>153036.899702</v>
      </c>
      <c r="H302" s="35">
        <f t="shared" si="39"/>
        <v>1711.3235920000006</v>
      </c>
      <c r="I302" s="35">
        <f t="shared" si="42"/>
        <v>-7906.6787889999978</v>
      </c>
      <c r="J302" s="35">
        <f t="shared" si="40"/>
        <v>424.64596000000165</v>
      </c>
      <c r="K302" s="35">
        <f t="shared" si="43"/>
        <v>-5248.8788790000035</v>
      </c>
      <c r="L302" s="35">
        <f t="shared" si="41"/>
        <v>2135.9695520000023</v>
      </c>
      <c r="M302" s="35">
        <f t="shared" si="44"/>
        <v>-13155.557668000001</v>
      </c>
    </row>
    <row r="303" spans="2:13">
      <c r="B303" s="7">
        <v>43364</v>
      </c>
      <c r="C303" s="371">
        <v>89387.483903999993</v>
      </c>
      <c r="D303" s="371">
        <v>64893.378843999999</v>
      </c>
      <c r="E303" s="35">
        <f t="shared" si="37"/>
        <v>24494.105059999994</v>
      </c>
      <c r="F303" s="35">
        <f t="shared" si="38"/>
        <v>1.3774515288976157</v>
      </c>
      <c r="G303" s="35">
        <f t="shared" si="36"/>
        <v>154280.86274799999</v>
      </c>
      <c r="H303" s="35">
        <f t="shared" si="39"/>
        <v>1130.394174999994</v>
      </c>
      <c r="I303" s="35">
        <f t="shared" si="42"/>
        <v>-5303.5790260000067</v>
      </c>
      <c r="J303" s="35">
        <f t="shared" si="40"/>
        <v>113.56887099999585</v>
      </c>
      <c r="K303" s="35">
        <f t="shared" si="43"/>
        <v>-4351.4970479999974</v>
      </c>
      <c r="L303" s="35">
        <f t="shared" si="41"/>
        <v>1243.9630459999898</v>
      </c>
      <c r="M303" s="35">
        <f t="shared" si="44"/>
        <v>-9655.0760740000042</v>
      </c>
    </row>
    <row r="304" spans="2:13">
      <c r="B304" s="7">
        <v>43371</v>
      </c>
      <c r="C304" s="371">
        <v>90048.096334000002</v>
      </c>
      <c r="D304" s="371">
        <v>64312.542180999997</v>
      </c>
      <c r="E304" s="35">
        <f t="shared" si="37"/>
        <v>25735.554153000005</v>
      </c>
      <c r="F304" s="35">
        <f t="shared" si="38"/>
        <v>1.4001638448775722</v>
      </c>
      <c r="G304" s="35">
        <f t="shared" si="36"/>
        <v>154360.638515</v>
      </c>
      <c r="H304" s="35">
        <f t="shared" si="39"/>
        <v>660.61243000000832</v>
      </c>
      <c r="I304" s="35">
        <f t="shared" si="42"/>
        <v>-5053.6135610000056</v>
      </c>
      <c r="J304" s="35">
        <f t="shared" si="40"/>
        <v>-580.83666300000186</v>
      </c>
      <c r="K304" s="35">
        <f t="shared" si="43"/>
        <v>-2583.5883900000044</v>
      </c>
      <c r="L304" s="35">
        <f t="shared" si="41"/>
        <v>79.775767000006454</v>
      </c>
      <c r="M304" s="35">
        <f t="shared" si="44"/>
        <v>-7637.20195100001</v>
      </c>
    </row>
    <row r="305" spans="2:13">
      <c r="B305" s="7">
        <v>43378</v>
      </c>
      <c r="C305" s="371">
        <v>89781.027744000006</v>
      </c>
      <c r="D305" s="371">
        <v>63652.102932000002</v>
      </c>
      <c r="E305" s="35">
        <f t="shared" si="37"/>
        <v>26128.924812000005</v>
      </c>
      <c r="F305" s="35">
        <f t="shared" si="38"/>
        <v>1.4104958612272986</v>
      </c>
      <c r="G305" s="35">
        <f t="shared" si="36"/>
        <v>153433.130676</v>
      </c>
      <c r="H305" s="35">
        <f t="shared" si="39"/>
        <v>-267.06858999999531</v>
      </c>
      <c r="I305" s="35">
        <f t="shared" si="42"/>
        <v>-5415.1374169999908</v>
      </c>
      <c r="J305" s="35">
        <f t="shared" si="40"/>
        <v>-660.43924899999547</v>
      </c>
      <c r="K305" s="35">
        <f t="shared" si="43"/>
        <v>-3904.7120970000033</v>
      </c>
      <c r="L305" s="35">
        <f t="shared" si="41"/>
        <v>-927.50783899999078</v>
      </c>
      <c r="M305" s="35">
        <f t="shared" si="44"/>
        <v>-9319.8495139999941</v>
      </c>
    </row>
    <row r="306" spans="2:13">
      <c r="B306" s="7">
        <v>43385</v>
      </c>
      <c r="C306" s="371">
        <v>90529.778181000001</v>
      </c>
      <c r="D306" s="371">
        <v>64985.611130999998</v>
      </c>
      <c r="E306" s="35">
        <f t="shared" si="37"/>
        <v>25544.167050000004</v>
      </c>
      <c r="F306" s="35">
        <f t="shared" si="38"/>
        <v>1.3930741991255153</v>
      </c>
      <c r="G306" s="35">
        <f t="shared" si="36"/>
        <v>155515.38931200001</v>
      </c>
      <c r="H306" s="35">
        <f t="shared" si="39"/>
        <v>748.75043699999515</v>
      </c>
      <c r="I306" s="35">
        <f t="shared" si="42"/>
        <v>-1206.6356200000009</v>
      </c>
      <c r="J306" s="35">
        <f t="shared" si="40"/>
        <v>1333.5081989999962</v>
      </c>
      <c r="K306" s="35">
        <f t="shared" si="43"/>
        <v>-2166.8988919999974</v>
      </c>
      <c r="L306" s="35">
        <f t="shared" si="41"/>
        <v>2082.2586359999914</v>
      </c>
      <c r="M306" s="35">
        <f t="shared" si="44"/>
        <v>-3373.5345119999984</v>
      </c>
    </row>
    <row r="307" spans="2:13">
      <c r="B307" s="7">
        <v>43392</v>
      </c>
      <c r="C307" s="371">
        <v>90965.281646000003</v>
      </c>
      <c r="D307" s="371">
        <v>65632.511929</v>
      </c>
      <c r="E307" s="35">
        <f t="shared" si="37"/>
        <v>25332.769717000003</v>
      </c>
      <c r="F307" s="35">
        <f t="shared" si="38"/>
        <v>1.3859789755480409</v>
      </c>
      <c r="G307" s="35">
        <f t="shared" si="36"/>
        <v>156597.79357500002</v>
      </c>
      <c r="H307" s="35">
        <f t="shared" si="39"/>
        <v>435.5034650000016</v>
      </c>
      <c r="I307" s="35">
        <f t="shared" si="42"/>
        <v>-1266.1119709999912</v>
      </c>
      <c r="J307" s="35">
        <f t="shared" si="40"/>
        <v>646.9007980000024</v>
      </c>
      <c r="K307" s="35">
        <f t="shared" si="43"/>
        <v>-2164.2158769999951</v>
      </c>
      <c r="L307" s="35">
        <f t="shared" si="41"/>
        <v>1082.404263000004</v>
      </c>
      <c r="M307" s="35">
        <f t="shared" si="44"/>
        <v>-3430.3278479999863</v>
      </c>
    </row>
    <row r="308" spans="2:13">
      <c r="B308" s="7">
        <v>43399</v>
      </c>
      <c r="C308" s="371">
        <v>91729.696473999997</v>
      </c>
      <c r="D308" s="371">
        <v>66214.043955999994</v>
      </c>
      <c r="E308" s="35">
        <f t="shared" si="37"/>
        <v>25515.652518000003</v>
      </c>
      <c r="F308" s="35">
        <f t="shared" si="38"/>
        <v>1.3853510674405487</v>
      </c>
      <c r="G308" s="35">
        <f t="shared" si="36"/>
        <v>157943.74043000001</v>
      </c>
      <c r="H308" s="35">
        <f t="shared" si="39"/>
        <v>764.41482799999358</v>
      </c>
      <c r="I308" s="35">
        <f t="shared" si="42"/>
        <v>-490.13535100000445</v>
      </c>
      <c r="J308" s="35">
        <f t="shared" si="40"/>
        <v>581.53202699999383</v>
      </c>
      <c r="K308" s="35">
        <f t="shared" si="43"/>
        <v>-2371.8791239999991</v>
      </c>
      <c r="L308" s="35">
        <f t="shared" si="41"/>
        <v>1345.9468549999874</v>
      </c>
      <c r="M308" s="35">
        <f t="shared" si="44"/>
        <v>-2862.0144750000036</v>
      </c>
    </row>
    <row r="309" spans="2:13">
      <c r="B309" s="7">
        <v>43406</v>
      </c>
      <c r="C309" s="371">
        <v>92574.414546</v>
      </c>
      <c r="D309" s="371">
        <v>65209.118982</v>
      </c>
      <c r="E309" s="35">
        <f t="shared" si="37"/>
        <v>27365.295564</v>
      </c>
      <c r="F309" s="35">
        <f t="shared" si="38"/>
        <v>1.4196544285708534</v>
      </c>
      <c r="G309" s="35">
        <f t="shared" si="36"/>
        <v>157783.533528</v>
      </c>
      <c r="H309" s="35">
        <f t="shared" si="39"/>
        <v>844.7180720000033</v>
      </c>
      <c r="I309" s="35">
        <f t="shared" si="42"/>
        <v>1099.5942300000024</v>
      </c>
      <c r="J309" s="35">
        <f t="shared" si="40"/>
        <v>-1004.9249739999941</v>
      </c>
      <c r="K309" s="35">
        <f t="shared" si="43"/>
        <v>-1943.9159639999998</v>
      </c>
      <c r="L309" s="35">
        <f t="shared" si="41"/>
        <v>-160.20690199999081</v>
      </c>
      <c r="M309" s="35">
        <f t="shared" si="44"/>
        <v>-844.32173399999738</v>
      </c>
    </row>
    <row r="310" spans="2:13">
      <c r="B310" s="7">
        <v>43413</v>
      </c>
      <c r="C310" s="371">
        <v>93023.691628999994</v>
      </c>
      <c r="D310" s="371">
        <v>65435.085083999998</v>
      </c>
      <c r="E310" s="35">
        <f t="shared" si="37"/>
        <v>27588.606544999995</v>
      </c>
      <c r="F310" s="35">
        <f t="shared" si="38"/>
        <v>1.4216179517392555</v>
      </c>
      <c r="G310" s="35">
        <f t="shared" si="36"/>
        <v>158458.776713</v>
      </c>
      <c r="H310" s="35">
        <f t="shared" si="39"/>
        <v>449.27708299999358</v>
      </c>
      <c r="I310" s="35">
        <f t="shared" si="42"/>
        <v>1428.8735499999893</v>
      </c>
      <c r="J310" s="35">
        <f t="shared" si="40"/>
        <v>225.9661019999985</v>
      </c>
      <c r="K310" s="35">
        <f t="shared" si="43"/>
        <v>-2845.6276129999969</v>
      </c>
      <c r="L310" s="35">
        <f t="shared" si="41"/>
        <v>675.24318499999208</v>
      </c>
      <c r="M310" s="35">
        <f t="shared" si="44"/>
        <v>-1416.7540630000076</v>
      </c>
    </row>
    <row r="311" spans="2:13">
      <c r="B311" s="7">
        <v>43420</v>
      </c>
      <c r="C311" s="371">
        <v>93851.670264999993</v>
      </c>
      <c r="D311" s="371">
        <v>65507.678409</v>
      </c>
      <c r="E311" s="35">
        <f t="shared" si="37"/>
        <v>28343.991855999993</v>
      </c>
      <c r="F311" s="35">
        <f t="shared" si="38"/>
        <v>1.4326819778138535</v>
      </c>
      <c r="G311" s="35">
        <f t="shared" si="36"/>
        <v>159359.34867400001</v>
      </c>
      <c r="H311" s="35">
        <f t="shared" si="39"/>
        <v>827.97863599999982</v>
      </c>
      <c r="I311" s="35">
        <f t="shared" si="42"/>
        <v>7719.2078559999936</v>
      </c>
      <c r="J311" s="35">
        <f t="shared" si="40"/>
        <v>72.593325000001641</v>
      </c>
      <c r="K311" s="35">
        <f t="shared" si="43"/>
        <v>-657.37624199999846</v>
      </c>
      <c r="L311" s="35">
        <f t="shared" si="41"/>
        <v>900.57196100000147</v>
      </c>
      <c r="M311" s="35">
        <f t="shared" si="44"/>
        <v>7061.8316139999952</v>
      </c>
    </row>
    <row r="312" spans="2:13">
      <c r="B312" s="7">
        <v>43427</v>
      </c>
      <c r="C312" s="371">
        <v>94493.017766000004</v>
      </c>
      <c r="D312" s="371">
        <v>65200.242686999998</v>
      </c>
      <c r="E312" s="35">
        <f t="shared" si="37"/>
        <v>29292.775079000006</v>
      </c>
      <c r="F312" s="35">
        <f t="shared" si="38"/>
        <v>1.4492740191109836</v>
      </c>
      <c r="G312" s="35">
        <f t="shared" si="36"/>
        <v>159693.260453</v>
      </c>
      <c r="H312" s="35">
        <f t="shared" si="39"/>
        <v>641.34750100001111</v>
      </c>
      <c r="I312" s="35">
        <f t="shared" si="42"/>
        <v>8182.3067280000105</v>
      </c>
      <c r="J312" s="35">
        <f t="shared" si="40"/>
        <v>-307.43572200000199</v>
      </c>
      <c r="K312" s="35">
        <f t="shared" si="43"/>
        <v>-1323.4600520000022</v>
      </c>
      <c r="L312" s="35">
        <f t="shared" si="41"/>
        <v>333.91177900000912</v>
      </c>
      <c r="M312" s="35">
        <f t="shared" si="44"/>
        <v>6858.8466760000083</v>
      </c>
    </row>
    <row r="313" spans="2:13">
      <c r="B313" s="7">
        <v>43434</v>
      </c>
      <c r="C313" s="371">
        <v>94570.598423999996</v>
      </c>
      <c r="D313" s="371">
        <v>63314.139198999997</v>
      </c>
      <c r="E313" s="35">
        <f t="shared" si="37"/>
        <v>31256.459224999999</v>
      </c>
      <c r="F313" s="35">
        <f t="shared" si="38"/>
        <v>1.4936726554357651</v>
      </c>
      <c r="G313" s="35">
        <f t="shared" si="36"/>
        <v>157884.73762299999</v>
      </c>
      <c r="H313" s="35">
        <f t="shared" si="39"/>
        <v>77.580657999991672</v>
      </c>
      <c r="I313" s="35">
        <f t="shared" si="42"/>
        <v>7351.4680640000006</v>
      </c>
      <c r="J313" s="35">
        <f t="shared" si="40"/>
        <v>-1886.1034880000007</v>
      </c>
      <c r="K313" s="35">
        <f t="shared" si="43"/>
        <v>-1514.3878060000061</v>
      </c>
      <c r="L313" s="35">
        <f t="shared" si="41"/>
        <v>-1808.522830000009</v>
      </c>
      <c r="M313" s="35">
        <f t="shared" si="44"/>
        <v>5837.0802579999945</v>
      </c>
    </row>
    <row r="314" spans="2:13">
      <c r="B314" s="7">
        <v>43441</v>
      </c>
      <c r="C314" s="371">
        <v>94967.239006000003</v>
      </c>
      <c r="D314" s="371">
        <v>63580.229246000003</v>
      </c>
      <c r="E314" s="35">
        <f t="shared" si="37"/>
        <v>31387.009760000001</v>
      </c>
      <c r="F314" s="35">
        <f t="shared" si="38"/>
        <v>1.4936599023347283</v>
      </c>
      <c r="G314" s="35">
        <f t="shared" si="36"/>
        <v>158547.46825199999</v>
      </c>
      <c r="H314" s="35">
        <f t="shared" si="39"/>
        <v>396.64058200000727</v>
      </c>
      <c r="I314" s="35">
        <f t="shared" si="42"/>
        <v>8421.4728690000047</v>
      </c>
      <c r="J314" s="35">
        <f t="shared" si="40"/>
        <v>266.09004700000514</v>
      </c>
      <c r="K314" s="35">
        <f t="shared" si="43"/>
        <v>-774.93476699999883</v>
      </c>
      <c r="L314" s="35">
        <f t="shared" si="41"/>
        <v>662.73062900001241</v>
      </c>
      <c r="M314" s="35">
        <f t="shared" si="44"/>
        <v>7646.5381020000059</v>
      </c>
    </row>
    <row r="315" spans="2:13">
      <c r="B315" s="7">
        <v>43448</v>
      </c>
      <c r="C315" s="371">
        <v>95303.313070999997</v>
      </c>
      <c r="D315" s="371">
        <v>63563.166226000001</v>
      </c>
      <c r="E315" s="35">
        <f t="shared" si="37"/>
        <v>31740.146844999996</v>
      </c>
      <c r="F315" s="35">
        <f t="shared" si="38"/>
        <v>1.4993481088111207</v>
      </c>
      <c r="G315" s="35">
        <f t="shared" si="36"/>
        <v>158866.47929699998</v>
      </c>
      <c r="H315" s="35">
        <f t="shared" si="39"/>
        <v>336.07406499999342</v>
      </c>
      <c r="I315" s="35">
        <f t="shared" si="42"/>
        <v>7046.2233419999975</v>
      </c>
      <c r="J315" s="35">
        <f t="shared" si="40"/>
        <v>-17.063020000001416</v>
      </c>
      <c r="K315" s="35">
        <f t="shared" si="43"/>
        <v>-1216.6437470000019</v>
      </c>
      <c r="L315" s="35">
        <f t="shared" si="41"/>
        <v>319.01104499999201</v>
      </c>
      <c r="M315" s="35">
        <f t="shared" si="44"/>
        <v>5829.5795949999956</v>
      </c>
    </row>
    <row r="316" spans="2:13">
      <c r="B316" s="7">
        <v>43455</v>
      </c>
      <c r="C316" s="371">
        <v>96267.751766000001</v>
      </c>
      <c r="D316" s="371">
        <v>65720.612441000005</v>
      </c>
      <c r="E316" s="35">
        <f t="shared" si="37"/>
        <v>30547.139324999996</v>
      </c>
      <c r="F316" s="35">
        <f t="shared" si="38"/>
        <v>1.4648030228328042</v>
      </c>
      <c r="G316" s="35">
        <f t="shared" si="36"/>
        <v>161988.36420700001</v>
      </c>
      <c r="H316" s="35">
        <f t="shared" si="39"/>
        <v>964.43869500000437</v>
      </c>
      <c r="I316" s="35">
        <f t="shared" si="42"/>
        <v>6880.2678620000079</v>
      </c>
      <c r="J316" s="35">
        <f t="shared" si="40"/>
        <v>2157.4462150000036</v>
      </c>
      <c r="K316" s="35">
        <f t="shared" si="43"/>
        <v>827.23359700000583</v>
      </c>
      <c r="L316" s="35">
        <f t="shared" si="41"/>
        <v>3121.8849100000079</v>
      </c>
      <c r="M316" s="35">
        <f t="shared" si="44"/>
        <v>7707.5014590000137</v>
      </c>
    </row>
    <row r="317" spans="2:13">
      <c r="B317" s="7">
        <v>43462</v>
      </c>
      <c r="C317" s="371">
        <v>96540.443568999995</v>
      </c>
      <c r="D317" s="371">
        <v>64482.917663</v>
      </c>
      <c r="E317" s="35">
        <f t="shared" si="37"/>
        <v>32057.525905999995</v>
      </c>
      <c r="F317" s="35">
        <f t="shared" si="38"/>
        <v>1.4971475712922719</v>
      </c>
      <c r="G317" s="35">
        <f t="shared" si="36"/>
        <v>161023.361232</v>
      </c>
      <c r="H317" s="35">
        <f t="shared" si="39"/>
        <v>272.69180299999425</v>
      </c>
      <c r="I317" s="35">
        <f t="shared" si="42"/>
        <v>6492.3472349999938</v>
      </c>
      <c r="J317" s="35">
        <f t="shared" si="40"/>
        <v>-1237.6947780000046</v>
      </c>
      <c r="K317" s="35">
        <f t="shared" si="43"/>
        <v>170.3754820000031</v>
      </c>
      <c r="L317" s="35">
        <f t="shared" si="41"/>
        <v>-965.00297500001034</v>
      </c>
      <c r="M317" s="35">
        <f t="shared" si="44"/>
        <v>6662.7227169999969</v>
      </c>
    </row>
    <row r="318" spans="2:13">
      <c r="B318" s="7">
        <v>43469</v>
      </c>
      <c r="C318" s="371">
        <v>96687.695135000002</v>
      </c>
      <c r="D318" s="371">
        <v>63179.853764</v>
      </c>
      <c r="E318" s="35">
        <f t="shared" si="37"/>
        <v>33507.841371000002</v>
      </c>
      <c r="F318" s="35">
        <f t="shared" si="38"/>
        <v>1.5303564249478026</v>
      </c>
      <c r="G318" s="35">
        <f t="shared" si="36"/>
        <v>159867.54889899999</v>
      </c>
      <c r="H318" s="35">
        <f t="shared" si="39"/>
        <v>147.25156600000628</v>
      </c>
      <c r="I318" s="35">
        <f t="shared" si="42"/>
        <v>6906.6673909999954</v>
      </c>
      <c r="J318" s="35">
        <f t="shared" si="40"/>
        <v>-1303.0638990000007</v>
      </c>
      <c r="K318" s="35">
        <f t="shared" si="43"/>
        <v>-472.2491680000021</v>
      </c>
      <c r="L318" s="35">
        <f t="shared" si="41"/>
        <v>-1155.8123329999944</v>
      </c>
      <c r="M318" s="35">
        <f t="shared" si="44"/>
        <v>6434.4182229999933</v>
      </c>
    </row>
    <row r="319" spans="2:13">
      <c r="B319" s="7">
        <v>43476</v>
      </c>
      <c r="C319" s="371">
        <v>97439.912802999999</v>
      </c>
      <c r="D319" s="371">
        <v>64306.934211</v>
      </c>
      <c r="E319" s="35">
        <f t="shared" si="37"/>
        <v>33132.978591999999</v>
      </c>
      <c r="F319" s="35">
        <f t="shared" si="38"/>
        <v>1.5152318175095407</v>
      </c>
      <c r="G319" s="35">
        <f t="shared" si="36"/>
        <v>161746.847014</v>
      </c>
      <c r="H319" s="35">
        <f t="shared" si="39"/>
        <v>752.2176679999975</v>
      </c>
      <c r="I319" s="35">
        <f t="shared" si="42"/>
        <v>6910.1346219999978</v>
      </c>
      <c r="J319" s="35">
        <f t="shared" si="40"/>
        <v>1127.0804470000003</v>
      </c>
      <c r="K319" s="35">
        <f t="shared" si="43"/>
        <v>-678.67691999999806</v>
      </c>
      <c r="L319" s="35">
        <f t="shared" si="41"/>
        <v>1879.2981149999978</v>
      </c>
      <c r="M319" s="35">
        <f t="shared" si="44"/>
        <v>6231.4577019999997</v>
      </c>
    </row>
    <row r="320" spans="2:13">
      <c r="B320" s="7">
        <v>43483</v>
      </c>
      <c r="C320" s="371">
        <v>98791.529324999996</v>
      </c>
      <c r="D320" s="371">
        <v>64972.219399000001</v>
      </c>
      <c r="E320" s="35">
        <f t="shared" si="37"/>
        <v>33819.309925999994</v>
      </c>
      <c r="F320" s="35">
        <f t="shared" si="38"/>
        <v>1.5205195426419513</v>
      </c>
      <c r="G320" s="35">
        <f t="shared" si="36"/>
        <v>163763.748724</v>
      </c>
      <c r="H320" s="35">
        <f t="shared" si="39"/>
        <v>1351.6165219999966</v>
      </c>
      <c r="I320" s="35">
        <f t="shared" si="42"/>
        <v>7826.2476789999928</v>
      </c>
      <c r="J320" s="35">
        <f t="shared" si="40"/>
        <v>665.28518800000165</v>
      </c>
      <c r="K320" s="35">
        <f t="shared" si="43"/>
        <v>-660.29252999999881</v>
      </c>
      <c r="L320" s="35">
        <f t="shared" si="41"/>
        <v>2016.9017099999983</v>
      </c>
      <c r="M320" s="35">
        <f t="shared" si="44"/>
        <v>7165.955148999994</v>
      </c>
    </row>
    <row r="321" spans="2:13">
      <c r="B321" s="7">
        <v>43490</v>
      </c>
      <c r="C321" s="371">
        <v>100097.904458</v>
      </c>
      <c r="D321" s="371">
        <v>65893.864618000007</v>
      </c>
      <c r="E321" s="35">
        <f t="shared" si="37"/>
        <v>34204.039839999998</v>
      </c>
      <c r="F321" s="35">
        <f t="shared" si="38"/>
        <v>1.5190777629797205</v>
      </c>
      <c r="G321" s="35">
        <f t="shared" si="36"/>
        <v>165991.76907600003</v>
      </c>
      <c r="H321" s="35">
        <f t="shared" si="39"/>
        <v>1306.3751330000086</v>
      </c>
      <c r="I321" s="35">
        <f t="shared" si="42"/>
        <v>8368.2079840000079</v>
      </c>
      <c r="J321" s="35">
        <f t="shared" si="40"/>
        <v>921.64521900000545</v>
      </c>
      <c r="K321" s="35">
        <f t="shared" si="43"/>
        <v>-320.17933799998718</v>
      </c>
      <c r="L321" s="35">
        <f t="shared" si="41"/>
        <v>2228.0203520000141</v>
      </c>
      <c r="M321" s="35">
        <f t="shared" si="44"/>
        <v>8048.0286460000207</v>
      </c>
    </row>
    <row r="322" spans="2:13">
      <c r="B322" s="7">
        <v>43497</v>
      </c>
      <c r="C322" s="371">
        <v>101927.39805800001</v>
      </c>
      <c r="D322" s="371">
        <v>66323.963216999997</v>
      </c>
      <c r="E322" s="35">
        <f t="shared" si="37"/>
        <v>35603.434841000009</v>
      </c>
      <c r="F322" s="35">
        <f t="shared" si="38"/>
        <v>1.5368110274790427</v>
      </c>
      <c r="G322" s="35">
        <f t="shared" ref="G322:G385" si="45">C322+D322</f>
        <v>168251.361275</v>
      </c>
      <c r="H322" s="35">
        <f t="shared" si="39"/>
        <v>1829.4936000000016</v>
      </c>
      <c r="I322" s="35">
        <f t="shared" si="42"/>
        <v>9352.9835120000062</v>
      </c>
      <c r="J322" s="35">
        <f t="shared" si="40"/>
        <v>430.09859899998992</v>
      </c>
      <c r="K322" s="35">
        <f t="shared" si="43"/>
        <v>1114.8442349999968</v>
      </c>
      <c r="L322" s="35">
        <f t="shared" si="41"/>
        <v>2259.5921989999915</v>
      </c>
      <c r="M322" s="35">
        <f t="shared" si="44"/>
        <v>10467.827747000003</v>
      </c>
    </row>
    <row r="323" spans="2:13">
      <c r="B323" s="7">
        <v>43504</v>
      </c>
      <c r="C323" s="371">
        <v>102290.894122</v>
      </c>
      <c r="D323" s="371">
        <v>66653.427729999996</v>
      </c>
      <c r="E323" s="35">
        <f t="shared" ref="E323:E386" si="46">C323-D323</f>
        <v>35637.466392000002</v>
      </c>
      <c r="F323" s="35">
        <f t="shared" ref="F323:F386" si="47">C323/D323</f>
        <v>1.5346681724510916</v>
      </c>
      <c r="G323" s="35">
        <f t="shared" si="45"/>
        <v>168944.32185199999</v>
      </c>
      <c r="H323" s="35">
        <f t="shared" ref="H323:H386" si="48">C323-C322</f>
        <v>363.49606399999175</v>
      </c>
      <c r="I323" s="35">
        <f t="shared" si="42"/>
        <v>9267.2024930000043</v>
      </c>
      <c r="J323" s="35">
        <f t="shared" ref="J323:J386" si="49">D323-D322</f>
        <v>329.46451299999899</v>
      </c>
      <c r="K323" s="35">
        <f t="shared" si="43"/>
        <v>1218.3426459999973</v>
      </c>
      <c r="L323" s="35">
        <f t="shared" ref="L323:L386" si="50">H323+J323</f>
        <v>692.96057699999074</v>
      </c>
      <c r="M323" s="35">
        <f t="shared" si="44"/>
        <v>10485.545139000002</v>
      </c>
    </row>
    <row r="324" spans="2:13">
      <c r="B324" s="7">
        <v>43511</v>
      </c>
      <c r="C324" s="371">
        <v>102473.298987</v>
      </c>
      <c r="D324" s="371">
        <v>66910.131286999997</v>
      </c>
      <c r="E324" s="35">
        <f t="shared" si="46"/>
        <v>35563.167700000005</v>
      </c>
      <c r="F324" s="35">
        <f t="shared" si="47"/>
        <v>1.5315064701854739</v>
      </c>
      <c r="G324" s="35">
        <f t="shared" si="45"/>
        <v>169383.43027399998</v>
      </c>
      <c r="H324" s="35">
        <f t="shared" si="48"/>
        <v>182.40486500000407</v>
      </c>
      <c r="I324" s="35">
        <f t="shared" si="42"/>
        <v>8621.6287220000086</v>
      </c>
      <c r="J324" s="35">
        <f t="shared" si="49"/>
        <v>256.70355700000073</v>
      </c>
      <c r="K324" s="35">
        <f t="shared" si="43"/>
        <v>1402.4528779999964</v>
      </c>
      <c r="L324" s="35">
        <f t="shared" si="50"/>
        <v>439.10842200000479</v>
      </c>
      <c r="M324" s="35">
        <f t="shared" si="44"/>
        <v>10024.081600000005</v>
      </c>
    </row>
    <row r="325" spans="2:13">
      <c r="B325" s="7">
        <v>43518</v>
      </c>
      <c r="C325" s="371">
        <v>102890.300324</v>
      </c>
      <c r="D325" s="371">
        <v>67052.891984000002</v>
      </c>
      <c r="E325" s="35">
        <f t="shared" si="46"/>
        <v>35837.408339999994</v>
      </c>
      <c r="F325" s="35">
        <f t="shared" si="47"/>
        <v>1.5344647677321872</v>
      </c>
      <c r="G325" s="35">
        <f t="shared" si="45"/>
        <v>169943.192308</v>
      </c>
      <c r="H325" s="35">
        <f t="shared" si="48"/>
        <v>417.00133699999424</v>
      </c>
      <c r="I325" s="35">
        <f t="shared" si="42"/>
        <v>8397.2825579999917</v>
      </c>
      <c r="J325" s="35">
        <f t="shared" si="49"/>
        <v>142.76069700000517</v>
      </c>
      <c r="K325" s="35">
        <f t="shared" si="43"/>
        <v>1852.6492970000036</v>
      </c>
      <c r="L325" s="35">
        <f t="shared" si="50"/>
        <v>559.7620339999994</v>
      </c>
      <c r="M325" s="35">
        <f t="shared" si="44"/>
        <v>10249.931854999995</v>
      </c>
    </row>
    <row r="326" spans="2:13">
      <c r="B326" s="7">
        <v>43525</v>
      </c>
      <c r="C326" s="371">
        <v>103563.52276199999</v>
      </c>
      <c r="D326" s="371">
        <v>67407.205417000005</v>
      </c>
      <c r="E326" s="35">
        <f t="shared" si="46"/>
        <v>36156.317344999989</v>
      </c>
      <c r="F326" s="35">
        <f t="shared" si="47"/>
        <v>1.5363865349605699</v>
      </c>
      <c r="G326" s="35">
        <f t="shared" si="45"/>
        <v>170970.728179</v>
      </c>
      <c r="H326" s="35">
        <f t="shared" si="48"/>
        <v>673.22243799999706</v>
      </c>
      <c r="I326" s="35">
        <f t="shared" si="42"/>
        <v>8992.9243379999971</v>
      </c>
      <c r="J326" s="35">
        <f t="shared" si="49"/>
        <v>354.31343300000299</v>
      </c>
      <c r="K326" s="35">
        <f t="shared" si="43"/>
        <v>4093.0662180000072</v>
      </c>
      <c r="L326" s="35">
        <f t="shared" si="50"/>
        <v>1027.535871</v>
      </c>
      <c r="M326" s="35">
        <f t="shared" si="44"/>
        <v>13085.990556000004</v>
      </c>
    </row>
    <row r="327" spans="2:13">
      <c r="B327" s="7">
        <v>43532</v>
      </c>
      <c r="C327" s="371">
        <v>104097.18</v>
      </c>
      <c r="D327" s="371">
        <v>67707.070000000007</v>
      </c>
      <c r="E327" s="35">
        <f t="shared" si="46"/>
        <v>36390.109999999986</v>
      </c>
      <c r="F327" s="35">
        <f t="shared" si="47"/>
        <v>1.5374639605583285</v>
      </c>
      <c r="G327" s="35">
        <f t="shared" si="45"/>
        <v>171804.25</v>
      </c>
      <c r="H327" s="35">
        <f t="shared" si="48"/>
        <v>533.65723799999978</v>
      </c>
      <c r="I327" s="35">
        <f t="shared" si="42"/>
        <v>9129.9409939999896</v>
      </c>
      <c r="J327" s="35">
        <f t="shared" si="49"/>
        <v>299.86458300000231</v>
      </c>
      <c r="K327" s="35">
        <f t="shared" si="43"/>
        <v>4126.8407540000044</v>
      </c>
      <c r="L327" s="35">
        <f t="shared" si="50"/>
        <v>833.52182100000209</v>
      </c>
      <c r="M327" s="35">
        <f t="shared" si="44"/>
        <v>13256.781747999994</v>
      </c>
    </row>
    <row r="328" spans="2:13">
      <c r="B328" s="7">
        <v>43539</v>
      </c>
      <c r="C328" s="371">
        <v>105736.2</v>
      </c>
      <c r="D328" s="371">
        <v>70085.62</v>
      </c>
      <c r="E328" s="35">
        <f t="shared" si="46"/>
        <v>35650.58</v>
      </c>
      <c r="F328" s="35">
        <f t="shared" si="47"/>
        <v>1.5086718216946644</v>
      </c>
      <c r="G328" s="35">
        <f t="shared" si="45"/>
        <v>175821.82</v>
      </c>
      <c r="H328" s="35">
        <f t="shared" si="48"/>
        <v>1639.0200000000041</v>
      </c>
      <c r="I328" s="35">
        <f t="shared" si="42"/>
        <v>10432.886929</v>
      </c>
      <c r="J328" s="35">
        <f t="shared" si="49"/>
        <v>2378.5499999999884</v>
      </c>
      <c r="K328" s="35">
        <f t="shared" si="43"/>
        <v>6522.4537739999942</v>
      </c>
      <c r="L328" s="35">
        <f t="shared" si="50"/>
        <v>4017.5699999999924</v>
      </c>
      <c r="M328" s="35">
        <f t="shared" si="44"/>
        <v>16955.340702999994</v>
      </c>
    </row>
    <row r="329" spans="2:13">
      <c r="B329" s="7">
        <v>43546</v>
      </c>
      <c r="C329" s="371">
        <v>107026.83</v>
      </c>
      <c r="D329" s="371">
        <v>72253.19</v>
      </c>
      <c r="E329" s="35">
        <f t="shared" si="46"/>
        <v>34773.64</v>
      </c>
      <c r="F329" s="35">
        <f t="shared" si="47"/>
        <v>1.4812748059981851</v>
      </c>
      <c r="G329" s="35">
        <f t="shared" si="45"/>
        <v>179280.02000000002</v>
      </c>
      <c r="H329" s="35">
        <f t="shared" si="48"/>
        <v>1290.6300000000047</v>
      </c>
      <c r="I329" s="35">
        <f t="shared" si="42"/>
        <v>10759.078234000001</v>
      </c>
      <c r="J329" s="35">
        <f t="shared" si="49"/>
        <v>2167.570000000007</v>
      </c>
      <c r="K329" s="35">
        <f t="shared" si="43"/>
        <v>6532.5775589999976</v>
      </c>
      <c r="L329" s="35">
        <f t="shared" si="50"/>
        <v>3458.2000000000116</v>
      </c>
      <c r="M329" s="35">
        <f t="shared" si="44"/>
        <v>17291.655792999998</v>
      </c>
    </row>
    <row r="330" spans="2:13">
      <c r="B330" s="7">
        <v>43553</v>
      </c>
      <c r="C330" s="371">
        <v>109254.6</v>
      </c>
      <c r="D330" s="371">
        <v>72670.820000000007</v>
      </c>
      <c r="E330" s="35">
        <f t="shared" si="46"/>
        <v>36583.78</v>
      </c>
      <c r="F330" s="35">
        <f t="shared" si="47"/>
        <v>1.5034177404355695</v>
      </c>
      <c r="G330" s="35">
        <f t="shared" si="45"/>
        <v>181925.42</v>
      </c>
      <c r="H330" s="35">
        <f t="shared" si="48"/>
        <v>2227.7700000000041</v>
      </c>
      <c r="I330" s="35">
        <f t="shared" si="42"/>
        <v>12714.15643100001</v>
      </c>
      <c r="J330" s="35">
        <f t="shared" si="49"/>
        <v>417.63000000000466</v>
      </c>
      <c r="K330" s="35">
        <f t="shared" si="43"/>
        <v>8187.9023370000068</v>
      </c>
      <c r="L330" s="35">
        <f t="shared" si="50"/>
        <v>2645.4000000000087</v>
      </c>
      <c r="M330" s="35">
        <f t="shared" si="44"/>
        <v>20902.058768000017</v>
      </c>
    </row>
    <row r="331" spans="2:13">
      <c r="B331" s="7">
        <v>43560</v>
      </c>
      <c r="C331" s="371">
        <v>109133.55</v>
      </c>
      <c r="D331" s="371">
        <v>72742.39</v>
      </c>
      <c r="E331" s="35">
        <f t="shared" si="46"/>
        <v>36391.160000000003</v>
      </c>
      <c r="F331" s="35">
        <f t="shared" si="47"/>
        <v>1.500274461699705</v>
      </c>
      <c r="G331" s="35">
        <f t="shared" si="45"/>
        <v>181875.94</v>
      </c>
      <c r="H331" s="35">
        <f t="shared" si="48"/>
        <v>-121.05000000000291</v>
      </c>
      <c r="I331" s="35">
        <f t="shared" si="42"/>
        <v>12445.854865000001</v>
      </c>
      <c r="J331" s="35">
        <f t="shared" si="49"/>
        <v>71.569999999992433</v>
      </c>
      <c r="K331" s="35">
        <f t="shared" si="43"/>
        <v>9562.5362359999999</v>
      </c>
      <c r="L331" s="35">
        <f t="shared" si="50"/>
        <v>-49.480000000010477</v>
      </c>
      <c r="M331" s="35">
        <f t="shared" si="44"/>
        <v>22008.391101000001</v>
      </c>
    </row>
    <row r="332" spans="2:13">
      <c r="B332" s="7">
        <v>43567</v>
      </c>
      <c r="C332" s="371">
        <v>108668.34</v>
      </c>
      <c r="D332" s="371">
        <v>72664.09</v>
      </c>
      <c r="E332" s="35">
        <f t="shared" si="46"/>
        <v>36004.25</v>
      </c>
      <c r="F332" s="35">
        <f t="shared" si="47"/>
        <v>1.495488899675204</v>
      </c>
      <c r="G332" s="35">
        <f t="shared" si="45"/>
        <v>181332.43</v>
      </c>
      <c r="H332" s="35">
        <f t="shared" si="48"/>
        <v>-465.2100000000064</v>
      </c>
      <c r="I332" s="35">
        <f t="shared" si="42"/>
        <v>11228.427196999997</v>
      </c>
      <c r="J332" s="35">
        <f t="shared" si="49"/>
        <v>-78.30000000000291</v>
      </c>
      <c r="K332" s="35">
        <f t="shared" si="43"/>
        <v>8357.1557889999967</v>
      </c>
      <c r="L332" s="35">
        <f t="shared" si="50"/>
        <v>-543.51000000000931</v>
      </c>
      <c r="M332" s="35">
        <f t="shared" si="44"/>
        <v>19585.582985999994</v>
      </c>
    </row>
    <row r="333" spans="2:13">
      <c r="B333" s="7">
        <v>43574</v>
      </c>
      <c r="C333" s="371">
        <v>108376.95</v>
      </c>
      <c r="D333" s="371">
        <v>72868.63</v>
      </c>
      <c r="E333" s="35">
        <f t="shared" si="46"/>
        <v>35508.319999999992</v>
      </c>
      <c r="F333" s="35">
        <f t="shared" si="47"/>
        <v>1.4872922682915817</v>
      </c>
      <c r="G333" s="35">
        <f t="shared" si="45"/>
        <v>181245.58000000002</v>
      </c>
      <c r="H333" s="35">
        <f t="shared" si="48"/>
        <v>-291.38999999999942</v>
      </c>
      <c r="I333" s="35">
        <f t="shared" si="42"/>
        <v>9585.4206750000012</v>
      </c>
      <c r="J333" s="35">
        <f t="shared" si="49"/>
        <v>204.54000000000815</v>
      </c>
      <c r="K333" s="35">
        <f t="shared" si="43"/>
        <v>7896.4106010000032</v>
      </c>
      <c r="L333" s="35">
        <f t="shared" si="50"/>
        <v>-86.849999999991269</v>
      </c>
      <c r="M333" s="35">
        <f t="shared" si="44"/>
        <v>17481.831276000004</v>
      </c>
    </row>
    <row r="334" spans="2:13">
      <c r="B334" s="7">
        <v>43581</v>
      </c>
      <c r="C334" s="371">
        <v>108310.37</v>
      </c>
      <c r="D334" s="371">
        <v>72096.58</v>
      </c>
      <c r="E334" s="35">
        <f t="shared" si="46"/>
        <v>36213.789999999994</v>
      </c>
      <c r="F334" s="35">
        <f t="shared" si="47"/>
        <v>1.5022955319101128</v>
      </c>
      <c r="G334" s="35">
        <f t="shared" si="45"/>
        <v>180406.95</v>
      </c>
      <c r="H334" s="35">
        <f t="shared" si="48"/>
        <v>-66.580000000001746</v>
      </c>
      <c r="I334" s="35">
        <f t="shared" si="42"/>
        <v>8212.4655419999908</v>
      </c>
      <c r="J334" s="35">
        <f t="shared" si="49"/>
        <v>-772.05000000000291</v>
      </c>
      <c r="K334" s="35">
        <f t="shared" si="43"/>
        <v>6202.7153819999949</v>
      </c>
      <c r="L334" s="35">
        <f t="shared" si="50"/>
        <v>-838.63000000000466</v>
      </c>
      <c r="M334" s="35">
        <f t="shared" si="44"/>
        <v>14415.180923999986</v>
      </c>
    </row>
    <row r="335" spans="2:13">
      <c r="B335" s="7">
        <v>43588</v>
      </c>
      <c r="C335" s="371">
        <v>108730.5</v>
      </c>
      <c r="D335" s="371">
        <v>70446.39</v>
      </c>
      <c r="E335" s="35">
        <f t="shared" si="46"/>
        <v>38284.11</v>
      </c>
      <c r="F335" s="35">
        <f t="shared" si="47"/>
        <v>1.543450274740835</v>
      </c>
      <c r="G335" s="35">
        <f t="shared" si="45"/>
        <v>179176.89</v>
      </c>
      <c r="H335" s="35">
        <f t="shared" si="48"/>
        <v>420.13000000000466</v>
      </c>
      <c r="I335" s="35">
        <f t="shared" ref="I335:I398" si="51">SUM(H323:H335)</f>
        <v>6803.1019419999939</v>
      </c>
      <c r="J335" s="35">
        <f t="shared" si="49"/>
        <v>-1650.1900000000023</v>
      </c>
      <c r="K335" s="35">
        <f t="shared" ref="K335:K398" si="52">SUM(J323:J335)</f>
        <v>4122.4267830000026</v>
      </c>
      <c r="L335" s="35">
        <f t="shared" si="50"/>
        <v>-1230.0599999999977</v>
      </c>
      <c r="M335" s="35">
        <f t="shared" ref="M335:M398" si="53">SUM(L323:L335)</f>
        <v>10925.528724999996</v>
      </c>
    </row>
    <row r="336" spans="2:13">
      <c r="B336" s="7">
        <v>43595</v>
      </c>
      <c r="C336" s="371">
        <v>109640.16</v>
      </c>
      <c r="D336" s="371">
        <v>71582.14</v>
      </c>
      <c r="E336" s="35">
        <f t="shared" si="46"/>
        <v>38058.020000000004</v>
      </c>
      <c r="F336" s="35">
        <f t="shared" si="47"/>
        <v>1.5316692124599796</v>
      </c>
      <c r="G336" s="35">
        <f t="shared" si="45"/>
        <v>181222.3</v>
      </c>
      <c r="H336" s="35">
        <f t="shared" si="48"/>
        <v>909.66000000000349</v>
      </c>
      <c r="I336" s="35">
        <f t="shared" si="51"/>
        <v>7349.2658780000056</v>
      </c>
      <c r="J336" s="35">
        <f t="shared" si="49"/>
        <v>1135.75</v>
      </c>
      <c r="K336" s="35">
        <f t="shared" si="52"/>
        <v>4928.7122700000036</v>
      </c>
      <c r="L336" s="35">
        <f t="shared" si="50"/>
        <v>2045.4100000000035</v>
      </c>
      <c r="M336" s="35">
        <f t="shared" si="53"/>
        <v>12277.978148000009</v>
      </c>
    </row>
    <row r="337" spans="2:13">
      <c r="B337" s="7">
        <v>43602</v>
      </c>
      <c r="C337" s="371">
        <v>110448.12</v>
      </c>
      <c r="D337" s="371">
        <v>71809.460000000006</v>
      </c>
      <c r="E337" s="35">
        <f t="shared" si="46"/>
        <v>38638.659999999989</v>
      </c>
      <c r="F337" s="35">
        <f t="shared" si="47"/>
        <v>1.5380720033265809</v>
      </c>
      <c r="G337" s="35">
        <f t="shared" si="45"/>
        <v>182257.58000000002</v>
      </c>
      <c r="H337" s="35">
        <f t="shared" si="48"/>
        <v>807.95999999999185</v>
      </c>
      <c r="I337" s="35">
        <f t="shared" si="51"/>
        <v>7974.8210129999934</v>
      </c>
      <c r="J337" s="35">
        <f t="shared" si="49"/>
        <v>227.32000000000698</v>
      </c>
      <c r="K337" s="35">
        <f t="shared" si="52"/>
        <v>4899.3287130000099</v>
      </c>
      <c r="L337" s="35">
        <f t="shared" si="50"/>
        <v>1035.2799999999988</v>
      </c>
      <c r="M337" s="35">
        <f t="shared" si="53"/>
        <v>12874.149726000003</v>
      </c>
    </row>
    <row r="338" spans="2:13">
      <c r="B338" s="7">
        <v>43609</v>
      </c>
      <c r="C338" s="371">
        <v>110304.37</v>
      </c>
      <c r="D338" s="371">
        <v>72269.8</v>
      </c>
      <c r="E338" s="35">
        <f t="shared" si="46"/>
        <v>38034.569999999992</v>
      </c>
      <c r="F338" s="35">
        <f t="shared" si="47"/>
        <v>1.5262858067961997</v>
      </c>
      <c r="G338" s="35">
        <f t="shared" si="45"/>
        <v>182574.16999999998</v>
      </c>
      <c r="H338" s="35">
        <f t="shared" si="48"/>
        <v>-143.75</v>
      </c>
      <c r="I338" s="35">
        <f t="shared" si="51"/>
        <v>7414.0696759999992</v>
      </c>
      <c r="J338" s="35">
        <f t="shared" si="49"/>
        <v>460.33999999999651</v>
      </c>
      <c r="K338" s="35">
        <f t="shared" si="52"/>
        <v>5216.9080160000012</v>
      </c>
      <c r="L338" s="35">
        <f t="shared" si="50"/>
        <v>316.58999999999651</v>
      </c>
      <c r="M338" s="35">
        <f t="shared" si="53"/>
        <v>12630.977692</v>
      </c>
    </row>
    <row r="339" spans="2:13">
      <c r="B339" s="7">
        <v>43616</v>
      </c>
      <c r="C339" s="371">
        <v>111580.17</v>
      </c>
      <c r="D339" s="371">
        <v>71473.13</v>
      </c>
      <c r="E339" s="35">
        <f t="shared" si="46"/>
        <v>40107.039999999994</v>
      </c>
      <c r="F339" s="35">
        <f t="shared" si="47"/>
        <v>1.5611485043400224</v>
      </c>
      <c r="G339" s="35">
        <f t="shared" si="45"/>
        <v>183053.3</v>
      </c>
      <c r="H339" s="35">
        <f t="shared" si="48"/>
        <v>1275.8000000000029</v>
      </c>
      <c r="I339" s="35">
        <f t="shared" si="51"/>
        <v>8016.647238000005</v>
      </c>
      <c r="J339" s="35">
        <f t="shared" si="49"/>
        <v>-796.66999999999825</v>
      </c>
      <c r="K339" s="35">
        <f t="shared" si="52"/>
        <v>4065.924583</v>
      </c>
      <c r="L339" s="35">
        <f t="shared" si="50"/>
        <v>479.13000000000466</v>
      </c>
      <c r="M339" s="35">
        <f t="shared" si="53"/>
        <v>12082.571821000005</v>
      </c>
    </row>
    <row r="340" spans="2:13">
      <c r="B340" s="7">
        <v>43623</v>
      </c>
      <c r="C340" s="371">
        <v>112820.33</v>
      </c>
      <c r="D340" s="371">
        <v>72987.05</v>
      </c>
      <c r="E340" s="35">
        <f t="shared" si="46"/>
        <v>39833.279999999999</v>
      </c>
      <c r="F340" s="35">
        <f t="shared" si="47"/>
        <v>1.5457581858699592</v>
      </c>
      <c r="G340" s="35">
        <f t="shared" si="45"/>
        <v>185807.38</v>
      </c>
      <c r="H340" s="35">
        <f t="shared" si="48"/>
        <v>1240.1600000000035</v>
      </c>
      <c r="I340" s="35">
        <f t="shared" si="51"/>
        <v>8723.1500000000087</v>
      </c>
      <c r="J340" s="35">
        <f t="shared" si="49"/>
        <v>1513.9199999999983</v>
      </c>
      <c r="K340" s="35">
        <f t="shared" si="52"/>
        <v>5279.9799999999959</v>
      </c>
      <c r="L340" s="35">
        <f t="shared" si="50"/>
        <v>2754.0800000000017</v>
      </c>
      <c r="M340" s="35">
        <f t="shared" si="53"/>
        <v>14003.130000000005</v>
      </c>
    </row>
    <row r="341" spans="2:13">
      <c r="B341" s="7">
        <v>43630</v>
      </c>
      <c r="C341" s="371">
        <v>113192.98</v>
      </c>
      <c r="D341" s="371">
        <v>71983.259999999995</v>
      </c>
      <c r="E341" s="35">
        <f t="shared" si="46"/>
        <v>41209.72</v>
      </c>
      <c r="F341" s="35">
        <f t="shared" si="47"/>
        <v>1.5724903262230692</v>
      </c>
      <c r="G341" s="35">
        <f t="shared" si="45"/>
        <v>185176.24</v>
      </c>
      <c r="H341" s="35">
        <f t="shared" si="48"/>
        <v>372.64999999999418</v>
      </c>
      <c r="I341" s="35">
        <f t="shared" si="51"/>
        <v>7456.7799999999988</v>
      </c>
      <c r="J341" s="35">
        <f t="shared" si="49"/>
        <v>-1003.7900000000081</v>
      </c>
      <c r="K341" s="35">
        <f t="shared" si="52"/>
        <v>1897.6399999999994</v>
      </c>
      <c r="L341" s="35">
        <f t="shared" si="50"/>
        <v>-631.14000000001397</v>
      </c>
      <c r="M341" s="35">
        <f t="shared" si="53"/>
        <v>9354.4199999999983</v>
      </c>
    </row>
    <row r="342" spans="2:13">
      <c r="B342" s="7">
        <v>43637</v>
      </c>
      <c r="C342" s="371">
        <v>114462.53</v>
      </c>
      <c r="D342" s="371">
        <v>72155.929999999993</v>
      </c>
      <c r="E342" s="35">
        <f t="shared" si="46"/>
        <v>42306.600000000006</v>
      </c>
      <c r="F342" s="35">
        <f t="shared" si="47"/>
        <v>1.5863218726444246</v>
      </c>
      <c r="G342" s="35">
        <f t="shared" si="45"/>
        <v>186618.46</v>
      </c>
      <c r="H342" s="35">
        <f t="shared" si="48"/>
        <v>1269.5500000000029</v>
      </c>
      <c r="I342" s="35">
        <f t="shared" si="51"/>
        <v>7435.6999999999971</v>
      </c>
      <c r="J342" s="35">
        <f t="shared" si="49"/>
        <v>172.66999999999825</v>
      </c>
      <c r="K342" s="35">
        <f t="shared" si="52"/>
        <v>-97.260000000009313</v>
      </c>
      <c r="L342" s="35">
        <f t="shared" si="50"/>
        <v>1442.2200000000012</v>
      </c>
      <c r="M342" s="35">
        <f t="shared" si="53"/>
        <v>7338.4399999999878</v>
      </c>
    </row>
    <row r="343" spans="2:13">
      <c r="B343" s="7">
        <v>43644</v>
      </c>
      <c r="C343" s="371">
        <v>114984.7</v>
      </c>
      <c r="D343" s="371">
        <v>70529.429999999993</v>
      </c>
      <c r="E343" s="35">
        <f t="shared" si="46"/>
        <v>44455.270000000004</v>
      </c>
      <c r="F343" s="35">
        <f t="shared" si="47"/>
        <v>1.6303080855750571</v>
      </c>
      <c r="G343" s="35">
        <f t="shared" si="45"/>
        <v>185514.13</v>
      </c>
      <c r="H343" s="35">
        <f t="shared" si="48"/>
        <v>522.16999999999825</v>
      </c>
      <c r="I343" s="35">
        <f t="shared" si="51"/>
        <v>5730.0999999999913</v>
      </c>
      <c r="J343" s="35">
        <f t="shared" si="49"/>
        <v>-1626.5</v>
      </c>
      <c r="K343" s="35">
        <f t="shared" si="52"/>
        <v>-2141.390000000014</v>
      </c>
      <c r="L343" s="35">
        <f t="shared" si="50"/>
        <v>-1104.3300000000017</v>
      </c>
      <c r="M343" s="35">
        <f t="shared" si="53"/>
        <v>3588.7099999999773</v>
      </c>
    </row>
    <row r="344" spans="2:13">
      <c r="B344" s="7">
        <v>43651</v>
      </c>
      <c r="C344" s="371">
        <v>115511.32</v>
      </c>
      <c r="D344" s="371">
        <v>69786.929999999993</v>
      </c>
      <c r="E344" s="35">
        <f t="shared" si="46"/>
        <v>45724.390000000014</v>
      </c>
      <c r="F344" s="35">
        <f t="shared" si="47"/>
        <v>1.6551999063434946</v>
      </c>
      <c r="G344" s="35">
        <f t="shared" si="45"/>
        <v>185298.25</v>
      </c>
      <c r="H344" s="35">
        <f t="shared" si="48"/>
        <v>526.6200000000099</v>
      </c>
      <c r="I344" s="35">
        <f t="shared" si="51"/>
        <v>6377.7700000000041</v>
      </c>
      <c r="J344" s="35">
        <f t="shared" si="49"/>
        <v>-742.5</v>
      </c>
      <c r="K344" s="35">
        <f t="shared" si="52"/>
        <v>-2955.4600000000064</v>
      </c>
      <c r="L344" s="35">
        <f t="shared" si="50"/>
        <v>-215.8799999999901</v>
      </c>
      <c r="M344" s="35">
        <f t="shared" si="53"/>
        <v>3422.3099999999977</v>
      </c>
    </row>
    <row r="345" spans="2:13">
      <c r="B345" s="7">
        <v>43658</v>
      </c>
      <c r="C345" s="371">
        <v>115848.37</v>
      </c>
      <c r="D345" s="371">
        <v>69682.679999999993</v>
      </c>
      <c r="E345" s="35">
        <f t="shared" si="46"/>
        <v>46165.69</v>
      </c>
      <c r="F345" s="35">
        <f t="shared" si="47"/>
        <v>1.6625131237776734</v>
      </c>
      <c r="G345" s="35">
        <f t="shared" si="45"/>
        <v>185531.05</v>
      </c>
      <c r="H345" s="35">
        <f t="shared" si="48"/>
        <v>337.04999999998836</v>
      </c>
      <c r="I345" s="35">
        <f t="shared" si="51"/>
        <v>7180.0299999999988</v>
      </c>
      <c r="J345" s="35">
        <f t="shared" si="49"/>
        <v>-104.25</v>
      </c>
      <c r="K345" s="35">
        <f t="shared" si="52"/>
        <v>-2981.4100000000035</v>
      </c>
      <c r="L345" s="35">
        <f t="shared" si="50"/>
        <v>232.79999999998836</v>
      </c>
      <c r="M345" s="35">
        <f t="shared" si="53"/>
        <v>4198.6199999999953</v>
      </c>
    </row>
    <row r="346" spans="2:13">
      <c r="B346" s="7">
        <v>43665</v>
      </c>
      <c r="C346" s="371">
        <v>116253.62</v>
      </c>
      <c r="D346" s="371">
        <v>70407.789999999994</v>
      </c>
      <c r="E346" s="35">
        <f t="shared" si="46"/>
        <v>45845.83</v>
      </c>
      <c r="F346" s="35">
        <f t="shared" si="47"/>
        <v>1.6511471244872196</v>
      </c>
      <c r="G346" s="35">
        <f t="shared" si="45"/>
        <v>186661.40999999997</v>
      </c>
      <c r="H346" s="35">
        <f t="shared" si="48"/>
        <v>405.25</v>
      </c>
      <c r="I346" s="35">
        <f t="shared" si="51"/>
        <v>7876.6699999999983</v>
      </c>
      <c r="J346" s="35">
        <f t="shared" si="49"/>
        <v>725.11000000000058</v>
      </c>
      <c r="K346" s="35">
        <f t="shared" si="52"/>
        <v>-2460.8400000000111</v>
      </c>
      <c r="L346" s="35">
        <f t="shared" si="50"/>
        <v>1130.3600000000006</v>
      </c>
      <c r="M346" s="35">
        <f t="shared" si="53"/>
        <v>5415.8299999999872</v>
      </c>
    </row>
    <row r="347" spans="2:13">
      <c r="B347" s="7">
        <v>43672</v>
      </c>
      <c r="C347" s="371">
        <v>116479.77</v>
      </c>
      <c r="D347" s="371">
        <v>70174.399999999994</v>
      </c>
      <c r="E347" s="35">
        <f t="shared" si="46"/>
        <v>46305.37000000001</v>
      </c>
      <c r="F347" s="35">
        <f t="shared" si="47"/>
        <v>1.6598612884470691</v>
      </c>
      <c r="G347" s="35">
        <f t="shared" si="45"/>
        <v>186654.16999999998</v>
      </c>
      <c r="H347" s="35">
        <f t="shared" si="48"/>
        <v>226.15000000000873</v>
      </c>
      <c r="I347" s="35">
        <f t="shared" si="51"/>
        <v>8169.4000000000087</v>
      </c>
      <c r="J347" s="35">
        <f t="shared" si="49"/>
        <v>-233.38999999999942</v>
      </c>
      <c r="K347" s="35">
        <f t="shared" si="52"/>
        <v>-1922.1800000000076</v>
      </c>
      <c r="L347" s="35">
        <f t="shared" si="50"/>
        <v>-7.2399999999906868</v>
      </c>
      <c r="M347" s="35">
        <f t="shared" si="53"/>
        <v>6247.2200000000012</v>
      </c>
    </row>
    <row r="348" spans="2:13">
      <c r="B348" s="7">
        <v>43679</v>
      </c>
      <c r="C348" s="371">
        <v>116541.87</v>
      </c>
      <c r="D348" s="371">
        <v>69169.91</v>
      </c>
      <c r="E348" s="35">
        <f t="shared" si="46"/>
        <v>47371.959999999992</v>
      </c>
      <c r="F348" s="35">
        <f t="shared" si="47"/>
        <v>1.6848636928976775</v>
      </c>
      <c r="G348" s="35">
        <f t="shared" si="45"/>
        <v>185711.78</v>
      </c>
      <c r="H348" s="35">
        <f t="shared" si="48"/>
        <v>62.099999999991269</v>
      </c>
      <c r="I348" s="35">
        <f t="shared" si="51"/>
        <v>7811.3699999999953</v>
      </c>
      <c r="J348" s="35">
        <f t="shared" si="49"/>
        <v>-1004.4899999999907</v>
      </c>
      <c r="K348" s="35">
        <f t="shared" si="52"/>
        <v>-1276.4799999999959</v>
      </c>
      <c r="L348" s="35">
        <f t="shared" si="50"/>
        <v>-942.38999999999942</v>
      </c>
      <c r="M348" s="35">
        <f t="shared" si="53"/>
        <v>6534.8899999999994</v>
      </c>
    </row>
    <row r="349" spans="2:13">
      <c r="B349" s="7">
        <v>43686</v>
      </c>
      <c r="C349" s="371">
        <v>117458.21</v>
      </c>
      <c r="D349" s="371">
        <v>69294.559999999998</v>
      </c>
      <c r="E349" s="35">
        <f t="shared" si="46"/>
        <v>48163.650000000009</v>
      </c>
      <c r="F349" s="35">
        <f t="shared" si="47"/>
        <v>1.6950567259536682</v>
      </c>
      <c r="G349" s="35">
        <f t="shared" si="45"/>
        <v>186752.77000000002</v>
      </c>
      <c r="H349" s="35">
        <f t="shared" si="48"/>
        <v>916.34000000001106</v>
      </c>
      <c r="I349" s="35">
        <f t="shared" si="51"/>
        <v>7818.0500000000029</v>
      </c>
      <c r="J349" s="35">
        <f t="shared" si="49"/>
        <v>124.64999999999418</v>
      </c>
      <c r="K349" s="35">
        <f t="shared" si="52"/>
        <v>-2287.5800000000017</v>
      </c>
      <c r="L349" s="35">
        <f t="shared" si="50"/>
        <v>1040.9900000000052</v>
      </c>
      <c r="M349" s="35">
        <f t="shared" si="53"/>
        <v>5530.4700000000012</v>
      </c>
    </row>
    <row r="350" spans="2:13">
      <c r="B350" s="7">
        <v>43693</v>
      </c>
      <c r="C350" s="371">
        <v>117333.31</v>
      </c>
      <c r="D350" s="371">
        <v>73178.399999999994</v>
      </c>
      <c r="E350" s="35">
        <f t="shared" si="46"/>
        <v>44154.91</v>
      </c>
      <c r="F350" s="35">
        <f t="shared" si="47"/>
        <v>1.6033872016879298</v>
      </c>
      <c r="G350" s="35">
        <f t="shared" si="45"/>
        <v>190511.71</v>
      </c>
      <c r="H350" s="35">
        <f t="shared" si="48"/>
        <v>-124.90000000000873</v>
      </c>
      <c r="I350" s="35">
        <f t="shared" si="51"/>
        <v>6885.1900000000023</v>
      </c>
      <c r="J350" s="35">
        <f t="shared" si="49"/>
        <v>3883.8399999999965</v>
      </c>
      <c r="K350" s="35">
        <f t="shared" si="52"/>
        <v>1368.9399999999878</v>
      </c>
      <c r="L350" s="35">
        <f t="shared" si="50"/>
        <v>3758.9399999999878</v>
      </c>
      <c r="M350" s="35">
        <f t="shared" si="53"/>
        <v>8254.1299999999901</v>
      </c>
    </row>
    <row r="351" spans="2:13">
      <c r="B351" s="7">
        <v>43700</v>
      </c>
      <c r="C351" s="371">
        <v>116651.33</v>
      </c>
      <c r="D351" s="371">
        <v>72287.14</v>
      </c>
      <c r="E351" s="35">
        <f t="shared" si="46"/>
        <v>44364.19</v>
      </c>
      <c r="F351" s="35">
        <f t="shared" si="47"/>
        <v>1.6137217491243947</v>
      </c>
      <c r="G351" s="35">
        <f t="shared" si="45"/>
        <v>188938.47</v>
      </c>
      <c r="H351" s="35">
        <f t="shared" si="48"/>
        <v>-681.97999999999593</v>
      </c>
      <c r="I351" s="35">
        <f t="shared" si="51"/>
        <v>6346.9600000000064</v>
      </c>
      <c r="J351" s="35">
        <f t="shared" si="49"/>
        <v>-891.25999999999476</v>
      </c>
      <c r="K351" s="35">
        <f t="shared" si="52"/>
        <v>17.339999999996508</v>
      </c>
      <c r="L351" s="35">
        <f t="shared" si="50"/>
        <v>-1573.2399999999907</v>
      </c>
      <c r="M351" s="35">
        <f t="shared" si="53"/>
        <v>6364.3000000000029</v>
      </c>
    </row>
    <row r="352" spans="2:13">
      <c r="B352" s="7">
        <v>43707</v>
      </c>
      <c r="C352" s="371">
        <v>117117.57</v>
      </c>
      <c r="D352" s="371">
        <v>71853.36</v>
      </c>
      <c r="E352" s="35">
        <f t="shared" si="46"/>
        <v>45264.210000000006</v>
      </c>
      <c r="F352" s="35">
        <f t="shared" si="47"/>
        <v>1.6299525867683851</v>
      </c>
      <c r="G352" s="35">
        <f t="shared" si="45"/>
        <v>188970.93</v>
      </c>
      <c r="H352" s="35">
        <f t="shared" si="48"/>
        <v>466.24000000000524</v>
      </c>
      <c r="I352" s="35">
        <f t="shared" si="51"/>
        <v>5537.4000000000087</v>
      </c>
      <c r="J352" s="35">
        <f t="shared" si="49"/>
        <v>-433.77999999999884</v>
      </c>
      <c r="K352" s="35">
        <f t="shared" si="52"/>
        <v>380.22999999999593</v>
      </c>
      <c r="L352" s="35">
        <f t="shared" si="50"/>
        <v>32.460000000006403</v>
      </c>
      <c r="M352" s="35">
        <f t="shared" si="53"/>
        <v>5917.6300000000047</v>
      </c>
    </row>
    <row r="353" spans="2:13">
      <c r="B353" s="7">
        <v>43714</v>
      </c>
      <c r="C353" s="371">
        <v>117687.73</v>
      </c>
      <c r="D353" s="371">
        <v>72219.89</v>
      </c>
      <c r="E353" s="35">
        <f t="shared" si="46"/>
        <v>45467.839999999997</v>
      </c>
      <c r="F353" s="35">
        <f t="shared" si="47"/>
        <v>1.6295750381231542</v>
      </c>
      <c r="G353" s="35">
        <f t="shared" si="45"/>
        <v>189907.62</v>
      </c>
      <c r="H353" s="35">
        <f t="shared" si="48"/>
        <v>570.15999999998894</v>
      </c>
      <c r="I353" s="35">
        <f t="shared" si="51"/>
        <v>4867.3999999999942</v>
      </c>
      <c r="J353" s="35">
        <f t="shared" si="49"/>
        <v>366.52999999999884</v>
      </c>
      <c r="K353" s="35">
        <f t="shared" si="52"/>
        <v>-767.16000000000349</v>
      </c>
      <c r="L353" s="35">
        <f t="shared" si="50"/>
        <v>936.68999999998778</v>
      </c>
      <c r="M353" s="35">
        <f t="shared" si="53"/>
        <v>4100.2399999999907</v>
      </c>
    </row>
    <row r="354" spans="2:13">
      <c r="B354" s="7">
        <v>43721</v>
      </c>
      <c r="C354" s="371">
        <v>118300.22</v>
      </c>
      <c r="D354" s="371">
        <v>73126.64</v>
      </c>
      <c r="E354" s="35">
        <f t="shared" si="46"/>
        <v>45173.58</v>
      </c>
      <c r="F354" s="35">
        <f t="shared" si="47"/>
        <v>1.6177445046018797</v>
      </c>
      <c r="G354" s="35">
        <f t="shared" si="45"/>
        <v>191426.86</v>
      </c>
      <c r="H354" s="35">
        <f t="shared" si="48"/>
        <v>612.49000000000524</v>
      </c>
      <c r="I354" s="35">
        <f t="shared" si="51"/>
        <v>5107.2400000000052</v>
      </c>
      <c r="J354" s="35">
        <f t="shared" si="49"/>
        <v>906.75</v>
      </c>
      <c r="K354" s="35">
        <f t="shared" si="52"/>
        <v>1143.3800000000047</v>
      </c>
      <c r="L354" s="35">
        <f t="shared" si="50"/>
        <v>1519.2400000000052</v>
      </c>
      <c r="M354" s="35">
        <f t="shared" si="53"/>
        <v>6250.6200000000099</v>
      </c>
    </row>
    <row r="355" spans="2:13">
      <c r="B355" s="7">
        <v>43728</v>
      </c>
      <c r="C355" s="371">
        <v>118565.31</v>
      </c>
      <c r="D355" s="371">
        <v>74092.98</v>
      </c>
      <c r="E355" s="35">
        <f t="shared" si="46"/>
        <v>44472.33</v>
      </c>
      <c r="F355" s="35">
        <f t="shared" si="47"/>
        <v>1.6002232600173458</v>
      </c>
      <c r="G355" s="35">
        <f t="shared" si="45"/>
        <v>192658.28999999998</v>
      </c>
      <c r="H355" s="35">
        <f t="shared" si="48"/>
        <v>265.08999999999651</v>
      </c>
      <c r="I355" s="35">
        <f t="shared" si="51"/>
        <v>4102.7799999999988</v>
      </c>
      <c r="J355" s="35">
        <f t="shared" si="49"/>
        <v>966.33999999999651</v>
      </c>
      <c r="K355" s="35">
        <f t="shared" si="52"/>
        <v>1937.0500000000029</v>
      </c>
      <c r="L355" s="35">
        <f t="shared" si="50"/>
        <v>1231.429999999993</v>
      </c>
      <c r="M355" s="35">
        <f t="shared" si="53"/>
        <v>6039.8300000000017</v>
      </c>
    </row>
    <row r="356" spans="2:13">
      <c r="B356" s="7">
        <v>43735</v>
      </c>
      <c r="C356" s="371">
        <v>118990.83</v>
      </c>
      <c r="D356" s="371">
        <v>74701.81</v>
      </c>
      <c r="E356" s="35">
        <f t="shared" si="46"/>
        <v>44289.020000000004</v>
      </c>
      <c r="F356" s="35">
        <f t="shared" si="47"/>
        <v>1.5928774684308185</v>
      </c>
      <c r="G356" s="35">
        <f t="shared" si="45"/>
        <v>193692.64</v>
      </c>
      <c r="H356" s="35">
        <f t="shared" si="48"/>
        <v>425.52000000000407</v>
      </c>
      <c r="I356" s="35">
        <f t="shared" si="51"/>
        <v>4006.1300000000047</v>
      </c>
      <c r="J356" s="35">
        <f t="shared" si="49"/>
        <v>608.83000000000175</v>
      </c>
      <c r="K356" s="35">
        <f t="shared" si="52"/>
        <v>4172.3800000000047</v>
      </c>
      <c r="L356" s="35">
        <f t="shared" si="50"/>
        <v>1034.3500000000058</v>
      </c>
      <c r="M356" s="35">
        <f t="shared" si="53"/>
        <v>8178.5100000000093</v>
      </c>
    </row>
    <row r="357" spans="2:13">
      <c r="B357" s="7">
        <v>43742</v>
      </c>
      <c r="C357" s="371">
        <v>119640.9</v>
      </c>
      <c r="D357" s="371">
        <v>73706.720000000001</v>
      </c>
      <c r="E357" s="35">
        <f t="shared" si="46"/>
        <v>45934.179999999993</v>
      </c>
      <c r="F357" s="35">
        <f t="shared" si="47"/>
        <v>1.6232020635296212</v>
      </c>
      <c r="G357" s="35">
        <f t="shared" si="45"/>
        <v>193347.62</v>
      </c>
      <c r="H357" s="35">
        <f t="shared" si="48"/>
        <v>650.06999999999243</v>
      </c>
      <c r="I357" s="35">
        <f t="shared" si="51"/>
        <v>4129.5799999999872</v>
      </c>
      <c r="J357" s="35">
        <f t="shared" si="49"/>
        <v>-995.08999999999651</v>
      </c>
      <c r="K357" s="35">
        <f t="shared" si="52"/>
        <v>3919.7900000000081</v>
      </c>
      <c r="L357" s="35">
        <f t="shared" si="50"/>
        <v>-345.02000000000407</v>
      </c>
      <c r="M357" s="35">
        <f t="shared" si="53"/>
        <v>8049.3699999999953</v>
      </c>
    </row>
    <row r="358" spans="2:13">
      <c r="B358" s="7">
        <v>43749</v>
      </c>
      <c r="C358" s="371">
        <v>119056.05</v>
      </c>
      <c r="D358" s="371">
        <v>73827.87</v>
      </c>
      <c r="E358" s="35">
        <f t="shared" si="46"/>
        <v>45228.180000000008</v>
      </c>
      <c r="F358" s="35">
        <f t="shared" si="47"/>
        <v>1.6126166175456507</v>
      </c>
      <c r="G358" s="35">
        <f t="shared" si="45"/>
        <v>192883.91999999998</v>
      </c>
      <c r="H358" s="35">
        <f t="shared" si="48"/>
        <v>-584.84999999999127</v>
      </c>
      <c r="I358" s="35">
        <f t="shared" si="51"/>
        <v>3207.6800000000076</v>
      </c>
      <c r="J358" s="35">
        <f t="shared" si="49"/>
        <v>121.14999999999418</v>
      </c>
      <c r="K358" s="35">
        <f t="shared" si="52"/>
        <v>4145.1900000000023</v>
      </c>
      <c r="L358" s="35">
        <f t="shared" si="50"/>
        <v>-463.69999999999709</v>
      </c>
      <c r="M358" s="35">
        <f t="shared" si="53"/>
        <v>7352.8700000000099</v>
      </c>
    </row>
    <row r="359" spans="2:13">
      <c r="B359" s="7">
        <v>43756</v>
      </c>
      <c r="C359" s="371">
        <v>118761.73</v>
      </c>
      <c r="D359" s="371">
        <v>75501.240000000005</v>
      </c>
      <c r="E359" s="35">
        <f t="shared" si="46"/>
        <v>43260.489999999991</v>
      </c>
      <c r="F359" s="35">
        <f t="shared" si="47"/>
        <v>1.572977212029895</v>
      </c>
      <c r="G359" s="35">
        <f t="shared" si="45"/>
        <v>194262.97</v>
      </c>
      <c r="H359" s="35">
        <f t="shared" si="48"/>
        <v>-294.32000000000698</v>
      </c>
      <c r="I359" s="35">
        <f t="shared" si="51"/>
        <v>2508.1100000000006</v>
      </c>
      <c r="J359" s="35">
        <f t="shared" si="49"/>
        <v>1673.3700000000099</v>
      </c>
      <c r="K359" s="35">
        <f t="shared" si="52"/>
        <v>5093.4500000000116</v>
      </c>
      <c r="L359" s="35">
        <f t="shared" si="50"/>
        <v>1379.0500000000029</v>
      </c>
      <c r="M359" s="35">
        <f t="shared" si="53"/>
        <v>7601.5600000000122</v>
      </c>
    </row>
    <row r="360" spans="2:13">
      <c r="B360" s="7">
        <v>43763</v>
      </c>
      <c r="C360" s="371">
        <v>119172.58</v>
      </c>
      <c r="D360" s="371">
        <v>75446.539999999994</v>
      </c>
      <c r="E360" s="35">
        <f t="shared" si="46"/>
        <v>43726.040000000008</v>
      </c>
      <c r="F360" s="35">
        <f t="shared" si="47"/>
        <v>1.5795632245030722</v>
      </c>
      <c r="G360" s="35">
        <f t="shared" si="45"/>
        <v>194619.12</v>
      </c>
      <c r="H360" s="35">
        <f t="shared" si="48"/>
        <v>410.85000000000582</v>
      </c>
      <c r="I360" s="35">
        <f t="shared" si="51"/>
        <v>2692.8099999999977</v>
      </c>
      <c r="J360" s="35">
        <f t="shared" si="49"/>
        <v>-54.700000000011642</v>
      </c>
      <c r="K360" s="35">
        <f t="shared" si="52"/>
        <v>5272.1399999999994</v>
      </c>
      <c r="L360" s="35">
        <f t="shared" si="50"/>
        <v>356.14999999999418</v>
      </c>
      <c r="M360" s="35">
        <f t="shared" si="53"/>
        <v>7964.9499999999971</v>
      </c>
    </row>
    <row r="361" spans="2:13">
      <c r="B361" s="7">
        <v>43770</v>
      </c>
      <c r="C361" s="371">
        <v>119954.03</v>
      </c>
      <c r="D361" s="371">
        <v>74431.289999999994</v>
      </c>
      <c r="E361" s="35">
        <f t="shared" si="46"/>
        <v>45522.740000000005</v>
      </c>
      <c r="F361" s="35">
        <f t="shared" si="47"/>
        <v>1.6116075645068091</v>
      </c>
      <c r="G361" s="35">
        <f t="shared" si="45"/>
        <v>194385.32</v>
      </c>
      <c r="H361" s="35">
        <f t="shared" si="48"/>
        <v>781.44999999999709</v>
      </c>
      <c r="I361" s="35">
        <f t="shared" si="51"/>
        <v>3412.1600000000035</v>
      </c>
      <c r="J361" s="35">
        <f t="shared" si="49"/>
        <v>-1015.25</v>
      </c>
      <c r="K361" s="35">
        <f t="shared" si="52"/>
        <v>5261.3799999999901</v>
      </c>
      <c r="L361" s="35">
        <f t="shared" si="50"/>
        <v>-233.80000000000291</v>
      </c>
      <c r="M361" s="35">
        <f t="shared" si="53"/>
        <v>8673.5399999999936</v>
      </c>
    </row>
    <row r="362" spans="2:13">
      <c r="B362" s="7">
        <v>43777</v>
      </c>
      <c r="C362" s="371">
        <v>119916.83</v>
      </c>
      <c r="D362" s="371">
        <v>74298.399999999994</v>
      </c>
      <c r="E362" s="35">
        <f t="shared" si="46"/>
        <v>45618.430000000008</v>
      </c>
      <c r="F362" s="35">
        <f t="shared" si="47"/>
        <v>1.6139893995025467</v>
      </c>
      <c r="G362" s="35">
        <f t="shared" si="45"/>
        <v>194215.22999999998</v>
      </c>
      <c r="H362" s="35">
        <f t="shared" si="48"/>
        <v>-37.19999999999709</v>
      </c>
      <c r="I362" s="35">
        <f t="shared" si="51"/>
        <v>2458.6199999999953</v>
      </c>
      <c r="J362" s="35">
        <f t="shared" si="49"/>
        <v>-132.88999999999942</v>
      </c>
      <c r="K362" s="35">
        <f t="shared" si="52"/>
        <v>5003.8399999999965</v>
      </c>
      <c r="L362" s="35">
        <f t="shared" si="50"/>
        <v>-170.08999999999651</v>
      </c>
      <c r="M362" s="35">
        <f t="shared" si="53"/>
        <v>7462.4599999999919</v>
      </c>
    </row>
    <row r="363" spans="2:13">
      <c r="B363" s="7">
        <v>43784</v>
      </c>
      <c r="C363" s="371">
        <v>120012.46</v>
      </c>
      <c r="D363" s="371">
        <v>74165.960000000006</v>
      </c>
      <c r="E363" s="35">
        <f t="shared" si="46"/>
        <v>45846.5</v>
      </c>
      <c r="F363" s="35">
        <f t="shared" si="47"/>
        <v>1.6181609460728343</v>
      </c>
      <c r="G363" s="35">
        <f t="shared" si="45"/>
        <v>194178.42</v>
      </c>
      <c r="H363" s="35">
        <f t="shared" si="48"/>
        <v>95.630000000004657</v>
      </c>
      <c r="I363" s="35">
        <f t="shared" si="51"/>
        <v>2679.1500000000087</v>
      </c>
      <c r="J363" s="35">
        <f t="shared" si="49"/>
        <v>-132.43999999998778</v>
      </c>
      <c r="K363" s="35">
        <f t="shared" si="52"/>
        <v>987.56000000001222</v>
      </c>
      <c r="L363" s="35">
        <f t="shared" si="50"/>
        <v>-36.80999999998312</v>
      </c>
      <c r="M363" s="35">
        <f t="shared" si="53"/>
        <v>3666.710000000021</v>
      </c>
    </row>
    <row r="364" spans="2:13">
      <c r="B364" s="7">
        <v>43791</v>
      </c>
      <c r="C364" s="371">
        <v>120693.23</v>
      </c>
      <c r="D364" s="371">
        <v>74456.289999999994</v>
      </c>
      <c r="E364" s="35">
        <f t="shared" si="46"/>
        <v>46236.94</v>
      </c>
      <c r="F364" s="35">
        <f t="shared" si="47"/>
        <v>1.620994411620563</v>
      </c>
      <c r="G364" s="35">
        <f t="shared" si="45"/>
        <v>195149.52</v>
      </c>
      <c r="H364" s="35">
        <f t="shared" si="48"/>
        <v>680.76999999998952</v>
      </c>
      <c r="I364" s="35">
        <f t="shared" si="51"/>
        <v>4041.8999999999942</v>
      </c>
      <c r="J364" s="35">
        <f t="shared" si="49"/>
        <v>290.32999999998719</v>
      </c>
      <c r="K364" s="35">
        <f t="shared" si="52"/>
        <v>2169.1499999999942</v>
      </c>
      <c r="L364" s="35">
        <f t="shared" si="50"/>
        <v>971.09999999997672</v>
      </c>
      <c r="M364" s="35">
        <f t="shared" si="53"/>
        <v>6211.0499999999884</v>
      </c>
    </row>
    <row r="365" spans="2:13">
      <c r="B365" s="7">
        <v>43798</v>
      </c>
      <c r="C365" s="371">
        <v>120340.42</v>
      </c>
      <c r="D365" s="371">
        <v>73419.58</v>
      </c>
      <c r="E365" s="35">
        <f t="shared" si="46"/>
        <v>46920.84</v>
      </c>
      <c r="F365" s="35">
        <f t="shared" si="47"/>
        <v>1.6390780225111612</v>
      </c>
      <c r="G365" s="35">
        <f t="shared" si="45"/>
        <v>193760</v>
      </c>
      <c r="H365" s="35">
        <f t="shared" si="48"/>
        <v>-352.80999999999767</v>
      </c>
      <c r="I365" s="35">
        <f t="shared" si="51"/>
        <v>3222.8499999999913</v>
      </c>
      <c r="J365" s="35">
        <f t="shared" si="49"/>
        <v>-1036.7099999999919</v>
      </c>
      <c r="K365" s="35">
        <f t="shared" si="52"/>
        <v>1566.2200000000012</v>
      </c>
      <c r="L365" s="35">
        <f t="shared" si="50"/>
        <v>-1389.5199999999895</v>
      </c>
      <c r="M365" s="35">
        <f t="shared" si="53"/>
        <v>4789.0699999999924</v>
      </c>
    </row>
    <row r="366" spans="2:13">
      <c r="B366" s="7">
        <v>43805</v>
      </c>
      <c r="C366" s="371">
        <v>120539.72</v>
      </c>
      <c r="D366" s="371">
        <v>73938.880000000005</v>
      </c>
      <c r="E366" s="35">
        <f t="shared" si="46"/>
        <v>46600.84</v>
      </c>
      <c r="F366" s="35">
        <f t="shared" si="47"/>
        <v>1.6302616431301096</v>
      </c>
      <c r="G366" s="35">
        <f t="shared" si="45"/>
        <v>194478.6</v>
      </c>
      <c r="H366" s="35">
        <f t="shared" si="48"/>
        <v>199.30000000000291</v>
      </c>
      <c r="I366" s="35">
        <f t="shared" si="51"/>
        <v>2851.9900000000052</v>
      </c>
      <c r="J366" s="35">
        <f t="shared" si="49"/>
        <v>519.30000000000291</v>
      </c>
      <c r="K366" s="35">
        <f t="shared" si="52"/>
        <v>1718.9900000000052</v>
      </c>
      <c r="L366" s="35">
        <f t="shared" si="50"/>
        <v>718.60000000000582</v>
      </c>
      <c r="M366" s="35">
        <f t="shared" si="53"/>
        <v>4570.9800000000105</v>
      </c>
    </row>
    <row r="367" spans="2:13">
      <c r="B367" s="7">
        <v>43812</v>
      </c>
      <c r="C367" s="371">
        <v>120357.59</v>
      </c>
      <c r="D367" s="371">
        <v>73601.789999999994</v>
      </c>
      <c r="E367" s="35">
        <f t="shared" si="46"/>
        <v>46755.8</v>
      </c>
      <c r="F367" s="35">
        <f t="shared" si="47"/>
        <v>1.6352535719579646</v>
      </c>
      <c r="G367" s="35">
        <f t="shared" si="45"/>
        <v>193959.38</v>
      </c>
      <c r="H367" s="35">
        <f t="shared" si="48"/>
        <v>-182.13000000000466</v>
      </c>
      <c r="I367" s="35">
        <f t="shared" si="51"/>
        <v>2057.3699999999953</v>
      </c>
      <c r="J367" s="35">
        <f t="shared" si="49"/>
        <v>-337.09000000001106</v>
      </c>
      <c r="K367" s="35">
        <f t="shared" si="52"/>
        <v>475.14999999999418</v>
      </c>
      <c r="L367" s="35">
        <f t="shared" si="50"/>
        <v>-519.22000000001572</v>
      </c>
      <c r="M367" s="35">
        <f t="shared" si="53"/>
        <v>2532.5199999999895</v>
      </c>
    </row>
    <row r="368" spans="2:13">
      <c r="B368" s="7">
        <v>43819</v>
      </c>
      <c r="C368" s="371">
        <v>119765.11</v>
      </c>
      <c r="D368" s="371">
        <v>73648.899999999994</v>
      </c>
      <c r="E368" s="35">
        <f t="shared" si="46"/>
        <v>46116.210000000006</v>
      </c>
      <c r="F368" s="35">
        <f t="shared" si="47"/>
        <v>1.6261629162146347</v>
      </c>
      <c r="G368" s="35">
        <f t="shared" si="45"/>
        <v>193414.01</v>
      </c>
      <c r="H368" s="35">
        <f t="shared" si="48"/>
        <v>-592.47999999999593</v>
      </c>
      <c r="I368" s="35">
        <f t="shared" si="51"/>
        <v>1199.8000000000029</v>
      </c>
      <c r="J368" s="35">
        <f t="shared" si="49"/>
        <v>47.110000000000582</v>
      </c>
      <c r="K368" s="35">
        <f t="shared" si="52"/>
        <v>-444.08000000000175</v>
      </c>
      <c r="L368" s="35">
        <f t="shared" si="50"/>
        <v>-545.36999999999534</v>
      </c>
      <c r="M368" s="35">
        <f t="shared" si="53"/>
        <v>755.72000000000116</v>
      </c>
    </row>
    <row r="369" spans="2:13">
      <c r="B369" s="7">
        <v>43826</v>
      </c>
      <c r="C369" s="371">
        <v>120286.71</v>
      </c>
      <c r="D369" s="371">
        <v>73356.460000000006</v>
      </c>
      <c r="E369" s="35">
        <f t="shared" si="46"/>
        <v>46930.25</v>
      </c>
      <c r="F369" s="35">
        <f t="shared" si="47"/>
        <v>1.639756198704245</v>
      </c>
      <c r="G369" s="35">
        <f t="shared" si="45"/>
        <v>193643.17</v>
      </c>
      <c r="H369" s="35">
        <f t="shared" si="48"/>
        <v>521.60000000000582</v>
      </c>
      <c r="I369" s="35">
        <f t="shared" si="51"/>
        <v>1295.8800000000047</v>
      </c>
      <c r="J369" s="35">
        <f t="shared" si="49"/>
        <v>-292.43999999998778</v>
      </c>
      <c r="K369" s="35">
        <f t="shared" si="52"/>
        <v>-1345.3499999999913</v>
      </c>
      <c r="L369" s="35">
        <f t="shared" si="50"/>
        <v>229.16000000001804</v>
      </c>
      <c r="M369" s="35">
        <f t="shared" si="53"/>
        <v>-49.469999999986612</v>
      </c>
    </row>
    <row r="370" spans="2:13">
      <c r="B370" s="7">
        <v>43833</v>
      </c>
      <c r="C370" s="371">
        <v>121165.96</v>
      </c>
      <c r="D370" s="371">
        <v>73211.22</v>
      </c>
      <c r="E370" s="35">
        <f t="shared" si="46"/>
        <v>47954.740000000005</v>
      </c>
      <c r="F370" s="35">
        <f t="shared" si="47"/>
        <v>1.6550189984540622</v>
      </c>
      <c r="G370" s="35">
        <f t="shared" si="45"/>
        <v>194377.18</v>
      </c>
      <c r="H370" s="35">
        <f t="shared" si="48"/>
        <v>879.25</v>
      </c>
      <c r="I370" s="35">
        <f t="shared" si="51"/>
        <v>1525.0600000000122</v>
      </c>
      <c r="J370" s="35">
        <f t="shared" si="49"/>
        <v>-145.24000000000524</v>
      </c>
      <c r="K370" s="35">
        <f t="shared" si="52"/>
        <v>-495.5</v>
      </c>
      <c r="L370" s="35">
        <f t="shared" si="50"/>
        <v>734.00999999999476</v>
      </c>
      <c r="M370" s="35">
        <f t="shared" si="53"/>
        <v>1029.5600000000122</v>
      </c>
    </row>
    <row r="371" spans="2:13">
      <c r="B371" s="7">
        <v>43840</v>
      </c>
      <c r="C371" s="371">
        <v>121465.97</v>
      </c>
      <c r="D371" s="371">
        <v>74591.14</v>
      </c>
      <c r="E371" s="35">
        <f t="shared" si="46"/>
        <v>46874.83</v>
      </c>
      <c r="F371" s="35">
        <f t="shared" si="47"/>
        <v>1.6284235634419852</v>
      </c>
      <c r="G371" s="35">
        <f t="shared" si="45"/>
        <v>196057.11</v>
      </c>
      <c r="H371" s="35">
        <f t="shared" si="48"/>
        <v>300.00999999999476</v>
      </c>
      <c r="I371" s="35">
        <f t="shared" si="51"/>
        <v>2409.9199999999983</v>
      </c>
      <c r="J371" s="35">
        <f t="shared" si="49"/>
        <v>1379.9199999999983</v>
      </c>
      <c r="K371" s="35">
        <f t="shared" si="52"/>
        <v>763.27000000000407</v>
      </c>
      <c r="L371" s="35">
        <f t="shared" si="50"/>
        <v>1679.929999999993</v>
      </c>
      <c r="M371" s="35">
        <f t="shared" si="53"/>
        <v>3173.1900000000023</v>
      </c>
    </row>
    <row r="372" spans="2:13">
      <c r="B372" s="7">
        <v>43847</v>
      </c>
      <c r="C372" s="371">
        <v>121950.24</v>
      </c>
      <c r="D372" s="371">
        <v>75171.31</v>
      </c>
      <c r="E372" s="35">
        <f t="shared" si="46"/>
        <v>46778.930000000008</v>
      </c>
      <c r="F372" s="35">
        <f t="shared" si="47"/>
        <v>1.6222976558476898</v>
      </c>
      <c r="G372" s="35">
        <f t="shared" si="45"/>
        <v>197121.55</v>
      </c>
      <c r="H372" s="35">
        <f t="shared" si="48"/>
        <v>484.27000000000407</v>
      </c>
      <c r="I372" s="35">
        <f t="shared" si="51"/>
        <v>3188.5100000000093</v>
      </c>
      <c r="J372" s="35">
        <f t="shared" si="49"/>
        <v>580.16999999999825</v>
      </c>
      <c r="K372" s="35">
        <f t="shared" si="52"/>
        <v>-329.93000000000757</v>
      </c>
      <c r="L372" s="35">
        <f t="shared" si="50"/>
        <v>1064.4400000000023</v>
      </c>
      <c r="M372" s="35">
        <f t="shared" si="53"/>
        <v>2858.5800000000017</v>
      </c>
    </row>
    <row r="373" spans="2:13">
      <c r="B373" s="7">
        <v>43854</v>
      </c>
      <c r="C373" s="371">
        <v>121526.82</v>
      </c>
      <c r="D373" s="371">
        <v>74781.570000000007</v>
      </c>
      <c r="E373" s="35">
        <f t="shared" si="46"/>
        <v>46745.25</v>
      </c>
      <c r="F373" s="35">
        <f t="shared" si="47"/>
        <v>1.625090513611843</v>
      </c>
      <c r="G373" s="35">
        <f t="shared" si="45"/>
        <v>196308.39</v>
      </c>
      <c r="H373" s="35">
        <f t="shared" si="48"/>
        <v>-423.41999999999825</v>
      </c>
      <c r="I373" s="35">
        <f t="shared" si="51"/>
        <v>2354.2400000000052</v>
      </c>
      <c r="J373" s="35">
        <f t="shared" si="49"/>
        <v>-389.73999999999069</v>
      </c>
      <c r="K373" s="35">
        <f t="shared" si="52"/>
        <v>-664.96999999998661</v>
      </c>
      <c r="L373" s="35">
        <f t="shared" si="50"/>
        <v>-813.15999999998894</v>
      </c>
      <c r="M373" s="35">
        <f t="shared" si="53"/>
        <v>1689.2700000000186</v>
      </c>
    </row>
    <row r="374" spans="2:13">
      <c r="B374" s="7">
        <v>43861</v>
      </c>
      <c r="C374" s="371">
        <v>121495.91</v>
      </c>
      <c r="D374" s="371">
        <v>73044.95</v>
      </c>
      <c r="E374" s="35">
        <f t="shared" si="46"/>
        <v>48450.960000000006</v>
      </c>
      <c r="F374" s="35">
        <f t="shared" si="47"/>
        <v>1.6633033495128686</v>
      </c>
      <c r="G374" s="35">
        <f t="shared" si="45"/>
        <v>194540.86</v>
      </c>
      <c r="H374" s="35">
        <f t="shared" si="48"/>
        <v>-30.910000000003492</v>
      </c>
      <c r="I374" s="35">
        <f t="shared" si="51"/>
        <v>1541.8800000000047</v>
      </c>
      <c r="J374" s="35">
        <f t="shared" si="49"/>
        <v>-1736.6200000000099</v>
      </c>
      <c r="K374" s="35">
        <f t="shared" si="52"/>
        <v>-1386.3399999999965</v>
      </c>
      <c r="L374" s="35">
        <f t="shared" si="50"/>
        <v>-1767.5300000000134</v>
      </c>
      <c r="M374" s="35">
        <f t="shared" si="53"/>
        <v>155.54000000000815</v>
      </c>
    </row>
    <row r="375" spans="2:13">
      <c r="B375" s="7">
        <v>43868</v>
      </c>
      <c r="C375" s="371">
        <v>121658.68</v>
      </c>
      <c r="D375" s="371">
        <v>74396.070000000007</v>
      </c>
      <c r="E375" s="35">
        <f t="shared" si="46"/>
        <v>47262.609999999986</v>
      </c>
      <c r="F375" s="35">
        <f t="shared" si="47"/>
        <v>1.635283691732641</v>
      </c>
      <c r="G375" s="35">
        <f t="shared" si="45"/>
        <v>196054.75</v>
      </c>
      <c r="H375" s="35">
        <f t="shared" si="48"/>
        <v>162.76999999998952</v>
      </c>
      <c r="I375" s="35">
        <f t="shared" si="51"/>
        <v>1741.8499999999913</v>
      </c>
      <c r="J375" s="35">
        <f t="shared" si="49"/>
        <v>1351.1200000000099</v>
      </c>
      <c r="K375" s="35">
        <f t="shared" si="52"/>
        <v>97.670000000012806</v>
      </c>
      <c r="L375" s="35">
        <f t="shared" si="50"/>
        <v>1513.8899999999994</v>
      </c>
      <c r="M375" s="35">
        <f t="shared" si="53"/>
        <v>1839.5200000000041</v>
      </c>
    </row>
    <row r="376" spans="2:13">
      <c r="B376" s="7">
        <v>43875</v>
      </c>
      <c r="C376" s="371">
        <v>121159.67</v>
      </c>
      <c r="D376" s="371">
        <v>74517.929999999993</v>
      </c>
      <c r="E376" s="35">
        <f t="shared" si="46"/>
        <v>46641.740000000005</v>
      </c>
      <c r="F376" s="35">
        <f t="shared" si="47"/>
        <v>1.6259129849688525</v>
      </c>
      <c r="G376" s="35">
        <f t="shared" si="45"/>
        <v>195677.59999999998</v>
      </c>
      <c r="H376" s="35">
        <f t="shared" si="48"/>
        <v>-499.00999999999476</v>
      </c>
      <c r="I376" s="35">
        <f t="shared" si="51"/>
        <v>1147.2099999999919</v>
      </c>
      <c r="J376" s="35">
        <f t="shared" si="49"/>
        <v>121.85999999998603</v>
      </c>
      <c r="K376" s="35">
        <f t="shared" si="52"/>
        <v>351.96999999998661</v>
      </c>
      <c r="L376" s="35">
        <f t="shared" si="50"/>
        <v>-377.15000000000873</v>
      </c>
      <c r="M376" s="35">
        <f t="shared" si="53"/>
        <v>1499.1799999999785</v>
      </c>
    </row>
    <row r="377" spans="2:13">
      <c r="B377" s="7">
        <v>43882</v>
      </c>
      <c r="C377" s="371">
        <v>122292.26</v>
      </c>
      <c r="D377" s="371">
        <v>75399.460000000006</v>
      </c>
      <c r="E377" s="35">
        <f t="shared" si="46"/>
        <v>46892.799999999988</v>
      </c>
      <c r="F377" s="35">
        <f t="shared" si="47"/>
        <v>1.6219248785070872</v>
      </c>
      <c r="G377" s="35">
        <f t="shared" si="45"/>
        <v>197691.72</v>
      </c>
      <c r="H377" s="35">
        <f t="shared" si="48"/>
        <v>1132.5899999999965</v>
      </c>
      <c r="I377" s="35">
        <f t="shared" si="51"/>
        <v>1599.0299999999988</v>
      </c>
      <c r="J377" s="35">
        <f t="shared" si="49"/>
        <v>881.53000000001339</v>
      </c>
      <c r="K377" s="35">
        <f t="shared" si="52"/>
        <v>943.17000000001281</v>
      </c>
      <c r="L377" s="35">
        <f t="shared" si="50"/>
        <v>2014.1200000000099</v>
      </c>
      <c r="M377" s="35">
        <f t="shared" si="53"/>
        <v>2542.2000000000116</v>
      </c>
    </row>
    <row r="378" spans="2:13">
      <c r="B378" s="7">
        <v>43889</v>
      </c>
      <c r="C378" s="371">
        <v>124076.21</v>
      </c>
      <c r="D378" s="371">
        <v>75658.78</v>
      </c>
      <c r="E378" s="35">
        <f t="shared" si="46"/>
        <v>48417.430000000008</v>
      </c>
      <c r="F378" s="35">
        <f t="shared" si="47"/>
        <v>1.6399446303522209</v>
      </c>
      <c r="G378" s="35">
        <f t="shared" si="45"/>
        <v>199734.99</v>
      </c>
      <c r="H378" s="35">
        <f t="shared" si="48"/>
        <v>1783.9500000000116</v>
      </c>
      <c r="I378" s="35">
        <f t="shared" si="51"/>
        <v>3735.7900000000081</v>
      </c>
      <c r="J378" s="35">
        <f t="shared" si="49"/>
        <v>259.31999999999243</v>
      </c>
      <c r="K378" s="35">
        <f t="shared" si="52"/>
        <v>2239.1999999999971</v>
      </c>
      <c r="L378" s="35">
        <f t="shared" si="50"/>
        <v>2043.2700000000041</v>
      </c>
      <c r="M378" s="35">
        <f t="shared" si="53"/>
        <v>5974.9900000000052</v>
      </c>
    </row>
    <row r="379" spans="2:13">
      <c r="B379" s="7">
        <v>43896</v>
      </c>
      <c r="C379" s="371">
        <v>124517.1</v>
      </c>
      <c r="D379" s="371">
        <v>77184.289999999994</v>
      </c>
      <c r="E379" s="35">
        <f t="shared" si="46"/>
        <v>47332.810000000012</v>
      </c>
      <c r="F379" s="35">
        <f t="shared" si="47"/>
        <v>1.6132440941025696</v>
      </c>
      <c r="G379" s="35">
        <f t="shared" si="45"/>
        <v>201701.39</v>
      </c>
      <c r="H379" s="35">
        <f t="shared" si="48"/>
        <v>440.88999999999942</v>
      </c>
      <c r="I379" s="35">
        <f t="shared" si="51"/>
        <v>3977.3800000000047</v>
      </c>
      <c r="J379" s="35">
        <f t="shared" si="49"/>
        <v>1525.5099999999948</v>
      </c>
      <c r="K379" s="35">
        <f t="shared" si="52"/>
        <v>3245.4099999999889</v>
      </c>
      <c r="L379" s="35">
        <f t="shared" si="50"/>
        <v>1966.3999999999942</v>
      </c>
      <c r="M379" s="35">
        <f t="shared" si="53"/>
        <v>7222.7899999999936</v>
      </c>
    </row>
    <row r="380" spans="2:13">
      <c r="B380" s="7">
        <v>43903</v>
      </c>
      <c r="C380" s="371">
        <v>124393.63</v>
      </c>
      <c r="D380" s="371">
        <v>76369.11</v>
      </c>
      <c r="E380" s="35">
        <f t="shared" si="46"/>
        <v>48024.520000000004</v>
      </c>
      <c r="F380" s="35">
        <f t="shared" si="47"/>
        <v>1.6288474489227385</v>
      </c>
      <c r="G380" s="35">
        <f t="shared" si="45"/>
        <v>200762.74</v>
      </c>
      <c r="H380" s="35">
        <f t="shared" si="48"/>
        <v>-123.47000000000116</v>
      </c>
      <c r="I380" s="35">
        <f t="shared" si="51"/>
        <v>4036.0400000000081</v>
      </c>
      <c r="J380" s="35">
        <f t="shared" si="49"/>
        <v>-815.17999999999302</v>
      </c>
      <c r="K380" s="35">
        <f t="shared" si="52"/>
        <v>2767.320000000007</v>
      </c>
      <c r="L380" s="35">
        <f t="shared" si="50"/>
        <v>-938.64999999999418</v>
      </c>
      <c r="M380" s="35">
        <f t="shared" si="53"/>
        <v>6803.3600000000151</v>
      </c>
    </row>
    <row r="381" spans="2:13">
      <c r="B381" s="7">
        <v>43910</v>
      </c>
      <c r="C381" s="371">
        <v>121920.24</v>
      </c>
      <c r="D381" s="371">
        <v>76356.070000000007</v>
      </c>
      <c r="E381" s="35">
        <f t="shared" si="46"/>
        <v>45564.17</v>
      </c>
      <c r="F381" s="35">
        <f t="shared" si="47"/>
        <v>1.596732781034959</v>
      </c>
      <c r="G381" s="35">
        <f t="shared" si="45"/>
        <v>198276.31</v>
      </c>
      <c r="H381" s="35">
        <f t="shared" si="48"/>
        <v>-2473.3899999999994</v>
      </c>
      <c r="I381" s="35">
        <f t="shared" si="51"/>
        <v>2155.1300000000047</v>
      </c>
      <c r="J381" s="35">
        <f t="shared" si="49"/>
        <v>-13.039999999993597</v>
      </c>
      <c r="K381" s="35">
        <f t="shared" si="52"/>
        <v>2707.1700000000128</v>
      </c>
      <c r="L381" s="35">
        <f t="shared" si="50"/>
        <v>-2486.429999999993</v>
      </c>
      <c r="M381" s="35">
        <f t="shared" si="53"/>
        <v>4862.3000000000175</v>
      </c>
    </row>
    <row r="382" spans="2:13">
      <c r="B382" s="7">
        <v>43917</v>
      </c>
      <c r="C382" s="371">
        <v>120515.97</v>
      </c>
      <c r="D382" s="371">
        <v>76918.929999999993</v>
      </c>
      <c r="E382" s="35">
        <f t="shared" si="46"/>
        <v>43597.040000000008</v>
      </c>
      <c r="F382" s="35">
        <f t="shared" si="47"/>
        <v>1.5667920757608045</v>
      </c>
      <c r="G382" s="35">
        <f t="shared" si="45"/>
        <v>197434.9</v>
      </c>
      <c r="H382" s="35">
        <f t="shared" si="48"/>
        <v>-1404.2700000000041</v>
      </c>
      <c r="I382" s="35">
        <f t="shared" si="51"/>
        <v>229.25999999999476</v>
      </c>
      <c r="J382" s="35">
        <f t="shared" si="49"/>
        <v>562.85999999998603</v>
      </c>
      <c r="K382" s="35">
        <f t="shared" si="52"/>
        <v>3562.4699999999866</v>
      </c>
      <c r="L382" s="35">
        <f t="shared" si="50"/>
        <v>-841.41000000001804</v>
      </c>
      <c r="M382" s="35">
        <f t="shared" si="53"/>
        <v>3791.7299999999814</v>
      </c>
    </row>
    <row r="383" spans="2:13">
      <c r="B383" s="7">
        <v>43924</v>
      </c>
      <c r="C383" s="371">
        <v>118346.68</v>
      </c>
      <c r="D383" s="371">
        <v>75802.25</v>
      </c>
      <c r="E383" s="35">
        <f t="shared" si="46"/>
        <v>42544.429999999993</v>
      </c>
      <c r="F383" s="35">
        <f t="shared" si="47"/>
        <v>1.5612555036295095</v>
      </c>
      <c r="G383" s="35">
        <f t="shared" si="45"/>
        <v>194148.93</v>
      </c>
      <c r="H383" s="35">
        <f t="shared" si="48"/>
        <v>-2169.2900000000081</v>
      </c>
      <c r="I383" s="35">
        <f t="shared" si="51"/>
        <v>-2819.2800000000134</v>
      </c>
      <c r="J383" s="35">
        <f t="shared" si="49"/>
        <v>-1116.679999999993</v>
      </c>
      <c r="K383" s="35">
        <f t="shared" si="52"/>
        <v>2591.0299999999988</v>
      </c>
      <c r="L383" s="35">
        <f t="shared" si="50"/>
        <v>-3285.9700000000012</v>
      </c>
      <c r="M383" s="35">
        <f t="shared" si="53"/>
        <v>-228.25000000001455</v>
      </c>
    </row>
    <row r="384" spans="2:13">
      <c r="B384" s="7">
        <v>43931</v>
      </c>
      <c r="C384" s="371">
        <v>118763.74</v>
      </c>
      <c r="D384" s="371">
        <v>76319.789999999994</v>
      </c>
      <c r="E384" s="35">
        <f t="shared" si="46"/>
        <v>42443.950000000012</v>
      </c>
      <c r="F384" s="35">
        <f t="shared" si="47"/>
        <v>1.5561329505754669</v>
      </c>
      <c r="G384" s="35">
        <f t="shared" si="45"/>
        <v>195083.53</v>
      </c>
      <c r="H384" s="35">
        <f t="shared" si="48"/>
        <v>417.06000000001222</v>
      </c>
      <c r="I384" s="35">
        <f t="shared" si="51"/>
        <v>-2702.2299999999959</v>
      </c>
      <c r="J384" s="35">
        <f t="shared" si="49"/>
        <v>517.5399999999936</v>
      </c>
      <c r="K384" s="35">
        <f t="shared" si="52"/>
        <v>1728.6499999999942</v>
      </c>
      <c r="L384" s="35">
        <f t="shared" si="50"/>
        <v>934.60000000000582</v>
      </c>
      <c r="M384" s="35">
        <f t="shared" si="53"/>
        <v>-973.58000000000175</v>
      </c>
    </row>
    <row r="385" spans="2:13">
      <c r="B385" s="7">
        <v>43938</v>
      </c>
      <c r="C385" s="371">
        <v>119494.86</v>
      </c>
      <c r="D385" s="371">
        <v>76073.259999999995</v>
      </c>
      <c r="E385" s="35">
        <f t="shared" si="46"/>
        <v>43421.600000000006</v>
      </c>
      <c r="F385" s="35">
        <f t="shared" si="47"/>
        <v>1.5707866338316514</v>
      </c>
      <c r="G385" s="35">
        <f t="shared" si="45"/>
        <v>195568.12</v>
      </c>
      <c r="H385" s="35">
        <f t="shared" si="48"/>
        <v>731.11999999999534</v>
      </c>
      <c r="I385" s="35">
        <f t="shared" si="51"/>
        <v>-2455.3800000000047</v>
      </c>
      <c r="J385" s="35">
        <f t="shared" si="49"/>
        <v>-246.52999999999884</v>
      </c>
      <c r="K385" s="35">
        <f t="shared" si="52"/>
        <v>901.94999999999709</v>
      </c>
      <c r="L385" s="35">
        <f t="shared" si="50"/>
        <v>484.58999999999651</v>
      </c>
      <c r="M385" s="35">
        <f t="shared" si="53"/>
        <v>-1553.4300000000076</v>
      </c>
    </row>
    <row r="386" spans="2:13">
      <c r="B386" s="7">
        <v>43945</v>
      </c>
      <c r="C386" s="371">
        <v>118513.29</v>
      </c>
      <c r="D386" s="371">
        <v>76676.86</v>
      </c>
      <c r="E386" s="35">
        <f t="shared" si="46"/>
        <v>41836.429999999993</v>
      </c>
      <c r="F386" s="35">
        <f t="shared" si="47"/>
        <v>1.5456200214771443</v>
      </c>
      <c r="G386" s="35">
        <f t="shared" ref="G386:G449" si="54">C386+D386</f>
        <v>195190.15</v>
      </c>
      <c r="H386" s="35">
        <f t="shared" si="48"/>
        <v>-981.57000000000698</v>
      </c>
      <c r="I386" s="35">
        <f t="shared" si="51"/>
        <v>-3013.5300000000134</v>
      </c>
      <c r="J386" s="35">
        <f t="shared" si="49"/>
        <v>603.60000000000582</v>
      </c>
      <c r="K386" s="35">
        <f t="shared" si="52"/>
        <v>1895.2899999999936</v>
      </c>
      <c r="L386" s="35">
        <f t="shared" si="50"/>
        <v>-377.97000000000116</v>
      </c>
      <c r="M386" s="35">
        <f t="shared" si="53"/>
        <v>-1118.2400000000198</v>
      </c>
    </row>
    <row r="387" spans="2:13">
      <c r="B387" s="7">
        <v>43952</v>
      </c>
      <c r="C387" s="371">
        <v>118585.68</v>
      </c>
      <c r="D387" s="371">
        <v>76042.92</v>
      </c>
      <c r="E387" s="35">
        <f t="shared" ref="E387:E450" si="55">C387-D387</f>
        <v>42542.759999999995</v>
      </c>
      <c r="F387" s="35">
        <f t="shared" ref="F387:F450" si="56">C387/D387</f>
        <v>1.5594572117956542</v>
      </c>
      <c r="G387" s="35">
        <f t="shared" si="54"/>
        <v>194628.59999999998</v>
      </c>
      <c r="H387" s="35">
        <f t="shared" ref="H387:H450" si="57">C387-C386</f>
        <v>72.389999999999418</v>
      </c>
      <c r="I387" s="35">
        <f t="shared" si="51"/>
        <v>-2910.2300000000105</v>
      </c>
      <c r="J387" s="35">
        <f t="shared" ref="J387:J450" si="58">D387-D386</f>
        <v>-633.94000000000233</v>
      </c>
      <c r="K387" s="35">
        <f t="shared" si="52"/>
        <v>2997.9700000000012</v>
      </c>
      <c r="L387" s="35">
        <f t="shared" ref="L387:L450" si="59">H387+J387</f>
        <v>-561.55000000000291</v>
      </c>
      <c r="M387" s="35">
        <f t="shared" si="53"/>
        <v>87.739999999990687</v>
      </c>
    </row>
    <row r="388" spans="2:13">
      <c r="B388" s="7">
        <v>43959</v>
      </c>
      <c r="C388" s="371">
        <v>117602.69</v>
      </c>
      <c r="D388" s="371">
        <v>76675.009999999995</v>
      </c>
      <c r="E388" s="35">
        <f t="shared" si="55"/>
        <v>40927.680000000008</v>
      </c>
      <c r="F388" s="35">
        <f t="shared" si="56"/>
        <v>1.5337812150269039</v>
      </c>
      <c r="G388" s="35">
        <f t="shared" si="54"/>
        <v>194277.7</v>
      </c>
      <c r="H388" s="35">
        <f t="shared" si="57"/>
        <v>-982.98999999999069</v>
      </c>
      <c r="I388" s="35">
        <f t="shared" si="51"/>
        <v>-4055.9899999999907</v>
      </c>
      <c r="J388" s="35">
        <f t="shared" si="58"/>
        <v>632.08999999999651</v>
      </c>
      <c r="K388" s="35">
        <f t="shared" si="52"/>
        <v>2278.9399999999878</v>
      </c>
      <c r="L388" s="35">
        <f t="shared" si="59"/>
        <v>-350.89999999999418</v>
      </c>
      <c r="M388" s="35">
        <f t="shared" si="53"/>
        <v>-1777.0500000000029</v>
      </c>
    </row>
    <row r="389" spans="2:13">
      <c r="B389" s="7">
        <v>43966</v>
      </c>
      <c r="C389" s="371">
        <v>118304.57</v>
      </c>
      <c r="D389" s="371">
        <v>77422.37</v>
      </c>
      <c r="E389" s="35">
        <f t="shared" si="55"/>
        <v>40882.200000000012</v>
      </c>
      <c r="F389" s="35">
        <f t="shared" si="56"/>
        <v>1.5280411849960163</v>
      </c>
      <c r="G389" s="35">
        <f t="shared" si="54"/>
        <v>195726.94</v>
      </c>
      <c r="H389" s="35">
        <f t="shared" si="57"/>
        <v>701.88000000000466</v>
      </c>
      <c r="I389" s="35">
        <f t="shared" si="51"/>
        <v>-2855.0999999999913</v>
      </c>
      <c r="J389" s="35">
        <f t="shared" si="58"/>
        <v>747.36000000000058</v>
      </c>
      <c r="K389" s="35">
        <f t="shared" si="52"/>
        <v>2904.4400000000023</v>
      </c>
      <c r="L389" s="35">
        <f t="shared" si="59"/>
        <v>1449.2400000000052</v>
      </c>
      <c r="M389" s="35">
        <f t="shared" si="53"/>
        <v>49.340000000011059</v>
      </c>
    </row>
    <row r="390" spans="2:13">
      <c r="B390" s="7">
        <v>43973</v>
      </c>
      <c r="C390" s="371">
        <v>120374.05</v>
      </c>
      <c r="D390" s="371">
        <v>78919.08</v>
      </c>
      <c r="E390" s="35">
        <f t="shared" si="55"/>
        <v>41454.97</v>
      </c>
      <c r="F390" s="35">
        <f t="shared" si="56"/>
        <v>1.5252845066110756</v>
      </c>
      <c r="G390" s="35">
        <f t="shared" si="54"/>
        <v>199293.13</v>
      </c>
      <c r="H390" s="35">
        <f t="shared" si="57"/>
        <v>2069.4799999999959</v>
      </c>
      <c r="I390" s="35">
        <f t="shared" si="51"/>
        <v>-1918.2099999999919</v>
      </c>
      <c r="J390" s="35">
        <f t="shared" si="58"/>
        <v>1496.7100000000064</v>
      </c>
      <c r="K390" s="35">
        <f t="shared" si="52"/>
        <v>3519.6199999999953</v>
      </c>
      <c r="L390" s="35">
        <f t="shared" si="59"/>
        <v>3566.1900000000023</v>
      </c>
      <c r="M390" s="35">
        <f t="shared" si="53"/>
        <v>1601.4100000000035</v>
      </c>
    </row>
    <row r="391" spans="2:13">
      <c r="B391" s="7">
        <v>43980</v>
      </c>
      <c r="C391" s="371">
        <v>120910.91</v>
      </c>
      <c r="D391" s="371">
        <v>79300.56</v>
      </c>
      <c r="E391" s="35">
        <f t="shared" si="55"/>
        <v>41610.350000000006</v>
      </c>
      <c r="F391" s="35">
        <f t="shared" si="56"/>
        <v>1.5247169755169447</v>
      </c>
      <c r="G391" s="35">
        <f t="shared" si="54"/>
        <v>200211.47</v>
      </c>
      <c r="H391" s="35">
        <f t="shared" si="57"/>
        <v>536.86000000000058</v>
      </c>
      <c r="I391" s="35">
        <f t="shared" si="51"/>
        <v>-3165.3000000000029</v>
      </c>
      <c r="J391" s="35">
        <f t="shared" si="58"/>
        <v>381.47999999999593</v>
      </c>
      <c r="K391" s="35">
        <f t="shared" si="52"/>
        <v>3641.7799999999988</v>
      </c>
      <c r="L391" s="35">
        <f t="shared" si="59"/>
        <v>918.33999999999651</v>
      </c>
      <c r="M391" s="35">
        <f t="shared" si="53"/>
        <v>476.47999999999593</v>
      </c>
    </row>
    <row r="392" spans="2:13">
      <c r="B392" s="7">
        <v>43987</v>
      </c>
      <c r="C392" s="371">
        <v>121259.25</v>
      </c>
      <c r="D392" s="371">
        <v>80745.64</v>
      </c>
      <c r="E392" s="35">
        <f t="shared" si="55"/>
        <v>40513.61</v>
      </c>
      <c r="F392" s="35">
        <f t="shared" si="56"/>
        <v>1.5017436235566404</v>
      </c>
      <c r="G392" s="35">
        <f t="shared" si="54"/>
        <v>202004.89</v>
      </c>
      <c r="H392" s="35">
        <f t="shared" si="57"/>
        <v>348.33999999999651</v>
      </c>
      <c r="I392" s="35">
        <f t="shared" si="51"/>
        <v>-3257.8500000000058</v>
      </c>
      <c r="J392" s="35">
        <f t="shared" si="58"/>
        <v>1445.0800000000017</v>
      </c>
      <c r="K392" s="35">
        <f t="shared" si="52"/>
        <v>3561.3500000000058</v>
      </c>
      <c r="L392" s="35">
        <f t="shared" si="59"/>
        <v>1793.4199999999983</v>
      </c>
      <c r="M392" s="35">
        <f t="shared" si="53"/>
        <v>303.5</v>
      </c>
    </row>
    <row r="393" spans="2:13">
      <c r="B393" s="7">
        <v>43994</v>
      </c>
      <c r="C393" s="371">
        <v>121614.61</v>
      </c>
      <c r="D393" s="371">
        <v>81293.899999999994</v>
      </c>
      <c r="E393" s="35">
        <f t="shared" si="55"/>
        <v>40320.710000000006</v>
      </c>
      <c r="F393" s="35">
        <f t="shared" si="56"/>
        <v>1.4959869067666824</v>
      </c>
      <c r="G393" s="35">
        <f t="shared" si="54"/>
        <v>202908.51</v>
      </c>
      <c r="H393" s="35">
        <f t="shared" si="57"/>
        <v>355.36000000000058</v>
      </c>
      <c r="I393" s="35">
        <f t="shared" si="51"/>
        <v>-2779.0200000000041</v>
      </c>
      <c r="J393" s="35">
        <f t="shared" si="58"/>
        <v>548.25999999999476</v>
      </c>
      <c r="K393" s="35">
        <f t="shared" si="52"/>
        <v>4924.7899999999936</v>
      </c>
      <c r="L393" s="35">
        <f t="shared" si="59"/>
        <v>903.61999999999534</v>
      </c>
      <c r="M393" s="35">
        <f t="shared" si="53"/>
        <v>2145.7699999999895</v>
      </c>
    </row>
    <row r="394" spans="2:13">
      <c r="B394" s="7">
        <v>44001</v>
      </c>
      <c r="C394" s="371">
        <v>121386.61</v>
      </c>
      <c r="D394" s="371">
        <v>80252.05</v>
      </c>
      <c r="E394" s="35">
        <f t="shared" si="55"/>
        <v>41134.559999999998</v>
      </c>
      <c r="F394" s="35">
        <f t="shared" si="56"/>
        <v>1.5125670933016664</v>
      </c>
      <c r="G394" s="35">
        <f t="shared" si="54"/>
        <v>201638.66</v>
      </c>
      <c r="H394" s="35">
        <f t="shared" si="57"/>
        <v>-228</v>
      </c>
      <c r="I394" s="35">
        <f t="shared" si="51"/>
        <v>-533.63000000000466</v>
      </c>
      <c r="J394" s="35">
        <f t="shared" si="58"/>
        <v>-1041.8499999999913</v>
      </c>
      <c r="K394" s="35">
        <f t="shared" si="52"/>
        <v>3895.9799999999959</v>
      </c>
      <c r="L394" s="35">
        <f t="shared" si="59"/>
        <v>-1269.8499999999913</v>
      </c>
      <c r="M394" s="35">
        <f t="shared" si="53"/>
        <v>3362.3499999999913</v>
      </c>
    </row>
    <row r="395" spans="2:13">
      <c r="B395" s="7">
        <v>44008</v>
      </c>
      <c r="C395" s="371">
        <v>121660.1</v>
      </c>
      <c r="D395" s="371">
        <v>80554.289999999994</v>
      </c>
      <c r="E395" s="35">
        <f t="shared" si="55"/>
        <v>41105.810000000012</v>
      </c>
      <c r="F395" s="35">
        <f t="shared" si="56"/>
        <v>1.5102870374749751</v>
      </c>
      <c r="G395" s="35">
        <f t="shared" si="54"/>
        <v>202214.39</v>
      </c>
      <c r="H395" s="35">
        <f t="shared" si="57"/>
        <v>273.49000000000524</v>
      </c>
      <c r="I395" s="35">
        <f t="shared" si="51"/>
        <v>1144.1300000000047</v>
      </c>
      <c r="J395" s="35">
        <f t="shared" si="58"/>
        <v>302.23999999999069</v>
      </c>
      <c r="K395" s="35">
        <f t="shared" si="52"/>
        <v>3635.3600000000006</v>
      </c>
      <c r="L395" s="35">
        <f t="shared" si="59"/>
        <v>575.72999999999593</v>
      </c>
      <c r="M395" s="35">
        <f t="shared" si="53"/>
        <v>4779.4900000000052</v>
      </c>
    </row>
    <row r="396" spans="2:13">
      <c r="B396" s="7">
        <v>44015</v>
      </c>
      <c r="C396" s="371">
        <v>122467.89</v>
      </c>
      <c r="D396" s="371">
        <v>78777.649999999994</v>
      </c>
      <c r="E396" s="35">
        <f t="shared" si="55"/>
        <v>43690.240000000005</v>
      </c>
      <c r="F396" s="35">
        <f t="shared" si="56"/>
        <v>1.5546019714982613</v>
      </c>
      <c r="G396" s="35">
        <f t="shared" si="54"/>
        <v>201245.53999999998</v>
      </c>
      <c r="H396" s="35">
        <f t="shared" si="57"/>
        <v>807.7899999999936</v>
      </c>
      <c r="I396" s="35">
        <f t="shared" si="51"/>
        <v>4121.2100000000064</v>
      </c>
      <c r="J396" s="35">
        <f t="shared" si="58"/>
        <v>-1776.6399999999994</v>
      </c>
      <c r="K396" s="35">
        <f t="shared" si="52"/>
        <v>2975.3999999999942</v>
      </c>
      <c r="L396" s="35">
        <f t="shared" si="59"/>
        <v>-968.85000000000582</v>
      </c>
      <c r="M396" s="35">
        <f t="shared" si="53"/>
        <v>7096.6100000000006</v>
      </c>
    </row>
    <row r="397" spans="2:13">
      <c r="B397" s="7">
        <v>44022</v>
      </c>
      <c r="C397" s="371">
        <v>123096.39</v>
      </c>
      <c r="D397" s="371">
        <v>79410.3</v>
      </c>
      <c r="E397" s="35">
        <f t="shared" si="55"/>
        <v>43686.09</v>
      </c>
      <c r="F397" s="35">
        <f t="shared" si="56"/>
        <v>1.550131280199168</v>
      </c>
      <c r="G397" s="35">
        <f t="shared" si="54"/>
        <v>202506.69</v>
      </c>
      <c r="H397" s="35">
        <f t="shared" si="57"/>
        <v>628.5</v>
      </c>
      <c r="I397" s="35">
        <f t="shared" si="51"/>
        <v>4332.6499999999942</v>
      </c>
      <c r="J397" s="35">
        <f t="shared" si="58"/>
        <v>632.65000000000873</v>
      </c>
      <c r="K397" s="35">
        <f t="shared" si="52"/>
        <v>3090.5100000000093</v>
      </c>
      <c r="L397" s="35">
        <f t="shared" si="59"/>
        <v>1261.1500000000087</v>
      </c>
      <c r="M397" s="35">
        <f t="shared" si="53"/>
        <v>7423.1600000000035</v>
      </c>
    </row>
    <row r="398" spans="2:13">
      <c r="B398" s="7">
        <v>44029</v>
      </c>
      <c r="C398" s="371">
        <v>124235.2</v>
      </c>
      <c r="D398" s="371">
        <v>79732.22</v>
      </c>
      <c r="E398" s="35">
        <f t="shared" si="55"/>
        <v>44502.979999999996</v>
      </c>
      <c r="F398" s="35">
        <f t="shared" si="56"/>
        <v>1.5581555361182717</v>
      </c>
      <c r="G398" s="35">
        <f t="shared" si="54"/>
        <v>203967.41999999998</v>
      </c>
      <c r="H398" s="35">
        <f t="shared" si="57"/>
        <v>1138.8099999999977</v>
      </c>
      <c r="I398" s="35">
        <f t="shared" si="51"/>
        <v>4740.3399999999965</v>
      </c>
      <c r="J398" s="35">
        <f t="shared" si="58"/>
        <v>321.91999999999825</v>
      </c>
      <c r="K398" s="35">
        <f t="shared" si="52"/>
        <v>3658.9600000000064</v>
      </c>
      <c r="L398" s="35">
        <f t="shared" si="59"/>
        <v>1460.7299999999959</v>
      </c>
      <c r="M398" s="35">
        <f t="shared" si="53"/>
        <v>8399.3000000000029</v>
      </c>
    </row>
    <row r="399" spans="2:13">
      <c r="B399" s="7">
        <v>44036</v>
      </c>
      <c r="C399" s="371">
        <v>127052.62</v>
      </c>
      <c r="D399" s="371">
        <v>81506.89</v>
      </c>
      <c r="E399" s="35">
        <f t="shared" si="55"/>
        <v>45545.729999999996</v>
      </c>
      <c r="F399" s="35">
        <f t="shared" si="56"/>
        <v>1.5587960723320444</v>
      </c>
      <c r="G399" s="35">
        <f t="shared" si="54"/>
        <v>208559.51</v>
      </c>
      <c r="H399" s="35">
        <f t="shared" si="57"/>
        <v>2817.4199999999983</v>
      </c>
      <c r="I399" s="35">
        <f t="shared" ref="I399:I462" si="60">SUM(H387:H399)</f>
        <v>8539.3300000000017</v>
      </c>
      <c r="J399" s="35">
        <f t="shared" si="58"/>
        <v>1774.6699999999983</v>
      </c>
      <c r="K399" s="35">
        <f t="shared" ref="K399:K462" si="61">SUM(J387:J399)</f>
        <v>4830.0299999999988</v>
      </c>
      <c r="L399" s="35">
        <f t="shared" si="59"/>
        <v>4592.0899999999965</v>
      </c>
      <c r="M399" s="35">
        <f t="shared" ref="M399:M462" si="62">SUM(L387:L399)</f>
        <v>13369.36</v>
      </c>
    </row>
    <row r="400" spans="2:13">
      <c r="B400" s="7">
        <v>44043</v>
      </c>
      <c r="C400" s="371">
        <v>131251.96</v>
      </c>
      <c r="D400" s="371">
        <v>81667.92</v>
      </c>
      <c r="E400" s="35">
        <f t="shared" si="55"/>
        <v>49584.039999999994</v>
      </c>
      <c r="F400" s="35">
        <f t="shared" si="56"/>
        <v>1.6071421924300262</v>
      </c>
      <c r="G400" s="35">
        <f t="shared" si="54"/>
        <v>212919.88</v>
      </c>
      <c r="H400" s="35">
        <f t="shared" si="57"/>
        <v>4199.3399999999965</v>
      </c>
      <c r="I400" s="35">
        <f t="shared" si="60"/>
        <v>12666.279999999999</v>
      </c>
      <c r="J400" s="35">
        <f t="shared" si="58"/>
        <v>161.02999999999884</v>
      </c>
      <c r="K400" s="35">
        <f t="shared" si="61"/>
        <v>5625</v>
      </c>
      <c r="L400" s="35">
        <f t="shared" si="59"/>
        <v>4360.3699999999953</v>
      </c>
      <c r="M400" s="35">
        <f t="shared" si="62"/>
        <v>18291.28</v>
      </c>
    </row>
    <row r="401" spans="2:13">
      <c r="B401" s="7">
        <v>44050</v>
      </c>
      <c r="C401" s="371">
        <v>136000.79</v>
      </c>
      <c r="D401" s="371">
        <v>83506.61</v>
      </c>
      <c r="E401" s="35">
        <f t="shared" si="55"/>
        <v>52494.180000000008</v>
      </c>
      <c r="F401" s="35">
        <f t="shared" si="56"/>
        <v>1.6286230515165208</v>
      </c>
      <c r="G401" s="35">
        <f t="shared" si="54"/>
        <v>219507.40000000002</v>
      </c>
      <c r="H401" s="35">
        <f t="shared" si="57"/>
        <v>4748.8300000000163</v>
      </c>
      <c r="I401" s="35">
        <f t="shared" si="60"/>
        <v>18398.100000000006</v>
      </c>
      <c r="J401" s="35">
        <f t="shared" si="58"/>
        <v>1838.6900000000023</v>
      </c>
      <c r="K401" s="35">
        <f t="shared" si="61"/>
        <v>6831.6000000000058</v>
      </c>
      <c r="L401" s="35">
        <f t="shared" si="59"/>
        <v>6587.5200000000186</v>
      </c>
      <c r="M401" s="35">
        <f t="shared" si="62"/>
        <v>25229.700000000012</v>
      </c>
    </row>
    <row r="402" spans="2:13">
      <c r="B402" s="7">
        <v>44057</v>
      </c>
      <c r="C402" s="371">
        <v>134295.32999999999</v>
      </c>
      <c r="D402" s="371">
        <v>83296.88</v>
      </c>
      <c r="E402" s="35">
        <f t="shared" si="55"/>
        <v>50998.449999999983</v>
      </c>
      <c r="F402" s="35">
        <f t="shared" si="56"/>
        <v>1.6122492222998026</v>
      </c>
      <c r="G402" s="35">
        <f t="shared" si="54"/>
        <v>217592.21</v>
      </c>
      <c r="H402" s="35">
        <f t="shared" si="57"/>
        <v>-1705.460000000021</v>
      </c>
      <c r="I402" s="35">
        <f t="shared" si="60"/>
        <v>15990.75999999998</v>
      </c>
      <c r="J402" s="35">
        <f t="shared" si="58"/>
        <v>-209.72999999999593</v>
      </c>
      <c r="K402" s="35">
        <f t="shared" si="61"/>
        <v>5874.5100000000093</v>
      </c>
      <c r="L402" s="35">
        <f t="shared" si="59"/>
        <v>-1915.1900000000169</v>
      </c>
      <c r="M402" s="35">
        <f t="shared" si="62"/>
        <v>21865.26999999999</v>
      </c>
    </row>
    <row r="403" spans="2:13">
      <c r="B403" s="7">
        <v>44064</v>
      </c>
      <c r="C403" s="371">
        <v>134262.9</v>
      </c>
      <c r="D403" s="371">
        <v>83002.3</v>
      </c>
      <c r="E403" s="35">
        <f t="shared" si="55"/>
        <v>51260.599999999991</v>
      </c>
      <c r="F403" s="35">
        <f t="shared" si="56"/>
        <v>1.6175804766855857</v>
      </c>
      <c r="G403" s="35">
        <f t="shared" si="54"/>
        <v>217265.2</v>
      </c>
      <c r="H403" s="35">
        <f t="shared" si="57"/>
        <v>-32.429999999993015</v>
      </c>
      <c r="I403" s="35">
        <f t="shared" si="60"/>
        <v>13888.849999999991</v>
      </c>
      <c r="J403" s="35">
        <f t="shared" si="58"/>
        <v>-294.58000000000175</v>
      </c>
      <c r="K403" s="35">
        <f t="shared" si="61"/>
        <v>4083.2200000000012</v>
      </c>
      <c r="L403" s="35">
        <f t="shared" si="59"/>
        <v>-327.00999999999476</v>
      </c>
      <c r="M403" s="35">
        <f t="shared" si="62"/>
        <v>17972.069999999992</v>
      </c>
    </row>
    <row r="404" spans="2:13">
      <c r="B404" s="7">
        <v>44071</v>
      </c>
      <c r="C404" s="371">
        <v>135049.17000000001</v>
      </c>
      <c r="D404" s="371">
        <v>82819.179999999993</v>
      </c>
      <c r="E404" s="35">
        <f t="shared" si="55"/>
        <v>52229.99000000002</v>
      </c>
      <c r="F404" s="35">
        <f t="shared" si="56"/>
        <v>1.6306508951187397</v>
      </c>
      <c r="G404" s="35">
        <f t="shared" si="54"/>
        <v>217868.35</v>
      </c>
      <c r="H404" s="35">
        <f t="shared" si="57"/>
        <v>786.27000000001863</v>
      </c>
      <c r="I404" s="35">
        <f t="shared" si="60"/>
        <v>14138.260000000009</v>
      </c>
      <c r="J404" s="35">
        <f t="shared" si="58"/>
        <v>-183.1200000000099</v>
      </c>
      <c r="K404" s="35">
        <f t="shared" si="61"/>
        <v>3518.6199999999953</v>
      </c>
      <c r="L404" s="35">
        <f t="shared" si="59"/>
        <v>603.15000000000873</v>
      </c>
      <c r="M404" s="35">
        <f t="shared" si="62"/>
        <v>17656.880000000005</v>
      </c>
    </row>
    <row r="405" spans="2:13">
      <c r="B405" s="7">
        <v>44078</v>
      </c>
      <c r="C405" s="371">
        <v>135228.6</v>
      </c>
      <c r="D405" s="371">
        <v>82214.429999999993</v>
      </c>
      <c r="E405" s="35">
        <f t="shared" si="55"/>
        <v>53014.170000000013</v>
      </c>
      <c r="F405" s="35">
        <f t="shared" si="56"/>
        <v>1.6448280429603419</v>
      </c>
      <c r="G405" s="35">
        <f t="shared" si="54"/>
        <v>217443.03</v>
      </c>
      <c r="H405" s="35">
        <f t="shared" si="57"/>
        <v>179.42999999999302</v>
      </c>
      <c r="I405" s="35">
        <f t="shared" si="60"/>
        <v>13969.350000000006</v>
      </c>
      <c r="J405" s="35">
        <f t="shared" si="58"/>
        <v>-604.75</v>
      </c>
      <c r="K405" s="35">
        <f t="shared" si="61"/>
        <v>1468.7899999999936</v>
      </c>
      <c r="L405" s="35">
        <f t="shared" si="59"/>
        <v>-425.32000000000698</v>
      </c>
      <c r="M405" s="35">
        <f t="shared" si="62"/>
        <v>15438.14</v>
      </c>
    </row>
    <row r="406" spans="2:13">
      <c r="B406" s="7">
        <v>44085</v>
      </c>
      <c r="C406" s="371">
        <v>135483.13</v>
      </c>
      <c r="D406" s="371">
        <v>83193.5</v>
      </c>
      <c r="E406" s="35">
        <f t="shared" si="55"/>
        <v>52289.630000000005</v>
      </c>
      <c r="F406" s="35">
        <f t="shared" si="56"/>
        <v>1.6285302337322027</v>
      </c>
      <c r="G406" s="35">
        <f t="shared" si="54"/>
        <v>218676.63</v>
      </c>
      <c r="H406" s="35">
        <f t="shared" si="57"/>
        <v>254.52999999999884</v>
      </c>
      <c r="I406" s="35">
        <f t="shared" si="60"/>
        <v>13868.520000000004</v>
      </c>
      <c r="J406" s="35">
        <f t="shared" si="58"/>
        <v>979.07000000000698</v>
      </c>
      <c r="K406" s="35">
        <f t="shared" si="61"/>
        <v>1899.6000000000058</v>
      </c>
      <c r="L406" s="35">
        <f t="shared" si="59"/>
        <v>1233.6000000000058</v>
      </c>
      <c r="M406" s="35">
        <f t="shared" si="62"/>
        <v>15768.12000000001</v>
      </c>
    </row>
    <row r="407" spans="2:13">
      <c r="B407" s="7">
        <v>44092</v>
      </c>
      <c r="C407" s="371">
        <v>135773.88</v>
      </c>
      <c r="D407" s="371">
        <v>82358.33</v>
      </c>
      <c r="E407" s="35">
        <f t="shared" si="55"/>
        <v>53415.55</v>
      </c>
      <c r="F407" s="35">
        <f t="shared" si="56"/>
        <v>1.6485749528918325</v>
      </c>
      <c r="G407" s="35">
        <f t="shared" si="54"/>
        <v>218132.21000000002</v>
      </c>
      <c r="H407" s="35">
        <f t="shared" si="57"/>
        <v>290.75</v>
      </c>
      <c r="I407" s="35">
        <f t="shared" si="60"/>
        <v>14387.270000000004</v>
      </c>
      <c r="J407" s="35">
        <f t="shared" si="58"/>
        <v>-835.16999999999825</v>
      </c>
      <c r="K407" s="35">
        <f t="shared" si="61"/>
        <v>2106.2799999999988</v>
      </c>
      <c r="L407" s="35">
        <f t="shared" si="59"/>
        <v>-544.41999999999825</v>
      </c>
      <c r="M407" s="35">
        <f t="shared" si="62"/>
        <v>16493.550000000003</v>
      </c>
    </row>
    <row r="408" spans="2:13">
      <c r="B408" s="7">
        <v>44099</v>
      </c>
      <c r="C408" s="371">
        <v>134868.48000000001</v>
      </c>
      <c r="D408" s="371">
        <v>82874.929999999993</v>
      </c>
      <c r="E408" s="35">
        <f t="shared" si="55"/>
        <v>51993.550000000017</v>
      </c>
      <c r="F408" s="35">
        <f t="shared" si="56"/>
        <v>1.6273736822462477</v>
      </c>
      <c r="G408" s="35">
        <f t="shared" si="54"/>
        <v>217743.41</v>
      </c>
      <c r="H408" s="35">
        <f t="shared" si="57"/>
        <v>-905.39999999999418</v>
      </c>
      <c r="I408" s="35">
        <f t="shared" si="60"/>
        <v>13208.380000000005</v>
      </c>
      <c r="J408" s="35">
        <f t="shared" si="58"/>
        <v>516.59999999999127</v>
      </c>
      <c r="K408" s="35">
        <f t="shared" si="61"/>
        <v>2320.6399999999994</v>
      </c>
      <c r="L408" s="35">
        <f t="shared" si="59"/>
        <v>-388.80000000000291</v>
      </c>
      <c r="M408" s="35">
        <f t="shared" si="62"/>
        <v>15529.020000000004</v>
      </c>
    </row>
    <row r="409" spans="2:13">
      <c r="B409" s="7">
        <v>44106</v>
      </c>
      <c r="C409" s="371">
        <v>136116.57999999999</v>
      </c>
      <c r="D409" s="371">
        <v>81724.77</v>
      </c>
      <c r="E409" s="35">
        <f t="shared" si="55"/>
        <v>54391.809999999983</v>
      </c>
      <c r="F409" s="35">
        <f t="shared" si="56"/>
        <v>1.6655486457777731</v>
      </c>
      <c r="G409" s="35">
        <f t="shared" si="54"/>
        <v>217841.34999999998</v>
      </c>
      <c r="H409" s="35">
        <f t="shared" si="57"/>
        <v>1248.0999999999767</v>
      </c>
      <c r="I409" s="35">
        <f t="shared" si="60"/>
        <v>13648.689999999988</v>
      </c>
      <c r="J409" s="35">
        <f t="shared" si="58"/>
        <v>-1150.1599999999889</v>
      </c>
      <c r="K409" s="35">
        <f t="shared" si="61"/>
        <v>2947.1200000000099</v>
      </c>
      <c r="L409" s="35">
        <f t="shared" si="59"/>
        <v>97.939999999987776</v>
      </c>
      <c r="M409" s="35">
        <f t="shared" si="62"/>
        <v>16595.809999999998</v>
      </c>
    </row>
    <row r="410" spans="2:13">
      <c r="B410" s="7">
        <v>44113</v>
      </c>
      <c r="C410" s="371">
        <v>136150.63</v>
      </c>
      <c r="D410" s="371">
        <v>82147.570000000007</v>
      </c>
      <c r="E410" s="35">
        <f t="shared" si="55"/>
        <v>54003.06</v>
      </c>
      <c r="F410" s="35">
        <f t="shared" si="56"/>
        <v>1.6573908394368817</v>
      </c>
      <c r="G410" s="35">
        <f t="shared" si="54"/>
        <v>218298.2</v>
      </c>
      <c r="H410" s="35">
        <f t="shared" si="57"/>
        <v>34.050000000017462</v>
      </c>
      <c r="I410" s="35">
        <f t="shared" si="60"/>
        <v>13054.240000000005</v>
      </c>
      <c r="J410" s="35">
        <f t="shared" si="58"/>
        <v>422.80000000000291</v>
      </c>
      <c r="K410" s="35">
        <f t="shared" si="61"/>
        <v>2737.2700000000041</v>
      </c>
      <c r="L410" s="35">
        <f t="shared" si="59"/>
        <v>456.85000000002037</v>
      </c>
      <c r="M410" s="35">
        <f t="shared" si="62"/>
        <v>15791.510000000009</v>
      </c>
    </row>
    <row r="411" spans="2:13">
      <c r="B411" s="7">
        <v>44120</v>
      </c>
      <c r="C411" s="371">
        <v>136039.64000000001</v>
      </c>
      <c r="D411" s="371">
        <v>82084.12</v>
      </c>
      <c r="E411" s="35">
        <f t="shared" si="55"/>
        <v>53955.520000000019</v>
      </c>
      <c r="F411" s="35">
        <f t="shared" si="56"/>
        <v>1.6573198323865812</v>
      </c>
      <c r="G411" s="35">
        <f t="shared" si="54"/>
        <v>218123.76</v>
      </c>
      <c r="H411" s="35">
        <f t="shared" si="57"/>
        <v>-110.98999999999069</v>
      </c>
      <c r="I411" s="35">
        <f t="shared" si="60"/>
        <v>11804.440000000017</v>
      </c>
      <c r="J411" s="35">
        <f t="shared" si="58"/>
        <v>-63.450000000011642</v>
      </c>
      <c r="K411" s="35">
        <f t="shared" si="61"/>
        <v>2351.8999999999942</v>
      </c>
      <c r="L411" s="35">
        <f t="shared" si="59"/>
        <v>-174.44000000000233</v>
      </c>
      <c r="M411" s="35">
        <f t="shared" si="62"/>
        <v>14156.340000000011</v>
      </c>
    </row>
    <row r="412" spans="2:13">
      <c r="B412" s="7">
        <v>44127</v>
      </c>
      <c r="C412" s="371">
        <v>137288.5</v>
      </c>
      <c r="D412" s="371">
        <v>83387.78</v>
      </c>
      <c r="E412" s="35">
        <f t="shared" si="55"/>
        <v>53900.72</v>
      </c>
      <c r="F412" s="35">
        <f t="shared" si="56"/>
        <v>1.6463863170359014</v>
      </c>
      <c r="G412" s="35">
        <f t="shared" si="54"/>
        <v>220676.28</v>
      </c>
      <c r="H412" s="35">
        <f t="shared" si="57"/>
        <v>1248.859999999986</v>
      </c>
      <c r="I412" s="35">
        <f t="shared" si="60"/>
        <v>10235.880000000005</v>
      </c>
      <c r="J412" s="35">
        <f t="shared" si="58"/>
        <v>1303.6600000000035</v>
      </c>
      <c r="K412" s="35">
        <f t="shared" si="61"/>
        <v>1880.8899999999994</v>
      </c>
      <c r="L412" s="35">
        <f t="shared" si="59"/>
        <v>2552.5199999999895</v>
      </c>
      <c r="M412" s="35">
        <f t="shared" si="62"/>
        <v>12116.770000000004</v>
      </c>
    </row>
    <row r="413" spans="2:13">
      <c r="B413" s="7">
        <v>44134</v>
      </c>
      <c r="C413" s="371">
        <v>137926.79</v>
      </c>
      <c r="D413" s="371">
        <v>83111.070000000007</v>
      </c>
      <c r="E413" s="35">
        <f t="shared" si="55"/>
        <v>54815.72</v>
      </c>
      <c r="F413" s="35">
        <f t="shared" si="56"/>
        <v>1.6595477594019665</v>
      </c>
      <c r="G413" s="35">
        <f t="shared" si="54"/>
        <v>221037.86000000002</v>
      </c>
      <c r="H413" s="35">
        <f t="shared" si="57"/>
        <v>638.29000000000815</v>
      </c>
      <c r="I413" s="35">
        <f t="shared" si="60"/>
        <v>6674.8300000000163</v>
      </c>
      <c r="J413" s="35">
        <f t="shared" si="58"/>
        <v>-276.70999999999185</v>
      </c>
      <c r="K413" s="35">
        <f t="shared" si="61"/>
        <v>1443.1500000000087</v>
      </c>
      <c r="L413" s="35">
        <f t="shared" si="59"/>
        <v>361.5800000000163</v>
      </c>
      <c r="M413" s="35">
        <f t="shared" si="62"/>
        <v>8117.980000000025</v>
      </c>
    </row>
    <row r="414" spans="2:13">
      <c r="B414" s="7">
        <v>44141</v>
      </c>
      <c r="C414" s="371">
        <v>140289.35</v>
      </c>
      <c r="D414" s="371">
        <v>83940.1</v>
      </c>
      <c r="E414" s="35">
        <f t="shared" si="55"/>
        <v>56349.25</v>
      </c>
      <c r="F414" s="35">
        <f t="shared" si="56"/>
        <v>1.6713031078114036</v>
      </c>
      <c r="G414" s="35">
        <f t="shared" si="54"/>
        <v>224229.45</v>
      </c>
      <c r="H414" s="35">
        <f t="shared" si="57"/>
        <v>2362.5599999999977</v>
      </c>
      <c r="I414" s="35">
        <f t="shared" si="60"/>
        <v>4288.5599999999977</v>
      </c>
      <c r="J414" s="35">
        <f t="shared" si="58"/>
        <v>829.02999999999884</v>
      </c>
      <c r="K414" s="35">
        <f t="shared" si="61"/>
        <v>433.49000000000524</v>
      </c>
      <c r="L414" s="35">
        <f t="shared" si="59"/>
        <v>3191.5899999999965</v>
      </c>
      <c r="M414" s="35">
        <f t="shared" si="62"/>
        <v>4722.0500000000029</v>
      </c>
    </row>
    <row r="415" spans="2:13">
      <c r="B415" s="7">
        <v>44148</v>
      </c>
      <c r="C415" s="371">
        <v>141131.95000000001</v>
      </c>
      <c r="D415" s="371">
        <v>84644.09</v>
      </c>
      <c r="E415" s="35">
        <f t="shared" si="55"/>
        <v>56487.860000000015</v>
      </c>
      <c r="F415" s="35">
        <f t="shared" si="56"/>
        <v>1.6673574020348025</v>
      </c>
      <c r="G415" s="35">
        <f t="shared" si="54"/>
        <v>225776.04</v>
      </c>
      <c r="H415" s="35">
        <f t="shared" si="57"/>
        <v>842.60000000000582</v>
      </c>
      <c r="I415" s="35">
        <f t="shared" si="60"/>
        <v>6836.6200000000244</v>
      </c>
      <c r="J415" s="35">
        <f t="shared" si="58"/>
        <v>703.98999999999069</v>
      </c>
      <c r="K415" s="35">
        <f t="shared" si="61"/>
        <v>1347.2099999999919</v>
      </c>
      <c r="L415" s="35">
        <f t="shared" si="59"/>
        <v>1546.5899999999965</v>
      </c>
      <c r="M415" s="35">
        <f t="shared" si="62"/>
        <v>8183.8300000000163</v>
      </c>
    </row>
    <row r="416" spans="2:13">
      <c r="B416" s="7">
        <v>44155</v>
      </c>
      <c r="C416" s="371">
        <v>143905.39000000001</v>
      </c>
      <c r="D416" s="371">
        <v>84261.06</v>
      </c>
      <c r="E416" s="35">
        <f t="shared" si="55"/>
        <v>59644.330000000016</v>
      </c>
      <c r="F416" s="35">
        <f t="shared" si="56"/>
        <v>1.707851645825486</v>
      </c>
      <c r="G416" s="35">
        <f t="shared" si="54"/>
        <v>228166.45</v>
      </c>
      <c r="H416" s="35">
        <f t="shared" si="57"/>
        <v>2773.4400000000023</v>
      </c>
      <c r="I416" s="35">
        <f t="shared" si="60"/>
        <v>9642.4900000000198</v>
      </c>
      <c r="J416" s="35">
        <f t="shared" si="58"/>
        <v>-383.02999999999884</v>
      </c>
      <c r="K416" s="35">
        <f t="shared" si="61"/>
        <v>1258.7599999999948</v>
      </c>
      <c r="L416" s="35">
        <f t="shared" si="59"/>
        <v>2390.4100000000035</v>
      </c>
      <c r="M416" s="35">
        <f t="shared" si="62"/>
        <v>10901.250000000015</v>
      </c>
    </row>
    <row r="417" spans="2:13">
      <c r="B417" s="7">
        <v>44162</v>
      </c>
      <c r="C417" s="371">
        <v>144006.32999999999</v>
      </c>
      <c r="D417" s="371">
        <v>83971.65</v>
      </c>
      <c r="E417" s="35">
        <f t="shared" si="55"/>
        <v>60034.679999999993</v>
      </c>
      <c r="F417" s="35">
        <f t="shared" si="56"/>
        <v>1.7149398636325475</v>
      </c>
      <c r="G417" s="35">
        <f t="shared" si="54"/>
        <v>227977.97999999998</v>
      </c>
      <c r="H417" s="35">
        <f t="shared" si="57"/>
        <v>100.93999999997322</v>
      </c>
      <c r="I417" s="35">
        <f t="shared" si="60"/>
        <v>8957.1599999999744</v>
      </c>
      <c r="J417" s="35">
        <f t="shared" si="58"/>
        <v>-289.41000000000349</v>
      </c>
      <c r="K417" s="35">
        <f t="shared" si="61"/>
        <v>1152.4700000000012</v>
      </c>
      <c r="L417" s="35">
        <f t="shared" si="59"/>
        <v>-188.47000000003027</v>
      </c>
      <c r="M417" s="35">
        <f t="shared" si="62"/>
        <v>10109.629999999976</v>
      </c>
    </row>
    <row r="418" spans="2:13">
      <c r="B418" s="7">
        <v>44169</v>
      </c>
      <c r="C418" s="371">
        <v>146247.35</v>
      </c>
      <c r="D418" s="371">
        <v>84966.17</v>
      </c>
      <c r="E418" s="35">
        <f t="shared" si="55"/>
        <v>61281.180000000008</v>
      </c>
      <c r="F418" s="35">
        <f t="shared" si="56"/>
        <v>1.721242113184577</v>
      </c>
      <c r="G418" s="35">
        <f t="shared" si="54"/>
        <v>231213.52000000002</v>
      </c>
      <c r="H418" s="35">
        <f t="shared" si="57"/>
        <v>2241.0200000000186</v>
      </c>
      <c r="I418" s="35">
        <f t="shared" si="60"/>
        <v>11018.75</v>
      </c>
      <c r="J418" s="35">
        <f t="shared" si="58"/>
        <v>994.52000000000407</v>
      </c>
      <c r="K418" s="35">
        <f t="shared" si="61"/>
        <v>2751.7400000000052</v>
      </c>
      <c r="L418" s="35">
        <f t="shared" si="59"/>
        <v>3235.5400000000227</v>
      </c>
      <c r="M418" s="35">
        <f t="shared" si="62"/>
        <v>13770.490000000005</v>
      </c>
    </row>
    <row r="419" spans="2:13">
      <c r="B419" s="7">
        <v>44176</v>
      </c>
      <c r="C419" s="371">
        <v>146472.75</v>
      </c>
      <c r="D419" s="371">
        <v>85062.53</v>
      </c>
      <c r="E419" s="35">
        <f t="shared" si="55"/>
        <v>61410.22</v>
      </c>
      <c r="F419" s="35">
        <f t="shared" si="56"/>
        <v>1.7219420819013966</v>
      </c>
      <c r="G419" s="35">
        <f t="shared" si="54"/>
        <v>231535.28</v>
      </c>
      <c r="H419" s="35">
        <f t="shared" si="57"/>
        <v>225.39999999999418</v>
      </c>
      <c r="I419" s="35">
        <f t="shared" si="60"/>
        <v>10989.619999999995</v>
      </c>
      <c r="J419" s="35">
        <f t="shared" si="58"/>
        <v>96.360000000000582</v>
      </c>
      <c r="K419" s="35">
        <f t="shared" si="61"/>
        <v>1869.0299999999988</v>
      </c>
      <c r="L419" s="35">
        <f t="shared" si="59"/>
        <v>321.75999999999476</v>
      </c>
      <c r="M419" s="35">
        <f t="shared" si="62"/>
        <v>12858.649999999994</v>
      </c>
    </row>
    <row r="420" spans="2:13">
      <c r="B420" s="7">
        <v>44183</v>
      </c>
      <c r="C420" s="371">
        <v>147601.72</v>
      </c>
      <c r="D420" s="371">
        <v>86500.41</v>
      </c>
      <c r="E420" s="35">
        <f t="shared" si="55"/>
        <v>61101.31</v>
      </c>
      <c r="F420" s="35">
        <f t="shared" si="56"/>
        <v>1.7063701778985787</v>
      </c>
      <c r="G420" s="35">
        <f t="shared" si="54"/>
        <v>234102.13</v>
      </c>
      <c r="H420" s="35">
        <f t="shared" si="57"/>
        <v>1128.9700000000012</v>
      </c>
      <c r="I420" s="35">
        <f t="shared" si="60"/>
        <v>11827.839999999997</v>
      </c>
      <c r="J420" s="35">
        <f t="shared" si="58"/>
        <v>1437.8800000000047</v>
      </c>
      <c r="K420" s="35">
        <f t="shared" si="61"/>
        <v>4142.0800000000017</v>
      </c>
      <c r="L420" s="35">
        <f t="shared" si="59"/>
        <v>2566.8500000000058</v>
      </c>
      <c r="M420" s="35">
        <f t="shared" si="62"/>
        <v>15969.919999999998</v>
      </c>
    </row>
    <row r="421" spans="2:13">
      <c r="B421" s="7">
        <v>44190</v>
      </c>
      <c r="C421" s="371">
        <v>148332.34</v>
      </c>
      <c r="D421" s="371">
        <v>86472.7</v>
      </c>
      <c r="E421" s="35">
        <f t="shared" si="55"/>
        <v>61859.64</v>
      </c>
      <c r="F421" s="35">
        <f t="shared" si="56"/>
        <v>1.7153661213307785</v>
      </c>
      <c r="G421" s="35">
        <f t="shared" si="54"/>
        <v>234805.03999999998</v>
      </c>
      <c r="H421" s="35">
        <f t="shared" si="57"/>
        <v>730.61999999999534</v>
      </c>
      <c r="I421" s="35">
        <f t="shared" si="60"/>
        <v>13463.859999999986</v>
      </c>
      <c r="J421" s="35">
        <f t="shared" si="58"/>
        <v>-27.710000000006403</v>
      </c>
      <c r="K421" s="35">
        <f t="shared" si="61"/>
        <v>3597.7700000000041</v>
      </c>
      <c r="L421" s="35">
        <f t="shared" si="59"/>
        <v>702.90999999998894</v>
      </c>
      <c r="M421" s="35">
        <f t="shared" si="62"/>
        <v>17061.62999999999</v>
      </c>
    </row>
    <row r="422" spans="2:13">
      <c r="B422" s="7">
        <v>44197</v>
      </c>
      <c r="C422" s="371">
        <v>150197.35999999999</v>
      </c>
      <c r="D422" s="371">
        <v>85463.49</v>
      </c>
      <c r="E422" s="35">
        <f t="shared" si="55"/>
        <v>64733.869999999981</v>
      </c>
      <c r="F422" s="35">
        <f t="shared" si="56"/>
        <v>1.7574447287373822</v>
      </c>
      <c r="G422" s="35">
        <f t="shared" si="54"/>
        <v>235660.84999999998</v>
      </c>
      <c r="H422" s="35">
        <f t="shared" si="57"/>
        <v>1865.0199999999895</v>
      </c>
      <c r="I422" s="35">
        <f t="shared" si="60"/>
        <v>14080.779999999999</v>
      </c>
      <c r="J422" s="35">
        <f t="shared" si="58"/>
        <v>-1009.2099999999919</v>
      </c>
      <c r="K422" s="35">
        <f t="shared" si="61"/>
        <v>3738.7200000000012</v>
      </c>
      <c r="L422" s="35">
        <f t="shared" si="59"/>
        <v>855.80999999999767</v>
      </c>
      <c r="M422" s="35">
        <f t="shared" si="62"/>
        <v>17819.5</v>
      </c>
    </row>
    <row r="423" spans="2:13">
      <c r="B423" s="7">
        <v>44204</v>
      </c>
      <c r="C423" s="371">
        <v>150792.51</v>
      </c>
      <c r="D423" s="371">
        <v>85064.94</v>
      </c>
      <c r="E423" s="35">
        <f t="shared" si="55"/>
        <v>65727.570000000007</v>
      </c>
      <c r="F423" s="35">
        <f t="shared" si="56"/>
        <v>1.772675205554721</v>
      </c>
      <c r="G423" s="35">
        <f t="shared" si="54"/>
        <v>235857.45</v>
      </c>
      <c r="H423" s="35">
        <f t="shared" si="57"/>
        <v>595.15000000002328</v>
      </c>
      <c r="I423" s="35">
        <f t="shared" si="60"/>
        <v>14641.880000000005</v>
      </c>
      <c r="J423" s="35">
        <f t="shared" si="58"/>
        <v>-398.55000000000291</v>
      </c>
      <c r="K423" s="35">
        <f t="shared" si="61"/>
        <v>2917.3699999999953</v>
      </c>
      <c r="L423" s="35">
        <f t="shared" si="59"/>
        <v>196.60000000002037</v>
      </c>
      <c r="M423" s="35">
        <f t="shared" si="62"/>
        <v>17559.25</v>
      </c>
    </row>
    <row r="424" spans="2:13">
      <c r="B424" s="7">
        <v>44211</v>
      </c>
      <c r="C424" s="371">
        <v>149761.82</v>
      </c>
      <c r="D424" s="371">
        <v>85582.18</v>
      </c>
      <c r="E424" s="35">
        <f t="shared" si="55"/>
        <v>64179.640000000014</v>
      </c>
      <c r="F424" s="35">
        <f t="shared" si="56"/>
        <v>1.7499182656950316</v>
      </c>
      <c r="G424" s="35">
        <f t="shared" si="54"/>
        <v>235344</v>
      </c>
      <c r="H424" s="35">
        <f t="shared" si="57"/>
        <v>-1030.6900000000023</v>
      </c>
      <c r="I424" s="35">
        <f t="shared" si="60"/>
        <v>13722.179999999993</v>
      </c>
      <c r="J424" s="35">
        <f t="shared" si="58"/>
        <v>517.23999999999069</v>
      </c>
      <c r="K424" s="35">
        <f t="shared" si="61"/>
        <v>3498.0599999999977</v>
      </c>
      <c r="L424" s="35">
        <f t="shared" si="59"/>
        <v>-513.45000000001164</v>
      </c>
      <c r="M424" s="35">
        <f t="shared" si="62"/>
        <v>17220.239999999991</v>
      </c>
    </row>
    <row r="425" spans="2:13">
      <c r="B425" s="7">
        <v>44218</v>
      </c>
      <c r="C425" s="371">
        <v>150007.84</v>
      </c>
      <c r="D425" s="371">
        <v>86098.76</v>
      </c>
      <c r="E425" s="35">
        <f t="shared" si="55"/>
        <v>63909.08</v>
      </c>
      <c r="F425" s="35">
        <f t="shared" si="56"/>
        <v>1.742276427674452</v>
      </c>
      <c r="G425" s="35">
        <f t="shared" si="54"/>
        <v>236106.59999999998</v>
      </c>
      <c r="H425" s="35">
        <f t="shared" si="57"/>
        <v>246.01999999998952</v>
      </c>
      <c r="I425" s="35">
        <f t="shared" si="60"/>
        <v>12719.339999999997</v>
      </c>
      <c r="J425" s="35">
        <f t="shared" si="58"/>
        <v>516.58000000000175</v>
      </c>
      <c r="K425" s="35">
        <f t="shared" si="61"/>
        <v>2710.9799999999959</v>
      </c>
      <c r="L425" s="35">
        <f t="shared" si="59"/>
        <v>762.59999999999127</v>
      </c>
      <c r="M425" s="35">
        <f t="shared" si="62"/>
        <v>15430.319999999992</v>
      </c>
    </row>
    <row r="426" spans="2:13">
      <c r="B426" s="7">
        <v>44225</v>
      </c>
      <c r="C426" s="371">
        <v>149520.1</v>
      </c>
      <c r="D426" s="371">
        <v>85537.93</v>
      </c>
      <c r="E426" s="35">
        <f t="shared" si="55"/>
        <v>63982.170000000013</v>
      </c>
      <c r="F426" s="35">
        <f t="shared" si="56"/>
        <v>1.7479976426831936</v>
      </c>
      <c r="G426" s="35">
        <f t="shared" si="54"/>
        <v>235058.03</v>
      </c>
      <c r="H426" s="35">
        <f t="shared" si="57"/>
        <v>-487.73999999999069</v>
      </c>
      <c r="I426" s="35">
        <f t="shared" si="60"/>
        <v>11593.309999999998</v>
      </c>
      <c r="J426" s="35">
        <f t="shared" si="58"/>
        <v>-560.83000000000175</v>
      </c>
      <c r="K426" s="35">
        <f t="shared" si="61"/>
        <v>2426.859999999986</v>
      </c>
      <c r="L426" s="35">
        <f t="shared" si="59"/>
        <v>-1048.5699999999924</v>
      </c>
      <c r="M426" s="35">
        <f t="shared" si="62"/>
        <v>14020.169999999984</v>
      </c>
    </row>
    <row r="427" spans="2:13">
      <c r="B427" s="7">
        <v>44232</v>
      </c>
      <c r="C427" s="371">
        <v>148141.46</v>
      </c>
      <c r="D427" s="371">
        <v>84784.88</v>
      </c>
      <c r="E427" s="35">
        <f t="shared" si="55"/>
        <v>63356.579999999987</v>
      </c>
      <c r="F427" s="35">
        <f t="shared" si="56"/>
        <v>1.7472627194848891</v>
      </c>
      <c r="G427" s="35">
        <f t="shared" si="54"/>
        <v>232926.34</v>
      </c>
      <c r="H427" s="35">
        <f t="shared" si="57"/>
        <v>-1378.640000000014</v>
      </c>
      <c r="I427" s="35">
        <f t="shared" si="60"/>
        <v>7852.109999999986</v>
      </c>
      <c r="J427" s="35">
        <f t="shared" si="58"/>
        <v>-753.04999999998836</v>
      </c>
      <c r="K427" s="35">
        <f t="shared" si="61"/>
        <v>844.77999999999884</v>
      </c>
      <c r="L427" s="35">
        <f t="shared" si="59"/>
        <v>-2131.6900000000023</v>
      </c>
      <c r="M427" s="35">
        <f t="shared" si="62"/>
        <v>8696.8899999999849</v>
      </c>
    </row>
    <row r="428" spans="2:13">
      <c r="B428" s="7">
        <v>44239</v>
      </c>
      <c r="C428" s="371">
        <v>149435.70000000001</v>
      </c>
      <c r="D428" s="371">
        <v>86192.72</v>
      </c>
      <c r="E428" s="35">
        <f t="shared" si="55"/>
        <v>63242.98000000001</v>
      </c>
      <c r="F428" s="35">
        <f t="shared" si="56"/>
        <v>1.7337392299488867</v>
      </c>
      <c r="G428" s="35">
        <f t="shared" si="54"/>
        <v>235628.42</v>
      </c>
      <c r="H428" s="35">
        <f t="shared" si="57"/>
        <v>1294.2400000000198</v>
      </c>
      <c r="I428" s="35">
        <f t="shared" si="60"/>
        <v>8303.75</v>
      </c>
      <c r="J428" s="35">
        <f t="shared" si="58"/>
        <v>1407.8399999999965</v>
      </c>
      <c r="K428" s="35">
        <f t="shared" si="61"/>
        <v>1548.6300000000047</v>
      </c>
      <c r="L428" s="35">
        <f t="shared" si="59"/>
        <v>2702.0800000000163</v>
      </c>
      <c r="M428" s="35">
        <f t="shared" si="62"/>
        <v>9852.3800000000047</v>
      </c>
    </row>
    <row r="429" spans="2:13">
      <c r="B429" s="7">
        <v>44246</v>
      </c>
      <c r="C429" s="371">
        <v>148747.70000000001</v>
      </c>
      <c r="D429" s="371">
        <v>85986.32</v>
      </c>
      <c r="E429" s="35">
        <f t="shared" si="55"/>
        <v>62761.380000000005</v>
      </c>
      <c r="F429" s="35">
        <f t="shared" si="56"/>
        <v>1.72989959333066</v>
      </c>
      <c r="G429" s="35">
        <f t="shared" si="54"/>
        <v>234734.02000000002</v>
      </c>
      <c r="H429" s="35">
        <f t="shared" si="57"/>
        <v>-688</v>
      </c>
      <c r="I429" s="35">
        <f t="shared" si="60"/>
        <v>4842.3099999999977</v>
      </c>
      <c r="J429" s="35">
        <f t="shared" si="58"/>
        <v>-206.39999999999418</v>
      </c>
      <c r="K429" s="35">
        <f t="shared" si="61"/>
        <v>1725.2600000000093</v>
      </c>
      <c r="L429" s="35">
        <f t="shared" si="59"/>
        <v>-894.39999999999418</v>
      </c>
      <c r="M429" s="35">
        <f t="shared" si="62"/>
        <v>6567.570000000007</v>
      </c>
    </row>
    <row r="430" spans="2:13">
      <c r="B430" s="7">
        <v>44253</v>
      </c>
      <c r="C430" s="371">
        <v>149024.60999999999</v>
      </c>
      <c r="D430" s="371">
        <v>83958.03</v>
      </c>
      <c r="E430" s="35">
        <f t="shared" si="55"/>
        <v>65066.579999999987</v>
      </c>
      <c r="F430" s="35">
        <f t="shared" si="56"/>
        <v>1.774989360755606</v>
      </c>
      <c r="G430" s="35">
        <f t="shared" si="54"/>
        <v>232982.63999999998</v>
      </c>
      <c r="H430" s="35">
        <f t="shared" si="57"/>
        <v>276.90999999997439</v>
      </c>
      <c r="I430" s="35">
        <f t="shared" si="60"/>
        <v>5018.2799999999988</v>
      </c>
      <c r="J430" s="35">
        <f t="shared" si="58"/>
        <v>-2028.2900000000081</v>
      </c>
      <c r="K430" s="35">
        <f t="shared" si="61"/>
        <v>-13.619999999995343</v>
      </c>
      <c r="L430" s="35">
        <f t="shared" si="59"/>
        <v>-1751.3800000000338</v>
      </c>
      <c r="M430" s="35">
        <f t="shared" si="62"/>
        <v>5004.6600000000035</v>
      </c>
    </row>
    <row r="431" spans="2:13">
      <c r="B431" s="7">
        <v>44260</v>
      </c>
      <c r="C431" s="371">
        <v>147095.84</v>
      </c>
      <c r="D431" s="371">
        <v>83503.360000000001</v>
      </c>
      <c r="E431" s="35">
        <f t="shared" si="55"/>
        <v>63592.479999999996</v>
      </c>
      <c r="F431" s="35">
        <f t="shared" si="56"/>
        <v>1.7615559421800511</v>
      </c>
      <c r="G431" s="35">
        <f t="shared" si="54"/>
        <v>230599.2</v>
      </c>
      <c r="H431" s="35">
        <f t="shared" si="57"/>
        <v>-1928.7699999999895</v>
      </c>
      <c r="I431" s="35">
        <f t="shared" si="60"/>
        <v>848.48999999999069</v>
      </c>
      <c r="J431" s="35">
        <f t="shared" si="58"/>
        <v>-454.66999999999825</v>
      </c>
      <c r="K431" s="35">
        <f t="shared" si="61"/>
        <v>-1462.8099999999977</v>
      </c>
      <c r="L431" s="35">
        <f t="shared" si="59"/>
        <v>-2383.4399999999878</v>
      </c>
      <c r="M431" s="35">
        <f t="shared" si="62"/>
        <v>-614.32000000000698</v>
      </c>
    </row>
    <row r="432" spans="2:13">
      <c r="B432" s="7">
        <v>44267</v>
      </c>
      <c r="C432" s="371">
        <v>146613.85</v>
      </c>
      <c r="D432" s="371">
        <v>83716.75</v>
      </c>
      <c r="E432" s="35">
        <f t="shared" si="55"/>
        <v>62897.100000000006</v>
      </c>
      <c r="F432" s="35">
        <f t="shared" si="56"/>
        <v>1.7513084299139658</v>
      </c>
      <c r="G432" s="35">
        <f t="shared" si="54"/>
        <v>230330.6</v>
      </c>
      <c r="H432" s="35">
        <f t="shared" si="57"/>
        <v>-481.98999999999069</v>
      </c>
      <c r="I432" s="35">
        <f t="shared" si="60"/>
        <v>141.10000000000582</v>
      </c>
      <c r="J432" s="35">
        <f t="shared" si="58"/>
        <v>213.38999999999942</v>
      </c>
      <c r="K432" s="35">
        <f t="shared" si="61"/>
        <v>-1345.7799999999988</v>
      </c>
      <c r="L432" s="35">
        <f t="shared" si="59"/>
        <v>-268.59999999999127</v>
      </c>
      <c r="M432" s="35">
        <f t="shared" si="62"/>
        <v>-1204.679999999993</v>
      </c>
    </row>
    <row r="433" spans="2:13">
      <c r="B433" s="7">
        <v>44274</v>
      </c>
      <c r="C433" s="371">
        <v>147421.12</v>
      </c>
      <c r="D433" s="371">
        <v>85189.92</v>
      </c>
      <c r="E433" s="35">
        <f t="shared" si="55"/>
        <v>62231.199999999997</v>
      </c>
      <c r="F433" s="35">
        <f t="shared" si="56"/>
        <v>1.7304995708412449</v>
      </c>
      <c r="G433" s="35">
        <f t="shared" si="54"/>
        <v>232611.03999999998</v>
      </c>
      <c r="H433" s="35">
        <f t="shared" si="57"/>
        <v>807.26999999998952</v>
      </c>
      <c r="I433" s="35">
        <f t="shared" si="60"/>
        <v>-180.60000000000582</v>
      </c>
      <c r="J433" s="35">
        <f t="shared" si="58"/>
        <v>1473.1699999999983</v>
      </c>
      <c r="K433" s="35">
        <f t="shared" si="61"/>
        <v>-1310.4900000000052</v>
      </c>
      <c r="L433" s="35">
        <f t="shared" si="59"/>
        <v>2280.4399999999878</v>
      </c>
      <c r="M433" s="35">
        <f t="shared" si="62"/>
        <v>-1491.0900000000111</v>
      </c>
    </row>
    <row r="434" spans="2:13">
      <c r="B434" s="7">
        <v>44281</v>
      </c>
      <c r="C434" s="371">
        <v>140195.41</v>
      </c>
      <c r="D434" s="371">
        <v>83473.88</v>
      </c>
      <c r="E434" s="35">
        <f t="shared" si="55"/>
        <v>56721.53</v>
      </c>
      <c r="F434" s="35">
        <f t="shared" si="56"/>
        <v>1.6795123216987158</v>
      </c>
      <c r="G434" s="35">
        <f t="shared" si="54"/>
        <v>223669.29</v>
      </c>
      <c r="H434" s="35">
        <f t="shared" si="57"/>
        <v>-7225.7099999999919</v>
      </c>
      <c r="I434" s="35">
        <f t="shared" si="60"/>
        <v>-8136.929999999993</v>
      </c>
      <c r="J434" s="35">
        <f t="shared" si="58"/>
        <v>-1716.0399999999936</v>
      </c>
      <c r="K434" s="35">
        <f t="shared" si="61"/>
        <v>-2998.8199999999924</v>
      </c>
      <c r="L434" s="35">
        <f t="shared" si="59"/>
        <v>-8941.7499999999854</v>
      </c>
      <c r="M434" s="35">
        <f t="shared" si="62"/>
        <v>-11135.749999999985</v>
      </c>
    </row>
    <row r="435" spans="2:13">
      <c r="B435" s="7">
        <v>44288</v>
      </c>
      <c r="C435" s="371">
        <v>139158.68</v>
      </c>
      <c r="D435" s="371">
        <v>82042.45</v>
      </c>
      <c r="E435" s="35">
        <f t="shared" si="55"/>
        <v>57116.229999999996</v>
      </c>
      <c r="F435" s="35">
        <f t="shared" si="56"/>
        <v>1.6961789902666242</v>
      </c>
      <c r="G435" s="35">
        <f t="shared" si="54"/>
        <v>221201.13</v>
      </c>
      <c r="H435" s="35">
        <f t="shared" si="57"/>
        <v>-1036.7300000000105</v>
      </c>
      <c r="I435" s="35">
        <f t="shared" si="60"/>
        <v>-11038.679999999993</v>
      </c>
      <c r="J435" s="35">
        <f t="shared" si="58"/>
        <v>-1431.4300000000076</v>
      </c>
      <c r="K435" s="35">
        <f t="shared" si="61"/>
        <v>-3421.0400000000081</v>
      </c>
      <c r="L435" s="35">
        <f t="shared" si="59"/>
        <v>-2468.160000000018</v>
      </c>
      <c r="M435" s="35">
        <f t="shared" si="62"/>
        <v>-14459.720000000001</v>
      </c>
    </row>
    <row r="436" spans="2:13">
      <c r="B436" s="7">
        <v>44295</v>
      </c>
      <c r="C436" s="371">
        <v>139617.64000000001</v>
      </c>
      <c r="D436" s="371">
        <v>83383.73</v>
      </c>
      <c r="E436" s="35">
        <f t="shared" si="55"/>
        <v>56233.910000000018</v>
      </c>
      <c r="F436" s="35">
        <f t="shared" si="56"/>
        <v>1.6743990704181742</v>
      </c>
      <c r="G436" s="35">
        <f t="shared" si="54"/>
        <v>223001.37</v>
      </c>
      <c r="H436" s="35">
        <f t="shared" si="57"/>
        <v>458.96000000002095</v>
      </c>
      <c r="I436" s="35">
        <f t="shared" si="60"/>
        <v>-11174.869999999995</v>
      </c>
      <c r="J436" s="35">
        <f t="shared" si="58"/>
        <v>1341.2799999999988</v>
      </c>
      <c r="K436" s="35">
        <f t="shared" si="61"/>
        <v>-1681.2100000000064</v>
      </c>
      <c r="L436" s="35">
        <f t="shared" si="59"/>
        <v>1800.2400000000198</v>
      </c>
      <c r="M436" s="35">
        <f t="shared" si="62"/>
        <v>-12856.080000000002</v>
      </c>
    </row>
    <row r="437" spans="2:13">
      <c r="B437" s="7">
        <v>44302</v>
      </c>
      <c r="C437" s="371">
        <v>140468.5</v>
      </c>
      <c r="D437" s="371">
        <v>84767</v>
      </c>
      <c r="E437" s="35">
        <f t="shared" si="55"/>
        <v>55701.5</v>
      </c>
      <c r="F437" s="35">
        <f t="shared" si="56"/>
        <v>1.6571130274753147</v>
      </c>
      <c r="G437" s="35">
        <f t="shared" si="54"/>
        <v>225235.5</v>
      </c>
      <c r="H437" s="35">
        <f t="shared" si="57"/>
        <v>850.85999999998603</v>
      </c>
      <c r="I437" s="35">
        <f t="shared" si="60"/>
        <v>-9293.320000000007</v>
      </c>
      <c r="J437" s="35">
        <f t="shared" si="58"/>
        <v>1383.2700000000041</v>
      </c>
      <c r="K437" s="35">
        <f t="shared" si="61"/>
        <v>-815.17999999999302</v>
      </c>
      <c r="L437" s="35">
        <f t="shared" si="59"/>
        <v>2234.1299999999901</v>
      </c>
      <c r="M437" s="35">
        <f t="shared" si="62"/>
        <v>-10108.5</v>
      </c>
    </row>
    <row r="438" spans="2:13">
      <c r="B438" s="7">
        <v>44309</v>
      </c>
      <c r="C438" s="371">
        <v>140911.54999999999</v>
      </c>
      <c r="D438" s="371">
        <v>84151.19</v>
      </c>
      <c r="E438" s="35">
        <f t="shared" si="55"/>
        <v>56760.359999999986</v>
      </c>
      <c r="F438" s="35">
        <f t="shared" si="56"/>
        <v>1.6745045435483441</v>
      </c>
      <c r="G438" s="35">
        <f t="shared" si="54"/>
        <v>225062.74</v>
      </c>
      <c r="H438" s="35">
        <f t="shared" si="57"/>
        <v>443.04999999998836</v>
      </c>
      <c r="I438" s="35">
        <f t="shared" si="60"/>
        <v>-9096.2900000000081</v>
      </c>
      <c r="J438" s="35">
        <f t="shared" si="58"/>
        <v>-615.80999999999767</v>
      </c>
      <c r="K438" s="35">
        <f t="shared" si="61"/>
        <v>-1947.5699999999924</v>
      </c>
      <c r="L438" s="35">
        <f t="shared" si="59"/>
        <v>-172.76000000000931</v>
      </c>
      <c r="M438" s="35">
        <f t="shared" si="62"/>
        <v>-11043.86</v>
      </c>
    </row>
    <row r="439" spans="2:13">
      <c r="B439" s="7">
        <v>44316</v>
      </c>
      <c r="C439" s="371">
        <v>140944.4</v>
      </c>
      <c r="D439" s="371">
        <v>83882.91</v>
      </c>
      <c r="E439" s="35">
        <f t="shared" si="55"/>
        <v>57061.489999999991</v>
      </c>
      <c r="F439" s="35">
        <f t="shared" si="56"/>
        <v>1.6802516746259755</v>
      </c>
      <c r="G439" s="35">
        <f t="shared" si="54"/>
        <v>224827.31</v>
      </c>
      <c r="H439" s="35">
        <f t="shared" si="57"/>
        <v>32.850000000005821</v>
      </c>
      <c r="I439" s="35">
        <f t="shared" si="60"/>
        <v>-8575.7000000000116</v>
      </c>
      <c r="J439" s="35">
        <f t="shared" si="58"/>
        <v>-268.27999999999884</v>
      </c>
      <c r="K439" s="35">
        <f t="shared" si="61"/>
        <v>-1655.0199999999895</v>
      </c>
      <c r="L439" s="35">
        <f t="shared" si="59"/>
        <v>-235.42999999999302</v>
      </c>
      <c r="M439" s="35">
        <f t="shared" si="62"/>
        <v>-10230.720000000001</v>
      </c>
    </row>
    <row r="440" spans="2:13">
      <c r="B440" s="7">
        <v>44323</v>
      </c>
      <c r="C440" s="371">
        <v>141945.99</v>
      </c>
      <c r="D440" s="371">
        <v>84685.73</v>
      </c>
      <c r="E440" s="35">
        <f t="shared" si="55"/>
        <v>57260.259999999995</v>
      </c>
      <c r="F440" s="35">
        <f t="shared" si="56"/>
        <v>1.6761500432245195</v>
      </c>
      <c r="G440" s="35">
        <f t="shared" si="54"/>
        <v>226631.71999999997</v>
      </c>
      <c r="H440" s="35">
        <f t="shared" si="57"/>
        <v>1001.5899999999965</v>
      </c>
      <c r="I440" s="35">
        <f t="shared" si="60"/>
        <v>-6195.4700000000012</v>
      </c>
      <c r="J440" s="35">
        <f t="shared" si="58"/>
        <v>802.81999999999243</v>
      </c>
      <c r="K440" s="35">
        <f t="shared" si="61"/>
        <v>-99.150000000008731</v>
      </c>
      <c r="L440" s="35">
        <f t="shared" si="59"/>
        <v>1804.4099999999889</v>
      </c>
      <c r="M440" s="35">
        <f t="shared" si="62"/>
        <v>-6294.6200000000099</v>
      </c>
    </row>
    <row r="441" spans="2:13">
      <c r="B441" s="7">
        <v>44330</v>
      </c>
      <c r="C441" s="371">
        <v>142363.20000000001</v>
      </c>
      <c r="D441" s="371">
        <v>85106.9</v>
      </c>
      <c r="E441" s="35">
        <f t="shared" si="55"/>
        <v>57256.300000000017</v>
      </c>
      <c r="F441" s="35">
        <f t="shared" si="56"/>
        <v>1.6727574379985644</v>
      </c>
      <c r="G441" s="35">
        <f t="shared" si="54"/>
        <v>227470.1</v>
      </c>
      <c r="H441" s="35">
        <f t="shared" si="57"/>
        <v>417.21000000002095</v>
      </c>
      <c r="I441" s="35">
        <f t="shared" si="60"/>
        <v>-7072.5</v>
      </c>
      <c r="J441" s="35">
        <f t="shared" si="58"/>
        <v>421.16999999999825</v>
      </c>
      <c r="K441" s="35">
        <f t="shared" si="61"/>
        <v>-1085.820000000007</v>
      </c>
      <c r="L441" s="35">
        <f t="shared" si="59"/>
        <v>838.38000000001921</v>
      </c>
      <c r="M441" s="35">
        <f t="shared" si="62"/>
        <v>-8158.320000000007</v>
      </c>
    </row>
    <row r="442" spans="2:13">
      <c r="B442" s="7">
        <v>44337</v>
      </c>
      <c r="C442" s="371">
        <v>142755.57</v>
      </c>
      <c r="D442" s="371">
        <v>84930.01</v>
      </c>
      <c r="E442" s="35">
        <f t="shared" si="55"/>
        <v>57825.560000000012</v>
      </c>
      <c r="F442" s="35">
        <f t="shared" si="56"/>
        <v>1.6808613351158208</v>
      </c>
      <c r="G442" s="35">
        <f t="shared" si="54"/>
        <v>227685.58000000002</v>
      </c>
      <c r="H442" s="35">
        <f t="shared" si="57"/>
        <v>392.36999999999534</v>
      </c>
      <c r="I442" s="35">
        <f t="shared" si="60"/>
        <v>-5992.1300000000047</v>
      </c>
      <c r="J442" s="35">
        <f t="shared" si="58"/>
        <v>-176.88999999999942</v>
      </c>
      <c r="K442" s="35">
        <f t="shared" si="61"/>
        <v>-1056.3100000000122</v>
      </c>
      <c r="L442" s="35">
        <f t="shared" si="59"/>
        <v>215.47999999999593</v>
      </c>
      <c r="M442" s="35">
        <f t="shared" si="62"/>
        <v>-7048.4400000000169</v>
      </c>
    </row>
    <row r="443" spans="2:13">
      <c r="B443" s="7">
        <v>44344</v>
      </c>
      <c r="C443" s="371">
        <v>143278.67000000001</v>
      </c>
      <c r="D443" s="371">
        <v>84760.72</v>
      </c>
      <c r="E443" s="35">
        <f t="shared" si="55"/>
        <v>58517.950000000012</v>
      </c>
      <c r="F443" s="35">
        <f t="shared" si="56"/>
        <v>1.6903899589338081</v>
      </c>
      <c r="G443" s="35">
        <f t="shared" si="54"/>
        <v>228039.39</v>
      </c>
      <c r="H443" s="35">
        <f t="shared" si="57"/>
        <v>523.10000000000582</v>
      </c>
      <c r="I443" s="35">
        <f t="shared" si="60"/>
        <v>-5745.9399999999732</v>
      </c>
      <c r="J443" s="35">
        <f t="shared" si="58"/>
        <v>-169.2899999999936</v>
      </c>
      <c r="K443" s="35">
        <f t="shared" si="61"/>
        <v>802.69000000000233</v>
      </c>
      <c r="L443" s="35">
        <f t="shared" si="59"/>
        <v>353.81000000001222</v>
      </c>
      <c r="M443" s="35">
        <f t="shared" si="62"/>
        <v>-4943.2499999999709</v>
      </c>
    </row>
    <row r="444" spans="2:13">
      <c r="B444" s="7">
        <v>44351</v>
      </c>
      <c r="C444" s="371">
        <v>143267.48000000001</v>
      </c>
      <c r="D444" s="371">
        <v>84196.58</v>
      </c>
      <c r="E444" s="35">
        <f t="shared" si="55"/>
        <v>59070.900000000009</v>
      </c>
      <c r="F444" s="35">
        <f t="shared" si="56"/>
        <v>1.7015831284358582</v>
      </c>
      <c r="G444" s="35">
        <f t="shared" si="54"/>
        <v>227464.06</v>
      </c>
      <c r="H444" s="35">
        <f t="shared" si="57"/>
        <v>-11.190000000002328</v>
      </c>
      <c r="I444" s="35">
        <f t="shared" si="60"/>
        <v>-3828.359999999986</v>
      </c>
      <c r="J444" s="35">
        <f t="shared" si="58"/>
        <v>-564.13999999999942</v>
      </c>
      <c r="K444" s="35">
        <f t="shared" si="61"/>
        <v>693.22000000000116</v>
      </c>
      <c r="L444" s="35">
        <f t="shared" si="59"/>
        <v>-575.33000000000175</v>
      </c>
      <c r="M444" s="35">
        <f t="shared" si="62"/>
        <v>-3135.1399999999849</v>
      </c>
    </row>
    <row r="445" spans="2:13">
      <c r="B445" s="7">
        <v>44358</v>
      </c>
      <c r="C445" s="371">
        <v>143463.16</v>
      </c>
      <c r="D445" s="371">
        <v>85027.21</v>
      </c>
      <c r="E445" s="35">
        <f t="shared" si="55"/>
        <v>58435.95</v>
      </c>
      <c r="F445" s="35">
        <f t="shared" si="56"/>
        <v>1.6872617600883293</v>
      </c>
      <c r="G445" s="35">
        <f t="shared" si="54"/>
        <v>228490.37</v>
      </c>
      <c r="H445" s="35">
        <f t="shared" si="57"/>
        <v>195.67999999999302</v>
      </c>
      <c r="I445" s="35">
        <f t="shared" si="60"/>
        <v>-3150.6900000000023</v>
      </c>
      <c r="J445" s="35">
        <f t="shared" si="58"/>
        <v>830.63000000000466</v>
      </c>
      <c r="K445" s="35">
        <f t="shared" si="61"/>
        <v>1310.4600000000064</v>
      </c>
      <c r="L445" s="35">
        <f t="shared" si="59"/>
        <v>1026.3099999999977</v>
      </c>
      <c r="M445" s="35">
        <f t="shared" si="62"/>
        <v>-1840.2299999999959</v>
      </c>
    </row>
    <row r="446" spans="2:13">
      <c r="B446" s="7">
        <v>44365</v>
      </c>
      <c r="C446" s="371">
        <v>141466.35</v>
      </c>
      <c r="D446" s="371">
        <v>84447.73</v>
      </c>
      <c r="E446" s="35">
        <f t="shared" si="55"/>
        <v>57018.62000000001</v>
      </c>
      <c r="F446" s="35">
        <f t="shared" si="56"/>
        <v>1.6751942296139875</v>
      </c>
      <c r="G446" s="35">
        <f t="shared" si="54"/>
        <v>225914.08000000002</v>
      </c>
      <c r="H446" s="35">
        <f t="shared" si="57"/>
        <v>-1996.8099999999977</v>
      </c>
      <c r="I446" s="35">
        <f t="shared" si="60"/>
        <v>-5954.7699999999895</v>
      </c>
      <c r="J446" s="35">
        <f t="shared" si="58"/>
        <v>-579.48000000001048</v>
      </c>
      <c r="K446" s="35">
        <f t="shared" si="61"/>
        <v>-742.19000000000233</v>
      </c>
      <c r="L446" s="35">
        <f t="shared" si="59"/>
        <v>-2576.2900000000081</v>
      </c>
      <c r="M446" s="35">
        <f t="shared" si="62"/>
        <v>-6696.9599999999919</v>
      </c>
    </row>
    <row r="447" spans="2:13">
      <c r="B447" s="7">
        <v>44372</v>
      </c>
      <c r="C447" s="371">
        <v>141845</v>
      </c>
      <c r="D447" s="371">
        <v>84689.54</v>
      </c>
      <c r="E447" s="35">
        <f t="shared" si="55"/>
        <v>57155.460000000006</v>
      </c>
      <c r="F447" s="35">
        <f t="shared" si="56"/>
        <v>1.6748821637241154</v>
      </c>
      <c r="G447" s="35">
        <f t="shared" si="54"/>
        <v>226534.53999999998</v>
      </c>
      <c r="H447" s="35">
        <f t="shared" si="57"/>
        <v>378.64999999999418</v>
      </c>
      <c r="I447" s="35">
        <f t="shared" si="60"/>
        <v>1649.5899999999965</v>
      </c>
      <c r="J447" s="35">
        <f t="shared" si="58"/>
        <v>241.80999999999767</v>
      </c>
      <c r="K447" s="35">
        <f t="shared" si="61"/>
        <v>1215.6599999999889</v>
      </c>
      <c r="L447" s="35">
        <f t="shared" si="59"/>
        <v>620.45999999999185</v>
      </c>
      <c r="M447" s="35">
        <f t="shared" si="62"/>
        <v>2865.2499999999854</v>
      </c>
    </row>
    <row r="448" spans="2:13">
      <c r="B448" s="7">
        <v>44379</v>
      </c>
      <c r="C448" s="371">
        <v>141878.54</v>
      </c>
      <c r="D448" s="371">
        <v>84145.58</v>
      </c>
      <c r="E448" s="35">
        <f t="shared" si="55"/>
        <v>57732.960000000006</v>
      </c>
      <c r="F448" s="35">
        <f t="shared" si="56"/>
        <v>1.6861080522589542</v>
      </c>
      <c r="G448" s="35">
        <f t="shared" si="54"/>
        <v>226024.12</v>
      </c>
      <c r="H448" s="35">
        <f t="shared" si="57"/>
        <v>33.540000000008149</v>
      </c>
      <c r="I448" s="35">
        <f t="shared" si="60"/>
        <v>2719.8600000000151</v>
      </c>
      <c r="J448" s="35">
        <f t="shared" si="58"/>
        <v>-543.95999999999185</v>
      </c>
      <c r="K448" s="35">
        <f t="shared" si="61"/>
        <v>2103.1300000000047</v>
      </c>
      <c r="L448" s="35">
        <f t="shared" si="59"/>
        <v>-510.4199999999837</v>
      </c>
      <c r="M448" s="35">
        <f t="shared" si="62"/>
        <v>4822.9900000000198</v>
      </c>
    </row>
    <row r="449" spans="2:13">
      <c r="B449" s="7">
        <v>44386</v>
      </c>
      <c r="C449" s="371">
        <v>142577.13</v>
      </c>
      <c r="D449" s="371">
        <v>85652.25</v>
      </c>
      <c r="E449" s="35">
        <f t="shared" si="55"/>
        <v>56924.880000000005</v>
      </c>
      <c r="F449" s="35">
        <f t="shared" si="56"/>
        <v>1.6646046075847396</v>
      </c>
      <c r="G449" s="35">
        <f t="shared" si="54"/>
        <v>228229.38</v>
      </c>
      <c r="H449" s="35">
        <f t="shared" si="57"/>
        <v>698.58999999999651</v>
      </c>
      <c r="I449" s="35">
        <f t="shared" si="60"/>
        <v>2959.4899999999907</v>
      </c>
      <c r="J449" s="35">
        <f t="shared" si="58"/>
        <v>1506.6699999999983</v>
      </c>
      <c r="K449" s="35">
        <f t="shared" si="61"/>
        <v>2268.5200000000041</v>
      </c>
      <c r="L449" s="35">
        <f t="shared" si="59"/>
        <v>2205.2599999999948</v>
      </c>
      <c r="M449" s="35">
        <f t="shared" si="62"/>
        <v>5228.0099999999948</v>
      </c>
    </row>
    <row r="450" spans="2:13">
      <c r="B450" s="7">
        <v>44393</v>
      </c>
      <c r="C450" s="371">
        <v>143488.17000000001</v>
      </c>
      <c r="D450" s="371">
        <v>86511.7</v>
      </c>
      <c r="E450" s="35">
        <f t="shared" si="55"/>
        <v>56976.470000000016</v>
      </c>
      <c r="F450" s="35">
        <f t="shared" si="56"/>
        <v>1.658598432350769</v>
      </c>
      <c r="G450" s="35">
        <f t="shared" ref="G450:G513" si="63">C450+D450</f>
        <v>229999.87</v>
      </c>
      <c r="H450" s="35">
        <f t="shared" si="57"/>
        <v>911.04000000000815</v>
      </c>
      <c r="I450" s="35">
        <f t="shared" si="60"/>
        <v>3019.6700000000128</v>
      </c>
      <c r="J450" s="35">
        <f t="shared" si="58"/>
        <v>859.44999999999709</v>
      </c>
      <c r="K450" s="35">
        <f t="shared" si="61"/>
        <v>1744.6999999999971</v>
      </c>
      <c r="L450" s="35">
        <f t="shared" si="59"/>
        <v>1770.4900000000052</v>
      </c>
      <c r="M450" s="35">
        <f t="shared" si="62"/>
        <v>4764.3700000000099</v>
      </c>
    </row>
    <row r="451" spans="2:13">
      <c r="B451" s="7">
        <v>44400</v>
      </c>
      <c r="C451" s="371">
        <v>143588.9</v>
      </c>
      <c r="D451" s="371">
        <v>86725.98</v>
      </c>
      <c r="E451" s="35">
        <f t="shared" ref="E451:E514" si="64">C451-D451</f>
        <v>56862.92</v>
      </c>
      <c r="F451" s="35">
        <f t="shared" ref="F451:F514" si="65">C451/D451</f>
        <v>1.6556618904738811</v>
      </c>
      <c r="G451" s="35">
        <f t="shared" si="63"/>
        <v>230314.88</v>
      </c>
      <c r="H451" s="35">
        <f t="shared" ref="H451:H514" si="66">C451-C450</f>
        <v>100.72999999998137</v>
      </c>
      <c r="I451" s="35">
        <f t="shared" si="60"/>
        <v>2677.3500000000058</v>
      </c>
      <c r="J451" s="35">
        <f t="shared" ref="J451:J514" si="67">D451-D450</f>
        <v>214.27999999999884</v>
      </c>
      <c r="K451" s="35">
        <f t="shared" si="61"/>
        <v>2574.7899999999936</v>
      </c>
      <c r="L451" s="35">
        <f t="shared" ref="L451:L514" si="68">H451+J451</f>
        <v>315.00999999998021</v>
      </c>
      <c r="M451" s="35">
        <f t="shared" si="62"/>
        <v>5252.1399999999994</v>
      </c>
    </row>
    <row r="452" spans="2:13">
      <c r="B452" s="7">
        <v>44407</v>
      </c>
      <c r="C452" s="371">
        <v>144605.37</v>
      </c>
      <c r="D452" s="371">
        <v>87041.56</v>
      </c>
      <c r="E452" s="35">
        <f t="shared" si="64"/>
        <v>57563.81</v>
      </c>
      <c r="F452" s="35">
        <f t="shared" si="65"/>
        <v>1.66133706702867</v>
      </c>
      <c r="G452" s="35">
        <f t="shared" si="63"/>
        <v>231646.93</v>
      </c>
      <c r="H452" s="35">
        <f t="shared" si="66"/>
        <v>1016.4700000000012</v>
      </c>
      <c r="I452" s="35">
        <f t="shared" si="60"/>
        <v>3660.9700000000012</v>
      </c>
      <c r="J452" s="35">
        <f t="shared" si="67"/>
        <v>315.58000000000175</v>
      </c>
      <c r="K452" s="35">
        <f t="shared" si="61"/>
        <v>3158.6499999999942</v>
      </c>
      <c r="L452" s="35">
        <f t="shared" si="68"/>
        <v>1332.0500000000029</v>
      </c>
      <c r="M452" s="35">
        <f t="shared" si="62"/>
        <v>6819.6199999999953</v>
      </c>
    </row>
    <row r="453" spans="2:13">
      <c r="B453" s="7">
        <v>44414</v>
      </c>
      <c r="C453" s="371">
        <v>144534.46</v>
      </c>
      <c r="D453" s="371">
        <v>87700.08</v>
      </c>
      <c r="E453" s="35">
        <f t="shared" si="64"/>
        <v>56834.37999999999</v>
      </c>
      <c r="F453" s="35">
        <f t="shared" si="65"/>
        <v>1.6480539128356553</v>
      </c>
      <c r="G453" s="35">
        <f t="shared" si="63"/>
        <v>232234.53999999998</v>
      </c>
      <c r="H453" s="35">
        <f t="shared" si="66"/>
        <v>-70.910000000003492</v>
      </c>
      <c r="I453" s="35">
        <f t="shared" si="60"/>
        <v>2588.4700000000012</v>
      </c>
      <c r="J453" s="35">
        <f t="shared" si="67"/>
        <v>658.52000000000407</v>
      </c>
      <c r="K453" s="35">
        <f t="shared" si="61"/>
        <v>3014.3500000000058</v>
      </c>
      <c r="L453" s="35">
        <f t="shared" si="68"/>
        <v>587.61000000000058</v>
      </c>
      <c r="M453" s="35">
        <f t="shared" si="62"/>
        <v>5602.820000000007</v>
      </c>
    </row>
    <row r="454" spans="2:13">
      <c r="B454" s="7">
        <v>44421</v>
      </c>
      <c r="C454" s="371">
        <v>144352.26999999999</v>
      </c>
      <c r="D454" s="371">
        <v>87894.3</v>
      </c>
      <c r="E454" s="35">
        <f t="shared" si="64"/>
        <v>56457.969999999987</v>
      </c>
      <c r="F454" s="35">
        <f t="shared" si="65"/>
        <v>1.6423393780939148</v>
      </c>
      <c r="G454" s="35">
        <f t="shared" si="63"/>
        <v>232246.57</v>
      </c>
      <c r="H454" s="35">
        <f t="shared" si="66"/>
        <v>-182.19000000000233</v>
      </c>
      <c r="I454" s="35">
        <f t="shared" si="60"/>
        <v>1989.0699999999779</v>
      </c>
      <c r="J454" s="35">
        <f t="shared" si="67"/>
        <v>194.22000000000116</v>
      </c>
      <c r="K454" s="35">
        <f t="shared" si="61"/>
        <v>2787.4000000000087</v>
      </c>
      <c r="L454" s="35">
        <f t="shared" si="68"/>
        <v>12.029999999998836</v>
      </c>
      <c r="M454" s="35">
        <f t="shared" si="62"/>
        <v>4776.4699999999866</v>
      </c>
    </row>
    <row r="455" spans="2:13">
      <c r="B455" s="7">
        <v>44428</v>
      </c>
      <c r="C455" s="371">
        <v>144995.9</v>
      </c>
      <c r="D455" s="371">
        <v>87235.96</v>
      </c>
      <c r="E455" s="35">
        <f t="shared" si="64"/>
        <v>57759.939999999988</v>
      </c>
      <c r="F455" s="35">
        <f t="shared" si="65"/>
        <v>1.6621115879277306</v>
      </c>
      <c r="G455" s="35">
        <f t="shared" si="63"/>
        <v>232231.86</v>
      </c>
      <c r="H455" s="35">
        <f t="shared" si="66"/>
        <v>643.63000000000466</v>
      </c>
      <c r="I455" s="35">
        <f t="shared" si="60"/>
        <v>2240.3299999999872</v>
      </c>
      <c r="J455" s="35">
        <f t="shared" si="67"/>
        <v>-658.33999999999651</v>
      </c>
      <c r="K455" s="35">
        <f t="shared" si="61"/>
        <v>2305.9500000000116</v>
      </c>
      <c r="L455" s="35">
        <f t="shared" si="68"/>
        <v>-14.709999999991851</v>
      </c>
      <c r="M455" s="35">
        <f t="shared" si="62"/>
        <v>4546.2799999999988</v>
      </c>
    </row>
    <row r="456" spans="2:13">
      <c r="B456" s="7">
        <v>44435</v>
      </c>
      <c r="C456" s="371">
        <v>146227.39000000001</v>
      </c>
      <c r="D456" s="371">
        <v>89969.16</v>
      </c>
      <c r="E456" s="35">
        <f t="shared" si="64"/>
        <v>56258.23000000001</v>
      </c>
      <c r="F456" s="35">
        <f t="shared" si="65"/>
        <v>1.6253057158697493</v>
      </c>
      <c r="G456" s="35">
        <f t="shared" si="63"/>
        <v>236196.55000000002</v>
      </c>
      <c r="H456" s="35">
        <f t="shared" si="66"/>
        <v>1231.4900000000198</v>
      </c>
      <c r="I456" s="35">
        <f t="shared" si="60"/>
        <v>2948.7200000000012</v>
      </c>
      <c r="J456" s="35">
        <f t="shared" si="67"/>
        <v>2733.1999999999971</v>
      </c>
      <c r="K456" s="35">
        <f t="shared" si="61"/>
        <v>5208.4400000000023</v>
      </c>
      <c r="L456" s="35">
        <f t="shared" si="68"/>
        <v>3964.6900000000169</v>
      </c>
      <c r="M456" s="35">
        <f t="shared" si="62"/>
        <v>8157.1600000000035</v>
      </c>
    </row>
    <row r="457" spans="2:13">
      <c r="B457" s="7">
        <v>44442</v>
      </c>
      <c r="C457" s="371">
        <v>147700.57</v>
      </c>
      <c r="D457" s="371">
        <v>90418.14</v>
      </c>
      <c r="E457" s="35">
        <f t="shared" si="64"/>
        <v>57282.430000000008</v>
      </c>
      <c r="F457" s="35">
        <f t="shared" si="65"/>
        <v>1.6335280730172066</v>
      </c>
      <c r="G457" s="35">
        <f t="shared" si="63"/>
        <v>238118.71000000002</v>
      </c>
      <c r="H457" s="35">
        <f t="shared" si="66"/>
        <v>1473.179999999993</v>
      </c>
      <c r="I457" s="35">
        <f t="shared" si="60"/>
        <v>4433.0899999999965</v>
      </c>
      <c r="J457" s="35">
        <f t="shared" si="67"/>
        <v>448.97999999999593</v>
      </c>
      <c r="K457" s="35">
        <f t="shared" si="61"/>
        <v>6221.5599999999977</v>
      </c>
      <c r="L457" s="35">
        <f t="shared" si="68"/>
        <v>1922.1599999999889</v>
      </c>
      <c r="M457" s="35">
        <f t="shared" si="62"/>
        <v>10654.649999999994</v>
      </c>
    </row>
    <row r="458" spans="2:13">
      <c r="B458" s="7">
        <v>44449</v>
      </c>
      <c r="C458" s="371">
        <v>147379.82</v>
      </c>
      <c r="D458" s="371">
        <v>90742.39</v>
      </c>
      <c r="E458" s="35">
        <f t="shared" si="64"/>
        <v>56637.430000000008</v>
      </c>
      <c r="F458" s="35">
        <f t="shared" si="65"/>
        <v>1.6241562515600483</v>
      </c>
      <c r="G458" s="35">
        <f t="shared" si="63"/>
        <v>238122.21000000002</v>
      </c>
      <c r="H458" s="35">
        <f t="shared" si="66"/>
        <v>-320.75</v>
      </c>
      <c r="I458" s="35">
        <f t="shared" si="60"/>
        <v>3916.6600000000035</v>
      </c>
      <c r="J458" s="35">
        <f t="shared" si="67"/>
        <v>324.25</v>
      </c>
      <c r="K458" s="35">
        <f t="shared" si="61"/>
        <v>5715.179999999993</v>
      </c>
      <c r="L458" s="35">
        <f t="shared" si="68"/>
        <v>3.5</v>
      </c>
      <c r="M458" s="35">
        <f t="shared" si="62"/>
        <v>9631.8399999999965</v>
      </c>
    </row>
    <row r="459" spans="2:13">
      <c r="B459" s="7">
        <v>44456</v>
      </c>
      <c r="C459" s="371">
        <v>146433.32</v>
      </c>
      <c r="D459" s="371">
        <v>90864.25</v>
      </c>
      <c r="E459" s="35">
        <f t="shared" si="64"/>
        <v>55569.070000000007</v>
      </c>
      <c r="F459" s="35">
        <f t="shared" si="65"/>
        <v>1.611561422671733</v>
      </c>
      <c r="G459" s="35">
        <f t="shared" si="63"/>
        <v>237297.57</v>
      </c>
      <c r="H459" s="35">
        <f t="shared" si="66"/>
        <v>-946.5</v>
      </c>
      <c r="I459" s="35">
        <f t="shared" si="60"/>
        <v>4966.9700000000012</v>
      </c>
      <c r="J459" s="35">
        <f t="shared" si="67"/>
        <v>121.86000000000058</v>
      </c>
      <c r="K459" s="35">
        <f t="shared" si="61"/>
        <v>6416.5200000000041</v>
      </c>
      <c r="L459" s="35">
        <f t="shared" si="68"/>
        <v>-824.63999999999942</v>
      </c>
      <c r="M459" s="35">
        <f t="shared" si="62"/>
        <v>11383.490000000005</v>
      </c>
    </row>
    <row r="460" spans="2:13">
      <c r="B460" s="7">
        <v>44463</v>
      </c>
      <c r="C460" s="371">
        <v>145124.51999999999</v>
      </c>
      <c r="D460" s="371">
        <v>90037.33</v>
      </c>
      <c r="E460" s="35">
        <f t="shared" si="64"/>
        <v>55087.189999999988</v>
      </c>
      <c r="F460" s="35">
        <f t="shared" si="65"/>
        <v>1.6118261170116883</v>
      </c>
      <c r="G460" s="35">
        <f t="shared" si="63"/>
        <v>235161.84999999998</v>
      </c>
      <c r="H460" s="35">
        <f t="shared" si="66"/>
        <v>-1308.8000000000175</v>
      </c>
      <c r="I460" s="35">
        <f t="shared" si="60"/>
        <v>3279.5199999999895</v>
      </c>
      <c r="J460" s="35">
        <f t="shared" si="67"/>
        <v>-826.91999999999825</v>
      </c>
      <c r="K460" s="35">
        <f t="shared" si="61"/>
        <v>5347.7900000000081</v>
      </c>
      <c r="L460" s="35">
        <f t="shared" si="68"/>
        <v>-2135.7200000000157</v>
      </c>
      <c r="M460" s="35">
        <f t="shared" si="62"/>
        <v>8627.3099999999977</v>
      </c>
    </row>
    <row r="461" spans="2:13">
      <c r="B461" s="7">
        <v>44470</v>
      </c>
      <c r="C461" s="371">
        <v>144201.13</v>
      </c>
      <c r="D461" s="371">
        <v>88482.82</v>
      </c>
      <c r="E461" s="35">
        <f t="shared" si="64"/>
        <v>55718.31</v>
      </c>
      <c r="F461" s="35">
        <f t="shared" si="65"/>
        <v>1.6297076652846281</v>
      </c>
      <c r="G461" s="35">
        <f t="shared" si="63"/>
        <v>232683.95</v>
      </c>
      <c r="H461" s="35">
        <f t="shared" si="66"/>
        <v>-923.38999999998487</v>
      </c>
      <c r="I461" s="35">
        <f t="shared" si="60"/>
        <v>2322.5899999999965</v>
      </c>
      <c r="J461" s="35">
        <f t="shared" si="67"/>
        <v>-1554.5099999999948</v>
      </c>
      <c r="K461" s="35">
        <f t="shared" si="61"/>
        <v>4337.2400000000052</v>
      </c>
      <c r="L461" s="35">
        <f t="shared" si="68"/>
        <v>-2477.8999999999796</v>
      </c>
      <c r="M461" s="35">
        <f t="shared" si="62"/>
        <v>6659.8300000000017</v>
      </c>
    </row>
    <row r="462" spans="2:13">
      <c r="B462" s="7">
        <v>44477</v>
      </c>
      <c r="C462" s="371">
        <v>144045</v>
      </c>
      <c r="D462" s="371">
        <v>90231.17</v>
      </c>
      <c r="E462" s="35">
        <f t="shared" si="64"/>
        <v>53813.83</v>
      </c>
      <c r="F462" s="35">
        <f t="shared" si="65"/>
        <v>1.5963995590437319</v>
      </c>
      <c r="G462" s="35">
        <f t="shared" si="63"/>
        <v>234276.16999999998</v>
      </c>
      <c r="H462" s="35">
        <f t="shared" si="66"/>
        <v>-156.13000000000466</v>
      </c>
      <c r="I462" s="35">
        <f t="shared" si="60"/>
        <v>1467.8699999999953</v>
      </c>
      <c r="J462" s="35">
        <f t="shared" si="67"/>
        <v>1748.3499999999913</v>
      </c>
      <c r="K462" s="35">
        <f t="shared" si="61"/>
        <v>4578.9199999999983</v>
      </c>
      <c r="L462" s="35">
        <f t="shared" si="68"/>
        <v>1592.2199999999866</v>
      </c>
      <c r="M462" s="35">
        <f t="shared" si="62"/>
        <v>6046.7899999999936</v>
      </c>
    </row>
    <row r="463" spans="2:13">
      <c r="B463" s="7">
        <v>44484</v>
      </c>
      <c r="C463" s="371">
        <v>143806.92000000001</v>
      </c>
      <c r="D463" s="371">
        <v>90710.35</v>
      </c>
      <c r="E463" s="35">
        <f t="shared" si="64"/>
        <v>53096.570000000007</v>
      </c>
      <c r="F463" s="35">
        <f t="shared" si="65"/>
        <v>1.5853419152279757</v>
      </c>
      <c r="G463" s="35">
        <f t="shared" si="63"/>
        <v>234517.27000000002</v>
      </c>
      <c r="H463" s="35">
        <f t="shared" si="66"/>
        <v>-238.07999999998719</v>
      </c>
      <c r="I463" s="35">
        <f t="shared" ref="I463:I526" si="69">SUM(H451:H463)</f>
        <v>318.75</v>
      </c>
      <c r="J463" s="35">
        <f t="shared" si="67"/>
        <v>479.18000000000757</v>
      </c>
      <c r="K463" s="35">
        <f t="shared" ref="K463:K526" si="70">SUM(J451:J463)</f>
        <v>4198.6500000000087</v>
      </c>
      <c r="L463" s="35">
        <f t="shared" si="68"/>
        <v>241.10000000002037</v>
      </c>
      <c r="M463" s="35">
        <f t="shared" ref="M463:M526" si="71">SUM(L451:L463)</f>
        <v>4517.4000000000087</v>
      </c>
    </row>
    <row r="464" spans="2:13">
      <c r="B464" s="7">
        <v>44491</v>
      </c>
      <c r="C464" s="371">
        <v>143574.56</v>
      </c>
      <c r="D464" s="371">
        <v>90889.96</v>
      </c>
      <c r="E464" s="35">
        <f t="shared" si="64"/>
        <v>52684.599999999991</v>
      </c>
      <c r="F464" s="35">
        <f t="shared" si="65"/>
        <v>1.5796525820893748</v>
      </c>
      <c r="G464" s="35">
        <f t="shared" si="63"/>
        <v>234464.52000000002</v>
      </c>
      <c r="H464" s="35">
        <f t="shared" si="66"/>
        <v>-232.36000000001513</v>
      </c>
      <c r="I464" s="35">
        <f t="shared" si="69"/>
        <v>-14.339999999996508</v>
      </c>
      <c r="J464" s="35">
        <f t="shared" si="67"/>
        <v>179.61000000000058</v>
      </c>
      <c r="K464" s="35">
        <f t="shared" si="70"/>
        <v>4163.9800000000105</v>
      </c>
      <c r="L464" s="35">
        <f t="shared" si="68"/>
        <v>-52.750000000014552</v>
      </c>
      <c r="M464" s="35">
        <f t="shared" si="71"/>
        <v>4149.640000000014</v>
      </c>
    </row>
    <row r="465" spans="2:13">
      <c r="B465" s="7">
        <v>44498</v>
      </c>
      <c r="C465" s="371">
        <v>142833.57999999999</v>
      </c>
      <c r="D465" s="371">
        <v>90030.56</v>
      </c>
      <c r="E465" s="35">
        <f t="shared" si="64"/>
        <v>52803.01999999999</v>
      </c>
      <c r="F465" s="35">
        <f t="shared" si="65"/>
        <v>1.5865010725247071</v>
      </c>
      <c r="G465" s="35">
        <f t="shared" si="63"/>
        <v>232864.13999999998</v>
      </c>
      <c r="H465" s="35">
        <f t="shared" si="66"/>
        <v>-740.98000000001048</v>
      </c>
      <c r="I465" s="35">
        <f t="shared" si="69"/>
        <v>-1771.7900000000081</v>
      </c>
      <c r="J465" s="35">
        <f t="shared" si="67"/>
        <v>-859.40000000000873</v>
      </c>
      <c r="K465" s="35">
        <f t="shared" si="70"/>
        <v>2989</v>
      </c>
      <c r="L465" s="35">
        <f t="shared" si="68"/>
        <v>-1600.3800000000192</v>
      </c>
      <c r="M465" s="35">
        <f t="shared" si="71"/>
        <v>1217.2099999999919</v>
      </c>
    </row>
    <row r="466" spans="2:13">
      <c r="B466" s="7">
        <v>44505</v>
      </c>
      <c r="C466" s="371">
        <v>142818.68</v>
      </c>
      <c r="D466" s="371">
        <v>90483.16</v>
      </c>
      <c r="E466" s="35">
        <f t="shared" si="64"/>
        <v>52335.51999999999</v>
      </c>
      <c r="F466" s="35">
        <f t="shared" si="65"/>
        <v>1.5784006659360701</v>
      </c>
      <c r="G466" s="35">
        <f t="shared" si="63"/>
        <v>233301.84</v>
      </c>
      <c r="H466" s="35">
        <f t="shared" si="66"/>
        <v>-14.899999999994179</v>
      </c>
      <c r="I466" s="35">
        <f t="shared" si="69"/>
        <v>-1715.7799999999988</v>
      </c>
      <c r="J466" s="35">
        <f t="shared" si="67"/>
        <v>452.60000000000582</v>
      </c>
      <c r="K466" s="35">
        <f t="shared" si="70"/>
        <v>2783.0800000000017</v>
      </c>
      <c r="L466" s="35">
        <f t="shared" si="68"/>
        <v>437.70000000001164</v>
      </c>
      <c r="M466" s="35">
        <f t="shared" si="71"/>
        <v>1067.3000000000029</v>
      </c>
    </row>
    <row r="467" spans="2:13">
      <c r="B467" s="7">
        <v>44512</v>
      </c>
      <c r="C467" s="371">
        <v>143665.37</v>
      </c>
      <c r="D467" s="371">
        <v>91501.97</v>
      </c>
      <c r="E467" s="35">
        <f t="shared" si="64"/>
        <v>52163.399999999994</v>
      </c>
      <c r="F467" s="35">
        <f t="shared" si="65"/>
        <v>1.5700795294352679</v>
      </c>
      <c r="G467" s="35">
        <f t="shared" si="63"/>
        <v>235167.34</v>
      </c>
      <c r="H467" s="35">
        <f t="shared" si="66"/>
        <v>846.69000000000233</v>
      </c>
      <c r="I467" s="35">
        <f t="shared" si="69"/>
        <v>-686.89999999999418</v>
      </c>
      <c r="J467" s="35">
        <f t="shared" si="67"/>
        <v>1018.8099999999977</v>
      </c>
      <c r="K467" s="35">
        <f t="shared" si="70"/>
        <v>3607.6699999999983</v>
      </c>
      <c r="L467" s="35">
        <f t="shared" si="68"/>
        <v>1865.5</v>
      </c>
      <c r="M467" s="35">
        <f t="shared" si="71"/>
        <v>2920.7700000000041</v>
      </c>
    </row>
    <row r="468" spans="2:13">
      <c r="B468" s="7">
        <v>44519</v>
      </c>
      <c r="C468" s="371">
        <v>144574.62</v>
      </c>
      <c r="D468" s="371">
        <v>90465.37</v>
      </c>
      <c r="E468" s="35">
        <f t="shared" si="64"/>
        <v>54109.25</v>
      </c>
      <c r="F468" s="35">
        <f t="shared" si="65"/>
        <v>1.5981211374031854</v>
      </c>
      <c r="G468" s="35">
        <f t="shared" si="63"/>
        <v>235039.99</v>
      </c>
      <c r="H468" s="35">
        <f t="shared" si="66"/>
        <v>909.25</v>
      </c>
      <c r="I468" s="35">
        <f t="shared" si="69"/>
        <v>-421.27999999999884</v>
      </c>
      <c r="J468" s="35">
        <f t="shared" si="67"/>
        <v>-1036.6000000000058</v>
      </c>
      <c r="K468" s="35">
        <f t="shared" si="70"/>
        <v>3229.4099999999889</v>
      </c>
      <c r="L468" s="35">
        <f t="shared" si="68"/>
        <v>-127.35000000000582</v>
      </c>
      <c r="M468" s="35">
        <f t="shared" si="71"/>
        <v>2808.1299999999901</v>
      </c>
    </row>
    <row r="469" spans="2:13">
      <c r="B469" s="7">
        <v>44526</v>
      </c>
      <c r="C469" s="371">
        <v>142704.68</v>
      </c>
      <c r="D469" s="371">
        <v>89372.03</v>
      </c>
      <c r="E469" s="35">
        <f t="shared" si="64"/>
        <v>53332.649999999994</v>
      </c>
      <c r="F469" s="35">
        <f t="shared" si="65"/>
        <v>1.5967487814699968</v>
      </c>
      <c r="G469" s="35">
        <f t="shared" si="63"/>
        <v>232076.71</v>
      </c>
      <c r="H469" s="35">
        <f t="shared" si="66"/>
        <v>-1869.9400000000023</v>
      </c>
      <c r="I469" s="35">
        <f t="shared" si="69"/>
        <v>-3522.710000000021</v>
      </c>
      <c r="J469" s="35">
        <f t="shared" si="67"/>
        <v>-1093.3399999999965</v>
      </c>
      <c r="K469" s="35">
        <f t="shared" si="70"/>
        <v>-597.13000000000466</v>
      </c>
      <c r="L469" s="35">
        <f t="shared" si="68"/>
        <v>-2963.2799999999988</v>
      </c>
      <c r="M469" s="35">
        <f t="shared" si="71"/>
        <v>-4119.8400000000256</v>
      </c>
    </row>
    <row r="470" spans="2:13">
      <c r="B470" s="7">
        <v>44533</v>
      </c>
      <c r="C470" s="371">
        <v>141997.69</v>
      </c>
      <c r="D470" s="371">
        <v>88974.58</v>
      </c>
      <c r="E470" s="35">
        <f t="shared" si="64"/>
        <v>53023.11</v>
      </c>
      <c r="F470" s="35">
        <f t="shared" si="65"/>
        <v>1.5959354907884926</v>
      </c>
      <c r="G470" s="35">
        <f t="shared" si="63"/>
        <v>230972.27000000002</v>
      </c>
      <c r="H470" s="35">
        <f t="shared" si="66"/>
        <v>-706.98999999999069</v>
      </c>
      <c r="I470" s="35">
        <f t="shared" si="69"/>
        <v>-5702.8800000000047</v>
      </c>
      <c r="J470" s="35">
        <f t="shared" si="67"/>
        <v>-397.44999999999709</v>
      </c>
      <c r="K470" s="35">
        <f t="shared" si="70"/>
        <v>-1443.5599999999977</v>
      </c>
      <c r="L470" s="35">
        <f t="shared" si="68"/>
        <v>-1104.4399999999878</v>
      </c>
      <c r="M470" s="35">
        <f t="shared" si="71"/>
        <v>-7146.4400000000023</v>
      </c>
    </row>
    <row r="471" spans="2:13">
      <c r="B471" s="7">
        <v>44540</v>
      </c>
      <c r="C471" s="371">
        <v>141873.29999999999</v>
      </c>
      <c r="D471" s="371">
        <v>89772.12</v>
      </c>
      <c r="E471" s="35">
        <f t="shared" si="64"/>
        <v>52101.179999999993</v>
      </c>
      <c r="F471" s="35">
        <f t="shared" si="65"/>
        <v>1.5803715006396195</v>
      </c>
      <c r="G471" s="35">
        <f t="shared" si="63"/>
        <v>231645.41999999998</v>
      </c>
      <c r="H471" s="35">
        <f t="shared" si="66"/>
        <v>-124.39000000001397</v>
      </c>
      <c r="I471" s="35">
        <f t="shared" si="69"/>
        <v>-5506.5200000000186</v>
      </c>
      <c r="J471" s="35">
        <f t="shared" si="67"/>
        <v>797.5399999999936</v>
      </c>
      <c r="K471" s="35">
        <f t="shared" si="70"/>
        <v>-970.27000000000407</v>
      </c>
      <c r="L471" s="35">
        <f t="shared" si="68"/>
        <v>673.14999999997963</v>
      </c>
      <c r="M471" s="35">
        <f t="shared" si="71"/>
        <v>-6476.7900000000227</v>
      </c>
    </row>
    <row r="472" spans="2:13">
      <c r="B472" s="7">
        <v>44547</v>
      </c>
      <c r="C472" s="371">
        <v>146509.44</v>
      </c>
      <c r="D472" s="371">
        <v>91281.36</v>
      </c>
      <c r="E472" s="35">
        <f t="shared" si="64"/>
        <v>55228.08</v>
      </c>
      <c r="F472" s="35">
        <f t="shared" si="65"/>
        <v>1.6050313010235606</v>
      </c>
      <c r="G472" s="35">
        <f t="shared" si="63"/>
        <v>237790.8</v>
      </c>
      <c r="H472" s="35">
        <f t="shared" si="66"/>
        <v>4636.140000000014</v>
      </c>
      <c r="I472" s="35">
        <f t="shared" si="69"/>
        <v>76.119999999995343</v>
      </c>
      <c r="J472" s="35">
        <f t="shared" si="67"/>
        <v>1509.2400000000052</v>
      </c>
      <c r="K472" s="35">
        <f t="shared" si="70"/>
        <v>417.11000000000058</v>
      </c>
      <c r="L472" s="35">
        <f t="shared" si="68"/>
        <v>6145.3800000000192</v>
      </c>
      <c r="M472" s="35">
        <f t="shared" si="71"/>
        <v>493.22999999999593</v>
      </c>
    </row>
    <row r="473" spans="2:13">
      <c r="B473" s="7">
        <v>44554</v>
      </c>
      <c r="C473" s="371">
        <v>146080.34</v>
      </c>
      <c r="D473" s="371">
        <v>92894.31</v>
      </c>
      <c r="E473" s="35">
        <f t="shared" si="64"/>
        <v>53186.03</v>
      </c>
      <c r="F473" s="35">
        <f t="shared" si="65"/>
        <v>1.5725434636416376</v>
      </c>
      <c r="G473" s="35">
        <f t="shared" si="63"/>
        <v>238974.65</v>
      </c>
      <c r="H473" s="35">
        <f t="shared" si="66"/>
        <v>-429.10000000000582</v>
      </c>
      <c r="I473" s="35">
        <f t="shared" si="69"/>
        <v>955.82000000000698</v>
      </c>
      <c r="J473" s="35">
        <f t="shared" si="67"/>
        <v>1612.9499999999971</v>
      </c>
      <c r="K473" s="35">
        <f t="shared" si="70"/>
        <v>2856.9799999999959</v>
      </c>
      <c r="L473" s="35">
        <f t="shared" si="68"/>
        <v>1183.8499999999913</v>
      </c>
      <c r="M473" s="35">
        <f t="shared" si="71"/>
        <v>3812.8000000000029</v>
      </c>
    </row>
    <row r="474" spans="2:13">
      <c r="B474" s="7">
        <v>44561</v>
      </c>
      <c r="C474" s="371">
        <v>147013.48000000001</v>
      </c>
      <c r="D474" s="371">
        <v>90056.6</v>
      </c>
      <c r="E474" s="35">
        <f t="shared" si="64"/>
        <v>56956.880000000005</v>
      </c>
      <c r="F474" s="35">
        <f t="shared" si="65"/>
        <v>1.6324564773708978</v>
      </c>
      <c r="G474" s="35">
        <f t="shared" si="63"/>
        <v>237070.08000000002</v>
      </c>
      <c r="H474" s="35">
        <f t="shared" si="66"/>
        <v>933.14000000001397</v>
      </c>
      <c r="I474" s="35">
        <f t="shared" si="69"/>
        <v>2812.3500000000058</v>
      </c>
      <c r="J474" s="35">
        <f t="shared" si="67"/>
        <v>-2837.7099999999919</v>
      </c>
      <c r="K474" s="35">
        <f t="shared" si="70"/>
        <v>1573.7799999999988</v>
      </c>
      <c r="L474" s="35">
        <f t="shared" si="68"/>
        <v>-1904.5699999999779</v>
      </c>
      <c r="M474" s="35">
        <f t="shared" si="71"/>
        <v>4386.1300000000047</v>
      </c>
    </row>
    <row r="475" spans="2:13">
      <c r="B475" s="7">
        <v>44568</v>
      </c>
      <c r="C475" s="371">
        <v>145452.21</v>
      </c>
      <c r="D475" s="371">
        <v>88839.53</v>
      </c>
      <c r="E475" s="35">
        <f t="shared" si="64"/>
        <v>56612.679999999993</v>
      </c>
      <c r="F475" s="35">
        <f t="shared" si="65"/>
        <v>1.6372465050186555</v>
      </c>
      <c r="G475" s="35">
        <f t="shared" si="63"/>
        <v>234291.74</v>
      </c>
      <c r="H475" s="35">
        <f t="shared" si="66"/>
        <v>-1561.2700000000186</v>
      </c>
      <c r="I475" s="35">
        <f t="shared" si="69"/>
        <v>1407.2099999999919</v>
      </c>
      <c r="J475" s="35">
        <f t="shared" si="67"/>
        <v>-1217.070000000007</v>
      </c>
      <c r="K475" s="35">
        <f t="shared" si="70"/>
        <v>-1391.6399999999994</v>
      </c>
      <c r="L475" s="35">
        <f t="shared" si="68"/>
        <v>-2778.3400000000256</v>
      </c>
      <c r="M475" s="35">
        <f t="shared" si="71"/>
        <v>15.569999999992433</v>
      </c>
    </row>
    <row r="476" spans="2:13">
      <c r="B476" s="7">
        <v>44575</v>
      </c>
      <c r="C476" s="371">
        <v>145491.28</v>
      </c>
      <c r="D476" s="371">
        <v>88720.34</v>
      </c>
      <c r="E476" s="35">
        <f t="shared" si="64"/>
        <v>56770.94</v>
      </c>
      <c r="F476" s="35">
        <f t="shared" si="65"/>
        <v>1.639886411616547</v>
      </c>
      <c r="G476" s="35">
        <f t="shared" si="63"/>
        <v>234211.62</v>
      </c>
      <c r="H476" s="35">
        <f t="shared" si="66"/>
        <v>39.070000000006985</v>
      </c>
      <c r="I476" s="35">
        <f t="shared" si="69"/>
        <v>1684.359999999986</v>
      </c>
      <c r="J476" s="35">
        <f t="shared" si="67"/>
        <v>-119.19000000000233</v>
      </c>
      <c r="K476" s="35">
        <f t="shared" si="70"/>
        <v>-1990.0100000000093</v>
      </c>
      <c r="L476" s="35">
        <f t="shared" si="68"/>
        <v>-80.119999999995343</v>
      </c>
      <c r="M476" s="35">
        <f t="shared" si="71"/>
        <v>-305.65000000002328</v>
      </c>
    </row>
    <row r="477" spans="2:13">
      <c r="B477" s="7">
        <v>44582</v>
      </c>
      <c r="C477" s="371">
        <v>144001.89000000001</v>
      </c>
      <c r="D477" s="371">
        <v>88275.22</v>
      </c>
      <c r="E477" s="35">
        <f t="shared" si="64"/>
        <v>55726.670000000013</v>
      </c>
      <c r="F477" s="35">
        <f t="shared" si="65"/>
        <v>1.6312832751931972</v>
      </c>
      <c r="G477" s="35">
        <f t="shared" si="63"/>
        <v>232277.11000000002</v>
      </c>
      <c r="H477" s="35">
        <f t="shared" si="66"/>
        <v>-1489.3899999999849</v>
      </c>
      <c r="I477" s="35">
        <f t="shared" si="69"/>
        <v>427.3300000000163</v>
      </c>
      <c r="J477" s="35">
        <f t="shared" si="67"/>
        <v>-445.11999999999534</v>
      </c>
      <c r="K477" s="35">
        <f t="shared" si="70"/>
        <v>-2614.7400000000052</v>
      </c>
      <c r="L477" s="35">
        <f t="shared" si="68"/>
        <v>-1934.5099999999802</v>
      </c>
      <c r="M477" s="35">
        <f t="shared" si="71"/>
        <v>-2187.4099999999889</v>
      </c>
    </row>
    <row r="478" spans="2:13">
      <c r="B478" s="7">
        <v>44589</v>
      </c>
      <c r="C478" s="371">
        <v>141307.56</v>
      </c>
      <c r="D478" s="371">
        <v>86854.57</v>
      </c>
      <c r="E478" s="35">
        <f t="shared" si="64"/>
        <v>54452.989999999991</v>
      </c>
      <c r="F478" s="35">
        <f t="shared" si="65"/>
        <v>1.6269444428773292</v>
      </c>
      <c r="G478" s="35">
        <f t="shared" si="63"/>
        <v>228162.13</v>
      </c>
      <c r="H478" s="35">
        <f t="shared" si="66"/>
        <v>-2694.3300000000163</v>
      </c>
      <c r="I478" s="35">
        <f t="shared" si="69"/>
        <v>-1526.0199999999895</v>
      </c>
      <c r="J478" s="35">
        <f t="shared" si="67"/>
        <v>-1420.6499999999942</v>
      </c>
      <c r="K478" s="35">
        <f t="shared" si="70"/>
        <v>-3175.9899999999907</v>
      </c>
      <c r="L478" s="35">
        <f t="shared" si="68"/>
        <v>-4114.9800000000105</v>
      </c>
      <c r="M478" s="35">
        <f t="shared" si="71"/>
        <v>-4702.0099999999802</v>
      </c>
    </row>
    <row r="479" spans="2:13">
      <c r="B479" s="7">
        <v>44596</v>
      </c>
      <c r="C479" s="371">
        <v>141562.26999999999</v>
      </c>
      <c r="D479" s="371">
        <v>83530.259999999995</v>
      </c>
      <c r="E479" s="35">
        <f t="shared" si="64"/>
        <v>58032.009999999995</v>
      </c>
      <c r="F479" s="35">
        <f t="shared" si="65"/>
        <v>1.694742360433213</v>
      </c>
      <c r="G479" s="35">
        <f t="shared" si="63"/>
        <v>225092.52999999997</v>
      </c>
      <c r="H479" s="35">
        <f t="shared" si="66"/>
        <v>254.70999999999185</v>
      </c>
      <c r="I479" s="35">
        <f t="shared" si="69"/>
        <v>-1256.4100000000035</v>
      </c>
      <c r="J479" s="35">
        <f t="shared" si="67"/>
        <v>-3324.3100000000122</v>
      </c>
      <c r="K479" s="35">
        <f t="shared" si="70"/>
        <v>-6952.9000000000087</v>
      </c>
      <c r="L479" s="35">
        <f t="shared" si="68"/>
        <v>-3069.6000000000204</v>
      </c>
      <c r="M479" s="35">
        <f t="shared" si="71"/>
        <v>-8209.3100000000122</v>
      </c>
    </row>
    <row r="480" spans="2:13">
      <c r="B480" s="7">
        <v>44603</v>
      </c>
      <c r="C480" s="371">
        <v>141006.16</v>
      </c>
      <c r="D480" s="371">
        <v>82042.570000000007</v>
      </c>
      <c r="E480" s="35">
        <f t="shared" si="64"/>
        <v>58963.59</v>
      </c>
      <c r="F480" s="35">
        <f t="shared" si="65"/>
        <v>1.7186950628192168</v>
      </c>
      <c r="G480" s="35">
        <f t="shared" si="63"/>
        <v>223048.73</v>
      </c>
      <c r="H480" s="35">
        <f t="shared" si="66"/>
        <v>-556.10999999998603</v>
      </c>
      <c r="I480" s="35">
        <f t="shared" si="69"/>
        <v>-2659.2099999999919</v>
      </c>
      <c r="J480" s="35">
        <f t="shared" si="67"/>
        <v>-1487.6899999999878</v>
      </c>
      <c r="K480" s="35">
        <f t="shared" si="70"/>
        <v>-9459.3999999999942</v>
      </c>
      <c r="L480" s="35">
        <f t="shared" si="68"/>
        <v>-2043.7999999999738</v>
      </c>
      <c r="M480" s="35">
        <f t="shared" si="71"/>
        <v>-12118.609999999986</v>
      </c>
    </row>
    <row r="481" spans="2:13">
      <c r="B481" s="7">
        <v>44610</v>
      </c>
      <c r="C481" s="371">
        <v>141047.06</v>
      </c>
      <c r="D481" s="371">
        <v>74941.850000000006</v>
      </c>
      <c r="E481" s="35">
        <f t="shared" si="64"/>
        <v>66105.209999999992</v>
      </c>
      <c r="F481" s="35">
        <f t="shared" si="65"/>
        <v>1.882086711230107</v>
      </c>
      <c r="G481" s="35">
        <f t="shared" si="63"/>
        <v>215988.91</v>
      </c>
      <c r="H481" s="35">
        <f t="shared" si="66"/>
        <v>40.899999999994179</v>
      </c>
      <c r="I481" s="35">
        <f t="shared" si="69"/>
        <v>-3527.5599999999977</v>
      </c>
      <c r="J481" s="35">
        <f t="shared" si="67"/>
        <v>-7100.7200000000012</v>
      </c>
      <c r="K481" s="35">
        <f t="shared" si="70"/>
        <v>-15523.51999999999</v>
      </c>
      <c r="L481" s="35">
        <f t="shared" si="68"/>
        <v>-7059.820000000007</v>
      </c>
      <c r="M481" s="35">
        <f t="shared" si="71"/>
        <v>-19051.079999999987</v>
      </c>
    </row>
    <row r="482" spans="2:13">
      <c r="B482" s="7">
        <v>44617</v>
      </c>
      <c r="C482" s="371">
        <v>142263.57</v>
      </c>
      <c r="D482" s="371">
        <v>73569.38</v>
      </c>
      <c r="E482" s="35">
        <f t="shared" si="64"/>
        <v>68694.19</v>
      </c>
      <c r="F482" s="35">
        <f t="shared" si="65"/>
        <v>1.933733436383452</v>
      </c>
      <c r="G482" s="35">
        <f t="shared" si="63"/>
        <v>215832.95</v>
      </c>
      <c r="H482" s="35">
        <f t="shared" si="66"/>
        <v>1216.5100000000093</v>
      </c>
      <c r="I482" s="35">
        <f t="shared" si="69"/>
        <v>-441.10999999998603</v>
      </c>
      <c r="J482" s="35">
        <f t="shared" si="67"/>
        <v>-1372.4700000000012</v>
      </c>
      <c r="K482" s="35">
        <f t="shared" si="70"/>
        <v>-15802.649999999994</v>
      </c>
      <c r="L482" s="35">
        <f t="shared" si="68"/>
        <v>-155.95999999999185</v>
      </c>
      <c r="M482" s="35">
        <f t="shared" si="71"/>
        <v>-16243.75999999998</v>
      </c>
    </row>
    <row r="483" spans="2:13">
      <c r="B483" s="7">
        <v>44624</v>
      </c>
      <c r="C483" s="371">
        <v>141388.34</v>
      </c>
      <c r="D483" s="371">
        <v>72749.899999999994</v>
      </c>
      <c r="E483" s="35">
        <f t="shared" si="64"/>
        <v>68638.44</v>
      </c>
      <c r="F483" s="35">
        <f t="shared" si="65"/>
        <v>1.9434850082268156</v>
      </c>
      <c r="G483" s="35">
        <f t="shared" si="63"/>
        <v>214138.23999999999</v>
      </c>
      <c r="H483" s="35">
        <f t="shared" si="66"/>
        <v>-875.23000000001048</v>
      </c>
      <c r="I483" s="35">
        <f t="shared" si="69"/>
        <v>-609.35000000000582</v>
      </c>
      <c r="J483" s="35">
        <f t="shared" si="67"/>
        <v>-819.48000000001048</v>
      </c>
      <c r="K483" s="35">
        <f t="shared" si="70"/>
        <v>-16224.680000000008</v>
      </c>
      <c r="L483" s="35">
        <f t="shared" si="68"/>
        <v>-1694.710000000021</v>
      </c>
      <c r="M483" s="35">
        <f t="shared" si="71"/>
        <v>-16834.030000000013</v>
      </c>
    </row>
    <row r="484" spans="2:13">
      <c r="B484" s="7">
        <v>44631</v>
      </c>
      <c r="C484" s="371">
        <v>141384.97</v>
      </c>
      <c r="D484" s="371">
        <v>74720.17</v>
      </c>
      <c r="E484" s="35">
        <f t="shared" si="64"/>
        <v>66664.800000000003</v>
      </c>
      <c r="F484" s="35">
        <f t="shared" si="65"/>
        <v>1.8921928309317284</v>
      </c>
      <c r="G484" s="35">
        <f t="shared" si="63"/>
        <v>216105.14</v>
      </c>
      <c r="H484" s="35">
        <f t="shared" si="66"/>
        <v>-3.3699999999953434</v>
      </c>
      <c r="I484" s="35">
        <f t="shared" si="69"/>
        <v>-488.32999999998719</v>
      </c>
      <c r="J484" s="35">
        <f t="shared" si="67"/>
        <v>1970.2700000000041</v>
      </c>
      <c r="K484" s="35">
        <f t="shared" si="70"/>
        <v>-15051.949999999997</v>
      </c>
      <c r="L484" s="35">
        <f t="shared" si="68"/>
        <v>1966.9000000000087</v>
      </c>
      <c r="M484" s="35">
        <f t="shared" si="71"/>
        <v>-15540.279999999984</v>
      </c>
    </row>
    <row r="485" spans="2:13">
      <c r="B485" s="7">
        <v>44638</v>
      </c>
      <c r="C485" s="371">
        <v>140308.74</v>
      </c>
      <c r="D485" s="371">
        <v>75938.009999999995</v>
      </c>
      <c r="E485" s="35">
        <f t="shared" si="64"/>
        <v>64370.729999999996</v>
      </c>
      <c r="F485" s="35">
        <f t="shared" si="65"/>
        <v>1.8476747020365691</v>
      </c>
      <c r="G485" s="35">
        <f t="shared" si="63"/>
        <v>216246.75</v>
      </c>
      <c r="H485" s="35">
        <f t="shared" si="66"/>
        <v>-1076.2300000000105</v>
      </c>
      <c r="I485" s="35">
        <f t="shared" si="69"/>
        <v>-6200.7000000000116</v>
      </c>
      <c r="J485" s="35">
        <f t="shared" si="67"/>
        <v>1217.8399999999965</v>
      </c>
      <c r="K485" s="35">
        <f t="shared" si="70"/>
        <v>-15343.350000000006</v>
      </c>
      <c r="L485" s="35">
        <f t="shared" si="68"/>
        <v>141.60999999998603</v>
      </c>
      <c r="M485" s="35">
        <f t="shared" si="71"/>
        <v>-21544.050000000017</v>
      </c>
    </row>
    <row r="486" spans="2:13">
      <c r="B486" s="7">
        <v>44645</v>
      </c>
      <c r="C486" s="371">
        <v>140190.59</v>
      </c>
      <c r="D486" s="371">
        <v>77414.59</v>
      </c>
      <c r="E486" s="35">
        <f t="shared" si="64"/>
        <v>62776</v>
      </c>
      <c r="F486" s="35">
        <f t="shared" si="65"/>
        <v>1.8109065745875552</v>
      </c>
      <c r="G486" s="35">
        <f t="shared" si="63"/>
        <v>217605.18</v>
      </c>
      <c r="H486" s="35">
        <f t="shared" si="66"/>
        <v>-118.14999999999418</v>
      </c>
      <c r="I486" s="35">
        <f t="shared" si="69"/>
        <v>-5889.75</v>
      </c>
      <c r="J486" s="35">
        <f t="shared" si="67"/>
        <v>1476.5800000000017</v>
      </c>
      <c r="K486" s="35">
        <f t="shared" si="70"/>
        <v>-15479.720000000001</v>
      </c>
      <c r="L486" s="35">
        <f t="shared" si="68"/>
        <v>1358.4300000000076</v>
      </c>
      <c r="M486" s="35">
        <f t="shared" si="71"/>
        <v>-21369.47</v>
      </c>
    </row>
    <row r="487" spans="2:13">
      <c r="B487" s="7">
        <v>44652</v>
      </c>
      <c r="C487" s="371">
        <v>139693.67000000001</v>
      </c>
      <c r="D487" s="371">
        <v>76285.88</v>
      </c>
      <c r="E487" s="35">
        <f t="shared" si="64"/>
        <v>63407.790000000008</v>
      </c>
      <c r="F487" s="35">
        <f t="shared" si="65"/>
        <v>1.8311864528533983</v>
      </c>
      <c r="G487" s="35">
        <f t="shared" si="63"/>
        <v>215979.55000000002</v>
      </c>
      <c r="H487" s="35">
        <f t="shared" si="66"/>
        <v>-496.9199999999837</v>
      </c>
      <c r="I487" s="35">
        <f t="shared" si="69"/>
        <v>-7319.8099999999977</v>
      </c>
      <c r="J487" s="35">
        <f t="shared" si="67"/>
        <v>-1128.7099999999919</v>
      </c>
      <c r="K487" s="35">
        <f t="shared" si="70"/>
        <v>-13770.720000000001</v>
      </c>
      <c r="L487" s="35">
        <f t="shared" si="68"/>
        <v>-1625.6299999999756</v>
      </c>
      <c r="M487" s="35">
        <f t="shared" si="71"/>
        <v>-21090.53</v>
      </c>
    </row>
    <row r="488" spans="2:13">
      <c r="B488" s="7">
        <v>44659</v>
      </c>
      <c r="C488" s="371">
        <v>138806.43</v>
      </c>
      <c r="D488" s="371">
        <v>76717.509999999995</v>
      </c>
      <c r="E488" s="35">
        <f t="shared" si="64"/>
        <v>62088.92</v>
      </c>
      <c r="F488" s="35">
        <f t="shared" si="65"/>
        <v>1.8093187591724498</v>
      </c>
      <c r="G488" s="35">
        <f t="shared" si="63"/>
        <v>215523.94</v>
      </c>
      <c r="H488" s="35">
        <f t="shared" si="66"/>
        <v>-887.24000000001979</v>
      </c>
      <c r="I488" s="35">
        <f t="shared" si="69"/>
        <v>-6645.7799999999988</v>
      </c>
      <c r="J488" s="35">
        <f t="shared" si="67"/>
        <v>431.6299999999901</v>
      </c>
      <c r="K488" s="35">
        <f t="shared" si="70"/>
        <v>-12122.020000000004</v>
      </c>
      <c r="L488" s="35">
        <f t="shared" si="68"/>
        <v>-455.61000000002969</v>
      </c>
      <c r="M488" s="35">
        <f t="shared" si="71"/>
        <v>-18767.800000000003</v>
      </c>
    </row>
    <row r="489" spans="2:13">
      <c r="B489" s="7">
        <v>44666</v>
      </c>
      <c r="C489" s="371">
        <v>139077.15</v>
      </c>
      <c r="D489" s="371">
        <v>77590.19</v>
      </c>
      <c r="E489" s="35">
        <f t="shared" si="64"/>
        <v>61486.959999999992</v>
      </c>
      <c r="F489" s="35">
        <f t="shared" si="65"/>
        <v>1.7924579125273439</v>
      </c>
      <c r="G489" s="35">
        <f t="shared" si="63"/>
        <v>216667.34</v>
      </c>
      <c r="H489" s="35">
        <f t="shared" si="66"/>
        <v>270.72000000000116</v>
      </c>
      <c r="I489" s="35">
        <f t="shared" si="69"/>
        <v>-6414.1300000000047</v>
      </c>
      <c r="J489" s="35">
        <f t="shared" si="67"/>
        <v>872.68000000000757</v>
      </c>
      <c r="K489" s="35">
        <f t="shared" si="70"/>
        <v>-11130.149999999994</v>
      </c>
      <c r="L489" s="35">
        <f t="shared" si="68"/>
        <v>1143.4000000000087</v>
      </c>
      <c r="M489" s="35">
        <f t="shared" si="71"/>
        <v>-17544.28</v>
      </c>
    </row>
    <row r="490" spans="2:13">
      <c r="B490" s="7">
        <v>44673</v>
      </c>
      <c r="C490" s="371">
        <v>138452.18</v>
      </c>
      <c r="D490" s="371">
        <v>77446.94</v>
      </c>
      <c r="E490" s="35">
        <f t="shared" si="64"/>
        <v>61005.239999999991</v>
      </c>
      <c r="F490" s="35">
        <f t="shared" si="65"/>
        <v>1.7877036846129748</v>
      </c>
      <c r="G490" s="35">
        <f t="shared" si="63"/>
        <v>215899.12</v>
      </c>
      <c r="H490" s="35">
        <f t="shared" si="66"/>
        <v>-624.97000000000116</v>
      </c>
      <c r="I490" s="35">
        <f t="shared" si="69"/>
        <v>-5549.710000000021</v>
      </c>
      <c r="J490" s="35">
        <f t="shared" si="67"/>
        <v>-143.25</v>
      </c>
      <c r="K490" s="35">
        <f t="shared" si="70"/>
        <v>-10828.279999999999</v>
      </c>
      <c r="L490" s="35">
        <f t="shared" si="68"/>
        <v>-768.22000000000116</v>
      </c>
      <c r="M490" s="35">
        <f t="shared" si="71"/>
        <v>-16377.99000000002</v>
      </c>
    </row>
    <row r="491" spans="2:13">
      <c r="B491" s="7">
        <v>44680</v>
      </c>
      <c r="C491" s="371">
        <v>137316.79999999999</v>
      </c>
      <c r="D491" s="371">
        <v>76458.41</v>
      </c>
      <c r="E491" s="35">
        <f t="shared" si="64"/>
        <v>60858.389999999985</v>
      </c>
      <c r="F491" s="35">
        <f t="shared" si="65"/>
        <v>1.7959672454606366</v>
      </c>
      <c r="G491" s="35">
        <f t="shared" si="63"/>
        <v>213775.21</v>
      </c>
      <c r="H491" s="35">
        <f t="shared" si="66"/>
        <v>-1135.3800000000047</v>
      </c>
      <c r="I491" s="35">
        <f t="shared" si="69"/>
        <v>-3990.7600000000093</v>
      </c>
      <c r="J491" s="35">
        <f t="shared" si="67"/>
        <v>-988.52999999999884</v>
      </c>
      <c r="K491" s="35">
        <f t="shared" si="70"/>
        <v>-10396.160000000003</v>
      </c>
      <c r="L491" s="35">
        <f t="shared" si="68"/>
        <v>-2123.9100000000035</v>
      </c>
      <c r="M491" s="35">
        <f t="shared" si="71"/>
        <v>-14386.920000000013</v>
      </c>
    </row>
    <row r="492" spans="2:13">
      <c r="B492" s="7">
        <v>44687</v>
      </c>
      <c r="C492" s="371">
        <v>137348.62</v>
      </c>
      <c r="D492" s="371">
        <v>77875.38</v>
      </c>
      <c r="E492" s="35">
        <f t="shared" si="64"/>
        <v>59473.239999999991</v>
      </c>
      <c r="F492" s="35">
        <f t="shared" si="65"/>
        <v>1.7636975896618416</v>
      </c>
      <c r="G492" s="35">
        <f t="shared" si="63"/>
        <v>215224</v>
      </c>
      <c r="H492" s="35">
        <f t="shared" si="66"/>
        <v>31.820000000006985</v>
      </c>
      <c r="I492" s="35">
        <f t="shared" si="69"/>
        <v>-4213.6499999999942</v>
      </c>
      <c r="J492" s="35">
        <f t="shared" si="67"/>
        <v>1416.9700000000012</v>
      </c>
      <c r="K492" s="35">
        <f t="shared" si="70"/>
        <v>-5654.8799999999901</v>
      </c>
      <c r="L492" s="35">
        <f t="shared" si="68"/>
        <v>1448.7900000000081</v>
      </c>
      <c r="M492" s="35">
        <f t="shared" si="71"/>
        <v>-9868.5299999999843</v>
      </c>
    </row>
    <row r="493" spans="2:13">
      <c r="B493" s="7">
        <v>44694</v>
      </c>
      <c r="C493" s="371">
        <v>135749.95000000001</v>
      </c>
      <c r="D493" s="371">
        <v>78415.66</v>
      </c>
      <c r="E493" s="35">
        <f t="shared" si="64"/>
        <v>57334.290000000008</v>
      </c>
      <c r="F493" s="35">
        <f t="shared" si="65"/>
        <v>1.7311586741729905</v>
      </c>
      <c r="G493" s="35">
        <f t="shared" si="63"/>
        <v>214165.61000000002</v>
      </c>
      <c r="H493" s="35">
        <f t="shared" si="66"/>
        <v>-1598.6699999999837</v>
      </c>
      <c r="I493" s="35">
        <f t="shared" si="69"/>
        <v>-5256.2099999999919</v>
      </c>
      <c r="J493" s="35">
        <f t="shared" si="67"/>
        <v>540.27999999999884</v>
      </c>
      <c r="K493" s="35">
        <f t="shared" si="70"/>
        <v>-3626.9100000000035</v>
      </c>
      <c r="L493" s="35">
        <f t="shared" si="68"/>
        <v>-1058.3899999999849</v>
      </c>
      <c r="M493" s="35">
        <f t="shared" si="71"/>
        <v>-8883.1199999999953</v>
      </c>
    </row>
    <row r="494" spans="2:13">
      <c r="B494" s="7">
        <v>44701</v>
      </c>
      <c r="C494" s="371">
        <v>136435.25</v>
      </c>
      <c r="D494" s="371">
        <v>78058.33</v>
      </c>
      <c r="E494" s="35">
        <f t="shared" si="64"/>
        <v>58376.92</v>
      </c>
      <c r="F494" s="35">
        <f t="shared" si="65"/>
        <v>1.7478627841512879</v>
      </c>
      <c r="G494" s="35">
        <f t="shared" si="63"/>
        <v>214493.58000000002</v>
      </c>
      <c r="H494" s="35">
        <f t="shared" si="66"/>
        <v>685.29999999998836</v>
      </c>
      <c r="I494" s="35">
        <f t="shared" si="69"/>
        <v>-4611.8099999999977</v>
      </c>
      <c r="J494" s="35">
        <f t="shared" si="67"/>
        <v>-357.33000000000175</v>
      </c>
      <c r="K494" s="35">
        <f t="shared" si="70"/>
        <v>3116.4799999999959</v>
      </c>
      <c r="L494" s="35">
        <f t="shared" si="68"/>
        <v>327.96999999998661</v>
      </c>
      <c r="M494" s="35">
        <f t="shared" si="71"/>
        <v>-1495.3300000000017</v>
      </c>
    </row>
    <row r="495" spans="2:13">
      <c r="B495" s="7">
        <v>44708</v>
      </c>
      <c r="C495" s="371">
        <v>136374.04999999999</v>
      </c>
      <c r="D495" s="371">
        <v>78323.78</v>
      </c>
      <c r="E495" s="35">
        <f t="shared" si="64"/>
        <v>58050.26999999999</v>
      </c>
      <c r="F495" s="35">
        <f t="shared" si="65"/>
        <v>1.7411576662924082</v>
      </c>
      <c r="G495" s="35">
        <f t="shared" si="63"/>
        <v>214697.83</v>
      </c>
      <c r="H495" s="35">
        <f t="shared" si="66"/>
        <v>-61.200000000011642</v>
      </c>
      <c r="I495" s="35">
        <f t="shared" si="69"/>
        <v>-5889.5200000000186</v>
      </c>
      <c r="J495" s="35">
        <f t="shared" si="67"/>
        <v>265.44999999999709</v>
      </c>
      <c r="K495" s="35">
        <f t="shared" si="70"/>
        <v>4754.3999999999942</v>
      </c>
      <c r="L495" s="35">
        <f t="shared" si="68"/>
        <v>204.24999999998545</v>
      </c>
      <c r="M495" s="35">
        <f t="shared" si="71"/>
        <v>-1135.1200000000244</v>
      </c>
    </row>
    <row r="496" spans="2:13">
      <c r="B496" s="7">
        <v>44715</v>
      </c>
      <c r="C496" s="371">
        <v>136252.60999999999</v>
      </c>
      <c r="D496" s="371">
        <v>78659.649999999994</v>
      </c>
      <c r="E496" s="35">
        <f t="shared" si="64"/>
        <v>57592.959999999992</v>
      </c>
      <c r="F496" s="35">
        <f t="shared" si="65"/>
        <v>1.7321792049672227</v>
      </c>
      <c r="G496" s="35">
        <f t="shared" si="63"/>
        <v>214912.25999999998</v>
      </c>
      <c r="H496" s="35">
        <f t="shared" si="66"/>
        <v>-121.44000000000233</v>
      </c>
      <c r="I496" s="35">
        <f t="shared" si="69"/>
        <v>-5135.7300000000105</v>
      </c>
      <c r="J496" s="35">
        <f t="shared" si="67"/>
        <v>335.86999999999534</v>
      </c>
      <c r="K496" s="35">
        <f t="shared" si="70"/>
        <v>5909.75</v>
      </c>
      <c r="L496" s="35">
        <f t="shared" si="68"/>
        <v>214.42999999999302</v>
      </c>
      <c r="M496" s="35">
        <f t="shared" si="71"/>
        <v>774.01999999998952</v>
      </c>
    </row>
    <row r="497" spans="2:13">
      <c r="B497" s="7">
        <v>44722</v>
      </c>
      <c r="C497" s="371">
        <v>134655.45000000001</v>
      </c>
      <c r="D497" s="371">
        <v>78657.16</v>
      </c>
      <c r="E497" s="35">
        <f t="shared" si="64"/>
        <v>55998.290000000008</v>
      </c>
      <c r="F497" s="35">
        <f t="shared" si="65"/>
        <v>1.7119287042654479</v>
      </c>
      <c r="G497" s="35">
        <f t="shared" si="63"/>
        <v>213312.61000000002</v>
      </c>
      <c r="H497" s="35">
        <f t="shared" si="66"/>
        <v>-1597.1599999999744</v>
      </c>
      <c r="I497" s="35">
        <f t="shared" si="69"/>
        <v>-6729.5199999999895</v>
      </c>
      <c r="J497" s="35">
        <f t="shared" si="67"/>
        <v>-2.4899999999906868</v>
      </c>
      <c r="K497" s="35">
        <f t="shared" si="70"/>
        <v>3936.9900000000052</v>
      </c>
      <c r="L497" s="35">
        <f t="shared" si="68"/>
        <v>-1599.6499999999651</v>
      </c>
      <c r="M497" s="35">
        <f t="shared" si="71"/>
        <v>-2792.5299999999843</v>
      </c>
    </row>
    <row r="498" spans="2:13">
      <c r="B498" s="7">
        <v>44729</v>
      </c>
      <c r="C498" s="371">
        <v>133706.69</v>
      </c>
      <c r="D498" s="371">
        <v>78868.75</v>
      </c>
      <c r="E498" s="35">
        <f t="shared" si="64"/>
        <v>54837.94</v>
      </c>
      <c r="F498" s="35">
        <f t="shared" si="65"/>
        <v>1.69530631587289</v>
      </c>
      <c r="G498" s="35">
        <f t="shared" si="63"/>
        <v>212575.44</v>
      </c>
      <c r="H498" s="35">
        <f t="shared" si="66"/>
        <v>-948.76000000000931</v>
      </c>
      <c r="I498" s="35">
        <f t="shared" si="69"/>
        <v>-6602.0499999999884</v>
      </c>
      <c r="J498" s="35">
        <f t="shared" si="67"/>
        <v>211.58999999999651</v>
      </c>
      <c r="K498" s="35">
        <f t="shared" si="70"/>
        <v>2930.7400000000052</v>
      </c>
      <c r="L498" s="35">
        <f t="shared" si="68"/>
        <v>-737.17000000001281</v>
      </c>
      <c r="M498" s="35">
        <f t="shared" si="71"/>
        <v>-3671.3099999999831</v>
      </c>
    </row>
    <row r="499" spans="2:13">
      <c r="B499" s="7">
        <v>44736</v>
      </c>
      <c r="C499" s="371">
        <v>133699.03</v>
      </c>
      <c r="D499" s="371">
        <v>79816.039999999994</v>
      </c>
      <c r="E499" s="35">
        <f t="shared" si="64"/>
        <v>53882.990000000005</v>
      </c>
      <c r="F499" s="35">
        <f t="shared" si="65"/>
        <v>1.6750897438660199</v>
      </c>
      <c r="G499" s="35">
        <f t="shared" si="63"/>
        <v>213515.07</v>
      </c>
      <c r="H499" s="35">
        <f t="shared" si="66"/>
        <v>-7.6600000000034925</v>
      </c>
      <c r="I499" s="35">
        <f t="shared" si="69"/>
        <v>-6491.5599999999977</v>
      </c>
      <c r="J499" s="35">
        <f t="shared" si="67"/>
        <v>947.2899999999936</v>
      </c>
      <c r="K499" s="35">
        <f t="shared" si="70"/>
        <v>2401.4499999999971</v>
      </c>
      <c r="L499" s="35">
        <f t="shared" si="68"/>
        <v>939.6299999999901</v>
      </c>
      <c r="M499" s="35">
        <f t="shared" si="71"/>
        <v>-4090.1100000000006</v>
      </c>
    </row>
    <row r="500" spans="2:13">
      <c r="B500" s="7">
        <v>44743</v>
      </c>
      <c r="C500" s="371">
        <v>133138.26999999999</v>
      </c>
      <c r="D500" s="371">
        <v>76735.39</v>
      </c>
      <c r="E500" s="35">
        <f t="shared" si="64"/>
        <v>56402.87999999999</v>
      </c>
      <c r="F500" s="35">
        <f t="shared" si="65"/>
        <v>1.7350308638556471</v>
      </c>
      <c r="G500" s="35">
        <f t="shared" si="63"/>
        <v>209873.65999999997</v>
      </c>
      <c r="H500" s="35">
        <f t="shared" si="66"/>
        <v>-560.76000000000931</v>
      </c>
      <c r="I500" s="35">
        <f t="shared" si="69"/>
        <v>-6555.4000000000233</v>
      </c>
      <c r="J500" s="35">
        <f t="shared" si="67"/>
        <v>-3080.6499999999942</v>
      </c>
      <c r="K500" s="35">
        <f t="shared" si="70"/>
        <v>449.50999999999476</v>
      </c>
      <c r="L500" s="35">
        <f t="shared" si="68"/>
        <v>-3641.4100000000035</v>
      </c>
      <c r="M500" s="35">
        <f t="shared" si="71"/>
        <v>-6105.8900000000285</v>
      </c>
    </row>
    <row r="501" spans="2:13">
      <c r="B501" s="7">
        <v>44750</v>
      </c>
      <c r="C501" s="371">
        <v>131959.13</v>
      </c>
      <c r="D501" s="371">
        <v>76784.75</v>
      </c>
      <c r="E501" s="35">
        <f t="shared" si="64"/>
        <v>55174.380000000005</v>
      </c>
      <c r="F501" s="35">
        <f t="shared" si="65"/>
        <v>1.7185590888815814</v>
      </c>
      <c r="G501" s="35">
        <f t="shared" si="63"/>
        <v>208743.88</v>
      </c>
      <c r="H501" s="35">
        <f t="shared" si="66"/>
        <v>-1179.1399999999849</v>
      </c>
      <c r="I501" s="35">
        <f t="shared" si="69"/>
        <v>-6847.2999999999884</v>
      </c>
      <c r="J501" s="35">
        <f t="shared" si="67"/>
        <v>49.360000000000582</v>
      </c>
      <c r="K501" s="35">
        <f t="shared" si="70"/>
        <v>67.240000000005239</v>
      </c>
      <c r="L501" s="35">
        <f t="shared" si="68"/>
        <v>-1129.7799999999843</v>
      </c>
      <c r="M501" s="35">
        <f t="shared" si="71"/>
        <v>-6780.0599999999831</v>
      </c>
    </row>
    <row r="502" spans="2:13">
      <c r="B502" s="7">
        <v>44757</v>
      </c>
      <c r="C502" s="371">
        <v>131495.79</v>
      </c>
      <c r="D502" s="371">
        <v>78126.94</v>
      </c>
      <c r="E502" s="35">
        <f t="shared" si="64"/>
        <v>53368.850000000006</v>
      </c>
      <c r="F502" s="35">
        <f t="shared" si="65"/>
        <v>1.6831043171535964</v>
      </c>
      <c r="G502" s="35">
        <f t="shared" si="63"/>
        <v>209622.73</v>
      </c>
      <c r="H502" s="35">
        <f t="shared" si="66"/>
        <v>-463.33999999999651</v>
      </c>
      <c r="I502" s="35">
        <f t="shared" si="69"/>
        <v>-7581.359999999986</v>
      </c>
      <c r="J502" s="35">
        <f t="shared" si="67"/>
        <v>1342.1900000000023</v>
      </c>
      <c r="K502" s="35">
        <f t="shared" si="70"/>
        <v>536.75</v>
      </c>
      <c r="L502" s="35">
        <f t="shared" si="68"/>
        <v>878.85000000000582</v>
      </c>
      <c r="M502" s="35">
        <f t="shared" si="71"/>
        <v>-7044.609999999986</v>
      </c>
    </row>
    <row r="503" spans="2:13">
      <c r="B503" s="7">
        <v>44764</v>
      </c>
      <c r="C503" s="371">
        <v>131772.78</v>
      </c>
      <c r="D503" s="371">
        <v>78585.98</v>
      </c>
      <c r="E503" s="35">
        <f t="shared" si="64"/>
        <v>53186.8</v>
      </c>
      <c r="F503" s="35">
        <f t="shared" si="65"/>
        <v>1.6767975661816523</v>
      </c>
      <c r="G503" s="35">
        <f t="shared" si="63"/>
        <v>210358.76</v>
      </c>
      <c r="H503" s="35">
        <f t="shared" si="66"/>
        <v>276.98999999999069</v>
      </c>
      <c r="I503" s="35">
        <f t="shared" si="69"/>
        <v>-6679.3999999999942</v>
      </c>
      <c r="J503" s="35">
        <f t="shared" si="67"/>
        <v>459.0399999999936</v>
      </c>
      <c r="K503" s="35">
        <f t="shared" si="70"/>
        <v>1139.0399999999936</v>
      </c>
      <c r="L503" s="35">
        <f t="shared" si="68"/>
        <v>736.02999999998428</v>
      </c>
      <c r="M503" s="35">
        <f t="shared" si="71"/>
        <v>-5540.3600000000006</v>
      </c>
    </row>
    <row r="504" spans="2:13">
      <c r="B504" s="7">
        <v>44771</v>
      </c>
      <c r="C504" s="371">
        <v>132015.75</v>
      </c>
      <c r="D504" s="371">
        <v>80679.75</v>
      </c>
      <c r="E504" s="35">
        <f t="shared" si="64"/>
        <v>51336</v>
      </c>
      <c r="F504" s="35">
        <f t="shared" si="65"/>
        <v>1.6362934937205433</v>
      </c>
      <c r="G504" s="35">
        <f t="shared" si="63"/>
        <v>212695.5</v>
      </c>
      <c r="H504" s="35">
        <f t="shared" si="66"/>
        <v>242.97000000000116</v>
      </c>
      <c r="I504" s="35">
        <f t="shared" si="69"/>
        <v>-5301.0499999999884</v>
      </c>
      <c r="J504" s="35">
        <f t="shared" si="67"/>
        <v>2093.7700000000041</v>
      </c>
      <c r="K504" s="35">
        <f t="shared" si="70"/>
        <v>4221.3399999999965</v>
      </c>
      <c r="L504" s="35">
        <f t="shared" si="68"/>
        <v>2336.7400000000052</v>
      </c>
      <c r="M504" s="35">
        <f t="shared" si="71"/>
        <v>-1079.7099999999919</v>
      </c>
    </row>
    <row r="505" spans="2:13">
      <c r="B505" s="7">
        <v>44778</v>
      </c>
      <c r="C505" s="371">
        <v>131906.01</v>
      </c>
      <c r="D505" s="371">
        <v>84953.13</v>
      </c>
      <c r="E505" s="35">
        <f t="shared" si="64"/>
        <v>46952.880000000005</v>
      </c>
      <c r="F505" s="35">
        <f t="shared" si="65"/>
        <v>1.5526915841711777</v>
      </c>
      <c r="G505" s="35">
        <f t="shared" si="63"/>
        <v>216859.14</v>
      </c>
      <c r="H505" s="35">
        <f t="shared" si="66"/>
        <v>-109.73999999999069</v>
      </c>
      <c r="I505" s="35">
        <f t="shared" si="69"/>
        <v>-5442.609999999986</v>
      </c>
      <c r="J505" s="35">
        <f t="shared" si="67"/>
        <v>4273.3800000000047</v>
      </c>
      <c r="K505" s="35">
        <f t="shared" si="70"/>
        <v>7077.75</v>
      </c>
      <c r="L505" s="35">
        <f t="shared" si="68"/>
        <v>4163.640000000014</v>
      </c>
      <c r="M505" s="35">
        <f t="shared" si="71"/>
        <v>1635.140000000014</v>
      </c>
    </row>
    <row r="506" spans="2:13">
      <c r="B506" s="7">
        <v>44785</v>
      </c>
      <c r="C506" s="371">
        <v>131936.17000000001</v>
      </c>
      <c r="D506" s="371">
        <v>85209.03</v>
      </c>
      <c r="E506" s="35">
        <f t="shared" si="64"/>
        <v>46727.140000000014</v>
      </c>
      <c r="F506" s="35">
        <f t="shared" si="65"/>
        <v>1.5483824895084477</v>
      </c>
      <c r="G506" s="35">
        <f t="shared" si="63"/>
        <v>217145.2</v>
      </c>
      <c r="H506" s="35">
        <f t="shared" si="66"/>
        <v>30.160000000003492</v>
      </c>
      <c r="I506" s="35">
        <f t="shared" si="69"/>
        <v>-3813.7799999999988</v>
      </c>
      <c r="J506" s="35">
        <f t="shared" si="67"/>
        <v>255.89999999999418</v>
      </c>
      <c r="K506" s="35">
        <f t="shared" si="70"/>
        <v>6793.3699999999953</v>
      </c>
      <c r="L506" s="35">
        <f t="shared" si="68"/>
        <v>286.05999999999767</v>
      </c>
      <c r="M506" s="35">
        <f t="shared" si="71"/>
        <v>2979.5899999999965</v>
      </c>
    </row>
    <row r="507" spans="2:13">
      <c r="B507" s="7">
        <v>44792</v>
      </c>
      <c r="C507" s="371">
        <v>130841.59</v>
      </c>
      <c r="D507" s="371">
        <v>83042.44</v>
      </c>
      <c r="E507" s="35">
        <f t="shared" si="64"/>
        <v>47799.149999999994</v>
      </c>
      <c r="F507" s="35">
        <f t="shared" si="65"/>
        <v>1.5755990551337364</v>
      </c>
      <c r="G507" s="35">
        <f t="shared" si="63"/>
        <v>213884.03</v>
      </c>
      <c r="H507" s="35">
        <f t="shared" si="66"/>
        <v>-1094.5800000000163</v>
      </c>
      <c r="I507" s="35">
        <f t="shared" si="69"/>
        <v>-5593.6600000000035</v>
      </c>
      <c r="J507" s="35">
        <f t="shared" si="67"/>
        <v>-2166.5899999999965</v>
      </c>
      <c r="K507" s="35">
        <f t="shared" si="70"/>
        <v>4984.1100000000006</v>
      </c>
      <c r="L507" s="35">
        <f t="shared" si="68"/>
        <v>-3261.1700000000128</v>
      </c>
      <c r="M507" s="35">
        <f t="shared" si="71"/>
        <v>-609.55000000000291</v>
      </c>
    </row>
    <row r="508" spans="2:13">
      <c r="B508" s="7">
        <v>44799</v>
      </c>
      <c r="C508" s="371">
        <v>130195.64</v>
      </c>
      <c r="D508" s="371">
        <v>82489.89</v>
      </c>
      <c r="E508" s="35">
        <f t="shared" si="64"/>
        <v>47705.75</v>
      </c>
      <c r="F508" s="35">
        <f t="shared" si="65"/>
        <v>1.5783223859311728</v>
      </c>
      <c r="G508" s="35">
        <f t="shared" si="63"/>
        <v>212685.53</v>
      </c>
      <c r="H508" s="35">
        <f t="shared" si="66"/>
        <v>-645.94999999999709</v>
      </c>
      <c r="I508" s="35">
        <f t="shared" si="69"/>
        <v>-6178.4099999999889</v>
      </c>
      <c r="J508" s="35">
        <f t="shared" si="67"/>
        <v>-552.55000000000291</v>
      </c>
      <c r="K508" s="35">
        <f t="shared" si="70"/>
        <v>4166.1100000000006</v>
      </c>
      <c r="L508" s="35">
        <f t="shared" si="68"/>
        <v>-1198.5</v>
      </c>
      <c r="M508" s="35">
        <f t="shared" si="71"/>
        <v>-2012.2999999999884</v>
      </c>
    </row>
    <row r="509" spans="2:13">
      <c r="B509" s="7">
        <v>44806</v>
      </c>
      <c r="C509" s="371">
        <v>129518.38</v>
      </c>
      <c r="D509" s="371">
        <v>82138.149999999994</v>
      </c>
      <c r="E509" s="35">
        <f t="shared" si="64"/>
        <v>47380.23000000001</v>
      </c>
      <c r="F509" s="35">
        <f t="shared" si="65"/>
        <v>1.5768358552024853</v>
      </c>
      <c r="G509" s="35">
        <f t="shared" si="63"/>
        <v>211656.53</v>
      </c>
      <c r="H509" s="35">
        <f t="shared" si="66"/>
        <v>-677.25999999999476</v>
      </c>
      <c r="I509" s="35">
        <f t="shared" si="69"/>
        <v>-6734.2299999999814</v>
      </c>
      <c r="J509" s="35">
        <f t="shared" si="67"/>
        <v>-351.74000000000524</v>
      </c>
      <c r="K509" s="35">
        <f t="shared" si="70"/>
        <v>3478.5</v>
      </c>
      <c r="L509" s="35">
        <f t="shared" si="68"/>
        <v>-1029</v>
      </c>
      <c r="M509" s="35">
        <f t="shared" si="71"/>
        <v>-3255.7299999999814</v>
      </c>
    </row>
    <row r="510" spans="2:13">
      <c r="B510" s="7">
        <v>44813</v>
      </c>
      <c r="C510" s="371">
        <v>129500.64</v>
      </c>
      <c r="D510" s="371">
        <v>83314.759999999995</v>
      </c>
      <c r="E510" s="35">
        <f t="shared" si="64"/>
        <v>46185.880000000005</v>
      </c>
      <c r="F510" s="35">
        <f t="shared" si="65"/>
        <v>1.5543541144450277</v>
      </c>
      <c r="G510" s="35">
        <f t="shared" si="63"/>
        <v>212815.4</v>
      </c>
      <c r="H510" s="35">
        <f t="shared" si="66"/>
        <v>-17.740000000005239</v>
      </c>
      <c r="I510" s="35">
        <f t="shared" si="69"/>
        <v>-5154.8100000000122</v>
      </c>
      <c r="J510" s="35">
        <f t="shared" si="67"/>
        <v>1176.6100000000006</v>
      </c>
      <c r="K510" s="35">
        <f t="shared" si="70"/>
        <v>4657.5999999999913</v>
      </c>
      <c r="L510" s="35">
        <f t="shared" si="68"/>
        <v>1158.8699999999953</v>
      </c>
      <c r="M510" s="35">
        <f t="shared" si="71"/>
        <v>-497.21000000002095</v>
      </c>
    </row>
    <row r="511" spans="2:13">
      <c r="B511" s="7">
        <v>44820</v>
      </c>
      <c r="C511" s="371">
        <v>128528.08</v>
      </c>
      <c r="D511" s="371">
        <v>84641.41</v>
      </c>
      <c r="E511" s="35">
        <f t="shared" si="64"/>
        <v>43886.67</v>
      </c>
      <c r="F511" s="35">
        <f t="shared" si="65"/>
        <v>1.5185011686360139</v>
      </c>
      <c r="G511" s="35">
        <f t="shared" si="63"/>
        <v>213169.49</v>
      </c>
      <c r="H511" s="35">
        <f t="shared" si="66"/>
        <v>-972.55999999999767</v>
      </c>
      <c r="I511" s="35">
        <f t="shared" si="69"/>
        <v>-5178.6100000000006</v>
      </c>
      <c r="J511" s="35">
        <f t="shared" si="67"/>
        <v>1326.6500000000087</v>
      </c>
      <c r="K511" s="35">
        <f t="shared" si="70"/>
        <v>5772.6600000000035</v>
      </c>
      <c r="L511" s="35">
        <f t="shared" si="68"/>
        <v>354.09000000001106</v>
      </c>
      <c r="M511" s="35">
        <f t="shared" si="71"/>
        <v>594.05000000000291</v>
      </c>
    </row>
    <row r="512" spans="2:13">
      <c r="B512" s="7">
        <v>44827</v>
      </c>
      <c r="C512" s="371">
        <v>127521.17</v>
      </c>
      <c r="D512" s="371">
        <v>82896.179999999993</v>
      </c>
      <c r="E512" s="35">
        <f t="shared" si="64"/>
        <v>44624.990000000005</v>
      </c>
      <c r="F512" s="35">
        <f t="shared" si="65"/>
        <v>1.5383238407366904</v>
      </c>
      <c r="G512" s="35">
        <f t="shared" si="63"/>
        <v>210417.34999999998</v>
      </c>
      <c r="H512" s="35">
        <f t="shared" si="66"/>
        <v>-1006.9100000000035</v>
      </c>
      <c r="I512" s="35">
        <f t="shared" si="69"/>
        <v>-6177.8600000000006</v>
      </c>
      <c r="J512" s="35">
        <f t="shared" si="67"/>
        <v>-1745.2300000000105</v>
      </c>
      <c r="K512" s="35">
        <f t="shared" si="70"/>
        <v>3080.1399999999994</v>
      </c>
      <c r="L512" s="35">
        <f t="shared" si="68"/>
        <v>-2752.140000000014</v>
      </c>
      <c r="M512" s="35">
        <f t="shared" si="71"/>
        <v>-3097.7200000000012</v>
      </c>
    </row>
    <row r="513" spans="2:13">
      <c r="B513" s="7">
        <v>44834</v>
      </c>
      <c r="C513" s="371">
        <v>127724.33</v>
      </c>
      <c r="D513" s="371">
        <v>82607.92</v>
      </c>
      <c r="E513" s="35">
        <f t="shared" si="64"/>
        <v>45116.41</v>
      </c>
      <c r="F513" s="35">
        <f t="shared" si="65"/>
        <v>1.5461511438612667</v>
      </c>
      <c r="G513" s="35">
        <f t="shared" si="63"/>
        <v>210332.25</v>
      </c>
      <c r="H513" s="35">
        <f t="shared" si="66"/>
        <v>203.16000000000349</v>
      </c>
      <c r="I513" s="35">
        <f t="shared" si="69"/>
        <v>-5413.9399999999878</v>
      </c>
      <c r="J513" s="35">
        <f t="shared" si="67"/>
        <v>-288.25999999999476</v>
      </c>
      <c r="K513" s="35">
        <f t="shared" si="70"/>
        <v>5872.5299999999988</v>
      </c>
      <c r="L513" s="35">
        <f t="shared" si="68"/>
        <v>-85.099999999991269</v>
      </c>
      <c r="M513" s="35">
        <f t="shared" si="71"/>
        <v>458.59000000001106</v>
      </c>
    </row>
    <row r="514" spans="2:13">
      <c r="B514" s="7">
        <v>44841</v>
      </c>
      <c r="C514" s="371">
        <v>127992.19</v>
      </c>
      <c r="D514" s="371">
        <v>85320.82</v>
      </c>
      <c r="E514" s="35">
        <f t="shared" si="64"/>
        <v>42671.369999999995</v>
      </c>
      <c r="F514" s="35">
        <f t="shared" si="65"/>
        <v>1.5001284563369175</v>
      </c>
      <c r="G514" s="35">
        <f t="shared" ref="G514:G577" si="72">C514+D514</f>
        <v>213313.01</v>
      </c>
      <c r="H514" s="35">
        <f t="shared" si="66"/>
        <v>267.86000000000058</v>
      </c>
      <c r="I514" s="35">
        <f t="shared" si="69"/>
        <v>-3966.9400000000023</v>
      </c>
      <c r="J514" s="35">
        <f t="shared" si="67"/>
        <v>2712.9000000000087</v>
      </c>
      <c r="K514" s="35">
        <f t="shared" si="70"/>
        <v>8536.070000000007</v>
      </c>
      <c r="L514" s="35">
        <f t="shared" si="68"/>
        <v>2980.7600000000093</v>
      </c>
      <c r="M514" s="35">
        <f t="shared" si="71"/>
        <v>4569.1300000000047</v>
      </c>
    </row>
    <row r="515" spans="2:13">
      <c r="B515" s="7">
        <v>44848</v>
      </c>
      <c r="C515" s="371">
        <v>126815.16</v>
      </c>
      <c r="D515" s="371">
        <v>86600.43</v>
      </c>
      <c r="E515" s="35">
        <f t="shared" ref="E515:E578" si="73">C515-D515</f>
        <v>40214.73000000001</v>
      </c>
      <c r="F515" s="35">
        <f t="shared" ref="F515:F578" si="74">C515/D515</f>
        <v>1.4643710198667605</v>
      </c>
      <c r="G515" s="35">
        <f t="shared" si="72"/>
        <v>213415.59</v>
      </c>
      <c r="H515" s="35">
        <f t="shared" ref="H515:H578" si="75">C515-C514</f>
        <v>-1177.0299999999988</v>
      </c>
      <c r="I515" s="35">
        <f t="shared" si="69"/>
        <v>-4680.6300000000047</v>
      </c>
      <c r="J515" s="35">
        <f t="shared" ref="J515:J578" si="76">D515-D514</f>
        <v>1279.609999999986</v>
      </c>
      <c r="K515" s="35">
        <f t="shared" si="70"/>
        <v>8473.4899999999907</v>
      </c>
      <c r="L515" s="35">
        <f t="shared" ref="L515:L578" si="77">H515+J515</f>
        <v>102.57999999998719</v>
      </c>
      <c r="M515" s="35">
        <f t="shared" si="71"/>
        <v>3792.859999999986</v>
      </c>
    </row>
    <row r="516" spans="2:13">
      <c r="B516" s="7">
        <v>44855</v>
      </c>
      <c r="C516" s="371">
        <v>126382.12</v>
      </c>
      <c r="D516" s="371">
        <v>87601.22</v>
      </c>
      <c r="E516" s="35">
        <f t="shared" si="73"/>
        <v>38780.899999999994</v>
      </c>
      <c r="F516" s="35">
        <f t="shared" si="74"/>
        <v>1.4426981724683743</v>
      </c>
      <c r="G516" s="35">
        <f t="shared" si="72"/>
        <v>213983.34</v>
      </c>
      <c r="H516" s="35">
        <f t="shared" si="75"/>
        <v>-433.04000000000815</v>
      </c>
      <c r="I516" s="35">
        <f t="shared" si="69"/>
        <v>-5390.6600000000035</v>
      </c>
      <c r="J516" s="35">
        <f t="shared" si="76"/>
        <v>1000.7900000000081</v>
      </c>
      <c r="K516" s="35">
        <f t="shared" si="70"/>
        <v>9015.2400000000052</v>
      </c>
      <c r="L516" s="35">
        <f t="shared" si="77"/>
        <v>567.75</v>
      </c>
      <c r="M516" s="35">
        <f t="shared" si="71"/>
        <v>3624.5800000000017</v>
      </c>
    </row>
    <row r="517" spans="2:13">
      <c r="B517" s="7">
        <v>44862</v>
      </c>
      <c r="C517" s="371">
        <v>126807.2</v>
      </c>
      <c r="D517" s="371">
        <v>85906.64</v>
      </c>
      <c r="E517" s="35">
        <f t="shared" si="73"/>
        <v>40900.559999999998</v>
      </c>
      <c r="F517" s="35">
        <f t="shared" si="74"/>
        <v>1.4761047574436621</v>
      </c>
      <c r="G517" s="35">
        <f t="shared" si="72"/>
        <v>212713.84</v>
      </c>
      <c r="H517" s="35">
        <f t="shared" si="75"/>
        <v>425.08000000000175</v>
      </c>
      <c r="I517" s="35">
        <f t="shared" si="69"/>
        <v>-5208.5500000000029</v>
      </c>
      <c r="J517" s="35">
        <f t="shared" si="76"/>
        <v>-1694.5800000000017</v>
      </c>
      <c r="K517" s="35">
        <f t="shared" si="70"/>
        <v>5226.8899999999994</v>
      </c>
      <c r="L517" s="35">
        <f t="shared" si="77"/>
        <v>-1269.5</v>
      </c>
      <c r="M517" s="35">
        <f t="shared" si="71"/>
        <v>18.339999999996508</v>
      </c>
    </row>
    <row r="518" spans="2:13">
      <c r="B518" s="7">
        <v>44869</v>
      </c>
      <c r="C518" s="371">
        <v>125577.19</v>
      </c>
      <c r="D518" s="371">
        <v>86690.83</v>
      </c>
      <c r="E518" s="35">
        <f t="shared" si="73"/>
        <v>38886.36</v>
      </c>
      <c r="F518" s="35">
        <f t="shared" si="74"/>
        <v>1.4485637062189853</v>
      </c>
      <c r="G518" s="35">
        <f t="shared" si="72"/>
        <v>212268.02000000002</v>
      </c>
      <c r="H518" s="35">
        <f t="shared" si="75"/>
        <v>-1230.0099999999948</v>
      </c>
      <c r="I518" s="35">
        <f t="shared" si="69"/>
        <v>-6328.820000000007</v>
      </c>
      <c r="J518" s="35">
        <f t="shared" si="76"/>
        <v>784.19000000000233</v>
      </c>
      <c r="K518" s="35">
        <f t="shared" si="70"/>
        <v>1737.6999999999971</v>
      </c>
      <c r="L518" s="35">
        <f t="shared" si="77"/>
        <v>-445.81999999999243</v>
      </c>
      <c r="M518" s="35">
        <f t="shared" si="71"/>
        <v>-4591.1200000000099</v>
      </c>
    </row>
    <row r="519" spans="2:13">
      <c r="B519" s="7">
        <v>44876</v>
      </c>
      <c r="C519" s="371">
        <v>126278.34</v>
      </c>
      <c r="D519" s="371">
        <v>86633.38</v>
      </c>
      <c r="E519" s="35">
        <f t="shared" si="73"/>
        <v>39644.959999999992</v>
      </c>
      <c r="F519" s="35">
        <f t="shared" si="74"/>
        <v>1.4576176065161026</v>
      </c>
      <c r="G519" s="35">
        <f t="shared" si="72"/>
        <v>212911.72</v>
      </c>
      <c r="H519" s="35">
        <f t="shared" si="75"/>
        <v>701.14999999999418</v>
      </c>
      <c r="I519" s="35">
        <f t="shared" si="69"/>
        <v>-5657.8300000000163</v>
      </c>
      <c r="J519" s="35">
        <f t="shared" si="76"/>
        <v>-57.44999999999709</v>
      </c>
      <c r="K519" s="35">
        <f t="shared" si="70"/>
        <v>1424.3500000000058</v>
      </c>
      <c r="L519" s="35">
        <f t="shared" si="77"/>
        <v>643.69999999999709</v>
      </c>
      <c r="M519" s="35">
        <f t="shared" si="71"/>
        <v>-4233.4800000000105</v>
      </c>
    </row>
    <row r="520" spans="2:13">
      <c r="B520" s="7">
        <v>44883</v>
      </c>
      <c r="C520" s="371">
        <v>125031.51</v>
      </c>
      <c r="D520" s="371">
        <v>85343.56</v>
      </c>
      <c r="E520" s="35">
        <f t="shared" si="73"/>
        <v>39687.949999999997</v>
      </c>
      <c r="F520" s="35">
        <f t="shared" si="74"/>
        <v>1.4650374322327309</v>
      </c>
      <c r="G520" s="35">
        <f t="shared" si="72"/>
        <v>210375.07</v>
      </c>
      <c r="H520" s="35">
        <f t="shared" si="75"/>
        <v>-1246.8300000000017</v>
      </c>
      <c r="I520" s="35">
        <f t="shared" si="69"/>
        <v>-5810.0800000000017</v>
      </c>
      <c r="J520" s="35">
        <f t="shared" si="76"/>
        <v>-1289.820000000007</v>
      </c>
      <c r="K520" s="35">
        <f t="shared" si="70"/>
        <v>2301.1199999999953</v>
      </c>
      <c r="L520" s="35">
        <f t="shared" si="77"/>
        <v>-2536.6500000000087</v>
      </c>
      <c r="M520" s="35">
        <f t="shared" si="71"/>
        <v>-3508.9600000000064</v>
      </c>
    </row>
    <row r="521" spans="2:13">
      <c r="B521" s="7">
        <v>44890</v>
      </c>
      <c r="C521" s="371">
        <v>123048.7</v>
      </c>
      <c r="D521" s="371">
        <v>81849.19</v>
      </c>
      <c r="E521" s="35">
        <f t="shared" si="73"/>
        <v>41199.509999999995</v>
      </c>
      <c r="F521" s="35">
        <f t="shared" si="74"/>
        <v>1.5033587992746171</v>
      </c>
      <c r="G521" s="35">
        <f t="shared" si="72"/>
        <v>204897.89</v>
      </c>
      <c r="H521" s="35">
        <f t="shared" si="75"/>
        <v>-1982.8099999999977</v>
      </c>
      <c r="I521" s="35">
        <f t="shared" si="69"/>
        <v>-7146.9400000000023</v>
      </c>
      <c r="J521" s="35">
        <f t="shared" si="76"/>
        <v>-3494.3699999999953</v>
      </c>
      <c r="K521" s="35">
        <f t="shared" si="70"/>
        <v>-640.69999999999709</v>
      </c>
      <c r="L521" s="35">
        <f t="shared" si="77"/>
        <v>-5477.179999999993</v>
      </c>
      <c r="M521" s="35">
        <f t="shared" si="71"/>
        <v>-7787.6399999999994</v>
      </c>
    </row>
    <row r="522" spans="2:13">
      <c r="B522" s="7">
        <v>44897</v>
      </c>
      <c r="C522" s="371">
        <v>122008.67</v>
      </c>
      <c r="D522" s="371">
        <v>81856.87</v>
      </c>
      <c r="E522" s="35">
        <f t="shared" si="73"/>
        <v>40151.800000000003</v>
      </c>
      <c r="F522" s="35">
        <f t="shared" si="74"/>
        <v>1.4905122807651943</v>
      </c>
      <c r="G522" s="35">
        <f t="shared" si="72"/>
        <v>203865.53999999998</v>
      </c>
      <c r="H522" s="35">
        <f t="shared" si="75"/>
        <v>-1040.0299999999988</v>
      </c>
      <c r="I522" s="35">
        <f t="shared" si="69"/>
        <v>-7509.7100000000064</v>
      </c>
      <c r="J522" s="35">
        <f t="shared" si="76"/>
        <v>7.6799999999930151</v>
      </c>
      <c r="K522" s="35">
        <f t="shared" si="70"/>
        <v>-281.27999999999884</v>
      </c>
      <c r="L522" s="35">
        <f t="shared" si="77"/>
        <v>-1032.3500000000058</v>
      </c>
      <c r="M522" s="35">
        <f t="shared" si="71"/>
        <v>-7790.9900000000052</v>
      </c>
    </row>
    <row r="523" spans="2:13">
      <c r="B523" s="7">
        <v>44904</v>
      </c>
      <c r="C523" s="371">
        <v>120387.18</v>
      </c>
      <c r="D523" s="371">
        <v>81036.84</v>
      </c>
      <c r="E523" s="35">
        <f t="shared" si="73"/>
        <v>39350.339999999997</v>
      </c>
      <c r="F523" s="35">
        <f t="shared" si="74"/>
        <v>1.4855858150441206</v>
      </c>
      <c r="G523" s="35">
        <f t="shared" si="72"/>
        <v>201424.02</v>
      </c>
      <c r="H523" s="35">
        <f t="shared" si="75"/>
        <v>-1621.4900000000052</v>
      </c>
      <c r="I523" s="35">
        <f t="shared" si="69"/>
        <v>-9113.4600000000064</v>
      </c>
      <c r="J523" s="35">
        <f t="shared" si="76"/>
        <v>-820.02999999999884</v>
      </c>
      <c r="K523" s="35">
        <f t="shared" si="70"/>
        <v>-2277.9199999999983</v>
      </c>
      <c r="L523" s="35">
        <f t="shared" si="77"/>
        <v>-2441.5200000000041</v>
      </c>
      <c r="M523" s="35">
        <f t="shared" si="71"/>
        <v>-11391.380000000005</v>
      </c>
    </row>
    <row r="524" spans="2:13">
      <c r="B524" s="7">
        <v>44911</v>
      </c>
      <c r="C524" s="371">
        <v>118579.67</v>
      </c>
      <c r="D524" s="371">
        <v>80759.360000000001</v>
      </c>
      <c r="E524" s="35">
        <f t="shared" si="73"/>
        <v>37820.31</v>
      </c>
      <c r="F524" s="35">
        <f t="shared" si="74"/>
        <v>1.4683086889247265</v>
      </c>
      <c r="G524" s="35">
        <f t="shared" si="72"/>
        <v>199339.03</v>
      </c>
      <c r="H524" s="35">
        <f t="shared" si="75"/>
        <v>-1807.5099999999948</v>
      </c>
      <c r="I524" s="35">
        <f t="shared" si="69"/>
        <v>-9948.4100000000035</v>
      </c>
      <c r="J524" s="35">
        <f t="shared" si="76"/>
        <v>-277.47999999999593</v>
      </c>
      <c r="K524" s="35">
        <f t="shared" si="70"/>
        <v>-3882.0500000000029</v>
      </c>
      <c r="L524" s="35">
        <f t="shared" si="77"/>
        <v>-2084.9899999999907</v>
      </c>
      <c r="M524" s="35">
        <f t="shared" si="71"/>
        <v>-13830.460000000006</v>
      </c>
    </row>
    <row r="525" spans="2:13">
      <c r="B525" s="7">
        <v>44918</v>
      </c>
      <c r="C525" s="371">
        <v>116440.56</v>
      </c>
      <c r="D525" s="371">
        <v>78000.66</v>
      </c>
      <c r="E525" s="35">
        <f t="shared" si="73"/>
        <v>38439.899999999994</v>
      </c>
      <c r="F525" s="35">
        <f t="shared" si="74"/>
        <v>1.4928150607956394</v>
      </c>
      <c r="G525" s="35">
        <f t="shared" si="72"/>
        <v>194441.22</v>
      </c>
      <c r="H525" s="35">
        <f t="shared" si="75"/>
        <v>-2139.1100000000006</v>
      </c>
      <c r="I525" s="35">
        <f t="shared" si="69"/>
        <v>-11080.61</v>
      </c>
      <c r="J525" s="35">
        <f t="shared" si="76"/>
        <v>-2758.6999999999971</v>
      </c>
      <c r="K525" s="35">
        <f t="shared" si="70"/>
        <v>-4895.5199999999895</v>
      </c>
      <c r="L525" s="35">
        <f t="shared" si="77"/>
        <v>-4897.8099999999977</v>
      </c>
      <c r="M525" s="35">
        <f t="shared" si="71"/>
        <v>-15976.12999999999</v>
      </c>
    </row>
    <row r="526" spans="2:13">
      <c r="B526" s="7">
        <v>44925</v>
      </c>
      <c r="C526" s="371">
        <v>116195.35</v>
      </c>
      <c r="D526" s="371">
        <v>75748.429999999993</v>
      </c>
      <c r="E526" s="35">
        <f t="shared" si="73"/>
        <v>40446.920000000013</v>
      </c>
      <c r="F526" s="35">
        <f t="shared" si="74"/>
        <v>1.5339638062465455</v>
      </c>
      <c r="G526" s="35">
        <f t="shared" si="72"/>
        <v>191943.78</v>
      </c>
      <c r="H526" s="35">
        <f t="shared" si="75"/>
        <v>-245.20999999999185</v>
      </c>
      <c r="I526" s="35">
        <f t="shared" si="69"/>
        <v>-11528.979999999996</v>
      </c>
      <c r="J526" s="35">
        <f t="shared" si="76"/>
        <v>-2252.2300000000105</v>
      </c>
      <c r="K526" s="35">
        <f t="shared" si="70"/>
        <v>-6859.4900000000052</v>
      </c>
      <c r="L526" s="35">
        <f t="shared" si="77"/>
        <v>-2497.4400000000023</v>
      </c>
      <c r="M526" s="35">
        <f t="shared" si="71"/>
        <v>-18388.47</v>
      </c>
    </row>
    <row r="527" spans="2:13">
      <c r="B527" s="7">
        <v>44932</v>
      </c>
      <c r="C527" s="371">
        <v>116758.38</v>
      </c>
      <c r="D527" s="371">
        <v>77904.789999999994</v>
      </c>
      <c r="E527" s="35">
        <f t="shared" si="73"/>
        <v>38853.590000000011</v>
      </c>
      <c r="F527" s="35">
        <f t="shared" si="74"/>
        <v>1.4987317211175335</v>
      </c>
      <c r="G527" s="35">
        <f t="shared" si="72"/>
        <v>194663.16999999998</v>
      </c>
      <c r="H527" s="35">
        <f t="shared" si="75"/>
        <v>563.02999999999884</v>
      </c>
      <c r="I527" s="35">
        <f t="shared" ref="I527:I590" si="78">SUM(H515:H527)</f>
        <v>-11233.809999999998</v>
      </c>
      <c r="J527" s="35">
        <f t="shared" si="76"/>
        <v>2156.3600000000006</v>
      </c>
      <c r="K527" s="35">
        <f t="shared" ref="K527:K590" si="79">SUM(J515:J527)</f>
        <v>-7416.0300000000134</v>
      </c>
      <c r="L527" s="35">
        <f t="shared" si="77"/>
        <v>2719.3899999999994</v>
      </c>
      <c r="M527" s="35">
        <f t="shared" ref="M527:M590" si="80">SUM(L515:L527)</f>
        <v>-18649.840000000011</v>
      </c>
    </row>
    <row r="528" spans="2:13">
      <c r="B528" s="7">
        <v>44939</v>
      </c>
      <c r="C528" s="371">
        <v>118429.1</v>
      </c>
      <c r="D528" s="371">
        <v>79633.679999999993</v>
      </c>
      <c r="E528" s="35">
        <f t="shared" si="73"/>
        <v>38795.420000000013</v>
      </c>
      <c r="F528" s="35">
        <f t="shared" si="74"/>
        <v>1.4871735175368013</v>
      </c>
      <c r="G528" s="35">
        <f t="shared" si="72"/>
        <v>198062.78</v>
      </c>
      <c r="H528" s="35">
        <f t="shared" si="75"/>
        <v>1670.7200000000012</v>
      </c>
      <c r="I528" s="35">
        <f t="shared" si="78"/>
        <v>-8386.0599999999977</v>
      </c>
      <c r="J528" s="35">
        <f t="shared" si="76"/>
        <v>1728.8899999999994</v>
      </c>
      <c r="K528" s="35">
        <f t="shared" si="79"/>
        <v>-6966.75</v>
      </c>
      <c r="L528" s="35">
        <f t="shared" si="77"/>
        <v>3399.6100000000006</v>
      </c>
      <c r="M528" s="35">
        <f t="shared" si="80"/>
        <v>-15352.809999999998</v>
      </c>
    </row>
    <row r="529" spans="2:16">
      <c r="B529" s="7">
        <v>44946</v>
      </c>
      <c r="C529" s="371">
        <v>117923.6</v>
      </c>
      <c r="D529" s="371">
        <v>79955.33</v>
      </c>
      <c r="E529" s="35">
        <f t="shared" si="73"/>
        <v>37968.270000000004</v>
      </c>
      <c r="F529" s="35">
        <f t="shared" si="74"/>
        <v>1.4748685297152797</v>
      </c>
      <c r="G529" s="35">
        <f t="shared" si="72"/>
        <v>197878.93</v>
      </c>
      <c r="H529" s="35">
        <f t="shared" si="75"/>
        <v>-505.5</v>
      </c>
      <c r="I529" s="35">
        <f t="shared" si="78"/>
        <v>-8458.5199999999895</v>
      </c>
      <c r="J529" s="35">
        <f t="shared" si="76"/>
        <v>321.65000000000873</v>
      </c>
      <c r="K529" s="35">
        <f t="shared" si="79"/>
        <v>-7645.8899999999994</v>
      </c>
      <c r="L529" s="35">
        <f t="shared" si="77"/>
        <v>-183.84999999999127</v>
      </c>
      <c r="M529" s="35">
        <f t="shared" si="80"/>
        <v>-16104.409999999989</v>
      </c>
    </row>
    <row r="530" spans="2:16">
      <c r="B530" s="7">
        <v>44953</v>
      </c>
      <c r="C530" s="371">
        <v>117284.81</v>
      </c>
      <c r="D530" s="371">
        <v>78764.53</v>
      </c>
      <c r="E530" s="35">
        <f t="shared" si="73"/>
        <v>38520.28</v>
      </c>
      <c r="F530" s="35">
        <f t="shared" si="74"/>
        <v>1.4890561779521823</v>
      </c>
      <c r="G530" s="35">
        <f t="shared" si="72"/>
        <v>196049.34</v>
      </c>
      <c r="H530" s="35">
        <f t="shared" si="75"/>
        <v>-638.79000000000815</v>
      </c>
      <c r="I530" s="35">
        <f t="shared" si="78"/>
        <v>-9522.39</v>
      </c>
      <c r="J530" s="35">
        <f t="shared" si="76"/>
        <v>-1190.8000000000029</v>
      </c>
      <c r="K530" s="35">
        <f t="shared" si="79"/>
        <v>-7142.1100000000006</v>
      </c>
      <c r="L530" s="35">
        <f t="shared" si="77"/>
        <v>-1829.5900000000111</v>
      </c>
      <c r="M530" s="35">
        <f t="shared" si="80"/>
        <v>-16664.5</v>
      </c>
    </row>
    <row r="531" spans="2:16">
      <c r="B531" s="7">
        <v>44960</v>
      </c>
      <c r="C531" s="371">
        <v>115983.53</v>
      </c>
      <c r="D531" s="371">
        <v>79494.350000000006</v>
      </c>
      <c r="E531" s="35">
        <f t="shared" si="73"/>
        <v>36489.179999999993</v>
      </c>
      <c r="F531" s="35">
        <f t="shared" si="74"/>
        <v>1.4590160181195266</v>
      </c>
      <c r="G531" s="35">
        <f t="shared" si="72"/>
        <v>195477.88</v>
      </c>
      <c r="H531" s="35">
        <f t="shared" si="75"/>
        <v>-1301.2799999999988</v>
      </c>
      <c r="I531" s="35">
        <f t="shared" si="78"/>
        <v>-9593.6600000000035</v>
      </c>
      <c r="J531" s="35">
        <f t="shared" si="76"/>
        <v>729.82000000000698</v>
      </c>
      <c r="K531" s="35">
        <f t="shared" si="79"/>
        <v>-7196.4799999999959</v>
      </c>
      <c r="L531" s="35">
        <f t="shared" si="77"/>
        <v>-571.45999999999185</v>
      </c>
      <c r="M531" s="35">
        <f t="shared" si="80"/>
        <v>-16790.14</v>
      </c>
    </row>
    <row r="532" spans="2:16">
      <c r="B532" s="7">
        <v>44967</v>
      </c>
      <c r="C532" s="371">
        <v>114377</v>
      </c>
      <c r="D532" s="371">
        <v>79151.13</v>
      </c>
      <c r="E532" s="35">
        <f t="shared" si="73"/>
        <v>35225.869999999995</v>
      </c>
      <c r="F532" s="35">
        <f t="shared" si="74"/>
        <v>1.4450456992843943</v>
      </c>
      <c r="G532" s="35">
        <f t="shared" si="72"/>
        <v>193528.13</v>
      </c>
      <c r="H532" s="35">
        <f t="shared" si="75"/>
        <v>-1606.5299999999988</v>
      </c>
      <c r="I532" s="35">
        <f t="shared" si="78"/>
        <v>-11901.339999999997</v>
      </c>
      <c r="J532" s="35">
        <f t="shared" si="76"/>
        <v>-343.22000000000116</v>
      </c>
      <c r="K532" s="35">
        <f t="shared" si="79"/>
        <v>-7482.25</v>
      </c>
      <c r="L532" s="35">
        <f t="shared" si="77"/>
        <v>-1949.75</v>
      </c>
      <c r="M532" s="35">
        <f t="shared" si="80"/>
        <v>-19383.589999999997</v>
      </c>
    </row>
    <row r="533" spans="2:16">
      <c r="B533" s="7">
        <v>44974</v>
      </c>
      <c r="C533" s="371">
        <v>112831.48</v>
      </c>
      <c r="D533" s="371">
        <v>77689.039999999994</v>
      </c>
      <c r="E533" s="35">
        <f t="shared" si="73"/>
        <v>35142.44</v>
      </c>
      <c r="F533" s="35">
        <f t="shared" si="74"/>
        <v>1.4523474611090574</v>
      </c>
      <c r="G533" s="35">
        <f t="shared" si="72"/>
        <v>190520.52</v>
      </c>
      <c r="H533" s="35">
        <f t="shared" si="75"/>
        <v>-1545.5200000000041</v>
      </c>
      <c r="I533" s="35">
        <f t="shared" si="78"/>
        <v>-12200.029999999999</v>
      </c>
      <c r="J533" s="35">
        <f t="shared" si="76"/>
        <v>-1462.0900000000111</v>
      </c>
      <c r="K533" s="35">
        <f t="shared" si="79"/>
        <v>-7654.5200000000041</v>
      </c>
      <c r="L533" s="35">
        <f t="shared" si="77"/>
        <v>-3007.6100000000151</v>
      </c>
      <c r="M533" s="35">
        <f t="shared" si="80"/>
        <v>-19854.550000000003</v>
      </c>
    </row>
    <row r="534" spans="2:16">
      <c r="B534" s="7">
        <v>44981</v>
      </c>
      <c r="C534" s="371">
        <v>110696.56</v>
      </c>
      <c r="D534" s="371">
        <v>75141.710000000006</v>
      </c>
      <c r="E534" s="35">
        <f t="shared" si="73"/>
        <v>35554.849999999991</v>
      </c>
      <c r="F534" s="35">
        <f t="shared" si="74"/>
        <v>1.4731706265401732</v>
      </c>
      <c r="G534" s="35">
        <f t="shared" si="72"/>
        <v>185838.27000000002</v>
      </c>
      <c r="H534" s="35">
        <f t="shared" si="75"/>
        <v>-2134.9199999999983</v>
      </c>
      <c r="I534" s="35">
        <f t="shared" si="78"/>
        <v>-12352.14</v>
      </c>
      <c r="J534" s="35">
        <f t="shared" si="76"/>
        <v>-2547.3299999999872</v>
      </c>
      <c r="K534" s="35">
        <f t="shared" si="79"/>
        <v>-6707.4799999999959</v>
      </c>
      <c r="L534" s="35">
        <f t="shared" si="77"/>
        <v>-4682.2499999999854</v>
      </c>
      <c r="M534" s="35">
        <f t="shared" si="80"/>
        <v>-19059.619999999995</v>
      </c>
    </row>
    <row r="535" spans="2:16">
      <c r="B535" s="7">
        <v>44988</v>
      </c>
      <c r="C535" s="371">
        <v>111196.07</v>
      </c>
      <c r="D535" s="371">
        <v>75231.789999999994</v>
      </c>
      <c r="E535" s="35">
        <f t="shared" si="73"/>
        <v>35964.280000000013</v>
      </c>
      <c r="F535" s="35">
        <f t="shared" si="74"/>
        <v>1.4780463152611418</v>
      </c>
      <c r="G535" s="35">
        <f t="shared" si="72"/>
        <v>186427.86</v>
      </c>
      <c r="H535" s="35">
        <f t="shared" si="75"/>
        <v>499.51000000000931</v>
      </c>
      <c r="I535" s="35">
        <f t="shared" si="78"/>
        <v>-10812.599999999991</v>
      </c>
      <c r="J535" s="35">
        <f t="shared" si="76"/>
        <v>90.079999999987194</v>
      </c>
      <c r="K535" s="35">
        <f t="shared" si="79"/>
        <v>-6625.0800000000017</v>
      </c>
      <c r="L535" s="35">
        <f t="shared" si="77"/>
        <v>589.58999999999651</v>
      </c>
      <c r="M535" s="35">
        <f t="shared" si="80"/>
        <v>-17437.679999999993</v>
      </c>
    </row>
    <row r="536" spans="2:16">
      <c r="B536" s="7">
        <v>44995</v>
      </c>
      <c r="C536" s="371">
        <v>111087.44</v>
      </c>
      <c r="D536" s="371">
        <v>76470.820000000007</v>
      </c>
      <c r="E536" s="35">
        <f t="shared" si="73"/>
        <v>34616.619999999995</v>
      </c>
      <c r="F536" s="35">
        <f t="shared" si="74"/>
        <v>1.4526775049620233</v>
      </c>
      <c r="G536" s="35">
        <f t="shared" si="72"/>
        <v>187558.26</v>
      </c>
      <c r="H536" s="35">
        <f t="shared" si="75"/>
        <v>-108.63000000000466</v>
      </c>
      <c r="I536" s="35">
        <f t="shared" si="78"/>
        <v>-9299.7399999999907</v>
      </c>
      <c r="J536" s="35">
        <f t="shared" si="76"/>
        <v>1239.0300000000134</v>
      </c>
      <c r="K536" s="35">
        <f t="shared" si="79"/>
        <v>-4566.0199999999895</v>
      </c>
      <c r="L536" s="35">
        <f t="shared" si="77"/>
        <v>1130.4000000000087</v>
      </c>
      <c r="M536" s="35">
        <f t="shared" si="80"/>
        <v>-13865.75999999998</v>
      </c>
    </row>
    <row r="537" spans="2:16">
      <c r="B537" s="7">
        <v>45002</v>
      </c>
      <c r="C537" s="371">
        <v>111194.94</v>
      </c>
      <c r="D537" s="371">
        <v>75247.17</v>
      </c>
      <c r="E537" s="35">
        <f t="shared" si="73"/>
        <v>35947.770000000004</v>
      </c>
      <c r="F537" s="35">
        <f t="shared" si="74"/>
        <v>1.4777291956627738</v>
      </c>
      <c r="G537" s="35">
        <f t="shared" si="72"/>
        <v>186442.11</v>
      </c>
      <c r="H537" s="35">
        <f t="shared" si="75"/>
        <v>107.5</v>
      </c>
      <c r="I537" s="35">
        <f t="shared" si="78"/>
        <v>-7384.7299999999959</v>
      </c>
      <c r="J537" s="35">
        <f t="shared" si="76"/>
        <v>-1223.6500000000087</v>
      </c>
      <c r="K537" s="35">
        <f t="shared" si="79"/>
        <v>-5512.1900000000023</v>
      </c>
      <c r="L537" s="35">
        <f t="shared" si="77"/>
        <v>-1116.1500000000087</v>
      </c>
      <c r="M537" s="35">
        <f t="shared" si="80"/>
        <v>-12896.919999999998</v>
      </c>
    </row>
    <row r="538" spans="2:16">
      <c r="B538" s="7">
        <v>45009</v>
      </c>
      <c r="C538" s="371">
        <v>111510.54</v>
      </c>
      <c r="D538" s="371">
        <v>74979.67</v>
      </c>
      <c r="E538" s="35">
        <f t="shared" si="73"/>
        <v>36530.869999999995</v>
      </c>
      <c r="F538" s="35">
        <f t="shared" si="74"/>
        <v>1.4872103331476385</v>
      </c>
      <c r="G538" s="35">
        <f t="shared" si="72"/>
        <v>186490.21</v>
      </c>
      <c r="H538" s="35">
        <f t="shared" si="75"/>
        <v>315.59999999999127</v>
      </c>
      <c r="I538" s="35">
        <f t="shared" si="78"/>
        <v>-4930.0200000000041</v>
      </c>
      <c r="J538" s="35">
        <f t="shared" si="76"/>
        <v>-267.5</v>
      </c>
      <c r="K538" s="35">
        <f t="shared" si="79"/>
        <v>-3020.9900000000052</v>
      </c>
      <c r="L538" s="35">
        <f t="shared" si="77"/>
        <v>48.099999999991269</v>
      </c>
      <c r="M538" s="35">
        <f t="shared" si="80"/>
        <v>-7951.0100000000093</v>
      </c>
    </row>
    <row r="539" spans="2:16">
      <c r="B539" s="7">
        <v>45016</v>
      </c>
      <c r="C539" s="371">
        <v>110743.91</v>
      </c>
      <c r="D539" s="371">
        <v>72939.67</v>
      </c>
      <c r="E539" s="35">
        <f t="shared" si="73"/>
        <v>37804.240000000005</v>
      </c>
      <c r="F539" s="35">
        <f t="shared" si="74"/>
        <v>1.5182946399401041</v>
      </c>
      <c r="G539" s="35">
        <f t="shared" si="72"/>
        <v>183683.58000000002</v>
      </c>
      <c r="H539" s="35">
        <f t="shared" si="75"/>
        <v>-766.6299999999901</v>
      </c>
      <c r="I539" s="35">
        <f t="shared" si="78"/>
        <v>-5451.4400000000023</v>
      </c>
      <c r="J539" s="35">
        <f t="shared" si="76"/>
        <v>-2040</v>
      </c>
      <c r="K539" s="35">
        <f t="shared" si="79"/>
        <v>-2808.7599999999948</v>
      </c>
      <c r="L539" s="35">
        <f t="shared" si="77"/>
        <v>-2806.6299999999901</v>
      </c>
      <c r="M539" s="35">
        <f t="shared" si="80"/>
        <v>-8260.1999999999971</v>
      </c>
    </row>
    <row r="540" spans="2:16">
      <c r="B540" s="7">
        <v>45023</v>
      </c>
      <c r="C540" s="371">
        <v>111990.25</v>
      </c>
      <c r="D540" s="371">
        <v>75656.990000000005</v>
      </c>
      <c r="E540" s="35">
        <f t="shared" si="73"/>
        <v>36333.259999999995</v>
      </c>
      <c r="F540" s="35">
        <f t="shared" si="74"/>
        <v>1.480236657577839</v>
      </c>
      <c r="G540" s="35">
        <f t="shared" si="72"/>
        <v>187647.24</v>
      </c>
      <c r="H540" s="35">
        <f t="shared" si="75"/>
        <v>1246.3399999999965</v>
      </c>
      <c r="I540" s="35">
        <f t="shared" si="78"/>
        <v>-4768.1300000000047</v>
      </c>
      <c r="J540" s="35">
        <f t="shared" si="76"/>
        <v>2717.320000000007</v>
      </c>
      <c r="K540" s="35">
        <f t="shared" si="79"/>
        <v>-2247.7999999999884</v>
      </c>
      <c r="L540" s="35">
        <f t="shared" si="77"/>
        <v>3963.6600000000035</v>
      </c>
      <c r="M540" s="35">
        <f t="shared" si="80"/>
        <v>-7015.929999999993</v>
      </c>
    </row>
    <row r="541" spans="2:16">
      <c r="B541" s="7">
        <v>45030</v>
      </c>
      <c r="C541" s="371">
        <v>112081.14</v>
      </c>
      <c r="D541" s="371">
        <v>75824.25</v>
      </c>
      <c r="E541" s="35">
        <f t="shared" si="73"/>
        <v>36256.89</v>
      </c>
      <c r="F541" s="35">
        <f t="shared" si="74"/>
        <v>1.4781701104857614</v>
      </c>
      <c r="G541" s="35">
        <f t="shared" si="72"/>
        <v>187905.39</v>
      </c>
      <c r="H541" s="35">
        <f t="shared" si="75"/>
        <v>90.889999999999418</v>
      </c>
      <c r="I541" s="35">
        <f t="shared" si="78"/>
        <v>-6347.9600000000064</v>
      </c>
      <c r="J541" s="35">
        <f t="shared" si="76"/>
        <v>167.25999999999476</v>
      </c>
      <c r="K541" s="35">
        <f t="shared" si="79"/>
        <v>-3809.429999999993</v>
      </c>
      <c r="L541" s="35">
        <f t="shared" si="77"/>
        <v>258.14999999999418</v>
      </c>
      <c r="M541" s="35">
        <f t="shared" si="80"/>
        <v>-10157.39</v>
      </c>
    </row>
    <row r="542" spans="2:16">
      <c r="B542" s="7">
        <v>45037</v>
      </c>
      <c r="C542" s="371">
        <v>112118.04</v>
      </c>
      <c r="D542" s="371">
        <v>76682.64</v>
      </c>
      <c r="E542" s="35">
        <f t="shared" si="73"/>
        <v>35435.399999999994</v>
      </c>
      <c r="F542" s="35">
        <f t="shared" si="74"/>
        <v>1.4621045910782413</v>
      </c>
      <c r="G542" s="35">
        <f t="shared" si="72"/>
        <v>188800.68</v>
      </c>
      <c r="H542" s="35">
        <f t="shared" si="75"/>
        <v>36.899999999994179</v>
      </c>
      <c r="I542" s="35">
        <f t="shared" si="78"/>
        <v>-5805.5600000000122</v>
      </c>
      <c r="J542" s="35">
        <f t="shared" si="76"/>
        <v>858.38999999999942</v>
      </c>
      <c r="K542" s="35">
        <f t="shared" si="79"/>
        <v>-3272.6900000000023</v>
      </c>
      <c r="L542" s="35">
        <f t="shared" si="77"/>
        <v>895.2899999999936</v>
      </c>
      <c r="M542" s="35">
        <f t="shared" si="80"/>
        <v>-9078.2500000000146</v>
      </c>
    </row>
    <row r="543" spans="2:16">
      <c r="B543" s="7">
        <v>45044</v>
      </c>
      <c r="C543" s="371">
        <v>111763.42</v>
      </c>
      <c r="D543" s="371">
        <v>75005.8</v>
      </c>
      <c r="E543" s="35">
        <f t="shared" si="73"/>
        <v>36757.619999999995</v>
      </c>
      <c r="F543" s="35">
        <f t="shared" si="74"/>
        <v>1.4900637017403986</v>
      </c>
      <c r="G543" s="35">
        <f t="shared" si="72"/>
        <v>186769.22</v>
      </c>
      <c r="H543" s="35">
        <f t="shared" si="75"/>
        <v>-354.61999999999534</v>
      </c>
      <c r="I543" s="35">
        <f t="shared" si="78"/>
        <v>-5521.3899999999994</v>
      </c>
      <c r="J543" s="35">
        <f t="shared" si="76"/>
        <v>-1676.8399999999965</v>
      </c>
      <c r="K543" s="35">
        <f t="shared" si="79"/>
        <v>-3758.7299999999959</v>
      </c>
      <c r="L543" s="35">
        <f t="shared" si="77"/>
        <v>-2031.4599999999919</v>
      </c>
      <c r="M543" s="35">
        <f t="shared" si="80"/>
        <v>-9280.1199999999953</v>
      </c>
    </row>
    <row r="544" spans="2:16">
      <c r="B544" s="7">
        <v>45051</v>
      </c>
      <c r="C544" s="371">
        <v>112317.59</v>
      </c>
      <c r="D544" s="371">
        <v>76716.179999999993</v>
      </c>
      <c r="E544" s="35">
        <f t="shared" si="73"/>
        <v>35601.410000000003</v>
      </c>
      <c r="F544" s="35">
        <f t="shared" si="74"/>
        <v>1.4640665111323323</v>
      </c>
      <c r="G544" s="35">
        <f t="shared" si="72"/>
        <v>189033.77</v>
      </c>
      <c r="H544" s="35">
        <f t="shared" si="75"/>
        <v>554.16999999999825</v>
      </c>
      <c r="I544" s="35">
        <f t="shared" si="78"/>
        <v>-3665.9400000000023</v>
      </c>
      <c r="J544" s="35">
        <f t="shared" si="76"/>
        <v>1710.3799999999901</v>
      </c>
      <c r="K544" s="35">
        <f t="shared" si="79"/>
        <v>-2778.1700000000128</v>
      </c>
      <c r="L544" s="35">
        <f t="shared" si="77"/>
        <v>2264.5499999999884</v>
      </c>
      <c r="M544" s="35">
        <f t="shared" si="80"/>
        <v>-6444.1100000000151</v>
      </c>
      <c r="P544" t="s">
        <v>2220</v>
      </c>
    </row>
    <row r="545" spans="2:13">
      <c r="B545" s="7">
        <v>45058</v>
      </c>
      <c r="C545" s="371">
        <v>112016.9</v>
      </c>
      <c r="D545" s="371">
        <v>73625.45</v>
      </c>
      <c r="E545" s="35">
        <f t="shared" si="73"/>
        <v>38391.449999999997</v>
      </c>
      <c r="F545" s="35">
        <f t="shared" si="74"/>
        <v>1.5214426533216434</v>
      </c>
      <c r="G545" s="35">
        <f t="shared" si="72"/>
        <v>185642.34999999998</v>
      </c>
      <c r="H545" s="35">
        <f t="shared" si="75"/>
        <v>-300.69000000000233</v>
      </c>
      <c r="I545" s="35">
        <f t="shared" si="78"/>
        <v>-2360.1000000000058</v>
      </c>
      <c r="J545" s="35">
        <f t="shared" si="76"/>
        <v>-3090.7299999999959</v>
      </c>
      <c r="K545" s="35">
        <f t="shared" si="79"/>
        <v>-5525.6800000000076</v>
      </c>
      <c r="L545" s="35">
        <f t="shared" si="77"/>
        <v>-3391.4199999999983</v>
      </c>
      <c r="M545" s="35">
        <f t="shared" si="80"/>
        <v>-7885.7800000000134</v>
      </c>
    </row>
    <row r="546" spans="2:13">
      <c r="B546" s="7">
        <v>45065</v>
      </c>
      <c r="C546" s="371">
        <v>109658.29</v>
      </c>
      <c r="D546" s="371">
        <v>73346.759999999995</v>
      </c>
      <c r="E546" s="35">
        <f t="shared" si="73"/>
        <v>36311.53</v>
      </c>
      <c r="F546" s="35">
        <f t="shared" si="74"/>
        <v>1.4950665850816041</v>
      </c>
      <c r="G546" s="35">
        <f t="shared" si="72"/>
        <v>183005.05</v>
      </c>
      <c r="H546" s="35">
        <f t="shared" si="75"/>
        <v>-2358.6100000000006</v>
      </c>
      <c r="I546" s="35">
        <f t="shared" si="78"/>
        <v>-3173.1900000000023</v>
      </c>
      <c r="J546" s="35">
        <f t="shared" si="76"/>
        <v>-278.69000000000233</v>
      </c>
      <c r="K546" s="35">
        <f t="shared" si="79"/>
        <v>-4342.2799999999988</v>
      </c>
      <c r="L546" s="35">
        <f t="shared" si="77"/>
        <v>-2637.3000000000029</v>
      </c>
      <c r="M546" s="35">
        <f t="shared" si="80"/>
        <v>-7515.4700000000012</v>
      </c>
    </row>
    <row r="547" spans="2:13">
      <c r="B547" s="7">
        <v>45072</v>
      </c>
      <c r="C547" s="371">
        <v>105747.64</v>
      </c>
      <c r="D547" s="371">
        <v>70256.17</v>
      </c>
      <c r="E547" s="35">
        <f t="shared" si="73"/>
        <v>35491.47</v>
      </c>
      <c r="F547" s="35">
        <f t="shared" si="74"/>
        <v>1.5051722859358829</v>
      </c>
      <c r="G547" s="35">
        <f t="shared" si="72"/>
        <v>176003.81</v>
      </c>
      <c r="H547" s="35">
        <f t="shared" si="75"/>
        <v>-3910.6499999999942</v>
      </c>
      <c r="I547" s="35">
        <f t="shared" si="78"/>
        <v>-4948.9199999999983</v>
      </c>
      <c r="J547" s="35">
        <f t="shared" si="76"/>
        <v>-3090.5899999999965</v>
      </c>
      <c r="K547" s="35">
        <f t="shared" si="79"/>
        <v>-4885.5400000000081</v>
      </c>
      <c r="L547" s="35">
        <f t="shared" si="77"/>
        <v>-7001.2399999999907</v>
      </c>
      <c r="M547" s="35">
        <f t="shared" si="80"/>
        <v>-9834.4600000000064</v>
      </c>
    </row>
    <row r="548" spans="2:13">
      <c r="B548" s="7">
        <v>45079</v>
      </c>
      <c r="C548" s="371">
        <v>105451.38</v>
      </c>
      <c r="D548" s="371">
        <v>70011.199999999997</v>
      </c>
      <c r="E548" s="35">
        <f t="shared" si="73"/>
        <v>35440.180000000008</v>
      </c>
      <c r="F548" s="35">
        <f t="shared" si="74"/>
        <v>1.5062072925474783</v>
      </c>
      <c r="G548" s="35">
        <f t="shared" si="72"/>
        <v>175462.58000000002</v>
      </c>
      <c r="H548" s="35">
        <f t="shared" si="75"/>
        <v>-296.25999999999476</v>
      </c>
      <c r="I548" s="35">
        <f t="shared" si="78"/>
        <v>-5744.6900000000023</v>
      </c>
      <c r="J548" s="35">
        <f t="shared" si="76"/>
        <v>-244.97000000000116</v>
      </c>
      <c r="K548" s="35">
        <f t="shared" si="79"/>
        <v>-5220.5899999999965</v>
      </c>
      <c r="L548" s="35">
        <f t="shared" si="77"/>
        <v>-541.22999999999593</v>
      </c>
      <c r="M548" s="35">
        <f t="shared" si="80"/>
        <v>-10965.279999999999</v>
      </c>
    </row>
    <row r="549" spans="2:13">
      <c r="B549" s="7">
        <v>45086</v>
      </c>
      <c r="C549" s="371">
        <v>104970.77</v>
      </c>
      <c r="D549" s="371">
        <v>68703.48</v>
      </c>
      <c r="E549" s="35">
        <f t="shared" si="73"/>
        <v>36267.290000000008</v>
      </c>
      <c r="F549" s="35">
        <f t="shared" si="74"/>
        <v>1.5278814115383967</v>
      </c>
      <c r="G549" s="35">
        <f t="shared" si="72"/>
        <v>173674.25</v>
      </c>
      <c r="H549" s="35">
        <f t="shared" si="75"/>
        <v>-480.61000000000058</v>
      </c>
      <c r="I549" s="35">
        <f t="shared" si="78"/>
        <v>-6116.6699999999983</v>
      </c>
      <c r="J549" s="35">
        <f t="shared" si="76"/>
        <v>-1307.7200000000012</v>
      </c>
      <c r="K549" s="35">
        <f t="shared" si="79"/>
        <v>-7767.3400000000111</v>
      </c>
      <c r="L549" s="35">
        <f t="shared" si="77"/>
        <v>-1788.3300000000017</v>
      </c>
      <c r="M549" s="35">
        <f t="shared" si="80"/>
        <v>-13884.010000000009</v>
      </c>
    </row>
    <row r="550" spans="2:13">
      <c r="B550" s="7">
        <v>45093</v>
      </c>
      <c r="C550" s="371">
        <v>104939</v>
      </c>
      <c r="D550" s="371">
        <v>71397</v>
      </c>
      <c r="E550" s="35">
        <f t="shared" si="73"/>
        <v>33542</v>
      </c>
      <c r="F550" s="35">
        <f t="shared" si="74"/>
        <v>1.4697956496771574</v>
      </c>
      <c r="G550" s="35">
        <f t="shared" si="72"/>
        <v>176336</v>
      </c>
      <c r="H550" s="35">
        <f t="shared" si="75"/>
        <v>-31.770000000004075</v>
      </c>
      <c r="I550" s="35">
        <f t="shared" si="78"/>
        <v>-6255.9400000000023</v>
      </c>
      <c r="J550" s="35">
        <f t="shared" si="76"/>
        <v>2693.5200000000041</v>
      </c>
      <c r="K550" s="35">
        <f t="shared" si="79"/>
        <v>-3850.1699999999983</v>
      </c>
      <c r="L550" s="35">
        <f t="shared" si="77"/>
        <v>2661.75</v>
      </c>
      <c r="M550" s="35">
        <f t="shared" si="80"/>
        <v>-10106.11</v>
      </c>
    </row>
    <row r="551" spans="2:13">
      <c r="B551" s="7">
        <v>45100</v>
      </c>
      <c r="C551" s="371">
        <v>101947</v>
      </c>
      <c r="D551" s="371">
        <v>66004</v>
      </c>
      <c r="E551" s="35">
        <f t="shared" si="73"/>
        <v>35943</v>
      </c>
      <c r="F551" s="35">
        <f t="shared" si="74"/>
        <v>1.54455790558148</v>
      </c>
      <c r="G551" s="35">
        <f t="shared" si="72"/>
        <v>167951</v>
      </c>
      <c r="H551" s="35">
        <f t="shared" si="75"/>
        <v>-2992</v>
      </c>
      <c r="I551" s="35">
        <f t="shared" si="78"/>
        <v>-9563.5399999999936</v>
      </c>
      <c r="J551" s="35">
        <f t="shared" si="76"/>
        <v>-5393</v>
      </c>
      <c r="K551" s="35">
        <f t="shared" si="79"/>
        <v>-8975.6699999999983</v>
      </c>
      <c r="L551" s="35">
        <f t="shared" si="77"/>
        <v>-8385</v>
      </c>
      <c r="M551" s="35">
        <f t="shared" si="80"/>
        <v>-18539.209999999992</v>
      </c>
    </row>
    <row r="552" spans="2:13">
      <c r="B552" s="7">
        <v>45107</v>
      </c>
      <c r="C552" s="371">
        <v>102600</v>
      </c>
      <c r="D552" s="371">
        <v>65707</v>
      </c>
      <c r="E552" s="35">
        <f t="shared" si="73"/>
        <v>36893</v>
      </c>
      <c r="F552" s="35">
        <f t="shared" si="74"/>
        <v>1.561477468154078</v>
      </c>
      <c r="G552" s="35">
        <f t="shared" si="72"/>
        <v>168307</v>
      </c>
      <c r="H552" s="35">
        <f t="shared" si="75"/>
        <v>653</v>
      </c>
      <c r="I552" s="35">
        <f t="shared" si="78"/>
        <v>-8143.9100000000035</v>
      </c>
      <c r="J552" s="35">
        <f t="shared" si="76"/>
        <v>-297</v>
      </c>
      <c r="K552" s="35">
        <f t="shared" si="79"/>
        <v>-7232.6699999999983</v>
      </c>
      <c r="L552" s="35">
        <f t="shared" si="77"/>
        <v>356</v>
      </c>
      <c r="M552" s="35">
        <f t="shared" si="80"/>
        <v>-15376.580000000002</v>
      </c>
    </row>
    <row r="553" spans="2:13">
      <c r="B553" s="7">
        <v>45114</v>
      </c>
      <c r="C553" s="371">
        <v>102632</v>
      </c>
      <c r="D553" s="371">
        <v>65997</v>
      </c>
      <c r="E553" s="35">
        <f t="shared" si="73"/>
        <v>36635</v>
      </c>
      <c r="F553" s="35">
        <f t="shared" si="74"/>
        <v>1.5551009894389138</v>
      </c>
      <c r="G553" s="35">
        <f t="shared" si="72"/>
        <v>168629</v>
      </c>
      <c r="H553" s="35">
        <f t="shared" si="75"/>
        <v>32</v>
      </c>
      <c r="I553" s="35">
        <f t="shared" si="78"/>
        <v>-9358.25</v>
      </c>
      <c r="J553" s="35">
        <f t="shared" si="76"/>
        <v>290</v>
      </c>
      <c r="K553" s="35">
        <f t="shared" si="79"/>
        <v>-9659.9900000000052</v>
      </c>
      <c r="L553" s="35">
        <f t="shared" si="77"/>
        <v>322</v>
      </c>
      <c r="M553" s="35">
        <f t="shared" si="80"/>
        <v>-19018.240000000005</v>
      </c>
    </row>
    <row r="554" spans="2:13">
      <c r="B554" s="7">
        <v>45121</v>
      </c>
      <c r="C554" s="371">
        <v>103660</v>
      </c>
      <c r="D554" s="371">
        <v>67467</v>
      </c>
      <c r="E554" s="35">
        <f t="shared" si="73"/>
        <v>36193</v>
      </c>
      <c r="F554" s="35">
        <f t="shared" si="74"/>
        <v>1.5364548594127498</v>
      </c>
      <c r="G554" s="35">
        <f t="shared" si="72"/>
        <v>171127</v>
      </c>
      <c r="H554" s="35">
        <f t="shared" si="75"/>
        <v>1028</v>
      </c>
      <c r="I554" s="35">
        <f t="shared" si="78"/>
        <v>-8421.14</v>
      </c>
      <c r="J554" s="35">
        <f t="shared" si="76"/>
        <v>1470</v>
      </c>
      <c r="K554" s="35">
        <f t="shared" si="79"/>
        <v>-8357.25</v>
      </c>
      <c r="L554" s="35">
        <f t="shared" si="77"/>
        <v>2498</v>
      </c>
      <c r="M554" s="35">
        <f t="shared" si="80"/>
        <v>-16778.39</v>
      </c>
    </row>
    <row r="555" spans="2:13">
      <c r="B555" s="7">
        <v>45128</v>
      </c>
      <c r="C555" s="371">
        <v>103687</v>
      </c>
      <c r="D555" s="371">
        <v>67129</v>
      </c>
      <c r="E555" s="35">
        <f t="shared" si="73"/>
        <v>36558</v>
      </c>
      <c r="F555" s="35">
        <f t="shared" si="74"/>
        <v>1.5445932458400988</v>
      </c>
      <c r="G555" s="35">
        <f t="shared" si="72"/>
        <v>170816</v>
      </c>
      <c r="H555" s="35">
        <f t="shared" si="75"/>
        <v>27</v>
      </c>
      <c r="I555" s="35">
        <f t="shared" si="78"/>
        <v>-8431.0399999999936</v>
      </c>
      <c r="J555" s="35">
        <f t="shared" si="76"/>
        <v>-338</v>
      </c>
      <c r="K555" s="35">
        <f t="shared" si="79"/>
        <v>-9553.64</v>
      </c>
      <c r="L555" s="35">
        <f t="shared" si="77"/>
        <v>-311</v>
      </c>
      <c r="M555" s="35">
        <f t="shared" si="80"/>
        <v>-17984.679999999993</v>
      </c>
    </row>
    <row r="556" spans="2:13">
      <c r="B556" s="7">
        <v>45135</v>
      </c>
      <c r="C556" s="371">
        <v>104543</v>
      </c>
      <c r="D556" s="371">
        <v>66999</v>
      </c>
      <c r="E556" s="35">
        <f t="shared" si="73"/>
        <v>37544</v>
      </c>
      <c r="F556" s="35">
        <f t="shared" si="74"/>
        <v>1.5603665726354126</v>
      </c>
      <c r="G556" s="35">
        <f t="shared" si="72"/>
        <v>171542</v>
      </c>
      <c r="H556" s="35">
        <f t="shared" si="75"/>
        <v>856</v>
      </c>
      <c r="I556" s="35">
        <f t="shared" si="78"/>
        <v>-7220.4199999999983</v>
      </c>
      <c r="J556" s="35">
        <f t="shared" si="76"/>
        <v>-130</v>
      </c>
      <c r="K556" s="35">
        <f t="shared" si="79"/>
        <v>-8006.8000000000029</v>
      </c>
      <c r="L556" s="35">
        <f t="shared" si="77"/>
        <v>726</v>
      </c>
      <c r="M556" s="35">
        <f t="shared" si="80"/>
        <v>-15227.220000000001</v>
      </c>
    </row>
    <row r="557" spans="2:13">
      <c r="B557" s="7">
        <v>45142</v>
      </c>
      <c r="C557" s="371">
        <v>102121</v>
      </c>
      <c r="D557" s="371">
        <v>68287</v>
      </c>
      <c r="E557" s="35">
        <f t="shared" si="73"/>
        <v>33834</v>
      </c>
      <c r="F557" s="35">
        <f t="shared" si="74"/>
        <v>1.4954676585587301</v>
      </c>
      <c r="G557" s="35">
        <f t="shared" si="72"/>
        <v>170408</v>
      </c>
      <c r="H557" s="35">
        <f t="shared" si="75"/>
        <v>-2422</v>
      </c>
      <c r="I557" s="35">
        <f t="shared" si="78"/>
        <v>-10196.589999999997</v>
      </c>
      <c r="J557" s="35">
        <f t="shared" si="76"/>
        <v>1288</v>
      </c>
      <c r="K557" s="35">
        <f t="shared" si="79"/>
        <v>-8429.179999999993</v>
      </c>
      <c r="L557" s="35">
        <f t="shared" si="77"/>
        <v>-1134</v>
      </c>
      <c r="M557" s="35">
        <f t="shared" si="80"/>
        <v>-18625.76999999999</v>
      </c>
    </row>
    <row r="558" spans="2:13">
      <c r="B558" s="7">
        <v>45149</v>
      </c>
      <c r="C558" s="371">
        <v>102176</v>
      </c>
      <c r="D558" s="371">
        <v>70051</v>
      </c>
      <c r="E558" s="35">
        <f t="shared" si="73"/>
        <v>32125</v>
      </c>
      <c r="F558" s="35">
        <f t="shared" si="74"/>
        <v>1.4585944526130963</v>
      </c>
      <c r="G558" s="35">
        <f t="shared" si="72"/>
        <v>172227</v>
      </c>
      <c r="H558" s="35">
        <f t="shared" si="75"/>
        <v>55</v>
      </c>
      <c r="I558" s="35">
        <f t="shared" si="78"/>
        <v>-9840.8999999999942</v>
      </c>
      <c r="J558" s="35">
        <f t="shared" si="76"/>
        <v>1764</v>
      </c>
      <c r="K558" s="35">
        <f t="shared" si="79"/>
        <v>-3574.4499999999971</v>
      </c>
      <c r="L558" s="35">
        <f t="shared" si="77"/>
        <v>1819</v>
      </c>
      <c r="M558" s="35">
        <f t="shared" si="80"/>
        <v>-13415.349999999991</v>
      </c>
    </row>
    <row r="559" spans="2:13">
      <c r="B559" s="7">
        <v>45156</v>
      </c>
      <c r="C559" s="371">
        <v>102809</v>
      </c>
      <c r="D559" s="371">
        <v>71056</v>
      </c>
      <c r="E559" s="35">
        <f t="shared" si="73"/>
        <v>31753</v>
      </c>
      <c r="F559" s="35">
        <f t="shared" si="74"/>
        <v>1.4468728889889664</v>
      </c>
      <c r="G559" s="35">
        <f t="shared" si="72"/>
        <v>173865</v>
      </c>
      <c r="H559" s="35">
        <f t="shared" si="75"/>
        <v>633</v>
      </c>
      <c r="I559" s="35">
        <f t="shared" si="78"/>
        <v>-6849.2899999999936</v>
      </c>
      <c r="J559" s="35">
        <f t="shared" si="76"/>
        <v>1005</v>
      </c>
      <c r="K559" s="35">
        <f t="shared" si="79"/>
        <v>-2290.7599999999948</v>
      </c>
      <c r="L559" s="35">
        <f t="shared" si="77"/>
        <v>1638</v>
      </c>
      <c r="M559" s="35">
        <f t="shared" si="80"/>
        <v>-9140.0499999999884</v>
      </c>
    </row>
    <row r="560" spans="2:13">
      <c r="B560" s="7">
        <v>45163</v>
      </c>
      <c r="C560" s="371">
        <v>106106</v>
      </c>
      <c r="D560" s="371">
        <v>72454</v>
      </c>
      <c r="E560" s="35">
        <f t="shared" si="73"/>
        <v>33652</v>
      </c>
      <c r="F560" s="35">
        <f t="shared" si="74"/>
        <v>1.4644602092362051</v>
      </c>
      <c r="G560" s="35">
        <f t="shared" si="72"/>
        <v>178560</v>
      </c>
      <c r="H560" s="35">
        <f t="shared" si="75"/>
        <v>3297</v>
      </c>
      <c r="I560" s="35">
        <f t="shared" si="78"/>
        <v>358.36000000000058</v>
      </c>
      <c r="J560" s="35">
        <f t="shared" si="76"/>
        <v>1398</v>
      </c>
      <c r="K560" s="35">
        <f t="shared" si="79"/>
        <v>2197.8300000000017</v>
      </c>
      <c r="L560" s="35">
        <f t="shared" si="77"/>
        <v>4695</v>
      </c>
      <c r="M560" s="35">
        <f t="shared" si="80"/>
        <v>2556.1900000000023</v>
      </c>
    </row>
    <row r="561" spans="2:13">
      <c r="B561" s="7">
        <v>45170</v>
      </c>
      <c r="C561" s="371">
        <v>106886</v>
      </c>
      <c r="D561" s="371">
        <v>71518</v>
      </c>
      <c r="E561" s="35">
        <f t="shared" si="73"/>
        <v>35368</v>
      </c>
      <c r="F561" s="35">
        <f t="shared" si="74"/>
        <v>1.4945328448782125</v>
      </c>
      <c r="G561" s="35">
        <f t="shared" si="72"/>
        <v>178404</v>
      </c>
      <c r="H561" s="35">
        <f t="shared" si="75"/>
        <v>780</v>
      </c>
      <c r="I561" s="35">
        <f t="shared" si="78"/>
        <v>1434.6199999999953</v>
      </c>
      <c r="J561" s="35">
        <f t="shared" si="76"/>
        <v>-936</v>
      </c>
      <c r="K561" s="35">
        <f t="shared" si="79"/>
        <v>1506.8000000000029</v>
      </c>
      <c r="L561" s="35">
        <f t="shared" si="77"/>
        <v>-156</v>
      </c>
      <c r="M561" s="35">
        <f t="shared" si="80"/>
        <v>2941.4199999999983</v>
      </c>
    </row>
    <row r="562" spans="2:13">
      <c r="B562" s="7">
        <v>45177</v>
      </c>
      <c r="C562" s="371">
        <v>105810</v>
      </c>
      <c r="D562" s="371">
        <v>72015</v>
      </c>
      <c r="E562" s="35">
        <f t="shared" si="73"/>
        <v>33795</v>
      </c>
      <c r="F562" s="35">
        <f t="shared" si="74"/>
        <v>1.4692772339096021</v>
      </c>
      <c r="G562" s="35">
        <f t="shared" si="72"/>
        <v>177825</v>
      </c>
      <c r="H562" s="35">
        <f t="shared" si="75"/>
        <v>-1076</v>
      </c>
      <c r="I562" s="35">
        <f t="shared" si="78"/>
        <v>839.22999999999593</v>
      </c>
      <c r="J562" s="35">
        <f t="shared" si="76"/>
        <v>497</v>
      </c>
      <c r="K562" s="35">
        <f t="shared" si="79"/>
        <v>3311.5200000000041</v>
      </c>
      <c r="L562" s="35">
        <f t="shared" si="77"/>
        <v>-579</v>
      </c>
      <c r="M562" s="35">
        <f t="shared" si="80"/>
        <v>4150.75</v>
      </c>
    </row>
    <row r="563" spans="2:13">
      <c r="B563" s="7">
        <v>45184</v>
      </c>
      <c r="C563" s="371">
        <v>104920</v>
      </c>
      <c r="D563" s="371">
        <v>71830</v>
      </c>
      <c r="E563" s="35">
        <f t="shared" si="73"/>
        <v>33090</v>
      </c>
      <c r="F563" s="35">
        <f t="shared" si="74"/>
        <v>1.4606710288180427</v>
      </c>
      <c r="G563" s="35">
        <f t="shared" si="72"/>
        <v>176750</v>
      </c>
      <c r="H563" s="35">
        <f t="shared" si="75"/>
        <v>-890</v>
      </c>
      <c r="I563" s="35">
        <f t="shared" si="78"/>
        <v>-19</v>
      </c>
      <c r="J563" s="35">
        <f t="shared" si="76"/>
        <v>-185</v>
      </c>
      <c r="K563" s="35">
        <f t="shared" si="79"/>
        <v>433</v>
      </c>
      <c r="L563" s="35">
        <f t="shared" si="77"/>
        <v>-1075</v>
      </c>
      <c r="M563" s="35">
        <f t="shared" si="80"/>
        <v>414</v>
      </c>
    </row>
    <row r="564" spans="2:13">
      <c r="B564" s="7">
        <v>45191</v>
      </c>
      <c r="C564" s="371">
        <v>103847.96</v>
      </c>
      <c r="D564" s="371">
        <v>71808.78</v>
      </c>
      <c r="E564" s="35">
        <f t="shared" si="73"/>
        <v>32039.180000000008</v>
      </c>
      <c r="F564" s="35">
        <f t="shared" si="74"/>
        <v>1.4461735737607575</v>
      </c>
      <c r="G564" s="35">
        <f t="shared" si="72"/>
        <v>175656.74</v>
      </c>
      <c r="H564" s="35">
        <f t="shared" si="75"/>
        <v>-1072.0399999999936</v>
      </c>
      <c r="I564" s="35">
        <f t="shared" si="78"/>
        <v>1900.9600000000064</v>
      </c>
      <c r="J564" s="35">
        <f t="shared" si="76"/>
        <v>-21.220000000001164</v>
      </c>
      <c r="K564" s="35">
        <f t="shared" si="79"/>
        <v>5804.7799999999988</v>
      </c>
      <c r="L564" s="35">
        <f t="shared" si="77"/>
        <v>-1093.2599999999948</v>
      </c>
      <c r="M564" s="35">
        <f t="shared" si="80"/>
        <v>7705.7400000000052</v>
      </c>
    </row>
    <row r="565" spans="2:13">
      <c r="B565" s="7">
        <v>45198</v>
      </c>
      <c r="C565" s="371">
        <v>102031</v>
      </c>
      <c r="D565" s="371">
        <v>70006</v>
      </c>
      <c r="E565" s="35">
        <f t="shared" si="73"/>
        <v>32025</v>
      </c>
      <c r="F565" s="35">
        <f t="shared" si="74"/>
        <v>1.457460789075222</v>
      </c>
      <c r="G565" s="35">
        <f t="shared" si="72"/>
        <v>172037</v>
      </c>
      <c r="H565" s="35">
        <f t="shared" si="75"/>
        <v>-1816.9600000000064</v>
      </c>
      <c r="I565" s="35">
        <f t="shared" si="78"/>
        <v>-569</v>
      </c>
      <c r="J565" s="35">
        <f t="shared" si="76"/>
        <v>-1802.7799999999988</v>
      </c>
      <c r="K565" s="35">
        <f t="shared" si="79"/>
        <v>4299</v>
      </c>
      <c r="L565" s="35">
        <f t="shared" si="77"/>
        <v>-3619.7400000000052</v>
      </c>
      <c r="M565" s="35">
        <f t="shared" si="80"/>
        <v>3730</v>
      </c>
    </row>
    <row r="566" spans="2:13">
      <c r="B566" s="7">
        <v>45205</v>
      </c>
      <c r="C566" s="371">
        <v>100669</v>
      </c>
      <c r="D566" s="371">
        <v>70963</v>
      </c>
      <c r="E566" s="35">
        <f t="shared" si="73"/>
        <v>29706</v>
      </c>
      <c r="F566" s="35">
        <f t="shared" si="74"/>
        <v>1.4186125163817764</v>
      </c>
      <c r="G566" s="35">
        <f t="shared" si="72"/>
        <v>171632</v>
      </c>
      <c r="H566" s="35">
        <f t="shared" si="75"/>
        <v>-1362</v>
      </c>
      <c r="I566" s="35">
        <f t="shared" si="78"/>
        <v>-1963</v>
      </c>
      <c r="J566" s="35">
        <f t="shared" si="76"/>
        <v>957</v>
      </c>
      <c r="K566" s="35">
        <f t="shared" si="79"/>
        <v>4966</v>
      </c>
      <c r="L566" s="35">
        <f t="shared" si="77"/>
        <v>-405</v>
      </c>
      <c r="M566" s="35">
        <f t="shared" si="80"/>
        <v>3003</v>
      </c>
    </row>
    <row r="567" spans="2:13">
      <c r="B567" s="7">
        <v>45212</v>
      </c>
      <c r="C567" s="371">
        <v>101408.7</v>
      </c>
      <c r="D567" s="371">
        <v>71753.95</v>
      </c>
      <c r="E567" s="35">
        <f t="shared" si="73"/>
        <v>29654.75</v>
      </c>
      <c r="F567" s="35">
        <f t="shared" si="74"/>
        <v>1.4132838679961173</v>
      </c>
      <c r="G567" s="35">
        <f t="shared" si="72"/>
        <v>173162.65</v>
      </c>
      <c r="H567" s="35">
        <f t="shared" si="75"/>
        <v>739.69999999999709</v>
      </c>
      <c r="I567" s="35">
        <f t="shared" si="78"/>
        <v>-2251.3000000000029</v>
      </c>
      <c r="J567" s="35">
        <f t="shared" si="76"/>
        <v>790.94999999999709</v>
      </c>
      <c r="K567" s="35">
        <f t="shared" si="79"/>
        <v>4286.9499999999971</v>
      </c>
      <c r="L567" s="35">
        <f t="shared" si="77"/>
        <v>1530.6499999999942</v>
      </c>
      <c r="M567" s="35">
        <f t="shared" si="80"/>
        <v>2035.6499999999942</v>
      </c>
    </row>
    <row r="568" spans="2:13">
      <c r="B568" s="7">
        <v>45219</v>
      </c>
      <c r="C568" s="371">
        <v>102475</v>
      </c>
      <c r="D568" s="371">
        <v>72951</v>
      </c>
      <c r="E568" s="35">
        <f t="shared" si="73"/>
        <v>29524</v>
      </c>
      <c r="F568" s="35">
        <f t="shared" si="74"/>
        <v>1.4047100108291868</v>
      </c>
      <c r="G568" s="35">
        <f t="shared" si="72"/>
        <v>175426</v>
      </c>
      <c r="H568" s="35">
        <f t="shared" si="75"/>
        <v>1066.3000000000029</v>
      </c>
      <c r="I568" s="35">
        <f t="shared" si="78"/>
        <v>-1212</v>
      </c>
      <c r="J568" s="35">
        <f t="shared" si="76"/>
        <v>1197.0500000000029</v>
      </c>
      <c r="K568" s="35">
        <f t="shared" si="79"/>
        <v>5822</v>
      </c>
      <c r="L568" s="35">
        <f t="shared" si="77"/>
        <v>2263.3500000000058</v>
      </c>
      <c r="M568" s="35">
        <f t="shared" si="80"/>
        <v>4610</v>
      </c>
    </row>
    <row r="569" spans="2:13">
      <c r="B569" s="7">
        <v>45226</v>
      </c>
      <c r="C569" s="371">
        <v>101748</v>
      </c>
      <c r="D569" s="371">
        <v>73780</v>
      </c>
      <c r="E569" s="35">
        <f t="shared" si="73"/>
        <v>27968</v>
      </c>
      <c r="F569" s="35">
        <f t="shared" si="74"/>
        <v>1.3790729194903768</v>
      </c>
      <c r="G569" s="35">
        <f t="shared" si="72"/>
        <v>175528</v>
      </c>
      <c r="H569" s="35">
        <f t="shared" si="75"/>
        <v>-727</v>
      </c>
      <c r="I569" s="35">
        <f t="shared" si="78"/>
        <v>-2795</v>
      </c>
      <c r="J569" s="35">
        <f t="shared" si="76"/>
        <v>829</v>
      </c>
      <c r="K569" s="35">
        <f t="shared" si="79"/>
        <v>6781</v>
      </c>
      <c r="L569" s="35">
        <f t="shared" si="77"/>
        <v>102</v>
      </c>
      <c r="M569" s="35">
        <f t="shared" si="80"/>
        <v>3986</v>
      </c>
    </row>
    <row r="570" spans="2:13">
      <c r="B570" s="7">
        <v>45233</v>
      </c>
      <c r="C570" s="371">
        <v>102008</v>
      </c>
      <c r="D570" s="371">
        <v>74001</v>
      </c>
      <c r="E570" s="35">
        <f t="shared" si="73"/>
        <v>28007</v>
      </c>
      <c r="F570" s="35">
        <f t="shared" si="74"/>
        <v>1.3784678585424521</v>
      </c>
      <c r="G570" s="35">
        <f t="shared" si="72"/>
        <v>176009</v>
      </c>
      <c r="H570" s="35">
        <f t="shared" si="75"/>
        <v>260</v>
      </c>
      <c r="I570" s="35">
        <f t="shared" si="78"/>
        <v>-113</v>
      </c>
      <c r="J570" s="35">
        <f t="shared" si="76"/>
        <v>221</v>
      </c>
      <c r="K570" s="35">
        <f t="shared" si="79"/>
        <v>5714</v>
      </c>
      <c r="L570" s="35">
        <f t="shared" si="77"/>
        <v>481</v>
      </c>
      <c r="M570" s="35">
        <f t="shared" si="80"/>
        <v>5601</v>
      </c>
    </row>
    <row r="571" spans="2:13">
      <c r="B571" s="7">
        <v>45240</v>
      </c>
      <c r="C571" s="371">
        <v>101250</v>
      </c>
      <c r="D571" s="371">
        <v>74564</v>
      </c>
      <c r="E571" s="35">
        <f t="shared" si="73"/>
        <v>26686</v>
      </c>
      <c r="F571" s="35">
        <f t="shared" si="74"/>
        <v>1.3578938898127784</v>
      </c>
      <c r="G571" s="35">
        <f t="shared" si="72"/>
        <v>175814</v>
      </c>
      <c r="H571" s="35">
        <f t="shared" si="75"/>
        <v>-758</v>
      </c>
      <c r="I571" s="35">
        <f t="shared" si="78"/>
        <v>-926</v>
      </c>
      <c r="J571" s="35">
        <f t="shared" si="76"/>
        <v>563</v>
      </c>
      <c r="K571" s="35">
        <f t="shared" si="79"/>
        <v>4513</v>
      </c>
      <c r="L571" s="35">
        <f t="shared" si="77"/>
        <v>-195</v>
      </c>
      <c r="M571" s="35">
        <f t="shared" si="80"/>
        <v>3587</v>
      </c>
    </row>
    <row r="572" spans="2:13">
      <c r="B572" s="7">
        <v>45247</v>
      </c>
      <c r="C572" s="371">
        <v>101809</v>
      </c>
      <c r="D572" s="371">
        <v>74885</v>
      </c>
      <c r="E572" s="35">
        <f t="shared" si="73"/>
        <v>26924</v>
      </c>
      <c r="F572" s="35">
        <f t="shared" si="74"/>
        <v>1.3595379582025773</v>
      </c>
      <c r="G572" s="35">
        <f t="shared" si="72"/>
        <v>176694</v>
      </c>
      <c r="H572" s="35">
        <f t="shared" si="75"/>
        <v>559</v>
      </c>
      <c r="I572" s="35">
        <f t="shared" si="78"/>
        <v>-1000</v>
      </c>
      <c r="J572" s="35">
        <f t="shared" si="76"/>
        <v>321</v>
      </c>
      <c r="K572" s="35">
        <f t="shared" si="79"/>
        <v>3829</v>
      </c>
      <c r="L572" s="35">
        <f t="shared" si="77"/>
        <v>880</v>
      </c>
      <c r="M572" s="35">
        <f t="shared" si="80"/>
        <v>2829</v>
      </c>
    </row>
    <row r="573" spans="2:13">
      <c r="B573" s="7">
        <v>45254</v>
      </c>
      <c r="C573" s="371">
        <v>101576</v>
      </c>
      <c r="D573" s="371">
        <v>74439</v>
      </c>
      <c r="E573" s="35">
        <f t="shared" si="73"/>
        <v>27137</v>
      </c>
      <c r="F573" s="35">
        <f t="shared" si="74"/>
        <v>1.3645535270489932</v>
      </c>
      <c r="G573" s="35">
        <f t="shared" si="72"/>
        <v>176015</v>
      </c>
      <c r="H573" s="35">
        <f t="shared" si="75"/>
        <v>-233</v>
      </c>
      <c r="I573" s="35">
        <f t="shared" si="78"/>
        <v>-4530</v>
      </c>
      <c r="J573" s="35">
        <f t="shared" si="76"/>
        <v>-446</v>
      </c>
      <c r="K573" s="35">
        <f t="shared" si="79"/>
        <v>1985</v>
      </c>
      <c r="L573" s="35">
        <f t="shared" si="77"/>
        <v>-679</v>
      </c>
      <c r="M573" s="35">
        <f t="shared" si="80"/>
        <v>-2545</v>
      </c>
    </row>
    <row r="574" spans="2:13">
      <c r="B574" s="7">
        <v>45261</v>
      </c>
      <c r="C574" s="371">
        <v>101528</v>
      </c>
      <c r="D574" s="371">
        <v>74109</v>
      </c>
      <c r="E574" s="35">
        <f t="shared" si="73"/>
        <v>27419</v>
      </c>
      <c r="F574" s="35">
        <f t="shared" si="74"/>
        <v>1.3699820534617928</v>
      </c>
      <c r="G574" s="35">
        <f t="shared" si="72"/>
        <v>175637</v>
      </c>
      <c r="H574" s="35">
        <f t="shared" si="75"/>
        <v>-48</v>
      </c>
      <c r="I574" s="35">
        <f t="shared" si="78"/>
        <v>-5358</v>
      </c>
      <c r="J574" s="35">
        <f t="shared" si="76"/>
        <v>-330</v>
      </c>
      <c r="K574" s="35">
        <f t="shared" si="79"/>
        <v>2591</v>
      </c>
      <c r="L574" s="35">
        <f t="shared" si="77"/>
        <v>-378</v>
      </c>
      <c r="M574" s="35">
        <f t="shared" si="80"/>
        <v>-2767</v>
      </c>
    </row>
    <row r="575" spans="2:13">
      <c r="B575" s="7">
        <v>45268</v>
      </c>
      <c r="C575" s="371">
        <v>100593</v>
      </c>
      <c r="D575" s="371">
        <v>74754</v>
      </c>
      <c r="E575" s="35">
        <f t="shared" si="73"/>
        <v>25839</v>
      </c>
      <c r="F575" s="35">
        <f t="shared" si="74"/>
        <v>1.3456537442812424</v>
      </c>
      <c r="G575" s="35">
        <f t="shared" si="72"/>
        <v>175347</v>
      </c>
      <c r="H575" s="35">
        <f t="shared" si="75"/>
        <v>-935</v>
      </c>
      <c r="I575" s="35">
        <f t="shared" si="78"/>
        <v>-5217</v>
      </c>
      <c r="J575" s="35">
        <f t="shared" si="76"/>
        <v>645</v>
      </c>
      <c r="K575" s="35">
        <f t="shared" si="79"/>
        <v>2739</v>
      </c>
      <c r="L575" s="35">
        <f t="shared" si="77"/>
        <v>-290</v>
      </c>
      <c r="M575" s="35">
        <f t="shared" si="80"/>
        <v>-2478</v>
      </c>
    </row>
    <row r="576" spans="2:13">
      <c r="B576" s="7">
        <v>45275</v>
      </c>
      <c r="C576" s="371">
        <v>100886</v>
      </c>
      <c r="D576" s="371">
        <v>75241</v>
      </c>
      <c r="E576" s="35">
        <f t="shared" si="73"/>
        <v>25645</v>
      </c>
      <c r="F576" s="35">
        <f t="shared" si="74"/>
        <v>1.3408381068832154</v>
      </c>
      <c r="G576" s="35">
        <f t="shared" si="72"/>
        <v>176127</v>
      </c>
      <c r="H576" s="35">
        <f t="shared" si="75"/>
        <v>293</v>
      </c>
      <c r="I576" s="35">
        <f t="shared" si="78"/>
        <v>-4034</v>
      </c>
      <c r="J576" s="35">
        <f t="shared" si="76"/>
        <v>487</v>
      </c>
      <c r="K576" s="35">
        <f t="shared" si="79"/>
        <v>3411</v>
      </c>
      <c r="L576" s="35">
        <f t="shared" si="77"/>
        <v>780</v>
      </c>
      <c r="M576" s="35">
        <f t="shared" si="80"/>
        <v>-623</v>
      </c>
    </row>
    <row r="577" spans="2:13">
      <c r="B577" s="7">
        <v>45282</v>
      </c>
      <c r="C577" s="371">
        <v>101454</v>
      </c>
      <c r="D577" s="371">
        <v>75749</v>
      </c>
      <c r="E577" s="35">
        <f t="shared" si="73"/>
        <v>25705</v>
      </c>
      <c r="F577" s="35">
        <f t="shared" si="74"/>
        <v>1.3393444137876407</v>
      </c>
      <c r="G577" s="35">
        <f t="shared" si="72"/>
        <v>177203</v>
      </c>
      <c r="H577" s="35">
        <f t="shared" si="75"/>
        <v>568</v>
      </c>
      <c r="I577" s="35">
        <f t="shared" si="78"/>
        <v>-2393.9600000000064</v>
      </c>
      <c r="J577" s="35">
        <f t="shared" si="76"/>
        <v>508</v>
      </c>
      <c r="K577" s="35">
        <f t="shared" si="79"/>
        <v>3940.2200000000012</v>
      </c>
      <c r="L577" s="35">
        <f t="shared" si="77"/>
        <v>1076</v>
      </c>
      <c r="M577" s="35">
        <f t="shared" si="80"/>
        <v>1546.2599999999948</v>
      </c>
    </row>
    <row r="578" spans="2:13">
      <c r="B578" s="7">
        <v>45289</v>
      </c>
      <c r="C578" s="371">
        <v>102148.59</v>
      </c>
      <c r="D578" s="371">
        <v>74008</v>
      </c>
      <c r="E578" s="35">
        <f t="shared" si="73"/>
        <v>28140.589999999997</v>
      </c>
      <c r="F578" s="35">
        <f t="shared" si="74"/>
        <v>1.3802371365257808</v>
      </c>
      <c r="G578" s="35">
        <f t="shared" ref="G578:G641" si="81">C578+D578</f>
        <v>176156.59</v>
      </c>
      <c r="H578" s="35">
        <f t="shared" si="75"/>
        <v>694.58999999999651</v>
      </c>
      <c r="I578" s="35">
        <f t="shared" si="78"/>
        <v>117.58999999999651</v>
      </c>
      <c r="J578" s="35">
        <f t="shared" si="76"/>
        <v>-1741</v>
      </c>
      <c r="K578" s="35">
        <f t="shared" si="79"/>
        <v>4002</v>
      </c>
      <c r="L578" s="35">
        <f t="shared" si="77"/>
        <v>-1046.4100000000035</v>
      </c>
      <c r="M578" s="35">
        <f t="shared" si="80"/>
        <v>4119.5899999999965</v>
      </c>
    </row>
    <row r="579" spans="2:13">
      <c r="B579" s="7">
        <v>45296</v>
      </c>
      <c r="C579" s="371">
        <v>101844.51</v>
      </c>
      <c r="D579" s="371">
        <v>74042</v>
      </c>
      <c r="E579" s="35">
        <f t="shared" ref="E579:E642" si="82">C579-D579</f>
        <v>27802.509999999995</v>
      </c>
      <c r="F579" s="35">
        <f t="shared" ref="F579:F642" si="83">C579/D579</f>
        <v>1.3754964749736636</v>
      </c>
      <c r="G579" s="35">
        <f t="shared" si="81"/>
        <v>175886.51</v>
      </c>
      <c r="H579" s="35">
        <f t="shared" ref="H579:H642" si="84">C579-C578</f>
        <v>-304.08000000000175</v>
      </c>
      <c r="I579" s="35">
        <f t="shared" si="78"/>
        <v>1175.5099999999948</v>
      </c>
      <c r="J579" s="35">
        <f t="shared" ref="J579:J642" si="85">D579-D578</f>
        <v>34</v>
      </c>
      <c r="K579" s="35">
        <f t="shared" si="79"/>
        <v>3079</v>
      </c>
      <c r="L579" s="35">
        <f t="shared" ref="L579:L642" si="86">H579+J579</f>
        <v>-270.08000000000175</v>
      </c>
      <c r="M579" s="35">
        <f t="shared" si="80"/>
        <v>4254.5099999999948</v>
      </c>
    </row>
    <row r="580" spans="2:13">
      <c r="B580" s="7">
        <v>45303</v>
      </c>
      <c r="C580" s="371">
        <v>102293</v>
      </c>
      <c r="D580" s="371">
        <v>74703</v>
      </c>
      <c r="E580" s="35">
        <f t="shared" si="82"/>
        <v>27590</v>
      </c>
      <c r="F580" s="35">
        <f t="shared" si="83"/>
        <v>1.3693292103396115</v>
      </c>
      <c r="G580" s="35">
        <f t="shared" si="81"/>
        <v>176996</v>
      </c>
      <c r="H580" s="35">
        <f t="shared" si="84"/>
        <v>448.49000000000524</v>
      </c>
      <c r="I580" s="35">
        <f t="shared" si="78"/>
        <v>884.30000000000291</v>
      </c>
      <c r="J580" s="35">
        <f t="shared" si="85"/>
        <v>661</v>
      </c>
      <c r="K580" s="35">
        <f t="shared" si="79"/>
        <v>2949.0500000000029</v>
      </c>
      <c r="L580" s="35">
        <f t="shared" si="86"/>
        <v>1109.4900000000052</v>
      </c>
      <c r="M580" s="35">
        <f t="shared" si="80"/>
        <v>3833.3500000000058</v>
      </c>
    </row>
    <row r="581" spans="2:13">
      <c r="B581" s="7">
        <v>45310</v>
      </c>
      <c r="C581" s="371">
        <v>102162</v>
      </c>
      <c r="D581" s="371">
        <v>75181</v>
      </c>
      <c r="E581" s="35">
        <f t="shared" si="82"/>
        <v>26981</v>
      </c>
      <c r="F581" s="35">
        <f t="shared" si="83"/>
        <v>1.3588805682286749</v>
      </c>
      <c r="G581" s="35">
        <f t="shared" si="81"/>
        <v>177343</v>
      </c>
      <c r="H581" s="35">
        <f t="shared" si="84"/>
        <v>-131</v>
      </c>
      <c r="I581" s="35">
        <f t="shared" si="78"/>
        <v>-313</v>
      </c>
      <c r="J581" s="35">
        <f t="shared" si="85"/>
        <v>478</v>
      </c>
      <c r="K581" s="35">
        <f t="shared" si="79"/>
        <v>2230</v>
      </c>
      <c r="L581" s="35">
        <f t="shared" si="86"/>
        <v>347</v>
      </c>
      <c r="M581" s="35">
        <f t="shared" si="80"/>
        <v>1917</v>
      </c>
    </row>
    <row r="582" spans="2:13">
      <c r="B582" s="7">
        <v>45317</v>
      </c>
      <c r="C582" s="371">
        <v>102817</v>
      </c>
      <c r="D582" s="371">
        <v>75559</v>
      </c>
      <c r="E582" s="35">
        <f t="shared" si="82"/>
        <v>27258</v>
      </c>
      <c r="F582" s="35">
        <f t="shared" si="83"/>
        <v>1.3607512010481875</v>
      </c>
      <c r="G582" s="35">
        <f t="shared" si="81"/>
        <v>178376</v>
      </c>
      <c r="H582" s="35">
        <f t="shared" si="84"/>
        <v>655</v>
      </c>
      <c r="I582" s="35">
        <f t="shared" si="78"/>
        <v>1069</v>
      </c>
      <c r="J582" s="35">
        <f t="shared" si="85"/>
        <v>378</v>
      </c>
      <c r="K582" s="35">
        <f t="shared" si="79"/>
        <v>1779</v>
      </c>
      <c r="L582" s="35">
        <f t="shared" si="86"/>
        <v>1033</v>
      </c>
      <c r="M582" s="35">
        <f t="shared" si="80"/>
        <v>2848</v>
      </c>
    </row>
    <row r="583" spans="2:13">
      <c r="B583" s="7">
        <v>45324</v>
      </c>
      <c r="C583" s="371">
        <v>103856</v>
      </c>
      <c r="D583" s="371">
        <v>72433</v>
      </c>
      <c r="E583" s="35">
        <f t="shared" si="82"/>
        <v>31423</v>
      </c>
      <c r="F583" s="35">
        <f t="shared" si="83"/>
        <v>1.4338216006516367</v>
      </c>
      <c r="G583" s="35">
        <f t="shared" si="81"/>
        <v>176289</v>
      </c>
      <c r="H583" s="35">
        <f t="shared" si="84"/>
        <v>1039</v>
      </c>
      <c r="I583" s="35">
        <f t="shared" si="78"/>
        <v>1848</v>
      </c>
      <c r="J583" s="35">
        <f t="shared" si="85"/>
        <v>-3126</v>
      </c>
      <c r="K583" s="35">
        <f t="shared" si="79"/>
        <v>-1568</v>
      </c>
      <c r="L583" s="35">
        <f t="shared" si="86"/>
        <v>-2087</v>
      </c>
      <c r="M583" s="35">
        <f t="shared" si="80"/>
        <v>280</v>
      </c>
    </row>
    <row r="584" spans="2:13">
      <c r="B584" s="7">
        <v>45331</v>
      </c>
      <c r="C584" s="371">
        <v>102849</v>
      </c>
      <c r="D584" s="371">
        <v>72897</v>
      </c>
      <c r="E584" s="35">
        <f t="shared" si="82"/>
        <v>29952</v>
      </c>
      <c r="F584" s="35">
        <f t="shared" si="83"/>
        <v>1.4108811062183628</v>
      </c>
      <c r="G584" s="35">
        <f t="shared" si="81"/>
        <v>175746</v>
      </c>
      <c r="H584" s="35">
        <f t="shared" si="84"/>
        <v>-1007</v>
      </c>
      <c r="I584" s="35">
        <f t="shared" si="78"/>
        <v>1599</v>
      </c>
      <c r="J584" s="35">
        <f t="shared" si="85"/>
        <v>464</v>
      </c>
      <c r="K584" s="35">
        <f t="shared" si="79"/>
        <v>-1667</v>
      </c>
      <c r="L584" s="35">
        <f t="shared" si="86"/>
        <v>-543</v>
      </c>
      <c r="M584" s="35">
        <f t="shared" si="80"/>
        <v>-68</v>
      </c>
    </row>
    <row r="585" spans="2:13">
      <c r="B585" s="7">
        <v>45338</v>
      </c>
      <c r="C585" s="371">
        <v>102406</v>
      </c>
      <c r="D585" s="371">
        <v>72224</v>
      </c>
      <c r="E585" s="35">
        <f t="shared" si="82"/>
        <v>30182</v>
      </c>
      <c r="F585" s="35">
        <f t="shared" si="83"/>
        <v>1.4178943287549846</v>
      </c>
      <c r="G585" s="35">
        <f t="shared" si="81"/>
        <v>174630</v>
      </c>
      <c r="H585" s="35">
        <f t="shared" si="84"/>
        <v>-443</v>
      </c>
      <c r="I585" s="35">
        <f t="shared" si="78"/>
        <v>597</v>
      </c>
      <c r="J585" s="35">
        <f t="shared" si="85"/>
        <v>-673</v>
      </c>
      <c r="K585" s="35">
        <f t="shared" si="79"/>
        <v>-2661</v>
      </c>
      <c r="L585" s="35">
        <f t="shared" si="86"/>
        <v>-1116</v>
      </c>
      <c r="M585" s="35">
        <f t="shared" si="80"/>
        <v>-2064</v>
      </c>
    </row>
    <row r="586" spans="2:13">
      <c r="B586" s="7">
        <v>45345</v>
      </c>
      <c r="C586" s="371">
        <v>103030</v>
      </c>
      <c r="D586" s="371">
        <v>73321</v>
      </c>
      <c r="E586" s="35">
        <f t="shared" si="82"/>
        <v>29709</v>
      </c>
      <c r="F586" s="35">
        <f t="shared" si="83"/>
        <v>1.4051908730104608</v>
      </c>
      <c r="G586" s="35">
        <f t="shared" si="81"/>
        <v>176351</v>
      </c>
      <c r="H586" s="35">
        <f t="shared" si="84"/>
        <v>624</v>
      </c>
      <c r="I586" s="35">
        <f t="shared" si="78"/>
        <v>1454</v>
      </c>
      <c r="J586" s="35">
        <f t="shared" si="85"/>
        <v>1097</v>
      </c>
      <c r="K586" s="35">
        <f t="shared" si="79"/>
        <v>-1118</v>
      </c>
      <c r="L586" s="35">
        <f t="shared" si="86"/>
        <v>1721</v>
      </c>
      <c r="M586" s="35">
        <f t="shared" si="80"/>
        <v>336</v>
      </c>
    </row>
    <row r="587" spans="2:13">
      <c r="B587" s="7">
        <v>45352</v>
      </c>
      <c r="C587" s="371">
        <v>104046</v>
      </c>
      <c r="D587" s="371">
        <v>71408</v>
      </c>
      <c r="E587" s="35">
        <f t="shared" si="82"/>
        <v>32638</v>
      </c>
      <c r="F587" s="35">
        <f t="shared" si="83"/>
        <v>1.4570636343266861</v>
      </c>
      <c r="G587" s="35">
        <f t="shared" si="81"/>
        <v>175454</v>
      </c>
      <c r="H587" s="35">
        <f t="shared" si="84"/>
        <v>1016</v>
      </c>
      <c r="I587" s="35">
        <f t="shared" si="78"/>
        <v>2518</v>
      </c>
      <c r="J587" s="35">
        <f t="shared" si="85"/>
        <v>-1913</v>
      </c>
      <c r="K587" s="35">
        <f t="shared" si="79"/>
        <v>-2701</v>
      </c>
      <c r="L587" s="35">
        <f t="shared" si="86"/>
        <v>-897</v>
      </c>
      <c r="M587" s="35">
        <f t="shared" si="80"/>
        <v>-183</v>
      </c>
    </row>
    <row r="588" spans="2:13">
      <c r="B588" s="7">
        <v>45359</v>
      </c>
      <c r="C588" s="371">
        <v>107321</v>
      </c>
      <c r="D588" s="371">
        <v>73810</v>
      </c>
      <c r="E588" s="35">
        <f t="shared" si="82"/>
        <v>33511</v>
      </c>
      <c r="F588" s="35">
        <f t="shared" si="83"/>
        <v>1.4540170708576075</v>
      </c>
      <c r="G588" s="35">
        <f t="shared" si="81"/>
        <v>181131</v>
      </c>
      <c r="H588" s="35">
        <f t="shared" si="84"/>
        <v>3275</v>
      </c>
      <c r="I588" s="35">
        <f t="shared" si="78"/>
        <v>6728</v>
      </c>
      <c r="J588" s="35">
        <f t="shared" si="85"/>
        <v>2402</v>
      </c>
      <c r="K588" s="35">
        <f t="shared" si="79"/>
        <v>-944</v>
      </c>
      <c r="L588" s="35">
        <f t="shared" si="86"/>
        <v>5677</v>
      </c>
      <c r="M588" s="35">
        <f t="shared" si="80"/>
        <v>5784</v>
      </c>
    </row>
    <row r="589" spans="2:13">
      <c r="B589" s="7">
        <v>45366</v>
      </c>
      <c r="C589" s="371">
        <v>108699</v>
      </c>
      <c r="D589" s="371">
        <v>74116</v>
      </c>
      <c r="E589" s="35">
        <f t="shared" si="82"/>
        <v>34583</v>
      </c>
      <c r="F589" s="35">
        <f t="shared" si="83"/>
        <v>1.4666064007771602</v>
      </c>
      <c r="G589" s="35">
        <f t="shared" si="81"/>
        <v>182815</v>
      </c>
      <c r="H589" s="35">
        <f t="shared" si="84"/>
        <v>1378</v>
      </c>
      <c r="I589" s="35">
        <f t="shared" si="78"/>
        <v>7813</v>
      </c>
      <c r="J589" s="35">
        <f t="shared" si="85"/>
        <v>306</v>
      </c>
      <c r="K589" s="35">
        <f t="shared" si="79"/>
        <v>-1125</v>
      </c>
      <c r="L589" s="35">
        <f t="shared" si="86"/>
        <v>1684</v>
      </c>
      <c r="M589" s="35">
        <f t="shared" si="80"/>
        <v>6688</v>
      </c>
    </row>
    <row r="590" spans="2:13">
      <c r="B590" s="7">
        <v>45373</v>
      </c>
      <c r="C590" s="371">
        <v>110664</v>
      </c>
      <c r="D590" s="371">
        <v>75167</v>
      </c>
      <c r="E590" s="35">
        <f t="shared" si="82"/>
        <v>35497</v>
      </c>
      <c r="F590" s="35">
        <f t="shared" si="83"/>
        <v>1.4722418082403181</v>
      </c>
      <c r="G590" s="35">
        <f t="shared" si="81"/>
        <v>185831</v>
      </c>
      <c r="H590" s="35">
        <f t="shared" si="84"/>
        <v>1965</v>
      </c>
      <c r="I590" s="35">
        <f t="shared" si="78"/>
        <v>9210</v>
      </c>
      <c r="J590" s="35">
        <f t="shared" si="85"/>
        <v>1051</v>
      </c>
      <c r="K590" s="35">
        <f t="shared" si="79"/>
        <v>-582</v>
      </c>
      <c r="L590" s="35">
        <f t="shared" si="86"/>
        <v>3016</v>
      </c>
      <c r="M590" s="35">
        <f t="shared" si="80"/>
        <v>8628</v>
      </c>
    </row>
    <row r="591" spans="2:13">
      <c r="B591" s="7">
        <v>45380</v>
      </c>
      <c r="C591" s="371">
        <v>111508</v>
      </c>
      <c r="D591" s="371">
        <v>72139</v>
      </c>
      <c r="E591" s="35">
        <f t="shared" si="82"/>
        <v>39369</v>
      </c>
      <c r="F591" s="35">
        <f t="shared" si="83"/>
        <v>1.5457380889671328</v>
      </c>
      <c r="G591" s="35">
        <f t="shared" si="81"/>
        <v>183647</v>
      </c>
      <c r="H591" s="35">
        <f t="shared" si="84"/>
        <v>844</v>
      </c>
      <c r="I591" s="35">
        <f t="shared" ref="I591:I654" si="87">SUM(H579:H591)</f>
        <v>9359.4100000000035</v>
      </c>
      <c r="J591" s="35">
        <f t="shared" si="85"/>
        <v>-3028</v>
      </c>
      <c r="K591" s="35">
        <f t="shared" ref="K591:K654" si="88">SUM(J579:J591)</f>
        <v>-1869</v>
      </c>
      <c r="L591" s="35">
        <f t="shared" si="86"/>
        <v>-2184</v>
      </c>
      <c r="M591" s="35">
        <f t="shared" ref="M591:M654" si="89">SUM(L579:L591)</f>
        <v>7490.4100000000035</v>
      </c>
    </row>
    <row r="592" spans="2:13">
      <c r="B592" s="7">
        <v>45387</v>
      </c>
      <c r="C592" s="371">
        <v>111032</v>
      </c>
      <c r="D592" s="371">
        <v>69443</v>
      </c>
      <c r="E592" s="35">
        <f t="shared" si="82"/>
        <v>41589</v>
      </c>
      <c r="F592" s="35">
        <f t="shared" si="83"/>
        <v>1.5988940569963854</v>
      </c>
      <c r="G592" s="35">
        <f t="shared" si="81"/>
        <v>180475</v>
      </c>
      <c r="H592" s="35">
        <f t="shared" si="84"/>
        <v>-476</v>
      </c>
      <c r="I592" s="35">
        <f t="shared" si="87"/>
        <v>9187.4900000000052</v>
      </c>
      <c r="J592" s="35">
        <f t="shared" si="85"/>
        <v>-2696</v>
      </c>
      <c r="K592" s="35">
        <f t="shared" si="88"/>
        <v>-4599</v>
      </c>
      <c r="L592" s="35">
        <f t="shared" si="86"/>
        <v>-3172</v>
      </c>
      <c r="M592" s="35">
        <f t="shared" si="89"/>
        <v>4588.4900000000052</v>
      </c>
    </row>
    <row r="593" spans="2:13">
      <c r="B593" s="7">
        <v>45394</v>
      </c>
      <c r="C593" s="371">
        <v>111752</v>
      </c>
      <c r="D593" s="371">
        <v>69715</v>
      </c>
      <c r="E593" s="35">
        <f t="shared" si="82"/>
        <v>42037</v>
      </c>
      <c r="F593" s="35">
        <f t="shared" si="83"/>
        <v>1.6029835759879509</v>
      </c>
      <c r="G593" s="35">
        <f t="shared" si="81"/>
        <v>181467</v>
      </c>
      <c r="H593" s="35">
        <f t="shared" si="84"/>
        <v>720</v>
      </c>
      <c r="I593" s="35">
        <f t="shared" si="87"/>
        <v>9459</v>
      </c>
      <c r="J593" s="35">
        <f t="shared" si="85"/>
        <v>272</v>
      </c>
      <c r="K593" s="35">
        <f t="shared" si="88"/>
        <v>-4988</v>
      </c>
      <c r="L593" s="35">
        <f t="shared" si="86"/>
        <v>992</v>
      </c>
      <c r="M593" s="35">
        <f t="shared" si="89"/>
        <v>4471</v>
      </c>
    </row>
    <row r="594" spans="2:13">
      <c r="B594" s="7">
        <v>45401</v>
      </c>
      <c r="C594" s="371">
        <v>111094</v>
      </c>
      <c r="D594" s="371">
        <v>70687</v>
      </c>
      <c r="E594" s="35">
        <f t="shared" si="82"/>
        <v>40407</v>
      </c>
      <c r="F594" s="35">
        <f t="shared" si="83"/>
        <v>1.5716326905937443</v>
      </c>
      <c r="G594" s="35">
        <f t="shared" si="81"/>
        <v>181781</v>
      </c>
      <c r="H594" s="35">
        <f t="shared" si="84"/>
        <v>-658</v>
      </c>
      <c r="I594" s="35">
        <f t="shared" si="87"/>
        <v>8932</v>
      </c>
      <c r="J594" s="35">
        <f t="shared" si="85"/>
        <v>972</v>
      </c>
      <c r="K594" s="35">
        <f t="shared" si="88"/>
        <v>-4494</v>
      </c>
      <c r="L594" s="35">
        <f t="shared" si="86"/>
        <v>314</v>
      </c>
      <c r="M594" s="35">
        <f t="shared" si="89"/>
        <v>4438</v>
      </c>
    </row>
    <row r="595" spans="2:13">
      <c r="B595" s="7">
        <v>45408</v>
      </c>
      <c r="C595" s="371">
        <v>109420</v>
      </c>
      <c r="D595" s="371">
        <v>69815</v>
      </c>
      <c r="E595" s="35">
        <f t="shared" si="82"/>
        <v>39605</v>
      </c>
      <c r="F595" s="35">
        <f t="shared" si="83"/>
        <v>1.5672849674138796</v>
      </c>
      <c r="G595" s="35">
        <f t="shared" si="81"/>
        <v>179235</v>
      </c>
      <c r="H595" s="35">
        <f t="shared" si="84"/>
        <v>-1674</v>
      </c>
      <c r="I595" s="35">
        <f t="shared" si="87"/>
        <v>6603</v>
      </c>
      <c r="J595" s="35">
        <f t="shared" si="85"/>
        <v>-872</v>
      </c>
      <c r="K595" s="35">
        <f t="shared" si="88"/>
        <v>-5744</v>
      </c>
      <c r="L595" s="35">
        <f t="shared" si="86"/>
        <v>-2546</v>
      </c>
      <c r="M595" s="35">
        <f t="shared" si="89"/>
        <v>859</v>
      </c>
    </row>
    <row r="596" spans="2:13">
      <c r="B596" s="7">
        <v>45415</v>
      </c>
      <c r="C596" s="371">
        <v>107960</v>
      </c>
      <c r="D596" s="371">
        <v>67854</v>
      </c>
      <c r="E596" s="35">
        <f t="shared" si="82"/>
        <v>40106</v>
      </c>
      <c r="F596" s="35">
        <f t="shared" si="83"/>
        <v>1.5910631650308014</v>
      </c>
      <c r="G596" s="35">
        <f t="shared" si="81"/>
        <v>175814</v>
      </c>
      <c r="H596" s="35">
        <f t="shared" si="84"/>
        <v>-1460</v>
      </c>
      <c r="I596" s="35">
        <f t="shared" si="87"/>
        <v>4104</v>
      </c>
      <c r="J596" s="35">
        <f t="shared" si="85"/>
        <v>-1961</v>
      </c>
      <c r="K596" s="35">
        <f t="shared" si="88"/>
        <v>-4579</v>
      </c>
      <c r="L596" s="35">
        <f t="shared" si="86"/>
        <v>-3421</v>
      </c>
      <c r="M596" s="35">
        <f t="shared" si="89"/>
        <v>-475</v>
      </c>
    </row>
    <row r="597" spans="2:13">
      <c r="B597" s="7">
        <v>45422</v>
      </c>
      <c r="C597" s="371">
        <v>106768</v>
      </c>
      <c r="D597" s="371">
        <v>65860</v>
      </c>
      <c r="E597" s="35">
        <f t="shared" si="82"/>
        <v>40908</v>
      </c>
      <c r="F597" s="35">
        <f t="shared" si="83"/>
        <v>1.6211357424840571</v>
      </c>
      <c r="G597" s="35">
        <f t="shared" si="81"/>
        <v>172628</v>
      </c>
      <c r="H597" s="35">
        <f t="shared" si="84"/>
        <v>-1192</v>
      </c>
      <c r="I597" s="35">
        <f t="shared" si="87"/>
        <v>3919</v>
      </c>
      <c r="J597" s="35">
        <f t="shared" si="85"/>
        <v>-1994</v>
      </c>
      <c r="K597" s="35">
        <f t="shared" si="88"/>
        <v>-7037</v>
      </c>
      <c r="L597" s="35">
        <f t="shared" si="86"/>
        <v>-3186</v>
      </c>
      <c r="M597" s="35">
        <f t="shared" si="89"/>
        <v>-3118</v>
      </c>
    </row>
    <row r="598" spans="2:13">
      <c r="B598" s="7">
        <v>45429</v>
      </c>
      <c r="C598" s="371">
        <v>106001</v>
      </c>
      <c r="D598" s="371">
        <v>66039</v>
      </c>
      <c r="E598" s="35">
        <f t="shared" si="82"/>
        <v>39962</v>
      </c>
      <c r="F598" s="35">
        <f t="shared" si="83"/>
        <v>1.6051272732779116</v>
      </c>
      <c r="G598" s="35">
        <f t="shared" si="81"/>
        <v>172040</v>
      </c>
      <c r="H598" s="35">
        <f t="shared" si="84"/>
        <v>-767</v>
      </c>
      <c r="I598" s="35">
        <f t="shared" si="87"/>
        <v>3595</v>
      </c>
      <c r="J598" s="35">
        <f t="shared" si="85"/>
        <v>179</v>
      </c>
      <c r="K598" s="35">
        <f t="shared" si="88"/>
        <v>-6185</v>
      </c>
      <c r="L598" s="35">
        <f t="shared" si="86"/>
        <v>-588</v>
      </c>
      <c r="M598" s="35">
        <f t="shared" si="89"/>
        <v>-2590</v>
      </c>
    </row>
    <row r="599" spans="2:13">
      <c r="B599" s="7">
        <v>45436</v>
      </c>
      <c r="C599" s="371">
        <v>103849</v>
      </c>
      <c r="D599" s="371">
        <v>66751</v>
      </c>
      <c r="E599" s="35">
        <f t="shared" si="82"/>
        <v>37098</v>
      </c>
      <c r="F599" s="35">
        <f t="shared" si="83"/>
        <v>1.5557669548021753</v>
      </c>
      <c r="G599" s="35">
        <f t="shared" si="81"/>
        <v>170600</v>
      </c>
      <c r="H599" s="35">
        <f t="shared" si="84"/>
        <v>-2152</v>
      </c>
      <c r="I599" s="35">
        <f t="shared" si="87"/>
        <v>819</v>
      </c>
      <c r="J599" s="35">
        <f t="shared" si="85"/>
        <v>712</v>
      </c>
      <c r="K599" s="35">
        <f t="shared" si="88"/>
        <v>-6570</v>
      </c>
      <c r="L599" s="35">
        <f t="shared" si="86"/>
        <v>-1440</v>
      </c>
      <c r="M599" s="35">
        <f t="shared" si="89"/>
        <v>-5751</v>
      </c>
    </row>
    <row r="600" spans="2:13">
      <c r="B600" s="7">
        <v>45443</v>
      </c>
      <c r="C600" s="371">
        <v>102701</v>
      </c>
      <c r="D600" s="371">
        <v>64653</v>
      </c>
      <c r="E600" s="35">
        <f t="shared" si="82"/>
        <v>38048</v>
      </c>
      <c r="F600" s="35">
        <f t="shared" si="83"/>
        <v>1.5884955067823612</v>
      </c>
      <c r="G600" s="35">
        <f t="shared" si="81"/>
        <v>167354</v>
      </c>
      <c r="H600" s="35">
        <f t="shared" si="84"/>
        <v>-1148</v>
      </c>
      <c r="I600" s="35">
        <f t="shared" si="87"/>
        <v>-1345</v>
      </c>
      <c r="J600" s="35">
        <f t="shared" si="85"/>
        <v>-2098</v>
      </c>
      <c r="K600" s="35">
        <f t="shared" si="88"/>
        <v>-6755</v>
      </c>
      <c r="L600" s="35">
        <f t="shared" si="86"/>
        <v>-3246</v>
      </c>
      <c r="M600" s="35">
        <f t="shared" si="89"/>
        <v>-8100</v>
      </c>
    </row>
    <row r="601" spans="2:13">
      <c r="B601" s="7">
        <v>45450</v>
      </c>
      <c r="C601" s="371">
        <v>101743</v>
      </c>
      <c r="D601" s="371">
        <v>63797</v>
      </c>
      <c r="E601" s="35">
        <f t="shared" si="82"/>
        <v>37946</v>
      </c>
      <c r="F601" s="35">
        <f t="shared" si="83"/>
        <v>1.5947928585983666</v>
      </c>
      <c r="G601" s="35">
        <f t="shared" si="81"/>
        <v>165540</v>
      </c>
      <c r="H601" s="35">
        <f t="shared" si="84"/>
        <v>-958</v>
      </c>
      <c r="I601" s="35">
        <f t="shared" si="87"/>
        <v>-5578</v>
      </c>
      <c r="J601" s="35">
        <f t="shared" si="85"/>
        <v>-856</v>
      </c>
      <c r="K601" s="35">
        <f t="shared" si="88"/>
        <v>-10013</v>
      </c>
      <c r="L601" s="35">
        <f t="shared" si="86"/>
        <v>-1814</v>
      </c>
      <c r="M601" s="35">
        <f t="shared" si="89"/>
        <v>-15591</v>
      </c>
    </row>
    <row r="602" spans="2:13">
      <c r="B602" s="7">
        <v>45457</v>
      </c>
      <c r="C602" s="371">
        <v>100232</v>
      </c>
      <c r="D602" s="371">
        <v>62606</v>
      </c>
      <c r="E602" s="35">
        <f t="shared" si="82"/>
        <v>37626</v>
      </c>
      <c r="F602" s="35">
        <f t="shared" si="83"/>
        <v>1.6009967095805513</v>
      </c>
      <c r="G602" s="35">
        <f t="shared" si="81"/>
        <v>162838</v>
      </c>
      <c r="H602" s="35">
        <f t="shared" si="84"/>
        <v>-1511</v>
      </c>
      <c r="I602" s="35">
        <f t="shared" si="87"/>
        <v>-8467</v>
      </c>
      <c r="J602" s="35">
        <f t="shared" si="85"/>
        <v>-1191</v>
      </c>
      <c r="K602" s="35">
        <f t="shared" si="88"/>
        <v>-11510</v>
      </c>
      <c r="L602" s="35">
        <f t="shared" si="86"/>
        <v>-2702</v>
      </c>
      <c r="M602" s="35">
        <f t="shared" si="89"/>
        <v>-19977</v>
      </c>
    </row>
    <row r="603" spans="2:13">
      <c r="B603" s="7">
        <v>45464</v>
      </c>
      <c r="C603" s="371">
        <v>100920</v>
      </c>
      <c r="D603" s="371">
        <v>64241</v>
      </c>
      <c r="E603" s="35">
        <f t="shared" si="82"/>
        <v>36679</v>
      </c>
      <c r="F603" s="35">
        <f t="shared" si="83"/>
        <v>1.5709593561744057</v>
      </c>
      <c r="G603" s="35">
        <f t="shared" si="81"/>
        <v>165161</v>
      </c>
      <c r="H603" s="35">
        <f t="shared" si="84"/>
        <v>688</v>
      </c>
      <c r="I603" s="35">
        <f t="shared" si="87"/>
        <v>-9744</v>
      </c>
      <c r="J603" s="35">
        <f t="shared" si="85"/>
        <v>1635</v>
      </c>
      <c r="K603" s="35">
        <f t="shared" si="88"/>
        <v>-10926</v>
      </c>
      <c r="L603" s="35">
        <f t="shared" si="86"/>
        <v>2323</v>
      </c>
      <c r="M603" s="35">
        <f t="shared" si="89"/>
        <v>-20670</v>
      </c>
    </row>
    <row r="604" spans="2:13">
      <c r="B604" s="7">
        <v>45471</v>
      </c>
      <c r="C604" s="371">
        <v>100479</v>
      </c>
      <c r="D604" s="371">
        <v>62611</v>
      </c>
      <c r="E604" s="35">
        <f t="shared" si="82"/>
        <v>37868</v>
      </c>
      <c r="F604" s="35">
        <f t="shared" si="83"/>
        <v>1.6048138506013321</v>
      </c>
      <c r="G604" s="35">
        <f t="shared" si="81"/>
        <v>163090</v>
      </c>
      <c r="H604" s="35">
        <f t="shared" si="84"/>
        <v>-441</v>
      </c>
      <c r="I604" s="35">
        <f t="shared" si="87"/>
        <v>-11029</v>
      </c>
      <c r="J604" s="35">
        <f t="shared" si="85"/>
        <v>-1630</v>
      </c>
      <c r="K604" s="35">
        <f t="shared" si="88"/>
        <v>-9528</v>
      </c>
      <c r="L604" s="35">
        <f t="shared" si="86"/>
        <v>-2071</v>
      </c>
      <c r="M604" s="35">
        <f t="shared" si="89"/>
        <v>-20557</v>
      </c>
    </row>
    <row r="605" spans="2:13">
      <c r="B605" s="7">
        <v>45478</v>
      </c>
      <c r="C605" s="371">
        <v>101041</v>
      </c>
      <c r="D605" s="371">
        <v>61459</v>
      </c>
      <c r="E605" s="35">
        <f t="shared" si="82"/>
        <v>39582</v>
      </c>
      <c r="F605" s="35">
        <f t="shared" si="83"/>
        <v>1.6440391155078995</v>
      </c>
      <c r="G605" s="35">
        <f t="shared" si="81"/>
        <v>162500</v>
      </c>
      <c r="H605" s="35">
        <f t="shared" si="84"/>
        <v>562</v>
      </c>
      <c r="I605" s="35">
        <f t="shared" si="87"/>
        <v>-9991</v>
      </c>
      <c r="J605" s="35">
        <f t="shared" si="85"/>
        <v>-1152</v>
      </c>
      <c r="K605" s="35">
        <f t="shared" si="88"/>
        <v>-7984</v>
      </c>
      <c r="L605" s="35">
        <f t="shared" si="86"/>
        <v>-590</v>
      </c>
      <c r="M605" s="35">
        <f t="shared" si="89"/>
        <v>-17975</v>
      </c>
    </row>
    <row r="606" spans="2:13">
      <c r="B606" s="7">
        <v>45485</v>
      </c>
      <c r="C606" s="371">
        <v>101284</v>
      </c>
      <c r="D606" s="371">
        <v>62404</v>
      </c>
      <c r="E606" s="35">
        <f t="shared" si="82"/>
        <v>38880</v>
      </c>
      <c r="F606" s="35">
        <f t="shared" si="83"/>
        <v>1.6230369848086661</v>
      </c>
      <c r="G606" s="35">
        <f t="shared" si="81"/>
        <v>163688</v>
      </c>
      <c r="H606" s="35">
        <f t="shared" si="84"/>
        <v>243</v>
      </c>
      <c r="I606" s="35">
        <f t="shared" si="87"/>
        <v>-10468</v>
      </c>
      <c r="J606" s="35">
        <f t="shared" si="85"/>
        <v>945</v>
      </c>
      <c r="K606" s="35">
        <f t="shared" si="88"/>
        <v>-7311</v>
      </c>
      <c r="L606" s="35">
        <f t="shared" si="86"/>
        <v>1188</v>
      </c>
      <c r="M606" s="35">
        <f t="shared" si="89"/>
        <v>-17779</v>
      </c>
    </row>
    <row r="607" spans="2:13">
      <c r="B607" s="7">
        <v>45492</v>
      </c>
      <c r="C607" s="371">
        <v>101763</v>
      </c>
      <c r="D607" s="371">
        <v>63399</v>
      </c>
      <c r="E607" s="35">
        <f t="shared" si="82"/>
        <v>38364</v>
      </c>
      <c r="F607" s="35">
        <f t="shared" si="83"/>
        <v>1.6051199545734161</v>
      </c>
      <c r="G607" s="35">
        <f t="shared" si="81"/>
        <v>165162</v>
      </c>
      <c r="H607" s="35">
        <f t="shared" si="84"/>
        <v>479</v>
      </c>
      <c r="I607" s="35">
        <f t="shared" si="87"/>
        <v>-9331</v>
      </c>
      <c r="J607" s="35">
        <f t="shared" si="85"/>
        <v>995</v>
      </c>
      <c r="K607" s="35">
        <f t="shared" si="88"/>
        <v>-7288</v>
      </c>
      <c r="L607" s="35">
        <f t="shared" si="86"/>
        <v>1474</v>
      </c>
      <c r="M607" s="35">
        <f t="shared" si="89"/>
        <v>-16619</v>
      </c>
    </row>
    <row r="608" spans="2:13">
      <c r="B608" s="7">
        <v>45499</v>
      </c>
      <c r="C608" s="371">
        <v>101366</v>
      </c>
      <c r="D608" s="371">
        <v>63819</v>
      </c>
      <c r="E608" s="35">
        <f t="shared" si="82"/>
        <v>37547</v>
      </c>
      <c r="F608" s="35">
        <f t="shared" si="83"/>
        <v>1.5883357620771243</v>
      </c>
      <c r="G608" s="35">
        <f t="shared" si="81"/>
        <v>165185</v>
      </c>
      <c r="H608" s="35">
        <f t="shared" si="84"/>
        <v>-397</v>
      </c>
      <c r="I608" s="35">
        <f t="shared" si="87"/>
        <v>-8054</v>
      </c>
      <c r="J608" s="35">
        <f t="shared" si="85"/>
        <v>420</v>
      </c>
      <c r="K608" s="35">
        <f t="shared" si="88"/>
        <v>-5996</v>
      </c>
      <c r="L608" s="35">
        <f t="shared" si="86"/>
        <v>23</v>
      </c>
      <c r="M608" s="35">
        <f t="shared" si="89"/>
        <v>-14050</v>
      </c>
    </row>
    <row r="609" spans="2:13">
      <c r="B609" s="7">
        <v>45506</v>
      </c>
      <c r="C609" s="371">
        <v>102497</v>
      </c>
      <c r="D609" s="371">
        <v>62980</v>
      </c>
      <c r="E609" s="35">
        <f t="shared" si="82"/>
        <v>39517</v>
      </c>
      <c r="F609" s="35">
        <f t="shared" si="83"/>
        <v>1.6274531597332487</v>
      </c>
      <c r="G609" s="35">
        <f t="shared" si="81"/>
        <v>165477</v>
      </c>
      <c r="H609" s="35">
        <f t="shared" si="84"/>
        <v>1131</v>
      </c>
      <c r="I609" s="35">
        <f t="shared" si="87"/>
        <v>-5463</v>
      </c>
      <c r="J609" s="35">
        <f t="shared" si="85"/>
        <v>-839</v>
      </c>
      <c r="K609" s="35">
        <f t="shared" si="88"/>
        <v>-4874</v>
      </c>
      <c r="L609" s="35">
        <f t="shared" si="86"/>
        <v>292</v>
      </c>
      <c r="M609" s="35">
        <f t="shared" si="89"/>
        <v>-10337</v>
      </c>
    </row>
    <row r="610" spans="2:13">
      <c r="B610" s="7">
        <v>45513</v>
      </c>
      <c r="C610" s="371">
        <v>102794</v>
      </c>
      <c r="D610" s="371">
        <v>65134</v>
      </c>
      <c r="E610" s="35">
        <f t="shared" si="82"/>
        <v>37660</v>
      </c>
      <c r="F610" s="35">
        <f t="shared" si="83"/>
        <v>1.578192649000522</v>
      </c>
      <c r="G610" s="35">
        <f t="shared" si="81"/>
        <v>167928</v>
      </c>
      <c r="H610" s="35">
        <f t="shared" si="84"/>
        <v>297</v>
      </c>
      <c r="I610" s="35">
        <f t="shared" si="87"/>
        <v>-3974</v>
      </c>
      <c r="J610" s="35">
        <f t="shared" si="85"/>
        <v>2154</v>
      </c>
      <c r="K610" s="35">
        <f t="shared" si="88"/>
        <v>-726</v>
      </c>
      <c r="L610" s="35">
        <f t="shared" si="86"/>
        <v>2451</v>
      </c>
      <c r="M610" s="35">
        <f t="shared" si="89"/>
        <v>-4700</v>
      </c>
    </row>
    <row r="611" spans="2:13">
      <c r="B611" s="7">
        <v>45520</v>
      </c>
      <c r="C611" s="371">
        <v>103977</v>
      </c>
      <c r="D611" s="371">
        <v>65033</v>
      </c>
      <c r="E611" s="35">
        <f t="shared" si="82"/>
        <v>38944</v>
      </c>
      <c r="F611" s="35">
        <f t="shared" si="83"/>
        <v>1.5988344379007582</v>
      </c>
      <c r="G611" s="35">
        <f t="shared" si="81"/>
        <v>169010</v>
      </c>
      <c r="H611" s="35">
        <f t="shared" si="84"/>
        <v>1183</v>
      </c>
      <c r="I611" s="35">
        <f t="shared" si="87"/>
        <v>-2024</v>
      </c>
      <c r="J611" s="35">
        <f t="shared" si="85"/>
        <v>-101</v>
      </c>
      <c r="K611" s="35">
        <f t="shared" si="88"/>
        <v>-1006</v>
      </c>
      <c r="L611" s="35">
        <f t="shared" si="86"/>
        <v>1082</v>
      </c>
      <c r="M611" s="35">
        <f t="shared" si="89"/>
        <v>-3030</v>
      </c>
    </row>
    <row r="612" spans="2:13">
      <c r="B612" s="7">
        <v>45527</v>
      </c>
      <c r="C612" s="371">
        <v>105454</v>
      </c>
      <c r="D612" s="371">
        <v>66975</v>
      </c>
      <c r="E612" s="35">
        <f t="shared" si="82"/>
        <v>38479</v>
      </c>
      <c r="F612" s="35">
        <f t="shared" si="83"/>
        <v>1.5745278088839119</v>
      </c>
      <c r="G612" s="35">
        <f t="shared" si="81"/>
        <v>172429</v>
      </c>
      <c r="H612" s="35">
        <f t="shared" si="84"/>
        <v>1477</v>
      </c>
      <c r="I612" s="35">
        <f t="shared" si="87"/>
        <v>1605</v>
      </c>
      <c r="J612" s="35">
        <f t="shared" si="85"/>
        <v>1942</v>
      </c>
      <c r="K612" s="35">
        <f t="shared" si="88"/>
        <v>224</v>
      </c>
      <c r="L612" s="35">
        <f t="shared" si="86"/>
        <v>3419</v>
      </c>
      <c r="M612" s="35">
        <f t="shared" si="89"/>
        <v>1829</v>
      </c>
    </row>
    <row r="613" spans="2:13">
      <c r="B613" s="7">
        <v>45534</v>
      </c>
      <c r="C613" s="371">
        <v>105576</v>
      </c>
      <c r="D613" s="371">
        <v>65592</v>
      </c>
      <c r="E613" s="35">
        <f t="shared" si="82"/>
        <v>39984</v>
      </c>
      <c r="F613" s="35">
        <f t="shared" si="83"/>
        <v>1.6095865349432859</v>
      </c>
      <c r="G613" s="35">
        <f t="shared" si="81"/>
        <v>171168</v>
      </c>
      <c r="H613" s="35">
        <f t="shared" si="84"/>
        <v>122</v>
      </c>
      <c r="I613" s="35">
        <f t="shared" si="87"/>
        <v>2875</v>
      </c>
      <c r="J613" s="35">
        <f t="shared" si="85"/>
        <v>-1383</v>
      </c>
      <c r="K613" s="35">
        <f t="shared" si="88"/>
        <v>939</v>
      </c>
      <c r="L613" s="35">
        <f t="shared" si="86"/>
        <v>-1261</v>
      </c>
      <c r="M613" s="35">
        <f t="shared" si="89"/>
        <v>3814</v>
      </c>
    </row>
    <row r="614" spans="2:13">
      <c r="B614" s="7">
        <v>45541</v>
      </c>
      <c r="C614" s="371">
        <v>105375</v>
      </c>
      <c r="D614" s="371">
        <v>66697</v>
      </c>
      <c r="E614" s="35">
        <f t="shared" si="82"/>
        <v>38678</v>
      </c>
      <c r="F614" s="35">
        <f t="shared" si="83"/>
        <v>1.5799061427050691</v>
      </c>
      <c r="G614" s="35">
        <f t="shared" si="81"/>
        <v>172072</v>
      </c>
      <c r="H614" s="35">
        <f t="shared" si="84"/>
        <v>-201</v>
      </c>
      <c r="I614" s="35">
        <f t="shared" si="87"/>
        <v>3632</v>
      </c>
      <c r="J614" s="35">
        <f t="shared" si="85"/>
        <v>1105</v>
      </c>
      <c r="K614" s="35">
        <f t="shared" si="88"/>
        <v>2900</v>
      </c>
      <c r="L614" s="35">
        <f t="shared" si="86"/>
        <v>904</v>
      </c>
      <c r="M614" s="35">
        <f t="shared" si="89"/>
        <v>6532</v>
      </c>
    </row>
    <row r="615" spans="2:13">
      <c r="B615" s="7">
        <v>45548</v>
      </c>
      <c r="C615" s="371">
        <v>105468</v>
      </c>
      <c r="D615" s="371">
        <v>64768</v>
      </c>
      <c r="E615" s="35">
        <f t="shared" si="82"/>
        <v>40700</v>
      </c>
      <c r="F615" s="35">
        <f t="shared" si="83"/>
        <v>1.6283967391304348</v>
      </c>
      <c r="G615" s="35">
        <f t="shared" si="81"/>
        <v>170236</v>
      </c>
      <c r="H615" s="35">
        <f t="shared" si="84"/>
        <v>93</v>
      </c>
      <c r="I615" s="35">
        <f t="shared" si="87"/>
        <v>5236</v>
      </c>
      <c r="J615" s="35">
        <f t="shared" si="85"/>
        <v>-1929</v>
      </c>
      <c r="K615" s="35">
        <f t="shared" si="88"/>
        <v>2162</v>
      </c>
      <c r="L615" s="35">
        <f t="shared" si="86"/>
        <v>-1836</v>
      </c>
      <c r="M615" s="35">
        <f t="shared" si="89"/>
        <v>7398</v>
      </c>
    </row>
    <row r="616" spans="2:13">
      <c r="B616" s="7">
        <v>45555</v>
      </c>
      <c r="C616" s="371">
        <v>106053</v>
      </c>
      <c r="D616" s="371">
        <v>66227</v>
      </c>
      <c r="E616" s="35">
        <f t="shared" si="82"/>
        <v>39826</v>
      </c>
      <c r="F616" s="35">
        <f t="shared" si="83"/>
        <v>1.6013559424403945</v>
      </c>
      <c r="G616" s="35">
        <f t="shared" si="81"/>
        <v>172280</v>
      </c>
      <c r="H616" s="35">
        <f t="shared" si="84"/>
        <v>585</v>
      </c>
      <c r="I616" s="35">
        <f t="shared" si="87"/>
        <v>5133</v>
      </c>
      <c r="J616" s="35">
        <f t="shared" si="85"/>
        <v>1459</v>
      </c>
      <c r="K616" s="35">
        <f t="shared" si="88"/>
        <v>1986</v>
      </c>
      <c r="L616" s="35">
        <f t="shared" si="86"/>
        <v>2044</v>
      </c>
      <c r="M616" s="35">
        <f t="shared" si="89"/>
        <v>7119</v>
      </c>
    </row>
    <row r="617" spans="2:13">
      <c r="B617" s="7">
        <v>45562</v>
      </c>
      <c r="C617" s="371">
        <v>106856</v>
      </c>
      <c r="D617" s="371">
        <v>64289</v>
      </c>
      <c r="E617" s="35">
        <f t="shared" si="82"/>
        <v>42567</v>
      </c>
      <c r="F617" s="35">
        <f t="shared" si="83"/>
        <v>1.6621194916704258</v>
      </c>
      <c r="G617" s="35">
        <f t="shared" si="81"/>
        <v>171145</v>
      </c>
      <c r="H617" s="35">
        <f t="shared" si="84"/>
        <v>803</v>
      </c>
      <c r="I617" s="35">
        <f t="shared" si="87"/>
        <v>6377</v>
      </c>
      <c r="J617" s="35">
        <f t="shared" si="85"/>
        <v>-1938</v>
      </c>
      <c r="K617" s="35">
        <f t="shared" si="88"/>
        <v>1678</v>
      </c>
      <c r="L617" s="35">
        <f t="shared" si="86"/>
        <v>-1135</v>
      </c>
      <c r="M617" s="35">
        <f t="shared" si="89"/>
        <v>8055</v>
      </c>
    </row>
    <row r="618" spans="2:13">
      <c r="B618" s="7">
        <v>45569</v>
      </c>
      <c r="C618" s="371">
        <v>105749</v>
      </c>
      <c r="D618" s="371">
        <v>64512</v>
      </c>
      <c r="E618" s="35">
        <f t="shared" si="82"/>
        <v>41237</v>
      </c>
      <c r="F618" s="35">
        <f t="shared" si="83"/>
        <v>1.6392144097222223</v>
      </c>
      <c r="G618" s="35">
        <f t="shared" si="81"/>
        <v>170261</v>
      </c>
      <c r="H618" s="35">
        <f t="shared" si="84"/>
        <v>-1107</v>
      </c>
      <c r="I618" s="35">
        <f t="shared" si="87"/>
        <v>4708</v>
      </c>
      <c r="J618" s="35">
        <f t="shared" si="85"/>
        <v>223</v>
      </c>
      <c r="K618" s="35">
        <f t="shared" si="88"/>
        <v>3053</v>
      </c>
      <c r="L618" s="35">
        <f t="shared" si="86"/>
        <v>-884</v>
      </c>
      <c r="M618" s="35">
        <f t="shared" si="89"/>
        <v>7761</v>
      </c>
    </row>
    <row r="619" spans="2:13">
      <c r="B619" s="7">
        <v>45576</v>
      </c>
      <c r="C619" s="371">
        <v>105401</v>
      </c>
      <c r="D619" s="371">
        <v>61105</v>
      </c>
      <c r="E619" s="35">
        <f t="shared" si="82"/>
        <v>44296</v>
      </c>
      <c r="F619" s="35">
        <f t="shared" si="83"/>
        <v>1.724916127976434</v>
      </c>
      <c r="G619" s="35">
        <f t="shared" si="81"/>
        <v>166506</v>
      </c>
      <c r="H619" s="35">
        <f t="shared" si="84"/>
        <v>-348</v>
      </c>
      <c r="I619" s="35">
        <f t="shared" si="87"/>
        <v>4117</v>
      </c>
      <c r="J619" s="35">
        <f t="shared" si="85"/>
        <v>-3407</v>
      </c>
      <c r="K619" s="35">
        <f t="shared" si="88"/>
        <v>-1299</v>
      </c>
      <c r="L619" s="35">
        <f t="shared" si="86"/>
        <v>-3755</v>
      </c>
      <c r="M619" s="35">
        <f t="shared" si="89"/>
        <v>2818</v>
      </c>
    </row>
    <row r="620" spans="2:13">
      <c r="B620" s="7">
        <v>45583</v>
      </c>
      <c r="C620" s="371">
        <v>106213</v>
      </c>
      <c r="D620" s="371">
        <v>63423</v>
      </c>
      <c r="E620" s="35">
        <f t="shared" si="82"/>
        <v>42790</v>
      </c>
      <c r="F620" s="35">
        <f t="shared" si="83"/>
        <v>1.6746763792315091</v>
      </c>
      <c r="G620" s="35">
        <f t="shared" si="81"/>
        <v>169636</v>
      </c>
      <c r="H620" s="35">
        <f t="shared" si="84"/>
        <v>812</v>
      </c>
      <c r="I620" s="35">
        <f t="shared" si="87"/>
        <v>4450</v>
      </c>
      <c r="J620" s="35">
        <f t="shared" si="85"/>
        <v>2318</v>
      </c>
      <c r="K620" s="35">
        <f t="shared" si="88"/>
        <v>24</v>
      </c>
      <c r="L620" s="35">
        <f t="shared" si="86"/>
        <v>3130</v>
      </c>
      <c r="M620" s="35">
        <f t="shared" si="89"/>
        <v>4474</v>
      </c>
    </row>
    <row r="621" spans="2:13">
      <c r="B621" s="7">
        <v>45590</v>
      </c>
      <c r="C621" s="371">
        <v>106274</v>
      </c>
      <c r="D621" s="371">
        <v>61806</v>
      </c>
      <c r="E621" s="35">
        <f t="shared" si="82"/>
        <v>44468</v>
      </c>
      <c r="F621" s="35">
        <f t="shared" si="83"/>
        <v>1.7194770734232923</v>
      </c>
      <c r="G621" s="35">
        <f t="shared" si="81"/>
        <v>168080</v>
      </c>
      <c r="H621" s="35">
        <f t="shared" si="84"/>
        <v>61</v>
      </c>
      <c r="I621" s="35">
        <f t="shared" si="87"/>
        <v>4908</v>
      </c>
      <c r="J621" s="35">
        <f t="shared" si="85"/>
        <v>-1617</v>
      </c>
      <c r="K621" s="35">
        <f t="shared" si="88"/>
        <v>-2013</v>
      </c>
      <c r="L621" s="35">
        <f t="shared" si="86"/>
        <v>-1556</v>
      </c>
      <c r="M621" s="35">
        <f t="shared" si="89"/>
        <v>2895</v>
      </c>
    </row>
    <row r="622" spans="2:13">
      <c r="B622" s="7">
        <v>45597</v>
      </c>
      <c r="C622" s="371">
        <v>106466</v>
      </c>
      <c r="D622" s="371">
        <v>61237</v>
      </c>
      <c r="E622" s="35">
        <f t="shared" si="82"/>
        <v>45229</v>
      </c>
      <c r="F622" s="35">
        <f t="shared" si="83"/>
        <v>1.7385894148962229</v>
      </c>
      <c r="G622" s="35">
        <f t="shared" si="81"/>
        <v>167703</v>
      </c>
      <c r="H622" s="35">
        <f t="shared" si="84"/>
        <v>192</v>
      </c>
      <c r="I622" s="35">
        <f t="shared" si="87"/>
        <v>3969</v>
      </c>
      <c r="J622" s="35">
        <f t="shared" si="85"/>
        <v>-569</v>
      </c>
      <c r="K622" s="35">
        <f t="shared" si="88"/>
        <v>-1743</v>
      </c>
      <c r="L622" s="35">
        <f t="shared" si="86"/>
        <v>-377</v>
      </c>
      <c r="M622" s="35">
        <f t="shared" si="89"/>
        <v>2226</v>
      </c>
    </row>
    <row r="623" spans="2:13">
      <c r="B623" s="7">
        <v>45604</v>
      </c>
      <c r="C623" s="371">
        <v>105026</v>
      </c>
      <c r="D623" s="371">
        <v>61614</v>
      </c>
      <c r="E623" s="35">
        <f t="shared" si="82"/>
        <v>43412</v>
      </c>
      <c r="F623" s="35">
        <f t="shared" si="83"/>
        <v>1.7045801278930113</v>
      </c>
      <c r="G623" s="35">
        <f t="shared" si="81"/>
        <v>166640</v>
      </c>
      <c r="H623" s="35">
        <f t="shared" si="84"/>
        <v>-1440</v>
      </c>
      <c r="I623" s="35">
        <f t="shared" si="87"/>
        <v>2232</v>
      </c>
      <c r="J623" s="35">
        <f t="shared" si="85"/>
        <v>377</v>
      </c>
      <c r="K623" s="35">
        <f t="shared" si="88"/>
        <v>-3520</v>
      </c>
      <c r="L623" s="35">
        <f t="shared" si="86"/>
        <v>-1063</v>
      </c>
      <c r="M623" s="35">
        <f t="shared" si="89"/>
        <v>-1288</v>
      </c>
    </row>
    <row r="624" spans="2:13">
      <c r="B624" s="7">
        <v>45611</v>
      </c>
      <c r="C624" s="371">
        <v>103409</v>
      </c>
      <c r="D624" s="371">
        <v>63255</v>
      </c>
      <c r="E624" s="35">
        <f t="shared" si="82"/>
        <v>40154</v>
      </c>
      <c r="F624" s="35">
        <f t="shared" si="83"/>
        <v>1.6347956683266145</v>
      </c>
      <c r="G624" s="35">
        <f t="shared" si="81"/>
        <v>166664</v>
      </c>
      <c r="H624" s="35">
        <f t="shared" si="84"/>
        <v>-1617</v>
      </c>
      <c r="I624" s="35">
        <f t="shared" si="87"/>
        <v>-568</v>
      </c>
      <c r="J624" s="35">
        <f t="shared" si="85"/>
        <v>1641</v>
      </c>
      <c r="K624" s="35">
        <f t="shared" si="88"/>
        <v>-1778</v>
      </c>
      <c r="L624" s="35">
        <f t="shared" si="86"/>
        <v>24</v>
      </c>
      <c r="M624" s="35">
        <f t="shared" si="89"/>
        <v>-2346</v>
      </c>
    </row>
    <row r="625" spans="2:13">
      <c r="B625" s="7">
        <v>45618</v>
      </c>
      <c r="C625" s="371">
        <v>105223</v>
      </c>
      <c r="D625" s="371">
        <v>61030</v>
      </c>
      <c r="E625" s="35">
        <f t="shared" si="82"/>
        <v>44193</v>
      </c>
      <c r="F625" s="35">
        <f t="shared" si="83"/>
        <v>1.7241192855972474</v>
      </c>
      <c r="G625" s="35">
        <f t="shared" si="81"/>
        <v>166253</v>
      </c>
      <c r="H625" s="35">
        <f t="shared" si="84"/>
        <v>1814</v>
      </c>
      <c r="I625" s="35">
        <f t="shared" si="87"/>
        <v>-231</v>
      </c>
      <c r="J625" s="35">
        <f t="shared" si="85"/>
        <v>-2225</v>
      </c>
      <c r="K625" s="35">
        <f t="shared" si="88"/>
        <v>-5945</v>
      </c>
      <c r="L625" s="35">
        <f t="shared" si="86"/>
        <v>-411</v>
      </c>
      <c r="M625" s="35">
        <f t="shared" si="89"/>
        <v>-6176</v>
      </c>
    </row>
    <row r="626" spans="2:13">
      <c r="B626" s="7">
        <v>45625</v>
      </c>
      <c r="C626" s="371">
        <v>104219</v>
      </c>
      <c r="D626" s="371">
        <v>61517</v>
      </c>
      <c r="E626" s="35">
        <f t="shared" si="82"/>
        <v>42702</v>
      </c>
      <c r="F626" s="35">
        <f t="shared" si="83"/>
        <v>1.6941495846676529</v>
      </c>
      <c r="G626" s="35">
        <f t="shared" si="81"/>
        <v>165736</v>
      </c>
      <c r="H626" s="35">
        <f t="shared" si="84"/>
        <v>-1004</v>
      </c>
      <c r="I626" s="35">
        <f t="shared" si="87"/>
        <v>-1357</v>
      </c>
      <c r="J626" s="35">
        <f t="shared" si="85"/>
        <v>487</v>
      </c>
      <c r="K626" s="35">
        <f t="shared" si="88"/>
        <v>-4075</v>
      </c>
      <c r="L626" s="35">
        <f t="shared" si="86"/>
        <v>-517</v>
      </c>
      <c r="M626" s="35">
        <f t="shared" si="89"/>
        <v>-5432</v>
      </c>
    </row>
    <row r="627" spans="2:13">
      <c r="B627" s="7">
        <v>45632</v>
      </c>
      <c r="C627" s="371">
        <v>103414</v>
      </c>
      <c r="D627" s="371">
        <v>59299</v>
      </c>
      <c r="E627" s="35">
        <f t="shared" si="82"/>
        <v>44115</v>
      </c>
      <c r="F627" s="35">
        <f t="shared" si="83"/>
        <v>1.7439417190846389</v>
      </c>
      <c r="G627" s="35">
        <f t="shared" si="81"/>
        <v>162713</v>
      </c>
      <c r="H627" s="35">
        <f t="shared" si="84"/>
        <v>-805</v>
      </c>
      <c r="I627" s="35">
        <f t="shared" si="87"/>
        <v>-1961</v>
      </c>
      <c r="J627" s="35">
        <f t="shared" si="85"/>
        <v>-2218</v>
      </c>
      <c r="K627" s="35">
        <f t="shared" si="88"/>
        <v>-7398</v>
      </c>
      <c r="L627" s="35">
        <f t="shared" si="86"/>
        <v>-3023</v>
      </c>
      <c r="M627" s="35">
        <f t="shared" si="89"/>
        <v>-9359</v>
      </c>
    </row>
    <row r="628" spans="2:13">
      <c r="B628" s="7">
        <v>45639</v>
      </c>
      <c r="C628" s="371">
        <v>103319</v>
      </c>
      <c r="D628" s="371">
        <v>60841</v>
      </c>
      <c r="E628" s="35">
        <f t="shared" si="82"/>
        <v>42478</v>
      </c>
      <c r="F628" s="35">
        <f t="shared" si="83"/>
        <v>1.6981805032790389</v>
      </c>
      <c r="G628" s="35">
        <f t="shared" si="81"/>
        <v>164160</v>
      </c>
      <c r="H628" s="35">
        <f t="shared" si="84"/>
        <v>-95</v>
      </c>
      <c r="I628" s="35">
        <f t="shared" si="87"/>
        <v>-2149</v>
      </c>
      <c r="J628" s="35">
        <f t="shared" si="85"/>
        <v>1542</v>
      </c>
      <c r="K628" s="35">
        <f t="shared" si="88"/>
        <v>-3927</v>
      </c>
      <c r="L628" s="35">
        <f t="shared" si="86"/>
        <v>1447</v>
      </c>
      <c r="M628" s="35">
        <f t="shared" si="89"/>
        <v>-6076</v>
      </c>
    </row>
    <row r="629" spans="2:13">
      <c r="B629" s="7">
        <v>45646</v>
      </c>
      <c r="C629" s="371">
        <v>102103</v>
      </c>
      <c r="D629" s="371">
        <v>60418</v>
      </c>
      <c r="E629" s="35">
        <f t="shared" si="82"/>
        <v>41685</v>
      </c>
      <c r="F629" s="35">
        <f t="shared" si="83"/>
        <v>1.6899433943526763</v>
      </c>
      <c r="G629" s="35">
        <f t="shared" si="81"/>
        <v>162521</v>
      </c>
      <c r="H629" s="35">
        <f t="shared" si="84"/>
        <v>-1216</v>
      </c>
      <c r="I629" s="35">
        <f t="shared" si="87"/>
        <v>-3950</v>
      </c>
      <c r="J629" s="35">
        <f t="shared" si="85"/>
        <v>-423</v>
      </c>
      <c r="K629" s="35">
        <f t="shared" si="88"/>
        <v>-5809</v>
      </c>
      <c r="L629" s="35">
        <f t="shared" si="86"/>
        <v>-1639</v>
      </c>
      <c r="M629" s="35">
        <f t="shared" si="89"/>
        <v>-9759</v>
      </c>
    </row>
    <row r="630" spans="2:13">
      <c r="B630" s="7">
        <v>45653</v>
      </c>
      <c r="C630" s="371">
        <v>102479</v>
      </c>
      <c r="D630" s="371">
        <v>60800</v>
      </c>
      <c r="E630" s="35">
        <f t="shared" si="82"/>
        <v>41679</v>
      </c>
      <c r="F630" s="35">
        <f t="shared" si="83"/>
        <v>1.6855098684210525</v>
      </c>
      <c r="G630" s="35">
        <f t="shared" si="81"/>
        <v>163279</v>
      </c>
      <c r="H630" s="35">
        <f t="shared" si="84"/>
        <v>376</v>
      </c>
      <c r="I630" s="35">
        <f t="shared" si="87"/>
        <v>-4377</v>
      </c>
      <c r="J630" s="35">
        <f t="shared" si="85"/>
        <v>382</v>
      </c>
      <c r="K630" s="35">
        <f t="shared" si="88"/>
        <v>-3489</v>
      </c>
      <c r="L630" s="35">
        <f t="shared" si="86"/>
        <v>758</v>
      </c>
      <c r="M630" s="35">
        <f t="shared" si="89"/>
        <v>-7866</v>
      </c>
    </row>
    <row r="631" spans="2:13">
      <c r="B631" s="7">
        <v>45660</v>
      </c>
      <c r="C631" s="371">
        <v>102748</v>
      </c>
      <c r="D631" s="371">
        <v>60463</v>
      </c>
      <c r="E631" s="35">
        <f t="shared" si="82"/>
        <v>42285</v>
      </c>
      <c r="F631" s="35">
        <f t="shared" si="83"/>
        <v>1.6993533235201694</v>
      </c>
      <c r="G631" s="35">
        <f t="shared" si="81"/>
        <v>163211</v>
      </c>
      <c r="H631" s="35">
        <f t="shared" si="84"/>
        <v>269</v>
      </c>
      <c r="I631" s="35">
        <f t="shared" si="87"/>
        <v>-3001</v>
      </c>
      <c r="J631" s="35">
        <f t="shared" si="85"/>
        <v>-337</v>
      </c>
      <c r="K631" s="35">
        <f t="shared" si="88"/>
        <v>-4049</v>
      </c>
      <c r="L631" s="35">
        <f t="shared" si="86"/>
        <v>-68</v>
      </c>
      <c r="M631" s="35">
        <f t="shared" si="89"/>
        <v>-7050</v>
      </c>
    </row>
    <row r="632" spans="2:13">
      <c r="B632" s="7">
        <v>45667</v>
      </c>
      <c r="C632" s="371">
        <v>102584</v>
      </c>
      <c r="D632" s="371">
        <v>59722</v>
      </c>
      <c r="E632" s="35">
        <f t="shared" si="82"/>
        <v>42862</v>
      </c>
      <c r="F632" s="35">
        <f t="shared" si="83"/>
        <v>1.7176919728073408</v>
      </c>
      <c r="G632" s="35">
        <f t="shared" si="81"/>
        <v>162306</v>
      </c>
      <c r="H632" s="35">
        <f t="shared" si="84"/>
        <v>-164</v>
      </c>
      <c r="I632" s="35">
        <f t="shared" si="87"/>
        <v>-2817</v>
      </c>
      <c r="J632" s="35">
        <f t="shared" si="85"/>
        <v>-741</v>
      </c>
      <c r="K632" s="35">
        <f t="shared" si="88"/>
        <v>-1383</v>
      </c>
      <c r="L632" s="35">
        <f t="shared" si="86"/>
        <v>-905</v>
      </c>
      <c r="M632" s="35">
        <f t="shared" si="89"/>
        <v>-4200</v>
      </c>
    </row>
    <row r="633" spans="2:13">
      <c r="B633" s="7">
        <v>45674</v>
      </c>
      <c r="C633" s="371">
        <v>102716</v>
      </c>
      <c r="D633" s="371">
        <v>60600</v>
      </c>
      <c r="E633" s="35">
        <f t="shared" si="82"/>
        <v>42116</v>
      </c>
      <c r="F633" s="35">
        <f t="shared" si="83"/>
        <v>1.6949834983498351</v>
      </c>
      <c r="G633" s="35">
        <f t="shared" si="81"/>
        <v>163316</v>
      </c>
      <c r="H633" s="35">
        <f t="shared" si="84"/>
        <v>132</v>
      </c>
      <c r="I633" s="35">
        <f t="shared" si="87"/>
        <v>-3497</v>
      </c>
      <c r="J633" s="35">
        <f t="shared" si="85"/>
        <v>878</v>
      </c>
      <c r="K633" s="35">
        <f t="shared" si="88"/>
        <v>-2823</v>
      </c>
      <c r="L633" s="35">
        <f t="shared" si="86"/>
        <v>1010</v>
      </c>
      <c r="M633" s="35">
        <f t="shared" si="89"/>
        <v>-6320</v>
      </c>
    </row>
    <row r="634" spans="2:13">
      <c r="B634" s="7">
        <v>45681</v>
      </c>
      <c r="C634" s="371">
        <v>103986</v>
      </c>
      <c r="D634" s="371">
        <v>61841</v>
      </c>
      <c r="E634" s="35">
        <f t="shared" si="82"/>
        <v>42145</v>
      </c>
      <c r="F634" s="35">
        <f t="shared" si="83"/>
        <v>1.6815057971248848</v>
      </c>
      <c r="G634" s="35">
        <f t="shared" si="81"/>
        <v>165827</v>
      </c>
      <c r="H634" s="35">
        <f t="shared" si="84"/>
        <v>1270</v>
      </c>
      <c r="I634" s="35">
        <f t="shared" si="87"/>
        <v>-2288</v>
      </c>
      <c r="J634" s="35">
        <f t="shared" si="85"/>
        <v>1241</v>
      </c>
      <c r="K634" s="35">
        <f t="shared" si="88"/>
        <v>35</v>
      </c>
      <c r="L634" s="35">
        <f t="shared" si="86"/>
        <v>2511</v>
      </c>
      <c r="M634" s="35">
        <f t="shared" si="89"/>
        <v>-2253</v>
      </c>
    </row>
    <row r="635" spans="2:13">
      <c r="B635" s="7">
        <v>45688</v>
      </c>
      <c r="C635" s="371">
        <v>103997</v>
      </c>
      <c r="D635" s="371">
        <v>60475</v>
      </c>
      <c r="E635" s="35">
        <f t="shared" si="82"/>
        <v>43522</v>
      </c>
      <c r="F635" s="35">
        <f t="shared" si="83"/>
        <v>1.7196692848284416</v>
      </c>
      <c r="G635" s="35">
        <f t="shared" si="81"/>
        <v>164472</v>
      </c>
      <c r="H635" s="35">
        <f t="shared" si="84"/>
        <v>11</v>
      </c>
      <c r="I635" s="35">
        <f t="shared" si="87"/>
        <v>-2469</v>
      </c>
      <c r="J635" s="35">
        <f t="shared" si="85"/>
        <v>-1366</v>
      </c>
      <c r="K635" s="35">
        <f t="shared" si="88"/>
        <v>-762</v>
      </c>
      <c r="L635" s="35">
        <f t="shared" si="86"/>
        <v>-1355</v>
      </c>
      <c r="M635" s="35">
        <f t="shared" si="89"/>
        <v>-3231</v>
      </c>
    </row>
    <row r="636" spans="2:13">
      <c r="B636" s="7">
        <v>45695</v>
      </c>
      <c r="C636" s="371">
        <v>105965</v>
      </c>
      <c r="D636" s="371">
        <v>62790</v>
      </c>
      <c r="E636" s="35">
        <f t="shared" si="82"/>
        <v>43175</v>
      </c>
      <c r="F636" s="35">
        <f t="shared" si="83"/>
        <v>1.6876094919573181</v>
      </c>
      <c r="G636" s="35">
        <f t="shared" si="81"/>
        <v>168755</v>
      </c>
      <c r="H636" s="35">
        <f t="shared" si="84"/>
        <v>1968</v>
      </c>
      <c r="I636" s="35">
        <f t="shared" si="87"/>
        <v>939</v>
      </c>
      <c r="J636" s="35">
        <f t="shared" si="85"/>
        <v>2315</v>
      </c>
      <c r="K636" s="35">
        <f t="shared" si="88"/>
        <v>1176</v>
      </c>
      <c r="L636" s="35">
        <f t="shared" si="86"/>
        <v>4283</v>
      </c>
      <c r="M636" s="35">
        <f t="shared" si="89"/>
        <v>2115</v>
      </c>
    </row>
    <row r="637" spans="2:13">
      <c r="B637" s="7">
        <v>45702</v>
      </c>
      <c r="C637" s="371">
        <v>106888</v>
      </c>
      <c r="D637" s="371">
        <v>63465</v>
      </c>
      <c r="E637" s="35">
        <f t="shared" si="82"/>
        <v>43423</v>
      </c>
      <c r="F637" s="35">
        <f t="shared" si="83"/>
        <v>1.6842038919089262</v>
      </c>
      <c r="G637" s="35">
        <f t="shared" si="81"/>
        <v>170353</v>
      </c>
      <c r="H637" s="35">
        <f t="shared" si="84"/>
        <v>923</v>
      </c>
      <c r="I637" s="35">
        <f t="shared" si="87"/>
        <v>3479</v>
      </c>
      <c r="J637" s="35">
        <f t="shared" si="85"/>
        <v>675</v>
      </c>
      <c r="K637" s="35">
        <f t="shared" si="88"/>
        <v>210</v>
      </c>
      <c r="L637" s="35">
        <f t="shared" si="86"/>
        <v>1598</v>
      </c>
      <c r="M637" s="35">
        <f t="shared" si="89"/>
        <v>3689</v>
      </c>
    </row>
    <row r="638" spans="2:13">
      <c r="B638" s="7">
        <v>45709</v>
      </c>
      <c r="C638" s="371">
        <v>108519</v>
      </c>
      <c r="D638" s="371">
        <v>66148</v>
      </c>
      <c r="E638" s="35">
        <f t="shared" si="82"/>
        <v>42371</v>
      </c>
      <c r="F638" s="35">
        <f t="shared" si="83"/>
        <v>1.6405484670738344</v>
      </c>
      <c r="G638" s="35">
        <f t="shared" si="81"/>
        <v>174667</v>
      </c>
      <c r="H638" s="35">
        <f t="shared" si="84"/>
        <v>1631</v>
      </c>
      <c r="I638" s="35">
        <f t="shared" si="87"/>
        <v>3296</v>
      </c>
      <c r="J638" s="35">
        <f t="shared" si="85"/>
        <v>2683</v>
      </c>
      <c r="K638" s="35">
        <f t="shared" si="88"/>
        <v>5118</v>
      </c>
      <c r="L638" s="35">
        <f t="shared" si="86"/>
        <v>4314</v>
      </c>
      <c r="M638" s="35">
        <f t="shared" si="89"/>
        <v>8414</v>
      </c>
    </row>
    <row r="639" spans="2:13">
      <c r="B639" s="7">
        <v>45716</v>
      </c>
      <c r="C639" s="371">
        <v>106976</v>
      </c>
      <c r="D639" s="371">
        <v>64517</v>
      </c>
      <c r="E639" s="35">
        <f t="shared" si="82"/>
        <v>42459</v>
      </c>
      <c r="F639" s="35">
        <f t="shared" si="83"/>
        <v>1.6581056155741898</v>
      </c>
      <c r="G639" s="35">
        <f t="shared" si="81"/>
        <v>171493</v>
      </c>
      <c r="H639" s="35">
        <f t="shared" si="84"/>
        <v>-1543</v>
      </c>
      <c r="I639" s="35">
        <f t="shared" si="87"/>
        <v>2757</v>
      </c>
      <c r="J639" s="35">
        <f t="shared" si="85"/>
        <v>-1631</v>
      </c>
      <c r="K639" s="35">
        <f t="shared" si="88"/>
        <v>3000</v>
      </c>
      <c r="L639" s="35">
        <f t="shared" si="86"/>
        <v>-3174</v>
      </c>
      <c r="M639" s="35">
        <f t="shared" si="89"/>
        <v>5757</v>
      </c>
    </row>
    <row r="640" spans="2:13">
      <c r="B640" s="7">
        <v>45723</v>
      </c>
      <c r="C640" s="371">
        <v>109153</v>
      </c>
      <c r="D640" s="371">
        <v>67977</v>
      </c>
      <c r="E640" s="35">
        <f t="shared" si="82"/>
        <v>41176</v>
      </c>
      <c r="F640" s="35">
        <f t="shared" si="83"/>
        <v>1.6057342924812805</v>
      </c>
      <c r="G640" s="35">
        <f t="shared" si="81"/>
        <v>177130</v>
      </c>
      <c r="H640" s="35">
        <f t="shared" si="84"/>
        <v>2177</v>
      </c>
      <c r="I640" s="35">
        <f t="shared" si="87"/>
        <v>5739</v>
      </c>
      <c r="J640" s="35">
        <f t="shared" si="85"/>
        <v>3460</v>
      </c>
      <c r="K640" s="35">
        <f t="shared" si="88"/>
        <v>8678</v>
      </c>
      <c r="L640" s="35">
        <f t="shared" si="86"/>
        <v>5637</v>
      </c>
      <c r="M640" s="35">
        <f t="shared" si="89"/>
        <v>14417</v>
      </c>
    </row>
    <row r="641" spans="2:13">
      <c r="B641" s="7">
        <v>45730</v>
      </c>
      <c r="C641" s="371">
        <v>109939</v>
      </c>
      <c r="D641" s="371">
        <v>68795</v>
      </c>
      <c r="E641" s="35">
        <f t="shared" si="82"/>
        <v>41144</v>
      </c>
      <c r="F641" s="35">
        <f t="shared" si="83"/>
        <v>1.5980667199651137</v>
      </c>
      <c r="G641" s="35">
        <f t="shared" si="81"/>
        <v>178734</v>
      </c>
      <c r="H641" s="35">
        <f t="shared" si="84"/>
        <v>786</v>
      </c>
      <c r="I641" s="35">
        <f t="shared" si="87"/>
        <v>6620</v>
      </c>
      <c r="J641" s="35">
        <f t="shared" si="85"/>
        <v>818</v>
      </c>
      <c r="K641" s="35">
        <f t="shared" si="88"/>
        <v>7954</v>
      </c>
      <c r="L641" s="35">
        <f t="shared" si="86"/>
        <v>1604</v>
      </c>
      <c r="M641" s="35">
        <f t="shared" si="89"/>
        <v>14574</v>
      </c>
    </row>
    <row r="642" spans="2:13">
      <c r="B642" s="7">
        <v>45737</v>
      </c>
      <c r="C642" s="371">
        <v>113095</v>
      </c>
      <c r="D642" s="371">
        <v>71950</v>
      </c>
      <c r="E642" s="35">
        <f t="shared" si="82"/>
        <v>41145</v>
      </c>
      <c r="F642" s="35">
        <f t="shared" si="83"/>
        <v>1.5718554551772064</v>
      </c>
      <c r="G642" s="35">
        <f t="shared" ref="G642:G676" si="90">C642+D642</f>
        <v>185045</v>
      </c>
      <c r="H642" s="35">
        <f t="shared" si="84"/>
        <v>3156</v>
      </c>
      <c r="I642" s="35">
        <f t="shared" si="87"/>
        <v>10992</v>
      </c>
      <c r="J642" s="35">
        <f t="shared" si="85"/>
        <v>3155</v>
      </c>
      <c r="K642" s="35">
        <f t="shared" si="88"/>
        <v>11532</v>
      </c>
      <c r="L642" s="35">
        <f t="shared" si="86"/>
        <v>6311</v>
      </c>
      <c r="M642" s="35">
        <f t="shared" si="89"/>
        <v>22524</v>
      </c>
    </row>
    <row r="643" spans="2:13">
      <c r="B643" s="7">
        <v>45744</v>
      </c>
      <c r="C643" s="371">
        <v>114023</v>
      </c>
      <c r="D643" s="371">
        <v>71235</v>
      </c>
      <c r="E643" s="35">
        <f t="shared" ref="E643:E676" si="91">C643-D643</f>
        <v>42788</v>
      </c>
      <c r="F643" s="35">
        <f t="shared" ref="F643:F676" si="92">C643/D643</f>
        <v>1.6006597880255493</v>
      </c>
      <c r="G643" s="35">
        <f t="shared" si="90"/>
        <v>185258</v>
      </c>
      <c r="H643" s="35">
        <f t="shared" ref="H643:H672" si="93">C643-C642</f>
        <v>928</v>
      </c>
      <c r="I643" s="35">
        <f t="shared" si="87"/>
        <v>11544</v>
      </c>
      <c r="J643" s="35">
        <f t="shared" ref="J643:J672" si="94">D643-D642</f>
        <v>-715</v>
      </c>
      <c r="K643" s="35">
        <f t="shared" si="88"/>
        <v>10435</v>
      </c>
      <c r="L643" s="35">
        <f t="shared" ref="L643:L672" si="95">H643+J643</f>
        <v>213</v>
      </c>
      <c r="M643" s="35">
        <f t="shared" si="89"/>
        <v>21979</v>
      </c>
    </row>
    <row r="644" spans="2:13">
      <c r="B644" s="7">
        <v>45751</v>
      </c>
      <c r="C644" s="371">
        <v>115210</v>
      </c>
      <c r="D644" s="371">
        <v>74588</v>
      </c>
      <c r="E644" s="35">
        <f t="shared" si="91"/>
        <v>40622</v>
      </c>
      <c r="F644" s="35">
        <f t="shared" si="92"/>
        <v>1.5446184372821365</v>
      </c>
      <c r="G644" s="35">
        <f t="shared" si="90"/>
        <v>189798</v>
      </c>
      <c r="H644" s="35">
        <f t="shared" si="93"/>
        <v>1187</v>
      </c>
      <c r="I644" s="35">
        <f t="shared" si="87"/>
        <v>12462</v>
      </c>
      <c r="J644" s="35">
        <f t="shared" si="94"/>
        <v>3353</v>
      </c>
      <c r="K644" s="35">
        <f t="shared" si="88"/>
        <v>14125</v>
      </c>
      <c r="L644" s="35">
        <f t="shared" si="95"/>
        <v>4540</v>
      </c>
      <c r="M644" s="35">
        <f t="shared" si="89"/>
        <v>26587</v>
      </c>
    </row>
    <row r="645" spans="2:13">
      <c r="B645" s="7">
        <v>45758</v>
      </c>
      <c r="C645" s="371">
        <v>117940</v>
      </c>
      <c r="D645" s="371">
        <v>73297</v>
      </c>
      <c r="E645" s="35">
        <f t="shared" si="91"/>
        <v>44643</v>
      </c>
      <c r="F645" s="35">
        <f t="shared" si="92"/>
        <v>1.6090699482925632</v>
      </c>
      <c r="G645" s="35">
        <f t="shared" si="90"/>
        <v>191237</v>
      </c>
      <c r="H645" s="35">
        <f t="shared" si="93"/>
        <v>2730</v>
      </c>
      <c r="I645" s="35">
        <f t="shared" si="87"/>
        <v>15356</v>
      </c>
      <c r="J645" s="35">
        <f t="shared" si="94"/>
        <v>-1291</v>
      </c>
      <c r="K645" s="35">
        <f t="shared" si="88"/>
        <v>13575</v>
      </c>
      <c r="L645" s="35">
        <f t="shared" si="95"/>
        <v>1439</v>
      </c>
      <c r="M645" s="35">
        <f t="shared" si="89"/>
        <v>28931</v>
      </c>
    </row>
    <row r="646" spans="2:13">
      <c r="B646" s="7">
        <v>45765</v>
      </c>
      <c r="C646" s="371">
        <v>119864</v>
      </c>
      <c r="D646" s="371">
        <v>75703</v>
      </c>
      <c r="E646" s="35">
        <f t="shared" si="91"/>
        <v>44161</v>
      </c>
      <c r="F646" s="35">
        <f t="shared" si="92"/>
        <v>1.5833454420564574</v>
      </c>
      <c r="G646" s="35">
        <f t="shared" si="90"/>
        <v>195567</v>
      </c>
      <c r="H646" s="35">
        <f t="shared" si="93"/>
        <v>1924</v>
      </c>
      <c r="I646" s="35">
        <f t="shared" si="87"/>
        <v>17148</v>
      </c>
      <c r="J646" s="35">
        <f t="shared" si="94"/>
        <v>2406</v>
      </c>
      <c r="K646" s="35">
        <f t="shared" si="88"/>
        <v>15103</v>
      </c>
      <c r="L646" s="35">
        <f t="shared" si="95"/>
        <v>4330</v>
      </c>
      <c r="M646" s="35">
        <f t="shared" si="89"/>
        <v>32251</v>
      </c>
    </row>
    <row r="647" spans="2:13">
      <c r="B647" s="7">
        <v>45772</v>
      </c>
      <c r="C647" s="371">
        <v>119328</v>
      </c>
      <c r="D647" s="371">
        <v>75517</v>
      </c>
      <c r="E647" s="35">
        <f t="shared" si="91"/>
        <v>43811</v>
      </c>
      <c r="F647" s="35">
        <f t="shared" si="92"/>
        <v>1.580147516453249</v>
      </c>
      <c r="G647" s="35">
        <f t="shared" si="90"/>
        <v>194845</v>
      </c>
      <c r="H647" s="35">
        <f t="shared" si="93"/>
        <v>-536</v>
      </c>
      <c r="I647" s="35">
        <f t="shared" si="87"/>
        <v>15342</v>
      </c>
      <c r="J647" s="35">
        <f t="shared" si="94"/>
        <v>-186</v>
      </c>
      <c r="K647" s="35">
        <f t="shared" si="88"/>
        <v>13676</v>
      </c>
      <c r="L647" s="35">
        <f t="shared" si="95"/>
        <v>-722</v>
      </c>
      <c r="M647" s="35">
        <f t="shared" si="89"/>
        <v>29018</v>
      </c>
    </row>
    <row r="648" spans="2:13">
      <c r="B648" s="7">
        <v>45779</v>
      </c>
      <c r="C648" s="371">
        <v>118763</v>
      </c>
      <c r="D648" s="371">
        <v>74745</v>
      </c>
      <c r="E648" s="35">
        <f t="shared" si="91"/>
        <v>44018</v>
      </c>
      <c r="F648" s="35">
        <f t="shared" si="92"/>
        <v>1.5889089571208777</v>
      </c>
      <c r="G648" s="35">
        <f t="shared" si="90"/>
        <v>193508</v>
      </c>
      <c r="H648" s="35">
        <f t="shared" si="93"/>
        <v>-565</v>
      </c>
      <c r="I648" s="35">
        <f t="shared" si="87"/>
        <v>14766</v>
      </c>
      <c r="J648" s="35">
        <f t="shared" si="94"/>
        <v>-772</v>
      </c>
      <c r="K648" s="35">
        <f t="shared" si="88"/>
        <v>14270</v>
      </c>
      <c r="L648" s="35">
        <f t="shared" si="95"/>
        <v>-1337</v>
      </c>
      <c r="M648" s="35">
        <f t="shared" si="89"/>
        <v>29036</v>
      </c>
    </row>
    <row r="649" spans="2:13">
      <c r="B649" s="7">
        <v>45786</v>
      </c>
      <c r="C649" s="371">
        <v>118778</v>
      </c>
      <c r="D649" s="371">
        <v>74348</v>
      </c>
      <c r="E649" s="35">
        <f t="shared" si="91"/>
        <v>44430</v>
      </c>
      <c r="F649" s="35">
        <f t="shared" si="92"/>
        <v>1.5975950933448109</v>
      </c>
      <c r="G649" s="35">
        <f t="shared" si="90"/>
        <v>193126</v>
      </c>
      <c r="H649" s="35">
        <f t="shared" si="93"/>
        <v>15</v>
      </c>
      <c r="I649" s="35">
        <f t="shared" si="87"/>
        <v>12813</v>
      </c>
      <c r="J649" s="35">
        <f t="shared" si="94"/>
        <v>-397</v>
      </c>
      <c r="K649" s="35">
        <f t="shared" si="88"/>
        <v>11558</v>
      </c>
      <c r="L649" s="35">
        <f t="shared" si="95"/>
        <v>-382</v>
      </c>
      <c r="M649" s="35">
        <f t="shared" si="89"/>
        <v>24371</v>
      </c>
    </row>
    <row r="650" spans="2:13">
      <c r="B650" s="7">
        <v>45793</v>
      </c>
      <c r="C650" s="371">
        <v>116754</v>
      </c>
      <c r="D650" s="371">
        <v>74853</v>
      </c>
      <c r="E650" s="35">
        <f t="shared" si="91"/>
        <v>41901</v>
      </c>
      <c r="F650" s="35">
        <f t="shared" si="92"/>
        <v>1.5597771632399502</v>
      </c>
      <c r="G650" s="35">
        <f t="shared" si="90"/>
        <v>191607</v>
      </c>
      <c r="H650" s="35">
        <f t="shared" si="93"/>
        <v>-2024</v>
      </c>
      <c r="I650" s="35">
        <f t="shared" si="87"/>
        <v>9866</v>
      </c>
      <c r="J650" s="35">
        <f t="shared" si="94"/>
        <v>505</v>
      </c>
      <c r="K650" s="35">
        <f t="shared" si="88"/>
        <v>11388</v>
      </c>
      <c r="L650" s="35">
        <f t="shared" si="95"/>
        <v>-1519</v>
      </c>
      <c r="M650" s="35">
        <f t="shared" si="89"/>
        <v>21254</v>
      </c>
    </row>
    <row r="651" spans="2:13">
      <c r="B651" s="7">
        <v>45800</v>
      </c>
      <c r="C651" s="371">
        <v>118700</v>
      </c>
      <c r="D651" s="371">
        <v>74385</v>
      </c>
      <c r="E651" s="35">
        <f t="shared" si="91"/>
        <v>44315</v>
      </c>
      <c r="F651" s="35">
        <f t="shared" si="92"/>
        <v>1.595751831686496</v>
      </c>
      <c r="G651" s="35">
        <f t="shared" si="90"/>
        <v>193085</v>
      </c>
      <c r="H651" s="35">
        <f t="shared" si="93"/>
        <v>1946</v>
      </c>
      <c r="I651" s="35">
        <f t="shared" si="87"/>
        <v>10181</v>
      </c>
      <c r="J651" s="35">
        <f t="shared" si="94"/>
        <v>-468</v>
      </c>
      <c r="K651" s="35">
        <f t="shared" si="88"/>
        <v>8237</v>
      </c>
      <c r="L651" s="35">
        <f t="shared" si="95"/>
        <v>1478</v>
      </c>
      <c r="M651" s="35">
        <f t="shared" si="89"/>
        <v>18418</v>
      </c>
    </row>
    <row r="652" spans="2:13">
      <c r="B652" s="7">
        <v>45807</v>
      </c>
      <c r="C652" s="371">
        <v>117525</v>
      </c>
      <c r="D652" s="371">
        <v>74311</v>
      </c>
      <c r="E652" s="35">
        <f t="shared" si="91"/>
        <v>43214</v>
      </c>
      <c r="F652" s="35">
        <f t="shared" si="92"/>
        <v>1.5815289795588809</v>
      </c>
      <c r="G652" s="35">
        <f t="shared" si="90"/>
        <v>191836</v>
      </c>
      <c r="H652" s="35">
        <f t="shared" si="93"/>
        <v>-1175</v>
      </c>
      <c r="I652" s="35">
        <f t="shared" si="87"/>
        <v>10549</v>
      </c>
      <c r="J652" s="35">
        <f t="shared" si="94"/>
        <v>-74</v>
      </c>
      <c r="K652" s="35">
        <f t="shared" si="88"/>
        <v>9794</v>
      </c>
      <c r="L652" s="35">
        <f t="shared" si="95"/>
        <v>-1249</v>
      </c>
      <c r="M652" s="35">
        <f t="shared" si="89"/>
        <v>20343</v>
      </c>
    </row>
    <row r="653" spans="2:13">
      <c r="B653" s="7">
        <v>45814</v>
      </c>
      <c r="C653" s="371">
        <v>118235</v>
      </c>
      <c r="D653" s="371">
        <v>72316</v>
      </c>
      <c r="E653" s="35">
        <f t="shared" si="91"/>
        <v>45919</v>
      </c>
      <c r="F653" s="35">
        <f t="shared" si="92"/>
        <v>1.6349770451905525</v>
      </c>
      <c r="G653" s="35">
        <f t="shared" si="90"/>
        <v>190551</v>
      </c>
      <c r="H653" s="35">
        <f t="shared" si="93"/>
        <v>710</v>
      </c>
      <c r="I653" s="35">
        <f t="shared" si="87"/>
        <v>9082</v>
      </c>
      <c r="J653" s="35">
        <f t="shared" si="94"/>
        <v>-1995</v>
      </c>
      <c r="K653" s="35">
        <f t="shared" si="88"/>
        <v>4339</v>
      </c>
      <c r="L653" s="35">
        <f t="shared" si="95"/>
        <v>-1285</v>
      </c>
      <c r="M653" s="35">
        <f t="shared" si="89"/>
        <v>13421</v>
      </c>
    </row>
    <row r="654" spans="2:13">
      <c r="B654" s="7">
        <v>45821</v>
      </c>
      <c r="C654" s="371">
        <v>119572</v>
      </c>
      <c r="D654" s="371">
        <v>75567</v>
      </c>
      <c r="E654" s="35">
        <f t="shared" si="91"/>
        <v>44005</v>
      </c>
      <c r="F654" s="35">
        <f t="shared" si="92"/>
        <v>1.5823309116413249</v>
      </c>
      <c r="G654" s="35">
        <f t="shared" si="90"/>
        <v>195139</v>
      </c>
      <c r="H654" s="35">
        <f t="shared" si="93"/>
        <v>1337</v>
      </c>
      <c r="I654" s="35">
        <f t="shared" si="87"/>
        <v>9633</v>
      </c>
      <c r="J654" s="35">
        <f t="shared" si="94"/>
        <v>3251</v>
      </c>
      <c r="K654" s="35">
        <f t="shared" si="88"/>
        <v>6772</v>
      </c>
      <c r="L654" s="35">
        <f t="shared" si="95"/>
        <v>4588</v>
      </c>
      <c r="M654" s="35">
        <f t="shared" si="89"/>
        <v>16405</v>
      </c>
    </row>
    <row r="655" spans="2:13">
      <c r="B655" s="7">
        <v>45828</v>
      </c>
      <c r="C655" s="371">
        <v>118755</v>
      </c>
      <c r="D655" s="371">
        <v>74899</v>
      </c>
      <c r="E655" s="35">
        <f t="shared" si="91"/>
        <v>43856</v>
      </c>
      <c r="F655" s="35">
        <f t="shared" si="92"/>
        <v>1.5855351873856793</v>
      </c>
      <c r="G655" s="35">
        <f t="shared" si="90"/>
        <v>193654</v>
      </c>
      <c r="H655" s="35">
        <f t="shared" si="93"/>
        <v>-817</v>
      </c>
      <c r="I655" s="35">
        <f t="shared" ref="I655:I674" si="96">SUM(H643:H655)</f>
        <v>5660</v>
      </c>
      <c r="J655" s="35">
        <f t="shared" si="94"/>
        <v>-668</v>
      </c>
      <c r="K655" s="35">
        <f t="shared" ref="K655:K674" si="97">SUM(J643:J655)</f>
        <v>2949</v>
      </c>
      <c r="L655" s="35">
        <f t="shared" si="95"/>
        <v>-1485</v>
      </c>
      <c r="M655" s="35">
        <f t="shared" ref="M655:M674" si="98">SUM(L643:L655)</f>
        <v>8609</v>
      </c>
    </row>
    <row r="656" spans="2:13">
      <c r="B656" s="7">
        <v>45835</v>
      </c>
      <c r="C656" s="371">
        <v>118025</v>
      </c>
      <c r="D656" s="371">
        <v>76108</v>
      </c>
      <c r="E656" s="35">
        <f t="shared" si="91"/>
        <v>41917</v>
      </c>
      <c r="F656" s="35">
        <f t="shared" si="92"/>
        <v>1.5507568192568455</v>
      </c>
      <c r="G656" s="35">
        <f t="shared" si="90"/>
        <v>194133</v>
      </c>
      <c r="H656" s="35">
        <f t="shared" si="93"/>
        <v>-730</v>
      </c>
      <c r="I656" s="35">
        <f t="shared" si="96"/>
        <v>4002</v>
      </c>
      <c r="J656" s="35">
        <f t="shared" si="94"/>
        <v>1209</v>
      </c>
      <c r="K656" s="35">
        <f t="shared" si="97"/>
        <v>4873</v>
      </c>
      <c r="L656" s="35">
        <f t="shared" si="95"/>
        <v>479</v>
      </c>
      <c r="M656" s="35">
        <f t="shared" si="98"/>
        <v>8875</v>
      </c>
    </row>
    <row r="657" spans="2:13">
      <c r="B657" s="7">
        <v>45842</v>
      </c>
      <c r="C657" s="371">
        <v>118460</v>
      </c>
      <c r="D657" s="371">
        <v>72728</v>
      </c>
      <c r="E657" s="35">
        <f t="shared" si="91"/>
        <v>45732</v>
      </c>
      <c r="F657" s="35">
        <f t="shared" si="92"/>
        <v>1.6288087119128809</v>
      </c>
      <c r="G657" s="35">
        <f t="shared" si="90"/>
        <v>191188</v>
      </c>
      <c r="H657" s="35">
        <f t="shared" si="93"/>
        <v>435</v>
      </c>
      <c r="I657" s="35">
        <f t="shared" si="96"/>
        <v>3250</v>
      </c>
      <c r="J657" s="35">
        <f t="shared" si="94"/>
        <v>-3380</v>
      </c>
      <c r="K657" s="35">
        <f t="shared" si="97"/>
        <v>-1860</v>
      </c>
      <c r="L657" s="35">
        <f t="shared" si="95"/>
        <v>-2945</v>
      </c>
      <c r="M657" s="35">
        <f t="shared" si="98"/>
        <v>1390</v>
      </c>
    </row>
    <row r="658" spans="2:13">
      <c r="B658" s="7">
        <v>45849</v>
      </c>
      <c r="C658" s="371">
        <v>118140</v>
      </c>
      <c r="D658" s="371">
        <v>73973</v>
      </c>
      <c r="E658" s="35">
        <f t="shared" si="91"/>
        <v>44167</v>
      </c>
      <c r="F658" s="35">
        <f t="shared" si="92"/>
        <v>1.5970692009246616</v>
      </c>
      <c r="G658" s="35">
        <f t="shared" si="90"/>
        <v>192113</v>
      </c>
      <c r="H658" s="35">
        <f t="shared" si="93"/>
        <v>-320</v>
      </c>
      <c r="I658" s="35">
        <f t="shared" si="96"/>
        <v>200</v>
      </c>
      <c r="J658" s="35">
        <f t="shared" si="94"/>
        <v>1245</v>
      </c>
      <c r="K658" s="35">
        <f t="shared" si="97"/>
        <v>676</v>
      </c>
      <c r="L658" s="35">
        <f t="shared" si="95"/>
        <v>925</v>
      </c>
      <c r="M658" s="35">
        <f t="shared" si="98"/>
        <v>876</v>
      </c>
    </row>
    <row r="659" spans="2:13">
      <c r="B659" s="7">
        <v>45856</v>
      </c>
      <c r="C659" s="371">
        <v>118307</v>
      </c>
      <c r="D659" s="371">
        <v>75736</v>
      </c>
      <c r="E659" s="35">
        <f t="shared" si="91"/>
        <v>42571</v>
      </c>
      <c r="F659" s="35">
        <f t="shared" si="92"/>
        <v>1.5620972853068553</v>
      </c>
      <c r="G659" s="35">
        <f t="shared" si="90"/>
        <v>194043</v>
      </c>
      <c r="H659" s="35">
        <f t="shared" si="93"/>
        <v>167</v>
      </c>
      <c r="I659" s="35">
        <f t="shared" si="96"/>
        <v>-1557</v>
      </c>
      <c r="J659" s="35">
        <f t="shared" si="94"/>
        <v>1763</v>
      </c>
      <c r="K659" s="35">
        <f t="shared" si="97"/>
        <v>33</v>
      </c>
      <c r="L659" s="35">
        <f t="shared" si="95"/>
        <v>1930</v>
      </c>
      <c r="M659" s="35">
        <f t="shared" si="98"/>
        <v>-1524</v>
      </c>
    </row>
    <row r="660" spans="2:13">
      <c r="B660" s="7">
        <v>45863</v>
      </c>
      <c r="C660" s="371">
        <v>118473</v>
      </c>
      <c r="D660" s="371">
        <v>77121</v>
      </c>
      <c r="E660" s="35">
        <f t="shared" si="91"/>
        <v>41352</v>
      </c>
      <c r="F660" s="35">
        <f t="shared" si="92"/>
        <v>1.5361963667483565</v>
      </c>
      <c r="G660" s="35">
        <f t="shared" si="90"/>
        <v>195594</v>
      </c>
      <c r="H660" s="35">
        <f t="shared" si="93"/>
        <v>166</v>
      </c>
      <c r="I660" s="35">
        <f t="shared" si="96"/>
        <v>-855</v>
      </c>
      <c r="J660" s="35">
        <f t="shared" si="94"/>
        <v>1385</v>
      </c>
      <c r="K660" s="35">
        <f t="shared" si="97"/>
        <v>1604</v>
      </c>
      <c r="L660" s="35">
        <f t="shared" si="95"/>
        <v>1551</v>
      </c>
      <c r="M660" s="35">
        <f t="shared" si="98"/>
        <v>749</v>
      </c>
    </row>
    <row r="661" spans="2:13">
      <c r="B661" s="7">
        <v>45870</v>
      </c>
      <c r="C661" s="371">
        <v>117652</v>
      </c>
      <c r="D661" s="371">
        <v>74608</v>
      </c>
      <c r="E661" s="35">
        <f t="shared" si="91"/>
        <v>43044</v>
      </c>
      <c r="F661" s="35">
        <f t="shared" si="92"/>
        <v>1.5769354492815784</v>
      </c>
      <c r="G661" s="35">
        <f t="shared" si="90"/>
        <v>192260</v>
      </c>
      <c r="H661" s="35">
        <f t="shared" si="93"/>
        <v>-821</v>
      </c>
      <c r="I661" s="35">
        <f t="shared" si="96"/>
        <v>-1111</v>
      </c>
      <c r="J661" s="35">
        <f t="shared" si="94"/>
        <v>-2513</v>
      </c>
      <c r="K661" s="35">
        <f t="shared" si="97"/>
        <v>-137</v>
      </c>
      <c r="L661" s="35">
        <f t="shared" si="95"/>
        <v>-3334</v>
      </c>
      <c r="M661" s="35">
        <f t="shared" si="98"/>
        <v>-1248</v>
      </c>
    </row>
    <row r="662" spans="2:13">
      <c r="B662" s="7">
        <v>45877</v>
      </c>
      <c r="C662" s="371">
        <v>119280</v>
      </c>
      <c r="D662" s="371">
        <v>76412</v>
      </c>
      <c r="E662" s="35">
        <f t="shared" si="91"/>
        <v>42868</v>
      </c>
      <c r="F662" s="35">
        <f t="shared" si="92"/>
        <v>1.5610113594723343</v>
      </c>
      <c r="G662" s="35">
        <f t="shared" si="90"/>
        <v>195692</v>
      </c>
      <c r="H662" s="35">
        <f t="shared" si="93"/>
        <v>1628</v>
      </c>
      <c r="I662" s="35">
        <f t="shared" si="96"/>
        <v>502</v>
      </c>
      <c r="J662" s="35">
        <f t="shared" si="94"/>
        <v>1804</v>
      </c>
      <c r="K662" s="35">
        <f t="shared" si="97"/>
        <v>2064</v>
      </c>
      <c r="L662" s="35">
        <f t="shared" si="95"/>
        <v>3432</v>
      </c>
      <c r="M662" s="35">
        <f t="shared" si="98"/>
        <v>2566</v>
      </c>
    </row>
    <row r="663" spans="2:13">
      <c r="B663" s="7">
        <v>45884</v>
      </c>
      <c r="C663" s="371">
        <v>118827</v>
      </c>
      <c r="D663" s="371">
        <v>76023</v>
      </c>
      <c r="E663" s="35">
        <f t="shared" si="91"/>
        <v>42804</v>
      </c>
      <c r="F663" s="35">
        <f t="shared" si="92"/>
        <v>1.5630401325914527</v>
      </c>
      <c r="G663" s="35">
        <f t="shared" si="90"/>
        <v>194850</v>
      </c>
      <c r="H663" s="35">
        <f t="shared" si="93"/>
        <v>-453</v>
      </c>
      <c r="I663" s="35">
        <f t="shared" si="96"/>
        <v>2073</v>
      </c>
      <c r="J663" s="35">
        <f t="shared" si="94"/>
        <v>-389</v>
      </c>
      <c r="K663" s="35">
        <f t="shared" si="97"/>
        <v>1170</v>
      </c>
      <c r="L663" s="35">
        <f t="shared" si="95"/>
        <v>-842</v>
      </c>
      <c r="M663" s="35">
        <f t="shared" si="98"/>
        <v>3243</v>
      </c>
    </row>
    <row r="664" spans="2:13">
      <c r="B664" s="7">
        <v>45891</v>
      </c>
      <c r="C664" s="371">
        <v>118122</v>
      </c>
      <c r="D664" s="371">
        <v>78100</v>
      </c>
      <c r="E664" s="35">
        <f t="shared" si="91"/>
        <v>40022</v>
      </c>
      <c r="F664" s="35">
        <f t="shared" si="92"/>
        <v>1.5124455825864276</v>
      </c>
      <c r="G664" s="35">
        <f t="shared" si="90"/>
        <v>196222</v>
      </c>
      <c r="H664" s="35">
        <f t="shared" si="93"/>
        <v>-705</v>
      </c>
      <c r="I664" s="35">
        <f t="shared" si="96"/>
        <v>-578</v>
      </c>
      <c r="J664" s="35">
        <f t="shared" si="94"/>
        <v>2077</v>
      </c>
      <c r="K664" s="35">
        <f t="shared" si="97"/>
        <v>3715</v>
      </c>
      <c r="L664" s="35">
        <f t="shared" si="95"/>
        <v>1372</v>
      </c>
      <c r="M664" s="35">
        <f t="shared" si="98"/>
        <v>3137</v>
      </c>
    </row>
    <row r="665" spans="2:13">
      <c r="B665" s="7">
        <v>45898</v>
      </c>
      <c r="C665" s="371">
        <v>119362</v>
      </c>
      <c r="D665" s="371">
        <v>73982</v>
      </c>
      <c r="E665" s="35">
        <f t="shared" si="91"/>
        <v>45380</v>
      </c>
      <c r="F665" s="35">
        <f t="shared" si="92"/>
        <v>1.6133924468113865</v>
      </c>
      <c r="G665" s="35">
        <f t="shared" si="90"/>
        <v>193344</v>
      </c>
      <c r="H665" s="35">
        <f t="shared" si="93"/>
        <v>1240</v>
      </c>
      <c r="I665" s="35">
        <f t="shared" si="96"/>
        <v>1837</v>
      </c>
      <c r="J665" s="35">
        <f t="shared" si="94"/>
        <v>-4118</v>
      </c>
      <c r="K665" s="35">
        <f t="shared" si="97"/>
        <v>-329</v>
      </c>
      <c r="L665" s="35">
        <f t="shared" si="95"/>
        <v>-2878</v>
      </c>
      <c r="M665" s="35">
        <f t="shared" si="98"/>
        <v>1508</v>
      </c>
    </row>
    <row r="666" spans="2:13">
      <c r="B666" s="7">
        <v>45905</v>
      </c>
      <c r="C666" s="371">
        <v>122611</v>
      </c>
      <c r="D666" s="371">
        <v>76172</v>
      </c>
      <c r="E666" s="35">
        <f t="shared" si="91"/>
        <v>46439</v>
      </c>
      <c r="F666" s="35">
        <f t="shared" si="92"/>
        <v>1.6096597174814893</v>
      </c>
      <c r="G666" s="35">
        <f t="shared" si="90"/>
        <v>198783</v>
      </c>
      <c r="H666" s="35">
        <f t="shared" si="93"/>
        <v>3249</v>
      </c>
      <c r="I666" s="35">
        <f t="shared" si="96"/>
        <v>4376</v>
      </c>
      <c r="J666" s="35">
        <f t="shared" si="94"/>
        <v>2190</v>
      </c>
      <c r="K666" s="35">
        <f t="shared" si="97"/>
        <v>3856</v>
      </c>
      <c r="L666" s="35">
        <f t="shared" si="95"/>
        <v>5439</v>
      </c>
      <c r="M666" s="35">
        <f t="shared" si="98"/>
        <v>8232</v>
      </c>
    </row>
    <row r="667" spans="2:13">
      <c r="B667" s="7">
        <v>45912</v>
      </c>
      <c r="C667" s="371">
        <v>124589</v>
      </c>
      <c r="D667" s="371">
        <v>76964</v>
      </c>
      <c r="E667" s="35">
        <f t="shared" si="91"/>
        <v>47625</v>
      </c>
      <c r="F667" s="35">
        <f t="shared" si="92"/>
        <v>1.6187958006340626</v>
      </c>
      <c r="G667" s="35">
        <f t="shared" si="90"/>
        <v>201553</v>
      </c>
      <c r="H667" s="35">
        <f t="shared" si="93"/>
        <v>1978</v>
      </c>
      <c r="I667" s="35">
        <f t="shared" si="96"/>
        <v>5017</v>
      </c>
      <c r="J667" s="35">
        <f t="shared" si="94"/>
        <v>792</v>
      </c>
      <c r="K667" s="35">
        <f t="shared" si="97"/>
        <v>1397</v>
      </c>
      <c r="L667" s="35">
        <f t="shared" si="95"/>
        <v>2770</v>
      </c>
      <c r="M667" s="35">
        <f t="shared" si="98"/>
        <v>6414</v>
      </c>
    </row>
    <row r="668" spans="2:13">
      <c r="B668" s="7">
        <v>45919</v>
      </c>
      <c r="C668" s="371">
        <v>125303</v>
      </c>
      <c r="D668" s="371">
        <v>78406</v>
      </c>
      <c r="E668" s="35">
        <f t="shared" si="91"/>
        <v>46897</v>
      </c>
      <c r="F668" s="35">
        <f t="shared" si="92"/>
        <v>1.5981302451343009</v>
      </c>
      <c r="G668" s="35">
        <f t="shared" si="90"/>
        <v>203709</v>
      </c>
      <c r="H668" s="35">
        <f t="shared" si="93"/>
        <v>714</v>
      </c>
      <c r="I668" s="35">
        <f t="shared" si="96"/>
        <v>6548</v>
      </c>
      <c r="J668" s="35">
        <f t="shared" si="94"/>
        <v>1442</v>
      </c>
      <c r="K668" s="35">
        <f t="shared" si="97"/>
        <v>3507</v>
      </c>
      <c r="L668" s="35">
        <f t="shared" si="95"/>
        <v>2156</v>
      </c>
      <c r="M668" s="35">
        <f t="shared" si="98"/>
        <v>10055</v>
      </c>
    </row>
    <row r="669" spans="2:13">
      <c r="B669" s="7">
        <v>45926</v>
      </c>
      <c r="C669" s="371">
        <v>126094</v>
      </c>
      <c r="D669" s="371">
        <v>77857</v>
      </c>
      <c r="E669" s="35">
        <f t="shared" si="91"/>
        <v>48237</v>
      </c>
      <c r="F669" s="35">
        <f t="shared" si="92"/>
        <v>1.6195589349705228</v>
      </c>
      <c r="G669" s="35">
        <f t="shared" si="90"/>
        <v>203951</v>
      </c>
      <c r="H669" s="35">
        <f t="shared" si="93"/>
        <v>791</v>
      </c>
      <c r="I669" s="35">
        <f t="shared" si="96"/>
        <v>8069</v>
      </c>
      <c r="J669" s="35">
        <f t="shared" si="94"/>
        <v>-549</v>
      </c>
      <c r="K669" s="35">
        <f t="shared" si="97"/>
        <v>1749</v>
      </c>
      <c r="L669" s="35">
        <f t="shared" si="95"/>
        <v>242</v>
      </c>
      <c r="M669" s="35">
        <f t="shared" si="98"/>
        <v>9818</v>
      </c>
    </row>
    <row r="670" spans="2:13">
      <c r="B670" s="7">
        <v>45933</v>
      </c>
      <c r="C670" s="371">
        <v>128294</v>
      </c>
      <c r="D670" s="371">
        <v>77186</v>
      </c>
      <c r="E670" s="35">
        <f t="shared" si="91"/>
        <v>51108</v>
      </c>
      <c r="F670" s="35">
        <f t="shared" si="92"/>
        <v>1.6621408027362474</v>
      </c>
      <c r="G670" s="35">
        <f t="shared" si="90"/>
        <v>205480</v>
      </c>
      <c r="H670" s="35">
        <f t="shared" si="93"/>
        <v>2200</v>
      </c>
      <c r="I670" s="35">
        <f t="shared" si="96"/>
        <v>9834</v>
      </c>
      <c r="J670" s="35">
        <f t="shared" si="94"/>
        <v>-671</v>
      </c>
      <c r="K670" s="35">
        <f t="shared" si="97"/>
        <v>4458</v>
      </c>
      <c r="L670" s="35">
        <f t="shared" si="95"/>
        <v>1529</v>
      </c>
      <c r="M670" s="35">
        <f t="shared" si="98"/>
        <v>14292</v>
      </c>
    </row>
    <row r="671" spans="2:13">
      <c r="B671" s="7">
        <v>45940</v>
      </c>
      <c r="C671" s="427">
        <v>130868</v>
      </c>
      <c r="D671" s="427">
        <v>77720</v>
      </c>
      <c r="E671" s="35">
        <f t="shared" si="91"/>
        <v>53148</v>
      </c>
      <c r="F671" s="35">
        <f t="shared" si="92"/>
        <v>1.6838394235717962</v>
      </c>
      <c r="G671" s="35">
        <f t="shared" si="90"/>
        <v>208588</v>
      </c>
      <c r="H671" s="35">
        <f t="shared" si="93"/>
        <v>2574</v>
      </c>
      <c r="I671" s="35">
        <f t="shared" si="96"/>
        <v>12728</v>
      </c>
      <c r="J671" s="35">
        <f t="shared" si="94"/>
        <v>534</v>
      </c>
      <c r="K671" s="35">
        <f t="shared" si="97"/>
        <v>3747</v>
      </c>
      <c r="L671" s="35">
        <f t="shared" si="95"/>
        <v>3108</v>
      </c>
      <c r="M671" s="35">
        <f t="shared" si="98"/>
        <v>16475</v>
      </c>
    </row>
    <row r="672" spans="2:13">
      <c r="B672" s="7">
        <v>45947</v>
      </c>
      <c r="C672" s="427">
        <v>138499</v>
      </c>
      <c r="D672" s="427">
        <v>79763</v>
      </c>
      <c r="E672" s="35">
        <f t="shared" si="91"/>
        <v>58736</v>
      </c>
      <c r="F672" s="35">
        <f t="shared" si="92"/>
        <v>1.7363815302834649</v>
      </c>
      <c r="G672" s="35">
        <f t="shared" si="90"/>
        <v>218262</v>
      </c>
      <c r="H672" s="35">
        <f t="shared" si="93"/>
        <v>7631</v>
      </c>
      <c r="I672" s="35">
        <f t="shared" si="96"/>
        <v>20192</v>
      </c>
      <c r="J672" s="35">
        <f t="shared" si="94"/>
        <v>2043</v>
      </c>
      <c r="K672" s="35">
        <f t="shared" si="97"/>
        <v>4027</v>
      </c>
      <c r="L672" s="35">
        <f t="shared" si="95"/>
        <v>9674</v>
      </c>
      <c r="M672" s="35">
        <f t="shared" si="98"/>
        <v>24219</v>
      </c>
    </row>
    <row r="673" spans="2:13">
      <c r="B673" s="7">
        <v>45954</v>
      </c>
      <c r="C673" s="371">
        <v>134478</v>
      </c>
      <c r="D673" s="371">
        <v>78682</v>
      </c>
      <c r="E673" s="35">
        <f t="shared" si="91"/>
        <v>55796</v>
      </c>
      <c r="F673" s="35">
        <f t="shared" si="92"/>
        <v>1.7091329656083984</v>
      </c>
      <c r="G673" s="35">
        <f t="shared" si="90"/>
        <v>213160</v>
      </c>
      <c r="H673" s="35">
        <f t="shared" ref="H673:H674" si="99">C673-C672</f>
        <v>-4021</v>
      </c>
      <c r="I673" s="35">
        <f t="shared" si="96"/>
        <v>16005</v>
      </c>
      <c r="J673" s="35">
        <f t="shared" ref="J673:J674" si="100">D673-D672</f>
        <v>-1081</v>
      </c>
      <c r="K673" s="35">
        <f t="shared" si="97"/>
        <v>1561</v>
      </c>
      <c r="L673" s="35">
        <f t="shared" ref="L673:L674" si="101">H673+J673</f>
        <v>-5102</v>
      </c>
      <c r="M673" s="35">
        <f t="shared" si="98"/>
        <v>17566</v>
      </c>
    </row>
    <row r="674" spans="2:13">
      <c r="B674" s="7">
        <v>45961</v>
      </c>
      <c r="C674" s="371">
        <v>132773</v>
      </c>
      <c r="D674" s="371">
        <v>78333</v>
      </c>
      <c r="E674" s="35">
        <f t="shared" si="91"/>
        <v>54440</v>
      </c>
      <c r="F674" s="35">
        <f t="shared" si="92"/>
        <v>1.6949816807731097</v>
      </c>
      <c r="G674" s="35">
        <f t="shared" si="90"/>
        <v>211106</v>
      </c>
      <c r="H674" s="35">
        <f t="shared" si="99"/>
        <v>-1705</v>
      </c>
      <c r="I674" s="35">
        <f t="shared" si="96"/>
        <v>15121</v>
      </c>
      <c r="J674" s="35">
        <f t="shared" si="100"/>
        <v>-349</v>
      </c>
      <c r="K674" s="35">
        <f t="shared" si="97"/>
        <v>3725</v>
      </c>
      <c r="L674" s="35">
        <f t="shared" si="101"/>
        <v>-2054</v>
      </c>
      <c r="M674" s="35">
        <f t="shared" si="98"/>
        <v>18846</v>
      </c>
    </row>
    <row r="675" spans="2:13">
      <c r="B675" s="7">
        <v>45968</v>
      </c>
      <c r="C675" s="371">
        <v>132309</v>
      </c>
      <c r="D675" s="371">
        <v>77510</v>
      </c>
      <c r="E675" s="35">
        <f t="shared" si="91"/>
        <v>54799</v>
      </c>
      <c r="F675" s="35">
        <f t="shared" si="92"/>
        <v>1.7069926461101794</v>
      </c>
      <c r="G675" s="35">
        <f t="shared" si="90"/>
        <v>209819</v>
      </c>
      <c r="H675" s="35">
        <f t="shared" ref="H675:H677" si="102">C675-C674</f>
        <v>-464</v>
      </c>
      <c r="I675" s="35">
        <f t="shared" ref="I675:I677" si="103">SUM(H663:H675)</f>
        <v>13029</v>
      </c>
      <c r="J675" s="35">
        <f t="shared" ref="J675:J677" si="104">D675-D674</f>
        <v>-823</v>
      </c>
      <c r="K675" s="35">
        <f t="shared" ref="K675:K677" si="105">SUM(J663:J675)</f>
        <v>1098</v>
      </c>
      <c r="L675" s="35">
        <f t="shared" ref="L675:L677" si="106">H675+J675</f>
        <v>-1287</v>
      </c>
      <c r="M675" s="35">
        <f t="shared" ref="M675:M677" si="107">SUM(L663:L675)</f>
        <v>14127</v>
      </c>
    </row>
    <row r="676" spans="2:13">
      <c r="B676" s="7">
        <v>45975</v>
      </c>
      <c r="C676" s="371">
        <v>135285</v>
      </c>
      <c r="D676" s="371">
        <v>78109</v>
      </c>
      <c r="E676" s="35">
        <f t="shared" si="91"/>
        <v>57176</v>
      </c>
      <c r="F676" s="35">
        <f t="shared" si="92"/>
        <v>1.7320027141558592</v>
      </c>
      <c r="G676" s="35">
        <f t="shared" si="90"/>
        <v>213394</v>
      </c>
      <c r="H676" s="35">
        <f t="shared" si="102"/>
        <v>2976</v>
      </c>
      <c r="I676" s="35">
        <f t="shared" si="103"/>
        <v>16458</v>
      </c>
      <c r="J676" s="35">
        <f t="shared" si="104"/>
        <v>599</v>
      </c>
      <c r="K676" s="35">
        <f t="shared" si="105"/>
        <v>2086</v>
      </c>
      <c r="L676" s="35">
        <f t="shared" si="106"/>
        <v>3575</v>
      </c>
      <c r="M676" s="35">
        <f t="shared" si="107"/>
        <v>18544</v>
      </c>
    </row>
    <row r="677" spans="2:13">
      <c r="B677" s="7">
        <v>45982</v>
      </c>
      <c r="C677" s="371">
        <v>133669</v>
      </c>
      <c r="D677" s="371">
        <v>77174</v>
      </c>
      <c r="E677" s="35">
        <f t="shared" ref="E677:E682" si="108">C677-D677</f>
        <v>56495</v>
      </c>
      <c r="F677" s="35">
        <f t="shared" ref="F677:F682" si="109">C677/D677</f>
        <v>1.7320470624821831</v>
      </c>
      <c r="G677" s="35">
        <f t="shared" ref="G677:G682" si="110">C677+D677</f>
        <v>210843</v>
      </c>
      <c r="H677" s="35">
        <f t="shared" si="102"/>
        <v>-1616</v>
      </c>
      <c r="I677" s="35">
        <f t="shared" si="103"/>
        <v>15547</v>
      </c>
      <c r="J677" s="35">
        <f t="shared" si="104"/>
        <v>-935</v>
      </c>
      <c r="K677" s="35">
        <f t="shared" si="105"/>
        <v>-926</v>
      </c>
      <c r="L677" s="35">
        <f t="shared" si="106"/>
        <v>-2551</v>
      </c>
      <c r="M677" s="35">
        <f t="shared" si="107"/>
        <v>14621</v>
      </c>
    </row>
    <row r="678" spans="2:13">
      <c r="B678" s="7">
        <v>45989</v>
      </c>
      <c r="C678" s="371">
        <v>135327</v>
      </c>
      <c r="D678" s="371">
        <v>77780</v>
      </c>
      <c r="E678" s="35">
        <f t="shared" si="108"/>
        <v>57547</v>
      </c>
      <c r="F678" s="35">
        <f t="shared" si="109"/>
        <v>1.7398688608896888</v>
      </c>
      <c r="G678" s="35">
        <f t="shared" si="110"/>
        <v>213107</v>
      </c>
      <c r="H678" s="35">
        <f t="shared" ref="H678:H682" si="111">C678-C677</f>
        <v>1658</v>
      </c>
      <c r="I678" s="35">
        <f t="shared" ref="I678:I682" si="112">SUM(H666:H678)</f>
        <v>15965</v>
      </c>
      <c r="J678" s="35">
        <f t="shared" ref="J678:J682" si="113">D678-D677</f>
        <v>606</v>
      </c>
      <c r="K678" s="35">
        <f t="shared" ref="K678:K682" si="114">SUM(J666:J678)</f>
        <v>3798</v>
      </c>
      <c r="L678" s="35">
        <f t="shared" ref="L678:L682" si="115">H678+J678</f>
        <v>2264</v>
      </c>
      <c r="M678" s="35">
        <f t="shared" ref="M678:M682" si="116">SUM(L666:L678)</f>
        <v>19763</v>
      </c>
    </row>
    <row r="679" spans="2:13">
      <c r="B679" s="7">
        <v>45996</v>
      </c>
      <c r="C679" s="371">
        <v>136175</v>
      </c>
      <c r="D679" s="371">
        <v>75897</v>
      </c>
      <c r="E679" s="35">
        <f t="shared" si="108"/>
        <v>60278</v>
      </c>
      <c r="F679" s="35">
        <f t="shared" si="109"/>
        <v>1.7942079397077619</v>
      </c>
      <c r="G679" s="35">
        <f t="shared" si="110"/>
        <v>212072</v>
      </c>
      <c r="H679" s="35">
        <f t="shared" si="111"/>
        <v>848</v>
      </c>
      <c r="I679" s="35">
        <f t="shared" si="112"/>
        <v>13564</v>
      </c>
      <c r="J679" s="35">
        <f t="shared" si="113"/>
        <v>-1883</v>
      </c>
      <c r="K679" s="35">
        <f t="shared" si="114"/>
        <v>-275</v>
      </c>
      <c r="L679" s="35">
        <f t="shared" si="115"/>
        <v>-1035</v>
      </c>
      <c r="M679" s="35">
        <f t="shared" si="116"/>
        <v>13289</v>
      </c>
    </row>
    <row r="680" spans="2:13">
      <c r="B680" s="7">
        <v>46003</v>
      </c>
      <c r="C680" s="371">
        <v>137821</v>
      </c>
      <c r="D680" s="371">
        <v>76651</v>
      </c>
      <c r="E680" s="35">
        <f t="shared" si="108"/>
        <v>61170</v>
      </c>
      <c r="F680" s="35">
        <f t="shared" si="109"/>
        <v>1.7980326414528187</v>
      </c>
      <c r="G680" s="35">
        <f t="shared" si="110"/>
        <v>214472</v>
      </c>
      <c r="H680" s="35">
        <f t="shared" si="111"/>
        <v>1646</v>
      </c>
      <c r="I680" s="35">
        <f t="shared" si="112"/>
        <v>13232</v>
      </c>
      <c r="J680" s="35">
        <f t="shared" si="113"/>
        <v>754</v>
      </c>
      <c r="K680" s="35">
        <f t="shared" si="114"/>
        <v>-313</v>
      </c>
      <c r="L680" s="35">
        <f t="shared" si="115"/>
        <v>2400</v>
      </c>
      <c r="M680" s="35">
        <f t="shared" si="116"/>
        <v>12919</v>
      </c>
    </row>
    <row r="681" spans="2:13">
      <c r="B681" s="7">
        <v>46010</v>
      </c>
      <c r="C681" s="371">
        <v>138150</v>
      </c>
      <c r="D681" s="371">
        <v>77119</v>
      </c>
      <c r="E681" s="35">
        <f t="shared" si="108"/>
        <v>61031</v>
      </c>
      <c r="F681" s="35">
        <f t="shared" si="109"/>
        <v>1.7913873364540516</v>
      </c>
      <c r="G681" s="35">
        <f t="shared" si="110"/>
        <v>215269</v>
      </c>
      <c r="H681" s="35">
        <f t="shared" si="111"/>
        <v>329</v>
      </c>
      <c r="I681" s="35">
        <f t="shared" si="112"/>
        <v>12847</v>
      </c>
      <c r="J681" s="35">
        <f t="shared" si="113"/>
        <v>468</v>
      </c>
      <c r="K681" s="35">
        <f t="shared" si="114"/>
        <v>-1287</v>
      </c>
      <c r="L681" s="35">
        <f t="shared" si="115"/>
        <v>797</v>
      </c>
      <c r="M681" s="35">
        <f t="shared" si="116"/>
        <v>11560</v>
      </c>
    </row>
    <row r="682" spans="2:13">
      <c r="B682" s="7">
        <v>46017</v>
      </c>
      <c r="C682" s="371">
        <v>142716</v>
      </c>
      <c r="D682" s="371">
        <v>78746</v>
      </c>
      <c r="E682" s="35">
        <f t="shared" si="108"/>
        <v>63970</v>
      </c>
      <c r="F682" s="35">
        <f t="shared" si="109"/>
        <v>1.8123587229827547</v>
      </c>
      <c r="G682" s="35">
        <f t="shared" si="110"/>
        <v>221462</v>
      </c>
      <c r="H682" s="35">
        <f t="shared" si="111"/>
        <v>4566</v>
      </c>
      <c r="I682" s="35">
        <f t="shared" si="112"/>
        <v>16622</v>
      </c>
      <c r="J682" s="35">
        <f t="shared" si="113"/>
        <v>1627</v>
      </c>
      <c r="K682" s="35">
        <f t="shared" si="114"/>
        <v>889</v>
      </c>
      <c r="L682" s="35">
        <f t="shared" si="115"/>
        <v>6193</v>
      </c>
      <c r="M682" s="35">
        <f t="shared" si="116"/>
        <v>17511</v>
      </c>
    </row>
    <row r="683" spans="2:13">
      <c r="B683" s="7">
        <v>46024</v>
      </c>
      <c r="F683" s="35"/>
      <c r="H683" s="35"/>
      <c r="I683" s="35"/>
      <c r="J683" s="35"/>
      <c r="K683" s="35"/>
      <c r="L683" s="35"/>
      <c r="M683" s="35"/>
    </row>
    <row r="684" spans="2:13">
      <c r="B684" s="7">
        <v>46031</v>
      </c>
      <c r="F684" s="35"/>
      <c r="H684" s="35"/>
      <c r="I684" s="35"/>
      <c r="J684" s="35"/>
      <c r="K684" s="35"/>
      <c r="L684" s="35"/>
      <c r="M684" s="35"/>
    </row>
    <row r="685" spans="2:13">
      <c r="B685" s="7">
        <v>46038</v>
      </c>
      <c r="F685" s="35"/>
      <c r="H685" s="35"/>
      <c r="I685" s="35"/>
      <c r="J685" s="35"/>
      <c r="K685" s="35"/>
      <c r="L685" s="35"/>
      <c r="M685" s="35"/>
    </row>
    <row r="686" spans="2:13">
      <c r="B686" s="7">
        <v>46045</v>
      </c>
      <c r="F686" s="35"/>
      <c r="H686" s="35"/>
      <c r="I686" s="35"/>
      <c r="J686" s="35"/>
      <c r="K686" s="35"/>
      <c r="L686" s="35"/>
      <c r="M686" s="35"/>
    </row>
    <row r="687" spans="2:13">
      <c r="B687" s="7">
        <v>46052</v>
      </c>
      <c r="F687" s="35"/>
      <c r="H687" s="35"/>
      <c r="I687" s="35"/>
      <c r="J687" s="35"/>
      <c r="K687" s="35"/>
      <c r="L687" s="35"/>
      <c r="M687" s="35"/>
    </row>
    <row r="688" spans="2:13">
      <c r="B688" s="7">
        <v>46059</v>
      </c>
      <c r="F688" s="35"/>
      <c r="H688" s="35"/>
      <c r="I688" s="35"/>
      <c r="J688" s="35"/>
      <c r="K688" s="35"/>
      <c r="L688" s="35"/>
      <c r="M688" s="35"/>
    </row>
  </sheetData>
  <phoneticPr fontId="74"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5"/>
  <sheetViews>
    <sheetView zoomScale="85" zoomScaleNormal="85" workbookViewId="0">
      <pane ySplit="1" topLeftCell="A249" activePane="bottomLeft" state="frozen"/>
      <selection pane="bottomLeft" activeCell="N282" sqref="N282"/>
    </sheetView>
  </sheetViews>
  <sheetFormatPr defaultColWidth="8.7109375" defaultRowHeight="15"/>
  <cols>
    <col min="1" max="1" width="15.7109375" bestFit="1" customWidth="1"/>
    <col min="2" max="2" width="11.28515625" bestFit="1" customWidth="1"/>
    <col min="3" max="3" width="18.42578125" style="346" bestFit="1" customWidth="1"/>
    <col min="4" max="4" width="1.28515625" style="346" customWidth="1"/>
    <col min="5" max="5" width="10.85546875" style="346" bestFit="1" customWidth="1"/>
    <col min="6" max="6" width="9.5703125" style="374" bestFit="1" customWidth="1"/>
    <col min="7" max="7" width="9.42578125" style="374" bestFit="1" customWidth="1"/>
    <col min="8" max="8" width="10.42578125" style="374" bestFit="1" customWidth="1"/>
    <col min="9" max="9" width="11.42578125" style="374" bestFit="1" customWidth="1"/>
    <col min="10" max="10" width="10.140625" style="349" bestFit="1" customWidth="1"/>
    <col min="11" max="11" width="21.85546875" bestFit="1" customWidth="1"/>
    <col min="12" max="12" width="15.28515625" bestFit="1" customWidth="1"/>
    <col min="13" max="13" width="14.5703125" bestFit="1" customWidth="1"/>
    <col min="14" max="14" width="22.85546875" bestFit="1" customWidth="1"/>
    <col min="15" max="15" width="19" bestFit="1" customWidth="1"/>
    <col min="16" max="16" width="20.28515625" bestFit="1" customWidth="1"/>
    <col min="17" max="17" width="24.140625" bestFit="1" customWidth="1"/>
  </cols>
  <sheetData>
    <row r="1" spans="1:17">
      <c r="A1" s="403" t="s">
        <v>5775</v>
      </c>
      <c r="B1" s="139"/>
      <c r="C1" s="347" t="s">
        <v>2120</v>
      </c>
      <c r="D1" s="347"/>
      <c r="E1" s="347" t="s">
        <v>2121</v>
      </c>
      <c r="F1" s="372" t="s">
        <v>5769</v>
      </c>
      <c r="G1" s="372" t="s">
        <v>5770</v>
      </c>
      <c r="H1" s="372" t="s">
        <v>5771</v>
      </c>
      <c r="I1" s="372" t="s">
        <v>5772</v>
      </c>
      <c r="J1" s="349" t="s">
        <v>2167</v>
      </c>
      <c r="K1" s="15" t="s">
        <v>2451</v>
      </c>
      <c r="L1" s="15"/>
      <c r="M1" s="15"/>
      <c r="O1" s="15" t="s">
        <v>2236</v>
      </c>
      <c r="P1" s="15" t="s">
        <v>2450</v>
      </c>
      <c r="Q1" s="15" t="s">
        <v>5757</v>
      </c>
    </row>
    <row r="2" spans="1:17">
      <c r="A2" s="403" t="s">
        <v>5777</v>
      </c>
      <c r="B2" t="s">
        <v>130</v>
      </c>
      <c r="C2" s="345">
        <v>-30.24</v>
      </c>
      <c r="D2" s="345"/>
      <c r="E2" s="345">
        <v>-10.58</v>
      </c>
      <c r="F2" s="373"/>
      <c r="G2" s="373"/>
      <c r="H2" s="373"/>
      <c r="I2" s="373"/>
      <c r="J2" s="350">
        <f t="shared" ref="J2:J65" si="0">C2+E2</f>
        <v>-40.82</v>
      </c>
    </row>
    <row r="3" spans="1:17">
      <c r="B3" t="s">
        <v>131</v>
      </c>
      <c r="C3" s="345">
        <v>2.57</v>
      </c>
      <c r="D3" s="345"/>
      <c r="E3" s="345">
        <v>-90.42</v>
      </c>
      <c r="F3" s="373">
        <f t="shared" ref="F3:F65" si="1">C3-C2</f>
        <v>32.809999999999995</v>
      </c>
      <c r="G3" s="373">
        <f>E3-E2</f>
        <v>-79.84</v>
      </c>
      <c r="H3" s="373"/>
      <c r="I3" s="373"/>
      <c r="J3" s="350">
        <f t="shared" si="0"/>
        <v>-87.850000000000009</v>
      </c>
    </row>
    <row r="4" spans="1:17">
      <c r="B4" t="s">
        <v>132</v>
      </c>
      <c r="C4" s="345">
        <v>-101.89</v>
      </c>
      <c r="D4" s="345"/>
      <c r="E4" s="345">
        <v>1.7</v>
      </c>
      <c r="F4" s="373">
        <f t="shared" si="1"/>
        <v>-104.46</v>
      </c>
      <c r="G4" s="373">
        <f t="shared" ref="G4:G67" si="2">E4-E3</f>
        <v>92.12</v>
      </c>
      <c r="H4" s="373"/>
      <c r="I4" s="373"/>
      <c r="J4" s="350">
        <f t="shared" si="0"/>
        <v>-100.19</v>
      </c>
    </row>
    <row r="5" spans="1:17">
      <c r="B5" t="s">
        <v>133</v>
      </c>
      <c r="C5" s="345">
        <v>131.22</v>
      </c>
      <c r="D5" s="345"/>
      <c r="E5" s="345">
        <v>407.2</v>
      </c>
      <c r="F5" s="373">
        <f t="shared" si="1"/>
        <v>233.11</v>
      </c>
      <c r="G5" s="373">
        <f t="shared" si="2"/>
        <v>405.5</v>
      </c>
      <c r="H5" s="373">
        <f t="shared" ref="H5:H68" si="3">CORREL(C2:C5,E2:E5)</f>
        <v>0.81257493372319178</v>
      </c>
      <c r="I5" s="373"/>
      <c r="J5" s="350">
        <f t="shared" si="0"/>
        <v>538.41999999999996</v>
      </c>
    </row>
    <row r="6" spans="1:17">
      <c r="B6" t="s">
        <v>134</v>
      </c>
      <c r="C6" s="345">
        <v>-91.33</v>
      </c>
      <c r="D6" s="345"/>
      <c r="E6" s="345">
        <v>-174.52</v>
      </c>
      <c r="F6" s="373">
        <f t="shared" si="1"/>
        <v>-222.55</v>
      </c>
      <c r="G6" s="373">
        <f t="shared" si="2"/>
        <v>-581.72</v>
      </c>
      <c r="H6" s="373">
        <f t="shared" si="3"/>
        <v>0.8506395075582095</v>
      </c>
      <c r="I6" s="373"/>
      <c r="J6" s="350">
        <f t="shared" si="0"/>
        <v>-265.85000000000002</v>
      </c>
    </row>
    <row r="7" spans="1:17">
      <c r="B7" t="s">
        <v>135</v>
      </c>
      <c r="C7" s="345">
        <v>-28.37</v>
      </c>
      <c r="D7" s="345"/>
      <c r="E7" s="345">
        <v>-38.03</v>
      </c>
      <c r="F7" s="373">
        <f t="shared" si="1"/>
        <v>62.959999999999994</v>
      </c>
      <c r="G7" s="373">
        <f t="shared" si="2"/>
        <v>136.49</v>
      </c>
      <c r="H7" s="373">
        <f t="shared" si="3"/>
        <v>0.92477044496637073</v>
      </c>
      <c r="I7" s="373"/>
      <c r="J7" s="350">
        <f t="shared" si="0"/>
        <v>-66.400000000000006</v>
      </c>
    </row>
    <row r="8" spans="1:17">
      <c r="B8" t="s">
        <v>136</v>
      </c>
      <c r="C8" s="345">
        <v>-10.82</v>
      </c>
      <c r="D8" s="345"/>
      <c r="E8" s="345">
        <v>20.9</v>
      </c>
      <c r="F8" s="373">
        <f t="shared" si="1"/>
        <v>17.55</v>
      </c>
      <c r="G8" s="373">
        <f t="shared" si="2"/>
        <v>58.93</v>
      </c>
      <c r="H8" s="373">
        <f t="shared" si="3"/>
        <v>0.9986201470484346</v>
      </c>
      <c r="I8" s="373"/>
      <c r="J8" s="350">
        <f t="shared" si="0"/>
        <v>10.079999999999998</v>
      </c>
    </row>
    <row r="9" spans="1:17">
      <c r="B9" t="s">
        <v>137</v>
      </c>
      <c r="C9" s="345">
        <v>-116.63</v>
      </c>
      <c r="D9" s="345"/>
      <c r="E9" s="345">
        <v>-32.74</v>
      </c>
      <c r="F9" s="373">
        <f t="shared" si="1"/>
        <v>-105.81</v>
      </c>
      <c r="G9" s="373">
        <f t="shared" si="2"/>
        <v>-53.64</v>
      </c>
      <c r="H9" s="373">
        <f t="shared" si="3"/>
        <v>0.53638465135054136</v>
      </c>
      <c r="I9" s="373"/>
      <c r="J9" s="350">
        <f t="shared" si="0"/>
        <v>-149.37</v>
      </c>
    </row>
    <row r="10" spans="1:17">
      <c r="B10" t="s">
        <v>138</v>
      </c>
      <c r="C10" s="345">
        <v>-21.99</v>
      </c>
      <c r="D10" s="345"/>
      <c r="E10" s="345">
        <v>-17.34</v>
      </c>
      <c r="F10" s="373">
        <f t="shared" si="1"/>
        <v>94.64</v>
      </c>
      <c r="G10" s="373">
        <f t="shared" si="2"/>
        <v>15.400000000000002</v>
      </c>
      <c r="H10" s="373">
        <f t="shared" si="3"/>
        <v>0.53128496192256713</v>
      </c>
      <c r="I10" s="373"/>
      <c r="J10" s="350">
        <f t="shared" si="0"/>
        <v>-39.33</v>
      </c>
    </row>
    <row r="11" spans="1:17">
      <c r="B11" t="s">
        <v>139</v>
      </c>
      <c r="C11" s="345">
        <v>614.4</v>
      </c>
      <c r="D11" s="345"/>
      <c r="E11" s="345">
        <v>211.09</v>
      </c>
      <c r="F11" s="373">
        <f t="shared" si="1"/>
        <v>636.39</v>
      </c>
      <c r="G11" s="373">
        <f t="shared" si="2"/>
        <v>228.43</v>
      </c>
      <c r="H11" s="373">
        <f t="shared" si="3"/>
        <v>0.99213639730952552</v>
      </c>
      <c r="I11" s="373"/>
      <c r="J11" s="350">
        <f t="shared" si="0"/>
        <v>825.49</v>
      </c>
    </row>
    <row r="12" spans="1:17">
      <c r="B12" t="s">
        <v>140</v>
      </c>
      <c r="C12" s="345">
        <v>389.64</v>
      </c>
      <c r="D12" s="345"/>
      <c r="E12" s="345">
        <v>201.76</v>
      </c>
      <c r="F12" s="373">
        <f t="shared" si="1"/>
        <v>-224.76</v>
      </c>
      <c r="G12" s="373">
        <f t="shared" si="2"/>
        <v>-9.3300000000000125</v>
      </c>
      <c r="H12" s="373">
        <f t="shared" si="3"/>
        <v>0.96874448584334216</v>
      </c>
      <c r="I12" s="373"/>
      <c r="J12" s="350">
        <f t="shared" si="0"/>
        <v>591.4</v>
      </c>
    </row>
    <row r="13" spans="1:17">
      <c r="B13" t="s">
        <v>141</v>
      </c>
      <c r="C13" s="345">
        <v>231.71</v>
      </c>
      <c r="D13" s="345"/>
      <c r="E13" s="345">
        <v>194.51</v>
      </c>
      <c r="F13" s="373">
        <f t="shared" si="1"/>
        <v>-157.92999999999998</v>
      </c>
      <c r="G13" s="373">
        <f t="shared" si="2"/>
        <v>-7.25</v>
      </c>
      <c r="H13" s="373">
        <f t="shared" si="3"/>
        <v>0.8446666641641889</v>
      </c>
      <c r="I13" s="373"/>
      <c r="J13" s="350">
        <f t="shared" si="0"/>
        <v>426.22</v>
      </c>
    </row>
    <row r="14" spans="1:17">
      <c r="B14" t="s">
        <v>142</v>
      </c>
      <c r="C14" s="345">
        <v>-23.27</v>
      </c>
      <c r="D14" s="345"/>
      <c r="E14" s="345">
        <v>133.47999999999999</v>
      </c>
      <c r="F14" s="373">
        <f t="shared" si="1"/>
        <v>-254.98000000000002</v>
      </c>
      <c r="G14" s="373">
        <f t="shared" si="2"/>
        <v>-61.03</v>
      </c>
      <c r="H14" s="373">
        <f t="shared" si="3"/>
        <v>0.90858673570384263</v>
      </c>
      <c r="I14" s="373">
        <f t="shared" ref="I14:I77" si="4">CORREL(C2:C14,E2:E14)</f>
        <v>0.64646016889773028</v>
      </c>
      <c r="J14" s="350">
        <f t="shared" si="0"/>
        <v>110.21</v>
      </c>
      <c r="O14" s="35">
        <f t="shared" ref="O14:O77" si="5">SUM(C2:C14)</f>
        <v>945</v>
      </c>
      <c r="P14" s="35">
        <f t="shared" ref="P14:P77" si="6">SUM(E2:E14)</f>
        <v>807.01</v>
      </c>
      <c r="Q14" s="35">
        <f>O14-P14</f>
        <v>137.99</v>
      </c>
    </row>
    <row r="15" spans="1:17">
      <c r="B15" t="s">
        <v>143</v>
      </c>
      <c r="C15" s="345">
        <v>40.97</v>
      </c>
      <c r="D15" s="345"/>
      <c r="E15" s="345">
        <v>103.79</v>
      </c>
      <c r="F15" s="373">
        <f t="shared" si="1"/>
        <v>64.239999999999995</v>
      </c>
      <c r="G15" s="373">
        <f t="shared" si="2"/>
        <v>-29.689999999999984</v>
      </c>
      <c r="H15" s="373">
        <f t="shared" si="3"/>
        <v>0.88190438185601494</v>
      </c>
      <c r="I15" s="373">
        <f t="shared" si="4"/>
        <v>0.63394776088707649</v>
      </c>
      <c r="J15" s="350">
        <f t="shared" si="0"/>
        <v>144.76</v>
      </c>
      <c r="O15" s="35">
        <f t="shared" si="5"/>
        <v>1016.21</v>
      </c>
      <c r="P15" s="35">
        <f t="shared" si="6"/>
        <v>921.38</v>
      </c>
      <c r="Q15" s="35">
        <f t="shared" ref="Q15:Q78" si="7">O15-P15</f>
        <v>94.830000000000041</v>
      </c>
    </row>
    <row r="16" spans="1:17">
      <c r="B16" t="s">
        <v>144</v>
      </c>
      <c r="C16" s="345">
        <v>244.04</v>
      </c>
      <c r="D16" s="345"/>
      <c r="E16" s="345">
        <v>44.88</v>
      </c>
      <c r="F16" s="373">
        <f t="shared" si="1"/>
        <v>203.07</v>
      </c>
      <c r="G16" s="373">
        <f t="shared" si="2"/>
        <v>-58.910000000000004</v>
      </c>
      <c r="H16" s="373">
        <f t="shared" si="3"/>
        <v>-6.4804326793254874E-2</v>
      </c>
      <c r="I16" s="373">
        <f t="shared" si="4"/>
        <v>0.60625453756060232</v>
      </c>
      <c r="J16" s="350">
        <f t="shared" si="0"/>
        <v>288.92</v>
      </c>
      <c r="O16" s="35">
        <f t="shared" si="5"/>
        <v>1257.68</v>
      </c>
      <c r="P16" s="35">
        <f t="shared" si="6"/>
        <v>1056.68</v>
      </c>
      <c r="Q16" s="35">
        <f t="shared" si="7"/>
        <v>201</v>
      </c>
    </row>
    <row r="17" spans="2:17">
      <c r="B17" t="s">
        <v>145</v>
      </c>
      <c r="C17" s="345">
        <v>-18.79</v>
      </c>
      <c r="D17" s="345"/>
      <c r="E17" s="345">
        <v>159.25</v>
      </c>
      <c r="F17" s="373">
        <f t="shared" si="1"/>
        <v>-262.83</v>
      </c>
      <c r="G17" s="373">
        <f t="shared" si="2"/>
        <v>114.37</v>
      </c>
      <c r="H17" s="373">
        <f t="shared" si="3"/>
        <v>-0.95488617617917926</v>
      </c>
      <c r="I17" s="373">
        <f t="shared" si="4"/>
        <v>0.55558158291534121</v>
      </c>
      <c r="J17" s="350">
        <f t="shared" si="0"/>
        <v>140.46</v>
      </c>
      <c r="O17" s="35">
        <f t="shared" si="5"/>
        <v>1340.78</v>
      </c>
      <c r="P17" s="35">
        <f t="shared" si="6"/>
        <v>1214.23</v>
      </c>
      <c r="Q17" s="35">
        <f t="shared" si="7"/>
        <v>126.54999999999995</v>
      </c>
    </row>
    <row r="18" spans="2:17">
      <c r="B18" t="s">
        <v>146</v>
      </c>
      <c r="C18" s="345">
        <v>90.68</v>
      </c>
      <c r="D18" s="345"/>
      <c r="E18" s="345">
        <v>-85.97</v>
      </c>
      <c r="F18" s="373">
        <f t="shared" si="1"/>
        <v>109.47</v>
      </c>
      <c r="G18" s="373">
        <f t="shared" si="2"/>
        <v>-245.22</v>
      </c>
      <c r="H18" s="373">
        <f t="shared" si="3"/>
        <v>-0.43324732151553885</v>
      </c>
      <c r="I18" s="373">
        <f t="shared" si="4"/>
        <v>0.64862394446400728</v>
      </c>
      <c r="J18" s="350">
        <f t="shared" si="0"/>
        <v>4.710000000000008</v>
      </c>
      <c r="O18" s="35">
        <f t="shared" si="5"/>
        <v>1300.2400000000002</v>
      </c>
      <c r="P18" s="35">
        <f t="shared" si="6"/>
        <v>721.06</v>
      </c>
      <c r="Q18" s="35">
        <f t="shared" si="7"/>
        <v>579.18000000000029</v>
      </c>
    </row>
    <row r="19" spans="2:17">
      <c r="B19" t="s">
        <v>147</v>
      </c>
      <c r="C19" s="345">
        <v>287.70999999999998</v>
      </c>
      <c r="D19" s="345"/>
      <c r="E19" s="345">
        <v>634.85</v>
      </c>
      <c r="F19" s="373">
        <f t="shared" si="1"/>
        <v>197.02999999999997</v>
      </c>
      <c r="G19" s="373">
        <f t="shared" si="2"/>
        <v>720.82</v>
      </c>
      <c r="H19" s="373">
        <f t="shared" si="3"/>
        <v>0.51988395632212558</v>
      </c>
      <c r="I19" s="373">
        <f t="shared" si="4"/>
        <v>0.52122472598636771</v>
      </c>
      <c r="J19" s="350">
        <f t="shared" si="0"/>
        <v>922.56</v>
      </c>
      <c r="O19" s="35">
        <f t="shared" si="5"/>
        <v>1679.2800000000002</v>
      </c>
      <c r="P19" s="35">
        <f t="shared" si="6"/>
        <v>1530.4299999999998</v>
      </c>
      <c r="Q19" s="35">
        <f t="shared" si="7"/>
        <v>148.85000000000036</v>
      </c>
    </row>
    <row r="20" spans="2:17">
      <c r="B20" t="s">
        <v>148</v>
      </c>
      <c r="C20" s="345">
        <v>31.41</v>
      </c>
      <c r="D20" s="345"/>
      <c r="E20" s="345">
        <v>-2.57</v>
      </c>
      <c r="F20" s="373">
        <f t="shared" si="1"/>
        <v>-256.29999999999995</v>
      </c>
      <c r="G20" s="373">
        <f t="shared" si="2"/>
        <v>-637.42000000000007</v>
      </c>
      <c r="H20" s="373">
        <f t="shared" si="3"/>
        <v>0.79207420708723597</v>
      </c>
      <c r="I20" s="373">
        <f t="shared" si="4"/>
        <v>0.50711147406776791</v>
      </c>
      <c r="J20" s="350">
        <f t="shared" si="0"/>
        <v>28.84</v>
      </c>
      <c r="O20" s="35">
        <f t="shared" si="5"/>
        <v>1739.0600000000002</v>
      </c>
      <c r="P20" s="35">
        <f t="shared" si="6"/>
        <v>1565.89</v>
      </c>
      <c r="Q20" s="35">
        <f t="shared" si="7"/>
        <v>173.17000000000007</v>
      </c>
    </row>
    <row r="21" spans="2:17">
      <c r="B21" t="s">
        <v>149</v>
      </c>
      <c r="C21" s="345">
        <v>-117.71</v>
      </c>
      <c r="D21" s="345"/>
      <c r="E21" s="345">
        <v>28.6</v>
      </c>
      <c r="F21" s="373">
        <f t="shared" si="1"/>
        <v>-149.12</v>
      </c>
      <c r="G21" s="373">
        <f t="shared" si="2"/>
        <v>31.17</v>
      </c>
      <c r="H21" s="373">
        <f t="shared" si="3"/>
        <v>0.77664209658846428</v>
      </c>
      <c r="I21" s="373">
        <f t="shared" si="4"/>
        <v>0.5073780497612288</v>
      </c>
      <c r="J21" s="350">
        <f t="shared" si="0"/>
        <v>-89.109999999999985</v>
      </c>
      <c r="O21" s="35">
        <f t="shared" si="5"/>
        <v>1632.17</v>
      </c>
      <c r="P21" s="35">
        <f t="shared" si="6"/>
        <v>1573.59</v>
      </c>
      <c r="Q21" s="35">
        <f t="shared" si="7"/>
        <v>58.580000000000155</v>
      </c>
    </row>
    <row r="22" spans="2:17">
      <c r="B22" t="s">
        <v>150</v>
      </c>
      <c r="C22" s="345">
        <v>-493.75</v>
      </c>
      <c r="D22" s="345"/>
      <c r="E22" s="345">
        <v>413.98</v>
      </c>
      <c r="F22" s="373">
        <f t="shared" si="1"/>
        <v>-376.04</v>
      </c>
      <c r="G22" s="373">
        <f t="shared" si="2"/>
        <v>385.38</v>
      </c>
      <c r="H22" s="373">
        <f t="shared" si="3"/>
        <v>0.1762427990627653</v>
      </c>
      <c r="I22" s="373">
        <f t="shared" si="4"/>
        <v>5.5653169924079801E-2</v>
      </c>
      <c r="J22" s="350">
        <f t="shared" si="0"/>
        <v>-79.769999999999982</v>
      </c>
      <c r="O22" s="35">
        <f t="shared" si="5"/>
        <v>1255.0500000000002</v>
      </c>
      <c r="P22" s="35">
        <f t="shared" si="6"/>
        <v>2020.3100000000002</v>
      </c>
      <c r="Q22" s="35">
        <f t="shared" si="7"/>
        <v>-765.26</v>
      </c>
    </row>
    <row r="23" spans="2:17">
      <c r="B23" t="s">
        <v>151</v>
      </c>
      <c r="C23" s="345">
        <v>-183.22</v>
      </c>
      <c r="D23" s="345"/>
      <c r="E23" s="345">
        <v>169.96</v>
      </c>
      <c r="F23" s="373">
        <f t="shared" si="1"/>
        <v>310.52999999999997</v>
      </c>
      <c r="G23" s="373">
        <f t="shared" si="2"/>
        <v>-244.02</v>
      </c>
      <c r="H23" s="373">
        <f t="shared" si="3"/>
        <v>-0.97412980313319486</v>
      </c>
      <c r="I23" s="373">
        <f t="shared" si="4"/>
        <v>2.0200613801595213E-2</v>
      </c>
      <c r="J23" s="350">
        <f t="shared" si="0"/>
        <v>-13.259999999999991</v>
      </c>
      <c r="O23" s="35">
        <f t="shared" si="5"/>
        <v>1093.8200000000002</v>
      </c>
      <c r="P23" s="35">
        <f t="shared" si="6"/>
        <v>2207.6099999999997</v>
      </c>
      <c r="Q23" s="35">
        <f t="shared" si="7"/>
        <v>-1113.7899999999995</v>
      </c>
    </row>
    <row r="24" spans="2:17">
      <c r="B24" t="s">
        <v>152</v>
      </c>
      <c r="C24" s="345">
        <v>-62.34</v>
      </c>
      <c r="D24" s="345"/>
      <c r="E24" s="345">
        <v>83.52</v>
      </c>
      <c r="F24" s="373">
        <f t="shared" si="1"/>
        <v>120.88</v>
      </c>
      <c r="G24" s="373">
        <f t="shared" si="2"/>
        <v>-86.440000000000012</v>
      </c>
      <c r="H24" s="373">
        <f t="shared" si="3"/>
        <v>-0.96481706580240578</v>
      </c>
      <c r="I24" s="373">
        <f t="shared" si="4"/>
        <v>-6.3254168366877394E-3</v>
      </c>
      <c r="J24" s="350">
        <f t="shared" si="0"/>
        <v>21.179999999999993</v>
      </c>
      <c r="O24" s="35">
        <f t="shared" si="5"/>
        <v>417.08000000000004</v>
      </c>
      <c r="P24" s="35">
        <f t="shared" si="6"/>
        <v>2080.04</v>
      </c>
      <c r="Q24" s="35">
        <f t="shared" si="7"/>
        <v>-1662.96</v>
      </c>
    </row>
    <row r="25" spans="2:17">
      <c r="B25" t="s">
        <v>153</v>
      </c>
      <c r="C25" s="345">
        <v>-122.76</v>
      </c>
      <c r="D25" s="345"/>
      <c r="E25" s="345">
        <v>169.58</v>
      </c>
      <c r="F25" s="373">
        <f t="shared" si="1"/>
        <v>-60.42</v>
      </c>
      <c r="G25" s="373">
        <f t="shared" si="2"/>
        <v>86.060000000000016</v>
      </c>
      <c r="H25" s="373">
        <f t="shared" si="3"/>
        <v>-0.98986251866722996</v>
      </c>
      <c r="I25" s="373">
        <f t="shared" si="4"/>
        <v>-4.5062904642602757E-2</v>
      </c>
      <c r="J25" s="350">
        <f t="shared" si="0"/>
        <v>46.820000000000007</v>
      </c>
      <c r="O25" s="35">
        <f t="shared" si="5"/>
        <v>-95.320000000000121</v>
      </c>
      <c r="P25" s="35">
        <f t="shared" si="6"/>
        <v>2047.86</v>
      </c>
      <c r="Q25" s="35">
        <f t="shared" si="7"/>
        <v>-2143.1799999999998</v>
      </c>
    </row>
    <row r="26" spans="2:17">
      <c r="B26" t="s">
        <v>154</v>
      </c>
      <c r="C26" s="345">
        <v>-117.61</v>
      </c>
      <c r="D26" s="345"/>
      <c r="E26" s="345">
        <v>106.79</v>
      </c>
      <c r="F26" s="373">
        <f t="shared" si="1"/>
        <v>5.1500000000000057</v>
      </c>
      <c r="G26" s="373">
        <f t="shared" si="2"/>
        <v>-62.790000000000006</v>
      </c>
      <c r="H26" s="373">
        <f t="shared" si="3"/>
        <v>-0.81903303162323782</v>
      </c>
      <c r="I26" s="373">
        <f t="shared" si="4"/>
        <v>-6.0320194748369291E-2</v>
      </c>
      <c r="J26" s="350">
        <f t="shared" si="0"/>
        <v>-10.819999999999993</v>
      </c>
      <c r="O26" s="35">
        <f t="shared" si="5"/>
        <v>-444.64000000000016</v>
      </c>
      <c r="P26" s="35">
        <f t="shared" si="6"/>
        <v>1960.1399999999999</v>
      </c>
      <c r="Q26" s="35">
        <f t="shared" si="7"/>
        <v>-2404.7800000000002</v>
      </c>
    </row>
    <row r="27" spans="2:17">
      <c r="B27" t="s">
        <v>155</v>
      </c>
      <c r="C27" s="345">
        <v>-10.130000000000001</v>
      </c>
      <c r="D27" s="345"/>
      <c r="E27" s="345">
        <v>-47.73</v>
      </c>
      <c r="F27" s="373">
        <f t="shared" si="1"/>
        <v>107.48</v>
      </c>
      <c r="G27" s="373">
        <f t="shared" si="2"/>
        <v>-154.52000000000001</v>
      </c>
      <c r="H27" s="373">
        <f t="shared" si="3"/>
        <v>-0.94208798252651915</v>
      </c>
      <c r="I27" s="373">
        <f t="shared" si="4"/>
        <v>-6.7410231236295359E-2</v>
      </c>
      <c r="J27" s="350">
        <f t="shared" si="0"/>
        <v>-57.86</v>
      </c>
      <c r="O27" s="35">
        <f t="shared" si="5"/>
        <v>-431.50000000000017</v>
      </c>
      <c r="P27" s="35">
        <f t="shared" si="6"/>
        <v>1778.9299999999998</v>
      </c>
      <c r="Q27" s="35">
        <f t="shared" si="7"/>
        <v>-2210.4299999999998</v>
      </c>
    </row>
    <row r="28" spans="2:17">
      <c r="B28" t="s">
        <v>156</v>
      </c>
      <c r="C28" s="345">
        <v>-117.62</v>
      </c>
      <c r="D28" s="345"/>
      <c r="E28" s="345">
        <v>-146.76</v>
      </c>
      <c r="F28" s="373">
        <f t="shared" si="1"/>
        <v>-107.49000000000001</v>
      </c>
      <c r="G28" s="373">
        <f t="shared" si="2"/>
        <v>-99.03</v>
      </c>
      <c r="H28" s="373">
        <f t="shared" si="3"/>
        <v>-0.34265605363891555</v>
      </c>
      <c r="I28" s="373">
        <f t="shared" si="4"/>
        <v>-1.5411078032076945E-2</v>
      </c>
      <c r="J28" s="350">
        <f t="shared" si="0"/>
        <v>-264.38</v>
      </c>
      <c r="O28" s="35">
        <f t="shared" si="5"/>
        <v>-590.09000000000015</v>
      </c>
      <c r="P28" s="35">
        <f t="shared" si="6"/>
        <v>1528.3799999999999</v>
      </c>
      <c r="Q28" s="35">
        <f t="shared" si="7"/>
        <v>-2118.4700000000003</v>
      </c>
    </row>
    <row r="29" spans="2:17">
      <c r="B29" t="s">
        <v>157</v>
      </c>
      <c r="C29" s="345">
        <v>60.38</v>
      </c>
      <c r="D29" s="345"/>
      <c r="E29" s="345">
        <v>460.35</v>
      </c>
      <c r="F29" s="373">
        <f t="shared" si="1"/>
        <v>178</v>
      </c>
      <c r="G29" s="373">
        <f t="shared" si="2"/>
        <v>607.11</v>
      </c>
      <c r="H29" s="373">
        <f t="shared" si="3"/>
        <v>0.72058686003180827</v>
      </c>
      <c r="I29" s="373">
        <f t="shared" si="4"/>
        <v>0.11241261648205197</v>
      </c>
      <c r="J29" s="350">
        <f t="shared" si="0"/>
        <v>520.73</v>
      </c>
      <c r="O29" s="35">
        <f t="shared" si="5"/>
        <v>-773.75</v>
      </c>
      <c r="P29" s="35">
        <f t="shared" si="6"/>
        <v>1943.85</v>
      </c>
      <c r="Q29" s="35">
        <f t="shared" si="7"/>
        <v>-2717.6</v>
      </c>
    </row>
    <row r="30" spans="2:17">
      <c r="B30" t="s">
        <v>2005</v>
      </c>
      <c r="C30" s="345">
        <v>-813.92</v>
      </c>
      <c r="D30" s="345"/>
      <c r="E30" s="345">
        <v>-1191.07</v>
      </c>
      <c r="F30" s="373">
        <f t="shared" si="1"/>
        <v>-874.3</v>
      </c>
      <c r="G30" s="373">
        <f t="shared" si="2"/>
        <v>-1651.42</v>
      </c>
      <c r="H30" s="373">
        <f t="shared" si="3"/>
        <v>0.96958971694519991</v>
      </c>
      <c r="I30" s="373">
        <f t="shared" si="4"/>
        <v>0.68341068353115764</v>
      </c>
      <c r="J30" s="350">
        <f t="shared" si="0"/>
        <v>-2004.9899999999998</v>
      </c>
      <c r="O30" s="35">
        <f t="shared" si="5"/>
        <v>-1568.88</v>
      </c>
      <c r="P30" s="35">
        <f t="shared" si="6"/>
        <v>593.53</v>
      </c>
      <c r="Q30" s="35">
        <f t="shared" si="7"/>
        <v>-2162.41</v>
      </c>
    </row>
    <row r="31" spans="2:17">
      <c r="B31" t="s">
        <v>2006</v>
      </c>
      <c r="C31" s="345">
        <v>-364.45</v>
      </c>
      <c r="D31" s="345"/>
      <c r="E31" s="345">
        <v>-132.53</v>
      </c>
      <c r="F31" s="373">
        <f t="shared" si="1"/>
        <v>449.46999999999997</v>
      </c>
      <c r="G31" s="373">
        <f t="shared" si="2"/>
        <v>1058.54</v>
      </c>
      <c r="H31" s="373">
        <f t="shared" si="3"/>
        <v>0.96143132863025471</v>
      </c>
      <c r="I31" s="373">
        <f t="shared" si="4"/>
        <v>0.72997960718673827</v>
      </c>
      <c r="J31" s="350">
        <f t="shared" si="0"/>
        <v>-496.98</v>
      </c>
      <c r="O31" s="35">
        <f t="shared" si="5"/>
        <v>-2024.01</v>
      </c>
      <c r="P31" s="35">
        <f t="shared" si="6"/>
        <v>546.97000000000025</v>
      </c>
      <c r="Q31" s="35">
        <f t="shared" si="7"/>
        <v>-2570.9800000000005</v>
      </c>
    </row>
    <row r="32" spans="2:17">
      <c r="B32" t="s">
        <v>2007</v>
      </c>
      <c r="C32" s="345">
        <v>-46.01</v>
      </c>
      <c r="D32" s="345"/>
      <c r="E32" s="345">
        <v>86.79</v>
      </c>
      <c r="F32" s="373">
        <f t="shared" si="1"/>
        <v>318.44</v>
      </c>
      <c r="G32" s="373">
        <f t="shared" si="2"/>
        <v>219.32</v>
      </c>
      <c r="H32" s="373">
        <f t="shared" si="3"/>
        <v>0.9777684938777107</v>
      </c>
      <c r="I32" s="373">
        <f t="shared" si="4"/>
        <v>0.66690189413508549</v>
      </c>
      <c r="J32" s="350">
        <f t="shared" si="0"/>
        <v>40.780000000000008</v>
      </c>
      <c r="O32" s="35">
        <f t="shared" si="5"/>
        <v>-2357.73</v>
      </c>
      <c r="P32" s="35">
        <f t="shared" si="6"/>
        <v>-1.0899999999999039</v>
      </c>
      <c r="Q32" s="35">
        <f t="shared" si="7"/>
        <v>-2356.6400000000003</v>
      </c>
    </row>
    <row r="33" spans="2:17">
      <c r="B33" t="s">
        <v>2008</v>
      </c>
      <c r="C33" s="345">
        <v>-0.05</v>
      </c>
      <c r="D33" s="345"/>
      <c r="E33" s="345">
        <v>5.48</v>
      </c>
      <c r="F33" s="373">
        <f t="shared" si="1"/>
        <v>45.96</v>
      </c>
      <c r="G33" s="373">
        <f t="shared" si="2"/>
        <v>-81.31</v>
      </c>
      <c r="H33" s="373">
        <f t="shared" si="3"/>
        <v>0.94936820393504129</v>
      </c>
      <c r="I33" s="373">
        <f t="shared" si="4"/>
        <v>0.67415589946590126</v>
      </c>
      <c r="J33" s="350">
        <f t="shared" si="0"/>
        <v>5.4300000000000006</v>
      </c>
      <c r="O33" s="35">
        <f t="shared" si="5"/>
        <v>-2389.1900000000005</v>
      </c>
      <c r="P33" s="35">
        <f t="shared" si="6"/>
        <v>6.9600000000000328</v>
      </c>
      <c r="Q33" s="35">
        <f t="shared" si="7"/>
        <v>-2396.1500000000005</v>
      </c>
    </row>
    <row r="34" spans="2:17">
      <c r="B34" t="s">
        <v>2009</v>
      </c>
      <c r="C34" s="345">
        <v>104.48</v>
      </c>
      <c r="D34" s="345"/>
      <c r="E34" s="345">
        <v>-18.23</v>
      </c>
      <c r="F34" s="373">
        <f t="shared" si="1"/>
        <v>104.53</v>
      </c>
      <c r="G34" s="373">
        <f t="shared" si="2"/>
        <v>-23.71</v>
      </c>
      <c r="H34" s="373">
        <f t="shared" si="3"/>
        <v>0.69101200612729952</v>
      </c>
      <c r="I34" s="373">
        <f t="shared" si="4"/>
        <v>0.63553999542055784</v>
      </c>
      <c r="J34" s="350">
        <f t="shared" si="0"/>
        <v>86.25</v>
      </c>
      <c r="O34" s="35">
        <f t="shared" si="5"/>
        <v>-2167</v>
      </c>
      <c r="P34" s="35">
        <f t="shared" si="6"/>
        <v>-39.869999999999877</v>
      </c>
      <c r="Q34" s="35">
        <f t="shared" si="7"/>
        <v>-2127.13</v>
      </c>
    </row>
    <row r="35" spans="2:17">
      <c r="B35" t="s">
        <v>2010</v>
      </c>
      <c r="C35" s="345">
        <v>31.53</v>
      </c>
      <c r="D35" s="345"/>
      <c r="E35" s="345">
        <v>43.4</v>
      </c>
      <c r="F35" s="373">
        <f t="shared" si="1"/>
        <v>-72.95</v>
      </c>
      <c r="G35" s="373">
        <f t="shared" si="2"/>
        <v>61.629999999999995</v>
      </c>
      <c r="H35" s="373">
        <f t="shared" si="3"/>
        <v>-0.82257471516486835</v>
      </c>
      <c r="I35" s="373">
        <f t="shared" si="4"/>
        <v>0.85667347056737808</v>
      </c>
      <c r="J35" s="350">
        <f t="shared" si="0"/>
        <v>74.930000000000007</v>
      </c>
      <c r="O35" s="35">
        <f t="shared" si="5"/>
        <v>-1641.72</v>
      </c>
      <c r="P35" s="35">
        <f t="shared" si="6"/>
        <v>-410.44999999999987</v>
      </c>
      <c r="Q35" s="35">
        <f t="shared" si="7"/>
        <v>-1231.2700000000002</v>
      </c>
    </row>
    <row r="36" spans="2:17">
      <c r="B36" t="s">
        <v>2011</v>
      </c>
      <c r="C36" s="345">
        <v>87.68</v>
      </c>
      <c r="D36" s="345"/>
      <c r="E36" s="345">
        <v>13.01</v>
      </c>
      <c r="F36" s="373">
        <f t="shared" si="1"/>
        <v>56.150000000000006</v>
      </c>
      <c r="G36" s="373">
        <f t="shared" si="2"/>
        <v>-30.39</v>
      </c>
      <c r="H36" s="373">
        <f t="shared" si="3"/>
        <v>-0.49530522669322791</v>
      </c>
      <c r="I36" s="373">
        <f t="shared" si="4"/>
        <v>0.86626600169711632</v>
      </c>
      <c r="J36" s="350">
        <f t="shared" si="0"/>
        <v>100.69000000000001</v>
      </c>
      <c r="O36" s="35">
        <f t="shared" si="5"/>
        <v>-1370.82</v>
      </c>
      <c r="P36" s="35">
        <f t="shared" si="6"/>
        <v>-567.4</v>
      </c>
      <c r="Q36" s="35">
        <f t="shared" si="7"/>
        <v>-803.42</v>
      </c>
    </row>
    <row r="37" spans="2:17">
      <c r="B37" t="s">
        <v>2012</v>
      </c>
      <c r="C37" s="345">
        <v>51.7</v>
      </c>
      <c r="D37" s="345"/>
      <c r="E37" s="345">
        <v>-17.79</v>
      </c>
      <c r="F37" s="373">
        <f t="shared" si="1"/>
        <v>-35.980000000000004</v>
      </c>
      <c r="G37" s="373">
        <f t="shared" si="2"/>
        <v>-30.799999999999997</v>
      </c>
      <c r="H37" s="373">
        <f t="shared" si="3"/>
        <v>-0.58617571488786879</v>
      </c>
      <c r="I37" s="373">
        <f t="shared" si="4"/>
        <v>0.8571064541421648</v>
      </c>
      <c r="J37" s="350">
        <f t="shared" si="0"/>
        <v>33.910000000000004</v>
      </c>
      <c r="O37" s="35">
        <f t="shared" si="5"/>
        <v>-1256.7799999999997</v>
      </c>
      <c r="P37" s="35">
        <f t="shared" si="6"/>
        <v>-668.70999999999992</v>
      </c>
      <c r="Q37" s="35">
        <f t="shared" si="7"/>
        <v>-588.06999999999982</v>
      </c>
    </row>
    <row r="38" spans="2:17">
      <c r="B38" t="s">
        <v>2013</v>
      </c>
      <c r="C38" s="345">
        <v>51.02</v>
      </c>
      <c r="D38" s="345"/>
      <c r="E38" s="345">
        <v>184.43</v>
      </c>
      <c r="F38" s="373">
        <f t="shared" si="1"/>
        <v>-0.67999999999999972</v>
      </c>
      <c r="G38" s="373">
        <f t="shared" si="2"/>
        <v>202.22</v>
      </c>
      <c r="H38" s="373">
        <f t="shared" si="3"/>
        <v>-0.21932531080856399</v>
      </c>
      <c r="I38" s="373">
        <f t="shared" si="4"/>
        <v>0.88030975196637917</v>
      </c>
      <c r="J38" s="350">
        <f t="shared" si="0"/>
        <v>235.45000000000002</v>
      </c>
      <c r="O38" s="35">
        <f t="shared" si="5"/>
        <v>-1082.9999999999998</v>
      </c>
      <c r="P38" s="35">
        <f t="shared" si="6"/>
        <v>-653.8599999999999</v>
      </c>
      <c r="Q38" s="35">
        <f t="shared" si="7"/>
        <v>-429.13999999999987</v>
      </c>
    </row>
    <row r="39" spans="2:17">
      <c r="B39" t="s">
        <v>2014</v>
      </c>
      <c r="C39" s="345">
        <v>6.85</v>
      </c>
      <c r="D39" s="345"/>
      <c r="E39" s="345">
        <v>-100.89</v>
      </c>
      <c r="F39" s="373">
        <f t="shared" si="1"/>
        <v>-44.17</v>
      </c>
      <c r="G39" s="373">
        <f t="shared" si="2"/>
        <v>-285.32</v>
      </c>
      <c r="H39" s="373">
        <f t="shared" si="3"/>
        <v>0.42482610236944285</v>
      </c>
      <c r="I39" s="373">
        <f t="shared" si="4"/>
        <v>0.88614807062849765</v>
      </c>
      <c r="J39" s="350">
        <f t="shared" si="0"/>
        <v>-94.04</v>
      </c>
      <c r="O39" s="35">
        <f t="shared" si="5"/>
        <v>-958.53999999999985</v>
      </c>
      <c r="P39" s="35">
        <f t="shared" si="6"/>
        <v>-861.54000000000008</v>
      </c>
      <c r="Q39" s="35">
        <f t="shared" si="7"/>
        <v>-96.999999999999773</v>
      </c>
    </row>
    <row r="40" spans="2:17">
      <c r="B40" t="s">
        <v>2015</v>
      </c>
      <c r="C40" s="345">
        <v>-93.79</v>
      </c>
      <c r="D40" s="345"/>
      <c r="E40" s="345">
        <v>-56.7</v>
      </c>
      <c r="F40" s="373">
        <f t="shared" si="1"/>
        <v>-100.64</v>
      </c>
      <c r="G40" s="373">
        <f t="shared" si="2"/>
        <v>44.19</v>
      </c>
      <c r="H40" s="373">
        <f t="shared" si="3"/>
        <v>0.5051416181961158</v>
      </c>
      <c r="I40" s="373">
        <f t="shared" si="4"/>
        <v>0.88737061977553522</v>
      </c>
      <c r="J40" s="350">
        <f t="shared" si="0"/>
        <v>-150.49</v>
      </c>
      <c r="O40" s="35">
        <f t="shared" si="5"/>
        <v>-1042.1999999999998</v>
      </c>
      <c r="P40" s="35">
        <f t="shared" si="6"/>
        <v>-870.50999999999988</v>
      </c>
      <c r="Q40" s="35">
        <f t="shared" si="7"/>
        <v>-171.68999999999994</v>
      </c>
    </row>
    <row r="41" spans="2:17">
      <c r="B41" t="s">
        <v>2016</v>
      </c>
      <c r="C41" s="345">
        <v>33.54</v>
      </c>
      <c r="D41" s="345"/>
      <c r="E41" s="345">
        <v>124.62</v>
      </c>
      <c r="F41" s="373">
        <f t="shared" si="1"/>
        <v>127.33000000000001</v>
      </c>
      <c r="G41" s="373">
        <f t="shared" si="2"/>
        <v>181.32</v>
      </c>
      <c r="H41" s="373">
        <f t="shared" si="3"/>
        <v>0.68268710442752267</v>
      </c>
      <c r="I41" s="373">
        <f t="shared" si="4"/>
        <v>0.88896623624656357</v>
      </c>
      <c r="J41" s="350">
        <f t="shared" si="0"/>
        <v>158.16</v>
      </c>
      <c r="O41" s="35">
        <f t="shared" si="5"/>
        <v>-891.03999999999985</v>
      </c>
      <c r="P41" s="35">
        <f t="shared" si="6"/>
        <v>-599.12999999999988</v>
      </c>
      <c r="Q41" s="35">
        <f t="shared" si="7"/>
        <v>-291.90999999999997</v>
      </c>
    </row>
    <row r="42" spans="2:17">
      <c r="B42" t="s">
        <v>2017</v>
      </c>
      <c r="C42" s="345">
        <v>-3.19</v>
      </c>
      <c r="D42" s="345"/>
      <c r="E42" s="345">
        <v>123.97</v>
      </c>
      <c r="F42" s="373">
        <f t="shared" si="1"/>
        <v>-36.729999999999997</v>
      </c>
      <c r="G42" s="373">
        <f t="shared" si="2"/>
        <v>-0.65000000000000568</v>
      </c>
      <c r="H42" s="373">
        <f t="shared" si="3"/>
        <v>0.4926757229886306</v>
      </c>
      <c r="I42" s="373">
        <f t="shared" si="4"/>
        <v>0.91327704599666937</v>
      </c>
      <c r="J42" s="350">
        <f t="shared" si="0"/>
        <v>120.78</v>
      </c>
      <c r="O42" s="35">
        <f t="shared" si="5"/>
        <v>-954.60999999999979</v>
      </c>
      <c r="P42" s="35">
        <f t="shared" si="6"/>
        <v>-935.51</v>
      </c>
      <c r="Q42" s="35">
        <f t="shared" si="7"/>
        <v>-19.099999999999795</v>
      </c>
    </row>
    <row r="43" spans="2:17">
      <c r="B43" t="s">
        <v>2018</v>
      </c>
      <c r="C43" s="345">
        <v>-2.81</v>
      </c>
      <c r="D43" s="345"/>
      <c r="E43" s="345">
        <v>155.22999999999999</v>
      </c>
      <c r="F43" s="373">
        <f t="shared" si="1"/>
        <v>0.37999999999999989</v>
      </c>
      <c r="G43" s="373">
        <f t="shared" si="2"/>
        <v>31.259999999999991</v>
      </c>
      <c r="H43" s="373">
        <f t="shared" si="3"/>
        <v>0.9147136230984505</v>
      </c>
      <c r="I43" s="373">
        <f t="shared" si="4"/>
        <v>0.46931375898220112</v>
      </c>
      <c r="J43" s="350">
        <f t="shared" si="0"/>
        <v>152.41999999999999</v>
      </c>
      <c r="O43" s="35">
        <f t="shared" si="5"/>
        <v>-143.50000000000003</v>
      </c>
      <c r="P43" s="35">
        <f t="shared" si="6"/>
        <v>410.78999999999996</v>
      </c>
      <c r="Q43" s="35">
        <f t="shared" si="7"/>
        <v>-554.29</v>
      </c>
    </row>
    <row r="44" spans="2:17">
      <c r="B44" t="s">
        <v>2019</v>
      </c>
      <c r="C44" s="345">
        <v>-37.9</v>
      </c>
      <c r="D44" s="345"/>
      <c r="E44" s="345">
        <v>88.81</v>
      </c>
      <c r="F44" s="373">
        <f t="shared" si="1"/>
        <v>-35.089999999999996</v>
      </c>
      <c r="G44" s="373">
        <f t="shared" si="2"/>
        <v>-66.419999999999987</v>
      </c>
      <c r="H44" s="373">
        <f t="shared" si="3"/>
        <v>0.5295588310832221</v>
      </c>
      <c r="I44" s="373">
        <f t="shared" si="4"/>
        <v>1.4258863704684023E-2</v>
      </c>
      <c r="J44" s="350">
        <f t="shared" si="0"/>
        <v>50.910000000000004</v>
      </c>
      <c r="O44" s="35">
        <f t="shared" si="5"/>
        <v>183.05</v>
      </c>
      <c r="P44" s="35">
        <f t="shared" si="6"/>
        <v>632.13000000000011</v>
      </c>
      <c r="Q44" s="35">
        <f t="shared" si="7"/>
        <v>-449.0800000000001</v>
      </c>
    </row>
    <row r="45" spans="2:17">
      <c r="B45" t="s">
        <v>2020</v>
      </c>
      <c r="C45" s="345">
        <v>54.2</v>
      </c>
      <c r="D45" s="345"/>
      <c r="E45" s="345">
        <v>6.98</v>
      </c>
      <c r="F45" s="373">
        <f t="shared" si="1"/>
        <v>92.1</v>
      </c>
      <c r="G45" s="373">
        <f t="shared" si="2"/>
        <v>-81.83</v>
      </c>
      <c r="H45" s="373">
        <f t="shared" si="3"/>
        <v>-0.65439529507147121</v>
      </c>
      <c r="I45" s="373">
        <f t="shared" si="4"/>
        <v>3.7603417262488774E-2</v>
      </c>
      <c r="J45" s="350">
        <f t="shared" si="0"/>
        <v>61.180000000000007</v>
      </c>
      <c r="O45" s="35">
        <f t="shared" si="5"/>
        <v>283.26000000000005</v>
      </c>
      <c r="P45" s="35">
        <f t="shared" si="6"/>
        <v>552.31999999999994</v>
      </c>
      <c r="Q45" s="35">
        <f t="shared" si="7"/>
        <v>-269.05999999999989</v>
      </c>
    </row>
    <row r="46" spans="2:17">
      <c r="B46" t="s">
        <v>2021</v>
      </c>
      <c r="C46" s="345">
        <v>-61.99</v>
      </c>
      <c r="D46" s="345"/>
      <c r="E46" s="345">
        <v>60.96</v>
      </c>
      <c r="F46" s="373">
        <f t="shared" si="1"/>
        <v>-116.19</v>
      </c>
      <c r="G46" s="373">
        <f t="shared" si="2"/>
        <v>53.980000000000004</v>
      </c>
      <c r="H46" s="373">
        <f t="shared" si="3"/>
        <v>-0.36628419134153822</v>
      </c>
      <c r="I46" s="373">
        <f t="shared" si="4"/>
        <v>-7.6091945971923619E-4</v>
      </c>
      <c r="J46" s="350">
        <f t="shared" si="0"/>
        <v>-1.0300000000000011</v>
      </c>
      <c r="O46" s="35">
        <f t="shared" si="5"/>
        <v>221.32</v>
      </c>
      <c r="P46" s="35">
        <f t="shared" si="6"/>
        <v>607.79999999999995</v>
      </c>
      <c r="Q46" s="35">
        <f t="shared" si="7"/>
        <v>-386.47999999999996</v>
      </c>
    </row>
    <row r="47" spans="2:17">
      <c r="B47" t="s">
        <v>2022</v>
      </c>
      <c r="C47" s="345">
        <v>0</v>
      </c>
      <c r="D47" s="345"/>
      <c r="E47" s="345">
        <v>2.99</v>
      </c>
      <c r="F47" s="373">
        <f t="shared" si="1"/>
        <v>61.99</v>
      </c>
      <c r="G47" s="373">
        <f t="shared" si="2"/>
        <v>-57.97</v>
      </c>
      <c r="H47" s="373">
        <f t="shared" si="3"/>
        <v>-0.77517288404261964</v>
      </c>
      <c r="I47" s="373">
        <f t="shared" si="4"/>
        <v>0.12670768484946396</v>
      </c>
      <c r="J47" s="350">
        <f t="shared" si="0"/>
        <v>2.99</v>
      </c>
      <c r="O47" s="35">
        <f t="shared" si="5"/>
        <v>116.83999999999997</v>
      </c>
      <c r="P47" s="35">
        <f t="shared" si="6"/>
        <v>629.02</v>
      </c>
      <c r="Q47" s="35">
        <f t="shared" si="7"/>
        <v>-512.18000000000006</v>
      </c>
    </row>
    <row r="48" spans="2:17">
      <c r="B48" t="s">
        <v>2023</v>
      </c>
      <c r="C48" s="345">
        <v>-51.81</v>
      </c>
      <c r="D48" s="345"/>
      <c r="E48" s="345">
        <v>309.55</v>
      </c>
      <c r="F48" s="373">
        <f t="shared" si="1"/>
        <v>-51.81</v>
      </c>
      <c r="G48" s="373">
        <f t="shared" si="2"/>
        <v>306.56</v>
      </c>
      <c r="H48" s="373">
        <f t="shared" si="3"/>
        <v>-0.59046437506944327</v>
      </c>
      <c r="I48" s="373">
        <f t="shared" si="4"/>
        <v>-0.10591348597859249</v>
      </c>
      <c r="J48" s="350">
        <f t="shared" si="0"/>
        <v>257.74</v>
      </c>
      <c r="O48" s="35">
        <f t="shared" si="5"/>
        <v>33.5</v>
      </c>
      <c r="P48" s="35">
        <f t="shared" si="6"/>
        <v>895.17000000000007</v>
      </c>
      <c r="Q48" s="35">
        <f t="shared" si="7"/>
        <v>-861.67000000000007</v>
      </c>
    </row>
    <row r="49" spans="2:17">
      <c r="B49" t="s">
        <v>2024</v>
      </c>
      <c r="C49" s="345">
        <v>168</v>
      </c>
      <c r="D49" s="345"/>
      <c r="E49" s="345">
        <v>107.89</v>
      </c>
      <c r="F49" s="373">
        <f t="shared" si="1"/>
        <v>219.81</v>
      </c>
      <c r="G49" s="373">
        <f t="shared" si="2"/>
        <v>-201.66000000000003</v>
      </c>
      <c r="H49" s="373">
        <f t="shared" si="3"/>
        <v>-0.19299226410311712</v>
      </c>
      <c r="I49" s="373">
        <f t="shared" si="4"/>
        <v>3.5259223469434796E-2</v>
      </c>
      <c r="J49" s="350">
        <f t="shared" si="0"/>
        <v>275.89</v>
      </c>
      <c r="O49" s="35">
        <f t="shared" si="5"/>
        <v>113.82</v>
      </c>
      <c r="P49" s="35">
        <f t="shared" si="6"/>
        <v>990.05000000000007</v>
      </c>
      <c r="Q49" s="35">
        <f t="shared" si="7"/>
        <v>-876.23</v>
      </c>
    </row>
    <row r="50" spans="2:17">
      <c r="B50" t="s">
        <v>2025</v>
      </c>
      <c r="C50" s="345">
        <v>77.87</v>
      </c>
      <c r="D50" s="345"/>
      <c r="E50" s="345">
        <v>-45.21</v>
      </c>
      <c r="F50" s="373">
        <f t="shared" si="1"/>
        <v>-90.13</v>
      </c>
      <c r="G50" s="373">
        <f t="shared" si="2"/>
        <v>-153.1</v>
      </c>
      <c r="H50" s="373">
        <f t="shared" si="3"/>
        <v>-0.43391482888695954</v>
      </c>
      <c r="I50" s="373">
        <f t="shared" si="4"/>
        <v>-1.2755571826969533E-2</v>
      </c>
      <c r="J50" s="350">
        <f t="shared" si="0"/>
        <v>32.660000000000004</v>
      </c>
      <c r="O50" s="35">
        <f t="shared" si="5"/>
        <v>139.99</v>
      </c>
      <c r="P50" s="35">
        <f t="shared" si="6"/>
        <v>962.63</v>
      </c>
      <c r="Q50" s="35">
        <f t="shared" si="7"/>
        <v>-822.64</v>
      </c>
    </row>
    <row r="51" spans="2:17">
      <c r="B51" t="s">
        <v>2026</v>
      </c>
      <c r="C51" s="345">
        <v>226.15</v>
      </c>
      <c r="D51" s="345"/>
      <c r="E51" s="345">
        <v>211.15</v>
      </c>
      <c r="F51" s="373">
        <f t="shared" si="1"/>
        <v>148.28</v>
      </c>
      <c r="G51" s="373">
        <f t="shared" si="2"/>
        <v>256.36</v>
      </c>
      <c r="H51" s="373">
        <f t="shared" si="3"/>
        <v>-0.27170301422495813</v>
      </c>
      <c r="I51" s="373">
        <f t="shared" si="4"/>
        <v>0.18806199344700825</v>
      </c>
      <c r="J51" s="350">
        <f t="shared" si="0"/>
        <v>437.3</v>
      </c>
      <c r="O51" s="35">
        <f t="shared" si="5"/>
        <v>315.12</v>
      </c>
      <c r="P51" s="35">
        <f t="shared" si="6"/>
        <v>989.34999999999991</v>
      </c>
      <c r="Q51" s="35">
        <f t="shared" si="7"/>
        <v>-674.2299999999999</v>
      </c>
    </row>
    <row r="52" spans="2:17">
      <c r="B52" t="s">
        <v>2027</v>
      </c>
      <c r="C52" s="345">
        <v>43.14</v>
      </c>
      <c r="D52" s="345"/>
      <c r="E52" s="345">
        <v>60.43</v>
      </c>
      <c r="F52" s="373">
        <f t="shared" si="1"/>
        <v>-183.01</v>
      </c>
      <c r="G52" s="373">
        <f t="shared" si="2"/>
        <v>-150.72</v>
      </c>
      <c r="H52" s="373">
        <f t="shared" si="3"/>
        <v>0.82133757696737808</v>
      </c>
      <c r="I52" s="373">
        <f t="shared" si="4"/>
        <v>0.17706625527848893</v>
      </c>
      <c r="J52" s="350">
        <f t="shared" si="0"/>
        <v>103.57</v>
      </c>
      <c r="O52" s="35">
        <f t="shared" si="5"/>
        <v>351.40999999999997</v>
      </c>
      <c r="P52" s="35">
        <f t="shared" si="6"/>
        <v>1150.67</v>
      </c>
      <c r="Q52" s="35">
        <f t="shared" si="7"/>
        <v>-799.2600000000001</v>
      </c>
    </row>
    <row r="53" spans="2:17">
      <c r="B53" t="s">
        <v>2028</v>
      </c>
      <c r="C53" s="345">
        <v>98.81</v>
      </c>
      <c r="D53" s="345"/>
      <c r="E53" s="345">
        <v>41.79</v>
      </c>
      <c r="F53" s="373">
        <f t="shared" si="1"/>
        <v>55.67</v>
      </c>
      <c r="G53" s="373">
        <f t="shared" si="2"/>
        <v>-18.64</v>
      </c>
      <c r="H53" s="373">
        <f t="shared" si="3"/>
        <v>0.82598844334074484</v>
      </c>
      <c r="I53" s="373">
        <f t="shared" si="4"/>
        <v>-2.754938594879534E-2</v>
      </c>
      <c r="J53" s="350">
        <f t="shared" si="0"/>
        <v>140.6</v>
      </c>
      <c r="O53" s="35">
        <f t="shared" si="5"/>
        <v>544.01</v>
      </c>
      <c r="P53" s="35">
        <f t="shared" si="6"/>
        <v>1249.1600000000001</v>
      </c>
      <c r="Q53" s="35">
        <f t="shared" si="7"/>
        <v>-705.15000000000009</v>
      </c>
    </row>
    <row r="54" spans="2:17">
      <c r="B54" t="s">
        <v>2029</v>
      </c>
      <c r="C54" s="345">
        <v>-52.7</v>
      </c>
      <c r="D54" s="345"/>
      <c r="E54" s="345">
        <v>325.14</v>
      </c>
      <c r="F54" s="373">
        <f t="shared" si="1"/>
        <v>-151.51</v>
      </c>
      <c r="G54" s="373">
        <f t="shared" si="2"/>
        <v>283.34999999999997</v>
      </c>
      <c r="H54" s="373">
        <f t="shared" si="3"/>
        <v>-0.27782379529187068</v>
      </c>
      <c r="I54" s="373">
        <f t="shared" si="4"/>
        <v>-0.18784183638768664</v>
      </c>
      <c r="J54" s="350">
        <f t="shared" si="0"/>
        <v>272.44</v>
      </c>
      <c r="O54" s="35">
        <f t="shared" si="5"/>
        <v>457.77</v>
      </c>
      <c r="P54" s="35">
        <f t="shared" si="6"/>
        <v>1449.6799999999998</v>
      </c>
      <c r="Q54" s="35">
        <f t="shared" si="7"/>
        <v>-991.90999999999985</v>
      </c>
    </row>
    <row r="55" spans="2:17">
      <c r="B55" t="s">
        <v>2030</v>
      </c>
      <c r="C55" s="345">
        <v>65.239999999999995</v>
      </c>
      <c r="D55" s="345"/>
      <c r="E55" s="345">
        <v>-12.29</v>
      </c>
      <c r="F55" s="373">
        <f t="shared" si="1"/>
        <v>117.94</v>
      </c>
      <c r="G55" s="373">
        <f t="shared" si="2"/>
        <v>-337.43</v>
      </c>
      <c r="H55" s="373">
        <f t="shared" si="3"/>
        <v>-0.92564621230078037</v>
      </c>
      <c r="I55" s="373">
        <f t="shared" si="4"/>
        <v>-0.20098355956992439</v>
      </c>
      <c r="J55" s="350">
        <f t="shared" si="0"/>
        <v>52.949999999999996</v>
      </c>
      <c r="O55" s="35">
        <f t="shared" si="5"/>
        <v>526.20000000000005</v>
      </c>
      <c r="P55" s="35">
        <f t="shared" si="6"/>
        <v>1313.4199999999998</v>
      </c>
      <c r="Q55" s="35">
        <f t="shared" si="7"/>
        <v>-787.2199999999998</v>
      </c>
    </row>
    <row r="56" spans="2:17">
      <c r="B56" t="s">
        <v>2031</v>
      </c>
      <c r="C56" s="345">
        <v>35.799999999999997</v>
      </c>
      <c r="D56" s="345"/>
      <c r="E56" s="345">
        <v>-415.42</v>
      </c>
      <c r="F56" s="373">
        <f t="shared" si="1"/>
        <v>-29.439999999999998</v>
      </c>
      <c r="G56" s="373">
        <f t="shared" si="2"/>
        <v>-403.13</v>
      </c>
      <c r="H56" s="373">
        <f t="shared" si="3"/>
        <v>-0.44463490586788196</v>
      </c>
      <c r="I56" s="373">
        <f t="shared" si="4"/>
        <v>-9.7233344713282974E-2</v>
      </c>
      <c r="J56" s="350">
        <f t="shared" si="0"/>
        <v>-379.62</v>
      </c>
      <c r="O56" s="35">
        <f t="shared" si="5"/>
        <v>564.80999999999995</v>
      </c>
      <c r="P56" s="35">
        <f t="shared" si="6"/>
        <v>742.77</v>
      </c>
      <c r="Q56" s="35">
        <f t="shared" si="7"/>
        <v>-177.96000000000004</v>
      </c>
    </row>
    <row r="57" spans="2:17">
      <c r="B57" t="s">
        <v>2032</v>
      </c>
      <c r="C57" s="345">
        <v>-92.8</v>
      </c>
      <c r="D57" s="345"/>
      <c r="E57" s="345">
        <v>-201.07</v>
      </c>
      <c r="F57" s="373">
        <f t="shared" si="1"/>
        <v>-128.6</v>
      </c>
      <c r="G57" s="373">
        <f t="shared" si="2"/>
        <v>214.35000000000002</v>
      </c>
      <c r="H57" s="373">
        <f t="shared" si="3"/>
        <v>-0.25134589692271198</v>
      </c>
      <c r="I57" s="373">
        <f t="shared" si="4"/>
        <v>8.077169705763973E-2</v>
      </c>
      <c r="J57" s="350">
        <f t="shared" si="0"/>
        <v>-293.87</v>
      </c>
      <c r="O57" s="35">
        <f t="shared" si="5"/>
        <v>509.90999999999991</v>
      </c>
      <c r="P57" s="35">
        <f t="shared" si="6"/>
        <v>452.89000000000004</v>
      </c>
      <c r="Q57" s="35">
        <f t="shared" si="7"/>
        <v>57.019999999999868</v>
      </c>
    </row>
    <row r="58" spans="2:17">
      <c r="B58" t="s">
        <v>2033</v>
      </c>
      <c r="C58" s="345">
        <v>-51.63</v>
      </c>
      <c r="D58" s="345"/>
      <c r="E58" s="345">
        <v>-10.55</v>
      </c>
      <c r="F58" s="373">
        <f t="shared" si="1"/>
        <v>41.169999999999995</v>
      </c>
      <c r="G58" s="373">
        <f t="shared" si="2"/>
        <v>190.51999999999998</v>
      </c>
      <c r="H58" s="373">
        <f t="shared" si="3"/>
        <v>-7.9911288540913575E-2</v>
      </c>
      <c r="I58" s="373">
        <f t="shared" si="4"/>
        <v>9.7343495119329118E-2</v>
      </c>
      <c r="J58" s="350">
        <f t="shared" si="0"/>
        <v>-62.180000000000007</v>
      </c>
      <c r="O58" s="35">
        <f t="shared" si="5"/>
        <v>404.08</v>
      </c>
      <c r="P58" s="35">
        <f t="shared" si="6"/>
        <v>435.36</v>
      </c>
      <c r="Q58" s="35">
        <f t="shared" si="7"/>
        <v>-31.28000000000003</v>
      </c>
    </row>
    <row r="59" spans="2:17">
      <c r="B59" t="s">
        <v>2034</v>
      </c>
      <c r="C59" s="345">
        <v>69.48</v>
      </c>
      <c r="D59" s="345"/>
      <c r="E59" s="345">
        <v>-155.34</v>
      </c>
      <c r="F59" s="373">
        <f t="shared" si="1"/>
        <v>121.11000000000001</v>
      </c>
      <c r="G59" s="373">
        <f t="shared" si="2"/>
        <v>-144.79</v>
      </c>
      <c r="H59" s="373">
        <f t="shared" si="3"/>
        <v>-0.37310296486020478</v>
      </c>
      <c r="I59" s="373">
        <f t="shared" si="4"/>
        <v>8.6988278916938583E-2</v>
      </c>
      <c r="J59" s="350">
        <f t="shared" si="0"/>
        <v>-85.86</v>
      </c>
      <c r="O59" s="35">
        <f t="shared" si="5"/>
        <v>535.55000000000007</v>
      </c>
      <c r="P59" s="35">
        <f t="shared" si="6"/>
        <v>219.05999999999997</v>
      </c>
      <c r="Q59" s="35">
        <f t="shared" si="7"/>
        <v>316.49000000000012</v>
      </c>
    </row>
    <row r="60" spans="2:17">
      <c r="B60" t="s">
        <v>2035</v>
      </c>
      <c r="C60" s="345">
        <v>-103.03</v>
      </c>
      <c r="D60" s="345"/>
      <c r="E60" s="345">
        <v>-102.99</v>
      </c>
      <c r="F60" s="373">
        <f t="shared" si="1"/>
        <v>-172.51</v>
      </c>
      <c r="G60" s="373">
        <f t="shared" si="2"/>
        <v>52.350000000000009</v>
      </c>
      <c r="H60" s="373">
        <f t="shared" si="3"/>
        <v>-9.7227174286095966E-2</v>
      </c>
      <c r="I60" s="373">
        <f t="shared" si="4"/>
        <v>0.1429836331725115</v>
      </c>
      <c r="J60" s="350">
        <f t="shared" si="0"/>
        <v>-206.01999999999998</v>
      </c>
      <c r="O60" s="35">
        <f t="shared" si="5"/>
        <v>432.5200000000001</v>
      </c>
      <c r="P60" s="35">
        <f t="shared" si="6"/>
        <v>113.07999999999997</v>
      </c>
      <c r="Q60" s="35">
        <f t="shared" si="7"/>
        <v>319.44000000000011</v>
      </c>
    </row>
    <row r="61" spans="2:17">
      <c r="B61" t="s">
        <v>2036</v>
      </c>
      <c r="C61" s="345">
        <v>24.39</v>
      </c>
      <c r="D61" s="345"/>
      <c r="E61" s="345">
        <v>-58.11</v>
      </c>
      <c r="F61" s="373">
        <f t="shared" si="1"/>
        <v>127.42</v>
      </c>
      <c r="G61" s="373">
        <f t="shared" si="2"/>
        <v>44.879999999999995</v>
      </c>
      <c r="H61" s="373">
        <f t="shared" si="3"/>
        <v>-0.42138054549546533</v>
      </c>
      <c r="I61" s="373">
        <f t="shared" si="4"/>
        <v>0.2948659380447245</v>
      </c>
      <c r="J61" s="350">
        <f t="shared" si="0"/>
        <v>-33.72</v>
      </c>
      <c r="O61" s="35">
        <f t="shared" si="5"/>
        <v>508.72</v>
      </c>
      <c r="P61" s="35">
        <f t="shared" si="6"/>
        <v>-254.57999999999993</v>
      </c>
      <c r="Q61" s="35">
        <f t="shared" si="7"/>
        <v>763.3</v>
      </c>
    </row>
    <row r="62" spans="2:17">
      <c r="B62" t="s">
        <v>2037</v>
      </c>
      <c r="C62" s="345">
        <v>274.37</v>
      </c>
      <c r="D62" s="345"/>
      <c r="E62" s="345">
        <v>37.659999999999997</v>
      </c>
      <c r="F62" s="373">
        <f t="shared" si="1"/>
        <v>249.98000000000002</v>
      </c>
      <c r="G62" s="373">
        <f t="shared" si="2"/>
        <v>95.77</v>
      </c>
      <c r="H62" s="373">
        <f t="shared" si="3"/>
        <v>0.70694667070749917</v>
      </c>
      <c r="I62" s="373">
        <f t="shared" si="4"/>
        <v>0.24963933950243175</v>
      </c>
      <c r="J62" s="350">
        <f t="shared" si="0"/>
        <v>312.02999999999997</v>
      </c>
      <c r="O62" s="35">
        <f t="shared" si="5"/>
        <v>615.09</v>
      </c>
      <c r="P62" s="35">
        <f t="shared" si="6"/>
        <v>-324.81000000000006</v>
      </c>
      <c r="Q62" s="35">
        <f t="shared" si="7"/>
        <v>939.90000000000009</v>
      </c>
    </row>
    <row r="63" spans="2:17">
      <c r="B63" t="s">
        <v>2038</v>
      </c>
      <c r="C63" s="345">
        <v>479.62</v>
      </c>
      <c r="D63" s="345"/>
      <c r="E63" s="345">
        <v>109.78</v>
      </c>
      <c r="F63" s="373">
        <f t="shared" si="1"/>
        <v>205.25</v>
      </c>
      <c r="G63" s="373">
        <f t="shared" si="2"/>
        <v>72.12</v>
      </c>
      <c r="H63" s="373">
        <f t="shared" si="3"/>
        <v>0.99983629253444262</v>
      </c>
      <c r="I63" s="373">
        <f t="shared" si="4"/>
        <v>0.31378214869617393</v>
      </c>
      <c r="J63" s="350">
        <f t="shared" si="0"/>
        <v>589.4</v>
      </c>
      <c r="O63" s="35">
        <f t="shared" si="5"/>
        <v>1016.84</v>
      </c>
      <c r="P63" s="35">
        <f t="shared" si="6"/>
        <v>-169.82000000000002</v>
      </c>
      <c r="Q63" s="35">
        <f t="shared" si="7"/>
        <v>1186.6600000000001</v>
      </c>
    </row>
    <row r="64" spans="2:17">
      <c r="B64" t="s">
        <v>2039</v>
      </c>
      <c r="C64" s="345">
        <v>384.05</v>
      </c>
      <c r="D64" s="345"/>
      <c r="E64" s="345">
        <v>-72.2</v>
      </c>
      <c r="F64" s="373">
        <f t="shared" si="1"/>
        <v>-95.57</v>
      </c>
      <c r="G64" s="373">
        <f t="shared" si="2"/>
        <v>-181.98000000000002</v>
      </c>
      <c r="H64" s="373">
        <f t="shared" si="3"/>
        <v>0.57250730455859977</v>
      </c>
      <c r="I64" s="373">
        <f t="shared" si="4"/>
        <v>0.1785559792037763</v>
      </c>
      <c r="J64" s="350">
        <f t="shared" si="0"/>
        <v>311.85000000000002</v>
      </c>
      <c r="O64" s="35">
        <f t="shared" si="5"/>
        <v>1174.74</v>
      </c>
      <c r="P64" s="35">
        <f t="shared" si="6"/>
        <v>-453.17000000000013</v>
      </c>
      <c r="Q64" s="35">
        <f t="shared" si="7"/>
        <v>1627.91</v>
      </c>
    </row>
    <row r="65" spans="2:17">
      <c r="B65" t="s">
        <v>2040</v>
      </c>
      <c r="C65" s="345">
        <v>-64.52</v>
      </c>
      <c r="D65" s="345"/>
      <c r="E65" s="345">
        <v>-105.36</v>
      </c>
      <c r="F65" s="373">
        <f t="shared" si="1"/>
        <v>-448.57</v>
      </c>
      <c r="G65" s="373">
        <f t="shared" si="2"/>
        <v>-33.159999999999997</v>
      </c>
      <c r="H65" s="373">
        <f t="shared" si="3"/>
        <v>0.70970791884021023</v>
      </c>
      <c r="I65" s="373">
        <f t="shared" si="4"/>
        <v>0.2119008329700649</v>
      </c>
      <c r="J65" s="350">
        <f t="shared" si="0"/>
        <v>-169.88</v>
      </c>
      <c r="O65" s="35">
        <f t="shared" si="5"/>
        <v>1067.08</v>
      </c>
      <c r="P65" s="35">
        <f t="shared" si="6"/>
        <v>-618.96000000000015</v>
      </c>
      <c r="Q65" s="35">
        <f t="shared" si="7"/>
        <v>1686.04</v>
      </c>
    </row>
    <row r="66" spans="2:17">
      <c r="B66" t="s">
        <v>2041</v>
      </c>
      <c r="C66" s="345">
        <v>-162.12</v>
      </c>
      <c r="D66" s="345"/>
      <c r="E66" s="345">
        <v>-12.35</v>
      </c>
      <c r="F66" s="373">
        <f t="shared" ref="F66:F129" si="8">C66-C65</f>
        <v>-97.600000000000009</v>
      </c>
      <c r="G66" s="373">
        <f t="shared" si="2"/>
        <v>93.01</v>
      </c>
      <c r="H66" s="373">
        <f t="shared" si="3"/>
        <v>0.51181026584133782</v>
      </c>
      <c r="I66" s="373">
        <f t="shared" si="4"/>
        <v>0.17371682808007563</v>
      </c>
      <c r="J66" s="350">
        <f t="shared" ref="J66:J129" si="9">C66+E66</f>
        <v>-174.47</v>
      </c>
      <c r="O66" s="35">
        <f t="shared" si="5"/>
        <v>806.15</v>
      </c>
      <c r="P66" s="35">
        <f t="shared" si="6"/>
        <v>-673.10000000000025</v>
      </c>
      <c r="Q66" s="35">
        <f t="shared" si="7"/>
        <v>1479.2500000000002</v>
      </c>
    </row>
    <row r="67" spans="2:17">
      <c r="B67" t="s">
        <v>2042</v>
      </c>
      <c r="C67" s="345">
        <v>-104.23</v>
      </c>
      <c r="D67" s="345"/>
      <c r="E67" s="345">
        <v>-54.41</v>
      </c>
      <c r="F67" s="373">
        <f t="shared" si="8"/>
        <v>57.89</v>
      </c>
      <c r="G67" s="373">
        <f t="shared" si="2"/>
        <v>-42.059999999999995</v>
      </c>
      <c r="H67" s="373">
        <f t="shared" si="3"/>
        <v>-0.34389545023295881</v>
      </c>
      <c r="I67" s="373">
        <f t="shared" si="4"/>
        <v>0.36362028714157552</v>
      </c>
      <c r="J67" s="350">
        <f t="shared" si="9"/>
        <v>-158.63999999999999</v>
      </c>
      <c r="O67" s="35">
        <f t="shared" si="5"/>
        <v>754.62</v>
      </c>
      <c r="P67" s="35">
        <f t="shared" si="6"/>
        <v>-1052.6500000000001</v>
      </c>
      <c r="Q67" s="35">
        <f t="shared" si="7"/>
        <v>1807.27</v>
      </c>
    </row>
    <row r="68" spans="2:17">
      <c r="B68" t="s">
        <v>2043</v>
      </c>
      <c r="C68" s="345">
        <v>-69.12</v>
      </c>
      <c r="D68" s="345"/>
      <c r="E68" s="345">
        <v>-95.28</v>
      </c>
      <c r="F68" s="373">
        <f t="shared" si="8"/>
        <v>35.11</v>
      </c>
      <c r="G68" s="373">
        <f t="shared" ref="G68:G131" si="10">E68-E67</f>
        <v>-40.870000000000005</v>
      </c>
      <c r="H68" s="373">
        <f t="shared" si="3"/>
        <v>-0.98946894210614245</v>
      </c>
      <c r="I68" s="373">
        <f t="shared" si="4"/>
        <v>0.36433084514132613</v>
      </c>
      <c r="J68" s="350">
        <f t="shared" si="9"/>
        <v>-164.4</v>
      </c>
      <c r="O68" s="35">
        <f t="shared" si="5"/>
        <v>620.26</v>
      </c>
      <c r="P68" s="35">
        <f t="shared" si="6"/>
        <v>-1135.6400000000001</v>
      </c>
      <c r="Q68" s="35">
        <f t="shared" si="7"/>
        <v>1755.9</v>
      </c>
    </row>
    <row r="69" spans="2:17">
      <c r="B69" t="s">
        <v>2044</v>
      </c>
      <c r="C69" s="345">
        <v>-569.78</v>
      </c>
      <c r="D69" s="345"/>
      <c r="E69" s="345">
        <v>-94.41</v>
      </c>
      <c r="F69" s="373">
        <f t="shared" si="8"/>
        <v>-500.65999999999997</v>
      </c>
      <c r="G69" s="373">
        <f t="shared" si="10"/>
        <v>0.87000000000000455</v>
      </c>
      <c r="H69" s="373">
        <f t="shared" ref="H69:H132" si="11">CORREL(C66:C69,E66:E69)</f>
        <v>0.3646944202879</v>
      </c>
      <c r="I69" s="373">
        <f t="shared" si="4"/>
        <v>0.49773947105783423</v>
      </c>
      <c r="J69" s="350">
        <f t="shared" si="9"/>
        <v>-664.18999999999994</v>
      </c>
      <c r="O69" s="35">
        <f t="shared" si="5"/>
        <v>14.680000000000064</v>
      </c>
      <c r="P69" s="35">
        <f t="shared" si="6"/>
        <v>-814.63</v>
      </c>
      <c r="Q69" s="35">
        <f t="shared" si="7"/>
        <v>829.31000000000006</v>
      </c>
    </row>
    <row r="70" spans="2:17">
      <c r="B70" t="s">
        <v>2045</v>
      </c>
      <c r="C70" s="345">
        <v>-231.24</v>
      </c>
      <c r="D70" s="345"/>
      <c r="E70" s="345">
        <v>40.99</v>
      </c>
      <c r="F70" s="373">
        <f t="shared" si="8"/>
        <v>338.53999999999996</v>
      </c>
      <c r="G70" s="373">
        <f t="shared" si="10"/>
        <v>135.4</v>
      </c>
      <c r="H70" s="373">
        <f t="shared" si="11"/>
        <v>0.16163925053780978</v>
      </c>
      <c r="I70" s="373">
        <f t="shared" si="4"/>
        <v>0.3886191641407748</v>
      </c>
      <c r="J70" s="350">
        <f t="shared" si="9"/>
        <v>-190.25</v>
      </c>
      <c r="O70" s="35">
        <f t="shared" si="5"/>
        <v>-123.75999999999999</v>
      </c>
      <c r="P70" s="35">
        <f t="shared" si="6"/>
        <v>-572.57000000000005</v>
      </c>
      <c r="Q70" s="35">
        <f t="shared" si="7"/>
        <v>448.81000000000006</v>
      </c>
    </row>
    <row r="71" spans="2:17">
      <c r="B71" t="s">
        <v>2046</v>
      </c>
      <c r="C71" s="345">
        <v>-142.84</v>
      </c>
      <c r="D71" s="345"/>
      <c r="E71" s="345">
        <v>-71.62</v>
      </c>
      <c r="F71" s="373">
        <f t="shared" si="8"/>
        <v>88.4</v>
      </c>
      <c r="G71" s="373">
        <f t="shared" si="10"/>
        <v>-112.61000000000001</v>
      </c>
      <c r="H71" s="373">
        <f t="shared" si="11"/>
        <v>0.12374619045828364</v>
      </c>
      <c r="I71" s="373">
        <f t="shared" si="4"/>
        <v>0.40640952042470552</v>
      </c>
      <c r="J71" s="350">
        <f t="shared" si="9"/>
        <v>-214.46</v>
      </c>
      <c r="O71" s="35">
        <f t="shared" si="5"/>
        <v>-214.96999999999989</v>
      </c>
      <c r="P71" s="35">
        <f t="shared" si="6"/>
        <v>-633.64</v>
      </c>
      <c r="Q71" s="35">
        <f t="shared" si="7"/>
        <v>418.67000000000007</v>
      </c>
    </row>
    <row r="72" spans="2:17">
      <c r="B72" t="s">
        <v>2047</v>
      </c>
      <c r="C72" s="345">
        <v>-55.12</v>
      </c>
      <c r="D72" s="345"/>
      <c r="E72" s="345">
        <v>-76.28</v>
      </c>
      <c r="F72" s="373">
        <f t="shared" si="8"/>
        <v>87.72</v>
      </c>
      <c r="G72" s="373">
        <f t="shared" si="10"/>
        <v>-4.6599999999999966</v>
      </c>
      <c r="H72" s="373">
        <f t="shared" si="11"/>
        <v>0.20335677470120844</v>
      </c>
      <c r="I72" s="373">
        <f t="shared" si="4"/>
        <v>0.49788910015051646</v>
      </c>
      <c r="J72" s="350">
        <f t="shared" si="9"/>
        <v>-131.4</v>
      </c>
      <c r="O72" s="35">
        <f t="shared" si="5"/>
        <v>-339.56999999999994</v>
      </c>
      <c r="P72" s="35">
        <f t="shared" si="6"/>
        <v>-554.57999999999993</v>
      </c>
      <c r="Q72" s="35">
        <f t="shared" si="7"/>
        <v>215.01</v>
      </c>
    </row>
    <row r="73" spans="2:17">
      <c r="B73" t="s">
        <v>2048</v>
      </c>
      <c r="C73" s="345">
        <v>-32.71</v>
      </c>
      <c r="D73" s="345"/>
      <c r="E73" s="345">
        <v>14.73</v>
      </c>
      <c r="F73" s="373">
        <f t="shared" si="8"/>
        <v>22.409999999999997</v>
      </c>
      <c r="G73" s="373">
        <f t="shared" si="10"/>
        <v>91.01</v>
      </c>
      <c r="H73" s="373">
        <f t="shared" si="11"/>
        <v>-0.37961425580312147</v>
      </c>
      <c r="I73" s="373">
        <f t="shared" si="4"/>
        <v>0.48022317237216161</v>
      </c>
      <c r="J73" s="350">
        <f t="shared" si="9"/>
        <v>-17.98</v>
      </c>
      <c r="O73" s="35">
        <f t="shared" si="5"/>
        <v>-269.24999999999994</v>
      </c>
      <c r="P73" s="35">
        <f t="shared" si="6"/>
        <v>-436.86</v>
      </c>
      <c r="Q73" s="35">
        <f t="shared" si="7"/>
        <v>167.61000000000007</v>
      </c>
    </row>
    <row r="74" spans="2:17">
      <c r="B74" t="s">
        <v>2049</v>
      </c>
      <c r="C74" s="345">
        <v>-138.94999999999999</v>
      </c>
      <c r="D74" s="345"/>
      <c r="E74" s="345">
        <v>63.58</v>
      </c>
      <c r="F74" s="373">
        <f t="shared" si="8"/>
        <v>-106.23999999999998</v>
      </c>
      <c r="G74" s="373">
        <f t="shared" si="10"/>
        <v>48.849999999999994</v>
      </c>
      <c r="H74" s="373">
        <f t="shared" si="11"/>
        <v>-0.11280699005911579</v>
      </c>
      <c r="I74" s="373">
        <f t="shared" si="4"/>
        <v>0.40801374125065976</v>
      </c>
      <c r="J74" s="350">
        <f t="shared" si="9"/>
        <v>-75.36999999999999</v>
      </c>
      <c r="O74" s="35">
        <f t="shared" si="5"/>
        <v>-432.59</v>
      </c>
      <c r="P74" s="35">
        <f t="shared" si="6"/>
        <v>-315.17</v>
      </c>
      <c r="Q74" s="35">
        <f t="shared" si="7"/>
        <v>-117.41999999999996</v>
      </c>
    </row>
    <row r="75" spans="2:17">
      <c r="B75" t="s">
        <v>2050</v>
      </c>
      <c r="C75" s="345">
        <v>-81.93</v>
      </c>
      <c r="D75" s="345"/>
      <c r="E75" s="345">
        <v>35.53</v>
      </c>
      <c r="F75" s="373">
        <f t="shared" si="8"/>
        <v>57.019999999999982</v>
      </c>
      <c r="G75" s="373">
        <f t="shared" si="10"/>
        <v>-28.049999999999997</v>
      </c>
      <c r="H75" s="373">
        <f t="shared" si="11"/>
        <v>-0.61573795494359618</v>
      </c>
      <c r="I75" s="373">
        <f t="shared" si="4"/>
        <v>0.33376296452596305</v>
      </c>
      <c r="J75" s="350">
        <f t="shared" si="9"/>
        <v>-46.400000000000006</v>
      </c>
      <c r="O75" s="35">
        <f t="shared" si="5"/>
        <v>-788.8900000000001</v>
      </c>
      <c r="P75" s="35">
        <f t="shared" si="6"/>
        <v>-317.29999999999995</v>
      </c>
      <c r="Q75" s="35">
        <f t="shared" si="7"/>
        <v>-471.59000000000015</v>
      </c>
    </row>
    <row r="76" spans="2:17">
      <c r="B76" t="s">
        <v>2051</v>
      </c>
      <c r="C76" s="345">
        <v>-24.46</v>
      </c>
      <c r="D76" s="345"/>
      <c r="E76" s="345">
        <v>1.43</v>
      </c>
      <c r="F76" s="373">
        <f t="shared" si="8"/>
        <v>57.470000000000006</v>
      </c>
      <c r="G76" s="373">
        <f t="shared" si="10"/>
        <v>-34.1</v>
      </c>
      <c r="H76" s="373">
        <f t="shared" si="11"/>
        <v>-0.99043635997199364</v>
      </c>
      <c r="I76" s="373">
        <f t="shared" si="4"/>
        <v>-1.7563230392336739E-2</v>
      </c>
      <c r="J76" s="350">
        <f t="shared" si="9"/>
        <v>-23.03</v>
      </c>
      <c r="O76" s="35">
        <f t="shared" si="5"/>
        <v>-1292.97</v>
      </c>
      <c r="P76" s="35">
        <f t="shared" si="6"/>
        <v>-425.64999999999992</v>
      </c>
      <c r="Q76" s="35">
        <f t="shared" si="7"/>
        <v>-867.32000000000016</v>
      </c>
    </row>
    <row r="77" spans="2:17">
      <c r="B77" t="s">
        <v>2052</v>
      </c>
      <c r="C77" s="345">
        <v>37.26</v>
      </c>
      <c r="D77" s="345"/>
      <c r="E77" s="345">
        <v>-185.17</v>
      </c>
      <c r="F77" s="373">
        <f t="shared" si="8"/>
        <v>61.72</v>
      </c>
      <c r="G77" s="373">
        <f t="shared" si="10"/>
        <v>-186.6</v>
      </c>
      <c r="H77" s="373">
        <f t="shared" si="11"/>
        <v>-0.90567613854729934</v>
      </c>
      <c r="I77" s="373">
        <f t="shared" si="4"/>
        <v>-5.624195926872224E-2</v>
      </c>
      <c r="J77" s="350">
        <f t="shared" si="9"/>
        <v>-147.91</v>
      </c>
      <c r="O77" s="35">
        <f t="shared" si="5"/>
        <v>-1639.76</v>
      </c>
      <c r="P77" s="35">
        <f t="shared" si="6"/>
        <v>-538.61999999999989</v>
      </c>
      <c r="Q77" s="35">
        <f t="shared" si="7"/>
        <v>-1101.1400000000001</v>
      </c>
    </row>
    <row r="78" spans="2:17">
      <c r="B78" t="s">
        <v>2053</v>
      </c>
      <c r="C78" s="345">
        <v>-87.09</v>
      </c>
      <c r="D78" s="345"/>
      <c r="E78" s="345">
        <v>-421.41</v>
      </c>
      <c r="F78" s="373">
        <f t="shared" si="8"/>
        <v>-124.35</v>
      </c>
      <c r="G78" s="373">
        <f t="shared" si="10"/>
        <v>-236.24000000000004</v>
      </c>
      <c r="H78" s="373">
        <f t="shared" si="11"/>
        <v>0.1256972501594765</v>
      </c>
      <c r="I78" s="373">
        <f t="shared" ref="I78:I141" si="12">CORREL(C66:C78,E66:E78)</f>
        <v>-8.205513400860813E-2</v>
      </c>
      <c r="J78" s="350">
        <f t="shared" si="9"/>
        <v>-508.5</v>
      </c>
      <c r="O78" s="35">
        <f t="shared" ref="O78:O141" si="13">SUM(C66:C78)</f>
        <v>-1662.33</v>
      </c>
      <c r="P78" s="35">
        <f t="shared" ref="P78:P141" si="14">SUM(E66:E78)</f>
        <v>-854.67000000000007</v>
      </c>
      <c r="Q78" s="35">
        <f t="shared" si="7"/>
        <v>-807.65999999999985</v>
      </c>
    </row>
    <row r="79" spans="2:17">
      <c r="B79" t="s">
        <v>2054</v>
      </c>
      <c r="C79" s="345">
        <v>-309.32</v>
      </c>
      <c r="D79" s="345"/>
      <c r="E79" s="345">
        <v>-181.42</v>
      </c>
      <c r="F79" s="373">
        <f t="shared" si="8"/>
        <v>-222.23</v>
      </c>
      <c r="G79" s="373">
        <f t="shared" si="10"/>
        <v>239.99000000000004</v>
      </c>
      <c r="H79" s="373">
        <f t="shared" si="11"/>
        <v>0.13303032499847087</v>
      </c>
      <c r="I79" s="373">
        <f t="shared" si="12"/>
        <v>8.7923005002899495E-3</v>
      </c>
      <c r="J79" s="350">
        <f t="shared" si="9"/>
        <v>-490.74</v>
      </c>
      <c r="O79" s="35">
        <f t="shared" si="13"/>
        <v>-1809.53</v>
      </c>
      <c r="P79" s="35">
        <f t="shared" si="14"/>
        <v>-1023.7399999999999</v>
      </c>
      <c r="Q79" s="35">
        <f t="shared" ref="Q79:Q142" si="15">O79-P79</f>
        <v>-785.79000000000008</v>
      </c>
    </row>
    <row r="80" spans="2:17">
      <c r="B80" t="s">
        <v>2055</v>
      </c>
      <c r="C80" s="345">
        <v>-289.43</v>
      </c>
      <c r="D80" s="345"/>
      <c r="E80" s="345">
        <v>-120.95</v>
      </c>
      <c r="F80" s="373">
        <f t="shared" si="8"/>
        <v>19.889999999999986</v>
      </c>
      <c r="G80" s="373">
        <f t="shared" si="10"/>
        <v>60.469999999999985</v>
      </c>
      <c r="H80" s="373">
        <f t="shared" si="11"/>
        <v>-0.39877774632087204</v>
      </c>
      <c r="I80" s="373">
        <f t="shared" si="12"/>
        <v>2.6380235853834873E-2</v>
      </c>
      <c r="J80" s="350">
        <f t="shared" si="9"/>
        <v>-410.38</v>
      </c>
      <c r="O80" s="35">
        <f t="shared" si="13"/>
        <v>-1994.73</v>
      </c>
      <c r="P80" s="35">
        <f t="shared" si="14"/>
        <v>-1090.28</v>
      </c>
      <c r="Q80" s="35">
        <f t="shared" si="15"/>
        <v>-904.45</v>
      </c>
    </row>
    <row r="81" spans="2:17">
      <c r="B81" t="s">
        <v>2056</v>
      </c>
      <c r="C81" s="345">
        <v>-197.1</v>
      </c>
      <c r="D81" s="345"/>
      <c r="E81" s="345">
        <v>-15.89</v>
      </c>
      <c r="F81" s="373">
        <f t="shared" si="8"/>
        <v>92.330000000000013</v>
      </c>
      <c r="G81" s="373">
        <f t="shared" si="10"/>
        <v>105.06</v>
      </c>
      <c r="H81" s="373">
        <f t="shared" si="11"/>
        <v>-0.61673653920750748</v>
      </c>
      <c r="I81" s="373">
        <f t="shared" si="12"/>
        <v>2.1576730218131664E-2</v>
      </c>
      <c r="J81" s="350">
        <f t="shared" si="9"/>
        <v>-212.99</v>
      </c>
      <c r="O81" s="35">
        <f t="shared" si="13"/>
        <v>-2122.71</v>
      </c>
      <c r="P81" s="35">
        <f t="shared" si="14"/>
        <v>-1010.89</v>
      </c>
      <c r="Q81" s="35">
        <f t="shared" si="15"/>
        <v>-1111.8200000000002</v>
      </c>
    </row>
    <row r="82" spans="2:17">
      <c r="B82" t="s">
        <v>2057</v>
      </c>
      <c r="C82" s="345">
        <v>18.79</v>
      </c>
      <c r="D82" s="345"/>
      <c r="E82" s="345">
        <v>-104.81</v>
      </c>
      <c r="F82" s="373">
        <f t="shared" si="8"/>
        <v>215.89</v>
      </c>
      <c r="G82" s="373">
        <f t="shared" si="10"/>
        <v>-88.92</v>
      </c>
      <c r="H82" s="373">
        <f t="shared" si="11"/>
        <v>0.32764115506893871</v>
      </c>
      <c r="I82" s="373">
        <f t="shared" si="12"/>
        <v>-3.2336746423401667E-2</v>
      </c>
      <c r="J82" s="350">
        <f t="shared" si="9"/>
        <v>-86.02000000000001</v>
      </c>
      <c r="O82" s="35">
        <f t="shared" si="13"/>
        <v>-1534.14</v>
      </c>
      <c r="P82" s="35">
        <f t="shared" si="14"/>
        <v>-1021.29</v>
      </c>
      <c r="Q82" s="35">
        <f t="shared" si="15"/>
        <v>-512.85000000000014</v>
      </c>
    </row>
    <row r="83" spans="2:17">
      <c r="B83" t="s">
        <v>2058</v>
      </c>
      <c r="C83" s="345">
        <v>10.15</v>
      </c>
      <c r="D83" s="345"/>
      <c r="E83" s="345">
        <v>103.75</v>
      </c>
      <c r="F83" s="373">
        <f t="shared" si="8"/>
        <v>-8.6399999999999988</v>
      </c>
      <c r="G83" s="373">
        <f t="shared" si="10"/>
        <v>208.56</v>
      </c>
      <c r="H83" s="373">
        <f t="shared" si="11"/>
        <v>0.45168253824716936</v>
      </c>
      <c r="I83" s="373">
        <f t="shared" si="12"/>
        <v>0.16230751798488524</v>
      </c>
      <c r="J83" s="350">
        <f t="shared" si="9"/>
        <v>113.9</v>
      </c>
      <c r="O83" s="35">
        <f t="shared" si="13"/>
        <v>-1292.75</v>
      </c>
      <c r="P83" s="35">
        <f t="shared" si="14"/>
        <v>-958.53</v>
      </c>
      <c r="Q83" s="35">
        <f t="shared" si="15"/>
        <v>-334.22</v>
      </c>
    </row>
    <row r="84" spans="2:17">
      <c r="B84" t="s">
        <v>2059</v>
      </c>
      <c r="C84" s="345">
        <v>245.16</v>
      </c>
      <c r="D84" s="345"/>
      <c r="E84" s="345">
        <v>-38.74</v>
      </c>
      <c r="F84" s="373">
        <f t="shared" si="8"/>
        <v>235.01</v>
      </c>
      <c r="G84" s="373">
        <f t="shared" si="10"/>
        <v>-142.49</v>
      </c>
      <c r="H84" s="373">
        <f t="shared" si="11"/>
        <v>-0.13163200314007886</v>
      </c>
      <c r="I84" s="373">
        <f t="shared" si="12"/>
        <v>0.17038754923432634</v>
      </c>
      <c r="J84" s="350">
        <f t="shared" si="9"/>
        <v>206.42</v>
      </c>
      <c r="O84" s="35">
        <f t="shared" si="13"/>
        <v>-904.74999999999989</v>
      </c>
      <c r="P84" s="35">
        <f t="shared" si="14"/>
        <v>-925.65000000000009</v>
      </c>
      <c r="Q84" s="35">
        <f t="shared" si="15"/>
        <v>20.900000000000205</v>
      </c>
    </row>
    <row r="85" spans="2:17">
      <c r="B85" t="s">
        <v>2060</v>
      </c>
      <c r="C85" s="345">
        <v>26.87</v>
      </c>
      <c r="D85" s="345"/>
      <c r="E85" s="345">
        <v>36.76</v>
      </c>
      <c r="F85" s="373">
        <f t="shared" si="8"/>
        <v>-218.29</v>
      </c>
      <c r="G85" s="373">
        <f t="shared" si="10"/>
        <v>75.5</v>
      </c>
      <c r="H85" s="373">
        <f t="shared" si="11"/>
        <v>-0.2983381686159472</v>
      </c>
      <c r="I85" s="373">
        <f t="shared" si="12"/>
        <v>0.2027264151801221</v>
      </c>
      <c r="J85" s="350">
        <f t="shared" si="9"/>
        <v>63.629999999999995</v>
      </c>
      <c r="O85" s="35">
        <f t="shared" si="13"/>
        <v>-822.76</v>
      </c>
      <c r="P85" s="35">
        <f t="shared" si="14"/>
        <v>-812.61000000000013</v>
      </c>
      <c r="Q85" s="35">
        <f t="shared" si="15"/>
        <v>-10.149999999999864</v>
      </c>
    </row>
    <row r="86" spans="2:17">
      <c r="B86" t="s">
        <v>2061</v>
      </c>
      <c r="C86" s="345">
        <v>-52.75</v>
      </c>
      <c r="D86" s="345"/>
      <c r="E86" s="345">
        <v>-22.17</v>
      </c>
      <c r="F86" s="373">
        <f t="shared" si="8"/>
        <v>-79.62</v>
      </c>
      <c r="G86" s="373">
        <f t="shared" si="10"/>
        <v>-58.93</v>
      </c>
      <c r="H86" s="373">
        <f t="shared" si="11"/>
        <v>-0.43133367520929605</v>
      </c>
      <c r="I86" s="373">
        <f t="shared" si="12"/>
        <v>0.19694742874712923</v>
      </c>
      <c r="J86" s="350">
        <f t="shared" si="9"/>
        <v>-74.92</v>
      </c>
      <c r="O86" s="35">
        <f t="shared" si="13"/>
        <v>-842.8</v>
      </c>
      <c r="P86" s="35">
        <f t="shared" si="14"/>
        <v>-849.5100000000001</v>
      </c>
      <c r="Q86" s="35">
        <f t="shared" si="15"/>
        <v>6.7100000000001501</v>
      </c>
    </row>
    <row r="87" spans="2:17">
      <c r="B87" t="s">
        <v>2062</v>
      </c>
      <c r="C87" s="345">
        <v>-110.02</v>
      </c>
      <c r="D87" s="345"/>
      <c r="E87" s="345">
        <v>-23.93</v>
      </c>
      <c r="F87" s="373">
        <f t="shared" si="8"/>
        <v>-57.269999999999996</v>
      </c>
      <c r="G87" s="373">
        <f t="shared" si="10"/>
        <v>-1.759999999999998</v>
      </c>
      <c r="H87" s="373">
        <f t="shared" si="11"/>
        <v>-0.21783301492427495</v>
      </c>
      <c r="I87" s="373">
        <f t="shared" si="12"/>
        <v>0.23819640022554883</v>
      </c>
      <c r="J87" s="350">
        <f t="shared" si="9"/>
        <v>-133.94999999999999</v>
      </c>
      <c r="O87" s="35">
        <f t="shared" si="13"/>
        <v>-813.87000000000012</v>
      </c>
      <c r="P87" s="35">
        <f t="shared" si="14"/>
        <v>-937.02</v>
      </c>
      <c r="Q87" s="35">
        <f t="shared" si="15"/>
        <v>123.14999999999986</v>
      </c>
    </row>
    <row r="88" spans="2:17">
      <c r="B88" t="s">
        <v>2063</v>
      </c>
      <c r="C88" s="345">
        <v>-244.16</v>
      </c>
      <c r="D88" s="345"/>
      <c r="E88" s="345">
        <v>-75.790000000000006</v>
      </c>
      <c r="F88" s="373">
        <f t="shared" si="8"/>
        <v>-134.13999999999999</v>
      </c>
      <c r="G88" s="373">
        <f t="shared" si="10"/>
        <v>-51.860000000000007</v>
      </c>
      <c r="H88" s="373">
        <f t="shared" si="11"/>
        <v>0.96506684123344311</v>
      </c>
      <c r="I88" s="373">
        <f t="shared" si="12"/>
        <v>0.23760970227507577</v>
      </c>
      <c r="J88" s="350">
        <f t="shared" si="9"/>
        <v>-319.95</v>
      </c>
      <c r="O88" s="35">
        <f t="shared" si="13"/>
        <v>-976.1</v>
      </c>
      <c r="P88" s="35">
        <f t="shared" si="14"/>
        <v>-1048.3399999999999</v>
      </c>
      <c r="Q88" s="35">
        <f t="shared" si="15"/>
        <v>72.239999999999895</v>
      </c>
    </row>
    <row r="89" spans="2:17">
      <c r="B89" t="s">
        <v>2064</v>
      </c>
      <c r="C89" s="345">
        <v>-766.87</v>
      </c>
      <c r="D89" s="345"/>
      <c r="E89" s="345">
        <v>-298.11</v>
      </c>
      <c r="F89" s="373">
        <f t="shared" si="8"/>
        <v>-522.71</v>
      </c>
      <c r="G89" s="373">
        <f t="shared" si="10"/>
        <v>-222.32</v>
      </c>
      <c r="H89" s="373">
        <f t="shared" si="11"/>
        <v>0.99666197863315231</v>
      </c>
      <c r="I89" s="373">
        <f t="shared" si="12"/>
        <v>0.44931935208344576</v>
      </c>
      <c r="J89" s="350">
        <f t="shared" si="9"/>
        <v>-1064.98</v>
      </c>
      <c r="O89" s="35">
        <f t="shared" si="13"/>
        <v>-1718.51</v>
      </c>
      <c r="P89" s="35">
        <f t="shared" si="14"/>
        <v>-1347.88</v>
      </c>
      <c r="Q89" s="35">
        <f t="shared" si="15"/>
        <v>-370.62999999999988</v>
      </c>
    </row>
    <row r="90" spans="2:17">
      <c r="B90" t="s">
        <v>2065</v>
      </c>
      <c r="C90" s="345">
        <v>-603.25</v>
      </c>
      <c r="D90" s="345"/>
      <c r="E90" s="345">
        <v>-67.319999999999993</v>
      </c>
      <c r="F90" s="373">
        <f t="shared" si="8"/>
        <v>163.62</v>
      </c>
      <c r="G90" s="373">
        <f t="shared" si="10"/>
        <v>230.79000000000002</v>
      </c>
      <c r="H90" s="373">
        <f t="shared" si="11"/>
        <v>0.79429749515585668</v>
      </c>
      <c r="I90" s="373">
        <f t="shared" si="12"/>
        <v>0.41722781065219211</v>
      </c>
      <c r="J90" s="350">
        <f t="shared" si="9"/>
        <v>-670.56999999999994</v>
      </c>
      <c r="O90" s="35">
        <f t="shared" si="13"/>
        <v>-2359.02</v>
      </c>
      <c r="P90" s="35">
        <f t="shared" si="14"/>
        <v>-1230.03</v>
      </c>
      <c r="Q90" s="35">
        <f t="shared" si="15"/>
        <v>-1128.99</v>
      </c>
    </row>
    <row r="91" spans="2:17">
      <c r="B91" t="s">
        <v>2066</v>
      </c>
      <c r="C91" s="345">
        <v>-40.86</v>
      </c>
      <c r="D91" s="345"/>
      <c r="E91" s="345">
        <v>-54.99</v>
      </c>
      <c r="F91" s="373">
        <f t="shared" si="8"/>
        <v>562.39</v>
      </c>
      <c r="G91" s="373">
        <f t="shared" si="10"/>
        <v>12.329999999999991</v>
      </c>
      <c r="H91" s="373">
        <f t="shared" si="11"/>
        <v>0.73296315378110022</v>
      </c>
      <c r="I91" s="373">
        <f t="shared" si="12"/>
        <v>0.69098990615726041</v>
      </c>
      <c r="J91" s="350">
        <f t="shared" si="9"/>
        <v>-95.85</v>
      </c>
      <c r="O91" s="35">
        <f t="shared" si="13"/>
        <v>-2312.7900000000004</v>
      </c>
      <c r="P91" s="35">
        <f t="shared" si="14"/>
        <v>-863.61000000000013</v>
      </c>
      <c r="Q91" s="35">
        <f t="shared" si="15"/>
        <v>-1449.1800000000003</v>
      </c>
    </row>
    <row r="92" spans="2:17">
      <c r="B92" t="s">
        <v>2067</v>
      </c>
      <c r="C92" s="345">
        <v>130.13</v>
      </c>
      <c r="D92" s="345"/>
      <c r="E92" s="345">
        <v>-1.63</v>
      </c>
      <c r="F92" s="373">
        <f t="shared" si="8"/>
        <v>170.99</v>
      </c>
      <c r="G92" s="373">
        <f t="shared" si="10"/>
        <v>53.36</v>
      </c>
      <c r="H92" s="373">
        <f t="shared" si="11"/>
        <v>0.79809295237531619</v>
      </c>
      <c r="I92" s="373">
        <f t="shared" si="12"/>
        <v>0.69925153420387232</v>
      </c>
      <c r="J92" s="350">
        <f t="shared" si="9"/>
        <v>128.5</v>
      </c>
      <c r="O92" s="35">
        <f t="shared" si="13"/>
        <v>-1873.3400000000001</v>
      </c>
      <c r="P92" s="35">
        <f t="shared" si="14"/>
        <v>-683.82</v>
      </c>
      <c r="Q92" s="35">
        <f t="shared" si="15"/>
        <v>-1189.52</v>
      </c>
    </row>
    <row r="93" spans="2:17">
      <c r="B93" t="s">
        <v>2068</v>
      </c>
      <c r="C93" s="345">
        <v>-316.07</v>
      </c>
      <c r="D93" s="345"/>
      <c r="E93" s="345">
        <v>-85.02</v>
      </c>
      <c r="F93" s="373">
        <f t="shared" si="8"/>
        <v>-446.2</v>
      </c>
      <c r="G93" s="373">
        <f t="shared" si="10"/>
        <v>-83.39</v>
      </c>
      <c r="H93" s="373">
        <f t="shared" si="11"/>
        <v>0.75486408849569431</v>
      </c>
      <c r="I93" s="373">
        <f t="shared" si="12"/>
        <v>0.69509647177385925</v>
      </c>
      <c r="J93" s="350">
        <f t="shared" si="9"/>
        <v>-401.09</v>
      </c>
      <c r="N93" t="s">
        <v>2168</v>
      </c>
      <c r="O93" s="35">
        <f t="shared" si="13"/>
        <v>-1899.9799999999998</v>
      </c>
      <c r="P93" s="35">
        <f t="shared" si="14"/>
        <v>-647.89</v>
      </c>
      <c r="Q93" s="35">
        <f t="shared" si="15"/>
        <v>-1252.0899999999997</v>
      </c>
    </row>
    <row r="94" spans="2:17">
      <c r="B94" t="s">
        <v>2069</v>
      </c>
      <c r="C94" s="345">
        <v>-192.82</v>
      </c>
      <c r="D94" s="345"/>
      <c r="E94" s="345">
        <v>-144.66</v>
      </c>
      <c r="F94" s="373">
        <f t="shared" si="8"/>
        <v>123.25</v>
      </c>
      <c r="G94" s="373">
        <f t="shared" si="10"/>
        <v>-59.64</v>
      </c>
      <c r="H94" s="373">
        <f t="shared" si="11"/>
        <v>0.77473064694069271</v>
      </c>
      <c r="I94" s="373">
        <f t="shared" si="12"/>
        <v>0.69314322614240009</v>
      </c>
      <c r="J94" s="350">
        <f t="shared" si="9"/>
        <v>-337.48</v>
      </c>
      <c r="N94" s="35">
        <f>J93+J94</f>
        <v>-738.56999999999994</v>
      </c>
      <c r="O94" s="35">
        <f t="shared" si="13"/>
        <v>-1895.6999999999998</v>
      </c>
      <c r="P94" s="35">
        <f t="shared" si="14"/>
        <v>-776.66</v>
      </c>
      <c r="Q94" s="35">
        <f t="shared" si="15"/>
        <v>-1119.04</v>
      </c>
    </row>
    <row r="95" spans="2:17">
      <c r="B95" t="s">
        <v>2070</v>
      </c>
      <c r="C95" s="345">
        <v>-98.41</v>
      </c>
      <c r="D95" s="345"/>
      <c r="E95" s="345">
        <v>-57.7</v>
      </c>
      <c r="F95" s="373">
        <f t="shared" si="8"/>
        <v>94.41</v>
      </c>
      <c r="G95" s="373">
        <f t="shared" si="10"/>
        <v>86.96</v>
      </c>
      <c r="H95" s="373">
        <f t="shared" si="11"/>
        <v>0.76536366921656385</v>
      </c>
      <c r="I95" s="373">
        <f t="shared" si="12"/>
        <v>0.73474631443706651</v>
      </c>
      <c r="J95" s="350">
        <f t="shared" si="9"/>
        <v>-156.11000000000001</v>
      </c>
      <c r="N95" s="35">
        <f>N94+J95</f>
        <v>-894.68</v>
      </c>
      <c r="O95" s="35">
        <f t="shared" si="13"/>
        <v>-2012.8999999999999</v>
      </c>
      <c r="P95" s="35">
        <f t="shared" si="14"/>
        <v>-729.55000000000007</v>
      </c>
      <c r="Q95" s="35">
        <f t="shared" si="15"/>
        <v>-1283.3499999999999</v>
      </c>
    </row>
    <row r="96" spans="2:17">
      <c r="B96" t="s">
        <v>2071</v>
      </c>
      <c r="C96" s="345">
        <v>-59.74</v>
      </c>
      <c r="D96" s="345"/>
      <c r="E96" s="345">
        <v>22.1</v>
      </c>
      <c r="F96" s="373">
        <f t="shared" si="8"/>
        <v>38.669999999999995</v>
      </c>
      <c r="G96" s="373">
        <f t="shared" si="10"/>
        <v>79.800000000000011</v>
      </c>
      <c r="H96" s="373">
        <f t="shared" si="11"/>
        <v>0.62779949987282146</v>
      </c>
      <c r="I96" s="373">
        <f t="shared" si="12"/>
        <v>0.75419522244809989</v>
      </c>
      <c r="J96" s="350">
        <f t="shared" si="9"/>
        <v>-37.64</v>
      </c>
      <c r="N96" s="35">
        <f t="shared" ref="N96:N144" si="16">N95+J96</f>
        <v>-932.31999999999994</v>
      </c>
      <c r="O96" s="35">
        <f t="shared" si="13"/>
        <v>-2082.79</v>
      </c>
      <c r="P96" s="35">
        <f t="shared" si="14"/>
        <v>-811.19999999999993</v>
      </c>
      <c r="Q96" s="35">
        <f t="shared" si="15"/>
        <v>-1271.5900000000001</v>
      </c>
    </row>
    <row r="97" spans="2:17">
      <c r="B97" t="s">
        <v>2072</v>
      </c>
      <c r="C97" s="345">
        <v>-62.2</v>
      </c>
      <c r="D97" s="345"/>
      <c r="E97" s="345">
        <v>-54.46</v>
      </c>
      <c r="F97" s="373">
        <f t="shared" si="8"/>
        <v>-2.4600000000000009</v>
      </c>
      <c r="G97" s="373">
        <f t="shared" si="10"/>
        <v>-76.56</v>
      </c>
      <c r="H97" s="373">
        <f t="shared" si="11"/>
        <v>0.89517435735514561</v>
      </c>
      <c r="I97" s="373">
        <f t="shared" si="12"/>
        <v>0.79737631533693154</v>
      </c>
      <c r="J97" s="350">
        <f t="shared" si="9"/>
        <v>-116.66</v>
      </c>
      <c r="N97" s="35">
        <f t="shared" si="16"/>
        <v>-1048.98</v>
      </c>
      <c r="O97" s="35">
        <f t="shared" si="13"/>
        <v>-2390.1499999999992</v>
      </c>
      <c r="P97" s="35">
        <f t="shared" si="14"/>
        <v>-826.92000000000007</v>
      </c>
      <c r="Q97" s="35">
        <f t="shared" si="15"/>
        <v>-1563.2299999999991</v>
      </c>
    </row>
    <row r="98" spans="2:17">
      <c r="B98" t="s">
        <v>2073</v>
      </c>
      <c r="C98" s="345">
        <v>-37.42</v>
      </c>
      <c r="D98" s="345"/>
      <c r="E98" s="345">
        <v>-41.94</v>
      </c>
      <c r="F98" s="373">
        <f t="shared" si="8"/>
        <v>24.78</v>
      </c>
      <c r="G98" s="373">
        <f t="shared" si="10"/>
        <v>12.520000000000003</v>
      </c>
      <c r="H98" s="373">
        <f t="shared" si="11"/>
        <v>0.28579230222167024</v>
      </c>
      <c r="I98" s="373">
        <f t="shared" si="12"/>
        <v>0.78419029555052144</v>
      </c>
      <c r="J98" s="350">
        <f t="shared" si="9"/>
        <v>-79.36</v>
      </c>
      <c r="N98" s="35">
        <f t="shared" si="16"/>
        <v>-1128.3399999999999</v>
      </c>
      <c r="O98" s="35">
        <f t="shared" si="13"/>
        <v>-2454.4399999999991</v>
      </c>
      <c r="P98" s="35">
        <f t="shared" si="14"/>
        <v>-905.61999999999989</v>
      </c>
      <c r="Q98" s="35">
        <f t="shared" si="15"/>
        <v>-1548.8199999999993</v>
      </c>
    </row>
    <row r="99" spans="2:17">
      <c r="B99" t="s">
        <v>2074</v>
      </c>
      <c r="C99" s="345">
        <v>-76.55</v>
      </c>
      <c r="D99" s="345"/>
      <c r="E99" s="345">
        <v>-4.17</v>
      </c>
      <c r="F99" s="373">
        <f t="shared" si="8"/>
        <v>-39.129999999999995</v>
      </c>
      <c r="G99" s="373">
        <f t="shared" si="10"/>
        <v>37.769999999999996</v>
      </c>
      <c r="H99" s="373">
        <f t="shared" si="11"/>
        <v>-0.39501835829810567</v>
      </c>
      <c r="I99" s="373">
        <f t="shared" si="12"/>
        <v>0.78112579699044682</v>
      </c>
      <c r="J99" s="350">
        <f t="shared" si="9"/>
        <v>-80.72</v>
      </c>
      <c r="N99" s="35">
        <f t="shared" si="16"/>
        <v>-1209.06</v>
      </c>
      <c r="O99" s="35">
        <f t="shared" si="13"/>
        <v>-2478.2399999999993</v>
      </c>
      <c r="P99" s="35">
        <f t="shared" si="14"/>
        <v>-887.62</v>
      </c>
      <c r="Q99" s="35">
        <f t="shared" si="15"/>
        <v>-1590.6199999999994</v>
      </c>
    </row>
    <row r="100" spans="2:17">
      <c r="B100" t="s">
        <v>2075</v>
      </c>
      <c r="C100" s="345">
        <v>-26.9</v>
      </c>
      <c r="D100" s="345"/>
      <c r="E100" s="345">
        <v>-21.11</v>
      </c>
      <c r="F100" s="373">
        <f t="shared" si="8"/>
        <v>49.65</v>
      </c>
      <c r="G100" s="373">
        <f t="shared" si="10"/>
        <v>-16.939999999999998</v>
      </c>
      <c r="H100" s="373">
        <f t="shared" si="11"/>
        <v>-0.22020486930755528</v>
      </c>
      <c r="I100" s="373">
        <f t="shared" si="12"/>
        <v>0.78645968756811069</v>
      </c>
      <c r="J100" s="350">
        <f t="shared" si="9"/>
        <v>-48.01</v>
      </c>
      <c r="N100" s="35">
        <f t="shared" si="16"/>
        <v>-1257.07</v>
      </c>
      <c r="O100" s="35">
        <f t="shared" si="13"/>
        <v>-2395.1199999999994</v>
      </c>
      <c r="P100" s="35">
        <f t="shared" si="14"/>
        <v>-884.8</v>
      </c>
      <c r="Q100" s="35">
        <f t="shared" si="15"/>
        <v>-1510.3199999999995</v>
      </c>
    </row>
    <row r="101" spans="2:17">
      <c r="B101" t="s">
        <v>2076</v>
      </c>
      <c r="C101" s="345">
        <v>88.02</v>
      </c>
      <c r="D101" s="345"/>
      <c r="E101" s="345">
        <v>6.81</v>
      </c>
      <c r="F101" s="373">
        <f t="shared" si="8"/>
        <v>114.91999999999999</v>
      </c>
      <c r="G101" s="373">
        <f t="shared" si="10"/>
        <v>27.919999999999998</v>
      </c>
      <c r="H101" s="373">
        <f t="shared" si="11"/>
        <v>0.50005018643035326</v>
      </c>
      <c r="I101" s="373">
        <f t="shared" si="12"/>
        <v>0.80105158022071998</v>
      </c>
      <c r="J101" s="350">
        <f t="shared" si="9"/>
        <v>94.83</v>
      </c>
      <c r="N101" s="35">
        <f t="shared" si="16"/>
        <v>-1162.24</v>
      </c>
      <c r="O101" s="35">
        <f t="shared" si="13"/>
        <v>-2062.94</v>
      </c>
      <c r="P101" s="35">
        <f t="shared" si="14"/>
        <v>-802.2</v>
      </c>
      <c r="Q101" s="35">
        <f t="shared" si="15"/>
        <v>-1260.74</v>
      </c>
    </row>
    <row r="102" spans="2:17">
      <c r="B102" t="s">
        <v>2077</v>
      </c>
      <c r="C102" s="345">
        <v>270.04000000000002</v>
      </c>
      <c r="D102" s="345"/>
      <c r="E102" s="345">
        <v>2.52</v>
      </c>
      <c r="F102" s="373">
        <f t="shared" si="8"/>
        <v>182.02000000000004</v>
      </c>
      <c r="G102" s="373">
        <f t="shared" si="10"/>
        <v>-4.2899999999999991</v>
      </c>
      <c r="H102" s="373">
        <f t="shared" si="11"/>
        <v>0.56146678257295191</v>
      </c>
      <c r="I102" s="373">
        <f t="shared" si="12"/>
        <v>0.58915623675823825</v>
      </c>
      <c r="J102" s="350">
        <f t="shared" si="9"/>
        <v>272.56</v>
      </c>
      <c r="N102" s="35">
        <f t="shared" si="16"/>
        <v>-889.68000000000006</v>
      </c>
      <c r="O102" s="35">
        <f t="shared" si="13"/>
        <v>-1026.0300000000002</v>
      </c>
      <c r="P102" s="35">
        <f t="shared" si="14"/>
        <v>-501.57</v>
      </c>
      <c r="Q102" s="35">
        <f t="shared" si="15"/>
        <v>-524.46000000000026</v>
      </c>
    </row>
    <row r="103" spans="2:17">
      <c r="B103" t="s">
        <v>2078</v>
      </c>
      <c r="C103" s="345">
        <v>366.2</v>
      </c>
      <c r="D103" s="345"/>
      <c r="E103" s="345">
        <v>-9.5399999999999991</v>
      </c>
      <c r="F103" s="373">
        <f t="shared" si="8"/>
        <v>96.159999999999968</v>
      </c>
      <c r="G103" s="373">
        <f t="shared" si="10"/>
        <v>-12.059999999999999</v>
      </c>
      <c r="H103" s="373">
        <f t="shared" si="11"/>
        <v>0.30985428807712806</v>
      </c>
      <c r="I103" s="373">
        <f t="shared" si="12"/>
        <v>0.6300112016873296</v>
      </c>
      <c r="J103" s="350">
        <f t="shared" si="9"/>
        <v>356.65999999999997</v>
      </c>
      <c r="N103" s="35">
        <f t="shared" si="16"/>
        <v>-533.0200000000001</v>
      </c>
      <c r="O103" s="35">
        <f t="shared" si="13"/>
        <v>-56.579999999999927</v>
      </c>
      <c r="P103" s="35">
        <f t="shared" si="14"/>
        <v>-443.78999999999996</v>
      </c>
      <c r="Q103" s="35">
        <f t="shared" si="15"/>
        <v>387.21000000000004</v>
      </c>
    </row>
    <row r="104" spans="2:17">
      <c r="B104" t="s">
        <v>2079</v>
      </c>
      <c r="C104" s="345">
        <v>-32</v>
      </c>
      <c r="D104" s="345"/>
      <c r="E104" s="345">
        <v>-5.86</v>
      </c>
      <c r="F104" s="373">
        <f t="shared" si="8"/>
        <v>-398.2</v>
      </c>
      <c r="G104" s="373">
        <f t="shared" si="10"/>
        <v>3.6799999999999988</v>
      </c>
      <c r="H104" s="373">
        <f t="shared" si="11"/>
        <v>-0.24232090747729296</v>
      </c>
      <c r="I104" s="373">
        <f t="shared" si="12"/>
        <v>0.61248145514742314</v>
      </c>
      <c r="J104" s="350">
        <f t="shared" si="9"/>
        <v>-37.86</v>
      </c>
      <c r="N104" s="35">
        <f t="shared" si="16"/>
        <v>-570.88000000000011</v>
      </c>
      <c r="O104" s="35">
        <f t="shared" si="13"/>
        <v>-47.719999999999914</v>
      </c>
      <c r="P104" s="35">
        <f t="shared" si="14"/>
        <v>-394.66</v>
      </c>
      <c r="Q104" s="35">
        <f t="shared" si="15"/>
        <v>346.94000000000011</v>
      </c>
    </row>
    <row r="105" spans="2:17">
      <c r="B105" t="s">
        <v>2080</v>
      </c>
      <c r="C105" s="345">
        <v>97.95</v>
      </c>
      <c r="D105" s="345"/>
      <c r="E105" s="345">
        <v>-63.47</v>
      </c>
      <c r="F105" s="373">
        <f t="shared" si="8"/>
        <v>129.94999999999999</v>
      </c>
      <c r="G105" s="373">
        <f t="shared" si="10"/>
        <v>-57.61</v>
      </c>
      <c r="H105" s="373">
        <f t="shared" si="11"/>
        <v>0.28555531605594792</v>
      </c>
      <c r="I105" s="373">
        <f t="shared" si="12"/>
        <v>0.54445369939806476</v>
      </c>
      <c r="J105" s="350">
        <f t="shared" si="9"/>
        <v>34.480000000000004</v>
      </c>
      <c r="N105" s="35">
        <f t="shared" si="16"/>
        <v>-536.40000000000009</v>
      </c>
      <c r="O105" s="35">
        <f t="shared" si="13"/>
        <v>-79.899999999999963</v>
      </c>
      <c r="P105" s="35">
        <f t="shared" si="14"/>
        <v>-456.5</v>
      </c>
      <c r="Q105" s="35">
        <f t="shared" si="15"/>
        <v>376.6</v>
      </c>
    </row>
    <row r="106" spans="2:17">
      <c r="B106" t="s">
        <v>2081</v>
      </c>
      <c r="C106" s="345">
        <v>-13.48</v>
      </c>
      <c r="D106" s="345"/>
      <c r="E106" s="345">
        <v>-24.78</v>
      </c>
      <c r="F106" s="373">
        <f t="shared" si="8"/>
        <v>-111.43</v>
      </c>
      <c r="G106" s="373">
        <f t="shared" si="10"/>
        <v>38.69</v>
      </c>
      <c r="H106" s="373">
        <f t="shared" si="11"/>
        <v>0.11442132081982723</v>
      </c>
      <c r="I106" s="373">
        <f t="shared" si="12"/>
        <v>0.46072594727596783</v>
      </c>
      <c r="J106" s="350">
        <f t="shared" si="9"/>
        <v>-38.260000000000005</v>
      </c>
      <c r="N106" s="35">
        <f t="shared" si="16"/>
        <v>-574.66000000000008</v>
      </c>
      <c r="O106" s="35">
        <f t="shared" si="13"/>
        <v>222.69000000000003</v>
      </c>
      <c r="P106" s="35">
        <f t="shared" si="14"/>
        <v>-396.2600000000001</v>
      </c>
      <c r="Q106" s="35">
        <f t="shared" si="15"/>
        <v>618.95000000000016</v>
      </c>
    </row>
    <row r="107" spans="2:17">
      <c r="B107" t="s">
        <v>2082</v>
      </c>
      <c r="C107" s="345">
        <v>-33.85</v>
      </c>
      <c r="D107" s="345"/>
      <c r="E107" s="345">
        <v>-48.69</v>
      </c>
      <c r="F107" s="373">
        <f t="shared" si="8"/>
        <v>-20.37</v>
      </c>
      <c r="G107" s="373">
        <f t="shared" si="10"/>
        <v>-23.909999999999997</v>
      </c>
      <c r="H107" s="373">
        <f t="shared" si="11"/>
        <v>-0.70345140150862684</v>
      </c>
      <c r="I107" s="373">
        <f t="shared" si="12"/>
        <v>0.27025508516216451</v>
      </c>
      <c r="J107" s="350">
        <f t="shared" si="9"/>
        <v>-82.539999999999992</v>
      </c>
      <c r="N107" s="35">
        <f t="shared" si="16"/>
        <v>-657.2</v>
      </c>
      <c r="O107" s="35">
        <f t="shared" si="13"/>
        <v>381.65999999999991</v>
      </c>
      <c r="P107" s="35">
        <f t="shared" si="14"/>
        <v>-300.28999999999996</v>
      </c>
      <c r="Q107" s="35">
        <f t="shared" si="15"/>
        <v>681.94999999999982</v>
      </c>
    </row>
    <row r="108" spans="2:17">
      <c r="B108" t="s">
        <v>2083</v>
      </c>
      <c r="C108" s="345">
        <v>-204.16</v>
      </c>
      <c r="D108" s="345"/>
      <c r="E108" s="345">
        <v>18.29</v>
      </c>
      <c r="F108" s="373">
        <f t="shared" si="8"/>
        <v>-170.31</v>
      </c>
      <c r="G108" s="373">
        <f t="shared" si="10"/>
        <v>66.97999999999999</v>
      </c>
      <c r="H108" s="373">
        <f t="shared" si="11"/>
        <v>-0.93650548540536915</v>
      </c>
      <c r="I108" s="373">
        <f t="shared" si="12"/>
        <v>-1.3955303054730365E-2</v>
      </c>
      <c r="J108" s="350">
        <f t="shared" si="9"/>
        <v>-185.87</v>
      </c>
      <c r="N108" s="35">
        <f t="shared" si="16"/>
        <v>-843.07</v>
      </c>
      <c r="O108" s="35">
        <f t="shared" si="13"/>
        <v>275.90999999999997</v>
      </c>
      <c r="P108" s="35">
        <f t="shared" si="14"/>
        <v>-224.3</v>
      </c>
      <c r="Q108" s="35">
        <f t="shared" si="15"/>
        <v>500.21</v>
      </c>
    </row>
    <row r="109" spans="2:17">
      <c r="B109" t="s">
        <v>2084</v>
      </c>
      <c r="C109" s="345">
        <v>-300.3</v>
      </c>
      <c r="D109" s="345"/>
      <c r="E109" s="345">
        <v>4.9400000000000004</v>
      </c>
      <c r="F109" s="373">
        <f t="shared" si="8"/>
        <v>-96.140000000000015</v>
      </c>
      <c r="G109" s="373">
        <f t="shared" si="10"/>
        <v>-13.349999999999998</v>
      </c>
      <c r="H109" s="373">
        <f t="shared" si="11"/>
        <v>-0.8170295018669399</v>
      </c>
      <c r="I109" s="373">
        <f t="shared" si="12"/>
        <v>-9.0040351156468024E-2</v>
      </c>
      <c r="J109" s="350">
        <f t="shared" si="9"/>
        <v>-295.36</v>
      </c>
      <c r="N109" s="35">
        <f t="shared" si="16"/>
        <v>-1138.43</v>
      </c>
      <c r="O109" s="35">
        <f t="shared" si="13"/>
        <v>35.35000000000008</v>
      </c>
      <c r="P109" s="35">
        <f t="shared" si="14"/>
        <v>-241.46000000000006</v>
      </c>
      <c r="Q109" s="35">
        <f t="shared" si="15"/>
        <v>276.81000000000017</v>
      </c>
    </row>
    <row r="110" spans="2:17">
      <c r="B110" t="s">
        <v>2085</v>
      </c>
      <c r="C110" s="345">
        <v>-136.35</v>
      </c>
      <c r="D110" s="345"/>
      <c r="E110" s="345">
        <v>-86.81</v>
      </c>
      <c r="F110" s="373">
        <f t="shared" si="8"/>
        <v>163.95000000000002</v>
      </c>
      <c r="G110" s="373">
        <f t="shared" si="10"/>
        <v>-91.75</v>
      </c>
      <c r="H110" s="373">
        <f t="shared" si="11"/>
        <v>-0.65052103691823804</v>
      </c>
      <c r="I110" s="373">
        <f t="shared" si="12"/>
        <v>2.9963573645118303E-2</v>
      </c>
      <c r="J110" s="350">
        <f t="shared" si="9"/>
        <v>-223.16</v>
      </c>
      <c r="N110" s="35">
        <f t="shared" si="16"/>
        <v>-1361.5900000000001</v>
      </c>
      <c r="O110" s="35">
        <f t="shared" si="13"/>
        <v>-38.799999999999983</v>
      </c>
      <c r="P110" s="35">
        <f t="shared" si="14"/>
        <v>-273.81</v>
      </c>
      <c r="Q110" s="35">
        <f t="shared" si="15"/>
        <v>235.01000000000002</v>
      </c>
    </row>
    <row r="111" spans="2:17">
      <c r="B111" t="s">
        <v>2086</v>
      </c>
      <c r="C111" s="345">
        <v>-169.23</v>
      </c>
      <c r="D111" s="345"/>
      <c r="E111" s="345">
        <v>-16.93</v>
      </c>
      <c r="F111" s="373">
        <f t="shared" si="8"/>
        <v>-32.879999999999995</v>
      </c>
      <c r="G111" s="373">
        <f t="shared" si="10"/>
        <v>69.88</v>
      </c>
      <c r="H111" s="373">
        <f t="shared" si="11"/>
        <v>-0.68632075757705313</v>
      </c>
      <c r="I111" s="373">
        <f t="shared" si="12"/>
        <v>1.2539350294679679E-2</v>
      </c>
      <c r="J111" s="350">
        <f t="shared" si="9"/>
        <v>-186.16</v>
      </c>
      <c r="N111" s="35">
        <f t="shared" si="16"/>
        <v>-1547.7500000000002</v>
      </c>
      <c r="O111" s="35">
        <f t="shared" si="13"/>
        <v>-170.61</v>
      </c>
      <c r="P111" s="35">
        <f t="shared" si="14"/>
        <v>-248.8</v>
      </c>
      <c r="Q111" s="35">
        <f t="shared" si="15"/>
        <v>78.19</v>
      </c>
    </row>
    <row r="112" spans="2:17">
      <c r="B112" t="s">
        <v>2087</v>
      </c>
      <c r="C112" s="345">
        <v>-62.6</v>
      </c>
      <c r="D112" s="345"/>
      <c r="E112" s="345">
        <v>-11.59</v>
      </c>
      <c r="F112" s="373">
        <f t="shared" si="8"/>
        <v>106.63</v>
      </c>
      <c r="G112" s="373">
        <f t="shared" si="10"/>
        <v>5.34</v>
      </c>
      <c r="H112" s="373">
        <f t="shared" si="11"/>
        <v>-0.37264270735264443</v>
      </c>
      <c r="I112" s="373">
        <f t="shared" si="12"/>
        <v>2.141041960438457E-2</v>
      </c>
      <c r="J112" s="350">
        <f t="shared" si="9"/>
        <v>-74.19</v>
      </c>
      <c r="N112" s="35">
        <f t="shared" si="16"/>
        <v>-1621.9400000000003</v>
      </c>
      <c r="O112" s="35">
        <f t="shared" si="13"/>
        <v>-156.65999999999994</v>
      </c>
      <c r="P112" s="35">
        <f t="shared" si="14"/>
        <v>-256.22000000000003</v>
      </c>
      <c r="Q112" s="35">
        <f t="shared" si="15"/>
        <v>99.560000000000088</v>
      </c>
    </row>
    <row r="113" spans="2:17">
      <c r="B113" t="s">
        <v>2088</v>
      </c>
      <c r="C113" s="345">
        <v>-11.65</v>
      </c>
      <c r="D113" s="345"/>
      <c r="E113" s="345">
        <v>13.8</v>
      </c>
      <c r="F113" s="373">
        <f t="shared" si="8"/>
        <v>50.95</v>
      </c>
      <c r="G113" s="373">
        <f t="shared" si="10"/>
        <v>25.39</v>
      </c>
      <c r="H113" s="373">
        <f t="shared" si="11"/>
        <v>0.61100797142017349</v>
      </c>
      <c r="I113" s="373">
        <f t="shared" si="12"/>
        <v>1.9781586303341724E-2</v>
      </c>
      <c r="J113" s="350">
        <f t="shared" si="9"/>
        <v>2.1500000000000004</v>
      </c>
      <c r="N113" s="35">
        <f t="shared" si="16"/>
        <v>-1619.7900000000002</v>
      </c>
      <c r="O113" s="35">
        <f t="shared" si="13"/>
        <v>-141.40999999999997</v>
      </c>
      <c r="P113" s="35">
        <f t="shared" si="14"/>
        <v>-221.31</v>
      </c>
      <c r="Q113" s="35">
        <f t="shared" si="15"/>
        <v>79.900000000000034</v>
      </c>
    </row>
    <row r="114" spans="2:17">
      <c r="B114" t="s">
        <v>2089</v>
      </c>
      <c r="C114" s="345">
        <v>38.11</v>
      </c>
      <c r="D114" s="345"/>
      <c r="E114" s="345">
        <v>-8.18</v>
      </c>
      <c r="F114" s="373">
        <f t="shared" si="8"/>
        <v>49.76</v>
      </c>
      <c r="G114" s="373">
        <f t="shared" si="10"/>
        <v>-21.98</v>
      </c>
      <c r="H114" s="373">
        <f t="shared" si="11"/>
        <v>0.54048408258919256</v>
      </c>
      <c r="I114" s="373">
        <f t="shared" si="12"/>
        <v>-8.8793399929548607E-3</v>
      </c>
      <c r="J114" s="350">
        <f t="shared" si="9"/>
        <v>29.93</v>
      </c>
      <c r="N114" s="35">
        <f t="shared" si="16"/>
        <v>-1589.8600000000001</v>
      </c>
      <c r="O114" s="35">
        <f t="shared" si="13"/>
        <v>-191.31999999999994</v>
      </c>
      <c r="P114" s="35">
        <f t="shared" si="14"/>
        <v>-236.3</v>
      </c>
      <c r="Q114" s="35">
        <f t="shared" si="15"/>
        <v>44.980000000000075</v>
      </c>
    </row>
    <row r="115" spans="2:17">
      <c r="B115" t="s">
        <v>2090</v>
      </c>
      <c r="C115" s="345">
        <v>116.31</v>
      </c>
      <c r="D115" s="345"/>
      <c r="E115" s="345">
        <v>-28.64</v>
      </c>
      <c r="F115" s="373">
        <f t="shared" si="8"/>
        <v>78.2</v>
      </c>
      <c r="G115" s="373">
        <f t="shared" si="10"/>
        <v>-20.46</v>
      </c>
      <c r="H115" s="373">
        <f t="shared" si="11"/>
        <v>-0.59792978080903947</v>
      </c>
      <c r="I115" s="373">
        <f t="shared" si="12"/>
        <v>-0.13545404421618176</v>
      </c>
      <c r="J115" s="350">
        <f t="shared" si="9"/>
        <v>87.67</v>
      </c>
      <c r="N115" s="35">
        <f t="shared" si="16"/>
        <v>-1502.19</v>
      </c>
      <c r="O115" s="35">
        <f t="shared" si="13"/>
        <v>-345.05</v>
      </c>
      <c r="P115" s="35">
        <f t="shared" si="14"/>
        <v>-267.46000000000004</v>
      </c>
      <c r="Q115" s="35">
        <f t="shared" si="15"/>
        <v>-77.589999999999975</v>
      </c>
    </row>
    <row r="116" spans="2:17">
      <c r="B116" t="s">
        <v>2091</v>
      </c>
      <c r="C116" s="345">
        <v>56.48</v>
      </c>
      <c r="D116" s="345"/>
      <c r="E116" s="345">
        <v>-20.54</v>
      </c>
      <c r="F116" s="373">
        <f t="shared" si="8"/>
        <v>-59.830000000000005</v>
      </c>
      <c r="G116" s="373">
        <f t="shared" si="10"/>
        <v>8.1000000000000014</v>
      </c>
      <c r="H116" s="373">
        <f t="shared" si="11"/>
        <v>-0.95317954482122047</v>
      </c>
      <c r="I116" s="373">
        <f t="shared" si="12"/>
        <v>-0.28936862286674647</v>
      </c>
      <c r="J116" s="350">
        <f t="shared" si="9"/>
        <v>35.94</v>
      </c>
      <c r="N116" s="35">
        <f t="shared" si="16"/>
        <v>-1466.25</v>
      </c>
      <c r="O116" s="35">
        <f t="shared" si="13"/>
        <v>-654.77</v>
      </c>
      <c r="P116" s="35">
        <f t="shared" si="14"/>
        <v>-278.46000000000004</v>
      </c>
      <c r="Q116" s="35">
        <f t="shared" si="15"/>
        <v>-376.30999999999995</v>
      </c>
    </row>
    <row r="117" spans="2:17">
      <c r="B117" t="s">
        <v>2092</v>
      </c>
      <c r="C117" s="345">
        <v>24.23</v>
      </c>
      <c r="D117" s="345"/>
      <c r="E117" s="345">
        <v>2.88</v>
      </c>
      <c r="F117" s="373">
        <f t="shared" si="8"/>
        <v>-32.25</v>
      </c>
      <c r="G117" s="373">
        <f t="shared" si="10"/>
        <v>23.419999999999998</v>
      </c>
      <c r="H117" s="373">
        <f t="shared" si="11"/>
        <v>-0.90833831419426159</v>
      </c>
      <c r="I117" s="373">
        <f t="shared" si="12"/>
        <v>-0.2484364101629648</v>
      </c>
      <c r="J117" s="350">
        <f t="shared" si="9"/>
        <v>27.11</v>
      </c>
      <c r="N117" s="35">
        <f t="shared" si="16"/>
        <v>-1439.14</v>
      </c>
      <c r="O117" s="35">
        <f t="shared" si="13"/>
        <v>-598.54</v>
      </c>
      <c r="P117" s="35">
        <f t="shared" si="14"/>
        <v>-269.72000000000003</v>
      </c>
      <c r="Q117" s="35">
        <f t="shared" si="15"/>
        <v>-328.81999999999994</v>
      </c>
    </row>
    <row r="118" spans="2:17">
      <c r="B118" t="s">
        <v>2093</v>
      </c>
      <c r="C118" s="345">
        <v>339.75</v>
      </c>
      <c r="D118" s="345"/>
      <c r="E118" s="345">
        <v>-36.270000000000003</v>
      </c>
      <c r="F118" s="373">
        <f t="shared" si="8"/>
        <v>315.52</v>
      </c>
      <c r="G118" s="373">
        <f t="shared" si="10"/>
        <v>-39.150000000000006</v>
      </c>
      <c r="H118" s="373">
        <f t="shared" si="11"/>
        <v>-0.78320795767355289</v>
      </c>
      <c r="I118" s="373">
        <f t="shared" si="12"/>
        <v>-0.21450045367350146</v>
      </c>
      <c r="J118" s="350">
        <f t="shared" si="9"/>
        <v>303.48</v>
      </c>
      <c r="N118" s="35">
        <f t="shared" si="16"/>
        <v>-1135.6600000000001</v>
      </c>
      <c r="O118" s="35">
        <f t="shared" si="13"/>
        <v>-356.74</v>
      </c>
      <c r="P118" s="35">
        <f t="shared" si="14"/>
        <v>-242.52000000000004</v>
      </c>
      <c r="Q118" s="35">
        <f t="shared" si="15"/>
        <v>-114.21999999999997</v>
      </c>
    </row>
    <row r="119" spans="2:17">
      <c r="B119" t="s">
        <v>2094</v>
      </c>
      <c r="C119" s="345">
        <v>-321.52</v>
      </c>
      <c r="D119" s="345"/>
      <c r="E119" s="345">
        <v>-6.92</v>
      </c>
      <c r="F119" s="373">
        <f t="shared" si="8"/>
        <v>-661.27</v>
      </c>
      <c r="G119" s="373">
        <f t="shared" si="10"/>
        <v>29.35</v>
      </c>
      <c r="H119" s="373">
        <f t="shared" si="11"/>
        <v>-0.70053472723862986</v>
      </c>
      <c r="I119" s="373">
        <f t="shared" si="12"/>
        <v>-0.23869914984647089</v>
      </c>
      <c r="J119" s="350">
        <f t="shared" si="9"/>
        <v>-328.44</v>
      </c>
      <c r="N119" s="35">
        <f t="shared" si="16"/>
        <v>-1464.1000000000001</v>
      </c>
      <c r="O119" s="35">
        <f t="shared" si="13"/>
        <v>-664.78</v>
      </c>
      <c r="P119" s="35">
        <f t="shared" si="14"/>
        <v>-224.66</v>
      </c>
      <c r="Q119" s="35">
        <f t="shared" si="15"/>
        <v>-440.12</v>
      </c>
    </row>
    <row r="120" spans="2:17">
      <c r="B120" t="s">
        <v>2095</v>
      </c>
      <c r="C120" s="345">
        <v>-193.89</v>
      </c>
      <c r="D120" s="345"/>
      <c r="E120" s="345">
        <v>-3.11</v>
      </c>
      <c r="F120" s="373">
        <f t="shared" si="8"/>
        <v>127.63</v>
      </c>
      <c r="G120" s="373">
        <f t="shared" si="10"/>
        <v>3.81</v>
      </c>
      <c r="H120" s="373">
        <f t="shared" si="11"/>
        <v>-0.73200603235916506</v>
      </c>
      <c r="I120" s="373">
        <f t="shared" si="12"/>
        <v>-0.26106043195212497</v>
      </c>
      <c r="J120" s="350">
        <f t="shared" si="9"/>
        <v>-197</v>
      </c>
      <c r="N120" s="35">
        <f t="shared" si="16"/>
        <v>-1661.1000000000001</v>
      </c>
      <c r="O120" s="35">
        <f t="shared" si="13"/>
        <v>-824.82</v>
      </c>
      <c r="P120" s="35">
        <f t="shared" si="14"/>
        <v>-179.08</v>
      </c>
      <c r="Q120" s="35">
        <f t="shared" si="15"/>
        <v>-645.74</v>
      </c>
    </row>
    <row r="121" spans="2:17">
      <c r="B121" t="s">
        <v>2096</v>
      </c>
      <c r="C121" s="345">
        <v>-321.61</v>
      </c>
      <c r="D121" s="345"/>
      <c r="E121" s="345">
        <v>-1.41</v>
      </c>
      <c r="F121" s="373">
        <f t="shared" si="8"/>
        <v>-127.72000000000003</v>
      </c>
      <c r="G121" s="373">
        <f t="shared" si="10"/>
        <v>1.7</v>
      </c>
      <c r="H121" s="373">
        <f t="shared" si="11"/>
        <v>-0.96607584847011729</v>
      </c>
      <c r="I121" s="373">
        <f t="shared" si="12"/>
        <v>-0.24219613843370036</v>
      </c>
      <c r="J121" s="350">
        <f t="shared" si="9"/>
        <v>-323.02000000000004</v>
      </c>
      <c r="N121" s="35">
        <f t="shared" si="16"/>
        <v>-1984.1200000000001</v>
      </c>
      <c r="O121" s="35">
        <f t="shared" si="13"/>
        <v>-942.27</v>
      </c>
      <c r="P121" s="35">
        <f t="shared" si="14"/>
        <v>-198.78000000000003</v>
      </c>
      <c r="Q121" s="35">
        <f t="shared" si="15"/>
        <v>-743.49</v>
      </c>
    </row>
    <row r="122" spans="2:17">
      <c r="B122" t="s">
        <v>2097</v>
      </c>
      <c r="C122" s="345">
        <v>-53.45</v>
      </c>
      <c r="D122" s="345"/>
      <c r="E122" s="345">
        <v>53.25</v>
      </c>
      <c r="F122" s="373">
        <f t="shared" si="8"/>
        <v>268.16000000000003</v>
      </c>
      <c r="G122" s="373">
        <f t="shared" si="10"/>
        <v>54.66</v>
      </c>
      <c r="H122" s="373">
        <f t="shared" si="11"/>
        <v>0.8875247050082361</v>
      </c>
      <c r="I122" s="373">
        <f t="shared" si="12"/>
        <v>-0.13687243927563439</v>
      </c>
      <c r="J122" s="350">
        <f t="shared" si="9"/>
        <v>-0.20000000000000284</v>
      </c>
      <c r="K122" t="s">
        <v>5803</v>
      </c>
      <c r="L122" t="s">
        <v>5801</v>
      </c>
      <c r="M122" t="s">
        <v>5802</v>
      </c>
      <c r="N122" s="35">
        <f t="shared" si="16"/>
        <v>-1984.3200000000002</v>
      </c>
      <c r="O122" s="35">
        <f t="shared" si="13"/>
        <v>-695.42000000000007</v>
      </c>
      <c r="P122" s="35">
        <f t="shared" si="14"/>
        <v>-150.47000000000003</v>
      </c>
      <c r="Q122" s="35">
        <f t="shared" si="15"/>
        <v>-544.95000000000005</v>
      </c>
    </row>
    <row r="123" spans="2:17">
      <c r="B123" t="s">
        <v>2098</v>
      </c>
      <c r="C123" s="345">
        <v>-351.87</v>
      </c>
      <c r="D123" s="345"/>
      <c r="E123" s="345">
        <v>-55.14</v>
      </c>
      <c r="F123" s="373">
        <f t="shared" si="8"/>
        <v>-298.42</v>
      </c>
      <c r="G123" s="373">
        <f t="shared" si="10"/>
        <v>-108.39</v>
      </c>
      <c r="H123" s="373">
        <f t="shared" si="11"/>
        <v>0.89171379867769762</v>
      </c>
      <c r="I123" s="373">
        <f t="shared" si="12"/>
        <v>-3.4115294254225124E-2</v>
      </c>
      <c r="J123" s="350">
        <f t="shared" si="9"/>
        <v>-407.01</v>
      </c>
      <c r="K123" s="35">
        <f>J122+J123</f>
        <v>-407.21</v>
      </c>
      <c r="L123" s="35">
        <f>C122+C123</f>
        <v>-405.32</v>
      </c>
      <c r="M123" s="35">
        <f>E122+E123</f>
        <v>-1.8900000000000006</v>
      </c>
      <c r="N123" s="35">
        <f t="shared" si="16"/>
        <v>-2391.33</v>
      </c>
      <c r="O123" s="35">
        <f t="shared" si="13"/>
        <v>-910.94</v>
      </c>
      <c r="P123" s="35">
        <f t="shared" si="14"/>
        <v>-118.8</v>
      </c>
      <c r="Q123" s="35">
        <f t="shared" si="15"/>
        <v>-792.1400000000001</v>
      </c>
    </row>
    <row r="124" spans="2:17">
      <c r="B124" t="s">
        <v>2099</v>
      </c>
      <c r="C124" s="345">
        <v>67.599999999999994</v>
      </c>
      <c r="D124" s="345"/>
      <c r="E124" s="345">
        <v>80.069999999999993</v>
      </c>
      <c r="F124" s="373">
        <f t="shared" si="8"/>
        <v>419.47</v>
      </c>
      <c r="G124" s="373">
        <f t="shared" si="10"/>
        <v>135.20999999999998</v>
      </c>
      <c r="H124" s="373">
        <f t="shared" si="11"/>
        <v>0.95019244850326068</v>
      </c>
      <c r="I124" s="373">
        <f t="shared" si="12"/>
        <v>8.9209891964641921E-2</v>
      </c>
      <c r="J124" s="350">
        <f t="shared" si="9"/>
        <v>147.66999999999999</v>
      </c>
      <c r="K124" s="35">
        <f>K123+J124</f>
        <v>-259.53999999999996</v>
      </c>
      <c r="L124" s="35">
        <f t="shared" ref="L124:L155" si="17">L123+C124</f>
        <v>-337.72</v>
      </c>
      <c r="M124" s="35">
        <f t="shared" ref="M124:M155" si="18">M123+E124</f>
        <v>78.179999999999993</v>
      </c>
      <c r="N124" s="35">
        <f t="shared" si="16"/>
        <v>-2243.66</v>
      </c>
      <c r="O124" s="35">
        <f t="shared" si="13"/>
        <v>-674.11</v>
      </c>
      <c r="P124" s="35">
        <f t="shared" si="14"/>
        <v>-21.799999999999997</v>
      </c>
      <c r="Q124" s="35">
        <f t="shared" si="15"/>
        <v>-652.31000000000006</v>
      </c>
    </row>
    <row r="125" spans="2:17">
      <c r="B125" t="s">
        <v>2100</v>
      </c>
      <c r="C125" s="345">
        <v>-334.89</v>
      </c>
      <c r="D125" s="345"/>
      <c r="E125" s="345">
        <v>2.11</v>
      </c>
      <c r="F125" s="373">
        <f t="shared" si="8"/>
        <v>-402.49</v>
      </c>
      <c r="G125" s="373">
        <f t="shared" si="10"/>
        <v>-77.959999999999994</v>
      </c>
      <c r="H125" s="373">
        <f t="shared" si="11"/>
        <v>0.931915214695341</v>
      </c>
      <c r="I125" s="373">
        <f t="shared" si="12"/>
        <v>7.3542205611501987E-2</v>
      </c>
      <c r="J125" s="350">
        <f t="shared" si="9"/>
        <v>-332.78</v>
      </c>
      <c r="K125" s="35">
        <f t="shared" ref="K125:K144" si="19">K124+J125</f>
        <v>-592.31999999999994</v>
      </c>
      <c r="L125" s="35">
        <f t="shared" si="17"/>
        <v>-672.61</v>
      </c>
      <c r="M125" s="35">
        <f t="shared" si="18"/>
        <v>80.289999999999992</v>
      </c>
      <c r="N125" s="35">
        <f t="shared" si="16"/>
        <v>-2576.4399999999996</v>
      </c>
      <c r="O125" s="35">
        <f t="shared" si="13"/>
        <v>-946.39999999999986</v>
      </c>
      <c r="P125" s="35">
        <f t="shared" si="14"/>
        <v>-8.1000000000000085</v>
      </c>
      <c r="Q125" s="35">
        <f t="shared" si="15"/>
        <v>-938.29999999999984</v>
      </c>
    </row>
    <row r="126" spans="2:17">
      <c r="B126" t="s">
        <v>2101</v>
      </c>
      <c r="C126" s="345">
        <v>22.9</v>
      </c>
      <c r="D126" s="345"/>
      <c r="E126" s="345">
        <v>-0.46</v>
      </c>
      <c r="F126" s="373">
        <f t="shared" si="8"/>
        <v>357.78999999999996</v>
      </c>
      <c r="G126" s="373">
        <f t="shared" si="10"/>
        <v>-2.57</v>
      </c>
      <c r="H126" s="373">
        <f t="shared" si="11"/>
        <v>0.74669851210950733</v>
      </c>
      <c r="I126" s="373">
        <f t="shared" si="12"/>
        <v>6.4668733539915979E-2</v>
      </c>
      <c r="J126" s="350">
        <f t="shared" si="9"/>
        <v>22.439999999999998</v>
      </c>
      <c r="K126" s="35">
        <f t="shared" si="19"/>
        <v>-569.87999999999988</v>
      </c>
      <c r="L126" s="35">
        <f t="shared" si="17"/>
        <v>-649.71</v>
      </c>
      <c r="M126" s="35">
        <f t="shared" si="18"/>
        <v>79.83</v>
      </c>
      <c r="N126" s="35">
        <f t="shared" si="16"/>
        <v>-2553.9999999999995</v>
      </c>
      <c r="O126" s="35">
        <f t="shared" si="13"/>
        <v>-911.85</v>
      </c>
      <c r="P126" s="35">
        <f t="shared" si="14"/>
        <v>-22.360000000000007</v>
      </c>
      <c r="Q126" s="35">
        <f t="shared" si="15"/>
        <v>-889.49</v>
      </c>
    </row>
    <row r="127" spans="2:17">
      <c r="B127" t="s">
        <v>2102</v>
      </c>
      <c r="C127" s="345">
        <v>92.13</v>
      </c>
      <c r="D127" s="345"/>
      <c r="E127" s="345">
        <v>40.33</v>
      </c>
      <c r="F127" s="373">
        <f t="shared" si="8"/>
        <v>69.22999999999999</v>
      </c>
      <c r="G127" s="373">
        <f t="shared" si="10"/>
        <v>40.79</v>
      </c>
      <c r="H127" s="373">
        <f t="shared" si="11"/>
        <v>0.5737311562988513</v>
      </c>
      <c r="I127" s="373">
        <f t="shared" si="12"/>
        <v>0.13610564816171303</v>
      </c>
      <c r="J127" s="350">
        <f t="shared" si="9"/>
        <v>132.45999999999998</v>
      </c>
      <c r="K127" s="35">
        <f t="shared" si="19"/>
        <v>-437.4199999999999</v>
      </c>
      <c r="L127" s="35">
        <f t="shared" si="17"/>
        <v>-557.58000000000004</v>
      </c>
      <c r="M127" s="35">
        <f t="shared" si="18"/>
        <v>120.16</v>
      </c>
      <c r="N127" s="35">
        <f t="shared" si="16"/>
        <v>-2421.5399999999995</v>
      </c>
      <c r="O127" s="35">
        <f t="shared" si="13"/>
        <v>-857.82999999999993</v>
      </c>
      <c r="P127" s="35">
        <f t="shared" si="14"/>
        <v>26.15</v>
      </c>
      <c r="Q127" s="35">
        <f t="shared" si="15"/>
        <v>-883.9799999999999</v>
      </c>
    </row>
    <row r="128" spans="2:17">
      <c r="B128" t="s">
        <v>2103</v>
      </c>
      <c r="C128" s="345">
        <v>130.53</v>
      </c>
      <c r="D128" s="345"/>
      <c r="E128" s="345">
        <v>3.62</v>
      </c>
      <c r="F128" s="373">
        <f t="shared" si="8"/>
        <v>38.400000000000006</v>
      </c>
      <c r="G128" s="373">
        <f t="shared" si="10"/>
        <v>-36.71</v>
      </c>
      <c r="H128" s="373">
        <f t="shared" si="11"/>
        <v>0.36275613168868909</v>
      </c>
      <c r="I128" s="373">
        <f t="shared" si="12"/>
        <v>0.20188875303587786</v>
      </c>
      <c r="J128" s="350">
        <f t="shared" si="9"/>
        <v>134.15</v>
      </c>
      <c r="K128" s="35">
        <f t="shared" si="19"/>
        <v>-303.26999999999987</v>
      </c>
      <c r="L128" s="35">
        <f t="shared" si="17"/>
        <v>-427.05000000000007</v>
      </c>
      <c r="M128" s="35">
        <f t="shared" si="18"/>
        <v>123.78</v>
      </c>
      <c r="N128" s="35">
        <f t="shared" si="16"/>
        <v>-2287.3899999999994</v>
      </c>
      <c r="O128" s="35">
        <f t="shared" si="13"/>
        <v>-843.61</v>
      </c>
      <c r="P128" s="35">
        <f t="shared" si="14"/>
        <v>58.409999999999982</v>
      </c>
      <c r="Q128" s="35">
        <f t="shared" si="15"/>
        <v>-902.02</v>
      </c>
    </row>
    <row r="129" spans="2:17">
      <c r="B129" t="s">
        <v>2104</v>
      </c>
      <c r="C129" s="345">
        <v>9.2200000000000006</v>
      </c>
      <c r="D129" s="345"/>
      <c r="E129" s="345">
        <v>-38.659999999999997</v>
      </c>
      <c r="F129" s="373">
        <f t="shared" si="8"/>
        <v>-121.31</v>
      </c>
      <c r="G129" s="373">
        <f t="shared" si="10"/>
        <v>-42.279999999999994</v>
      </c>
      <c r="H129" s="373">
        <f t="shared" si="11"/>
        <v>0.63108694378431285</v>
      </c>
      <c r="I129" s="373">
        <f t="shared" si="12"/>
        <v>0.19371299016654228</v>
      </c>
      <c r="J129" s="350">
        <f t="shared" si="9"/>
        <v>-29.439999999999998</v>
      </c>
      <c r="K129" s="35">
        <f t="shared" si="19"/>
        <v>-332.70999999999987</v>
      </c>
      <c r="L129" s="35">
        <f t="shared" si="17"/>
        <v>-417.83000000000004</v>
      </c>
      <c r="M129" s="35">
        <f t="shared" si="18"/>
        <v>85.12</v>
      </c>
      <c r="N129" s="35">
        <f t="shared" si="16"/>
        <v>-2316.8299999999995</v>
      </c>
      <c r="O129" s="35">
        <f t="shared" si="13"/>
        <v>-890.86999999999989</v>
      </c>
      <c r="P129" s="35">
        <f t="shared" si="14"/>
        <v>40.289999999999992</v>
      </c>
      <c r="Q129" s="35">
        <f t="shared" si="15"/>
        <v>-931.15999999999985</v>
      </c>
    </row>
    <row r="130" spans="2:17">
      <c r="B130" t="s">
        <v>2105</v>
      </c>
      <c r="C130" s="345">
        <v>-260.77</v>
      </c>
      <c r="D130" s="345"/>
      <c r="E130" s="345">
        <v>13.37</v>
      </c>
      <c r="F130" s="373">
        <f t="shared" ref="F130:F193" si="20">C130-C129</f>
        <v>-269.99</v>
      </c>
      <c r="G130" s="373">
        <f t="shared" si="10"/>
        <v>52.029999999999994</v>
      </c>
      <c r="H130" s="373">
        <f t="shared" si="11"/>
        <v>2.76497428616721E-2</v>
      </c>
      <c r="I130" s="373">
        <f t="shared" si="12"/>
        <v>0.17219305095978224</v>
      </c>
      <c r="J130" s="350">
        <f t="shared" ref="J130:J193" si="21">C130+E130</f>
        <v>-247.39999999999998</v>
      </c>
      <c r="K130" s="35">
        <f t="shared" si="19"/>
        <v>-580.1099999999999</v>
      </c>
      <c r="L130" s="35">
        <f t="shared" si="17"/>
        <v>-678.6</v>
      </c>
      <c r="M130" s="35">
        <f t="shared" si="18"/>
        <v>98.490000000000009</v>
      </c>
      <c r="N130" s="35">
        <f t="shared" si="16"/>
        <v>-2564.2299999999996</v>
      </c>
      <c r="O130" s="35">
        <f t="shared" si="13"/>
        <v>-1175.8699999999999</v>
      </c>
      <c r="P130" s="35">
        <f t="shared" si="14"/>
        <v>50.779999999999994</v>
      </c>
      <c r="Q130" s="35">
        <f t="shared" si="15"/>
        <v>-1226.6499999999999</v>
      </c>
    </row>
    <row r="131" spans="2:17">
      <c r="B131" t="s">
        <v>2106</v>
      </c>
      <c r="C131" s="345">
        <v>136.88999999999999</v>
      </c>
      <c r="D131" s="345"/>
      <c r="E131" s="345">
        <v>69.099999999999994</v>
      </c>
      <c r="F131" s="373">
        <f t="shared" si="20"/>
        <v>397.65999999999997</v>
      </c>
      <c r="G131" s="373">
        <f t="shared" si="10"/>
        <v>55.73</v>
      </c>
      <c r="H131" s="373">
        <f t="shared" si="11"/>
        <v>0.23845466867573775</v>
      </c>
      <c r="I131" s="373">
        <f t="shared" si="12"/>
        <v>0.55415083062265913</v>
      </c>
      <c r="J131" s="350">
        <f t="shared" si="21"/>
        <v>205.98999999999998</v>
      </c>
      <c r="K131" s="35">
        <f t="shared" si="19"/>
        <v>-374.11999999999989</v>
      </c>
      <c r="L131" s="35">
        <f t="shared" si="17"/>
        <v>-541.71</v>
      </c>
      <c r="M131" s="35">
        <f t="shared" si="18"/>
        <v>167.59</v>
      </c>
      <c r="N131" s="35">
        <f t="shared" si="16"/>
        <v>-2358.2399999999998</v>
      </c>
      <c r="O131" s="35">
        <f t="shared" si="13"/>
        <v>-1378.73</v>
      </c>
      <c r="P131" s="35">
        <f t="shared" si="14"/>
        <v>156.15</v>
      </c>
      <c r="Q131" s="35">
        <f t="shared" si="15"/>
        <v>-1534.88</v>
      </c>
    </row>
    <row r="132" spans="2:17">
      <c r="B132" t="s">
        <v>2107</v>
      </c>
      <c r="C132" s="345">
        <v>-53.52</v>
      </c>
      <c r="D132" s="345"/>
      <c r="E132" s="345">
        <v>-56.21</v>
      </c>
      <c r="F132" s="373">
        <f t="shared" si="20"/>
        <v>-190.41</v>
      </c>
      <c r="G132" s="373">
        <f t="shared" ref="G132:G195" si="22">E132-E131</f>
        <v>-125.31</v>
      </c>
      <c r="H132" s="373">
        <f t="shared" si="11"/>
        <v>0.28818869693658344</v>
      </c>
      <c r="I132" s="373">
        <f t="shared" si="12"/>
        <v>0.46164437757231308</v>
      </c>
      <c r="J132" s="350">
        <f t="shared" si="21"/>
        <v>-109.73</v>
      </c>
      <c r="K132" s="35">
        <f t="shared" si="19"/>
        <v>-483.84999999999991</v>
      </c>
      <c r="L132" s="35">
        <f t="shared" si="17"/>
        <v>-595.23</v>
      </c>
      <c r="M132" s="35">
        <f t="shared" si="18"/>
        <v>111.38</v>
      </c>
      <c r="N132" s="35">
        <f t="shared" si="16"/>
        <v>-2467.9699999999998</v>
      </c>
      <c r="O132" s="35">
        <f t="shared" si="13"/>
        <v>-1110.73</v>
      </c>
      <c r="P132" s="35">
        <f t="shared" si="14"/>
        <v>106.85999999999999</v>
      </c>
      <c r="Q132" s="35">
        <f t="shared" si="15"/>
        <v>-1217.5899999999999</v>
      </c>
    </row>
    <row r="133" spans="2:17">
      <c r="B133" s="7" t="s">
        <v>2108</v>
      </c>
      <c r="C133" s="345">
        <v>-210.82</v>
      </c>
      <c r="D133" s="345"/>
      <c r="E133" s="345">
        <v>-25.99</v>
      </c>
      <c r="F133" s="373">
        <f t="shared" si="20"/>
        <v>-157.29999999999998</v>
      </c>
      <c r="G133" s="373">
        <f t="shared" si="22"/>
        <v>30.220000000000002</v>
      </c>
      <c r="H133" s="373">
        <f t="shared" ref="H133:H196" si="23">CORREL(C130:C133,E130:E133)</f>
        <v>0.49776898897323646</v>
      </c>
      <c r="I133" s="373">
        <f t="shared" si="12"/>
        <v>0.4803862929698316</v>
      </c>
      <c r="J133" s="350">
        <f t="shared" si="21"/>
        <v>-236.81</v>
      </c>
      <c r="K133" s="35">
        <f t="shared" si="19"/>
        <v>-720.65999999999985</v>
      </c>
      <c r="L133" s="35">
        <f t="shared" si="17"/>
        <v>-806.05</v>
      </c>
      <c r="M133" s="35">
        <f t="shared" si="18"/>
        <v>85.39</v>
      </c>
      <c r="N133" s="35">
        <f t="shared" si="16"/>
        <v>-2704.7799999999997</v>
      </c>
      <c r="O133" s="35">
        <f t="shared" si="13"/>
        <v>-1127.6600000000001</v>
      </c>
      <c r="P133" s="35">
        <f t="shared" si="14"/>
        <v>83.98</v>
      </c>
      <c r="Q133" s="35">
        <f t="shared" si="15"/>
        <v>-1211.6400000000001</v>
      </c>
    </row>
    <row r="134" spans="2:17">
      <c r="B134" t="s">
        <v>2109</v>
      </c>
      <c r="C134" s="345">
        <v>-113.03</v>
      </c>
      <c r="D134" s="345"/>
      <c r="E134" s="345">
        <v>25.09</v>
      </c>
      <c r="F134" s="373">
        <f t="shared" si="20"/>
        <v>97.789999999999992</v>
      </c>
      <c r="G134" s="373">
        <f t="shared" si="22"/>
        <v>51.08</v>
      </c>
      <c r="H134" s="373">
        <f t="shared" si="23"/>
        <v>0.65045902894444563</v>
      </c>
      <c r="I134" s="373">
        <f t="shared" si="12"/>
        <v>0.48574243094253938</v>
      </c>
      <c r="J134" s="350">
        <f t="shared" si="21"/>
        <v>-87.94</v>
      </c>
      <c r="K134" s="35">
        <f t="shared" si="19"/>
        <v>-808.59999999999991</v>
      </c>
      <c r="L134" s="35">
        <f t="shared" si="17"/>
        <v>-919.07999999999993</v>
      </c>
      <c r="M134" s="35">
        <f t="shared" si="18"/>
        <v>110.48</v>
      </c>
      <c r="N134" s="35">
        <f t="shared" si="16"/>
        <v>-2792.72</v>
      </c>
      <c r="O134" s="35">
        <f t="shared" si="13"/>
        <v>-919.07999999999993</v>
      </c>
      <c r="P134" s="35">
        <f t="shared" si="14"/>
        <v>110.48</v>
      </c>
      <c r="Q134" s="35">
        <f t="shared" si="15"/>
        <v>-1029.56</v>
      </c>
    </row>
    <row r="135" spans="2:17">
      <c r="B135" t="s">
        <v>2110</v>
      </c>
      <c r="C135" s="345">
        <v>-60.92</v>
      </c>
      <c r="D135" s="345"/>
      <c r="E135" s="345">
        <v>15.14</v>
      </c>
      <c r="F135" s="373">
        <f t="shared" si="20"/>
        <v>52.11</v>
      </c>
      <c r="G135" s="373">
        <f t="shared" si="22"/>
        <v>-9.9499999999999993</v>
      </c>
      <c r="H135" s="373">
        <f t="shared" si="23"/>
        <v>1.5940601077734477E-2</v>
      </c>
      <c r="I135" s="373">
        <f t="shared" si="12"/>
        <v>0.50007487919763094</v>
      </c>
      <c r="J135" s="350">
        <f t="shared" si="21"/>
        <v>-45.78</v>
      </c>
      <c r="K135" s="35">
        <f t="shared" si="19"/>
        <v>-854.37999999999988</v>
      </c>
      <c r="L135" s="35">
        <f t="shared" si="17"/>
        <v>-979.99999999999989</v>
      </c>
      <c r="M135" s="35">
        <f t="shared" si="18"/>
        <v>125.62</v>
      </c>
      <c r="N135" s="35">
        <f t="shared" si="16"/>
        <v>-2838.5</v>
      </c>
      <c r="O135" s="35">
        <f t="shared" si="13"/>
        <v>-926.54999999999984</v>
      </c>
      <c r="P135" s="35">
        <f t="shared" si="14"/>
        <v>72.37</v>
      </c>
      <c r="Q135" s="35">
        <f t="shared" si="15"/>
        <v>-998.91999999999985</v>
      </c>
    </row>
    <row r="136" spans="2:17">
      <c r="B136" t="s">
        <v>2111</v>
      </c>
      <c r="C136" s="345">
        <v>-74.72</v>
      </c>
      <c r="D136" s="345"/>
      <c r="E136" s="345">
        <v>13.28</v>
      </c>
      <c r="F136" s="373">
        <f t="shared" si="20"/>
        <v>-13.799999999999997</v>
      </c>
      <c r="G136" s="373">
        <f t="shared" si="22"/>
        <v>-1.8600000000000012</v>
      </c>
      <c r="H136" s="373">
        <f t="shared" si="23"/>
        <v>0.85109016237868729</v>
      </c>
      <c r="I136" s="373">
        <f t="shared" si="12"/>
        <v>0.36636880363136054</v>
      </c>
      <c r="J136" s="350">
        <f t="shared" si="21"/>
        <v>-61.44</v>
      </c>
      <c r="K136" s="35">
        <f t="shared" si="19"/>
        <v>-915.81999999999994</v>
      </c>
      <c r="L136" s="35">
        <f t="shared" si="17"/>
        <v>-1054.7199999999998</v>
      </c>
      <c r="M136" s="35">
        <f t="shared" si="18"/>
        <v>138.9</v>
      </c>
      <c r="N136" s="35">
        <f t="shared" si="16"/>
        <v>-2899.94</v>
      </c>
      <c r="O136" s="35">
        <f t="shared" si="13"/>
        <v>-649.39999999999986</v>
      </c>
      <c r="P136" s="35">
        <f t="shared" si="14"/>
        <v>140.79000000000002</v>
      </c>
      <c r="Q136" s="35">
        <f t="shared" si="15"/>
        <v>-790.18999999999983</v>
      </c>
    </row>
    <row r="137" spans="2:17">
      <c r="B137" t="s">
        <v>2112</v>
      </c>
      <c r="C137" s="345">
        <v>179.01</v>
      </c>
      <c r="D137" s="345"/>
      <c r="E137" s="345">
        <v>-6.03</v>
      </c>
      <c r="F137" s="373">
        <f t="shared" si="20"/>
        <v>253.73</v>
      </c>
      <c r="G137" s="373">
        <f t="shared" si="22"/>
        <v>-19.309999999999999</v>
      </c>
      <c r="H137" s="373">
        <f t="shared" si="23"/>
        <v>-0.96523517408299619</v>
      </c>
      <c r="I137" s="373">
        <f t="shared" si="12"/>
        <v>0.22476602361138534</v>
      </c>
      <c r="J137" s="350">
        <f t="shared" si="21"/>
        <v>172.98</v>
      </c>
      <c r="K137" s="35">
        <f t="shared" si="19"/>
        <v>-742.83999999999992</v>
      </c>
      <c r="L137" s="35">
        <f t="shared" si="17"/>
        <v>-875.70999999999981</v>
      </c>
      <c r="M137" s="35">
        <f t="shared" si="18"/>
        <v>132.87</v>
      </c>
      <c r="N137" s="35">
        <f t="shared" si="16"/>
        <v>-2726.96</v>
      </c>
      <c r="O137" s="35">
        <f t="shared" si="13"/>
        <v>-537.99</v>
      </c>
      <c r="P137" s="35">
        <f t="shared" si="14"/>
        <v>54.69</v>
      </c>
      <c r="Q137" s="35">
        <f t="shared" si="15"/>
        <v>-592.68000000000006</v>
      </c>
    </row>
    <row r="138" spans="2:17">
      <c r="B138" t="s">
        <v>2113</v>
      </c>
      <c r="C138" s="345">
        <v>37.06</v>
      </c>
      <c r="D138" s="345"/>
      <c r="E138" s="345">
        <v>-24.01</v>
      </c>
      <c r="F138" s="373">
        <f t="shared" si="20"/>
        <v>-141.94999999999999</v>
      </c>
      <c r="G138" s="373">
        <f t="shared" si="22"/>
        <v>-17.98</v>
      </c>
      <c r="H138" s="373">
        <f t="shared" si="23"/>
        <v>-0.59550639862761112</v>
      </c>
      <c r="I138" s="373">
        <f t="shared" si="12"/>
        <v>0.22205515227698208</v>
      </c>
      <c r="J138" s="350">
        <f t="shared" si="21"/>
        <v>13.05</v>
      </c>
      <c r="K138" s="35">
        <f t="shared" si="19"/>
        <v>-729.79</v>
      </c>
      <c r="L138" s="35">
        <f t="shared" si="17"/>
        <v>-838.64999999999986</v>
      </c>
      <c r="M138" s="35">
        <f t="shared" si="18"/>
        <v>108.86</v>
      </c>
      <c r="N138" s="35">
        <f t="shared" si="16"/>
        <v>-2713.91</v>
      </c>
      <c r="O138" s="35">
        <f t="shared" si="13"/>
        <v>-166.04000000000002</v>
      </c>
      <c r="P138" s="35">
        <f t="shared" si="14"/>
        <v>28.569999999999983</v>
      </c>
      <c r="Q138" s="35">
        <f t="shared" si="15"/>
        <v>-194.61</v>
      </c>
    </row>
    <row r="139" spans="2:17">
      <c r="B139" t="s">
        <v>2114</v>
      </c>
      <c r="C139" s="345">
        <v>-178.42</v>
      </c>
      <c r="D139" s="345"/>
      <c r="E139" s="345">
        <v>10.98</v>
      </c>
      <c r="F139" s="373">
        <f t="shared" si="20"/>
        <v>-215.48</v>
      </c>
      <c r="G139" s="373">
        <f t="shared" si="22"/>
        <v>34.99</v>
      </c>
      <c r="H139" s="373">
        <f t="shared" si="23"/>
        <v>-0.62400745997031226</v>
      </c>
      <c r="I139" s="373">
        <f t="shared" si="12"/>
        <v>0.18961935925152362</v>
      </c>
      <c r="J139" s="350">
        <f t="shared" si="21"/>
        <v>-167.44</v>
      </c>
      <c r="K139" s="35">
        <f t="shared" si="19"/>
        <v>-897.23</v>
      </c>
      <c r="L139" s="35">
        <f t="shared" si="17"/>
        <v>-1017.0699999999998</v>
      </c>
      <c r="M139" s="35">
        <f t="shared" si="18"/>
        <v>119.84</v>
      </c>
      <c r="N139" s="35">
        <f t="shared" si="16"/>
        <v>-2881.35</v>
      </c>
      <c r="O139" s="35">
        <f t="shared" si="13"/>
        <v>-367.36</v>
      </c>
      <c r="P139" s="35">
        <f t="shared" si="14"/>
        <v>40.009999999999991</v>
      </c>
      <c r="Q139" s="35">
        <f t="shared" si="15"/>
        <v>-407.37</v>
      </c>
    </row>
    <row r="140" spans="2:17">
      <c r="B140" t="s">
        <v>2115</v>
      </c>
      <c r="C140" s="345">
        <v>-43.85</v>
      </c>
      <c r="D140" s="345"/>
      <c r="E140" s="345">
        <v>-70.8</v>
      </c>
      <c r="F140" s="373">
        <f t="shared" si="20"/>
        <v>134.57</v>
      </c>
      <c r="G140" s="373">
        <f t="shared" si="22"/>
        <v>-81.78</v>
      </c>
      <c r="H140" s="373">
        <f t="shared" si="23"/>
        <v>-6.0863043389858124E-2</v>
      </c>
      <c r="I140" s="373">
        <f t="shared" si="12"/>
        <v>0.10290402938501929</v>
      </c>
      <c r="J140" s="350">
        <f t="shared" si="21"/>
        <v>-114.65</v>
      </c>
      <c r="K140" s="35">
        <f t="shared" si="19"/>
        <v>-1011.88</v>
      </c>
      <c r="L140" s="35">
        <f t="shared" si="17"/>
        <v>-1060.9199999999998</v>
      </c>
      <c r="M140" s="35">
        <f t="shared" si="18"/>
        <v>49.040000000000006</v>
      </c>
      <c r="N140" s="35">
        <f t="shared" si="16"/>
        <v>-2996</v>
      </c>
      <c r="O140" s="35">
        <f t="shared" si="13"/>
        <v>-503.34000000000003</v>
      </c>
      <c r="P140" s="35">
        <f t="shared" si="14"/>
        <v>-71.12</v>
      </c>
      <c r="Q140" s="35">
        <f t="shared" si="15"/>
        <v>-432.22</v>
      </c>
    </row>
    <row r="141" spans="2:17">
      <c r="B141" t="s">
        <v>2116</v>
      </c>
      <c r="C141" s="345">
        <v>-135.12</v>
      </c>
      <c r="D141" s="345"/>
      <c r="E141" s="345">
        <v>-35.590000000000003</v>
      </c>
      <c r="F141" s="373">
        <f t="shared" si="20"/>
        <v>-91.27000000000001</v>
      </c>
      <c r="G141" s="373">
        <f t="shared" si="22"/>
        <v>35.209999999999994</v>
      </c>
      <c r="H141" s="373">
        <f t="shared" si="23"/>
        <v>-0.46253408540723451</v>
      </c>
      <c r="I141" s="373">
        <f t="shared" si="12"/>
        <v>0.11662129516412538</v>
      </c>
      <c r="J141" s="350">
        <f t="shared" si="21"/>
        <v>-170.71</v>
      </c>
      <c r="K141" s="35">
        <f t="shared" si="19"/>
        <v>-1182.5899999999999</v>
      </c>
      <c r="L141" s="35">
        <f t="shared" si="17"/>
        <v>-1196.04</v>
      </c>
      <c r="M141" s="35">
        <f t="shared" si="18"/>
        <v>13.450000000000003</v>
      </c>
      <c r="N141" s="35">
        <f t="shared" si="16"/>
        <v>-3166.71</v>
      </c>
      <c r="O141" s="35">
        <f t="shared" si="13"/>
        <v>-768.99</v>
      </c>
      <c r="P141" s="35">
        <f t="shared" si="14"/>
        <v>-110.33</v>
      </c>
      <c r="Q141" s="35">
        <f t="shared" si="15"/>
        <v>-658.66</v>
      </c>
    </row>
    <row r="142" spans="2:17">
      <c r="B142" t="s">
        <v>2117</v>
      </c>
      <c r="C142" s="345">
        <v>-27.57</v>
      </c>
      <c r="D142" s="345"/>
      <c r="E142" s="345">
        <v>-4.21</v>
      </c>
      <c r="F142" s="373">
        <f t="shared" si="20"/>
        <v>107.55000000000001</v>
      </c>
      <c r="G142" s="373">
        <f t="shared" si="22"/>
        <v>31.380000000000003</v>
      </c>
      <c r="H142" s="373">
        <f t="shared" si="23"/>
        <v>-0.44699435434660384</v>
      </c>
      <c r="I142" s="373">
        <f t="shared" ref="I142:I205" si="24">CORREL(C130:C142,E130:E142)</f>
        <v>0.16209543634022575</v>
      </c>
      <c r="J142" s="350">
        <f t="shared" si="21"/>
        <v>-31.78</v>
      </c>
      <c r="K142" s="35">
        <f t="shared" si="19"/>
        <v>-1214.3699999999999</v>
      </c>
      <c r="L142" s="35">
        <f t="shared" si="17"/>
        <v>-1223.6099999999999</v>
      </c>
      <c r="M142" s="35">
        <f t="shared" si="18"/>
        <v>9.240000000000002</v>
      </c>
      <c r="N142" s="35">
        <f t="shared" si="16"/>
        <v>-3198.4900000000002</v>
      </c>
      <c r="O142" s="35">
        <f t="shared" ref="O142:O205" si="25">SUM(C130:C142)</f>
        <v>-805.78000000000009</v>
      </c>
      <c r="P142" s="35">
        <f t="shared" ref="P142:P205" si="26">SUM(E130:E142)</f>
        <v>-75.88</v>
      </c>
      <c r="Q142" s="35">
        <f t="shared" si="15"/>
        <v>-729.90000000000009</v>
      </c>
    </row>
    <row r="143" spans="2:17">
      <c r="B143" t="s">
        <v>2118</v>
      </c>
      <c r="C143" s="345">
        <v>-378.54079999999999</v>
      </c>
      <c r="D143" s="345"/>
      <c r="E143" s="345">
        <v>1.63</v>
      </c>
      <c r="F143" s="373">
        <f t="shared" si="20"/>
        <v>-350.9708</v>
      </c>
      <c r="G143" s="373">
        <f t="shared" si="22"/>
        <v>5.84</v>
      </c>
      <c r="H143" s="373">
        <f t="shared" si="23"/>
        <v>-0.5267704834590603</v>
      </c>
      <c r="I143" s="373">
        <f t="shared" si="24"/>
        <v>0.16421549664240073</v>
      </c>
      <c r="J143" s="350">
        <f t="shared" si="21"/>
        <v>-376.91079999999999</v>
      </c>
      <c r="K143" s="35">
        <f t="shared" si="19"/>
        <v>-1591.2808</v>
      </c>
      <c r="L143" s="35">
        <f t="shared" si="17"/>
        <v>-1602.1507999999999</v>
      </c>
      <c r="M143" s="35">
        <f t="shared" si="18"/>
        <v>10.870000000000001</v>
      </c>
      <c r="N143" s="35">
        <f t="shared" si="16"/>
        <v>-3575.4008000000003</v>
      </c>
      <c r="O143" s="35">
        <f t="shared" si="25"/>
        <v>-923.55080000000009</v>
      </c>
      <c r="P143" s="35">
        <f t="shared" si="26"/>
        <v>-87.62</v>
      </c>
      <c r="Q143" s="35">
        <f t="shared" ref="Q143:Q206" si="27">O143-P143</f>
        <v>-835.93080000000009</v>
      </c>
    </row>
    <row r="144" spans="2:17">
      <c r="B144" t="s">
        <v>2119</v>
      </c>
      <c r="C144" s="345">
        <v>-51.98</v>
      </c>
      <c r="D144" s="345"/>
      <c r="E144" s="345">
        <v>14.98</v>
      </c>
      <c r="F144" s="373">
        <f t="shared" si="20"/>
        <v>326.56079999999997</v>
      </c>
      <c r="G144" s="373">
        <f t="shared" si="22"/>
        <v>13.350000000000001</v>
      </c>
      <c r="H144" s="373">
        <f t="shared" si="23"/>
        <v>8.7546848558186178E-3</v>
      </c>
      <c r="I144" s="373">
        <f t="shared" si="24"/>
        <v>-0.12167540302897609</v>
      </c>
      <c r="J144" s="350">
        <f t="shared" si="21"/>
        <v>-37</v>
      </c>
      <c r="K144" s="35">
        <f t="shared" si="19"/>
        <v>-1628.2808</v>
      </c>
      <c r="L144" s="35">
        <f t="shared" si="17"/>
        <v>-1654.1307999999999</v>
      </c>
      <c r="M144" s="35">
        <f t="shared" si="18"/>
        <v>25.85</v>
      </c>
      <c r="N144" s="35">
        <f t="shared" si="16"/>
        <v>-3612.4008000000003</v>
      </c>
      <c r="O144" s="35">
        <f t="shared" si="25"/>
        <v>-1112.4208000000001</v>
      </c>
      <c r="P144" s="35">
        <f t="shared" si="26"/>
        <v>-141.74</v>
      </c>
      <c r="Q144" s="35">
        <f t="shared" si="27"/>
        <v>-970.68080000000009</v>
      </c>
    </row>
    <row r="145" spans="2:17">
      <c r="B145" s="7">
        <v>45086</v>
      </c>
      <c r="C145" s="345">
        <v>261.8</v>
      </c>
      <c r="D145" s="345"/>
      <c r="E145" s="345">
        <v>25.2</v>
      </c>
      <c r="F145" s="373">
        <f t="shared" si="20"/>
        <v>313.78000000000003</v>
      </c>
      <c r="G145" s="373">
        <f t="shared" si="22"/>
        <v>10.219999999999999</v>
      </c>
      <c r="H145" s="373">
        <f t="shared" si="23"/>
        <v>0.68843126246457376</v>
      </c>
      <c r="I145" s="373">
        <f t="shared" si="24"/>
        <v>0.11623295125172746</v>
      </c>
      <c r="J145" s="350">
        <f t="shared" si="21"/>
        <v>287</v>
      </c>
      <c r="K145" s="35">
        <f t="shared" ref="K145:K182" si="28">K144+J145</f>
        <v>-1341.2808</v>
      </c>
      <c r="L145" s="35">
        <f t="shared" si="17"/>
        <v>-1392.3308</v>
      </c>
      <c r="M145" s="35">
        <f t="shared" si="18"/>
        <v>51.05</v>
      </c>
      <c r="N145" s="35">
        <f t="shared" ref="N145:N182" si="29">N144+J145</f>
        <v>-3325.4008000000003</v>
      </c>
      <c r="O145" s="35">
        <f t="shared" si="25"/>
        <v>-797.10080000000016</v>
      </c>
      <c r="P145" s="35">
        <f t="shared" si="26"/>
        <v>-60.33</v>
      </c>
      <c r="Q145" s="35">
        <f t="shared" si="27"/>
        <v>-736.77080000000012</v>
      </c>
    </row>
    <row r="146" spans="2:17">
      <c r="B146" s="7">
        <v>45093</v>
      </c>
      <c r="C146" s="345">
        <v>313.39999999999998</v>
      </c>
      <c r="E146" s="345">
        <v>-16.2</v>
      </c>
      <c r="F146" s="373">
        <f t="shared" si="20"/>
        <v>51.599999999999966</v>
      </c>
      <c r="G146" s="373">
        <f t="shared" si="22"/>
        <v>-41.4</v>
      </c>
      <c r="H146" s="373">
        <f t="shared" si="23"/>
        <v>-4.66461645748939E-2</v>
      </c>
      <c r="I146" s="373">
        <f t="shared" si="24"/>
        <v>-2.594388977135462E-2</v>
      </c>
      <c r="J146" s="350">
        <f t="shared" si="21"/>
        <v>297.2</v>
      </c>
      <c r="K146" s="35">
        <f t="shared" si="28"/>
        <v>-1044.0808</v>
      </c>
      <c r="L146" s="35">
        <f t="shared" si="17"/>
        <v>-1078.9308000000001</v>
      </c>
      <c r="M146" s="35">
        <f t="shared" si="18"/>
        <v>34.849999999999994</v>
      </c>
      <c r="N146" s="35">
        <f t="shared" si="29"/>
        <v>-3028.2008000000005</v>
      </c>
      <c r="O146" s="35">
        <f t="shared" si="25"/>
        <v>-272.88080000000002</v>
      </c>
      <c r="P146" s="35">
        <f t="shared" si="26"/>
        <v>-50.539999999999992</v>
      </c>
      <c r="Q146" s="35">
        <f t="shared" si="27"/>
        <v>-222.34080000000003</v>
      </c>
    </row>
    <row r="147" spans="2:17">
      <c r="B147" s="7">
        <v>45100</v>
      </c>
      <c r="C147" s="345">
        <v>398.8</v>
      </c>
      <c r="E147" s="345">
        <v>14.2</v>
      </c>
      <c r="F147" s="373">
        <f t="shared" si="20"/>
        <v>85.400000000000034</v>
      </c>
      <c r="G147" s="373">
        <f t="shared" si="22"/>
        <v>30.4</v>
      </c>
      <c r="H147" s="373">
        <f t="shared" si="23"/>
        <v>-0.22719486480932019</v>
      </c>
      <c r="I147" s="373">
        <f t="shared" si="24"/>
        <v>0.13182555953287248</v>
      </c>
      <c r="J147" s="350">
        <f t="shared" si="21"/>
        <v>413</v>
      </c>
      <c r="K147" s="35">
        <f t="shared" si="28"/>
        <v>-631.08079999999995</v>
      </c>
      <c r="L147" s="35">
        <f t="shared" si="17"/>
        <v>-680.13080000000014</v>
      </c>
      <c r="M147" s="35">
        <f t="shared" si="18"/>
        <v>49.05</v>
      </c>
      <c r="N147" s="35">
        <f t="shared" si="29"/>
        <v>-2615.2008000000005</v>
      </c>
      <c r="O147" s="35">
        <f t="shared" si="25"/>
        <v>238.94920000000002</v>
      </c>
      <c r="P147" s="35">
        <f t="shared" si="26"/>
        <v>-61.429999999999993</v>
      </c>
      <c r="Q147" s="35">
        <f t="shared" si="27"/>
        <v>300.37920000000003</v>
      </c>
    </row>
    <row r="148" spans="2:17">
      <c r="B148" s="7">
        <v>45107</v>
      </c>
      <c r="C148" s="345">
        <v>123.6</v>
      </c>
      <c r="E148" s="345">
        <v>27</v>
      </c>
      <c r="F148" s="373">
        <f t="shared" si="20"/>
        <v>-275.20000000000005</v>
      </c>
      <c r="G148" s="373">
        <f t="shared" si="22"/>
        <v>12.8</v>
      </c>
      <c r="H148" s="373">
        <f t="shared" si="23"/>
        <v>-0.47072205965701142</v>
      </c>
      <c r="I148" s="373">
        <f t="shared" si="24"/>
        <v>0.19341200694959129</v>
      </c>
      <c r="J148" s="350">
        <f t="shared" si="21"/>
        <v>150.6</v>
      </c>
      <c r="K148" s="35">
        <f t="shared" si="28"/>
        <v>-480.48079999999993</v>
      </c>
      <c r="L148" s="35">
        <f t="shared" si="17"/>
        <v>-556.53080000000011</v>
      </c>
      <c r="M148" s="35">
        <f t="shared" si="18"/>
        <v>76.05</v>
      </c>
      <c r="N148" s="35">
        <f t="shared" si="29"/>
        <v>-2464.6008000000006</v>
      </c>
      <c r="O148" s="35">
        <f t="shared" si="25"/>
        <v>423.4692</v>
      </c>
      <c r="P148" s="35">
        <f t="shared" si="26"/>
        <v>-49.569999999999993</v>
      </c>
      <c r="Q148" s="35">
        <f t="shared" si="27"/>
        <v>473.03919999999999</v>
      </c>
    </row>
    <row r="149" spans="2:17">
      <c r="B149" s="7">
        <v>45114</v>
      </c>
      <c r="C149" s="345">
        <v>231.4</v>
      </c>
      <c r="E149" s="345">
        <v>57</v>
      </c>
      <c r="F149" s="373">
        <f t="shared" si="20"/>
        <v>107.80000000000001</v>
      </c>
      <c r="G149" s="373">
        <f t="shared" si="22"/>
        <v>30</v>
      </c>
      <c r="H149" s="373">
        <f t="shared" si="23"/>
        <v>-0.44589652386660045</v>
      </c>
      <c r="I149" s="373">
        <f t="shared" si="24"/>
        <v>0.31464030369747675</v>
      </c>
      <c r="J149" s="350">
        <f t="shared" si="21"/>
        <v>288.39999999999998</v>
      </c>
      <c r="K149" s="35">
        <f t="shared" si="28"/>
        <v>-192.08079999999995</v>
      </c>
      <c r="L149" s="35">
        <f t="shared" si="17"/>
        <v>-325.13080000000014</v>
      </c>
      <c r="M149" s="35">
        <f t="shared" si="18"/>
        <v>133.05000000000001</v>
      </c>
      <c r="N149" s="35">
        <f t="shared" si="29"/>
        <v>-2176.2008000000005</v>
      </c>
      <c r="O149" s="35">
        <f t="shared" si="25"/>
        <v>729.58920000000001</v>
      </c>
      <c r="P149" s="35">
        <f t="shared" si="26"/>
        <v>-5.8499999999999943</v>
      </c>
      <c r="Q149" s="35">
        <f t="shared" si="27"/>
        <v>735.43920000000003</v>
      </c>
    </row>
    <row r="150" spans="2:17">
      <c r="B150" s="7">
        <v>45121</v>
      </c>
      <c r="C150" s="345">
        <v>152.5</v>
      </c>
      <c r="E150" s="345">
        <v>-26.5</v>
      </c>
      <c r="F150" s="373">
        <f t="shared" si="20"/>
        <v>-78.900000000000006</v>
      </c>
      <c r="G150" s="373">
        <f t="shared" si="22"/>
        <v>-83.5</v>
      </c>
      <c r="H150" s="373">
        <f t="shared" si="23"/>
        <v>0.1483322796758717</v>
      </c>
      <c r="I150" s="373">
        <f t="shared" si="24"/>
        <v>0.28708177646335764</v>
      </c>
      <c r="J150" s="350">
        <f t="shared" si="21"/>
        <v>126</v>
      </c>
      <c r="K150" s="35">
        <f t="shared" si="28"/>
        <v>-66.080799999999954</v>
      </c>
      <c r="L150" s="35">
        <f t="shared" si="17"/>
        <v>-172.63080000000014</v>
      </c>
      <c r="M150" s="35">
        <f t="shared" si="18"/>
        <v>106.55000000000001</v>
      </c>
      <c r="N150" s="35">
        <f t="shared" si="29"/>
        <v>-2050.2008000000005</v>
      </c>
      <c r="O150" s="35">
        <f t="shared" si="25"/>
        <v>703.07920000000001</v>
      </c>
      <c r="P150" s="35">
        <f t="shared" si="26"/>
        <v>-26.319999999999993</v>
      </c>
      <c r="Q150" s="35">
        <f t="shared" si="27"/>
        <v>729.39920000000006</v>
      </c>
    </row>
    <row r="151" spans="2:17">
      <c r="B151" s="7">
        <v>45128</v>
      </c>
      <c r="C151" s="345">
        <v>128.4</v>
      </c>
      <c r="E151" s="345">
        <v>-6.8</v>
      </c>
      <c r="F151" s="373">
        <f t="shared" si="20"/>
        <v>-24.099999999999994</v>
      </c>
      <c r="G151" s="373">
        <f t="shared" si="22"/>
        <v>19.7</v>
      </c>
      <c r="H151" s="373">
        <f t="shared" si="23"/>
        <v>0.6430538842550676</v>
      </c>
      <c r="I151" s="373">
        <f t="shared" si="24"/>
        <v>0.28148518596742922</v>
      </c>
      <c r="J151" s="350">
        <f t="shared" si="21"/>
        <v>121.60000000000001</v>
      </c>
      <c r="K151" s="35">
        <f t="shared" si="28"/>
        <v>55.519200000000055</v>
      </c>
      <c r="L151" s="35">
        <f t="shared" si="17"/>
        <v>-44.23080000000013</v>
      </c>
      <c r="M151" s="35">
        <f t="shared" si="18"/>
        <v>99.750000000000014</v>
      </c>
      <c r="N151" s="35">
        <f t="shared" si="29"/>
        <v>-1928.6008000000006</v>
      </c>
      <c r="O151" s="35">
        <f t="shared" si="25"/>
        <v>794.41919999999982</v>
      </c>
      <c r="P151" s="35">
        <f t="shared" si="26"/>
        <v>-9.1099999999999888</v>
      </c>
      <c r="Q151" s="35">
        <f t="shared" si="27"/>
        <v>803.52919999999983</v>
      </c>
    </row>
    <row r="152" spans="2:17">
      <c r="B152" s="7">
        <v>45135</v>
      </c>
      <c r="C152" s="345">
        <v>178.9</v>
      </c>
      <c r="E152" s="345">
        <v>-8.6999999999999993</v>
      </c>
      <c r="F152" s="373">
        <f t="shared" si="20"/>
        <v>50.5</v>
      </c>
      <c r="G152" s="373">
        <f t="shared" si="22"/>
        <v>-1.8999999999999995</v>
      </c>
      <c r="H152" s="373">
        <f t="shared" si="23"/>
        <v>0.85101650101709836</v>
      </c>
      <c r="I152" s="373">
        <f t="shared" si="24"/>
        <v>0.3260649025243742</v>
      </c>
      <c r="J152" s="350">
        <f t="shared" si="21"/>
        <v>170.20000000000002</v>
      </c>
      <c r="K152" s="35">
        <f t="shared" si="28"/>
        <v>225.71920000000006</v>
      </c>
      <c r="L152" s="35">
        <f t="shared" si="17"/>
        <v>134.66919999999988</v>
      </c>
      <c r="M152" s="35">
        <f t="shared" si="18"/>
        <v>91.050000000000011</v>
      </c>
      <c r="N152" s="35">
        <f t="shared" si="29"/>
        <v>-1758.4008000000006</v>
      </c>
      <c r="O152" s="35">
        <f t="shared" si="25"/>
        <v>1151.7392</v>
      </c>
      <c r="P152" s="35">
        <f t="shared" si="26"/>
        <v>-28.789999999999992</v>
      </c>
      <c r="Q152" s="35">
        <f t="shared" si="27"/>
        <v>1180.5291999999999</v>
      </c>
    </row>
    <row r="153" spans="2:17">
      <c r="B153" s="7">
        <v>45142</v>
      </c>
      <c r="C153" s="345">
        <v>139.69999999999999</v>
      </c>
      <c r="E153" s="345">
        <v>19.899999999999999</v>
      </c>
      <c r="F153" s="373">
        <f t="shared" si="20"/>
        <v>-39.200000000000017</v>
      </c>
      <c r="G153" s="373">
        <f t="shared" si="22"/>
        <v>28.599999999999998</v>
      </c>
      <c r="H153" s="373">
        <f t="shared" si="23"/>
        <v>-0.30377546895225471</v>
      </c>
      <c r="I153" s="373">
        <f t="shared" si="24"/>
        <v>0.27666973208068218</v>
      </c>
      <c r="J153" s="350">
        <f t="shared" si="21"/>
        <v>159.6</v>
      </c>
      <c r="K153" s="35">
        <f t="shared" si="28"/>
        <v>385.31920000000002</v>
      </c>
      <c r="L153" s="35">
        <f t="shared" si="17"/>
        <v>274.36919999999986</v>
      </c>
      <c r="M153" s="35">
        <f t="shared" si="18"/>
        <v>110.95000000000002</v>
      </c>
      <c r="N153" s="35">
        <f t="shared" si="29"/>
        <v>-1598.8008000000007</v>
      </c>
      <c r="O153" s="35">
        <f t="shared" si="25"/>
        <v>1335.2891999999999</v>
      </c>
      <c r="P153" s="35">
        <f t="shared" si="26"/>
        <v>61.909999999999989</v>
      </c>
      <c r="Q153" s="35">
        <f t="shared" si="27"/>
        <v>1273.3791999999999</v>
      </c>
    </row>
    <row r="154" spans="2:17">
      <c r="B154" s="7">
        <v>45149</v>
      </c>
      <c r="C154" s="345">
        <v>-101</v>
      </c>
      <c r="E154" s="345">
        <v>8.8000000000000007</v>
      </c>
      <c r="F154" s="373">
        <f t="shared" si="20"/>
        <v>-240.7</v>
      </c>
      <c r="G154" s="373">
        <f t="shared" si="22"/>
        <v>-11.099999999999998</v>
      </c>
      <c r="H154" s="373">
        <f t="shared" si="23"/>
        <v>-0.32550568814661185</v>
      </c>
      <c r="I154" s="373">
        <f t="shared" si="24"/>
        <v>0.12426019586904533</v>
      </c>
      <c r="J154" s="350">
        <f t="shared" si="21"/>
        <v>-92.2</v>
      </c>
      <c r="K154" s="35">
        <f t="shared" si="28"/>
        <v>293.11920000000003</v>
      </c>
      <c r="L154" s="35">
        <f t="shared" si="17"/>
        <v>173.36919999999986</v>
      </c>
      <c r="M154" s="35">
        <f t="shared" si="18"/>
        <v>119.75000000000001</v>
      </c>
      <c r="N154" s="35">
        <f t="shared" si="29"/>
        <v>-1691.0008000000007</v>
      </c>
      <c r="O154" s="35">
        <f t="shared" si="25"/>
        <v>1369.4092000000003</v>
      </c>
      <c r="P154" s="35">
        <f t="shared" si="26"/>
        <v>106.3</v>
      </c>
      <c r="Q154" s="35">
        <f t="shared" si="27"/>
        <v>1263.1092000000003</v>
      </c>
    </row>
    <row r="155" spans="2:17">
      <c r="B155" s="7">
        <v>45156</v>
      </c>
      <c r="C155" s="345">
        <v>-75.62</v>
      </c>
      <c r="E155" s="345">
        <v>1.5</v>
      </c>
      <c r="F155" s="373">
        <f t="shared" si="20"/>
        <v>25.379999999999995</v>
      </c>
      <c r="G155" s="373">
        <f t="shared" si="22"/>
        <v>-7.3000000000000007</v>
      </c>
      <c r="H155" s="373">
        <f t="shared" si="23"/>
        <v>-0.10388754993258051</v>
      </c>
      <c r="I155" s="373">
        <f t="shared" si="24"/>
        <v>0.11589774808748921</v>
      </c>
      <c r="J155" s="350">
        <f t="shared" si="21"/>
        <v>-74.12</v>
      </c>
      <c r="K155" s="35">
        <f t="shared" si="28"/>
        <v>218.99920000000003</v>
      </c>
      <c r="L155" s="35">
        <f t="shared" si="17"/>
        <v>97.74919999999986</v>
      </c>
      <c r="M155" s="35">
        <f t="shared" si="18"/>
        <v>121.25000000000001</v>
      </c>
      <c r="N155" s="35">
        <f t="shared" si="29"/>
        <v>-1765.1208000000006</v>
      </c>
      <c r="O155" s="35">
        <f t="shared" si="25"/>
        <v>1321.3592000000003</v>
      </c>
      <c r="P155" s="35">
        <f t="shared" si="26"/>
        <v>112.01</v>
      </c>
      <c r="Q155" s="35">
        <f t="shared" si="27"/>
        <v>1209.3492000000003</v>
      </c>
    </row>
    <row r="156" spans="2:17">
      <c r="B156" s="7">
        <v>45163</v>
      </c>
      <c r="C156" s="345">
        <v>-341.07</v>
      </c>
      <c r="E156" s="345">
        <v>-20.25</v>
      </c>
      <c r="F156" s="373">
        <f t="shared" si="20"/>
        <v>-265.45</v>
      </c>
      <c r="G156" s="373">
        <f t="shared" si="22"/>
        <v>-21.75</v>
      </c>
      <c r="H156" s="373">
        <f t="shared" si="23"/>
        <v>0.96287520930615644</v>
      </c>
      <c r="I156" s="373">
        <f t="shared" si="24"/>
        <v>0.28435420354904106</v>
      </c>
      <c r="J156" s="350">
        <f t="shared" si="21"/>
        <v>-361.32</v>
      </c>
      <c r="K156" s="35">
        <f t="shared" si="28"/>
        <v>-142.32079999999996</v>
      </c>
      <c r="L156" s="35">
        <f t="shared" ref="L156:L187" si="30">L155+C156</f>
        <v>-243.32080000000013</v>
      </c>
      <c r="M156" s="35">
        <f t="shared" ref="M156:M187" si="31">M155+E156</f>
        <v>101.00000000000001</v>
      </c>
      <c r="N156" s="35">
        <f t="shared" si="29"/>
        <v>-2126.4408000000008</v>
      </c>
      <c r="O156" s="35">
        <f t="shared" si="25"/>
        <v>1358.8300000000002</v>
      </c>
      <c r="P156" s="35">
        <f t="shared" si="26"/>
        <v>90.13000000000001</v>
      </c>
      <c r="Q156" s="35">
        <f t="shared" si="27"/>
        <v>1268.7</v>
      </c>
    </row>
    <row r="157" spans="2:17">
      <c r="B157" s="7">
        <v>45170</v>
      </c>
      <c r="C157" s="345">
        <v>253.86</v>
      </c>
      <c r="E157" s="345">
        <v>374.98</v>
      </c>
      <c r="F157" s="373">
        <f t="shared" si="20"/>
        <v>594.93000000000006</v>
      </c>
      <c r="G157" s="373">
        <f t="shared" si="22"/>
        <v>395.23</v>
      </c>
      <c r="H157" s="373">
        <f t="shared" si="23"/>
        <v>0.90042330583168151</v>
      </c>
      <c r="I157" s="373">
        <f t="shared" si="24"/>
        <v>0.25518642551467985</v>
      </c>
      <c r="J157" s="350">
        <f t="shared" si="21"/>
        <v>628.84</v>
      </c>
      <c r="K157" s="35">
        <f t="shared" si="28"/>
        <v>486.51920000000007</v>
      </c>
      <c r="L157" s="35">
        <f t="shared" si="30"/>
        <v>10.53919999999988</v>
      </c>
      <c r="M157" s="35">
        <f t="shared" si="31"/>
        <v>475.98</v>
      </c>
      <c r="N157" s="35">
        <f t="shared" si="29"/>
        <v>-1497.6008000000006</v>
      </c>
      <c r="O157" s="35">
        <f t="shared" si="25"/>
        <v>1664.67</v>
      </c>
      <c r="P157" s="35">
        <f t="shared" si="26"/>
        <v>450.13</v>
      </c>
      <c r="Q157" s="35">
        <f t="shared" si="27"/>
        <v>1214.54</v>
      </c>
    </row>
    <row r="158" spans="2:17">
      <c r="B158" s="7">
        <v>45177</v>
      </c>
      <c r="C158" s="345">
        <v>-1</v>
      </c>
      <c r="E158" s="345">
        <v>-28</v>
      </c>
      <c r="F158" s="373">
        <f t="shared" si="20"/>
        <v>-254.86</v>
      </c>
      <c r="G158" s="373">
        <f t="shared" si="22"/>
        <v>-402.98</v>
      </c>
      <c r="H158" s="373">
        <f t="shared" si="23"/>
        <v>0.80341205701597729</v>
      </c>
      <c r="I158" s="373">
        <f t="shared" si="24"/>
        <v>0.28655082708302088</v>
      </c>
      <c r="J158" s="350">
        <f t="shared" si="21"/>
        <v>-29</v>
      </c>
      <c r="K158" s="35">
        <f t="shared" si="28"/>
        <v>457.51920000000007</v>
      </c>
      <c r="L158" s="35">
        <f t="shared" si="30"/>
        <v>9.5391999999998802</v>
      </c>
      <c r="M158" s="35">
        <f t="shared" si="31"/>
        <v>447.98</v>
      </c>
      <c r="N158" s="35">
        <f t="shared" si="29"/>
        <v>-1526.6008000000006</v>
      </c>
      <c r="O158" s="35">
        <f t="shared" si="25"/>
        <v>1401.8700000000003</v>
      </c>
      <c r="P158" s="35">
        <f t="shared" si="26"/>
        <v>396.93</v>
      </c>
      <c r="Q158" s="35">
        <f t="shared" si="27"/>
        <v>1004.9400000000003</v>
      </c>
    </row>
    <row r="159" spans="2:17">
      <c r="B159" s="7">
        <v>45184</v>
      </c>
      <c r="C159" s="345">
        <v>7.4</v>
      </c>
      <c r="E159" s="345">
        <v>-200.8</v>
      </c>
      <c r="F159" s="373">
        <f t="shared" si="20"/>
        <v>8.4</v>
      </c>
      <c r="G159" s="373">
        <f t="shared" si="22"/>
        <v>-172.8</v>
      </c>
      <c r="H159" s="373">
        <f t="shared" si="23"/>
        <v>0.5774937620811974</v>
      </c>
      <c r="I159" s="373">
        <f t="shared" si="24"/>
        <v>0.35895692020538922</v>
      </c>
      <c r="J159" s="350">
        <f t="shared" si="21"/>
        <v>-193.4</v>
      </c>
      <c r="K159" s="35">
        <f t="shared" si="28"/>
        <v>264.11920000000009</v>
      </c>
      <c r="L159" s="35">
        <f t="shared" si="30"/>
        <v>16.939199999999879</v>
      </c>
      <c r="M159" s="35">
        <f t="shared" si="31"/>
        <v>247.18</v>
      </c>
      <c r="N159" s="35">
        <f t="shared" si="29"/>
        <v>-1720.0008000000007</v>
      </c>
      <c r="O159" s="35">
        <f t="shared" si="25"/>
        <v>1095.8700000000003</v>
      </c>
      <c r="P159" s="35">
        <f t="shared" si="26"/>
        <v>212.32999999999998</v>
      </c>
      <c r="Q159" s="35">
        <f t="shared" si="27"/>
        <v>883.54000000000042</v>
      </c>
    </row>
    <row r="160" spans="2:17">
      <c r="B160" s="7">
        <v>45191</v>
      </c>
      <c r="C160" s="345">
        <v>74.400000000000006</v>
      </c>
      <c r="E160" s="345">
        <v>91.8</v>
      </c>
      <c r="F160" s="373">
        <f t="shared" si="20"/>
        <v>67</v>
      </c>
      <c r="G160" s="373">
        <f t="shared" si="22"/>
        <v>292.60000000000002</v>
      </c>
      <c r="H160" s="373">
        <f t="shared" si="23"/>
        <v>0.93772400823414914</v>
      </c>
      <c r="I160" s="373">
        <f t="shared" si="24"/>
        <v>0.41699161380326016</v>
      </c>
      <c r="J160" s="350">
        <f t="shared" si="21"/>
        <v>166.2</v>
      </c>
      <c r="K160" s="35">
        <f t="shared" si="28"/>
        <v>430.31920000000008</v>
      </c>
      <c r="L160" s="35">
        <f t="shared" si="30"/>
        <v>91.339199999999892</v>
      </c>
      <c r="M160" s="35">
        <f t="shared" si="31"/>
        <v>338.98</v>
      </c>
      <c r="N160" s="35">
        <f t="shared" si="29"/>
        <v>-1553.8008000000007</v>
      </c>
      <c r="O160" s="35">
        <f t="shared" si="25"/>
        <v>771.47</v>
      </c>
      <c r="P160" s="35">
        <f t="shared" si="26"/>
        <v>289.93</v>
      </c>
      <c r="Q160" s="35">
        <f t="shared" si="27"/>
        <v>481.54</v>
      </c>
    </row>
    <row r="161" spans="2:17">
      <c r="B161" s="7">
        <v>45198</v>
      </c>
      <c r="C161" s="345">
        <v>-98.3</v>
      </c>
      <c r="E161" s="345">
        <v>18.2</v>
      </c>
      <c r="F161" s="373">
        <f t="shared" si="20"/>
        <v>-172.7</v>
      </c>
      <c r="G161" s="373">
        <f t="shared" si="22"/>
        <v>-73.599999999999994</v>
      </c>
      <c r="H161" s="373">
        <f t="shared" si="23"/>
        <v>0.11551040511104349</v>
      </c>
      <c r="I161" s="373">
        <f t="shared" si="24"/>
        <v>0.40705362145921886</v>
      </c>
      <c r="J161" s="350">
        <f t="shared" si="21"/>
        <v>-80.099999999999994</v>
      </c>
      <c r="K161" s="35">
        <f t="shared" si="28"/>
        <v>350.21920000000011</v>
      </c>
      <c r="L161" s="35">
        <f t="shared" si="30"/>
        <v>-6.9608000000001056</v>
      </c>
      <c r="M161" s="35">
        <f t="shared" si="31"/>
        <v>357.18</v>
      </c>
      <c r="N161" s="35">
        <f t="shared" si="29"/>
        <v>-1633.9008000000006</v>
      </c>
      <c r="O161" s="35">
        <f t="shared" si="25"/>
        <v>549.56999999999994</v>
      </c>
      <c r="P161" s="35">
        <f t="shared" si="26"/>
        <v>281.13</v>
      </c>
      <c r="Q161" s="35">
        <f t="shared" si="27"/>
        <v>268.43999999999994</v>
      </c>
    </row>
    <row r="162" spans="2:17">
      <c r="B162" s="7">
        <v>45205</v>
      </c>
      <c r="C162" s="345">
        <v>-237.8</v>
      </c>
      <c r="E162" s="345">
        <v>-36.299999999999997</v>
      </c>
      <c r="F162" s="373">
        <f t="shared" si="20"/>
        <v>-139.5</v>
      </c>
      <c r="G162" s="373">
        <f t="shared" si="22"/>
        <v>-54.5</v>
      </c>
      <c r="H162" s="373">
        <f t="shared" si="23"/>
        <v>8.0864222217650841E-2</v>
      </c>
      <c r="I162" s="373">
        <f t="shared" si="24"/>
        <v>0.4142750697718145</v>
      </c>
      <c r="J162" s="350">
        <f t="shared" si="21"/>
        <v>-274.10000000000002</v>
      </c>
      <c r="K162" s="35">
        <f t="shared" si="28"/>
        <v>76.119200000000092</v>
      </c>
      <c r="L162" s="35">
        <f t="shared" si="30"/>
        <v>-244.76080000000013</v>
      </c>
      <c r="M162" s="35">
        <f t="shared" si="31"/>
        <v>320.88</v>
      </c>
      <c r="N162" s="35">
        <f t="shared" si="29"/>
        <v>-1908.0008000000007</v>
      </c>
      <c r="O162" s="35">
        <f t="shared" si="25"/>
        <v>80.37</v>
      </c>
      <c r="P162" s="35">
        <f t="shared" si="26"/>
        <v>187.82999999999998</v>
      </c>
      <c r="Q162" s="35">
        <f t="shared" si="27"/>
        <v>-107.45999999999998</v>
      </c>
    </row>
    <row r="163" spans="2:17">
      <c r="B163" s="7">
        <v>45212</v>
      </c>
      <c r="C163" s="345">
        <v>-12.6</v>
      </c>
      <c r="E163" s="345">
        <v>-1.1000000000000001</v>
      </c>
      <c r="F163" s="373">
        <f t="shared" si="20"/>
        <v>225.20000000000002</v>
      </c>
      <c r="G163" s="373">
        <f t="shared" si="22"/>
        <v>35.199999999999996</v>
      </c>
      <c r="H163" s="373">
        <f t="shared" si="23"/>
        <v>0.86549240523382365</v>
      </c>
      <c r="I163" s="373">
        <f t="shared" si="24"/>
        <v>0.45617179398289875</v>
      </c>
      <c r="J163" s="350">
        <f t="shared" si="21"/>
        <v>-13.7</v>
      </c>
      <c r="K163" s="35">
        <f t="shared" si="28"/>
        <v>62.419200000000089</v>
      </c>
      <c r="L163" s="35">
        <f t="shared" si="30"/>
        <v>-257.36080000000015</v>
      </c>
      <c r="M163" s="35">
        <f t="shared" si="31"/>
        <v>319.77999999999997</v>
      </c>
      <c r="N163" s="35">
        <f t="shared" si="29"/>
        <v>-1921.7008000000008</v>
      </c>
      <c r="O163" s="35">
        <f t="shared" si="25"/>
        <v>-84.72999999999999</v>
      </c>
      <c r="P163" s="35">
        <f t="shared" si="26"/>
        <v>213.23</v>
      </c>
      <c r="Q163" s="35">
        <f t="shared" si="27"/>
        <v>-297.95999999999998</v>
      </c>
    </row>
    <row r="164" spans="2:17">
      <c r="B164" s="7">
        <v>45219</v>
      </c>
      <c r="C164" s="345">
        <v>-107.1</v>
      </c>
      <c r="E164" s="345">
        <v>8.5</v>
      </c>
      <c r="F164" s="373">
        <f t="shared" si="20"/>
        <v>-94.5</v>
      </c>
      <c r="G164" s="373">
        <f t="shared" si="22"/>
        <v>9.6</v>
      </c>
      <c r="H164" s="373">
        <f t="shared" si="23"/>
        <v>0.71370346575784493</v>
      </c>
      <c r="I164" s="373">
        <f t="shared" si="24"/>
        <v>0.48239706493277357</v>
      </c>
      <c r="J164" s="350">
        <f t="shared" si="21"/>
        <v>-98.6</v>
      </c>
      <c r="K164" s="35">
        <f t="shared" si="28"/>
        <v>-36.180799999999905</v>
      </c>
      <c r="L164" s="35">
        <f t="shared" si="30"/>
        <v>-364.46080000000018</v>
      </c>
      <c r="M164" s="35">
        <f t="shared" si="31"/>
        <v>328.28</v>
      </c>
      <c r="N164" s="35">
        <f t="shared" si="29"/>
        <v>-2020.3008000000007</v>
      </c>
      <c r="O164" s="35">
        <f t="shared" si="25"/>
        <v>-320.22999999999996</v>
      </c>
      <c r="P164" s="35">
        <f t="shared" si="26"/>
        <v>228.53</v>
      </c>
      <c r="Q164" s="35">
        <f t="shared" si="27"/>
        <v>-548.76</v>
      </c>
    </row>
    <row r="165" spans="2:17">
      <c r="B165" s="7">
        <v>45226</v>
      </c>
      <c r="C165" s="345">
        <v>-67.900000000000006</v>
      </c>
      <c r="E165" s="345">
        <v>-10.4</v>
      </c>
      <c r="F165" s="373">
        <f t="shared" si="20"/>
        <v>39.199999999999989</v>
      </c>
      <c r="G165" s="373">
        <f t="shared" si="22"/>
        <v>-18.899999999999999</v>
      </c>
      <c r="H165" s="373">
        <f t="shared" si="23"/>
        <v>0.76969220649091297</v>
      </c>
      <c r="I165" s="373">
        <f t="shared" si="24"/>
        <v>0.54744795622443287</v>
      </c>
      <c r="J165" s="350">
        <f t="shared" si="21"/>
        <v>-78.300000000000011</v>
      </c>
      <c r="K165" s="35">
        <f t="shared" si="28"/>
        <v>-114.48079999999992</v>
      </c>
      <c r="L165" s="35">
        <f t="shared" si="30"/>
        <v>-432.36080000000015</v>
      </c>
      <c r="M165" s="35">
        <f t="shared" si="31"/>
        <v>317.88</v>
      </c>
      <c r="N165" s="35">
        <f t="shared" si="29"/>
        <v>-2098.6008000000006</v>
      </c>
      <c r="O165" s="35">
        <f t="shared" si="25"/>
        <v>-567.03</v>
      </c>
      <c r="P165" s="35">
        <f t="shared" si="26"/>
        <v>226.82999999999998</v>
      </c>
      <c r="Q165" s="35">
        <f t="shared" si="27"/>
        <v>-793.8599999999999</v>
      </c>
    </row>
    <row r="166" spans="2:17">
      <c r="B166" s="7">
        <v>45233</v>
      </c>
      <c r="C166" s="345">
        <v>85.7</v>
      </c>
      <c r="E166" s="345">
        <v>27.2</v>
      </c>
      <c r="F166" s="373">
        <f t="shared" si="20"/>
        <v>153.60000000000002</v>
      </c>
      <c r="G166" s="373">
        <f t="shared" si="22"/>
        <v>37.6</v>
      </c>
      <c r="H166" s="373">
        <f t="shared" si="23"/>
        <v>0.683623425815441</v>
      </c>
      <c r="I166" s="373">
        <f t="shared" si="24"/>
        <v>0.56866403044530189</v>
      </c>
      <c r="J166" s="350">
        <f t="shared" si="21"/>
        <v>112.9</v>
      </c>
      <c r="K166" s="35">
        <f t="shared" si="28"/>
        <v>-1.5807999999999112</v>
      </c>
      <c r="L166" s="35">
        <f t="shared" si="30"/>
        <v>-346.66080000000017</v>
      </c>
      <c r="M166" s="35">
        <f t="shared" si="31"/>
        <v>345.08</v>
      </c>
      <c r="N166" s="35">
        <f t="shared" si="29"/>
        <v>-1985.7008000000005</v>
      </c>
      <c r="O166" s="35">
        <f t="shared" si="25"/>
        <v>-621.03000000000009</v>
      </c>
      <c r="P166" s="35">
        <f t="shared" si="26"/>
        <v>234.13</v>
      </c>
      <c r="Q166" s="35">
        <f t="shared" si="27"/>
        <v>-855.16000000000008</v>
      </c>
    </row>
    <row r="167" spans="2:17">
      <c r="B167" s="7">
        <v>45240</v>
      </c>
      <c r="C167" s="345">
        <v>7.3</v>
      </c>
      <c r="E167" s="345">
        <v>131</v>
      </c>
      <c r="F167" s="373">
        <f t="shared" si="20"/>
        <v>-78.400000000000006</v>
      </c>
      <c r="G167" s="373">
        <f t="shared" si="22"/>
        <v>103.8</v>
      </c>
      <c r="H167" s="373">
        <f t="shared" si="23"/>
        <v>0.38917357630174981</v>
      </c>
      <c r="I167" s="373">
        <f t="shared" si="24"/>
        <v>0.57338767333077145</v>
      </c>
      <c r="J167" s="350">
        <f t="shared" si="21"/>
        <v>138.30000000000001</v>
      </c>
      <c r="K167" s="35">
        <f t="shared" si="28"/>
        <v>136.71920000000011</v>
      </c>
      <c r="L167" s="35">
        <f t="shared" si="30"/>
        <v>-339.36080000000015</v>
      </c>
      <c r="M167" s="35">
        <f t="shared" si="31"/>
        <v>476.08</v>
      </c>
      <c r="N167" s="35">
        <f t="shared" si="29"/>
        <v>-1847.4008000000006</v>
      </c>
      <c r="O167" s="35">
        <f t="shared" si="25"/>
        <v>-512.73</v>
      </c>
      <c r="P167" s="35">
        <f t="shared" si="26"/>
        <v>356.33</v>
      </c>
      <c r="Q167" s="35">
        <f t="shared" si="27"/>
        <v>-869.06</v>
      </c>
    </row>
    <row r="168" spans="2:17">
      <c r="B168" s="7">
        <v>45247</v>
      </c>
      <c r="C168" s="345">
        <v>119.5</v>
      </c>
      <c r="E168" s="345">
        <v>4.9000000000000004</v>
      </c>
      <c r="F168" s="373">
        <f t="shared" si="20"/>
        <v>112.2</v>
      </c>
      <c r="G168" s="373">
        <f t="shared" si="22"/>
        <v>-126.1</v>
      </c>
      <c r="H168" s="373">
        <f t="shared" si="23"/>
        <v>-5.8698692405551568E-2</v>
      </c>
      <c r="I168" s="373">
        <f t="shared" si="24"/>
        <v>0.5326994229629427</v>
      </c>
      <c r="J168" s="350">
        <f t="shared" si="21"/>
        <v>124.4</v>
      </c>
      <c r="K168" s="35">
        <f t="shared" si="28"/>
        <v>261.11920000000009</v>
      </c>
      <c r="L168" s="35">
        <f t="shared" si="30"/>
        <v>-219.86080000000015</v>
      </c>
      <c r="M168" s="35">
        <f t="shared" si="31"/>
        <v>480.97999999999996</v>
      </c>
      <c r="N168" s="35">
        <f t="shared" si="29"/>
        <v>-1723.0008000000005</v>
      </c>
      <c r="O168" s="35">
        <f t="shared" si="25"/>
        <v>-317.61</v>
      </c>
      <c r="P168" s="35">
        <f t="shared" si="26"/>
        <v>359.72999999999996</v>
      </c>
      <c r="Q168" s="35">
        <f t="shared" si="27"/>
        <v>-677.33999999999992</v>
      </c>
    </row>
    <row r="169" spans="2:17">
      <c r="B169" s="7">
        <v>45254</v>
      </c>
      <c r="C169" s="345">
        <v>214.8</v>
      </c>
      <c r="E169" s="345">
        <v>96.8</v>
      </c>
      <c r="F169" s="373">
        <f t="shared" si="20"/>
        <v>95.300000000000011</v>
      </c>
      <c r="G169" s="373">
        <f t="shared" si="22"/>
        <v>91.899999999999991</v>
      </c>
      <c r="H169" s="373">
        <f t="shared" si="23"/>
        <v>-0.20396050547670094</v>
      </c>
      <c r="I169" s="373">
        <f t="shared" si="24"/>
        <v>0.58994290209556755</v>
      </c>
      <c r="J169" s="350">
        <f t="shared" si="21"/>
        <v>311.60000000000002</v>
      </c>
      <c r="K169" s="35">
        <f t="shared" si="28"/>
        <v>572.71920000000011</v>
      </c>
      <c r="L169" s="35">
        <f t="shared" si="30"/>
        <v>-5.0608000000001425</v>
      </c>
      <c r="M169" s="35">
        <f t="shared" si="31"/>
        <v>577.78</v>
      </c>
      <c r="N169" s="35">
        <f t="shared" si="29"/>
        <v>-1411.4008000000003</v>
      </c>
      <c r="O169" s="35">
        <f t="shared" si="25"/>
        <v>238.25999999999996</v>
      </c>
      <c r="P169" s="35">
        <f t="shared" si="26"/>
        <v>476.78</v>
      </c>
      <c r="Q169" s="35">
        <f t="shared" si="27"/>
        <v>-238.52</v>
      </c>
    </row>
    <row r="170" spans="2:17">
      <c r="B170" s="7">
        <v>45261</v>
      </c>
      <c r="C170" s="345">
        <v>376.4</v>
      </c>
      <c r="E170" s="345">
        <v>152.19999999999999</v>
      </c>
      <c r="F170" s="373">
        <f t="shared" si="20"/>
        <v>161.59999999999997</v>
      </c>
      <c r="G170" s="373">
        <f t="shared" si="22"/>
        <v>55.399999999999991</v>
      </c>
      <c r="H170" s="373">
        <f t="shared" si="23"/>
        <v>0.34552672651401395</v>
      </c>
      <c r="I170" s="373">
        <f t="shared" si="24"/>
        <v>0.52090267235154497</v>
      </c>
      <c r="J170" s="350">
        <f t="shared" si="21"/>
        <v>528.59999999999991</v>
      </c>
      <c r="K170" s="35">
        <f t="shared" si="28"/>
        <v>1101.3191999999999</v>
      </c>
      <c r="L170" s="35">
        <f t="shared" si="30"/>
        <v>371.33919999999983</v>
      </c>
      <c r="M170" s="35">
        <f t="shared" si="31"/>
        <v>729.98</v>
      </c>
      <c r="N170" s="35">
        <f t="shared" si="29"/>
        <v>-882.80080000000044</v>
      </c>
      <c r="O170" s="35">
        <f t="shared" si="25"/>
        <v>360.8</v>
      </c>
      <c r="P170" s="35">
        <f t="shared" si="26"/>
        <v>254</v>
      </c>
      <c r="Q170" s="35">
        <f t="shared" si="27"/>
        <v>106.80000000000001</v>
      </c>
    </row>
    <row r="171" spans="2:17">
      <c r="B171" s="7">
        <v>45268</v>
      </c>
      <c r="C171" s="345">
        <v>562</v>
      </c>
      <c r="E171" s="345">
        <v>891</v>
      </c>
      <c r="F171" s="373">
        <f t="shared" si="20"/>
        <v>185.60000000000002</v>
      </c>
      <c r="G171" s="373">
        <f t="shared" si="22"/>
        <v>738.8</v>
      </c>
      <c r="H171" s="373">
        <f t="shared" si="23"/>
        <v>0.90620334747818454</v>
      </c>
      <c r="I171" s="373">
        <f t="shared" si="24"/>
        <v>0.77779086505041095</v>
      </c>
      <c r="J171" s="350">
        <f t="shared" si="21"/>
        <v>1453</v>
      </c>
      <c r="K171" s="35">
        <f t="shared" si="28"/>
        <v>2554.3191999999999</v>
      </c>
      <c r="L171" s="35">
        <f t="shared" si="30"/>
        <v>933.33919999999989</v>
      </c>
      <c r="M171" s="35">
        <f t="shared" si="31"/>
        <v>1620.98</v>
      </c>
      <c r="N171" s="35">
        <f t="shared" si="29"/>
        <v>570.19919999999956</v>
      </c>
      <c r="O171" s="35">
        <f t="shared" si="25"/>
        <v>923.8</v>
      </c>
      <c r="P171" s="35">
        <f t="shared" si="26"/>
        <v>1173</v>
      </c>
      <c r="Q171" s="35">
        <f t="shared" si="27"/>
        <v>-249.20000000000005</v>
      </c>
    </row>
    <row r="172" spans="2:17">
      <c r="B172" s="7">
        <v>45275</v>
      </c>
      <c r="C172" s="345">
        <v>396</v>
      </c>
      <c r="E172" s="345">
        <v>180.9</v>
      </c>
      <c r="F172" s="373">
        <f t="shared" si="20"/>
        <v>-166</v>
      </c>
      <c r="G172" s="373">
        <f t="shared" si="22"/>
        <v>-710.1</v>
      </c>
      <c r="H172" s="373">
        <f t="shared" si="23"/>
        <v>0.86837407648390641</v>
      </c>
      <c r="I172" s="373">
        <f t="shared" si="24"/>
        <v>0.76389162463072313</v>
      </c>
      <c r="J172" s="350">
        <f t="shared" si="21"/>
        <v>576.9</v>
      </c>
      <c r="K172" s="35">
        <f t="shared" si="28"/>
        <v>3131.2192</v>
      </c>
      <c r="L172" s="35">
        <f t="shared" si="30"/>
        <v>1329.3391999999999</v>
      </c>
      <c r="M172" s="35">
        <f t="shared" si="31"/>
        <v>1801.88</v>
      </c>
      <c r="N172" s="35">
        <f t="shared" si="29"/>
        <v>1147.0991999999997</v>
      </c>
      <c r="O172" s="35">
        <f t="shared" si="25"/>
        <v>1312.4</v>
      </c>
      <c r="P172" s="35">
        <f t="shared" si="26"/>
        <v>1554.7</v>
      </c>
      <c r="Q172" s="35">
        <f t="shared" si="27"/>
        <v>-242.29999999999995</v>
      </c>
    </row>
    <row r="173" spans="2:17">
      <c r="B173" s="7">
        <v>45282</v>
      </c>
      <c r="C173" s="345">
        <v>139.9</v>
      </c>
      <c r="E173" s="345">
        <v>33.9</v>
      </c>
      <c r="F173" s="373">
        <f t="shared" si="20"/>
        <v>-256.10000000000002</v>
      </c>
      <c r="G173" s="373">
        <f t="shared" si="22"/>
        <v>-147</v>
      </c>
      <c r="H173" s="373">
        <f t="shared" si="23"/>
        <v>0.84106866368978339</v>
      </c>
      <c r="I173" s="373">
        <f t="shared" si="24"/>
        <v>0.75455961369810853</v>
      </c>
      <c r="J173" s="350">
        <f t="shared" si="21"/>
        <v>173.8</v>
      </c>
      <c r="K173" s="35">
        <f t="shared" si="28"/>
        <v>3305.0192000000002</v>
      </c>
      <c r="L173" s="35">
        <f t="shared" si="30"/>
        <v>1469.2392</v>
      </c>
      <c r="M173" s="35">
        <f t="shared" si="31"/>
        <v>1835.7800000000002</v>
      </c>
      <c r="N173" s="35">
        <f t="shared" si="29"/>
        <v>1320.8991999999996</v>
      </c>
      <c r="O173" s="35">
        <f t="shared" si="25"/>
        <v>1377.9</v>
      </c>
      <c r="P173" s="35">
        <f t="shared" si="26"/>
        <v>1496.8000000000002</v>
      </c>
      <c r="Q173" s="35">
        <f t="shared" si="27"/>
        <v>-118.90000000000009</v>
      </c>
    </row>
    <row r="174" spans="2:17">
      <c r="B174" s="7">
        <v>45289</v>
      </c>
      <c r="C174" s="345">
        <v>39.86</v>
      </c>
      <c r="E174" s="345">
        <v>5.09</v>
      </c>
      <c r="F174" s="373">
        <f t="shared" si="20"/>
        <v>-100.04</v>
      </c>
      <c r="G174" s="373">
        <f t="shared" si="22"/>
        <v>-28.81</v>
      </c>
      <c r="H174" s="373">
        <f t="shared" si="23"/>
        <v>0.87910642253414306</v>
      </c>
      <c r="I174" s="373">
        <f t="shared" si="24"/>
        <v>0.75815600408677875</v>
      </c>
      <c r="J174" s="350">
        <f t="shared" si="21"/>
        <v>44.95</v>
      </c>
      <c r="K174" s="35">
        <f t="shared" si="28"/>
        <v>3349.9692</v>
      </c>
      <c r="L174" s="35">
        <f t="shared" si="30"/>
        <v>1509.0991999999999</v>
      </c>
      <c r="M174" s="35">
        <f t="shared" si="31"/>
        <v>1840.8700000000001</v>
      </c>
      <c r="N174" s="35">
        <f t="shared" si="29"/>
        <v>1365.8491999999997</v>
      </c>
      <c r="O174" s="35">
        <f t="shared" si="25"/>
        <v>1516.06</v>
      </c>
      <c r="P174" s="35">
        <f t="shared" si="26"/>
        <v>1483.69</v>
      </c>
      <c r="Q174" s="35">
        <f t="shared" si="27"/>
        <v>32.369999999999891</v>
      </c>
    </row>
    <row r="175" spans="2:17">
      <c r="B175" s="7">
        <v>45296</v>
      </c>
      <c r="C175" s="345">
        <v>-299.7</v>
      </c>
      <c r="E175" s="345">
        <v>-45.9</v>
      </c>
      <c r="F175" s="373">
        <f t="shared" si="20"/>
        <v>-339.56</v>
      </c>
      <c r="G175" s="373">
        <f t="shared" si="22"/>
        <v>-50.989999999999995</v>
      </c>
      <c r="H175" s="373">
        <f t="shared" si="23"/>
        <v>0.93131853164177347</v>
      </c>
      <c r="I175" s="373">
        <f t="shared" si="24"/>
        <v>0.74783817455031798</v>
      </c>
      <c r="J175" s="350">
        <f t="shared" si="21"/>
        <v>-345.59999999999997</v>
      </c>
      <c r="K175" s="35">
        <f t="shared" si="28"/>
        <v>3004.3692000000001</v>
      </c>
      <c r="L175" s="35">
        <f t="shared" si="30"/>
        <v>1209.3991999999998</v>
      </c>
      <c r="M175" s="35">
        <f t="shared" si="31"/>
        <v>1794.97</v>
      </c>
      <c r="N175" s="35">
        <f t="shared" si="29"/>
        <v>1020.2491999999997</v>
      </c>
      <c r="O175" s="35">
        <f t="shared" si="25"/>
        <v>1454.1599999999999</v>
      </c>
      <c r="P175" s="35">
        <f t="shared" si="26"/>
        <v>1474.09</v>
      </c>
      <c r="Q175" s="35">
        <f t="shared" si="27"/>
        <v>-19.930000000000064</v>
      </c>
    </row>
    <row r="176" spans="2:17">
      <c r="B176" s="7">
        <v>45303</v>
      </c>
      <c r="C176" s="345">
        <v>157</v>
      </c>
      <c r="E176" s="345">
        <v>424</v>
      </c>
      <c r="F176" s="373">
        <f t="shared" si="20"/>
        <v>456.7</v>
      </c>
      <c r="G176" s="373">
        <f t="shared" si="22"/>
        <v>469.9</v>
      </c>
      <c r="H176" s="373">
        <f t="shared" si="23"/>
        <v>0.59242666163489255</v>
      </c>
      <c r="I176" s="373">
        <f t="shared" si="24"/>
        <v>0.7144778104795515</v>
      </c>
      <c r="J176" s="350">
        <f t="shared" si="21"/>
        <v>581</v>
      </c>
      <c r="K176" s="35">
        <f t="shared" si="28"/>
        <v>3585.3692000000001</v>
      </c>
      <c r="L176" s="35">
        <f t="shared" si="30"/>
        <v>1366.3991999999998</v>
      </c>
      <c r="M176" s="35">
        <f t="shared" si="31"/>
        <v>2218.9700000000003</v>
      </c>
      <c r="N176" s="35">
        <f t="shared" si="29"/>
        <v>1601.2491999999997</v>
      </c>
      <c r="O176" s="35">
        <f t="shared" si="25"/>
        <v>1623.76</v>
      </c>
      <c r="P176" s="35">
        <f t="shared" si="26"/>
        <v>1899.19</v>
      </c>
      <c r="Q176" s="35">
        <f t="shared" si="27"/>
        <v>-275.43000000000006</v>
      </c>
    </row>
    <row r="177" spans="2:17">
      <c r="B177" s="7">
        <v>45310</v>
      </c>
      <c r="C177" s="345">
        <v>145.6</v>
      </c>
      <c r="E177" s="345">
        <v>-40.299999999999997</v>
      </c>
      <c r="F177" s="373">
        <f t="shared" si="20"/>
        <v>-11.400000000000006</v>
      </c>
      <c r="G177" s="373">
        <f t="shared" si="22"/>
        <v>-464.3</v>
      </c>
      <c r="H177" s="373">
        <f t="shared" si="23"/>
        <v>0.48890122800253671</v>
      </c>
      <c r="I177" s="373">
        <f t="shared" si="24"/>
        <v>0.69108591222976856</v>
      </c>
      <c r="J177" s="350">
        <f t="shared" si="21"/>
        <v>105.3</v>
      </c>
      <c r="K177" s="35">
        <f t="shared" si="28"/>
        <v>3690.6692000000003</v>
      </c>
      <c r="L177" s="35">
        <f t="shared" si="30"/>
        <v>1511.9991999999997</v>
      </c>
      <c r="M177" s="35">
        <f t="shared" si="31"/>
        <v>2178.67</v>
      </c>
      <c r="N177" s="35">
        <f t="shared" si="29"/>
        <v>1706.5491999999997</v>
      </c>
      <c r="O177" s="35">
        <f t="shared" si="25"/>
        <v>1876.4599999999998</v>
      </c>
      <c r="P177" s="35">
        <f t="shared" si="26"/>
        <v>1850.39</v>
      </c>
      <c r="Q177" s="35">
        <f t="shared" si="27"/>
        <v>26.069999999999709</v>
      </c>
    </row>
    <row r="178" spans="2:17">
      <c r="B178" s="7">
        <v>45317</v>
      </c>
      <c r="C178" s="345">
        <v>62.5</v>
      </c>
      <c r="E178" s="345">
        <v>-51.2</v>
      </c>
      <c r="F178" s="373">
        <f t="shared" si="20"/>
        <v>-83.1</v>
      </c>
      <c r="G178" s="373">
        <f t="shared" si="22"/>
        <v>-10.900000000000006</v>
      </c>
      <c r="H178" s="373">
        <f t="shared" si="23"/>
        <v>0.43956973846184699</v>
      </c>
      <c r="I178" s="373">
        <f t="shared" si="24"/>
        <v>0.68556393424431916</v>
      </c>
      <c r="J178" s="350">
        <f t="shared" si="21"/>
        <v>11.299999999999997</v>
      </c>
      <c r="K178" s="35">
        <f t="shared" si="28"/>
        <v>3701.9692000000005</v>
      </c>
      <c r="L178" s="35">
        <f t="shared" si="30"/>
        <v>1574.4991999999997</v>
      </c>
      <c r="M178" s="35">
        <f t="shared" si="31"/>
        <v>2127.4700000000003</v>
      </c>
      <c r="N178" s="35">
        <f t="shared" si="29"/>
        <v>1717.8491999999997</v>
      </c>
      <c r="O178" s="35">
        <f t="shared" si="25"/>
        <v>2006.86</v>
      </c>
      <c r="P178" s="35">
        <f t="shared" si="26"/>
        <v>1809.59</v>
      </c>
      <c r="Q178" s="35">
        <f t="shared" si="27"/>
        <v>197.26999999999998</v>
      </c>
    </row>
    <row r="179" spans="2:17">
      <c r="B179" s="7">
        <v>45324</v>
      </c>
      <c r="C179" s="345">
        <v>132</v>
      </c>
      <c r="E179" s="345">
        <v>-14</v>
      </c>
      <c r="F179" s="373">
        <f t="shared" si="20"/>
        <v>69.5</v>
      </c>
      <c r="G179" s="373">
        <f t="shared" si="22"/>
        <v>37.200000000000003</v>
      </c>
      <c r="H179" s="373">
        <f t="shared" si="23"/>
        <v>0.54862430869531131</v>
      </c>
      <c r="I179" s="373">
        <f t="shared" si="24"/>
        <v>0.67762938259327943</v>
      </c>
      <c r="J179" s="350">
        <f t="shared" si="21"/>
        <v>118</v>
      </c>
      <c r="K179" s="35">
        <f t="shared" si="28"/>
        <v>3819.9692000000005</v>
      </c>
      <c r="L179" s="35">
        <f t="shared" si="30"/>
        <v>1706.4991999999997</v>
      </c>
      <c r="M179" s="35">
        <f t="shared" si="31"/>
        <v>2113.4700000000003</v>
      </c>
      <c r="N179" s="35">
        <f t="shared" si="29"/>
        <v>1835.8491999999997</v>
      </c>
      <c r="O179" s="35">
        <f t="shared" si="25"/>
        <v>2053.16</v>
      </c>
      <c r="P179" s="35">
        <f t="shared" si="26"/>
        <v>1768.39</v>
      </c>
      <c r="Q179" s="35">
        <f t="shared" si="27"/>
        <v>284.76999999999975</v>
      </c>
    </row>
    <row r="180" spans="2:17">
      <c r="B180" s="7">
        <v>45331</v>
      </c>
      <c r="C180" s="345">
        <v>36.799999999999997</v>
      </c>
      <c r="E180" s="345">
        <v>13.5</v>
      </c>
      <c r="F180" s="373">
        <f t="shared" si="20"/>
        <v>-95.2</v>
      </c>
      <c r="G180" s="373">
        <f t="shared" si="22"/>
        <v>27.5</v>
      </c>
      <c r="H180" s="373">
        <f t="shared" si="23"/>
        <v>-0.38200026221953542</v>
      </c>
      <c r="I180" s="373">
        <f t="shared" si="24"/>
        <v>0.69890529646151867</v>
      </c>
      <c r="J180" s="350">
        <f t="shared" si="21"/>
        <v>50.3</v>
      </c>
      <c r="K180" s="35">
        <f t="shared" si="28"/>
        <v>3870.2692000000006</v>
      </c>
      <c r="L180" s="35">
        <f t="shared" si="30"/>
        <v>1743.2991999999997</v>
      </c>
      <c r="M180" s="35">
        <f t="shared" si="31"/>
        <v>2126.9700000000003</v>
      </c>
      <c r="N180" s="35">
        <f t="shared" si="29"/>
        <v>1886.1491999999996</v>
      </c>
      <c r="O180" s="35">
        <f t="shared" si="25"/>
        <v>2082.66</v>
      </c>
      <c r="P180" s="35">
        <f t="shared" si="26"/>
        <v>1650.89</v>
      </c>
      <c r="Q180" s="35">
        <f t="shared" si="27"/>
        <v>431.76999999999975</v>
      </c>
    </row>
    <row r="181" spans="2:17">
      <c r="B181" s="7">
        <v>45338</v>
      </c>
      <c r="C181" s="345">
        <v>-22.1</v>
      </c>
      <c r="E181" s="345">
        <v>60.4</v>
      </c>
      <c r="F181" s="373">
        <f t="shared" si="20"/>
        <v>-58.9</v>
      </c>
      <c r="G181" s="373">
        <f t="shared" si="22"/>
        <v>46.9</v>
      </c>
      <c r="H181" s="373">
        <f t="shared" si="23"/>
        <v>-0.70419903003364281</v>
      </c>
      <c r="I181" s="373">
        <f t="shared" si="24"/>
        <v>0.69549012575923319</v>
      </c>
      <c r="J181" s="350">
        <f t="shared" si="21"/>
        <v>38.299999999999997</v>
      </c>
      <c r="K181" s="35">
        <f t="shared" si="28"/>
        <v>3908.5692000000008</v>
      </c>
      <c r="L181" s="35">
        <f t="shared" si="30"/>
        <v>1721.1991999999998</v>
      </c>
      <c r="M181" s="35">
        <f t="shared" si="31"/>
        <v>2187.3700000000003</v>
      </c>
      <c r="N181" s="35">
        <f t="shared" si="29"/>
        <v>1924.4491999999996</v>
      </c>
      <c r="O181" s="35">
        <f t="shared" si="25"/>
        <v>1941.06</v>
      </c>
      <c r="P181" s="35">
        <f t="shared" si="26"/>
        <v>1706.39</v>
      </c>
      <c r="Q181" s="35">
        <f t="shared" si="27"/>
        <v>234.66999999999985</v>
      </c>
    </row>
    <row r="182" spans="2:17">
      <c r="B182" s="7">
        <v>45345</v>
      </c>
      <c r="C182" s="345">
        <v>-98</v>
      </c>
      <c r="E182" s="345">
        <v>28.6</v>
      </c>
      <c r="F182" s="373">
        <f t="shared" si="20"/>
        <v>-75.900000000000006</v>
      </c>
      <c r="G182" s="373">
        <f t="shared" si="22"/>
        <v>-31.799999999999997</v>
      </c>
      <c r="H182" s="373">
        <f t="shared" si="23"/>
        <v>-0.72682354605683974</v>
      </c>
      <c r="I182" s="373">
        <f t="shared" si="24"/>
        <v>0.69940896629710503</v>
      </c>
      <c r="J182" s="350">
        <f t="shared" si="21"/>
        <v>-69.400000000000006</v>
      </c>
      <c r="K182" s="35">
        <f t="shared" si="28"/>
        <v>3839.1692000000007</v>
      </c>
      <c r="L182" s="35">
        <f t="shared" si="30"/>
        <v>1623.1991999999998</v>
      </c>
      <c r="M182" s="35">
        <f t="shared" si="31"/>
        <v>2215.9700000000003</v>
      </c>
      <c r="N182" s="35">
        <f t="shared" si="29"/>
        <v>1855.0491999999995</v>
      </c>
      <c r="O182" s="35">
        <f t="shared" si="25"/>
        <v>1628.26</v>
      </c>
      <c r="P182" s="35">
        <f t="shared" si="26"/>
        <v>1638.19</v>
      </c>
      <c r="Q182" s="35">
        <f t="shared" si="27"/>
        <v>-9.9300000000000637</v>
      </c>
    </row>
    <row r="183" spans="2:17">
      <c r="B183" s="7">
        <v>45352</v>
      </c>
      <c r="C183" s="345">
        <v>-75.400000000000006</v>
      </c>
      <c r="E183" s="345">
        <v>-54.4</v>
      </c>
      <c r="F183" s="373">
        <f t="shared" si="20"/>
        <v>22.599999999999994</v>
      </c>
      <c r="G183" s="373">
        <f t="shared" si="22"/>
        <v>-83</v>
      </c>
      <c r="H183" s="373">
        <f t="shared" si="23"/>
        <v>0.27148050637758059</v>
      </c>
      <c r="I183" s="373">
        <f t="shared" si="24"/>
        <v>0.74316453222121648</v>
      </c>
      <c r="J183" s="350">
        <f t="shared" si="21"/>
        <v>-129.80000000000001</v>
      </c>
      <c r="K183" s="35">
        <f t="shared" ref="K183:K210" si="32">K182+J183</f>
        <v>3709.3692000000005</v>
      </c>
      <c r="L183" s="35">
        <f t="shared" si="30"/>
        <v>1547.7991999999997</v>
      </c>
      <c r="M183" s="35">
        <f t="shared" si="31"/>
        <v>2161.5700000000002</v>
      </c>
      <c r="N183" s="35">
        <f t="shared" ref="N183:N210" si="33">N182+J183</f>
        <v>1725.2491999999995</v>
      </c>
      <c r="O183" s="35">
        <f t="shared" si="25"/>
        <v>1176.4599999999998</v>
      </c>
      <c r="P183" s="35">
        <f t="shared" si="26"/>
        <v>1431.59</v>
      </c>
      <c r="Q183" s="35">
        <f t="shared" si="27"/>
        <v>-255.13000000000011</v>
      </c>
    </row>
    <row r="184" spans="2:17">
      <c r="B184" s="7">
        <v>45359</v>
      </c>
      <c r="C184" s="345">
        <v>-292.89999999999998</v>
      </c>
      <c r="E184" s="345">
        <v>-259.5</v>
      </c>
      <c r="F184" s="373">
        <f t="shared" si="20"/>
        <v>-217.49999999999997</v>
      </c>
      <c r="G184" s="373">
        <f t="shared" si="22"/>
        <v>-205.1</v>
      </c>
      <c r="H184" s="373">
        <f t="shared" si="23"/>
        <v>0.95047447096426185</v>
      </c>
      <c r="I184" s="373">
        <f t="shared" si="24"/>
        <v>0.61127091649634557</v>
      </c>
      <c r="J184" s="350">
        <f t="shared" si="21"/>
        <v>-552.4</v>
      </c>
      <c r="K184" s="35">
        <f t="shared" si="32"/>
        <v>3156.9692000000005</v>
      </c>
      <c r="L184" s="35">
        <f t="shared" si="30"/>
        <v>1254.8991999999998</v>
      </c>
      <c r="M184" s="35">
        <f t="shared" si="31"/>
        <v>1902.0700000000002</v>
      </c>
      <c r="N184" s="35">
        <f t="shared" si="33"/>
        <v>1172.8491999999997</v>
      </c>
      <c r="O184" s="35">
        <f t="shared" si="25"/>
        <v>321.55999999999995</v>
      </c>
      <c r="P184" s="35">
        <f t="shared" si="26"/>
        <v>281.09000000000015</v>
      </c>
      <c r="Q184" s="35">
        <f t="shared" si="27"/>
        <v>40.4699999999998</v>
      </c>
    </row>
    <row r="185" spans="2:17">
      <c r="B185" s="7">
        <v>45366</v>
      </c>
      <c r="C185" s="345">
        <v>-155.9</v>
      </c>
      <c r="E185" s="345">
        <v>-70.099999999999994</v>
      </c>
      <c r="F185" s="373">
        <f t="shared" si="20"/>
        <v>136.99999999999997</v>
      </c>
      <c r="G185" s="373">
        <f t="shared" si="22"/>
        <v>189.4</v>
      </c>
      <c r="H185" s="373">
        <f t="shared" si="23"/>
        <v>0.92414760679030561</v>
      </c>
      <c r="I185" s="373">
        <f t="shared" si="24"/>
        <v>0.57184745411596616</v>
      </c>
      <c r="J185" s="350">
        <f t="shared" si="21"/>
        <v>-226</v>
      </c>
      <c r="K185" s="35">
        <f t="shared" si="32"/>
        <v>2930.9692000000005</v>
      </c>
      <c r="L185" s="35">
        <f t="shared" si="30"/>
        <v>1098.9991999999997</v>
      </c>
      <c r="M185" s="35">
        <f t="shared" si="31"/>
        <v>1831.9700000000003</v>
      </c>
      <c r="N185" s="35">
        <f t="shared" si="33"/>
        <v>946.84919999999966</v>
      </c>
      <c r="O185" s="35">
        <f t="shared" si="25"/>
        <v>-230.34000000000003</v>
      </c>
      <c r="P185" s="35">
        <f t="shared" si="26"/>
        <v>30.090000000000003</v>
      </c>
      <c r="Q185" s="35">
        <f t="shared" si="27"/>
        <v>-260.43000000000006</v>
      </c>
    </row>
    <row r="186" spans="2:17">
      <c r="B186" s="7">
        <v>45373</v>
      </c>
      <c r="C186" s="345">
        <v>428.8</v>
      </c>
      <c r="E186" s="345">
        <v>-103.8</v>
      </c>
      <c r="F186" s="373">
        <f t="shared" si="20"/>
        <v>584.70000000000005</v>
      </c>
      <c r="G186" s="373">
        <f t="shared" si="22"/>
        <v>-33.700000000000003</v>
      </c>
      <c r="H186" s="373">
        <f t="shared" si="23"/>
        <v>0.39307400363687206</v>
      </c>
      <c r="I186" s="373">
        <f t="shared" si="24"/>
        <v>0.31383783267540116</v>
      </c>
      <c r="J186" s="350">
        <f t="shared" si="21"/>
        <v>325</v>
      </c>
      <c r="K186" s="35">
        <f t="shared" si="32"/>
        <v>3255.9692000000005</v>
      </c>
      <c r="L186" s="35">
        <f t="shared" si="30"/>
        <v>1527.7991999999997</v>
      </c>
      <c r="M186" s="35">
        <f t="shared" si="31"/>
        <v>1728.1700000000003</v>
      </c>
      <c r="N186" s="35">
        <f t="shared" si="33"/>
        <v>1271.8491999999997</v>
      </c>
      <c r="O186" s="35">
        <f t="shared" si="25"/>
        <v>58.56</v>
      </c>
      <c r="P186" s="35">
        <f t="shared" si="26"/>
        <v>-107.60999999999997</v>
      </c>
      <c r="Q186" s="35">
        <f t="shared" si="27"/>
        <v>166.16999999999996</v>
      </c>
    </row>
    <row r="187" spans="2:17">
      <c r="B187" s="7">
        <v>45380</v>
      </c>
      <c r="C187" s="345">
        <v>266</v>
      </c>
      <c r="E187" s="345">
        <v>111</v>
      </c>
      <c r="F187" s="373">
        <f t="shared" si="20"/>
        <v>-162.80000000000001</v>
      </c>
      <c r="G187" s="373">
        <f t="shared" si="22"/>
        <v>214.8</v>
      </c>
      <c r="H187" s="373">
        <f t="shared" si="23"/>
        <v>0.58938769219484033</v>
      </c>
      <c r="I187" s="373">
        <f t="shared" si="24"/>
        <v>0.36140199889986685</v>
      </c>
      <c r="J187" s="350">
        <f t="shared" si="21"/>
        <v>377</v>
      </c>
      <c r="K187" s="35">
        <f t="shared" si="32"/>
        <v>3632.9692000000005</v>
      </c>
      <c r="L187" s="35">
        <f t="shared" si="30"/>
        <v>1793.7991999999997</v>
      </c>
      <c r="M187" s="35">
        <f t="shared" si="31"/>
        <v>1839.1700000000003</v>
      </c>
      <c r="N187" s="35">
        <f t="shared" si="33"/>
        <v>1648.8491999999997</v>
      </c>
      <c r="O187" s="35">
        <f t="shared" si="25"/>
        <v>284.7</v>
      </c>
      <c r="P187" s="35">
        <f t="shared" si="26"/>
        <v>-1.699999999999946</v>
      </c>
      <c r="Q187" s="35">
        <f t="shared" si="27"/>
        <v>286.39999999999992</v>
      </c>
    </row>
    <row r="188" spans="2:17">
      <c r="B188" s="7">
        <v>45387</v>
      </c>
      <c r="C188" s="345">
        <v>362.9</v>
      </c>
      <c r="E188" s="345">
        <v>86.4</v>
      </c>
      <c r="F188" s="373">
        <f t="shared" si="20"/>
        <v>96.899999999999977</v>
      </c>
      <c r="G188" s="373">
        <f t="shared" si="22"/>
        <v>-24.599999999999994</v>
      </c>
      <c r="H188" s="373">
        <f t="shared" si="23"/>
        <v>0.25705607600797376</v>
      </c>
      <c r="I188" s="373">
        <f t="shared" si="24"/>
        <v>0.38692682592267863</v>
      </c>
      <c r="J188" s="350">
        <f t="shared" si="21"/>
        <v>449.29999999999995</v>
      </c>
      <c r="K188" s="35">
        <f t="shared" si="32"/>
        <v>4082.2692000000006</v>
      </c>
      <c r="L188" s="35">
        <f t="shared" ref="L188:L219" si="34">L187+C188</f>
        <v>2156.6991999999996</v>
      </c>
      <c r="M188" s="35">
        <f t="shared" ref="M188:M219" si="35">M187+E188</f>
        <v>1925.5700000000004</v>
      </c>
      <c r="N188" s="35">
        <f t="shared" si="33"/>
        <v>2098.1491999999998</v>
      </c>
      <c r="O188" s="35">
        <f t="shared" si="25"/>
        <v>947.3</v>
      </c>
      <c r="P188" s="35">
        <f t="shared" si="26"/>
        <v>130.60000000000002</v>
      </c>
      <c r="Q188" s="35">
        <f t="shared" si="27"/>
        <v>816.69999999999993</v>
      </c>
    </row>
    <row r="189" spans="2:17">
      <c r="B189" s="7">
        <v>45394</v>
      </c>
      <c r="C189" s="345">
        <v>159.96</v>
      </c>
      <c r="E189" s="345">
        <v>38.18</v>
      </c>
      <c r="F189" s="373">
        <f t="shared" si="20"/>
        <v>-202.93999999999997</v>
      </c>
      <c r="G189" s="373">
        <f t="shared" si="22"/>
        <v>-48.220000000000006</v>
      </c>
      <c r="H189" s="373">
        <f t="shared" si="23"/>
        <v>-0.52208954108430472</v>
      </c>
      <c r="I189" s="373">
        <f t="shared" si="24"/>
        <v>0.49257672441043243</v>
      </c>
      <c r="J189" s="350">
        <f t="shared" si="21"/>
        <v>198.14000000000001</v>
      </c>
      <c r="K189" s="35">
        <f t="shared" si="32"/>
        <v>4280.409200000001</v>
      </c>
      <c r="L189" s="35">
        <f t="shared" si="34"/>
        <v>2316.6591999999996</v>
      </c>
      <c r="M189" s="35">
        <f t="shared" si="35"/>
        <v>1963.7500000000005</v>
      </c>
      <c r="N189" s="35">
        <f t="shared" si="33"/>
        <v>2296.2891999999997</v>
      </c>
      <c r="O189" s="35">
        <f t="shared" si="25"/>
        <v>950.26</v>
      </c>
      <c r="P189" s="35">
        <f t="shared" si="26"/>
        <v>-255.21999999999997</v>
      </c>
      <c r="Q189" s="35">
        <f t="shared" si="27"/>
        <v>1205.48</v>
      </c>
    </row>
    <row r="190" spans="2:17">
      <c r="B190" s="7">
        <v>45401</v>
      </c>
      <c r="C190" s="345">
        <v>-143.37</v>
      </c>
      <c r="E190" s="345">
        <v>115.12</v>
      </c>
      <c r="F190" s="373">
        <f t="shared" si="20"/>
        <v>-303.33000000000004</v>
      </c>
      <c r="G190" s="373">
        <f t="shared" si="22"/>
        <v>76.94</v>
      </c>
      <c r="H190" s="373">
        <f t="shared" si="23"/>
        <v>-0.26259845726465525</v>
      </c>
      <c r="I190" s="373">
        <f t="shared" si="24"/>
        <v>0.35398288408423417</v>
      </c>
      <c r="J190" s="350">
        <f t="shared" si="21"/>
        <v>-28.25</v>
      </c>
      <c r="K190" s="35">
        <f t="shared" si="32"/>
        <v>4252.159200000001</v>
      </c>
      <c r="L190" s="35">
        <f t="shared" si="34"/>
        <v>2173.2891999999997</v>
      </c>
      <c r="M190" s="35">
        <f t="shared" si="35"/>
        <v>2078.8700000000003</v>
      </c>
      <c r="N190" s="35">
        <f t="shared" si="33"/>
        <v>2268.0391999999997</v>
      </c>
      <c r="O190" s="35">
        <f t="shared" si="25"/>
        <v>661.29000000000008</v>
      </c>
      <c r="P190" s="35">
        <f t="shared" si="26"/>
        <v>-99.80000000000004</v>
      </c>
      <c r="Q190" s="35">
        <f t="shared" si="27"/>
        <v>761.09000000000015</v>
      </c>
    </row>
    <row r="191" spans="2:17">
      <c r="B191" s="7">
        <v>45408</v>
      </c>
      <c r="C191" s="345">
        <v>-154.6</v>
      </c>
      <c r="E191" s="345">
        <v>603.5</v>
      </c>
      <c r="F191" s="373">
        <f t="shared" si="20"/>
        <v>-11.22999999999999</v>
      </c>
      <c r="G191" s="373">
        <f t="shared" si="22"/>
        <v>488.38</v>
      </c>
      <c r="H191" s="373">
        <f t="shared" si="23"/>
        <v>-0.6028895305799572</v>
      </c>
      <c r="I191" s="373">
        <f t="shared" si="24"/>
        <v>-3.9697424065002679E-2</v>
      </c>
      <c r="J191" s="350">
        <f t="shared" si="21"/>
        <v>448.9</v>
      </c>
      <c r="K191" s="35">
        <f t="shared" si="32"/>
        <v>4701.0592000000006</v>
      </c>
      <c r="L191" s="35">
        <f t="shared" si="34"/>
        <v>2018.6891999999998</v>
      </c>
      <c r="M191" s="35">
        <f t="shared" si="35"/>
        <v>2682.3700000000003</v>
      </c>
      <c r="N191" s="35">
        <f t="shared" si="33"/>
        <v>2716.9391999999998</v>
      </c>
      <c r="O191" s="35">
        <f t="shared" si="25"/>
        <v>444.19000000000005</v>
      </c>
      <c r="P191" s="35">
        <f t="shared" si="26"/>
        <v>554.9</v>
      </c>
      <c r="Q191" s="35">
        <f t="shared" si="27"/>
        <v>-110.70999999999992</v>
      </c>
    </row>
    <row r="192" spans="2:17">
      <c r="B192" s="7">
        <v>45415</v>
      </c>
      <c r="C192" s="345">
        <v>309</v>
      </c>
      <c r="E192" s="345">
        <v>761</v>
      </c>
      <c r="F192" s="373">
        <f t="shared" si="20"/>
        <v>463.6</v>
      </c>
      <c r="G192" s="373">
        <f t="shared" si="22"/>
        <v>157.5</v>
      </c>
      <c r="H192" s="373">
        <f t="shared" si="23"/>
        <v>0.27073650492393714</v>
      </c>
      <c r="I192" s="373">
        <f t="shared" si="24"/>
        <v>0.22061677577082722</v>
      </c>
      <c r="J192" s="350">
        <f t="shared" si="21"/>
        <v>1070</v>
      </c>
      <c r="K192" s="35">
        <f t="shared" si="32"/>
        <v>5771.0592000000006</v>
      </c>
      <c r="L192" s="35">
        <f t="shared" si="34"/>
        <v>2327.6891999999998</v>
      </c>
      <c r="M192" s="35">
        <f t="shared" si="35"/>
        <v>3443.3700000000003</v>
      </c>
      <c r="N192" s="35">
        <f t="shared" si="33"/>
        <v>3786.9391999999998</v>
      </c>
      <c r="O192" s="35">
        <f t="shared" si="25"/>
        <v>621.18999999999994</v>
      </c>
      <c r="P192" s="35">
        <f t="shared" si="26"/>
        <v>1329.9</v>
      </c>
      <c r="Q192" s="35">
        <f t="shared" si="27"/>
        <v>-708.71000000000015</v>
      </c>
    </row>
    <row r="193" spans="2:17">
      <c r="B193" s="7">
        <v>45422</v>
      </c>
      <c r="C193" s="345">
        <v>84.7</v>
      </c>
      <c r="E193" s="345">
        <v>2832</v>
      </c>
      <c r="F193" s="373">
        <f t="shared" si="20"/>
        <v>-224.3</v>
      </c>
      <c r="G193" s="373">
        <f t="shared" si="22"/>
        <v>2071</v>
      </c>
      <c r="H193" s="373">
        <f t="shared" si="23"/>
        <v>0.33091838813088253</v>
      </c>
      <c r="I193" s="373">
        <f t="shared" si="24"/>
        <v>0.11617225471160381</v>
      </c>
      <c r="J193" s="350">
        <f t="shared" si="21"/>
        <v>2916.7</v>
      </c>
      <c r="K193" s="35">
        <f t="shared" si="32"/>
        <v>8687.7592000000004</v>
      </c>
      <c r="L193" s="35">
        <f t="shared" si="34"/>
        <v>2412.3891999999996</v>
      </c>
      <c r="M193" s="35">
        <f t="shared" si="35"/>
        <v>6275.3700000000008</v>
      </c>
      <c r="N193" s="35">
        <f t="shared" si="33"/>
        <v>6703.6391999999996</v>
      </c>
      <c r="O193" s="35">
        <f t="shared" si="25"/>
        <v>669.09</v>
      </c>
      <c r="P193" s="35">
        <f t="shared" si="26"/>
        <v>4148.3999999999996</v>
      </c>
      <c r="Q193" s="35">
        <f t="shared" si="27"/>
        <v>-3479.3099999999995</v>
      </c>
    </row>
    <row r="194" spans="2:17">
      <c r="B194" s="7">
        <v>45429</v>
      </c>
      <c r="C194" s="345">
        <v>-232.7</v>
      </c>
      <c r="E194" s="345">
        <v>1339</v>
      </c>
      <c r="F194" s="373">
        <f t="shared" ref="F194:F203" si="36">C194-C193</f>
        <v>-317.39999999999998</v>
      </c>
      <c r="G194" s="373">
        <f t="shared" si="22"/>
        <v>-1493</v>
      </c>
      <c r="H194" s="373">
        <f t="shared" si="23"/>
        <v>8.1924772188600919E-2</v>
      </c>
      <c r="I194" s="373">
        <f t="shared" si="24"/>
        <v>-1.0848997197638903E-2</v>
      </c>
      <c r="J194" s="350">
        <f t="shared" ref="J194:J262" si="37">C194+E194</f>
        <v>1106.3</v>
      </c>
      <c r="K194" s="35">
        <f t="shared" si="32"/>
        <v>9794.0591999999997</v>
      </c>
      <c r="L194" s="35">
        <f t="shared" si="34"/>
        <v>2179.6891999999998</v>
      </c>
      <c r="M194" s="35">
        <f t="shared" si="35"/>
        <v>7614.3700000000008</v>
      </c>
      <c r="N194" s="35">
        <f t="shared" si="33"/>
        <v>7809.9391999999998</v>
      </c>
      <c r="O194" s="35">
        <f t="shared" si="25"/>
        <v>458.49000000000007</v>
      </c>
      <c r="P194" s="35">
        <f t="shared" si="26"/>
        <v>5427</v>
      </c>
      <c r="Q194" s="35">
        <f t="shared" si="27"/>
        <v>-4968.51</v>
      </c>
    </row>
    <row r="195" spans="2:17">
      <c r="B195" s="7">
        <v>45436</v>
      </c>
      <c r="C195" s="345">
        <v>-27.9</v>
      </c>
      <c r="E195" s="345">
        <v>1570</v>
      </c>
      <c r="F195" s="373">
        <f t="shared" si="36"/>
        <v>204.79999999999998</v>
      </c>
      <c r="G195" s="373">
        <f t="shared" si="22"/>
        <v>231</v>
      </c>
      <c r="H195" s="373">
        <f t="shared" si="23"/>
        <v>-0.16338863786713267</v>
      </c>
      <c r="I195" s="373">
        <f t="shared" si="24"/>
        <v>-6.1340005239938059E-2</v>
      </c>
      <c r="J195" s="350">
        <f t="shared" si="37"/>
        <v>1542.1</v>
      </c>
      <c r="K195" s="35">
        <f t="shared" si="32"/>
        <v>11336.1592</v>
      </c>
      <c r="L195" s="35">
        <f t="shared" si="34"/>
        <v>2151.7891999999997</v>
      </c>
      <c r="M195" s="35">
        <f t="shared" si="35"/>
        <v>9184.3700000000008</v>
      </c>
      <c r="N195" s="35">
        <f t="shared" si="33"/>
        <v>9352.0391999999993</v>
      </c>
      <c r="O195" s="35">
        <f t="shared" si="25"/>
        <v>528.59</v>
      </c>
      <c r="P195" s="35">
        <f t="shared" si="26"/>
        <v>6968.4</v>
      </c>
      <c r="Q195" s="35">
        <f t="shared" si="27"/>
        <v>-6439.8099999999995</v>
      </c>
    </row>
    <row r="196" spans="2:17">
      <c r="B196" s="7">
        <v>45443</v>
      </c>
      <c r="C196" s="345">
        <v>-528</v>
      </c>
      <c r="E196" s="345">
        <v>94</v>
      </c>
      <c r="F196" s="373">
        <f t="shared" si="36"/>
        <v>-500.1</v>
      </c>
      <c r="G196" s="373">
        <f t="shared" ref="G196:G259" si="38">E196-E195</f>
        <v>-1476</v>
      </c>
      <c r="H196" s="373">
        <f t="shared" si="23"/>
        <v>0.95198130333806419</v>
      </c>
      <c r="I196" s="373">
        <f t="shared" si="24"/>
        <v>9.0991478719674133E-3</v>
      </c>
      <c r="J196" s="349">
        <f t="shared" si="37"/>
        <v>-434</v>
      </c>
      <c r="K196" s="35">
        <f t="shared" si="32"/>
        <v>10902.1592</v>
      </c>
      <c r="L196" s="35">
        <f t="shared" si="34"/>
        <v>1623.7891999999997</v>
      </c>
      <c r="M196" s="35">
        <f t="shared" si="35"/>
        <v>9278.3700000000008</v>
      </c>
      <c r="N196" s="35">
        <f t="shared" si="33"/>
        <v>8918.0391999999993</v>
      </c>
      <c r="O196" s="35">
        <f t="shared" si="25"/>
        <v>75.990000000000123</v>
      </c>
      <c r="P196" s="35">
        <f t="shared" si="26"/>
        <v>7116.8</v>
      </c>
      <c r="Q196" s="35">
        <f t="shared" si="27"/>
        <v>-7040.81</v>
      </c>
    </row>
    <row r="197" spans="2:17">
      <c r="B197" s="7">
        <v>45450</v>
      </c>
      <c r="C197" s="345">
        <v>-542</v>
      </c>
      <c r="E197" s="345">
        <v>540</v>
      </c>
      <c r="F197" s="373">
        <f t="shared" si="36"/>
        <v>-14</v>
      </c>
      <c r="G197" s="373">
        <f t="shared" si="38"/>
        <v>446</v>
      </c>
      <c r="H197" s="373">
        <f t="shared" ref="H197:H260" si="39">CORREL(C194:C197,E194:E197)</f>
        <v>0.93858338443910416</v>
      </c>
      <c r="I197" s="373">
        <f t="shared" si="24"/>
        <v>-5.9551142958009728E-2</v>
      </c>
      <c r="J197" s="349">
        <f t="shared" si="37"/>
        <v>-2</v>
      </c>
      <c r="K197" s="35">
        <f t="shared" si="32"/>
        <v>10900.1592</v>
      </c>
      <c r="L197" s="35">
        <f t="shared" si="34"/>
        <v>1081.7891999999997</v>
      </c>
      <c r="M197" s="35">
        <f t="shared" si="35"/>
        <v>9818.3700000000008</v>
      </c>
      <c r="N197" s="35">
        <f t="shared" si="33"/>
        <v>8916.0391999999993</v>
      </c>
      <c r="O197" s="35">
        <f t="shared" si="25"/>
        <v>-173.11</v>
      </c>
      <c r="P197" s="35">
        <f t="shared" si="26"/>
        <v>7916.3</v>
      </c>
      <c r="Q197" s="35">
        <f t="shared" si="27"/>
        <v>-8089.41</v>
      </c>
    </row>
    <row r="198" spans="2:17">
      <c r="B198" s="7">
        <v>45457</v>
      </c>
      <c r="C198" s="345">
        <v>-439</v>
      </c>
      <c r="E198" s="345">
        <v>791</v>
      </c>
      <c r="F198" s="373">
        <f t="shared" si="36"/>
        <v>103</v>
      </c>
      <c r="G198" s="373">
        <f t="shared" si="38"/>
        <v>251</v>
      </c>
      <c r="H198" s="373">
        <f t="shared" si="39"/>
        <v>0.92960021963569439</v>
      </c>
      <c r="I198" s="373">
        <f t="shared" si="24"/>
        <v>-0.1040337183210172</v>
      </c>
      <c r="J198" s="349">
        <f t="shared" si="37"/>
        <v>352</v>
      </c>
      <c r="K198" s="35">
        <f t="shared" si="32"/>
        <v>11252.1592</v>
      </c>
      <c r="L198" s="35">
        <f t="shared" si="34"/>
        <v>642.78919999999971</v>
      </c>
      <c r="M198" s="35">
        <f t="shared" si="35"/>
        <v>10609.37</v>
      </c>
      <c r="N198" s="35">
        <f t="shared" si="33"/>
        <v>9268.0391999999993</v>
      </c>
      <c r="O198" s="35">
        <f t="shared" si="25"/>
        <v>-456.21000000000004</v>
      </c>
      <c r="P198" s="35">
        <f t="shared" si="26"/>
        <v>8777.4</v>
      </c>
      <c r="Q198" s="35">
        <f t="shared" si="27"/>
        <v>-9233.61</v>
      </c>
    </row>
    <row r="199" spans="2:17">
      <c r="B199" s="7">
        <v>45464</v>
      </c>
      <c r="C199" s="345">
        <v>-158</v>
      </c>
      <c r="E199" s="345">
        <v>34</v>
      </c>
      <c r="F199" s="373">
        <f t="shared" si="36"/>
        <v>281</v>
      </c>
      <c r="G199" s="373">
        <f t="shared" si="38"/>
        <v>-757</v>
      </c>
      <c r="H199" s="373">
        <f t="shared" si="39"/>
        <v>-0.44731389004089733</v>
      </c>
      <c r="I199" s="373">
        <f t="shared" si="24"/>
        <v>3.2082120341272641E-2</v>
      </c>
      <c r="J199" s="349">
        <f t="shared" si="37"/>
        <v>-124</v>
      </c>
      <c r="K199" s="35">
        <f t="shared" si="32"/>
        <v>11128.1592</v>
      </c>
      <c r="L199" s="35">
        <f t="shared" si="34"/>
        <v>484.78919999999971</v>
      </c>
      <c r="M199" s="35">
        <f t="shared" si="35"/>
        <v>10643.37</v>
      </c>
      <c r="N199" s="35">
        <f t="shared" si="33"/>
        <v>9144.0391999999993</v>
      </c>
      <c r="O199" s="35">
        <f t="shared" si="25"/>
        <v>-1043.0099999999998</v>
      </c>
      <c r="P199" s="35">
        <f t="shared" si="26"/>
        <v>8915.2000000000007</v>
      </c>
      <c r="Q199" s="35">
        <f t="shared" si="27"/>
        <v>-9958.2100000000009</v>
      </c>
    </row>
    <row r="200" spans="2:17">
      <c r="B200" s="7">
        <v>45471</v>
      </c>
      <c r="C200" s="345">
        <v>-227.8</v>
      </c>
      <c r="E200" s="345">
        <v>-679</v>
      </c>
      <c r="F200" s="373">
        <f t="shared" si="36"/>
        <v>-69.800000000000011</v>
      </c>
      <c r="G200" s="373">
        <f t="shared" si="38"/>
        <v>-713</v>
      </c>
      <c r="H200" s="373">
        <f t="shared" si="39"/>
        <v>-0.73499282202127159</v>
      </c>
      <c r="I200" s="373">
        <f t="shared" si="24"/>
        <v>0.14979756629022567</v>
      </c>
      <c r="J200" s="349">
        <f t="shared" si="37"/>
        <v>-906.8</v>
      </c>
      <c r="K200" s="35">
        <f t="shared" si="32"/>
        <v>10221.359200000001</v>
      </c>
      <c r="L200" s="35">
        <f t="shared" si="34"/>
        <v>256.9891999999997</v>
      </c>
      <c r="M200" s="35">
        <f t="shared" si="35"/>
        <v>9964.3700000000008</v>
      </c>
      <c r="N200" s="35">
        <f t="shared" si="33"/>
        <v>8237.2392</v>
      </c>
      <c r="O200" s="35">
        <f t="shared" si="25"/>
        <v>-1536.81</v>
      </c>
      <c r="P200" s="35">
        <f t="shared" si="26"/>
        <v>8125.2000000000007</v>
      </c>
      <c r="Q200" s="35">
        <f t="shared" si="27"/>
        <v>-9662.01</v>
      </c>
    </row>
    <row r="201" spans="2:17">
      <c r="B201" s="7">
        <v>45478</v>
      </c>
      <c r="C201" s="345">
        <v>156</v>
      </c>
      <c r="E201" s="345">
        <v>1480</v>
      </c>
      <c r="F201" s="373">
        <f t="shared" si="36"/>
        <v>383.8</v>
      </c>
      <c r="G201" s="373">
        <f t="shared" si="38"/>
        <v>2159</v>
      </c>
      <c r="H201" s="373">
        <f t="shared" si="39"/>
        <v>0.44151682972255674</v>
      </c>
      <c r="I201" s="373">
        <f t="shared" si="24"/>
        <v>0.33790158334477016</v>
      </c>
      <c r="J201" s="349">
        <f t="shared" si="37"/>
        <v>1636</v>
      </c>
      <c r="K201" s="35">
        <f t="shared" si="32"/>
        <v>11857.359200000001</v>
      </c>
      <c r="L201" s="35">
        <f t="shared" si="34"/>
        <v>412.9891999999997</v>
      </c>
      <c r="M201" s="35">
        <f t="shared" si="35"/>
        <v>11444.37</v>
      </c>
      <c r="N201" s="35">
        <f t="shared" si="33"/>
        <v>9873.2392</v>
      </c>
      <c r="O201" s="35">
        <f t="shared" si="25"/>
        <v>-1743.7099999999998</v>
      </c>
      <c r="P201" s="35">
        <f t="shared" si="26"/>
        <v>9518.7999999999993</v>
      </c>
      <c r="Q201" s="35">
        <f t="shared" si="27"/>
        <v>-11262.509999999998</v>
      </c>
    </row>
    <row r="202" spans="2:17">
      <c r="B202" s="7">
        <v>45485</v>
      </c>
      <c r="C202" s="345">
        <v>-57</v>
      </c>
      <c r="E202" s="345">
        <v>895</v>
      </c>
      <c r="F202" s="373">
        <f t="shared" si="36"/>
        <v>-213</v>
      </c>
      <c r="G202" s="373">
        <f t="shared" si="38"/>
        <v>-585</v>
      </c>
      <c r="H202" s="373">
        <f t="shared" si="39"/>
        <v>0.95139182508669251</v>
      </c>
      <c r="I202" s="373">
        <f t="shared" si="24"/>
        <v>0.45119354560270403</v>
      </c>
      <c r="J202" s="349">
        <f t="shared" si="37"/>
        <v>838</v>
      </c>
      <c r="K202" s="35">
        <f t="shared" si="32"/>
        <v>12695.359200000001</v>
      </c>
      <c r="L202" s="35">
        <f t="shared" si="34"/>
        <v>355.9891999999997</v>
      </c>
      <c r="M202" s="35">
        <f t="shared" si="35"/>
        <v>12339.37</v>
      </c>
      <c r="N202" s="35">
        <f t="shared" si="33"/>
        <v>10711.2392</v>
      </c>
      <c r="O202" s="35">
        <f t="shared" si="25"/>
        <v>-1960.67</v>
      </c>
      <c r="P202" s="35">
        <f t="shared" si="26"/>
        <v>10375.619999999999</v>
      </c>
      <c r="Q202" s="35">
        <f t="shared" si="27"/>
        <v>-12336.289999999999</v>
      </c>
    </row>
    <row r="203" spans="2:17">
      <c r="B203" s="7">
        <v>45492</v>
      </c>
      <c r="C203" s="345">
        <v>124</v>
      </c>
      <c r="E203" s="345">
        <v>-700</v>
      </c>
      <c r="F203" s="373">
        <f t="shared" si="36"/>
        <v>181</v>
      </c>
      <c r="G203" s="373">
        <f t="shared" si="38"/>
        <v>-1595</v>
      </c>
      <c r="H203" s="373">
        <f t="shared" si="39"/>
        <v>0.42053149855107885</v>
      </c>
      <c r="I203" s="373">
        <f t="shared" si="24"/>
        <v>0.26951687637083588</v>
      </c>
      <c r="J203" s="349">
        <f t="shared" si="37"/>
        <v>-576</v>
      </c>
      <c r="K203" s="35">
        <f t="shared" si="32"/>
        <v>12119.359200000001</v>
      </c>
      <c r="L203" s="35">
        <f t="shared" si="34"/>
        <v>479.9891999999997</v>
      </c>
      <c r="M203" s="35">
        <f t="shared" si="35"/>
        <v>11639.37</v>
      </c>
      <c r="N203" s="35">
        <f t="shared" si="33"/>
        <v>10135.2392</v>
      </c>
      <c r="O203" s="35">
        <f t="shared" si="25"/>
        <v>-1693.3</v>
      </c>
      <c r="P203" s="35">
        <f t="shared" si="26"/>
        <v>9560.5</v>
      </c>
      <c r="Q203" s="35">
        <f t="shared" si="27"/>
        <v>-11253.8</v>
      </c>
    </row>
    <row r="204" spans="2:17">
      <c r="B204" s="7">
        <v>45499</v>
      </c>
      <c r="C204" s="345">
        <v>-128</v>
      </c>
      <c r="E204" s="345">
        <v>1360</v>
      </c>
      <c r="F204" s="373">
        <f t="shared" ref="F204:F230" si="40">C204-C203</f>
        <v>-252</v>
      </c>
      <c r="G204" s="373">
        <f t="shared" si="38"/>
        <v>2060</v>
      </c>
      <c r="H204" s="373">
        <f t="shared" si="39"/>
        <v>-0.36821007200358347</v>
      </c>
      <c r="I204" s="373">
        <f t="shared" si="24"/>
        <v>0.26461993478566315</v>
      </c>
      <c r="J204" s="349">
        <f t="shared" si="37"/>
        <v>1232</v>
      </c>
      <c r="K204" s="35">
        <f t="shared" si="32"/>
        <v>13351.359200000001</v>
      </c>
      <c r="L204" s="35">
        <f t="shared" si="34"/>
        <v>351.9891999999997</v>
      </c>
      <c r="M204" s="35">
        <f t="shared" si="35"/>
        <v>12999.37</v>
      </c>
      <c r="N204" s="35">
        <f t="shared" si="33"/>
        <v>11367.2392</v>
      </c>
      <c r="O204" s="35">
        <f t="shared" si="25"/>
        <v>-1666.7</v>
      </c>
      <c r="P204" s="35">
        <f t="shared" si="26"/>
        <v>10317</v>
      </c>
      <c r="Q204" s="35">
        <f t="shared" si="27"/>
        <v>-11983.7</v>
      </c>
    </row>
    <row r="205" spans="2:17">
      <c r="B205" s="7">
        <v>45506</v>
      </c>
      <c r="C205" s="345">
        <v>-169</v>
      </c>
      <c r="E205" s="345">
        <v>-162</v>
      </c>
      <c r="F205" s="373">
        <f t="shared" si="40"/>
        <v>-41</v>
      </c>
      <c r="G205" s="373">
        <f t="shared" si="38"/>
        <v>-1522</v>
      </c>
      <c r="H205" s="373">
        <f t="shared" si="39"/>
        <v>-0.55633253389079651</v>
      </c>
      <c r="I205" s="373">
        <f t="shared" si="24"/>
        <v>0.30071338626370853</v>
      </c>
      <c r="J205" s="349">
        <f t="shared" si="37"/>
        <v>-331</v>
      </c>
      <c r="K205" s="35">
        <f t="shared" si="32"/>
        <v>13020.359200000001</v>
      </c>
      <c r="L205" s="35">
        <f t="shared" si="34"/>
        <v>182.9891999999997</v>
      </c>
      <c r="M205" s="35">
        <f t="shared" si="35"/>
        <v>12837.37</v>
      </c>
      <c r="N205" s="35">
        <f t="shared" si="33"/>
        <v>11036.2392</v>
      </c>
      <c r="O205" s="35">
        <f t="shared" si="25"/>
        <v>-2144.7000000000003</v>
      </c>
      <c r="P205" s="35">
        <f t="shared" si="26"/>
        <v>9394</v>
      </c>
      <c r="Q205" s="35">
        <f t="shared" si="27"/>
        <v>-11538.7</v>
      </c>
    </row>
    <row r="206" spans="2:17">
      <c r="B206" s="7">
        <v>45513</v>
      </c>
      <c r="C206" s="345">
        <v>-323.5</v>
      </c>
      <c r="E206" s="345">
        <v>17.600000000000001</v>
      </c>
      <c r="F206" s="373">
        <f t="shared" si="40"/>
        <v>-154.5</v>
      </c>
      <c r="G206" s="373">
        <f t="shared" si="38"/>
        <v>179.6</v>
      </c>
      <c r="H206" s="373">
        <f t="shared" si="39"/>
        <v>-0.35937345309724311</v>
      </c>
      <c r="I206" s="373">
        <f t="shared" ref="I206:I262" si="41">CORREL(C194:C206,E194:E206)</f>
        <v>0.15866223553825037</v>
      </c>
      <c r="J206" s="349">
        <f t="shared" si="37"/>
        <v>-305.89999999999998</v>
      </c>
      <c r="K206" s="35">
        <f t="shared" si="32"/>
        <v>12714.459200000001</v>
      </c>
      <c r="L206" s="35">
        <f t="shared" si="34"/>
        <v>-140.5108000000003</v>
      </c>
      <c r="M206" s="35">
        <f t="shared" si="35"/>
        <v>12854.970000000001</v>
      </c>
      <c r="N206" s="35">
        <f t="shared" si="33"/>
        <v>10730.3392</v>
      </c>
      <c r="O206" s="35">
        <f t="shared" ref="O206:O262" si="42">SUM(C194:C206)</f>
        <v>-2552.9</v>
      </c>
      <c r="P206" s="35">
        <f t="shared" ref="P206:P262" si="43">SUM(E194:E206)</f>
        <v>6579.6</v>
      </c>
      <c r="Q206" s="35">
        <f t="shared" si="27"/>
        <v>-9132.5</v>
      </c>
    </row>
    <row r="207" spans="2:17">
      <c r="B207" s="7">
        <v>45520</v>
      </c>
      <c r="C207" s="345">
        <v>-297.60000000000002</v>
      </c>
      <c r="E207" s="345">
        <v>1404</v>
      </c>
      <c r="F207" s="373">
        <f t="shared" si="40"/>
        <v>25.899999999999977</v>
      </c>
      <c r="G207" s="373">
        <f t="shared" si="38"/>
        <v>1386.4</v>
      </c>
      <c r="H207" s="373">
        <f t="shared" si="39"/>
        <v>0.12833808479533793</v>
      </c>
      <c r="I207" s="373">
        <f t="shared" si="41"/>
        <v>0.12840002799664491</v>
      </c>
      <c r="J207" s="349">
        <f t="shared" si="37"/>
        <v>1106.4000000000001</v>
      </c>
      <c r="K207" s="35">
        <f t="shared" si="32"/>
        <v>13820.859200000001</v>
      </c>
      <c r="L207" s="35">
        <f t="shared" si="34"/>
        <v>-438.11080000000032</v>
      </c>
      <c r="M207" s="35">
        <f t="shared" si="35"/>
        <v>14258.970000000001</v>
      </c>
      <c r="N207" s="35">
        <f t="shared" si="33"/>
        <v>11836.7392</v>
      </c>
      <c r="O207" s="35">
        <f t="shared" si="42"/>
        <v>-2617.7999999999997</v>
      </c>
      <c r="P207" s="35">
        <f t="shared" si="43"/>
        <v>6644.6</v>
      </c>
      <c r="Q207" s="35">
        <f t="shared" ref="Q207:Q255" si="44">O207-P207</f>
        <v>-9262.4</v>
      </c>
    </row>
    <row r="208" spans="2:17">
      <c r="B208" s="7">
        <v>45527</v>
      </c>
      <c r="C208" s="345">
        <v>66</v>
      </c>
      <c r="E208" s="345">
        <v>-1026</v>
      </c>
      <c r="F208" s="373">
        <f t="shared" si="40"/>
        <v>363.6</v>
      </c>
      <c r="G208" s="373">
        <f t="shared" si="38"/>
        <v>-2430</v>
      </c>
      <c r="H208" s="373">
        <f t="shared" si="39"/>
        <v>-0.784655467016102</v>
      </c>
      <c r="I208" s="373">
        <f t="shared" si="41"/>
        <v>-0.12841762099217416</v>
      </c>
      <c r="J208" s="349">
        <f t="shared" si="37"/>
        <v>-960</v>
      </c>
      <c r="K208" s="35">
        <f t="shared" si="32"/>
        <v>12860.859200000001</v>
      </c>
      <c r="L208" s="35">
        <f t="shared" si="34"/>
        <v>-372.11080000000032</v>
      </c>
      <c r="M208" s="35">
        <f t="shared" si="35"/>
        <v>13232.970000000001</v>
      </c>
      <c r="N208" s="35">
        <f t="shared" si="33"/>
        <v>10876.7392</v>
      </c>
      <c r="O208" s="35">
        <f t="shared" si="42"/>
        <v>-2523.9</v>
      </c>
      <c r="P208" s="35">
        <f t="shared" si="43"/>
        <v>4048.6000000000004</v>
      </c>
      <c r="Q208" s="35">
        <f t="shared" si="44"/>
        <v>-6572.5</v>
      </c>
    </row>
    <row r="209" spans="2:17">
      <c r="B209" s="7">
        <v>45534</v>
      </c>
      <c r="C209" s="345">
        <v>-19.5</v>
      </c>
      <c r="E209" s="345">
        <v>682.9</v>
      </c>
      <c r="F209" s="373">
        <f t="shared" si="40"/>
        <v>-85.5</v>
      </c>
      <c r="G209" s="373">
        <f t="shared" si="38"/>
        <v>1708.9</v>
      </c>
      <c r="H209" s="373">
        <f t="shared" si="39"/>
        <v>-0.57533721313348984</v>
      </c>
      <c r="I209" s="373">
        <f t="shared" si="41"/>
        <v>-0.15377335195254282</v>
      </c>
      <c r="J209" s="349">
        <f t="shared" si="37"/>
        <v>663.4</v>
      </c>
      <c r="K209" s="35">
        <f t="shared" si="32"/>
        <v>13524.2592</v>
      </c>
      <c r="L209" s="35">
        <f t="shared" si="34"/>
        <v>-391.61080000000032</v>
      </c>
      <c r="M209" s="35">
        <f t="shared" si="35"/>
        <v>13915.87</v>
      </c>
      <c r="N209" s="35">
        <f t="shared" si="33"/>
        <v>11540.1392</v>
      </c>
      <c r="O209" s="35">
        <f t="shared" si="42"/>
        <v>-2015.4</v>
      </c>
      <c r="P209" s="35">
        <f t="shared" si="43"/>
        <v>4637.5</v>
      </c>
      <c r="Q209" s="35">
        <f t="shared" si="44"/>
        <v>-6652.9</v>
      </c>
    </row>
    <row r="210" spans="2:17">
      <c r="B210" s="7">
        <v>45541</v>
      </c>
      <c r="C210" s="345">
        <v>-50</v>
      </c>
      <c r="E210" s="345">
        <v>-863</v>
      </c>
      <c r="F210" s="373">
        <f t="shared" si="40"/>
        <v>-30.5</v>
      </c>
      <c r="G210" s="373">
        <f t="shared" si="38"/>
        <v>-1545.9</v>
      </c>
      <c r="H210" s="373">
        <f t="shared" si="39"/>
        <v>-0.79298485314544609</v>
      </c>
      <c r="I210" s="373">
        <f t="shared" si="41"/>
        <v>-0.17252181697728278</v>
      </c>
      <c r="J210" s="349">
        <f t="shared" si="37"/>
        <v>-913</v>
      </c>
      <c r="K210" s="35">
        <f t="shared" si="32"/>
        <v>12611.2592</v>
      </c>
      <c r="L210" s="35">
        <f t="shared" si="34"/>
        <v>-441.61080000000032</v>
      </c>
      <c r="M210" s="35">
        <f t="shared" si="35"/>
        <v>13052.87</v>
      </c>
      <c r="N210" s="35">
        <f t="shared" si="33"/>
        <v>10627.1392</v>
      </c>
      <c r="O210" s="35">
        <f t="shared" si="42"/>
        <v>-1523.4</v>
      </c>
      <c r="P210" s="35">
        <f t="shared" si="43"/>
        <v>3234.5</v>
      </c>
      <c r="Q210" s="35">
        <f t="shared" si="44"/>
        <v>-4757.8999999999996</v>
      </c>
    </row>
    <row r="211" spans="2:17">
      <c r="B211" s="7">
        <v>45548</v>
      </c>
      <c r="C211" s="345">
        <v>-320</v>
      </c>
      <c r="E211" s="345">
        <v>1646</v>
      </c>
      <c r="F211" s="373">
        <f t="shared" si="40"/>
        <v>-270</v>
      </c>
      <c r="G211" s="373">
        <f t="shared" si="38"/>
        <v>2509</v>
      </c>
      <c r="H211" s="373">
        <f t="shared" si="39"/>
        <v>-0.82510984555384759</v>
      </c>
      <c r="I211" s="373">
        <f t="shared" si="41"/>
        <v>-0.23667696656720713</v>
      </c>
      <c r="J211" s="349">
        <f t="shared" si="37"/>
        <v>1326</v>
      </c>
      <c r="K211" s="35">
        <f t="shared" ref="K211" si="45">K210+J211</f>
        <v>13937.2592</v>
      </c>
      <c r="L211" s="35">
        <f t="shared" si="34"/>
        <v>-761.61080000000038</v>
      </c>
      <c r="M211" s="35">
        <f t="shared" si="35"/>
        <v>14698.87</v>
      </c>
      <c r="N211" s="35">
        <f t="shared" ref="N211" si="46">N210+J211</f>
        <v>11953.1392</v>
      </c>
      <c r="O211" s="35">
        <f t="shared" si="42"/>
        <v>-1404.4</v>
      </c>
      <c r="P211" s="35">
        <f t="shared" si="43"/>
        <v>4089.5</v>
      </c>
      <c r="Q211" s="35">
        <f t="shared" si="44"/>
        <v>-5493.9</v>
      </c>
    </row>
    <row r="212" spans="2:17">
      <c r="B212" s="7">
        <v>45555</v>
      </c>
      <c r="C212" s="345">
        <v>96.1</v>
      </c>
      <c r="E212" s="345">
        <v>1582</v>
      </c>
      <c r="F212" s="373">
        <f t="shared" si="40"/>
        <v>416.1</v>
      </c>
      <c r="G212" s="373">
        <f t="shared" si="38"/>
        <v>-64</v>
      </c>
      <c r="H212" s="373">
        <f t="shared" si="39"/>
        <v>-0.19641539720779455</v>
      </c>
      <c r="I212" s="373">
        <f t="shared" si="41"/>
        <v>-0.11149802679620033</v>
      </c>
      <c r="J212" s="349">
        <f t="shared" si="37"/>
        <v>1678.1</v>
      </c>
      <c r="K212" s="35">
        <f t="shared" ref="K212" si="47">K211+J212</f>
        <v>15615.359200000001</v>
      </c>
      <c r="L212" s="35">
        <f t="shared" si="34"/>
        <v>-665.51080000000036</v>
      </c>
      <c r="M212" s="35">
        <f t="shared" si="35"/>
        <v>16280.87</v>
      </c>
      <c r="N212" s="35">
        <f t="shared" ref="N212" si="48">N211+J212</f>
        <v>13631.2392</v>
      </c>
      <c r="O212" s="35">
        <f t="shared" si="42"/>
        <v>-1150.3000000000002</v>
      </c>
      <c r="P212" s="35">
        <f t="shared" si="43"/>
        <v>5637.5</v>
      </c>
      <c r="Q212" s="35">
        <f t="shared" si="44"/>
        <v>-6787.8</v>
      </c>
    </row>
    <row r="213" spans="2:17">
      <c r="B213" s="7">
        <v>45562</v>
      </c>
      <c r="C213" s="345">
        <v>206.2</v>
      </c>
      <c r="E213" s="345">
        <v>-443</v>
      </c>
      <c r="F213" s="373">
        <f t="shared" si="40"/>
        <v>110.1</v>
      </c>
      <c r="G213" s="373">
        <f t="shared" si="38"/>
        <v>-2025</v>
      </c>
      <c r="H213" s="373">
        <f t="shared" si="39"/>
        <v>-0.43286624813680552</v>
      </c>
      <c r="I213" s="373">
        <f t="shared" si="41"/>
        <v>-0.29471454094442362</v>
      </c>
      <c r="J213" s="349">
        <f t="shared" si="37"/>
        <v>-236.8</v>
      </c>
      <c r="K213" s="35">
        <f t="shared" ref="K213:K214" si="49">K212+J213</f>
        <v>15378.559200000002</v>
      </c>
      <c r="L213" s="35">
        <f t="shared" si="34"/>
        <v>-459.31080000000037</v>
      </c>
      <c r="M213" s="35">
        <f t="shared" si="35"/>
        <v>15837.87</v>
      </c>
      <c r="N213" s="35">
        <f t="shared" ref="N213:N214" si="50">N212+J213</f>
        <v>13394.439200000001</v>
      </c>
      <c r="O213" s="35">
        <f t="shared" si="42"/>
        <v>-716.3</v>
      </c>
      <c r="P213" s="35">
        <f t="shared" si="43"/>
        <v>5873.5</v>
      </c>
      <c r="Q213" s="35">
        <f t="shared" si="44"/>
        <v>-6589.8</v>
      </c>
    </row>
    <row r="214" spans="2:17">
      <c r="B214" s="7">
        <v>45569</v>
      </c>
      <c r="C214" s="345">
        <v>-291.10000000000002</v>
      </c>
      <c r="E214" s="345">
        <v>-124</v>
      </c>
      <c r="F214" s="373">
        <f t="shared" si="40"/>
        <v>-497.3</v>
      </c>
      <c r="G214" s="373">
        <f t="shared" si="38"/>
        <v>319</v>
      </c>
      <c r="H214" s="373">
        <f t="shared" si="39"/>
        <v>-0.25328723450076829</v>
      </c>
      <c r="I214" s="373">
        <f t="shared" si="41"/>
        <v>-0.37189211218546231</v>
      </c>
      <c r="J214" s="349">
        <f t="shared" si="37"/>
        <v>-415.1</v>
      </c>
      <c r="K214" s="35">
        <f t="shared" si="49"/>
        <v>14963.459200000001</v>
      </c>
      <c r="L214" s="35">
        <f t="shared" si="34"/>
        <v>-750.41080000000034</v>
      </c>
      <c r="M214" s="35">
        <f t="shared" si="35"/>
        <v>15713.87</v>
      </c>
      <c r="N214" s="35">
        <f t="shared" si="50"/>
        <v>12979.3392</v>
      </c>
      <c r="O214" s="35">
        <f t="shared" si="42"/>
        <v>-1163.4000000000001</v>
      </c>
      <c r="P214" s="35">
        <f t="shared" si="43"/>
        <v>4269.5</v>
      </c>
      <c r="Q214" s="35">
        <f t="shared" si="44"/>
        <v>-5432.9</v>
      </c>
    </row>
    <row r="215" spans="2:17">
      <c r="B215" s="7">
        <v>45576</v>
      </c>
      <c r="C215" s="345">
        <v>-125</v>
      </c>
      <c r="E215" s="345">
        <v>200</v>
      </c>
      <c r="F215" s="373">
        <f t="shared" si="40"/>
        <v>166.10000000000002</v>
      </c>
      <c r="G215" s="373">
        <f t="shared" si="38"/>
        <v>324</v>
      </c>
      <c r="H215" s="373">
        <f t="shared" si="39"/>
        <v>0.17845751181860348</v>
      </c>
      <c r="I215" s="373">
        <f t="shared" si="41"/>
        <v>-0.38597158382774926</v>
      </c>
      <c r="J215" s="349">
        <f t="shared" si="37"/>
        <v>75</v>
      </c>
      <c r="K215" s="35">
        <f t="shared" ref="K215" si="51">K214+J215</f>
        <v>15038.459200000001</v>
      </c>
      <c r="L215" s="35">
        <f t="shared" si="34"/>
        <v>-875.41080000000034</v>
      </c>
      <c r="M215" s="35">
        <f t="shared" si="35"/>
        <v>15913.87</v>
      </c>
      <c r="N215" s="35">
        <f t="shared" ref="N215" si="52">N214+J215</f>
        <v>13054.3392</v>
      </c>
      <c r="O215" s="35">
        <f t="shared" si="42"/>
        <v>-1231.4000000000001</v>
      </c>
      <c r="P215" s="35">
        <f t="shared" si="43"/>
        <v>3574.5</v>
      </c>
      <c r="Q215" s="35">
        <f t="shared" si="44"/>
        <v>-4805.8999999999996</v>
      </c>
    </row>
    <row r="216" spans="2:17">
      <c r="B216" s="7">
        <v>45583</v>
      </c>
      <c r="C216" s="345">
        <v>-73</v>
      </c>
      <c r="E216" s="345">
        <v>115</v>
      </c>
      <c r="F216" s="373">
        <f t="shared" si="40"/>
        <v>52</v>
      </c>
      <c r="G216" s="373">
        <f t="shared" si="38"/>
        <v>-85</v>
      </c>
      <c r="H216" s="373">
        <f t="shared" si="39"/>
        <v>-0.59592508670775612</v>
      </c>
      <c r="I216" s="373">
        <f t="shared" si="41"/>
        <v>-0.31401770268330642</v>
      </c>
      <c r="J216" s="349">
        <f t="shared" si="37"/>
        <v>42</v>
      </c>
      <c r="K216" s="35">
        <f t="shared" ref="K216" si="53">K215+J216</f>
        <v>15080.459200000001</v>
      </c>
      <c r="L216" s="35">
        <f t="shared" si="34"/>
        <v>-948.41080000000034</v>
      </c>
      <c r="M216" s="35">
        <f t="shared" si="35"/>
        <v>16028.87</v>
      </c>
      <c r="N216" s="35">
        <f t="shared" ref="N216" si="54">N215+J216</f>
        <v>13096.3392</v>
      </c>
      <c r="O216" s="35">
        <f t="shared" si="42"/>
        <v>-1428.4</v>
      </c>
      <c r="P216" s="35">
        <f t="shared" si="43"/>
        <v>4389.5</v>
      </c>
      <c r="Q216" s="35">
        <f t="shared" si="44"/>
        <v>-5817.9</v>
      </c>
    </row>
    <row r="217" spans="2:17">
      <c r="B217" s="7">
        <v>45590</v>
      </c>
      <c r="C217" s="345">
        <v>-217</v>
      </c>
      <c r="E217" s="345">
        <v>41</v>
      </c>
      <c r="F217" s="373">
        <f t="shared" si="40"/>
        <v>-144</v>
      </c>
      <c r="G217" s="373">
        <f t="shared" si="38"/>
        <v>-74</v>
      </c>
      <c r="H217" s="373">
        <f t="shared" si="39"/>
        <v>0.86923626201654502</v>
      </c>
      <c r="I217" s="373">
        <f t="shared" si="41"/>
        <v>-0.30460922026281712</v>
      </c>
      <c r="J217" s="349">
        <f t="shared" si="37"/>
        <v>-176</v>
      </c>
      <c r="K217" s="35">
        <f t="shared" ref="K217:K218" si="55">K216+J217</f>
        <v>14904.459200000001</v>
      </c>
      <c r="L217" s="35">
        <f t="shared" si="34"/>
        <v>-1165.4108000000003</v>
      </c>
      <c r="M217" s="35">
        <f t="shared" si="35"/>
        <v>16069.87</v>
      </c>
      <c r="N217" s="35">
        <f t="shared" ref="N217:N218" si="56">N216+J217</f>
        <v>12920.3392</v>
      </c>
      <c r="O217" s="35">
        <f t="shared" si="42"/>
        <v>-1517.4</v>
      </c>
      <c r="P217" s="35">
        <f t="shared" si="43"/>
        <v>3070.5</v>
      </c>
      <c r="Q217" s="35">
        <f t="shared" si="44"/>
        <v>-4587.8999999999996</v>
      </c>
    </row>
    <row r="218" spans="2:17">
      <c r="B218" s="7">
        <v>45597</v>
      </c>
      <c r="C218" s="345">
        <v>110</v>
      </c>
      <c r="E218" s="345">
        <v>621</v>
      </c>
      <c r="F218" s="373">
        <f t="shared" si="40"/>
        <v>327</v>
      </c>
      <c r="G218" s="373">
        <f t="shared" si="38"/>
        <v>580</v>
      </c>
      <c r="H218" s="373">
        <f t="shared" si="39"/>
        <v>0.93786008380696362</v>
      </c>
      <c r="I218" s="373">
        <f t="shared" si="41"/>
        <v>-0.26272209148437453</v>
      </c>
      <c r="J218" s="349">
        <f t="shared" si="37"/>
        <v>731</v>
      </c>
      <c r="K218" s="35">
        <f t="shared" si="55"/>
        <v>15635.459200000001</v>
      </c>
      <c r="L218" s="35">
        <f t="shared" si="34"/>
        <v>-1055.4108000000003</v>
      </c>
      <c r="M218" s="35">
        <f t="shared" si="35"/>
        <v>16690.870000000003</v>
      </c>
      <c r="N218" s="35">
        <f t="shared" si="56"/>
        <v>13651.3392</v>
      </c>
      <c r="O218" s="35">
        <f t="shared" si="42"/>
        <v>-1238.4000000000001</v>
      </c>
      <c r="P218" s="35">
        <f t="shared" si="43"/>
        <v>3853.5</v>
      </c>
      <c r="Q218" s="35">
        <f t="shared" si="44"/>
        <v>-5091.8999999999996</v>
      </c>
    </row>
    <row r="219" spans="2:17">
      <c r="B219" s="7">
        <v>45604</v>
      </c>
      <c r="C219" s="345">
        <v>-163</v>
      </c>
      <c r="E219" s="345">
        <v>149</v>
      </c>
      <c r="F219" s="373">
        <f t="shared" si="40"/>
        <v>-273</v>
      </c>
      <c r="G219" s="373">
        <f t="shared" si="38"/>
        <v>-472</v>
      </c>
      <c r="H219" s="373">
        <f t="shared" si="39"/>
        <v>0.93622448832445282</v>
      </c>
      <c r="I219" s="373">
        <f t="shared" si="41"/>
        <v>-0.31271069456695011</v>
      </c>
      <c r="J219" s="349">
        <f t="shared" si="37"/>
        <v>-14</v>
      </c>
      <c r="K219" s="35">
        <f t="shared" ref="K219" si="57">K218+J219</f>
        <v>15621.459200000001</v>
      </c>
      <c r="L219" s="35">
        <f t="shared" si="34"/>
        <v>-1218.4108000000003</v>
      </c>
      <c r="M219" s="35">
        <f t="shared" si="35"/>
        <v>16839.870000000003</v>
      </c>
      <c r="N219" s="35">
        <f t="shared" ref="N219" si="58">N218+J219</f>
        <v>13637.3392</v>
      </c>
      <c r="O219" s="35">
        <f t="shared" si="42"/>
        <v>-1077.9000000000001</v>
      </c>
      <c r="P219" s="35">
        <f t="shared" si="43"/>
        <v>3984.9</v>
      </c>
      <c r="Q219" s="35">
        <f t="shared" si="44"/>
        <v>-5062.8</v>
      </c>
    </row>
    <row r="220" spans="2:17">
      <c r="B220" s="7">
        <v>45611</v>
      </c>
      <c r="C220" s="345">
        <v>138.6</v>
      </c>
      <c r="E220" s="345">
        <v>1627</v>
      </c>
      <c r="F220" s="373">
        <f t="shared" si="40"/>
        <v>301.60000000000002</v>
      </c>
      <c r="G220" s="373">
        <f t="shared" si="38"/>
        <v>1478</v>
      </c>
      <c r="H220" s="373">
        <f t="shared" si="39"/>
        <v>0.85691496462963601</v>
      </c>
      <c r="I220" s="373">
        <f t="shared" si="41"/>
        <v>-1.8347917905991148E-2</v>
      </c>
      <c r="J220" s="349">
        <f t="shared" si="37"/>
        <v>1765.6</v>
      </c>
      <c r="K220" s="35">
        <f t="shared" ref="K220" si="59">K219+J220</f>
        <v>17387.0592</v>
      </c>
      <c r="L220" s="35">
        <f t="shared" ref="L220:L251" si="60">L219+C220</f>
        <v>-1079.8108000000004</v>
      </c>
      <c r="M220" s="35">
        <f t="shared" ref="M220:M251" si="61">M219+E220</f>
        <v>18466.870000000003</v>
      </c>
      <c r="N220" s="35">
        <f t="shared" ref="N220" si="62">N219+J220</f>
        <v>15402.939200000001</v>
      </c>
      <c r="O220" s="35">
        <f t="shared" si="42"/>
        <v>-641.70000000000005</v>
      </c>
      <c r="P220" s="35">
        <f t="shared" si="43"/>
        <v>4207.8999999999996</v>
      </c>
      <c r="Q220" s="35">
        <f t="shared" si="44"/>
        <v>-4849.5999999999995</v>
      </c>
    </row>
    <row r="221" spans="2:17">
      <c r="B221" s="7">
        <v>45618</v>
      </c>
      <c r="C221" s="345">
        <v>-272</v>
      </c>
      <c r="E221" s="345">
        <v>-814</v>
      </c>
      <c r="F221" s="373">
        <f t="shared" si="40"/>
        <v>-410.6</v>
      </c>
      <c r="G221" s="373">
        <f t="shared" si="38"/>
        <v>-2441</v>
      </c>
      <c r="H221" s="373">
        <f t="shared" si="39"/>
        <v>0.91516221418258303</v>
      </c>
      <c r="I221" s="373">
        <f t="shared" si="41"/>
        <v>0.2108616891620741</v>
      </c>
      <c r="J221" s="349">
        <f t="shared" si="37"/>
        <v>-1086</v>
      </c>
      <c r="K221" s="35">
        <f t="shared" ref="K221" si="63">K220+J221</f>
        <v>16301.0592</v>
      </c>
      <c r="L221" s="35">
        <f t="shared" si="60"/>
        <v>-1351.8108000000004</v>
      </c>
      <c r="M221" s="35">
        <f t="shared" si="61"/>
        <v>17652.870000000003</v>
      </c>
      <c r="N221" s="35">
        <f t="shared" ref="N221" si="64">N220+J221</f>
        <v>14316.939200000001</v>
      </c>
      <c r="O221" s="35">
        <f t="shared" si="42"/>
        <v>-979.69999999999993</v>
      </c>
      <c r="P221" s="35">
        <f t="shared" si="43"/>
        <v>4419.8999999999996</v>
      </c>
      <c r="Q221" s="35">
        <f t="shared" si="44"/>
        <v>-5399.5999999999995</v>
      </c>
    </row>
    <row r="222" spans="2:17">
      <c r="B222" s="7">
        <v>45625</v>
      </c>
      <c r="C222" s="345">
        <v>280</v>
      </c>
      <c r="E222" s="345">
        <v>610</v>
      </c>
      <c r="F222" s="373">
        <f t="shared" si="40"/>
        <v>552</v>
      </c>
      <c r="G222" s="373">
        <f t="shared" si="38"/>
        <v>1424</v>
      </c>
      <c r="H222" s="373">
        <f t="shared" si="39"/>
        <v>0.76719240398046495</v>
      </c>
      <c r="I222" s="373">
        <f t="shared" si="41"/>
        <v>0.22216588911309268</v>
      </c>
      <c r="J222" s="349">
        <f t="shared" si="37"/>
        <v>890</v>
      </c>
      <c r="K222" s="35">
        <f t="shared" ref="K222" si="65">K221+J222</f>
        <v>17191.0592</v>
      </c>
      <c r="L222" s="35">
        <f t="shared" si="60"/>
        <v>-1071.8108000000004</v>
      </c>
      <c r="M222" s="35">
        <f t="shared" si="61"/>
        <v>18262.870000000003</v>
      </c>
      <c r="N222" s="35">
        <f t="shared" ref="N222" si="66">N221+J222</f>
        <v>15206.939200000001</v>
      </c>
      <c r="O222" s="35">
        <f t="shared" si="42"/>
        <v>-680.19999999999993</v>
      </c>
      <c r="P222" s="35">
        <f t="shared" si="43"/>
        <v>4347</v>
      </c>
      <c r="Q222" s="35">
        <f t="shared" si="44"/>
        <v>-5027.2</v>
      </c>
    </row>
    <row r="223" spans="2:17">
      <c r="B223" s="7">
        <v>45632</v>
      </c>
      <c r="C223" s="345">
        <v>-157</v>
      </c>
      <c r="E223" s="345">
        <v>-102</v>
      </c>
      <c r="F223" s="373">
        <f t="shared" si="40"/>
        <v>-437</v>
      </c>
      <c r="G223" s="373">
        <f t="shared" si="38"/>
        <v>-712</v>
      </c>
      <c r="H223" s="373">
        <f t="shared" si="39"/>
        <v>0.79715073555054372</v>
      </c>
      <c r="I223" s="373">
        <f t="shared" si="41"/>
        <v>0.26614781950576583</v>
      </c>
      <c r="J223" s="349">
        <f t="shared" si="37"/>
        <v>-259</v>
      </c>
      <c r="K223" s="35">
        <f t="shared" ref="K223" si="67">K222+J223</f>
        <v>16932.0592</v>
      </c>
      <c r="L223" s="35">
        <f t="shared" si="60"/>
        <v>-1228.8108000000004</v>
      </c>
      <c r="M223" s="35">
        <f t="shared" si="61"/>
        <v>18160.870000000003</v>
      </c>
      <c r="N223" s="35">
        <f t="shared" ref="N223" si="68">N222+J223</f>
        <v>14947.939200000001</v>
      </c>
      <c r="O223" s="35">
        <f t="shared" si="42"/>
        <v>-787.2</v>
      </c>
      <c r="P223" s="35">
        <f t="shared" si="43"/>
        <v>5108</v>
      </c>
      <c r="Q223" s="35">
        <f t="shared" si="44"/>
        <v>-5895.2</v>
      </c>
    </row>
    <row r="224" spans="2:17">
      <c r="B224" s="7">
        <v>45639</v>
      </c>
      <c r="C224" s="346">
        <v>318.7</v>
      </c>
      <c r="E224" s="345">
        <v>-243</v>
      </c>
      <c r="F224" s="373">
        <f t="shared" si="40"/>
        <v>475.7</v>
      </c>
      <c r="G224" s="373">
        <f t="shared" si="38"/>
        <v>-141</v>
      </c>
      <c r="H224" s="373">
        <f t="shared" si="39"/>
        <v>0.67006280410317809</v>
      </c>
      <c r="I224" s="373">
        <f t="shared" si="41"/>
        <v>0.38030413841211158</v>
      </c>
      <c r="J224" s="349">
        <f t="shared" si="37"/>
        <v>75.699999999999989</v>
      </c>
      <c r="K224" s="35">
        <f t="shared" ref="K224" si="69">K223+J224</f>
        <v>17007.7592</v>
      </c>
      <c r="L224" s="35">
        <f t="shared" si="60"/>
        <v>-910.11080000000038</v>
      </c>
      <c r="M224" s="35">
        <f t="shared" si="61"/>
        <v>17917.870000000003</v>
      </c>
      <c r="N224" s="35">
        <f t="shared" ref="N224" si="70">N223+J224</f>
        <v>15023.639200000001</v>
      </c>
      <c r="O224" s="35">
        <f t="shared" si="42"/>
        <v>-148.50000000000006</v>
      </c>
      <c r="P224" s="35">
        <f t="shared" si="43"/>
        <v>3219</v>
      </c>
      <c r="Q224" s="35">
        <f t="shared" si="44"/>
        <v>-3367.5</v>
      </c>
    </row>
    <row r="225" spans="2:17">
      <c r="B225" s="7">
        <v>45646</v>
      </c>
      <c r="C225" s="345">
        <v>-169</v>
      </c>
      <c r="E225" s="345">
        <v>336</v>
      </c>
      <c r="F225" s="373">
        <f t="shared" si="40"/>
        <v>-487.7</v>
      </c>
      <c r="G225" s="373">
        <f t="shared" si="38"/>
        <v>579</v>
      </c>
      <c r="H225" s="373">
        <f t="shared" si="39"/>
        <v>3.6796156825038055E-2</v>
      </c>
      <c r="I225" s="373">
        <f t="shared" si="41"/>
        <v>0.33404059061908459</v>
      </c>
      <c r="J225" s="349">
        <f t="shared" si="37"/>
        <v>167</v>
      </c>
      <c r="K225" s="35">
        <f t="shared" ref="K225" si="71">K224+J225</f>
        <v>17174.7592</v>
      </c>
      <c r="L225" s="35">
        <f t="shared" si="60"/>
        <v>-1079.1108000000004</v>
      </c>
      <c r="M225" s="35">
        <f t="shared" si="61"/>
        <v>18253.870000000003</v>
      </c>
      <c r="N225" s="35">
        <f t="shared" ref="N225" si="72">N224+J225</f>
        <v>15190.639200000001</v>
      </c>
      <c r="O225" s="35">
        <f t="shared" si="42"/>
        <v>-413.60000000000008</v>
      </c>
      <c r="P225" s="35">
        <f t="shared" si="43"/>
        <v>1973</v>
      </c>
      <c r="Q225" s="35">
        <f t="shared" si="44"/>
        <v>-2386.6</v>
      </c>
    </row>
    <row r="226" spans="2:17">
      <c r="B226" s="7">
        <v>45653</v>
      </c>
      <c r="C226" s="345">
        <v>-101</v>
      </c>
      <c r="E226" s="345">
        <v>-246</v>
      </c>
      <c r="F226" s="373">
        <f t="shared" si="40"/>
        <v>68</v>
      </c>
      <c r="G226" s="373">
        <f t="shared" si="38"/>
        <v>-582</v>
      </c>
      <c r="H226" s="373">
        <f t="shared" si="39"/>
        <v>-0.52326278716524932</v>
      </c>
      <c r="I226" s="373">
        <f t="shared" si="41"/>
        <v>0.48599928299201051</v>
      </c>
      <c r="J226" s="349">
        <f t="shared" si="37"/>
        <v>-347</v>
      </c>
      <c r="K226" s="35">
        <f t="shared" ref="K226" si="73">K225+J226</f>
        <v>16827.7592</v>
      </c>
      <c r="L226" s="35">
        <f t="shared" si="60"/>
        <v>-1180.1108000000004</v>
      </c>
      <c r="M226" s="35">
        <f t="shared" si="61"/>
        <v>18007.870000000003</v>
      </c>
      <c r="N226" s="35">
        <f t="shared" ref="N226" si="74">N225+J226</f>
        <v>14843.639200000001</v>
      </c>
      <c r="O226" s="35">
        <f t="shared" si="42"/>
        <v>-720.8</v>
      </c>
      <c r="P226" s="35">
        <f t="shared" si="43"/>
        <v>2170</v>
      </c>
      <c r="Q226" s="35">
        <f t="shared" si="44"/>
        <v>-2890.8</v>
      </c>
    </row>
    <row r="227" spans="2:17">
      <c r="B227" s="7">
        <v>45660</v>
      </c>
      <c r="C227" s="346">
        <v>42.1</v>
      </c>
      <c r="E227" s="345">
        <v>187</v>
      </c>
      <c r="F227" s="373">
        <f t="shared" si="40"/>
        <v>143.1</v>
      </c>
      <c r="G227" s="373">
        <f t="shared" si="38"/>
        <v>433</v>
      </c>
      <c r="H227" s="373">
        <f t="shared" si="39"/>
        <v>-0.52880424306337614</v>
      </c>
      <c r="I227" s="373">
        <f t="shared" si="41"/>
        <v>0.4646328752468859</v>
      </c>
      <c r="J227" s="349">
        <f t="shared" si="37"/>
        <v>229.1</v>
      </c>
      <c r="K227" s="35">
        <f t="shared" ref="K227:K228" si="75">K226+J227</f>
        <v>17056.859199999999</v>
      </c>
      <c r="L227" s="35">
        <f t="shared" si="60"/>
        <v>-1138.0108000000005</v>
      </c>
      <c r="M227" s="35">
        <f t="shared" si="61"/>
        <v>18194.870000000003</v>
      </c>
      <c r="N227" s="35">
        <f t="shared" ref="N227:N228" si="76">N226+J227</f>
        <v>15072.739200000002</v>
      </c>
      <c r="O227" s="35">
        <f t="shared" si="42"/>
        <v>-387.59999999999997</v>
      </c>
      <c r="P227" s="35">
        <f t="shared" si="43"/>
        <v>2481</v>
      </c>
      <c r="Q227" s="35">
        <f t="shared" si="44"/>
        <v>-2868.6</v>
      </c>
    </row>
    <row r="228" spans="2:17">
      <c r="B228" s="7">
        <v>45667</v>
      </c>
      <c r="C228" s="345">
        <v>-211.8</v>
      </c>
      <c r="E228" s="345">
        <v>460</v>
      </c>
      <c r="F228" s="373">
        <f t="shared" si="40"/>
        <v>-253.9</v>
      </c>
      <c r="G228" s="373">
        <f t="shared" si="38"/>
        <v>273</v>
      </c>
      <c r="H228" s="373">
        <f t="shared" si="39"/>
        <v>-0.39443118968900043</v>
      </c>
      <c r="I228" s="373">
        <f t="shared" si="41"/>
        <v>0.41450797795203481</v>
      </c>
      <c r="J228" s="349">
        <f t="shared" si="37"/>
        <v>248.2</v>
      </c>
      <c r="K228" s="35">
        <f t="shared" si="75"/>
        <v>17305.0592</v>
      </c>
      <c r="L228" s="35">
        <f t="shared" si="60"/>
        <v>-1349.8108000000004</v>
      </c>
      <c r="M228" s="35">
        <f t="shared" si="61"/>
        <v>18654.870000000003</v>
      </c>
      <c r="N228" s="35">
        <f t="shared" si="76"/>
        <v>15320.939200000003</v>
      </c>
      <c r="O228" s="35">
        <f t="shared" si="42"/>
        <v>-474.4</v>
      </c>
      <c r="P228" s="35">
        <f t="shared" si="43"/>
        <v>2741</v>
      </c>
      <c r="Q228" s="35">
        <f t="shared" si="44"/>
        <v>-3215.4</v>
      </c>
    </row>
    <row r="229" spans="2:17">
      <c r="B229" s="7">
        <v>45674</v>
      </c>
      <c r="C229" s="345">
        <v>-67</v>
      </c>
      <c r="E229" s="345">
        <v>1239</v>
      </c>
      <c r="F229" s="373">
        <f t="shared" si="40"/>
        <v>144.80000000000001</v>
      </c>
      <c r="G229" s="373">
        <f t="shared" si="38"/>
        <v>779</v>
      </c>
      <c r="H229" s="373">
        <f t="shared" si="39"/>
        <v>-4.7292324702782655E-2</v>
      </c>
      <c r="I229" s="373">
        <f t="shared" si="41"/>
        <v>0.34939869922856265</v>
      </c>
      <c r="J229" s="349">
        <f t="shared" si="37"/>
        <v>1172</v>
      </c>
      <c r="K229" s="35">
        <f t="shared" ref="K229" si="77">K228+J229</f>
        <v>18477.0592</v>
      </c>
      <c r="L229" s="35">
        <f t="shared" si="60"/>
        <v>-1416.8108000000004</v>
      </c>
      <c r="M229" s="35">
        <f t="shared" si="61"/>
        <v>19893.870000000003</v>
      </c>
      <c r="N229" s="35">
        <f t="shared" ref="N229" si="78">N228+J229</f>
        <v>16492.939200000001</v>
      </c>
      <c r="O229" s="35">
        <f t="shared" si="42"/>
        <v>-468.4</v>
      </c>
      <c r="P229" s="35">
        <f t="shared" si="43"/>
        <v>3865</v>
      </c>
      <c r="Q229" s="35">
        <f t="shared" si="44"/>
        <v>-4333.3999999999996</v>
      </c>
    </row>
    <row r="230" spans="2:17">
      <c r="B230" s="7">
        <v>45681</v>
      </c>
      <c r="C230" s="345">
        <v>345</v>
      </c>
      <c r="E230" s="345">
        <v>382</v>
      </c>
      <c r="F230" s="373">
        <f t="shared" si="40"/>
        <v>412</v>
      </c>
      <c r="G230" s="373">
        <f t="shared" si="38"/>
        <v>-857</v>
      </c>
      <c r="H230" s="373">
        <f t="shared" si="39"/>
        <v>-0.31195878345354178</v>
      </c>
      <c r="I230" s="373">
        <f t="shared" si="41"/>
        <v>0.30441626380578035</v>
      </c>
      <c r="J230" s="349">
        <f t="shared" si="37"/>
        <v>727</v>
      </c>
      <c r="K230" s="35">
        <f t="shared" ref="K230" si="79">K229+J230</f>
        <v>19204.0592</v>
      </c>
      <c r="L230" s="35">
        <f t="shared" si="60"/>
        <v>-1071.8108000000004</v>
      </c>
      <c r="M230" s="35">
        <f t="shared" si="61"/>
        <v>20275.870000000003</v>
      </c>
      <c r="N230" s="35">
        <f t="shared" ref="N230" si="80">N229+J230</f>
        <v>17219.939200000001</v>
      </c>
      <c r="O230" s="35">
        <f t="shared" si="42"/>
        <v>93.599999999999966</v>
      </c>
      <c r="P230" s="35">
        <f t="shared" si="43"/>
        <v>4206</v>
      </c>
      <c r="Q230" s="35">
        <f t="shared" si="44"/>
        <v>-4112.3999999999996</v>
      </c>
    </row>
    <row r="231" spans="2:17">
      <c r="B231" s="7">
        <v>45688</v>
      </c>
      <c r="C231" s="345">
        <v>89</v>
      </c>
      <c r="E231" s="345">
        <v>-682</v>
      </c>
      <c r="F231" s="373">
        <f>C231-C230</f>
        <v>-256</v>
      </c>
      <c r="G231" s="373">
        <f t="shared" si="38"/>
        <v>-1064</v>
      </c>
      <c r="H231" s="373">
        <f t="shared" si="39"/>
        <v>-0.29010038896053475</v>
      </c>
      <c r="I231" s="373">
        <f t="shared" si="41"/>
        <v>0.21794727363261801</v>
      </c>
      <c r="J231" s="349">
        <f t="shared" si="37"/>
        <v>-593</v>
      </c>
      <c r="K231" s="35">
        <f t="shared" ref="K231" si="81">K230+J231</f>
        <v>18611.0592</v>
      </c>
      <c r="L231" s="35">
        <f t="shared" si="60"/>
        <v>-982.81080000000043</v>
      </c>
      <c r="M231" s="35">
        <f t="shared" si="61"/>
        <v>19593.870000000003</v>
      </c>
      <c r="N231" s="35">
        <f t="shared" ref="N231" si="82">N230+J231</f>
        <v>16626.939200000001</v>
      </c>
      <c r="O231" s="35">
        <f t="shared" si="42"/>
        <v>72.600000000000023</v>
      </c>
      <c r="P231" s="35">
        <f t="shared" si="43"/>
        <v>2903</v>
      </c>
      <c r="Q231" s="35">
        <f t="shared" si="44"/>
        <v>-2830.4</v>
      </c>
    </row>
    <row r="232" spans="2:17">
      <c r="B232" s="7">
        <v>45695</v>
      </c>
      <c r="C232" s="345">
        <v>-49</v>
      </c>
      <c r="E232" s="345">
        <v>-1490</v>
      </c>
      <c r="F232" s="373">
        <f>C232-C231</f>
        <v>-138</v>
      </c>
      <c r="G232" s="373">
        <f t="shared" si="38"/>
        <v>-808</v>
      </c>
      <c r="H232" s="373">
        <f t="shared" si="39"/>
        <v>0.15370087881029132</v>
      </c>
      <c r="I232" s="373">
        <f t="shared" si="41"/>
        <v>0.22963185022033147</v>
      </c>
      <c r="J232" s="349">
        <f t="shared" si="37"/>
        <v>-1539</v>
      </c>
      <c r="K232" s="35">
        <f t="shared" ref="K232" si="83">K231+J232</f>
        <v>17072.0592</v>
      </c>
      <c r="L232" s="35">
        <f t="shared" si="60"/>
        <v>-1031.8108000000004</v>
      </c>
      <c r="M232" s="35">
        <f t="shared" si="61"/>
        <v>18103.870000000003</v>
      </c>
      <c r="N232" s="35">
        <f t="shared" ref="N232" si="84">N231+J232</f>
        <v>15087.939200000001</v>
      </c>
      <c r="O232" s="35">
        <f t="shared" si="42"/>
        <v>186.59999999999994</v>
      </c>
      <c r="P232" s="35">
        <f t="shared" si="43"/>
        <v>1264</v>
      </c>
      <c r="Q232" s="35">
        <f t="shared" si="44"/>
        <v>-1077.4000000000001</v>
      </c>
    </row>
    <row r="233" spans="2:17">
      <c r="B233" s="7">
        <v>45702</v>
      </c>
      <c r="C233" s="345">
        <v>108</v>
      </c>
      <c r="E233" s="345">
        <v>1851</v>
      </c>
      <c r="F233" s="373">
        <f>C233-C232</f>
        <v>157</v>
      </c>
      <c r="G233" s="373">
        <f t="shared" si="38"/>
        <v>3341</v>
      </c>
      <c r="H233" s="373">
        <f t="shared" si="39"/>
        <v>0.47488929325222401</v>
      </c>
      <c r="I233" s="373">
        <f t="shared" si="41"/>
        <v>0.20996827322068093</v>
      </c>
      <c r="J233" s="349">
        <f t="shared" si="37"/>
        <v>1959</v>
      </c>
      <c r="K233" s="35">
        <f t="shared" ref="K233" si="85">K232+J233</f>
        <v>19031.0592</v>
      </c>
      <c r="L233" s="35">
        <f t="shared" si="60"/>
        <v>-923.81080000000043</v>
      </c>
      <c r="M233" s="35">
        <f t="shared" si="61"/>
        <v>19954.870000000003</v>
      </c>
      <c r="N233" s="35">
        <f t="shared" ref="N233" si="86">N232+J233</f>
        <v>17046.939200000001</v>
      </c>
      <c r="O233" s="35">
        <f t="shared" si="42"/>
        <v>156</v>
      </c>
      <c r="P233" s="35">
        <f t="shared" si="43"/>
        <v>1488</v>
      </c>
      <c r="Q233" s="35">
        <f t="shared" si="44"/>
        <v>-1332</v>
      </c>
    </row>
    <row r="234" spans="2:17">
      <c r="B234" s="7">
        <v>45709</v>
      </c>
      <c r="C234" s="345">
        <v>73</v>
      </c>
      <c r="E234" s="345">
        <v>179</v>
      </c>
      <c r="F234" s="373">
        <f>C234-C233</f>
        <v>-35</v>
      </c>
      <c r="G234" s="373">
        <f t="shared" si="38"/>
        <v>-1672</v>
      </c>
      <c r="H234" s="373">
        <f t="shared" si="39"/>
        <v>0.76562758626817184</v>
      </c>
      <c r="I234" s="373">
        <f t="shared" si="41"/>
        <v>8.9393648568979286E-2</v>
      </c>
      <c r="J234" s="349">
        <f t="shared" si="37"/>
        <v>252</v>
      </c>
      <c r="K234" s="35">
        <f t="shared" ref="K234" si="87">K233+J234</f>
        <v>19283.0592</v>
      </c>
      <c r="L234" s="35">
        <f t="shared" si="60"/>
        <v>-850.81080000000043</v>
      </c>
      <c r="M234" s="35">
        <f t="shared" si="61"/>
        <v>20133.870000000003</v>
      </c>
      <c r="N234" s="35">
        <f t="shared" ref="N234" si="88">N233+J234</f>
        <v>17298.939200000001</v>
      </c>
      <c r="O234" s="35">
        <f t="shared" si="42"/>
        <v>501</v>
      </c>
      <c r="P234" s="35">
        <f t="shared" si="43"/>
        <v>2481</v>
      </c>
      <c r="Q234" s="35">
        <f t="shared" si="44"/>
        <v>-1980</v>
      </c>
    </row>
    <row r="235" spans="2:17">
      <c r="B235" s="7">
        <v>45716</v>
      </c>
      <c r="C235" s="345">
        <v>-107</v>
      </c>
      <c r="E235" s="345">
        <v>53</v>
      </c>
      <c r="F235" s="373">
        <f t="shared" ref="F235:F262" si="89">C235-C234</f>
        <v>-180</v>
      </c>
      <c r="G235" s="373">
        <f t="shared" si="38"/>
        <v>-126</v>
      </c>
      <c r="H235" s="373">
        <f t="shared" si="39"/>
        <v>0.66766285854348684</v>
      </c>
      <c r="I235" s="373">
        <f t="shared" si="41"/>
        <v>3.9637501541078576E-2</v>
      </c>
      <c r="J235" s="349">
        <f t="shared" si="37"/>
        <v>-54</v>
      </c>
      <c r="K235" s="35">
        <f t="shared" ref="K235:K236" si="90">K234+J235</f>
        <v>19229.0592</v>
      </c>
      <c r="L235" s="35">
        <f t="shared" si="60"/>
        <v>-957.81080000000043</v>
      </c>
      <c r="M235" s="35">
        <f t="shared" si="61"/>
        <v>20186.870000000003</v>
      </c>
      <c r="N235" s="35">
        <f t="shared" ref="N235:N236" si="91">N234+J235</f>
        <v>17244.939200000001</v>
      </c>
      <c r="O235" s="35">
        <f t="shared" si="42"/>
        <v>114</v>
      </c>
      <c r="P235" s="35">
        <f t="shared" si="43"/>
        <v>1924</v>
      </c>
      <c r="Q235" s="35">
        <f t="shared" si="44"/>
        <v>-1810</v>
      </c>
    </row>
    <row r="236" spans="2:17">
      <c r="B236" s="7">
        <v>45723</v>
      </c>
      <c r="C236" s="345">
        <v>216</v>
      </c>
      <c r="E236" s="345">
        <v>-159</v>
      </c>
      <c r="F236" s="373">
        <f t="shared" si="89"/>
        <v>323</v>
      </c>
      <c r="G236" s="373">
        <f t="shared" si="38"/>
        <v>-212</v>
      </c>
      <c r="H236" s="373">
        <f t="shared" si="39"/>
        <v>8.9943583636802313E-2</v>
      </c>
      <c r="I236" s="373">
        <f t="shared" si="41"/>
        <v>-1.9958759016168223E-2</v>
      </c>
      <c r="J236" s="349">
        <f t="shared" si="37"/>
        <v>57</v>
      </c>
      <c r="K236" s="35">
        <f t="shared" si="90"/>
        <v>19286.0592</v>
      </c>
      <c r="L236" s="35">
        <f t="shared" si="60"/>
        <v>-741.81080000000043</v>
      </c>
      <c r="M236" s="35">
        <f t="shared" si="61"/>
        <v>20027.870000000003</v>
      </c>
      <c r="N236" s="35">
        <f t="shared" si="91"/>
        <v>17301.939200000001</v>
      </c>
      <c r="O236" s="35">
        <f t="shared" si="42"/>
        <v>487</v>
      </c>
      <c r="P236" s="35">
        <f t="shared" si="43"/>
        <v>1867</v>
      </c>
      <c r="Q236" s="35">
        <f t="shared" si="44"/>
        <v>-1380</v>
      </c>
    </row>
    <row r="237" spans="2:17">
      <c r="B237" s="7">
        <v>45730</v>
      </c>
      <c r="C237" s="345">
        <v>480</v>
      </c>
      <c r="E237" s="345">
        <v>1465</v>
      </c>
      <c r="F237" s="373">
        <f t="shared" si="89"/>
        <v>264</v>
      </c>
      <c r="G237" s="373">
        <f t="shared" si="38"/>
        <v>1624</v>
      </c>
      <c r="H237" s="373">
        <f t="shared" si="39"/>
        <v>0.77303746945499507</v>
      </c>
      <c r="I237" s="373">
        <f t="shared" si="41"/>
        <v>0.29574498953445072</v>
      </c>
      <c r="J237" s="349">
        <f t="shared" si="37"/>
        <v>1945</v>
      </c>
      <c r="K237" s="35">
        <f t="shared" ref="K237:K238" si="92">K236+J237</f>
        <v>21231.0592</v>
      </c>
      <c r="L237" s="35">
        <f t="shared" si="60"/>
        <v>-261.81080000000043</v>
      </c>
      <c r="M237" s="35">
        <f t="shared" si="61"/>
        <v>21492.870000000003</v>
      </c>
      <c r="N237" s="35">
        <f t="shared" ref="N237:N238" si="93">N236+J237</f>
        <v>19246.939200000001</v>
      </c>
      <c r="O237" s="35">
        <f t="shared" si="42"/>
        <v>648.29999999999995</v>
      </c>
      <c r="P237" s="35">
        <f t="shared" si="43"/>
        <v>3575</v>
      </c>
      <c r="Q237" s="35">
        <f t="shared" si="44"/>
        <v>-2926.7</v>
      </c>
    </row>
    <row r="238" spans="2:17">
      <c r="B238" s="7">
        <v>45737</v>
      </c>
      <c r="C238" s="345">
        <v>-443</v>
      </c>
      <c r="E238" s="345">
        <v>-439</v>
      </c>
      <c r="F238" s="373">
        <f t="shared" si="89"/>
        <v>-923</v>
      </c>
      <c r="G238" s="373">
        <f t="shared" si="38"/>
        <v>-1904</v>
      </c>
      <c r="H238" s="373">
        <f t="shared" si="39"/>
        <v>0.81066705447022469</v>
      </c>
      <c r="I238" s="373">
        <f t="shared" si="41"/>
        <v>0.37980011466340102</v>
      </c>
      <c r="J238" s="349">
        <f t="shared" si="37"/>
        <v>-882</v>
      </c>
      <c r="K238" s="35">
        <f t="shared" si="92"/>
        <v>20349.0592</v>
      </c>
      <c r="L238" s="35">
        <f t="shared" si="60"/>
        <v>-704.81080000000043</v>
      </c>
      <c r="M238" s="35">
        <f t="shared" si="61"/>
        <v>21053.870000000003</v>
      </c>
      <c r="N238" s="35">
        <f t="shared" si="93"/>
        <v>18364.939200000001</v>
      </c>
      <c r="O238" s="35">
        <f t="shared" si="42"/>
        <v>374.29999999999995</v>
      </c>
      <c r="P238" s="35">
        <f t="shared" si="43"/>
        <v>2800</v>
      </c>
      <c r="Q238" s="35">
        <f t="shared" si="44"/>
        <v>-2425.6999999999998</v>
      </c>
    </row>
    <row r="239" spans="2:17">
      <c r="B239" s="7">
        <v>45744</v>
      </c>
      <c r="C239" s="345">
        <v>-652</v>
      </c>
      <c r="E239" s="345">
        <v>-2300</v>
      </c>
      <c r="F239" s="373">
        <f t="shared" si="89"/>
        <v>-209</v>
      </c>
      <c r="G239" s="373">
        <f t="shared" si="38"/>
        <v>-1861</v>
      </c>
      <c r="H239" s="373">
        <f t="shared" si="39"/>
        <v>0.89655824342104229</v>
      </c>
      <c r="I239" s="373">
        <f t="shared" si="41"/>
        <v>0.61299104567393659</v>
      </c>
      <c r="J239" s="349">
        <f t="shared" si="37"/>
        <v>-2952</v>
      </c>
      <c r="K239" s="35">
        <f t="shared" ref="K239:K240" si="94">K238+J239</f>
        <v>17397.0592</v>
      </c>
      <c r="L239" s="35">
        <f t="shared" si="60"/>
        <v>-1356.8108000000004</v>
      </c>
      <c r="M239" s="35">
        <f t="shared" si="61"/>
        <v>18753.870000000003</v>
      </c>
      <c r="N239" s="35">
        <f t="shared" ref="N239:N240" si="95">N238+J239</f>
        <v>15412.939200000001</v>
      </c>
      <c r="O239" s="35">
        <f t="shared" si="42"/>
        <v>-176.70000000000005</v>
      </c>
      <c r="P239" s="35">
        <f t="shared" si="43"/>
        <v>746</v>
      </c>
      <c r="Q239" s="35">
        <f t="shared" si="44"/>
        <v>-922.7</v>
      </c>
    </row>
    <row r="240" spans="2:17">
      <c r="B240" s="7">
        <v>45751</v>
      </c>
      <c r="C240" s="345">
        <v>-445</v>
      </c>
      <c r="E240" s="345">
        <v>-2000</v>
      </c>
      <c r="F240" s="373">
        <f t="shared" si="89"/>
        <v>207</v>
      </c>
      <c r="G240" s="373">
        <f t="shared" si="38"/>
        <v>300</v>
      </c>
      <c r="H240" s="373">
        <f t="shared" si="39"/>
        <v>0.92243407027987379</v>
      </c>
      <c r="I240" s="373">
        <f t="shared" si="41"/>
        <v>0.67274487477320066</v>
      </c>
      <c r="J240" s="349">
        <f t="shared" si="37"/>
        <v>-2445</v>
      </c>
      <c r="K240" s="35">
        <f t="shared" si="94"/>
        <v>14952.0592</v>
      </c>
      <c r="L240" s="35">
        <f t="shared" si="60"/>
        <v>-1801.8108000000004</v>
      </c>
      <c r="M240" s="35">
        <f t="shared" si="61"/>
        <v>16753.870000000003</v>
      </c>
      <c r="N240" s="35">
        <f t="shared" si="95"/>
        <v>12967.939200000001</v>
      </c>
      <c r="O240" s="35">
        <f t="shared" si="42"/>
        <v>-663.8</v>
      </c>
      <c r="P240" s="35">
        <f t="shared" si="43"/>
        <v>-1441</v>
      </c>
      <c r="Q240" s="35">
        <f t="shared" si="44"/>
        <v>777.2</v>
      </c>
    </row>
    <row r="241" spans="2:17">
      <c r="B241" s="7">
        <v>45758</v>
      </c>
      <c r="C241" s="345">
        <v>-293</v>
      </c>
      <c r="E241" s="345">
        <v>-2804</v>
      </c>
      <c r="F241" s="373">
        <f t="shared" si="89"/>
        <v>152</v>
      </c>
      <c r="G241" s="373">
        <f t="shared" si="38"/>
        <v>-804</v>
      </c>
      <c r="H241" s="373">
        <f t="shared" si="39"/>
        <v>-0.11285800211587174</v>
      </c>
      <c r="I241" s="373">
        <f t="shared" si="41"/>
        <v>0.70500301603730331</v>
      </c>
      <c r="J241" s="349">
        <f t="shared" si="37"/>
        <v>-3097</v>
      </c>
      <c r="K241" s="35">
        <f t="shared" ref="K241:K242" si="96">K240+J241</f>
        <v>11855.0592</v>
      </c>
      <c r="L241" s="35">
        <f t="shared" si="60"/>
        <v>-2094.8108000000002</v>
      </c>
      <c r="M241" s="35">
        <f t="shared" si="61"/>
        <v>13949.870000000003</v>
      </c>
      <c r="N241" s="35">
        <f t="shared" ref="N241:N242" si="97">N240+J241</f>
        <v>9870.9392000000007</v>
      </c>
      <c r="O241" s="35">
        <f t="shared" si="42"/>
        <v>-745</v>
      </c>
      <c r="P241" s="35">
        <f t="shared" si="43"/>
        <v>-4705</v>
      </c>
      <c r="Q241" s="35">
        <f t="shared" si="44"/>
        <v>3960</v>
      </c>
    </row>
    <row r="242" spans="2:17">
      <c r="B242" s="7">
        <v>45765</v>
      </c>
      <c r="C242" s="345">
        <v>269</v>
      </c>
      <c r="E242" s="345">
        <v>-970</v>
      </c>
      <c r="F242" s="373">
        <f t="shared" si="89"/>
        <v>562</v>
      </c>
      <c r="G242" s="373">
        <f t="shared" si="38"/>
        <v>1834</v>
      </c>
      <c r="H242" s="373">
        <f t="shared" si="39"/>
        <v>0.75056207324717861</v>
      </c>
      <c r="I242" s="373">
        <f t="shared" si="41"/>
        <v>0.69466088726806241</v>
      </c>
      <c r="J242" s="349">
        <f t="shared" si="37"/>
        <v>-701</v>
      </c>
      <c r="K242" s="35">
        <f t="shared" si="96"/>
        <v>11154.0592</v>
      </c>
      <c r="L242" s="35">
        <f t="shared" si="60"/>
        <v>-1825.8108000000002</v>
      </c>
      <c r="M242" s="35">
        <f t="shared" si="61"/>
        <v>12979.870000000003</v>
      </c>
      <c r="N242" s="35">
        <f t="shared" si="97"/>
        <v>9169.9392000000007</v>
      </c>
      <c r="O242" s="35">
        <f t="shared" si="42"/>
        <v>-409</v>
      </c>
      <c r="P242" s="35">
        <f t="shared" si="43"/>
        <v>-6914</v>
      </c>
      <c r="Q242" s="35">
        <f t="shared" si="44"/>
        <v>6505</v>
      </c>
    </row>
    <row r="243" spans="2:17">
      <c r="B243" s="7">
        <v>45772</v>
      </c>
      <c r="C243" s="348">
        <v>92.35</v>
      </c>
      <c r="E243" s="348">
        <v>476.74</v>
      </c>
      <c r="F243" s="373">
        <f t="shared" si="89"/>
        <v>-176.65</v>
      </c>
      <c r="G243" s="373">
        <f t="shared" si="38"/>
        <v>1446.74</v>
      </c>
      <c r="H243" s="373">
        <f t="shared" si="39"/>
        <v>0.70758084741285698</v>
      </c>
      <c r="I243" s="373">
        <f t="shared" si="41"/>
        <v>0.68686664234206729</v>
      </c>
      <c r="J243" s="349">
        <f t="shared" si="37"/>
        <v>569.09</v>
      </c>
      <c r="K243" s="35">
        <f t="shared" ref="K243:K248" si="98">K242+J243</f>
        <v>11723.1492</v>
      </c>
      <c r="L243" s="35">
        <f t="shared" si="60"/>
        <v>-1733.4608000000003</v>
      </c>
      <c r="M243" s="35">
        <f t="shared" si="61"/>
        <v>13456.610000000002</v>
      </c>
      <c r="N243" s="35">
        <f t="shared" ref="N243:N248" si="99">N242+J243</f>
        <v>9739.0292000000009</v>
      </c>
      <c r="O243" s="35">
        <f t="shared" si="42"/>
        <v>-661.65</v>
      </c>
      <c r="P243" s="35">
        <f t="shared" si="43"/>
        <v>-6819.26</v>
      </c>
      <c r="Q243" s="35">
        <f t="shared" si="44"/>
        <v>6157.6100000000006</v>
      </c>
    </row>
    <row r="244" spans="2:17">
      <c r="B244" s="7">
        <v>45779</v>
      </c>
      <c r="C244" s="348">
        <v>173.57</v>
      </c>
      <c r="E244" s="348">
        <v>-1161.9000000000001</v>
      </c>
      <c r="F244" s="373">
        <f t="shared" si="89"/>
        <v>81.22</v>
      </c>
      <c r="G244" s="373">
        <f t="shared" si="38"/>
        <v>-1638.64</v>
      </c>
      <c r="H244" s="373">
        <f t="shared" si="39"/>
        <v>0.67751264979426695</v>
      </c>
      <c r="I244" s="373">
        <f t="shared" si="41"/>
        <v>0.65227598950999421</v>
      </c>
      <c r="J244" s="349">
        <f t="shared" si="37"/>
        <v>-988.33000000000015</v>
      </c>
      <c r="K244" s="35">
        <f t="shared" si="98"/>
        <v>10734.8192</v>
      </c>
      <c r="L244" s="35">
        <f t="shared" si="60"/>
        <v>-1559.8908000000004</v>
      </c>
      <c r="M244" s="35">
        <f t="shared" si="61"/>
        <v>12294.710000000003</v>
      </c>
      <c r="N244" s="35">
        <f t="shared" si="99"/>
        <v>8750.6992000000009</v>
      </c>
      <c r="O244" s="35">
        <f t="shared" si="42"/>
        <v>-577.07999999999993</v>
      </c>
      <c r="P244" s="35">
        <f t="shared" si="43"/>
        <v>-7299.16</v>
      </c>
      <c r="Q244" s="35">
        <f t="shared" si="44"/>
        <v>6722.08</v>
      </c>
    </row>
    <row r="245" spans="2:17">
      <c r="B245" s="7">
        <v>45786</v>
      </c>
      <c r="C245" s="348">
        <v>101.99</v>
      </c>
      <c r="E245" s="348">
        <v>933.74</v>
      </c>
      <c r="F245" s="373">
        <f t="shared" si="89"/>
        <v>-71.58</v>
      </c>
      <c r="G245" s="373">
        <f t="shared" si="38"/>
        <v>2095.6400000000003</v>
      </c>
      <c r="H245" s="373">
        <f t="shared" si="39"/>
        <v>-0.81635483181380297</v>
      </c>
      <c r="I245" s="373">
        <f t="shared" si="41"/>
        <v>0.66790292745721092</v>
      </c>
      <c r="J245" s="349">
        <f t="shared" si="37"/>
        <v>1035.73</v>
      </c>
      <c r="K245" s="35">
        <f t="shared" si="98"/>
        <v>11770.549199999999</v>
      </c>
      <c r="L245" s="35">
        <f t="shared" si="60"/>
        <v>-1457.9008000000003</v>
      </c>
      <c r="M245" s="35">
        <f t="shared" si="61"/>
        <v>13228.450000000003</v>
      </c>
      <c r="N245" s="35">
        <f t="shared" si="99"/>
        <v>9786.4292000000005</v>
      </c>
      <c r="O245" s="35">
        <f t="shared" si="42"/>
        <v>-426.08999999999992</v>
      </c>
      <c r="P245" s="35">
        <f t="shared" si="43"/>
        <v>-4875.42</v>
      </c>
      <c r="Q245" s="35">
        <f t="shared" si="44"/>
        <v>4449.33</v>
      </c>
    </row>
    <row r="246" spans="2:17">
      <c r="B246" s="7">
        <v>45793</v>
      </c>
      <c r="C246" s="348">
        <v>245.21</v>
      </c>
      <c r="E246" s="348">
        <v>1875.55</v>
      </c>
      <c r="F246" s="373">
        <f t="shared" si="89"/>
        <v>143.22000000000003</v>
      </c>
      <c r="G246" s="373">
        <f t="shared" si="38"/>
        <v>941.81</v>
      </c>
      <c r="H246" s="373">
        <f t="shared" si="39"/>
        <v>0.2650824464269862</v>
      </c>
      <c r="I246" s="373">
        <f t="shared" si="41"/>
        <v>0.70629856025527216</v>
      </c>
      <c r="J246" s="349">
        <f t="shared" si="37"/>
        <v>2120.7599999999998</v>
      </c>
      <c r="K246" s="35">
        <f t="shared" si="98"/>
        <v>13891.3092</v>
      </c>
      <c r="L246" s="35">
        <f t="shared" si="60"/>
        <v>-1212.6908000000003</v>
      </c>
      <c r="M246" s="35">
        <f t="shared" si="61"/>
        <v>15104.000000000002</v>
      </c>
      <c r="N246" s="35">
        <f t="shared" si="99"/>
        <v>11907.189200000001</v>
      </c>
      <c r="O246" s="35">
        <f t="shared" si="42"/>
        <v>-288.87999999999988</v>
      </c>
      <c r="P246" s="35">
        <f t="shared" si="43"/>
        <v>-4850.87</v>
      </c>
      <c r="Q246" s="35">
        <f t="shared" si="44"/>
        <v>4561.99</v>
      </c>
    </row>
    <row r="247" spans="2:17">
      <c r="B247" s="7">
        <v>45800</v>
      </c>
      <c r="C247" s="348">
        <v>13.24</v>
      </c>
      <c r="E247" s="348">
        <v>148.35</v>
      </c>
      <c r="F247" s="373">
        <f t="shared" si="89"/>
        <v>-231.97</v>
      </c>
      <c r="G247" s="373">
        <f t="shared" si="38"/>
        <v>-1727.2</v>
      </c>
      <c r="H247" s="373">
        <f t="shared" si="39"/>
        <v>0.30238634207286785</v>
      </c>
      <c r="I247" s="373">
        <f t="shared" si="41"/>
        <v>0.70295800915997786</v>
      </c>
      <c r="J247" s="349">
        <f t="shared" si="37"/>
        <v>161.59</v>
      </c>
      <c r="K247" s="35">
        <f t="shared" si="98"/>
        <v>14052.8992</v>
      </c>
      <c r="L247" s="35">
        <f t="shared" si="60"/>
        <v>-1199.4508000000003</v>
      </c>
      <c r="M247" s="35">
        <f t="shared" si="61"/>
        <v>15252.350000000002</v>
      </c>
      <c r="N247" s="35">
        <f t="shared" si="99"/>
        <v>12068.779200000001</v>
      </c>
      <c r="O247" s="35">
        <f t="shared" si="42"/>
        <v>-348.63999999999987</v>
      </c>
      <c r="P247" s="35">
        <f t="shared" si="43"/>
        <v>-4881.5199999999995</v>
      </c>
      <c r="Q247" s="35">
        <f t="shared" si="44"/>
        <v>4532.8799999999992</v>
      </c>
    </row>
    <row r="248" spans="2:17">
      <c r="B248" s="7">
        <v>45807</v>
      </c>
      <c r="C248" s="348">
        <v>93.17</v>
      </c>
      <c r="E248" s="348">
        <v>-333.53</v>
      </c>
      <c r="F248" s="373">
        <f t="shared" si="89"/>
        <v>79.930000000000007</v>
      </c>
      <c r="G248" s="373">
        <f t="shared" si="38"/>
        <v>-481.88</v>
      </c>
      <c r="H248" s="373">
        <f t="shared" si="39"/>
        <v>0.81647752376518656</v>
      </c>
      <c r="I248" s="373">
        <f t="shared" si="41"/>
        <v>0.71231281196931673</v>
      </c>
      <c r="J248" s="349">
        <f t="shared" si="37"/>
        <v>-240.35999999999996</v>
      </c>
      <c r="K248" s="35">
        <f t="shared" si="98"/>
        <v>13812.539199999999</v>
      </c>
      <c r="L248" s="35">
        <f t="shared" si="60"/>
        <v>-1106.2808000000002</v>
      </c>
      <c r="M248" s="35">
        <f t="shared" si="61"/>
        <v>14918.820000000002</v>
      </c>
      <c r="N248" s="35">
        <f t="shared" si="99"/>
        <v>11828.4192</v>
      </c>
      <c r="O248" s="35">
        <f t="shared" si="42"/>
        <v>-148.46999999999991</v>
      </c>
      <c r="P248" s="35">
        <f t="shared" si="43"/>
        <v>-5268.0499999999993</v>
      </c>
      <c r="Q248" s="35">
        <f t="shared" si="44"/>
        <v>5119.579999999999</v>
      </c>
    </row>
    <row r="249" spans="2:17">
      <c r="B249" s="7">
        <v>45814</v>
      </c>
      <c r="C249" s="345">
        <v>51.29</v>
      </c>
      <c r="E249" s="345">
        <v>-1637.08</v>
      </c>
      <c r="F249" s="373">
        <f t="shared" si="89"/>
        <v>-41.88</v>
      </c>
      <c r="G249" s="373">
        <f t="shared" si="38"/>
        <v>-1303.55</v>
      </c>
      <c r="H249" s="373">
        <f t="shared" si="39"/>
        <v>0.77043163678501603</v>
      </c>
      <c r="I249" s="373">
        <f t="shared" si="41"/>
        <v>0.68113838462573073</v>
      </c>
      <c r="J249" s="349">
        <f t="shared" si="37"/>
        <v>-1585.79</v>
      </c>
      <c r="K249" s="35">
        <f t="shared" ref="K249:K255" si="100">K248+J249</f>
        <v>12226.749199999998</v>
      </c>
      <c r="L249" s="35">
        <f t="shared" si="60"/>
        <v>-1054.9908000000003</v>
      </c>
      <c r="M249" s="35">
        <f t="shared" si="61"/>
        <v>13281.740000000002</v>
      </c>
      <c r="N249" s="35">
        <f t="shared" ref="N249:N255" si="101">N248+J249</f>
        <v>10242.629199999999</v>
      </c>
      <c r="O249" s="35">
        <f t="shared" si="42"/>
        <v>-313.17999999999984</v>
      </c>
      <c r="P249" s="35">
        <f t="shared" si="43"/>
        <v>-6746.1299999999992</v>
      </c>
      <c r="Q249" s="35">
        <f t="shared" si="44"/>
        <v>6432.9499999999989</v>
      </c>
    </row>
    <row r="250" spans="2:17">
      <c r="B250" s="7">
        <v>45821</v>
      </c>
      <c r="C250" s="345">
        <v>474.87</v>
      </c>
      <c r="E250" s="345">
        <v>579.6</v>
      </c>
      <c r="F250" s="373">
        <f t="shared" si="89"/>
        <v>423.58</v>
      </c>
      <c r="G250" s="373">
        <f t="shared" si="38"/>
        <v>2216.6799999999998</v>
      </c>
      <c r="H250" s="373">
        <f t="shared" si="39"/>
        <v>0.58306094489023874</v>
      </c>
      <c r="I250" s="373">
        <f t="shared" si="41"/>
        <v>0.64045035717865573</v>
      </c>
      <c r="J250" s="349">
        <f t="shared" si="37"/>
        <v>1054.47</v>
      </c>
      <c r="K250" s="35">
        <f t="shared" si="100"/>
        <v>13281.219199999998</v>
      </c>
      <c r="L250" s="35">
        <f t="shared" si="60"/>
        <v>-580.12080000000026</v>
      </c>
      <c r="M250" s="35">
        <f t="shared" si="61"/>
        <v>13861.340000000002</v>
      </c>
      <c r="N250" s="35">
        <f t="shared" si="101"/>
        <v>11297.099199999999</v>
      </c>
      <c r="O250" s="35">
        <f t="shared" si="42"/>
        <v>-318.31000000000017</v>
      </c>
      <c r="P250" s="35">
        <f t="shared" si="43"/>
        <v>-7631.5299999999988</v>
      </c>
      <c r="Q250" s="35">
        <f t="shared" si="44"/>
        <v>7313.2199999999984</v>
      </c>
    </row>
    <row r="251" spans="2:17">
      <c r="B251" s="7">
        <v>45828</v>
      </c>
      <c r="C251" s="345">
        <v>-109.15</v>
      </c>
      <c r="E251" s="345">
        <v>685.6</v>
      </c>
      <c r="F251" s="373">
        <f t="shared" si="89"/>
        <v>-584.02</v>
      </c>
      <c r="G251" s="373">
        <f t="shared" si="38"/>
        <v>106</v>
      </c>
      <c r="H251" s="373">
        <f t="shared" si="39"/>
        <v>0.21954114811802647</v>
      </c>
      <c r="I251" s="373">
        <f t="shared" si="41"/>
        <v>0.65265234550598061</v>
      </c>
      <c r="J251" s="349">
        <f t="shared" si="37"/>
        <v>576.45000000000005</v>
      </c>
      <c r="K251" s="35">
        <f t="shared" si="100"/>
        <v>13857.669199999998</v>
      </c>
      <c r="L251" s="35">
        <f t="shared" si="60"/>
        <v>-689.27080000000024</v>
      </c>
      <c r="M251" s="35">
        <f t="shared" si="61"/>
        <v>14546.940000000002</v>
      </c>
      <c r="N251" s="35">
        <f t="shared" si="101"/>
        <v>11873.549199999999</v>
      </c>
      <c r="O251" s="35">
        <f t="shared" si="42"/>
        <v>15.539999999999935</v>
      </c>
      <c r="P251" s="35">
        <f t="shared" si="43"/>
        <v>-6506.9299999999985</v>
      </c>
      <c r="Q251" s="35">
        <f t="shared" si="44"/>
        <v>6522.4699999999984</v>
      </c>
    </row>
    <row r="252" spans="2:17">
      <c r="B252" s="7">
        <v>45835</v>
      </c>
      <c r="C252" s="345">
        <v>247.66</v>
      </c>
      <c r="E252" s="345">
        <v>305.11</v>
      </c>
      <c r="F252" s="373">
        <f t="shared" si="89"/>
        <v>356.81</v>
      </c>
      <c r="G252" s="373">
        <f t="shared" si="38"/>
        <v>-380.49</v>
      </c>
      <c r="H252" s="373">
        <f t="shared" si="39"/>
        <v>0.24571694259907023</v>
      </c>
      <c r="I252" s="373">
        <f t="shared" si="41"/>
        <v>0.58709808164235355</v>
      </c>
      <c r="J252" s="349">
        <f t="shared" si="37"/>
        <v>552.77</v>
      </c>
      <c r="K252" s="35">
        <f t="shared" si="100"/>
        <v>14410.439199999999</v>
      </c>
      <c r="L252" s="35">
        <f t="shared" ref="L252:L262" si="102">L251+C252</f>
        <v>-441.61080000000027</v>
      </c>
      <c r="M252" s="35">
        <f t="shared" ref="M252:M262" si="103">M251+E252</f>
        <v>14852.050000000003</v>
      </c>
      <c r="N252" s="35">
        <f t="shared" si="101"/>
        <v>12426.3192</v>
      </c>
      <c r="O252" s="35">
        <f t="shared" si="42"/>
        <v>915.2</v>
      </c>
      <c r="P252" s="35">
        <f t="shared" si="43"/>
        <v>-3901.8199999999993</v>
      </c>
      <c r="Q252" s="35">
        <f t="shared" si="44"/>
        <v>4817.0199999999995</v>
      </c>
    </row>
    <row r="253" spans="2:17">
      <c r="B253" s="7">
        <v>45842</v>
      </c>
      <c r="C253" s="345">
        <v>234.87</v>
      </c>
      <c r="E253" s="345">
        <v>2377.0100000000002</v>
      </c>
      <c r="F253" s="373">
        <f t="shared" si="89"/>
        <v>-12.789999999999992</v>
      </c>
      <c r="G253" s="373">
        <f t="shared" si="38"/>
        <v>2071.9</v>
      </c>
      <c r="H253" s="373">
        <f t="shared" si="39"/>
        <v>-4.1571761193227655E-3</v>
      </c>
      <c r="I253" s="373">
        <f t="shared" si="41"/>
        <v>0.49929251923036377</v>
      </c>
      <c r="J253" s="349">
        <f t="shared" si="37"/>
        <v>2611.88</v>
      </c>
      <c r="K253" s="35">
        <f t="shared" si="100"/>
        <v>17022.319199999998</v>
      </c>
      <c r="L253" s="35">
        <f t="shared" si="102"/>
        <v>-206.74080000000026</v>
      </c>
      <c r="M253" s="35">
        <f t="shared" si="103"/>
        <v>17229.060000000005</v>
      </c>
      <c r="N253" s="35">
        <f t="shared" si="101"/>
        <v>15038.199199999999</v>
      </c>
      <c r="O253" s="35">
        <f t="shared" si="42"/>
        <v>1595.0700000000002</v>
      </c>
      <c r="P253" s="35">
        <f t="shared" si="43"/>
        <v>475.19000000000005</v>
      </c>
      <c r="Q253" s="35">
        <f t="shared" si="44"/>
        <v>1119.8800000000001</v>
      </c>
    </row>
    <row r="254" spans="2:17">
      <c r="B254" s="7">
        <v>45849</v>
      </c>
      <c r="C254" s="345">
        <v>178.29</v>
      </c>
      <c r="E254" s="345">
        <v>-493.01</v>
      </c>
      <c r="F254" s="373">
        <f t="shared" si="89"/>
        <v>-56.580000000000013</v>
      </c>
      <c r="G254" s="373">
        <f t="shared" si="38"/>
        <v>-2870.0200000000004</v>
      </c>
      <c r="H254" s="373">
        <f t="shared" si="39"/>
        <v>0.12283537507965257</v>
      </c>
      <c r="I254" s="373">
        <f t="shared" si="41"/>
        <v>0.16382350225112241</v>
      </c>
      <c r="J254" s="349">
        <f t="shared" si="37"/>
        <v>-314.72000000000003</v>
      </c>
      <c r="K254" s="35">
        <f t="shared" si="100"/>
        <v>16707.599199999997</v>
      </c>
      <c r="L254" s="35">
        <f t="shared" si="102"/>
        <v>-28.450800000000271</v>
      </c>
      <c r="M254" s="35">
        <f t="shared" si="103"/>
        <v>16736.050000000007</v>
      </c>
      <c r="N254" s="35">
        <f t="shared" si="101"/>
        <v>14723.4792</v>
      </c>
      <c r="O254" s="35">
        <f t="shared" si="42"/>
        <v>2066.36</v>
      </c>
      <c r="P254" s="35">
        <f t="shared" si="43"/>
        <v>2786.1800000000003</v>
      </c>
      <c r="Q254" s="35">
        <f t="shared" si="44"/>
        <v>-719.82000000000016</v>
      </c>
    </row>
    <row r="255" spans="2:17">
      <c r="B255" s="7">
        <v>45856</v>
      </c>
      <c r="C255" s="345">
        <v>209.43</v>
      </c>
      <c r="E255" s="345">
        <v>35.97</v>
      </c>
      <c r="F255" s="373">
        <f t="shared" si="89"/>
        <v>31.140000000000015</v>
      </c>
      <c r="G255" s="373">
        <f t="shared" si="38"/>
        <v>528.98</v>
      </c>
      <c r="H255" s="373">
        <f t="shared" si="39"/>
        <v>0.60023046799887725</v>
      </c>
      <c r="I255" s="373">
        <f t="shared" si="41"/>
        <v>0.24283249145195415</v>
      </c>
      <c r="J255" s="349">
        <f t="shared" si="37"/>
        <v>245.4</v>
      </c>
      <c r="K255" s="35">
        <f t="shared" si="100"/>
        <v>16952.999199999998</v>
      </c>
      <c r="L255" s="35">
        <f t="shared" si="102"/>
        <v>180.97919999999974</v>
      </c>
      <c r="M255" s="35">
        <f t="shared" si="103"/>
        <v>16772.020000000008</v>
      </c>
      <c r="N255" s="35">
        <f t="shared" si="101"/>
        <v>14968.879199999999</v>
      </c>
      <c r="O255" s="35">
        <f t="shared" si="42"/>
        <v>2006.7900000000002</v>
      </c>
      <c r="P255" s="35">
        <f t="shared" si="43"/>
        <v>3792.15</v>
      </c>
      <c r="Q255" s="35">
        <f t="shared" si="44"/>
        <v>-1785.36</v>
      </c>
    </row>
    <row r="256" spans="2:17">
      <c r="B256" s="7">
        <v>45863</v>
      </c>
      <c r="C256" s="345">
        <v>205</v>
      </c>
      <c r="E256" s="345">
        <v>271</v>
      </c>
      <c r="F256" s="373">
        <f t="shared" si="89"/>
        <v>-4.4300000000000068</v>
      </c>
      <c r="G256" s="373">
        <f t="shared" si="38"/>
        <v>235.03</v>
      </c>
      <c r="H256" s="373">
        <f t="shared" si="39"/>
        <v>0.91480423113758413</v>
      </c>
      <c r="I256" s="373">
        <f t="shared" si="41"/>
        <v>0.25088035175137613</v>
      </c>
      <c r="J256" s="349">
        <f t="shared" si="37"/>
        <v>476</v>
      </c>
      <c r="K256" s="35">
        <f t="shared" ref="K256" si="104">K255+J256</f>
        <v>17428.999199999998</v>
      </c>
      <c r="L256" s="35">
        <f t="shared" si="102"/>
        <v>385.97919999999976</v>
      </c>
      <c r="M256" s="35">
        <f t="shared" si="103"/>
        <v>17043.020000000008</v>
      </c>
      <c r="N256" s="35">
        <f t="shared" ref="N256" si="105">N255+J256</f>
        <v>15444.879199999999</v>
      </c>
      <c r="O256" s="35">
        <f t="shared" si="42"/>
        <v>2119.4399999999996</v>
      </c>
      <c r="P256" s="35">
        <f t="shared" si="43"/>
        <v>3586.4100000000003</v>
      </c>
      <c r="Q256" s="35">
        <f t="shared" ref="Q256" si="106">O256-P256</f>
        <v>-1466.9700000000007</v>
      </c>
    </row>
    <row r="257" spans="2:17">
      <c r="B257" s="7">
        <v>45870</v>
      </c>
      <c r="C257" s="345">
        <v>205.5</v>
      </c>
      <c r="E257" s="345">
        <v>8.8000000000000007</v>
      </c>
      <c r="F257" s="373">
        <f t="shared" si="89"/>
        <v>0.5</v>
      </c>
      <c r="G257" s="373">
        <f t="shared" si="38"/>
        <v>-262.2</v>
      </c>
      <c r="H257" s="373">
        <f t="shared" si="39"/>
        <v>0.89585175117399052</v>
      </c>
      <c r="I257" s="373">
        <f t="shared" si="41"/>
        <v>0.27104562053237102</v>
      </c>
      <c r="J257" s="349">
        <f t="shared" si="37"/>
        <v>214.3</v>
      </c>
      <c r="K257" s="35">
        <f t="shared" ref="K257" si="107">K256+J257</f>
        <v>17643.299199999998</v>
      </c>
      <c r="L257" s="35">
        <f t="shared" si="102"/>
        <v>591.47919999999976</v>
      </c>
      <c r="M257" s="35">
        <f t="shared" si="103"/>
        <v>17051.820000000007</v>
      </c>
      <c r="N257" s="35">
        <f t="shared" ref="N257" si="108">N256+J257</f>
        <v>15659.179199999999</v>
      </c>
      <c r="O257" s="35">
        <f t="shared" si="42"/>
        <v>2151.37</v>
      </c>
      <c r="P257" s="35">
        <f t="shared" si="43"/>
        <v>4757.1100000000006</v>
      </c>
      <c r="Q257" s="35">
        <f t="shared" ref="Q257" si="109">O257-P257</f>
        <v>-2605.7400000000007</v>
      </c>
    </row>
    <row r="258" spans="2:17">
      <c r="B258" s="7">
        <v>45877</v>
      </c>
      <c r="C258" s="345">
        <v>77.900000000000006</v>
      </c>
      <c r="E258" s="345">
        <v>-417</v>
      </c>
      <c r="F258" s="373">
        <f t="shared" si="89"/>
        <v>-127.6</v>
      </c>
      <c r="G258" s="373">
        <f t="shared" si="38"/>
        <v>-425.8</v>
      </c>
      <c r="H258" s="373">
        <f t="shared" si="39"/>
        <v>0.90479228901864606</v>
      </c>
      <c r="I258" s="373">
        <f t="shared" si="41"/>
        <v>0.32601189118577401</v>
      </c>
      <c r="J258" s="349">
        <f t="shared" si="37"/>
        <v>-339.1</v>
      </c>
      <c r="K258" s="35">
        <f t="shared" ref="K258" si="110">K257+J258</f>
        <v>17304.199199999999</v>
      </c>
      <c r="L258" s="35">
        <f t="shared" si="102"/>
        <v>669.37919999999974</v>
      </c>
      <c r="M258" s="35">
        <f t="shared" si="103"/>
        <v>16634.820000000007</v>
      </c>
      <c r="N258" s="35">
        <f t="shared" ref="N258" si="111">N257+J258</f>
        <v>15320.079199999998</v>
      </c>
      <c r="O258" s="35">
        <f t="shared" si="42"/>
        <v>2127.2800000000002</v>
      </c>
      <c r="P258" s="35">
        <f t="shared" si="43"/>
        <v>3406.3700000000003</v>
      </c>
      <c r="Q258" s="35">
        <f t="shared" ref="Q258" si="112">O258-P258</f>
        <v>-1279.0900000000001</v>
      </c>
    </row>
    <row r="259" spans="2:17">
      <c r="B259" s="7">
        <v>45884</v>
      </c>
      <c r="C259" s="345">
        <v>125.1</v>
      </c>
      <c r="E259" s="345">
        <v>1099</v>
      </c>
      <c r="F259" s="373">
        <f t="shared" si="89"/>
        <v>47.199999999999989</v>
      </c>
      <c r="G259" s="373">
        <f t="shared" si="38"/>
        <v>1516</v>
      </c>
      <c r="H259" s="373">
        <f t="shared" si="39"/>
        <v>0.12314348249163742</v>
      </c>
      <c r="I259" s="373">
        <f t="shared" si="41"/>
        <v>0.25132708524810593</v>
      </c>
      <c r="J259" s="349">
        <f t="shared" si="37"/>
        <v>1224.0999999999999</v>
      </c>
      <c r="K259" s="35">
        <f t="shared" ref="K259" si="113">K258+J259</f>
        <v>18528.299199999998</v>
      </c>
      <c r="L259" s="35">
        <f t="shared" si="102"/>
        <v>794.47919999999976</v>
      </c>
      <c r="M259" s="35">
        <f t="shared" si="103"/>
        <v>17733.820000000007</v>
      </c>
      <c r="N259" s="35">
        <f t="shared" ref="N259" si="114">N258+J259</f>
        <v>16544.179199999999</v>
      </c>
      <c r="O259" s="35">
        <f t="shared" si="42"/>
        <v>2007.17</v>
      </c>
      <c r="P259" s="35">
        <f t="shared" si="43"/>
        <v>2629.8200000000006</v>
      </c>
      <c r="Q259" s="35">
        <f t="shared" ref="Q259" si="115">O259-P259</f>
        <v>-622.65000000000055</v>
      </c>
    </row>
    <row r="260" spans="2:17">
      <c r="B260" s="7">
        <v>45891</v>
      </c>
      <c r="C260" s="345">
        <v>89.5</v>
      </c>
      <c r="E260" s="345">
        <v>96.5</v>
      </c>
      <c r="F260" s="373">
        <f t="shared" si="89"/>
        <v>-35.599999999999994</v>
      </c>
      <c r="G260" s="373">
        <f t="shared" ref="G260:G262" si="116">E260-E259</f>
        <v>-1002.5</v>
      </c>
      <c r="H260" s="373">
        <f t="shared" si="39"/>
        <v>0.15707447512046863</v>
      </c>
      <c r="I260" s="373">
        <f t="shared" si="41"/>
        <v>0.25996484858684177</v>
      </c>
      <c r="J260" s="349">
        <f t="shared" si="37"/>
        <v>186</v>
      </c>
      <c r="K260" s="35">
        <f t="shared" ref="K260" si="117">K259+J260</f>
        <v>18714.299199999998</v>
      </c>
      <c r="L260" s="35">
        <f t="shared" si="102"/>
        <v>883.97919999999976</v>
      </c>
      <c r="M260" s="35">
        <f t="shared" si="103"/>
        <v>17830.320000000007</v>
      </c>
      <c r="N260" s="35">
        <f t="shared" ref="N260" si="118">N259+J260</f>
        <v>16730.179199999999</v>
      </c>
      <c r="O260" s="35">
        <f t="shared" si="42"/>
        <v>2083.4300000000003</v>
      </c>
      <c r="P260" s="35">
        <f t="shared" si="43"/>
        <v>2577.9700000000003</v>
      </c>
      <c r="Q260" s="35">
        <f t="shared" ref="Q260" si="119">O260-P260</f>
        <v>-494.53999999999996</v>
      </c>
    </row>
    <row r="261" spans="2:17">
      <c r="B261" s="7">
        <v>45898</v>
      </c>
      <c r="C261" s="346">
        <v>-139.6</v>
      </c>
      <c r="E261" s="346">
        <v>763.3</v>
      </c>
      <c r="F261" s="373">
        <f t="shared" si="89"/>
        <v>-229.1</v>
      </c>
      <c r="G261" s="373">
        <f t="shared" si="116"/>
        <v>666.8</v>
      </c>
      <c r="H261" s="373">
        <f t="shared" ref="H261:H262" si="120">CORREL(C258:C261,E258:E261)</f>
        <v>-0.21200479612292811</v>
      </c>
      <c r="I261" s="373">
        <f t="shared" si="41"/>
        <v>0.11867907818331541</v>
      </c>
      <c r="J261" s="349">
        <f t="shared" si="37"/>
        <v>623.69999999999993</v>
      </c>
      <c r="K261" s="35">
        <f t="shared" ref="K261" si="121">K260+J261</f>
        <v>19337.999199999998</v>
      </c>
      <c r="L261" s="35">
        <f t="shared" si="102"/>
        <v>744.37919999999974</v>
      </c>
      <c r="M261" s="35">
        <f t="shared" si="103"/>
        <v>18593.620000000006</v>
      </c>
      <c r="N261" s="35">
        <f t="shared" ref="N261" si="122">N260+J261</f>
        <v>17353.879199999999</v>
      </c>
      <c r="O261" s="35">
        <f t="shared" si="42"/>
        <v>1850.66</v>
      </c>
      <c r="P261" s="35">
        <f t="shared" si="43"/>
        <v>3674.8</v>
      </c>
      <c r="Q261" s="35">
        <f t="shared" ref="Q261" si="123">O261-P261</f>
        <v>-1824.14</v>
      </c>
    </row>
    <row r="262" spans="2:17">
      <c r="B262" s="7">
        <v>45905</v>
      </c>
      <c r="C262" s="346">
        <v>-523.20000000000005</v>
      </c>
      <c r="E262" s="346">
        <v>-785.1</v>
      </c>
      <c r="F262" s="373">
        <f t="shared" si="89"/>
        <v>-383.6</v>
      </c>
      <c r="G262" s="373">
        <f t="shared" si="116"/>
        <v>-1548.4</v>
      </c>
      <c r="H262" s="373">
        <f t="shared" si="120"/>
        <v>0.78280780953602558</v>
      </c>
      <c r="I262" s="373">
        <f t="shared" si="41"/>
        <v>0.33139046665795135</v>
      </c>
      <c r="J262" s="349">
        <f t="shared" si="37"/>
        <v>-1308.3000000000002</v>
      </c>
      <c r="K262" s="35">
        <f t="shared" ref="K262" si="124">K261+J262</f>
        <v>18029.699199999999</v>
      </c>
      <c r="L262" s="35">
        <f t="shared" si="102"/>
        <v>221.1791999999997</v>
      </c>
      <c r="M262" s="35">
        <f t="shared" si="103"/>
        <v>17808.520000000008</v>
      </c>
      <c r="N262" s="35">
        <f t="shared" ref="N262" si="125">N261+J262</f>
        <v>16045.5792</v>
      </c>
      <c r="O262" s="35">
        <f t="shared" si="42"/>
        <v>1276.17</v>
      </c>
      <c r="P262" s="35">
        <f t="shared" si="43"/>
        <v>4526.78</v>
      </c>
      <c r="Q262" s="35">
        <f t="shared" ref="Q262" si="126">O262-P262</f>
        <v>-3250.6099999999997</v>
      </c>
    </row>
    <row r="263" spans="2:17">
      <c r="B263" s="7">
        <v>45912</v>
      </c>
      <c r="C263" s="346">
        <v>-164.9</v>
      </c>
      <c r="E263" s="346">
        <v>587.9</v>
      </c>
      <c r="F263" s="373">
        <f t="shared" ref="F263" si="127">C263-C262</f>
        <v>358.30000000000007</v>
      </c>
      <c r="G263" s="373">
        <f t="shared" ref="G263" si="128">E263-E262</f>
        <v>1373</v>
      </c>
      <c r="H263" s="373">
        <f t="shared" ref="H263" si="129">CORREL(C260:C263,E260:E263)</f>
        <v>0.64190321871503142</v>
      </c>
      <c r="I263" s="373">
        <f t="shared" ref="I263" si="130">CORREL(C251:C263,E251:E263)</f>
        <v>0.29014239364198458</v>
      </c>
      <c r="J263" s="349">
        <f t="shared" ref="J263:J266" si="131">C263+E263</f>
        <v>423</v>
      </c>
      <c r="K263" s="35">
        <f t="shared" ref="K263" si="132">K262+J263</f>
        <v>18452.699199999999</v>
      </c>
      <c r="L263" s="35">
        <f t="shared" ref="L263" si="133">L262+C263</f>
        <v>56.27919999999969</v>
      </c>
      <c r="M263" s="35">
        <f t="shared" ref="M263" si="134">M262+E263</f>
        <v>18396.420000000009</v>
      </c>
      <c r="N263" s="35">
        <f t="shared" ref="N263" si="135">N262+J263</f>
        <v>16468.5792</v>
      </c>
      <c r="O263" s="35">
        <f t="shared" ref="O263" si="136">SUM(C251:C263)</f>
        <v>636.4</v>
      </c>
      <c r="P263" s="35">
        <f t="shared" ref="P263" si="137">SUM(E251:E263)</f>
        <v>4535.08</v>
      </c>
      <c r="Q263" s="35">
        <f t="shared" ref="Q263" si="138">O263-P263</f>
        <v>-3898.68</v>
      </c>
    </row>
    <row r="264" spans="2:17">
      <c r="B264" s="7">
        <v>45919</v>
      </c>
      <c r="C264" s="346">
        <v>178</v>
      </c>
      <c r="E264" s="346">
        <v>407.6</v>
      </c>
      <c r="F264" s="373">
        <f t="shared" ref="F264" si="139">C264-C263</f>
        <v>342.9</v>
      </c>
      <c r="G264" s="373">
        <f t="shared" ref="G264" si="140">E264-E263</f>
        <v>-180.29999999999995</v>
      </c>
      <c r="H264" s="373">
        <f t="shared" ref="H264" si="141">CORREL(C261:C264,E261:E264)</f>
        <v>0.72653572133554001</v>
      </c>
      <c r="I264" s="373">
        <f t="shared" ref="I264" si="142">CORREL(C252:C264,E252:E264)</f>
        <v>0.32710627625315886</v>
      </c>
      <c r="J264" s="349">
        <f t="shared" si="131"/>
        <v>585.6</v>
      </c>
      <c r="K264" s="35">
        <f t="shared" ref="K264" si="143">K263+J264</f>
        <v>19038.299199999998</v>
      </c>
      <c r="L264" s="35">
        <f t="shared" ref="L264" si="144">L263+C264</f>
        <v>234.27919999999969</v>
      </c>
      <c r="M264" s="35">
        <f t="shared" ref="M264" si="145">M263+E264</f>
        <v>18804.020000000008</v>
      </c>
      <c r="N264" s="35">
        <f t="shared" ref="N264" si="146">N263+J264</f>
        <v>17054.179199999999</v>
      </c>
      <c r="O264" s="35">
        <f t="shared" ref="O264" si="147">SUM(C252:C264)</f>
        <v>923.55000000000007</v>
      </c>
      <c r="P264" s="35">
        <f t="shared" ref="P264" si="148">SUM(E252:E264)</f>
        <v>4257.0800000000008</v>
      </c>
      <c r="Q264" s="35">
        <f t="shared" ref="Q264" si="149">O264-P264</f>
        <v>-3333.5300000000007</v>
      </c>
    </row>
    <row r="265" spans="2:17">
      <c r="B265" s="7">
        <v>45926</v>
      </c>
      <c r="C265" s="346">
        <v>158.80000000000001</v>
      </c>
      <c r="E265" s="346">
        <v>609.20000000000005</v>
      </c>
      <c r="F265" s="373">
        <f t="shared" ref="F265" si="150">C265-C264</f>
        <v>-19.199999999999989</v>
      </c>
      <c r="G265" s="373">
        <f t="shared" ref="G265" si="151">E265-E264</f>
        <v>201.60000000000002</v>
      </c>
      <c r="H265" s="373">
        <f t="shared" ref="H265" si="152">CORREL(C262:C265,E262:E265)</f>
        <v>0.84132481159823025</v>
      </c>
      <c r="I265" s="373">
        <f t="shared" ref="I265" si="153">CORREL(C253:C265,E253:E265)</f>
        <v>0.34700078687573266</v>
      </c>
      <c r="J265" s="349">
        <f t="shared" si="131"/>
        <v>768</v>
      </c>
      <c r="K265" s="35">
        <f t="shared" ref="K265" si="154">K264+J265</f>
        <v>19806.299199999998</v>
      </c>
      <c r="L265" s="35">
        <f t="shared" ref="L265" si="155">L264+C265</f>
        <v>393.07919999999967</v>
      </c>
      <c r="M265" s="35">
        <f t="shared" ref="M265" si="156">M264+E265</f>
        <v>19413.220000000008</v>
      </c>
      <c r="N265" s="35">
        <f t="shared" ref="N265" si="157">N264+J265</f>
        <v>17822.179199999999</v>
      </c>
      <c r="O265" s="35">
        <f t="shared" ref="O265" si="158">SUM(C253:C265)</f>
        <v>834.69</v>
      </c>
      <c r="P265" s="35">
        <f t="shared" ref="P265" si="159">SUM(E253:E265)</f>
        <v>4561.170000000001</v>
      </c>
      <c r="Q265" s="35">
        <f t="shared" ref="Q265" si="160">O265-P265</f>
        <v>-3726.4800000000009</v>
      </c>
    </row>
    <row r="266" spans="2:17">
      <c r="B266" s="7">
        <v>45933</v>
      </c>
      <c r="C266" s="346">
        <v>-84.1</v>
      </c>
      <c r="E266" s="346">
        <v>-358.5</v>
      </c>
      <c r="F266" s="373">
        <f t="shared" ref="F266" si="161">C266-C265</f>
        <v>-242.9</v>
      </c>
      <c r="G266" s="373">
        <f t="shared" ref="G266" si="162">E266-E265</f>
        <v>-967.7</v>
      </c>
      <c r="H266" s="373">
        <f t="shared" ref="H266" si="163">CORREL(C263:C266,E263:E266)</f>
        <v>0.31865638559860654</v>
      </c>
      <c r="I266" s="373">
        <f t="shared" ref="I266" si="164">CORREL(C254:C266,E254:E266)</f>
        <v>0.2984049106060751</v>
      </c>
      <c r="J266" s="349">
        <f t="shared" si="131"/>
        <v>-442.6</v>
      </c>
      <c r="K266" s="35">
        <f t="shared" ref="K266" si="165">K265+J266</f>
        <v>19363.699199999999</v>
      </c>
      <c r="L266" s="35">
        <f t="shared" ref="L266" si="166">L265+C266</f>
        <v>308.97919999999965</v>
      </c>
      <c r="M266" s="35">
        <f t="shared" ref="M266" si="167">M265+E266</f>
        <v>19054.720000000008</v>
      </c>
      <c r="N266" s="35">
        <f t="shared" ref="N266" si="168">N265+J266</f>
        <v>17379.5792</v>
      </c>
      <c r="O266" s="35">
        <f t="shared" ref="O266" si="169">SUM(C254:C266)</f>
        <v>515.71999999999991</v>
      </c>
      <c r="P266" s="35">
        <f t="shared" ref="P266" si="170">SUM(E254:E266)</f>
        <v>1825.6599999999999</v>
      </c>
      <c r="Q266" s="35">
        <f t="shared" ref="Q266" si="171">O266-P266</f>
        <v>-1309.94</v>
      </c>
    </row>
    <row r="267" spans="2:17">
      <c r="B267" s="7">
        <v>45940</v>
      </c>
      <c r="C267" s="434">
        <v>-109.69</v>
      </c>
      <c r="D267"/>
      <c r="E267" s="434">
        <v>307.75</v>
      </c>
      <c r="F267" s="373">
        <f t="shared" ref="F267:F268" si="172">C267-C266</f>
        <v>-25.590000000000003</v>
      </c>
      <c r="G267" s="373">
        <f t="shared" ref="G267:G268" si="173">E267-E266</f>
        <v>666.25</v>
      </c>
      <c r="H267" s="373">
        <f t="shared" ref="H267:H268" si="174">CORREL(C264:C267,E264:E267)</f>
        <v>0.67838885446299191</v>
      </c>
      <c r="I267" s="373">
        <f t="shared" ref="I267:I268" si="175">CORREL(C255:C267,E255:E267)</f>
        <v>0.3785399068255379</v>
      </c>
      <c r="J267" s="349">
        <f t="shared" ref="J267:J278" si="176">C267+E267</f>
        <v>198.06</v>
      </c>
      <c r="K267" s="35">
        <f t="shared" ref="K267:K268" si="177">K266+J267</f>
        <v>19561.7592</v>
      </c>
      <c r="L267" s="35">
        <f t="shared" ref="L267:L268" si="178">L266+C267</f>
        <v>199.28919999999965</v>
      </c>
      <c r="M267" s="35">
        <f t="shared" ref="M267:M268" si="179">M266+E267</f>
        <v>19362.470000000008</v>
      </c>
      <c r="N267" s="35">
        <f t="shared" ref="N267:N268" si="180">N266+J267</f>
        <v>17577.639200000001</v>
      </c>
      <c r="O267" s="35">
        <f t="shared" ref="O267:O268" si="181">SUM(C255:C267)</f>
        <v>227.74000000000007</v>
      </c>
      <c r="P267" s="35">
        <f t="shared" ref="P267:P268" si="182">SUM(E255:E267)</f>
        <v>2626.42</v>
      </c>
      <c r="Q267" s="35">
        <f t="shared" ref="Q267:Q268" si="183">O267-P267</f>
        <v>-2398.6799999999998</v>
      </c>
    </row>
    <row r="268" spans="2:17">
      <c r="B268" s="7">
        <v>45947</v>
      </c>
      <c r="C268" s="434">
        <v>-178.03</v>
      </c>
      <c r="D268"/>
      <c r="E268" s="434">
        <v>151.08000000000001</v>
      </c>
      <c r="F268" s="373">
        <f t="shared" si="172"/>
        <v>-68.34</v>
      </c>
      <c r="G268" s="373">
        <f t="shared" si="173"/>
        <v>-156.66999999999999</v>
      </c>
      <c r="H268" s="373">
        <f t="shared" si="174"/>
        <v>0.58356012798965973</v>
      </c>
      <c r="I268" s="373">
        <f t="shared" si="175"/>
        <v>0.41797030503494303</v>
      </c>
      <c r="J268" s="349">
        <f t="shared" si="176"/>
        <v>-26.949999999999989</v>
      </c>
      <c r="K268" s="35">
        <f t="shared" si="177"/>
        <v>19534.8092</v>
      </c>
      <c r="L268" s="35">
        <f t="shared" si="178"/>
        <v>21.259199999999652</v>
      </c>
      <c r="M268" s="35">
        <f t="shared" si="179"/>
        <v>19513.55000000001</v>
      </c>
      <c r="N268" s="35">
        <f t="shared" si="180"/>
        <v>17550.689200000001</v>
      </c>
      <c r="O268" s="35">
        <f t="shared" si="181"/>
        <v>-159.72000000000006</v>
      </c>
      <c r="P268" s="35">
        <f t="shared" si="182"/>
        <v>2741.5299999999997</v>
      </c>
      <c r="Q268" s="35">
        <f t="shared" si="183"/>
        <v>-2901.25</v>
      </c>
    </row>
    <row r="269" spans="2:17">
      <c r="B269" s="7">
        <v>45954</v>
      </c>
      <c r="C269" s="346">
        <v>-118.47</v>
      </c>
      <c r="E269" s="346">
        <v>-441.83</v>
      </c>
      <c r="F269" s="373">
        <f t="shared" ref="F269:F270" si="184">C269-C268</f>
        <v>59.56</v>
      </c>
      <c r="G269" s="373">
        <f t="shared" ref="G269:G270" si="185">E269-E268</f>
        <v>-592.91</v>
      </c>
      <c r="H269" s="373">
        <f t="shared" ref="H269:H270" si="186">CORREL(C266:C269,E266:E269)</f>
        <v>-0.45301522877327977</v>
      </c>
      <c r="I269" s="373">
        <f t="shared" ref="I269:I270" si="187">CORREL(C257:C269,E257:E269)</f>
        <v>0.44104004492622767</v>
      </c>
      <c r="J269" s="349">
        <f t="shared" si="176"/>
        <v>-560.29999999999995</v>
      </c>
      <c r="K269" s="35">
        <f t="shared" ref="K269:K270" si="188">K268+J269</f>
        <v>18974.5092</v>
      </c>
      <c r="L269" s="35">
        <f t="shared" ref="L269:L270" si="189">L268+C269</f>
        <v>-97.210800000000347</v>
      </c>
      <c r="M269" s="35">
        <f t="shared" ref="M269:M270" si="190">M268+E269</f>
        <v>19071.720000000008</v>
      </c>
      <c r="N269" s="35">
        <f t="shared" ref="N269:N270" si="191">N268+J269</f>
        <v>16990.389200000001</v>
      </c>
      <c r="O269" s="35">
        <f t="shared" ref="O269:O270" si="192">SUM(C257:C269)</f>
        <v>-483.19000000000005</v>
      </c>
      <c r="P269" s="35">
        <f t="shared" ref="P269:P270" si="193">SUM(E257:E269)</f>
        <v>2028.6999999999998</v>
      </c>
      <c r="Q269" s="35">
        <f t="shared" ref="Q269:Q270" si="194">O269-P269</f>
        <v>-2511.89</v>
      </c>
    </row>
    <row r="270" spans="2:17">
      <c r="B270" s="7">
        <v>45961</v>
      </c>
      <c r="C270" s="346">
        <v>242.79</v>
      </c>
      <c r="E270" s="346">
        <v>486.55</v>
      </c>
      <c r="F270" s="373">
        <f t="shared" si="184"/>
        <v>361.26</v>
      </c>
      <c r="G270" s="373">
        <f t="shared" si="185"/>
        <v>928.38</v>
      </c>
      <c r="H270" s="373">
        <f t="shared" si="186"/>
        <v>0.56379421586334089</v>
      </c>
      <c r="I270" s="373">
        <f t="shared" si="187"/>
        <v>0.52080034129800756</v>
      </c>
      <c r="J270" s="349">
        <f t="shared" si="176"/>
        <v>729.34</v>
      </c>
      <c r="K270" s="35">
        <f t="shared" si="188"/>
        <v>19703.849200000001</v>
      </c>
      <c r="L270" s="35">
        <f t="shared" si="189"/>
        <v>145.57919999999964</v>
      </c>
      <c r="M270" s="35">
        <f t="shared" si="190"/>
        <v>19558.270000000008</v>
      </c>
      <c r="N270" s="35">
        <f t="shared" si="191"/>
        <v>17719.729200000002</v>
      </c>
      <c r="O270" s="35">
        <f t="shared" si="192"/>
        <v>-445.90000000000009</v>
      </c>
      <c r="P270" s="35">
        <f t="shared" si="193"/>
        <v>2506.4499999999998</v>
      </c>
      <c r="Q270" s="35">
        <f t="shared" si="194"/>
        <v>-2952.35</v>
      </c>
    </row>
    <row r="271" spans="2:17">
      <c r="B271" s="7">
        <v>45968</v>
      </c>
      <c r="C271" s="346">
        <v>35.67</v>
      </c>
      <c r="E271" s="346">
        <v>311.49</v>
      </c>
      <c r="F271" s="373">
        <f t="shared" ref="F271:F273" si="195">C271-C270</f>
        <v>-207.12</v>
      </c>
      <c r="G271" s="373">
        <f t="shared" ref="G271:G273" si="196">E271-E270</f>
        <v>-175.06</v>
      </c>
      <c r="H271" s="373">
        <f t="shared" ref="H271:H272" si="197">CORREL(C268:C271,E268:E271)</f>
        <v>0.69100171057979709</v>
      </c>
      <c r="I271" s="373">
        <f t="shared" ref="I271:I273" si="198">CORREL(C259:C271,E259:E271)</f>
        <v>0.61726743815243479</v>
      </c>
      <c r="J271" s="349">
        <f t="shared" si="176"/>
        <v>347.16</v>
      </c>
      <c r="K271" s="35">
        <f t="shared" ref="K271:K273" si="199">K270+J271</f>
        <v>20051.0092</v>
      </c>
      <c r="L271" s="35">
        <f t="shared" ref="L271:L273" si="200">L270+C271</f>
        <v>181.24919999999963</v>
      </c>
      <c r="M271" s="35">
        <f t="shared" ref="M271:M273" si="201">M270+E271</f>
        <v>19869.760000000009</v>
      </c>
      <c r="N271" s="35">
        <f t="shared" ref="N271:N273" si="202">N270+J271</f>
        <v>18066.889200000001</v>
      </c>
      <c r="O271" s="35">
        <f t="shared" ref="O271:O273" si="203">SUM(C259:C271)</f>
        <v>-488.13000000000005</v>
      </c>
      <c r="P271" s="35">
        <f t="shared" ref="P271:P273" si="204">SUM(E259:E271)</f>
        <v>3234.9399999999996</v>
      </c>
      <c r="Q271" s="35">
        <f t="shared" ref="Q271:Q273" si="205">O271-P271</f>
        <v>-3723.0699999999997</v>
      </c>
    </row>
    <row r="272" spans="2:17">
      <c r="B272" s="7">
        <v>45975</v>
      </c>
      <c r="C272" s="346">
        <v>-158.82</v>
      </c>
      <c r="E272" s="346">
        <v>499.79</v>
      </c>
      <c r="F272" s="373">
        <f t="shared" si="195"/>
        <v>-194.49</v>
      </c>
      <c r="G272" s="373">
        <f t="shared" si="196"/>
        <v>188.3</v>
      </c>
      <c r="H272" s="373">
        <f t="shared" si="197"/>
        <v>0.41887495029706684</v>
      </c>
      <c r="I272" s="373">
        <f t="shared" si="198"/>
        <v>0.54553937995306323</v>
      </c>
      <c r="J272" s="349">
        <f t="shared" si="176"/>
        <v>340.97</v>
      </c>
      <c r="K272" s="35">
        <f t="shared" si="199"/>
        <v>20391.979200000002</v>
      </c>
      <c r="L272" s="35">
        <f t="shared" si="200"/>
        <v>22.429199999999639</v>
      </c>
      <c r="M272" s="35">
        <f t="shared" si="201"/>
        <v>20369.55000000001</v>
      </c>
      <c r="N272" s="35">
        <f t="shared" si="202"/>
        <v>18407.859200000003</v>
      </c>
      <c r="O272" s="35">
        <f t="shared" si="203"/>
        <v>-772.05000000000018</v>
      </c>
      <c r="P272" s="35">
        <f t="shared" si="204"/>
        <v>2635.7299999999996</v>
      </c>
      <c r="Q272" s="35">
        <f t="shared" si="205"/>
        <v>-3407.7799999999997</v>
      </c>
    </row>
    <row r="273" spans="2:17">
      <c r="B273" s="7">
        <v>45982</v>
      </c>
      <c r="C273" s="346">
        <v>71.87</v>
      </c>
      <c r="E273" s="346">
        <v>239.08</v>
      </c>
      <c r="F273" s="373">
        <f t="shared" si="195"/>
        <v>230.69</v>
      </c>
      <c r="G273" s="373">
        <f t="shared" si="196"/>
        <v>-260.71000000000004</v>
      </c>
      <c r="H273" s="373">
        <f>CORREL(C270:C273,E270:E273)</f>
        <v>-0.10225532256567912</v>
      </c>
      <c r="I273" s="373">
        <f t="shared" si="198"/>
        <v>0.56817091727863167</v>
      </c>
      <c r="J273" s="349">
        <f t="shared" si="176"/>
        <v>310.95000000000005</v>
      </c>
      <c r="K273" s="35">
        <f t="shared" si="199"/>
        <v>20702.929200000002</v>
      </c>
      <c r="L273" s="35">
        <f t="shared" si="200"/>
        <v>94.299199999999644</v>
      </c>
      <c r="M273" s="35">
        <f t="shared" si="201"/>
        <v>20608.630000000012</v>
      </c>
      <c r="N273" s="35">
        <f t="shared" si="202"/>
        <v>18718.809200000003</v>
      </c>
      <c r="O273" s="35">
        <f t="shared" si="203"/>
        <v>-789.68000000000018</v>
      </c>
      <c r="P273" s="35">
        <f t="shared" si="204"/>
        <v>2778.31</v>
      </c>
      <c r="Q273" s="35">
        <f t="shared" si="205"/>
        <v>-3567.9900000000002</v>
      </c>
    </row>
    <row r="274" spans="2:17">
      <c r="B274" s="7">
        <v>45989</v>
      </c>
      <c r="C274" s="346">
        <v>-9.2100000000000009</v>
      </c>
      <c r="E274" s="346">
        <v>594.49</v>
      </c>
      <c r="F274" s="373">
        <f t="shared" ref="F274:F278" si="206">C274-C273</f>
        <v>-81.080000000000013</v>
      </c>
      <c r="G274" s="373">
        <f t="shared" ref="G274:G278" si="207">E274-E273</f>
        <v>355.40999999999997</v>
      </c>
      <c r="H274" s="373">
        <f t="shared" ref="H274:H278" si="208">CORREL(C271:C274,E271:E274)</f>
        <v>-0.63397625386668521</v>
      </c>
      <c r="I274" s="373">
        <f t="shared" ref="I274:I278" si="209">CORREL(C262:C274,E262:E274)</f>
        <v>0.64971134230634386</v>
      </c>
      <c r="J274" s="349">
        <f t="shared" si="176"/>
        <v>585.28</v>
      </c>
      <c r="K274" s="35">
        <f t="shared" ref="K274:K278" si="210">K273+J274</f>
        <v>21288.209200000001</v>
      </c>
      <c r="L274" s="35">
        <f t="shared" ref="L274:L278" si="211">L273+C274</f>
        <v>85.089199999999636</v>
      </c>
      <c r="M274" s="35">
        <f t="shared" ref="M274:M278" si="212">M273+E274</f>
        <v>21203.120000000014</v>
      </c>
      <c r="N274" s="35">
        <f t="shared" ref="N274:N278" si="213">N273+J274</f>
        <v>19304.089200000002</v>
      </c>
      <c r="O274" s="35">
        <f t="shared" ref="O274:O278" si="214">SUM(C262:C274)</f>
        <v>-659.29000000000008</v>
      </c>
      <c r="P274" s="35">
        <f t="shared" ref="P274:P278" si="215">SUM(E262:E274)</f>
        <v>2609.5</v>
      </c>
      <c r="Q274" s="35">
        <f t="shared" ref="Q274:Q278" si="216">O274-P274</f>
        <v>-3268.79</v>
      </c>
    </row>
    <row r="275" spans="2:17">
      <c r="B275" s="7">
        <v>45996</v>
      </c>
      <c r="C275" s="346">
        <v>154.30000000000001</v>
      </c>
      <c r="E275" s="346">
        <v>-23.65</v>
      </c>
      <c r="F275" s="373">
        <f t="shared" si="206"/>
        <v>163.51000000000002</v>
      </c>
      <c r="G275" s="373">
        <f t="shared" si="207"/>
        <v>-618.14</v>
      </c>
      <c r="H275" s="373">
        <f t="shared" si="208"/>
        <v>-0.81133466406217225</v>
      </c>
      <c r="I275" s="373">
        <f t="shared" si="209"/>
        <v>0.23892257508275894</v>
      </c>
      <c r="J275" s="349">
        <f t="shared" si="176"/>
        <v>130.65</v>
      </c>
      <c r="K275" s="35">
        <f t="shared" si="210"/>
        <v>21418.859200000003</v>
      </c>
      <c r="L275" s="35">
        <f t="shared" si="211"/>
        <v>239.38919999999965</v>
      </c>
      <c r="M275" s="35">
        <f t="shared" si="212"/>
        <v>21179.470000000012</v>
      </c>
      <c r="N275" s="35">
        <f t="shared" si="213"/>
        <v>19434.739200000004</v>
      </c>
      <c r="O275" s="35">
        <f t="shared" si="214"/>
        <v>18.210000000000008</v>
      </c>
      <c r="P275" s="35">
        <f t="shared" si="215"/>
        <v>3370.9499999999994</v>
      </c>
      <c r="Q275" s="35">
        <f t="shared" si="216"/>
        <v>-3352.7399999999993</v>
      </c>
    </row>
    <row r="276" spans="2:17">
      <c r="B276" s="7">
        <v>46003</v>
      </c>
      <c r="C276" s="346">
        <v>26.3</v>
      </c>
      <c r="E276" s="346">
        <v>339.6</v>
      </c>
      <c r="F276" s="373">
        <f t="shared" si="206"/>
        <v>-128</v>
      </c>
      <c r="G276" s="373">
        <f t="shared" si="207"/>
        <v>363.25</v>
      </c>
      <c r="H276" s="373">
        <f t="shared" si="208"/>
        <v>-0.97709219996638219</v>
      </c>
      <c r="I276" s="373">
        <f t="shared" si="209"/>
        <v>0.37145483030369458</v>
      </c>
      <c r="J276" s="349">
        <f t="shared" si="176"/>
        <v>365.90000000000003</v>
      </c>
      <c r="K276" s="35">
        <f t="shared" si="210"/>
        <v>21784.759200000004</v>
      </c>
      <c r="L276" s="35">
        <f t="shared" si="211"/>
        <v>265.68919999999963</v>
      </c>
      <c r="M276" s="35">
        <f t="shared" si="212"/>
        <v>21519.070000000011</v>
      </c>
      <c r="N276" s="35">
        <f t="shared" si="213"/>
        <v>19800.639200000005</v>
      </c>
      <c r="O276" s="35">
        <f t="shared" si="214"/>
        <v>209.41000000000005</v>
      </c>
      <c r="P276" s="35">
        <f t="shared" si="215"/>
        <v>3122.6499999999996</v>
      </c>
      <c r="Q276" s="35">
        <f t="shared" si="216"/>
        <v>-2913.24</v>
      </c>
    </row>
    <row r="277" spans="2:17">
      <c r="B277" s="7">
        <v>46010</v>
      </c>
      <c r="C277" s="346">
        <v>354.47</v>
      </c>
      <c r="E277" s="346">
        <v>202.77</v>
      </c>
      <c r="F277" s="373">
        <f t="shared" si="206"/>
        <v>328.17</v>
      </c>
      <c r="G277" s="373">
        <f t="shared" si="207"/>
        <v>-136.83000000000001</v>
      </c>
      <c r="H277" s="373">
        <f t="shared" si="208"/>
        <v>-0.5853617431273247</v>
      </c>
      <c r="I277" s="373">
        <f t="shared" si="209"/>
        <v>0.26401634139984259</v>
      </c>
      <c r="J277" s="349">
        <f t="shared" si="176"/>
        <v>557.24</v>
      </c>
      <c r="K277" s="35">
        <f t="shared" si="210"/>
        <v>22341.999200000006</v>
      </c>
      <c r="L277" s="35">
        <f t="shared" si="211"/>
        <v>620.1591999999996</v>
      </c>
      <c r="M277" s="35">
        <f t="shared" si="212"/>
        <v>21721.840000000011</v>
      </c>
      <c r="N277" s="35">
        <f t="shared" si="213"/>
        <v>20357.879200000007</v>
      </c>
      <c r="O277" s="35">
        <f t="shared" si="214"/>
        <v>385.88</v>
      </c>
      <c r="P277" s="35">
        <f t="shared" si="215"/>
        <v>2917.82</v>
      </c>
      <c r="Q277" s="35">
        <f t="shared" si="216"/>
        <v>-2531.94</v>
      </c>
    </row>
    <row r="278" spans="2:17">
      <c r="B278" s="7">
        <v>46017</v>
      </c>
      <c r="C278" s="346">
        <v>283.77999999999997</v>
      </c>
      <c r="E278" s="346">
        <v>-235.96</v>
      </c>
      <c r="F278" s="373">
        <f t="shared" si="206"/>
        <v>-70.690000000000055</v>
      </c>
      <c r="G278" s="373">
        <f t="shared" si="207"/>
        <v>-438.73</v>
      </c>
      <c r="H278" s="373">
        <f t="shared" si="208"/>
        <v>-0.43263473219841792</v>
      </c>
      <c r="I278" s="373">
        <f t="shared" si="209"/>
        <v>1.7505796750964808E-2</v>
      </c>
      <c r="J278" s="349">
        <f t="shared" si="176"/>
        <v>47.819999999999965</v>
      </c>
      <c r="K278" s="35">
        <f t="shared" si="210"/>
        <v>22389.819200000005</v>
      </c>
      <c r="L278" s="35">
        <f t="shared" si="211"/>
        <v>903.93919999999957</v>
      </c>
      <c r="M278" s="35">
        <f t="shared" si="212"/>
        <v>21485.880000000012</v>
      </c>
      <c r="N278" s="35">
        <f t="shared" si="213"/>
        <v>20405.699200000006</v>
      </c>
      <c r="O278" s="35">
        <f t="shared" si="214"/>
        <v>510.86000000000007</v>
      </c>
      <c r="P278" s="35">
        <f t="shared" si="215"/>
        <v>2072.66</v>
      </c>
      <c r="Q278" s="35">
        <f t="shared" si="216"/>
        <v>-1561.7999999999997</v>
      </c>
    </row>
    <row r="279" spans="2:17">
      <c r="B279" s="7">
        <v>46024</v>
      </c>
    </row>
    <row r="280" spans="2:17">
      <c r="B280" s="7">
        <v>46031</v>
      </c>
    </row>
    <row r="281" spans="2:17">
      <c r="B281" s="7">
        <v>46038</v>
      </c>
    </row>
    <row r="282" spans="2:17">
      <c r="B282" s="7">
        <v>46045</v>
      </c>
    </row>
    <row r="283" spans="2:17">
      <c r="B283" s="7">
        <v>46052</v>
      </c>
    </row>
    <row r="284" spans="2:17">
      <c r="B284" s="7">
        <v>46059</v>
      </c>
    </row>
    <row r="285" spans="2:17">
      <c r="B285" s="7">
        <v>46066</v>
      </c>
    </row>
    <row r="286" spans="2:17">
      <c r="B286" s="7">
        <v>46073</v>
      </c>
    </row>
    <row r="287" spans="2:17">
      <c r="B287" s="7">
        <v>46080</v>
      </c>
    </row>
    <row r="288" spans="2:17">
      <c r="B288" s="7">
        <v>46087</v>
      </c>
    </row>
    <row r="289" spans="2:2">
      <c r="B289" s="7">
        <v>46094</v>
      </c>
    </row>
    <row r="290" spans="2:2">
      <c r="B290" s="7">
        <v>46101</v>
      </c>
    </row>
    <row r="291" spans="2:2">
      <c r="B291" s="7">
        <v>46108</v>
      </c>
    </row>
    <row r="292" spans="2:2">
      <c r="B292" s="7">
        <v>46115</v>
      </c>
    </row>
    <row r="293" spans="2:2">
      <c r="B293" s="7">
        <v>46122</v>
      </c>
    </row>
    <row r="294" spans="2:2">
      <c r="B294" s="7">
        <v>46129</v>
      </c>
    </row>
    <row r="295" spans="2:2">
      <c r="B295" s="7">
        <v>46136</v>
      </c>
    </row>
    <row r="296" spans="2:2">
      <c r="B296" s="7">
        <v>46143</v>
      </c>
    </row>
    <row r="297" spans="2:2">
      <c r="B297" s="7">
        <v>46150</v>
      </c>
    </row>
    <row r="298" spans="2:2">
      <c r="B298" s="7">
        <v>46157</v>
      </c>
    </row>
    <row r="299" spans="2:2">
      <c r="B299" s="7">
        <v>46164</v>
      </c>
    </row>
    <row r="300" spans="2:2">
      <c r="B300" s="7">
        <v>46171</v>
      </c>
    </row>
    <row r="301" spans="2:2">
      <c r="B301" s="7">
        <v>46178</v>
      </c>
    </row>
    <row r="302" spans="2:2">
      <c r="B302" s="7">
        <v>46185</v>
      </c>
    </row>
    <row r="303" spans="2:2">
      <c r="B303" s="7">
        <v>46192</v>
      </c>
    </row>
    <row r="304" spans="2:2">
      <c r="B304" s="7">
        <v>46199</v>
      </c>
    </row>
    <row r="305" spans="2:2">
      <c r="B305" s="7">
        <v>46206</v>
      </c>
    </row>
    <row r="306" spans="2:2">
      <c r="B306" s="7">
        <v>46213</v>
      </c>
    </row>
    <row r="307" spans="2:2">
      <c r="B307" s="7">
        <v>46220</v>
      </c>
    </row>
    <row r="308" spans="2:2">
      <c r="B308" s="7">
        <v>46227</v>
      </c>
    </row>
    <row r="309" spans="2:2">
      <c r="B309" s="7">
        <v>46234</v>
      </c>
    </row>
    <row r="310" spans="2:2">
      <c r="B310" s="7">
        <v>46241</v>
      </c>
    </row>
    <row r="311" spans="2:2">
      <c r="B311" s="7">
        <v>46248</v>
      </c>
    </row>
    <row r="312" spans="2:2">
      <c r="B312" s="7">
        <v>46255</v>
      </c>
    </row>
    <row r="313" spans="2:2">
      <c r="B313" s="7">
        <v>46262</v>
      </c>
    </row>
    <row r="314" spans="2:2">
      <c r="B314" s="7">
        <v>46269</v>
      </c>
    </row>
    <row r="315" spans="2:2">
      <c r="B315" s="7">
        <v>46276</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3"/>
  <sheetViews>
    <sheetView zoomScale="85" zoomScaleNormal="85" workbookViewId="0">
      <selection activeCell="H18" sqref="G18:H20"/>
    </sheetView>
  </sheetViews>
  <sheetFormatPr defaultRowHeight="15"/>
  <cols>
    <col min="1" max="1" width="21.42578125" style="16" bestFit="1" customWidth="1"/>
    <col min="2" max="2" width="21.5703125" style="16" bestFit="1" customWidth="1"/>
    <col min="3" max="3" width="16" style="16" customWidth="1"/>
    <col min="4" max="4" width="12.7109375" style="16" customWidth="1"/>
    <col min="5" max="5" width="10.140625" style="16" customWidth="1"/>
    <col min="6" max="6" width="0.5703125" style="16" hidden="1" customWidth="1"/>
    <col min="7" max="7" width="11.7109375" style="2" bestFit="1" customWidth="1"/>
    <col min="8" max="8" width="10.85546875" style="2" bestFit="1" customWidth="1"/>
    <col min="9" max="10" width="9.140625" style="2"/>
    <col min="11" max="13" width="10.140625" style="2" bestFit="1" customWidth="1"/>
    <col min="14" max="14" width="9.140625" style="2" bestFit="1" customWidth="1"/>
    <col min="15" max="21" width="10.140625" style="2" bestFit="1" customWidth="1"/>
    <col min="22" max="22" width="9.85546875" bestFit="1" customWidth="1"/>
    <col min="23" max="24" width="10.140625" style="2" bestFit="1" customWidth="1"/>
    <col min="25" max="25" width="9.85546875" bestFit="1" customWidth="1"/>
    <col min="26" max="26" width="10.140625" bestFit="1" customWidth="1"/>
    <col min="28" max="28" width="10.28515625" bestFit="1" customWidth="1"/>
    <col min="30" max="30" width="9.28515625" bestFit="1" customWidth="1"/>
  </cols>
  <sheetData>
    <row r="1" spans="1:32" ht="15" customHeight="1">
      <c r="B1" s="65" t="s">
        <v>374</v>
      </c>
      <c r="D1" s="443" t="s">
        <v>306</v>
      </c>
      <c r="E1" s="443"/>
      <c r="F1" s="444"/>
      <c r="H1" s="450" t="s">
        <v>367</v>
      </c>
      <c r="I1" s="451"/>
      <c r="J1" s="451"/>
      <c r="K1" s="451"/>
      <c r="L1" s="451"/>
      <c r="M1" s="451"/>
      <c r="N1" s="451"/>
      <c r="O1" s="451"/>
      <c r="P1" s="451"/>
      <c r="Q1" s="451"/>
      <c r="R1" s="451"/>
      <c r="S1" s="451"/>
      <c r="T1" s="451"/>
      <c r="U1" s="451"/>
      <c r="V1" s="451"/>
      <c r="W1" s="451"/>
      <c r="X1" s="451"/>
      <c r="Y1" s="451"/>
      <c r="Z1" s="451"/>
      <c r="AD1" s="446" t="s">
        <v>370</v>
      </c>
      <c r="AE1" s="447"/>
      <c r="AF1" s="447"/>
    </row>
    <row r="2" spans="1:32">
      <c r="A2" s="47" t="s">
        <v>304</v>
      </c>
      <c r="H2" s="74">
        <v>44281</v>
      </c>
      <c r="I2" s="74">
        <v>44288</v>
      </c>
      <c r="J2" s="74">
        <v>44295</v>
      </c>
      <c r="K2" s="94">
        <v>44302</v>
      </c>
      <c r="L2" s="94">
        <v>44308</v>
      </c>
      <c r="M2" s="94">
        <v>44316</v>
      </c>
      <c r="N2" s="94">
        <v>44323</v>
      </c>
      <c r="O2" s="94">
        <v>44330</v>
      </c>
      <c r="P2" s="94">
        <v>44337</v>
      </c>
      <c r="Q2" s="94">
        <v>44344</v>
      </c>
      <c r="R2" s="94">
        <v>44351</v>
      </c>
      <c r="S2" s="94">
        <v>44358</v>
      </c>
      <c r="T2" s="94">
        <v>44365</v>
      </c>
      <c r="U2" s="94">
        <v>44372</v>
      </c>
      <c r="V2" s="94">
        <v>44379</v>
      </c>
      <c r="W2" s="94">
        <v>44386</v>
      </c>
      <c r="X2" s="94">
        <v>44393</v>
      </c>
      <c r="Y2" s="94">
        <v>44400</v>
      </c>
      <c r="Z2" s="94">
        <v>44407</v>
      </c>
      <c r="AA2" s="94">
        <v>44414</v>
      </c>
      <c r="AB2" s="94">
        <v>44421</v>
      </c>
      <c r="AD2" s="2"/>
    </row>
    <row r="3" spans="1:32">
      <c r="A3" s="17" t="s">
        <v>0</v>
      </c>
      <c r="B3" s="18">
        <f>'Menkul Kıymet'!B172</f>
        <v>22047.5</v>
      </c>
      <c r="D3" s="445">
        <f>'Menkul Kıymet'!V136</f>
        <v>701.80000000000018</v>
      </c>
      <c r="E3" s="445"/>
      <c r="F3" s="445"/>
      <c r="H3" s="46">
        <f>'Menkul Kıymet'!I153</f>
        <v>-813.9</v>
      </c>
      <c r="I3" s="46">
        <f>'Menkul Kıymet'!I154</f>
        <v>-364.4</v>
      </c>
      <c r="J3" s="2">
        <f>'Menkul Kıymet'!I155</f>
        <v>-46</v>
      </c>
      <c r="K3" s="45">
        <f>'Menkul Kıymet'!I156</f>
        <v>0</v>
      </c>
      <c r="L3" s="45">
        <f>'Menkul Kıymet'!I157</f>
        <v>104.5</v>
      </c>
      <c r="M3" s="45">
        <f>'Menkul Kıymet'!I158</f>
        <v>31.5</v>
      </c>
      <c r="N3" s="45">
        <f>'Menkul Kıymet'!I159</f>
        <v>87.7</v>
      </c>
      <c r="O3" s="2">
        <f>'Menkul Kıymet'!I160</f>
        <v>51.7</v>
      </c>
      <c r="P3" s="2">
        <f>'Menkul Kıymet'!I161</f>
        <v>51</v>
      </c>
      <c r="Q3" s="2">
        <f>'Menkul Kıymet'!I162</f>
        <v>6.8</v>
      </c>
      <c r="R3" s="2">
        <f>'Menkul Kıymet'!I163</f>
        <v>-97.7</v>
      </c>
      <c r="S3" s="2">
        <f>'Menkul Kıymet'!I164</f>
        <v>33.5</v>
      </c>
      <c r="T3" s="2">
        <f>'Menkul Kıymet'!I165</f>
        <v>-3.2</v>
      </c>
      <c r="U3" s="2">
        <f>'Menkul Kıymet'!I166</f>
        <v>-3.4</v>
      </c>
      <c r="V3" s="2">
        <f>'Menkul Kıymet'!I167</f>
        <v>-38.1</v>
      </c>
      <c r="W3" s="2">
        <f>'Menkul Kıymet'!I168</f>
        <v>54.2</v>
      </c>
      <c r="X3" s="2">
        <f>'Menkul Kıymet'!I169</f>
        <v>-62</v>
      </c>
      <c r="Y3" s="2">
        <f>'Menkul Kıymet'!I170</f>
        <v>0</v>
      </c>
      <c r="Z3" s="2">
        <f>'Menkul Kıymet'!I171</f>
        <v>-51.8</v>
      </c>
      <c r="AA3">
        <f>'Menkul Kıymet'!I172</f>
        <v>168</v>
      </c>
      <c r="AB3" s="46"/>
      <c r="AD3" s="45">
        <f t="shared" ref="AD3:AD9" si="0">SUM(H3:AA3)</f>
        <v>-891.59999999999991</v>
      </c>
      <c r="AE3" s="2"/>
    </row>
    <row r="4" spans="1:32">
      <c r="A4" s="17" t="s">
        <v>1</v>
      </c>
      <c r="B4" s="18">
        <f>'Menkul Kıymet'!C172</f>
        <v>8570.7000000000007</v>
      </c>
      <c r="D4" s="445">
        <f>'Menkul Kıymet'!V138</f>
        <v>4428.5999999999995</v>
      </c>
      <c r="E4" s="445"/>
      <c r="F4" s="445"/>
      <c r="H4" s="46">
        <f>'Menkul Kıymet'!J153</f>
        <v>-1104.8</v>
      </c>
      <c r="I4" s="45">
        <f>'Menkul Kıymet'!J154</f>
        <v>-140.4</v>
      </c>
      <c r="J4" s="2">
        <f>'Menkul Kıymet'!J155</f>
        <v>77.900000000000006</v>
      </c>
      <c r="K4" s="45">
        <f>'Menkul Kıymet'!J156</f>
        <v>164.9</v>
      </c>
      <c r="L4" s="45">
        <f>'Menkul Kıymet'!J157</f>
        <v>-252.6</v>
      </c>
      <c r="M4" s="45">
        <f>'Menkul Kıymet'!J158</f>
        <v>33</v>
      </c>
      <c r="N4" s="2">
        <f>'Menkul Kıymet'!J159</f>
        <v>23.7</v>
      </c>
      <c r="O4" s="2">
        <f>'Menkul Kıymet'!J160</f>
        <v>118.5</v>
      </c>
      <c r="P4" s="2">
        <f>'Menkul Kıymet'!J161</f>
        <v>174.8</v>
      </c>
      <c r="Q4" s="2">
        <f>'Menkul Kıymet'!J162</f>
        <v>69.2</v>
      </c>
      <c r="R4" s="2">
        <f>'Menkul Kıymet'!J163</f>
        <v>-64.099999999999994</v>
      </c>
      <c r="S4" s="2">
        <f>'Menkul Kıymet'!J164</f>
        <v>80.3</v>
      </c>
      <c r="T4" s="2">
        <f>'Menkul Kıymet'!J165</f>
        <v>-3.6</v>
      </c>
      <c r="U4" s="2">
        <f>'Menkul Kıymet'!J166</f>
        <v>172.5</v>
      </c>
      <c r="V4" s="2">
        <f>'Menkul Kıymet'!J167</f>
        <v>83</v>
      </c>
      <c r="W4" s="2">
        <f>'Menkul Kıymet'!J168</f>
        <v>5.9</v>
      </c>
      <c r="X4" s="2">
        <f>'Menkul Kıymet'!J169</f>
        <v>56.5</v>
      </c>
      <c r="Y4" s="2">
        <f>'Menkul Kıymet'!J170</f>
        <v>16.100000000000001</v>
      </c>
      <c r="Z4" s="2">
        <f>'Menkul Kıymet'!J171</f>
        <v>300.7</v>
      </c>
      <c r="AA4">
        <f>'Menkul Kıymet'!J172</f>
        <v>113.8</v>
      </c>
      <c r="AD4" s="45">
        <f t="shared" si="0"/>
        <v>-74.70000000000006</v>
      </c>
      <c r="AE4" s="2"/>
    </row>
    <row r="5" spans="1:32">
      <c r="A5" s="17" t="s">
        <v>276</v>
      </c>
      <c r="B5" s="68">
        <f>'Menkul Kıymet'!D172</f>
        <v>1778.1</v>
      </c>
      <c r="D5" s="445">
        <f>'Menkul Kıymet'!V140</f>
        <v>1732.2</v>
      </c>
      <c r="E5" s="445"/>
      <c r="F5" s="445"/>
      <c r="H5" s="46">
        <f>'Menkul Kıymet'!K153</f>
        <v>-11.7</v>
      </c>
      <c r="I5" s="45">
        <f>'Menkul Kıymet'!K154</f>
        <v>13.1</v>
      </c>
      <c r="J5" s="2">
        <f>'Menkul Kıymet'!K155</f>
        <v>-6</v>
      </c>
      <c r="K5" s="45">
        <f>'Menkul Kıymet'!K156</f>
        <v>172</v>
      </c>
      <c r="L5" s="45">
        <f>'Menkul Kıymet'!K157</f>
        <v>-323.8</v>
      </c>
      <c r="M5" s="45">
        <f>'Menkul Kıymet'!K158</f>
        <v>129.6</v>
      </c>
      <c r="N5" s="45">
        <f>'Menkul Kıymet'!K159</f>
        <v>-12.4</v>
      </c>
      <c r="O5" s="45">
        <f>'Menkul Kıymet'!K160</f>
        <v>27.5</v>
      </c>
      <c r="P5" s="45">
        <f>'Menkul Kıymet'!K161</f>
        <v>47.8</v>
      </c>
      <c r="Q5" s="45">
        <f>'Menkul Kıymet'!K162</f>
        <v>267.7</v>
      </c>
      <c r="R5" s="45">
        <f>'Menkul Kıymet'!K163</f>
        <v>-13</v>
      </c>
      <c r="S5" s="45">
        <f>'Menkul Kıymet'!K164</f>
        <v>-112.1</v>
      </c>
      <c r="T5" s="45">
        <f>'Menkul Kıymet'!K165</f>
        <v>-86</v>
      </c>
      <c r="U5" s="45">
        <f>'Menkul Kıymet'!K166</f>
        <v>-36.799999999999997</v>
      </c>
      <c r="V5" s="45">
        <f>'Menkul Kıymet'!K167</f>
        <v>69.3</v>
      </c>
      <c r="W5" s="45">
        <f>'Menkul Kıymet'!K168</f>
        <v>-59.8</v>
      </c>
      <c r="X5" s="45">
        <f>'Menkul Kıymet'!K169</f>
        <v>-17.8</v>
      </c>
      <c r="Y5" s="45">
        <f>'Menkul Kıymet'!K170</f>
        <v>14.7</v>
      </c>
      <c r="Z5" s="45">
        <f>'Menkul Kıymet'!K171</f>
        <v>8.5</v>
      </c>
      <c r="AA5" s="110">
        <f>'Menkul Kıymet'!K172</f>
        <v>-15.5</v>
      </c>
      <c r="AD5" s="45">
        <f t="shared" si="0"/>
        <v>55.299999999999969</v>
      </c>
      <c r="AE5" s="45"/>
    </row>
    <row r="6" spans="1:32">
      <c r="A6" s="17" t="s">
        <v>2</v>
      </c>
      <c r="B6" s="18">
        <f>'Menkul Kıymet'!E172</f>
        <v>224.2</v>
      </c>
      <c r="D6" s="445">
        <f>'Menkul Kıymet'!V142</f>
        <v>60.799999999999983</v>
      </c>
      <c r="E6" s="445"/>
      <c r="F6" s="445"/>
      <c r="H6" s="46">
        <f>'Menkul Kıymet'!L153</f>
        <v>-16.8</v>
      </c>
      <c r="I6" s="45">
        <f>'Menkul Kıymet'!L154</f>
        <v>-4.0999999999999996</v>
      </c>
      <c r="J6" s="2">
        <f>'Menkul Kıymet'!L155</f>
        <v>3.4</v>
      </c>
      <c r="K6" s="45">
        <f>'Menkul Kıymet'!L156</f>
        <v>18</v>
      </c>
      <c r="L6" s="45">
        <f>'Menkul Kıymet'!L157</f>
        <v>-22.1</v>
      </c>
      <c r="M6" s="45">
        <f>'Menkul Kıymet'!L158</f>
        <v>6.5</v>
      </c>
      <c r="N6" s="45">
        <f>'Menkul Kıymet'!L159</f>
        <v>2.4</v>
      </c>
      <c r="O6" s="45">
        <f>'Menkul Kıymet'!L160</f>
        <v>2.1</v>
      </c>
      <c r="P6" s="45">
        <f>'Menkul Kıymet'!L161</f>
        <v>19.7</v>
      </c>
      <c r="Q6" s="45">
        <f>'Menkul Kıymet'!L162</f>
        <v>-27.1</v>
      </c>
      <c r="R6" s="45">
        <f>'Menkul Kıymet'!L163</f>
        <v>-29.7</v>
      </c>
      <c r="S6" s="45">
        <f>'Menkul Kıymet'!L164</f>
        <v>16.5</v>
      </c>
      <c r="T6" s="45">
        <f>'Menkul Kıymet'!L165</f>
        <v>5.6</v>
      </c>
      <c r="U6" s="45">
        <f>'Menkul Kıymet'!L166</f>
        <v>-21.2</v>
      </c>
      <c r="V6" s="45">
        <f>'Menkul Kıymet'!L167</f>
        <v>-2.8</v>
      </c>
      <c r="W6" s="45">
        <f>'Menkul Kıymet'!L168</f>
        <v>-6.2</v>
      </c>
      <c r="X6" s="45">
        <f>'Menkul Kıymet'!L169</f>
        <v>8.3000000000000007</v>
      </c>
      <c r="Y6" s="45">
        <f>'Menkul Kıymet'!L170</f>
        <v>2.8</v>
      </c>
      <c r="Z6" s="45">
        <f>'Menkul Kıymet'!L171</f>
        <v>-10.199999999999999</v>
      </c>
      <c r="AA6" s="110">
        <f>'Menkul Kıymet'!L172</f>
        <v>-3.2</v>
      </c>
      <c r="AD6" s="45">
        <f t="shared" si="0"/>
        <v>-58.100000000000009</v>
      </c>
      <c r="AE6" s="45"/>
    </row>
    <row r="7" spans="1:32">
      <c r="A7" s="17" t="s">
        <v>3</v>
      </c>
      <c r="B7" s="66">
        <f>'Menkul Kıymet'!P172</f>
        <v>47528.9</v>
      </c>
      <c r="D7" s="445">
        <f>'Menkul Kıymet'!V144</f>
        <v>3645</v>
      </c>
      <c r="E7" s="445"/>
      <c r="F7" s="445"/>
      <c r="H7" s="20">
        <f>'Menkul Kıymet'!Q153-'Menkul Kıymet'!Q152</f>
        <v>-586.19999999999709</v>
      </c>
      <c r="I7" s="20">
        <f>'Menkul Kıymet'!Q154-'Menkul Kıymet'!Q153</f>
        <v>-979.40000000000146</v>
      </c>
      <c r="J7" s="8">
        <f>'Menkul Kıymet'!Q155-'Menkul Kıymet'!Q154</f>
        <v>-338.30000000000291</v>
      </c>
      <c r="K7" s="3">
        <f>'Menkul Kıymet'!Q156-'Menkul Kıymet'!Q155</f>
        <v>-184</v>
      </c>
      <c r="L7" s="3">
        <f>'Menkul Kıymet'!Q157-'Menkul Kıymet'!Q156</f>
        <v>-46.299999999995634</v>
      </c>
      <c r="M7" s="3">
        <f>'Menkul Kıymet'!Q158-'Menkul Kıymet'!Q157</f>
        <v>-89.900000000001455</v>
      </c>
      <c r="N7" s="3">
        <f>'Menkul Kıymet'!Q159-'Menkul Kıymet'!Q158</f>
        <v>-255.09999999999854</v>
      </c>
      <c r="O7" s="2">
        <f>'Menkul Kıymet'!Q160-'Menkul Kıymet'!Q159</f>
        <v>-29.5</v>
      </c>
      <c r="P7" s="2">
        <f>'Menkul Kıymet'!Q161-'Menkul Kıymet'!Q160</f>
        <v>44.69999999999709</v>
      </c>
      <c r="Q7" s="2">
        <f>'Menkul Kıymet'!Q162-'Menkul Kıymet'!Q161</f>
        <v>-261.09999999999854</v>
      </c>
      <c r="R7" s="2">
        <f>'Menkul Kıymet'!Q163-'Menkul Kıymet'!Q162</f>
        <v>-158.30000000000291</v>
      </c>
      <c r="S7" s="2">
        <f>'Menkul Kıymet'!Q164-'Menkul Kıymet'!Q163</f>
        <v>-639</v>
      </c>
      <c r="T7" s="2">
        <f>'Menkul Kıymet'!Q165-'Menkul Kıymet'!Q164</f>
        <v>-274.19999999999709</v>
      </c>
      <c r="U7" s="3">
        <f>'Menkul Kıymet'!Q166-'Menkul Kıymet'!Q165</f>
        <v>1540.5</v>
      </c>
      <c r="V7" s="3">
        <f>'Menkul Kıymet'!Q167-'Menkul Kıymet'!Q166</f>
        <v>-135.5</v>
      </c>
      <c r="W7" s="3">
        <f>'Menkul Kıymet'!Q168-'Menkul Kıymet'!Q167</f>
        <v>1003.5</v>
      </c>
      <c r="X7" s="3">
        <f>'Menkul Kıymet'!Q169-'Menkul Kıymet'!Q168</f>
        <v>-174.5</v>
      </c>
      <c r="Y7" s="3">
        <f>'Menkul Kıymet'!Q170-'Menkul Kıymet'!Q169</f>
        <v>-75.900000000001455</v>
      </c>
      <c r="Z7" s="3">
        <f>'Menkul Kıymet'!Q171-'Menkul Kıymet'!Q170</f>
        <v>-215.59999999999854</v>
      </c>
      <c r="AA7" s="35">
        <f>'Menkul Kıymet'!Q172-'Menkul Kıymet'!Q171</f>
        <v>-213.70000000000437</v>
      </c>
      <c r="AD7" s="45">
        <f t="shared" si="0"/>
        <v>-2067.8000000000029</v>
      </c>
      <c r="AE7" s="3"/>
    </row>
    <row r="8" spans="1:32">
      <c r="A8" s="17" t="s">
        <v>4</v>
      </c>
      <c r="B8" s="66">
        <f>'Menkul Kıymet'!S172</f>
        <v>41498.589999999997</v>
      </c>
      <c r="D8" s="445">
        <f>'Menkul Kıymet'!V146</f>
        <v>1406.1900000000023</v>
      </c>
      <c r="E8" s="445"/>
      <c r="F8" s="445"/>
      <c r="H8" s="18">
        <f>'Menkul Kıymet'!T153-'Menkul Kıymet'!T152</f>
        <v>-143.69999999999709</v>
      </c>
      <c r="I8" s="3">
        <f>'Menkul Kıymet'!T154-'Menkul Kıymet'!T153</f>
        <v>160.59999999999854</v>
      </c>
      <c r="J8" s="3">
        <f>'Menkul Kıymet'!T155-'Menkul Kıymet'!T154</f>
        <v>-59.200000000004366</v>
      </c>
      <c r="K8" s="3">
        <f>'Menkul Kıymet'!T156-'Menkul Kıymet'!T155</f>
        <v>157.30000000000291</v>
      </c>
      <c r="L8" s="3">
        <f>'Menkul Kıymet'!T157-'Menkul Kıymet'!T156</f>
        <v>-486.30000000000291</v>
      </c>
      <c r="M8" s="3">
        <f>'Menkul Kıymet'!T158-'Menkul Kıymet'!T157</f>
        <v>-6.5</v>
      </c>
      <c r="N8" s="3">
        <f>'Menkul Kıymet'!T159-'Menkul Kıymet'!T158</f>
        <v>-561.79999999999563</v>
      </c>
      <c r="O8" s="2">
        <f>'Menkul Kıymet'!T160-'Menkul Kıymet'!T159</f>
        <v>4.5</v>
      </c>
      <c r="P8" s="2">
        <f>'Menkul Kıymet'!T161-'Menkul Kıymet'!T160</f>
        <v>146.59999999999854</v>
      </c>
      <c r="Q8" s="2">
        <f>'Menkul Kıymet'!T162-'Menkul Kıymet'!T161</f>
        <v>519</v>
      </c>
      <c r="R8" s="2">
        <f>'Menkul Kıymet'!T163-'Menkul Kıymet'!T162</f>
        <v>210</v>
      </c>
      <c r="S8" s="3">
        <f>'Menkul Kıymet'!T164-'Menkul Kıymet'!T163</f>
        <v>70.94999999999709</v>
      </c>
      <c r="T8" s="3">
        <f>'Menkul Kıymet'!T165-'Menkul Kıymet'!T164</f>
        <v>-36.82999999999447</v>
      </c>
      <c r="U8" s="3">
        <f>'Menkul Kıymet'!T166-'Menkul Kıymet'!T165</f>
        <v>-33.020000000004075</v>
      </c>
      <c r="V8" s="3">
        <f>'Menkul Kıymet'!T167-'Menkul Kıymet'!T166</f>
        <v>1367.1399999999994</v>
      </c>
      <c r="W8" s="3">
        <f>'Menkul Kıymet'!T168-'Menkul Kıymet'!T167</f>
        <v>-126.54000000000087</v>
      </c>
      <c r="X8" s="3">
        <f>'Menkul Kıymet'!T169-'Menkul Kıymet'!T168</f>
        <v>12.5</v>
      </c>
      <c r="Y8" s="3">
        <f>'Menkul Kıymet'!T170-'Menkul Kıymet'!T169</f>
        <v>-71.19999999999709</v>
      </c>
      <c r="Z8" s="3">
        <f>'Menkul Kıymet'!T171-'Menkul Kıymet'!T170</f>
        <v>73.889999999999418</v>
      </c>
      <c r="AA8" s="35">
        <f>'Menkul Kıymet'!T172-'Menkul Kıymet'!T171</f>
        <v>676.91000000000349</v>
      </c>
      <c r="AD8" s="45">
        <f t="shared" si="0"/>
        <v>1874.3000000000029</v>
      </c>
      <c r="AE8" s="3"/>
    </row>
    <row r="9" spans="1:32">
      <c r="A9" s="17" t="s">
        <v>274</v>
      </c>
      <c r="B9" s="69">
        <f>Swap!E47</f>
        <v>12790</v>
      </c>
      <c r="D9" s="452">
        <f>Swap!G12</f>
        <v>14903</v>
      </c>
      <c r="E9" s="452"/>
      <c r="F9" s="452"/>
      <c r="H9" s="46">
        <f>Swap!D28</f>
        <v>-6622</v>
      </c>
      <c r="I9" s="8">
        <f>Swap!D29</f>
        <v>-1022</v>
      </c>
      <c r="J9" s="8">
        <f>Swap!D30</f>
        <v>280</v>
      </c>
      <c r="K9" s="8">
        <f>Swap!D31</f>
        <v>-98</v>
      </c>
      <c r="L9" s="2">
        <f>Swap!D32</f>
        <v>-695</v>
      </c>
      <c r="M9" s="8">
        <f>Swap!D33</f>
        <v>-1011</v>
      </c>
      <c r="N9" s="2">
        <f>Swap!D34</f>
        <v>466</v>
      </c>
      <c r="O9" s="2">
        <f>Swap!D35</f>
        <v>103</v>
      </c>
      <c r="P9" s="2">
        <f>Swap!D36</f>
        <v>-575</v>
      </c>
      <c r="Q9" s="2">
        <f>Swap!D37</f>
        <v>-1323</v>
      </c>
      <c r="R9" s="8">
        <f>Swap!D38</f>
        <v>-1308</v>
      </c>
      <c r="S9" s="8">
        <f>Swap!D39</f>
        <v>412</v>
      </c>
      <c r="T9" s="8">
        <f>Swap!D40</f>
        <v>-1104</v>
      </c>
      <c r="U9" s="2">
        <f>Swap!D41</f>
        <v>219</v>
      </c>
      <c r="V9" s="2">
        <f>Swap!D42</f>
        <v>180</v>
      </c>
      <c r="W9" s="8">
        <f>Swap!D43</f>
        <v>171</v>
      </c>
      <c r="X9" s="8">
        <f>Swap!D44</f>
        <v>381</v>
      </c>
      <c r="Y9" s="8">
        <f>Swap!D45</f>
        <v>-130</v>
      </c>
      <c r="Z9" s="8">
        <f>Swap!D46</f>
        <v>885</v>
      </c>
      <c r="AA9" s="10">
        <f>Swap!D47</f>
        <v>-374</v>
      </c>
      <c r="AB9" s="10">
        <f>Swap!D48</f>
        <v>222</v>
      </c>
      <c r="AD9" s="45">
        <f t="shared" si="0"/>
        <v>-11165</v>
      </c>
      <c r="AE9" s="2"/>
    </row>
    <row r="10" spans="1:32">
      <c r="A10" s="17" t="s">
        <v>186</v>
      </c>
      <c r="B10" s="70">
        <f>SUM(B3:B9)</f>
        <v>134437.99</v>
      </c>
      <c r="D10" s="454">
        <f>SUM(D3:E9)</f>
        <v>26877.590000000004</v>
      </c>
      <c r="E10" s="454"/>
      <c r="F10" s="454"/>
      <c r="H10" s="67">
        <f t="shared" ref="H10:AA10" si="1">SUM(H3:H9)</f>
        <v>-9299.0999999999949</v>
      </c>
      <c r="I10" s="67">
        <f t="shared" si="1"/>
        <v>-2336.6000000000031</v>
      </c>
      <c r="J10" s="67">
        <f t="shared" si="1"/>
        <v>-88.200000000007265</v>
      </c>
      <c r="K10" s="67">
        <f t="shared" si="1"/>
        <v>230.20000000000289</v>
      </c>
      <c r="L10" s="67">
        <f t="shared" si="1"/>
        <v>-1721.5999999999985</v>
      </c>
      <c r="M10" s="67">
        <f t="shared" si="1"/>
        <v>-906.80000000000143</v>
      </c>
      <c r="N10" s="67">
        <f t="shared" si="1"/>
        <v>-249.4999999999942</v>
      </c>
      <c r="O10" s="67">
        <f t="shared" si="1"/>
        <v>277.79999999999995</v>
      </c>
      <c r="P10" s="67">
        <f t="shared" si="1"/>
        <v>-90.400000000004354</v>
      </c>
      <c r="Q10" s="67">
        <f t="shared" si="1"/>
        <v>-748.49999999999864</v>
      </c>
      <c r="R10" s="67">
        <f t="shared" si="1"/>
        <v>-1460.8000000000029</v>
      </c>
      <c r="S10" s="67">
        <f t="shared" si="1"/>
        <v>-137.85000000000286</v>
      </c>
      <c r="T10" s="67">
        <f t="shared" si="1"/>
        <v>-1502.2299999999916</v>
      </c>
      <c r="U10" s="67">
        <f t="shared" si="1"/>
        <v>1837.5799999999958</v>
      </c>
      <c r="V10" s="67">
        <f t="shared" si="1"/>
        <v>1523.0399999999995</v>
      </c>
      <c r="W10" s="67">
        <f t="shared" si="1"/>
        <v>1042.059999999999</v>
      </c>
      <c r="X10" s="67">
        <f t="shared" si="1"/>
        <v>204</v>
      </c>
      <c r="Y10" s="67">
        <f t="shared" si="1"/>
        <v>-243.49999999999855</v>
      </c>
      <c r="Z10" s="67">
        <f t="shared" si="1"/>
        <v>990.49000000000092</v>
      </c>
      <c r="AA10" s="67">
        <f t="shared" si="1"/>
        <v>352.30999999999915</v>
      </c>
      <c r="AD10" s="45">
        <f>SUM(H10:AA10)</f>
        <v>-12327.6</v>
      </c>
      <c r="AE10" s="2"/>
    </row>
    <row r="11" spans="1:32">
      <c r="A11" s="47" t="s">
        <v>305</v>
      </c>
      <c r="D11" s="453"/>
      <c r="E11" s="453"/>
      <c r="F11" s="453"/>
      <c r="H11" s="16"/>
      <c r="V11" s="2"/>
      <c r="Y11" s="2"/>
      <c r="Z11" s="2"/>
      <c r="AD11" s="453"/>
      <c r="AE11" s="453"/>
    </row>
    <row r="12" spans="1:32">
      <c r="A12" s="17" t="s">
        <v>303</v>
      </c>
      <c r="B12" s="8">
        <f>'Yerleşik DTH - Kamu Bankaları'!D4</f>
        <v>232246</v>
      </c>
      <c r="D12" s="449">
        <v>8267</v>
      </c>
      <c r="E12" s="449"/>
      <c r="F12" s="449"/>
      <c r="H12" s="54">
        <v>-8125</v>
      </c>
      <c r="I12" s="54">
        <f>'Yerleşik DTH - Kamu Bankaları'!K4</f>
        <v>-2024</v>
      </c>
      <c r="J12" s="5">
        <f>'Yerleşik DTH - Kamu Bankaları'!N4</f>
        <v>396</v>
      </c>
      <c r="K12" s="54">
        <f>'Yerleşik DTH - Kamu Bankaları'!Q4</f>
        <v>1345</v>
      </c>
      <c r="L12" s="5">
        <f>'Yerleşik DTH - Kamu Bankaları'!T4</f>
        <v>-769</v>
      </c>
      <c r="M12" s="5">
        <f>'Yerleşik DTH - Kamu Bankaları'!W4</f>
        <v>-201</v>
      </c>
      <c r="N12" s="5">
        <f>'Yerleşik DTH - Kamu Bankaları'!Z4</f>
        <v>537</v>
      </c>
      <c r="O12" s="5">
        <f>'Yerleşik DTH - Kamu Bankaları'!AC4</f>
        <v>451</v>
      </c>
      <c r="P12" s="5">
        <f>'Yerleşik DTH - Kamu Bankaları'!AF4</f>
        <v>-937</v>
      </c>
      <c r="Q12" s="5">
        <f>'Yerleşik DTH - Kamu Bankaları'!AI4</f>
        <v>109</v>
      </c>
      <c r="R12" s="5">
        <f>'Yerleşik DTH - Kamu Bankaları'!AL4</f>
        <v>-30</v>
      </c>
      <c r="S12" s="5">
        <f>'Yerleşik DTH - Kamu Bankaları'!AO4</f>
        <v>806</v>
      </c>
      <c r="T12" s="5">
        <f>'Yerleşik DTH - Kamu Bankaları'!AR4</f>
        <v>713</v>
      </c>
      <c r="U12" s="5">
        <f>'Yerleşik DTH - Kamu Bankaları'!AU4</f>
        <v>397</v>
      </c>
      <c r="V12" s="5">
        <f>'Yerleşik DTH - Kamu Bankaları'!AX4</f>
        <v>120</v>
      </c>
      <c r="W12" s="5">
        <f>'Yerleşik DTH - Kamu Bankaları'!BA4</f>
        <v>1724</v>
      </c>
      <c r="X12" s="5">
        <f>'Yerleşik DTH - Kamu Bankaları'!BD4</f>
        <v>1727</v>
      </c>
      <c r="Y12" s="5">
        <f>'Yerleşik DTH - Kamu Bankaları'!BG4</f>
        <v>791</v>
      </c>
      <c r="Z12" s="5">
        <f>'Yerleşik DTH - Kamu Bankaları'!BJ4</f>
        <v>352</v>
      </c>
      <c r="AA12" s="5">
        <f>'Yerleşik DTH - Kamu Bankaları'!BM4</f>
        <v>1664</v>
      </c>
      <c r="AB12" s="5">
        <f>'Yerleşik DTH - Kamu Bankaları'!BP4</f>
        <v>861</v>
      </c>
      <c r="AD12" s="448">
        <f>SUM(H12:AA12)</f>
        <v>-954</v>
      </c>
      <c r="AE12" s="449"/>
    </row>
    <row r="13" spans="1:32">
      <c r="A13" s="17" t="s">
        <v>371</v>
      </c>
      <c r="B13" s="16">
        <f>'Yerleşik DTH - Kamu Bankaları'!D12</f>
        <v>-137</v>
      </c>
      <c r="D13" s="449">
        <v>5300</v>
      </c>
      <c r="E13" s="449"/>
      <c r="F13" s="449"/>
      <c r="H13" s="25">
        <v>-422</v>
      </c>
      <c r="I13" s="25">
        <v>391</v>
      </c>
      <c r="J13" s="5">
        <f>'Yerleşik DTH - Kamu Bankaları'!H12</f>
        <v>-24</v>
      </c>
      <c r="K13" s="5">
        <f>'Yerleşik DTH - Kamu Bankaları'!I12</f>
        <v>44.6</v>
      </c>
      <c r="L13" s="5">
        <f>'Yerleşik DTH - Kamu Bankaları'!J12</f>
        <v>-98</v>
      </c>
      <c r="M13" s="5">
        <f>'Yerleşik DTH - Kamu Bankaları'!K12</f>
        <v>48</v>
      </c>
      <c r="N13" s="5">
        <f>'Yerleşik DTH - Kamu Bankaları'!L12</f>
        <v>5</v>
      </c>
      <c r="O13" s="5">
        <f>'Yerleşik DTH - Kamu Bankaları'!M12</f>
        <v>15</v>
      </c>
      <c r="P13" s="5">
        <f>'Yerleşik DTH - Kamu Bankaları'!N12</f>
        <v>50</v>
      </c>
      <c r="Q13" s="5">
        <f>'Yerleşik DTH - Kamu Bankaları'!O12</f>
        <v>-109</v>
      </c>
      <c r="R13" s="5">
        <f>'Yerleşik DTH - Kamu Bankaları'!P12</f>
        <v>9</v>
      </c>
      <c r="S13" s="5">
        <f>'Yerleşik DTH - Kamu Bankaları'!Q12</f>
        <v>220</v>
      </c>
      <c r="T13" s="5">
        <f>'Yerleşik DTH - Kamu Bankaları'!R12</f>
        <v>-20</v>
      </c>
      <c r="U13" s="5">
        <f>'Yerleşik DTH - Kamu Bankaları'!S12</f>
        <v>-60</v>
      </c>
      <c r="V13" s="5">
        <f>'Yerleşik DTH - Kamu Bankaları'!T12</f>
        <v>-16</v>
      </c>
      <c r="W13" s="5">
        <f>'Yerleşik DTH - Kamu Bankaları'!U12</f>
        <v>-92</v>
      </c>
      <c r="X13" s="5">
        <f>'Yerleşik DTH - Kamu Bankaları'!V12</f>
        <v>-180</v>
      </c>
      <c r="Y13" s="5">
        <f>'Yerleşik DTH - Kamu Bankaları'!W12</f>
        <v>10</v>
      </c>
      <c r="Z13" s="5">
        <f>'Yerleşik DTH - Kamu Bankaları'!X12</f>
        <v>43</v>
      </c>
      <c r="AA13" s="5">
        <f>'Yerleşik DTH - Kamu Bankaları'!Y12</f>
        <v>-17</v>
      </c>
      <c r="AD13" s="448">
        <f>SUM(H13:AA13)</f>
        <v>-202.4</v>
      </c>
      <c r="AE13" s="449"/>
    </row>
    <row r="15" spans="1:32">
      <c r="G15"/>
      <c r="H15"/>
      <c r="I15"/>
      <c r="J15"/>
      <c r="K15"/>
      <c r="L15"/>
    </row>
    <row r="16" spans="1:32">
      <c r="G16"/>
      <c r="H16" s="10"/>
      <c r="I16"/>
      <c r="J16"/>
      <c r="K16"/>
      <c r="L16"/>
    </row>
    <row r="17" spans="7:28">
      <c r="G17"/>
      <c r="H17" s="455" t="s">
        <v>383</v>
      </c>
      <c r="I17" s="455"/>
      <c r="J17" s="455"/>
      <c r="K17"/>
      <c r="L17"/>
      <c r="P17" s="3"/>
    </row>
    <row r="18" spans="7:28">
      <c r="G18"/>
      <c r="H18" s="10">
        <f>SUM(H12)</f>
        <v>-8125</v>
      </c>
      <c r="I18" s="10">
        <f>SUM(H12+I12)</f>
        <v>-10149</v>
      </c>
      <c r="J18" s="10">
        <f>SUM(H12:J12)</f>
        <v>-9753</v>
      </c>
      <c r="K18" s="10">
        <f>SUM(H12:K12)</f>
        <v>-8408</v>
      </c>
      <c r="L18" s="10">
        <f>SUM(H12:L12)</f>
        <v>-9177</v>
      </c>
      <c r="M18" s="10">
        <f>SUM(H12:M12)</f>
        <v>-9378</v>
      </c>
      <c r="N18" s="10">
        <f>SUM(H12:N12)</f>
        <v>-8841</v>
      </c>
      <c r="O18" s="10">
        <f>SUM(H12:O12)</f>
        <v>-8390</v>
      </c>
      <c r="P18" s="10">
        <f>SUM(H12:P12)</f>
        <v>-9327</v>
      </c>
      <c r="Q18" s="10">
        <f>SUM(H12:Q12)</f>
        <v>-9218</v>
      </c>
      <c r="R18" s="10">
        <f>SUM(H12:R12)</f>
        <v>-9248</v>
      </c>
      <c r="S18" s="10">
        <f>SUM(H12:S12)</f>
        <v>-8442</v>
      </c>
      <c r="T18" s="10">
        <f>SUM(H12:T12)</f>
        <v>-7729</v>
      </c>
      <c r="U18" s="10">
        <f>SUM(H12:U12)</f>
        <v>-7332</v>
      </c>
      <c r="V18" s="10">
        <f>SUM(H12:V12)</f>
        <v>-7212</v>
      </c>
      <c r="W18" s="10">
        <f>SUM(H12:W12)</f>
        <v>-5488</v>
      </c>
      <c r="X18" s="10">
        <f>SUM(H12:X12)</f>
        <v>-3761</v>
      </c>
      <c r="Y18" s="10">
        <f>SUM(H12:Y12)</f>
        <v>-2970</v>
      </c>
      <c r="Z18" s="10">
        <f>SUM(H12:Z12)</f>
        <v>-2618</v>
      </c>
      <c r="AA18" s="10">
        <f>SUM(H12:AA12)</f>
        <v>-954</v>
      </c>
      <c r="AB18" s="10">
        <f>AA18+AB12</f>
        <v>-93</v>
      </c>
    </row>
    <row r="19" spans="7:28">
      <c r="G19"/>
      <c r="H19"/>
      <c r="I19"/>
      <c r="J19"/>
      <c r="K19"/>
      <c r="L19"/>
      <c r="M19" s="71">
        <f>'Menkul Kıymet'!I160</f>
        <v>51.7</v>
      </c>
      <c r="N19" s="71">
        <f>'Menkul Kıymet'!I161</f>
        <v>51</v>
      </c>
      <c r="O19" s="71">
        <f>'Menkul Kıymet'!I162</f>
        <v>6.8</v>
      </c>
      <c r="P19" s="72">
        <f>'Menkul Kıymet'!I163</f>
        <v>-97.7</v>
      </c>
    </row>
    <row r="20" spans="7:28">
      <c r="G20"/>
      <c r="H20"/>
      <c r="I20"/>
      <c r="J20"/>
      <c r="K20"/>
      <c r="L20"/>
      <c r="M20" s="72">
        <f>'Menkul Kıymet'!J160</f>
        <v>118.5</v>
      </c>
      <c r="N20" s="72">
        <f>'Menkul Kıymet'!J161</f>
        <v>174.8</v>
      </c>
      <c r="O20" s="72">
        <f>'Menkul Kıymet'!J162</f>
        <v>69.2</v>
      </c>
      <c r="P20" s="72">
        <f>'Menkul Kıymet'!J163</f>
        <v>-64.099999999999994</v>
      </c>
    </row>
    <row r="21" spans="7:28">
      <c r="G21"/>
      <c r="H21"/>
      <c r="I21"/>
      <c r="J21"/>
      <c r="K21"/>
      <c r="N21"/>
      <c r="O21" s="72">
        <f>'Menkul Kıymet'!K162</f>
        <v>267.7</v>
      </c>
      <c r="P21" s="72">
        <f>'Menkul Kıymet'!K163</f>
        <v>-13</v>
      </c>
    </row>
    <row r="22" spans="7:28">
      <c r="G22" s="72">
        <f>'Menkul Kıymet'!L154</f>
        <v>-4.0999999999999996</v>
      </c>
      <c r="H22" s="72">
        <f>'Menkul Kıymet'!L155</f>
        <v>3.4</v>
      </c>
      <c r="I22" s="72">
        <f>'Menkul Kıymet'!L156</f>
        <v>18</v>
      </c>
      <c r="J22" s="71">
        <f>'Menkul Kıymet'!L157</f>
        <v>-22.1</v>
      </c>
      <c r="K22" s="72">
        <f>'Menkul Kıymet'!L158</f>
        <v>6.5</v>
      </c>
      <c r="N22"/>
      <c r="O22" s="72">
        <f>'Menkul Kıymet'!L162</f>
        <v>-27.1</v>
      </c>
      <c r="P22" s="72">
        <f>'Menkul Kıymet'!L163</f>
        <v>-29.7</v>
      </c>
    </row>
    <row r="23" spans="7:28">
      <c r="G23" s="73"/>
      <c r="H23" s="72"/>
      <c r="I23" s="72"/>
      <c r="J23" s="72"/>
      <c r="K23" s="72"/>
      <c r="N23"/>
      <c r="O23" s="72"/>
      <c r="P23" s="72"/>
    </row>
    <row r="24" spans="7:28">
      <c r="G24" s="72"/>
      <c r="H24" s="72"/>
      <c r="I24" s="72"/>
      <c r="J24" s="72"/>
      <c r="K24" s="72"/>
      <c r="N24"/>
      <c r="O24" s="72"/>
      <c r="P24" s="72"/>
      <c r="Q24"/>
      <c r="R24"/>
      <c r="S24"/>
    </row>
    <row r="25" spans="7:28">
      <c r="G25" s="71">
        <f>Swap!D29</f>
        <v>-1022</v>
      </c>
      <c r="H25" s="72">
        <f>Swap!D30</f>
        <v>280</v>
      </c>
      <c r="I25" s="72">
        <f>Swap!D31</f>
        <v>-98</v>
      </c>
      <c r="J25" s="72">
        <f>Swap!D32</f>
        <v>-695</v>
      </c>
      <c r="K25" s="72">
        <f>Swap!D33</f>
        <v>-1011</v>
      </c>
      <c r="N25"/>
      <c r="O25" s="72">
        <f>Swap!D37</f>
        <v>-1323</v>
      </c>
      <c r="P25" s="72">
        <f>Swap!D38</f>
        <v>-1308</v>
      </c>
      <c r="Q25"/>
      <c r="R25"/>
      <c r="S25"/>
    </row>
    <row r="26" spans="7:28">
      <c r="G26" s="72"/>
      <c r="H26" s="72"/>
      <c r="I26" s="72"/>
      <c r="J26" s="72"/>
      <c r="K26" s="72"/>
      <c r="N26"/>
      <c r="O26" s="72"/>
      <c r="P26" s="72"/>
      <c r="Q26"/>
      <c r="R26"/>
      <c r="S26"/>
    </row>
    <row r="27" spans="7:28">
      <c r="N27"/>
      <c r="Q27"/>
      <c r="R27"/>
      <c r="S27"/>
    </row>
    <row r="28" spans="7:28">
      <c r="N28"/>
      <c r="Q28"/>
      <c r="R28"/>
      <c r="S28"/>
    </row>
    <row r="29" spans="7:28">
      <c r="N29"/>
      <c r="Q29"/>
      <c r="R29"/>
      <c r="S29"/>
    </row>
    <row r="30" spans="7:28">
      <c r="G30"/>
      <c r="H30"/>
      <c r="I30"/>
      <c r="J30"/>
      <c r="K30"/>
      <c r="N30"/>
      <c r="O30"/>
      <c r="P30"/>
      <c r="Q30"/>
      <c r="R30"/>
      <c r="S30"/>
    </row>
    <row r="31" spans="7:28">
      <c r="N31"/>
    </row>
    <row r="32" spans="7:28">
      <c r="N32"/>
    </row>
    <row r="33" spans="14:14">
      <c r="N33"/>
    </row>
  </sheetData>
  <mergeCells count="18">
    <mergeCell ref="AD13:AE13"/>
    <mergeCell ref="AD11:AE11"/>
    <mergeCell ref="H17:J17"/>
    <mergeCell ref="D12:F12"/>
    <mergeCell ref="D13:F13"/>
    <mergeCell ref="D1:F1"/>
    <mergeCell ref="D7:F7"/>
    <mergeCell ref="AD1:AF1"/>
    <mergeCell ref="AD12:AE12"/>
    <mergeCell ref="H1:Z1"/>
    <mergeCell ref="D8:F8"/>
    <mergeCell ref="D9:F9"/>
    <mergeCell ref="D11:F11"/>
    <mergeCell ref="D10:F10"/>
    <mergeCell ref="D3:F3"/>
    <mergeCell ref="D4:F4"/>
    <mergeCell ref="D5:F5"/>
    <mergeCell ref="D6:F6"/>
  </mergeCells>
  <pageMargins left="0.7" right="0.7" top="0.75" bottom="0.75" header="0.3" footer="0.3"/>
  <pageSetup paperSize="9" orientation="portrait" r:id="rId1"/>
  <headerFooter>
    <evenHeader>&amp;L&amp;"times new roman"&amp;12&amp;KFF0000HALKA AÇIK</evenHeader>
    <firstHeader>&amp;L&amp;"times new roman"&amp;12&amp;KFF0000HALKA AÇIK</first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13"/>
  <sheetViews>
    <sheetView workbookViewId="0">
      <selection activeCell="O12" sqref="O12"/>
    </sheetView>
  </sheetViews>
  <sheetFormatPr defaultRowHeight="15"/>
  <cols>
    <col min="1" max="1" width="33.42578125" bestFit="1" customWidth="1"/>
    <col min="2" max="2" width="10.42578125" bestFit="1" customWidth="1"/>
    <col min="3" max="3" width="16" bestFit="1" customWidth="1"/>
    <col min="4" max="4" width="33.42578125" bestFit="1" customWidth="1"/>
    <col min="6" max="6" width="10.140625" hidden="1" customWidth="1"/>
    <col min="7" max="7" width="0" hidden="1" customWidth="1"/>
    <col min="8" max="8" width="10.85546875" hidden="1" customWidth="1"/>
    <col min="9" max="10" width="10.140625" hidden="1" customWidth="1"/>
    <col min="11" max="11" width="10.85546875" hidden="1" customWidth="1"/>
    <col min="12" max="12" width="0" hidden="1" customWidth="1"/>
    <col min="13" max="13" width="10.140625" hidden="1" customWidth="1"/>
    <col min="14" max="14" width="10.85546875" hidden="1" customWidth="1"/>
    <col min="15" max="15" width="10.140625" bestFit="1" customWidth="1"/>
    <col min="17" max="17" width="10.85546875" bestFit="1" customWidth="1"/>
    <col min="18" max="19" width="10.140625" bestFit="1" customWidth="1"/>
    <col min="20" max="20" width="10.85546875" bestFit="1" customWidth="1"/>
    <col min="22" max="22" width="10.140625" bestFit="1" customWidth="1"/>
    <col min="23" max="23" width="10.85546875" bestFit="1" customWidth="1"/>
    <col min="24" max="24" width="10.140625" bestFit="1" customWidth="1"/>
    <col min="26" max="26" width="10.85546875" bestFit="1" customWidth="1"/>
    <col min="29" max="29" width="10.85546875" bestFit="1" customWidth="1"/>
    <col min="32" max="32" width="10.85546875" bestFit="1" customWidth="1"/>
    <col min="35" max="35" width="10.85546875" bestFit="1" customWidth="1"/>
    <col min="38" max="38" width="10.85546875" bestFit="1" customWidth="1"/>
    <col min="41" max="41" width="10.85546875" bestFit="1" customWidth="1"/>
    <col min="44" max="44" width="10.85546875" bestFit="1" customWidth="1"/>
  </cols>
  <sheetData>
    <row r="1" spans="1:68">
      <c r="F1" s="462" t="s">
        <v>284</v>
      </c>
      <c r="G1" s="463"/>
      <c r="H1" s="463"/>
      <c r="I1" s="463"/>
      <c r="J1" s="463"/>
      <c r="K1" s="463"/>
      <c r="L1" s="463"/>
      <c r="M1" s="463"/>
      <c r="N1" s="463"/>
      <c r="O1" s="463"/>
      <c r="P1" s="463"/>
      <c r="Q1" s="463"/>
      <c r="R1" s="463"/>
      <c r="S1" s="463"/>
      <c r="T1" s="463"/>
      <c r="U1" s="463"/>
      <c r="V1" s="463"/>
      <c r="W1" s="463"/>
      <c r="X1" s="463"/>
      <c r="Y1" s="463"/>
      <c r="Z1" s="463"/>
      <c r="AA1" s="463"/>
      <c r="AB1" s="463"/>
      <c r="AC1" s="463"/>
      <c r="AD1" s="463"/>
      <c r="AE1" s="463"/>
      <c r="AF1" s="463"/>
      <c r="AG1" s="463"/>
      <c r="AH1" s="463"/>
      <c r="AI1" s="463"/>
    </row>
    <row r="2" spans="1:68">
      <c r="F2" s="456">
        <v>44281</v>
      </c>
      <c r="G2" s="457"/>
      <c r="H2" s="458"/>
      <c r="I2" s="456">
        <v>44288</v>
      </c>
      <c r="J2" s="457"/>
      <c r="K2" s="458"/>
      <c r="L2" s="456">
        <v>44295</v>
      </c>
      <c r="M2" s="457"/>
      <c r="N2" s="458"/>
      <c r="O2" s="456">
        <v>44302</v>
      </c>
      <c r="P2" s="457"/>
      <c r="Q2" s="458"/>
      <c r="R2" s="456">
        <v>44308</v>
      </c>
      <c r="S2" s="457"/>
      <c r="T2" s="458"/>
      <c r="U2" s="456">
        <v>44316</v>
      </c>
      <c r="V2" s="457"/>
      <c r="W2" s="458"/>
      <c r="X2" s="456">
        <v>44323</v>
      </c>
      <c r="Y2" s="457"/>
      <c r="Z2" s="458"/>
      <c r="AA2" s="456">
        <v>44330</v>
      </c>
      <c r="AB2" s="457"/>
      <c r="AC2" s="458"/>
      <c r="AD2" s="456">
        <v>44337</v>
      </c>
      <c r="AE2" s="457"/>
      <c r="AF2" s="458"/>
      <c r="AG2" s="456">
        <v>44344</v>
      </c>
      <c r="AH2" s="457"/>
      <c r="AI2" s="458"/>
      <c r="AJ2" s="456">
        <v>44351</v>
      </c>
      <c r="AK2" s="457"/>
      <c r="AL2" s="458"/>
      <c r="AM2" s="456">
        <v>44358</v>
      </c>
      <c r="AN2" s="457"/>
      <c r="AO2" s="458"/>
      <c r="AP2" s="456">
        <v>44365</v>
      </c>
      <c r="AQ2" s="457"/>
      <c r="AR2" s="458"/>
      <c r="AS2" s="456">
        <v>44372</v>
      </c>
      <c r="AT2" s="457"/>
      <c r="AU2" s="458"/>
      <c r="AV2" s="456">
        <v>44379</v>
      </c>
      <c r="AW2" s="457"/>
      <c r="AX2" s="458"/>
      <c r="AY2" s="456">
        <v>44386</v>
      </c>
      <c r="AZ2" s="457"/>
      <c r="BA2" s="458"/>
      <c r="BB2" s="456">
        <v>44393</v>
      </c>
      <c r="BC2" s="457"/>
      <c r="BD2" s="458"/>
      <c r="BE2" s="456">
        <v>44396</v>
      </c>
      <c r="BF2" s="457"/>
      <c r="BG2" s="458"/>
      <c r="BH2" s="456">
        <v>44407</v>
      </c>
      <c r="BI2" s="457"/>
      <c r="BJ2" s="458"/>
      <c r="BK2" s="456">
        <v>44414</v>
      </c>
      <c r="BL2" s="457"/>
      <c r="BM2" s="458"/>
      <c r="BN2" s="456">
        <v>44421</v>
      </c>
      <c r="BO2" s="457"/>
      <c r="BP2" s="458"/>
    </row>
    <row r="3" spans="1:68">
      <c r="A3" s="17" t="s">
        <v>183</v>
      </c>
      <c r="C3" s="38" t="s">
        <v>283</v>
      </c>
      <c r="D3" s="17" t="s">
        <v>384</v>
      </c>
      <c r="F3" s="28" t="s">
        <v>184</v>
      </c>
      <c r="G3" s="28" t="s">
        <v>185</v>
      </c>
      <c r="H3" s="28" t="s">
        <v>275</v>
      </c>
      <c r="I3" s="28" t="s">
        <v>184</v>
      </c>
      <c r="J3" s="28" t="s">
        <v>185</v>
      </c>
      <c r="K3" s="28" t="s">
        <v>275</v>
      </c>
      <c r="L3" s="28" t="s">
        <v>184</v>
      </c>
      <c r="M3" s="28" t="s">
        <v>185</v>
      </c>
      <c r="N3" s="28" t="s">
        <v>275</v>
      </c>
      <c r="O3" s="28" t="s">
        <v>184</v>
      </c>
      <c r="P3" s="28" t="s">
        <v>185</v>
      </c>
      <c r="Q3" s="28" t="s">
        <v>275</v>
      </c>
      <c r="R3" s="28" t="s">
        <v>184</v>
      </c>
      <c r="S3" s="28" t="s">
        <v>185</v>
      </c>
      <c r="T3" s="28" t="s">
        <v>275</v>
      </c>
      <c r="U3" s="28" t="s">
        <v>184</v>
      </c>
      <c r="V3" s="28" t="s">
        <v>185</v>
      </c>
      <c r="W3" s="28" t="s">
        <v>275</v>
      </c>
      <c r="X3" s="28" t="s">
        <v>184</v>
      </c>
      <c r="Y3" s="28" t="s">
        <v>185</v>
      </c>
      <c r="Z3" s="28" t="s">
        <v>275</v>
      </c>
      <c r="AA3" s="28" t="s">
        <v>184</v>
      </c>
      <c r="AB3" s="28" t="s">
        <v>185</v>
      </c>
      <c r="AC3" s="28" t="s">
        <v>275</v>
      </c>
      <c r="AD3" s="28" t="s">
        <v>184</v>
      </c>
      <c r="AE3" s="28" t="s">
        <v>185</v>
      </c>
      <c r="AF3" s="28" t="s">
        <v>275</v>
      </c>
      <c r="AG3" s="28" t="s">
        <v>184</v>
      </c>
      <c r="AH3" s="28" t="s">
        <v>185</v>
      </c>
      <c r="AI3" s="28" t="s">
        <v>275</v>
      </c>
      <c r="AJ3" s="28" t="s">
        <v>184</v>
      </c>
      <c r="AK3" s="28" t="s">
        <v>185</v>
      </c>
      <c r="AL3" s="28" t="s">
        <v>275</v>
      </c>
      <c r="AM3" s="28" t="s">
        <v>184</v>
      </c>
      <c r="AN3" s="28" t="s">
        <v>185</v>
      </c>
      <c r="AO3" s="28" t="s">
        <v>275</v>
      </c>
      <c r="AP3" s="28" t="s">
        <v>184</v>
      </c>
      <c r="AQ3" s="28" t="s">
        <v>185</v>
      </c>
      <c r="AR3" s="28" t="s">
        <v>275</v>
      </c>
      <c r="AS3" s="28" t="s">
        <v>184</v>
      </c>
      <c r="AT3" s="28" t="s">
        <v>185</v>
      </c>
      <c r="AU3" s="28" t="s">
        <v>275</v>
      </c>
      <c r="AV3" s="28" t="s">
        <v>184</v>
      </c>
      <c r="AW3" s="28" t="s">
        <v>185</v>
      </c>
      <c r="AX3" s="28" t="s">
        <v>275</v>
      </c>
      <c r="AY3" s="28" t="s">
        <v>184</v>
      </c>
      <c r="AZ3" s="28" t="s">
        <v>185</v>
      </c>
      <c r="BA3" s="28" t="s">
        <v>275</v>
      </c>
      <c r="BB3" s="28" t="s">
        <v>184</v>
      </c>
      <c r="BC3" s="28" t="s">
        <v>185</v>
      </c>
      <c r="BD3" s="28" t="s">
        <v>275</v>
      </c>
      <c r="BE3" s="28" t="s">
        <v>184</v>
      </c>
      <c r="BF3" s="28" t="s">
        <v>185</v>
      </c>
      <c r="BG3" s="28" t="s">
        <v>275</v>
      </c>
      <c r="BH3" s="28" t="s">
        <v>184</v>
      </c>
      <c r="BI3" s="28" t="s">
        <v>185</v>
      </c>
      <c r="BJ3" s="28" t="s">
        <v>275</v>
      </c>
      <c r="BK3" s="28" t="s">
        <v>184</v>
      </c>
      <c r="BL3" s="28" t="s">
        <v>185</v>
      </c>
      <c r="BM3" s="28" t="s">
        <v>275</v>
      </c>
      <c r="BN3" s="28" t="s">
        <v>184</v>
      </c>
      <c r="BO3" s="28" t="s">
        <v>185</v>
      </c>
      <c r="BP3" s="28" t="s">
        <v>275</v>
      </c>
    </row>
    <row r="4" spans="1:68">
      <c r="A4" s="20">
        <v>8267</v>
      </c>
      <c r="D4" s="8">
        <v>232246</v>
      </c>
      <c r="F4" s="8">
        <v>-6740</v>
      </c>
      <c r="G4" s="8">
        <v>-1385</v>
      </c>
      <c r="H4" s="54">
        <f>F4+G4</f>
        <v>-8125</v>
      </c>
      <c r="I4" s="2">
        <v>-718</v>
      </c>
      <c r="J4" s="2">
        <v>-1306</v>
      </c>
      <c r="K4" s="5">
        <f>I4+J4</f>
        <v>-2024</v>
      </c>
      <c r="L4" s="2">
        <v>-509</v>
      </c>
      <c r="M4" s="2">
        <v>905</v>
      </c>
      <c r="N4" s="5">
        <f>L4+M4</f>
        <v>396</v>
      </c>
      <c r="O4" s="2">
        <v>257</v>
      </c>
      <c r="P4" s="2">
        <v>1088</v>
      </c>
      <c r="Q4" s="54">
        <v>1345</v>
      </c>
      <c r="R4" s="2">
        <v>-20</v>
      </c>
      <c r="S4" s="2">
        <v>-749</v>
      </c>
      <c r="T4" s="5">
        <v>-769</v>
      </c>
      <c r="U4" s="2">
        <v>33</v>
      </c>
      <c r="V4" s="2">
        <v>-269</v>
      </c>
      <c r="W4" s="5">
        <v>-201</v>
      </c>
      <c r="X4" s="2">
        <v>-83</v>
      </c>
      <c r="Y4" s="2">
        <v>620</v>
      </c>
      <c r="Z4" s="5">
        <v>537</v>
      </c>
      <c r="AA4" s="2">
        <v>118</v>
      </c>
      <c r="AB4" s="2">
        <v>334</v>
      </c>
      <c r="AC4" s="5">
        <v>451</v>
      </c>
      <c r="AD4" s="2">
        <v>-550</v>
      </c>
      <c r="AE4" s="2">
        <v>-387</v>
      </c>
      <c r="AF4" s="5">
        <v>-937</v>
      </c>
      <c r="AG4" s="2">
        <v>275</v>
      </c>
      <c r="AH4" s="2">
        <v>-166</v>
      </c>
      <c r="AI4" s="5">
        <v>109</v>
      </c>
      <c r="AJ4" s="2">
        <v>456</v>
      </c>
      <c r="AK4" s="2">
        <v>-485</v>
      </c>
      <c r="AL4" s="5">
        <v>-30</v>
      </c>
      <c r="AM4" s="2">
        <v>-101</v>
      </c>
      <c r="AN4" s="2">
        <v>907</v>
      </c>
      <c r="AO4">
        <v>806</v>
      </c>
      <c r="AP4" s="2">
        <v>455</v>
      </c>
      <c r="AQ4" s="2">
        <v>258</v>
      </c>
      <c r="AR4">
        <v>713</v>
      </c>
      <c r="AS4" s="2">
        <v>340</v>
      </c>
      <c r="AT4" s="2">
        <v>57</v>
      </c>
      <c r="AU4" s="2">
        <v>397</v>
      </c>
      <c r="AV4" s="2">
        <v>340</v>
      </c>
      <c r="AW4" s="2">
        <v>-222</v>
      </c>
      <c r="AX4" s="2">
        <v>120</v>
      </c>
      <c r="AY4" s="2">
        <v>288</v>
      </c>
      <c r="AZ4" s="2">
        <v>1437</v>
      </c>
      <c r="BA4" s="2">
        <v>1724</v>
      </c>
      <c r="BB4" s="2">
        <v>732</v>
      </c>
      <c r="BC4" s="2">
        <v>995</v>
      </c>
      <c r="BD4" s="2">
        <f>BB4+BC4</f>
        <v>1727</v>
      </c>
      <c r="BE4" s="2">
        <v>494</v>
      </c>
      <c r="BF4" s="2">
        <v>297</v>
      </c>
      <c r="BG4" s="2">
        <f>BE4+BF4</f>
        <v>791</v>
      </c>
      <c r="BH4" s="2">
        <v>327</v>
      </c>
      <c r="BI4" s="2">
        <v>25</v>
      </c>
      <c r="BJ4" s="2">
        <v>352</v>
      </c>
      <c r="BK4" s="2">
        <v>701</v>
      </c>
      <c r="BL4" s="2">
        <v>963</v>
      </c>
      <c r="BM4" s="2">
        <v>1664</v>
      </c>
      <c r="BN4" s="2">
        <v>580</v>
      </c>
      <c r="BO4" s="2">
        <v>281</v>
      </c>
      <c r="BP4" s="2">
        <v>861</v>
      </c>
    </row>
    <row r="5" spans="1:68">
      <c r="G5" s="2"/>
      <c r="H5" s="2"/>
      <c r="I5" s="2"/>
      <c r="J5" s="2"/>
      <c r="K5" s="2"/>
      <c r="L5" s="2"/>
      <c r="M5" s="2"/>
      <c r="N5" s="2"/>
      <c r="O5" s="2"/>
      <c r="P5" s="2"/>
      <c r="Q5" s="2"/>
    </row>
    <row r="10" spans="1:68" s="16" customFormat="1">
      <c r="F10" s="450" t="s">
        <v>363</v>
      </c>
      <c r="G10" s="451"/>
      <c r="H10" s="451"/>
      <c r="I10" s="451"/>
      <c r="O10" s="459" t="s">
        <v>369</v>
      </c>
      <c r="P10" s="460"/>
      <c r="Q10" s="460"/>
      <c r="R10" s="460"/>
      <c r="S10" s="461"/>
    </row>
    <row r="11" spans="1:68" s="16" customFormat="1">
      <c r="A11" s="17" t="s">
        <v>362</v>
      </c>
      <c r="D11" s="17" t="s">
        <v>384</v>
      </c>
      <c r="F11" s="92">
        <v>44281</v>
      </c>
      <c r="G11" s="92">
        <v>44288</v>
      </c>
      <c r="H11" s="92">
        <v>44295</v>
      </c>
      <c r="I11" s="92">
        <v>44302</v>
      </c>
      <c r="J11" s="92">
        <v>44308</v>
      </c>
      <c r="K11" s="92">
        <v>44316</v>
      </c>
      <c r="L11" s="92">
        <v>44323</v>
      </c>
      <c r="M11" s="92">
        <v>44330</v>
      </c>
      <c r="N11" s="92">
        <v>44337</v>
      </c>
      <c r="O11" s="92">
        <v>44344</v>
      </c>
      <c r="P11" s="92">
        <v>44351</v>
      </c>
      <c r="Q11" s="92">
        <v>44358</v>
      </c>
      <c r="R11" s="92">
        <v>44365</v>
      </c>
      <c r="S11" s="92">
        <v>44372</v>
      </c>
      <c r="T11" s="92">
        <v>44379</v>
      </c>
      <c r="U11" s="92">
        <v>44386</v>
      </c>
      <c r="V11" s="92">
        <v>44393</v>
      </c>
      <c r="W11" s="92">
        <v>44396</v>
      </c>
      <c r="X11" s="92">
        <v>44407</v>
      </c>
      <c r="Y11" s="92">
        <v>44414</v>
      </c>
      <c r="Z11" s="92">
        <v>44421</v>
      </c>
    </row>
    <row r="12" spans="1:68" s="16" customFormat="1">
      <c r="A12" s="17" t="s">
        <v>302</v>
      </c>
      <c r="D12" s="16">
        <v>-137</v>
      </c>
      <c r="F12" s="16">
        <v>-422</v>
      </c>
      <c r="G12" s="16">
        <f>328+63</f>
        <v>391</v>
      </c>
      <c r="H12" s="16">
        <v>-24</v>
      </c>
      <c r="I12" s="16">
        <v>44.6</v>
      </c>
      <c r="J12" s="16">
        <v>-98</v>
      </c>
      <c r="K12" s="16">
        <v>48</v>
      </c>
      <c r="L12" s="16">
        <v>5</v>
      </c>
      <c r="M12" s="16">
        <v>15</v>
      </c>
      <c r="N12" s="16">
        <v>50</v>
      </c>
      <c r="O12" s="16">
        <v>-109</v>
      </c>
      <c r="P12" s="16">
        <v>9</v>
      </c>
      <c r="Q12" s="16">
        <v>220</v>
      </c>
      <c r="R12" s="16">
        <v>-20</v>
      </c>
      <c r="S12" s="16">
        <v>-60</v>
      </c>
      <c r="T12" s="16">
        <v>-16</v>
      </c>
      <c r="U12" s="16">
        <v>-92</v>
      </c>
      <c r="V12" s="16">
        <v>-180</v>
      </c>
      <c r="W12" s="16">
        <v>10</v>
      </c>
      <c r="X12" s="16">
        <v>43</v>
      </c>
      <c r="Y12" s="16">
        <v>-17</v>
      </c>
      <c r="Z12" s="16">
        <v>-30</v>
      </c>
    </row>
    <row r="13" spans="1:68" s="16" customFormat="1">
      <c r="A13" s="16">
        <f>94-(-5206)</f>
        <v>5300</v>
      </c>
    </row>
  </sheetData>
  <mergeCells count="24">
    <mergeCell ref="F1:AI1"/>
    <mergeCell ref="R2:T2"/>
    <mergeCell ref="U2:W2"/>
    <mergeCell ref="X2:Z2"/>
    <mergeCell ref="AA2:AC2"/>
    <mergeCell ref="AD2:AF2"/>
    <mergeCell ref="F2:H2"/>
    <mergeCell ref="I2:K2"/>
    <mergeCell ref="L2:N2"/>
    <mergeCell ref="O2:Q2"/>
    <mergeCell ref="BN2:BP2"/>
    <mergeCell ref="BK2:BM2"/>
    <mergeCell ref="O10:S10"/>
    <mergeCell ref="AJ2:AL2"/>
    <mergeCell ref="F10:I10"/>
    <mergeCell ref="AG2:AI2"/>
    <mergeCell ref="AP2:AR2"/>
    <mergeCell ref="AM2:AO2"/>
    <mergeCell ref="BH2:BJ2"/>
    <mergeCell ref="BE2:BG2"/>
    <mergeCell ref="BB2:BD2"/>
    <mergeCell ref="AY2:BA2"/>
    <mergeCell ref="AV2:AX2"/>
    <mergeCell ref="AS2:AU2"/>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8"/>
  <sheetViews>
    <sheetView topLeftCell="A38" workbookViewId="0">
      <selection activeCell="A48" sqref="A48"/>
    </sheetView>
  </sheetViews>
  <sheetFormatPr defaultRowHeight="15"/>
  <cols>
    <col min="1" max="1" width="12.140625" bestFit="1" customWidth="1"/>
    <col min="2" max="2" width="35.140625" bestFit="1" customWidth="1"/>
    <col min="3" max="3" width="29.85546875" bestFit="1" customWidth="1"/>
    <col min="4" max="4" width="31.140625" bestFit="1" customWidth="1"/>
    <col min="5" max="6" width="25.28515625" bestFit="1" customWidth="1"/>
    <col min="7" max="7" width="6.5703125" bestFit="1" customWidth="1"/>
  </cols>
  <sheetData>
    <row r="1" spans="1:14">
      <c r="A1" s="28" t="s">
        <v>165</v>
      </c>
      <c r="B1" s="4" t="s">
        <v>230</v>
      </c>
      <c r="C1" s="4" t="s">
        <v>231</v>
      </c>
      <c r="D1" s="4" t="s">
        <v>232</v>
      </c>
      <c r="E1" s="4" t="s">
        <v>233</v>
      </c>
      <c r="F1" s="28" t="s">
        <v>169</v>
      </c>
      <c r="G1" s="467" t="s">
        <v>240</v>
      </c>
      <c r="H1" s="468"/>
      <c r="I1" s="468"/>
      <c r="K1" s="465" t="s">
        <v>242</v>
      </c>
      <c r="L1" s="465"/>
      <c r="M1" s="465"/>
      <c r="N1" s="465"/>
    </row>
    <row r="2" spans="1:14">
      <c r="A2" s="8" t="s">
        <v>234</v>
      </c>
      <c r="B2" s="8">
        <v>40991</v>
      </c>
      <c r="C2" s="8">
        <v>88052</v>
      </c>
      <c r="D2" s="8">
        <f t="shared" ref="D2:D7" si="0">C2-B2</f>
        <v>47061</v>
      </c>
      <c r="E2" s="8">
        <v>0</v>
      </c>
      <c r="F2" s="12">
        <f t="shared" ref="F2:F7" si="1">D2-E2</f>
        <v>47061</v>
      </c>
      <c r="G2" s="467"/>
      <c r="H2" s="468"/>
      <c r="I2" s="468"/>
      <c r="K2" s="465" t="s">
        <v>243</v>
      </c>
      <c r="L2" s="465"/>
      <c r="M2" s="465"/>
      <c r="N2" s="465"/>
    </row>
    <row r="3" spans="1:14">
      <c r="A3" s="8" t="s">
        <v>235</v>
      </c>
      <c r="B3" s="8">
        <v>22565</v>
      </c>
      <c r="C3" s="8">
        <v>59554</v>
      </c>
      <c r="D3" s="8">
        <f t="shared" si="0"/>
        <v>36989</v>
      </c>
      <c r="E3" s="8">
        <v>264</v>
      </c>
      <c r="F3" s="12">
        <f t="shared" si="1"/>
        <v>36725</v>
      </c>
      <c r="G3" s="467"/>
      <c r="H3" s="468"/>
      <c r="I3" s="468"/>
      <c r="K3" s="465" t="s">
        <v>244</v>
      </c>
      <c r="L3" s="465"/>
      <c r="M3" s="465"/>
      <c r="N3" s="465"/>
    </row>
    <row r="4" spans="1:14">
      <c r="A4" s="8" t="s">
        <v>236</v>
      </c>
      <c r="B4" s="8">
        <v>15946</v>
      </c>
      <c r="C4" s="8">
        <v>60193</v>
      </c>
      <c r="D4" s="8">
        <f t="shared" si="0"/>
        <v>44247</v>
      </c>
      <c r="E4" s="8">
        <v>12310</v>
      </c>
      <c r="F4" s="12">
        <f t="shared" si="1"/>
        <v>31937</v>
      </c>
      <c r="G4" s="467"/>
      <c r="H4" s="468"/>
      <c r="I4" s="468"/>
      <c r="K4" s="465" t="s">
        <v>245</v>
      </c>
      <c r="L4" s="465"/>
      <c r="M4" s="465"/>
      <c r="N4" s="465"/>
    </row>
    <row r="5" spans="1:14">
      <c r="A5" s="8" t="s">
        <v>237</v>
      </c>
      <c r="B5" s="8">
        <v>7233</v>
      </c>
      <c r="C5" s="8">
        <v>59116</v>
      </c>
      <c r="D5" s="8">
        <f t="shared" si="0"/>
        <v>51883</v>
      </c>
      <c r="E5" s="8">
        <v>49900</v>
      </c>
      <c r="F5" s="12">
        <f t="shared" si="1"/>
        <v>1983</v>
      </c>
      <c r="G5" s="467"/>
      <c r="H5" s="468"/>
      <c r="I5" s="468"/>
      <c r="K5" s="465" t="s">
        <v>246</v>
      </c>
      <c r="L5" s="465"/>
      <c r="M5" s="465"/>
      <c r="N5" s="465"/>
    </row>
    <row r="6" spans="1:14">
      <c r="A6" s="8" t="s">
        <v>238</v>
      </c>
      <c r="B6" s="8">
        <v>8807</v>
      </c>
      <c r="C6" s="8">
        <v>67361</v>
      </c>
      <c r="D6" s="8">
        <f t="shared" si="0"/>
        <v>58554</v>
      </c>
      <c r="E6" s="8">
        <v>46400</v>
      </c>
      <c r="F6" s="12">
        <f t="shared" si="1"/>
        <v>12154</v>
      </c>
      <c r="G6" s="467"/>
      <c r="H6" s="468"/>
      <c r="I6" s="468"/>
    </row>
    <row r="7" spans="1:14">
      <c r="A7" s="8" t="s">
        <v>239</v>
      </c>
      <c r="B7" s="8">
        <v>9458</v>
      </c>
      <c r="C7" s="8">
        <v>74109</v>
      </c>
      <c r="D7" s="8">
        <f t="shared" si="0"/>
        <v>64651</v>
      </c>
      <c r="E7" s="8">
        <v>44300</v>
      </c>
      <c r="F7" s="12">
        <f t="shared" si="1"/>
        <v>20351</v>
      </c>
      <c r="G7" s="467"/>
      <c r="H7" s="468"/>
      <c r="I7" s="468"/>
    </row>
    <row r="8" spans="1:14">
      <c r="A8" s="13"/>
      <c r="B8" s="8"/>
      <c r="C8" s="8"/>
      <c r="D8" s="32"/>
      <c r="E8" s="32"/>
    </row>
    <row r="9" spans="1:14">
      <c r="A9" s="13"/>
      <c r="B9" s="8"/>
      <c r="C9" s="8"/>
      <c r="D9" s="32"/>
      <c r="E9" s="32"/>
    </row>
    <row r="10" spans="1:14">
      <c r="A10" s="13"/>
      <c r="B10" s="8"/>
      <c r="C10" s="8"/>
      <c r="D10" s="32"/>
      <c r="E10" s="32"/>
    </row>
    <row r="11" spans="1:14">
      <c r="A11" s="2" t="s">
        <v>165</v>
      </c>
      <c r="B11" s="2" t="s">
        <v>166</v>
      </c>
      <c r="C11" s="2" t="s">
        <v>167</v>
      </c>
      <c r="D11" s="5" t="s">
        <v>168</v>
      </c>
      <c r="E11" s="28" t="s">
        <v>169</v>
      </c>
      <c r="G11" s="469" t="s">
        <v>241</v>
      </c>
      <c r="H11" s="470"/>
      <c r="I11" s="470"/>
      <c r="J11" s="470"/>
      <c r="K11" s="470"/>
    </row>
    <row r="12" spans="1:14">
      <c r="A12" s="7" t="s">
        <v>180</v>
      </c>
      <c r="B12" s="20">
        <v>45387</v>
      </c>
      <c r="C12" s="20">
        <v>54439</v>
      </c>
      <c r="D12" s="11"/>
      <c r="E12" s="12">
        <f>C12-B12</f>
        <v>9052</v>
      </c>
      <c r="G12" s="10">
        <f>SUM(D13:D26)</f>
        <v>14903</v>
      </c>
    </row>
    <row r="13" spans="1:14">
      <c r="A13" t="s">
        <v>175</v>
      </c>
      <c r="B13" s="20">
        <v>49353</v>
      </c>
      <c r="C13" s="20">
        <v>58556</v>
      </c>
      <c r="D13" s="11">
        <f t="shared" ref="D13:D26" si="2">(C13-C12)-(B13-B12)</f>
        <v>151</v>
      </c>
      <c r="E13" s="12">
        <f>C13-B13</f>
        <v>9203</v>
      </c>
    </row>
    <row r="14" spans="1:14">
      <c r="A14" t="s">
        <v>171</v>
      </c>
      <c r="B14" s="20">
        <v>45928</v>
      </c>
      <c r="C14" s="20">
        <v>62252</v>
      </c>
      <c r="D14" s="11">
        <f t="shared" si="2"/>
        <v>7121</v>
      </c>
      <c r="E14" s="12">
        <f>C14-B14</f>
        <v>16324</v>
      </c>
    </row>
    <row r="15" spans="1:14">
      <c r="A15" t="s">
        <v>173</v>
      </c>
      <c r="B15" s="20">
        <v>44428</v>
      </c>
      <c r="C15" s="20">
        <v>66852</v>
      </c>
      <c r="D15" s="11">
        <f t="shared" si="2"/>
        <v>6100</v>
      </c>
      <c r="E15" s="12">
        <f>C15-B15</f>
        <v>22424</v>
      </c>
      <c r="G15" s="6" t="s">
        <v>170</v>
      </c>
    </row>
    <row r="16" spans="1:14">
      <c r="A16" s="13">
        <v>44204</v>
      </c>
      <c r="B16" s="8">
        <v>43601</v>
      </c>
      <c r="C16" s="8">
        <v>65329</v>
      </c>
      <c r="D16" s="11">
        <f t="shared" si="2"/>
        <v>-696</v>
      </c>
      <c r="E16" s="12">
        <f>C16-B16</f>
        <v>21728</v>
      </c>
      <c r="G16" s="9" t="s">
        <v>172</v>
      </c>
    </row>
    <row r="17" spans="1:24">
      <c r="A17" s="13">
        <v>44211</v>
      </c>
      <c r="B17" s="8">
        <v>43447</v>
      </c>
      <c r="C17" s="8">
        <v>65194</v>
      </c>
      <c r="D17" s="11">
        <f t="shared" si="2"/>
        <v>19</v>
      </c>
      <c r="E17" s="12">
        <f t="shared" ref="E17:E32" si="3">C17-B17</f>
        <v>21747</v>
      </c>
      <c r="G17" s="9" t="s">
        <v>174</v>
      </c>
    </row>
    <row r="18" spans="1:24">
      <c r="A18" s="13">
        <v>44218</v>
      </c>
      <c r="B18" s="8">
        <v>42363</v>
      </c>
      <c r="C18" s="8">
        <v>65453</v>
      </c>
      <c r="D18" s="11">
        <f t="shared" si="2"/>
        <v>1343</v>
      </c>
      <c r="E18" s="12">
        <f t="shared" si="3"/>
        <v>23090</v>
      </c>
      <c r="G18" s="9"/>
    </row>
    <row r="19" spans="1:24">
      <c r="A19" s="13">
        <v>44225</v>
      </c>
      <c r="B19" s="8">
        <v>41590</v>
      </c>
      <c r="C19" s="8">
        <v>64835</v>
      </c>
      <c r="D19" s="11">
        <f t="shared" si="2"/>
        <v>155</v>
      </c>
      <c r="E19" s="12">
        <f t="shared" si="3"/>
        <v>23245</v>
      </c>
      <c r="G19" s="9"/>
    </row>
    <row r="20" spans="1:24">
      <c r="A20" s="13">
        <v>44232</v>
      </c>
      <c r="B20" s="8">
        <v>41176</v>
      </c>
      <c r="C20" s="8">
        <v>64162</v>
      </c>
      <c r="D20" s="11">
        <f t="shared" si="2"/>
        <v>-259</v>
      </c>
      <c r="E20" s="14">
        <f t="shared" si="3"/>
        <v>22986</v>
      </c>
      <c r="G20" t="s">
        <v>178</v>
      </c>
    </row>
    <row r="21" spans="1:24">
      <c r="A21" s="13">
        <v>44239</v>
      </c>
      <c r="B21" s="8">
        <v>40160</v>
      </c>
      <c r="C21" s="8">
        <v>63922</v>
      </c>
      <c r="D21" s="11">
        <f t="shared" si="2"/>
        <v>776</v>
      </c>
      <c r="E21" s="12">
        <f t="shared" si="3"/>
        <v>23762</v>
      </c>
      <c r="G21" t="s">
        <v>179</v>
      </c>
      <c r="O21" t="s">
        <v>182</v>
      </c>
    </row>
    <row r="22" spans="1:24">
      <c r="A22" s="13">
        <v>44246</v>
      </c>
      <c r="B22" s="8">
        <v>39899</v>
      </c>
      <c r="C22" s="8">
        <v>64173</v>
      </c>
      <c r="D22" s="11">
        <f t="shared" si="2"/>
        <v>512</v>
      </c>
      <c r="E22" s="12">
        <f t="shared" si="3"/>
        <v>24274</v>
      </c>
    </row>
    <row r="23" spans="1:24">
      <c r="A23" s="41">
        <v>44253</v>
      </c>
      <c r="B23" s="20">
        <v>40389</v>
      </c>
      <c r="C23" s="20">
        <v>63153</v>
      </c>
      <c r="D23" s="42">
        <f t="shared" si="2"/>
        <v>-1510</v>
      </c>
      <c r="E23" s="43">
        <f t="shared" si="3"/>
        <v>22764</v>
      </c>
      <c r="G23" s="466" t="s">
        <v>181</v>
      </c>
      <c r="H23" s="466"/>
      <c r="I23" s="466"/>
      <c r="J23" s="466"/>
      <c r="K23" s="466"/>
      <c r="L23" s="466"/>
      <c r="M23" s="466"/>
      <c r="N23" s="466"/>
      <c r="O23" s="466"/>
      <c r="P23" s="466"/>
      <c r="Q23" s="466"/>
      <c r="R23" s="466"/>
      <c r="S23" s="466"/>
      <c r="T23" s="466"/>
      <c r="U23" s="466"/>
      <c r="V23" s="466"/>
      <c r="W23" s="466"/>
      <c r="X23" s="466"/>
    </row>
    <row r="24" spans="1:24">
      <c r="A24" s="41">
        <v>44260</v>
      </c>
      <c r="B24" s="20">
        <v>40305</v>
      </c>
      <c r="C24" s="20">
        <v>63091</v>
      </c>
      <c r="D24" s="42">
        <f t="shared" si="2"/>
        <v>22</v>
      </c>
      <c r="E24" s="43">
        <f t="shared" si="3"/>
        <v>22786</v>
      </c>
      <c r="G24" s="465" t="s">
        <v>248</v>
      </c>
      <c r="H24" s="465"/>
      <c r="I24" s="465"/>
      <c r="J24" s="465"/>
    </row>
    <row r="25" spans="1:24">
      <c r="A25" s="41">
        <v>44267</v>
      </c>
      <c r="B25" s="20">
        <v>40170</v>
      </c>
      <c r="C25" s="20">
        <v>62825</v>
      </c>
      <c r="D25" s="42">
        <f t="shared" si="2"/>
        <v>-131</v>
      </c>
      <c r="E25" s="43">
        <f t="shared" si="3"/>
        <v>22655</v>
      </c>
    </row>
    <row r="26" spans="1:24">
      <c r="A26" s="41">
        <v>44274</v>
      </c>
      <c r="B26" s="20">
        <v>44786</v>
      </c>
      <c r="C26" s="20">
        <v>68741</v>
      </c>
      <c r="D26" s="42">
        <f t="shared" si="2"/>
        <v>1300</v>
      </c>
      <c r="E26" s="44">
        <f t="shared" si="3"/>
        <v>23955</v>
      </c>
      <c r="I26" s="32"/>
      <c r="J26" s="32"/>
      <c r="K26" s="32"/>
      <c r="L26" s="32"/>
      <c r="M26" s="32"/>
    </row>
    <row r="27" spans="1:24">
      <c r="A27" s="464" t="s">
        <v>247</v>
      </c>
      <c r="B27" s="464"/>
      <c r="C27" s="464"/>
      <c r="D27" s="464"/>
      <c r="E27" s="464"/>
      <c r="I27" s="32"/>
      <c r="J27" s="32"/>
      <c r="K27" s="32"/>
      <c r="L27" s="32"/>
      <c r="M27" s="32"/>
    </row>
    <row r="28" spans="1:24">
      <c r="A28" s="41">
        <v>44281</v>
      </c>
      <c r="B28" s="20">
        <v>42779</v>
      </c>
      <c r="C28" s="20">
        <v>60112</v>
      </c>
      <c r="D28" s="42">
        <f>(C28-C26)-(B28-B26)</f>
        <v>-6622</v>
      </c>
      <c r="E28" s="44">
        <f t="shared" si="3"/>
        <v>17333</v>
      </c>
    </row>
    <row r="29" spans="1:24">
      <c r="A29" s="41">
        <v>44288</v>
      </c>
      <c r="B29" s="20">
        <v>42721</v>
      </c>
      <c r="C29" s="20">
        <v>59032</v>
      </c>
      <c r="D29" s="42">
        <f t="shared" ref="D29:D46" si="4">(C29-C28)-(B29-B28)</f>
        <v>-1022</v>
      </c>
      <c r="E29" s="44">
        <f t="shared" si="3"/>
        <v>16311</v>
      </c>
    </row>
    <row r="30" spans="1:24">
      <c r="A30" s="41">
        <v>44295</v>
      </c>
      <c r="B30" s="20">
        <v>41961</v>
      </c>
      <c r="C30" s="20">
        <v>58552</v>
      </c>
      <c r="D30" s="42">
        <f t="shared" si="4"/>
        <v>280</v>
      </c>
      <c r="E30" s="44">
        <f t="shared" si="3"/>
        <v>16591</v>
      </c>
    </row>
    <row r="31" spans="1:24">
      <c r="A31" s="41">
        <v>44302</v>
      </c>
      <c r="B31" s="20">
        <v>42328</v>
      </c>
      <c r="C31" s="20">
        <v>58821</v>
      </c>
      <c r="D31" s="42">
        <f t="shared" si="4"/>
        <v>-98</v>
      </c>
      <c r="E31" s="44">
        <f t="shared" si="3"/>
        <v>16493</v>
      </c>
    </row>
    <row r="32" spans="1:24">
      <c r="A32" s="41">
        <v>44308</v>
      </c>
      <c r="B32" s="20">
        <v>42432</v>
      </c>
      <c r="C32" s="20">
        <v>58230</v>
      </c>
      <c r="D32" s="42">
        <f t="shared" si="4"/>
        <v>-695</v>
      </c>
      <c r="E32" s="44">
        <f t="shared" si="3"/>
        <v>15798</v>
      </c>
    </row>
    <row r="33" spans="1:5">
      <c r="A33" s="41">
        <v>44316</v>
      </c>
      <c r="B33" s="20">
        <v>43217</v>
      </c>
      <c r="C33" s="20">
        <v>58004</v>
      </c>
      <c r="D33" s="42">
        <f t="shared" si="4"/>
        <v>-1011</v>
      </c>
      <c r="E33" s="44">
        <f t="shared" ref="E33:E46" si="5">C33-B33</f>
        <v>14787</v>
      </c>
    </row>
    <row r="34" spans="1:5">
      <c r="A34" s="41">
        <v>44323</v>
      </c>
      <c r="B34" s="20">
        <v>42279</v>
      </c>
      <c r="C34" s="20">
        <v>57532</v>
      </c>
      <c r="D34" s="42">
        <f t="shared" si="4"/>
        <v>466</v>
      </c>
      <c r="E34" s="44">
        <f t="shared" si="5"/>
        <v>15253</v>
      </c>
    </row>
    <row r="35" spans="1:5">
      <c r="A35" s="41">
        <v>44328</v>
      </c>
      <c r="B35" s="20">
        <v>42298</v>
      </c>
      <c r="C35" s="20">
        <v>57654</v>
      </c>
      <c r="D35" s="42">
        <f t="shared" si="4"/>
        <v>103</v>
      </c>
      <c r="E35" s="44">
        <f t="shared" si="5"/>
        <v>15356</v>
      </c>
    </row>
    <row r="36" spans="1:5">
      <c r="A36" s="41">
        <v>44337</v>
      </c>
      <c r="B36" s="20">
        <v>42514</v>
      </c>
      <c r="C36" s="20">
        <v>57295</v>
      </c>
      <c r="D36" s="42">
        <f t="shared" si="4"/>
        <v>-575</v>
      </c>
      <c r="E36" s="44">
        <f t="shared" si="5"/>
        <v>14781</v>
      </c>
    </row>
    <row r="37" spans="1:5">
      <c r="A37" s="41">
        <v>44344</v>
      </c>
      <c r="B37" s="20">
        <v>42317</v>
      </c>
      <c r="C37" s="20">
        <v>55775</v>
      </c>
      <c r="D37" s="42">
        <f t="shared" si="4"/>
        <v>-1323</v>
      </c>
      <c r="E37" s="44">
        <f t="shared" si="5"/>
        <v>13458</v>
      </c>
    </row>
    <row r="38" spans="1:5">
      <c r="A38" s="41">
        <v>44351</v>
      </c>
      <c r="B38" s="20">
        <v>44400</v>
      </c>
      <c r="C38" s="20">
        <v>56550</v>
      </c>
      <c r="D38" s="42">
        <f t="shared" si="4"/>
        <v>-1308</v>
      </c>
      <c r="E38" s="44">
        <f t="shared" si="5"/>
        <v>12150</v>
      </c>
    </row>
    <row r="39" spans="1:5">
      <c r="A39" s="41">
        <v>44358</v>
      </c>
      <c r="B39" s="20">
        <v>45204</v>
      </c>
      <c r="C39" s="20">
        <v>57766</v>
      </c>
      <c r="D39" s="42">
        <f t="shared" si="4"/>
        <v>412</v>
      </c>
      <c r="E39" s="44">
        <f t="shared" si="5"/>
        <v>12562</v>
      </c>
    </row>
    <row r="40" spans="1:5">
      <c r="A40" s="41">
        <v>44365</v>
      </c>
      <c r="B40" s="20">
        <v>45735</v>
      </c>
      <c r="C40" s="20">
        <v>57193</v>
      </c>
      <c r="D40" s="42">
        <f t="shared" si="4"/>
        <v>-1104</v>
      </c>
      <c r="E40" s="44">
        <f t="shared" si="5"/>
        <v>11458</v>
      </c>
    </row>
    <row r="41" spans="1:5">
      <c r="A41" s="41">
        <v>44372</v>
      </c>
      <c r="B41" s="20">
        <v>45503</v>
      </c>
      <c r="C41" s="20">
        <v>57180</v>
      </c>
      <c r="D41" s="42">
        <f t="shared" si="4"/>
        <v>219</v>
      </c>
      <c r="E41" s="44">
        <f t="shared" si="5"/>
        <v>11677</v>
      </c>
    </row>
    <row r="42" spans="1:5">
      <c r="A42" s="41">
        <v>44379</v>
      </c>
      <c r="B42" s="20">
        <v>44766</v>
      </c>
      <c r="C42" s="20">
        <v>56623</v>
      </c>
      <c r="D42" s="42">
        <f t="shared" si="4"/>
        <v>180</v>
      </c>
      <c r="E42" s="44">
        <f t="shared" si="5"/>
        <v>11857</v>
      </c>
    </row>
    <row r="43" spans="1:5">
      <c r="A43" s="41">
        <v>44386</v>
      </c>
      <c r="B43" s="20">
        <v>44508</v>
      </c>
      <c r="C43" s="20">
        <v>56536</v>
      </c>
      <c r="D43" s="42">
        <f t="shared" si="4"/>
        <v>171</v>
      </c>
      <c r="E43" s="44">
        <f t="shared" si="5"/>
        <v>12028</v>
      </c>
    </row>
    <row r="44" spans="1:5">
      <c r="A44" s="41">
        <v>44393</v>
      </c>
      <c r="B44" s="20">
        <v>44771</v>
      </c>
      <c r="C44" s="20">
        <v>57180</v>
      </c>
      <c r="D44" s="42">
        <f t="shared" si="4"/>
        <v>381</v>
      </c>
      <c r="E44" s="44">
        <f t="shared" si="5"/>
        <v>12409</v>
      </c>
    </row>
    <row r="45" spans="1:5">
      <c r="A45" s="41">
        <v>44396</v>
      </c>
      <c r="B45" s="20">
        <v>44771</v>
      </c>
      <c r="C45" s="20">
        <v>57050</v>
      </c>
      <c r="D45" s="42">
        <f t="shared" si="4"/>
        <v>-130</v>
      </c>
      <c r="E45" s="44">
        <f t="shared" si="5"/>
        <v>12279</v>
      </c>
    </row>
    <row r="46" spans="1:5">
      <c r="A46" s="41">
        <v>44407</v>
      </c>
      <c r="B46" s="20">
        <v>45164</v>
      </c>
      <c r="C46" s="20">
        <v>58328</v>
      </c>
      <c r="D46" s="42">
        <f t="shared" si="4"/>
        <v>885</v>
      </c>
      <c r="E46" s="44">
        <f t="shared" si="5"/>
        <v>13164</v>
      </c>
    </row>
    <row r="47" spans="1:5">
      <c r="A47" s="41">
        <v>44414</v>
      </c>
      <c r="B47" s="20">
        <v>45606</v>
      </c>
      <c r="C47" s="20">
        <v>58396</v>
      </c>
      <c r="D47" s="42">
        <f>(C47-C46)-(B47-B46)</f>
        <v>-374</v>
      </c>
      <c r="E47" s="44">
        <f>C47-B47</f>
        <v>12790</v>
      </c>
    </row>
    <row r="48" spans="1:5">
      <c r="A48" s="7">
        <v>44421</v>
      </c>
      <c r="B48" s="20">
        <v>44845</v>
      </c>
      <c r="C48" s="20">
        <v>57857</v>
      </c>
      <c r="D48" s="42">
        <f>(C48-C47)-(B48-B47)</f>
        <v>222</v>
      </c>
      <c r="E48" s="44">
        <f>C48-B48</f>
        <v>13012</v>
      </c>
    </row>
  </sheetData>
  <mergeCells count="10">
    <mergeCell ref="A27:E27"/>
    <mergeCell ref="K4:N4"/>
    <mergeCell ref="K1:N1"/>
    <mergeCell ref="K5:N5"/>
    <mergeCell ref="G23:X23"/>
    <mergeCell ref="G24:J24"/>
    <mergeCell ref="G1:I7"/>
    <mergeCell ref="K2:N2"/>
    <mergeCell ref="K3:N3"/>
    <mergeCell ref="G11:K11"/>
  </mergeCells>
  <hyperlinks>
    <hyperlink ref="G16" r:id="rId1" xr:uid="{00000000-0004-0000-0500-000000000000}"/>
    <hyperlink ref="G17" r:id="rId2" xr:uid="{00000000-0004-0000-0500-000001000000}"/>
  </hyperlinks>
  <pageMargins left="0.7" right="0.7" top="0.75" bottom="0.75" header="0.3" footer="0.3"/>
  <pageSetup paperSize="9" orientation="portrait" r:id="rId3"/>
  <headerFooter>
    <evenHeader>&amp;L&amp;"times new roman"&amp;12&amp;KFF0000HALKA AÇIK</evenHeader>
    <firstHeader>&amp;L&amp;"times new roman"&amp;12&amp;KFF0000HALKA AÇIK</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591"/>
  <sheetViews>
    <sheetView tabSelected="1" zoomScale="85" zoomScaleNormal="85" workbookViewId="0">
      <pane ySplit="1" topLeftCell="A557" activePane="bottomLeft" state="frozen"/>
      <selection pane="bottomLeft" activeCell="D583" sqref="D583"/>
    </sheetView>
  </sheetViews>
  <sheetFormatPr defaultRowHeight="15"/>
  <cols>
    <col min="1" max="1" width="14.42578125" bestFit="1" customWidth="1"/>
    <col min="2" max="2" width="10.85546875" bestFit="1" customWidth="1"/>
    <col min="3" max="3" width="11.85546875" style="354" bestFit="1" customWidth="1"/>
    <col min="4" max="4" width="15.140625" style="354" bestFit="1" customWidth="1"/>
    <col min="5" max="5" width="13.7109375" style="358" customWidth="1"/>
    <col min="6" max="6" width="10.28515625" style="358" bestFit="1" customWidth="1"/>
    <col min="8" max="8" width="20.140625" bestFit="1" customWidth="1"/>
    <col min="9" max="10" width="10.28515625" customWidth="1"/>
    <col min="11" max="11" width="14" style="100" customWidth="1"/>
    <col min="12" max="12" width="12.5703125" bestFit="1" customWidth="1"/>
    <col min="13" max="14" width="12.5703125" customWidth="1"/>
    <col min="15" max="15" width="13.140625" bestFit="1" customWidth="1"/>
    <col min="16" max="17" width="10.42578125" customWidth="1"/>
    <col min="19" max="21" width="10.42578125" customWidth="1"/>
    <col min="22" max="22" width="16.7109375" style="100" customWidth="1"/>
    <col min="23" max="23" width="18.5703125" style="100" customWidth="1"/>
    <col min="26" max="26" width="10.42578125" customWidth="1"/>
    <col min="27" max="27" width="20.140625" style="100" customWidth="1"/>
    <col min="28" max="28" width="19.5703125" style="100" customWidth="1"/>
    <col min="29" max="29" width="20.5703125" style="100" customWidth="1"/>
    <col min="30" max="30" width="18.5703125" style="100" customWidth="1"/>
    <col min="31" max="31" width="12.140625" bestFit="1" customWidth="1"/>
    <col min="32" max="33" width="10.42578125" customWidth="1"/>
    <col min="34" max="34" width="14.7109375" customWidth="1"/>
    <col min="35" max="35" width="11.140625" bestFit="1" customWidth="1"/>
    <col min="36" max="36" width="10.28515625" customWidth="1"/>
    <col min="37" max="37" width="9.28515625" customWidth="1"/>
    <col min="39" max="39" width="11.140625" bestFit="1" customWidth="1"/>
    <col min="42" max="42" width="15.140625" customWidth="1"/>
  </cols>
  <sheetData>
    <row r="1" spans="1:42" s="343" customFormat="1" ht="64.5">
      <c r="A1" s="402" t="s">
        <v>5773</v>
      </c>
      <c r="B1" s="200"/>
      <c r="C1" s="351" t="s">
        <v>1996</v>
      </c>
      <c r="D1" s="351" t="s">
        <v>1997</v>
      </c>
      <c r="E1" s="355" t="s">
        <v>2402</v>
      </c>
      <c r="F1" s="355" t="s">
        <v>2403</v>
      </c>
      <c r="G1" s="200" t="s">
        <v>1998</v>
      </c>
      <c r="H1" s="200" t="s">
        <v>673</v>
      </c>
      <c r="I1" s="200" t="s">
        <v>1999</v>
      </c>
      <c r="J1" s="200" t="s">
        <v>2170</v>
      </c>
      <c r="K1" s="201" t="s">
        <v>2185</v>
      </c>
      <c r="L1" s="200" t="s">
        <v>2452</v>
      </c>
      <c r="M1" s="200" t="s">
        <v>2453</v>
      </c>
      <c r="N1" s="200" t="s">
        <v>2406</v>
      </c>
      <c r="O1" s="201" t="s">
        <v>2186</v>
      </c>
      <c r="P1" s="200" t="s">
        <v>2503</v>
      </c>
      <c r="Q1" s="200" t="s">
        <v>2502</v>
      </c>
      <c r="S1" s="200" t="s">
        <v>2216</v>
      </c>
      <c r="T1" s="200" t="s">
        <v>2215</v>
      </c>
      <c r="U1" s="200" t="s">
        <v>2230</v>
      </c>
      <c r="V1" s="342" t="s">
        <v>2242</v>
      </c>
      <c r="W1" s="342" t="s">
        <v>2246</v>
      </c>
      <c r="X1" s="200" t="s">
        <v>2217</v>
      </c>
      <c r="Y1" s="200" t="s">
        <v>2214</v>
      </c>
      <c r="Z1" s="200" t="s">
        <v>2231</v>
      </c>
      <c r="AA1" s="342" t="s">
        <v>2243</v>
      </c>
      <c r="AB1" s="342" t="s">
        <v>2245</v>
      </c>
      <c r="AC1" s="342" t="s">
        <v>2244</v>
      </c>
      <c r="AD1" s="342" t="s">
        <v>2247</v>
      </c>
      <c r="AE1" s="200" t="s">
        <v>2187</v>
      </c>
      <c r="AF1" s="200" t="s">
        <v>2191</v>
      </c>
      <c r="AG1" s="200" t="s">
        <v>2192</v>
      </c>
      <c r="AH1" s="344" t="s">
        <v>5768</v>
      </c>
      <c r="AI1" s="198" t="s">
        <v>2401</v>
      </c>
      <c r="AJ1" s="205" t="s">
        <v>2400</v>
      </c>
      <c r="AK1" s="198" t="s">
        <v>2398</v>
      </c>
      <c r="AL1" s="198" t="s">
        <v>2404</v>
      </c>
      <c r="AM1" s="198" t="s">
        <v>2405</v>
      </c>
      <c r="AN1" s="198" t="s">
        <v>2399</v>
      </c>
      <c r="AO1" s="198" t="s">
        <v>5624</v>
      </c>
      <c r="AP1" s="198" t="s">
        <v>5623</v>
      </c>
    </row>
    <row r="2" spans="1:42">
      <c r="A2" s="403" t="s">
        <v>5774</v>
      </c>
      <c r="B2" s="135">
        <v>41999</v>
      </c>
      <c r="C2" s="352">
        <v>353346.2</v>
      </c>
      <c r="D2" s="352">
        <v>526178.82999999996</v>
      </c>
      <c r="E2" s="355">
        <v>112.16</v>
      </c>
      <c r="F2" s="356">
        <v>155463.25</v>
      </c>
      <c r="G2" s="111">
        <v>2.3188399999999998</v>
      </c>
      <c r="H2" s="136">
        <v>879525.03</v>
      </c>
      <c r="I2" s="136"/>
      <c r="J2" s="136"/>
      <c r="K2" s="155">
        <f>J2/H2</f>
        <v>0</v>
      </c>
      <c r="L2" s="136"/>
      <c r="M2" s="136"/>
      <c r="N2" s="136"/>
      <c r="O2" s="155">
        <f t="shared" ref="O2:O65" si="0">I2/H2</f>
        <v>0</v>
      </c>
      <c r="P2" s="136"/>
      <c r="Q2" s="136"/>
      <c r="S2" s="136"/>
      <c r="T2" s="136"/>
      <c r="U2" s="136"/>
      <c r="V2" s="100" t="e">
        <f>(C2-C1)/H2</f>
        <v>#VALUE!</v>
      </c>
      <c r="W2" s="100" t="e">
        <f>(C2-#REF!)/(H2-#REF!)</f>
        <v>#REF!</v>
      </c>
      <c r="Z2" s="136"/>
      <c r="AA2" s="100" t="e">
        <f>(D2-D1)/O2</f>
        <v>#VALUE!</v>
      </c>
      <c r="AD2" s="100" t="e">
        <f>(D2-#REF!)/(H2-#REF!)</f>
        <v>#REF!</v>
      </c>
      <c r="AE2" s="359"/>
      <c r="AF2" s="136"/>
      <c r="AG2" s="136"/>
      <c r="AI2" s="198">
        <f t="shared" ref="AI2:AI65" si="1">F2*G2</f>
        <v>360494.40262999997</v>
      </c>
      <c r="AJ2" s="205"/>
      <c r="AK2" s="35"/>
      <c r="AL2" s="35"/>
      <c r="AM2" s="35"/>
      <c r="AO2">
        <f t="shared" ref="AO2:AO65" si="2">(E2+F2)*G2</f>
        <v>360754.48372439999</v>
      </c>
      <c r="AP2" s="35">
        <f t="shared" ref="AP2:AP65" si="3">H2/AO2</f>
        <v>2.4380155193633493</v>
      </c>
    </row>
    <row r="3" spans="1:42">
      <c r="B3" s="135">
        <v>42006</v>
      </c>
      <c r="C3" s="352">
        <v>355760.74</v>
      </c>
      <c r="D3" s="352">
        <v>519487.04</v>
      </c>
      <c r="E3" s="355">
        <v>109.33</v>
      </c>
      <c r="F3" s="356">
        <v>154576.57999999999</v>
      </c>
      <c r="G3" s="111">
        <v>2.3218749999999999</v>
      </c>
      <c r="H3" s="136">
        <v>875247.77</v>
      </c>
      <c r="I3" s="136"/>
      <c r="J3" s="136">
        <f t="shared" ref="J3:J66" si="4">H3-H2</f>
        <v>-4277.2600000000093</v>
      </c>
      <c r="K3" s="155">
        <f t="shared" ref="K3:K66" si="5">J3/H3</f>
        <v>-4.8869133365515563E-3</v>
      </c>
      <c r="L3" s="136"/>
      <c r="M3" s="136"/>
      <c r="N3" s="136"/>
      <c r="O3" s="155">
        <f t="shared" si="0"/>
        <v>0</v>
      </c>
      <c r="P3" s="136"/>
      <c r="Q3" s="136"/>
      <c r="S3" s="136"/>
      <c r="T3" s="136"/>
      <c r="U3" s="136"/>
      <c r="V3" s="100">
        <f>(C3-C2)/H3</f>
        <v>2.7586931184068928E-3</v>
      </c>
      <c r="W3" s="100" t="e">
        <f>(C3-#REF!)/(H3-#REF!)</f>
        <v>#REF!</v>
      </c>
      <c r="Z3" s="136"/>
      <c r="AA3" s="100" t="e">
        <f>(D3-D2)/O3</f>
        <v>#DIV/0!</v>
      </c>
      <c r="AD3" s="100" t="e">
        <f>(D3-#REF!)/(H3-#REF!)</f>
        <v>#REF!</v>
      </c>
      <c r="AE3" s="359"/>
      <c r="AF3" s="136"/>
      <c r="AG3" s="136"/>
      <c r="AI3" s="198">
        <f t="shared" si="1"/>
        <v>358907.49668749998</v>
      </c>
      <c r="AJ3" s="205"/>
      <c r="AK3" s="35"/>
      <c r="AL3" s="35">
        <f t="shared" ref="AL3:AL66" si="6">F3-F2</f>
        <v>-886.67000000001281</v>
      </c>
      <c r="AM3" s="35">
        <f t="shared" ref="AM3:AM66" si="7">AL3*G3</f>
        <v>-2058.7369062500297</v>
      </c>
      <c r="AO3">
        <f t="shared" si="2"/>
        <v>359161.34728124994</v>
      </c>
      <c r="AP3" s="35">
        <f t="shared" si="3"/>
        <v>2.4369208341192019</v>
      </c>
    </row>
    <row r="4" spans="1:42">
      <c r="B4" s="135">
        <v>42013</v>
      </c>
      <c r="C4" s="352">
        <v>355131.13</v>
      </c>
      <c r="D4" s="352">
        <v>518851.38</v>
      </c>
      <c r="E4" s="355">
        <v>110.28</v>
      </c>
      <c r="F4" s="356">
        <v>153907.65</v>
      </c>
      <c r="G4" s="111">
        <v>2.3293599999999999</v>
      </c>
      <c r="H4" s="136">
        <v>873982.51</v>
      </c>
      <c r="I4" s="136"/>
      <c r="J4" s="136">
        <f t="shared" si="4"/>
        <v>-1265.2600000000093</v>
      </c>
      <c r="K4" s="155">
        <f t="shared" si="5"/>
        <v>-1.4476948743516725E-3</v>
      </c>
      <c r="L4" s="136"/>
      <c r="M4" s="136"/>
      <c r="N4" s="136"/>
      <c r="O4" s="155">
        <f t="shared" si="0"/>
        <v>0</v>
      </c>
      <c r="P4" s="136"/>
      <c r="Q4" s="136"/>
      <c r="S4" s="136"/>
      <c r="T4" s="136"/>
      <c r="U4" s="136"/>
      <c r="V4" s="100">
        <f t="shared" ref="V4:V67" si="8">(C4-C3)/(H4-H3)</f>
        <v>0.49761313880149644</v>
      </c>
      <c r="W4" s="100" t="e">
        <f>(C4-#REF!)/(H4-#REF!)</f>
        <v>#REF!</v>
      </c>
      <c r="Z4" s="136"/>
      <c r="AA4" s="100" t="e">
        <f>(D4-D3)/O4</f>
        <v>#DIV/0!</v>
      </c>
      <c r="AD4" s="100" t="e">
        <f>(D4-#REF!)/(H4-#REF!)</f>
        <v>#REF!</v>
      </c>
      <c r="AE4" s="359"/>
      <c r="AF4" s="136"/>
      <c r="AG4" s="136"/>
      <c r="AI4" s="198">
        <f t="shared" si="1"/>
        <v>358506.32360399998</v>
      </c>
      <c r="AJ4" s="205"/>
      <c r="AK4" s="35"/>
      <c r="AL4" s="35">
        <f t="shared" si="6"/>
        <v>-668.92999999999302</v>
      </c>
      <c r="AM4" s="35">
        <f t="shared" si="7"/>
        <v>-1558.1787847999838</v>
      </c>
      <c r="AO4">
        <f t="shared" si="2"/>
        <v>358763.20542479999</v>
      </c>
      <c r="AP4" s="35">
        <f t="shared" si="3"/>
        <v>2.4360985095033518</v>
      </c>
    </row>
    <row r="5" spans="1:42">
      <c r="B5" s="135">
        <v>42020</v>
      </c>
      <c r="C5" s="352">
        <v>354536.18</v>
      </c>
      <c r="D5" s="352">
        <v>525016.71</v>
      </c>
      <c r="E5" s="355">
        <v>113.63</v>
      </c>
      <c r="F5" s="356">
        <v>153013.97</v>
      </c>
      <c r="G5" s="111">
        <v>2.2880799999999999</v>
      </c>
      <c r="H5" s="136">
        <v>879552.89</v>
      </c>
      <c r="I5" s="136"/>
      <c r="J5" s="136">
        <f t="shared" si="4"/>
        <v>5570.3800000000047</v>
      </c>
      <c r="K5" s="155">
        <f t="shared" si="5"/>
        <v>6.3331950395842645E-3</v>
      </c>
      <c r="L5" s="136"/>
      <c r="M5" s="136"/>
      <c r="N5" s="136"/>
      <c r="O5" s="155">
        <f t="shared" si="0"/>
        <v>0</v>
      </c>
      <c r="P5" s="136"/>
      <c r="Q5" s="136"/>
      <c r="S5" s="136"/>
      <c r="T5" s="136"/>
      <c r="U5" s="136"/>
      <c r="V5" s="100">
        <f t="shared" si="8"/>
        <v>-0.10680599887261033</v>
      </c>
      <c r="W5" s="100" t="e">
        <f t="shared" ref="W5:W68" si="9">(C5-C1)/(H5-H1)</f>
        <v>#VALUE!</v>
      </c>
      <c r="Z5" s="136"/>
      <c r="AA5" s="100" t="e">
        <f>(D5-D4)/O5</f>
        <v>#DIV/0!</v>
      </c>
      <c r="AD5" s="100" t="e">
        <f>(D5-D1)/(H5-H1)</f>
        <v>#VALUE!</v>
      </c>
      <c r="AE5" s="359"/>
      <c r="AF5" s="136"/>
      <c r="AG5" s="136"/>
      <c r="AI5" s="198">
        <f t="shared" si="1"/>
        <v>350108.2044776</v>
      </c>
      <c r="AJ5" s="205"/>
      <c r="AK5" s="35"/>
      <c r="AL5" s="35">
        <f t="shared" si="6"/>
        <v>-893.67999999999302</v>
      </c>
      <c r="AM5" s="35">
        <f t="shared" si="7"/>
        <v>-2044.8113343999839</v>
      </c>
      <c r="AO5">
        <f t="shared" si="2"/>
        <v>350368.19900800003</v>
      </c>
      <c r="AP5" s="35">
        <f t="shared" si="3"/>
        <v>2.5103673577975525</v>
      </c>
    </row>
    <row r="6" spans="1:42">
      <c r="B6" s="135">
        <v>42027</v>
      </c>
      <c r="C6" s="352">
        <v>355250.21</v>
      </c>
      <c r="D6" s="352">
        <v>522413.23</v>
      </c>
      <c r="E6" s="355">
        <v>115.58</v>
      </c>
      <c r="F6" s="356">
        <v>152033.35999999999</v>
      </c>
      <c r="G6" s="111">
        <v>2.3336399999999999</v>
      </c>
      <c r="H6" s="136">
        <v>877663.44</v>
      </c>
      <c r="I6" s="136">
        <f>H6-H2</f>
        <v>-1861.5900000000838</v>
      </c>
      <c r="J6" s="136">
        <f t="shared" si="4"/>
        <v>-1889.4500000000698</v>
      </c>
      <c r="K6" s="155">
        <f t="shared" si="5"/>
        <v>-2.1528183969928951E-3</v>
      </c>
      <c r="L6" s="136">
        <f t="shared" ref="L6:L69" si="10">I6/G6</f>
        <v>-797.71944258758163</v>
      </c>
      <c r="M6" s="136">
        <f t="shared" ref="M6:M69" si="11">L6+AK6</f>
        <v>-4227.6094425875954</v>
      </c>
      <c r="N6" s="136">
        <f t="shared" ref="N6:N69" si="12">AK6-L6</f>
        <v>-2632.1705574124326</v>
      </c>
      <c r="O6" s="155">
        <f t="shared" si="0"/>
        <v>-2.1210750216507641E-3</v>
      </c>
      <c r="P6" s="100">
        <f t="shared" ref="P6:P69" si="13">(H6-H2)/H2</f>
        <v>-2.116585584835583E-3</v>
      </c>
      <c r="Q6" s="136"/>
      <c r="S6" s="100">
        <f t="shared" ref="S6:S69" si="14">(C6-C2)/C2</f>
        <v>5.3885113240216232E-3</v>
      </c>
      <c r="T6" s="136"/>
      <c r="U6" s="136"/>
      <c r="V6" s="100">
        <f t="shared" si="8"/>
        <v>-0.37790362274736117</v>
      </c>
      <c r="W6" s="100">
        <f t="shared" si="9"/>
        <v>-1.0227869724267553</v>
      </c>
      <c r="X6" s="100">
        <f t="shared" ref="X6:X69" si="15">(D6-D2)/D2</f>
        <v>-7.1565022864944544E-3</v>
      </c>
      <c r="Z6" s="136"/>
      <c r="AA6" s="100">
        <f t="shared" ref="AA6:AA69" si="16">(D6-D5)/(H6-H5)</f>
        <v>1.3779036227472996</v>
      </c>
      <c r="AE6" s="359"/>
      <c r="AF6" s="100" t="e">
        <f>(AE6-AE2)/AE2</f>
        <v>#DIV/0!</v>
      </c>
      <c r="AG6" s="136"/>
      <c r="AI6" s="198">
        <f t="shared" si="1"/>
        <v>354791.13023039995</v>
      </c>
      <c r="AJ6" s="205">
        <f t="shared" ref="AJ6:AJ69" si="17">(AI6-AI2)/AI2</f>
        <v>-1.5820696127295135E-2</v>
      </c>
      <c r="AK6" s="35">
        <f t="shared" ref="AK6:AK69" si="18">(F6-F2)</f>
        <v>-3429.890000000014</v>
      </c>
      <c r="AL6" s="35">
        <f t="shared" si="6"/>
        <v>-980.61000000001513</v>
      </c>
      <c r="AM6" s="35">
        <f t="shared" si="7"/>
        <v>-2288.3907204000352</v>
      </c>
      <c r="AN6">
        <f t="shared" ref="AN6:AN69" si="19">AK6*G6</f>
        <v>-8004.1284996000322</v>
      </c>
      <c r="AO6">
        <f t="shared" si="2"/>
        <v>355060.85234159994</v>
      </c>
      <c r="AP6" s="35">
        <f t="shared" si="3"/>
        <v>2.4718676649703135</v>
      </c>
    </row>
    <row r="7" spans="1:42">
      <c r="B7" s="135">
        <v>42034</v>
      </c>
      <c r="C7" s="352">
        <v>357986.9</v>
      </c>
      <c r="D7" s="352">
        <v>529374.76</v>
      </c>
      <c r="E7" s="355">
        <v>114.19</v>
      </c>
      <c r="F7" s="356">
        <v>152437.85999999999</v>
      </c>
      <c r="G7" s="111">
        <v>2.3625799999999999</v>
      </c>
      <c r="H7" s="136">
        <v>887361.66</v>
      </c>
      <c r="I7" s="136">
        <f t="shared" ref="I7:I70" si="20">H7-H3</f>
        <v>12113.890000000014</v>
      </c>
      <c r="J7" s="136">
        <f t="shared" si="4"/>
        <v>9698.2200000000885</v>
      </c>
      <c r="K7" s="155">
        <f t="shared" si="5"/>
        <v>1.0929275443340755E-2</v>
      </c>
      <c r="L7" s="136">
        <f t="shared" si="10"/>
        <v>5127.3988605676905</v>
      </c>
      <c r="M7" s="136">
        <f t="shared" si="11"/>
        <v>2988.6788605676893</v>
      </c>
      <c r="N7" s="136">
        <f t="shared" si="12"/>
        <v>-7266.1188605676916</v>
      </c>
      <c r="O7" s="155">
        <f t="shared" si="0"/>
        <v>1.3651581475810002E-2</v>
      </c>
      <c r="P7" s="100">
        <f t="shared" si="13"/>
        <v>1.3840526551698628E-2</v>
      </c>
      <c r="Q7" s="136"/>
      <c r="S7" s="100">
        <f t="shared" si="14"/>
        <v>6.2574639348907148E-3</v>
      </c>
      <c r="T7" s="136"/>
      <c r="U7" s="136"/>
      <c r="V7" s="100">
        <f t="shared" si="8"/>
        <v>0.28218477205095133</v>
      </c>
      <c r="W7" s="100">
        <f t="shared" si="9"/>
        <v>0.18376921038576627</v>
      </c>
      <c r="X7" s="100">
        <f t="shared" si="15"/>
        <v>1.9033622089975586E-2</v>
      </c>
      <c r="Z7" s="136"/>
      <c r="AA7" s="100">
        <f t="shared" si="16"/>
        <v>0.71781522794904262</v>
      </c>
      <c r="AD7" s="100">
        <f t="shared" ref="AD7:AD31" si="21">(D7-D3)/(H7-H3)</f>
        <v>0.81622996411557469</v>
      </c>
      <c r="AE7" s="359"/>
      <c r="AF7" s="100" t="e">
        <f t="shared" ref="AF7:AF70" si="22">(AE7-AE3)/AE3</f>
        <v>#DIV/0!</v>
      </c>
      <c r="AG7" s="136"/>
      <c r="AI7" s="198">
        <f t="shared" si="1"/>
        <v>360146.63927879994</v>
      </c>
      <c r="AJ7" s="205">
        <f t="shared" si="17"/>
        <v>3.4525402861085228E-3</v>
      </c>
      <c r="AK7" s="35">
        <f t="shared" si="18"/>
        <v>-2138.7200000000012</v>
      </c>
      <c r="AL7" s="35">
        <f t="shared" si="6"/>
        <v>404.5</v>
      </c>
      <c r="AM7" s="35">
        <f t="shared" si="7"/>
        <v>955.66360999999995</v>
      </c>
      <c r="AN7">
        <f t="shared" si="19"/>
        <v>-5052.8970976000028</v>
      </c>
      <c r="AO7">
        <f t="shared" si="2"/>
        <v>360416.42228899995</v>
      </c>
      <c r="AP7" s="35">
        <f t="shared" si="3"/>
        <v>2.4620455815092384</v>
      </c>
    </row>
    <row r="8" spans="1:42">
      <c r="B8" s="135">
        <v>42041</v>
      </c>
      <c r="C8" s="352">
        <v>358441.15</v>
      </c>
      <c r="D8" s="352">
        <v>529300.32999999996</v>
      </c>
      <c r="E8" s="355">
        <v>80.81</v>
      </c>
      <c r="F8" s="356">
        <v>153178.82</v>
      </c>
      <c r="G8" s="111">
        <v>2.4220199999999998</v>
      </c>
      <c r="H8" s="136">
        <v>887741.48</v>
      </c>
      <c r="I8" s="136">
        <f t="shared" si="20"/>
        <v>13758.969999999972</v>
      </c>
      <c r="J8" s="136">
        <f t="shared" si="4"/>
        <v>379.81999999994878</v>
      </c>
      <c r="K8" s="155">
        <f t="shared" si="5"/>
        <v>4.2784978347519461E-4</v>
      </c>
      <c r="L8" s="136">
        <f t="shared" si="10"/>
        <v>5680.7829827994701</v>
      </c>
      <c r="M8" s="136">
        <f t="shared" si="11"/>
        <v>4951.9529827994829</v>
      </c>
      <c r="N8" s="136">
        <f t="shared" si="12"/>
        <v>-6409.6129827994573</v>
      </c>
      <c r="O8" s="155">
        <f t="shared" si="0"/>
        <v>1.5498847705077352E-2</v>
      </c>
      <c r="P8" s="100">
        <f t="shared" si="13"/>
        <v>1.5742843641115851E-2</v>
      </c>
      <c r="Q8" s="136"/>
      <c r="S8" s="100">
        <f t="shared" si="14"/>
        <v>9.3205571699671013E-3</v>
      </c>
      <c r="T8" s="136"/>
      <c r="U8" s="136"/>
      <c r="V8" s="100">
        <f t="shared" si="8"/>
        <v>1.1959612448003298</v>
      </c>
      <c r="W8" s="100">
        <f t="shared" si="9"/>
        <v>0.2405717869869638</v>
      </c>
      <c r="X8" s="100">
        <f t="shared" si="15"/>
        <v>2.0138618499964196E-2</v>
      </c>
      <c r="Z8" s="136"/>
      <c r="AA8" s="100">
        <f t="shared" si="16"/>
        <v>-0.19596124480032978</v>
      </c>
      <c r="AD8" s="100">
        <f t="shared" si="21"/>
        <v>0.7594282130130362</v>
      </c>
      <c r="AE8" s="359"/>
      <c r="AF8" s="100" t="e">
        <f t="shared" si="22"/>
        <v>#DIV/0!</v>
      </c>
      <c r="AG8" s="136"/>
      <c r="AI8" s="198">
        <f t="shared" si="1"/>
        <v>371002.16561640002</v>
      </c>
      <c r="AJ8" s="205">
        <f t="shared" si="17"/>
        <v>3.4855290380324602E-2</v>
      </c>
      <c r="AK8" s="35">
        <f t="shared" si="18"/>
        <v>-728.82999999998719</v>
      </c>
      <c r="AL8" s="35">
        <f t="shared" si="6"/>
        <v>740.96000000002095</v>
      </c>
      <c r="AM8" s="35">
        <f t="shared" si="7"/>
        <v>1794.6199392000506</v>
      </c>
      <c r="AN8">
        <f t="shared" si="19"/>
        <v>-1765.2408365999688</v>
      </c>
      <c r="AO8">
        <f t="shared" si="2"/>
        <v>371197.88905259996</v>
      </c>
      <c r="AP8" s="35">
        <f t="shared" si="3"/>
        <v>2.3915585357065545</v>
      </c>
    </row>
    <row r="9" spans="1:42">
      <c r="B9" s="135">
        <v>42048</v>
      </c>
      <c r="C9" s="352">
        <v>360437.67</v>
      </c>
      <c r="D9" s="352">
        <v>534725.62</v>
      </c>
      <c r="E9" s="355">
        <v>86.27</v>
      </c>
      <c r="F9" s="356">
        <v>153528.26</v>
      </c>
      <c r="G9" s="111">
        <v>2.4755400000000001</v>
      </c>
      <c r="H9" s="136">
        <v>895163.29</v>
      </c>
      <c r="I9" s="136">
        <f t="shared" si="20"/>
        <v>15610.400000000023</v>
      </c>
      <c r="J9" s="136">
        <f t="shared" si="4"/>
        <v>7421.8100000000559</v>
      </c>
      <c r="K9" s="155">
        <f t="shared" si="5"/>
        <v>8.2910124699149077E-3</v>
      </c>
      <c r="L9" s="136">
        <f t="shared" si="10"/>
        <v>6305.8564999959699</v>
      </c>
      <c r="M9" s="136">
        <f t="shared" si="11"/>
        <v>6820.146499995978</v>
      </c>
      <c r="N9" s="136">
        <f t="shared" si="12"/>
        <v>-5791.5664999959617</v>
      </c>
      <c r="O9" s="155">
        <f t="shared" si="0"/>
        <v>1.7438606089398529E-2</v>
      </c>
      <c r="P9" s="100">
        <f t="shared" si="13"/>
        <v>1.7748108359919121E-2</v>
      </c>
      <c r="Q9" s="136"/>
      <c r="S9" s="100">
        <f t="shared" si="14"/>
        <v>1.6645663638616491E-2</v>
      </c>
      <c r="T9" s="136"/>
      <c r="U9" s="136"/>
      <c r="V9" s="100">
        <f t="shared" si="8"/>
        <v>0.26900715593634777</v>
      </c>
      <c r="W9" s="100">
        <f t="shared" si="9"/>
        <v>0.37804860861989326</v>
      </c>
      <c r="X9" s="100">
        <f t="shared" si="15"/>
        <v>1.8492573312571391E-2</v>
      </c>
      <c r="Z9" s="136"/>
      <c r="AA9" s="100">
        <f t="shared" si="16"/>
        <v>0.7309928440636444</v>
      </c>
      <c r="AD9" s="100">
        <f t="shared" si="21"/>
        <v>0.62195139138010669</v>
      </c>
      <c r="AE9" s="359"/>
      <c r="AF9" s="100" t="e">
        <f t="shared" si="22"/>
        <v>#DIV/0!</v>
      </c>
      <c r="AG9" s="136"/>
      <c r="AI9" s="198">
        <f t="shared" si="1"/>
        <v>380065.34876040003</v>
      </c>
      <c r="AJ9" s="205">
        <f t="shared" si="17"/>
        <v>8.5565387784897501E-2</v>
      </c>
      <c r="AK9" s="35">
        <f t="shared" si="18"/>
        <v>514.29000000000815</v>
      </c>
      <c r="AL9" s="35">
        <f t="shared" si="6"/>
        <v>349.44000000000233</v>
      </c>
      <c r="AM9" s="35">
        <f t="shared" si="7"/>
        <v>865.05269760000579</v>
      </c>
      <c r="AN9">
        <f t="shared" si="19"/>
        <v>1273.1454666000202</v>
      </c>
      <c r="AO9">
        <f t="shared" si="2"/>
        <v>380278.9135962</v>
      </c>
      <c r="AP9" s="35">
        <f t="shared" si="3"/>
        <v>2.3539650977086022</v>
      </c>
    </row>
    <row r="10" spans="1:42">
      <c r="B10" s="135">
        <v>42055</v>
      </c>
      <c r="C10" s="352">
        <v>358500.17</v>
      </c>
      <c r="D10" s="352">
        <v>536262.32999999996</v>
      </c>
      <c r="E10" s="355">
        <v>86.9</v>
      </c>
      <c r="F10" s="356">
        <v>153622.29999999999</v>
      </c>
      <c r="G10" s="111">
        <v>2.4542799999999998</v>
      </c>
      <c r="H10" s="136">
        <v>894762.5</v>
      </c>
      <c r="I10" s="136">
        <f t="shared" si="20"/>
        <v>17099.060000000056</v>
      </c>
      <c r="J10" s="136">
        <f t="shared" si="4"/>
        <v>-400.79000000003725</v>
      </c>
      <c r="K10" s="155">
        <f t="shared" si="5"/>
        <v>-4.4792891968543301E-4</v>
      </c>
      <c r="L10" s="136">
        <f t="shared" si="10"/>
        <v>6967.0371758723768</v>
      </c>
      <c r="M10" s="136">
        <f t="shared" si="11"/>
        <v>8555.97717587238</v>
      </c>
      <c r="N10" s="136">
        <f t="shared" si="12"/>
        <v>-5378.0971758723745</v>
      </c>
      <c r="O10" s="155">
        <f t="shared" si="0"/>
        <v>1.911016610553086E-2</v>
      </c>
      <c r="P10" s="100">
        <f t="shared" si="13"/>
        <v>1.9482479525409029E-2</v>
      </c>
      <c r="Q10" s="136"/>
      <c r="S10" s="100">
        <f t="shared" si="14"/>
        <v>9.1483689763335041E-3</v>
      </c>
      <c r="T10" s="136"/>
      <c r="U10" s="136"/>
      <c r="V10" s="100">
        <f t="shared" si="8"/>
        <v>4.8342024501604826</v>
      </c>
      <c r="W10" s="100">
        <f t="shared" si="9"/>
        <v>0.19006658845573687</v>
      </c>
      <c r="X10" s="100">
        <f t="shared" si="15"/>
        <v>2.6509856957489336E-2</v>
      </c>
      <c r="Z10" s="136"/>
      <c r="AA10" s="100">
        <f t="shared" si="16"/>
        <v>-3.834202450160483</v>
      </c>
      <c r="AD10" s="100">
        <f t="shared" si="21"/>
        <v>0.80993341154425635</v>
      </c>
      <c r="AE10" s="359"/>
      <c r="AF10" s="100" t="e">
        <f t="shared" si="22"/>
        <v>#DIV/0!</v>
      </c>
      <c r="AG10" s="136"/>
      <c r="AI10" s="198">
        <f t="shared" si="1"/>
        <v>377032.13844399992</v>
      </c>
      <c r="AJ10" s="205">
        <f t="shared" si="17"/>
        <v>6.2687610592623177E-2</v>
      </c>
      <c r="AK10" s="35">
        <f t="shared" si="18"/>
        <v>1588.9400000000023</v>
      </c>
      <c r="AL10" s="35">
        <f t="shared" si="6"/>
        <v>94.039999999979045</v>
      </c>
      <c r="AM10" s="35">
        <f t="shared" si="7"/>
        <v>230.80049119994854</v>
      </c>
      <c r="AN10">
        <f t="shared" si="19"/>
        <v>3899.7036632000054</v>
      </c>
      <c r="AO10">
        <f t="shared" si="2"/>
        <v>377245.41537599993</v>
      </c>
      <c r="AP10" s="35">
        <f t="shared" si="3"/>
        <v>2.371831342491443</v>
      </c>
    </row>
    <row r="11" spans="1:42">
      <c r="B11" s="135">
        <v>42062</v>
      </c>
      <c r="C11" s="352">
        <v>359676.33</v>
      </c>
      <c r="D11" s="352">
        <v>544017.13</v>
      </c>
      <c r="E11" s="355">
        <v>78.33</v>
      </c>
      <c r="F11" s="356">
        <v>153759.37</v>
      </c>
      <c r="G11" s="111">
        <v>2.4690599999999998</v>
      </c>
      <c r="H11" s="136">
        <v>903693.45</v>
      </c>
      <c r="I11" s="136">
        <f t="shared" si="20"/>
        <v>16331.789999999921</v>
      </c>
      <c r="J11" s="136">
        <f t="shared" si="4"/>
        <v>8930.9499999999534</v>
      </c>
      <c r="K11" s="155">
        <f t="shared" si="5"/>
        <v>9.8827207389850548E-3</v>
      </c>
      <c r="L11" s="136">
        <f t="shared" si="10"/>
        <v>6614.5780175451073</v>
      </c>
      <c r="M11" s="136">
        <f t="shared" si="11"/>
        <v>7936.0880175451166</v>
      </c>
      <c r="N11" s="136">
        <f t="shared" si="12"/>
        <v>-5293.068017545098</v>
      </c>
      <c r="O11" s="155">
        <f t="shared" si="0"/>
        <v>1.8072267758497001E-2</v>
      </c>
      <c r="P11" s="100">
        <f t="shared" si="13"/>
        <v>1.8404885782421478E-2</v>
      </c>
      <c r="Q11" s="136"/>
      <c r="S11" s="100">
        <f t="shared" si="14"/>
        <v>4.7192508999630792E-3</v>
      </c>
      <c r="T11" s="136"/>
      <c r="U11" s="136"/>
      <c r="V11" s="100">
        <f t="shared" si="8"/>
        <v>0.13169483649556191</v>
      </c>
      <c r="W11" s="100">
        <f t="shared" si="9"/>
        <v>0.10344426422333383</v>
      </c>
      <c r="X11" s="100">
        <f t="shared" si="15"/>
        <v>2.7659743354594382E-2</v>
      </c>
      <c r="Z11" s="136"/>
      <c r="AA11" s="100">
        <f t="shared" si="16"/>
        <v>0.86830628320616365</v>
      </c>
      <c r="AD11" s="100">
        <f t="shared" si="21"/>
        <v>0.89655634807942464</v>
      </c>
      <c r="AE11" s="359"/>
      <c r="AF11" s="100" t="e">
        <f t="shared" si="22"/>
        <v>#DIV/0!</v>
      </c>
      <c r="AG11" s="136"/>
      <c r="AI11" s="198">
        <f t="shared" si="1"/>
        <v>379641.11009219993</v>
      </c>
      <c r="AJ11" s="205">
        <f t="shared" si="17"/>
        <v>5.4129259271828892E-2</v>
      </c>
      <c r="AK11" s="35">
        <f t="shared" si="18"/>
        <v>1321.5100000000093</v>
      </c>
      <c r="AL11" s="35">
        <f t="shared" si="6"/>
        <v>137.07000000000698</v>
      </c>
      <c r="AM11" s="35">
        <f t="shared" si="7"/>
        <v>338.43405420001721</v>
      </c>
      <c r="AN11">
        <f t="shared" si="19"/>
        <v>3262.8874806000226</v>
      </c>
      <c r="AO11">
        <f t="shared" si="2"/>
        <v>379834.51156199991</v>
      </c>
      <c r="AP11" s="35">
        <f t="shared" si="3"/>
        <v>2.3791767796025853</v>
      </c>
    </row>
    <row r="12" spans="1:42">
      <c r="B12" s="135">
        <v>42069</v>
      </c>
      <c r="C12" s="352">
        <v>360105.04</v>
      </c>
      <c r="D12" s="352">
        <v>544398.71</v>
      </c>
      <c r="E12" s="355">
        <v>74.8</v>
      </c>
      <c r="F12" s="356">
        <v>152999.76</v>
      </c>
      <c r="G12" s="111">
        <v>2.5321600000000002</v>
      </c>
      <c r="H12" s="136">
        <v>904503.75</v>
      </c>
      <c r="I12" s="136">
        <f t="shared" si="20"/>
        <v>16762.270000000019</v>
      </c>
      <c r="J12" s="136">
        <f t="shared" si="4"/>
        <v>810.30000000004657</v>
      </c>
      <c r="K12" s="155">
        <f t="shared" si="5"/>
        <v>8.9585034887920201E-4</v>
      </c>
      <c r="L12" s="136">
        <f t="shared" si="10"/>
        <v>6619.7515164918559</v>
      </c>
      <c r="M12" s="136">
        <f t="shared" si="11"/>
        <v>6440.6915164918582</v>
      </c>
      <c r="N12" s="136">
        <f t="shared" si="12"/>
        <v>-6798.8115164918536</v>
      </c>
      <c r="O12" s="155">
        <f t="shared" si="0"/>
        <v>1.853200719178889E-2</v>
      </c>
      <c r="P12" s="100">
        <f t="shared" si="13"/>
        <v>1.8881927202500461E-2</v>
      </c>
      <c r="Q12" s="136"/>
      <c r="S12" s="100">
        <f t="shared" si="14"/>
        <v>4.6420172460666298E-3</v>
      </c>
      <c r="T12" s="136"/>
      <c r="U12" s="136"/>
      <c r="V12" s="100">
        <f t="shared" si="8"/>
        <v>0.52907565099338283</v>
      </c>
      <c r="W12" s="100">
        <f t="shared" si="9"/>
        <v>9.9264001832684592E-2</v>
      </c>
      <c r="X12" s="100">
        <f t="shared" si="15"/>
        <v>2.8525166421112955E-2</v>
      </c>
      <c r="Z12" s="136"/>
      <c r="AA12" s="100">
        <f t="shared" si="16"/>
        <v>0.47091200789823051</v>
      </c>
      <c r="AD12" s="100">
        <f t="shared" si="21"/>
        <v>0.90073599816731198</v>
      </c>
      <c r="AE12" s="359"/>
      <c r="AF12" s="100" t="e">
        <f t="shared" si="22"/>
        <v>#DIV/0!</v>
      </c>
      <c r="AG12" s="136"/>
      <c r="AI12" s="198">
        <f t="shared" si="1"/>
        <v>387419.87228160008</v>
      </c>
      <c r="AJ12" s="205">
        <f t="shared" si="17"/>
        <v>4.4252320300941998E-2</v>
      </c>
      <c r="AK12" s="35">
        <f t="shared" si="18"/>
        <v>-179.05999999999767</v>
      </c>
      <c r="AL12" s="35">
        <f t="shared" si="6"/>
        <v>-759.60999999998603</v>
      </c>
      <c r="AM12" s="35">
        <f t="shared" si="7"/>
        <v>-1923.4540575999647</v>
      </c>
      <c r="AN12">
        <f t="shared" si="19"/>
        <v>-453.40856959999417</v>
      </c>
      <c r="AO12">
        <f t="shared" si="2"/>
        <v>387609.27784960001</v>
      </c>
      <c r="AP12" s="35">
        <f t="shared" si="3"/>
        <v>2.3335451489140184</v>
      </c>
    </row>
    <row r="13" spans="1:42">
      <c r="B13" s="135">
        <v>42076</v>
      </c>
      <c r="C13" s="352">
        <v>361482.74</v>
      </c>
      <c r="D13" s="352">
        <v>547221.30000000005</v>
      </c>
      <c r="E13" s="355">
        <v>105.97</v>
      </c>
      <c r="F13" s="356">
        <v>151756.57</v>
      </c>
      <c r="G13" s="111">
        <v>2.6075400000000002</v>
      </c>
      <c r="H13" s="136">
        <v>908704.04</v>
      </c>
      <c r="I13" s="136">
        <f t="shared" si="20"/>
        <v>13540.75</v>
      </c>
      <c r="J13" s="136">
        <f t="shared" si="4"/>
        <v>4200.2900000000373</v>
      </c>
      <c r="K13" s="155">
        <f t="shared" si="5"/>
        <v>4.6222860415587423E-3</v>
      </c>
      <c r="L13" s="136">
        <f t="shared" si="10"/>
        <v>5192.9212974681113</v>
      </c>
      <c r="M13" s="136">
        <f t="shared" si="11"/>
        <v>3421.231297468109</v>
      </c>
      <c r="N13" s="136">
        <f t="shared" si="12"/>
        <v>-6964.6112974681137</v>
      </c>
      <c r="O13" s="155">
        <f t="shared" si="0"/>
        <v>1.4901166280717757E-2</v>
      </c>
      <c r="P13" s="100">
        <f t="shared" si="13"/>
        <v>1.5126569812754497E-2</v>
      </c>
      <c r="Q13" s="136"/>
      <c r="S13" s="100">
        <f t="shared" si="14"/>
        <v>2.8994472192654199E-3</v>
      </c>
      <c r="T13" s="136"/>
      <c r="U13" s="136"/>
      <c r="V13" s="100">
        <f t="shared" si="8"/>
        <v>0.32800116182454053</v>
      </c>
      <c r="W13" s="100">
        <f t="shared" si="9"/>
        <v>7.7179624466887503E-2</v>
      </c>
      <c r="X13" s="100">
        <f t="shared" si="15"/>
        <v>2.3368395926120111E-2</v>
      </c>
      <c r="Z13" s="136"/>
      <c r="AA13" s="100">
        <f t="shared" si="16"/>
        <v>0.67199883817547335</v>
      </c>
      <c r="AD13" s="100">
        <f t="shared" si="21"/>
        <v>0.9228203755331168</v>
      </c>
      <c r="AE13" s="359"/>
      <c r="AF13" s="100" t="e">
        <f t="shared" si="22"/>
        <v>#DIV/0!</v>
      </c>
      <c r="AG13" s="136"/>
      <c r="AI13" s="198">
        <f t="shared" si="1"/>
        <v>395711.32653780002</v>
      </c>
      <c r="AJ13" s="205">
        <f t="shared" si="17"/>
        <v>4.1166546301655872E-2</v>
      </c>
      <c r="AK13" s="35">
        <f t="shared" si="18"/>
        <v>-1771.6900000000023</v>
      </c>
      <c r="AL13" s="35">
        <f t="shared" si="6"/>
        <v>-1243.1900000000023</v>
      </c>
      <c r="AM13" s="35">
        <f t="shared" si="7"/>
        <v>-3241.6676526000065</v>
      </c>
      <c r="AN13">
        <f t="shared" si="19"/>
        <v>-4619.7525426000066</v>
      </c>
      <c r="AO13">
        <f t="shared" si="2"/>
        <v>395987.64755160006</v>
      </c>
      <c r="AP13" s="35">
        <f t="shared" si="3"/>
        <v>2.2947787528690258</v>
      </c>
    </row>
    <row r="14" spans="1:42">
      <c r="B14" s="135">
        <v>42083</v>
      </c>
      <c r="C14" s="352">
        <v>360704.08</v>
      </c>
      <c r="D14" s="352">
        <v>548372.32999999996</v>
      </c>
      <c r="E14" s="355">
        <v>109.45</v>
      </c>
      <c r="F14" s="356">
        <v>152777.4</v>
      </c>
      <c r="G14" s="111">
        <v>2.6118399999999999</v>
      </c>
      <c r="H14" s="136">
        <v>909076.41</v>
      </c>
      <c r="I14" s="136">
        <f t="shared" si="20"/>
        <v>14313.910000000033</v>
      </c>
      <c r="J14" s="136">
        <f t="shared" si="4"/>
        <v>372.36999999999534</v>
      </c>
      <c r="K14" s="155">
        <f t="shared" si="5"/>
        <v>4.0961353292623149E-4</v>
      </c>
      <c r="L14" s="136">
        <f t="shared" si="10"/>
        <v>5480.3931328105982</v>
      </c>
      <c r="M14" s="136">
        <f t="shared" si="11"/>
        <v>4635.493132810604</v>
      </c>
      <c r="N14" s="136">
        <f t="shared" si="12"/>
        <v>-6325.2931328105924</v>
      </c>
      <c r="O14" s="155">
        <f t="shared" si="0"/>
        <v>1.5745552125810889E-2</v>
      </c>
      <c r="P14" s="100">
        <f t="shared" si="13"/>
        <v>1.5997440661628122E-2</v>
      </c>
      <c r="Q14" s="136"/>
      <c r="S14" s="100">
        <f t="shared" si="14"/>
        <v>6.1475842535863587E-3</v>
      </c>
      <c r="T14" s="136"/>
      <c r="U14" s="136"/>
      <c r="V14" s="100">
        <f t="shared" si="8"/>
        <v>-2.091092193248608</v>
      </c>
      <c r="W14" s="100">
        <f t="shared" si="9"/>
        <v>0.15396980978642646</v>
      </c>
      <c r="X14" s="100">
        <f t="shared" si="15"/>
        <v>2.258223134934725E-2</v>
      </c>
      <c r="Z14" s="136"/>
      <c r="AA14" s="100">
        <f t="shared" si="16"/>
        <v>3.0910921932484516</v>
      </c>
      <c r="AB14" s="100" t="e">
        <f>AVERAGE(AA2:AA14)</f>
        <v>#VALUE!</v>
      </c>
      <c r="AC14" s="100" t="e">
        <f t="shared" ref="AC14:AC77" si="23">AVERAGE(V2:V14)</f>
        <v>#VALUE!</v>
      </c>
      <c r="AD14" s="100">
        <f t="shared" si="21"/>
        <v>0.84603019021357351</v>
      </c>
      <c r="AE14" s="359">
        <f t="shared" ref="AE14:AE77" si="24">AVERAGE(H2:H14)</f>
        <v>890536.7861538463</v>
      </c>
      <c r="AF14" s="100" t="e">
        <f t="shared" si="22"/>
        <v>#DIV/0!</v>
      </c>
      <c r="AG14" s="136"/>
      <c r="AI14" s="198">
        <f t="shared" si="1"/>
        <v>399030.12441599998</v>
      </c>
      <c r="AJ14" s="205">
        <f t="shared" si="17"/>
        <v>5.8345121619565551E-2</v>
      </c>
      <c r="AK14" s="35">
        <f t="shared" si="18"/>
        <v>-844.89999999999418</v>
      </c>
      <c r="AL14" s="35">
        <f t="shared" si="6"/>
        <v>1020.8299999999872</v>
      </c>
      <c r="AM14" s="35">
        <f t="shared" si="7"/>
        <v>2666.2446271999665</v>
      </c>
      <c r="AN14">
        <f t="shared" si="19"/>
        <v>-2206.7436159999847</v>
      </c>
      <c r="AO14">
        <f t="shared" si="2"/>
        <v>399315.99030399998</v>
      </c>
      <c r="AP14" s="35">
        <f t="shared" si="3"/>
        <v>2.2765840388909009</v>
      </c>
    </row>
    <row r="15" spans="1:42">
      <c r="B15" s="135">
        <v>42090</v>
      </c>
      <c r="C15" s="352">
        <v>363049.28</v>
      </c>
      <c r="D15" s="352">
        <v>555083.17000000004</v>
      </c>
      <c r="E15" s="355">
        <v>106</v>
      </c>
      <c r="F15" s="356">
        <v>153777.79</v>
      </c>
      <c r="G15" s="111">
        <v>2.6057800000000002</v>
      </c>
      <c r="H15" s="136">
        <v>918132.45</v>
      </c>
      <c r="I15" s="136">
        <f t="shared" si="20"/>
        <v>14439</v>
      </c>
      <c r="J15" s="136">
        <f t="shared" si="4"/>
        <v>9056.0399999999208</v>
      </c>
      <c r="K15" s="155">
        <f t="shared" si="5"/>
        <v>9.8635441977896771E-3</v>
      </c>
      <c r="L15" s="136">
        <f t="shared" si="10"/>
        <v>5541.1431509950953</v>
      </c>
      <c r="M15" s="136">
        <f t="shared" si="11"/>
        <v>5559.5631509951081</v>
      </c>
      <c r="N15" s="136">
        <f t="shared" si="12"/>
        <v>-5522.7231509950825</v>
      </c>
      <c r="O15" s="155">
        <f t="shared" si="0"/>
        <v>1.5726489135636151E-2</v>
      </c>
      <c r="P15" s="100">
        <f t="shared" si="13"/>
        <v>1.5977763255891696E-2</v>
      </c>
      <c r="Q15" s="136"/>
      <c r="S15" s="100">
        <f t="shared" si="14"/>
        <v>9.3777369225270159E-3</v>
      </c>
      <c r="T15" s="136"/>
      <c r="U15" s="100">
        <f t="shared" ref="U15:U78" si="25">(C15-C2)/C2</f>
        <v>2.7460547191394773E-2</v>
      </c>
      <c r="V15" s="100">
        <f t="shared" si="8"/>
        <v>0.25896528725580187</v>
      </c>
      <c r="W15" s="100">
        <f t="shared" si="9"/>
        <v>0.2335999722972513</v>
      </c>
      <c r="X15" s="100">
        <f t="shared" si="15"/>
        <v>2.0341344766110651E-2</v>
      </c>
      <c r="Z15" s="100">
        <f t="shared" ref="Z15:Z78" si="26">(D15-D2)/D2</f>
        <v>5.4932540710541482E-2</v>
      </c>
      <c r="AA15" s="100">
        <f t="shared" si="16"/>
        <v>0.74103471274421739</v>
      </c>
      <c r="AB15" s="100" t="e">
        <f t="shared" ref="AB15:AB78" si="27">AVERAGE(AA3:AA15)</f>
        <v>#DIV/0!</v>
      </c>
      <c r="AC15" s="100">
        <f t="shared" si="23"/>
        <v>0.44258942896682485</v>
      </c>
      <c r="AD15" s="100">
        <f t="shared" si="21"/>
        <v>0.76639933513401459</v>
      </c>
      <c r="AE15" s="359">
        <f t="shared" si="24"/>
        <v>893506.58769230777</v>
      </c>
      <c r="AF15" s="100" t="e">
        <f t="shared" si="22"/>
        <v>#DIV/0!</v>
      </c>
      <c r="AG15" s="136"/>
      <c r="AI15" s="198">
        <f t="shared" si="1"/>
        <v>400711.08962620003</v>
      </c>
      <c r="AJ15" s="205">
        <f t="shared" si="17"/>
        <v>5.5499731124700982E-2</v>
      </c>
      <c r="AK15" s="35">
        <f t="shared" si="18"/>
        <v>18.420000000012806</v>
      </c>
      <c r="AL15" s="35">
        <f t="shared" si="6"/>
        <v>1000.390000000014</v>
      </c>
      <c r="AM15" s="35">
        <f t="shared" si="7"/>
        <v>2606.7962542000364</v>
      </c>
      <c r="AN15">
        <f t="shared" si="19"/>
        <v>47.998467600033372</v>
      </c>
      <c r="AO15">
        <f t="shared" si="2"/>
        <v>400987.30230620003</v>
      </c>
      <c r="AP15" s="35">
        <f t="shared" si="3"/>
        <v>2.2896796101012198</v>
      </c>
    </row>
    <row r="16" spans="1:42">
      <c r="B16" s="135">
        <v>42097</v>
      </c>
      <c r="C16" s="352">
        <v>364627.6</v>
      </c>
      <c r="D16" s="352">
        <v>556032.82999999996</v>
      </c>
      <c r="E16" s="355">
        <v>106.2</v>
      </c>
      <c r="F16" s="356">
        <v>154450</v>
      </c>
      <c r="G16" s="111">
        <v>2.58372</v>
      </c>
      <c r="H16" s="136">
        <v>920660.42</v>
      </c>
      <c r="I16" s="136">
        <f t="shared" si="20"/>
        <v>16156.670000000042</v>
      </c>
      <c r="J16" s="136">
        <f t="shared" si="4"/>
        <v>2527.9700000000885</v>
      </c>
      <c r="K16" s="155">
        <f t="shared" si="5"/>
        <v>2.7458223956234465E-3</v>
      </c>
      <c r="L16" s="136">
        <f t="shared" si="10"/>
        <v>6253.2588670599143</v>
      </c>
      <c r="M16" s="136">
        <f t="shared" si="11"/>
        <v>7703.498867059905</v>
      </c>
      <c r="N16" s="136">
        <f t="shared" si="12"/>
        <v>-4803.0188670599237</v>
      </c>
      <c r="O16" s="155">
        <f t="shared" si="0"/>
        <v>1.7549000314361338E-2</v>
      </c>
      <c r="P16" s="100">
        <f t="shared" si="13"/>
        <v>1.7862468784678939E-2</v>
      </c>
      <c r="Q16" s="136"/>
      <c r="S16" s="100">
        <f t="shared" si="14"/>
        <v>1.2559002228905205E-2</v>
      </c>
      <c r="T16" s="136"/>
      <c r="U16" s="100">
        <f t="shared" si="25"/>
        <v>2.4923660772686682E-2</v>
      </c>
      <c r="V16" s="100">
        <f t="shared" si="8"/>
        <v>0.62434285216988084</v>
      </c>
      <c r="W16" s="100">
        <f t="shared" si="9"/>
        <v>0.27991906748110756</v>
      </c>
      <c r="X16" s="100">
        <f t="shared" si="15"/>
        <v>2.1370587009656942E-2</v>
      </c>
      <c r="Z16" s="100">
        <f t="shared" si="26"/>
        <v>7.0349762719778303E-2</v>
      </c>
      <c r="AA16" s="100">
        <f t="shared" si="16"/>
        <v>0.3756611035731765</v>
      </c>
      <c r="AB16" s="100" t="e">
        <f t="shared" si="27"/>
        <v>#DIV/0!</v>
      </c>
      <c r="AC16" s="100">
        <f t="shared" si="23"/>
        <v>0.49040359504770747</v>
      </c>
      <c r="AD16" s="100">
        <f t="shared" si="21"/>
        <v>0.72008155145831199</v>
      </c>
      <c r="AE16" s="359">
        <f t="shared" si="24"/>
        <v>896999.86846153857</v>
      </c>
      <c r="AF16" s="100" t="e">
        <f t="shared" si="22"/>
        <v>#DIV/0!</v>
      </c>
      <c r="AG16" s="136"/>
      <c r="AI16" s="198">
        <f t="shared" si="1"/>
        <v>399055.554</v>
      </c>
      <c r="AJ16" s="205">
        <f t="shared" si="17"/>
        <v>3.0033776145438427E-2</v>
      </c>
      <c r="AK16" s="35">
        <f t="shared" si="18"/>
        <v>1450.2399999999907</v>
      </c>
      <c r="AL16" s="35">
        <f t="shared" si="6"/>
        <v>672.20999999999185</v>
      </c>
      <c r="AM16" s="35">
        <f t="shared" si="7"/>
        <v>1736.8024211999789</v>
      </c>
      <c r="AN16">
        <f t="shared" si="19"/>
        <v>3747.014092799976</v>
      </c>
      <c r="AO16">
        <f t="shared" si="2"/>
        <v>399329.94506400003</v>
      </c>
      <c r="AP16" s="35">
        <f t="shared" si="3"/>
        <v>2.3055131010834842</v>
      </c>
    </row>
    <row r="17" spans="2:42">
      <c r="B17" s="135">
        <v>42104</v>
      </c>
      <c r="C17" s="352">
        <v>365207.47</v>
      </c>
      <c r="D17" s="352">
        <v>562370.53</v>
      </c>
      <c r="E17" s="355">
        <v>106.56</v>
      </c>
      <c r="F17" s="356">
        <v>153515.04</v>
      </c>
      <c r="G17" s="111">
        <v>2.6673200000000001</v>
      </c>
      <c r="H17" s="136">
        <v>927577.99</v>
      </c>
      <c r="I17" s="136">
        <f t="shared" si="20"/>
        <v>18873.949999999953</v>
      </c>
      <c r="J17" s="136">
        <f t="shared" si="4"/>
        <v>6917.5699999999488</v>
      </c>
      <c r="K17" s="155">
        <f t="shared" si="5"/>
        <v>7.4576694084773926E-3</v>
      </c>
      <c r="L17" s="136">
        <f t="shared" si="10"/>
        <v>7075.9976305804903</v>
      </c>
      <c r="M17" s="136">
        <f t="shared" si="11"/>
        <v>8834.4676305804915</v>
      </c>
      <c r="N17" s="136">
        <f t="shared" si="12"/>
        <v>-5317.5276305804891</v>
      </c>
      <c r="O17" s="155">
        <f t="shared" si="0"/>
        <v>2.034756128700289E-2</v>
      </c>
      <c r="P17" s="100">
        <f t="shared" si="13"/>
        <v>2.0770183876369641E-2</v>
      </c>
      <c r="Q17" s="136"/>
      <c r="S17" s="100">
        <f t="shared" si="14"/>
        <v>1.0304032773459617E-2</v>
      </c>
      <c r="T17" s="136"/>
      <c r="U17" s="100">
        <f t="shared" si="25"/>
        <v>2.8373575698643957E-2</v>
      </c>
      <c r="V17" s="100">
        <f t="shared" si="8"/>
        <v>8.3825678670400097E-2</v>
      </c>
      <c r="W17" s="100">
        <f t="shared" si="9"/>
        <v>0.19734766702253587</v>
      </c>
      <c r="X17" s="100">
        <f t="shared" si="15"/>
        <v>2.7683918736350323E-2</v>
      </c>
      <c r="Z17" s="100">
        <f t="shared" si="26"/>
        <v>8.3875945362234597E-2</v>
      </c>
      <c r="AA17" s="100">
        <f t="shared" si="16"/>
        <v>0.91617432132961674</v>
      </c>
      <c r="AB17" s="100" t="e">
        <f t="shared" si="27"/>
        <v>#DIV/0!</v>
      </c>
      <c r="AC17" s="100">
        <f t="shared" si="23"/>
        <v>0.4585737904222385</v>
      </c>
      <c r="AD17" s="100">
        <f t="shared" si="21"/>
        <v>0.8026528628082632</v>
      </c>
      <c r="AE17" s="359">
        <f t="shared" si="24"/>
        <v>901122.59769230767</v>
      </c>
      <c r="AF17" s="100" t="e">
        <f t="shared" si="22"/>
        <v>#DIV/0!</v>
      </c>
      <c r="AG17" s="136"/>
      <c r="AI17" s="198">
        <f t="shared" si="1"/>
        <v>409473.73649280006</v>
      </c>
      <c r="AJ17" s="205">
        <f t="shared" si="17"/>
        <v>3.4778913394801186E-2</v>
      </c>
      <c r="AK17" s="35">
        <f t="shared" si="18"/>
        <v>1758.4700000000012</v>
      </c>
      <c r="AL17" s="35">
        <f t="shared" si="6"/>
        <v>-934.95999999999185</v>
      </c>
      <c r="AM17" s="35">
        <f t="shared" si="7"/>
        <v>-2493.8375071999785</v>
      </c>
      <c r="AN17">
        <f t="shared" si="19"/>
        <v>4690.4022004000035</v>
      </c>
      <c r="AO17">
        <f t="shared" si="2"/>
        <v>409757.96611200005</v>
      </c>
      <c r="AP17" s="35">
        <f t="shared" si="3"/>
        <v>2.2637216764846571</v>
      </c>
    </row>
    <row r="18" spans="2:42">
      <c r="B18" s="135">
        <v>42111</v>
      </c>
      <c r="C18" s="352">
        <v>364959.14</v>
      </c>
      <c r="D18" s="352">
        <v>562110.91</v>
      </c>
      <c r="E18" s="355">
        <v>111.32</v>
      </c>
      <c r="F18" s="356">
        <v>154516.54</v>
      </c>
      <c r="G18" s="111">
        <v>2.6899500000000001</v>
      </c>
      <c r="H18" s="136">
        <v>927070.05</v>
      </c>
      <c r="I18" s="136">
        <f t="shared" si="20"/>
        <v>17993.640000000014</v>
      </c>
      <c r="J18" s="136">
        <f t="shared" si="4"/>
        <v>-507.93999999994412</v>
      </c>
      <c r="K18" s="155">
        <f t="shared" si="5"/>
        <v>-5.4789818741306988E-4</v>
      </c>
      <c r="L18" s="136">
        <f t="shared" si="10"/>
        <v>6689.2098366140681</v>
      </c>
      <c r="M18" s="136">
        <f t="shared" si="11"/>
        <v>8428.3498366140811</v>
      </c>
      <c r="N18" s="136">
        <f t="shared" si="12"/>
        <v>-4950.0698366140541</v>
      </c>
      <c r="O18" s="155">
        <f t="shared" si="0"/>
        <v>1.9409148208379738E-2</v>
      </c>
      <c r="P18" s="100">
        <f t="shared" si="13"/>
        <v>1.979331968365565E-2</v>
      </c>
      <c r="Q18" s="136"/>
      <c r="S18" s="100">
        <f t="shared" si="14"/>
        <v>1.1796539700909393E-2</v>
      </c>
      <c r="T18" s="136"/>
      <c r="U18" s="100">
        <f t="shared" si="25"/>
        <v>2.939886135175265E-2</v>
      </c>
      <c r="V18" s="100">
        <f t="shared" si="8"/>
        <v>0.48889632633772773</v>
      </c>
      <c r="W18" s="100">
        <f t="shared" si="9"/>
        <v>0.23647577699676076</v>
      </c>
      <c r="X18" s="100">
        <f t="shared" si="15"/>
        <v>2.5053379334438838E-2</v>
      </c>
      <c r="Z18" s="100">
        <f t="shared" si="26"/>
        <v>7.0653370251777453E-2</v>
      </c>
      <c r="AA18" s="100">
        <f t="shared" si="16"/>
        <v>0.51112336102694</v>
      </c>
      <c r="AB18" s="100">
        <f t="shared" si="27"/>
        <v>0.4956039093078034</v>
      </c>
      <c r="AC18" s="100">
        <f t="shared" si="23"/>
        <v>0.50439704620764914</v>
      </c>
      <c r="AD18" s="100">
        <f t="shared" si="21"/>
        <v>0.76352422300324252</v>
      </c>
      <c r="AE18" s="359">
        <f t="shared" si="24"/>
        <v>904777.76384615398</v>
      </c>
      <c r="AF18" s="100">
        <f t="shared" si="22"/>
        <v>1.5991453597120068E-2</v>
      </c>
      <c r="AG18" s="136"/>
      <c r="AI18" s="198">
        <f t="shared" si="1"/>
        <v>415641.76677300001</v>
      </c>
      <c r="AJ18" s="205">
        <f t="shared" si="17"/>
        <v>4.1630045804967687E-2</v>
      </c>
      <c r="AK18" s="35">
        <f t="shared" si="18"/>
        <v>1739.140000000014</v>
      </c>
      <c r="AL18" s="35">
        <f t="shared" si="6"/>
        <v>1001.5</v>
      </c>
      <c r="AM18" s="35">
        <f t="shared" si="7"/>
        <v>2693.9849250000002</v>
      </c>
      <c r="AN18">
        <f t="shared" si="19"/>
        <v>4678.1996430000381</v>
      </c>
      <c r="AO18">
        <f t="shared" si="2"/>
        <v>415941.21200700005</v>
      </c>
      <c r="AP18" s="35">
        <f t="shared" si="3"/>
        <v>2.2288487489054054</v>
      </c>
    </row>
    <row r="19" spans="2:42">
      <c r="B19" s="135">
        <v>42118</v>
      </c>
      <c r="C19" s="352">
        <v>366458.27</v>
      </c>
      <c r="D19" s="352">
        <v>562780.71</v>
      </c>
      <c r="E19" s="355">
        <v>112.74</v>
      </c>
      <c r="F19" s="356">
        <v>154813.10999999999</v>
      </c>
      <c r="G19" s="111">
        <v>2.6970000000000001</v>
      </c>
      <c r="H19" s="136">
        <v>929238.98</v>
      </c>
      <c r="I19" s="136">
        <f t="shared" si="20"/>
        <v>11106.530000000028</v>
      </c>
      <c r="J19" s="136">
        <f t="shared" si="4"/>
        <v>2168.9299999999348</v>
      </c>
      <c r="K19" s="155">
        <f t="shared" si="5"/>
        <v>2.3340927863356904E-3</v>
      </c>
      <c r="L19" s="136">
        <f t="shared" si="10"/>
        <v>4118.105302187626</v>
      </c>
      <c r="M19" s="136">
        <f t="shared" si="11"/>
        <v>5153.4253021876038</v>
      </c>
      <c r="N19" s="136">
        <f t="shared" si="12"/>
        <v>-3082.7853021876481</v>
      </c>
      <c r="O19" s="155">
        <f t="shared" si="0"/>
        <v>1.1952285944784653E-2</v>
      </c>
      <c r="P19" s="100">
        <f t="shared" si="13"/>
        <v>1.2096871208505949E-2</v>
      </c>
      <c r="Q19" s="136"/>
      <c r="S19" s="100">
        <f t="shared" si="14"/>
        <v>9.389882277138769E-3</v>
      </c>
      <c r="T19" s="136"/>
      <c r="U19" s="100">
        <f t="shared" si="25"/>
        <v>3.1549763193665661E-2</v>
      </c>
      <c r="V19" s="100">
        <f t="shared" si="8"/>
        <v>0.69118413226800757</v>
      </c>
      <c r="W19" s="100">
        <f t="shared" si="9"/>
        <v>0.30693564956831543</v>
      </c>
      <c r="X19" s="100">
        <f t="shared" si="15"/>
        <v>1.3867363335840141E-2</v>
      </c>
      <c r="Z19" s="100">
        <f t="shared" si="26"/>
        <v>7.7271167118030268E-2</v>
      </c>
      <c r="AA19" s="100">
        <f t="shared" si="16"/>
        <v>0.30881586773199238</v>
      </c>
      <c r="AB19" s="100">
        <f t="shared" si="27"/>
        <v>0.41336638969124129</v>
      </c>
      <c r="AC19" s="100">
        <f t="shared" si="23"/>
        <v>0.58663456582421591</v>
      </c>
      <c r="AD19" s="100">
        <f t="shared" si="21"/>
        <v>0.69306435043167414</v>
      </c>
      <c r="AE19" s="359">
        <f t="shared" si="24"/>
        <v>908745.1130769233</v>
      </c>
      <c r="AF19" s="100">
        <f t="shared" si="22"/>
        <v>1.7054743182109741E-2</v>
      </c>
      <c r="AG19" s="136"/>
      <c r="AI19" s="198">
        <f t="shared" si="1"/>
        <v>417530.95766999997</v>
      </c>
      <c r="AJ19" s="205">
        <f t="shared" si="17"/>
        <v>4.1975050052870298E-2</v>
      </c>
      <c r="AK19" s="35">
        <f t="shared" si="18"/>
        <v>1035.3199999999779</v>
      </c>
      <c r="AL19" s="35">
        <f t="shared" si="6"/>
        <v>296.56999999997788</v>
      </c>
      <c r="AM19" s="35">
        <f t="shared" si="7"/>
        <v>799.84928999994031</v>
      </c>
      <c r="AN19">
        <f t="shared" si="19"/>
        <v>2792.2580399999406</v>
      </c>
      <c r="AO19">
        <f t="shared" si="2"/>
        <v>417835.01744999993</v>
      </c>
      <c r="AP19" s="35">
        <f t="shared" si="3"/>
        <v>2.2239375380049302</v>
      </c>
    </row>
    <row r="20" spans="2:42">
      <c r="B20" s="135">
        <v>42124</v>
      </c>
      <c r="C20" s="352">
        <v>368651.21</v>
      </c>
      <c r="D20" s="352">
        <v>571315.65</v>
      </c>
      <c r="E20" s="355">
        <v>87.12</v>
      </c>
      <c r="F20" s="356">
        <v>156547.69</v>
      </c>
      <c r="G20" s="111">
        <v>2.6966999999999999</v>
      </c>
      <c r="H20" s="136">
        <v>939966.86</v>
      </c>
      <c r="I20" s="136">
        <f t="shared" si="20"/>
        <v>19306.439999999944</v>
      </c>
      <c r="J20" s="136">
        <f t="shared" si="4"/>
        <v>10727.880000000005</v>
      </c>
      <c r="K20" s="155">
        <f t="shared" si="5"/>
        <v>1.1413040668263565E-2</v>
      </c>
      <c r="L20" s="136">
        <f t="shared" si="10"/>
        <v>7159.2835688062987</v>
      </c>
      <c r="M20" s="136">
        <f t="shared" si="11"/>
        <v>9256.973568806301</v>
      </c>
      <c r="N20" s="136">
        <f t="shared" si="12"/>
        <v>-5061.5935688062964</v>
      </c>
      <c r="O20" s="155">
        <f t="shared" si="0"/>
        <v>2.0539490083724809E-2</v>
      </c>
      <c r="P20" s="100">
        <f t="shared" si="13"/>
        <v>2.0970207451733336E-2</v>
      </c>
      <c r="Q20" s="136"/>
      <c r="S20" s="100">
        <f t="shared" si="14"/>
        <v>1.1034847608903013E-2</v>
      </c>
      <c r="T20" s="136"/>
      <c r="U20" s="100">
        <f t="shared" si="25"/>
        <v>2.9789665487759461E-2</v>
      </c>
      <c r="V20" s="100">
        <f t="shared" si="8"/>
        <v>0.20441503819953255</v>
      </c>
      <c r="W20" s="100">
        <f t="shared" si="9"/>
        <v>0.20840766086342463</v>
      </c>
      <c r="X20" s="100">
        <f t="shared" si="15"/>
        <v>2.7485463403303122E-2</v>
      </c>
      <c r="Z20" s="100">
        <f t="shared" si="26"/>
        <v>7.9227218917652997E-2</v>
      </c>
      <c r="AA20" s="100">
        <f t="shared" si="16"/>
        <v>0.79558496180047289</v>
      </c>
      <c r="AB20" s="100">
        <f t="shared" si="27"/>
        <v>0.41934867691058209</v>
      </c>
      <c r="AC20" s="100">
        <f t="shared" si="23"/>
        <v>0.580652278604876</v>
      </c>
      <c r="AD20" s="100">
        <f t="shared" si="21"/>
        <v>0.79159182117470173</v>
      </c>
      <c r="AE20" s="359">
        <f t="shared" si="24"/>
        <v>912791.66692307696</v>
      </c>
      <c r="AF20" s="100">
        <f t="shared" si="22"/>
        <v>1.7605129071672221E-2</v>
      </c>
      <c r="AG20" s="136"/>
      <c r="AI20" s="198">
        <f t="shared" si="1"/>
        <v>422162.155623</v>
      </c>
      <c r="AJ20" s="205">
        <f t="shared" si="17"/>
        <v>5.7903220219308098E-2</v>
      </c>
      <c r="AK20" s="35">
        <f t="shared" si="18"/>
        <v>2097.6900000000023</v>
      </c>
      <c r="AL20" s="35">
        <f t="shared" si="6"/>
        <v>1734.5800000000163</v>
      </c>
      <c r="AM20" s="35">
        <f t="shared" si="7"/>
        <v>4677.641886000044</v>
      </c>
      <c r="AN20">
        <f t="shared" si="19"/>
        <v>5656.8406230000064</v>
      </c>
      <c r="AO20">
        <f t="shared" si="2"/>
        <v>422397.09212699998</v>
      </c>
      <c r="AP20" s="35">
        <f t="shared" si="3"/>
        <v>2.225315650888489</v>
      </c>
    </row>
    <row r="21" spans="2:42">
      <c r="B21" s="135">
        <v>42132</v>
      </c>
      <c r="C21" s="352">
        <v>367716.63</v>
      </c>
      <c r="D21" s="352">
        <v>569360.02</v>
      </c>
      <c r="E21" s="355">
        <v>114.67</v>
      </c>
      <c r="F21" s="356">
        <v>157230.04</v>
      </c>
      <c r="G21" s="111">
        <v>2.6676600000000001</v>
      </c>
      <c r="H21" s="136">
        <v>937076.65</v>
      </c>
      <c r="I21" s="136">
        <f t="shared" si="20"/>
        <v>9498.6600000000326</v>
      </c>
      <c r="J21" s="136">
        <f t="shared" si="4"/>
        <v>-2890.2099999999627</v>
      </c>
      <c r="K21" s="155">
        <f t="shared" si="5"/>
        <v>-3.0842834468236538E-3</v>
      </c>
      <c r="L21" s="136">
        <f t="shared" si="10"/>
        <v>3560.6711499966382</v>
      </c>
      <c r="M21" s="136">
        <f t="shared" si="11"/>
        <v>7275.6711499966386</v>
      </c>
      <c r="N21" s="136">
        <f t="shared" si="12"/>
        <v>154.32885000336182</v>
      </c>
      <c r="O21" s="155">
        <f t="shared" si="0"/>
        <v>1.0136481364678153E-2</v>
      </c>
      <c r="P21" s="100">
        <f t="shared" si="13"/>
        <v>1.0240281790213707E-2</v>
      </c>
      <c r="Q21" s="136"/>
      <c r="S21" s="100">
        <f t="shared" si="14"/>
        <v>6.8705056881778262E-3</v>
      </c>
      <c r="T21" s="136"/>
      <c r="U21" s="100">
        <f t="shared" si="25"/>
        <v>2.5877274414502858E-2</v>
      </c>
      <c r="V21" s="100">
        <f t="shared" si="8"/>
        <v>0.32336058625498781</v>
      </c>
      <c r="W21" s="100">
        <f t="shared" si="9"/>
        <v>0.26415936563683973</v>
      </c>
      <c r="X21" s="100">
        <f t="shared" si="15"/>
        <v>1.2428620681812738E-2</v>
      </c>
      <c r="Z21" s="100">
        <f t="shared" si="26"/>
        <v>7.5684233939548207E-2</v>
      </c>
      <c r="AA21" s="100">
        <f t="shared" si="16"/>
        <v>0.67663941374503234</v>
      </c>
      <c r="AB21" s="100">
        <f t="shared" si="27"/>
        <v>0.48647180449099459</v>
      </c>
      <c r="AC21" s="100">
        <f t="shared" si="23"/>
        <v>0.51352915102446517</v>
      </c>
      <c r="AD21" s="100">
        <f t="shared" si="21"/>
        <v>0.73583958158308294</v>
      </c>
      <c r="AE21" s="359">
        <f t="shared" si="24"/>
        <v>916586.68000000017</v>
      </c>
      <c r="AF21" s="100">
        <f t="shared" si="22"/>
        <v>1.7160908346205719E-2</v>
      </c>
      <c r="AG21" s="136"/>
      <c r="AI21" s="198">
        <f t="shared" si="1"/>
        <v>419436.28850640007</v>
      </c>
      <c r="AJ21" s="205">
        <f t="shared" si="17"/>
        <v>2.4330136772459855E-2</v>
      </c>
      <c r="AK21" s="35">
        <f t="shared" si="18"/>
        <v>3715</v>
      </c>
      <c r="AL21" s="35">
        <f t="shared" si="6"/>
        <v>682.35000000000582</v>
      </c>
      <c r="AM21" s="35">
        <f t="shared" si="7"/>
        <v>1820.2778010000156</v>
      </c>
      <c r="AN21">
        <f t="shared" si="19"/>
        <v>9910.3569000000007</v>
      </c>
      <c r="AO21">
        <f t="shared" si="2"/>
        <v>419742.18907860009</v>
      </c>
      <c r="AP21" s="35">
        <f t="shared" si="3"/>
        <v>2.2325052720028697</v>
      </c>
    </row>
    <row r="22" spans="2:42">
      <c r="B22" s="135">
        <v>42139</v>
      </c>
      <c r="C22" s="352">
        <v>368631.8</v>
      </c>
      <c r="D22" s="352">
        <v>575535.31000000006</v>
      </c>
      <c r="E22" s="355">
        <v>123.33</v>
      </c>
      <c r="F22" s="356">
        <v>158520.25</v>
      </c>
      <c r="G22" s="111">
        <v>2.583475</v>
      </c>
      <c r="H22" s="136">
        <v>944167.11</v>
      </c>
      <c r="I22" s="136">
        <f t="shared" si="20"/>
        <v>17097.059999999939</v>
      </c>
      <c r="J22" s="136">
        <f t="shared" si="4"/>
        <v>7090.4599999999627</v>
      </c>
      <c r="K22" s="155">
        <f t="shared" si="5"/>
        <v>7.5097511075131211E-3</v>
      </c>
      <c r="L22" s="136">
        <f t="shared" si="10"/>
        <v>6617.8538596270291</v>
      </c>
      <c r="M22" s="136">
        <f t="shared" si="11"/>
        <v>10621.563859627022</v>
      </c>
      <c r="N22" s="136">
        <f t="shared" si="12"/>
        <v>-2614.1438596270373</v>
      </c>
      <c r="O22" s="155">
        <f t="shared" si="0"/>
        <v>1.8108086819503742E-2</v>
      </c>
      <c r="P22" s="100">
        <f t="shared" si="13"/>
        <v>1.8442036823430916E-2</v>
      </c>
      <c r="Q22" s="136"/>
      <c r="S22" s="100">
        <f t="shared" si="14"/>
        <v>1.0063208719748666E-2</v>
      </c>
      <c r="T22" s="136"/>
      <c r="U22" s="100">
        <f t="shared" si="25"/>
        <v>2.2733833564066722E-2</v>
      </c>
      <c r="V22" s="100">
        <f t="shared" si="8"/>
        <v>0.12907061036942433</v>
      </c>
      <c r="W22" s="100">
        <f t="shared" si="9"/>
        <v>0.21481237124979308</v>
      </c>
      <c r="X22" s="100">
        <f t="shared" si="15"/>
        <v>2.3882119633650275E-2</v>
      </c>
      <c r="Z22" s="100">
        <f t="shared" si="26"/>
        <v>7.6318935307420024E-2</v>
      </c>
      <c r="AA22" s="100">
        <f t="shared" si="16"/>
        <v>0.87092938963058386</v>
      </c>
      <c r="AB22" s="100">
        <f t="shared" si="27"/>
        <v>0.49723615414998995</v>
      </c>
      <c r="AC22" s="100">
        <f t="shared" si="23"/>
        <v>0.50276480136547097</v>
      </c>
      <c r="AD22" s="100">
        <f t="shared" si="21"/>
        <v>0.78518762875021031</v>
      </c>
      <c r="AE22" s="359">
        <f t="shared" si="24"/>
        <v>920356.20461538457</v>
      </c>
      <c r="AF22" s="100">
        <f t="shared" si="22"/>
        <v>1.7217974835066256E-2</v>
      </c>
      <c r="AG22" s="136"/>
      <c r="AI22" s="198">
        <f t="shared" si="1"/>
        <v>409533.10286874999</v>
      </c>
      <c r="AJ22" s="205">
        <f t="shared" si="17"/>
        <v>-1.4696944322215393E-2</v>
      </c>
      <c r="AK22" s="35">
        <f t="shared" si="18"/>
        <v>4003.7099999999919</v>
      </c>
      <c r="AL22" s="35">
        <f t="shared" si="6"/>
        <v>1290.2099999999919</v>
      </c>
      <c r="AM22" s="35">
        <f t="shared" si="7"/>
        <v>3333.2252797499791</v>
      </c>
      <c r="AN22">
        <f t="shared" si="19"/>
        <v>10343.484692249978</v>
      </c>
      <c r="AO22">
        <f t="shared" si="2"/>
        <v>409851.72284049995</v>
      </c>
      <c r="AP22" s="35">
        <f t="shared" si="3"/>
        <v>2.3036797392393469</v>
      </c>
    </row>
    <row r="23" spans="2:42">
      <c r="B23" s="135">
        <v>42146</v>
      </c>
      <c r="C23" s="352">
        <v>368421.26</v>
      </c>
      <c r="D23" s="352">
        <v>573818.35</v>
      </c>
      <c r="E23" s="355">
        <v>125.9</v>
      </c>
      <c r="F23" s="356">
        <v>156932.07999999999</v>
      </c>
      <c r="G23" s="111">
        <v>2.62418</v>
      </c>
      <c r="H23" s="136">
        <v>942239.6</v>
      </c>
      <c r="I23" s="136">
        <f t="shared" si="20"/>
        <v>13000.619999999995</v>
      </c>
      <c r="J23" s="136">
        <f t="shared" si="4"/>
        <v>-1927.5100000000093</v>
      </c>
      <c r="K23" s="155">
        <f t="shared" si="5"/>
        <v>-2.0456686388472842E-3</v>
      </c>
      <c r="L23" s="136">
        <f t="shared" si="10"/>
        <v>4954.1647295536113</v>
      </c>
      <c r="M23" s="136">
        <f t="shared" si="11"/>
        <v>7073.1347295536125</v>
      </c>
      <c r="N23" s="136">
        <f t="shared" si="12"/>
        <v>-2835.1947295536102</v>
      </c>
      <c r="O23" s="155">
        <f t="shared" si="0"/>
        <v>1.3797573356076306E-2</v>
      </c>
      <c r="P23" s="100">
        <f t="shared" si="13"/>
        <v>1.3990609821383081E-2</v>
      </c>
      <c r="Q23" s="136"/>
      <c r="S23" s="100">
        <f t="shared" si="14"/>
        <v>5.3566535693136096E-3</v>
      </c>
      <c r="T23" s="136"/>
      <c r="U23" s="100">
        <f t="shared" si="25"/>
        <v>2.7673878090490239E-2</v>
      </c>
      <c r="V23" s="100">
        <f t="shared" si="8"/>
        <v>0.10922900529697797</v>
      </c>
      <c r="W23" s="100">
        <f t="shared" si="9"/>
        <v>0.15099202961089481</v>
      </c>
      <c r="X23" s="100">
        <f t="shared" si="15"/>
        <v>1.9612683597488648E-2</v>
      </c>
      <c r="Z23" s="100">
        <f t="shared" si="26"/>
        <v>7.0032925862982057E-2</v>
      </c>
      <c r="AA23" s="100">
        <f t="shared" si="16"/>
        <v>0.89076580666251837</v>
      </c>
      <c r="AB23" s="100">
        <f t="shared" si="27"/>
        <v>0.86069525082868226</v>
      </c>
      <c r="AC23" s="100">
        <f t="shared" si="23"/>
        <v>0.13930530560673984</v>
      </c>
      <c r="AD23" s="100">
        <f t="shared" si="21"/>
        <v>0.84900873958319045</v>
      </c>
      <c r="AE23" s="359">
        <f t="shared" si="24"/>
        <v>924008.28923076927</v>
      </c>
      <c r="AF23" s="100">
        <f t="shared" si="22"/>
        <v>1.6795882513377516E-2</v>
      </c>
      <c r="AG23" s="136"/>
      <c r="AI23" s="198">
        <f t="shared" si="1"/>
        <v>411818.02569439996</v>
      </c>
      <c r="AJ23" s="205">
        <f t="shared" si="17"/>
        <v>-1.3682654832304183E-2</v>
      </c>
      <c r="AK23" s="35">
        <f t="shared" si="18"/>
        <v>2118.9700000000012</v>
      </c>
      <c r="AL23" s="35">
        <f t="shared" si="6"/>
        <v>-1588.1700000000128</v>
      </c>
      <c r="AM23" s="35">
        <f t="shared" si="7"/>
        <v>-4167.6439506000333</v>
      </c>
      <c r="AN23">
        <f t="shared" si="19"/>
        <v>5560.558694600003</v>
      </c>
      <c r="AO23">
        <f t="shared" si="2"/>
        <v>412148.40995639993</v>
      </c>
      <c r="AP23" s="35">
        <f t="shared" si="3"/>
        <v>2.2861658015365798</v>
      </c>
    </row>
    <row r="24" spans="2:42">
      <c r="B24" s="135">
        <v>42153</v>
      </c>
      <c r="C24" s="352">
        <v>371193.9</v>
      </c>
      <c r="D24" s="352">
        <v>580525.30000000005</v>
      </c>
      <c r="E24" s="355">
        <v>118.52</v>
      </c>
      <c r="F24" s="356">
        <v>157331.54999999999</v>
      </c>
      <c r="G24" s="111">
        <v>2.6775000000000002</v>
      </c>
      <c r="H24" s="136">
        <v>951719.21</v>
      </c>
      <c r="I24" s="136">
        <f t="shared" si="20"/>
        <v>11752.349999999977</v>
      </c>
      <c r="J24" s="136">
        <f t="shared" si="4"/>
        <v>9479.609999999986</v>
      </c>
      <c r="K24" s="155">
        <f t="shared" si="5"/>
        <v>9.9605113571260024E-3</v>
      </c>
      <c r="L24" s="136">
        <f t="shared" si="10"/>
        <v>4389.2997198879457</v>
      </c>
      <c r="M24" s="136">
        <f t="shared" si="11"/>
        <v>5173.1597198879317</v>
      </c>
      <c r="N24" s="136">
        <f t="shared" si="12"/>
        <v>-3605.4397198879597</v>
      </c>
      <c r="O24" s="155">
        <f t="shared" si="0"/>
        <v>1.2348547635179053E-2</v>
      </c>
      <c r="P24" s="100">
        <f t="shared" si="13"/>
        <v>1.250294079516801E-2</v>
      </c>
      <c r="Q24" s="136"/>
      <c r="S24" s="100">
        <f t="shared" si="14"/>
        <v>6.8972783244085978E-3</v>
      </c>
      <c r="T24" s="136"/>
      <c r="U24" s="100">
        <f t="shared" si="25"/>
        <v>3.2022040482897515E-2</v>
      </c>
      <c r="V24" s="100">
        <f t="shared" si="8"/>
        <v>0.29248460643423285</v>
      </c>
      <c r="W24" s="100">
        <f t="shared" si="9"/>
        <v>0.21635587776061871</v>
      </c>
      <c r="X24" s="100">
        <f t="shared" si="15"/>
        <v>1.6120073027931271E-2</v>
      </c>
      <c r="Z24" s="100">
        <f t="shared" si="26"/>
        <v>6.7108493440270978E-2</v>
      </c>
      <c r="AA24" s="100">
        <f t="shared" si="16"/>
        <v>0.70751328377434086</v>
      </c>
      <c r="AB24" s="100">
        <f t="shared" si="27"/>
        <v>0.84832655856469608</v>
      </c>
      <c r="AC24" s="100">
        <f t="shared" si="23"/>
        <v>0.15167374944817608</v>
      </c>
      <c r="AD24" s="100">
        <f t="shared" si="21"/>
        <v>0.78364327134573442</v>
      </c>
      <c r="AE24" s="359">
        <f t="shared" si="24"/>
        <v>927702.57846153842</v>
      </c>
      <c r="AF24" s="100">
        <f t="shared" si="22"/>
        <v>1.633550357522932E-2</v>
      </c>
      <c r="AG24" s="136"/>
      <c r="AI24" s="198">
        <f t="shared" si="1"/>
        <v>421255.225125</v>
      </c>
      <c r="AJ24" s="205">
        <f t="shared" si="17"/>
        <v>-2.148298908180463E-3</v>
      </c>
      <c r="AK24" s="35">
        <f t="shared" si="18"/>
        <v>783.85999999998603</v>
      </c>
      <c r="AL24" s="35">
        <f t="shared" si="6"/>
        <v>399.47000000000116</v>
      </c>
      <c r="AM24" s="35">
        <f t="shared" si="7"/>
        <v>1069.5809250000032</v>
      </c>
      <c r="AN24">
        <f t="shared" si="19"/>
        <v>2098.7851499999629</v>
      </c>
      <c r="AO24">
        <f t="shared" si="2"/>
        <v>421572.56242499995</v>
      </c>
      <c r="AP24" s="35">
        <f t="shared" si="3"/>
        <v>2.2575454259296488</v>
      </c>
    </row>
    <row r="25" spans="2:42">
      <c r="B25" s="135">
        <v>42160</v>
      </c>
      <c r="C25" s="352">
        <v>371861.58</v>
      </c>
      <c r="D25" s="352">
        <v>583673.14</v>
      </c>
      <c r="E25" s="355">
        <v>115.05</v>
      </c>
      <c r="F25" s="356">
        <v>158899.26</v>
      </c>
      <c r="G25" s="111">
        <v>2.73102</v>
      </c>
      <c r="H25" s="136">
        <v>955534.73</v>
      </c>
      <c r="I25" s="136">
        <f t="shared" si="20"/>
        <v>18458.079999999958</v>
      </c>
      <c r="J25" s="136">
        <f t="shared" si="4"/>
        <v>3815.5200000000186</v>
      </c>
      <c r="K25" s="155">
        <f t="shared" si="5"/>
        <v>3.9930730722890825E-3</v>
      </c>
      <c r="L25" s="136">
        <f t="shared" si="10"/>
        <v>6758.6762455053267</v>
      </c>
      <c r="M25" s="136">
        <f t="shared" si="11"/>
        <v>8427.8962455053279</v>
      </c>
      <c r="N25" s="136">
        <f t="shared" si="12"/>
        <v>-5089.4562455053256</v>
      </c>
      <c r="O25" s="155">
        <f t="shared" si="0"/>
        <v>1.9317016347485307E-2</v>
      </c>
      <c r="P25" s="100">
        <f t="shared" si="13"/>
        <v>1.9697513538513588E-2</v>
      </c>
      <c r="Q25" s="136"/>
      <c r="S25" s="100">
        <f t="shared" si="14"/>
        <v>1.1272130934083703E-2</v>
      </c>
      <c r="T25" s="136"/>
      <c r="U25" s="100">
        <f t="shared" si="25"/>
        <v>3.2647529731880558E-2</v>
      </c>
      <c r="V25" s="100">
        <f t="shared" si="8"/>
        <v>0.17499056485092196</v>
      </c>
      <c r="W25" s="100">
        <f t="shared" si="9"/>
        <v>0.22456019260941665</v>
      </c>
      <c r="X25" s="100">
        <f t="shared" si="15"/>
        <v>2.5138962163166981E-2</v>
      </c>
      <c r="Z25" s="100">
        <f t="shared" si="26"/>
        <v>7.2142768303032997E-2</v>
      </c>
      <c r="AA25" s="100">
        <f t="shared" si="16"/>
        <v>0.82500943514906278</v>
      </c>
      <c r="AB25" s="100">
        <f t="shared" si="27"/>
        <v>0.87556482219937537</v>
      </c>
      <c r="AC25" s="100">
        <f t="shared" si="23"/>
        <v>0.12443643512952524</v>
      </c>
      <c r="AD25" s="100">
        <f t="shared" si="21"/>
        <v>0.77543926562242815</v>
      </c>
      <c r="AE25" s="359">
        <f t="shared" si="24"/>
        <v>931628.0384615385</v>
      </c>
      <c r="AF25" s="100">
        <f t="shared" si="22"/>
        <v>1.6410186608361282E-2</v>
      </c>
      <c r="AG25" s="136"/>
      <c r="AI25" s="198">
        <f t="shared" si="1"/>
        <v>433957.05704520002</v>
      </c>
      <c r="AJ25" s="205">
        <f t="shared" si="17"/>
        <v>3.4619723988374894E-2</v>
      </c>
      <c r="AK25" s="35">
        <f t="shared" si="18"/>
        <v>1669.2200000000012</v>
      </c>
      <c r="AL25" s="35">
        <f t="shared" si="6"/>
        <v>1567.710000000021</v>
      </c>
      <c r="AM25" s="35">
        <f t="shared" si="7"/>
        <v>4281.4473642000576</v>
      </c>
      <c r="AN25">
        <f t="shared" si="19"/>
        <v>4558.6732044000028</v>
      </c>
      <c r="AO25">
        <f t="shared" si="2"/>
        <v>434271.26089620002</v>
      </c>
      <c r="AP25" s="35">
        <f t="shared" si="3"/>
        <v>2.2003176724798119</v>
      </c>
    </row>
    <row r="26" spans="2:42">
      <c r="B26" s="135">
        <v>42167</v>
      </c>
      <c r="C26" s="352">
        <v>373956.61</v>
      </c>
      <c r="D26" s="352">
        <v>586155.31999999995</v>
      </c>
      <c r="E26" s="355">
        <v>116.66</v>
      </c>
      <c r="F26" s="356">
        <v>159983.72</v>
      </c>
      <c r="G26" s="111">
        <v>2.72662</v>
      </c>
      <c r="H26" s="136">
        <v>960111.93</v>
      </c>
      <c r="I26" s="136">
        <f t="shared" si="20"/>
        <v>15944.820000000065</v>
      </c>
      <c r="J26" s="136">
        <f t="shared" si="4"/>
        <v>4577.2000000000698</v>
      </c>
      <c r="K26" s="155">
        <f t="shared" si="5"/>
        <v>4.767360822190877E-3</v>
      </c>
      <c r="L26" s="136">
        <f t="shared" si="10"/>
        <v>5847.8335815038636</v>
      </c>
      <c r="M26" s="136">
        <f t="shared" si="11"/>
        <v>7311.3035815038647</v>
      </c>
      <c r="N26" s="136">
        <f t="shared" si="12"/>
        <v>-4384.3635815038624</v>
      </c>
      <c r="O26" s="155">
        <f t="shared" si="0"/>
        <v>1.6607251198305664E-2</v>
      </c>
      <c r="P26" s="100">
        <f t="shared" si="13"/>
        <v>1.6887709634367656E-2</v>
      </c>
      <c r="Q26" s="136"/>
      <c r="S26" s="100">
        <f t="shared" si="14"/>
        <v>1.4444792880049951E-2</v>
      </c>
      <c r="T26" s="136"/>
      <c r="U26" s="100">
        <f t="shared" si="25"/>
        <v>3.4507512032248056E-2</v>
      </c>
      <c r="V26" s="100">
        <f t="shared" si="8"/>
        <v>0.45770995368346101</v>
      </c>
      <c r="W26" s="100">
        <f t="shared" si="9"/>
        <v>0.33395234314341432</v>
      </c>
      <c r="X26" s="100">
        <f t="shared" si="15"/>
        <v>1.8452403902029731E-2</v>
      </c>
      <c r="Z26" s="100">
        <f t="shared" si="26"/>
        <v>7.1148582849388173E-2</v>
      </c>
      <c r="AA26" s="100">
        <f t="shared" si="16"/>
        <v>0.54229223105826641</v>
      </c>
      <c r="AB26" s="100">
        <f t="shared" si="27"/>
        <v>0.86558739088266712</v>
      </c>
      <c r="AC26" s="100">
        <f t="shared" si="23"/>
        <v>0.13441403450328837</v>
      </c>
      <c r="AD26" s="100">
        <f t="shared" si="21"/>
        <v>0.66604765685657474</v>
      </c>
      <c r="AE26" s="359">
        <f t="shared" si="24"/>
        <v>935582.49153846153</v>
      </c>
      <c r="AF26" s="100">
        <f t="shared" si="22"/>
        <v>1.6543906420927536E-2</v>
      </c>
      <c r="AG26" s="136"/>
      <c r="AI26" s="198">
        <f t="shared" si="1"/>
        <v>436214.81062639999</v>
      </c>
      <c r="AJ26" s="205">
        <f t="shared" si="17"/>
        <v>6.5151528828186422E-2</v>
      </c>
      <c r="AK26" s="35">
        <f t="shared" si="18"/>
        <v>1463.4700000000012</v>
      </c>
      <c r="AL26" s="35">
        <f t="shared" si="6"/>
        <v>1084.4599999999919</v>
      </c>
      <c r="AM26" s="35">
        <f t="shared" si="7"/>
        <v>2956.9103251999777</v>
      </c>
      <c r="AN26">
        <f t="shared" si="19"/>
        <v>3990.3265714000031</v>
      </c>
      <c r="AO26">
        <f t="shared" si="2"/>
        <v>436532.89811559999</v>
      </c>
      <c r="AP26" s="35">
        <f t="shared" si="3"/>
        <v>2.1994033763424379</v>
      </c>
    </row>
    <row r="27" spans="2:42">
      <c r="B27" s="135">
        <v>42174</v>
      </c>
      <c r="C27" s="352">
        <v>372354.95</v>
      </c>
      <c r="D27" s="352">
        <v>586471.04</v>
      </c>
      <c r="E27" s="355">
        <v>120.56</v>
      </c>
      <c r="F27" s="356">
        <v>160539.85</v>
      </c>
      <c r="G27" s="111">
        <v>2.6809599999999998</v>
      </c>
      <c r="H27" s="136">
        <v>958825.99</v>
      </c>
      <c r="I27" s="136">
        <f t="shared" si="20"/>
        <v>16586.390000000014</v>
      </c>
      <c r="J27" s="136">
        <f t="shared" si="4"/>
        <v>-1285.9400000000605</v>
      </c>
      <c r="K27" s="155">
        <f t="shared" si="5"/>
        <v>-1.3411609754133392E-3</v>
      </c>
      <c r="L27" s="136">
        <f t="shared" si="10"/>
        <v>6186.7353485318745</v>
      </c>
      <c r="M27" s="136">
        <f t="shared" si="11"/>
        <v>9794.5053485318931</v>
      </c>
      <c r="N27" s="136">
        <f t="shared" si="12"/>
        <v>-2578.9653485318559</v>
      </c>
      <c r="O27" s="155">
        <f t="shared" si="0"/>
        <v>1.7298644564275958E-2</v>
      </c>
      <c r="P27" s="100">
        <f t="shared" si="13"/>
        <v>1.760315529086234E-2</v>
      </c>
      <c r="Q27" s="136"/>
      <c r="S27" s="100">
        <f t="shared" si="14"/>
        <v>1.0677152561716993E-2</v>
      </c>
      <c r="T27" s="136"/>
      <c r="U27" s="100">
        <f t="shared" si="25"/>
        <v>3.2300355460354077E-2</v>
      </c>
      <c r="V27" s="100">
        <f t="shared" si="8"/>
        <v>1.2455168981444693</v>
      </c>
      <c r="W27" s="100">
        <f t="shared" si="9"/>
        <v>0.23716372278717665</v>
      </c>
      <c r="X27" s="100">
        <f t="shared" si="15"/>
        <v>2.2049991953028446E-2</v>
      </c>
      <c r="Z27" s="100">
        <f t="shared" si="26"/>
        <v>6.9475989060206744E-2</v>
      </c>
      <c r="AA27" s="100">
        <f t="shared" si="16"/>
        <v>-0.2455168981446052</v>
      </c>
      <c r="AB27" s="100">
        <f t="shared" si="27"/>
        <v>0.60892515308320116</v>
      </c>
      <c r="AC27" s="100">
        <f t="shared" si="23"/>
        <v>0.39107627230275582</v>
      </c>
      <c r="AD27" s="100">
        <f t="shared" si="21"/>
        <v>0.76283567430887911</v>
      </c>
      <c r="AE27" s="359">
        <f t="shared" si="24"/>
        <v>939409.38230769231</v>
      </c>
      <c r="AF27" s="100">
        <f t="shared" si="22"/>
        <v>1.6667700123928927E-2</v>
      </c>
      <c r="AG27" s="136"/>
      <c r="AI27" s="198">
        <f t="shared" si="1"/>
        <v>430400.916256</v>
      </c>
      <c r="AJ27" s="205">
        <f t="shared" si="17"/>
        <v>4.5124033923153103E-2</v>
      </c>
      <c r="AK27" s="35">
        <f t="shared" si="18"/>
        <v>3607.7700000000186</v>
      </c>
      <c r="AL27" s="35">
        <f t="shared" si="6"/>
        <v>556.13000000000466</v>
      </c>
      <c r="AM27" s="35">
        <f t="shared" si="7"/>
        <v>1490.9622848000124</v>
      </c>
      <c r="AN27">
        <f t="shared" si="19"/>
        <v>9672.287059200049</v>
      </c>
      <c r="AO27">
        <f t="shared" si="2"/>
        <v>430724.13279359997</v>
      </c>
      <c r="AP27" s="35">
        <f t="shared" si="3"/>
        <v>2.2260791002845033</v>
      </c>
    </row>
    <row r="28" spans="2:42">
      <c r="B28" s="135">
        <v>42181</v>
      </c>
      <c r="C28" s="352">
        <v>373435.2</v>
      </c>
      <c r="D28" s="352">
        <v>595127.43000000005</v>
      </c>
      <c r="E28" s="355">
        <v>113.49</v>
      </c>
      <c r="F28" s="356">
        <v>159670.63</v>
      </c>
      <c r="G28" s="111">
        <v>2.6808999999999998</v>
      </c>
      <c r="H28" s="136">
        <v>968562.63</v>
      </c>
      <c r="I28" s="136">
        <f t="shared" si="20"/>
        <v>16843.420000000042</v>
      </c>
      <c r="J28" s="136">
        <f t="shared" si="4"/>
        <v>9736.640000000014</v>
      </c>
      <c r="K28" s="155">
        <f t="shared" si="5"/>
        <v>1.0052669490252802E-2</v>
      </c>
      <c r="L28" s="136">
        <f t="shared" si="10"/>
        <v>6282.7483307844541</v>
      </c>
      <c r="M28" s="136">
        <f t="shared" si="11"/>
        <v>8621.8283307844704</v>
      </c>
      <c r="N28" s="136">
        <f t="shared" si="12"/>
        <v>-3943.6683307844378</v>
      </c>
      <c r="O28" s="155">
        <f t="shared" si="0"/>
        <v>1.739011962499528E-2</v>
      </c>
      <c r="P28" s="100">
        <f t="shared" si="13"/>
        <v>1.7697888014680342E-2</v>
      </c>
      <c r="Q28" s="136"/>
      <c r="S28" s="100">
        <f t="shared" si="14"/>
        <v>6.0380841387748779E-3</v>
      </c>
      <c r="T28" s="136"/>
      <c r="U28" s="100">
        <f t="shared" si="25"/>
        <v>2.8607466182001471E-2</v>
      </c>
      <c r="V28" s="100">
        <f t="shared" si="8"/>
        <v>0.1109468974923586</v>
      </c>
      <c r="W28" s="100">
        <f t="shared" si="9"/>
        <v>0.13306679997292609</v>
      </c>
      <c r="X28" s="100">
        <f t="shared" si="15"/>
        <v>2.5153305118657196E-2</v>
      </c>
      <c r="Z28" s="100">
        <f t="shared" si="26"/>
        <v>7.2141009067163767E-2</v>
      </c>
      <c r="AA28" s="100">
        <f t="shared" si="16"/>
        <v>0.88905310250764136</v>
      </c>
      <c r="AB28" s="100">
        <f t="shared" si="27"/>
        <v>0.62031118306500299</v>
      </c>
      <c r="AC28" s="100">
        <f t="shared" si="23"/>
        <v>0.3796902423209525</v>
      </c>
      <c r="AD28" s="100">
        <f t="shared" si="21"/>
        <v>0.86693379373072499</v>
      </c>
      <c r="AE28" s="359">
        <f t="shared" si="24"/>
        <v>943288.62692307704</v>
      </c>
      <c r="AF28" s="100">
        <f t="shared" si="22"/>
        <v>1.6800695420493332E-2</v>
      </c>
      <c r="AG28" s="136"/>
      <c r="AI28" s="198">
        <f t="shared" si="1"/>
        <v>428060.99196700001</v>
      </c>
      <c r="AJ28" s="205">
        <f t="shared" si="17"/>
        <v>1.6155922671298669E-2</v>
      </c>
      <c r="AK28" s="35">
        <f t="shared" si="18"/>
        <v>2339.0800000000163</v>
      </c>
      <c r="AL28" s="35">
        <f t="shared" si="6"/>
        <v>-869.22000000000116</v>
      </c>
      <c r="AM28" s="35">
        <f t="shared" si="7"/>
        <v>-2330.2918980000031</v>
      </c>
      <c r="AN28">
        <f t="shared" si="19"/>
        <v>6270.8395720000435</v>
      </c>
      <c r="AO28">
        <f t="shared" si="2"/>
        <v>428365.24730799993</v>
      </c>
      <c r="AP28" s="35">
        <f t="shared" si="3"/>
        <v>2.2610672459700996</v>
      </c>
    </row>
    <row r="29" spans="2:42">
      <c r="B29" s="135">
        <v>42188</v>
      </c>
      <c r="C29" s="352">
        <v>374377.92</v>
      </c>
      <c r="D29" s="352">
        <v>592959.79</v>
      </c>
      <c r="E29" s="355">
        <v>128.30000000000001</v>
      </c>
      <c r="F29" s="356">
        <v>159549.85999999999</v>
      </c>
      <c r="G29" s="111">
        <v>2.68424</v>
      </c>
      <c r="H29" s="136">
        <v>967337.71</v>
      </c>
      <c r="I29" s="136">
        <f t="shared" si="20"/>
        <v>11802.979999999981</v>
      </c>
      <c r="J29" s="136">
        <f t="shared" si="4"/>
        <v>-1224.9200000000419</v>
      </c>
      <c r="K29" s="155">
        <f t="shared" si="5"/>
        <v>-1.2662795912298736E-3</v>
      </c>
      <c r="L29" s="136">
        <f t="shared" si="10"/>
        <v>4397.1403451256156</v>
      </c>
      <c r="M29" s="136">
        <f t="shared" si="11"/>
        <v>5047.7403451255923</v>
      </c>
      <c r="N29" s="136">
        <f t="shared" si="12"/>
        <v>-3746.5403451256389</v>
      </c>
      <c r="O29" s="155">
        <f t="shared" si="0"/>
        <v>1.2201509233006105E-2</v>
      </c>
      <c r="P29" s="100">
        <f t="shared" si="13"/>
        <v>1.2352225020643657E-2</v>
      </c>
      <c r="Q29" s="136"/>
      <c r="S29" s="100">
        <f t="shared" si="14"/>
        <v>6.7668727702387731E-3</v>
      </c>
      <c r="T29" s="136"/>
      <c r="U29" s="100">
        <f t="shared" si="25"/>
        <v>2.674048810347875E-2</v>
      </c>
      <c r="V29" s="100">
        <f t="shared" si="8"/>
        <v>-0.7696176076804524</v>
      </c>
      <c r="W29" s="100">
        <f t="shared" si="9"/>
        <v>0.21319531169246847</v>
      </c>
      <c r="X29" s="100">
        <f t="shared" si="15"/>
        <v>1.5910703034921262E-2</v>
      </c>
      <c r="Z29" s="100">
        <f t="shared" si="26"/>
        <v>6.6411474300897097E-2</v>
      </c>
      <c r="AA29" s="100">
        <f t="shared" si="16"/>
        <v>1.7696176076804524</v>
      </c>
      <c r="AB29" s="100">
        <f t="shared" si="27"/>
        <v>0.72753860645787038</v>
      </c>
      <c r="AC29" s="100">
        <f t="shared" si="23"/>
        <v>0.27246251464015764</v>
      </c>
      <c r="AD29" s="100">
        <f t="shared" si="21"/>
        <v>0.78680553555119448</v>
      </c>
      <c r="AE29" s="359">
        <f t="shared" si="24"/>
        <v>946879.18769230775</v>
      </c>
      <c r="AF29" s="100">
        <f t="shared" si="22"/>
        <v>1.6370427467978021E-2</v>
      </c>
      <c r="AG29" s="136"/>
      <c r="AI29" s="198">
        <f t="shared" si="1"/>
        <v>428270.11620639998</v>
      </c>
      <c r="AJ29" s="205">
        <f t="shared" si="17"/>
        <v>-1.3104847003807811E-2</v>
      </c>
      <c r="AK29" s="35">
        <f t="shared" si="18"/>
        <v>650.59999999997672</v>
      </c>
      <c r="AL29" s="35">
        <f t="shared" si="6"/>
        <v>-120.77000000001863</v>
      </c>
      <c r="AM29" s="35">
        <f t="shared" si="7"/>
        <v>-324.17566480005001</v>
      </c>
      <c r="AN29">
        <f t="shared" si="19"/>
        <v>1746.3665439999374</v>
      </c>
      <c r="AO29">
        <f t="shared" si="2"/>
        <v>428614.5041983999</v>
      </c>
      <c r="AP29" s="35">
        <f t="shared" si="3"/>
        <v>2.2568944833286189</v>
      </c>
    </row>
    <row r="30" spans="2:42">
      <c r="B30" s="135">
        <v>42195</v>
      </c>
      <c r="C30" s="352">
        <v>374593.93</v>
      </c>
      <c r="D30" s="352">
        <v>595812.31999999995</v>
      </c>
      <c r="E30" s="355">
        <v>127.61</v>
      </c>
      <c r="F30" s="356">
        <v>159447.35</v>
      </c>
      <c r="G30" s="111">
        <v>2.6475499999999998</v>
      </c>
      <c r="H30" s="136">
        <v>970406.25</v>
      </c>
      <c r="I30" s="136">
        <f t="shared" si="20"/>
        <v>10294.319999999949</v>
      </c>
      <c r="J30" s="136">
        <f t="shared" si="4"/>
        <v>3068.5400000000373</v>
      </c>
      <c r="K30" s="155">
        <f t="shared" si="5"/>
        <v>3.1621189579107071E-3</v>
      </c>
      <c r="L30" s="136">
        <f t="shared" si="10"/>
        <v>3888.2438480859473</v>
      </c>
      <c r="M30" s="136">
        <f t="shared" si="11"/>
        <v>3351.873848085952</v>
      </c>
      <c r="N30" s="136">
        <f t="shared" si="12"/>
        <v>-4424.6138480859427</v>
      </c>
      <c r="O30" s="155">
        <f t="shared" si="0"/>
        <v>1.060825813931016E-2</v>
      </c>
      <c r="P30" s="100">
        <f t="shared" si="13"/>
        <v>1.0721999881826224E-2</v>
      </c>
      <c r="Q30" s="136"/>
      <c r="S30" s="100">
        <f t="shared" si="14"/>
        <v>1.7042618928436832E-3</v>
      </c>
      <c r="T30" s="136"/>
      <c r="U30" s="100">
        <f t="shared" si="25"/>
        <v>2.5701719628024096E-2</v>
      </c>
      <c r="V30" s="100">
        <f t="shared" si="8"/>
        <v>7.0395041289996768E-2</v>
      </c>
      <c r="W30" s="100">
        <f t="shared" si="9"/>
        <v>6.1909868743152553E-2</v>
      </c>
      <c r="X30" s="100">
        <f t="shared" si="15"/>
        <v>1.6475155424674814E-2</v>
      </c>
      <c r="Z30" s="100">
        <f t="shared" si="26"/>
        <v>5.9465758278620891E-2</v>
      </c>
      <c r="AA30" s="100">
        <f t="shared" si="16"/>
        <v>0.92960495870996529</v>
      </c>
      <c r="AB30" s="100">
        <f t="shared" si="27"/>
        <v>0.7285717324102049</v>
      </c>
      <c r="AC30" s="100">
        <f t="shared" si="23"/>
        <v>0.27142938868781896</v>
      </c>
      <c r="AD30" s="100">
        <f t="shared" si="21"/>
        <v>0.93809013125685314</v>
      </c>
      <c r="AE30" s="359">
        <f t="shared" si="24"/>
        <v>950173.66923076916</v>
      </c>
      <c r="AF30" s="100">
        <f t="shared" si="22"/>
        <v>1.5595821666472246E-2</v>
      </c>
      <c r="AG30" s="136"/>
      <c r="AI30" s="198">
        <f t="shared" si="1"/>
        <v>422144.83149249997</v>
      </c>
      <c r="AJ30" s="205">
        <f t="shared" si="17"/>
        <v>-3.2254702937976075E-2</v>
      </c>
      <c r="AK30" s="35">
        <f t="shared" si="18"/>
        <v>-536.36999999999534</v>
      </c>
      <c r="AL30" s="35">
        <f t="shared" si="6"/>
        <v>-102.50999999998021</v>
      </c>
      <c r="AM30" s="35">
        <f t="shared" si="7"/>
        <v>-271.40035049994759</v>
      </c>
      <c r="AN30">
        <f t="shared" si="19"/>
        <v>-1420.0663934999875</v>
      </c>
      <c r="AO30">
        <f t="shared" si="2"/>
        <v>422482.68534799997</v>
      </c>
      <c r="AP30" s="35">
        <f t="shared" si="3"/>
        <v>2.2969136574216624</v>
      </c>
    </row>
    <row r="31" spans="2:42">
      <c r="B31" s="135">
        <v>42201</v>
      </c>
      <c r="C31" s="352">
        <v>373498.12</v>
      </c>
      <c r="D31" s="352">
        <v>593577.12</v>
      </c>
      <c r="E31" s="355">
        <v>132.5</v>
      </c>
      <c r="F31" s="356">
        <v>158875.66</v>
      </c>
      <c r="G31" s="111">
        <v>2.68472</v>
      </c>
      <c r="H31" s="136">
        <v>967075.25</v>
      </c>
      <c r="I31" s="136">
        <f t="shared" si="20"/>
        <v>8249.2600000000093</v>
      </c>
      <c r="J31" s="136">
        <f t="shared" si="4"/>
        <v>-3331</v>
      </c>
      <c r="K31" s="155">
        <f t="shared" si="5"/>
        <v>-3.4444062134771827E-3</v>
      </c>
      <c r="L31" s="136">
        <f t="shared" si="10"/>
        <v>3072.6705205757062</v>
      </c>
      <c r="M31" s="136">
        <f t="shared" si="11"/>
        <v>1408.4805205757038</v>
      </c>
      <c r="N31" s="136">
        <f t="shared" si="12"/>
        <v>-4736.8605205757085</v>
      </c>
      <c r="O31" s="155">
        <f t="shared" si="0"/>
        <v>8.5301117984355503E-3</v>
      </c>
      <c r="P31" s="100">
        <f t="shared" si="13"/>
        <v>8.6035006205870679E-3</v>
      </c>
      <c r="Q31" s="136"/>
      <c r="S31" s="100">
        <f t="shared" si="14"/>
        <v>3.0701082394634037E-3</v>
      </c>
      <c r="T31" s="136"/>
      <c r="U31" s="100">
        <f t="shared" si="25"/>
        <v>2.3397084944906384E-2</v>
      </c>
      <c r="V31" s="100">
        <f t="shared" si="8"/>
        <v>0.32897328129690712</v>
      </c>
      <c r="W31" s="100">
        <f t="shared" si="9"/>
        <v>0.13857849067673736</v>
      </c>
      <c r="X31" s="100">
        <f t="shared" si="15"/>
        <v>1.2116676724565902E-2</v>
      </c>
      <c r="Z31" s="100">
        <f t="shared" si="26"/>
        <v>5.5978650192005631E-2</v>
      </c>
      <c r="AA31" s="100">
        <f t="shared" si="16"/>
        <v>0.67102972080454926</v>
      </c>
      <c r="AB31" s="100">
        <f t="shared" si="27"/>
        <v>0.74087222162386723</v>
      </c>
      <c r="AC31" s="100">
        <f t="shared" si="23"/>
        <v>0.25912761599237116</v>
      </c>
      <c r="AD31" s="100">
        <f t="shared" si="21"/>
        <v>0.86142029709330903</v>
      </c>
      <c r="AE31" s="359">
        <f t="shared" si="24"/>
        <v>953250.99230769218</v>
      </c>
      <c r="AF31" s="100">
        <f t="shared" si="22"/>
        <v>1.4734374874985244E-2</v>
      </c>
      <c r="AG31" s="136"/>
      <c r="AI31" s="198">
        <f t="shared" si="1"/>
        <v>426536.66191520001</v>
      </c>
      <c r="AJ31" s="205">
        <f t="shared" si="17"/>
        <v>-8.9782669944446745E-3</v>
      </c>
      <c r="AK31" s="35">
        <f t="shared" si="18"/>
        <v>-1664.1900000000023</v>
      </c>
      <c r="AL31" s="35">
        <f t="shared" si="6"/>
        <v>-571.69000000000233</v>
      </c>
      <c r="AM31" s="35">
        <f t="shared" si="7"/>
        <v>-1534.8275768000062</v>
      </c>
      <c r="AN31">
        <f t="shared" si="19"/>
        <v>-4467.8841768000066</v>
      </c>
      <c r="AO31">
        <f t="shared" si="2"/>
        <v>426892.3873152</v>
      </c>
      <c r="AP31" s="35">
        <f t="shared" si="3"/>
        <v>2.2653841547330074</v>
      </c>
    </row>
    <row r="32" spans="2:42">
      <c r="B32" s="135">
        <v>42209</v>
      </c>
      <c r="C32" s="352">
        <v>373731.08</v>
      </c>
      <c r="D32" s="352">
        <v>594570.59</v>
      </c>
      <c r="E32" s="355">
        <v>130.57</v>
      </c>
      <c r="F32" s="356">
        <v>159434.96</v>
      </c>
      <c r="G32" s="111">
        <v>2.7573599999999998</v>
      </c>
      <c r="H32" s="136">
        <v>968301.67</v>
      </c>
      <c r="I32" s="136">
        <f t="shared" si="20"/>
        <v>-260.95999999996275</v>
      </c>
      <c r="J32" s="136">
        <f t="shared" si="4"/>
        <v>1226.4200000000419</v>
      </c>
      <c r="K32" s="155">
        <f t="shared" si="5"/>
        <v>1.2665680933918475E-3</v>
      </c>
      <c r="L32" s="136">
        <f t="shared" si="10"/>
        <v>-94.641251051717134</v>
      </c>
      <c r="M32" s="136">
        <f t="shared" si="11"/>
        <v>-330.31125105172993</v>
      </c>
      <c r="N32" s="136">
        <f t="shared" si="12"/>
        <v>-141.02874894829569</v>
      </c>
      <c r="O32" s="155">
        <f t="shared" si="0"/>
        <v>-2.6950278832005189E-4</v>
      </c>
      <c r="P32" s="100">
        <f t="shared" si="13"/>
        <v>-2.694301761363256E-4</v>
      </c>
      <c r="Q32" s="136"/>
      <c r="S32" s="100">
        <f t="shared" si="14"/>
        <v>7.9231952424411154E-4</v>
      </c>
      <c r="T32" s="136"/>
      <c r="U32" s="100">
        <f t="shared" si="25"/>
        <v>1.9846216050738868E-2</v>
      </c>
      <c r="V32" s="100">
        <f t="shared" si="8"/>
        <v>0.1899512401950498</v>
      </c>
      <c r="W32" s="100">
        <f t="shared" si="9"/>
        <v>-1.1338136112816022</v>
      </c>
      <c r="X32" s="100">
        <f t="shared" si="15"/>
        <v>-9.3566515662046326E-4</v>
      </c>
      <c r="Z32" s="100">
        <f t="shared" si="26"/>
        <v>5.6487152873452268E-2</v>
      </c>
      <c r="AA32" s="100">
        <f t="shared" si="16"/>
        <v>0.81005691361844889</v>
      </c>
      <c r="AB32" s="100">
        <f t="shared" si="27"/>
        <v>0.77942922515359458</v>
      </c>
      <c r="AC32" s="100">
        <f t="shared" si="23"/>
        <v>0.22057123967906675</v>
      </c>
      <c r="AE32" s="359">
        <f t="shared" si="24"/>
        <v>956255.81461538479</v>
      </c>
      <c r="AF32" s="100">
        <f t="shared" si="22"/>
        <v>1.3746786849965057E-2</v>
      </c>
      <c r="AG32" s="136"/>
      <c r="AI32" s="198">
        <f t="shared" si="1"/>
        <v>439619.58130559995</v>
      </c>
      <c r="AJ32" s="205">
        <f t="shared" si="17"/>
        <v>2.700220191867193E-2</v>
      </c>
      <c r="AK32" s="35">
        <f t="shared" si="18"/>
        <v>-235.67000000001281</v>
      </c>
      <c r="AL32" s="35">
        <f t="shared" si="6"/>
        <v>559.29999999998836</v>
      </c>
      <c r="AM32" s="35">
        <f t="shared" si="7"/>
        <v>1542.1914479999677</v>
      </c>
      <c r="AN32">
        <f t="shared" si="19"/>
        <v>-649.82703120003532</v>
      </c>
      <c r="AO32">
        <f t="shared" si="2"/>
        <v>439979.60980079998</v>
      </c>
      <c r="AP32" s="35">
        <f t="shared" si="3"/>
        <v>2.2007876011308727</v>
      </c>
    </row>
    <row r="33" spans="2:42">
      <c r="B33" s="135">
        <v>42216</v>
      </c>
      <c r="C33" s="352">
        <v>376911.5</v>
      </c>
      <c r="D33" s="352">
        <v>610337.21</v>
      </c>
      <c r="E33" s="355">
        <v>125.81</v>
      </c>
      <c r="F33" s="356">
        <v>160179.66</v>
      </c>
      <c r="G33" s="111">
        <v>2.7787999999999999</v>
      </c>
      <c r="H33" s="136">
        <v>987248.72</v>
      </c>
      <c r="I33" s="136">
        <f t="shared" si="20"/>
        <v>19911.010000000009</v>
      </c>
      <c r="J33" s="136">
        <f t="shared" si="4"/>
        <v>18947.04999999993</v>
      </c>
      <c r="K33" s="155">
        <f t="shared" si="5"/>
        <v>1.9191769628224921E-2</v>
      </c>
      <c r="L33" s="136">
        <f t="shared" si="10"/>
        <v>7165.3267597524145</v>
      </c>
      <c r="M33" s="136">
        <f t="shared" si="11"/>
        <v>7795.126759752432</v>
      </c>
      <c r="N33" s="136">
        <f t="shared" si="12"/>
        <v>-6535.5267597523971</v>
      </c>
      <c r="O33" s="155">
        <f t="shared" si="0"/>
        <v>2.0168180111694661E-2</v>
      </c>
      <c r="P33" s="100">
        <f t="shared" si="13"/>
        <v>2.058330797421307E-2</v>
      </c>
      <c r="Q33" s="136"/>
      <c r="S33" s="100">
        <f t="shared" si="14"/>
        <v>6.7674397037090659E-3</v>
      </c>
      <c r="T33" s="136"/>
      <c r="U33" s="100">
        <f t="shared" si="25"/>
        <v>2.2406789333473173E-2</v>
      </c>
      <c r="V33" s="100">
        <f t="shared" si="8"/>
        <v>0.16785832095233799</v>
      </c>
      <c r="W33" s="100">
        <f t="shared" si="9"/>
        <v>0.12724517741691732</v>
      </c>
      <c r="X33" s="100">
        <f t="shared" si="15"/>
        <v>2.9306236768600995E-2</v>
      </c>
      <c r="Z33" s="100">
        <f t="shared" si="26"/>
        <v>6.8301227176255253E-2</v>
      </c>
      <c r="AA33" s="100">
        <f t="shared" si="16"/>
        <v>0.83214115126101706</v>
      </c>
      <c r="AB33" s="100">
        <f t="shared" si="27"/>
        <v>0.78224123972748261</v>
      </c>
      <c r="AC33" s="100">
        <f t="shared" si="23"/>
        <v>0.2177591845062056</v>
      </c>
      <c r="AD33" s="100">
        <f>(D33-D29)/(H33-H29)</f>
        <v>0.87275432034838596</v>
      </c>
      <c r="AE33" s="359">
        <f t="shared" si="24"/>
        <v>959892.88076923066</v>
      </c>
      <c r="AF33" s="100">
        <f t="shared" si="22"/>
        <v>1.374377348882206E-2</v>
      </c>
      <c r="AG33" s="136"/>
      <c r="AI33" s="198">
        <f t="shared" si="1"/>
        <v>445107.23920800001</v>
      </c>
      <c r="AJ33" s="205">
        <f t="shared" si="17"/>
        <v>3.9314260707103761E-2</v>
      </c>
      <c r="AK33" s="35">
        <f t="shared" si="18"/>
        <v>629.80000000001746</v>
      </c>
      <c r="AL33" s="35">
        <f t="shared" si="6"/>
        <v>744.70000000001164</v>
      </c>
      <c r="AM33" s="35">
        <f t="shared" si="7"/>
        <v>2069.3723600000321</v>
      </c>
      <c r="AN33">
        <f t="shared" si="19"/>
        <v>1750.0882400000485</v>
      </c>
      <c r="AO33">
        <f t="shared" si="2"/>
        <v>445456.84003600001</v>
      </c>
      <c r="AP33" s="35">
        <f t="shared" si="3"/>
        <v>2.216261220548807</v>
      </c>
    </row>
    <row r="34" spans="2:42">
      <c r="B34" s="135">
        <v>42223</v>
      </c>
      <c r="C34" s="352">
        <v>377071.75</v>
      </c>
      <c r="D34" s="352">
        <v>598120.98</v>
      </c>
      <c r="E34" s="355">
        <v>123.26</v>
      </c>
      <c r="F34" s="356">
        <v>159482.79</v>
      </c>
      <c r="G34" s="111">
        <v>2.7785600000000001</v>
      </c>
      <c r="H34" s="136">
        <v>975192.73</v>
      </c>
      <c r="I34" s="136">
        <f t="shared" si="20"/>
        <v>4786.4799999999814</v>
      </c>
      <c r="J34" s="136">
        <f t="shared" si="4"/>
        <v>-12055.989999999991</v>
      </c>
      <c r="K34" s="155">
        <f t="shared" si="5"/>
        <v>-1.2362674196720059E-2</v>
      </c>
      <c r="L34" s="136">
        <f t="shared" si="10"/>
        <v>1722.6477024069954</v>
      </c>
      <c r="M34" s="136">
        <f t="shared" si="11"/>
        <v>1758.0877024069978</v>
      </c>
      <c r="N34" s="136">
        <f t="shared" si="12"/>
        <v>-1687.2077024069931</v>
      </c>
      <c r="O34" s="155">
        <f t="shared" si="0"/>
        <v>4.9082400357927007E-3</v>
      </c>
      <c r="P34" s="100">
        <f t="shared" si="13"/>
        <v>4.9324496828003547E-3</v>
      </c>
      <c r="Q34" s="136"/>
      <c r="S34" s="100">
        <f t="shared" si="14"/>
        <v>6.6146827312444896E-3</v>
      </c>
      <c r="T34" s="136"/>
      <c r="U34" s="100">
        <f t="shared" si="25"/>
        <v>2.5441112086771803E-2</v>
      </c>
      <c r="V34" s="100">
        <f t="shared" si="8"/>
        <v>-1.3292147720759566E-2</v>
      </c>
      <c r="W34" s="100">
        <f t="shared" si="9"/>
        <v>0.51767060553893818</v>
      </c>
      <c r="X34" s="100">
        <f t="shared" si="15"/>
        <v>3.874810779340771E-3</v>
      </c>
      <c r="Z34" s="100">
        <f t="shared" si="26"/>
        <v>5.0514540869940186E-2</v>
      </c>
      <c r="AA34" s="100">
        <f t="shared" si="16"/>
        <v>1.0132913182575625</v>
      </c>
      <c r="AB34" s="100">
        <f t="shared" si="27"/>
        <v>0.80813754007460037</v>
      </c>
      <c r="AC34" s="100">
        <f t="shared" si="23"/>
        <v>0.19186282035422503</v>
      </c>
      <c r="AD34" s="100">
        <f>(D34-D30)/(H34-H30)</f>
        <v>0.48232939446107403</v>
      </c>
      <c r="AE34" s="359">
        <f t="shared" si="24"/>
        <v>962824.88692307705</v>
      </c>
      <c r="AF34" s="100">
        <f t="shared" si="22"/>
        <v>1.3314637210005961E-2</v>
      </c>
      <c r="AG34" s="136"/>
      <c r="AI34" s="198">
        <f t="shared" si="1"/>
        <v>443132.50098240003</v>
      </c>
      <c r="AJ34" s="205">
        <f t="shared" si="17"/>
        <v>4.9716751039442571E-2</v>
      </c>
      <c r="AK34" s="35">
        <f t="shared" si="18"/>
        <v>35.440000000002328</v>
      </c>
      <c r="AL34" s="35">
        <f t="shared" si="6"/>
        <v>-696.86999999999534</v>
      </c>
      <c r="AM34" s="35">
        <f t="shared" si="7"/>
        <v>-1936.2951071999871</v>
      </c>
      <c r="AN34">
        <f t="shared" si="19"/>
        <v>98.472166400006472</v>
      </c>
      <c r="AO34">
        <f t="shared" si="2"/>
        <v>443474.98628800007</v>
      </c>
      <c r="AP34" s="35">
        <f t="shared" si="3"/>
        <v>2.1989802359826749</v>
      </c>
    </row>
    <row r="35" spans="2:42">
      <c r="B35" s="135">
        <v>42230</v>
      </c>
      <c r="C35" s="352">
        <v>379067.42</v>
      </c>
      <c r="D35" s="352">
        <v>598582.69999999995</v>
      </c>
      <c r="E35" s="355">
        <v>125.73</v>
      </c>
      <c r="F35" s="356">
        <v>161339.97</v>
      </c>
      <c r="G35" s="111">
        <v>2.8843200000000002</v>
      </c>
      <c r="H35" s="136">
        <v>977650.12</v>
      </c>
      <c r="I35" s="136">
        <f t="shared" si="20"/>
        <v>10574.869999999995</v>
      </c>
      <c r="J35" s="136">
        <f t="shared" si="4"/>
        <v>2457.390000000014</v>
      </c>
      <c r="K35" s="155">
        <f t="shared" si="5"/>
        <v>2.5135679418727161E-3</v>
      </c>
      <c r="L35" s="136">
        <f t="shared" si="10"/>
        <v>3666.3303655627651</v>
      </c>
      <c r="M35" s="136">
        <f t="shared" si="11"/>
        <v>6130.6403655627628</v>
      </c>
      <c r="N35" s="136">
        <f t="shared" si="12"/>
        <v>-1202.0203655627674</v>
      </c>
      <c r="O35" s="155">
        <f t="shared" si="0"/>
        <v>1.0816620162640593E-2</v>
      </c>
      <c r="P35" s="100">
        <f t="shared" si="13"/>
        <v>1.0934898809580739E-2</v>
      </c>
      <c r="Q35" s="136"/>
      <c r="S35" s="100">
        <f t="shared" si="14"/>
        <v>1.4911186166077593E-2</v>
      </c>
      <c r="T35" s="136"/>
      <c r="U35" s="100">
        <f t="shared" si="25"/>
        <v>2.8309060694166905E-2</v>
      </c>
      <c r="V35" s="100">
        <f t="shared" si="8"/>
        <v>0.81210959595341903</v>
      </c>
      <c r="W35" s="100">
        <f t="shared" si="9"/>
        <v>0.52665422837349218</v>
      </c>
      <c r="X35" s="100">
        <f t="shared" si="15"/>
        <v>8.4329059044593192E-3</v>
      </c>
      <c r="Z35" s="100">
        <f t="shared" si="26"/>
        <v>4.0045136413958501E-2</v>
      </c>
      <c r="AA35" s="100">
        <f t="shared" si="16"/>
        <v>0.1878904040465573</v>
      </c>
      <c r="AB35" s="100">
        <f t="shared" si="27"/>
        <v>0.7555960796450597</v>
      </c>
      <c r="AC35" s="100">
        <f t="shared" si="23"/>
        <v>0.24440428078376308</v>
      </c>
      <c r="AD35" s="100">
        <f>(D35-D31)/(H35-H31)</f>
        <v>0.47334671726460564</v>
      </c>
      <c r="AE35" s="359">
        <f t="shared" si="24"/>
        <v>965400.5030769232</v>
      </c>
      <c r="AF35" s="100">
        <f t="shared" si="22"/>
        <v>1.2745342902627023E-2</v>
      </c>
      <c r="AG35" s="136"/>
      <c r="AI35" s="198">
        <f t="shared" si="1"/>
        <v>465356.10227040004</v>
      </c>
      <c r="AJ35" s="205">
        <f t="shared" si="17"/>
        <v>9.1010794197376038E-2</v>
      </c>
      <c r="AK35" s="35">
        <f t="shared" si="18"/>
        <v>2464.3099999999977</v>
      </c>
      <c r="AL35" s="35">
        <f t="shared" si="6"/>
        <v>1857.179999999993</v>
      </c>
      <c r="AM35" s="35">
        <f t="shared" si="7"/>
        <v>5356.7014175999802</v>
      </c>
      <c r="AN35">
        <f t="shared" si="19"/>
        <v>7107.8586191999939</v>
      </c>
      <c r="AO35">
        <f t="shared" si="2"/>
        <v>465718.74782400008</v>
      </c>
      <c r="AP35" s="35">
        <f t="shared" si="3"/>
        <v>2.0992286107611542</v>
      </c>
    </row>
    <row r="36" spans="2:42">
      <c r="B36" s="135">
        <v>42237</v>
      </c>
      <c r="C36" s="352">
        <v>376837.79</v>
      </c>
      <c r="D36" s="352">
        <v>602017.84</v>
      </c>
      <c r="E36" s="355">
        <v>127.18</v>
      </c>
      <c r="F36" s="356">
        <v>161619.01999999999</v>
      </c>
      <c r="G36" s="111">
        <v>2.9267400000000001</v>
      </c>
      <c r="H36" s="136">
        <v>978855.62</v>
      </c>
      <c r="I36" s="136">
        <f t="shared" si="20"/>
        <v>10553.949999999953</v>
      </c>
      <c r="J36" s="136">
        <f t="shared" si="4"/>
        <v>1205.5</v>
      </c>
      <c r="K36" s="155">
        <f t="shared" si="5"/>
        <v>1.2315401529798644E-3</v>
      </c>
      <c r="L36" s="136">
        <f t="shared" si="10"/>
        <v>3606.0429009751306</v>
      </c>
      <c r="M36" s="136">
        <f t="shared" si="11"/>
        <v>5790.1029009751283</v>
      </c>
      <c r="N36" s="136">
        <f t="shared" si="12"/>
        <v>-1421.9829009751329</v>
      </c>
      <c r="O36" s="155">
        <f t="shared" si="0"/>
        <v>1.0781927165111392E-2</v>
      </c>
      <c r="P36" s="100">
        <f t="shared" si="13"/>
        <v>1.0899444178382914E-2</v>
      </c>
      <c r="Q36" s="136"/>
      <c r="S36" s="100">
        <f t="shared" si="14"/>
        <v>8.3126883640503284E-3</v>
      </c>
      <c r="T36" s="136"/>
      <c r="U36" s="100">
        <f t="shared" si="25"/>
        <v>2.2844854284467649E-2</v>
      </c>
      <c r="V36" s="100">
        <f t="shared" si="8"/>
        <v>-1.8495479054334341</v>
      </c>
      <c r="W36" s="100">
        <f t="shared" si="9"/>
        <v>0.29436466915230569</v>
      </c>
      <c r="X36" s="100">
        <f t="shared" si="15"/>
        <v>1.252542612307817E-2</v>
      </c>
      <c r="Z36" s="100">
        <f t="shared" si="26"/>
        <v>4.9143583505128395E-2</v>
      </c>
      <c r="AA36" s="100">
        <f t="shared" si="16"/>
        <v>2.8495562007465898</v>
      </c>
      <c r="AB36" s="100">
        <f t="shared" si="27"/>
        <v>0.90627226380537296</v>
      </c>
      <c r="AC36" s="100">
        <f t="shared" si="23"/>
        <v>9.3729133804500625E-2</v>
      </c>
      <c r="AD36" s="100">
        <f>(D36-D32)/(H36-H32)</f>
        <v>0.7056362783602379</v>
      </c>
      <c r="AE36" s="359">
        <f t="shared" si="24"/>
        <v>968217.12</v>
      </c>
      <c r="AF36" s="100">
        <f t="shared" si="22"/>
        <v>1.2508478590978455E-2</v>
      </c>
      <c r="AG36" s="136"/>
      <c r="AI36" s="198">
        <f t="shared" si="1"/>
        <v>473016.85059479997</v>
      </c>
      <c r="AJ36" s="205">
        <f t="shared" si="17"/>
        <v>7.5968566254522751E-2</v>
      </c>
      <c r="AK36" s="35">
        <f t="shared" si="18"/>
        <v>2184.0599999999977</v>
      </c>
      <c r="AL36" s="35">
        <f t="shared" si="6"/>
        <v>279.04999999998836</v>
      </c>
      <c r="AM36" s="35">
        <f t="shared" si="7"/>
        <v>816.70679699996595</v>
      </c>
      <c r="AN36">
        <f t="shared" si="19"/>
        <v>6392.1757643999936</v>
      </c>
      <c r="AO36">
        <f t="shared" si="2"/>
        <v>473389.07338799996</v>
      </c>
      <c r="AP36" s="35">
        <f t="shared" si="3"/>
        <v>2.0677613300079463</v>
      </c>
    </row>
    <row r="37" spans="2:42">
      <c r="B37" s="135">
        <v>42244</v>
      </c>
      <c r="C37" s="352">
        <v>378981.04</v>
      </c>
      <c r="D37" s="352">
        <v>605942.57999999996</v>
      </c>
      <c r="E37" s="355">
        <v>124.01</v>
      </c>
      <c r="F37" s="356">
        <v>161657.42000000001</v>
      </c>
      <c r="G37" s="111">
        <v>2.9286599999999998</v>
      </c>
      <c r="H37" s="136">
        <v>984923.62</v>
      </c>
      <c r="I37" s="136">
        <f t="shared" si="20"/>
        <v>-2325.0999999999767</v>
      </c>
      <c r="J37" s="136">
        <f t="shared" si="4"/>
        <v>6068</v>
      </c>
      <c r="K37" s="155">
        <f t="shared" si="5"/>
        <v>6.1608838256919859E-3</v>
      </c>
      <c r="L37" s="136">
        <f t="shared" si="10"/>
        <v>-793.91257435140199</v>
      </c>
      <c r="M37" s="136">
        <f t="shared" si="11"/>
        <v>683.84742564860733</v>
      </c>
      <c r="N37" s="136">
        <f t="shared" si="12"/>
        <v>2271.6725743514112</v>
      </c>
      <c r="O37" s="155">
        <f t="shared" si="0"/>
        <v>-2.3606906695972799E-3</v>
      </c>
      <c r="P37" s="100">
        <f t="shared" si="13"/>
        <v>-2.3551309339757635E-3</v>
      </c>
      <c r="Q37" s="136"/>
      <c r="S37" s="100">
        <f t="shared" si="14"/>
        <v>5.4907849720689846E-3</v>
      </c>
      <c r="T37" s="136"/>
      <c r="U37" s="100">
        <f t="shared" si="25"/>
        <v>2.0978631383759151E-2</v>
      </c>
      <c r="V37" s="100">
        <f t="shared" si="8"/>
        <v>0.35320533948582727</v>
      </c>
      <c r="W37" s="100">
        <f t="shared" si="9"/>
        <v>-0.89008644789471414</v>
      </c>
      <c r="X37" s="100">
        <f t="shared" si="15"/>
        <v>-7.2003311087652754E-3</v>
      </c>
      <c r="Z37" s="100">
        <f t="shared" si="26"/>
        <v>4.3783242521901987E-2</v>
      </c>
      <c r="AA37" s="100">
        <f t="shared" si="16"/>
        <v>0.64679301252471832</v>
      </c>
      <c r="AB37" s="100">
        <f t="shared" si="27"/>
        <v>0.90160147370924826</v>
      </c>
      <c r="AC37" s="100">
        <f t="shared" si="23"/>
        <v>9.8399959423854058E-2</v>
      </c>
      <c r="AE37" s="359">
        <f t="shared" si="24"/>
        <v>970771.30538461532</v>
      </c>
      <c r="AF37" s="100">
        <f t="shared" si="22"/>
        <v>1.1332956867715285E-2</v>
      </c>
      <c r="AG37" s="136"/>
      <c r="AI37" s="198">
        <f t="shared" si="1"/>
        <v>473439.6196572</v>
      </c>
      <c r="AJ37" s="205">
        <f t="shared" si="17"/>
        <v>6.3652931144443106E-2</v>
      </c>
      <c r="AK37" s="35">
        <f t="shared" si="18"/>
        <v>1477.7600000000093</v>
      </c>
      <c r="AL37" s="35">
        <f t="shared" si="6"/>
        <v>38.400000000023283</v>
      </c>
      <c r="AM37" s="35">
        <f t="shared" si="7"/>
        <v>112.46054400006818</v>
      </c>
      <c r="AN37">
        <f t="shared" si="19"/>
        <v>4327.8566016000268</v>
      </c>
      <c r="AO37">
        <f t="shared" si="2"/>
        <v>473802.80278380006</v>
      </c>
      <c r="AP37" s="35">
        <f t="shared" si="3"/>
        <v>2.0787627557564878</v>
      </c>
    </row>
    <row r="38" spans="2:42">
      <c r="B38" s="135">
        <v>42251</v>
      </c>
      <c r="C38" s="352">
        <v>379709.88</v>
      </c>
      <c r="D38" s="352">
        <v>604092.94999999995</v>
      </c>
      <c r="E38" s="355">
        <v>115.25</v>
      </c>
      <c r="F38" s="356">
        <v>161015.85</v>
      </c>
      <c r="G38" s="111">
        <v>3.0129000000000001</v>
      </c>
      <c r="H38" s="136">
        <v>983802.83</v>
      </c>
      <c r="I38" s="136">
        <f t="shared" si="20"/>
        <v>8610.0999999999767</v>
      </c>
      <c r="J38" s="136">
        <f t="shared" si="4"/>
        <v>-1120.7900000000373</v>
      </c>
      <c r="K38" s="155">
        <f t="shared" si="5"/>
        <v>-1.1392425045169236E-3</v>
      </c>
      <c r="L38" s="136">
        <f t="shared" si="10"/>
        <v>2857.7450297055916</v>
      </c>
      <c r="M38" s="136">
        <f t="shared" si="11"/>
        <v>4390.8050297055888</v>
      </c>
      <c r="N38" s="136">
        <f t="shared" si="12"/>
        <v>-1324.6850297055939</v>
      </c>
      <c r="O38" s="155">
        <f t="shared" si="0"/>
        <v>8.7518552879137148E-3</v>
      </c>
      <c r="P38" s="100">
        <f t="shared" si="13"/>
        <v>8.8291265255843084E-3</v>
      </c>
      <c r="Q38" s="136"/>
      <c r="S38" s="100">
        <f t="shared" si="14"/>
        <v>6.9963607721872682E-3</v>
      </c>
      <c r="T38" s="136"/>
      <c r="U38" s="100">
        <f t="shared" si="25"/>
        <v>2.1105433909036766E-2</v>
      </c>
      <c r="V38" s="100">
        <f t="shared" si="8"/>
        <v>-0.65029131237787752</v>
      </c>
      <c r="W38" s="100">
        <f t="shared" si="9"/>
        <v>0.30639946109801419</v>
      </c>
      <c r="X38" s="100">
        <f t="shared" si="15"/>
        <v>9.9845519546897885E-3</v>
      </c>
      <c r="Z38" s="100">
        <f t="shared" si="26"/>
        <v>3.4985008904127299E-2</v>
      </c>
      <c r="AA38" s="100">
        <f t="shared" si="16"/>
        <v>1.6502913123778256</v>
      </c>
      <c r="AB38" s="100">
        <f t="shared" si="27"/>
        <v>0.96508469503453764</v>
      </c>
      <c r="AC38" s="100">
        <f t="shared" si="23"/>
        <v>3.4916738098561807E-2</v>
      </c>
      <c r="AD38" s="100">
        <f>(D38-D34)/(H38-H34)</f>
        <v>0.69360053890198581</v>
      </c>
      <c r="AE38" s="359">
        <f t="shared" si="24"/>
        <v>972945.77461538441</v>
      </c>
      <c r="AF38" s="100">
        <f t="shared" si="22"/>
        <v>1.0511659835311198E-2</v>
      </c>
      <c r="AG38" s="136"/>
      <c r="AI38" s="198">
        <f t="shared" si="1"/>
        <v>485124.65446500003</v>
      </c>
      <c r="AJ38" s="205">
        <f t="shared" si="17"/>
        <v>9.476207091446856E-2</v>
      </c>
      <c r="AK38" s="35">
        <f t="shared" si="18"/>
        <v>1533.0599999999977</v>
      </c>
      <c r="AL38" s="35">
        <f t="shared" si="6"/>
        <v>-641.57000000000698</v>
      </c>
      <c r="AM38" s="35">
        <f t="shared" si="7"/>
        <v>-1932.9862530000212</v>
      </c>
      <c r="AN38">
        <f t="shared" si="19"/>
        <v>4618.9564739999932</v>
      </c>
      <c r="AO38">
        <f t="shared" si="2"/>
        <v>485471.89119000005</v>
      </c>
      <c r="AP38" s="35">
        <f t="shared" si="3"/>
        <v>2.0264877284418659</v>
      </c>
    </row>
    <row r="39" spans="2:42">
      <c r="B39" s="135">
        <v>42258</v>
      </c>
      <c r="C39" s="352">
        <v>380819.97</v>
      </c>
      <c r="D39" s="352">
        <v>607734.18999999994</v>
      </c>
      <c r="E39" s="355">
        <v>117.67</v>
      </c>
      <c r="F39" s="356">
        <v>162172.39000000001</v>
      </c>
      <c r="G39" s="111">
        <v>3.03274</v>
      </c>
      <c r="H39" s="136">
        <v>988554.16</v>
      </c>
      <c r="I39" s="136">
        <f t="shared" si="20"/>
        <v>10904.040000000037</v>
      </c>
      <c r="J39" s="136">
        <f t="shared" si="4"/>
        <v>4751.3300000000745</v>
      </c>
      <c r="K39" s="155">
        <f t="shared" si="5"/>
        <v>4.8063426287135082E-3</v>
      </c>
      <c r="L39" s="136">
        <f t="shared" si="10"/>
        <v>3595.4417457480818</v>
      </c>
      <c r="M39" s="136">
        <f t="shared" si="11"/>
        <v>4427.8617457480941</v>
      </c>
      <c r="N39" s="136">
        <f t="shared" si="12"/>
        <v>-2763.021745748069</v>
      </c>
      <c r="O39" s="155">
        <f t="shared" si="0"/>
        <v>1.1030290945313544E-2</v>
      </c>
      <c r="P39" s="100">
        <f t="shared" si="13"/>
        <v>1.1153315257609785E-2</v>
      </c>
      <c r="Q39" s="136"/>
      <c r="S39" s="100">
        <f t="shared" si="14"/>
        <v>4.6233200415904604E-3</v>
      </c>
      <c r="T39" s="136"/>
      <c r="U39" s="100">
        <f t="shared" si="25"/>
        <v>1.8353359230633699E-2</v>
      </c>
      <c r="V39" s="100">
        <f t="shared" si="8"/>
        <v>0.23363773932771456</v>
      </c>
      <c r="W39" s="100">
        <f t="shared" si="9"/>
        <v>0.16072483226400328</v>
      </c>
      <c r="X39" s="100">
        <f t="shared" si="15"/>
        <v>1.5288597548843279E-2</v>
      </c>
      <c r="Z39" s="100">
        <f t="shared" si="26"/>
        <v>3.6814252577286169E-2</v>
      </c>
      <c r="AA39" s="100">
        <f t="shared" si="16"/>
        <v>0.76636226067226099</v>
      </c>
      <c r="AB39" s="100">
        <f t="shared" si="27"/>
        <v>0.98232085115869106</v>
      </c>
      <c r="AC39" s="100">
        <f t="shared" si="23"/>
        <v>1.7680413917350542E-2</v>
      </c>
      <c r="AD39" s="100">
        <f>(D39-D35)/(H39-H35)</f>
        <v>0.83927516773599142</v>
      </c>
      <c r="AE39" s="359">
        <f t="shared" si="24"/>
        <v>975133.63846153824</v>
      </c>
      <c r="AF39" s="100">
        <f t="shared" si="22"/>
        <v>1.008196634826024E-2</v>
      </c>
      <c r="AG39" s="136"/>
      <c r="AI39" s="198">
        <f t="shared" si="1"/>
        <v>491826.69404860004</v>
      </c>
      <c r="AJ39" s="205">
        <f t="shared" si="17"/>
        <v>5.6882442604822635E-2</v>
      </c>
      <c r="AK39" s="35">
        <f t="shared" si="18"/>
        <v>832.42000000001281</v>
      </c>
      <c r="AL39" s="35">
        <f t="shared" si="6"/>
        <v>1156.5400000000081</v>
      </c>
      <c r="AM39" s="35">
        <f t="shared" si="7"/>
        <v>3507.4851196000245</v>
      </c>
      <c r="AN39">
        <f t="shared" si="19"/>
        <v>2524.5134308000388</v>
      </c>
      <c r="AO39">
        <f t="shared" si="2"/>
        <v>492183.55656440009</v>
      </c>
      <c r="AP39" s="35">
        <f t="shared" si="3"/>
        <v>2.0085070840245596</v>
      </c>
    </row>
    <row r="40" spans="2:42">
      <c r="B40" s="135">
        <v>42265</v>
      </c>
      <c r="C40" s="352">
        <v>379763.68</v>
      </c>
      <c r="D40" s="352">
        <v>608452.36</v>
      </c>
      <c r="E40" s="355">
        <v>122.98</v>
      </c>
      <c r="F40" s="356">
        <v>163079.98000000001</v>
      </c>
      <c r="G40" s="111">
        <v>3.0002666666666999</v>
      </c>
      <c r="H40" s="136">
        <v>988216.04</v>
      </c>
      <c r="I40" s="136">
        <f t="shared" si="20"/>
        <v>9360.4200000000419</v>
      </c>
      <c r="J40" s="136">
        <f t="shared" si="4"/>
        <v>-338.11999999999534</v>
      </c>
      <c r="K40" s="155">
        <f t="shared" si="5"/>
        <v>-3.4215190435483653E-4</v>
      </c>
      <c r="L40" s="136">
        <f t="shared" si="10"/>
        <v>3119.8626788729684</v>
      </c>
      <c r="M40" s="136">
        <f t="shared" si="11"/>
        <v>4580.8226788729899</v>
      </c>
      <c r="N40" s="136">
        <f t="shared" si="12"/>
        <v>-1658.9026788729475</v>
      </c>
      <c r="O40" s="155">
        <f t="shared" si="0"/>
        <v>9.4720381183046182E-3</v>
      </c>
      <c r="P40" s="100">
        <f t="shared" si="13"/>
        <v>9.5626155775660176E-3</v>
      </c>
      <c r="Q40" s="136"/>
      <c r="S40" s="100">
        <f t="shared" si="14"/>
        <v>7.7643221503873438E-3</v>
      </c>
      <c r="T40" s="136"/>
      <c r="U40" s="100">
        <f t="shared" si="25"/>
        <v>1.9896955848176533E-2</v>
      </c>
      <c r="V40" s="100">
        <f t="shared" si="8"/>
        <v>3.1240092274931786</v>
      </c>
      <c r="W40" s="100">
        <f t="shared" si="9"/>
        <v>0.3125810593969075</v>
      </c>
      <c r="X40" s="100">
        <f t="shared" si="15"/>
        <v>1.0688254686937548E-2</v>
      </c>
      <c r="Z40" s="100">
        <f t="shared" si="26"/>
        <v>3.7480657186414433E-2</v>
      </c>
      <c r="AA40" s="100">
        <f t="shared" si="16"/>
        <v>-2.1240092274933509</v>
      </c>
      <c r="AB40" s="100">
        <f t="shared" si="27"/>
        <v>0.83782144120878754</v>
      </c>
      <c r="AC40" s="100">
        <f t="shared" si="23"/>
        <v>0.16217982386725122</v>
      </c>
      <c r="AD40" s="100">
        <f>(D40-D36)/(H40-H36)</f>
        <v>0.68741787227496098</v>
      </c>
      <c r="AE40" s="359">
        <f t="shared" si="24"/>
        <v>977394.41153846134</v>
      </c>
      <c r="AF40" s="100">
        <f t="shared" si="22"/>
        <v>9.4785470623173287E-3</v>
      </c>
      <c r="AG40" s="136"/>
      <c r="AI40" s="198">
        <f t="shared" si="1"/>
        <v>489283.42799467215</v>
      </c>
      <c r="AJ40" s="205">
        <f t="shared" si="17"/>
        <v>3.4389001955041576E-2</v>
      </c>
      <c r="AK40" s="35">
        <f t="shared" si="18"/>
        <v>1460.960000000021</v>
      </c>
      <c r="AL40" s="35">
        <f t="shared" si="6"/>
        <v>907.58999999999651</v>
      </c>
      <c r="AM40" s="35">
        <f t="shared" si="7"/>
        <v>2723.0120240000197</v>
      </c>
      <c r="AN40">
        <f t="shared" si="19"/>
        <v>4383.2695893334449</v>
      </c>
      <c r="AO40">
        <f t="shared" si="2"/>
        <v>489652.4007893388</v>
      </c>
      <c r="AP40" s="35">
        <f t="shared" si="3"/>
        <v>2.0181991110570623</v>
      </c>
    </row>
    <row r="41" spans="2:42">
      <c r="B41" s="135">
        <v>42270</v>
      </c>
      <c r="C41" s="352">
        <v>380412.19</v>
      </c>
      <c r="D41" s="352">
        <v>605032.28</v>
      </c>
      <c r="E41" s="355">
        <v>120.16</v>
      </c>
      <c r="F41" s="356">
        <v>161442.49</v>
      </c>
      <c r="G41" s="111">
        <v>3.0278200000000002</v>
      </c>
      <c r="H41" s="136">
        <v>985444.47</v>
      </c>
      <c r="I41" s="136">
        <f t="shared" si="20"/>
        <v>520.84999999997672</v>
      </c>
      <c r="J41" s="136">
        <f t="shared" si="4"/>
        <v>-2771.5700000000652</v>
      </c>
      <c r="K41" s="155">
        <f t="shared" si="5"/>
        <v>-2.8125075378423558E-3</v>
      </c>
      <c r="L41" s="136">
        <f t="shared" si="10"/>
        <v>172.02145437971103</v>
      </c>
      <c r="M41" s="136">
        <f t="shared" si="11"/>
        <v>-42.908545620311088</v>
      </c>
      <c r="N41" s="136">
        <f t="shared" si="12"/>
        <v>-386.95145437973315</v>
      </c>
      <c r="O41" s="155">
        <f t="shared" si="0"/>
        <v>5.2854322679387169E-4</v>
      </c>
      <c r="P41" s="100">
        <f t="shared" si="13"/>
        <v>5.2882273246729198E-4</v>
      </c>
      <c r="Q41" s="136"/>
      <c r="S41" s="100">
        <f t="shared" si="14"/>
        <v>3.7763102871848772E-3</v>
      </c>
      <c r="T41" s="136"/>
      <c r="U41" s="100">
        <f t="shared" si="25"/>
        <v>1.868326820824601E-2</v>
      </c>
      <c r="V41" s="100">
        <f t="shared" si="8"/>
        <v>-0.23398651305938298</v>
      </c>
      <c r="W41" s="100">
        <f t="shared" si="9"/>
        <v>2.7477200729578328</v>
      </c>
      <c r="X41" s="100">
        <f t="shared" si="15"/>
        <v>-1.5022875599861793E-3</v>
      </c>
      <c r="Z41" s="100">
        <f t="shared" si="26"/>
        <v>1.6643242271659326E-2</v>
      </c>
      <c r="AA41" s="100">
        <f t="shared" si="16"/>
        <v>1.233986513059341</v>
      </c>
      <c r="AB41" s="100">
        <f t="shared" si="27"/>
        <v>0.86435478048199521</v>
      </c>
      <c r="AC41" s="100">
        <f t="shared" si="23"/>
        <v>0.13564648459404033</v>
      </c>
      <c r="AE41" s="359">
        <f t="shared" si="24"/>
        <v>978693.01461538463</v>
      </c>
      <c r="AF41" s="100">
        <f t="shared" si="22"/>
        <v>8.1602218636146889E-3</v>
      </c>
      <c r="AG41" s="136"/>
      <c r="AI41" s="198">
        <f t="shared" si="1"/>
        <v>488818.80007180001</v>
      </c>
      <c r="AJ41" s="205">
        <f t="shared" si="17"/>
        <v>3.2483932007497593E-2</v>
      </c>
      <c r="AK41" s="35">
        <f t="shared" si="18"/>
        <v>-214.93000000002212</v>
      </c>
      <c r="AL41" s="35">
        <f t="shared" si="6"/>
        <v>-1637.4900000000198</v>
      </c>
      <c r="AM41" s="35">
        <f t="shared" si="7"/>
        <v>-4958.0249718000605</v>
      </c>
      <c r="AN41">
        <f t="shared" si="19"/>
        <v>-650.76935260006701</v>
      </c>
      <c r="AO41">
        <f t="shared" si="2"/>
        <v>489182.62292300002</v>
      </c>
      <c r="AP41" s="35">
        <f t="shared" si="3"/>
        <v>2.0144715364411345</v>
      </c>
    </row>
    <row r="42" spans="2:42">
      <c r="B42" s="135">
        <v>42279</v>
      </c>
      <c r="C42" s="352">
        <v>379922.49</v>
      </c>
      <c r="D42" s="352">
        <v>606649.93000000005</v>
      </c>
      <c r="E42" s="355">
        <v>123.22</v>
      </c>
      <c r="F42" s="356">
        <v>161416.21</v>
      </c>
      <c r="G42" s="111">
        <v>2.9755199999999999</v>
      </c>
      <c r="H42" s="136">
        <v>986572.42</v>
      </c>
      <c r="I42" s="136">
        <f t="shared" si="20"/>
        <v>2769.5900000000838</v>
      </c>
      <c r="J42" s="136">
        <f t="shared" si="4"/>
        <v>1127.9500000000698</v>
      </c>
      <c r="K42" s="155">
        <f t="shared" si="5"/>
        <v>1.1433017760622882E-3</v>
      </c>
      <c r="L42" s="136">
        <f t="shared" si="10"/>
        <v>930.79192880574954</v>
      </c>
      <c r="M42" s="136">
        <f t="shared" si="11"/>
        <v>1331.1519288057357</v>
      </c>
      <c r="N42" s="136">
        <f t="shared" si="12"/>
        <v>-530.4319288057635</v>
      </c>
      <c r="O42" s="155">
        <f t="shared" si="0"/>
        <v>2.8072850445181549E-3</v>
      </c>
      <c r="P42" s="100">
        <f t="shared" si="13"/>
        <v>2.8151880799123985E-3</v>
      </c>
      <c r="Q42" s="136"/>
      <c r="S42" s="100">
        <f t="shared" si="14"/>
        <v>5.5992748990357061E-4</v>
      </c>
      <c r="T42" s="136"/>
      <c r="U42" s="100">
        <f t="shared" si="25"/>
        <v>1.4810088159045297E-2</v>
      </c>
      <c r="V42" s="100">
        <f t="shared" si="8"/>
        <v>-0.43415044993127472</v>
      </c>
      <c r="W42" s="100">
        <f t="shared" si="9"/>
        <v>7.6765875093418007E-2</v>
      </c>
      <c r="X42" s="100">
        <f t="shared" si="15"/>
        <v>4.2327592136278003E-3</v>
      </c>
      <c r="Z42" s="100">
        <f t="shared" si="26"/>
        <v>2.3087804992645476E-2</v>
      </c>
      <c r="AA42" s="100">
        <f t="shared" si="16"/>
        <v>1.4341504499312232</v>
      </c>
      <c r="AB42" s="100">
        <f t="shared" si="27"/>
        <v>0.83854961450128529</v>
      </c>
      <c r="AC42" s="100">
        <f t="shared" si="23"/>
        <v>0.16145165057474634</v>
      </c>
      <c r="AD42" s="100">
        <f>(D42-D38)/(H42-H38)</f>
        <v>0.92323412490658197</v>
      </c>
      <c r="AE42" s="359">
        <f t="shared" si="24"/>
        <v>980172.60769230756</v>
      </c>
      <c r="AF42" s="100">
        <f t="shared" si="22"/>
        <v>7.4277860755189535E-3</v>
      </c>
      <c r="AG42" s="136"/>
      <c r="AI42" s="198">
        <f t="shared" si="1"/>
        <v>480297.16117919999</v>
      </c>
      <c r="AJ42" s="205">
        <f t="shared" si="17"/>
        <v>-9.9510367930565058E-3</v>
      </c>
      <c r="AK42" s="35">
        <f t="shared" si="18"/>
        <v>400.35999999998603</v>
      </c>
      <c r="AL42" s="35">
        <f t="shared" si="6"/>
        <v>-26.279999999998836</v>
      </c>
      <c r="AM42" s="35">
        <f t="shared" si="7"/>
        <v>-78.196665599996535</v>
      </c>
      <c r="AN42">
        <f t="shared" si="19"/>
        <v>1191.2791871999584</v>
      </c>
      <c r="AO42">
        <f t="shared" si="2"/>
        <v>480663.80475359998</v>
      </c>
      <c r="AP42" s="35">
        <f t="shared" si="3"/>
        <v>2.052520722890173</v>
      </c>
    </row>
    <row r="43" spans="2:42">
      <c r="B43" s="135">
        <v>42286</v>
      </c>
      <c r="C43" s="352">
        <v>379654.73</v>
      </c>
      <c r="D43" s="352">
        <v>608764.87</v>
      </c>
      <c r="E43" s="355">
        <v>120.85</v>
      </c>
      <c r="F43" s="356">
        <v>162332.29999999999</v>
      </c>
      <c r="G43" s="111">
        <v>2.9174000000000002</v>
      </c>
      <c r="H43" s="136">
        <v>988419.6</v>
      </c>
      <c r="I43" s="136">
        <f t="shared" si="20"/>
        <v>-134.56000000005588</v>
      </c>
      <c r="J43" s="136">
        <f t="shared" si="4"/>
        <v>1847.1799999999348</v>
      </c>
      <c r="K43" s="155">
        <f t="shared" si="5"/>
        <v>1.868821702847591E-3</v>
      </c>
      <c r="L43" s="136">
        <f t="shared" si="10"/>
        <v>-46.123260437394897</v>
      </c>
      <c r="M43" s="136">
        <f t="shared" si="11"/>
        <v>113.7867395625795</v>
      </c>
      <c r="N43" s="136">
        <f t="shared" si="12"/>
        <v>206.03326043736928</v>
      </c>
      <c r="O43" s="155">
        <f t="shared" si="0"/>
        <v>-1.3613651530185753E-4</v>
      </c>
      <c r="P43" s="100">
        <f t="shared" si="13"/>
        <v>-1.3611798467375413E-4</v>
      </c>
      <c r="Q43" s="136"/>
      <c r="S43" s="100">
        <f t="shared" si="14"/>
        <v>-3.05981852789913E-3</v>
      </c>
      <c r="T43" s="136"/>
      <c r="U43" s="100">
        <f t="shared" si="25"/>
        <v>1.3510096119283055E-2</v>
      </c>
      <c r="V43" s="100">
        <f t="shared" si="8"/>
        <v>-0.14495609523707423</v>
      </c>
      <c r="W43" s="100">
        <f t="shared" si="9"/>
        <v>8.6596313911972853</v>
      </c>
      <c r="X43" s="100">
        <f t="shared" si="15"/>
        <v>1.6959388116703641E-3</v>
      </c>
      <c r="Z43" s="100">
        <f t="shared" si="26"/>
        <v>2.1739312137755137E-2</v>
      </c>
      <c r="AA43" s="100">
        <f t="shared" si="16"/>
        <v>1.1449560952370743</v>
      </c>
      <c r="AB43" s="100">
        <f t="shared" si="27"/>
        <v>0.8551150865418321</v>
      </c>
      <c r="AC43" s="100">
        <f t="shared" si="23"/>
        <v>0.14488617853420241</v>
      </c>
      <c r="AE43" s="359">
        <f t="shared" si="24"/>
        <v>981558.24999999988</v>
      </c>
      <c r="AF43" s="100">
        <f t="shared" si="22"/>
        <v>6.5884421222487093E-3</v>
      </c>
      <c r="AG43" s="136"/>
      <c r="AI43" s="198">
        <f t="shared" si="1"/>
        <v>473588.25202000001</v>
      </c>
      <c r="AJ43" s="205">
        <f t="shared" si="17"/>
        <v>-3.7083066554329372E-2</v>
      </c>
      <c r="AK43" s="35">
        <f t="shared" si="18"/>
        <v>159.90999999997439</v>
      </c>
      <c r="AL43" s="35">
        <f t="shared" si="6"/>
        <v>916.08999999999651</v>
      </c>
      <c r="AM43" s="35">
        <f t="shared" si="7"/>
        <v>2672.60096599999</v>
      </c>
      <c r="AN43">
        <f t="shared" si="19"/>
        <v>466.52143399992531</v>
      </c>
      <c r="AO43">
        <f t="shared" si="2"/>
        <v>473940.81981000002</v>
      </c>
      <c r="AP43" s="35">
        <f t="shared" si="3"/>
        <v>2.0855338022925549</v>
      </c>
    </row>
    <row r="44" spans="2:42">
      <c r="B44" s="135">
        <v>42293</v>
      </c>
      <c r="C44" s="352">
        <v>378051.75</v>
      </c>
      <c r="D44" s="352">
        <v>611387.47</v>
      </c>
      <c r="E44" s="355">
        <v>124.87</v>
      </c>
      <c r="F44" s="356">
        <v>162855.9</v>
      </c>
      <c r="G44" s="111">
        <v>2.8935599999999999</v>
      </c>
      <c r="H44" s="136">
        <v>989439.22</v>
      </c>
      <c r="I44" s="136">
        <f t="shared" si="20"/>
        <v>1223.1799999999348</v>
      </c>
      <c r="J44" s="136">
        <f t="shared" si="4"/>
        <v>1019.6199999999953</v>
      </c>
      <c r="K44" s="155">
        <f t="shared" si="5"/>
        <v>1.0305029145701292E-3</v>
      </c>
      <c r="L44" s="136">
        <f t="shared" si="10"/>
        <v>422.72494781512563</v>
      </c>
      <c r="M44" s="136">
        <f t="shared" si="11"/>
        <v>198.64494781510933</v>
      </c>
      <c r="N44" s="136">
        <f t="shared" si="12"/>
        <v>-646.80494781514199</v>
      </c>
      <c r="O44" s="155">
        <f t="shared" si="0"/>
        <v>1.2362356123299164E-3</v>
      </c>
      <c r="P44" s="100">
        <f t="shared" si="13"/>
        <v>1.2377657824699292E-3</v>
      </c>
      <c r="Q44" s="136"/>
      <c r="S44" s="100">
        <f t="shared" si="14"/>
        <v>-4.5078823756921488E-3</v>
      </c>
      <c r="T44" s="136"/>
      <c r="U44" s="100">
        <f t="shared" si="25"/>
        <v>1.2191841822389908E-2</v>
      </c>
      <c r="V44" s="100">
        <f t="shared" si="8"/>
        <v>-1.5721347168552879</v>
      </c>
      <c r="W44" s="100">
        <f t="shared" si="9"/>
        <v>-1.3995732435128798</v>
      </c>
      <c r="X44" s="100">
        <f t="shared" si="15"/>
        <v>4.8238945116425977E-3</v>
      </c>
      <c r="Z44" s="100">
        <f t="shared" si="26"/>
        <v>3.0005115426281891E-2</v>
      </c>
      <c r="AA44" s="100">
        <f t="shared" si="16"/>
        <v>2.5721347168552882</v>
      </c>
      <c r="AB44" s="100">
        <f t="shared" si="27"/>
        <v>1.001353932391889</v>
      </c>
      <c r="AC44" s="100">
        <f t="shared" si="23"/>
        <v>-1.3528982467356787E-3</v>
      </c>
      <c r="AE44" s="359">
        <f t="shared" si="24"/>
        <v>983278.55538461555</v>
      </c>
      <c r="AF44" s="100">
        <f t="shared" si="22"/>
        <v>6.0202347964035466E-3</v>
      </c>
      <c r="AG44" s="136"/>
      <c r="AI44" s="198">
        <f t="shared" si="1"/>
        <v>471233.31800399994</v>
      </c>
      <c r="AJ44" s="205">
        <f t="shared" si="17"/>
        <v>-3.6890908127934302E-2</v>
      </c>
      <c r="AK44" s="35">
        <f t="shared" si="18"/>
        <v>-224.0800000000163</v>
      </c>
      <c r="AL44" s="35">
        <f t="shared" si="6"/>
        <v>523.60000000000582</v>
      </c>
      <c r="AM44" s="35">
        <f t="shared" si="7"/>
        <v>1515.0680160000168</v>
      </c>
      <c r="AN44">
        <f t="shared" si="19"/>
        <v>-648.38892480004711</v>
      </c>
      <c r="AO44">
        <f t="shared" si="2"/>
        <v>471594.63684119994</v>
      </c>
      <c r="AP44" s="35">
        <f t="shared" si="3"/>
        <v>2.0980714001062184</v>
      </c>
    </row>
    <row r="45" spans="2:42">
      <c r="B45" s="135">
        <v>42300</v>
      </c>
      <c r="C45" s="352">
        <v>378114.13</v>
      </c>
      <c r="D45" s="352">
        <v>610355.68999999994</v>
      </c>
      <c r="E45" s="355">
        <v>124.9</v>
      </c>
      <c r="F45" s="356">
        <v>161837.5</v>
      </c>
      <c r="G45" s="111">
        <v>2.8865500000000002</v>
      </c>
      <c r="H45" s="136">
        <v>988469.82</v>
      </c>
      <c r="I45" s="136">
        <f t="shared" si="20"/>
        <v>3025.3499999999767</v>
      </c>
      <c r="J45" s="136">
        <f t="shared" si="4"/>
        <v>-969.40000000002328</v>
      </c>
      <c r="K45" s="155">
        <f t="shared" si="5"/>
        <v>-9.8070773673193516E-4</v>
      </c>
      <c r="L45" s="136">
        <f t="shared" si="10"/>
        <v>1048.0850842701414</v>
      </c>
      <c r="M45" s="136">
        <f t="shared" si="11"/>
        <v>1443.0950842701507</v>
      </c>
      <c r="N45" s="136">
        <f t="shared" si="12"/>
        <v>-653.07508427013204</v>
      </c>
      <c r="O45" s="155">
        <f t="shared" si="0"/>
        <v>3.0606397269670577E-3</v>
      </c>
      <c r="P45" s="100">
        <f t="shared" si="13"/>
        <v>3.0700360011152905E-3</v>
      </c>
      <c r="Q45" s="136"/>
      <c r="S45" s="100">
        <f t="shared" si="14"/>
        <v>-6.040973608127536E-3</v>
      </c>
      <c r="T45" s="136"/>
      <c r="U45" s="100">
        <f t="shared" si="25"/>
        <v>1.1727817766721431E-2</v>
      </c>
      <c r="V45" s="100">
        <f t="shared" si="8"/>
        <v>-6.4349081906337077E-2</v>
      </c>
      <c r="W45" s="100">
        <f t="shared" si="9"/>
        <v>-0.75960136843671489</v>
      </c>
      <c r="X45" s="100">
        <f t="shared" si="15"/>
        <v>8.7985553431957648E-3</v>
      </c>
      <c r="Z45" s="100">
        <f t="shared" si="26"/>
        <v>2.6548739990654394E-2</v>
      </c>
      <c r="AA45" s="100">
        <f t="shared" si="16"/>
        <v>1.064349081906337</v>
      </c>
      <c r="AB45" s="100">
        <f t="shared" si="27"/>
        <v>1.0209148684140343</v>
      </c>
      <c r="AC45" s="100">
        <f t="shared" si="23"/>
        <v>-2.0914461485303921E-2</v>
      </c>
      <c r="AE45" s="359">
        <f t="shared" si="24"/>
        <v>984829.95153846161</v>
      </c>
      <c r="AF45" s="100">
        <f t="shared" si="22"/>
        <v>6.2705432974697667E-3</v>
      </c>
      <c r="AG45" s="136"/>
      <c r="AI45" s="198">
        <f t="shared" si="1"/>
        <v>467152.03562500002</v>
      </c>
      <c r="AJ45" s="205">
        <f t="shared" si="17"/>
        <v>-4.4324736371877421E-2</v>
      </c>
      <c r="AK45" s="35">
        <f t="shared" si="18"/>
        <v>395.01000000000931</v>
      </c>
      <c r="AL45" s="35">
        <f t="shared" si="6"/>
        <v>-1018.3999999999942</v>
      </c>
      <c r="AM45" s="35">
        <f t="shared" si="7"/>
        <v>-2939.6625199999835</v>
      </c>
      <c r="AN45">
        <f t="shared" si="19"/>
        <v>1140.2161155000269</v>
      </c>
      <c r="AO45">
        <f t="shared" si="2"/>
        <v>467512.56572000001</v>
      </c>
      <c r="AP45" s="35">
        <f t="shared" si="3"/>
        <v>2.1143171167553358</v>
      </c>
    </row>
    <row r="46" spans="2:42">
      <c r="B46" s="135">
        <v>42307</v>
      </c>
      <c r="C46" s="352">
        <v>379736.29</v>
      </c>
      <c r="D46" s="352">
        <v>615928.07999999996</v>
      </c>
      <c r="E46" s="355">
        <v>91.28</v>
      </c>
      <c r="F46" s="356">
        <v>161970.10999999999</v>
      </c>
      <c r="G46" s="111">
        <v>2.8502000000000001</v>
      </c>
      <c r="H46" s="136">
        <v>995664.37</v>
      </c>
      <c r="I46" s="136">
        <f t="shared" si="20"/>
        <v>9091.9499999999534</v>
      </c>
      <c r="J46" s="136">
        <f t="shared" si="4"/>
        <v>7194.5500000000466</v>
      </c>
      <c r="K46" s="155">
        <f t="shared" si="5"/>
        <v>7.2258787366269285E-3</v>
      </c>
      <c r="L46" s="136">
        <f t="shared" si="10"/>
        <v>3189.9340397164947</v>
      </c>
      <c r="M46" s="136">
        <f t="shared" si="11"/>
        <v>3743.8340397164889</v>
      </c>
      <c r="N46" s="136">
        <f t="shared" si="12"/>
        <v>-2636.0340397165005</v>
      </c>
      <c r="O46" s="155">
        <f t="shared" si="0"/>
        <v>9.1315409830322169E-3</v>
      </c>
      <c r="P46" s="100">
        <f t="shared" si="13"/>
        <v>9.2156944748161048E-3</v>
      </c>
      <c r="Q46" s="136"/>
      <c r="S46" s="100">
        <f t="shared" si="14"/>
        <v>-4.9009996749603232E-4</v>
      </c>
      <c r="T46" s="136"/>
      <c r="U46" s="100">
        <f t="shared" si="25"/>
        <v>7.4945710067216816E-3</v>
      </c>
      <c r="V46" s="100">
        <f t="shared" si="8"/>
        <v>0.22547066877010569</v>
      </c>
      <c r="W46" s="100">
        <f t="shared" si="9"/>
        <v>-2.0479655079494782E-2</v>
      </c>
      <c r="X46" s="100">
        <f t="shared" si="15"/>
        <v>1.5294075777771714E-2</v>
      </c>
      <c r="Z46" s="100">
        <f t="shared" si="26"/>
        <v>9.1602968136253651E-3</v>
      </c>
      <c r="AA46" s="100">
        <f t="shared" si="16"/>
        <v>0.77452933122988621</v>
      </c>
      <c r="AB46" s="100">
        <f t="shared" si="27"/>
        <v>1.016483189950101</v>
      </c>
      <c r="AC46" s="100">
        <f t="shared" si="23"/>
        <v>-1.6482742422398704E-2</v>
      </c>
      <c r="AD46" s="100">
        <f>(D46-D42)/(H46-H42)</f>
        <v>1.0204796550794883</v>
      </c>
      <c r="AE46" s="359">
        <f t="shared" si="24"/>
        <v>985477.30923076917</v>
      </c>
      <c r="AF46" s="100">
        <f t="shared" si="22"/>
        <v>5.4120075350308538E-3</v>
      </c>
      <c r="AG46" s="136"/>
      <c r="AI46" s="198">
        <f t="shared" si="1"/>
        <v>461647.20752199995</v>
      </c>
      <c r="AJ46" s="205">
        <f t="shared" si="17"/>
        <v>-3.883003099875016E-2</v>
      </c>
      <c r="AK46" s="35">
        <f t="shared" si="18"/>
        <v>553.89999999999418</v>
      </c>
      <c r="AL46" s="35">
        <f t="shared" si="6"/>
        <v>132.60999999998603</v>
      </c>
      <c r="AM46" s="35">
        <f t="shared" si="7"/>
        <v>377.96502199996019</v>
      </c>
      <c r="AN46">
        <f t="shared" si="19"/>
        <v>1578.7257799999834</v>
      </c>
      <c r="AO46">
        <f t="shared" si="2"/>
        <v>461907.37377799995</v>
      </c>
      <c r="AP46" s="35">
        <f t="shared" si="3"/>
        <v>2.1555498494348182</v>
      </c>
    </row>
    <row r="47" spans="2:42">
      <c r="B47" s="135">
        <v>42314</v>
      </c>
      <c r="C47" s="352">
        <v>378571.22</v>
      </c>
      <c r="D47" s="352">
        <v>611659.56000000006</v>
      </c>
      <c r="E47" s="355">
        <v>116.94</v>
      </c>
      <c r="F47" s="356">
        <v>160874.88</v>
      </c>
      <c r="G47" s="111">
        <v>2.89398</v>
      </c>
      <c r="H47" s="136">
        <v>990230.78</v>
      </c>
      <c r="I47" s="136">
        <f t="shared" si="20"/>
        <v>1811.1800000000512</v>
      </c>
      <c r="J47" s="136">
        <f t="shared" si="4"/>
        <v>-5433.5899999999674</v>
      </c>
      <c r="K47" s="155">
        <f t="shared" si="5"/>
        <v>-5.4871956212065708E-3</v>
      </c>
      <c r="L47" s="136">
        <f t="shared" si="10"/>
        <v>625.84399339319941</v>
      </c>
      <c r="M47" s="136">
        <f t="shared" si="11"/>
        <v>-831.57600660678429</v>
      </c>
      <c r="N47" s="136">
        <f t="shared" si="12"/>
        <v>-2083.2639933931832</v>
      </c>
      <c r="O47" s="155">
        <f t="shared" si="0"/>
        <v>1.8290483759755996E-3</v>
      </c>
      <c r="P47" s="100">
        <f t="shared" si="13"/>
        <v>1.8323999240808775E-3</v>
      </c>
      <c r="Q47" s="136"/>
      <c r="S47" s="100">
        <f t="shared" si="14"/>
        <v>-2.853935205811895E-3</v>
      </c>
      <c r="T47" s="136"/>
      <c r="U47" s="100">
        <f t="shared" si="25"/>
        <v>3.9766171822735912E-3</v>
      </c>
      <c r="V47" s="100">
        <f t="shared" si="8"/>
        <v>0.21441993230994866</v>
      </c>
      <c r="W47" s="100">
        <f t="shared" si="9"/>
        <v>-0.59823430029040658</v>
      </c>
      <c r="X47" s="100">
        <f t="shared" si="15"/>
        <v>4.755021425595831E-3</v>
      </c>
      <c r="Z47" s="100">
        <f t="shared" si="26"/>
        <v>2.2635186613918935E-2</v>
      </c>
      <c r="AA47" s="100">
        <f t="shared" si="16"/>
        <v>0.78558006769004063</v>
      </c>
      <c r="AB47" s="100">
        <f t="shared" si="27"/>
        <v>0.99896693990644536</v>
      </c>
      <c r="AC47" s="100">
        <f t="shared" si="23"/>
        <v>1.0335714261173062E-3</v>
      </c>
      <c r="AE47" s="359">
        <f t="shared" si="24"/>
        <v>986634.08230769215</v>
      </c>
      <c r="AF47" s="100">
        <f t="shared" si="22"/>
        <v>5.1711982530759319E-3</v>
      </c>
      <c r="AG47" s="136"/>
      <c r="AI47" s="198">
        <f t="shared" si="1"/>
        <v>465568.6852224</v>
      </c>
      <c r="AJ47" s="205">
        <f t="shared" si="17"/>
        <v>-1.693362697109585E-2</v>
      </c>
      <c r="AK47" s="35">
        <f t="shared" si="18"/>
        <v>-1457.4199999999837</v>
      </c>
      <c r="AL47" s="35">
        <f t="shared" si="6"/>
        <v>-1095.2299999999814</v>
      </c>
      <c r="AM47" s="35">
        <f t="shared" si="7"/>
        <v>-3169.5737153999462</v>
      </c>
      <c r="AN47">
        <f t="shared" si="19"/>
        <v>-4217.7443315999526</v>
      </c>
      <c r="AO47">
        <f t="shared" si="2"/>
        <v>465907.10724360001</v>
      </c>
      <c r="AP47" s="35">
        <f t="shared" si="3"/>
        <v>2.125382430541582</v>
      </c>
    </row>
    <row r="48" spans="2:42">
      <c r="B48" s="135">
        <v>42321</v>
      </c>
      <c r="C48" s="352">
        <v>379729.6</v>
      </c>
      <c r="D48" s="352">
        <v>614513.11</v>
      </c>
      <c r="E48" s="355">
        <v>118.52</v>
      </c>
      <c r="F48" s="356">
        <v>160285.92000000001</v>
      </c>
      <c r="G48" s="111">
        <v>2.8663799999999999</v>
      </c>
      <c r="H48" s="136">
        <v>994242.71</v>
      </c>
      <c r="I48" s="136">
        <f t="shared" si="20"/>
        <v>4803.4899999999907</v>
      </c>
      <c r="J48" s="136">
        <f t="shared" si="4"/>
        <v>4011.9299999999348</v>
      </c>
      <c r="K48" s="155">
        <f t="shared" si="5"/>
        <v>4.0351615955021031E-3</v>
      </c>
      <c r="L48" s="136">
        <f t="shared" si="10"/>
        <v>1675.8036268743122</v>
      </c>
      <c r="M48" s="136">
        <f t="shared" si="11"/>
        <v>-894.17637312566922</v>
      </c>
      <c r="N48" s="136">
        <f t="shared" si="12"/>
        <v>-4245.783626874294</v>
      </c>
      <c r="O48" s="155">
        <f t="shared" si="0"/>
        <v>4.8313052252603296E-3</v>
      </c>
      <c r="P48" s="100">
        <f t="shared" si="13"/>
        <v>4.8547600528711515E-3</v>
      </c>
      <c r="Q48" s="136"/>
      <c r="S48" s="100">
        <f t="shared" si="14"/>
        <v>4.4381490100230368E-3</v>
      </c>
      <c r="T48" s="136"/>
      <c r="U48" s="100">
        <f t="shared" si="25"/>
        <v>1.7468660324329458E-3</v>
      </c>
      <c r="V48" s="100">
        <f t="shared" si="8"/>
        <v>0.28873385128853779</v>
      </c>
      <c r="W48" s="100">
        <f t="shared" si="9"/>
        <v>0.34929811449591441</v>
      </c>
      <c r="X48" s="100">
        <f t="shared" si="15"/>
        <v>5.1123717010425713E-3</v>
      </c>
      <c r="Z48" s="100">
        <f t="shared" si="26"/>
        <v>2.6613548971595794E-2</v>
      </c>
      <c r="AA48" s="100">
        <f t="shared" si="16"/>
        <v>0.71126614871146221</v>
      </c>
      <c r="AB48" s="100">
        <f t="shared" si="27"/>
        <v>1.0392266125729768</v>
      </c>
      <c r="AC48" s="100">
        <f t="shared" si="23"/>
        <v>-3.9226101240412002E-2</v>
      </c>
      <c r="AD48" s="100">
        <f t="shared" ref="AD48:AD53" si="28">(D48-D44)/(H48-H44)</f>
        <v>0.65070188550408559</v>
      </c>
      <c r="AE48" s="359">
        <f t="shared" si="24"/>
        <v>987910.43538461509</v>
      </c>
      <c r="AF48" s="100">
        <f t="shared" si="22"/>
        <v>4.7106488539127656E-3</v>
      </c>
      <c r="AG48" s="136"/>
      <c r="AI48" s="198">
        <f t="shared" si="1"/>
        <v>459440.3553696</v>
      </c>
      <c r="AJ48" s="205">
        <f t="shared" si="17"/>
        <v>-2.5025740294322397E-2</v>
      </c>
      <c r="AK48" s="35">
        <f t="shared" si="18"/>
        <v>-2569.9799999999814</v>
      </c>
      <c r="AL48" s="35">
        <f t="shared" si="6"/>
        <v>-588.95999999999185</v>
      </c>
      <c r="AM48" s="35">
        <f t="shared" si="7"/>
        <v>-1688.1831647999766</v>
      </c>
      <c r="AN48">
        <f t="shared" si="19"/>
        <v>-7366.5392723999466</v>
      </c>
      <c r="AO48">
        <f t="shared" si="2"/>
        <v>459780.07872719999</v>
      </c>
      <c r="AP48" s="35">
        <f t="shared" si="3"/>
        <v>2.1624310317061632</v>
      </c>
    </row>
    <row r="49" spans="2:42">
      <c r="B49" s="135">
        <v>42328</v>
      </c>
      <c r="C49" s="352">
        <v>377218.5</v>
      </c>
      <c r="D49" s="352">
        <v>616855.44999999995</v>
      </c>
      <c r="E49" s="355">
        <v>120.95</v>
      </c>
      <c r="F49" s="356">
        <v>159507.94</v>
      </c>
      <c r="G49" s="111">
        <v>2.8649399999999998</v>
      </c>
      <c r="H49" s="136">
        <v>994073.96</v>
      </c>
      <c r="I49" s="136">
        <f t="shared" si="20"/>
        <v>5604.140000000014</v>
      </c>
      <c r="J49" s="136">
        <f t="shared" si="4"/>
        <v>-168.75</v>
      </c>
      <c r="K49" s="155">
        <f t="shared" si="5"/>
        <v>-1.6975598073205742E-4</v>
      </c>
      <c r="L49" s="136">
        <f t="shared" si="10"/>
        <v>1956.1107736985816</v>
      </c>
      <c r="M49" s="136">
        <f t="shared" si="11"/>
        <v>-373.44922630141605</v>
      </c>
      <c r="N49" s="136">
        <f t="shared" si="12"/>
        <v>-4285.6707736985791</v>
      </c>
      <c r="O49" s="155">
        <f t="shared" si="0"/>
        <v>5.6375483369466937E-3</v>
      </c>
      <c r="P49" s="100">
        <f t="shared" si="13"/>
        <v>5.6695104763036814E-3</v>
      </c>
      <c r="Q49" s="136"/>
      <c r="S49" s="100">
        <f t="shared" si="14"/>
        <v>-2.3686763570565446E-3</v>
      </c>
      <c r="T49" s="136"/>
      <c r="U49" s="100">
        <f t="shared" si="25"/>
        <v>1.0102755352641808E-3</v>
      </c>
      <c r="V49" s="100">
        <f t="shared" si="8"/>
        <v>14.880592592592455</v>
      </c>
      <c r="W49" s="100">
        <f t="shared" si="9"/>
        <v>-0.15981577904906058</v>
      </c>
      <c r="X49" s="100">
        <f t="shared" si="15"/>
        <v>1.0649134769268735E-2</v>
      </c>
      <c r="Z49" s="100">
        <f t="shared" si="26"/>
        <v>2.4646462304173555E-2</v>
      </c>
      <c r="AA49" s="100">
        <f t="shared" si="16"/>
        <v>-13.88053333333314</v>
      </c>
      <c r="AB49" s="100">
        <f t="shared" si="27"/>
        <v>-0.24770335158700263</v>
      </c>
      <c r="AC49" s="100">
        <f t="shared" si="23"/>
        <v>1.247707783223118</v>
      </c>
      <c r="AD49" s="100">
        <f t="shared" si="28"/>
        <v>1.159813994653951</v>
      </c>
      <c r="AE49" s="359">
        <f t="shared" si="24"/>
        <v>989081.07692307688</v>
      </c>
      <c r="AF49" s="100">
        <f t="shared" si="22"/>
        <v>4.3166085454390702E-3</v>
      </c>
      <c r="AG49" s="136"/>
      <c r="AI49" s="198">
        <f t="shared" si="1"/>
        <v>456980.6776236</v>
      </c>
      <c r="AJ49" s="205">
        <f t="shared" si="17"/>
        <v>-2.1773121437417726E-2</v>
      </c>
      <c r="AK49" s="35">
        <f t="shared" si="18"/>
        <v>-2329.5599999999977</v>
      </c>
      <c r="AL49" s="35">
        <f t="shared" si="6"/>
        <v>-777.98000000001048</v>
      </c>
      <c r="AM49" s="35">
        <f t="shared" si="7"/>
        <v>-2228.86602120003</v>
      </c>
      <c r="AN49">
        <f t="shared" si="19"/>
        <v>-6674.049626399993</v>
      </c>
      <c r="AO49">
        <f t="shared" si="2"/>
        <v>457327.1921166</v>
      </c>
      <c r="AP49" s="35">
        <f t="shared" si="3"/>
        <v>2.1736602964700844</v>
      </c>
    </row>
    <row r="50" spans="2:42">
      <c r="B50" s="135">
        <v>42335</v>
      </c>
      <c r="C50" s="352">
        <v>378774.27</v>
      </c>
      <c r="D50" s="352">
        <v>625507.38</v>
      </c>
      <c r="E50" s="355">
        <v>115.91</v>
      </c>
      <c r="F50" s="356">
        <v>159255.75</v>
      </c>
      <c r="G50" s="111">
        <v>2.8962400000000001</v>
      </c>
      <c r="H50" s="136">
        <v>1004281.65</v>
      </c>
      <c r="I50" s="136">
        <f t="shared" si="20"/>
        <v>8617.2800000000279</v>
      </c>
      <c r="J50" s="136">
        <f t="shared" si="4"/>
        <v>10207.690000000061</v>
      </c>
      <c r="K50" s="155">
        <f t="shared" si="5"/>
        <v>1.0164170579040312E-2</v>
      </c>
      <c r="L50" s="136">
        <f t="shared" si="10"/>
        <v>2975.3335358948248</v>
      </c>
      <c r="M50" s="136">
        <f t="shared" si="11"/>
        <v>260.97353589483873</v>
      </c>
      <c r="N50" s="136">
        <f t="shared" si="12"/>
        <v>-5689.6935358948103</v>
      </c>
      <c r="O50" s="155">
        <f t="shared" si="0"/>
        <v>8.580541126087516E-3</v>
      </c>
      <c r="P50" s="100">
        <f t="shared" si="13"/>
        <v>8.6548040279878936E-3</v>
      </c>
      <c r="Q50" s="136"/>
      <c r="S50" s="100">
        <f t="shared" si="14"/>
        <v>-2.5333896847203109E-3</v>
      </c>
      <c r="T50" s="136"/>
      <c r="U50" s="100">
        <f t="shared" si="25"/>
        <v>-5.4559457644625287E-4</v>
      </c>
      <c r="V50" s="100">
        <f t="shared" si="8"/>
        <v>0.1524115642226605</v>
      </c>
      <c r="W50" s="100">
        <f t="shared" si="9"/>
        <v>-0.11163847524972582</v>
      </c>
      <c r="X50" s="100">
        <f t="shared" si="15"/>
        <v>1.5552627508068876E-2</v>
      </c>
      <c r="Z50" s="100">
        <f t="shared" si="26"/>
        <v>3.2288207902471631E-2</v>
      </c>
      <c r="AA50" s="100">
        <f t="shared" si="16"/>
        <v>0.84758941543091526</v>
      </c>
      <c r="AB50" s="100">
        <f t="shared" si="27"/>
        <v>-0.23225747444037206</v>
      </c>
      <c r="AC50" s="100">
        <f t="shared" si="23"/>
        <v>1.2322621082028744</v>
      </c>
      <c r="AD50" s="100">
        <f t="shared" si="28"/>
        <v>1.1116384752497326</v>
      </c>
      <c r="AE50" s="359">
        <f t="shared" si="24"/>
        <v>990570.15615384607</v>
      </c>
      <c r="AF50" s="100">
        <f t="shared" si="22"/>
        <v>5.1678987180863696E-3</v>
      </c>
      <c r="AG50" s="136"/>
      <c r="AI50" s="198">
        <f t="shared" si="1"/>
        <v>461242.87338</v>
      </c>
      <c r="AJ50" s="205">
        <f t="shared" si="17"/>
        <v>-8.758509429100794E-4</v>
      </c>
      <c r="AK50" s="35">
        <f t="shared" si="18"/>
        <v>-2714.359999999986</v>
      </c>
      <c r="AL50" s="35">
        <f t="shared" si="6"/>
        <v>-252.19000000000233</v>
      </c>
      <c r="AM50" s="35">
        <f t="shared" si="7"/>
        <v>-730.40276560000677</v>
      </c>
      <c r="AN50">
        <f t="shared" si="19"/>
        <v>-7861.4380063999597</v>
      </c>
      <c r="AO50">
        <f t="shared" si="2"/>
        <v>461578.57655840006</v>
      </c>
      <c r="AP50" s="35">
        <f t="shared" si="3"/>
        <v>2.1757544673933449</v>
      </c>
    </row>
    <row r="51" spans="2:42">
      <c r="B51" s="135">
        <v>42342</v>
      </c>
      <c r="C51" s="352">
        <v>379613.54</v>
      </c>
      <c r="D51" s="352">
        <v>619762.01</v>
      </c>
      <c r="E51" s="355">
        <v>114.88</v>
      </c>
      <c r="F51" s="356">
        <v>161017.29999999999</v>
      </c>
      <c r="G51" s="111">
        <v>2.9029400000000001</v>
      </c>
      <c r="H51" s="136">
        <v>999375.55</v>
      </c>
      <c r="I51" s="136">
        <f t="shared" si="20"/>
        <v>9144.7700000000186</v>
      </c>
      <c r="J51" s="136">
        <f t="shared" si="4"/>
        <v>-4906.0999999999767</v>
      </c>
      <c r="K51" s="155">
        <f t="shared" si="5"/>
        <v>-4.9091655284141944E-3</v>
      </c>
      <c r="L51" s="136">
        <f t="shared" si="10"/>
        <v>3150.1753394834268</v>
      </c>
      <c r="M51" s="136">
        <f t="shared" si="11"/>
        <v>3292.5953394834105</v>
      </c>
      <c r="N51" s="136">
        <f t="shared" si="12"/>
        <v>-3007.7553394834431</v>
      </c>
      <c r="O51" s="155">
        <f t="shared" si="0"/>
        <v>9.1504840197461478E-3</v>
      </c>
      <c r="P51" s="100">
        <f t="shared" si="13"/>
        <v>9.2349886356794704E-3</v>
      </c>
      <c r="Q51" s="136"/>
      <c r="S51" s="100">
        <f t="shared" si="14"/>
        <v>2.7532996301198147E-3</v>
      </c>
      <c r="T51" s="136"/>
      <c r="U51" s="100">
        <f t="shared" si="25"/>
        <v>-2.5372002435129055E-4</v>
      </c>
      <c r="V51" s="100">
        <f t="shared" si="8"/>
        <v>-0.17106663133649219</v>
      </c>
      <c r="W51" s="100">
        <f t="shared" si="9"/>
        <v>0.11397990326711387</v>
      </c>
      <c r="X51" s="100">
        <f t="shared" si="15"/>
        <v>1.3246666168350173E-2</v>
      </c>
      <c r="Z51" s="100">
        <f t="shared" si="26"/>
        <v>2.5938160675439196E-2</v>
      </c>
      <c r="AA51" s="100">
        <f t="shared" si="16"/>
        <v>1.1710666313365041</v>
      </c>
      <c r="AB51" s="100">
        <f t="shared" si="27"/>
        <v>-0.26912091144355066</v>
      </c>
      <c r="AC51" s="100">
        <f t="shared" si="23"/>
        <v>1.2691255452060577</v>
      </c>
      <c r="AD51" s="100">
        <f t="shared" si="28"/>
        <v>0.88602009673287974</v>
      </c>
      <c r="AE51" s="359">
        <f t="shared" si="24"/>
        <v>991768.05769230786</v>
      </c>
      <c r="AF51" s="100">
        <f t="shared" si="22"/>
        <v>5.2035252751532531E-3</v>
      </c>
      <c r="AG51" s="136"/>
      <c r="AI51" s="198">
        <f t="shared" si="1"/>
        <v>467423.56086199998</v>
      </c>
      <c r="AJ51" s="205">
        <f t="shared" si="17"/>
        <v>3.9841073905430629E-3</v>
      </c>
      <c r="AK51" s="35">
        <f t="shared" si="18"/>
        <v>142.4199999999837</v>
      </c>
      <c r="AL51" s="35">
        <f t="shared" si="6"/>
        <v>1761.5499999999884</v>
      </c>
      <c r="AM51" s="35">
        <f t="shared" si="7"/>
        <v>5113.6739569999663</v>
      </c>
      <c r="AN51">
        <f t="shared" si="19"/>
        <v>413.43671479995271</v>
      </c>
      <c r="AO51">
        <f t="shared" si="2"/>
        <v>467757.05060919997</v>
      </c>
      <c r="AP51" s="35">
        <f t="shared" si="3"/>
        <v>2.1365269613754148</v>
      </c>
    </row>
    <row r="52" spans="2:42">
      <c r="B52" s="135">
        <v>42349</v>
      </c>
      <c r="C52" s="352">
        <v>380882.6</v>
      </c>
      <c r="D52" s="352">
        <v>622592.42000000004</v>
      </c>
      <c r="E52" s="355">
        <v>115.71</v>
      </c>
      <c r="F52" s="356">
        <v>162279.62</v>
      </c>
      <c r="G52" s="111">
        <v>2.9553199999999999</v>
      </c>
      <c r="H52" s="136">
        <v>1003475.02</v>
      </c>
      <c r="I52" s="136">
        <f t="shared" si="20"/>
        <v>9232.3100000000559</v>
      </c>
      <c r="J52" s="136">
        <f t="shared" si="4"/>
        <v>4099.4699999999721</v>
      </c>
      <c r="K52" s="155">
        <f t="shared" si="5"/>
        <v>4.0852735925603527E-3</v>
      </c>
      <c r="L52" s="136">
        <f t="shared" si="10"/>
        <v>3123.9628872677258</v>
      </c>
      <c r="M52" s="136">
        <f t="shared" si="11"/>
        <v>5117.6628872677084</v>
      </c>
      <c r="N52" s="136">
        <f t="shared" si="12"/>
        <v>-1130.2628872677433</v>
      </c>
      <c r="O52" s="155">
        <f t="shared" si="0"/>
        <v>9.2003386392219867E-3</v>
      </c>
      <c r="P52" s="100">
        <f t="shared" si="13"/>
        <v>9.285770875805623E-3</v>
      </c>
      <c r="Q52" s="136"/>
      <c r="S52" s="100">
        <f t="shared" si="14"/>
        <v>3.036371144098327E-3</v>
      </c>
      <c r="T52" s="136"/>
      <c r="U52" s="100">
        <f t="shared" si="25"/>
        <v>1.6446091311861786E-4</v>
      </c>
      <c r="V52" s="100">
        <f t="shared" si="8"/>
        <v>0.30956684644600552</v>
      </c>
      <c r="W52" s="100">
        <f t="shared" si="9"/>
        <v>0.12488748753020566</v>
      </c>
      <c r="X52" s="100">
        <f t="shared" si="15"/>
        <v>1.3147498187630295E-2</v>
      </c>
      <c r="Z52" s="100">
        <f t="shared" si="26"/>
        <v>2.4448566897314266E-2</v>
      </c>
      <c r="AA52" s="100">
        <f t="shared" si="16"/>
        <v>0.69043315355400869</v>
      </c>
      <c r="AB52" s="100">
        <f t="shared" si="27"/>
        <v>-0.27496161199110852</v>
      </c>
      <c r="AC52" s="100">
        <f t="shared" si="23"/>
        <v>1.2749662457536186</v>
      </c>
      <c r="AD52" s="100">
        <f t="shared" si="28"/>
        <v>0.87511251246979438</v>
      </c>
      <c r="AE52" s="359">
        <f t="shared" si="24"/>
        <v>992915.81615384622</v>
      </c>
      <c r="AF52" s="100">
        <f t="shared" si="22"/>
        <v>5.0666341704168963E-3</v>
      </c>
      <c r="AG52" s="136"/>
      <c r="AI52" s="198">
        <f t="shared" si="1"/>
        <v>479588.20657839999</v>
      </c>
      <c r="AJ52" s="205">
        <f t="shared" si="17"/>
        <v>4.3853028958659723E-2</v>
      </c>
      <c r="AK52" s="35">
        <f t="shared" si="18"/>
        <v>1993.6999999999825</v>
      </c>
      <c r="AL52" s="35">
        <f t="shared" si="6"/>
        <v>1262.320000000007</v>
      </c>
      <c r="AM52" s="35">
        <f t="shared" si="7"/>
        <v>3730.5595424000207</v>
      </c>
      <c r="AN52">
        <f t="shared" si="19"/>
        <v>5892.021483999948</v>
      </c>
      <c r="AO52">
        <f t="shared" si="2"/>
        <v>479930.16665559995</v>
      </c>
      <c r="AP52" s="35">
        <f t="shared" si="3"/>
        <v>2.0908771519671907</v>
      </c>
    </row>
    <row r="53" spans="2:42">
      <c r="B53" s="135">
        <v>42356</v>
      </c>
      <c r="C53" s="352">
        <v>379840.63</v>
      </c>
      <c r="D53" s="352">
        <v>623331.41</v>
      </c>
      <c r="E53" s="355">
        <v>118.48</v>
      </c>
      <c r="F53" s="356">
        <v>161801.87</v>
      </c>
      <c r="G53" s="111">
        <v>2.91988</v>
      </c>
      <c r="H53" s="136">
        <v>1003172.04</v>
      </c>
      <c r="I53" s="136">
        <f t="shared" si="20"/>
        <v>9098.0800000000745</v>
      </c>
      <c r="J53" s="136">
        <f t="shared" si="4"/>
        <v>-302.97999999998137</v>
      </c>
      <c r="K53" s="155">
        <f t="shared" si="5"/>
        <v>-3.0202197421688644E-4</v>
      </c>
      <c r="L53" s="136">
        <f t="shared" si="10"/>
        <v>3115.9088729674077</v>
      </c>
      <c r="M53" s="136">
        <f t="shared" si="11"/>
        <v>5409.8388729674007</v>
      </c>
      <c r="N53" s="136">
        <f t="shared" si="12"/>
        <v>-821.97887296741465</v>
      </c>
      <c r="O53" s="155">
        <f t="shared" si="0"/>
        <v>9.0693117802606166E-3</v>
      </c>
      <c r="P53" s="100">
        <f t="shared" si="13"/>
        <v>9.1523169966146942E-3</v>
      </c>
      <c r="Q53" s="136"/>
      <c r="S53" s="100">
        <f t="shared" si="14"/>
        <v>6.9512232300377756E-3</v>
      </c>
      <c r="T53" s="136"/>
      <c r="U53" s="100">
        <f t="shared" si="25"/>
        <v>2.0262601205047213E-4</v>
      </c>
      <c r="V53" s="100">
        <f t="shared" si="8"/>
        <v>3.4390718859331839</v>
      </c>
      <c r="W53" s="100">
        <f t="shared" si="9"/>
        <v>0.28820696234809795</v>
      </c>
      <c r="X53" s="100">
        <f t="shared" si="15"/>
        <v>1.049834284515129E-2</v>
      </c>
      <c r="Z53" s="100">
        <f t="shared" si="26"/>
        <v>2.445392766658025E-2</v>
      </c>
      <c r="AA53" s="100">
        <f t="shared" si="16"/>
        <v>-2.4390718859331839</v>
      </c>
      <c r="AB53" s="100">
        <f t="shared" si="27"/>
        <v>-0.29919720110186482</v>
      </c>
      <c r="AC53" s="100">
        <f t="shared" si="23"/>
        <v>1.2992018348643883</v>
      </c>
      <c r="AD53" s="100">
        <f t="shared" si="28"/>
        <v>0.71179413678490699</v>
      </c>
      <c r="AE53" s="359">
        <f t="shared" si="24"/>
        <v>994066.27769230795</v>
      </c>
      <c r="AF53" s="100">
        <f t="shared" si="22"/>
        <v>5.0402347042564875E-3</v>
      </c>
      <c r="AG53" s="136"/>
      <c r="AI53" s="198">
        <f t="shared" si="1"/>
        <v>472442.04417559999</v>
      </c>
      <c r="AJ53" s="205">
        <f t="shared" si="17"/>
        <v>3.3833742451436895E-2</v>
      </c>
      <c r="AK53" s="35">
        <f t="shared" si="18"/>
        <v>2293.929999999993</v>
      </c>
      <c r="AL53" s="35">
        <f t="shared" si="6"/>
        <v>-477.75</v>
      </c>
      <c r="AM53" s="35">
        <f t="shared" si="7"/>
        <v>-1394.9726700000001</v>
      </c>
      <c r="AN53">
        <f t="shared" si="19"/>
        <v>6698.0003283999795</v>
      </c>
      <c r="AO53">
        <f t="shared" si="2"/>
        <v>472787.99155800004</v>
      </c>
      <c r="AP53" s="35">
        <f t="shared" si="3"/>
        <v>2.1218221653519604</v>
      </c>
    </row>
    <row r="54" spans="2:42">
      <c r="B54" s="135">
        <v>42363</v>
      </c>
      <c r="C54" s="352">
        <v>381597.02</v>
      </c>
      <c r="D54" s="352">
        <v>624348.17000000004</v>
      </c>
      <c r="E54" s="355">
        <v>116.62</v>
      </c>
      <c r="F54" s="356">
        <v>162775.39000000001</v>
      </c>
      <c r="G54" s="111">
        <v>2.911</v>
      </c>
      <c r="H54" s="136">
        <v>1005945.2</v>
      </c>
      <c r="I54" s="136">
        <f t="shared" si="20"/>
        <v>1663.5499999999302</v>
      </c>
      <c r="J54" s="136">
        <f t="shared" si="4"/>
        <v>2773.1599999999162</v>
      </c>
      <c r="K54" s="155">
        <f t="shared" si="5"/>
        <v>2.7567704483305016E-3</v>
      </c>
      <c r="L54" s="136">
        <f t="shared" si="10"/>
        <v>571.47028512536247</v>
      </c>
      <c r="M54" s="136">
        <f t="shared" si="11"/>
        <v>4091.1102851253763</v>
      </c>
      <c r="N54" s="136">
        <f t="shared" si="12"/>
        <v>2948.1697148746516</v>
      </c>
      <c r="O54" s="155">
        <f t="shared" si="0"/>
        <v>1.6537183138802495E-3</v>
      </c>
      <c r="P54" s="100">
        <f t="shared" si="13"/>
        <v>1.656457628196164E-3</v>
      </c>
      <c r="Q54" s="136"/>
      <c r="S54" s="100">
        <f t="shared" si="14"/>
        <v>7.4523277412692256E-3</v>
      </c>
      <c r="T54" s="136"/>
      <c r="U54" s="100">
        <f t="shared" si="25"/>
        <v>3.1145952499577268E-3</v>
      </c>
      <c r="V54" s="100">
        <f t="shared" si="8"/>
        <v>0.63335328650350753</v>
      </c>
      <c r="W54" s="100">
        <f t="shared" si="9"/>
        <v>1.6968230591206266</v>
      </c>
      <c r="X54" s="100">
        <f t="shared" si="15"/>
        <v>-1.8532315318165594E-3</v>
      </c>
      <c r="Z54" s="100">
        <f t="shared" si="26"/>
        <v>3.1925387518166821E-2</v>
      </c>
      <c r="AA54" s="100">
        <f t="shared" si="16"/>
        <v>0.36664310750192564</v>
      </c>
      <c r="AB54" s="100">
        <f t="shared" si="27"/>
        <v>-0.36591592460628147</v>
      </c>
      <c r="AC54" s="100">
        <f t="shared" si="23"/>
        <v>1.3659202809846105</v>
      </c>
      <c r="AE54" s="359">
        <f t="shared" si="24"/>
        <v>995643.25692307693</v>
      </c>
      <c r="AF54" s="100">
        <f t="shared" si="22"/>
        <v>5.1213947217313063E-3</v>
      </c>
      <c r="AG54" s="136"/>
      <c r="AI54" s="198">
        <f t="shared" si="1"/>
        <v>473839.16029000003</v>
      </c>
      <c r="AJ54" s="205">
        <f t="shared" si="17"/>
        <v>2.7309445060243642E-2</v>
      </c>
      <c r="AK54" s="35">
        <f t="shared" si="18"/>
        <v>3519.640000000014</v>
      </c>
      <c r="AL54" s="35">
        <f t="shared" si="6"/>
        <v>973.52000000001863</v>
      </c>
      <c r="AM54" s="35">
        <f t="shared" si="7"/>
        <v>2833.9167200000543</v>
      </c>
      <c r="AN54">
        <f t="shared" si="19"/>
        <v>10245.672040000041</v>
      </c>
      <c r="AO54">
        <f t="shared" si="2"/>
        <v>474178.64111000003</v>
      </c>
      <c r="AP54" s="35">
        <f t="shared" si="3"/>
        <v>2.1214477262096683</v>
      </c>
    </row>
    <row r="55" spans="2:42">
      <c r="B55" s="135">
        <v>42369</v>
      </c>
      <c r="C55" s="352">
        <v>384836.48</v>
      </c>
      <c r="D55" s="352">
        <v>628590.23</v>
      </c>
      <c r="E55" s="355">
        <v>83.23</v>
      </c>
      <c r="F55" s="356">
        <v>162426.32</v>
      </c>
      <c r="G55" s="111">
        <v>2.9712000000000001</v>
      </c>
      <c r="H55" s="136">
        <v>1013426.71</v>
      </c>
      <c r="I55" s="136">
        <f t="shared" si="20"/>
        <v>14051.159999999916</v>
      </c>
      <c r="J55" s="136">
        <f t="shared" si="4"/>
        <v>7481.5100000000093</v>
      </c>
      <c r="K55" s="155">
        <f t="shared" si="5"/>
        <v>7.382388806389373E-3</v>
      </c>
      <c r="L55" s="136">
        <f t="shared" si="10"/>
        <v>4729.119547657484</v>
      </c>
      <c r="M55" s="136">
        <f t="shared" si="11"/>
        <v>6138.1395476575026</v>
      </c>
      <c r="N55" s="136">
        <f t="shared" si="12"/>
        <v>-3320.0995476574653</v>
      </c>
      <c r="O55" s="155">
        <f t="shared" si="0"/>
        <v>1.3864998683525833E-2</v>
      </c>
      <c r="P55" s="100">
        <f t="shared" si="13"/>
        <v>1.4059939729363917E-2</v>
      </c>
      <c r="Q55" s="100">
        <f t="shared" ref="Q55:Q118" si="29">(H55-H2)/H2</f>
        <v>0.15224317152179276</v>
      </c>
      <c r="S55" s="100">
        <f t="shared" si="14"/>
        <v>1.3758571414496972E-2</v>
      </c>
      <c r="T55" s="100">
        <f t="shared" ref="T55:T118" si="30">(C55-C2)/C2</f>
        <v>8.9120188642187098E-2</v>
      </c>
      <c r="U55" s="100">
        <f t="shared" si="25"/>
        <v>1.2934190866142172E-2</v>
      </c>
      <c r="V55" s="100">
        <f t="shared" si="8"/>
        <v>0.43299547818554796</v>
      </c>
      <c r="W55" s="100">
        <f t="shared" si="9"/>
        <v>0.37170881265319256</v>
      </c>
      <c r="X55" s="100">
        <f t="shared" si="15"/>
        <v>1.4244532348796229E-2</v>
      </c>
      <c r="Y55" s="100">
        <f t="shared" ref="Y55:Y118" si="31">(D55-D2)/D2</f>
        <v>0.19463230780303348</v>
      </c>
      <c r="Z55" s="100">
        <f t="shared" si="26"/>
        <v>3.6166327423791063E-2</v>
      </c>
      <c r="AA55" s="100">
        <f t="shared" si="16"/>
        <v>0.56700585844300599</v>
      </c>
      <c r="AB55" s="100">
        <f t="shared" si="27"/>
        <v>-0.43261935472075963</v>
      </c>
      <c r="AC55" s="100">
        <f t="shared" si="23"/>
        <v>1.4326238139166738</v>
      </c>
      <c r="AD55" s="100">
        <f>(D55-D51)/(H55-H51)</f>
        <v>0.62829118734681155</v>
      </c>
      <c r="AE55" s="359">
        <f t="shared" si="24"/>
        <v>997708.97153846151</v>
      </c>
      <c r="AF55" s="100">
        <f t="shared" si="22"/>
        <v>5.9902250330356923E-3</v>
      </c>
      <c r="AG55" s="100" t="e">
        <f>(AE55-AE2)/AE2</f>
        <v>#DIV/0!</v>
      </c>
      <c r="AI55" s="198">
        <f t="shared" si="1"/>
        <v>482601.08198400005</v>
      </c>
      <c r="AJ55" s="205">
        <f t="shared" si="17"/>
        <v>3.2470594965325263E-2</v>
      </c>
      <c r="AK55" s="35">
        <f t="shared" si="18"/>
        <v>1409.0200000000186</v>
      </c>
      <c r="AL55" s="35">
        <f t="shared" si="6"/>
        <v>-349.07000000000698</v>
      </c>
      <c r="AM55" s="35">
        <f t="shared" si="7"/>
        <v>-1037.1567840000207</v>
      </c>
      <c r="AN55">
        <f t="shared" si="19"/>
        <v>4186.4802240000554</v>
      </c>
      <c r="AO55">
        <f t="shared" si="2"/>
        <v>482848.37496000004</v>
      </c>
      <c r="AP55" s="35">
        <f t="shared" si="3"/>
        <v>2.0988508247210191</v>
      </c>
    </row>
    <row r="56" spans="2:42">
      <c r="B56" s="135">
        <v>42377</v>
      </c>
      <c r="C56" s="352">
        <v>382350.03</v>
      </c>
      <c r="D56" s="352">
        <v>621835.93000000005</v>
      </c>
      <c r="E56" s="355">
        <v>111.58</v>
      </c>
      <c r="F56" s="356">
        <v>162118.57999999999</v>
      </c>
      <c r="G56" s="111">
        <v>3.0159400000000001</v>
      </c>
      <c r="H56" s="136">
        <v>1004185.97</v>
      </c>
      <c r="I56" s="136">
        <f t="shared" si="20"/>
        <v>710.94999999995343</v>
      </c>
      <c r="J56" s="136">
        <f t="shared" si="4"/>
        <v>-9240.7399999999907</v>
      </c>
      <c r="K56" s="155">
        <f t="shared" si="5"/>
        <v>-9.2022197840505495E-3</v>
      </c>
      <c r="L56" s="136">
        <f t="shared" si="10"/>
        <v>235.73081692605072</v>
      </c>
      <c r="M56" s="136">
        <f t="shared" si="11"/>
        <v>74.690816926042572</v>
      </c>
      <c r="N56" s="136">
        <f t="shared" si="12"/>
        <v>-396.77081692605884</v>
      </c>
      <c r="O56" s="155">
        <f t="shared" si="0"/>
        <v>7.0798639021012557E-4</v>
      </c>
      <c r="P56" s="100">
        <f t="shared" si="13"/>
        <v>7.0848799006471873E-4</v>
      </c>
      <c r="Q56" s="100">
        <f t="shared" si="29"/>
        <v>0.14731622795222882</v>
      </c>
      <c r="S56" s="100">
        <f t="shared" si="14"/>
        <v>3.8527094700573123E-3</v>
      </c>
      <c r="T56" s="100">
        <f t="shared" si="30"/>
        <v>7.4739247506624917E-2</v>
      </c>
      <c r="U56" s="100">
        <f t="shared" si="25"/>
        <v>7.0993452392916238E-3</v>
      </c>
      <c r="V56" s="100">
        <f t="shared" si="8"/>
        <v>0.26907477106811317</v>
      </c>
      <c r="W56" s="100">
        <f t="shared" si="9"/>
        <v>2.064041071805538</v>
      </c>
      <c r="X56" s="100">
        <f t="shared" si="15"/>
        <v>-1.2150645843070024E-3</v>
      </c>
      <c r="Y56" s="100">
        <f t="shared" si="31"/>
        <v>0.19701914026575154</v>
      </c>
      <c r="Z56" s="100">
        <f t="shared" si="26"/>
        <v>2.1471442660612225E-2</v>
      </c>
      <c r="AA56" s="100">
        <f t="shared" si="16"/>
        <v>0.73092631109629069</v>
      </c>
      <c r="AB56" s="100">
        <f t="shared" si="27"/>
        <v>-0.46446779965466606</v>
      </c>
      <c r="AC56" s="100">
        <f t="shared" si="23"/>
        <v>1.4644723420939958</v>
      </c>
      <c r="AE56" s="359">
        <f t="shared" si="24"/>
        <v>998921.76923076937</v>
      </c>
      <c r="AF56" s="100">
        <f t="shared" si="22"/>
        <v>6.048803915912811E-3</v>
      </c>
      <c r="AG56" s="100" t="e">
        <f t="shared" ref="AG56:AG119" si="32">(AE56-AE3)/AE3</f>
        <v>#DIV/0!</v>
      </c>
      <c r="AI56" s="198">
        <f t="shared" si="1"/>
        <v>488939.91016519995</v>
      </c>
      <c r="AJ56" s="205">
        <f t="shared" si="17"/>
        <v>1.9499444436966589E-2</v>
      </c>
      <c r="AK56" s="35">
        <f t="shared" si="18"/>
        <v>-161.04000000000815</v>
      </c>
      <c r="AL56" s="35">
        <f t="shared" si="6"/>
        <v>-307.74000000001979</v>
      </c>
      <c r="AM56" s="35">
        <f t="shared" si="7"/>
        <v>-928.12537560005967</v>
      </c>
      <c r="AN56">
        <f t="shared" si="19"/>
        <v>-485.68697760002459</v>
      </c>
      <c r="AO56">
        <f t="shared" si="2"/>
        <v>489276.42875039991</v>
      </c>
      <c r="AP56" s="35">
        <f t="shared" si="3"/>
        <v>2.0523898373045815</v>
      </c>
    </row>
    <row r="57" spans="2:42">
      <c r="B57" s="135">
        <v>42384</v>
      </c>
      <c r="C57" s="352">
        <v>381702.3</v>
      </c>
      <c r="D57" s="352">
        <v>629812.97</v>
      </c>
      <c r="E57" s="355">
        <v>114.05</v>
      </c>
      <c r="F57" s="356">
        <v>162637.37</v>
      </c>
      <c r="G57" s="111">
        <v>3.0371000000000001</v>
      </c>
      <c r="H57" s="136">
        <v>1011515.27</v>
      </c>
      <c r="I57" s="136">
        <f t="shared" si="20"/>
        <v>8343.2299999999814</v>
      </c>
      <c r="J57" s="136">
        <f t="shared" si="4"/>
        <v>7329.3000000000466</v>
      </c>
      <c r="K57" s="155">
        <f t="shared" si="5"/>
        <v>7.2458619433397641E-3</v>
      </c>
      <c r="L57" s="136">
        <f t="shared" si="10"/>
        <v>2747.1041454018573</v>
      </c>
      <c r="M57" s="136">
        <f t="shared" si="11"/>
        <v>3582.6041454018573</v>
      </c>
      <c r="N57" s="136">
        <f t="shared" si="12"/>
        <v>-1911.6041454018573</v>
      </c>
      <c r="O57" s="155">
        <f t="shared" si="0"/>
        <v>8.2482491836232789E-3</v>
      </c>
      <c r="P57" s="100">
        <f t="shared" si="13"/>
        <v>8.3168486234923185E-3</v>
      </c>
      <c r="Q57" s="100">
        <f t="shared" si="29"/>
        <v>0.15736328636599375</v>
      </c>
      <c r="S57" s="100">
        <f t="shared" si="14"/>
        <v>4.9011871110259684E-3</v>
      </c>
      <c r="T57" s="100">
        <f t="shared" si="30"/>
        <v>7.482072889526746E-2</v>
      </c>
      <c r="U57" s="100">
        <f t="shared" si="25"/>
        <v>9.6562177003544844E-3</v>
      </c>
      <c r="V57" s="100">
        <f t="shared" si="8"/>
        <v>-8.8375424665388988E-2</v>
      </c>
      <c r="W57" s="100">
        <f t="shared" si="9"/>
        <v>0.22313540439374055</v>
      </c>
      <c r="X57" s="100">
        <f t="shared" si="15"/>
        <v>1.0398256683390845E-2</v>
      </c>
      <c r="Y57" s="100">
        <f t="shared" si="31"/>
        <v>0.21386006528497614</v>
      </c>
      <c r="Z57" s="100">
        <f t="shared" si="26"/>
        <v>3.0137189432423273E-2</v>
      </c>
      <c r="AA57" s="100">
        <f t="shared" si="16"/>
        <v>1.0883767890521427</v>
      </c>
      <c r="AB57" s="100">
        <f t="shared" si="27"/>
        <v>-0.5786030248702928</v>
      </c>
      <c r="AC57" s="100">
        <f t="shared" si="23"/>
        <v>1.5786076722624496</v>
      </c>
      <c r="AD57" s="100">
        <f>(D57-D53)/(H57-H53)</f>
        <v>0.77686459560625254</v>
      </c>
      <c r="AE57" s="359">
        <f t="shared" si="24"/>
        <v>1000619.9269230769</v>
      </c>
      <c r="AF57" s="100">
        <f t="shared" si="22"/>
        <v>6.5927688906045421E-3</v>
      </c>
      <c r="AG57" s="100" t="e">
        <f t="shared" si="32"/>
        <v>#DIV/0!</v>
      </c>
      <c r="AI57" s="198">
        <f t="shared" si="1"/>
        <v>493945.956427</v>
      </c>
      <c r="AJ57" s="205">
        <f t="shared" si="17"/>
        <v>4.5516508355905989E-2</v>
      </c>
      <c r="AK57" s="35">
        <f t="shared" si="18"/>
        <v>835.5</v>
      </c>
      <c r="AL57" s="35">
        <f t="shared" si="6"/>
        <v>518.79000000000815</v>
      </c>
      <c r="AM57" s="35">
        <f t="shared" si="7"/>
        <v>1575.6171090000248</v>
      </c>
      <c r="AN57">
        <f t="shared" si="19"/>
        <v>2537.4970499999999</v>
      </c>
      <c r="AO57">
        <f t="shared" si="2"/>
        <v>494292.33768199995</v>
      </c>
      <c r="AP57" s="35">
        <f t="shared" si="3"/>
        <v>2.0463907547981299</v>
      </c>
    </row>
    <row r="58" spans="2:42">
      <c r="B58" s="135">
        <v>42391</v>
      </c>
      <c r="C58" s="352">
        <v>380961.84</v>
      </c>
      <c r="D58" s="352">
        <v>625898.39</v>
      </c>
      <c r="E58" s="355">
        <v>115.09</v>
      </c>
      <c r="F58" s="356">
        <v>162440.82</v>
      </c>
      <c r="G58" s="111">
        <v>3.0035599999999998</v>
      </c>
      <c r="H58" s="136">
        <v>1006860.24</v>
      </c>
      <c r="I58" s="136">
        <f t="shared" si="20"/>
        <v>915.04000000003725</v>
      </c>
      <c r="J58" s="136">
        <f t="shared" si="4"/>
        <v>-4655.0300000000279</v>
      </c>
      <c r="K58" s="155">
        <f t="shared" si="5"/>
        <v>-4.6233129634754748E-3</v>
      </c>
      <c r="L58" s="136">
        <f t="shared" si="10"/>
        <v>304.65181318170346</v>
      </c>
      <c r="M58" s="136">
        <f t="shared" si="11"/>
        <v>-29.918186818303525</v>
      </c>
      <c r="N58" s="136">
        <f t="shared" si="12"/>
        <v>-639.22181318171044</v>
      </c>
      <c r="O58" s="155">
        <f t="shared" si="0"/>
        <v>9.0880537700052319E-4</v>
      </c>
      <c r="P58" s="100">
        <f t="shared" si="13"/>
        <v>9.0963205550365696E-4</v>
      </c>
      <c r="Q58" s="100">
        <f t="shared" si="29"/>
        <v>0.14474098311472772</v>
      </c>
      <c r="S58" s="100">
        <f t="shared" si="14"/>
        <v>-1.6645308184010269E-3</v>
      </c>
      <c r="T58" s="100">
        <f t="shared" si="30"/>
        <v>7.4535862602231551E-2</v>
      </c>
      <c r="U58" s="100">
        <f t="shared" si="25"/>
        <v>7.5313503888363572E-3</v>
      </c>
      <c r="V58" s="100">
        <f t="shared" si="8"/>
        <v>0.15906664403880497</v>
      </c>
      <c r="W58" s="100">
        <f t="shared" si="9"/>
        <v>-0.69415544675639007</v>
      </c>
      <c r="X58" s="100">
        <f t="shared" si="15"/>
        <v>2.4829415292431656E-3</v>
      </c>
      <c r="Y58" s="100">
        <f t="shared" si="31"/>
        <v>0.19214946510940586</v>
      </c>
      <c r="Z58" s="100">
        <f t="shared" si="26"/>
        <v>2.5464987473124191E-2</v>
      </c>
      <c r="AA58" s="100">
        <f t="shared" si="16"/>
        <v>0.84093550417503959</v>
      </c>
      <c r="AB58" s="100">
        <f t="shared" si="27"/>
        <v>-0.59578868469577706</v>
      </c>
      <c r="AC58" s="100">
        <f t="shared" si="23"/>
        <v>1.5957934973351526</v>
      </c>
      <c r="AE58" s="359">
        <f t="shared" si="24"/>
        <v>1002034.5746153846</v>
      </c>
      <c r="AF58" s="100">
        <f t="shared" si="22"/>
        <v>6.41928486721166E-3</v>
      </c>
      <c r="AG58" s="100" t="e">
        <f t="shared" si="32"/>
        <v>#DIV/0!</v>
      </c>
      <c r="AI58" s="198">
        <f t="shared" si="1"/>
        <v>487900.7493192</v>
      </c>
      <c r="AJ58" s="205">
        <f t="shared" si="17"/>
        <v>2.967586938275419E-2</v>
      </c>
      <c r="AK58" s="35">
        <f t="shared" si="18"/>
        <v>-334.57000000000698</v>
      </c>
      <c r="AL58" s="35">
        <f t="shared" si="6"/>
        <v>-196.54999999998836</v>
      </c>
      <c r="AM58" s="35">
        <f t="shared" si="7"/>
        <v>-590.34971799996504</v>
      </c>
      <c r="AN58">
        <f t="shared" si="19"/>
        <v>-1004.9010692000209</v>
      </c>
      <c r="AO58">
        <f t="shared" si="2"/>
        <v>488246.42903959996</v>
      </c>
      <c r="AP58" s="35">
        <f t="shared" si="3"/>
        <v>2.0621968336369276</v>
      </c>
    </row>
    <row r="59" spans="2:42">
      <c r="B59" s="135">
        <v>42398</v>
      </c>
      <c r="C59" s="352">
        <v>383037.61</v>
      </c>
      <c r="D59" s="352">
        <v>632711.59</v>
      </c>
      <c r="E59" s="355">
        <v>114.88</v>
      </c>
      <c r="F59" s="356">
        <v>162740.49</v>
      </c>
      <c r="G59" s="111">
        <v>2.94652</v>
      </c>
      <c r="H59" s="136">
        <v>1015749.2</v>
      </c>
      <c r="I59" s="136">
        <f t="shared" si="20"/>
        <v>2322.4899999999907</v>
      </c>
      <c r="J59" s="136">
        <f t="shared" si="4"/>
        <v>8888.9599999999627</v>
      </c>
      <c r="K59" s="155">
        <f t="shared" si="5"/>
        <v>8.751136599467628E-3</v>
      </c>
      <c r="L59" s="136">
        <f t="shared" si="10"/>
        <v>788.21457176601234</v>
      </c>
      <c r="M59" s="136">
        <f t="shared" si="11"/>
        <v>1102.384571765996</v>
      </c>
      <c r="N59" s="136">
        <f t="shared" si="12"/>
        <v>-474.04457176602864</v>
      </c>
      <c r="O59" s="155">
        <f t="shared" si="0"/>
        <v>2.2864797727627948E-3</v>
      </c>
      <c r="P59" s="100">
        <f t="shared" si="13"/>
        <v>2.2917197436013808E-3</v>
      </c>
      <c r="Q59" s="100">
        <f t="shared" si="29"/>
        <v>0.15733338510716594</v>
      </c>
      <c r="S59" s="100">
        <f t="shared" si="14"/>
        <v>-4.6743749449116552E-3</v>
      </c>
      <c r="T59" s="100">
        <f t="shared" si="30"/>
        <v>7.8219235957664779E-2</v>
      </c>
      <c r="U59" s="100">
        <f t="shared" si="25"/>
        <v>8.6937174216349111E-3</v>
      </c>
      <c r="V59" s="100">
        <f t="shared" si="8"/>
        <v>0.23352225682194194</v>
      </c>
      <c r="W59" s="100">
        <f t="shared" si="9"/>
        <v>-0.7745437009416628</v>
      </c>
      <c r="X59" s="100">
        <f t="shared" si="15"/>
        <v>6.556512976665237E-3</v>
      </c>
      <c r="Y59" s="100">
        <f t="shared" si="31"/>
        <v>0.21113240183446347</v>
      </c>
      <c r="Z59" s="100">
        <f t="shared" si="26"/>
        <v>2.7249139217682704E-2</v>
      </c>
      <c r="AA59" s="100">
        <f t="shared" si="16"/>
        <v>0.76647886816905264</v>
      </c>
      <c r="AB59" s="100">
        <f t="shared" si="27"/>
        <v>-0.59640795108507194</v>
      </c>
      <c r="AC59" s="100">
        <f t="shared" si="23"/>
        <v>1.5964128502622172</v>
      </c>
      <c r="AE59" s="359">
        <f t="shared" si="24"/>
        <v>1003579.5615384616</v>
      </c>
      <c r="AF59" s="100">
        <f t="shared" si="22"/>
        <v>5.8840705731528784E-3</v>
      </c>
      <c r="AG59" s="100" t="e">
        <f t="shared" si="32"/>
        <v>#DIV/0!</v>
      </c>
      <c r="AI59" s="198">
        <f t="shared" si="1"/>
        <v>479518.1085948</v>
      </c>
      <c r="AJ59" s="205">
        <f t="shared" si="17"/>
        <v>-6.3882438400796266E-3</v>
      </c>
      <c r="AK59" s="35">
        <f t="shared" si="18"/>
        <v>314.1699999999837</v>
      </c>
      <c r="AL59" s="35">
        <f t="shared" si="6"/>
        <v>299.6699999999837</v>
      </c>
      <c r="AM59" s="35">
        <f t="shared" si="7"/>
        <v>882.98364839995202</v>
      </c>
      <c r="AN59">
        <f t="shared" si="19"/>
        <v>925.70818839995195</v>
      </c>
      <c r="AO59">
        <f t="shared" si="2"/>
        <v>479856.60481240001</v>
      </c>
      <c r="AP59" s="35">
        <f t="shared" si="3"/>
        <v>2.1167765324332821</v>
      </c>
    </row>
    <row r="60" spans="2:42">
      <c r="B60" s="135">
        <v>42405</v>
      </c>
      <c r="C60" s="352">
        <v>383528.27</v>
      </c>
      <c r="D60" s="352">
        <v>631380.26</v>
      </c>
      <c r="E60" s="355">
        <v>118.96</v>
      </c>
      <c r="F60" s="356">
        <v>164983.13</v>
      </c>
      <c r="G60" s="111">
        <v>2.92686</v>
      </c>
      <c r="H60" s="136">
        <v>1014908.53</v>
      </c>
      <c r="I60" s="136">
        <f t="shared" si="20"/>
        <v>10722.560000000056</v>
      </c>
      <c r="J60" s="136">
        <f t="shared" si="4"/>
        <v>-840.66999999992549</v>
      </c>
      <c r="K60" s="155">
        <f t="shared" si="5"/>
        <v>-8.283209522339176E-4</v>
      </c>
      <c r="L60" s="136">
        <f t="shared" si="10"/>
        <v>3663.5028665532536</v>
      </c>
      <c r="M60" s="136">
        <f t="shared" si="11"/>
        <v>6528.0528665532711</v>
      </c>
      <c r="N60" s="136">
        <f t="shared" si="12"/>
        <v>-798.95286655323616</v>
      </c>
      <c r="O60" s="155">
        <f t="shared" si="0"/>
        <v>1.0565050625793888E-2</v>
      </c>
      <c r="P60" s="100">
        <f t="shared" si="13"/>
        <v>1.0677862786710769E-2</v>
      </c>
      <c r="Q60" s="100">
        <f t="shared" si="29"/>
        <v>0.14373718828465046</v>
      </c>
      <c r="S60" s="100">
        <f t="shared" si="14"/>
        <v>3.0815742318628576E-3</v>
      </c>
      <c r="T60" s="100">
        <f t="shared" si="30"/>
        <v>7.1347219688765132E-2</v>
      </c>
      <c r="U60" s="100">
        <f t="shared" si="25"/>
        <v>1.3094101553731545E-2</v>
      </c>
      <c r="V60" s="100">
        <f t="shared" si="8"/>
        <v>-0.5836535144587961</v>
      </c>
      <c r="W60" s="100">
        <f t="shared" si="9"/>
        <v>0.10988420675659399</v>
      </c>
      <c r="X60" s="100">
        <f t="shared" si="15"/>
        <v>1.5348630626731327E-2</v>
      </c>
      <c r="Y60" s="100">
        <f t="shared" si="31"/>
        <v>0.1926905241949956</v>
      </c>
      <c r="Z60" s="100">
        <f t="shared" si="26"/>
        <v>3.2241301026996051E-2</v>
      </c>
      <c r="AA60" s="100">
        <f t="shared" si="16"/>
        <v>1.583653514458796</v>
      </c>
      <c r="AB60" s="100">
        <f t="shared" si="27"/>
        <v>-0.535017685949014</v>
      </c>
      <c r="AC60" s="100">
        <f t="shared" si="23"/>
        <v>1.5350225851261596</v>
      </c>
      <c r="AD60" s="100">
        <f t="shared" ref="AD60:AD66" si="33">(D60-D56)/(H60-H56)</f>
        <v>0.89011672585650337</v>
      </c>
      <c r="AE60" s="359">
        <f t="shared" si="24"/>
        <v>1005477.8499999999</v>
      </c>
      <c r="AF60" s="100">
        <f t="shared" si="22"/>
        <v>6.5631573674473798E-3</v>
      </c>
      <c r="AG60" s="100" t="e">
        <f t="shared" si="32"/>
        <v>#DIV/0!</v>
      </c>
      <c r="AI60" s="198">
        <f t="shared" si="1"/>
        <v>482882.52387179999</v>
      </c>
      <c r="AJ60" s="205">
        <f t="shared" si="17"/>
        <v>-1.2388815409552742E-2</v>
      </c>
      <c r="AK60" s="35">
        <f t="shared" si="18"/>
        <v>2864.5500000000175</v>
      </c>
      <c r="AL60" s="35">
        <f t="shared" si="6"/>
        <v>2242.640000000014</v>
      </c>
      <c r="AM60" s="35">
        <f t="shared" si="7"/>
        <v>6563.8933104000407</v>
      </c>
      <c r="AN60">
        <f t="shared" si="19"/>
        <v>8384.1368130000519</v>
      </c>
      <c r="AO60">
        <f t="shared" si="2"/>
        <v>483230.70313739998</v>
      </c>
      <c r="AP60" s="35">
        <f t="shared" si="3"/>
        <v>2.1002567167414128</v>
      </c>
    </row>
    <row r="61" spans="2:42">
      <c r="B61" s="135">
        <v>42412</v>
      </c>
      <c r="C61" s="352">
        <v>384842.57</v>
      </c>
      <c r="D61" s="352">
        <v>633655.48</v>
      </c>
      <c r="E61" s="355">
        <v>121.02</v>
      </c>
      <c r="F61" s="356">
        <v>165816.35999999999</v>
      </c>
      <c r="G61" s="111">
        <v>2.94862</v>
      </c>
      <c r="H61" s="136">
        <v>1018498.04</v>
      </c>
      <c r="I61" s="136">
        <f t="shared" si="20"/>
        <v>6982.7700000000186</v>
      </c>
      <c r="J61" s="136">
        <f t="shared" si="4"/>
        <v>3589.5100000000093</v>
      </c>
      <c r="K61" s="155">
        <f t="shared" si="5"/>
        <v>3.5243170423774296E-3</v>
      </c>
      <c r="L61" s="136">
        <f t="shared" si="10"/>
        <v>2368.1484898020153</v>
      </c>
      <c r="M61" s="136">
        <f t="shared" si="11"/>
        <v>5547.138489802006</v>
      </c>
      <c r="N61" s="136">
        <f t="shared" si="12"/>
        <v>810.84151019797537</v>
      </c>
      <c r="O61" s="155">
        <f t="shared" si="0"/>
        <v>6.8559483923994772E-3</v>
      </c>
      <c r="P61" s="100">
        <f t="shared" si="13"/>
        <v>6.9032769025820229E-3</v>
      </c>
      <c r="Q61" s="100">
        <f t="shared" si="29"/>
        <v>0.14729125871193949</v>
      </c>
      <c r="S61" s="100">
        <f t="shared" si="14"/>
        <v>8.2270135652837799E-3</v>
      </c>
      <c r="T61" s="100">
        <f t="shared" si="30"/>
        <v>7.3656219437974638E-2</v>
      </c>
      <c r="U61" s="100">
        <f t="shared" si="25"/>
        <v>1.3464765454154827E-2</v>
      </c>
      <c r="V61" s="100">
        <f t="shared" si="8"/>
        <v>0.36615025449155592</v>
      </c>
      <c r="W61" s="100">
        <f t="shared" si="9"/>
        <v>0.44971694614028679</v>
      </c>
      <c r="X61" s="100">
        <f t="shared" si="15"/>
        <v>6.1010334544237942E-3</v>
      </c>
      <c r="Y61" s="100">
        <f t="shared" si="31"/>
        <v>0.19715678242634013</v>
      </c>
      <c r="Z61" s="100">
        <f t="shared" si="26"/>
        <v>3.1150466423735038E-2</v>
      </c>
      <c r="AA61" s="100">
        <f t="shared" si="16"/>
        <v>0.63385253140399833</v>
      </c>
      <c r="AB61" s="100">
        <f t="shared" si="27"/>
        <v>-0.54097257958804967</v>
      </c>
      <c r="AC61" s="100">
        <f t="shared" si="23"/>
        <v>1.5409776930648533</v>
      </c>
      <c r="AD61" s="100">
        <f t="shared" si="33"/>
        <v>0.55028448595614621</v>
      </c>
      <c r="AE61" s="359">
        <f t="shared" si="24"/>
        <v>1007343.6446153845</v>
      </c>
      <c r="AF61" s="100">
        <f t="shared" si="22"/>
        <v>6.7195520610739863E-3</v>
      </c>
      <c r="AG61" s="100" t="e">
        <f t="shared" si="32"/>
        <v>#DIV/0!</v>
      </c>
      <c r="AI61" s="198">
        <f t="shared" si="1"/>
        <v>488929.43542319996</v>
      </c>
      <c r="AJ61" s="205">
        <f t="shared" si="17"/>
        <v>-1.0156011884554067E-2</v>
      </c>
      <c r="AK61" s="35">
        <f t="shared" si="18"/>
        <v>3178.9899999999907</v>
      </c>
      <c r="AL61" s="35">
        <f t="shared" si="6"/>
        <v>833.22999999998137</v>
      </c>
      <c r="AM61" s="35">
        <f t="shared" si="7"/>
        <v>2456.8786425999451</v>
      </c>
      <c r="AN61">
        <f t="shared" si="19"/>
        <v>9373.6334937999727</v>
      </c>
      <c r="AO61">
        <f t="shared" si="2"/>
        <v>489286.27741559991</v>
      </c>
      <c r="AP61" s="35">
        <f t="shared" si="3"/>
        <v>2.0815994378172342</v>
      </c>
    </row>
    <row r="62" spans="2:42">
      <c r="B62" s="135">
        <v>42419</v>
      </c>
      <c r="C62" s="352">
        <v>383044.15</v>
      </c>
      <c r="D62" s="352">
        <v>635240.37</v>
      </c>
      <c r="E62" s="355">
        <v>122.33</v>
      </c>
      <c r="F62" s="356">
        <v>165186.71</v>
      </c>
      <c r="G62" s="111">
        <v>2.94292</v>
      </c>
      <c r="H62" s="136">
        <v>1018284.52</v>
      </c>
      <c r="I62" s="136">
        <f t="shared" si="20"/>
        <v>11424.280000000028</v>
      </c>
      <c r="J62" s="136">
        <f t="shared" si="4"/>
        <v>-213.52000000001863</v>
      </c>
      <c r="K62" s="155">
        <f t="shared" si="5"/>
        <v>-2.0968599228044695E-4</v>
      </c>
      <c r="L62" s="136">
        <f t="shared" si="10"/>
        <v>3881.9539776820397</v>
      </c>
      <c r="M62" s="136">
        <f t="shared" si="11"/>
        <v>6627.8439776820251</v>
      </c>
      <c r="N62" s="136">
        <f t="shared" si="12"/>
        <v>-1136.0639776820549</v>
      </c>
      <c r="O62" s="155">
        <f t="shared" si="0"/>
        <v>1.1219143349051429E-2</v>
      </c>
      <c r="P62" s="100">
        <f t="shared" si="13"/>
        <v>1.134644069369551E-2</v>
      </c>
      <c r="Q62" s="100">
        <f t="shared" si="29"/>
        <v>0.13754052626532526</v>
      </c>
      <c r="S62" s="100">
        <f t="shared" si="14"/>
        <v>5.4659280310069835E-3</v>
      </c>
      <c r="T62" s="100">
        <f t="shared" si="30"/>
        <v>6.2719526513419208E-2</v>
      </c>
      <c r="U62" s="100">
        <f t="shared" si="25"/>
        <v>1.5443701727248328E-2</v>
      </c>
      <c r="V62" s="100">
        <f t="shared" si="8"/>
        <v>8.4227238666158986</v>
      </c>
      <c r="W62" s="100">
        <f t="shared" si="9"/>
        <v>0.18227056759813245</v>
      </c>
      <c r="X62" s="100">
        <f t="shared" si="15"/>
        <v>1.4925713421311056E-2</v>
      </c>
      <c r="Y62" s="100">
        <f t="shared" si="31"/>
        <v>0.18797444192032542</v>
      </c>
      <c r="Z62" s="100">
        <f t="shared" si="26"/>
        <v>2.9804259652727462E-2</v>
      </c>
      <c r="AA62" s="100">
        <f t="shared" si="16"/>
        <v>-7.422677032595896</v>
      </c>
      <c r="AB62" s="100">
        <f t="shared" si="27"/>
        <v>-4.4214402608261524E-2</v>
      </c>
      <c r="AC62" s="100">
        <f t="shared" si="23"/>
        <v>1.0442185602974263</v>
      </c>
      <c r="AD62" s="100">
        <f t="shared" si="33"/>
        <v>0.81773030773054922</v>
      </c>
      <c r="AE62" s="359">
        <f t="shared" si="24"/>
        <v>1009205.9953846151</v>
      </c>
      <c r="AF62" s="100">
        <f t="shared" si="22"/>
        <v>7.1568596043536901E-3</v>
      </c>
      <c r="AG62" s="100" t="e">
        <f t="shared" si="32"/>
        <v>#DIV/0!</v>
      </c>
      <c r="AI62" s="198">
        <f t="shared" si="1"/>
        <v>486131.27259319997</v>
      </c>
      <c r="AJ62" s="205">
        <f t="shared" si="17"/>
        <v>-3.626714507959026E-3</v>
      </c>
      <c r="AK62" s="35">
        <f t="shared" si="18"/>
        <v>2745.8899999999849</v>
      </c>
      <c r="AL62" s="35">
        <f t="shared" si="6"/>
        <v>-629.64999999999418</v>
      </c>
      <c r="AM62" s="35">
        <f t="shared" si="7"/>
        <v>-1853.0095779999829</v>
      </c>
      <c r="AN62">
        <f t="shared" si="19"/>
        <v>8080.934598799955</v>
      </c>
      <c r="AO62">
        <f t="shared" si="2"/>
        <v>486491.27999679995</v>
      </c>
      <c r="AP62" s="35">
        <f t="shared" si="3"/>
        <v>2.0931197780291111</v>
      </c>
    </row>
    <row r="63" spans="2:42">
      <c r="B63" s="135">
        <v>42426</v>
      </c>
      <c r="C63" s="352">
        <v>384138.38</v>
      </c>
      <c r="D63" s="352">
        <v>641602.59</v>
      </c>
      <c r="E63" s="355">
        <v>113.43</v>
      </c>
      <c r="F63" s="356">
        <v>164892.06</v>
      </c>
      <c r="G63" s="111">
        <v>2.93886</v>
      </c>
      <c r="H63" s="136">
        <v>1025740.97</v>
      </c>
      <c r="I63" s="136">
        <f t="shared" si="20"/>
        <v>9991.7700000000186</v>
      </c>
      <c r="J63" s="136">
        <f t="shared" si="4"/>
        <v>7456.4499999999534</v>
      </c>
      <c r="K63" s="155">
        <f t="shared" si="5"/>
        <v>7.2693303846486246E-3</v>
      </c>
      <c r="L63" s="136">
        <f t="shared" si="10"/>
        <v>3399.8795451297506</v>
      </c>
      <c r="M63" s="136">
        <f t="shared" si="11"/>
        <v>5551.4495451297571</v>
      </c>
      <c r="N63" s="136">
        <f t="shared" si="12"/>
        <v>-1248.3095451297436</v>
      </c>
      <c r="O63" s="155">
        <f t="shared" si="0"/>
        <v>9.7410265283641925E-3</v>
      </c>
      <c r="P63" s="100">
        <f t="shared" si="13"/>
        <v>9.8368475210219401E-3</v>
      </c>
      <c r="Q63" s="100">
        <f t="shared" si="29"/>
        <v>0.14638350400245873</v>
      </c>
      <c r="S63" s="100">
        <f t="shared" si="14"/>
        <v>2.8737909052847805E-3</v>
      </c>
      <c r="T63" s="100">
        <f t="shared" si="30"/>
        <v>7.1515196213156676E-2</v>
      </c>
      <c r="U63" s="100">
        <f t="shared" si="25"/>
        <v>1.4161759192354817E-2</v>
      </c>
      <c r="V63" s="100">
        <f t="shared" si="8"/>
        <v>0.14674945852248567</v>
      </c>
      <c r="W63" s="100">
        <f t="shared" si="9"/>
        <v>0.11016766799075806</v>
      </c>
      <c r="X63" s="100">
        <f t="shared" si="15"/>
        <v>1.4052216113189898E-2</v>
      </c>
      <c r="Y63" s="100">
        <f t="shared" si="31"/>
        <v>0.19643419667385553</v>
      </c>
      <c r="Z63" s="100">
        <f t="shared" si="26"/>
        <v>2.5731447005469324E-2</v>
      </c>
      <c r="AA63" s="100">
        <f t="shared" si="16"/>
        <v>0.85325054147751433</v>
      </c>
      <c r="AB63" s="100">
        <f t="shared" si="27"/>
        <v>-4.3778931373907773E-2</v>
      </c>
      <c r="AC63" s="100">
        <f t="shared" si="23"/>
        <v>1.0437830137051052</v>
      </c>
      <c r="AD63" s="100">
        <f t="shared" si="33"/>
        <v>0.88983233200924194</v>
      </c>
      <c r="AE63" s="359">
        <f t="shared" si="24"/>
        <v>1010856.7123076923</v>
      </c>
      <c r="AF63" s="100">
        <f t="shared" si="22"/>
        <v>7.251194671676048E-3</v>
      </c>
      <c r="AG63" s="100" t="e">
        <f t="shared" si="32"/>
        <v>#DIV/0!</v>
      </c>
      <c r="AI63" s="198">
        <f t="shared" si="1"/>
        <v>484594.67945160001</v>
      </c>
      <c r="AJ63" s="205">
        <f t="shared" si="17"/>
        <v>1.0586817819407505E-2</v>
      </c>
      <c r="AK63" s="35">
        <f t="shared" si="18"/>
        <v>2151.570000000007</v>
      </c>
      <c r="AL63" s="35">
        <f t="shared" si="6"/>
        <v>-294.64999999999418</v>
      </c>
      <c r="AM63" s="35">
        <f t="shared" si="7"/>
        <v>-865.93509899998287</v>
      </c>
      <c r="AN63">
        <f t="shared" si="19"/>
        <v>6323.1630102000208</v>
      </c>
      <c r="AO63">
        <f t="shared" si="2"/>
        <v>484928.03434139997</v>
      </c>
      <c r="AP63" s="35">
        <f t="shared" si="3"/>
        <v>2.1152437008371758</v>
      </c>
    </row>
    <row r="64" spans="2:42">
      <c r="B64" s="135">
        <v>42433</v>
      </c>
      <c r="C64" s="352">
        <v>384759.96</v>
      </c>
      <c r="D64" s="352">
        <v>636468.73</v>
      </c>
      <c r="E64" s="355">
        <v>111.51</v>
      </c>
      <c r="F64" s="356">
        <v>164413.03</v>
      </c>
      <c r="G64" s="111">
        <v>2.9100999999999999</v>
      </c>
      <c r="H64" s="136">
        <v>1021228.68</v>
      </c>
      <c r="I64" s="136">
        <f t="shared" si="20"/>
        <v>6320.1500000000233</v>
      </c>
      <c r="J64" s="136">
        <f t="shared" si="4"/>
        <v>-4512.2899999999208</v>
      </c>
      <c r="K64" s="155">
        <f t="shared" si="5"/>
        <v>-4.4184912628970827E-3</v>
      </c>
      <c r="L64" s="136">
        <f t="shared" si="10"/>
        <v>2171.7982199924481</v>
      </c>
      <c r="M64" s="136">
        <f t="shared" si="11"/>
        <v>1601.6982199924423</v>
      </c>
      <c r="N64" s="136">
        <f t="shared" si="12"/>
        <v>-2741.898219992454</v>
      </c>
      <c r="O64" s="155">
        <f t="shared" si="0"/>
        <v>6.1887705699765726E-3</v>
      </c>
      <c r="P64" s="100">
        <f t="shared" si="13"/>
        <v>6.2273099626032535E-3</v>
      </c>
      <c r="Q64" s="100">
        <f t="shared" si="29"/>
        <v>0.13006095153173911</v>
      </c>
      <c r="S64" s="100">
        <f t="shared" si="14"/>
        <v>3.2114712169718342E-3</v>
      </c>
      <c r="T64" s="100">
        <f t="shared" si="30"/>
        <v>6.9739451578590128E-2</v>
      </c>
      <c r="U64" s="100">
        <f t="shared" si="25"/>
        <v>1.3556997993275061E-2</v>
      </c>
      <c r="V64" s="100">
        <f t="shared" si="8"/>
        <v>-0.13775267103843664</v>
      </c>
      <c r="W64" s="100">
        <f t="shared" si="9"/>
        <v>0.19488303283941011</v>
      </c>
      <c r="X64" s="100">
        <f t="shared" si="15"/>
        <v>8.0592795219793095E-3</v>
      </c>
      <c r="Y64" s="100">
        <f t="shared" si="31"/>
        <v>0.16994244280506382</v>
      </c>
      <c r="Z64" s="100">
        <f t="shared" si="26"/>
        <v>2.6956670028871199E-2</v>
      </c>
      <c r="AA64" s="100">
        <f t="shared" si="16"/>
        <v>1.1377504548688306</v>
      </c>
      <c r="AB64" s="100">
        <f t="shared" si="27"/>
        <v>-4.6341714179113452E-2</v>
      </c>
      <c r="AC64" s="100">
        <f t="shared" si="23"/>
        <v>1.0463456260357249</v>
      </c>
      <c r="AD64" s="100">
        <f t="shared" si="33"/>
        <v>0.80511854940150995</v>
      </c>
      <c r="AE64" s="359">
        <f t="shared" si="24"/>
        <v>1012537.7223076922</v>
      </c>
      <c r="AF64" s="100">
        <f t="shared" si="22"/>
        <v>7.0214100765047249E-3</v>
      </c>
      <c r="AG64" s="100" t="e">
        <f t="shared" si="32"/>
        <v>#DIV/0!</v>
      </c>
      <c r="AI64" s="198">
        <f t="shared" si="1"/>
        <v>478458.358603</v>
      </c>
      <c r="AJ64" s="205">
        <f t="shared" si="17"/>
        <v>-9.1619908571687215E-3</v>
      </c>
      <c r="AK64" s="35">
        <f t="shared" si="18"/>
        <v>-570.10000000000582</v>
      </c>
      <c r="AL64" s="35">
        <f t="shared" si="6"/>
        <v>-479.02999999999884</v>
      </c>
      <c r="AM64" s="35">
        <f t="shared" si="7"/>
        <v>-1394.0252029999965</v>
      </c>
      <c r="AN64">
        <f t="shared" si="19"/>
        <v>-1659.0480100000168</v>
      </c>
      <c r="AO64">
        <f t="shared" si="2"/>
        <v>478782.863854</v>
      </c>
      <c r="AP64" s="35">
        <f t="shared" si="3"/>
        <v>2.1329683184137798</v>
      </c>
    </row>
    <row r="65" spans="2:42">
      <c r="B65" s="135">
        <v>42440</v>
      </c>
      <c r="C65" s="352">
        <v>384963.8</v>
      </c>
      <c r="D65" s="352">
        <v>639620.12</v>
      </c>
      <c r="E65" s="355">
        <v>112.08</v>
      </c>
      <c r="F65" s="356">
        <v>165610.23000000001</v>
      </c>
      <c r="G65" s="111">
        <v>2.8804799999999999</v>
      </c>
      <c r="H65" s="136">
        <v>1024583.91</v>
      </c>
      <c r="I65" s="136">
        <f t="shared" si="20"/>
        <v>6085.8699999999953</v>
      </c>
      <c r="J65" s="136">
        <f t="shared" si="4"/>
        <v>3355.2299999999814</v>
      </c>
      <c r="K65" s="155">
        <f t="shared" si="5"/>
        <v>3.2747244683941808E-3</v>
      </c>
      <c r="L65" s="136">
        <f t="shared" si="10"/>
        <v>2112.7971726934384</v>
      </c>
      <c r="M65" s="136">
        <f t="shared" si="11"/>
        <v>1906.6671726934628</v>
      </c>
      <c r="N65" s="136">
        <f t="shared" si="12"/>
        <v>-2318.9271726934139</v>
      </c>
      <c r="O65" s="155">
        <f t="shared" si="0"/>
        <v>5.9398453758657942E-3</v>
      </c>
      <c r="P65" s="100">
        <f t="shared" si="13"/>
        <v>5.9753379594132501E-3</v>
      </c>
      <c r="Q65" s="100">
        <f t="shared" si="29"/>
        <v>0.13275805655863784</v>
      </c>
      <c r="S65" s="100">
        <f t="shared" si="14"/>
        <v>3.1501192812422328E-4</v>
      </c>
      <c r="T65" s="100">
        <f t="shared" si="30"/>
        <v>6.9031969116566685E-2</v>
      </c>
      <c r="U65" s="100">
        <f t="shared" si="25"/>
        <v>1.0715112740776323E-2</v>
      </c>
      <c r="V65" s="100">
        <f t="shared" si="8"/>
        <v>6.0752914107220231E-2</v>
      </c>
      <c r="W65" s="100">
        <f t="shared" si="9"/>
        <v>1.9919912847297341E-2</v>
      </c>
      <c r="X65" s="100">
        <f t="shared" si="15"/>
        <v>9.4130646514727755E-3</v>
      </c>
      <c r="Y65" s="100">
        <f t="shared" si="31"/>
        <v>0.17491116024136066</v>
      </c>
      <c r="Z65" s="100">
        <f t="shared" si="26"/>
        <v>2.7349674446727045E-2</v>
      </c>
      <c r="AA65" s="100">
        <f t="shared" si="16"/>
        <v>0.93924708589277972</v>
      </c>
      <c r="AB65" s="100">
        <f t="shared" si="27"/>
        <v>-2.720218092228488E-2</v>
      </c>
      <c r="AC65" s="100">
        <f t="shared" si="23"/>
        <v>1.0272060927788953</v>
      </c>
      <c r="AD65" s="100">
        <f t="shared" si="33"/>
        <v>0.98008008715270267</v>
      </c>
      <c r="AE65" s="359">
        <f t="shared" si="24"/>
        <v>1014161.4830769231</v>
      </c>
      <c r="AF65" s="100">
        <f t="shared" si="22"/>
        <v>6.7681356784076137E-3</v>
      </c>
      <c r="AG65" s="100" t="e">
        <f t="shared" si="32"/>
        <v>#DIV/0!</v>
      </c>
      <c r="AI65" s="198">
        <f t="shared" si="1"/>
        <v>477036.95531039999</v>
      </c>
      <c r="AJ65" s="205">
        <f t="shared" si="17"/>
        <v>-2.4323510206552115E-2</v>
      </c>
      <c r="AK65" s="35">
        <f t="shared" si="18"/>
        <v>-206.12999999997555</v>
      </c>
      <c r="AL65" s="35">
        <f t="shared" si="6"/>
        <v>1197.2000000000116</v>
      </c>
      <c r="AM65" s="35">
        <f t="shared" si="7"/>
        <v>3448.5106560000336</v>
      </c>
      <c r="AN65">
        <f t="shared" si="19"/>
        <v>-593.75334239992958</v>
      </c>
      <c r="AO65">
        <f t="shared" si="2"/>
        <v>477359.79950879997</v>
      </c>
      <c r="AP65" s="35">
        <f t="shared" si="3"/>
        <v>2.1463556651697315</v>
      </c>
    </row>
    <row r="66" spans="2:42">
      <c r="B66" s="135">
        <v>42447</v>
      </c>
      <c r="C66" s="352">
        <v>383855.97</v>
      </c>
      <c r="D66" s="352">
        <v>639662.29</v>
      </c>
      <c r="E66" s="355">
        <v>116.76</v>
      </c>
      <c r="F66" s="356">
        <v>167006.94</v>
      </c>
      <c r="G66" s="111">
        <v>2.8690799999999999</v>
      </c>
      <c r="H66" s="136">
        <v>1023518.26</v>
      </c>
      <c r="I66" s="136">
        <f t="shared" si="20"/>
        <v>5233.7399999999907</v>
      </c>
      <c r="J66" s="136">
        <f t="shared" si="4"/>
        <v>-1065.6500000000233</v>
      </c>
      <c r="K66" s="155">
        <f t="shared" si="5"/>
        <v>-1.0411636427473442E-3</v>
      </c>
      <c r="L66" s="136">
        <f t="shared" si="10"/>
        <v>1824.1875444393293</v>
      </c>
      <c r="M66" s="136">
        <f t="shared" si="11"/>
        <v>3644.4175444393395</v>
      </c>
      <c r="N66" s="136">
        <f t="shared" si="12"/>
        <v>-3.9575444393187809</v>
      </c>
      <c r="O66" s="155">
        <f t="shared" ref="O66:O129" si="34">I66/H66</f>
        <v>5.1134798513511525E-3</v>
      </c>
      <c r="P66" s="100">
        <f t="shared" si="13"/>
        <v>5.139761920371716E-3</v>
      </c>
      <c r="Q66" s="100">
        <f t="shared" si="29"/>
        <v>0.12634941074984102</v>
      </c>
      <c r="S66" s="100">
        <f t="shared" si="14"/>
        <v>2.1193901538502772E-3</v>
      </c>
      <c r="T66" s="100">
        <f t="shared" si="30"/>
        <v>6.1892941278468734E-2</v>
      </c>
      <c r="U66" s="100">
        <f t="shared" si="25"/>
        <v>1.0571117681644451E-2</v>
      </c>
      <c r="V66" s="100">
        <f t="shared" si="8"/>
        <v>1.0395814760943951</v>
      </c>
      <c r="W66" s="100">
        <f t="shared" si="9"/>
        <v>0.15511278741396214</v>
      </c>
      <c r="X66" s="100">
        <f t="shared" si="15"/>
        <v>6.9610185511352844E-3</v>
      </c>
      <c r="Y66" s="100">
        <f t="shared" si="31"/>
        <v>0.16892798215274146</v>
      </c>
      <c r="Z66" s="100">
        <f t="shared" si="26"/>
        <v>2.6199353566989353E-2</v>
      </c>
      <c r="AA66" s="100">
        <f t="shared" si="16"/>
        <v>-3.9572092150369248E-2</v>
      </c>
      <c r="AB66" s="100">
        <f t="shared" si="27"/>
        <v>0.15737472629177776</v>
      </c>
      <c r="AC66" s="100">
        <f t="shared" si="23"/>
        <v>0.84262990740668076</v>
      </c>
      <c r="AD66" s="100">
        <f t="shared" si="33"/>
        <v>0.84488721258603783</v>
      </c>
      <c r="AE66" s="359">
        <f t="shared" si="24"/>
        <v>1015726.5769230769</v>
      </c>
      <c r="AF66" s="100">
        <f t="shared" si="22"/>
        <v>6.4611006754638767E-3</v>
      </c>
      <c r="AG66" s="100" t="e">
        <f t="shared" si="32"/>
        <v>#DIV/0!</v>
      </c>
      <c r="AI66" s="198">
        <f t="shared" ref="AI66:AI129" si="35">F66*G66</f>
        <v>479156.27141519997</v>
      </c>
      <c r="AJ66" s="205">
        <f t="shared" si="17"/>
        <v>-1.4347978768765127E-2</v>
      </c>
      <c r="AK66" s="35">
        <f t="shared" si="18"/>
        <v>1820.2300000000105</v>
      </c>
      <c r="AL66" s="35">
        <f t="shared" si="6"/>
        <v>1396.7099999999919</v>
      </c>
      <c r="AM66" s="35">
        <f t="shared" si="7"/>
        <v>4007.2727267999762</v>
      </c>
      <c r="AN66">
        <f t="shared" si="19"/>
        <v>5222.3854884000302</v>
      </c>
      <c r="AO66">
        <f t="shared" ref="AO66:AO129" si="36">(E66+F66)*G66</f>
        <v>479491.26519599999</v>
      </c>
      <c r="AP66" s="35">
        <f t="shared" ref="AP66:AP129" si="37">H66/AO66</f>
        <v>2.1345920860135377</v>
      </c>
    </row>
    <row r="67" spans="2:42">
      <c r="B67" s="135">
        <v>42454</v>
      </c>
      <c r="C67" s="352">
        <v>385129.38</v>
      </c>
      <c r="D67" s="352">
        <v>640019.14</v>
      </c>
      <c r="E67" s="355">
        <v>115.55</v>
      </c>
      <c r="F67" s="356">
        <v>166732.29</v>
      </c>
      <c r="G67" s="111">
        <v>2.85432</v>
      </c>
      <c r="H67" s="136">
        <v>1025148.53</v>
      </c>
      <c r="I67" s="136">
        <f t="shared" si="20"/>
        <v>-592.43999999994412</v>
      </c>
      <c r="J67" s="136">
        <f t="shared" ref="J67:J130" si="38">H67-H66</f>
        <v>1630.2700000000186</v>
      </c>
      <c r="K67" s="155">
        <f t="shared" ref="K67:K130" si="39">J67/H67</f>
        <v>1.590276874317928E-3</v>
      </c>
      <c r="L67" s="136">
        <f t="shared" si="10"/>
        <v>-207.55906835951964</v>
      </c>
      <c r="M67" s="136">
        <f t="shared" si="11"/>
        <v>1632.6709316404908</v>
      </c>
      <c r="N67" s="136">
        <f t="shared" si="12"/>
        <v>2047.7890683595301</v>
      </c>
      <c r="O67" s="155">
        <f t="shared" si="34"/>
        <v>-5.7790650102180227E-4</v>
      </c>
      <c r="P67" s="100">
        <f t="shared" si="13"/>
        <v>-5.7757271799326114E-4</v>
      </c>
      <c r="Q67" s="100">
        <f t="shared" si="29"/>
        <v>0.12768136839014443</v>
      </c>
      <c r="S67" s="100">
        <f t="shared" si="14"/>
        <v>2.57979949829538E-3</v>
      </c>
      <c r="T67" s="100">
        <f t="shared" si="30"/>
        <v>6.7715618852994361E-2</v>
      </c>
      <c r="U67" s="100">
        <f t="shared" si="25"/>
        <v>9.2567808836661932E-3</v>
      </c>
      <c r="V67" s="100">
        <f t="shared" si="8"/>
        <v>0.78110374355169265</v>
      </c>
      <c r="W67" s="100">
        <f t="shared" si="9"/>
        <v>-1.6727432313822386</v>
      </c>
      <c r="X67" s="100">
        <f t="shared" si="15"/>
        <v>-2.4679607356322447E-3</v>
      </c>
      <c r="Y67" s="100">
        <f t="shared" si="31"/>
        <v>0.16712515381656851</v>
      </c>
      <c r="Z67" s="100">
        <f t="shared" si="26"/>
        <v>2.5099729210385884E-2</v>
      </c>
      <c r="AA67" s="100">
        <f t="shared" si="16"/>
        <v>0.21889012249503004</v>
      </c>
      <c r="AB67" s="100">
        <f t="shared" si="27"/>
        <v>0.14600911206047812</v>
      </c>
      <c r="AC67" s="100">
        <f t="shared" si="23"/>
        <v>0.85399532717961812</v>
      </c>
      <c r="AE67" s="359">
        <f t="shared" si="24"/>
        <v>1017203.7561538462</v>
      </c>
      <c r="AF67" s="100">
        <f t="shared" si="22"/>
        <v>6.2788758969252664E-3</v>
      </c>
      <c r="AG67" s="100">
        <f t="shared" si="32"/>
        <v>0.14223665093843443</v>
      </c>
      <c r="AI67" s="198">
        <f t="shared" si="35"/>
        <v>475907.3099928</v>
      </c>
      <c r="AJ67" s="205">
        <f t="shared" si="17"/>
        <v>-1.7927083864460128E-2</v>
      </c>
      <c r="AK67" s="35">
        <f t="shared" si="18"/>
        <v>1840.2300000000105</v>
      </c>
      <c r="AL67" s="35">
        <f t="shared" ref="AL67:AL130" si="40">F67-F66</f>
        <v>-274.64999999999418</v>
      </c>
      <c r="AM67" s="35">
        <f t="shared" ref="AM67:AM130" si="41">AL67*G67</f>
        <v>-783.9389879999834</v>
      </c>
      <c r="AN67">
        <f t="shared" si="19"/>
        <v>5252.6052936000297</v>
      </c>
      <c r="AO67">
        <f t="shared" si="36"/>
        <v>476237.12666879996</v>
      </c>
      <c r="AP67" s="35">
        <f t="shared" si="37"/>
        <v>2.1526010312777264</v>
      </c>
    </row>
    <row r="68" spans="2:42">
      <c r="B68" s="135">
        <v>42461</v>
      </c>
      <c r="C68" s="352">
        <v>387606.84</v>
      </c>
      <c r="D68" s="352">
        <v>644172.03</v>
      </c>
      <c r="E68" s="355">
        <v>112.26</v>
      </c>
      <c r="F68" s="356">
        <v>168650.87</v>
      </c>
      <c r="G68" s="111">
        <v>2.83006</v>
      </c>
      <c r="H68" s="136">
        <v>1031778.87</v>
      </c>
      <c r="I68" s="136">
        <f t="shared" si="20"/>
        <v>10550.189999999944</v>
      </c>
      <c r="J68" s="136">
        <f t="shared" si="38"/>
        <v>6630.3399999999674</v>
      </c>
      <c r="K68" s="155">
        <f t="shared" si="39"/>
        <v>6.4261250087433632E-3</v>
      </c>
      <c r="L68" s="136">
        <f t="shared" si="10"/>
        <v>3727.9032953364749</v>
      </c>
      <c r="M68" s="136">
        <f t="shared" si="11"/>
        <v>7965.7432953364714</v>
      </c>
      <c r="N68" s="136">
        <f t="shared" si="12"/>
        <v>509.9367046635216</v>
      </c>
      <c r="O68" s="155">
        <f t="shared" si="34"/>
        <v>1.0225243321759385E-2</v>
      </c>
      <c r="P68" s="100">
        <f t="shared" si="13"/>
        <v>1.03308790740189E-2</v>
      </c>
      <c r="Q68" s="100">
        <f t="shared" si="29"/>
        <v>0.12377998403171574</v>
      </c>
      <c r="S68" s="100">
        <f t="shared" si="14"/>
        <v>7.3991067053858842E-3</v>
      </c>
      <c r="T68" s="100">
        <f t="shared" si="30"/>
        <v>6.7642497459298082E-2</v>
      </c>
      <c r="U68" s="100">
        <f t="shared" si="25"/>
        <v>7.1987977854907218E-3</v>
      </c>
      <c r="V68" s="100">
        <f t="shared" ref="V68:V131" si="42">(C68-C67)/(H68-H67)</f>
        <v>0.37365504634755281</v>
      </c>
      <c r="W68" s="100">
        <f t="shared" si="9"/>
        <v>0.26984158579134782</v>
      </c>
      <c r="X68" s="100">
        <f t="shared" si="15"/>
        <v>1.210318690754854E-2</v>
      </c>
      <c r="Y68" s="100">
        <f t="shared" si="31"/>
        <v>0.16049641714051605</v>
      </c>
      <c r="Z68" s="100">
        <f t="shared" si="26"/>
        <v>2.4788485815314131E-2</v>
      </c>
      <c r="AA68" s="100">
        <f t="shared" si="16"/>
        <v>0.62634646187073884</v>
      </c>
      <c r="AB68" s="100">
        <f t="shared" si="27"/>
        <v>0.15057377386261145</v>
      </c>
      <c r="AC68" s="100">
        <f t="shared" si="23"/>
        <v>0.8494306785766953</v>
      </c>
      <c r="AD68" s="100">
        <f t="shared" ref="AD68:AD85" si="43">(D68-D64)/(H68-H64)</f>
        <v>0.73015746635843404</v>
      </c>
      <c r="AE68" s="359">
        <f t="shared" si="24"/>
        <v>1018615.4607692306</v>
      </c>
      <c r="AF68" s="100">
        <f t="shared" si="22"/>
        <v>6.0024810213357505E-3</v>
      </c>
      <c r="AG68" s="100">
        <f t="shared" si="32"/>
        <v>0.14002009028276571</v>
      </c>
      <c r="AI68" s="198">
        <f t="shared" si="35"/>
        <v>477292.0811522</v>
      </c>
      <c r="AJ68" s="205">
        <f t="shared" si="17"/>
        <v>-2.4375735731846978E-3</v>
      </c>
      <c r="AK68" s="35">
        <f t="shared" si="18"/>
        <v>4237.8399999999965</v>
      </c>
      <c r="AL68" s="35">
        <f t="shared" si="40"/>
        <v>1918.5799999999872</v>
      </c>
      <c r="AM68" s="35">
        <f t="shared" si="41"/>
        <v>5429.6965147999636</v>
      </c>
      <c r="AN68">
        <f t="shared" si="19"/>
        <v>11993.34147039999</v>
      </c>
      <c r="AO68">
        <f t="shared" si="36"/>
        <v>477609.78368779999</v>
      </c>
      <c r="AP68" s="35">
        <f t="shared" si="37"/>
        <v>2.1602967636744324</v>
      </c>
    </row>
    <row r="69" spans="2:42">
      <c r="B69" s="135">
        <v>42468</v>
      </c>
      <c r="C69" s="352">
        <v>387541.46</v>
      </c>
      <c r="D69" s="352">
        <v>644490.73</v>
      </c>
      <c r="E69" s="355">
        <v>113.63</v>
      </c>
      <c r="F69" s="356">
        <v>168382.63</v>
      </c>
      <c r="G69" s="111">
        <v>2.8450000000000002</v>
      </c>
      <c r="H69" s="136">
        <v>1032032.19</v>
      </c>
      <c r="I69" s="136">
        <f t="shared" si="20"/>
        <v>7448.2799999999115</v>
      </c>
      <c r="J69" s="136">
        <f t="shared" si="38"/>
        <v>253.31999999994878</v>
      </c>
      <c r="K69" s="155">
        <f t="shared" si="39"/>
        <v>2.4545746000417758E-4</v>
      </c>
      <c r="L69" s="136">
        <f t="shared" si="10"/>
        <v>2618.0246045693889</v>
      </c>
      <c r="M69" s="136">
        <f t="shared" si="11"/>
        <v>5390.4246045693835</v>
      </c>
      <c r="N69" s="136">
        <f t="shared" si="12"/>
        <v>154.37539543060529</v>
      </c>
      <c r="O69" s="155">
        <f t="shared" si="34"/>
        <v>7.2171004666045464E-3</v>
      </c>
      <c r="P69" s="100">
        <f t="shared" si="13"/>
        <v>7.2695656522655241E-3</v>
      </c>
      <c r="Q69" s="100">
        <f t="shared" si="29"/>
        <v>0.12096943409384309</v>
      </c>
      <c r="S69" s="100">
        <f t="shared" si="14"/>
        <v>6.6958503630731841E-3</v>
      </c>
      <c r="T69" s="100">
        <f t="shared" si="30"/>
        <v>6.2841814497860402E-2</v>
      </c>
      <c r="U69" s="100">
        <f t="shared" si="25"/>
        <v>1.3577689532285359E-2</v>
      </c>
      <c r="V69" s="100">
        <f t="shared" si="42"/>
        <v>-0.25809253118592246</v>
      </c>
      <c r="W69" s="100">
        <f t="shared" ref="W69:W132" si="44">(C69-C65)/(H69-H65)</f>
        <v>0.34607452995860294</v>
      </c>
      <c r="X69" s="100">
        <f t="shared" si="15"/>
        <v>7.614848013223827E-3</v>
      </c>
      <c r="Y69" s="100">
        <f t="shared" si="31"/>
        <v>0.15908754884131576</v>
      </c>
      <c r="Z69" s="100">
        <f t="shared" si="26"/>
        <v>3.6432118034736151E-2</v>
      </c>
      <c r="AA69" s="100">
        <f t="shared" si="16"/>
        <v>1.2580925311859223</v>
      </c>
      <c r="AB69" s="100">
        <f t="shared" si="27"/>
        <v>0.1911250215618138</v>
      </c>
      <c r="AC69" s="100">
        <f t="shared" si="23"/>
        <v>0.80887934763407721</v>
      </c>
      <c r="AD69" s="100">
        <f t="shared" si="43"/>
        <v>0.65392412744956474</v>
      </c>
      <c r="AE69" s="359">
        <f t="shared" si="24"/>
        <v>1020757.4776923074</v>
      </c>
      <c r="AF69" s="100">
        <f t="shared" si="22"/>
        <v>6.5038898887901054E-3</v>
      </c>
      <c r="AG69" s="100">
        <f t="shared" si="32"/>
        <v>0.13796836943022955</v>
      </c>
      <c r="AI69" s="198">
        <f t="shared" si="35"/>
        <v>479048.58235000004</v>
      </c>
      <c r="AJ69" s="205">
        <f t="shared" si="17"/>
        <v>4.2169207588772977E-3</v>
      </c>
      <c r="AK69" s="35">
        <f t="shared" si="18"/>
        <v>2772.3999999999942</v>
      </c>
      <c r="AL69" s="35">
        <f t="shared" si="40"/>
        <v>-268.23999999999069</v>
      </c>
      <c r="AM69" s="35">
        <f t="shared" si="41"/>
        <v>-763.14279999997359</v>
      </c>
      <c r="AN69">
        <f t="shared" si="19"/>
        <v>7887.4779999999837</v>
      </c>
      <c r="AO69">
        <f t="shared" si="36"/>
        <v>479371.85970000009</v>
      </c>
      <c r="AP69" s="35">
        <f t="shared" si="37"/>
        <v>2.1528843821701695</v>
      </c>
    </row>
    <row r="70" spans="2:42">
      <c r="B70" s="135">
        <v>42475</v>
      </c>
      <c r="C70" s="352">
        <v>387745.26</v>
      </c>
      <c r="D70" s="352">
        <v>650754.85</v>
      </c>
      <c r="E70" s="355">
        <v>116.73</v>
      </c>
      <c r="F70" s="356">
        <v>168275.17</v>
      </c>
      <c r="G70" s="111">
        <v>2.83758</v>
      </c>
      <c r="H70" s="136">
        <v>1038500.11</v>
      </c>
      <c r="I70" s="136">
        <f t="shared" si="20"/>
        <v>14981.849999999977</v>
      </c>
      <c r="J70" s="136">
        <f t="shared" si="38"/>
        <v>6467.9200000000419</v>
      </c>
      <c r="K70" s="155">
        <f t="shared" si="39"/>
        <v>6.2281360759798496E-3</v>
      </c>
      <c r="L70" s="136">
        <f t="shared" ref="L70:L133" si="45">I70/G70</f>
        <v>5279.7982788150384</v>
      </c>
      <c r="M70" s="136">
        <f t="shared" ref="M70:M133" si="46">L70+AK70</f>
        <v>6548.0282788150489</v>
      </c>
      <c r="N70" s="136">
        <f t="shared" ref="N70:N133" si="47">AK70-L70</f>
        <v>-4011.568278815028</v>
      </c>
      <c r="O70" s="155">
        <f t="shared" si="34"/>
        <v>1.4426430826280777E-2</v>
      </c>
      <c r="P70" s="100">
        <f t="shared" ref="P70:P133" si="48">(H70-H66)/H66</f>
        <v>1.4637599137703685E-2</v>
      </c>
      <c r="Q70" s="100">
        <f t="shared" si="29"/>
        <v>0.11958252696358179</v>
      </c>
      <c r="S70" s="100">
        <f t="shared" ref="S70:S133" si="49">(C70-C66)/C66</f>
        <v>1.0132159726472504E-2</v>
      </c>
      <c r="T70" s="100">
        <f t="shared" si="30"/>
        <v>6.1712291919987394E-2</v>
      </c>
      <c r="U70" s="100">
        <f t="shared" si="25"/>
        <v>1.5831604892084804E-2</v>
      </c>
      <c r="V70" s="100">
        <f t="shared" si="42"/>
        <v>3.1509356949372756E-2</v>
      </c>
      <c r="W70" s="100">
        <f t="shared" si="44"/>
        <v>0.25960011614053291</v>
      </c>
      <c r="X70" s="100">
        <f t="shared" ref="X70:X133" si="50">(D70-D66)/D66</f>
        <v>1.7341275503359652E-2</v>
      </c>
      <c r="Y70" s="100">
        <f t="shared" si="31"/>
        <v>0.15716385422970144</v>
      </c>
      <c r="Z70" s="100">
        <f t="shared" si="26"/>
        <v>3.3250950675086932E-2</v>
      </c>
      <c r="AA70" s="100">
        <f t="shared" ref="AA70:AA133" si="51">(D70-D69)/(H70-H69)</f>
        <v>0.96849064305061827</v>
      </c>
      <c r="AB70" s="100">
        <f t="shared" si="27"/>
        <v>0.18190301033092734</v>
      </c>
      <c r="AC70" s="100">
        <f t="shared" si="23"/>
        <v>0.81810125391213595</v>
      </c>
      <c r="AD70" s="100">
        <f t="shared" si="43"/>
        <v>0.74039988385946709</v>
      </c>
      <c r="AE70" s="359">
        <f t="shared" si="24"/>
        <v>1022833.2346153844</v>
      </c>
      <c r="AF70" s="100">
        <f t="shared" si="22"/>
        <v>6.9966247352073489E-3</v>
      </c>
      <c r="AG70" s="100">
        <f t="shared" si="32"/>
        <v>0.13506556958483393</v>
      </c>
      <c r="AI70" s="198">
        <f t="shared" si="35"/>
        <v>477494.25688860001</v>
      </c>
      <c r="AJ70" s="205">
        <f t="shared" ref="AJ70:AJ133" si="52">(AI70-AI66)/AI66</f>
        <v>-3.4686273054324399E-3</v>
      </c>
      <c r="AK70" s="35">
        <f t="shared" ref="AK70:AK133" si="53">(F70-F66)</f>
        <v>1268.2300000000105</v>
      </c>
      <c r="AL70" s="35">
        <f t="shared" si="40"/>
        <v>-107.45999999999185</v>
      </c>
      <c r="AM70" s="35">
        <f t="shared" si="41"/>
        <v>-304.9263467999769</v>
      </c>
      <c r="AN70">
        <f t="shared" ref="AN70:AN133" si="54">AK70*G70</f>
        <v>3598.7040834000295</v>
      </c>
      <c r="AO70">
        <f t="shared" si="36"/>
        <v>477825.48760200007</v>
      </c>
      <c r="AP70" s="35">
        <f t="shared" si="37"/>
        <v>2.173387851727592</v>
      </c>
    </row>
    <row r="71" spans="2:42">
      <c r="B71" s="135">
        <v>42482</v>
      </c>
      <c r="C71" s="352">
        <v>387708.37</v>
      </c>
      <c r="D71" s="352">
        <v>646564.32999999996</v>
      </c>
      <c r="E71" s="355">
        <v>118.77</v>
      </c>
      <c r="F71" s="356">
        <v>168475.37</v>
      </c>
      <c r="G71" s="111">
        <v>2.8282799999999999</v>
      </c>
      <c r="H71" s="136">
        <v>1034272.69</v>
      </c>
      <c r="I71" s="136">
        <f t="shared" ref="I71:I134" si="55">H71-H67</f>
        <v>9124.1599999999162</v>
      </c>
      <c r="J71" s="136">
        <f t="shared" si="38"/>
        <v>-4227.4200000000419</v>
      </c>
      <c r="K71" s="155">
        <f t="shared" si="39"/>
        <v>-4.0873360003347301E-3</v>
      </c>
      <c r="L71" s="136">
        <f t="shared" si="45"/>
        <v>3226.045511759768</v>
      </c>
      <c r="M71" s="136">
        <f t="shared" si="46"/>
        <v>4969.1255117597557</v>
      </c>
      <c r="N71" s="136">
        <f t="shared" si="47"/>
        <v>-1482.9655117597808</v>
      </c>
      <c r="O71" s="155">
        <f t="shared" si="34"/>
        <v>8.8218127465010381E-3</v>
      </c>
      <c r="P71" s="100">
        <f t="shared" si="48"/>
        <v>8.9003297892842077E-3</v>
      </c>
      <c r="Q71" s="100">
        <f t="shared" si="29"/>
        <v>0.11563596515710964</v>
      </c>
      <c r="S71" s="100">
        <f t="shared" si="49"/>
        <v>6.6964249780164546E-3</v>
      </c>
      <c r="T71" s="100">
        <f t="shared" si="30"/>
        <v>6.2333635485879273E-2</v>
      </c>
      <c r="U71" s="100">
        <f t="shared" si="25"/>
        <v>1.7709201530525916E-2</v>
      </c>
      <c r="V71" s="100">
        <f t="shared" si="42"/>
        <v>8.7263626514549313E-3</v>
      </c>
      <c r="W71" s="100">
        <f t="shared" si="44"/>
        <v>0.2826550608494387</v>
      </c>
      <c r="X71" s="100">
        <f t="shared" si="50"/>
        <v>1.0226553537133193E-2</v>
      </c>
      <c r="Y71" s="100">
        <f t="shared" si="31"/>
        <v>0.15024333898802983</v>
      </c>
      <c r="Z71" s="100">
        <f t="shared" si="26"/>
        <v>3.3018043072454532E-2</v>
      </c>
      <c r="AA71" s="100">
        <f t="shared" si="51"/>
        <v>0.99127127183955632</v>
      </c>
      <c r="AB71" s="100">
        <f t="shared" si="27"/>
        <v>0.19346730015127481</v>
      </c>
      <c r="AC71" s="100">
        <f t="shared" si="23"/>
        <v>0.80653661688233969</v>
      </c>
      <c r="AD71" s="100">
        <f t="shared" si="43"/>
        <v>0.71734713113316784</v>
      </c>
      <c r="AE71" s="359">
        <f t="shared" si="24"/>
        <v>1024941.8846153843</v>
      </c>
      <c r="AF71" s="100">
        <f t="shared" ref="AF71:AF134" si="56">(AE71-AE67)/AE67</f>
        <v>7.6072550998010358E-3</v>
      </c>
      <c r="AG71" s="100">
        <f t="shared" si="32"/>
        <v>0.13281064762071529</v>
      </c>
      <c r="AI71" s="198">
        <f t="shared" si="35"/>
        <v>476495.51946359995</v>
      </c>
      <c r="AJ71" s="205">
        <f t="shared" si="52"/>
        <v>1.2359748599130543E-3</v>
      </c>
      <c r="AK71" s="35">
        <f t="shared" si="53"/>
        <v>1743.0799999999872</v>
      </c>
      <c r="AL71" s="35">
        <f t="shared" si="40"/>
        <v>200.19999999998254</v>
      </c>
      <c r="AM71" s="35">
        <f t="shared" si="41"/>
        <v>566.2216559999506</v>
      </c>
      <c r="AN71">
        <f t="shared" si="54"/>
        <v>4929.918302399964</v>
      </c>
      <c r="AO71">
        <f t="shared" si="36"/>
        <v>476831.43427919992</v>
      </c>
      <c r="AP71" s="35">
        <f t="shared" si="37"/>
        <v>2.1690530775586421</v>
      </c>
    </row>
    <row r="72" spans="2:42">
      <c r="B72" s="135">
        <v>42489</v>
      </c>
      <c r="C72" s="352">
        <v>390041.03</v>
      </c>
      <c r="D72" s="352">
        <v>651195.81000000006</v>
      </c>
      <c r="E72" s="355">
        <v>117.46</v>
      </c>
      <c r="F72" s="356">
        <v>169908.25</v>
      </c>
      <c r="G72" s="111">
        <v>2.9383599999999999</v>
      </c>
      <c r="H72" s="136">
        <v>1041236.84</v>
      </c>
      <c r="I72" s="136">
        <f t="shared" si="55"/>
        <v>9457.9699999999721</v>
      </c>
      <c r="J72" s="136">
        <f t="shared" si="38"/>
        <v>6964.1500000000233</v>
      </c>
      <c r="K72" s="155">
        <f t="shared" si="39"/>
        <v>6.6883438353948594E-3</v>
      </c>
      <c r="L72" s="136">
        <f t="shared" si="45"/>
        <v>3218.7921153296302</v>
      </c>
      <c r="M72" s="136">
        <f t="shared" si="46"/>
        <v>4476.1721153296348</v>
      </c>
      <c r="N72" s="136">
        <f t="shared" si="47"/>
        <v>-1961.4121153296255</v>
      </c>
      <c r="O72" s="155">
        <f t="shared" si="34"/>
        <v>9.0833993157598738E-3</v>
      </c>
      <c r="P72" s="100">
        <f t="shared" si="48"/>
        <v>9.1666637832968721E-3</v>
      </c>
      <c r="Q72" s="100">
        <f t="shared" si="29"/>
        <v>0.12052643336163103</v>
      </c>
      <c r="S72" s="100">
        <f t="shared" si="49"/>
        <v>6.2800491343238474E-3</v>
      </c>
      <c r="T72" s="100">
        <f t="shared" si="30"/>
        <v>6.4353193611922058E-2</v>
      </c>
      <c r="U72" s="100">
        <f t="shared" si="25"/>
        <v>1.8283896456016531E-2</v>
      </c>
      <c r="V72" s="100">
        <f t="shared" si="42"/>
        <v>0.33495257856307298</v>
      </c>
      <c r="W72" s="100">
        <f t="shared" si="44"/>
        <v>0.25736918175887741</v>
      </c>
      <c r="X72" s="100">
        <f t="shared" si="50"/>
        <v>1.090357803954951E-2</v>
      </c>
      <c r="Y72" s="100">
        <f t="shared" si="31"/>
        <v>0.15710399882042883</v>
      </c>
      <c r="Z72" s="100">
        <f t="shared" si="26"/>
        <v>2.9214290195000363E-2</v>
      </c>
      <c r="AA72" s="100">
        <f t="shared" si="51"/>
        <v>0.66504598551152438</v>
      </c>
      <c r="AB72" s="100">
        <f t="shared" si="27"/>
        <v>0.18566477071608034</v>
      </c>
      <c r="AC72" s="100">
        <f t="shared" si="23"/>
        <v>0.81433894932396511</v>
      </c>
      <c r="AD72" s="100">
        <f t="shared" si="43"/>
        <v>0.74263081824112875</v>
      </c>
      <c r="AE72" s="359">
        <f t="shared" si="24"/>
        <v>1026902.472307692</v>
      </c>
      <c r="AF72" s="100">
        <f t="shared" si="56"/>
        <v>8.1355642611229441E-3</v>
      </c>
      <c r="AG72" s="100">
        <f t="shared" si="32"/>
        <v>0.13002255256229037</v>
      </c>
      <c r="AI72" s="198">
        <f t="shared" si="35"/>
        <v>499251.60546999995</v>
      </c>
      <c r="AJ72" s="205">
        <f t="shared" si="52"/>
        <v>4.6008566211257644E-2</v>
      </c>
      <c r="AK72" s="35">
        <f t="shared" si="53"/>
        <v>1257.3800000000047</v>
      </c>
      <c r="AL72" s="35">
        <f t="shared" si="40"/>
        <v>1432.8800000000047</v>
      </c>
      <c r="AM72" s="35">
        <f t="shared" si="41"/>
        <v>4210.3172768000131</v>
      </c>
      <c r="AN72">
        <f t="shared" si="54"/>
        <v>3694.6350968000133</v>
      </c>
      <c r="AO72">
        <f t="shared" si="36"/>
        <v>499596.74523559993</v>
      </c>
      <c r="AP72" s="35">
        <f t="shared" si="37"/>
        <v>2.0841545705206173</v>
      </c>
    </row>
    <row r="73" spans="2:42">
      <c r="B73" s="135">
        <v>42496</v>
      </c>
      <c r="C73" s="352">
        <v>390181.3</v>
      </c>
      <c r="D73" s="352">
        <v>652541.68000000005</v>
      </c>
      <c r="E73" s="355">
        <v>115.64</v>
      </c>
      <c r="F73" s="356">
        <v>170472.9</v>
      </c>
      <c r="G73" s="111">
        <v>2.968</v>
      </c>
      <c r="H73" s="136">
        <v>1042722.97</v>
      </c>
      <c r="I73" s="136">
        <f t="shared" si="55"/>
        <v>10690.780000000028</v>
      </c>
      <c r="J73" s="136">
        <f t="shared" si="38"/>
        <v>1486.1300000000047</v>
      </c>
      <c r="K73" s="155">
        <f t="shared" si="39"/>
        <v>1.4252395341401223E-3</v>
      </c>
      <c r="L73" s="136">
        <f t="shared" si="45"/>
        <v>3602.0148247978532</v>
      </c>
      <c r="M73" s="136">
        <f t="shared" si="46"/>
        <v>5692.2848247978427</v>
      </c>
      <c r="N73" s="136">
        <f t="shared" si="47"/>
        <v>-1511.7448247978637</v>
      </c>
      <c r="O73" s="155">
        <f t="shared" si="34"/>
        <v>1.0252751984546796E-2</v>
      </c>
      <c r="P73" s="100">
        <f t="shared" si="48"/>
        <v>1.0358959830506866E-2</v>
      </c>
      <c r="Q73" s="100">
        <f t="shared" si="29"/>
        <v>0.1093188647097622</v>
      </c>
      <c r="S73" s="100">
        <f t="shared" si="49"/>
        <v>6.8117615080460483E-3</v>
      </c>
      <c r="T73" s="100">
        <f t="shared" si="30"/>
        <v>5.8402331027205816E-2</v>
      </c>
      <c r="U73" s="100">
        <f t="shared" si="25"/>
        <v>1.7346909003604791E-2</v>
      </c>
      <c r="V73" s="100">
        <f t="shared" si="42"/>
        <v>9.4386090045931362E-2</v>
      </c>
      <c r="W73" s="100">
        <f t="shared" si="44"/>
        <v>0.24692679112281429</v>
      </c>
      <c r="X73" s="100">
        <f t="shared" si="50"/>
        <v>1.2491956245825398E-2</v>
      </c>
      <c r="Y73" s="100">
        <f t="shared" si="31"/>
        <v>0.14217364778997393</v>
      </c>
      <c r="Z73" s="100">
        <f t="shared" si="26"/>
        <v>3.3516125448711437E-2</v>
      </c>
      <c r="AA73" s="100">
        <f t="shared" si="51"/>
        <v>0.90562063884047228</v>
      </c>
      <c r="AB73" s="100">
        <f t="shared" si="27"/>
        <v>0.13350839566851694</v>
      </c>
      <c r="AC73" s="100">
        <f t="shared" si="23"/>
        <v>0.86649584197817486</v>
      </c>
      <c r="AD73" s="100">
        <f t="shared" si="43"/>
        <v>0.75307414426263086</v>
      </c>
      <c r="AE73" s="359">
        <f t="shared" si="24"/>
        <v>1029042.0446153847</v>
      </c>
      <c r="AF73" s="100">
        <f t="shared" si="56"/>
        <v>8.1160972161640928E-3</v>
      </c>
      <c r="AG73" s="100">
        <f t="shared" si="32"/>
        <v>0.12735696644139541</v>
      </c>
      <c r="AI73" s="198">
        <f t="shared" si="35"/>
        <v>505963.56719999999</v>
      </c>
      <c r="AJ73" s="205">
        <f t="shared" si="52"/>
        <v>5.6184249033713787E-2</v>
      </c>
      <c r="AK73" s="35">
        <f t="shared" si="53"/>
        <v>2090.2699999999895</v>
      </c>
      <c r="AL73" s="35">
        <f t="shared" si="40"/>
        <v>564.64999999999418</v>
      </c>
      <c r="AM73" s="35">
        <f t="shared" si="41"/>
        <v>1675.8811999999828</v>
      </c>
      <c r="AN73">
        <f t="shared" si="54"/>
        <v>6203.9213599999684</v>
      </c>
      <c r="AO73">
        <f t="shared" si="36"/>
        <v>506306.78672000003</v>
      </c>
      <c r="AP73" s="35">
        <f t="shared" si="37"/>
        <v>2.0594686805504963</v>
      </c>
    </row>
    <row r="74" spans="2:42">
      <c r="B74" s="135">
        <v>42503</v>
      </c>
      <c r="C74" s="352">
        <v>392173.84</v>
      </c>
      <c r="D74" s="352">
        <v>652660.1</v>
      </c>
      <c r="E74" s="355">
        <v>117.16</v>
      </c>
      <c r="F74" s="356">
        <v>170147.99</v>
      </c>
      <c r="G74" s="111">
        <v>2.9638</v>
      </c>
      <c r="H74" s="136">
        <v>1044833.94</v>
      </c>
      <c r="I74" s="136">
        <f t="shared" si="55"/>
        <v>6333.8299999999581</v>
      </c>
      <c r="J74" s="136">
        <f t="shared" si="38"/>
        <v>2110.9699999999721</v>
      </c>
      <c r="K74" s="155">
        <f t="shared" si="39"/>
        <v>2.0203880436732101E-3</v>
      </c>
      <c r="L74" s="136">
        <f t="shared" si="45"/>
        <v>2137.0639044469794</v>
      </c>
      <c r="M74" s="136">
        <f t="shared" si="46"/>
        <v>4009.8839044469573</v>
      </c>
      <c r="N74" s="136">
        <f t="shared" si="47"/>
        <v>-264.24390444700157</v>
      </c>
      <c r="O74" s="155">
        <f t="shared" si="34"/>
        <v>6.0620446537178515E-3</v>
      </c>
      <c r="P74" s="100">
        <f t="shared" si="48"/>
        <v>6.0990171681348767E-3</v>
      </c>
      <c r="Q74" s="100">
        <f t="shared" si="29"/>
        <v>0.11499303712241674</v>
      </c>
      <c r="S74" s="100">
        <f t="shared" si="49"/>
        <v>1.1421364635121565E-2</v>
      </c>
      <c r="T74" s="100">
        <f t="shared" si="30"/>
        <v>6.6511025079284608E-2</v>
      </c>
      <c r="U74" s="100">
        <f t="shared" si="25"/>
        <v>1.9050049478673885E-2</v>
      </c>
      <c r="V74" s="100">
        <f t="shared" si="42"/>
        <v>0.94389782896017638</v>
      </c>
      <c r="W74" s="100">
        <f t="shared" si="44"/>
        <v>0.69919464210438953</v>
      </c>
      <c r="X74" s="100">
        <f t="shared" si="50"/>
        <v>2.9277538231178763E-3</v>
      </c>
      <c r="Y74" s="100">
        <f t="shared" si="31"/>
        <v>0.14630475810366866</v>
      </c>
      <c r="Z74" s="100">
        <f t="shared" si="26"/>
        <v>2.9992039207172951E-2</v>
      </c>
      <c r="AA74" s="100">
        <f t="shared" si="51"/>
        <v>5.6097433881072238E-2</v>
      </c>
      <c r="AB74" s="100">
        <f t="shared" si="27"/>
        <v>8.9065695859061184E-2</v>
      </c>
      <c r="AC74" s="100">
        <f t="shared" si="23"/>
        <v>0.91093796309114583</v>
      </c>
      <c r="AD74" s="100">
        <f t="shared" si="43"/>
        <v>0.30080535789561963</v>
      </c>
      <c r="AE74" s="359">
        <f t="shared" si="24"/>
        <v>1031067.883076923</v>
      </c>
      <c r="AF74" s="100">
        <f t="shared" si="56"/>
        <v>8.050822150528842E-3</v>
      </c>
      <c r="AG74" s="100">
        <f t="shared" si="32"/>
        <v>0.12489948367668051</v>
      </c>
      <c r="AI74" s="198">
        <f t="shared" si="35"/>
        <v>504284.61276199995</v>
      </c>
      <c r="AJ74" s="205">
        <f t="shared" si="52"/>
        <v>5.610613214066397E-2</v>
      </c>
      <c r="AK74" s="35">
        <f t="shared" si="53"/>
        <v>1872.8199999999779</v>
      </c>
      <c r="AL74" s="35">
        <f t="shared" si="40"/>
        <v>-324.91000000000349</v>
      </c>
      <c r="AM74" s="35">
        <f t="shared" si="41"/>
        <v>-962.96825800001034</v>
      </c>
      <c r="AN74">
        <f t="shared" si="54"/>
        <v>5550.663915999934</v>
      </c>
      <c r="AO74">
        <f t="shared" si="36"/>
        <v>504631.85157</v>
      </c>
      <c r="AP74" s="35">
        <f t="shared" si="37"/>
        <v>2.0704874984591926</v>
      </c>
    </row>
    <row r="75" spans="2:42">
      <c r="B75" s="135">
        <v>42510</v>
      </c>
      <c r="C75" s="352">
        <v>390181.69</v>
      </c>
      <c r="D75" s="352">
        <v>654297.19999999995</v>
      </c>
      <c r="E75" s="355">
        <v>121.81</v>
      </c>
      <c r="F75" s="356">
        <v>169738.55</v>
      </c>
      <c r="G75" s="111">
        <v>2.94712</v>
      </c>
      <c r="H75" s="136">
        <v>1044478.89</v>
      </c>
      <c r="I75" s="136">
        <f t="shared" si="55"/>
        <v>10206.20000000007</v>
      </c>
      <c r="J75" s="136">
        <f t="shared" si="38"/>
        <v>-355.04999999993015</v>
      </c>
      <c r="K75" s="155">
        <f t="shared" si="39"/>
        <v>-3.3993027853337481E-4</v>
      </c>
      <c r="L75" s="136">
        <f t="shared" si="45"/>
        <v>3463.1097478216257</v>
      </c>
      <c r="M75" s="136">
        <f t="shared" si="46"/>
        <v>4726.2897478216182</v>
      </c>
      <c r="N75" s="136">
        <f t="shared" si="47"/>
        <v>-2199.9297478216326</v>
      </c>
      <c r="O75" s="155">
        <f t="shared" si="34"/>
        <v>9.7715713526771893E-3</v>
      </c>
      <c r="P75" s="100">
        <f t="shared" si="48"/>
        <v>9.8679971913403913E-3</v>
      </c>
      <c r="Q75" s="100">
        <f t="shared" si="29"/>
        <v>0.10624367120773782</v>
      </c>
      <c r="S75" s="100">
        <f t="shared" si="49"/>
        <v>6.3793309388703858E-3</v>
      </c>
      <c r="T75" s="100">
        <f t="shared" si="30"/>
        <v>5.8459118285508781E-2</v>
      </c>
      <c r="U75" s="100">
        <f t="shared" si="25"/>
        <v>1.86337266865973E-2</v>
      </c>
      <c r="V75" s="100">
        <f t="shared" si="42"/>
        <v>5.6108998732584574</v>
      </c>
      <c r="W75" s="100">
        <f t="shared" si="44"/>
        <v>0.24233505124336091</v>
      </c>
      <c r="X75" s="100">
        <f t="shared" si="50"/>
        <v>1.1959939082937032E-2</v>
      </c>
      <c r="Y75" s="100">
        <f t="shared" si="31"/>
        <v>0.13684979640953721</v>
      </c>
      <c r="Z75" s="100">
        <f t="shared" si="26"/>
        <v>2.9999400069614528E-2</v>
      </c>
      <c r="AA75" s="100">
        <f t="shared" si="51"/>
        <v>-4.6108998732581297</v>
      </c>
      <c r="AB75" s="100">
        <f t="shared" si="27"/>
        <v>0.30535624657735089</v>
      </c>
      <c r="AC75" s="100">
        <f t="shared" si="23"/>
        <v>0.69464380975595796</v>
      </c>
      <c r="AD75" s="100">
        <f t="shared" si="43"/>
        <v>0.75766396896003829</v>
      </c>
      <c r="AE75" s="359">
        <f t="shared" si="24"/>
        <v>1033082.8346153847</v>
      </c>
      <c r="AF75" s="100">
        <f t="shared" si="56"/>
        <v>7.9428405865717561E-3</v>
      </c>
      <c r="AG75" s="100">
        <f t="shared" si="32"/>
        <v>0.12248152338703297</v>
      </c>
      <c r="AI75" s="198">
        <f t="shared" si="35"/>
        <v>500239.87547599996</v>
      </c>
      <c r="AJ75" s="205">
        <f t="shared" si="52"/>
        <v>4.9831226197319715E-2</v>
      </c>
      <c r="AK75" s="35">
        <f t="shared" si="53"/>
        <v>1263.179999999993</v>
      </c>
      <c r="AL75" s="35">
        <f t="shared" si="40"/>
        <v>-409.44000000000233</v>
      </c>
      <c r="AM75" s="35">
        <f t="shared" si="41"/>
        <v>-1206.6688128000069</v>
      </c>
      <c r="AN75">
        <f t="shared" si="54"/>
        <v>3722.7430415999793</v>
      </c>
      <c r="AO75">
        <f t="shared" si="36"/>
        <v>500598.86416319996</v>
      </c>
      <c r="AP75" s="35">
        <f t="shared" si="37"/>
        <v>2.0864587692302274</v>
      </c>
    </row>
    <row r="76" spans="2:42">
      <c r="B76" s="135">
        <v>42517</v>
      </c>
      <c r="C76" s="352">
        <v>392308.54</v>
      </c>
      <c r="D76" s="352">
        <v>661214.12</v>
      </c>
      <c r="E76" s="355">
        <v>116.75</v>
      </c>
      <c r="F76" s="356">
        <v>170558.86</v>
      </c>
      <c r="G76" s="111">
        <v>2.9070999999999998</v>
      </c>
      <c r="H76" s="136">
        <v>1053522.6599999999</v>
      </c>
      <c r="I76" s="136">
        <f t="shared" si="55"/>
        <v>12285.819999999949</v>
      </c>
      <c r="J76" s="136">
        <f t="shared" si="38"/>
        <v>9043.7699999999022</v>
      </c>
      <c r="K76" s="155">
        <f t="shared" si="39"/>
        <v>8.5843146458756785E-3</v>
      </c>
      <c r="L76" s="136">
        <f t="shared" si="45"/>
        <v>4226.1428915413817</v>
      </c>
      <c r="M76" s="136">
        <f t="shared" si="46"/>
        <v>4876.7528915413677</v>
      </c>
      <c r="N76" s="136">
        <f t="shared" si="47"/>
        <v>-3575.5328915413957</v>
      </c>
      <c r="O76" s="155">
        <f t="shared" si="34"/>
        <v>1.1661657092406489E-2</v>
      </c>
      <c r="P76" s="100">
        <f t="shared" si="48"/>
        <v>1.1799255969467954E-2</v>
      </c>
      <c r="Q76" s="100">
        <f t="shared" si="29"/>
        <v>0.11810484297199984</v>
      </c>
      <c r="S76" s="100">
        <f t="shared" si="49"/>
        <v>5.8135165933695509E-3</v>
      </c>
      <c r="T76" s="100">
        <f t="shared" si="30"/>
        <v>6.4836866363249424E-2</v>
      </c>
      <c r="U76" s="100">
        <f t="shared" si="25"/>
        <v>2.1268793813312731E-2</v>
      </c>
      <c r="V76" s="100">
        <f t="shared" si="42"/>
        <v>0.23517294225748772</v>
      </c>
      <c r="W76" s="100">
        <f t="shared" si="44"/>
        <v>0.18456317934008154</v>
      </c>
      <c r="X76" s="100">
        <f t="shared" si="50"/>
        <v>1.5384481666121191E-2</v>
      </c>
      <c r="Y76" s="100">
        <f t="shared" si="31"/>
        <v>0.15230563818671888</v>
      </c>
      <c r="Z76" s="100">
        <f t="shared" si="26"/>
        <v>3.0566475736951169E-2</v>
      </c>
      <c r="AA76" s="100">
        <f t="shared" si="51"/>
        <v>0.76482705774252513</v>
      </c>
      <c r="AB76" s="100">
        <f t="shared" si="27"/>
        <v>0.2985544401361977</v>
      </c>
      <c r="AC76" s="100">
        <f t="shared" si="23"/>
        <v>0.70144561619711199</v>
      </c>
      <c r="AD76" s="100">
        <f t="shared" si="43"/>
        <v>0.81543682065991374</v>
      </c>
      <c r="AE76" s="359">
        <f t="shared" si="24"/>
        <v>1035219.8876923078</v>
      </c>
      <c r="AF76" s="100">
        <f t="shared" si="56"/>
        <v>8.0995183173768956E-3</v>
      </c>
      <c r="AG76" s="100">
        <f t="shared" si="32"/>
        <v>0.12035779306062445</v>
      </c>
      <c r="AI76" s="198">
        <f t="shared" si="35"/>
        <v>495831.66190599994</v>
      </c>
      <c r="AJ76" s="205">
        <f t="shared" si="52"/>
        <v>-6.8501403431250859E-3</v>
      </c>
      <c r="AK76" s="35">
        <f t="shared" si="53"/>
        <v>650.60999999998603</v>
      </c>
      <c r="AL76" s="35">
        <f t="shared" si="40"/>
        <v>820.30999999999767</v>
      </c>
      <c r="AM76" s="35">
        <f t="shared" si="41"/>
        <v>2384.723200999993</v>
      </c>
      <c r="AN76">
        <f t="shared" si="54"/>
        <v>1891.3883309999592</v>
      </c>
      <c r="AO76">
        <f t="shared" si="36"/>
        <v>496171.06583099993</v>
      </c>
      <c r="AP76" s="35">
        <f t="shared" si="37"/>
        <v>2.1233053125246903</v>
      </c>
    </row>
    <row r="77" spans="2:42">
      <c r="B77" s="135">
        <v>42524</v>
      </c>
      <c r="C77" s="352">
        <v>394005.21</v>
      </c>
      <c r="D77" s="352">
        <v>658178.27</v>
      </c>
      <c r="E77" s="355">
        <v>100.58</v>
      </c>
      <c r="F77" s="356">
        <v>170543.63</v>
      </c>
      <c r="G77" s="111">
        <v>2.9237600000000001</v>
      </c>
      <c r="H77" s="136">
        <v>1052183.47</v>
      </c>
      <c r="I77" s="136">
        <f t="shared" si="55"/>
        <v>9460.5</v>
      </c>
      <c r="J77" s="136">
        <f t="shared" si="38"/>
        <v>-1339.1899999999441</v>
      </c>
      <c r="K77" s="155">
        <f t="shared" si="39"/>
        <v>-1.2727723236328206E-3</v>
      </c>
      <c r="L77" s="136">
        <f t="shared" si="45"/>
        <v>3235.7307029304729</v>
      </c>
      <c r="M77" s="136">
        <f t="shared" si="46"/>
        <v>3306.4607029304834</v>
      </c>
      <c r="N77" s="136">
        <f t="shared" si="47"/>
        <v>-3165.0007029304625</v>
      </c>
      <c r="O77" s="155">
        <f t="shared" si="34"/>
        <v>8.9913026289987243E-3</v>
      </c>
      <c r="P77" s="100">
        <f t="shared" si="48"/>
        <v>9.0728796355181475E-3</v>
      </c>
      <c r="Q77" s="100">
        <f t="shared" si="29"/>
        <v>0.10556081977162152</v>
      </c>
      <c r="S77" s="100">
        <f t="shared" si="49"/>
        <v>9.8003415335384675E-3</v>
      </c>
      <c r="T77" s="100">
        <f t="shared" si="30"/>
        <v>6.1453892426572732E-2</v>
      </c>
      <c r="U77" s="100">
        <f t="shared" si="25"/>
        <v>2.402861773870649E-2</v>
      </c>
      <c r="V77" s="100">
        <f t="shared" si="42"/>
        <v>-1.2669374771317832</v>
      </c>
      <c r="W77" s="100">
        <f t="shared" si="44"/>
        <v>0.40419745256593548</v>
      </c>
      <c r="X77" s="100">
        <f t="shared" si="50"/>
        <v>8.6379003407107535E-3</v>
      </c>
      <c r="Y77" s="100">
        <f t="shared" si="31"/>
        <v>0.13376328301281609</v>
      </c>
      <c r="Z77" s="100">
        <f t="shared" si="26"/>
        <v>3.410935836549274E-2</v>
      </c>
      <c r="AA77" s="100">
        <f t="shared" si="51"/>
        <v>2.2669300099314538</v>
      </c>
      <c r="AB77" s="100">
        <f t="shared" si="27"/>
        <v>0.38541440591024556</v>
      </c>
      <c r="AC77" s="100">
        <f t="shared" si="23"/>
        <v>0.6145852464976238</v>
      </c>
      <c r="AD77" s="100">
        <f t="shared" si="43"/>
        <v>0.59580254743406447</v>
      </c>
      <c r="AE77" s="359">
        <f t="shared" si="24"/>
        <v>1037601.0253846155</v>
      </c>
      <c r="AF77" s="100">
        <f t="shared" si="56"/>
        <v>8.3174257203746001E-3</v>
      </c>
      <c r="AG77" s="100">
        <f t="shared" si="32"/>
        <v>0.1184630176465909</v>
      </c>
      <c r="AI77" s="198">
        <f t="shared" si="35"/>
        <v>498628.64364880003</v>
      </c>
      <c r="AJ77" s="205">
        <f t="shared" si="52"/>
        <v>-1.4496940148855757E-2</v>
      </c>
      <c r="AK77" s="35">
        <f t="shared" si="53"/>
        <v>70.730000000010477</v>
      </c>
      <c r="AL77" s="35">
        <f t="shared" si="40"/>
        <v>-15.229999999981374</v>
      </c>
      <c r="AM77" s="35">
        <f t="shared" si="41"/>
        <v>-44.528864799945545</v>
      </c>
      <c r="AN77">
        <f t="shared" si="54"/>
        <v>206.79754480003064</v>
      </c>
      <c r="AO77">
        <f t="shared" si="36"/>
        <v>498922.71542959998</v>
      </c>
      <c r="AP77" s="35">
        <f t="shared" si="37"/>
        <v>2.1089107339881528</v>
      </c>
    </row>
    <row r="78" spans="2:42">
      <c r="B78" s="135">
        <v>42531</v>
      </c>
      <c r="C78" s="352">
        <v>394623.65</v>
      </c>
      <c r="D78" s="352">
        <v>661554.93999999994</v>
      </c>
      <c r="E78" s="355">
        <v>100.36</v>
      </c>
      <c r="F78" s="356">
        <v>171149.71</v>
      </c>
      <c r="G78" s="111">
        <v>2.9020000000000001</v>
      </c>
      <c r="H78" s="136">
        <v>1056178.6000000001</v>
      </c>
      <c r="I78" s="136">
        <f t="shared" si="55"/>
        <v>11344.660000000149</v>
      </c>
      <c r="J78" s="136">
        <f t="shared" si="38"/>
        <v>3995.1300000001211</v>
      </c>
      <c r="K78" s="155">
        <f t="shared" si="39"/>
        <v>3.7826272942853801E-3</v>
      </c>
      <c r="L78" s="136">
        <f t="shared" si="45"/>
        <v>3909.2556857340278</v>
      </c>
      <c r="M78" s="136">
        <f t="shared" si="46"/>
        <v>4910.975685734029</v>
      </c>
      <c r="N78" s="136">
        <f t="shared" si="47"/>
        <v>-2907.5356857340266</v>
      </c>
      <c r="O78" s="155">
        <f t="shared" si="34"/>
        <v>1.074123259077598E-2</v>
      </c>
      <c r="P78" s="100">
        <f t="shared" si="48"/>
        <v>1.0857859383855917E-2</v>
      </c>
      <c r="Q78" s="100">
        <f t="shared" si="29"/>
        <v>0.10532727575480183</v>
      </c>
      <c r="S78" s="100">
        <f t="shared" si="49"/>
        <v>6.2467450659125998E-3</v>
      </c>
      <c r="T78" s="100">
        <f t="shared" si="30"/>
        <v>6.1211136681557705E-2</v>
      </c>
      <c r="U78" s="100">
        <f t="shared" si="25"/>
        <v>2.5092878862895771E-2</v>
      </c>
      <c r="V78" s="100">
        <f t="shared" si="42"/>
        <v>0.15479846713373122</v>
      </c>
      <c r="W78" s="100">
        <f t="shared" si="44"/>
        <v>0.21594388901914782</v>
      </c>
      <c r="X78" s="100">
        <f t="shared" si="50"/>
        <v>1.3628594731009247E-2</v>
      </c>
      <c r="Y78" s="100">
        <f t="shared" si="31"/>
        <v>0.13343392844837768</v>
      </c>
      <c r="Z78" s="100">
        <f t="shared" si="26"/>
        <v>3.4293511592474527E-2</v>
      </c>
      <c r="AA78" s="100">
        <f t="shared" si="51"/>
        <v>0.84519652677129986</v>
      </c>
      <c r="AB78" s="100">
        <f t="shared" si="27"/>
        <v>0.37817974751628564</v>
      </c>
      <c r="AC78" s="100">
        <f t="shared" ref="AC78:AC141" si="57">AVERAGE(V66:V78)</f>
        <v>0.62181951980735528</v>
      </c>
      <c r="AD78" s="100">
        <f t="shared" si="43"/>
        <v>0.78405522950884832</v>
      </c>
      <c r="AE78" s="359">
        <f t="shared" ref="AE78:AE141" si="58">AVERAGE(H66:H78)</f>
        <v>1040031.3861538463</v>
      </c>
      <c r="AF78" s="100">
        <f t="shared" si="56"/>
        <v>8.6934170136056792E-3</v>
      </c>
      <c r="AG78" s="100">
        <f t="shared" si="32"/>
        <v>0.11635904375669252</v>
      </c>
      <c r="AI78" s="198">
        <f t="shared" si="35"/>
        <v>496676.45841999998</v>
      </c>
      <c r="AJ78" s="205">
        <f t="shared" si="52"/>
        <v>-1.5087024567990692E-2</v>
      </c>
      <c r="AK78" s="35">
        <f t="shared" si="53"/>
        <v>1001.7200000000012</v>
      </c>
      <c r="AL78" s="35">
        <f t="shared" si="40"/>
        <v>606.07999999998719</v>
      </c>
      <c r="AM78" s="35">
        <f t="shared" si="41"/>
        <v>1758.8441599999628</v>
      </c>
      <c r="AN78">
        <f t="shared" si="54"/>
        <v>2906.9914400000034</v>
      </c>
      <c r="AO78">
        <f t="shared" si="36"/>
        <v>496967.70313999994</v>
      </c>
      <c r="AP78" s="35">
        <f t="shared" si="37"/>
        <v>2.1252459532616061</v>
      </c>
    </row>
    <row r="79" spans="2:42">
      <c r="B79" s="135">
        <v>42538</v>
      </c>
      <c r="C79" s="352">
        <v>392992.16</v>
      </c>
      <c r="D79" s="352">
        <v>662891.74</v>
      </c>
      <c r="E79" s="355">
        <v>105.01</v>
      </c>
      <c r="F79" s="356">
        <v>171320.68</v>
      </c>
      <c r="G79" s="111">
        <v>2.9108999999999998</v>
      </c>
      <c r="H79" s="136">
        <v>1055883.8999999999</v>
      </c>
      <c r="I79" s="136">
        <f t="shared" si="55"/>
        <v>11405.009999999893</v>
      </c>
      <c r="J79" s="136">
        <f t="shared" si="38"/>
        <v>-294.70000000018626</v>
      </c>
      <c r="K79" s="155">
        <f t="shared" si="39"/>
        <v>-2.7910265513110511E-4</v>
      </c>
      <c r="L79" s="136">
        <f t="shared" si="45"/>
        <v>3918.0356590744764</v>
      </c>
      <c r="M79" s="136">
        <f t="shared" si="46"/>
        <v>5500.1656590744806</v>
      </c>
      <c r="N79" s="136">
        <f t="shared" si="47"/>
        <v>-2335.9056590744717</v>
      </c>
      <c r="O79" s="155">
        <f t="shared" si="34"/>
        <v>1.0801386402425393E-2</v>
      </c>
      <c r="P79" s="100">
        <f t="shared" si="48"/>
        <v>1.0919330308341505E-2</v>
      </c>
      <c r="Q79" s="100">
        <f t="shared" si="29"/>
        <v>9.9750838425682151E-2</v>
      </c>
      <c r="S79" s="100">
        <f t="shared" si="49"/>
        <v>7.2029776691980912E-3</v>
      </c>
      <c r="T79" s="100">
        <f t="shared" si="30"/>
        <v>5.0903098089374564E-2</v>
      </c>
      <c r="U79" s="100">
        <f t="shared" ref="U79:U142" si="59">(C79-C66)/C66</f>
        <v>2.3801088726065671E-2</v>
      </c>
      <c r="V79" s="100">
        <f t="shared" si="42"/>
        <v>5.5361045130608</v>
      </c>
      <c r="W79" s="100">
        <f t="shared" si="44"/>
        <v>0.24642415920722546</v>
      </c>
      <c r="X79" s="100">
        <f t="shared" si="50"/>
        <v>1.3135529236561057E-2</v>
      </c>
      <c r="Y79" s="100">
        <f t="shared" si="31"/>
        <v>0.13091482305406704</v>
      </c>
      <c r="Z79" s="100">
        <f t="shared" ref="Z79:Z142" si="60">(D79-D66)/D66</f>
        <v>3.631517812313112E-2</v>
      </c>
      <c r="AA79" s="100">
        <f t="shared" si="51"/>
        <v>-4.536138445874454</v>
      </c>
      <c r="AB79" s="100">
        <f t="shared" ref="AB79:AB142" si="61">AVERAGE(AA67:AA79)</f>
        <v>3.2290027999048392E-2</v>
      </c>
      <c r="AC79" s="100">
        <f t="shared" si="57"/>
        <v>0.96770590726630956</v>
      </c>
      <c r="AD79" s="100">
        <f t="shared" si="43"/>
        <v>0.75357584079278472</v>
      </c>
      <c r="AE79" s="359">
        <f t="shared" si="58"/>
        <v>1042521.0507692308</v>
      </c>
      <c r="AF79" s="100">
        <f t="shared" si="56"/>
        <v>9.135972293412422E-3</v>
      </c>
      <c r="AG79" s="100">
        <f t="shared" si="32"/>
        <v>0.11430158238096215</v>
      </c>
      <c r="AI79" s="198">
        <f t="shared" si="35"/>
        <v>498697.36741199996</v>
      </c>
      <c r="AJ79" s="205">
        <f t="shared" si="52"/>
        <v>-3.0835367982854842E-3</v>
      </c>
      <c r="AK79" s="35">
        <f t="shared" si="53"/>
        <v>1582.1300000000047</v>
      </c>
      <c r="AL79" s="35">
        <f t="shared" si="40"/>
        <v>170.97000000000116</v>
      </c>
      <c r="AM79" s="35">
        <f t="shared" si="41"/>
        <v>497.67657300000337</v>
      </c>
      <c r="AN79">
        <f t="shared" si="54"/>
        <v>4605.422217000013</v>
      </c>
      <c r="AO79">
        <f t="shared" si="36"/>
        <v>499003.04102099995</v>
      </c>
      <c r="AP79" s="35">
        <f t="shared" si="37"/>
        <v>2.1159869042873516</v>
      </c>
    </row>
    <row r="80" spans="2:42">
      <c r="B80" s="135">
        <v>42545</v>
      </c>
      <c r="C80" s="352">
        <v>394858.44</v>
      </c>
      <c r="D80" s="352">
        <v>664480.06000000006</v>
      </c>
      <c r="E80" s="355">
        <v>104.25</v>
      </c>
      <c r="F80" s="356">
        <v>171260.18</v>
      </c>
      <c r="G80" s="111">
        <v>2.8845999999999998</v>
      </c>
      <c r="H80" s="136">
        <v>1059338.49</v>
      </c>
      <c r="I80" s="136">
        <f t="shared" si="55"/>
        <v>5815.8300000000745</v>
      </c>
      <c r="J80" s="136">
        <f t="shared" si="38"/>
        <v>3454.5900000000838</v>
      </c>
      <c r="K80" s="155">
        <f t="shared" si="39"/>
        <v>3.2610823005214166E-3</v>
      </c>
      <c r="L80" s="136">
        <f t="shared" si="45"/>
        <v>2016.1651528808413</v>
      </c>
      <c r="M80" s="136">
        <f t="shared" si="46"/>
        <v>2717.4851528808485</v>
      </c>
      <c r="N80" s="136">
        <f t="shared" si="47"/>
        <v>-1314.8451528808343</v>
      </c>
      <c r="O80" s="155">
        <f t="shared" si="34"/>
        <v>5.4900582343610253E-3</v>
      </c>
      <c r="P80" s="100">
        <f t="shared" si="48"/>
        <v>5.5203653616715514E-3</v>
      </c>
      <c r="Q80" s="100">
        <f t="shared" si="29"/>
        <v>0.10482871871255806</v>
      </c>
      <c r="S80" s="100">
        <f t="shared" si="49"/>
        <v>6.4997310535223713E-3</v>
      </c>
      <c r="T80" s="100">
        <f t="shared" si="30"/>
        <v>6.043558706551367E-2</v>
      </c>
      <c r="U80" s="100">
        <f t="shared" si="59"/>
        <v>2.52617964383813E-2</v>
      </c>
      <c r="V80" s="100">
        <f t="shared" si="42"/>
        <v>0.54023198121918448</v>
      </c>
      <c r="W80" s="100">
        <f t="shared" si="44"/>
        <v>0.43844128868966092</v>
      </c>
      <c r="X80" s="100">
        <f t="shared" si="50"/>
        <v>4.9393077086739472E-3</v>
      </c>
      <c r="Y80" s="100">
        <f t="shared" si="31"/>
        <v>0.1330142746690442</v>
      </c>
      <c r="Z80" s="100">
        <f t="shared" si="60"/>
        <v>3.8219044511700134E-2</v>
      </c>
      <c r="AA80" s="100">
        <f t="shared" si="51"/>
        <v>0.45977091348033389</v>
      </c>
      <c r="AB80" s="100">
        <f t="shared" si="61"/>
        <v>5.0819319613302522E-2</v>
      </c>
      <c r="AC80" s="100">
        <f t="shared" si="57"/>
        <v>0.9491773101638088</v>
      </c>
      <c r="AD80" s="100">
        <f t="shared" si="43"/>
        <v>0.56156043075537265</v>
      </c>
      <c r="AE80" s="359">
        <f t="shared" si="58"/>
        <v>1045151.0476923076</v>
      </c>
      <c r="AF80" s="100">
        <f t="shared" si="56"/>
        <v>9.5932855599771653E-3</v>
      </c>
      <c r="AG80" s="100">
        <f t="shared" si="32"/>
        <v>0.11256185788229746</v>
      </c>
      <c r="AI80" s="198">
        <f t="shared" si="35"/>
        <v>494017.11522799992</v>
      </c>
      <c r="AJ80" s="205">
        <f t="shared" si="52"/>
        <v>-3.6596022751447773E-3</v>
      </c>
      <c r="AK80" s="35">
        <f t="shared" si="53"/>
        <v>701.32000000000698</v>
      </c>
      <c r="AL80" s="35">
        <f t="shared" si="40"/>
        <v>-60.5</v>
      </c>
      <c r="AM80" s="35">
        <f t="shared" si="41"/>
        <v>-174.51829999999998</v>
      </c>
      <c r="AN80">
        <f t="shared" si="54"/>
        <v>2023.0276720000199</v>
      </c>
      <c r="AO80">
        <f t="shared" si="36"/>
        <v>494317.83477799996</v>
      </c>
      <c r="AP80" s="35">
        <f t="shared" si="37"/>
        <v>2.1430310934982812</v>
      </c>
    </row>
    <row r="81" spans="2:42">
      <c r="B81" s="135">
        <v>42552</v>
      </c>
      <c r="C81" s="352">
        <v>396735.64</v>
      </c>
      <c r="D81" s="352">
        <v>675065.93</v>
      </c>
      <c r="E81" s="355">
        <v>99.81</v>
      </c>
      <c r="F81" s="356">
        <v>171293.63</v>
      </c>
      <c r="G81" s="111">
        <v>2.8988</v>
      </c>
      <c r="H81" s="136">
        <v>1071801.57</v>
      </c>
      <c r="I81" s="136">
        <f t="shared" si="55"/>
        <v>19618.100000000093</v>
      </c>
      <c r="J81" s="136">
        <f t="shared" si="38"/>
        <v>12463.080000000075</v>
      </c>
      <c r="K81" s="155">
        <f t="shared" si="39"/>
        <v>1.1628159865449791E-2</v>
      </c>
      <c r="L81" s="136">
        <f t="shared" si="45"/>
        <v>6767.662481026664</v>
      </c>
      <c r="M81" s="136">
        <f t="shared" si="46"/>
        <v>7517.662481026664</v>
      </c>
      <c r="N81" s="136">
        <f t="shared" si="47"/>
        <v>-6017.662481026664</v>
      </c>
      <c r="O81" s="155">
        <f t="shared" si="34"/>
        <v>1.8303854509188758E-2</v>
      </c>
      <c r="P81" s="100">
        <f t="shared" si="48"/>
        <v>1.8645132298077342E-2</v>
      </c>
      <c r="Q81" s="100">
        <f t="shared" si="29"/>
        <v>0.10658984437588724</v>
      </c>
      <c r="S81" s="100">
        <f t="shared" si="49"/>
        <v>6.9299337437695122E-3</v>
      </c>
      <c r="T81" s="100">
        <f t="shared" si="30"/>
        <v>6.2394867971739147E-2</v>
      </c>
      <c r="U81" s="100">
        <f t="shared" si="59"/>
        <v>2.355169996484063E-2</v>
      </c>
      <c r="V81" s="100">
        <f t="shared" si="42"/>
        <v>0.1506208738128938</v>
      </c>
      <c r="W81" s="100">
        <f t="shared" si="44"/>
        <v>0.1391791253995025</v>
      </c>
      <c r="X81" s="100">
        <f t="shared" si="50"/>
        <v>2.5658185281625952E-2</v>
      </c>
      <c r="Y81" s="100">
        <f t="shared" si="31"/>
        <v>0.13432165275930905</v>
      </c>
      <c r="Z81" s="100">
        <f t="shared" si="60"/>
        <v>4.7959083228124672E-2</v>
      </c>
      <c r="AA81" s="100">
        <f t="shared" si="51"/>
        <v>0.84937832381722111</v>
      </c>
      <c r="AB81" s="100">
        <f t="shared" si="61"/>
        <v>6.7975616686108936E-2</v>
      </c>
      <c r="AC81" s="100">
        <f t="shared" si="57"/>
        <v>0.93202083535345059</v>
      </c>
      <c r="AD81" s="100">
        <f t="shared" si="43"/>
        <v>0.86082036486713553</v>
      </c>
      <c r="AE81" s="359">
        <f t="shared" si="58"/>
        <v>1048229.7169230769</v>
      </c>
      <c r="AF81" s="100">
        <f t="shared" si="56"/>
        <v>1.0243524513212147E-2</v>
      </c>
      <c r="AG81" s="100">
        <f t="shared" si="32"/>
        <v>0.11125024409793668</v>
      </c>
      <c r="AI81" s="198">
        <f t="shared" si="35"/>
        <v>496545.974644</v>
      </c>
      <c r="AJ81" s="205">
        <f t="shared" si="52"/>
        <v>-4.176793754886895E-3</v>
      </c>
      <c r="AK81" s="35">
        <f t="shared" si="53"/>
        <v>750</v>
      </c>
      <c r="AL81" s="35">
        <f t="shared" si="40"/>
        <v>33.450000000011642</v>
      </c>
      <c r="AM81" s="35">
        <f t="shared" si="41"/>
        <v>96.964860000033752</v>
      </c>
      <c r="AN81">
        <f t="shared" si="54"/>
        <v>2174.1</v>
      </c>
      <c r="AO81">
        <f t="shared" si="36"/>
        <v>496835.30387200002</v>
      </c>
      <c r="AP81" s="35">
        <f t="shared" si="37"/>
        <v>2.1572572674427519</v>
      </c>
    </row>
    <row r="82" spans="2:42">
      <c r="B82" s="135">
        <v>42559</v>
      </c>
      <c r="C82" s="352">
        <v>396678.7</v>
      </c>
      <c r="D82" s="352">
        <v>669904.76</v>
      </c>
      <c r="E82" s="355">
        <v>105.97</v>
      </c>
      <c r="F82" s="356">
        <v>170640.87</v>
      </c>
      <c r="G82" s="111">
        <v>2.9818600000000002</v>
      </c>
      <c r="H82" s="136">
        <v>1066583.46</v>
      </c>
      <c r="I82" s="136">
        <f t="shared" si="55"/>
        <v>10404.85999999987</v>
      </c>
      <c r="J82" s="136">
        <f t="shared" si="38"/>
        <v>-5218.1100000001024</v>
      </c>
      <c r="K82" s="155">
        <f t="shared" si="39"/>
        <v>-4.8923597596385966E-3</v>
      </c>
      <c r="L82" s="136">
        <f t="shared" si="45"/>
        <v>3489.3858195890716</v>
      </c>
      <c r="M82" s="136">
        <f t="shared" si="46"/>
        <v>2980.5458195890751</v>
      </c>
      <c r="N82" s="136">
        <f t="shared" si="47"/>
        <v>-3998.2258195890681</v>
      </c>
      <c r="O82" s="155">
        <f t="shared" si="34"/>
        <v>9.7553172257142159E-3</v>
      </c>
      <c r="P82" s="100">
        <f t="shared" si="48"/>
        <v>9.8514209623257552E-3</v>
      </c>
      <c r="Q82" s="100">
        <f t="shared" si="29"/>
        <v>0.10259679631428821</v>
      </c>
      <c r="S82" s="100">
        <f t="shared" si="49"/>
        <v>5.2076199690514954E-3</v>
      </c>
      <c r="T82" s="100">
        <f t="shared" si="30"/>
        <v>5.9567562104089977E-2</v>
      </c>
      <c r="U82" s="100">
        <f t="shared" si="59"/>
        <v>2.357745155834421E-2</v>
      </c>
      <c r="V82" s="100">
        <f t="shared" si="42"/>
        <v>1.0911996872431055E-2</v>
      </c>
      <c r="W82" s="100">
        <f t="shared" si="44"/>
        <v>0.1975086642203753</v>
      </c>
      <c r="X82" s="100">
        <f t="shared" si="50"/>
        <v>1.2621506537310515E-2</v>
      </c>
      <c r="Y82" s="100">
        <f t="shared" si="31"/>
        <v>0.12976422903819493</v>
      </c>
      <c r="Z82" s="100">
        <f t="shared" si="60"/>
        <v>3.9432731639134716E-2</v>
      </c>
      <c r="AA82" s="100">
        <f t="shared" si="51"/>
        <v>0.98908800312755774</v>
      </c>
      <c r="AB82" s="100">
        <f t="shared" si="61"/>
        <v>4.7282960681619336E-2</v>
      </c>
      <c r="AC82" s="100">
        <f t="shared" si="57"/>
        <v>0.95271349135793948</v>
      </c>
      <c r="AD82" s="100">
        <f t="shared" si="43"/>
        <v>0.80249229686897949</v>
      </c>
      <c r="AE82" s="359">
        <f t="shared" si="58"/>
        <v>1050887.5069230769</v>
      </c>
      <c r="AF82" s="100">
        <f t="shared" si="56"/>
        <v>1.0438262646455134E-2</v>
      </c>
      <c r="AG82" s="100">
        <f t="shared" si="32"/>
        <v>0.10984328368675382</v>
      </c>
      <c r="AI82" s="198">
        <f t="shared" si="35"/>
        <v>508827.1846182</v>
      </c>
      <c r="AJ82" s="205">
        <f t="shared" si="52"/>
        <v>2.4464067084744155E-2</v>
      </c>
      <c r="AK82" s="35">
        <f t="shared" si="53"/>
        <v>-508.83999999999651</v>
      </c>
      <c r="AL82" s="35">
        <f t="shared" si="40"/>
        <v>-652.76000000000931</v>
      </c>
      <c r="AM82" s="35">
        <f t="shared" si="41"/>
        <v>-1946.4389336000279</v>
      </c>
      <c r="AN82">
        <f t="shared" si="54"/>
        <v>-1517.2896423999896</v>
      </c>
      <c r="AO82">
        <f t="shared" si="36"/>
        <v>509143.17232240003</v>
      </c>
      <c r="AP82" s="35">
        <f t="shared" si="37"/>
        <v>2.0948595954550426</v>
      </c>
    </row>
    <row r="83" spans="2:42">
      <c r="B83" s="135">
        <v>42566</v>
      </c>
      <c r="C83" s="352">
        <v>395311.4</v>
      </c>
      <c r="D83" s="352">
        <v>672457.02</v>
      </c>
      <c r="E83" s="355">
        <v>110.5</v>
      </c>
      <c r="F83" s="356">
        <v>170109.36</v>
      </c>
      <c r="G83" s="111">
        <v>3.0357400000000001</v>
      </c>
      <c r="H83" s="136">
        <v>1067768.4099999999</v>
      </c>
      <c r="I83" s="136">
        <f t="shared" si="55"/>
        <v>11884.510000000009</v>
      </c>
      <c r="J83" s="136">
        <f t="shared" si="38"/>
        <v>1184.9499999999534</v>
      </c>
      <c r="K83" s="155">
        <f t="shared" si="39"/>
        <v>1.1097443873620064E-3</v>
      </c>
      <c r="L83" s="136">
        <f t="shared" si="45"/>
        <v>3914.8642505616453</v>
      </c>
      <c r="M83" s="136">
        <f t="shared" si="46"/>
        <v>2703.5442505616384</v>
      </c>
      <c r="N83" s="136">
        <f t="shared" si="47"/>
        <v>-5126.1842505616523</v>
      </c>
      <c r="O83" s="155">
        <f t="shared" si="34"/>
        <v>1.1130231882398553E-2</v>
      </c>
      <c r="P83" s="100">
        <f t="shared" si="48"/>
        <v>1.1255508299728796E-2</v>
      </c>
      <c r="Q83" s="100">
        <f t="shared" si="29"/>
        <v>0.100331340611213</v>
      </c>
      <c r="S83" s="100">
        <f t="shared" si="49"/>
        <v>5.9014917753067875E-3</v>
      </c>
      <c r="T83" s="100">
        <f t="shared" si="30"/>
        <v>5.5306475467982168E-2</v>
      </c>
      <c r="U83" s="100">
        <f t="shared" si="59"/>
        <v>1.9513172127494257E-2</v>
      </c>
      <c r="V83" s="100">
        <f t="shared" si="42"/>
        <v>-1.153888349719433</v>
      </c>
      <c r="W83" s="100">
        <f t="shared" si="44"/>
        <v>0.19514813820679583</v>
      </c>
      <c r="X83" s="100">
        <f t="shared" si="50"/>
        <v>1.4429626170934077E-2</v>
      </c>
      <c r="Y83" s="100">
        <f t="shared" si="31"/>
        <v>0.12863899826710545</v>
      </c>
      <c r="Z83" s="100">
        <f t="shared" si="60"/>
        <v>3.3349225134472749E-2</v>
      </c>
      <c r="AA83" s="100">
        <f t="shared" si="51"/>
        <v>2.1538967888941385</v>
      </c>
      <c r="AB83" s="100">
        <f t="shared" si="61"/>
        <v>0.13846804882342856</v>
      </c>
      <c r="AC83" s="100">
        <f t="shared" si="57"/>
        <v>0.86152905238341582</v>
      </c>
      <c r="AD83" s="100">
        <f t="shared" si="43"/>
        <v>0.80485270322461933</v>
      </c>
      <c r="AE83" s="359">
        <f t="shared" si="58"/>
        <v>1053138.9146153848</v>
      </c>
      <c r="AF83" s="100">
        <f t="shared" si="56"/>
        <v>1.01847956339294E-2</v>
      </c>
      <c r="AG83" s="100">
        <f t="shared" si="32"/>
        <v>0.10836465871336243</v>
      </c>
      <c r="AI83" s="198">
        <f t="shared" si="35"/>
        <v>516407.78852639999</v>
      </c>
      <c r="AJ83" s="205">
        <f t="shared" si="52"/>
        <v>3.5513363959205596E-2</v>
      </c>
      <c r="AK83" s="35">
        <f t="shared" si="53"/>
        <v>-1211.320000000007</v>
      </c>
      <c r="AL83" s="35">
        <f t="shared" si="40"/>
        <v>-531.51000000000931</v>
      </c>
      <c r="AM83" s="35">
        <f t="shared" si="41"/>
        <v>-1613.5261674000283</v>
      </c>
      <c r="AN83">
        <f t="shared" si="54"/>
        <v>-3677.2525768000214</v>
      </c>
      <c r="AO83">
        <f t="shared" si="36"/>
        <v>516743.23779639998</v>
      </c>
      <c r="AP83" s="35">
        <f t="shared" si="37"/>
        <v>2.0663422990369296</v>
      </c>
    </row>
    <row r="84" spans="2:42">
      <c r="B84" s="135">
        <v>42573</v>
      </c>
      <c r="C84" s="352">
        <v>394086.51</v>
      </c>
      <c r="D84" s="352">
        <v>672283.45</v>
      </c>
      <c r="E84" s="355">
        <v>109.79</v>
      </c>
      <c r="F84" s="356">
        <v>170405.68</v>
      </c>
      <c r="G84" s="111">
        <v>3.0027200000000001</v>
      </c>
      <c r="H84" s="136">
        <v>1066369.96</v>
      </c>
      <c r="I84" s="136">
        <f t="shared" si="55"/>
        <v>7031.4699999999721</v>
      </c>
      <c r="J84" s="136">
        <f t="shared" si="38"/>
        <v>-1398.4499999999534</v>
      </c>
      <c r="K84" s="155">
        <f t="shared" si="39"/>
        <v>-1.3114116605459831E-3</v>
      </c>
      <c r="L84" s="136">
        <f t="shared" si="45"/>
        <v>2341.7001918260685</v>
      </c>
      <c r="M84" s="136">
        <f t="shared" si="46"/>
        <v>1487.2001918260685</v>
      </c>
      <c r="N84" s="136">
        <f t="shared" si="47"/>
        <v>-3196.2001918260685</v>
      </c>
      <c r="O84" s="155">
        <f t="shared" si="34"/>
        <v>6.59383728326328E-3</v>
      </c>
      <c r="P84" s="100">
        <f t="shared" si="48"/>
        <v>6.6376045677335599E-3</v>
      </c>
      <c r="Q84" s="100">
        <f t="shared" si="29"/>
        <v>0.1026752675140843</v>
      </c>
      <c r="S84" s="100">
        <f t="shared" si="49"/>
        <v>-1.9549537803978381E-3</v>
      </c>
      <c r="T84" s="100">
        <f t="shared" si="30"/>
        <v>5.5123142253031991E-2</v>
      </c>
      <c r="U84" s="100">
        <f t="shared" si="59"/>
        <v>1.6450870018617381E-2</v>
      </c>
      <c r="V84" s="100">
        <f t="shared" si="42"/>
        <v>0.87589116521867405</v>
      </c>
      <c r="W84" s="100">
        <f t="shared" si="44"/>
        <v>-0.10978216503803559</v>
      </c>
      <c r="X84" s="100">
        <f t="shared" si="50"/>
        <v>1.1743602960786961E-2</v>
      </c>
      <c r="Y84" s="100">
        <f t="shared" si="31"/>
        <v>0.13259663714800859</v>
      </c>
      <c r="Z84" s="100">
        <f t="shared" si="60"/>
        <v>3.9778130043146669E-2</v>
      </c>
      <c r="AA84" s="100">
        <f t="shared" si="51"/>
        <v>0.12411598555548713</v>
      </c>
      <c r="AB84" s="100">
        <f t="shared" si="61"/>
        <v>7.1763796032346311E-2</v>
      </c>
      <c r="AC84" s="100">
        <f t="shared" si="57"/>
        <v>0.92823403719627884</v>
      </c>
      <c r="AD84" s="100">
        <f t="shared" si="43"/>
        <v>1.1097807428603021</v>
      </c>
      <c r="AE84" s="359">
        <f t="shared" si="58"/>
        <v>1055607.9353846153</v>
      </c>
      <c r="AF84" s="100">
        <f t="shared" si="56"/>
        <v>1.0005144916992142E-2</v>
      </c>
      <c r="AG84" s="100">
        <f t="shared" si="32"/>
        <v>0.10737669711639196</v>
      </c>
      <c r="AI84" s="198">
        <f t="shared" si="35"/>
        <v>511680.54344959999</v>
      </c>
      <c r="AJ84" s="205">
        <f t="shared" si="52"/>
        <v>3.5754688809613418E-2</v>
      </c>
      <c r="AK84" s="35">
        <f t="shared" si="53"/>
        <v>-854.5</v>
      </c>
      <c r="AL84" s="35">
        <f t="shared" si="40"/>
        <v>296.32000000000698</v>
      </c>
      <c r="AM84" s="35">
        <f t="shared" si="41"/>
        <v>889.765990400021</v>
      </c>
      <c r="AN84">
        <f t="shared" si="54"/>
        <v>-2565.8242399999999</v>
      </c>
      <c r="AO84">
        <f t="shared" si="36"/>
        <v>512010.21207840001</v>
      </c>
      <c r="AP84" s="35">
        <f t="shared" si="37"/>
        <v>2.0827122874586634</v>
      </c>
    </row>
    <row r="85" spans="2:42">
      <c r="B85" s="135">
        <v>42580</v>
      </c>
      <c r="C85" s="352">
        <v>394385.24</v>
      </c>
      <c r="D85" s="352">
        <v>675059.03</v>
      </c>
      <c r="E85" s="355">
        <v>100.69</v>
      </c>
      <c r="F85" s="356">
        <v>171394.27</v>
      </c>
      <c r="G85" s="111">
        <v>2.97594</v>
      </c>
      <c r="H85" s="136">
        <v>1069444.27</v>
      </c>
      <c r="I85" s="136">
        <f t="shared" si="55"/>
        <v>-2357.3000000000466</v>
      </c>
      <c r="J85" s="136">
        <f t="shared" si="38"/>
        <v>3074.3100000000559</v>
      </c>
      <c r="K85" s="155">
        <f t="shared" si="39"/>
        <v>2.874679949428366E-3</v>
      </c>
      <c r="L85" s="136">
        <f t="shared" si="45"/>
        <v>-792.11946477417098</v>
      </c>
      <c r="M85" s="136">
        <f t="shared" si="46"/>
        <v>-691.47946477418611</v>
      </c>
      <c r="N85" s="136">
        <f t="shared" si="47"/>
        <v>892.75946477415584</v>
      </c>
      <c r="O85" s="155">
        <f t="shared" si="34"/>
        <v>-2.2042289309755678E-3</v>
      </c>
      <c r="P85" s="100">
        <f t="shared" si="48"/>
        <v>-2.1993809917632856E-3</v>
      </c>
      <c r="Q85" s="100">
        <f t="shared" si="29"/>
        <v>0.10445360483577393</v>
      </c>
      <c r="S85" s="100">
        <f t="shared" si="49"/>
        <v>-5.9243480116886477E-3</v>
      </c>
      <c r="T85" s="100">
        <f t="shared" si="30"/>
        <v>5.52647641721421E-2</v>
      </c>
      <c r="U85" s="100">
        <f t="shared" si="59"/>
        <v>1.1137828243351635E-2</v>
      </c>
      <c r="V85" s="100">
        <f t="shared" si="42"/>
        <v>9.7169771428377738E-2</v>
      </c>
      <c r="W85" s="100">
        <f t="shared" si="44"/>
        <v>0.99707292241122336</v>
      </c>
      <c r="X85" s="100">
        <f t="shared" si="50"/>
        <v>-1.022122387367895E-5</v>
      </c>
      <c r="Y85" s="100">
        <f t="shared" si="31"/>
        <v>0.13537238698604326</v>
      </c>
      <c r="Z85" s="100">
        <f t="shared" si="60"/>
        <v>3.6645229642985527E-2</v>
      </c>
      <c r="AA85" s="100">
        <f t="shared" si="51"/>
        <v>0.90283022857162232</v>
      </c>
      <c r="AB85" s="100">
        <f t="shared" si="61"/>
        <v>9.0054891652353863E-2</v>
      </c>
      <c r="AC85" s="100">
        <f t="shared" si="57"/>
        <v>0.90994305203207149</v>
      </c>
      <c r="AD85" s="100">
        <f t="shared" si="43"/>
        <v>2.9270775887766287E-3</v>
      </c>
      <c r="AE85" s="359">
        <f t="shared" si="58"/>
        <v>1057777.7376923077</v>
      </c>
      <c r="AF85" s="100">
        <f t="shared" si="56"/>
        <v>9.1087102522313425E-3</v>
      </c>
      <c r="AG85" s="100">
        <f t="shared" si="32"/>
        <v>0.10616607138515123</v>
      </c>
      <c r="AI85" s="198">
        <f t="shared" si="35"/>
        <v>510059.06386379997</v>
      </c>
      <c r="AJ85" s="205">
        <f t="shared" si="52"/>
        <v>2.7214175342954314E-2</v>
      </c>
      <c r="AK85" s="35">
        <f t="shared" si="53"/>
        <v>100.63999999998487</v>
      </c>
      <c r="AL85" s="35">
        <f t="shared" si="40"/>
        <v>988.58999999999651</v>
      </c>
      <c r="AM85" s="35">
        <f t="shared" si="41"/>
        <v>2941.9845245999895</v>
      </c>
      <c r="AN85">
        <f t="shared" si="54"/>
        <v>299.49860159995495</v>
      </c>
      <c r="AO85">
        <f t="shared" si="36"/>
        <v>510358.71126239997</v>
      </c>
      <c r="AP85" s="35">
        <f t="shared" si="37"/>
        <v>2.0954756848465887</v>
      </c>
    </row>
    <row r="86" spans="2:42">
      <c r="B86" s="135">
        <v>42587</v>
      </c>
      <c r="C86" s="352">
        <v>394577.86</v>
      </c>
      <c r="D86" s="352">
        <v>673310.28</v>
      </c>
      <c r="E86" s="355">
        <v>96.51</v>
      </c>
      <c r="F86" s="356">
        <v>171518.75</v>
      </c>
      <c r="G86" s="111">
        <v>2.9386800000000002</v>
      </c>
      <c r="H86" s="136">
        <v>1067888.1399999999</v>
      </c>
      <c r="I86" s="136">
        <f t="shared" si="55"/>
        <v>1304.6799999999348</v>
      </c>
      <c r="J86" s="136">
        <f t="shared" si="38"/>
        <v>-1556.1300000001211</v>
      </c>
      <c r="K86" s="155">
        <f t="shared" si="39"/>
        <v>-1.4572031860941178E-3</v>
      </c>
      <c r="L86" s="136">
        <f t="shared" si="45"/>
        <v>443.96804007239126</v>
      </c>
      <c r="M86" s="136">
        <f t="shared" si="46"/>
        <v>1321.8480400723959</v>
      </c>
      <c r="N86" s="136">
        <f t="shared" si="47"/>
        <v>433.9119599276134</v>
      </c>
      <c r="O86" s="155">
        <f t="shared" si="34"/>
        <v>1.2217384491225224E-3</v>
      </c>
      <c r="P86" s="100">
        <f t="shared" si="48"/>
        <v>1.22323291981289E-3</v>
      </c>
      <c r="Q86" s="100">
        <f t="shared" si="29"/>
        <v>8.1680956750189479E-2</v>
      </c>
      <c r="S86" s="100">
        <f t="shared" si="49"/>
        <v>-5.296074631685607E-3</v>
      </c>
      <c r="T86" s="100">
        <f t="shared" si="30"/>
        <v>4.6871374314660035E-2</v>
      </c>
      <c r="U86" s="100">
        <f t="shared" si="59"/>
        <v>1.126799259728746E-2</v>
      </c>
      <c r="V86" s="100">
        <f t="shared" si="42"/>
        <v>-0.12378143214254617</v>
      </c>
      <c r="W86" s="100">
        <f t="shared" si="44"/>
        <v>-1.6102339270933337</v>
      </c>
      <c r="X86" s="100">
        <f t="shared" si="50"/>
        <v>5.0835882999249304E-3</v>
      </c>
      <c r="Y86" s="100">
        <f t="shared" si="31"/>
        <v>0.10317750412104167</v>
      </c>
      <c r="Z86" s="100">
        <f t="shared" si="60"/>
        <v>3.1827238989546196E-2</v>
      </c>
      <c r="AA86" s="100">
        <f t="shared" si="51"/>
        <v>1.1237814321424713</v>
      </c>
      <c r="AB86" s="100">
        <f t="shared" si="61"/>
        <v>0.10683649113712297</v>
      </c>
      <c r="AC86" s="100">
        <f t="shared" si="57"/>
        <v>0.8931609349406503</v>
      </c>
      <c r="AE86" s="359">
        <f t="shared" si="58"/>
        <v>1059713.52</v>
      </c>
      <c r="AF86" s="100">
        <f t="shared" si="56"/>
        <v>8.3986278443494121E-3</v>
      </c>
      <c r="AG86" s="100">
        <f t="shared" si="32"/>
        <v>0.10399143615980978</v>
      </c>
      <c r="AI86" s="198">
        <f t="shared" si="35"/>
        <v>504038.72025000001</v>
      </c>
      <c r="AJ86" s="205">
        <f t="shared" si="52"/>
        <v>-9.4107872239432844E-3</v>
      </c>
      <c r="AK86" s="35">
        <f t="shared" si="53"/>
        <v>877.88000000000466</v>
      </c>
      <c r="AL86" s="35">
        <f t="shared" si="40"/>
        <v>124.48000000001048</v>
      </c>
      <c r="AM86" s="35">
        <f t="shared" si="41"/>
        <v>365.80688640003081</v>
      </c>
      <c r="AN86">
        <f t="shared" si="54"/>
        <v>2579.8083984000136</v>
      </c>
      <c r="AO86">
        <f t="shared" si="36"/>
        <v>504322.33225680003</v>
      </c>
      <c r="AP86" s="35">
        <f t="shared" si="37"/>
        <v>2.1174714497002149</v>
      </c>
    </row>
    <row r="87" spans="2:42">
      <c r="B87" s="135">
        <v>42594</v>
      </c>
      <c r="C87" s="352">
        <v>396038.02</v>
      </c>
      <c r="D87" s="352">
        <v>673895.61</v>
      </c>
      <c r="E87" s="355">
        <v>94.98</v>
      </c>
      <c r="F87" s="356">
        <v>172040.62</v>
      </c>
      <c r="G87" s="111">
        <v>2.9416199999999999</v>
      </c>
      <c r="H87" s="136">
        <v>1069933.6299999999</v>
      </c>
      <c r="I87" s="136">
        <f t="shared" si="55"/>
        <v>2165.2199999999721</v>
      </c>
      <c r="J87" s="136">
        <f t="shared" si="38"/>
        <v>2045.4899999999907</v>
      </c>
      <c r="K87" s="155">
        <f t="shared" si="39"/>
        <v>1.9117914818697595E-3</v>
      </c>
      <c r="L87" s="136">
        <f t="shared" si="45"/>
        <v>736.0638015787124</v>
      </c>
      <c r="M87" s="136">
        <f t="shared" si="46"/>
        <v>2667.3238015787219</v>
      </c>
      <c r="N87" s="136">
        <f t="shared" si="47"/>
        <v>1195.1961984212969</v>
      </c>
      <c r="O87" s="155">
        <f t="shared" si="34"/>
        <v>2.0236956193254458E-3</v>
      </c>
      <c r="P87" s="100">
        <f t="shared" si="48"/>
        <v>2.0277992678206058E-3</v>
      </c>
      <c r="Q87" s="100">
        <f t="shared" si="29"/>
        <v>9.7150949843524681E-2</v>
      </c>
      <c r="S87" s="100">
        <f t="shared" si="49"/>
        <v>1.8380952332768428E-3</v>
      </c>
      <c r="T87" s="100">
        <f t="shared" si="30"/>
        <v>5.0298835699041415E-2</v>
      </c>
      <c r="U87" s="100">
        <f t="shared" si="59"/>
        <v>9.8532324338614554E-3</v>
      </c>
      <c r="V87" s="100">
        <f t="shared" si="42"/>
        <v>0.71384362671048951</v>
      </c>
      <c r="W87" s="100">
        <f t="shared" si="44"/>
        <v>0.33558714587894289</v>
      </c>
      <c r="X87" s="100">
        <f t="shared" si="50"/>
        <v>2.1393040108347258E-3</v>
      </c>
      <c r="Y87" s="100">
        <f t="shared" si="31"/>
        <v>0.12668779817755266</v>
      </c>
      <c r="Z87" s="100">
        <f t="shared" si="60"/>
        <v>3.2536859538372286E-2</v>
      </c>
      <c r="AA87" s="100">
        <f t="shared" si="51"/>
        <v>0.28615637328951044</v>
      </c>
      <c r="AB87" s="100">
        <f t="shared" si="61"/>
        <v>0.12453333263007979</v>
      </c>
      <c r="AC87" s="100">
        <f t="shared" si="57"/>
        <v>0.87546445784452043</v>
      </c>
      <c r="AD87" s="100">
        <f t="shared" ref="AD87:AD92" si="62">(D87-D83)/(H87-H83)</f>
        <v>0.66440823565272167</v>
      </c>
      <c r="AE87" s="359">
        <f t="shared" si="58"/>
        <v>1061644.2653846154</v>
      </c>
      <c r="AF87" s="100">
        <f t="shared" si="56"/>
        <v>8.0761907581174668E-3</v>
      </c>
      <c r="AG87" s="100">
        <f t="shared" si="32"/>
        <v>0.10263484025359777</v>
      </c>
      <c r="AI87" s="198">
        <f t="shared" si="35"/>
        <v>506078.12860439997</v>
      </c>
      <c r="AJ87" s="205">
        <f t="shared" si="52"/>
        <v>-2.0002912720345122E-2</v>
      </c>
      <c r="AK87" s="35">
        <f t="shared" si="53"/>
        <v>1931.2600000000093</v>
      </c>
      <c r="AL87" s="35">
        <f t="shared" si="40"/>
        <v>521.86999999999534</v>
      </c>
      <c r="AM87" s="35">
        <f t="shared" si="41"/>
        <v>1535.1432293999862</v>
      </c>
      <c r="AN87">
        <f t="shared" si="54"/>
        <v>5681.0330412000276</v>
      </c>
      <c r="AO87">
        <f t="shared" si="36"/>
        <v>506357.52367199998</v>
      </c>
      <c r="AP87" s="35">
        <f t="shared" si="37"/>
        <v>2.1130003603798806</v>
      </c>
    </row>
    <row r="88" spans="2:42">
      <c r="B88" s="135">
        <v>42601</v>
      </c>
      <c r="C88" s="352">
        <v>394830.92</v>
      </c>
      <c r="D88" s="352">
        <v>676236.2</v>
      </c>
      <c r="E88" s="355">
        <v>97.22</v>
      </c>
      <c r="F88" s="356">
        <v>173529.51</v>
      </c>
      <c r="G88" s="111">
        <v>2.9496000000000002</v>
      </c>
      <c r="H88" s="136">
        <v>1071067.1299999999</v>
      </c>
      <c r="I88" s="136">
        <f t="shared" si="55"/>
        <v>4697.1699999999255</v>
      </c>
      <c r="J88" s="136">
        <f t="shared" si="38"/>
        <v>1133.5</v>
      </c>
      <c r="K88" s="155">
        <f t="shared" si="39"/>
        <v>1.0582903426417354E-3</v>
      </c>
      <c r="L88" s="136">
        <f t="shared" si="45"/>
        <v>1592.4769460265545</v>
      </c>
      <c r="M88" s="136">
        <f t="shared" si="46"/>
        <v>4716.3069460265706</v>
      </c>
      <c r="N88" s="136">
        <f t="shared" si="47"/>
        <v>1531.3530539734618</v>
      </c>
      <c r="O88" s="155">
        <f t="shared" si="34"/>
        <v>4.3855047628993393E-3</v>
      </c>
      <c r="P88" s="100">
        <f t="shared" si="48"/>
        <v>4.4048221313360385E-3</v>
      </c>
      <c r="Q88" s="100">
        <f t="shared" si="29"/>
        <v>9.5552599124111903E-2</v>
      </c>
      <c r="S88" s="100">
        <f t="shared" si="49"/>
        <v>1.8889507281027568E-3</v>
      </c>
      <c r="T88" s="100">
        <f t="shared" si="30"/>
        <v>4.1584950772081651E-2</v>
      </c>
      <c r="U88" s="100">
        <f t="shared" si="59"/>
        <v>1.1915551444764057E-2</v>
      </c>
      <c r="V88" s="100">
        <f t="shared" si="42"/>
        <v>-1.0649316277018395</v>
      </c>
      <c r="W88" s="100">
        <f t="shared" si="44"/>
        <v>0.15848053189473368</v>
      </c>
      <c r="X88" s="100">
        <f t="shared" si="50"/>
        <v>5.8795884384778476E-3</v>
      </c>
      <c r="Y88" s="100">
        <f t="shared" si="31"/>
        <v>0.12972894138103225</v>
      </c>
      <c r="Z88" s="100">
        <f t="shared" si="60"/>
        <v>3.3530634091052204E-2</v>
      </c>
      <c r="AA88" s="100">
        <f t="shared" si="51"/>
        <v>2.064922805469755</v>
      </c>
      <c r="AB88" s="100">
        <f t="shared" si="61"/>
        <v>0.63805815407068645</v>
      </c>
      <c r="AC88" s="100">
        <f t="shared" si="57"/>
        <v>0.36193895777065144</v>
      </c>
      <c r="AD88" s="100">
        <f t="shared" si="62"/>
        <v>0.84151733916380766</v>
      </c>
      <c r="AE88" s="359">
        <f t="shared" si="58"/>
        <v>1063689.5146153844</v>
      </c>
      <c r="AF88" s="100">
        <f t="shared" si="56"/>
        <v>7.6558530491005767E-3</v>
      </c>
      <c r="AG88" s="100">
        <f t="shared" si="32"/>
        <v>0.1018116431731645</v>
      </c>
      <c r="AI88" s="198">
        <f t="shared" si="35"/>
        <v>511842.64269600005</v>
      </c>
      <c r="AJ88" s="205">
        <f t="shared" si="52"/>
        <v>3.16797752963663E-4</v>
      </c>
      <c r="AK88" s="35">
        <f t="shared" si="53"/>
        <v>3123.8300000000163</v>
      </c>
      <c r="AL88" s="35">
        <f t="shared" si="40"/>
        <v>1488.890000000014</v>
      </c>
      <c r="AM88" s="35">
        <f t="shared" si="41"/>
        <v>4391.6299440000412</v>
      </c>
      <c r="AN88">
        <f t="shared" si="54"/>
        <v>9214.0489680000483</v>
      </c>
      <c r="AO88">
        <f t="shared" si="36"/>
        <v>512129.40280800004</v>
      </c>
      <c r="AP88" s="35">
        <f t="shared" si="37"/>
        <v>2.0913994082889018</v>
      </c>
    </row>
    <row r="89" spans="2:42">
      <c r="B89" s="135">
        <v>42608</v>
      </c>
      <c r="C89" s="352">
        <v>397108.12</v>
      </c>
      <c r="D89" s="352">
        <v>682995.77</v>
      </c>
      <c r="E89" s="355">
        <v>93.61</v>
      </c>
      <c r="F89" s="356">
        <v>173550.99</v>
      </c>
      <c r="G89" s="111">
        <v>2.9409200000000002</v>
      </c>
      <c r="H89" s="136">
        <v>1080103.8899999999</v>
      </c>
      <c r="I89" s="136">
        <f t="shared" si="55"/>
        <v>10659.619999999879</v>
      </c>
      <c r="J89" s="136">
        <f t="shared" si="38"/>
        <v>9036.7600000000093</v>
      </c>
      <c r="K89" s="155">
        <f t="shared" si="39"/>
        <v>8.3665655532450776E-3</v>
      </c>
      <c r="L89" s="136">
        <f t="shared" si="45"/>
        <v>3624.5868639744972</v>
      </c>
      <c r="M89" s="136">
        <f t="shared" si="46"/>
        <v>5781.3068639744979</v>
      </c>
      <c r="N89" s="136">
        <f t="shared" si="47"/>
        <v>-1467.866863974496</v>
      </c>
      <c r="O89" s="155">
        <f t="shared" si="34"/>
        <v>9.8690691688925226E-3</v>
      </c>
      <c r="P89" s="100">
        <f t="shared" si="48"/>
        <v>9.9674385089742728E-3</v>
      </c>
      <c r="Q89" s="100">
        <f t="shared" si="29"/>
        <v>0.10343534626689879</v>
      </c>
      <c r="S89" s="100">
        <f t="shared" si="49"/>
        <v>6.9041123344271323E-3</v>
      </c>
      <c r="T89" s="100">
        <f t="shared" si="30"/>
        <v>5.3790597806021571E-2</v>
      </c>
      <c r="U89" s="100">
        <f t="shared" si="59"/>
        <v>1.2234197093950636E-2</v>
      </c>
      <c r="V89" s="100">
        <f t="shared" si="42"/>
        <v>0.25199297093206074</v>
      </c>
      <c r="W89" s="100">
        <f t="shared" si="44"/>
        <v>0.25543874922370924</v>
      </c>
      <c r="X89" s="100">
        <f t="shared" si="50"/>
        <v>1.1757105152715297E-2</v>
      </c>
      <c r="Y89" s="100">
        <f t="shared" si="31"/>
        <v>0.13451084771839994</v>
      </c>
      <c r="Z89" s="100">
        <f t="shared" si="60"/>
        <v>3.2941900877736886E-2</v>
      </c>
      <c r="AA89" s="100">
        <f t="shared" si="51"/>
        <v>0.74800813565924718</v>
      </c>
      <c r="AB89" s="100">
        <f t="shared" si="61"/>
        <v>0.636764390833511</v>
      </c>
      <c r="AC89" s="100">
        <f t="shared" si="57"/>
        <v>0.3632328061302339</v>
      </c>
      <c r="AD89" s="100">
        <f t="shared" si="62"/>
        <v>0.74456125077630164</v>
      </c>
      <c r="AE89" s="359">
        <f t="shared" si="58"/>
        <v>1065734.2246153844</v>
      </c>
      <c r="AF89" s="100">
        <f t="shared" si="56"/>
        <v>7.5218891829155754E-3</v>
      </c>
      <c r="AG89" s="100">
        <f t="shared" si="32"/>
        <v>0.10071821970611754</v>
      </c>
      <c r="AI89" s="198">
        <f t="shared" si="35"/>
        <v>510399.57751079998</v>
      </c>
      <c r="AJ89" s="205">
        <f t="shared" si="52"/>
        <v>6.6759650229633203E-4</v>
      </c>
      <c r="AK89" s="35">
        <f t="shared" si="53"/>
        <v>2156.7200000000012</v>
      </c>
      <c r="AL89" s="35">
        <f t="shared" si="40"/>
        <v>21.479999999981374</v>
      </c>
      <c r="AM89" s="35">
        <f t="shared" si="41"/>
        <v>63.170961599945223</v>
      </c>
      <c r="AN89">
        <f t="shared" si="54"/>
        <v>6342.7409824000042</v>
      </c>
      <c r="AO89">
        <f t="shared" si="36"/>
        <v>510674.87703199999</v>
      </c>
      <c r="AP89" s="35">
        <f t="shared" si="37"/>
        <v>2.1150519412223177</v>
      </c>
    </row>
    <row r="90" spans="2:42">
      <c r="B90" s="135">
        <v>42615</v>
      </c>
      <c r="C90" s="352">
        <v>399661.81</v>
      </c>
      <c r="D90" s="352">
        <v>676653.1</v>
      </c>
      <c r="E90" s="355">
        <v>96.04</v>
      </c>
      <c r="F90" s="356">
        <v>172848.49</v>
      </c>
      <c r="G90" s="111">
        <v>2.9552</v>
      </c>
      <c r="H90" s="136">
        <v>1076314.9099999999</v>
      </c>
      <c r="I90" s="136">
        <f t="shared" si="55"/>
        <v>8426.7700000000186</v>
      </c>
      <c r="J90" s="136">
        <f t="shared" si="38"/>
        <v>-3788.9799999999814</v>
      </c>
      <c r="K90" s="155">
        <f t="shared" si="39"/>
        <v>-3.5203265928927638E-3</v>
      </c>
      <c r="L90" s="136">
        <f t="shared" si="45"/>
        <v>2851.5058202490586</v>
      </c>
      <c r="M90" s="136">
        <f t="shared" si="46"/>
        <v>4181.2458202490488</v>
      </c>
      <c r="N90" s="136">
        <f t="shared" si="47"/>
        <v>-1521.7658202490679</v>
      </c>
      <c r="O90" s="155">
        <f t="shared" si="34"/>
        <v>7.8292792580565655E-3</v>
      </c>
      <c r="P90" s="100">
        <f t="shared" si="48"/>
        <v>7.8910605749400106E-3</v>
      </c>
      <c r="Q90" s="100">
        <f t="shared" si="29"/>
        <v>9.2790230779519658E-2</v>
      </c>
      <c r="S90" s="100">
        <f t="shared" si="49"/>
        <v>1.2884529304305142E-2</v>
      </c>
      <c r="T90" s="100">
        <f t="shared" si="30"/>
        <v>5.456940537183607E-2</v>
      </c>
      <c r="U90" s="100">
        <f t="shared" si="59"/>
        <v>1.4356662948695467E-2</v>
      </c>
      <c r="V90" s="100">
        <f t="shared" si="42"/>
        <v>-0.67397822105157978</v>
      </c>
      <c r="W90" s="100">
        <f t="shared" si="44"/>
        <v>0.60330945308819395</v>
      </c>
      <c r="X90" s="100">
        <f t="shared" si="50"/>
        <v>4.9647541398000761E-3</v>
      </c>
      <c r="Y90" s="100">
        <f t="shared" si="31"/>
        <v>0.11669508355065594</v>
      </c>
      <c r="Z90" s="100">
        <f t="shared" si="60"/>
        <v>2.8069644414118924E-2</v>
      </c>
      <c r="AA90" s="100">
        <f t="shared" si="51"/>
        <v>1.6739782210515952</v>
      </c>
      <c r="AB90" s="100">
        <f t="shared" si="61"/>
        <v>0.59115271476582965</v>
      </c>
      <c r="AC90" s="100">
        <f t="shared" si="57"/>
        <v>0.40884505659794185</v>
      </c>
      <c r="AD90" s="100">
        <f t="shared" si="62"/>
        <v>0.39669054691179911</v>
      </c>
      <c r="AE90" s="359">
        <f t="shared" si="58"/>
        <v>1067590.4892307692</v>
      </c>
      <c r="AF90" s="100">
        <f t="shared" si="56"/>
        <v>7.433111951585936E-3</v>
      </c>
      <c r="AG90" s="100">
        <f t="shared" si="32"/>
        <v>9.9734286859452001E-2</v>
      </c>
      <c r="AI90" s="198">
        <f t="shared" si="35"/>
        <v>510801.857648</v>
      </c>
      <c r="AJ90" s="205">
        <f t="shared" si="52"/>
        <v>1.3417892567153408E-2</v>
      </c>
      <c r="AK90" s="35">
        <f t="shared" si="53"/>
        <v>1329.7399999999907</v>
      </c>
      <c r="AL90" s="35">
        <f t="shared" si="40"/>
        <v>-702.5</v>
      </c>
      <c r="AM90" s="35">
        <f t="shared" si="41"/>
        <v>-2076.0280000000002</v>
      </c>
      <c r="AN90">
        <f t="shared" si="54"/>
        <v>3929.6476479999724</v>
      </c>
      <c r="AO90">
        <f t="shared" si="36"/>
        <v>511085.67505600001</v>
      </c>
      <c r="AP90" s="35">
        <f t="shared" si="37"/>
        <v>2.1059383241020546</v>
      </c>
    </row>
    <row r="91" spans="2:42">
      <c r="B91" s="135">
        <v>42622</v>
      </c>
      <c r="C91" s="352">
        <v>398999.14</v>
      </c>
      <c r="D91" s="352">
        <v>679697.32</v>
      </c>
      <c r="E91" s="355">
        <v>94.27</v>
      </c>
      <c r="F91" s="356">
        <v>173881.93</v>
      </c>
      <c r="G91" s="111">
        <v>2.96732</v>
      </c>
      <c r="H91" s="136">
        <v>1078696.47</v>
      </c>
      <c r="I91" s="136">
        <f t="shared" si="55"/>
        <v>8762.8400000000838</v>
      </c>
      <c r="J91" s="136">
        <f t="shared" si="38"/>
        <v>2381.5600000000559</v>
      </c>
      <c r="K91" s="155">
        <f t="shared" si="39"/>
        <v>2.2078129170108956E-3</v>
      </c>
      <c r="L91" s="136">
        <f t="shared" si="45"/>
        <v>2953.1159430058383</v>
      </c>
      <c r="M91" s="136">
        <f t="shared" si="46"/>
        <v>4794.4259430058355</v>
      </c>
      <c r="N91" s="136">
        <f t="shared" si="47"/>
        <v>-1111.8059430058406</v>
      </c>
      <c r="O91" s="155">
        <f t="shared" si="34"/>
        <v>8.1235456346678177E-3</v>
      </c>
      <c r="P91" s="100">
        <f t="shared" si="48"/>
        <v>8.1900781079290736E-3</v>
      </c>
      <c r="Q91" s="100">
        <f t="shared" si="29"/>
        <v>9.6455953475962267E-2</v>
      </c>
      <c r="S91" s="100">
        <f t="shared" si="49"/>
        <v>7.4768579036931741E-3</v>
      </c>
      <c r="T91" s="100">
        <f t="shared" si="30"/>
        <v>5.0799994985645379E-2</v>
      </c>
      <c r="U91" s="100">
        <f t="shared" si="59"/>
        <v>1.1087754117118907E-2</v>
      </c>
      <c r="V91" s="100">
        <f t="shared" si="42"/>
        <v>-0.27825039050033096</v>
      </c>
      <c r="W91" s="100">
        <f t="shared" si="44"/>
        <v>0.33791784398664898</v>
      </c>
      <c r="X91" s="100">
        <f t="shared" si="50"/>
        <v>8.6092117442343376E-3</v>
      </c>
      <c r="Y91" s="100">
        <f t="shared" si="31"/>
        <v>0.12515353804410398</v>
      </c>
      <c r="Z91" s="100">
        <f t="shared" si="60"/>
        <v>2.7423844798135748E-2</v>
      </c>
      <c r="AA91" s="100">
        <f t="shared" si="51"/>
        <v>1.278246191571869</v>
      </c>
      <c r="AB91" s="100">
        <f t="shared" si="61"/>
        <v>0.62446422744279662</v>
      </c>
      <c r="AC91" s="100">
        <f t="shared" si="57"/>
        <v>0.3755336060107064</v>
      </c>
      <c r="AD91" s="100">
        <f t="shared" si="62"/>
        <v>0.66208101483079773</v>
      </c>
      <c r="AE91" s="359">
        <f t="shared" si="58"/>
        <v>1069322.6330769232</v>
      </c>
      <c r="AF91" s="100">
        <f t="shared" si="56"/>
        <v>7.2325240597669142E-3</v>
      </c>
      <c r="AG91" s="100">
        <f t="shared" si="32"/>
        <v>9.9056762438418086E-2</v>
      </c>
      <c r="AI91" s="198">
        <f t="shared" si="35"/>
        <v>515963.32852759998</v>
      </c>
      <c r="AJ91" s="205">
        <f t="shared" si="52"/>
        <v>1.9532952254744138E-2</v>
      </c>
      <c r="AK91" s="35">
        <f t="shared" si="53"/>
        <v>1841.3099999999977</v>
      </c>
      <c r="AL91" s="35">
        <f t="shared" si="40"/>
        <v>1033.4400000000023</v>
      </c>
      <c r="AM91" s="35">
        <f t="shared" si="41"/>
        <v>3066.547180800007</v>
      </c>
      <c r="AN91">
        <f t="shared" si="54"/>
        <v>5463.7559891999927</v>
      </c>
      <c r="AO91">
        <f t="shared" si="36"/>
        <v>516243.05778399995</v>
      </c>
      <c r="AP91" s="35">
        <f t="shared" si="37"/>
        <v>2.0895127861483704</v>
      </c>
    </row>
    <row r="92" spans="2:42">
      <c r="B92" s="135">
        <v>42629</v>
      </c>
      <c r="C92" s="352">
        <v>398666.23</v>
      </c>
      <c r="D92" s="352">
        <v>680686.23</v>
      </c>
      <c r="E92" s="355">
        <v>108.48</v>
      </c>
      <c r="F92" s="356">
        <v>173256.45</v>
      </c>
      <c r="G92" s="111">
        <v>2.9750399999999999</v>
      </c>
      <c r="H92" s="136">
        <v>1079352.45</v>
      </c>
      <c r="I92" s="136">
        <f t="shared" si="55"/>
        <v>8285.3200000000652</v>
      </c>
      <c r="J92" s="136">
        <f t="shared" si="38"/>
        <v>655.97999999998137</v>
      </c>
      <c r="K92" s="155">
        <f t="shared" si="39"/>
        <v>6.0775328763091371E-4</v>
      </c>
      <c r="L92" s="136">
        <f t="shared" si="45"/>
        <v>2784.94406797894</v>
      </c>
      <c r="M92" s="136">
        <f t="shared" si="46"/>
        <v>2511.8840679789423</v>
      </c>
      <c r="N92" s="136">
        <f t="shared" si="47"/>
        <v>-3058.0040679789377</v>
      </c>
      <c r="O92" s="155">
        <f t="shared" si="34"/>
        <v>7.6761951112447706E-3</v>
      </c>
      <c r="P92" s="100">
        <f t="shared" si="48"/>
        <v>7.7355748934243426E-3</v>
      </c>
      <c r="Q92" s="100">
        <f t="shared" si="29"/>
        <v>9.18495856615483E-2</v>
      </c>
      <c r="S92" s="100">
        <f t="shared" si="49"/>
        <v>9.7138035693861008E-3</v>
      </c>
      <c r="T92" s="100">
        <f t="shared" si="30"/>
        <v>4.6862720985981932E-2</v>
      </c>
      <c r="U92" s="100">
        <f t="shared" si="59"/>
        <v>1.4438125177866162E-2</v>
      </c>
      <c r="V92" s="100">
        <f t="shared" si="42"/>
        <v>-0.50750022866557221</v>
      </c>
      <c r="W92" s="100">
        <f t="shared" si="44"/>
        <v>0.46290426923763567</v>
      </c>
      <c r="X92" s="100">
        <f t="shared" si="50"/>
        <v>6.5805853043655873E-3</v>
      </c>
      <c r="Y92" s="100">
        <f t="shared" si="31"/>
        <v>0.12003938761450964</v>
      </c>
      <c r="Z92" s="100">
        <f t="shared" si="60"/>
        <v>2.6843734694899035E-2</v>
      </c>
      <c r="AA92" s="100">
        <f t="shared" si="51"/>
        <v>1.5075307174000132</v>
      </c>
      <c r="AB92" s="100">
        <f t="shared" si="61"/>
        <v>1.0893618553869864</v>
      </c>
      <c r="AC92" s="100">
        <f t="shared" si="57"/>
        <v>-8.9359066429783862E-2</v>
      </c>
      <c r="AD92" s="100">
        <f t="shared" si="62"/>
        <v>0.53709814467033179</v>
      </c>
      <c r="AE92" s="359">
        <f t="shared" si="58"/>
        <v>1071127.9061538461</v>
      </c>
      <c r="AF92" s="100">
        <f t="shared" si="56"/>
        <v>6.9930101183250746E-3</v>
      </c>
      <c r="AG92" s="100">
        <f t="shared" si="32"/>
        <v>9.8442166187351854E-2</v>
      </c>
      <c r="AI92" s="198">
        <f t="shared" si="35"/>
        <v>515444.86900800001</v>
      </c>
      <c r="AJ92" s="205">
        <f t="shared" si="52"/>
        <v>7.0377612404979592E-3</v>
      </c>
      <c r="AK92" s="35">
        <f t="shared" si="53"/>
        <v>-273.05999999999767</v>
      </c>
      <c r="AL92" s="35">
        <f t="shared" si="40"/>
        <v>-625.47999999998137</v>
      </c>
      <c r="AM92" s="35">
        <f t="shared" si="41"/>
        <v>-1860.8280191999445</v>
      </c>
      <c r="AN92">
        <f t="shared" si="54"/>
        <v>-812.36442239999303</v>
      </c>
      <c r="AO92">
        <f t="shared" si="36"/>
        <v>515767.60134720005</v>
      </c>
      <c r="AP92" s="35">
        <f t="shared" si="37"/>
        <v>2.0927108394957337</v>
      </c>
    </row>
    <row r="93" spans="2:42">
      <c r="B93" s="135">
        <v>42636</v>
      </c>
      <c r="C93" s="352">
        <v>399519.72</v>
      </c>
      <c r="D93" s="352">
        <v>673274.88</v>
      </c>
      <c r="E93" s="355">
        <v>115.5</v>
      </c>
      <c r="F93" s="356">
        <v>173472.91</v>
      </c>
      <c r="G93" s="111">
        <v>3.02752</v>
      </c>
      <c r="H93" s="136">
        <v>1072794.5900000001</v>
      </c>
      <c r="I93" s="136">
        <f t="shared" si="55"/>
        <v>-7309.2999999998137</v>
      </c>
      <c r="J93" s="136">
        <f t="shared" si="38"/>
        <v>-6557.8599999998696</v>
      </c>
      <c r="K93" s="155">
        <f t="shared" si="39"/>
        <v>-6.1128757183608363E-3</v>
      </c>
      <c r="L93" s="136">
        <f t="shared" si="45"/>
        <v>-2414.2862805199679</v>
      </c>
      <c r="M93" s="136">
        <f t="shared" si="46"/>
        <v>-2492.3662805199551</v>
      </c>
      <c r="N93" s="136">
        <f t="shared" si="47"/>
        <v>2336.2062805199807</v>
      </c>
      <c r="O93" s="155">
        <f t="shared" si="34"/>
        <v>-6.8133266779428978E-3</v>
      </c>
      <c r="P93" s="100">
        <f t="shared" si="48"/>
        <v>-6.7672194014594417E-3</v>
      </c>
      <c r="Q93" s="100">
        <f t="shared" si="29"/>
        <v>8.5587105022096224E-2</v>
      </c>
      <c r="S93" s="100">
        <f t="shared" si="49"/>
        <v>6.0729052833268099E-3</v>
      </c>
      <c r="T93" s="100">
        <f t="shared" si="30"/>
        <v>5.2021931112527613E-2</v>
      </c>
      <c r="U93" s="100">
        <f t="shared" si="59"/>
        <v>1.1804939511993132E-2</v>
      </c>
      <c r="V93" s="100">
        <f t="shared" si="42"/>
        <v>-0.13014763962634268</v>
      </c>
      <c r="W93" s="100">
        <f t="shared" si="44"/>
        <v>-0.32993583516889963</v>
      </c>
      <c r="X93" s="100">
        <f t="shared" si="50"/>
        <v>-1.423272357894693E-2</v>
      </c>
      <c r="Y93" s="100">
        <f t="shared" si="31"/>
        <v>0.10653672211904974</v>
      </c>
      <c r="Z93" s="100">
        <f t="shared" si="60"/>
        <v>1.3235641713612818E-2</v>
      </c>
      <c r="AA93" s="100">
        <f t="shared" si="51"/>
        <v>1.1301476396263603</v>
      </c>
      <c r="AB93" s="100">
        <f t="shared" si="61"/>
        <v>1.1409292958597577</v>
      </c>
      <c r="AC93" s="100">
        <f t="shared" si="57"/>
        <v>-0.14092672957174748</v>
      </c>
      <c r="AE93" s="359">
        <f t="shared" si="58"/>
        <v>1072162.9907692308</v>
      </c>
      <c r="AF93" s="100">
        <f t="shared" si="56"/>
        <v>6.0322414400893398E-3</v>
      </c>
      <c r="AG93" s="100">
        <f t="shared" si="32"/>
        <v>9.6960426734586658E-2</v>
      </c>
      <c r="AI93" s="198">
        <f t="shared" si="35"/>
        <v>525192.70448319998</v>
      </c>
      <c r="AJ93" s="205">
        <f t="shared" si="52"/>
        <v>2.8983423231942196E-2</v>
      </c>
      <c r="AK93" s="35">
        <f t="shared" si="53"/>
        <v>-78.079999999987194</v>
      </c>
      <c r="AL93" s="35">
        <f t="shared" si="40"/>
        <v>216.45999999999185</v>
      </c>
      <c r="AM93" s="35">
        <f t="shared" si="41"/>
        <v>655.3369791999753</v>
      </c>
      <c r="AN93">
        <f t="shared" si="54"/>
        <v>-236.38876159996124</v>
      </c>
      <c r="AO93">
        <f t="shared" si="36"/>
        <v>525542.38304320001</v>
      </c>
      <c r="AP93" s="35">
        <f t="shared" si="37"/>
        <v>2.041309368405051</v>
      </c>
    </row>
    <row r="94" spans="2:42">
      <c r="B94" s="135">
        <v>42643</v>
      </c>
      <c r="C94" s="352">
        <v>402837.32</v>
      </c>
      <c r="D94" s="352">
        <v>685866.99</v>
      </c>
      <c r="E94" s="355">
        <v>103.9</v>
      </c>
      <c r="F94" s="356">
        <v>174047.83</v>
      </c>
      <c r="G94" s="111">
        <v>3.0733999999999999</v>
      </c>
      <c r="H94" s="136">
        <v>1088704.31</v>
      </c>
      <c r="I94" s="136">
        <f t="shared" si="55"/>
        <v>12389.40000000014</v>
      </c>
      <c r="J94" s="136">
        <f t="shared" si="38"/>
        <v>15909.719999999972</v>
      </c>
      <c r="K94" s="155">
        <f t="shared" si="39"/>
        <v>1.461344448980823E-2</v>
      </c>
      <c r="L94" s="136">
        <f t="shared" si="45"/>
        <v>4031.1706904406001</v>
      </c>
      <c r="M94" s="136">
        <f t="shared" si="46"/>
        <v>5230.5106904405966</v>
      </c>
      <c r="N94" s="136">
        <f t="shared" si="47"/>
        <v>-2831.8306904406036</v>
      </c>
      <c r="O94" s="155">
        <f t="shared" si="34"/>
        <v>1.1379949437327147E-2</v>
      </c>
      <c r="P94" s="100">
        <f t="shared" si="48"/>
        <v>1.1510943391093728E-2</v>
      </c>
      <c r="Q94" s="100">
        <f t="shared" si="29"/>
        <v>0.10478504181975884</v>
      </c>
      <c r="S94" s="100">
        <f t="shared" si="49"/>
        <v>7.9454927154536219E-3</v>
      </c>
      <c r="T94" s="100">
        <f t="shared" si="30"/>
        <v>5.8949556795222582E-2</v>
      </c>
      <c r="U94" s="100">
        <f t="shared" si="59"/>
        <v>1.5379712294060582E-2</v>
      </c>
      <c r="V94" s="100">
        <f t="shared" si="42"/>
        <v>0.20852661140485443</v>
      </c>
      <c r="W94" s="100">
        <f t="shared" si="44"/>
        <v>0.25630861865788285</v>
      </c>
      <c r="X94" s="100">
        <f t="shared" si="50"/>
        <v>1.3616859214862113E-2</v>
      </c>
      <c r="Y94" s="100">
        <f t="shared" si="31"/>
        <v>0.13360396241998851</v>
      </c>
      <c r="Z94" s="100">
        <f t="shared" si="60"/>
        <v>1.6000007584444292E-2</v>
      </c>
      <c r="AA94" s="100">
        <f t="shared" si="51"/>
        <v>0.79147276004857459</v>
      </c>
      <c r="AB94" s="100">
        <f t="shared" si="61"/>
        <v>1.1364750217237076</v>
      </c>
      <c r="AC94" s="100">
        <f t="shared" si="57"/>
        <v>-0.13647244206467357</v>
      </c>
      <c r="AD94" s="100">
        <f>(D94-D90)/(H94-H90)</f>
        <v>0.74369138134210777</v>
      </c>
      <c r="AE94" s="359">
        <f t="shared" si="58"/>
        <v>1073463.2015384615</v>
      </c>
      <c r="AF94" s="100">
        <f t="shared" si="56"/>
        <v>5.5009035458190875E-3</v>
      </c>
      <c r="AG94" s="100">
        <f t="shared" si="32"/>
        <v>9.6833415082992577E-2</v>
      </c>
      <c r="AI94" s="198">
        <f t="shared" si="35"/>
        <v>534918.600722</v>
      </c>
      <c r="AJ94" s="205">
        <f t="shared" si="52"/>
        <v>4.721349915414589E-2</v>
      </c>
      <c r="AK94" s="35">
        <f t="shared" si="53"/>
        <v>1199.3399999999965</v>
      </c>
      <c r="AL94" s="35">
        <f t="shared" si="40"/>
        <v>574.9199999999837</v>
      </c>
      <c r="AM94" s="35">
        <f t="shared" si="41"/>
        <v>1766.9591279999499</v>
      </c>
      <c r="AN94">
        <f t="shared" si="54"/>
        <v>3686.051555999989</v>
      </c>
      <c r="AO94">
        <f t="shared" si="36"/>
        <v>535237.92698199989</v>
      </c>
      <c r="AP94" s="35">
        <f t="shared" si="37"/>
        <v>2.0340567346166658</v>
      </c>
    </row>
    <row r="95" spans="2:42">
      <c r="B95" s="135">
        <v>42650</v>
      </c>
      <c r="C95" s="352">
        <v>403189.05</v>
      </c>
      <c r="D95" s="352">
        <v>679688.33</v>
      </c>
      <c r="E95" s="355">
        <v>100.9</v>
      </c>
      <c r="F95" s="356">
        <v>174107.58</v>
      </c>
      <c r="G95" s="111">
        <v>3.0842200000000002</v>
      </c>
      <c r="H95" s="136">
        <v>1082877.3799999999</v>
      </c>
      <c r="I95" s="136">
        <f t="shared" si="55"/>
        <v>4180.9099999999162</v>
      </c>
      <c r="J95" s="136">
        <f t="shared" si="38"/>
        <v>-5826.9300000001676</v>
      </c>
      <c r="K95" s="155">
        <f t="shared" si="39"/>
        <v>-5.380969357768068E-3</v>
      </c>
      <c r="L95" s="136">
        <f t="shared" si="45"/>
        <v>1355.5809896829396</v>
      </c>
      <c r="M95" s="136">
        <f t="shared" si="46"/>
        <v>1581.2309896829338</v>
      </c>
      <c r="N95" s="136">
        <f t="shared" si="47"/>
        <v>-1129.9309896829454</v>
      </c>
      <c r="O95" s="155">
        <f t="shared" si="34"/>
        <v>3.860926525217395E-3</v>
      </c>
      <c r="P95" s="100">
        <f t="shared" si="48"/>
        <v>3.8758910558035998E-3</v>
      </c>
      <c r="Q95" s="100">
        <f t="shared" si="29"/>
        <v>9.7615702656678613E-2</v>
      </c>
      <c r="S95" s="100">
        <f t="shared" si="49"/>
        <v>1.0501050202764784E-2</v>
      </c>
      <c r="T95" s="100">
        <f t="shared" si="30"/>
        <v>6.1240280879397264E-2</v>
      </c>
      <c r="U95" s="100">
        <f t="shared" si="59"/>
        <v>1.641214917765934E-2</v>
      </c>
      <c r="V95" s="100">
        <f t="shared" si="42"/>
        <v>-6.036283257220719E-2</v>
      </c>
      <c r="W95" s="100">
        <f t="shared" si="44"/>
        <v>1.0021526414106159</v>
      </c>
      <c r="X95" s="100">
        <f t="shared" si="50"/>
        <v>-1.3226475572966343E-5</v>
      </c>
      <c r="Y95" s="100">
        <f t="shared" si="31"/>
        <v>0.12039628851519013</v>
      </c>
      <c r="Z95" s="100">
        <f t="shared" si="60"/>
        <v>1.4604419290885393E-2</v>
      </c>
      <c r="AA95" s="100">
        <f t="shared" si="51"/>
        <v>1.0603628325721872</v>
      </c>
      <c r="AB95" s="100">
        <f t="shared" si="61"/>
        <v>1.1419577009117563</v>
      </c>
      <c r="AC95" s="100">
        <f t="shared" si="57"/>
        <v>-0.14195512125272269</v>
      </c>
      <c r="AE95" s="359">
        <f t="shared" si="58"/>
        <v>1074716.5799999998</v>
      </c>
      <c r="AF95" s="100">
        <f t="shared" si="56"/>
        <v>5.0442651789346536E-3</v>
      </c>
      <c r="AG95" s="100">
        <f t="shared" si="32"/>
        <v>9.6456452226597225E-2</v>
      </c>
      <c r="AI95" s="198">
        <f t="shared" si="35"/>
        <v>536986.0803876</v>
      </c>
      <c r="AJ95" s="205">
        <f t="shared" si="52"/>
        <v>4.0744662842594766E-2</v>
      </c>
      <c r="AK95" s="35">
        <f t="shared" si="53"/>
        <v>225.64999999999418</v>
      </c>
      <c r="AL95" s="35">
        <f t="shared" si="40"/>
        <v>59.75</v>
      </c>
      <c r="AM95" s="35">
        <f t="shared" si="41"/>
        <v>184.28214500000001</v>
      </c>
      <c r="AN95">
        <f t="shared" si="54"/>
        <v>695.95424299998206</v>
      </c>
      <c r="AO95">
        <f t="shared" si="36"/>
        <v>537297.27818559995</v>
      </c>
      <c r="AP95" s="35">
        <f t="shared" si="37"/>
        <v>2.0154157185697463</v>
      </c>
    </row>
    <row r="96" spans="2:42">
      <c r="B96" s="135">
        <v>42657</v>
      </c>
      <c r="C96" s="352">
        <v>405786.41</v>
      </c>
      <c r="D96" s="352">
        <v>680392.92</v>
      </c>
      <c r="E96" s="355">
        <v>99.51</v>
      </c>
      <c r="F96" s="356">
        <v>173692.27</v>
      </c>
      <c r="G96" s="111">
        <v>3.08026</v>
      </c>
      <c r="H96" s="136">
        <v>1086179.33</v>
      </c>
      <c r="I96" s="136">
        <f t="shared" si="55"/>
        <v>6826.8800000001211</v>
      </c>
      <c r="J96" s="136">
        <f t="shared" si="38"/>
        <v>3301.9500000001863</v>
      </c>
      <c r="K96" s="155">
        <f t="shared" si="39"/>
        <v>3.0399676267087372E-3</v>
      </c>
      <c r="L96" s="136">
        <f t="shared" si="45"/>
        <v>2216.3323875257674</v>
      </c>
      <c r="M96" s="136">
        <f t="shared" si="46"/>
        <v>2652.1523875257453</v>
      </c>
      <c r="N96" s="136">
        <f t="shared" si="47"/>
        <v>-1780.5123875257896</v>
      </c>
      <c r="O96" s="155">
        <f t="shared" si="34"/>
        <v>6.2852236379789339E-3</v>
      </c>
      <c r="P96" s="100">
        <f t="shared" si="48"/>
        <v>6.3249775362997709E-3</v>
      </c>
      <c r="Q96" s="100">
        <f t="shared" si="29"/>
        <v>9.8905090510143776E-2</v>
      </c>
      <c r="S96" s="100">
        <f t="shared" si="49"/>
        <v>1.7860002839969649E-2</v>
      </c>
      <c r="T96" s="100">
        <f t="shared" si="30"/>
        <v>6.8830118355169695E-2</v>
      </c>
      <c r="U96" s="100">
        <f t="shared" si="59"/>
        <v>2.6498122745764352E-2</v>
      </c>
      <c r="V96" s="100">
        <f t="shared" si="42"/>
        <v>0.78661397053251547</v>
      </c>
      <c r="W96" s="100">
        <f t="shared" si="44"/>
        <v>1.0429625246085865</v>
      </c>
      <c r="X96" s="100">
        <f t="shared" si="50"/>
        <v>-4.3090338407453824E-4</v>
      </c>
      <c r="Y96" s="100">
        <f t="shared" si="31"/>
        <v>0.11766127371968761</v>
      </c>
      <c r="Z96" s="100">
        <f t="shared" si="60"/>
        <v>1.1801349028968459E-2</v>
      </c>
      <c r="AA96" s="100">
        <f t="shared" si="51"/>
        <v>0.21338602946744925</v>
      </c>
      <c r="AB96" s="100">
        <f t="shared" si="61"/>
        <v>0.9926876424943184</v>
      </c>
      <c r="AC96" s="100">
        <f t="shared" si="57"/>
        <v>7.3142879974271886E-3</v>
      </c>
      <c r="AE96" s="359">
        <f t="shared" si="58"/>
        <v>1076132.8046153844</v>
      </c>
      <c r="AF96" s="100">
        <f t="shared" si="56"/>
        <v>4.6725497793346756E-3</v>
      </c>
      <c r="AG96" s="100">
        <f t="shared" si="32"/>
        <v>9.6351443855099334E-2</v>
      </c>
      <c r="AI96" s="198">
        <f t="shared" si="35"/>
        <v>535017.35159019998</v>
      </c>
      <c r="AJ96" s="205">
        <f t="shared" si="52"/>
        <v>3.7972019432200792E-2</v>
      </c>
      <c r="AK96" s="35">
        <f t="shared" si="53"/>
        <v>435.81999999997788</v>
      </c>
      <c r="AL96" s="35">
        <f t="shared" si="40"/>
        <v>-415.30999999999767</v>
      </c>
      <c r="AM96" s="35">
        <f t="shared" si="41"/>
        <v>-1279.2627805999928</v>
      </c>
      <c r="AN96">
        <f t="shared" si="54"/>
        <v>1342.4389131999319</v>
      </c>
      <c r="AO96">
        <f t="shared" si="36"/>
        <v>535323.86826280004</v>
      </c>
      <c r="AP96" s="35">
        <f t="shared" si="37"/>
        <v>2.0290134522206196</v>
      </c>
    </row>
    <row r="97" spans="2:42">
      <c r="B97" s="135">
        <v>42664</v>
      </c>
      <c r="C97" s="352">
        <v>403935.95</v>
      </c>
      <c r="D97" s="352">
        <v>681250.99</v>
      </c>
      <c r="E97" s="355">
        <v>100.84</v>
      </c>
      <c r="F97" s="356">
        <v>173474.9</v>
      </c>
      <c r="G97" s="111">
        <v>3.1049000000000002</v>
      </c>
      <c r="H97" s="136">
        <v>1085186.94</v>
      </c>
      <c r="I97" s="136">
        <f t="shared" si="55"/>
        <v>12392.34999999986</v>
      </c>
      <c r="J97" s="136">
        <f t="shared" si="38"/>
        <v>-992.39000000013039</v>
      </c>
      <c r="K97" s="155">
        <f t="shared" si="39"/>
        <v>-9.1448759971266371E-4</v>
      </c>
      <c r="L97" s="136">
        <f t="shared" si="45"/>
        <v>3991.2235498727364</v>
      </c>
      <c r="M97" s="136">
        <f t="shared" si="46"/>
        <v>3993.2135498727271</v>
      </c>
      <c r="N97" s="136">
        <f t="shared" si="47"/>
        <v>-3989.2335498727457</v>
      </c>
      <c r="O97" s="155">
        <f t="shared" si="34"/>
        <v>1.1419553206196769E-2</v>
      </c>
      <c r="P97" s="100">
        <f t="shared" si="48"/>
        <v>1.1551465784330493E-2</v>
      </c>
      <c r="Q97" s="100">
        <f t="shared" si="29"/>
        <v>9.6769683336385207E-2</v>
      </c>
      <c r="S97" s="100">
        <f t="shared" si="49"/>
        <v>1.105384735451867E-2</v>
      </c>
      <c r="T97" s="100">
        <f t="shared" si="30"/>
        <v>6.8467346071007504E-2</v>
      </c>
      <c r="U97" s="100">
        <f t="shared" si="59"/>
        <v>2.4993090984007552E-2</v>
      </c>
      <c r="V97" s="100">
        <f t="shared" si="42"/>
        <v>1.8646499863961947</v>
      </c>
      <c r="W97" s="100">
        <f t="shared" si="44"/>
        <v>0.35636743636195634</v>
      </c>
      <c r="X97" s="100">
        <f t="shared" si="50"/>
        <v>1.1846736358261259E-2</v>
      </c>
      <c r="Y97" s="100">
        <f t="shared" si="31"/>
        <v>0.11427044783891306</v>
      </c>
      <c r="Z97" s="100">
        <f t="shared" si="60"/>
        <v>1.3338927203994145E-2</v>
      </c>
      <c r="AA97" s="100">
        <f t="shared" si="51"/>
        <v>-0.86464998639631196</v>
      </c>
      <c r="AB97" s="100">
        <f t="shared" si="61"/>
        <v>0.91662872157494946</v>
      </c>
      <c r="AC97" s="100">
        <f t="shared" si="57"/>
        <v>8.3372658857236492E-2</v>
      </c>
      <c r="AD97" s="100">
        <f>(D97-D93)/(H97-H93)</f>
        <v>0.64363175668860839</v>
      </c>
      <c r="AE97" s="359">
        <f t="shared" si="58"/>
        <v>1077580.2646153844</v>
      </c>
      <c r="AF97" s="100">
        <f t="shared" si="56"/>
        <v>5.0526588707067522E-3</v>
      </c>
      <c r="AG97" s="100">
        <f t="shared" si="32"/>
        <v>9.5905385828212369E-2</v>
      </c>
      <c r="AI97" s="198">
        <f t="shared" si="35"/>
        <v>538622.21701000002</v>
      </c>
      <c r="AJ97" s="205">
        <f t="shared" si="52"/>
        <v>2.5570638000417291E-2</v>
      </c>
      <c r="AK97" s="35">
        <f t="shared" si="53"/>
        <v>1.9899999999906868</v>
      </c>
      <c r="AL97" s="35">
        <f t="shared" si="40"/>
        <v>-217.36999999999534</v>
      </c>
      <c r="AM97" s="35">
        <f t="shared" si="41"/>
        <v>-674.91211299998554</v>
      </c>
      <c r="AN97">
        <f t="shared" si="54"/>
        <v>6.1787509999710837</v>
      </c>
      <c r="AO97">
        <f t="shared" si="36"/>
        <v>538935.31512599997</v>
      </c>
      <c r="AP97" s="35">
        <f t="shared" si="37"/>
        <v>2.0135754877118965</v>
      </c>
    </row>
    <row r="98" spans="2:42">
      <c r="B98" s="135">
        <v>42671</v>
      </c>
      <c r="C98" s="352">
        <v>406692.06</v>
      </c>
      <c r="D98" s="352">
        <v>684553.56</v>
      </c>
      <c r="E98" s="355">
        <v>95.41</v>
      </c>
      <c r="F98" s="356">
        <v>174302.89</v>
      </c>
      <c r="G98" s="111">
        <v>3.1705800000000002</v>
      </c>
      <c r="H98" s="136">
        <v>1091245.6200000001</v>
      </c>
      <c r="I98" s="136">
        <f t="shared" si="55"/>
        <v>2541.3100000000559</v>
      </c>
      <c r="J98" s="136">
        <f t="shared" si="38"/>
        <v>6058.6800000001676</v>
      </c>
      <c r="K98" s="155">
        <f t="shared" si="39"/>
        <v>5.5520772674443053E-3</v>
      </c>
      <c r="L98" s="136">
        <f t="shared" si="45"/>
        <v>801.52842697552364</v>
      </c>
      <c r="M98" s="136">
        <f t="shared" si="46"/>
        <v>1056.5884269755504</v>
      </c>
      <c r="N98" s="136">
        <f t="shared" si="47"/>
        <v>-546.46842697549687</v>
      </c>
      <c r="O98" s="155">
        <f t="shared" si="34"/>
        <v>2.3288157619363965E-3</v>
      </c>
      <c r="P98" s="100">
        <f t="shared" si="48"/>
        <v>2.3342518043306506E-3</v>
      </c>
      <c r="Q98" s="100">
        <f t="shared" si="29"/>
        <v>0.10397464638829354</v>
      </c>
      <c r="S98" s="100">
        <f t="shared" si="49"/>
        <v>9.5689743939315029E-3</v>
      </c>
      <c r="T98" s="100">
        <f t="shared" si="30"/>
        <v>7.5580169405464942E-2</v>
      </c>
      <c r="U98" s="100">
        <f t="shared" si="59"/>
        <v>3.1205072481921503E-2</v>
      </c>
      <c r="V98" s="100">
        <f t="shared" si="42"/>
        <v>0.45490271808379212</v>
      </c>
      <c r="W98" s="100">
        <f t="shared" si="44"/>
        <v>1.516831870177155</v>
      </c>
      <c r="X98" s="100">
        <f t="shared" si="50"/>
        <v>-1.9149922931849144E-3</v>
      </c>
      <c r="Y98" s="100">
        <f t="shared" si="31"/>
        <v>0.1215649681253895</v>
      </c>
      <c r="Z98" s="100">
        <f t="shared" si="60"/>
        <v>1.4064740382778121E-2</v>
      </c>
      <c r="AA98" s="100">
        <f t="shared" si="51"/>
        <v>0.54509728191618867</v>
      </c>
      <c r="AB98" s="100">
        <f t="shared" si="61"/>
        <v>0.88911080260145436</v>
      </c>
      <c r="AC98" s="100">
        <f t="shared" si="57"/>
        <v>0.11089057783072992</v>
      </c>
      <c r="AE98" s="359">
        <f t="shared" si="58"/>
        <v>1079257.2915384616</v>
      </c>
      <c r="AF98" s="100">
        <f t="shared" si="56"/>
        <v>5.3975674170256924E-3</v>
      </c>
      <c r="AG98" s="100">
        <f t="shared" si="32"/>
        <v>9.5881872654755659E-2</v>
      </c>
      <c r="AI98" s="198">
        <f t="shared" si="35"/>
        <v>552641.25697620003</v>
      </c>
      <c r="AJ98" s="205">
        <f t="shared" si="52"/>
        <v>3.3131501185935747E-2</v>
      </c>
      <c r="AK98" s="35">
        <f t="shared" si="53"/>
        <v>255.06000000002678</v>
      </c>
      <c r="AL98" s="35">
        <f t="shared" si="40"/>
        <v>827.99000000001979</v>
      </c>
      <c r="AM98" s="35">
        <f t="shared" si="41"/>
        <v>2625.2085342000628</v>
      </c>
      <c r="AN98">
        <f t="shared" si="54"/>
        <v>808.68813480008498</v>
      </c>
      <c r="AO98">
        <f t="shared" si="36"/>
        <v>552943.76201400009</v>
      </c>
      <c r="AP98" s="35">
        <f t="shared" si="37"/>
        <v>1.9735200846200533</v>
      </c>
    </row>
    <row r="99" spans="2:42">
      <c r="B99" s="135">
        <v>42678</v>
      </c>
      <c r="C99" s="352">
        <v>407914.54</v>
      </c>
      <c r="D99" s="352">
        <v>682743.79</v>
      </c>
      <c r="E99" s="355">
        <v>92.51</v>
      </c>
      <c r="F99" s="356">
        <v>175800.7</v>
      </c>
      <c r="G99" s="111">
        <v>3.2849599999999999</v>
      </c>
      <c r="H99" s="136">
        <v>1090658.3400000001</v>
      </c>
      <c r="I99" s="136">
        <f t="shared" si="55"/>
        <v>7780.9600000001956</v>
      </c>
      <c r="J99" s="136">
        <f t="shared" si="38"/>
        <v>-587.28000000002794</v>
      </c>
      <c r="K99" s="155">
        <f t="shared" si="39"/>
        <v>-5.3846376858955472E-4</v>
      </c>
      <c r="L99" s="136">
        <f t="shared" si="45"/>
        <v>2368.6620232819259</v>
      </c>
      <c r="M99" s="136">
        <f t="shared" si="46"/>
        <v>4061.7820232819504</v>
      </c>
      <c r="N99" s="136">
        <f t="shared" si="47"/>
        <v>-675.54202328190149</v>
      </c>
      <c r="O99" s="155">
        <f t="shared" si="34"/>
        <v>7.1341864951036775E-3</v>
      </c>
      <c r="P99" s="100">
        <f t="shared" si="48"/>
        <v>7.1854488270871415E-3</v>
      </c>
      <c r="Q99" s="100">
        <f t="shared" si="29"/>
        <v>9.5407622148817164E-2</v>
      </c>
      <c r="S99" s="100">
        <f t="shared" si="49"/>
        <v>1.1720283574169463E-2</v>
      </c>
      <c r="T99" s="100">
        <f t="shared" si="30"/>
        <v>7.420478564216236E-2</v>
      </c>
      <c r="U99" s="100">
        <f t="shared" si="59"/>
        <v>3.3799869054994602E-2</v>
      </c>
      <c r="V99" s="100">
        <f t="shared" si="42"/>
        <v>-2.0815965127365534</v>
      </c>
      <c r="W99" s="100">
        <f t="shared" si="44"/>
        <v>0.60731452160143118</v>
      </c>
      <c r="X99" s="100">
        <f t="shared" si="50"/>
        <v>4.4953839357519633E-3</v>
      </c>
      <c r="Y99" s="100">
        <f t="shared" si="31"/>
        <v>0.10847972704865166</v>
      </c>
      <c r="Z99" s="100">
        <f t="shared" si="60"/>
        <v>1.4010643057462318E-2</v>
      </c>
      <c r="AA99" s="100">
        <f t="shared" si="51"/>
        <v>3.081613540389478</v>
      </c>
      <c r="AB99" s="100">
        <f t="shared" si="61"/>
        <v>1.0397132724666087</v>
      </c>
      <c r="AC99" s="100">
        <f t="shared" si="57"/>
        <v>-3.9710582214962972E-2</v>
      </c>
      <c r="AD99" s="100">
        <f t="shared" ref="AD99:AD130" si="63">(D99-D95)/(H99-H95)</f>
        <v>0.39268419321009262</v>
      </c>
      <c r="AE99" s="359">
        <f t="shared" si="58"/>
        <v>1081008.8453846152</v>
      </c>
      <c r="AF99" s="100">
        <f t="shared" si="56"/>
        <v>5.8548137264388348E-3</v>
      </c>
      <c r="AG99" s="100">
        <f t="shared" si="32"/>
        <v>9.6939356450951475E-2</v>
      </c>
      <c r="AI99" s="198">
        <f t="shared" si="35"/>
        <v>577498.26747199998</v>
      </c>
      <c r="AJ99" s="205">
        <f t="shared" si="52"/>
        <v>7.5443644749893748E-2</v>
      </c>
      <c r="AK99" s="35">
        <f t="shared" si="53"/>
        <v>1693.1200000000244</v>
      </c>
      <c r="AL99" s="35">
        <f t="shared" si="40"/>
        <v>1497.8099999999977</v>
      </c>
      <c r="AM99" s="35">
        <f t="shared" si="41"/>
        <v>4920.2459375999924</v>
      </c>
      <c r="AN99">
        <f t="shared" si="54"/>
        <v>5561.8314752000797</v>
      </c>
      <c r="AO99">
        <f t="shared" si="36"/>
        <v>577802.1591216001</v>
      </c>
      <c r="AP99" s="35">
        <f t="shared" si="37"/>
        <v>1.8875982423777478</v>
      </c>
    </row>
    <row r="100" spans="2:42">
      <c r="B100" s="135">
        <v>42685</v>
      </c>
      <c r="C100" s="352">
        <v>409300.74</v>
      </c>
      <c r="D100" s="352">
        <v>686660.2</v>
      </c>
      <c r="E100" s="355">
        <v>90.82</v>
      </c>
      <c r="F100" s="356">
        <v>174294.14</v>
      </c>
      <c r="G100" s="111">
        <v>3.3806600000000002</v>
      </c>
      <c r="H100" s="136">
        <v>1095960.94</v>
      </c>
      <c r="I100" s="136">
        <f t="shared" si="55"/>
        <v>9781.6099999998696</v>
      </c>
      <c r="J100" s="136">
        <f t="shared" si="38"/>
        <v>5302.5999999998603</v>
      </c>
      <c r="K100" s="155">
        <f t="shared" si="39"/>
        <v>4.8383111171825706E-3</v>
      </c>
      <c r="L100" s="136">
        <f t="shared" si="45"/>
        <v>2893.4024717066695</v>
      </c>
      <c r="M100" s="136">
        <f t="shared" si="46"/>
        <v>3495.272471706694</v>
      </c>
      <c r="N100" s="136">
        <f t="shared" si="47"/>
        <v>-2291.5324717066451</v>
      </c>
      <c r="O100" s="155">
        <f t="shared" si="34"/>
        <v>8.9251447227670991E-3</v>
      </c>
      <c r="P100" s="100">
        <f t="shared" si="48"/>
        <v>9.0055202947011241E-3</v>
      </c>
      <c r="Q100" s="100">
        <f t="shared" si="29"/>
        <v>0.10677325138287452</v>
      </c>
      <c r="S100" s="100">
        <f t="shared" si="49"/>
        <v>8.6605413917139728E-3</v>
      </c>
      <c r="T100" s="100">
        <f t="shared" si="30"/>
        <v>8.1172361702508772E-2</v>
      </c>
      <c r="U100" s="100">
        <f t="shared" si="59"/>
        <v>3.3488501937263424E-2</v>
      </c>
      <c r="V100" s="100">
        <f t="shared" si="42"/>
        <v>0.26141892656433602</v>
      </c>
      <c r="W100" s="100">
        <f t="shared" si="44"/>
        <v>0.3592793006468325</v>
      </c>
      <c r="X100" s="100">
        <f t="shared" si="50"/>
        <v>9.2112657492084294E-3</v>
      </c>
      <c r="Y100" s="100">
        <f t="shared" si="31"/>
        <v>0.12261827478017329</v>
      </c>
      <c r="Z100" s="100">
        <f t="shared" si="60"/>
        <v>1.8941494514261591E-2</v>
      </c>
      <c r="AA100" s="100">
        <f t="shared" si="51"/>
        <v>0.73858295930298712</v>
      </c>
      <c r="AB100" s="100">
        <f t="shared" si="61"/>
        <v>1.0745153175445685</v>
      </c>
      <c r="AC100" s="100">
        <f t="shared" si="57"/>
        <v>-7.4512482226205559E-2</v>
      </c>
      <c r="AD100" s="100">
        <f t="shared" si="63"/>
        <v>0.64072069935317344</v>
      </c>
      <c r="AE100" s="359">
        <f t="shared" si="58"/>
        <v>1083010.9461538461</v>
      </c>
      <c r="AF100" s="100">
        <f t="shared" si="56"/>
        <v>6.3915359786099581E-3</v>
      </c>
      <c r="AG100" s="100">
        <f t="shared" si="32"/>
        <v>9.768247983156314E-2</v>
      </c>
      <c r="AI100" s="198">
        <f t="shared" si="35"/>
        <v>589229.22733240004</v>
      </c>
      <c r="AJ100" s="205">
        <f t="shared" si="52"/>
        <v>0.10132732252714675</v>
      </c>
      <c r="AK100" s="35">
        <f t="shared" si="53"/>
        <v>601.87000000002445</v>
      </c>
      <c r="AL100" s="35">
        <f t="shared" si="40"/>
        <v>-1506.5599999999977</v>
      </c>
      <c r="AM100" s="35">
        <f t="shared" si="41"/>
        <v>-5093.1671295999922</v>
      </c>
      <c r="AN100">
        <f t="shared" si="54"/>
        <v>2034.7178342000827</v>
      </c>
      <c r="AO100">
        <f t="shared" si="36"/>
        <v>589536.25887360016</v>
      </c>
      <c r="AP100" s="35">
        <f t="shared" si="37"/>
        <v>1.8590221101819966</v>
      </c>
    </row>
    <row r="101" spans="2:42">
      <c r="B101" s="135">
        <v>42692</v>
      </c>
      <c r="C101" s="352">
        <v>408734.12</v>
      </c>
      <c r="D101" s="352">
        <v>690029.37</v>
      </c>
      <c r="E101" s="355">
        <v>97.66</v>
      </c>
      <c r="F101" s="356">
        <v>172611.13</v>
      </c>
      <c r="G101" s="111">
        <v>3.4287800000000002</v>
      </c>
      <c r="H101" s="136">
        <v>1098763.49</v>
      </c>
      <c r="I101" s="136">
        <f t="shared" si="55"/>
        <v>13576.550000000047</v>
      </c>
      <c r="J101" s="136">
        <f t="shared" si="38"/>
        <v>2802.5500000000466</v>
      </c>
      <c r="K101" s="155">
        <f t="shared" si="39"/>
        <v>2.5506399015861425E-3</v>
      </c>
      <c r="L101" s="136">
        <f t="shared" si="45"/>
        <v>3959.5862085056629</v>
      </c>
      <c r="M101" s="136">
        <f t="shared" si="46"/>
        <v>3095.8162085056733</v>
      </c>
      <c r="N101" s="136">
        <f t="shared" si="47"/>
        <v>-4823.3562085056528</v>
      </c>
      <c r="O101" s="155">
        <f t="shared" si="34"/>
        <v>1.2356207795000584E-2</v>
      </c>
      <c r="P101" s="100">
        <f t="shared" si="48"/>
        <v>1.251079376240931E-2</v>
      </c>
      <c r="Q101" s="100">
        <f t="shared" si="29"/>
        <v>0.10512602098938199</v>
      </c>
      <c r="S101" s="100">
        <f t="shared" si="49"/>
        <v>1.1878541635128003E-2</v>
      </c>
      <c r="T101" s="100">
        <f t="shared" si="30"/>
        <v>7.6382036059343336E-2</v>
      </c>
      <c r="U101" s="100">
        <f t="shared" si="59"/>
        <v>3.5213047650878029E-2</v>
      </c>
      <c r="V101" s="100">
        <f t="shared" si="42"/>
        <v>-0.20218015735668798</v>
      </c>
      <c r="W101" s="100">
        <f t="shared" si="44"/>
        <v>0.35341600038301096</v>
      </c>
      <c r="X101" s="100">
        <f t="shared" si="50"/>
        <v>1.2885676687236822E-2</v>
      </c>
      <c r="Y101" s="100">
        <f t="shared" si="31"/>
        <v>0.12288795596240414</v>
      </c>
      <c r="Z101" s="100">
        <f t="shared" si="60"/>
        <v>2.0396970762582723E-2</v>
      </c>
      <c r="AA101" s="100">
        <f t="shared" si="51"/>
        <v>1.2021801573566879</v>
      </c>
      <c r="AB101" s="100">
        <f t="shared" si="61"/>
        <v>1.008150498458948</v>
      </c>
      <c r="AC101" s="100">
        <f t="shared" si="57"/>
        <v>-8.1469845073477432E-3</v>
      </c>
      <c r="AD101" s="100">
        <f t="shared" si="63"/>
        <v>0.64658399961698476</v>
      </c>
      <c r="AE101" s="359">
        <f t="shared" si="58"/>
        <v>1085141.4353846151</v>
      </c>
      <c r="AF101" s="100">
        <f t="shared" si="56"/>
        <v>7.0168051675755846E-3</v>
      </c>
      <c r="AG101" s="100">
        <f t="shared" si="32"/>
        <v>9.8420865411899261E-2</v>
      </c>
      <c r="AI101" s="198">
        <f t="shared" si="35"/>
        <v>591845.59032140009</v>
      </c>
      <c r="AJ101" s="205">
        <f t="shared" si="52"/>
        <v>9.8813921205949673E-2</v>
      </c>
      <c r="AK101" s="35">
        <f t="shared" si="53"/>
        <v>-863.76999999998952</v>
      </c>
      <c r="AL101" s="35">
        <f t="shared" si="40"/>
        <v>-1683.0100000000093</v>
      </c>
      <c r="AM101" s="35">
        <f t="shared" si="41"/>
        <v>-5770.6710278000319</v>
      </c>
      <c r="AN101">
        <f t="shared" si="54"/>
        <v>-2961.6773005999644</v>
      </c>
      <c r="AO101">
        <f t="shared" si="36"/>
        <v>592180.4449762</v>
      </c>
      <c r="AP101" s="35">
        <f t="shared" si="37"/>
        <v>1.855453855866787</v>
      </c>
    </row>
    <row r="102" spans="2:42">
      <c r="B102" s="135">
        <v>42699</v>
      </c>
      <c r="C102" s="352">
        <v>411549.98</v>
      </c>
      <c r="D102" s="352">
        <v>691267.09</v>
      </c>
      <c r="E102" s="355">
        <v>91.32</v>
      </c>
      <c r="F102" s="356">
        <v>172429.73</v>
      </c>
      <c r="G102" s="111">
        <v>3.4697800000000001</v>
      </c>
      <c r="H102" s="136">
        <v>1102817.07</v>
      </c>
      <c r="I102" s="136">
        <f t="shared" si="55"/>
        <v>11571.449999999953</v>
      </c>
      <c r="J102" s="136">
        <f t="shared" si="38"/>
        <v>4053.5800000000745</v>
      </c>
      <c r="K102" s="155">
        <f t="shared" si="39"/>
        <v>3.675659463631692E-3</v>
      </c>
      <c r="L102" s="136">
        <f t="shared" si="45"/>
        <v>3334.9232516182446</v>
      </c>
      <c r="M102" s="136">
        <f t="shared" si="46"/>
        <v>1461.7632516182412</v>
      </c>
      <c r="N102" s="136">
        <f t="shared" si="47"/>
        <v>-5208.0832516182481</v>
      </c>
      <c r="O102" s="155">
        <f t="shared" si="34"/>
        <v>1.049262866415366E-2</v>
      </c>
      <c r="P102" s="100">
        <f t="shared" si="48"/>
        <v>1.0603891358574206E-2</v>
      </c>
      <c r="Q102" s="100">
        <f t="shared" si="29"/>
        <v>0.10939136762017194</v>
      </c>
      <c r="S102" s="100">
        <f t="shared" si="49"/>
        <v>1.1944959043459033E-2</v>
      </c>
      <c r="T102" s="100">
        <f t="shared" si="30"/>
        <v>9.1012185245421373E-2</v>
      </c>
      <c r="U102" s="100">
        <f t="shared" si="59"/>
        <v>3.6367576669044152E-2</v>
      </c>
      <c r="V102" s="100">
        <f t="shared" si="42"/>
        <v>0.69466002891269796</v>
      </c>
      <c r="W102" s="100">
        <f t="shared" si="44"/>
        <v>0.41981946947011856</v>
      </c>
      <c r="X102" s="100">
        <f t="shared" si="50"/>
        <v>9.8071654174143961E-3</v>
      </c>
      <c r="Y102" s="100">
        <f t="shared" si="31"/>
        <v>0.12063059506080398</v>
      </c>
      <c r="Z102" s="100">
        <f t="shared" si="60"/>
        <v>1.2110353187106779E-2</v>
      </c>
      <c r="AA102" s="100">
        <f t="shared" si="51"/>
        <v>0.30533997108727329</v>
      </c>
      <c r="AB102" s="100">
        <f t="shared" si="61"/>
        <v>0.97409910118418097</v>
      </c>
      <c r="AC102" s="100">
        <f t="shared" si="57"/>
        <v>2.5904327645008982E-2</v>
      </c>
      <c r="AD102" s="100">
        <f t="shared" si="63"/>
        <v>0.58018053052987639</v>
      </c>
      <c r="AE102" s="359">
        <f t="shared" si="58"/>
        <v>1086888.6030769232</v>
      </c>
      <c r="AF102" s="100">
        <f t="shared" si="56"/>
        <v>7.0708918052184763E-3</v>
      </c>
      <c r="AG102" s="100">
        <f t="shared" si="32"/>
        <v>9.8887268633340769E-2</v>
      </c>
      <c r="AI102" s="198">
        <f t="shared" si="35"/>
        <v>598293.22855940007</v>
      </c>
      <c r="AJ102" s="205">
        <f t="shared" si="52"/>
        <v>8.2606882868258388E-2</v>
      </c>
      <c r="AK102" s="35">
        <f t="shared" si="53"/>
        <v>-1873.1600000000035</v>
      </c>
      <c r="AL102" s="35">
        <f t="shared" si="40"/>
        <v>-181.39999999999418</v>
      </c>
      <c r="AM102" s="35">
        <f t="shared" si="41"/>
        <v>-629.41809199997977</v>
      </c>
      <c r="AN102">
        <f t="shared" si="54"/>
        <v>-6499.4531048000126</v>
      </c>
      <c r="AO102">
        <f t="shared" si="36"/>
        <v>598610.08886900009</v>
      </c>
      <c r="AP102" s="35">
        <f t="shared" si="37"/>
        <v>1.8422961632398092</v>
      </c>
    </row>
    <row r="103" spans="2:42">
      <c r="B103" s="135">
        <v>42706</v>
      </c>
      <c r="C103" s="352">
        <v>415017.21</v>
      </c>
      <c r="D103" s="352">
        <v>694674.39</v>
      </c>
      <c r="E103" s="355">
        <v>92.72</v>
      </c>
      <c r="F103" s="356">
        <v>172898.04</v>
      </c>
      <c r="G103" s="111">
        <v>3.4872000000000001</v>
      </c>
      <c r="H103" s="136">
        <v>1109691.6000000001</v>
      </c>
      <c r="I103" s="136">
        <f t="shared" si="55"/>
        <v>19033.260000000009</v>
      </c>
      <c r="J103" s="136">
        <f t="shared" si="38"/>
        <v>6874.5300000000279</v>
      </c>
      <c r="K103" s="155">
        <f t="shared" si="39"/>
        <v>6.1949914733066625E-3</v>
      </c>
      <c r="L103" s="136">
        <f t="shared" si="45"/>
        <v>5458.0350997935329</v>
      </c>
      <c r="M103" s="136">
        <f t="shared" si="46"/>
        <v>2555.3750997935294</v>
      </c>
      <c r="N103" s="136">
        <f t="shared" si="47"/>
        <v>-8360.6950997935364</v>
      </c>
      <c r="O103" s="155">
        <f t="shared" si="34"/>
        <v>1.7151846513031196E-2</v>
      </c>
      <c r="P103" s="100">
        <f t="shared" si="48"/>
        <v>1.7451166237815601E-2</v>
      </c>
      <c r="Q103" s="100">
        <f t="shared" si="29"/>
        <v>0.10496054567959105</v>
      </c>
      <c r="S103" s="100">
        <f t="shared" si="49"/>
        <v>1.7412152064989011E-2</v>
      </c>
      <c r="T103" s="100">
        <f t="shared" si="30"/>
        <v>9.5684799286920946E-2</v>
      </c>
      <c r="U103" s="100">
        <f t="shared" si="59"/>
        <v>3.8420983981431761E-2</v>
      </c>
      <c r="V103" s="100">
        <f t="shared" si="42"/>
        <v>0.50435884344093718</v>
      </c>
      <c r="W103" s="100">
        <f t="shared" si="44"/>
        <v>0.37317149032798574</v>
      </c>
      <c r="X103" s="100">
        <f t="shared" si="50"/>
        <v>1.7474490687055502E-2</v>
      </c>
      <c r="Y103" s="100">
        <f t="shared" si="31"/>
        <v>0.11057744834281573</v>
      </c>
      <c r="Z103" s="100">
        <f t="shared" si="60"/>
        <v>2.6632982247476643E-2</v>
      </c>
      <c r="AA103" s="100">
        <f t="shared" si="51"/>
        <v>0.49564115655907132</v>
      </c>
      <c r="AB103" s="100">
        <f t="shared" si="61"/>
        <v>0.88345778853090962</v>
      </c>
      <c r="AC103" s="100">
        <f t="shared" si="57"/>
        <v>0.11654564029827949</v>
      </c>
      <c r="AD103" s="100">
        <f t="shared" si="63"/>
        <v>0.62682903506808452</v>
      </c>
      <c r="AE103" s="359">
        <f t="shared" si="58"/>
        <v>1089456.0407692308</v>
      </c>
      <c r="AF103" s="100">
        <f t="shared" si="56"/>
        <v>7.8141778586558325E-3</v>
      </c>
      <c r="AG103" s="100">
        <f t="shared" si="32"/>
        <v>9.9827239899226997E-2</v>
      </c>
      <c r="AI103" s="198">
        <f t="shared" si="35"/>
        <v>602930.04508800001</v>
      </c>
      <c r="AJ103" s="205">
        <f t="shared" si="52"/>
        <v>4.4037842273237808E-2</v>
      </c>
      <c r="AK103" s="35">
        <f t="shared" si="53"/>
        <v>-2902.6600000000035</v>
      </c>
      <c r="AL103" s="35">
        <f t="shared" si="40"/>
        <v>468.30999999999767</v>
      </c>
      <c r="AM103" s="35">
        <f t="shared" si="41"/>
        <v>1633.090631999992</v>
      </c>
      <c r="AN103">
        <f t="shared" si="54"/>
        <v>-10122.155952000012</v>
      </c>
      <c r="AO103">
        <f t="shared" si="36"/>
        <v>603253.378272</v>
      </c>
      <c r="AP103" s="35">
        <f t="shared" si="37"/>
        <v>1.8395116214328979</v>
      </c>
    </row>
    <row r="104" spans="2:42">
      <c r="B104" s="135">
        <v>42713</v>
      </c>
      <c r="C104" s="352">
        <v>415502.7</v>
      </c>
      <c r="D104" s="352">
        <v>699349.34</v>
      </c>
      <c r="E104" s="355">
        <v>89.63</v>
      </c>
      <c r="F104" s="356">
        <v>172475.19</v>
      </c>
      <c r="G104" s="111">
        <v>3.5031599999999998</v>
      </c>
      <c r="H104" s="136">
        <v>1114852.03</v>
      </c>
      <c r="I104" s="136">
        <f t="shared" si="55"/>
        <v>18891.090000000084</v>
      </c>
      <c r="J104" s="136">
        <f t="shared" si="38"/>
        <v>5160.4299999999348</v>
      </c>
      <c r="K104" s="155">
        <f t="shared" si="39"/>
        <v>4.6288026223533316E-3</v>
      </c>
      <c r="L104" s="136">
        <f t="shared" si="45"/>
        <v>5392.5855513308225</v>
      </c>
      <c r="M104" s="136">
        <f t="shared" si="46"/>
        <v>3573.6355513308108</v>
      </c>
      <c r="N104" s="136">
        <f t="shared" si="47"/>
        <v>-7211.5355513308341</v>
      </c>
      <c r="O104" s="155">
        <f t="shared" si="34"/>
        <v>1.6944930350981272E-2</v>
      </c>
      <c r="P104" s="100">
        <f t="shared" si="48"/>
        <v>1.72370102898011E-2</v>
      </c>
      <c r="Q104" s="100">
        <f t="shared" si="29"/>
        <v>0.11554863434471653</v>
      </c>
      <c r="S104" s="100">
        <f t="shared" si="49"/>
        <v>1.5152574608098733E-2</v>
      </c>
      <c r="T104" s="100">
        <f t="shared" si="30"/>
        <v>9.4541306403349137E-2</v>
      </c>
      <c r="U104" s="100">
        <f t="shared" si="59"/>
        <v>4.1362394916440164E-2</v>
      </c>
      <c r="V104" s="100">
        <f t="shared" si="42"/>
        <v>9.407936935487872E-2</v>
      </c>
      <c r="W104" s="100">
        <f t="shared" si="44"/>
        <v>0.32830080212417567</v>
      </c>
      <c r="X104" s="100">
        <f t="shared" si="50"/>
        <v>1.8479504127368988E-2</v>
      </c>
      <c r="Y104" s="100">
        <f t="shared" si="31"/>
        <v>0.12841595437577719</v>
      </c>
      <c r="Z104" s="100">
        <f t="shared" si="60"/>
        <v>2.8912899053361016E-2</v>
      </c>
      <c r="AA104" s="100">
        <f t="shared" si="51"/>
        <v>0.9059225684681339</v>
      </c>
      <c r="AB104" s="100">
        <f t="shared" si="61"/>
        <v>0.85481750983062232</v>
      </c>
      <c r="AC104" s="100">
        <f t="shared" si="57"/>
        <v>0.14518639105637257</v>
      </c>
      <c r="AD104" s="100">
        <f t="shared" si="63"/>
        <v>0.67169972722590165</v>
      </c>
      <c r="AE104" s="359">
        <f t="shared" si="58"/>
        <v>1092237.2376923077</v>
      </c>
      <c r="AF104" s="100">
        <f t="shared" si="56"/>
        <v>8.5191119916445835E-3</v>
      </c>
      <c r="AG104" s="100">
        <f t="shared" si="32"/>
        <v>0.10130310128537129</v>
      </c>
      <c r="AI104" s="198">
        <f t="shared" si="35"/>
        <v>604208.18660040002</v>
      </c>
      <c r="AJ104" s="205">
        <f t="shared" si="52"/>
        <v>2.5421276768319477E-2</v>
      </c>
      <c r="AK104" s="35">
        <f t="shared" si="53"/>
        <v>-1818.9500000000116</v>
      </c>
      <c r="AL104" s="35">
        <f t="shared" si="40"/>
        <v>-422.85000000000582</v>
      </c>
      <c r="AM104" s="35">
        <f t="shared" si="41"/>
        <v>-1481.3112060000203</v>
      </c>
      <c r="AN104">
        <f t="shared" si="54"/>
        <v>-6372.0728820000404</v>
      </c>
      <c r="AO104">
        <f t="shared" si="36"/>
        <v>604522.17483120004</v>
      </c>
      <c r="AP104" s="35">
        <f t="shared" si="37"/>
        <v>1.8441871554361073</v>
      </c>
    </row>
    <row r="105" spans="2:42">
      <c r="B105" s="135">
        <v>42720</v>
      </c>
      <c r="C105" s="352">
        <v>414971.02</v>
      </c>
      <c r="D105" s="352">
        <v>705719.49</v>
      </c>
      <c r="E105" s="355">
        <v>90.24</v>
      </c>
      <c r="F105" s="356">
        <v>171160.39</v>
      </c>
      <c r="G105" s="111">
        <v>3.5179999999999998</v>
      </c>
      <c r="H105" s="136">
        <v>1120690.51</v>
      </c>
      <c r="I105" s="136">
        <f t="shared" si="55"/>
        <v>21927.020000000019</v>
      </c>
      <c r="J105" s="136">
        <f t="shared" si="38"/>
        <v>5838.4799999999814</v>
      </c>
      <c r="K105" s="155">
        <f t="shared" si="39"/>
        <v>5.2097166415730435E-3</v>
      </c>
      <c r="L105" s="136">
        <f t="shared" si="45"/>
        <v>6232.808413871524</v>
      </c>
      <c r="M105" s="136">
        <f t="shared" si="46"/>
        <v>4782.0684138715333</v>
      </c>
      <c r="N105" s="136">
        <f t="shared" si="47"/>
        <v>-7683.5484138715146</v>
      </c>
      <c r="O105" s="155">
        <f t="shared" si="34"/>
        <v>1.956563369132127E-2</v>
      </c>
      <c r="P105" s="100">
        <f t="shared" si="48"/>
        <v>1.9956087183057036E-2</v>
      </c>
      <c r="Q105" s="100">
        <f t="shared" si="29"/>
        <v>0.11680957439279355</v>
      </c>
      <c r="S105" s="100">
        <f t="shared" si="49"/>
        <v>1.5259063764972748E-2</v>
      </c>
      <c r="T105" s="100">
        <f t="shared" si="30"/>
        <v>8.9498496387075813E-2</v>
      </c>
      <c r="U105" s="100">
        <f t="shared" si="59"/>
        <v>4.0898347472270322E-2</v>
      </c>
      <c r="V105" s="100">
        <f t="shared" si="42"/>
        <v>-9.1064797687068336E-2</v>
      </c>
      <c r="W105" s="100">
        <f t="shared" si="44"/>
        <v>0.28443901633692209</v>
      </c>
      <c r="X105" s="100">
        <f t="shared" si="50"/>
        <v>2.2738336485590455E-2</v>
      </c>
      <c r="Y105" s="100">
        <f t="shared" si="31"/>
        <v>0.1335176390358237</v>
      </c>
      <c r="Z105" s="100">
        <f t="shared" si="60"/>
        <v>3.6776504205175427E-2</v>
      </c>
      <c r="AA105" s="100">
        <f t="shared" si="51"/>
        <v>1.0910630849125189</v>
      </c>
      <c r="AB105" s="100">
        <f t="shared" si="61"/>
        <v>0.82278153810081522</v>
      </c>
      <c r="AC105" s="100">
        <f t="shared" si="57"/>
        <v>0.17721988574702674</v>
      </c>
      <c r="AD105" s="100">
        <f t="shared" si="63"/>
        <v>0.71556098366307785</v>
      </c>
      <c r="AE105" s="359">
        <f t="shared" si="58"/>
        <v>1095417.0884615385</v>
      </c>
      <c r="AF105" s="100">
        <f t="shared" si="56"/>
        <v>9.4694136099239198E-3</v>
      </c>
      <c r="AG105" s="100">
        <f t="shared" si="32"/>
        <v>0.10323259096097466</v>
      </c>
      <c r="AI105" s="198">
        <f t="shared" si="35"/>
        <v>602142.25202000001</v>
      </c>
      <c r="AJ105" s="205">
        <f t="shared" si="52"/>
        <v>1.7397547378883663E-2</v>
      </c>
      <c r="AK105" s="35">
        <f t="shared" si="53"/>
        <v>-1450.7399999999907</v>
      </c>
      <c r="AL105" s="35">
        <f t="shared" si="40"/>
        <v>-1314.7999999999884</v>
      </c>
      <c r="AM105" s="35">
        <f t="shared" si="41"/>
        <v>-4625.4663999999584</v>
      </c>
      <c r="AN105">
        <f t="shared" si="54"/>
        <v>-5103.7033199999669</v>
      </c>
      <c r="AO105">
        <f t="shared" si="36"/>
        <v>602459.71633999993</v>
      </c>
      <c r="AP105" s="35">
        <f t="shared" si="37"/>
        <v>1.8601916105002032</v>
      </c>
    </row>
    <row r="106" spans="2:42">
      <c r="B106" s="135">
        <v>42727</v>
      </c>
      <c r="C106" s="352">
        <v>416229.88</v>
      </c>
      <c r="D106" s="352">
        <v>705639.14</v>
      </c>
      <c r="E106" s="355">
        <v>90.36</v>
      </c>
      <c r="F106" s="356">
        <v>171234.47</v>
      </c>
      <c r="G106" s="111">
        <v>3.5592999999999999</v>
      </c>
      <c r="H106" s="136">
        <v>1121869.02</v>
      </c>
      <c r="I106" s="136">
        <f t="shared" si="55"/>
        <v>19051.949999999953</v>
      </c>
      <c r="J106" s="136">
        <f t="shared" si="38"/>
        <v>1178.5100000000093</v>
      </c>
      <c r="K106" s="155">
        <f t="shared" si="39"/>
        <v>1.0504880507352001E-3</v>
      </c>
      <c r="L106" s="136">
        <f t="shared" si="45"/>
        <v>5352.7238501952497</v>
      </c>
      <c r="M106" s="136">
        <f t="shared" si="46"/>
        <v>4157.4638501952404</v>
      </c>
      <c r="N106" s="136">
        <f t="shared" si="47"/>
        <v>-6547.983850195259</v>
      </c>
      <c r="O106" s="155">
        <f t="shared" si="34"/>
        <v>1.6982330076286405E-2</v>
      </c>
      <c r="P106" s="100">
        <f t="shared" si="48"/>
        <v>1.7275711918387292E-2</v>
      </c>
      <c r="Q106" s="100">
        <f t="shared" si="29"/>
        <v>0.11832165896489696</v>
      </c>
      <c r="S106" s="100">
        <f t="shared" si="49"/>
        <v>1.1371401354460091E-2</v>
      </c>
      <c r="T106" s="100">
        <f t="shared" si="30"/>
        <v>9.5801362797866038E-2</v>
      </c>
      <c r="U106" s="100">
        <f t="shared" si="59"/>
        <v>4.1825620021960455E-2</v>
      </c>
      <c r="V106" s="100">
        <f t="shared" si="42"/>
        <v>1.0681793111640767</v>
      </c>
      <c r="W106" s="100">
        <f t="shared" si="44"/>
        <v>0.24563889785560192</v>
      </c>
      <c r="X106" s="100">
        <f t="shared" si="50"/>
        <v>2.0790878385372066E-2</v>
      </c>
      <c r="Y106" s="100">
        <f t="shared" si="31"/>
        <v>0.13204489406365705</v>
      </c>
      <c r="Z106" s="100">
        <f t="shared" si="60"/>
        <v>4.8069905712210752E-2</v>
      </c>
      <c r="AA106" s="100">
        <f t="shared" si="51"/>
        <v>-6.8179311164076745E-2</v>
      </c>
      <c r="AB106" s="100">
        <f t="shared" si="61"/>
        <v>0.73060254188616647</v>
      </c>
      <c r="AC106" s="100">
        <f t="shared" si="57"/>
        <v>0.26939888196167439</v>
      </c>
      <c r="AD106" s="100">
        <f t="shared" si="63"/>
        <v>0.75436110214440422</v>
      </c>
      <c r="AE106" s="359">
        <f t="shared" si="58"/>
        <v>1099192.0446153844</v>
      </c>
      <c r="AF106" s="100">
        <f t="shared" si="56"/>
        <v>1.1319873539598143E-2</v>
      </c>
      <c r="AG106" s="100">
        <f t="shared" si="32"/>
        <v>0.10575327750491896</v>
      </c>
      <c r="AI106" s="198">
        <f t="shared" si="35"/>
        <v>609474.849071</v>
      </c>
      <c r="AJ106" s="205">
        <f t="shared" si="52"/>
        <v>1.8689197834519354E-2</v>
      </c>
      <c r="AK106" s="35">
        <f t="shared" si="53"/>
        <v>-1195.2600000000093</v>
      </c>
      <c r="AL106" s="35">
        <f t="shared" si="40"/>
        <v>74.079999999987194</v>
      </c>
      <c r="AM106" s="35">
        <f t="shared" si="41"/>
        <v>263.67294399995444</v>
      </c>
      <c r="AN106">
        <f t="shared" si="54"/>
        <v>-4254.2889180000329</v>
      </c>
      <c r="AO106">
        <f t="shared" si="36"/>
        <v>609796.46741899999</v>
      </c>
      <c r="AP106" s="35">
        <f t="shared" si="37"/>
        <v>1.8397433897057123</v>
      </c>
    </row>
    <row r="107" spans="2:42">
      <c r="B107" s="135">
        <v>42734</v>
      </c>
      <c r="C107" s="352">
        <v>419615.72</v>
      </c>
      <c r="D107" s="352">
        <v>711070.62</v>
      </c>
      <c r="E107" s="355">
        <v>84.23</v>
      </c>
      <c r="F107" s="356">
        <v>171754.82</v>
      </c>
      <c r="G107" s="111">
        <v>3.7541000000000002</v>
      </c>
      <c r="H107" s="136">
        <v>1130686.3400000001</v>
      </c>
      <c r="I107" s="136">
        <f t="shared" si="55"/>
        <v>20994.739999999991</v>
      </c>
      <c r="J107" s="136">
        <f t="shared" si="38"/>
        <v>8817.3200000000652</v>
      </c>
      <c r="K107" s="155">
        <f t="shared" si="39"/>
        <v>7.798201577282754E-3</v>
      </c>
      <c r="L107" s="136">
        <f t="shared" si="45"/>
        <v>5592.4828853786503</v>
      </c>
      <c r="M107" s="136">
        <f t="shared" si="46"/>
        <v>4449.2628853786491</v>
      </c>
      <c r="N107" s="136">
        <f t="shared" si="47"/>
        <v>-6735.7028853786514</v>
      </c>
      <c r="O107" s="155">
        <f t="shared" si="34"/>
        <v>1.8568138003683666E-2</v>
      </c>
      <c r="P107" s="100">
        <f t="shared" si="48"/>
        <v>1.8919436715570333E-2</v>
      </c>
      <c r="Q107" s="100">
        <f t="shared" si="29"/>
        <v>0.12400391194271829</v>
      </c>
      <c r="S107" s="100">
        <f t="shared" si="49"/>
        <v>1.1080287489764463E-2</v>
      </c>
      <c r="T107" s="100">
        <f t="shared" si="30"/>
        <v>9.9630495018016518E-2</v>
      </c>
      <c r="U107" s="100">
        <f t="shared" si="59"/>
        <v>4.1650560082169059E-2</v>
      </c>
      <c r="V107" s="100">
        <f t="shared" si="42"/>
        <v>0.38399876606496558</v>
      </c>
      <c r="W107" s="100">
        <f t="shared" si="44"/>
        <v>0.21903152884960486</v>
      </c>
      <c r="X107" s="100">
        <f t="shared" si="50"/>
        <v>2.3602755817729196E-2</v>
      </c>
      <c r="Y107" s="100">
        <f t="shared" si="31"/>
        <v>0.13890078351635105</v>
      </c>
      <c r="Z107" s="100">
        <f t="shared" si="60"/>
        <v>3.674711039818377E-2</v>
      </c>
      <c r="AA107" s="100">
        <f t="shared" si="51"/>
        <v>0.61600123393502126</v>
      </c>
      <c r="AB107" s="100">
        <f t="shared" si="61"/>
        <v>0.71710473218512394</v>
      </c>
      <c r="AC107" s="100">
        <f t="shared" si="57"/>
        <v>0.28289674001245219</v>
      </c>
      <c r="AD107" s="100">
        <f t="shared" si="63"/>
        <v>0.78096847115039236</v>
      </c>
      <c r="AE107" s="359">
        <f t="shared" si="58"/>
        <v>1102421.4315384612</v>
      </c>
      <c r="AF107" s="100">
        <f t="shared" si="56"/>
        <v>1.1900792949916528E-2</v>
      </c>
      <c r="AG107" s="100">
        <f t="shared" si="32"/>
        <v>0.10724541533618197</v>
      </c>
      <c r="AI107" s="198">
        <f t="shared" si="35"/>
        <v>644784.76976200007</v>
      </c>
      <c r="AJ107" s="205">
        <f t="shared" si="52"/>
        <v>6.9418873739972922E-2</v>
      </c>
      <c r="AK107" s="35">
        <f t="shared" si="53"/>
        <v>-1143.2200000000012</v>
      </c>
      <c r="AL107" s="35">
        <f t="shared" si="40"/>
        <v>520.35000000000582</v>
      </c>
      <c r="AM107" s="35">
        <f t="shared" si="41"/>
        <v>1953.445935000022</v>
      </c>
      <c r="AN107">
        <f t="shared" si="54"/>
        <v>-4291.7622020000044</v>
      </c>
      <c r="AO107">
        <f t="shared" si="36"/>
        <v>645100.97760500014</v>
      </c>
      <c r="AP107" s="35">
        <f t="shared" si="37"/>
        <v>1.7527276802428398</v>
      </c>
    </row>
    <row r="108" spans="2:42">
      <c r="B108" s="135">
        <v>42741</v>
      </c>
      <c r="C108" s="352">
        <v>418977.08</v>
      </c>
      <c r="D108" s="352">
        <v>709519.93</v>
      </c>
      <c r="E108" s="355">
        <v>82.32</v>
      </c>
      <c r="F108" s="356">
        <v>171710.23</v>
      </c>
      <c r="G108" s="111">
        <v>3.7829799999999998</v>
      </c>
      <c r="H108" s="136">
        <v>1128497</v>
      </c>
      <c r="I108" s="136">
        <f t="shared" si="55"/>
        <v>13644.969999999972</v>
      </c>
      <c r="J108" s="136">
        <f t="shared" si="38"/>
        <v>-2189.3400000000838</v>
      </c>
      <c r="K108" s="155">
        <f t="shared" si="39"/>
        <v>-1.9400494640216888E-3</v>
      </c>
      <c r="L108" s="136">
        <f t="shared" si="45"/>
        <v>3606.9368593013901</v>
      </c>
      <c r="M108" s="136">
        <f t="shared" si="46"/>
        <v>2841.9768593013982</v>
      </c>
      <c r="N108" s="136">
        <f t="shared" si="47"/>
        <v>-4371.8968593013815</v>
      </c>
      <c r="O108" s="155">
        <f t="shared" si="34"/>
        <v>1.2091277158911342E-2</v>
      </c>
      <c r="P108" s="100">
        <f t="shared" si="48"/>
        <v>1.2239265510419326E-2</v>
      </c>
      <c r="Q108" s="100">
        <f t="shared" si="29"/>
        <v>0.11354574422061565</v>
      </c>
      <c r="S108" s="100">
        <f t="shared" si="49"/>
        <v>8.3618710540268558E-3</v>
      </c>
      <c r="T108" s="100">
        <f t="shared" si="30"/>
        <v>8.8714562611112227E-2</v>
      </c>
      <c r="U108" s="100">
        <f t="shared" si="59"/>
        <v>3.9157883876062678E-2</v>
      </c>
      <c r="V108" s="100">
        <f t="shared" si="42"/>
        <v>0.29170434925590877</v>
      </c>
      <c r="W108" s="100">
        <f t="shared" si="44"/>
        <v>0.25462716297654092</v>
      </c>
      <c r="X108" s="100">
        <f t="shared" si="50"/>
        <v>1.4542932148902985E-2</v>
      </c>
      <c r="Y108" s="100">
        <f t="shared" si="31"/>
        <v>0.12874794442796236</v>
      </c>
      <c r="Z108" s="100">
        <f t="shared" si="60"/>
        <v>4.3890116518552104E-2</v>
      </c>
      <c r="AA108" s="100">
        <f t="shared" si="51"/>
        <v>0.70829108315742861</v>
      </c>
      <c r="AB108" s="100">
        <f t="shared" si="61"/>
        <v>0.69002228992244996</v>
      </c>
      <c r="AC108" s="100">
        <f t="shared" si="57"/>
        <v>0.30997883092230727</v>
      </c>
      <c r="AD108" s="100">
        <f t="shared" si="63"/>
        <v>0.74537283702346757</v>
      </c>
      <c r="AE108" s="359">
        <f t="shared" si="58"/>
        <v>1105930.633076923</v>
      </c>
      <c r="AF108" s="100">
        <f t="shared" si="56"/>
        <v>1.2537015688594231E-2</v>
      </c>
      <c r="AG108" s="100">
        <f t="shared" si="32"/>
        <v>0.10847016978466603</v>
      </c>
      <c r="AI108" s="198">
        <f t="shared" si="35"/>
        <v>649576.36588539998</v>
      </c>
      <c r="AJ108" s="205">
        <f t="shared" si="52"/>
        <v>7.5086998639104383E-2</v>
      </c>
      <c r="AK108" s="35">
        <f t="shared" si="53"/>
        <v>-764.95999999999185</v>
      </c>
      <c r="AL108" s="35">
        <f t="shared" si="40"/>
        <v>-44.589999999996508</v>
      </c>
      <c r="AM108" s="35">
        <f t="shared" si="41"/>
        <v>-168.68307819998677</v>
      </c>
      <c r="AN108">
        <f t="shared" si="54"/>
        <v>-2893.8283807999692</v>
      </c>
      <c r="AO108">
        <f t="shared" si="36"/>
        <v>649887.78079900006</v>
      </c>
      <c r="AP108" s="35">
        <f t="shared" si="37"/>
        <v>1.7364490198793661</v>
      </c>
    </row>
    <row r="109" spans="2:42">
      <c r="B109" s="135">
        <v>42748</v>
      </c>
      <c r="C109" s="352">
        <v>420296.24</v>
      </c>
      <c r="D109" s="352">
        <v>718140.31</v>
      </c>
      <c r="E109" s="355">
        <v>83.24</v>
      </c>
      <c r="F109" s="356">
        <v>172185.67</v>
      </c>
      <c r="G109" s="111">
        <v>3.7950599999999999</v>
      </c>
      <c r="H109" s="136">
        <v>1138436.55</v>
      </c>
      <c r="I109" s="136">
        <f t="shared" si="55"/>
        <v>17746.040000000037</v>
      </c>
      <c r="J109" s="136">
        <f t="shared" si="38"/>
        <v>9939.5500000000466</v>
      </c>
      <c r="K109" s="155">
        <f t="shared" si="39"/>
        <v>8.730877447671587E-3</v>
      </c>
      <c r="L109" s="136">
        <f t="shared" si="45"/>
        <v>4676.0894425911683</v>
      </c>
      <c r="M109" s="136">
        <f t="shared" si="46"/>
        <v>5701.3694425911672</v>
      </c>
      <c r="N109" s="136">
        <f t="shared" si="47"/>
        <v>-3650.8094425911695</v>
      </c>
      <c r="O109" s="155">
        <f t="shared" si="34"/>
        <v>1.5588079985661068E-2</v>
      </c>
      <c r="P109" s="100">
        <f t="shared" si="48"/>
        <v>1.5834915921613395E-2</v>
      </c>
      <c r="Q109" s="100">
        <f t="shared" si="29"/>
        <v>0.13369095367862993</v>
      </c>
      <c r="S109" s="100">
        <f t="shared" si="49"/>
        <v>1.2832751549734659E-2</v>
      </c>
      <c r="T109" s="100">
        <f t="shared" si="30"/>
        <v>9.9244689479951034E-2</v>
      </c>
      <c r="U109" s="100">
        <f t="shared" si="59"/>
        <v>3.5757308875868997E-2</v>
      </c>
      <c r="V109" s="100">
        <f t="shared" si="42"/>
        <v>0.13271828201477615</v>
      </c>
      <c r="W109" s="100">
        <f t="shared" si="44"/>
        <v>0.30007934164466893</v>
      </c>
      <c r="X109" s="100">
        <f t="shared" si="50"/>
        <v>1.7600222433987286E-2</v>
      </c>
      <c r="Y109" s="100">
        <f t="shared" si="31"/>
        <v>0.15487104452134182</v>
      </c>
      <c r="Z109" s="100">
        <f t="shared" si="60"/>
        <v>5.5478810684861345E-2</v>
      </c>
      <c r="AA109" s="100">
        <f t="shared" si="51"/>
        <v>0.86728071190345279</v>
      </c>
      <c r="AB109" s="100">
        <f t="shared" si="61"/>
        <v>0.74032188087906559</v>
      </c>
      <c r="AC109" s="100">
        <f t="shared" si="57"/>
        <v>0.25967916257478879</v>
      </c>
      <c r="AD109" s="100">
        <f t="shared" si="63"/>
        <v>0.69992065835533102</v>
      </c>
      <c r="AE109" s="359">
        <f t="shared" si="58"/>
        <v>1109950.4192307692</v>
      </c>
      <c r="AF109" s="100">
        <f t="shared" si="56"/>
        <v>1.3267394604590281E-2</v>
      </c>
      <c r="AG109" s="100">
        <f t="shared" si="32"/>
        <v>0.11114849372588868</v>
      </c>
      <c r="AI109" s="198">
        <f t="shared" si="35"/>
        <v>653454.94879020005</v>
      </c>
      <c r="AJ109" s="205">
        <f t="shared" si="52"/>
        <v>8.5216901152612851E-2</v>
      </c>
      <c r="AK109" s="35">
        <f t="shared" si="53"/>
        <v>1025.2799999999988</v>
      </c>
      <c r="AL109" s="35">
        <f t="shared" si="40"/>
        <v>475.44000000000233</v>
      </c>
      <c r="AM109" s="35">
        <f t="shared" si="41"/>
        <v>1804.3233264000087</v>
      </c>
      <c r="AN109">
        <f t="shared" si="54"/>
        <v>3890.9991167999956</v>
      </c>
      <c r="AO109">
        <f t="shared" si="36"/>
        <v>653770.84958459996</v>
      </c>
      <c r="AP109" s="35">
        <f t="shared" si="37"/>
        <v>1.7413388050619758</v>
      </c>
    </row>
    <row r="110" spans="2:42">
      <c r="B110" s="135">
        <v>42755</v>
      </c>
      <c r="C110" s="352">
        <v>418333.11</v>
      </c>
      <c r="D110" s="352">
        <v>723987.6</v>
      </c>
      <c r="E110" s="355">
        <v>85.4</v>
      </c>
      <c r="F110" s="356">
        <v>172221.36</v>
      </c>
      <c r="G110" s="111">
        <v>3.80118</v>
      </c>
      <c r="H110" s="136">
        <v>1142320.71</v>
      </c>
      <c r="I110" s="136">
        <f t="shared" si="55"/>
        <v>20451.689999999944</v>
      </c>
      <c r="J110" s="136">
        <f t="shared" si="38"/>
        <v>3884.1599999999162</v>
      </c>
      <c r="K110" s="155">
        <f t="shared" si="39"/>
        <v>3.4002359985226185E-3</v>
      </c>
      <c r="L110" s="136">
        <f t="shared" si="45"/>
        <v>5380.3529430334647</v>
      </c>
      <c r="M110" s="136">
        <f t="shared" si="46"/>
        <v>6367.2429430334496</v>
      </c>
      <c r="N110" s="136">
        <f t="shared" si="47"/>
        <v>-4393.4629430334799</v>
      </c>
      <c r="O110" s="155">
        <f t="shared" si="34"/>
        <v>1.7903632334565611E-2</v>
      </c>
      <c r="P110" s="100">
        <f t="shared" si="48"/>
        <v>1.8230015835538398E-2</v>
      </c>
      <c r="Q110" s="100">
        <f t="shared" si="29"/>
        <v>0.12931632757259309</v>
      </c>
      <c r="S110" s="100">
        <f t="shared" si="49"/>
        <v>5.0530490506831977E-3</v>
      </c>
      <c r="T110" s="100">
        <f t="shared" si="30"/>
        <v>9.5966961687157765E-2</v>
      </c>
      <c r="U110" s="100">
        <f t="shared" si="59"/>
        <v>3.5642185351415182E-2</v>
      </c>
      <c r="V110" s="100">
        <f t="shared" si="42"/>
        <v>-0.50541944719065302</v>
      </c>
      <c r="W110" s="100">
        <f t="shared" si="44"/>
        <v>0.10283893409297652</v>
      </c>
      <c r="X110" s="100">
        <f t="shared" si="50"/>
        <v>2.6002610909593198E-2</v>
      </c>
      <c r="Y110" s="100">
        <f t="shared" si="31"/>
        <v>0.14952793049022159</v>
      </c>
      <c r="Z110" s="100">
        <f t="shared" si="60"/>
        <v>6.2732547368481606E-2</v>
      </c>
      <c r="AA110" s="100">
        <f t="shared" si="51"/>
        <v>1.505419447190653</v>
      </c>
      <c r="AB110" s="100">
        <f t="shared" si="61"/>
        <v>0.92263491423190902</v>
      </c>
      <c r="AC110" s="100">
        <f t="shared" si="57"/>
        <v>7.7366129221954349E-2</v>
      </c>
      <c r="AD110" s="100">
        <f t="shared" si="63"/>
        <v>0.89716106590702349</v>
      </c>
      <c r="AE110" s="359">
        <f t="shared" si="58"/>
        <v>1114345.3246153849</v>
      </c>
      <c r="AF110" s="100">
        <f t="shared" si="56"/>
        <v>1.3785834854092981E-2</v>
      </c>
      <c r="AG110" s="100">
        <f t="shared" si="32"/>
        <v>0.1136549399351016</v>
      </c>
      <c r="AI110" s="198">
        <f t="shared" si="35"/>
        <v>654644.3892047999</v>
      </c>
      <c r="AJ110" s="205">
        <f t="shared" si="52"/>
        <v>7.4112229901939608E-2</v>
      </c>
      <c r="AK110" s="35">
        <f t="shared" si="53"/>
        <v>986.88999999998487</v>
      </c>
      <c r="AL110" s="35">
        <f t="shared" si="40"/>
        <v>35.689999999973224</v>
      </c>
      <c r="AM110" s="35">
        <f t="shared" si="41"/>
        <v>135.66411419989822</v>
      </c>
      <c r="AN110">
        <f t="shared" si="54"/>
        <v>3751.3465301999427</v>
      </c>
      <c r="AO110">
        <f t="shared" si="36"/>
        <v>654969.00997679995</v>
      </c>
      <c r="AP110" s="35">
        <f t="shared" si="37"/>
        <v>1.7440836018187529</v>
      </c>
    </row>
    <row r="111" spans="2:42">
      <c r="B111" s="135">
        <v>42762</v>
      </c>
      <c r="C111" s="352">
        <v>421433.39</v>
      </c>
      <c r="D111" s="352">
        <v>733774.39</v>
      </c>
      <c r="E111" s="355">
        <v>84.57</v>
      </c>
      <c r="F111" s="356">
        <v>172004.56</v>
      </c>
      <c r="G111" s="111">
        <v>3.7151399999999999</v>
      </c>
      <c r="H111" s="136">
        <v>1155207.78</v>
      </c>
      <c r="I111" s="136">
        <f t="shared" si="55"/>
        <v>24521.439999999944</v>
      </c>
      <c r="J111" s="136">
        <f t="shared" si="38"/>
        <v>12887.070000000065</v>
      </c>
      <c r="K111" s="155">
        <f t="shared" si="39"/>
        <v>1.115562950935118E-2</v>
      </c>
      <c r="L111" s="136">
        <f t="shared" si="45"/>
        <v>6600.4080599923409</v>
      </c>
      <c r="M111" s="136">
        <f t="shared" si="46"/>
        <v>6850.1480599923316</v>
      </c>
      <c r="N111" s="136">
        <f t="shared" si="47"/>
        <v>-6350.6680599923502</v>
      </c>
      <c r="O111" s="155">
        <f t="shared" si="34"/>
        <v>2.1226865352309127E-2</v>
      </c>
      <c r="P111" s="100">
        <f t="shared" si="48"/>
        <v>2.1687216987161924E-2</v>
      </c>
      <c r="Q111" s="100">
        <f t="shared" si="29"/>
        <v>0.14733677436701645</v>
      </c>
      <c r="S111" s="100">
        <f t="shared" si="49"/>
        <v>4.331749058400486E-3</v>
      </c>
      <c r="T111" s="100">
        <f t="shared" si="30"/>
        <v>0.10623518093045746</v>
      </c>
      <c r="U111" s="100">
        <f t="shared" si="59"/>
        <v>3.6246908779089558E-2</v>
      </c>
      <c r="V111" s="100">
        <f t="shared" si="42"/>
        <v>0.24057291533296649</v>
      </c>
      <c r="W111" s="100">
        <f t="shared" si="44"/>
        <v>7.4125744654475675E-2</v>
      </c>
      <c r="X111" s="100">
        <f t="shared" si="50"/>
        <v>3.1928994619409276E-2</v>
      </c>
      <c r="Y111" s="100">
        <f t="shared" si="31"/>
        <v>0.1723538544331453</v>
      </c>
      <c r="Z111" s="100">
        <f t="shared" si="60"/>
        <v>7.1902087544471985E-2</v>
      </c>
      <c r="AA111" s="100">
        <f t="shared" si="51"/>
        <v>0.75942708466703357</v>
      </c>
      <c r="AB111" s="100">
        <f t="shared" si="61"/>
        <v>0.93912182213582018</v>
      </c>
      <c r="AC111" s="100">
        <f t="shared" si="57"/>
        <v>6.0879221318044671E-2</v>
      </c>
      <c r="AD111" s="100">
        <f t="shared" si="63"/>
        <v>0.92587425534552903</v>
      </c>
      <c r="AE111" s="359">
        <f t="shared" si="58"/>
        <v>1119265.4907692308</v>
      </c>
      <c r="AF111" s="100">
        <f t="shared" si="56"/>
        <v>1.5279147110976556E-2</v>
      </c>
      <c r="AG111" s="100">
        <f t="shared" si="32"/>
        <v>0.11699288539903273</v>
      </c>
      <c r="AI111" s="198">
        <f t="shared" si="35"/>
        <v>639021.02103840001</v>
      </c>
      <c r="AJ111" s="205">
        <f t="shared" si="52"/>
        <v>-8.9390273993716508E-3</v>
      </c>
      <c r="AK111" s="35">
        <f t="shared" si="53"/>
        <v>249.73999999999069</v>
      </c>
      <c r="AL111" s="35">
        <f t="shared" si="40"/>
        <v>-216.79999999998836</v>
      </c>
      <c r="AM111" s="35">
        <f t="shared" si="41"/>
        <v>-805.44235199995671</v>
      </c>
      <c r="AN111">
        <f t="shared" si="54"/>
        <v>927.81906359996538</v>
      </c>
      <c r="AO111">
        <f t="shared" si="36"/>
        <v>639335.21042819996</v>
      </c>
      <c r="AP111" s="35">
        <f t="shared" si="37"/>
        <v>1.8068890327912492</v>
      </c>
    </row>
    <row r="112" spans="2:42">
      <c r="B112" s="135">
        <v>42769</v>
      </c>
      <c r="C112" s="352">
        <v>423669.12</v>
      </c>
      <c r="D112" s="352">
        <v>729130.97</v>
      </c>
      <c r="E112" s="355">
        <v>88.82</v>
      </c>
      <c r="F112" s="356">
        <v>172439.63</v>
      </c>
      <c r="G112" s="111">
        <v>3.6655600000000002</v>
      </c>
      <c r="H112" s="136">
        <v>1152800.0900000001</v>
      </c>
      <c r="I112" s="136">
        <f t="shared" si="55"/>
        <v>24303.090000000084</v>
      </c>
      <c r="J112" s="136">
        <f t="shared" si="38"/>
        <v>-2407.6899999999441</v>
      </c>
      <c r="K112" s="155">
        <f t="shared" si="39"/>
        <v>-2.0885581297967666E-3</v>
      </c>
      <c r="L112" s="136">
        <f t="shared" si="45"/>
        <v>6630.1165442661104</v>
      </c>
      <c r="M112" s="136">
        <f t="shared" si="46"/>
        <v>7359.5165442661046</v>
      </c>
      <c r="N112" s="136">
        <f t="shared" si="47"/>
        <v>-5900.7165442661162</v>
      </c>
      <c r="O112" s="155">
        <f t="shared" si="34"/>
        <v>2.1081790512351609E-2</v>
      </c>
      <c r="P112" s="100">
        <f t="shared" si="48"/>
        <v>2.1535803816935341E-2</v>
      </c>
      <c r="Q112" s="100">
        <f t="shared" si="29"/>
        <v>0.13492591478290128</v>
      </c>
      <c r="S112" s="100">
        <f t="shared" si="49"/>
        <v>1.1198798750518713E-2</v>
      </c>
      <c r="T112" s="100">
        <f t="shared" si="30"/>
        <v>0.10607707686981446</v>
      </c>
      <c r="U112" s="100">
        <f t="shared" si="59"/>
        <v>3.8622256514808266E-2</v>
      </c>
      <c r="V112" s="100">
        <f t="shared" si="42"/>
        <v>-0.92857884528325207</v>
      </c>
      <c r="W112" s="100">
        <f t="shared" si="44"/>
        <v>0.19306351579161179</v>
      </c>
      <c r="X112" s="100">
        <f t="shared" si="50"/>
        <v>2.7639871934252672E-2</v>
      </c>
      <c r="Y112" s="100">
        <f t="shared" si="31"/>
        <v>0.15239072829375547</v>
      </c>
      <c r="Z112" s="100">
        <f t="shared" si="60"/>
        <v>6.794229501523541E-2</v>
      </c>
      <c r="AA112" s="100">
        <f t="shared" si="51"/>
        <v>1.9285788452833004</v>
      </c>
      <c r="AB112" s="100">
        <f t="shared" si="61"/>
        <v>0.85042684558919113</v>
      </c>
      <c r="AC112" s="100">
        <f t="shared" si="57"/>
        <v>0.1495728880452217</v>
      </c>
      <c r="AD112" s="100">
        <f t="shared" si="63"/>
        <v>0.80693607273806967</v>
      </c>
      <c r="AE112" s="359">
        <f t="shared" si="58"/>
        <v>1124045.6253846155</v>
      </c>
      <c r="AF112" s="100">
        <f t="shared" si="56"/>
        <v>1.6379863045562774E-2</v>
      </c>
      <c r="AG112" s="100">
        <f t="shared" si="32"/>
        <v>0.12003638621484333</v>
      </c>
      <c r="AI112" s="198">
        <f t="shared" si="35"/>
        <v>632087.8101428001</v>
      </c>
      <c r="AJ112" s="205">
        <f t="shared" si="52"/>
        <v>-2.6923017309538728E-2</v>
      </c>
      <c r="AK112" s="35">
        <f t="shared" si="53"/>
        <v>729.39999999999418</v>
      </c>
      <c r="AL112" s="35">
        <f t="shared" si="40"/>
        <v>435.07000000000698</v>
      </c>
      <c r="AM112" s="35">
        <f t="shared" si="41"/>
        <v>1594.7751892000256</v>
      </c>
      <c r="AN112">
        <f t="shared" si="54"/>
        <v>2673.6594639999789</v>
      </c>
      <c r="AO112">
        <f t="shared" si="36"/>
        <v>632413.38518200011</v>
      </c>
      <c r="AP112" s="35">
        <f t="shared" si="37"/>
        <v>1.8228584609546803</v>
      </c>
    </row>
    <row r="113" spans="2:42">
      <c r="B113" s="135">
        <v>42776</v>
      </c>
      <c r="C113" s="352">
        <v>425482.23</v>
      </c>
      <c r="D113" s="352">
        <v>733542.67</v>
      </c>
      <c r="E113" s="355">
        <v>88.59</v>
      </c>
      <c r="F113" s="356">
        <v>170923.91</v>
      </c>
      <c r="G113" s="111">
        <v>3.6181999999999999</v>
      </c>
      <c r="H113" s="136">
        <v>1159024.8999999999</v>
      </c>
      <c r="I113" s="136">
        <f t="shared" si="55"/>
        <v>20588.34999999986</v>
      </c>
      <c r="J113" s="136">
        <f t="shared" si="38"/>
        <v>6224.809999999823</v>
      </c>
      <c r="K113" s="155">
        <f t="shared" si="39"/>
        <v>5.3707301715431857E-3</v>
      </c>
      <c r="L113" s="136">
        <f t="shared" si="45"/>
        <v>5690.2188933723564</v>
      </c>
      <c r="M113" s="136">
        <f t="shared" si="46"/>
        <v>4428.4588933723471</v>
      </c>
      <c r="N113" s="136">
        <f t="shared" si="47"/>
        <v>-6951.9788933723657</v>
      </c>
      <c r="O113" s="155">
        <f t="shared" si="34"/>
        <v>1.7763509653675139E-2</v>
      </c>
      <c r="P113" s="100">
        <f t="shared" si="48"/>
        <v>1.8084758434714573E-2</v>
      </c>
      <c r="Q113" s="100">
        <f t="shared" si="29"/>
        <v>0.14199936815980832</v>
      </c>
      <c r="S113" s="100">
        <f t="shared" si="49"/>
        <v>1.2338892206125829E-2</v>
      </c>
      <c r="T113" s="100">
        <f t="shared" si="30"/>
        <v>0.10938948516102857</v>
      </c>
      <c r="U113" s="100">
        <f t="shared" si="59"/>
        <v>3.9534475310257174E-2</v>
      </c>
      <c r="V113" s="100">
        <f t="shared" si="42"/>
        <v>0.29127154081811935</v>
      </c>
      <c r="W113" s="100">
        <f t="shared" si="44"/>
        <v>0.25188953947256704</v>
      </c>
      <c r="X113" s="100">
        <f t="shared" si="50"/>
        <v>2.1447563638364742E-2</v>
      </c>
      <c r="Y113" s="100">
        <f t="shared" si="31"/>
        <v>0.16180805209209428</v>
      </c>
      <c r="Z113" s="100">
        <f t="shared" si="60"/>
        <v>6.8276084735943765E-2</v>
      </c>
      <c r="AA113" s="100">
        <f t="shared" si="51"/>
        <v>0.70872845918191807</v>
      </c>
      <c r="AB113" s="100">
        <f t="shared" si="61"/>
        <v>0.84813034557987821</v>
      </c>
      <c r="AC113" s="100">
        <f t="shared" si="57"/>
        <v>0.1518692429878204</v>
      </c>
      <c r="AD113" s="100">
        <f t="shared" si="63"/>
        <v>0.74811046052743857</v>
      </c>
      <c r="AE113" s="359">
        <f t="shared" si="58"/>
        <v>1128896.6992307692</v>
      </c>
      <c r="AF113" s="100">
        <f t="shared" si="56"/>
        <v>1.7069483169464814E-2</v>
      </c>
      <c r="AG113" s="100">
        <f t="shared" si="32"/>
        <v>0.12274646252104841</v>
      </c>
      <c r="AI113" s="198">
        <f t="shared" si="35"/>
        <v>618436.89116200001</v>
      </c>
      <c r="AJ113" s="205">
        <f t="shared" si="52"/>
        <v>-5.3589092397313881E-2</v>
      </c>
      <c r="AK113" s="35">
        <f t="shared" si="53"/>
        <v>-1261.7600000000093</v>
      </c>
      <c r="AL113" s="35">
        <f t="shared" si="40"/>
        <v>-1515.7200000000012</v>
      </c>
      <c r="AM113" s="35">
        <f t="shared" si="41"/>
        <v>-5484.1781040000042</v>
      </c>
      <c r="AN113">
        <f t="shared" si="54"/>
        <v>-4565.3000320000338</v>
      </c>
      <c r="AO113">
        <f t="shared" si="36"/>
        <v>618757.42749999999</v>
      </c>
      <c r="AP113" s="35">
        <f t="shared" si="37"/>
        <v>1.8731490701984339</v>
      </c>
    </row>
    <row r="114" spans="2:42">
      <c r="B114" s="135">
        <v>42783</v>
      </c>
      <c r="C114" s="352">
        <v>424639.34</v>
      </c>
      <c r="D114" s="352">
        <v>740557.19</v>
      </c>
      <c r="E114" s="355">
        <v>89.64</v>
      </c>
      <c r="F114" s="356">
        <v>171087.88</v>
      </c>
      <c r="G114" s="111">
        <v>3.6155599999999999</v>
      </c>
      <c r="H114" s="136">
        <v>1165196.53</v>
      </c>
      <c r="I114" s="136">
        <f t="shared" si="55"/>
        <v>22875.820000000065</v>
      </c>
      <c r="J114" s="136">
        <f t="shared" si="38"/>
        <v>6171.6300000001211</v>
      </c>
      <c r="K114" s="155">
        <f t="shared" si="39"/>
        <v>5.2966429620247158E-3</v>
      </c>
      <c r="L114" s="136">
        <f t="shared" si="45"/>
        <v>6327.0475389704679</v>
      </c>
      <c r="M114" s="136">
        <f t="shared" si="46"/>
        <v>5193.5675389704866</v>
      </c>
      <c r="N114" s="136">
        <f t="shared" si="47"/>
        <v>-7460.5275389704493</v>
      </c>
      <c r="O114" s="155">
        <f t="shared" si="34"/>
        <v>1.9632585071292705E-2</v>
      </c>
      <c r="P114" s="100">
        <f t="shared" si="48"/>
        <v>2.0025742157821918E-2</v>
      </c>
      <c r="Q114" s="100">
        <f t="shared" si="29"/>
        <v>0.14403414070389373</v>
      </c>
      <c r="S114" s="100">
        <f t="shared" si="49"/>
        <v>1.5074661434281498E-2</v>
      </c>
      <c r="T114" s="100">
        <f t="shared" si="30"/>
        <v>0.10341051926765799</v>
      </c>
      <c r="U114" s="100">
        <f t="shared" si="59"/>
        <v>3.8913365001189602E-2</v>
      </c>
      <c r="V114" s="100">
        <f t="shared" si="42"/>
        <v>-0.13657494049383051</v>
      </c>
      <c r="W114" s="100">
        <f t="shared" si="44"/>
        <v>0.27567230376878388</v>
      </c>
      <c r="X114" s="100">
        <f t="shared" si="50"/>
        <v>2.2886566013009018E-2</v>
      </c>
      <c r="Y114" s="100">
        <f t="shared" si="31"/>
        <v>0.16870636074985096</v>
      </c>
      <c r="Z114" s="100">
        <f t="shared" si="60"/>
        <v>7.322560777376759E-2</v>
      </c>
      <c r="AA114" s="100">
        <f t="shared" si="51"/>
        <v>1.1365749404938021</v>
      </c>
      <c r="AB114" s="100">
        <f t="shared" si="61"/>
        <v>0.84308379043657922</v>
      </c>
      <c r="AC114" s="100">
        <f t="shared" si="57"/>
        <v>0.15691579813111714</v>
      </c>
      <c r="AD114" s="100">
        <f t="shared" si="63"/>
        <v>0.72432769623121362</v>
      </c>
      <c r="AE114" s="359">
        <f t="shared" si="58"/>
        <v>1134006.9330769232</v>
      </c>
      <c r="AF114" s="100">
        <f t="shared" si="56"/>
        <v>1.7644089338576006E-2</v>
      </c>
      <c r="AG114" s="100">
        <f t="shared" si="32"/>
        <v>0.12573989932690768</v>
      </c>
      <c r="AI114" s="198">
        <f t="shared" si="35"/>
        <v>618578.4954128</v>
      </c>
      <c r="AJ114" s="205">
        <f t="shared" si="52"/>
        <v>-5.5092343853751405E-2</v>
      </c>
      <c r="AK114" s="35">
        <f t="shared" si="53"/>
        <v>-1133.4799999999814</v>
      </c>
      <c r="AL114" s="35">
        <f t="shared" si="40"/>
        <v>163.97000000000116</v>
      </c>
      <c r="AM114" s="35">
        <f t="shared" si="41"/>
        <v>592.84337320000418</v>
      </c>
      <c r="AN114">
        <f t="shared" si="54"/>
        <v>-4098.164948799933</v>
      </c>
      <c r="AO114">
        <f t="shared" si="36"/>
        <v>618902.59421120002</v>
      </c>
      <c r="AP114" s="35">
        <f t="shared" si="37"/>
        <v>1.8826816059561993</v>
      </c>
    </row>
    <row r="115" spans="2:42">
      <c r="B115" s="135">
        <v>42790</v>
      </c>
      <c r="C115" s="352">
        <v>425929.37</v>
      </c>
      <c r="D115" s="352">
        <v>740010.3</v>
      </c>
      <c r="E115" s="355">
        <v>87.76</v>
      </c>
      <c r="F115" s="356">
        <v>169894.45</v>
      </c>
      <c r="G115" s="111">
        <v>3.7144599999999999</v>
      </c>
      <c r="H115" s="136">
        <v>1165939.67</v>
      </c>
      <c r="I115" s="136">
        <f t="shared" si="55"/>
        <v>10731.889999999898</v>
      </c>
      <c r="J115" s="136">
        <f t="shared" si="38"/>
        <v>743.13999999989755</v>
      </c>
      <c r="K115" s="155">
        <f t="shared" si="39"/>
        <v>6.3737431628850712E-4</v>
      </c>
      <c r="L115" s="136">
        <f t="shared" si="45"/>
        <v>2889.2194289344611</v>
      </c>
      <c r="M115" s="136">
        <f t="shared" si="46"/>
        <v>779.10942893447509</v>
      </c>
      <c r="N115" s="136">
        <f t="shared" si="47"/>
        <v>-4999.3294289344467</v>
      </c>
      <c r="O115" s="155">
        <f t="shared" si="34"/>
        <v>9.2044985483682E-3</v>
      </c>
      <c r="P115" s="100">
        <f t="shared" si="48"/>
        <v>9.2900084173601193E-3</v>
      </c>
      <c r="Q115" s="100">
        <f t="shared" si="29"/>
        <v>0.1450038246677853</v>
      </c>
      <c r="S115" s="100">
        <f t="shared" si="49"/>
        <v>1.0668305138327984E-2</v>
      </c>
      <c r="T115" s="100">
        <f t="shared" si="30"/>
        <v>0.11195894781319586</v>
      </c>
      <c r="U115" s="100">
        <f t="shared" si="59"/>
        <v>3.4939595914936054E-2</v>
      </c>
      <c r="V115" s="100">
        <f t="shared" si="42"/>
        <v>1.7359178620450353</v>
      </c>
      <c r="W115" s="100">
        <f t="shared" si="44"/>
        <v>0.41893645946799907</v>
      </c>
      <c r="X115" s="100">
        <f t="shared" si="50"/>
        <v>8.4984023495287605E-3</v>
      </c>
      <c r="Y115" s="100">
        <f t="shared" si="31"/>
        <v>0.16492958405650454</v>
      </c>
      <c r="Z115" s="100">
        <f t="shared" si="60"/>
        <v>7.0512846199578344E-2</v>
      </c>
      <c r="AA115" s="100">
        <f t="shared" si="51"/>
        <v>-0.73591786204480036</v>
      </c>
      <c r="AB115" s="100">
        <f t="shared" si="61"/>
        <v>0.76298703404180435</v>
      </c>
      <c r="AC115" s="100">
        <f t="shared" si="57"/>
        <v>0.23701255452591227</v>
      </c>
      <c r="AD115" s="100">
        <f t="shared" si="63"/>
        <v>0.58106354053201181</v>
      </c>
      <c r="AE115" s="359">
        <f t="shared" si="58"/>
        <v>1138862.5176923075</v>
      </c>
      <c r="AF115" s="100">
        <f t="shared" si="56"/>
        <v>1.7508827963246133E-2</v>
      </c>
      <c r="AG115" s="100">
        <f t="shared" si="32"/>
        <v>0.12847379316080992</v>
      </c>
      <c r="AI115" s="198">
        <f t="shared" si="35"/>
        <v>631066.13874700002</v>
      </c>
      <c r="AJ115" s="205">
        <f t="shared" si="52"/>
        <v>-1.2448545555627294E-2</v>
      </c>
      <c r="AK115" s="35">
        <f t="shared" si="53"/>
        <v>-2110.109999999986</v>
      </c>
      <c r="AL115" s="35">
        <f t="shared" si="40"/>
        <v>-1193.429999999993</v>
      </c>
      <c r="AM115" s="35">
        <f t="shared" si="41"/>
        <v>-4432.9479977999736</v>
      </c>
      <c r="AN115">
        <f t="shared" si="54"/>
        <v>-7837.9191905999478</v>
      </c>
      <c r="AO115">
        <f t="shared" si="36"/>
        <v>631392.1197566</v>
      </c>
      <c r="AP115" s="35">
        <f t="shared" si="37"/>
        <v>1.8466173927692773</v>
      </c>
    </row>
    <row r="116" spans="2:42">
      <c r="B116" s="135">
        <v>42797</v>
      </c>
      <c r="C116" s="352">
        <v>426965.53</v>
      </c>
      <c r="D116" s="352">
        <v>740882.57</v>
      </c>
      <c r="E116" s="355">
        <v>80.22</v>
      </c>
      <c r="F116" s="356">
        <v>169758.41</v>
      </c>
      <c r="G116" s="111">
        <v>3.7263799999999998</v>
      </c>
      <c r="H116" s="136">
        <v>1167848.0900000001</v>
      </c>
      <c r="I116" s="136">
        <f t="shared" si="55"/>
        <v>15048</v>
      </c>
      <c r="J116" s="136">
        <f t="shared" si="38"/>
        <v>1908.4200000001583</v>
      </c>
      <c r="K116" s="155">
        <f t="shared" si="39"/>
        <v>1.6341337682028133E-3</v>
      </c>
      <c r="L116" s="136">
        <f t="shared" si="45"/>
        <v>4038.2354993317913</v>
      </c>
      <c r="M116" s="136">
        <f t="shared" si="46"/>
        <v>1357.0154993317901</v>
      </c>
      <c r="N116" s="136">
        <f t="shared" si="47"/>
        <v>-6719.4554993317925</v>
      </c>
      <c r="O116" s="155">
        <f t="shared" si="34"/>
        <v>1.2885237496941917E-2</v>
      </c>
      <c r="P116" s="100">
        <f t="shared" si="48"/>
        <v>1.305343409541198E-2</v>
      </c>
      <c r="Q116" s="100">
        <f t="shared" si="29"/>
        <v>0.13854094177402324</v>
      </c>
      <c r="S116" s="100">
        <f t="shared" si="49"/>
        <v>7.7806237093702574E-3</v>
      </c>
      <c r="T116" s="100">
        <f t="shared" si="30"/>
        <v>0.1114888598218174</v>
      </c>
      <c r="U116" s="100">
        <f t="shared" si="59"/>
        <v>2.8789938614834809E-2</v>
      </c>
      <c r="V116" s="100">
        <f t="shared" si="42"/>
        <v>0.54294128126929431</v>
      </c>
      <c r="W116" s="100">
        <f t="shared" si="44"/>
        <v>0.2190596757044147</v>
      </c>
      <c r="X116" s="100">
        <f t="shared" si="50"/>
        <v>1.6117269027812627E-2</v>
      </c>
      <c r="Y116" s="100">
        <f t="shared" si="31"/>
        <v>0.15473749879968532</v>
      </c>
      <c r="Z116" s="100">
        <f t="shared" si="60"/>
        <v>6.6517753734954777E-2</v>
      </c>
      <c r="AA116" s="100">
        <f t="shared" si="51"/>
        <v>0.45706395866729016</v>
      </c>
      <c r="AB116" s="100">
        <f t="shared" si="61"/>
        <v>0.76001955728089798</v>
      </c>
      <c r="AC116" s="100">
        <f t="shared" si="57"/>
        <v>0.2399804343588629</v>
      </c>
      <c r="AD116" s="100">
        <f t="shared" si="63"/>
        <v>0.78094098883572416</v>
      </c>
      <c r="AE116" s="359">
        <f t="shared" si="58"/>
        <v>1143336.0938461537</v>
      </c>
      <c r="AF116" s="100">
        <f t="shared" si="56"/>
        <v>1.7161641863903492E-2</v>
      </c>
      <c r="AG116" s="100">
        <f t="shared" si="32"/>
        <v>0.13105653840495679</v>
      </c>
      <c r="AI116" s="198">
        <f t="shared" si="35"/>
        <v>632584.34385579999</v>
      </c>
      <c r="AJ116" s="205">
        <f t="shared" si="52"/>
        <v>7.8554546541202751E-4</v>
      </c>
      <c r="AK116" s="35">
        <f t="shared" si="53"/>
        <v>-2681.2200000000012</v>
      </c>
      <c r="AL116" s="35">
        <f t="shared" si="40"/>
        <v>-136.04000000000815</v>
      </c>
      <c r="AM116" s="35">
        <f t="shared" si="41"/>
        <v>-506.93673520003034</v>
      </c>
      <c r="AN116">
        <f t="shared" si="54"/>
        <v>-9991.2445836000043</v>
      </c>
      <c r="AO116">
        <f t="shared" si="36"/>
        <v>632883.27405939996</v>
      </c>
      <c r="AP116" s="35">
        <f t="shared" si="37"/>
        <v>1.845281962516188</v>
      </c>
    </row>
    <row r="117" spans="2:42">
      <c r="B117" s="135">
        <v>42804</v>
      </c>
      <c r="C117" s="352">
        <v>427869.27</v>
      </c>
      <c r="D117" s="352">
        <v>745260.09</v>
      </c>
      <c r="E117" s="355">
        <v>83.67</v>
      </c>
      <c r="F117" s="356">
        <v>170115.18</v>
      </c>
      <c r="G117" s="111">
        <v>3.6162800000000002</v>
      </c>
      <c r="H117" s="136">
        <v>1173129.3600000001</v>
      </c>
      <c r="I117" s="136">
        <f t="shared" si="55"/>
        <v>14104.460000000196</v>
      </c>
      <c r="J117" s="136">
        <f t="shared" si="38"/>
        <v>5281.2700000000186</v>
      </c>
      <c r="K117" s="155">
        <f t="shared" si="39"/>
        <v>4.5018649946669291E-3</v>
      </c>
      <c r="L117" s="136">
        <f t="shared" si="45"/>
        <v>3900.2676783877891</v>
      </c>
      <c r="M117" s="136">
        <f t="shared" si="46"/>
        <v>3091.5376783877787</v>
      </c>
      <c r="N117" s="136">
        <f t="shared" si="47"/>
        <v>-4708.9976783877992</v>
      </c>
      <c r="O117" s="155">
        <f t="shared" si="34"/>
        <v>1.2022936669149765E-2</v>
      </c>
      <c r="P117" s="100">
        <f t="shared" si="48"/>
        <v>1.2169246752162268E-2</v>
      </c>
      <c r="Q117" s="100">
        <f t="shared" si="29"/>
        <v>0.14874306115257166</v>
      </c>
      <c r="S117" s="100">
        <f t="shared" si="49"/>
        <v>5.6101990440353697E-3</v>
      </c>
      <c r="T117" s="100">
        <f t="shared" si="30"/>
        <v>0.11204208982660253</v>
      </c>
      <c r="U117" s="100">
        <f t="shared" si="59"/>
        <v>2.9762911287941105E-2</v>
      </c>
      <c r="V117" s="100">
        <f t="shared" si="42"/>
        <v>0.17112171882899141</v>
      </c>
      <c r="W117" s="100">
        <f t="shared" si="44"/>
        <v>0.16924008434211618</v>
      </c>
      <c r="X117" s="100">
        <f t="shared" si="50"/>
        <v>1.5973740150658073E-2</v>
      </c>
      <c r="Y117" s="100">
        <f t="shared" si="31"/>
        <v>0.17092962288972152</v>
      </c>
      <c r="Z117" s="100">
        <f t="shared" si="60"/>
        <v>6.5647806288056276E-2</v>
      </c>
      <c r="AA117" s="100">
        <f t="shared" si="51"/>
        <v>0.82887638768705318</v>
      </c>
      <c r="AB117" s="100">
        <f t="shared" si="61"/>
        <v>0.75409292799004568</v>
      </c>
      <c r="AC117" s="100">
        <f t="shared" si="57"/>
        <v>0.24590676893379462</v>
      </c>
      <c r="AD117" s="100">
        <f t="shared" si="63"/>
        <v>0.83075991565786733</v>
      </c>
      <c r="AE117" s="359">
        <f t="shared" si="58"/>
        <v>1147818.9653846154</v>
      </c>
      <c r="AF117" s="100">
        <f t="shared" si="56"/>
        <v>1.6761733971531505E-2</v>
      </c>
      <c r="AG117" s="100">
        <f t="shared" si="32"/>
        <v>0.1336061265634641</v>
      </c>
      <c r="AI117" s="198">
        <f t="shared" si="35"/>
        <v>615184.12313039997</v>
      </c>
      <c r="AJ117" s="205">
        <f t="shared" si="52"/>
        <v>-5.2596604084991149E-3</v>
      </c>
      <c r="AK117" s="35">
        <f t="shared" si="53"/>
        <v>-808.73000000001048</v>
      </c>
      <c r="AL117" s="35">
        <f t="shared" si="40"/>
        <v>356.76999999998952</v>
      </c>
      <c r="AM117" s="35">
        <f t="shared" si="41"/>
        <v>1290.1802155999621</v>
      </c>
      <c r="AN117">
        <f t="shared" si="54"/>
        <v>-2924.5941244000378</v>
      </c>
      <c r="AO117">
        <f t="shared" si="36"/>
        <v>615486.69727800007</v>
      </c>
      <c r="AP117" s="35">
        <f t="shared" si="37"/>
        <v>1.906019033698346</v>
      </c>
    </row>
    <row r="118" spans="2:42">
      <c r="B118" s="135">
        <v>42811</v>
      </c>
      <c r="C118" s="352">
        <v>427249.35</v>
      </c>
      <c r="D118" s="352">
        <v>750526.27</v>
      </c>
      <c r="E118" s="355">
        <v>87.36</v>
      </c>
      <c r="F118" s="356">
        <v>171066.08</v>
      </c>
      <c r="G118" s="111">
        <v>3.62208</v>
      </c>
      <c r="H118" s="136">
        <v>1177775.6299999999</v>
      </c>
      <c r="I118" s="136">
        <f t="shared" si="55"/>
        <v>12579.09999999986</v>
      </c>
      <c r="J118" s="136">
        <f t="shared" si="38"/>
        <v>4646.2699999997858</v>
      </c>
      <c r="K118" s="155">
        <f t="shared" si="39"/>
        <v>3.9449534203724237E-3</v>
      </c>
      <c r="L118" s="136">
        <f t="shared" si="45"/>
        <v>3472.8940277409279</v>
      </c>
      <c r="M118" s="136">
        <f t="shared" si="46"/>
        <v>3451.0940277409104</v>
      </c>
      <c r="N118" s="136">
        <f t="shared" si="47"/>
        <v>-3494.6940277409453</v>
      </c>
      <c r="O118" s="155">
        <f t="shared" si="34"/>
        <v>1.0680387401121436E-2</v>
      </c>
      <c r="P118" s="100">
        <f t="shared" si="48"/>
        <v>1.0795689547753682E-2</v>
      </c>
      <c r="Q118" s="100">
        <f t="shared" si="29"/>
        <v>0.14951603134193259</v>
      </c>
      <c r="S118" s="100">
        <f t="shared" si="49"/>
        <v>6.1464159208611032E-3</v>
      </c>
      <c r="T118" s="100">
        <f t="shared" si="30"/>
        <v>0.1098429254906565</v>
      </c>
      <c r="U118" s="100">
        <f t="shared" si="59"/>
        <v>2.9588403546830708E-2</v>
      </c>
      <c r="V118" s="100">
        <f t="shared" si="42"/>
        <v>-0.13342315448737815</v>
      </c>
      <c r="W118" s="100">
        <f t="shared" si="44"/>
        <v>0.20748781709343117</v>
      </c>
      <c r="X118" s="100">
        <f t="shared" si="50"/>
        <v>1.3461593695417468E-2</v>
      </c>
      <c r="Y118" s="100">
        <f t="shared" si="31"/>
        <v>0.17339377942019712</v>
      </c>
      <c r="Z118" s="100">
        <f t="shared" si="60"/>
        <v>6.3490920450560359E-2</v>
      </c>
      <c r="AA118" s="100">
        <f t="shared" si="51"/>
        <v>1.133421002223352</v>
      </c>
      <c r="AB118" s="100">
        <f t="shared" si="61"/>
        <v>0.75735122932164833</v>
      </c>
      <c r="AC118" s="100">
        <f t="shared" si="57"/>
        <v>0.24264843379530926</v>
      </c>
      <c r="AD118" s="100">
        <f t="shared" si="63"/>
        <v>0.79251138793714859</v>
      </c>
      <c r="AE118" s="359">
        <f t="shared" si="58"/>
        <v>1152210.1284615383</v>
      </c>
      <c r="AF118" s="100">
        <f t="shared" si="56"/>
        <v>1.6052102375797662E-2</v>
      </c>
      <c r="AG118" s="100">
        <f t="shared" si="32"/>
        <v>0.13612097056356501</v>
      </c>
      <c r="AI118" s="198">
        <f t="shared" si="35"/>
        <v>619615.02704640001</v>
      </c>
      <c r="AJ118" s="205">
        <f t="shared" si="52"/>
        <v>1.6756671001119999E-3</v>
      </c>
      <c r="AK118" s="35">
        <f t="shared" si="53"/>
        <v>-21.800000000017462</v>
      </c>
      <c r="AL118" s="35">
        <f t="shared" si="40"/>
        <v>950.89999999999418</v>
      </c>
      <c r="AM118" s="35">
        <f t="shared" si="41"/>
        <v>3444.2358719999788</v>
      </c>
      <c r="AN118">
        <f t="shared" si="54"/>
        <v>-78.961344000063249</v>
      </c>
      <c r="AO118">
        <f t="shared" si="36"/>
        <v>619931.45195519994</v>
      </c>
      <c r="AP118" s="35">
        <f t="shared" si="37"/>
        <v>1.8998481627047907</v>
      </c>
    </row>
    <row r="119" spans="2:42">
      <c r="B119" s="135">
        <v>42818</v>
      </c>
      <c r="C119" s="352">
        <v>430232.98</v>
      </c>
      <c r="D119" s="352">
        <v>760687.29</v>
      </c>
      <c r="E119" s="355">
        <v>89.8</v>
      </c>
      <c r="F119" s="356">
        <v>171057.04</v>
      </c>
      <c r="G119" s="111">
        <v>3.66032</v>
      </c>
      <c r="H119" s="136">
        <v>1190920.27</v>
      </c>
      <c r="I119" s="136">
        <f t="shared" si="55"/>
        <v>24980.600000000093</v>
      </c>
      <c r="J119" s="136">
        <f t="shared" si="38"/>
        <v>13144.64000000013</v>
      </c>
      <c r="K119" s="155">
        <f t="shared" si="39"/>
        <v>1.1037380361323542E-2</v>
      </c>
      <c r="L119" s="136">
        <f t="shared" si="45"/>
        <v>6824.7038510294433</v>
      </c>
      <c r="M119" s="136">
        <f t="shared" si="46"/>
        <v>7987.2938510294398</v>
      </c>
      <c r="N119" s="136">
        <f t="shared" si="47"/>
        <v>-5662.1138510294468</v>
      </c>
      <c r="O119" s="155">
        <f t="shared" si="34"/>
        <v>2.0975879434817324E-2</v>
      </c>
      <c r="P119" s="100">
        <f t="shared" si="48"/>
        <v>2.1425293814730649E-2</v>
      </c>
      <c r="Q119" s="100">
        <f t="shared" ref="Q119:Q182" si="64">(H119-H66)/H66</f>
        <v>0.16355546993367759</v>
      </c>
      <c r="S119" s="100">
        <f t="shared" si="49"/>
        <v>1.0104046123891354E-2</v>
      </c>
      <c r="T119" s="100">
        <f t="shared" ref="T119:T182" si="65">(C119-C66)/C66</f>
        <v>0.12081878002314257</v>
      </c>
      <c r="U119" s="100">
        <f t="shared" si="59"/>
        <v>3.3642707246293743E-2</v>
      </c>
      <c r="V119" s="100">
        <f t="shared" si="42"/>
        <v>0.22698453514131806</v>
      </c>
      <c r="W119" s="100">
        <f t="shared" si="44"/>
        <v>0.1722780877961286</v>
      </c>
      <c r="X119" s="100">
        <f t="shared" si="50"/>
        <v>2.7941489463052055E-2</v>
      </c>
      <c r="Y119" s="100">
        <f t="shared" ref="Y119:Y182" si="66">(D119-D66)/D66</f>
        <v>0.18920139875683464</v>
      </c>
      <c r="Z119" s="100">
        <f t="shared" si="60"/>
        <v>7.8011758247990642E-2</v>
      </c>
      <c r="AA119" s="100">
        <f t="shared" si="51"/>
        <v>0.77301622562503935</v>
      </c>
      <c r="AB119" s="100">
        <f t="shared" si="61"/>
        <v>0.82205857830542639</v>
      </c>
      <c r="AC119" s="100">
        <f t="shared" si="57"/>
        <v>0.17794114333202013</v>
      </c>
      <c r="AD119" s="100">
        <f t="shared" si="63"/>
        <v>0.82772191220386671</v>
      </c>
      <c r="AE119" s="359">
        <f t="shared" si="58"/>
        <v>1157521.7630769229</v>
      </c>
      <c r="AF119" s="100">
        <f t="shared" si="56"/>
        <v>1.6384107032010205E-2</v>
      </c>
      <c r="AG119" s="100">
        <f t="shared" si="32"/>
        <v>0.13959975979301803</v>
      </c>
      <c r="AI119" s="198">
        <f t="shared" si="35"/>
        <v>626123.50465280004</v>
      </c>
      <c r="AJ119" s="205">
        <f t="shared" si="52"/>
        <v>-7.832196644259385E-3</v>
      </c>
      <c r="AK119" s="35">
        <f t="shared" si="53"/>
        <v>1162.5899999999965</v>
      </c>
      <c r="AL119" s="35">
        <f t="shared" si="40"/>
        <v>-9.0399999999790452</v>
      </c>
      <c r="AM119" s="35">
        <f t="shared" si="41"/>
        <v>-33.0892927999233</v>
      </c>
      <c r="AN119">
        <f t="shared" si="54"/>
        <v>4255.4514287999873</v>
      </c>
      <c r="AO119">
        <f t="shared" si="36"/>
        <v>626452.20138879993</v>
      </c>
      <c r="AP119" s="35">
        <f t="shared" si="37"/>
        <v>1.9010552877934095</v>
      </c>
    </row>
    <row r="120" spans="2:42">
      <c r="B120" s="135">
        <v>42825</v>
      </c>
      <c r="C120" s="352">
        <v>434076.42</v>
      </c>
      <c r="D120" s="352">
        <v>780110.16</v>
      </c>
      <c r="E120" s="355">
        <v>83.82</v>
      </c>
      <c r="F120" s="356">
        <v>169979.05</v>
      </c>
      <c r="G120" s="111">
        <v>3.69896</v>
      </c>
      <c r="H120" s="136">
        <v>1214186.5900000001</v>
      </c>
      <c r="I120" s="136">
        <f t="shared" si="55"/>
        <v>46338.5</v>
      </c>
      <c r="J120" s="136">
        <f t="shared" si="38"/>
        <v>23266.320000000065</v>
      </c>
      <c r="K120" s="155">
        <f t="shared" si="39"/>
        <v>1.9162063056552176E-2</v>
      </c>
      <c r="L120" s="136">
        <f t="shared" si="45"/>
        <v>12527.440145338149</v>
      </c>
      <c r="M120" s="136">
        <f t="shared" si="46"/>
        <v>12748.080145338134</v>
      </c>
      <c r="N120" s="136">
        <f t="shared" si="47"/>
        <v>-12306.800145338164</v>
      </c>
      <c r="O120" s="155">
        <f t="shared" si="34"/>
        <v>3.8164233060752215E-2</v>
      </c>
      <c r="P120" s="100">
        <f t="shared" si="48"/>
        <v>3.9678533875069311E-2</v>
      </c>
      <c r="Q120" s="100">
        <f t="shared" si="64"/>
        <v>0.18440065460563071</v>
      </c>
      <c r="S120" s="100">
        <f t="shared" si="49"/>
        <v>1.6654482622988218E-2</v>
      </c>
      <c r="T120" s="100">
        <f t="shared" si="65"/>
        <v>0.12709245916268444</v>
      </c>
      <c r="U120" s="100">
        <f t="shared" si="59"/>
        <v>3.4461768972811634E-2</v>
      </c>
      <c r="V120" s="100">
        <f t="shared" si="42"/>
        <v>0.16519329227828</v>
      </c>
      <c r="W120" s="100">
        <f t="shared" si="44"/>
        <v>0.1534553341174176</v>
      </c>
      <c r="X120" s="100">
        <f t="shared" si="50"/>
        <v>5.2947108743562545E-2</v>
      </c>
      <c r="Y120" s="100">
        <f t="shared" si="66"/>
        <v>0.21888567270035084</v>
      </c>
      <c r="Z120" s="100">
        <f t="shared" si="60"/>
        <v>9.7092381625892565E-2</v>
      </c>
      <c r="AA120" s="100">
        <f t="shared" si="51"/>
        <v>0.83480627791588613</v>
      </c>
      <c r="AB120" s="100">
        <f t="shared" si="61"/>
        <v>0.83888973553472368</v>
      </c>
      <c r="AC120" s="100">
        <f t="shared" si="57"/>
        <v>0.16110995304073661</v>
      </c>
      <c r="AD120" s="100">
        <f t="shared" si="63"/>
        <v>0.84654423427603576</v>
      </c>
      <c r="AE120" s="359">
        <f t="shared" si="58"/>
        <v>1163944.8592307691</v>
      </c>
      <c r="AF120" s="100">
        <f t="shared" si="56"/>
        <v>1.8025115707917549E-2</v>
      </c>
      <c r="AG120" s="100">
        <f t="shared" ref="AG120:AG183" si="67">(AE120-AE67)/AE67</f>
        <v>0.14425930123554243</v>
      </c>
      <c r="AI120" s="198">
        <f t="shared" si="35"/>
        <v>628745.70678799995</v>
      </c>
      <c r="AJ120" s="205">
        <f t="shared" si="52"/>
        <v>-6.0681822196267795E-3</v>
      </c>
      <c r="AK120" s="35">
        <f t="shared" si="53"/>
        <v>220.63999999998487</v>
      </c>
      <c r="AL120" s="35">
        <f t="shared" si="40"/>
        <v>-1077.9900000000198</v>
      </c>
      <c r="AM120" s="35">
        <f t="shared" si="41"/>
        <v>-3987.4418904000731</v>
      </c>
      <c r="AN120">
        <f t="shared" si="54"/>
        <v>816.13853439994398</v>
      </c>
      <c r="AO120">
        <f t="shared" si="36"/>
        <v>629055.75361519994</v>
      </c>
      <c r="AP120" s="35">
        <f t="shared" si="37"/>
        <v>1.9301732525647177</v>
      </c>
    </row>
    <row r="121" spans="2:42">
      <c r="B121" s="135">
        <v>42832</v>
      </c>
      <c r="C121" s="352">
        <v>434325.22</v>
      </c>
      <c r="D121" s="352">
        <v>783493.68</v>
      </c>
      <c r="E121" s="355">
        <v>84.36</v>
      </c>
      <c r="F121" s="356">
        <v>169907.59</v>
      </c>
      <c r="G121" s="111">
        <v>3.6644600000000001</v>
      </c>
      <c r="H121" s="136">
        <v>1217818.8999999999</v>
      </c>
      <c r="I121" s="136">
        <f t="shared" si="55"/>
        <v>44689.539999999804</v>
      </c>
      <c r="J121" s="136">
        <f t="shared" si="38"/>
        <v>3632.309999999823</v>
      </c>
      <c r="K121" s="155">
        <f t="shared" si="39"/>
        <v>2.9826355954894633E-3</v>
      </c>
      <c r="L121" s="136">
        <f t="shared" si="45"/>
        <v>12195.395774547902</v>
      </c>
      <c r="M121" s="136">
        <f t="shared" si="46"/>
        <v>11987.805774547905</v>
      </c>
      <c r="N121" s="136">
        <f t="shared" si="47"/>
        <v>-12402.985774547898</v>
      </c>
      <c r="O121" s="155">
        <f t="shared" si="34"/>
        <v>3.6696375791178647E-2</v>
      </c>
      <c r="P121" s="100">
        <f t="shared" si="48"/>
        <v>3.8094298483843075E-2</v>
      </c>
      <c r="Q121" s="100">
        <f t="shared" si="64"/>
        <v>0.18030998250623209</v>
      </c>
      <c r="S121" s="100">
        <f t="shared" si="49"/>
        <v>1.5088604049549885E-2</v>
      </c>
      <c r="T121" s="100">
        <f t="shared" si="65"/>
        <v>0.12053032913454248</v>
      </c>
      <c r="U121" s="100">
        <f t="shared" si="59"/>
        <v>3.6632409581927379E-2</v>
      </c>
      <c r="V121" s="100">
        <f t="shared" si="42"/>
        <v>6.8496356313200266E-2</v>
      </c>
      <c r="W121" s="100">
        <f t="shared" si="44"/>
        <v>0.1444622164381191</v>
      </c>
      <c r="X121" s="100">
        <f t="shared" si="50"/>
        <v>5.1302344661982482E-2</v>
      </c>
      <c r="Y121" s="100">
        <f t="shared" si="66"/>
        <v>0.21628019148859975</v>
      </c>
      <c r="Z121" s="100">
        <f t="shared" si="60"/>
        <v>0.10425887543426722</v>
      </c>
      <c r="AA121" s="100">
        <f t="shared" si="51"/>
        <v>0.93150639675583402</v>
      </c>
      <c r="AB121" s="100">
        <f t="shared" si="61"/>
        <v>0.85606014427306265</v>
      </c>
      <c r="AC121" s="100">
        <f t="shared" si="57"/>
        <v>0.14394010742975902</v>
      </c>
      <c r="AD121" s="100">
        <f t="shared" si="63"/>
        <v>0.85553778356188614</v>
      </c>
      <c r="AE121" s="359">
        <f t="shared" si="58"/>
        <v>1170815.7746153844</v>
      </c>
      <c r="AF121" s="100">
        <f t="shared" si="56"/>
        <v>2.0035223257583307E-2</v>
      </c>
      <c r="AG121" s="100">
        <f t="shared" si="67"/>
        <v>0.14941881378004637</v>
      </c>
      <c r="AI121" s="198">
        <f t="shared" si="35"/>
        <v>622619.56725139997</v>
      </c>
      <c r="AJ121" s="205">
        <f t="shared" si="52"/>
        <v>1.2086534488511051E-2</v>
      </c>
      <c r="AK121" s="35">
        <f t="shared" si="53"/>
        <v>-207.58999999999651</v>
      </c>
      <c r="AL121" s="35">
        <f t="shared" si="40"/>
        <v>-71.459999999991851</v>
      </c>
      <c r="AM121" s="35">
        <f t="shared" si="41"/>
        <v>-261.86231159997016</v>
      </c>
      <c r="AN121">
        <f t="shared" si="54"/>
        <v>-760.70525139998722</v>
      </c>
      <c r="AO121">
        <f t="shared" si="36"/>
        <v>622928.70109699992</v>
      </c>
      <c r="AP121" s="35">
        <f t="shared" si="37"/>
        <v>1.9549892272669036</v>
      </c>
    </row>
    <row r="122" spans="2:42">
      <c r="B122" s="135">
        <v>42839</v>
      </c>
      <c r="C122" s="352">
        <v>437624.48</v>
      </c>
      <c r="D122" s="352">
        <v>796498.38</v>
      </c>
      <c r="E122" s="355">
        <v>88.89</v>
      </c>
      <c r="F122" s="356">
        <v>169815.2</v>
      </c>
      <c r="G122" s="111">
        <v>3.5916000000000001</v>
      </c>
      <c r="H122" s="136">
        <v>1234122.8600000001</v>
      </c>
      <c r="I122" s="136">
        <f t="shared" si="55"/>
        <v>56347.230000000214</v>
      </c>
      <c r="J122" s="136">
        <f t="shared" si="38"/>
        <v>16303.960000000196</v>
      </c>
      <c r="K122" s="155">
        <f t="shared" si="39"/>
        <v>1.3210969935359754E-2</v>
      </c>
      <c r="L122" s="136">
        <f t="shared" si="45"/>
        <v>15688.615101904503</v>
      </c>
      <c r="M122" s="136">
        <f t="shared" si="46"/>
        <v>14437.735101904527</v>
      </c>
      <c r="N122" s="136">
        <f t="shared" si="47"/>
        <v>-16939.495101904478</v>
      </c>
      <c r="O122" s="155">
        <f t="shared" si="34"/>
        <v>4.5657715148393091E-2</v>
      </c>
      <c r="P122" s="100">
        <f t="shared" si="48"/>
        <v>4.7842074979935034E-2</v>
      </c>
      <c r="Q122" s="100">
        <f t="shared" si="64"/>
        <v>0.1958181847021653</v>
      </c>
      <c r="S122" s="100">
        <f t="shared" si="49"/>
        <v>2.4283547769001886E-2</v>
      </c>
      <c r="T122" s="100">
        <f t="shared" si="65"/>
        <v>0.12923267616321607</v>
      </c>
      <c r="U122" s="100">
        <f t="shared" si="59"/>
        <v>4.122863435561544E-2</v>
      </c>
      <c r="V122" s="100">
        <f t="shared" si="42"/>
        <v>0.20235942678956337</v>
      </c>
      <c r="W122" s="100">
        <f t="shared" si="44"/>
        <v>0.18412848333449516</v>
      </c>
      <c r="X122" s="100">
        <f t="shared" si="50"/>
        <v>6.1253165728629308E-2</v>
      </c>
      <c r="Y122" s="100">
        <f t="shared" si="66"/>
        <v>0.23585699983613423</v>
      </c>
      <c r="Z122" s="100">
        <f t="shared" si="60"/>
        <v>0.10911247970469719</v>
      </c>
      <c r="AA122" s="100">
        <f t="shared" si="51"/>
        <v>0.79764057321042237</v>
      </c>
      <c r="AB122" s="100">
        <f t="shared" si="61"/>
        <v>0.85070321052744491</v>
      </c>
      <c r="AC122" s="100">
        <f t="shared" si="57"/>
        <v>0.14929711856628114</v>
      </c>
      <c r="AD122" s="100">
        <f t="shared" si="63"/>
        <v>0.81587169413651406</v>
      </c>
      <c r="AE122" s="359">
        <f t="shared" si="58"/>
        <v>1178176.26</v>
      </c>
      <c r="AF122" s="100">
        <f t="shared" si="56"/>
        <v>2.2535934112237262E-2</v>
      </c>
      <c r="AG122" s="100">
        <f t="shared" si="67"/>
        <v>0.15421761363294581</v>
      </c>
      <c r="AI122" s="198">
        <f t="shared" si="35"/>
        <v>609908.27232000011</v>
      </c>
      <c r="AJ122" s="205">
        <f t="shared" si="52"/>
        <v>-1.5665783272995101E-2</v>
      </c>
      <c r="AK122" s="35">
        <f t="shared" si="53"/>
        <v>-1250.8799999999756</v>
      </c>
      <c r="AL122" s="35">
        <f t="shared" si="40"/>
        <v>-92.389999999984866</v>
      </c>
      <c r="AM122" s="35">
        <f t="shared" si="41"/>
        <v>-331.82792399994565</v>
      </c>
      <c r="AN122">
        <f t="shared" si="54"/>
        <v>-4492.6606079999119</v>
      </c>
      <c r="AO122">
        <f t="shared" si="36"/>
        <v>610227.52964400011</v>
      </c>
      <c r="AP122" s="35">
        <f t="shared" si="37"/>
        <v>2.0223978762806287</v>
      </c>
    </row>
    <row r="123" spans="2:42">
      <c r="B123" s="135">
        <v>42846</v>
      </c>
      <c r="C123" s="352">
        <v>435827.5</v>
      </c>
      <c r="D123" s="352">
        <v>800521.44</v>
      </c>
      <c r="E123" s="355">
        <v>88.98</v>
      </c>
      <c r="F123" s="356">
        <v>170311.05</v>
      </c>
      <c r="G123" s="111">
        <v>3.5399500000000002</v>
      </c>
      <c r="H123" s="136">
        <v>1236348.95</v>
      </c>
      <c r="I123" s="136">
        <f t="shared" si="55"/>
        <v>45428.679999999935</v>
      </c>
      <c r="J123" s="136">
        <f t="shared" si="38"/>
        <v>2226.089999999851</v>
      </c>
      <c r="K123" s="155">
        <f t="shared" si="39"/>
        <v>1.8005353585651132E-3</v>
      </c>
      <c r="L123" s="136">
        <f t="shared" si="45"/>
        <v>12833.141711041097</v>
      </c>
      <c r="M123" s="136">
        <f t="shared" si="46"/>
        <v>12087.151711041077</v>
      </c>
      <c r="N123" s="136">
        <f t="shared" si="47"/>
        <v>-13579.131711041116</v>
      </c>
      <c r="O123" s="155">
        <f t="shared" si="34"/>
        <v>3.6744221766840127E-2</v>
      </c>
      <c r="P123" s="100">
        <f t="shared" si="48"/>
        <v>3.8145861771250171E-2</v>
      </c>
      <c r="Q123" s="100">
        <f t="shared" si="64"/>
        <v>0.19051402892966471</v>
      </c>
      <c r="S123" s="100">
        <f t="shared" si="49"/>
        <v>1.3003466168493218E-2</v>
      </c>
      <c r="T123" s="100">
        <f t="shared" si="65"/>
        <v>0.12400471381648867</v>
      </c>
      <c r="U123" s="100">
        <f t="shared" si="59"/>
        <v>4.1819281289974905E-2</v>
      </c>
      <c r="V123" s="100">
        <f t="shared" si="42"/>
        <v>-0.80723600573206911</v>
      </c>
      <c r="W123" s="100">
        <f t="shared" si="44"/>
        <v>0.12314951700115492</v>
      </c>
      <c r="X123" s="100">
        <f t="shared" si="50"/>
        <v>5.2365999174246627E-2</v>
      </c>
      <c r="Y123" s="100">
        <f t="shared" si="66"/>
        <v>0.23014287177421724</v>
      </c>
      <c r="Z123" s="100">
        <f t="shared" si="60"/>
        <v>0.10571153428594629</v>
      </c>
      <c r="AA123" s="100">
        <f t="shared" si="51"/>
        <v>1.8072315135507588</v>
      </c>
      <c r="AB123" s="100">
        <f t="shared" si="61"/>
        <v>0.87391952332437617</v>
      </c>
      <c r="AC123" s="100">
        <f t="shared" si="57"/>
        <v>0.12608046021694144</v>
      </c>
      <c r="AD123" s="100">
        <f t="shared" si="63"/>
        <v>0.87685026287358481</v>
      </c>
      <c r="AE123" s="359">
        <f t="shared" si="58"/>
        <v>1185409.2015384615</v>
      </c>
      <c r="AF123" s="100">
        <f t="shared" si="56"/>
        <v>2.4092366425498803E-2</v>
      </c>
      <c r="AG123" s="100">
        <f t="shared" si="67"/>
        <v>0.1589466996388815</v>
      </c>
      <c r="AI123" s="198">
        <f t="shared" si="35"/>
        <v>602892.60144749994</v>
      </c>
      <c r="AJ123" s="205">
        <f t="shared" si="52"/>
        <v>-3.7102748950755604E-2</v>
      </c>
      <c r="AK123" s="35">
        <f t="shared" si="53"/>
        <v>-745.99000000001979</v>
      </c>
      <c r="AL123" s="35">
        <f t="shared" si="40"/>
        <v>495.84999999997672</v>
      </c>
      <c r="AM123" s="35">
        <f t="shared" si="41"/>
        <v>1755.2842074999176</v>
      </c>
      <c r="AN123">
        <f t="shared" si="54"/>
        <v>-2640.7673005000702</v>
      </c>
      <c r="AO123">
        <f t="shared" si="36"/>
        <v>603207.58619850001</v>
      </c>
      <c r="AP123" s="35">
        <f t="shared" si="37"/>
        <v>2.0496243387647808</v>
      </c>
    </row>
    <row r="124" spans="2:42">
      <c r="B124" s="135">
        <v>42853</v>
      </c>
      <c r="C124" s="352">
        <v>439188.05</v>
      </c>
      <c r="D124" s="352">
        <v>810698.69</v>
      </c>
      <c r="E124" s="355">
        <v>86.05</v>
      </c>
      <c r="F124" s="356">
        <v>171517.48</v>
      </c>
      <c r="G124" s="111">
        <v>3.5743800000000001</v>
      </c>
      <c r="H124" s="136">
        <v>1249886.74</v>
      </c>
      <c r="I124" s="136">
        <f t="shared" si="55"/>
        <v>35700.149999999907</v>
      </c>
      <c r="J124" s="136">
        <f t="shared" si="38"/>
        <v>13537.790000000037</v>
      </c>
      <c r="K124" s="155">
        <f t="shared" si="39"/>
        <v>1.0831213394583285E-2</v>
      </c>
      <c r="L124" s="136">
        <f t="shared" si="45"/>
        <v>9987.788091920811</v>
      </c>
      <c r="M124" s="136">
        <f t="shared" si="46"/>
        <v>11526.218091920833</v>
      </c>
      <c r="N124" s="136">
        <f t="shared" si="47"/>
        <v>-8449.3580919207889</v>
      </c>
      <c r="O124" s="155">
        <f t="shared" si="34"/>
        <v>2.8562708009847282E-2</v>
      </c>
      <c r="P124" s="100">
        <f t="shared" si="48"/>
        <v>2.9402523709308882E-2</v>
      </c>
      <c r="Q124" s="100">
        <f t="shared" si="64"/>
        <v>0.2084692480858216</v>
      </c>
      <c r="S124" s="100">
        <f t="shared" si="49"/>
        <v>1.1775875777818121E-2</v>
      </c>
      <c r="T124" s="100">
        <f t="shared" si="65"/>
        <v>0.13277938776508744</v>
      </c>
      <c r="U124" s="100">
        <f t="shared" si="59"/>
        <v>4.2129219993698112E-2</v>
      </c>
      <c r="V124" s="100">
        <f t="shared" si="42"/>
        <v>0.24823475618989355</v>
      </c>
      <c r="W124" s="100">
        <f t="shared" si="44"/>
        <v>0.14318231155891553</v>
      </c>
      <c r="X124" s="100">
        <f t="shared" si="50"/>
        <v>3.9210526369762841E-2</v>
      </c>
      <c r="Y124" s="100">
        <f t="shared" si="66"/>
        <v>0.25385619401552817</v>
      </c>
      <c r="Z124" s="100">
        <f t="shared" si="60"/>
        <v>0.10483372143854724</v>
      </c>
      <c r="AA124" s="100">
        <f t="shared" si="51"/>
        <v>0.75176598248310633</v>
      </c>
      <c r="AB124" s="100">
        <f t="shared" si="61"/>
        <v>0.8733302077717664</v>
      </c>
      <c r="AC124" s="100">
        <f t="shared" si="57"/>
        <v>0.12666983259055117</v>
      </c>
      <c r="AD124" s="100">
        <f t="shared" si="63"/>
        <v>0.85681796855195258</v>
      </c>
      <c r="AE124" s="359">
        <f t="shared" si="58"/>
        <v>1192692.1984615384</v>
      </c>
      <c r="AF124" s="100">
        <f t="shared" si="56"/>
        <v>2.4698196828471693E-2</v>
      </c>
      <c r="AG124" s="100">
        <f t="shared" si="67"/>
        <v>0.16366812242150047</v>
      </c>
      <c r="AI124" s="198">
        <f t="shared" si="35"/>
        <v>613068.6501624001</v>
      </c>
      <c r="AJ124" s="205">
        <f t="shared" si="52"/>
        <v>-2.4933858722769514E-2</v>
      </c>
      <c r="AK124" s="35">
        <f t="shared" si="53"/>
        <v>1538.4300000000221</v>
      </c>
      <c r="AL124" s="35">
        <f t="shared" si="40"/>
        <v>1206.4300000000221</v>
      </c>
      <c r="AM124" s="35">
        <f t="shared" si="41"/>
        <v>4312.2392634000789</v>
      </c>
      <c r="AN124">
        <f t="shared" si="54"/>
        <v>5498.9334234000789</v>
      </c>
      <c r="AO124">
        <f t="shared" si="36"/>
        <v>613376.22556140006</v>
      </c>
      <c r="AP124" s="35">
        <f t="shared" si="37"/>
        <v>2.0377163116422157</v>
      </c>
    </row>
    <row r="125" spans="2:42">
      <c r="B125" s="135">
        <v>42860</v>
      </c>
      <c r="C125" s="352">
        <v>439957.55</v>
      </c>
      <c r="D125" s="352">
        <v>812730.39</v>
      </c>
      <c r="E125" s="355">
        <v>87.63</v>
      </c>
      <c r="F125" s="356">
        <v>172010.2</v>
      </c>
      <c r="G125" s="111">
        <v>3.5606</v>
      </c>
      <c r="H125" s="136">
        <v>1252687.94</v>
      </c>
      <c r="I125" s="136">
        <f t="shared" si="55"/>
        <v>34869.040000000037</v>
      </c>
      <c r="J125" s="136">
        <f t="shared" si="38"/>
        <v>2801.1999999999534</v>
      </c>
      <c r="K125" s="155">
        <f t="shared" si="39"/>
        <v>2.2361514871772083E-3</v>
      </c>
      <c r="L125" s="136">
        <f t="shared" si="45"/>
        <v>9793.0236476998361</v>
      </c>
      <c r="M125" s="136">
        <f t="shared" si="46"/>
        <v>11895.633647699851</v>
      </c>
      <c r="N125" s="136">
        <f t="shared" si="47"/>
        <v>-7690.413647699821</v>
      </c>
      <c r="O125" s="155">
        <f t="shared" si="34"/>
        <v>2.7835376143239662E-2</v>
      </c>
      <c r="P125" s="100">
        <f t="shared" si="48"/>
        <v>2.8632368901484483E-2</v>
      </c>
      <c r="Q125" s="100">
        <f t="shared" si="64"/>
        <v>0.20307685233265468</v>
      </c>
      <c r="S125" s="100">
        <f t="shared" si="49"/>
        <v>1.2968001259517043E-2</v>
      </c>
      <c r="T125" s="100">
        <f t="shared" si="65"/>
        <v>0.12797761302189145</v>
      </c>
      <c r="U125" s="100">
        <f t="shared" si="59"/>
        <v>3.8446110965085191E-2</v>
      </c>
      <c r="V125" s="100">
        <f t="shared" si="42"/>
        <v>0.27470369841496955</v>
      </c>
      <c r="W125" s="100">
        <f t="shared" si="44"/>
        <v>0.16152810630863398</v>
      </c>
      <c r="X125" s="100">
        <f t="shared" si="50"/>
        <v>3.7315821105283149E-2</v>
      </c>
      <c r="Y125" s="100">
        <f t="shared" si="66"/>
        <v>0.24805838354518889</v>
      </c>
      <c r="Z125" s="100">
        <f t="shared" si="60"/>
        <v>0.11465624618852775</v>
      </c>
      <c r="AA125" s="100">
        <f t="shared" si="51"/>
        <v>0.72529630158507197</v>
      </c>
      <c r="AB125" s="100">
        <f t="shared" si="61"/>
        <v>0.78077001210267194</v>
      </c>
      <c r="AC125" s="100">
        <f t="shared" si="57"/>
        <v>0.21923002825964519</v>
      </c>
      <c r="AD125" s="100">
        <f t="shared" si="63"/>
        <v>0.83847189369136432</v>
      </c>
      <c r="AE125" s="359">
        <f t="shared" si="58"/>
        <v>1200375.8792307691</v>
      </c>
      <c r="AF125" s="100">
        <f t="shared" si="56"/>
        <v>2.5247443070277452E-2</v>
      </c>
      <c r="AG125" s="100">
        <f t="shared" si="67"/>
        <v>0.1689288044396674</v>
      </c>
      <c r="AI125" s="198">
        <f t="shared" si="35"/>
        <v>612459.51812000002</v>
      </c>
      <c r="AJ125" s="205">
        <f t="shared" si="52"/>
        <v>-1.6318229727748903E-2</v>
      </c>
      <c r="AK125" s="35">
        <f t="shared" si="53"/>
        <v>2102.6100000000151</v>
      </c>
      <c r="AL125" s="35">
        <f t="shared" si="40"/>
        <v>492.72000000000116</v>
      </c>
      <c r="AM125" s="35">
        <f t="shared" si="41"/>
        <v>1754.3788320000042</v>
      </c>
      <c r="AN125">
        <f t="shared" si="54"/>
        <v>7486.5531660000543</v>
      </c>
      <c r="AO125">
        <f t="shared" si="36"/>
        <v>612771.533498</v>
      </c>
      <c r="AP125" s="35">
        <f t="shared" si="37"/>
        <v>2.0442985215860858</v>
      </c>
    </row>
    <row r="126" spans="2:42">
      <c r="B126" s="135">
        <v>42867</v>
      </c>
      <c r="C126" s="352">
        <v>442727.29</v>
      </c>
      <c r="D126" s="352">
        <v>817062.15</v>
      </c>
      <c r="E126" s="355">
        <v>88.47</v>
      </c>
      <c r="F126" s="356">
        <v>171504.88</v>
      </c>
      <c r="G126" s="111">
        <v>3.57254</v>
      </c>
      <c r="H126" s="136">
        <v>1259789.44</v>
      </c>
      <c r="I126" s="136">
        <f t="shared" si="55"/>
        <v>25666.579999999842</v>
      </c>
      <c r="J126" s="136">
        <f t="shared" si="38"/>
        <v>7101.5</v>
      </c>
      <c r="K126" s="155">
        <f t="shared" si="39"/>
        <v>5.6370531253222764E-3</v>
      </c>
      <c r="L126" s="136">
        <f t="shared" si="45"/>
        <v>7184.4066126620955</v>
      </c>
      <c r="M126" s="136">
        <f t="shared" si="46"/>
        <v>8874.0866126620895</v>
      </c>
      <c r="N126" s="136">
        <f t="shared" si="47"/>
        <v>-5494.7266126621025</v>
      </c>
      <c r="O126" s="155">
        <f t="shared" si="34"/>
        <v>2.0373706259992023E-2</v>
      </c>
      <c r="P126" s="100">
        <f t="shared" si="48"/>
        <v>2.0797426927169828E-2</v>
      </c>
      <c r="Q126" s="100">
        <f t="shared" si="64"/>
        <v>0.20817271341015914</v>
      </c>
      <c r="S126" s="100">
        <f t="shared" si="49"/>
        <v>1.1660248073873742E-2</v>
      </c>
      <c r="T126" s="100">
        <f t="shared" si="65"/>
        <v>0.13467070308084983</v>
      </c>
      <c r="U126" s="100">
        <f t="shared" si="59"/>
        <v>4.0530623335315319E-2</v>
      </c>
      <c r="V126" s="100">
        <f t="shared" si="42"/>
        <v>0.39002182637470828</v>
      </c>
      <c r="W126" s="100">
        <f t="shared" si="44"/>
        <v>0.19881145053217175</v>
      </c>
      <c r="X126" s="100">
        <f t="shared" si="50"/>
        <v>2.5817717294038964E-2</v>
      </c>
      <c r="Y126" s="100">
        <f t="shared" si="66"/>
        <v>0.25212254640960247</v>
      </c>
      <c r="Z126" s="100">
        <f t="shared" si="60"/>
        <v>0.11385769828495454</v>
      </c>
      <c r="AA126" s="100">
        <f t="shared" si="51"/>
        <v>0.60997817362529172</v>
      </c>
      <c r="AB126" s="100">
        <f t="shared" si="61"/>
        <v>0.77317383629062375</v>
      </c>
      <c r="AC126" s="100">
        <f t="shared" si="57"/>
        <v>0.22682620407169049</v>
      </c>
      <c r="AD126" s="100">
        <f t="shared" si="63"/>
        <v>0.80118854946783502</v>
      </c>
      <c r="AE126" s="359">
        <f t="shared" si="58"/>
        <v>1208126.9976923077</v>
      </c>
      <c r="AF126" s="100">
        <f t="shared" si="56"/>
        <v>2.5421270746286875E-2</v>
      </c>
      <c r="AG126" s="100">
        <f t="shared" si="67"/>
        <v>0.17403074443266109</v>
      </c>
      <c r="AI126" s="198">
        <f t="shared" si="35"/>
        <v>612708.04399520007</v>
      </c>
      <c r="AJ126" s="205">
        <f t="shared" si="52"/>
        <v>4.5904799168406995E-3</v>
      </c>
      <c r="AK126" s="35">
        <f t="shared" si="53"/>
        <v>1689.679999999993</v>
      </c>
      <c r="AL126" s="35">
        <f t="shared" si="40"/>
        <v>-505.32000000000698</v>
      </c>
      <c r="AM126" s="35">
        <f t="shared" si="41"/>
        <v>-1805.275912800025</v>
      </c>
      <c r="AN126">
        <f t="shared" si="54"/>
        <v>6036.4493871999748</v>
      </c>
      <c r="AO126">
        <f t="shared" si="36"/>
        <v>613024.10660900001</v>
      </c>
      <c r="AP126" s="35">
        <f t="shared" si="37"/>
        <v>2.0550406198030982</v>
      </c>
    </row>
    <row r="127" spans="2:42">
      <c r="B127" s="135">
        <v>42873</v>
      </c>
      <c r="C127" s="352">
        <v>441877.38</v>
      </c>
      <c r="D127" s="352">
        <v>822799.82</v>
      </c>
      <c r="E127" s="355">
        <v>91.5</v>
      </c>
      <c r="F127" s="356">
        <v>173206.33</v>
      </c>
      <c r="G127" s="111">
        <v>3.5537800000000002</v>
      </c>
      <c r="H127" s="136">
        <v>1264677.2</v>
      </c>
      <c r="I127" s="136">
        <f t="shared" si="55"/>
        <v>28328.25</v>
      </c>
      <c r="J127" s="136">
        <f t="shared" si="38"/>
        <v>4887.7600000000093</v>
      </c>
      <c r="K127" s="155">
        <f t="shared" si="39"/>
        <v>3.8648281158227644E-3</v>
      </c>
      <c r="L127" s="136">
        <f t="shared" si="45"/>
        <v>7971.3009809273499</v>
      </c>
      <c r="M127" s="136">
        <f t="shared" si="46"/>
        <v>10866.580980927349</v>
      </c>
      <c r="N127" s="136">
        <f t="shared" si="47"/>
        <v>-5076.020980927351</v>
      </c>
      <c r="O127" s="155">
        <f t="shared" si="34"/>
        <v>2.2399589397199538E-2</v>
      </c>
      <c r="P127" s="100">
        <f t="shared" si="48"/>
        <v>2.2912827321121598E-2</v>
      </c>
      <c r="Q127" s="100">
        <f t="shared" si="64"/>
        <v>0.21040976138275141</v>
      </c>
      <c r="S127" s="100">
        <f t="shared" si="49"/>
        <v>1.3881363612897315E-2</v>
      </c>
      <c r="T127" s="100">
        <f t="shared" si="65"/>
        <v>0.12673854023511608</v>
      </c>
      <c r="U127" s="100">
        <f t="shared" si="59"/>
        <v>4.0594543124525338E-2</v>
      </c>
      <c r="V127" s="100">
        <f t="shared" si="42"/>
        <v>-0.17388537898750608</v>
      </c>
      <c r="W127" s="100">
        <f t="shared" si="44"/>
        <v>0.21356349227361396</v>
      </c>
      <c r="X127" s="100">
        <f t="shared" si="50"/>
        <v>2.7829835513212497E-2</v>
      </c>
      <c r="Y127" s="100">
        <f t="shared" si="66"/>
        <v>0.26068656564113535</v>
      </c>
      <c r="Z127" s="100">
        <f t="shared" si="60"/>
        <v>0.11105506922429585</v>
      </c>
      <c r="AA127" s="100">
        <f t="shared" si="51"/>
        <v>1.1738853789874941</v>
      </c>
      <c r="AB127" s="100">
        <f t="shared" si="61"/>
        <v>0.77604387002090769</v>
      </c>
      <c r="AC127" s="100">
        <f t="shared" si="57"/>
        <v>0.22395617034140775</v>
      </c>
      <c r="AD127" s="100">
        <f t="shared" si="63"/>
        <v>0.78643686073089603</v>
      </c>
      <c r="AE127" s="359">
        <f t="shared" si="58"/>
        <v>1215779.3569230768</v>
      </c>
      <c r="AF127" s="100">
        <f t="shared" si="56"/>
        <v>2.5619976076784245E-2</v>
      </c>
      <c r="AG127" s="100">
        <f t="shared" si="67"/>
        <v>0.17914579328660302</v>
      </c>
      <c r="AI127" s="198">
        <f t="shared" si="35"/>
        <v>615537.19142739999</v>
      </c>
      <c r="AJ127" s="205">
        <f t="shared" si="52"/>
        <v>2.0973204762409315E-2</v>
      </c>
      <c r="AK127" s="35">
        <f t="shared" si="53"/>
        <v>2895.2799999999988</v>
      </c>
      <c r="AL127" s="35">
        <f t="shared" si="40"/>
        <v>1701.4499999999825</v>
      </c>
      <c r="AM127" s="35">
        <f t="shared" si="41"/>
        <v>6046.5789809999378</v>
      </c>
      <c r="AN127">
        <f t="shared" si="54"/>
        <v>10289.188158399997</v>
      </c>
      <c r="AO127">
        <f t="shared" si="36"/>
        <v>615862.36229740002</v>
      </c>
      <c r="AP127" s="35">
        <f t="shared" si="37"/>
        <v>2.0535062335718566</v>
      </c>
    </row>
    <row r="128" spans="2:42">
      <c r="B128" s="135">
        <v>42881</v>
      </c>
      <c r="C128" s="352">
        <v>444540.08</v>
      </c>
      <c r="D128" s="352">
        <v>831685.73</v>
      </c>
      <c r="E128" s="355">
        <v>89.69</v>
      </c>
      <c r="F128" s="356">
        <v>174052.34</v>
      </c>
      <c r="G128" s="111">
        <v>3.5248400000000002</v>
      </c>
      <c r="H128" s="136">
        <v>1276225.81</v>
      </c>
      <c r="I128" s="136">
        <f t="shared" si="55"/>
        <v>26339.070000000065</v>
      </c>
      <c r="J128" s="136">
        <f t="shared" si="38"/>
        <v>11548.610000000102</v>
      </c>
      <c r="K128" s="155">
        <f t="shared" si="39"/>
        <v>9.0490334151760356E-3</v>
      </c>
      <c r="L128" s="136">
        <f t="shared" si="45"/>
        <v>7472.4157692264225</v>
      </c>
      <c r="M128" s="136">
        <f t="shared" si="46"/>
        <v>10007.275769226409</v>
      </c>
      <c r="N128" s="136">
        <f t="shared" si="47"/>
        <v>-4937.5557692264365</v>
      </c>
      <c r="O128" s="155">
        <f t="shared" si="34"/>
        <v>2.0638252097409049E-2</v>
      </c>
      <c r="P128" s="100">
        <f t="shared" si="48"/>
        <v>2.1073165397370378E-2</v>
      </c>
      <c r="Q128" s="100">
        <f t="shared" si="64"/>
        <v>0.22187803144590126</v>
      </c>
      <c r="S128" s="100">
        <f t="shared" si="49"/>
        <v>1.2186192224492512E-2</v>
      </c>
      <c r="T128" s="100">
        <f t="shared" si="65"/>
        <v>0.13931558397832561</v>
      </c>
      <c r="U128" s="100">
        <f t="shared" si="59"/>
        <v>4.3694357118411492E-2</v>
      </c>
      <c r="V128" s="100">
        <f t="shared" si="42"/>
        <v>0.23056454413128402</v>
      </c>
      <c r="W128" s="100">
        <f t="shared" si="44"/>
        <v>0.20319737940633495</v>
      </c>
      <c r="X128" s="100">
        <f t="shared" si="50"/>
        <v>2.5887595797151268E-2</v>
      </c>
      <c r="Y128" s="100">
        <f t="shared" si="66"/>
        <v>0.27111308133368145</v>
      </c>
      <c r="Z128" s="100">
        <f t="shared" si="60"/>
        <v>0.12388399188497771</v>
      </c>
      <c r="AA128" s="100">
        <f t="shared" si="51"/>
        <v>0.76943545586871098</v>
      </c>
      <c r="AB128" s="100">
        <f t="shared" si="61"/>
        <v>0.8918402790911778</v>
      </c>
      <c r="AC128" s="100">
        <f t="shared" si="57"/>
        <v>0.10815976127111918</v>
      </c>
      <c r="AD128" s="100">
        <f t="shared" si="63"/>
        <v>0.79680262059366502</v>
      </c>
      <c r="AE128" s="359">
        <f t="shared" si="58"/>
        <v>1224262.9061538461</v>
      </c>
      <c r="AF128" s="100">
        <f t="shared" si="56"/>
        <v>2.6470121740572228E-2</v>
      </c>
      <c r="AG128" s="100">
        <f t="shared" si="67"/>
        <v>0.18505783382765956</v>
      </c>
      <c r="AI128" s="198">
        <f t="shared" si="35"/>
        <v>613506.65012560005</v>
      </c>
      <c r="AJ128" s="205">
        <f t="shared" si="52"/>
        <v>7.1443868983339415E-4</v>
      </c>
      <c r="AK128" s="35">
        <f t="shared" si="53"/>
        <v>2534.859999999986</v>
      </c>
      <c r="AL128" s="35">
        <f t="shared" si="40"/>
        <v>846.01000000000931</v>
      </c>
      <c r="AM128" s="35">
        <f t="shared" si="41"/>
        <v>2982.0498884000331</v>
      </c>
      <c r="AN128">
        <f t="shared" si="54"/>
        <v>8934.9759223999517</v>
      </c>
      <c r="AO128">
        <f t="shared" si="36"/>
        <v>613822.79302520002</v>
      </c>
      <c r="AP128" s="35">
        <f t="shared" si="37"/>
        <v>2.0791437276386797</v>
      </c>
    </row>
    <row r="129" spans="2:42">
      <c r="B129" s="135">
        <v>42888</v>
      </c>
      <c r="C129" s="352">
        <v>447206.07</v>
      </c>
      <c r="D129" s="352">
        <v>829545.96</v>
      </c>
      <c r="E129" s="355">
        <v>87.69</v>
      </c>
      <c r="F129" s="356">
        <v>174315.69</v>
      </c>
      <c r="G129" s="111">
        <v>3.5148199999999998</v>
      </c>
      <c r="H129" s="136">
        <v>1276752.03</v>
      </c>
      <c r="I129" s="136">
        <f t="shared" si="55"/>
        <v>24064.090000000084</v>
      </c>
      <c r="J129" s="136">
        <f t="shared" si="38"/>
        <v>526.21999999997206</v>
      </c>
      <c r="K129" s="155">
        <f t="shared" si="39"/>
        <v>4.121552091833933E-4</v>
      </c>
      <c r="L129" s="136">
        <f t="shared" si="45"/>
        <v>6846.4643993149248</v>
      </c>
      <c r="M129" s="136">
        <f t="shared" si="46"/>
        <v>9151.9543993149164</v>
      </c>
      <c r="N129" s="136">
        <f t="shared" si="47"/>
        <v>-4540.9743993149341</v>
      </c>
      <c r="O129" s="155">
        <f t="shared" si="34"/>
        <v>1.8847896407887508E-2</v>
      </c>
      <c r="P129" s="100">
        <f t="shared" si="48"/>
        <v>1.9209963815888645E-2</v>
      </c>
      <c r="Q129" s="100">
        <f t="shared" si="64"/>
        <v>0.21188853213655617</v>
      </c>
      <c r="S129" s="100">
        <f t="shared" si="49"/>
        <v>1.6475498602081085E-2</v>
      </c>
      <c r="T129" s="100">
        <f t="shared" si="65"/>
        <v>0.13993457802371581</v>
      </c>
      <c r="U129" s="100">
        <f t="shared" si="59"/>
        <v>4.7405559882082234E-2</v>
      </c>
      <c r="V129" s="100">
        <f t="shared" si="42"/>
        <v>5.0663030671584739</v>
      </c>
      <c r="W129" s="100">
        <f t="shared" si="44"/>
        <v>0.30121729099251182</v>
      </c>
      <c r="X129" s="100">
        <f t="shared" si="50"/>
        <v>2.0690219298923902E-2</v>
      </c>
      <c r="Y129" s="100">
        <f t="shared" si="66"/>
        <v>0.25457992336884755</v>
      </c>
      <c r="Z129" s="100">
        <f t="shared" si="60"/>
        <v>0.11967266283508332</v>
      </c>
      <c r="AA129" s="100">
        <f t="shared" si="51"/>
        <v>-4.0663030671584739</v>
      </c>
      <c r="AB129" s="100">
        <f t="shared" si="61"/>
        <v>0.54388896941227294</v>
      </c>
      <c r="AC129" s="100">
        <f t="shared" si="57"/>
        <v>0.45611066787797916</v>
      </c>
      <c r="AD129" s="100">
        <f t="shared" si="63"/>
        <v>0.6987827090074834</v>
      </c>
      <c r="AE129" s="359">
        <f t="shared" si="58"/>
        <v>1232640.1323076922</v>
      </c>
      <c r="AF129" s="100">
        <f t="shared" si="56"/>
        <v>2.6878458352227821E-2</v>
      </c>
      <c r="AG129" s="100">
        <f t="shared" si="67"/>
        <v>0.19070368234083077</v>
      </c>
      <c r="AI129" s="198">
        <f t="shared" si="35"/>
        <v>612688.27352579997</v>
      </c>
      <c r="AJ129" s="205">
        <f t="shared" si="52"/>
        <v>3.7350289942776437E-4</v>
      </c>
      <c r="AK129" s="35">
        <f t="shared" si="53"/>
        <v>2305.4899999999907</v>
      </c>
      <c r="AL129" s="35">
        <f t="shared" si="40"/>
        <v>263.35000000000582</v>
      </c>
      <c r="AM129" s="35">
        <f t="shared" si="41"/>
        <v>925.62784700002044</v>
      </c>
      <c r="AN129">
        <f t="shared" si="54"/>
        <v>8103.3823617999669</v>
      </c>
      <c r="AO129">
        <f t="shared" si="36"/>
        <v>612996.48809160001</v>
      </c>
      <c r="AP129" s="35">
        <f t="shared" si="37"/>
        <v>2.0828048036210203</v>
      </c>
    </row>
    <row r="130" spans="2:42">
      <c r="B130" s="135">
        <v>42895</v>
      </c>
      <c r="C130" s="352">
        <v>447873.28000000003</v>
      </c>
      <c r="D130" s="352">
        <v>834433.21</v>
      </c>
      <c r="E130" s="355">
        <v>85</v>
      </c>
      <c r="F130" s="356">
        <v>174147.8</v>
      </c>
      <c r="G130" s="111">
        <v>3.5177399999999999</v>
      </c>
      <c r="H130" s="136">
        <v>1282306.49</v>
      </c>
      <c r="I130" s="136">
        <f t="shared" si="55"/>
        <v>22517.050000000047</v>
      </c>
      <c r="J130" s="136">
        <f t="shared" si="38"/>
        <v>5554.4599999999627</v>
      </c>
      <c r="K130" s="155">
        <f t="shared" si="39"/>
        <v>4.3316165388821845E-3</v>
      </c>
      <c r="L130" s="136">
        <f t="shared" si="45"/>
        <v>6400.998936817402</v>
      </c>
      <c r="M130" s="136">
        <f t="shared" si="46"/>
        <v>9043.9189368173866</v>
      </c>
      <c r="N130" s="136">
        <f t="shared" si="47"/>
        <v>-3758.0789368174183</v>
      </c>
      <c r="O130" s="155">
        <f t="shared" ref="O130:O193" si="68">I130/H130</f>
        <v>1.7559803506882389E-2</v>
      </c>
      <c r="P130" s="100">
        <f t="shared" si="48"/>
        <v>1.7873661490605961E-2</v>
      </c>
      <c r="Q130" s="100">
        <f t="shared" si="64"/>
        <v>0.21870997460167288</v>
      </c>
      <c r="S130" s="100">
        <f t="shared" si="49"/>
        <v>1.1623385583481988E-2</v>
      </c>
      <c r="T130" s="100">
        <f t="shared" si="65"/>
        <v>0.13671918196208624</v>
      </c>
      <c r="U130" s="100">
        <f t="shared" si="59"/>
        <v>4.6752621425698575E-2</v>
      </c>
      <c r="V130" s="100">
        <f t="shared" si="42"/>
        <v>0.12012148795742979</v>
      </c>
      <c r="W130" s="100">
        <f t="shared" si="44"/>
        <v>0.2285374860383593</v>
      </c>
      <c r="X130" s="100">
        <f t="shared" si="50"/>
        <v>2.1260390044992219E-2</v>
      </c>
      <c r="Y130" s="100">
        <f t="shared" si="66"/>
        <v>0.26779209833226481</v>
      </c>
      <c r="Z130" s="100">
        <f t="shared" si="60"/>
        <v>0.11965369029757114</v>
      </c>
      <c r="AA130" s="100">
        <f t="shared" si="51"/>
        <v>0.87987851204258072</v>
      </c>
      <c r="AB130" s="100">
        <f t="shared" si="61"/>
        <v>0.54781220974731337</v>
      </c>
      <c r="AC130" s="100">
        <f t="shared" si="57"/>
        <v>0.45218757319555142</v>
      </c>
      <c r="AD130" s="100">
        <f t="shared" si="63"/>
        <v>0.77146251396163812</v>
      </c>
      <c r="AE130" s="359">
        <f t="shared" si="58"/>
        <v>1241038.373076923</v>
      </c>
      <c r="AF130" s="100">
        <f t="shared" si="56"/>
        <v>2.724165211726964E-2</v>
      </c>
      <c r="AG130" s="100">
        <f t="shared" si="67"/>
        <v>0.19606509893038873</v>
      </c>
      <c r="AI130" s="198">
        <f t="shared" ref="AI130:AI193" si="69">F130*G130</f>
        <v>612606.68197199993</v>
      </c>
      <c r="AJ130" s="205">
        <f t="shared" si="52"/>
        <v>-1.6543282594954039E-4</v>
      </c>
      <c r="AK130" s="35">
        <f t="shared" si="53"/>
        <v>2642.9199999999837</v>
      </c>
      <c r="AL130" s="35">
        <f t="shared" si="40"/>
        <v>-167.89000000001397</v>
      </c>
      <c r="AM130" s="35">
        <f t="shared" si="41"/>
        <v>-590.59336860004908</v>
      </c>
      <c r="AN130">
        <f t="shared" si="54"/>
        <v>9297.1054007999428</v>
      </c>
      <c r="AO130">
        <f t="shared" ref="AO130:AO193" si="70">(E130+F130)*G130</f>
        <v>612905.6898719999</v>
      </c>
      <c r="AP130" s="35">
        <f t="shared" ref="AP130:AP193" si="71">H130/AO130</f>
        <v>2.0921758619467195</v>
      </c>
    </row>
    <row r="131" spans="2:42">
      <c r="B131" s="135">
        <v>42902</v>
      </c>
      <c r="C131" s="352">
        <v>447613.5</v>
      </c>
      <c r="D131" s="352">
        <v>842090.56</v>
      </c>
      <c r="E131" s="355">
        <v>90.37</v>
      </c>
      <c r="F131" s="356">
        <v>174314.37</v>
      </c>
      <c r="G131" s="111">
        <v>3.5093999999999999</v>
      </c>
      <c r="H131" s="136">
        <v>1289704.07</v>
      </c>
      <c r="I131" s="136">
        <f t="shared" si="55"/>
        <v>25026.870000000112</v>
      </c>
      <c r="J131" s="136">
        <f t="shared" ref="J131:J194" si="72">H131-H130</f>
        <v>7397.5800000000745</v>
      </c>
      <c r="K131" s="155">
        <f t="shared" ref="K131:K194" si="73">J131/H131</f>
        <v>5.7358739668085827E-3</v>
      </c>
      <c r="L131" s="136">
        <f t="shared" si="45"/>
        <v>7131.381432723575</v>
      </c>
      <c r="M131" s="136">
        <f t="shared" si="46"/>
        <v>8239.4214327235823</v>
      </c>
      <c r="N131" s="136">
        <f t="shared" si="47"/>
        <v>-6023.3414327235669</v>
      </c>
      <c r="O131" s="155">
        <f t="shared" si="68"/>
        <v>1.940512601468344E-2</v>
      </c>
      <c r="P131" s="100">
        <f t="shared" si="48"/>
        <v>1.9789136706188832E-2</v>
      </c>
      <c r="Q131" s="100">
        <f t="shared" si="64"/>
        <v>0.22110414848397794</v>
      </c>
      <c r="S131" s="100">
        <f t="shared" si="49"/>
        <v>1.2981248327307442E-2</v>
      </c>
      <c r="T131" s="100">
        <f t="shared" si="65"/>
        <v>0.13427945841563213</v>
      </c>
      <c r="U131" s="100">
        <f t="shared" si="59"/>
        <v>4.7663384391339679E-2</v>
      </c>
      <c r="V131" s="100">
        <f t="shared" si="42"/>
        <v>-3.511688957740576E-2</v>
      </c>
      <c r="W131" s="100">
        <f t="shared" si="44"/>
        <v>0.22919845749788006</v>
      </c>
      <c r="X131" s="100">
        <f t="shared" si="50"/>
        <v>2.344524090926528E-2</v>
      </c>
      <c r="Y131" s="100">
        <f t="shared" si="66"/>
        <v>0.27289588374927731</v>
      </c>
      <c r="Z131" s="100">
        <f t="shared" si="60"/>
        <v>0.12200011333380781</v>
      </c>
      <c r="AA131" s="100">
        <f t="shared" si="51"/>
        <v>1.0351155377839802</v>
      </c>
      <c r="AB131" s="100">
        <f t="shared" si="61"/>
        <v>0.5402502509442848</v>
      </c>
      <c r="AC131" s="100">
        <f t="shared" si="57"/>
        <v>0.45974959357324158</v>
      </c>
      <c r="AD131" s="100">
        <f t="shared" ref="AD131:AD162" si="74">(D131-D127)/(H131-H127)</f>
        <v>0.77080114293157798</v>
      </c>
      <c r="AE131" s="359">
        <f t="shared" si="58"/>
        <v>1249648.2530769231</v>
      </c>
      <c r="AF131" s="100">
        <f t="shared" si="56"/>
        <v>2.785776544155388E-2</v>
      </c>
      <c r="AG131" s="100">
        <f t="shared" si="67"/>
        <v>0.20154859719980536</v>
      </c>
      <c r="AI131" s="198">
        <f t="shared" si="69"/>
        <v>611738.85007799999</v>
      </c>
      <c r="AJ131" s="205">
        <f t="shared" si="52"/>
        <v>-6.1707747351412417E-3</v>
      </c>
      <c r="AK131" s="35">
        <f t="shared" si="53"/>
        <v>1108.0400000000081</v>
      </c>
      <c r="AL131" s="35">
        <f t="shared" ref="AL131:AL194" si="75">F131-F130</f>
        <v>166.57000000000698</v>
      </c>
      <c r="AM131" s="35">
        <f t="shared" ref="AM131:AM194" si="76">AL131*G131</f>
        <v>584.56075800002452</v>
      </c>
      <c r="AN131">
        <f t="shared" si="54"/>
        <v>3888.5555760000284</v>
      </c>
      <c r="AO131">
        <f t="shared" si="70"/>
        <v>612055.99455599999</v>
      </c>
      <c r="AP131" s="35">
        <f t="shared" si="71"/>
        <v>2.1071667975992656</v>
      </c>
    </row>
    <row r="132" spans="2:42">
      <c r="B132" s="135">
        <v>42909</v>
      </c>
      <c r="C132" s="352">
        <v>449567.76</v>
      </c>
      <c r="D132" s="352">
        <v>844656.69</v>
      </c>
      <c r="E132" s="355">
        <v>92.67</v>
      </c>
      <c r="F132" s="356">
        <v>174572.84</v>
      </c>
      <c r="G132" s="111">
        <v>3.5595400000000001</v>
      </c>
      <c r="H132" s="136">
        <v>1294224.44</v>
      </c>
      <c r="I132" s="136">
        <f t="shared" si="55"/>
        <v>17998.629999999888</v>
      </c>
      <c r="J132" s="136">
        <f t="shared" si="72"/>
        <v>4520.3699999998789</v>
      </c>
      <c r="K132" s="155">
        <f t="shared" si="73"/>
        <v>3.4927249558043263E-3</v>
      </c>
      <c r="L132" s="136">
        <f t="shared" si="45"/>
        <v>5056.448305118045</v>
      </c>
      <c r="M132" s="136">
        <f t="shared" si="46"/>
        <v>5576.948305118045</v>
      </c>
      <c r="N132" s="136">
        <f t="shared" si="47"/>
        <v>-4535.948305118045</v>
      </c>
      <c r="O132" s="155">
        <f t="shared" si="68"/>
        <v>1.3906884651320514E-2</v>
      </c>
      <c r="P132" s="100">
        <f t="shared" si="48"/>
        <v>1.4103013635180978E-2</v>
      </c>
      <c r="Q132" s="100">
        <f t="shared" si="64"/>
        <v>0.22572608598350638</v>
      </c>
      <c r="S132" s="100">
        <f t="shared" si="49"/>
        <v>1.1309846347262981E-2</v>
      </c>
      <c r="T132" s="100">
        <f t="shared" si="65"/>
        <v>0.14396114161666745</v>
      </c>
      <c r="U132" s="100">
        <f t="shared" si="59"/>
        <v>4.494025539371721E-2</v>
      </c>
      <c r="V132" s="100">
        <f t="shared" ref="V132:V195" si="77">(C132-C131)/(H132-H131)</f>
        <v>0.43232301780607818</v>
      </c>
      <c r="W132" s="100">
        <f t="shared" si="44"/>
        <v>0.27933681619101142</v>
      </c>
      <c r="X132" s="100">
        <f t="shared" si="50"/>
        <v>1.559598720059795E-2</v>
      </c>
      <c r="Y132" s="100">
        <f t="shared" si="66"/>
        <v>0.27420005263604574</v>
      </c>
      <c r="Z132" s="100">
        <f t="shared" si="60"/>
        <v>0.11038622717095734</v>
      </c>
      <c r="AA132" s="100">
        <f t="shared" si="51"/>
        <v>0.56768140661051125</v>
      </c>
      <c r="AB132" s="100">
        <f t="shared" si="61"/>
        <v>0.52445526486624416</v>
      </c>
      <c r="AC132" s="100">
        <f t="shared" si="57"/>
        <v>0.47554486147053071</v>
      </c>
      <c r="AD132" s="100">
        <f t="shared" si="74"/>
        <v>0.72066373940683504</v>
      </c>
      <c r="AE132" s="359">
        <f t="shared" si="58"/>
        <v>1257594.7276923077</v>
      </c>
      <c r="AF132" s="100">
        <f t="shared" si="56"/>
        <v>2.7226032391340776E-2</v>
      </c>
      <c r="AG132" s="100">
        <f t="shared" si="67"/>
        <v>0.20630151953707157</v>
      </c>
      <c r="AI132" s="198">
        <f t="shared" si="69"/>
        <v>621399.00689359999</v>
      </c>
      <c r="AJ132" s="205">
        <f t="shared" si="52"/>
        <v>1.2864337764528189E-2</v>
      </c>
      <c r="AK132" s="35">
        <f t="shared" si="53"/>
        <v>520.5</v>
      </c>
      <c r="AL132" s="35">
        <f t="shared" si="75"/>
        <v>258.47000000000116</v>
      </c>
      <c r="AM132" s="35">
        <f t="shared" si="76"/>
        <v>920.03430380000418</v>
      </c>
      <c r="AN132">
        <f t="shared" si="54"/>
        <v>1852.7405700000002</v>
      </c>
      <c r="AO132">
        <f t="shared" si="70"/>
        <v>621728.86946540012</v>
      </c>
      <c r="AP132" s="35">
        <f t="shared" si="71"/>
        <v>2.0816540835764181</v>
      </c>
    </row>
    <row r="133" spans="2:42">
      <c r="B133" s="135">
        <v>42916</v>
      </c>
      <c r="C133" s="352">
        <v>451248.29</v>
      </c>
      <c r="D133" s="352">
        <v>853021.44</v>
      </c>
      <c r="E133" s="355">
        <v>91.72</v>
      </c>
      <c r="F133" s="356">
        <v>175483.88</v>
      </c>
      <c r="G133" s="111">
        <v>3.6066799999999999</v>
      </c>
      <c r="H133" s="136">
        <v>1304269.73</v>
      </c>
      <c r="I133" s="136">
        <f t="shared" si="55"/>
        <v>27517.699999999953</v>
      </c>
      <c r="J133" s="136">
        <f t="shared" si="72"/>
        <v>10045.290000000037</v>
      </c>
      <c r="K133" s="155">
        <f t="shared" si="73"/>
        <v>7.7018501380079086E-3</v>
      </c>
      <c r="L133" s="136">
        <f t="shared" si="45"/>
        <v>7629.648319229861</v>
      </c>
      <c r="M133" s="136">
        <f t="shared" si="46"/>
        <v>8797.8383192298643</v>
      </c>
      <c r="N133" s="136">
        <f t="shared" si="47"/>
        <v>-6461.4583192298587</v>
      </c>
      <c r="O133" s="155">
        <f t="shared" si="68"/>
        <v>2.1098166557925065E-2</v>
      </c>
      <c r="P133" s="100">
        <f t="shared" si="48"/>
        <v>2.1552893086059909E-2</v>
      </c>
      <c r="Q133" s="100">
        <f t="shared" si="64"/>
        <v>0.23121149879109934</v>
      </c>
      <c r="S133" s="100">
        <f t="shared" si="49"/>
        <v>9.0388308012008239E-3</v>
      </c>
      <c r="T133" s="100">
        <f t="shared" si="65"/>
        <v>0.14281029424114622</v>
      </c>
      <c r="U133" s="100">
        <f t="shared" si="59"/>
        <v>3.9559554974213977E-2</v>
      </c>
      <c r="V133" s="100">
        <f t="shared" si="77"/>
        <v>0.16729531949798995</v>
      </c>
      <c r="W133" s="100">
        <f t="shared" ref="W133:W196" si="78">(C133-C129)/(H133-H129)</f>
        <v>0.14689527104372746</v>
      </c>
      <c r="X133" s="100">
        <f t="shared" si="50"/>
        <v>2.8299191523999446E-2</v>
      </c>
      <c r="Y133" s="100">
        <f t="shared" si="66"/>
        <v>0.28374272058667926</v>
      </c>
      <c r="Z133" s="100">
        <f t="shared" si="60"/>
        <v>9.3462800176836447E-2</v>
      </c>
      <c r="AA133" s="100">
        <f t="shared" si="51"/>
        <v>0.832703685010584</v>
      </c>
      <c r="AB133" s="100">
        <f t="shared" si="61"/>
        <v>0.52429352695045162</v>
      </c>
      <c r="AC133" s="100">
        <f t="shared" si="57"/>
        <v>0.47570655587204702</v>
      </c>
      <c r="AD133" s="100">
        <f t="shared" si="74"/>
        <v>0.85310472895627254</v>
      </c>
      <c r="AE133" s="359">
        <f t="shared" si="58"/>
        <v>1264524.2</v>
      </c>
      <c r="AF133" s="100">
        <f t="shared" si="56"/>
        <v>2.5866485161906799E-2</v>
      </c>
      <c r="AG133" s="100">
        <f t="shared" si="67"/>
        <v>0.20989612247154898</v>
      </c>
      <c r="AI133" s="198">
        <f t="shared" si="69"/>
        <v>632914.20031840005</v>
      </c>
      <c r="AJ133" s="205">
        <f t="shared" si="52"/>
        <v>3.3011773958406557E-2</v>
      </c>
      <c r="AK133" s="35">
        <f t="shared" si="53"/>
        <v>1168.1900000000023</v>
      </c>
      <c r="AL133" s="35">
        <f t="shared" si="75"/>
        <v>911.04000000000815</v>
      </c>
      <c r="AM133" s="35">
        <f t="shared" si="76"/>
        <v>3285.8297472000295</v>
      </c>
      <c r="AN133">
        <f t="shared" si="54"/>
        <v>4213.2875092000086</v>
      </c>
      <c r="AO133">
        <f t="shared" si="70"/>
        <v>633245.00500799995</v>
      </c>
      <c r="AP133" s="35">
        <f t="shared" si="71"/>
        <v>2.0596605100478018</v>
      </c>
    </row>
    <row r="134" spans="2:42">
      <c r="B134" s="135">
        <v>42923</v>
      </c>
      <c r="C134" s="352">
        <v>452259.08</v>
      </c>
      <c r="D134" s="352">
        <v>845382.21</v>
      </c>
      <c r="E134" s="355">
        <v>90.04</v>
      </c>
      <c r="F134" s="356">
        <v>175761.38</v>
      </c>
      <c r="G134" s="111">
        <v>3.5363000000000002</v>
      </c>
      <c r="H134" s="136">
        <v>1297641.29</v>
      </c>
      <c r="I134" s="136">
        <f t="shared" si="55"/>
        <v>15334.800000000047</v>
      </c>
      <c r="J134" s="136">
        <f t="shared" si="72"/>
        <v>-6628.4399999999441</v>
      </c>
      <c r="K134" s="155">
        <f t="shared" si="73"/>
        <v>-5.1080680393577362E-3</v>
      </c>
      <c r="L134" s="136">
        <f t="shared" ref="L134:L197" si="79">I134/G134</f>
        <v>4336.396798914132</v>
      </c>
      <c r="M134" s="136">
        <f t="shared" ref="M134:M197" si="80">L134+AK134</f>
        <v>5949.9767989141483</v>
      </c>
      <c r="N134" s="136">
        <f t="shared" ref="N134:N197" si="81">AK134-L134</f>
        <v>-2722.8167989141157</v>
      </c>
      <c r="O134" s="155">
        <f t="shared" si="68"/>
        <v>1.1817441474908714E-2</v>
      </c>
      <c r="P134" s="100">
        <f t="shared" ref="P134:P197" si="82">(H134-H130)/H130</f>
        <v>1.1958763462235964E-2</v>
      </c>
      <c r="Q134" s="100">
        <f t="shared" si="64"/>
        <v>0.21071038363938949</v>
      </c>
      <c r="S134" s="100">
        <f t="shared" ref="S134:S197" si="83">(C134-C130)/C130</f>
        <v>9.7925020220004828E-3</v>
      </c>
      <c r="T134" s="100">
        <f t="shared" si="65"/>
        <v>0.1399507238623684</v>
      </c>
      <c r="U134" s="100">
        <f t="shared" si="59"/>
        <v>4.1291316216912399E-2</v>
      </c>
      <c r="V134" s="100">
        <f t="shared" si="77"/>
        <v>-0.15249289425566886</v>
      </c>
      <c r="W134" s="100">
        <f t="shared" si="78"/>
        <v>0.28600307796645374</v>
      </c>
      <c r="X134" s="100">
        <f t="shared" ref="X134:X197" si="84">(D134-D130)/D130</f>
        <v>1.3121481586285379E-2</v>
      </c>
      <c r="Y134" s="100">
        <f t="shared" si="66"/>
        <v>0.25229577205888604</v>
      </c>
      <c r="Z134" s="100">
        <f t="shared" si="60"/>
        <v>7.8990464862460544E-2</v>
      </c>
      <c r="AA134" s="100">
        <f t="shared" ref="AA134:AA197" si="85">(D134-D133)/(H134-H133)</f>
        <v>1.1524928942556689</v>
      </c>
      <c r="AB134" s="100">
        <f t="shared" si="61"/>
        <v>0.54129248829659293</v>
      </c>
      <c r="AC134" s="100">
        <f t="shared" si="57"/>
        <v>0.45870738275136469</v>
      </c>
      <c r="AD134" s="100">
        <f t="shared" si="74"/>
        <v>0.71399692203354248</v>
      </c>
      <c r="AE134" s="359">
        <f t="shared" si="58"/>
        <v>1270664.3838461537</v>
      </c>
      <c r="AF134" s="100">
        <f t="shared" si="56"/>
        <v>2.3871953850853632E-2</v>
      </c>
      <c r="AG134" s="100">
        <f t="shared" si="67"/>
        <v>0.21220030622295355</v>
      </c>
      <c r="AI134" s="198">
        <f t="shared" si="69"/>
        <v>621544.96809400001</v>
      </c>
      <c r="AJ134" s="205">
        <f t="shared" ref="AJ134:AJ197" si="86">(AI134-AI130)/AI130</f>
        <v>1.4590578890239096E-2</v>
      </c>
      <c r="AK134" s="35">
        <f t="shared" ref="AK134:AK197" si="87">(F134-F130)</f>
        <v>1613.5800000000163</v>
      </c>
      <c r="AL134" s="35">
        <f t="shared" si="75"/>
        <v>277.5</v>
      </c>
      <c r="AM134" s="35">
        <f t="shared" si="76"/>
        <v>981.32325000000003</v>
      </c>
      <c r="AN134">
        <f t="shared" ref="AN134:AN197" si="88">AK134*G134</f>
        <v>5706.1029540000582</v>
      </c>
      <c r="AO134">
        <f t="shared" si="70"/>
        <v>621863.37654600013</v>
      </c>
      <c r="AP134" s="35">
        <f t="shared" si="71"/>
        <v>2.0866983632441194</v>
      </c>
    </row>
    <row r="135" spans="2:42">
      <c r="B135" s="135">
        <v>42930</v>
      </c>
      <c r="C135" s="352">
        <v>455433.76</v>
      </c>
      <c r="D135" s="352">
        <v>846987.91</v>
      </c>
      <c r="E135" s="355">
        <v>92.8</v>
      </c>
      <c r="F135" s="356">
        <v>176392.94</v>
      </c>
      <c r="G135" s="111">
        <v>3.5430799999999998</v>
      </c>
      <c r="H135" s="136">
        <v>1302421.67</v>
      </c>
      <c r="I135" s="136">
        <f t="shared" ref="I135:I155" si="89">H135-H131</f>
        <v>12717.59999999986</v>
      </c>
      <c r="J135" s="136">
        <f t="shared" si="72"/>
        <v>4780.3799999998882</v>
      </c>
      <c r="K135" s="155">
        <f t="shared" si="73"/>
        <v>3.6703781195531618E-3</v>
      </c>
      <c r="L135" s="136">
        <f t="shared" si="79"/>
        <v>3589.4193752328092</v>
      </c>
      <c r="M135" s="136">
        <f t="shared" si="80"/>
        <v>5667.9893752328162</v>
      </c>
      <c r="N135" s="136">
        <f t="shared" si="81"/>
        <v>-1510.8493752328022</v>
      </c>
      <c r="O135" s="155">
        <f t="shared" si="68"/>
        <v>9.7645795466531678E-3</v>
      </c>
      <c r="P135" s="100">
        <f t="shared" si="82"/>
        <v>9.8608667645748056E-3</v>
      </c>
      <c r="Q135" s="100">
        <f t="shared" si="64"/>
        <v>0.22111557027145345</v>
      </c>
      <c r="S135" s="100">
        <f t="shared" si="83"/>
        <v>1.7471010146030024E-2</v>
      </c>
      <c r="T135" s="100">
        <f t="shared" si="65"/>
        <v>0.14811750668740217</v>
      </c>
      <c r="U135" s="100">
        <f t="shared" si="59"/>
        <v>4.069534684165755E-2</v>
      </c>
      <c r="V135" s="100">
        <f t="shared" si="77"/>
        <v>0.66410620076229654</v>
      </c>
      <c r="W135" s="100">
        <f t="shared" si="78"/>
        <v>0.61491633641568344</v>
      </c>
      <c r="X135" s="100">
        <f t="shared" si="84"/>
        <v>5.8157046672034614E-3</v>
      </c>
      <c r="Y135" s="100">
        <f t="shared" si="66"/>
        <v>0.26434078480051404</v>
      </c>
      <c r="Z135" s="100">
        <f t="shared" si="60"/>
        <v>6.338936935439847E-2</v>
      </c>
      <c r="AA135" s="100">
        <f t="shared" si="85"/>
        <v>0.33589379923773999</v>
      </c>
      <c r="AB135" s="100">
        <f t="shared" si="61"/>
        <v>0.5057735056833097</v>
      </c>
      <c r="AC135" s="100">
        <f t="shared" si="57"/>
        <v>0.49422636536465192</v>
      </c>
      <c r="AD135" s="100">
        <f t="shared" si="74"/>
        <v>0.38508444989620921</v>
      </c>
      <c r="AE135" s="359">
        <f t="shared" si="58"/>
        <v>1275918.1384615384</v>
      </c>
      <c r="AF135" s="100">
        <f t="shared" ref="AF135:AF198" si="90">(AE135-AE131)/AE131</f>
        <v>2.1021823797162716E-2</v>
      </c>
      <c r="AG135" s="100">
        <f t="shared" si="67"/>
        <v>0.21413389164491539</v>
      </c>
      <c r="AI135" s="198">
        <f t="shared" si="69"/>
        <v>624974.29785520001</v>
      </c>
      <c r="AJ135" s="205">
        <f t="shared" si="86"/>
        <v>2.1635780979927029E-2</v>
      </c>
      <c r="AK135" s="35">
        <f t="shared" si="87"/>
        <v>2078.570000000007</v>
      </c>
      <c r="AL135" s="35">
        <f t="shared" si="75"/>
        <v>631.55999999999767</v>
      </c>
      <c r="AM135" s="35">
        <f t="shared" si="76"/>
        <v>2237.6676047999918</v>
      </c>
      <c r="AN135">
        <f t="shared" si="88"/>
        <v>7364.5397956000243</v>
      </c>
      <c r="AO135">
        <f t="shared" si="70"/>
        <v>625303.09567919991</v>
      </c>
      <c r="AP135" s="35">
        <f t="shared" si="71"/>
        <v>2.0828645803925192</v>
      </c>
    </row>
    <row r="136" spans="2:42">
      <c r="B136" s="135">
        <v>42937</v>
      </c>
      <c r="C136" s="352">
        <v>453713.48</v>
      </c>
      <c r="D136" s="352">
        <v>849216.58</v>
      </c>
      <c r="E136" s="355">
        <v>94.82</v>
      </c>
      <c r="F136" s="356">
        <v>177861.99</v>
      </c>
      <c r="G136" s="111">
        <v>3.5270800000000002</v>
      </c>
      <c r="H136" s="136">
        <v>1302930.06</v>
      </c>
      <c r="I136" s="136">
        <f t="shared" si="89"/>
        <v>8705.6200000001118</v>
      </c>
      <c r="J136" s="136">
        <f t="shared" si="72"/>
        <v>508.39000000013039</v>
      </c>
      <c r="K136" s="155">
        <f t="shared" si="73"/>
        <v>3.9018978501434708E-4</v>
      </c>
      <c r="L136" s="136">
        <f t="shared" si="79"/>
        <v>2468.2230059993285</v>
      </c>
      <c r="M136" s="136">
        <f t="shared" si="80"/>
        <v>5757.3730059993231</v>
      </c>
      <c r="N136" s="136">
        <f t="shared" si="81"/>
        <v>820.92699400066567</v>
      </c>
      <c r="O136" s="155">
        <f t="shared" si="68"/>
        <v>6.681571227238484E-3</v>
      </c>
      <c r="P136" s="100">
        <f t="shared" si="82"/>
        <v>6.7265149157592109E-3</v>
      </c>
      <c r="Q136" s="100">
        <f t="shared" si="64"/>
        <v>0.22023656796514532</v>
      </c>
      <c r="S136" s="100">
        <f t="shared" si="83"/>
        <v>9.2215687352668971E-3</v>
      </c>
      <c r="T136" s="100">
        <f t="shared" si="65"/>
        <v>0.1477368980504988</v>
      </c>
      <c r="U136" s="100">
        <f t="shared" si="59"/>
        <v>4.1039126718713209E-2</v>
      </c>
      <c r="V136" s="100">
        <f t="shared" si="77"/>
        <v>-3.3837801687672591</v>
      </c>
      <c r="W136" s="100">
        <f t="shared" si="78"/>
        <v>0.47621191827806852</v>
      </c>
      <c r="X136" s="100">
        <f t="shared" si="84"/>
        <v>5.3985128561522605E-3</v>
      </c>
      <c r="Y136" s="100">
        <f t="shared" si="66"/>
        <v>0.26285629377473069</v>
      </c>
      <c r="Z136" s="100">
        <f t="shared" si="60"/>
        <v>6.0829276477591926E-2</v>
      </c>
      <c r="AA136" s="100">
        <f t="shared" si="85"/>
        <v>4.3837801687668012</v>
      </c>
      <c r="AB136" s="100">
        <f t="shared" si="61"/>
        <v>0.7039695560845437</v>
      </c>
      <c r="AC136" s="100">
        <f t="shared" si="57"/>
        <v>0.29603066051579108</v>
      </c>
      <c r="AD136" s="100">
        <f t="shared" si="74"/>
        <v>0.52378693303865265</v>
      </c>
      <c r="AE136" s="359">
        <f t="shared" si="58"/>
        <v>1281039.7623076923</v>
      </c>
      <c r="AF136" s="100">
        <f t="shared" si="90"/>
        <v>1.8642758353803215E-2</v>
      </c>
      <c r="AG136" s="100">
        <f t="shared" si="67"/>
        <v>0.21640150651496803</v>
      </c>
      <c r="AI136" s="198">
        <f t="shared" si="69"/>
        <v>627333.46768919996</v>
      </c>
      <c r="AJ136" s="205">
        <f t="shared" si="86"/>
        <v>9.5501613774160807E-3</v>
      </c>
      <c r="AK136" s="35">
        <f t="shared" si="87"/>
        <v>3289.1499999999942</v>
      </c>
      <c r="AL136" s="35">
        <f t="shared" si="75"/>
        <v>1469.0499999999884</v>
      </c>
      <c r="AM136" s="35">
        <f t="shared" si="76"/>
        <v>5181.4568739999595</v>
      </c>
      <c r="AN136">
        <f t="shared" si="88"/>
        <v>11601.095181999981</v>
      </c>
      <c r="AO136">
        <f t="shared" si="70"/>
        <v>627667.90541480004</v>
      </c>
      <c r="AP136" s="35">
        <f t="shared" si="71"/>
        <v>2.0758271193409943</v>
      </c>
    </row>
    <row r="137" spans="2:42">
      <c r="B137" s="135">
        <v>42944</v>
      </c>
      <c r="C137" s="352">
        <v>457905.96</v>
      </c>
      <c r="D137" s="352">
        <v>854838.44</v>
      </c>
      <c r="E137" s="355">
        <v>93.08</v>
      </c>
      <c r="F137" s="356">
        <v>178381.76</v>
      </c>
      <c r="G137" s="111">
        <v>3.5316800000000002</v>
      </c>
      <c r="H137" s="136">
        <v>1312744.3999999999</v>
      </c>
      <c r="I137" s="136">
        <f t="shared" si="89"/>
        <v>8474.6699999999255</v>
      </c>
      <c r="J137" s="136">
        <f t="shared" si="72"/>
        <v>9814.339999999851</v>
      </c>
      <c r="K137" s="155">
        <f t="shared" si="73"/>
        <v>7.476200241265437E-3</v>
      </c>
      <c r="L137" s="136">
        <f t="shared" si="79"/>
        <v>2399.6143478457634</v>
      </c>
      <c r="M137" s="136">
        <f t="shared" si="80"/>
        <v>5297.4943478457681</v>
      </c>
      <c r="N137" s="136">
        <f t="shared" si="81"/>
        <v>498.26565215424125</v>
      </c>
      <c r="O137" s="155">
        <f t="shared" si="68"/>
        <v>6.4556893177376545E-3</v>
      </c>
      <c r="P137" s="100">
        <f t="shared" si="82"/>
        <v>6.497636037294161E-3</v>
      </c>
      <c r="Q137" s="100">
        <f t="shared" si="64"/>
        <v>0.23104030424863051</v>
      </c>
      <c r="S137" s="100">
        <f t="shared" si="83"/>
        <v>1.4753895244677918E-2</v>
      </c>
      <c r="T137" s="100">
        <f t="shared" si="65"/>
        <v>0.16194274196292588</v>
      </c>
      <c r="U137" s="100">
        <f t="shared" si="59"/>
        <v>4.2619351778810995E-2</v>
      </c>
      <c r="V137" s="100">
        <f t="shared" si="77"/>
        <v>0.42717900541453663</v>
      </c>
      <c r="W137" s="100">
        <f t="shared" si="78"/>
        <v>0.78559637130414528</v>
      </c>
      <c r="X137" s="100">
        <f t="shared" si="84"/>
        <v>2.13007541756512E-3</v>
      </c>
      <c r="Y137" s="100">
        <f t="shared" si="66"/>
        <v>0.27154467360456369</v>
      </c>
      <c r="Z137" s="100">
        <f t="shared" si="60"/>
        <v>5.4446553996528604E-2</v>
      </c>
      <c r="AA137" s="100">
        <f t="shared" si="85"/>
        <v>0.57282099458548119</v>
      </c>
      <c r="AB137" s="100">
        <f t="shared" si="61"/>
        <v>0.69020455701549543</v>
      </c>
      <c r="AC137" s="100">
        <f t="shared" si="57"/>
        <v>0.30979560276384061</v>
      </c>
      <c r="AD137" s="100">
        <f t="shared" si="74"/>
        <v>0.21440362869586851</v>
      </c>
      <c r="AE137" s="359">
        <f t="shared" si="58"/>
        <v>1285874.9669230771</v>
      </c>
      <c r="AF137" s="100">
        <f t="shared" si="90"/>
        <v>1.6884427299277603E-2</v>
      </c>
      <c r="AG137" s="100">
        <f t="shared" si="67"/>
        <v>0.21813688948308541</v>
      </c>
      <c r="AI137" s="198">
        <f t="shared" si="69"/>
        <v>629987.29415680002</v>
      </c>
      <c r="AJ137" s="205">
        <f t="shared" si="86"/>
        <v>-4.6244912187585413E-3</v>
      </c>
      <c r="AK137" s="35">
        <f t="shared" si="87"/>
        <v>2897.8800000000047</v>
      </c>
      <c r="AL137" s="35">
        <f t="shared" si="75"/>
        <v>519.77000000001863</v>
      </c>
      <c r="AM137" s="35">
        <f t="shared" si="76"/>
        <v>1835.6613136000658</v>
      </c>
      <c r="AN137">
        <f t="shared" si="88"/>
        <v>10234.384838400018</v>
      </c>
      <c r="AO137">
        <f t="shared" si="70"/>
        <v>630316.02293119999</v>
      </c>
      <c r="AP137" s="35">
        <f t="shared" si="71"/>
        <v>2.0826765499237325</v>
      </c>
    </row>
    <row r="138" spans="2:42">
      <c r="B138" s="135">
        <v>42951</v>
      </c>
      <c r="C138" s="352">
        <v>460320.97</v>
      </c>
      <c r="D138" s="352">
        <v>854416.44</v>
      </c>
      <c r="E138" s="355">
        <v>88.61</v>
      </c>
      <c r="F138" s="356">
        <v>178650.14</v>
      </c>
      <c r="G138" s="111">
        <v>3.5285799999999998</v>
      </c>
      <c r="H138" s="136">
        <v>1314737.42</v>
      </c>
      <c r="I138" s="136">
        <f t="shared" si="89"/>
        <v>17096.129999999888</v>
      </c>
      <c r="J138" s="136">
        <f t="shared" si="72"/>
        <v>1993.0200000000186</v>
      </c>
      <c r="K138" s="155">
        <f t="shared" si="73"/>
        <v>1.5159072600215628E-3</v>
      </c>
      <c r="L138" s="136">
        <f t="shared" si="79"/>
        <v>4845.0453156793637</v>
      </c>
      <c r="M138" s="136">
        <f t="shared" si="80"/>
        <v>7733.8053156793731</v>
      </c>
      <c r="N138" s="136">
        <f t="shared" si="81"/>
        <v>-1956.2853156793544</v>
      </c>
      <c r="O138" s="155">
        <f t="shared" si="68"/>
        <v>1.3003455853564957E-2</v>
      </c>
      <c r="P138" s="100">
        <f t="shared" si="82"/>
        <v>1.3174773438351278E-2</v>
      </c>
      <c r="Q138" s="100">
        <f t="shared" si="64"/>
        <v>0.2293650607899371</v>
      </c>
      <c r="S138" s="100">
        <f t="shared" si="83"/>
        <v>1.7825822314059356E-2</v>
      </c>
      <c r="T138" s="100">
        <f t="shared" si="65"/>
        <v>0.16718609956092673</v>
      </c>
      <c r="U138" s="100">
        <f t="shared" si="59"/>
        <v>4.6284965447234587E-2</v>
      </c>
      <c r="V138" s="100">
        <f t="shared" si="77"/>
        <v>1.2117339514906666</v>
      </c>
      <c r="W138" s="100">
        <f t="shared" si="78"/>
        <v>0.4715622775446846</v>
      </c>
      <c r="X138" s="100">
        <f t="shared" si="84"/>
        <v>1.068656270871844E-2</v>
      </c>
      <c r="Y138" s="100">
        <f t="shared" si="66"/>
        <v>0.26569144627248364</v>
      </c>
      <c r="Z138" s="100">
        <f t="shared" si="60"/>
        <v>5.1291363671044622E-2</v>
      </c>
      <c r="AA138" s="100">
        <f t="shared" si="85"/>
        <v>-0.21173896900181435</v>
      </c>
      <c r="AB138" s="100">
        <f t="shared" si="61"/>
        <v>0.61812492081650428</v>
      </c>
      <c r="AC138" s="100">
        <f t="shared" si="57"/>
        <v>0.38187485300043256</v>
      </c>
      <c r="AD138" s="100">
        <f t="shared" si="74"/>
        <v>0.52843713752761823</v>
      </c>
      <c r="AE138" s="359">
        <f t="shared" si="58"/>
        <v>1290648.0038461538</v>
      </c>
      <c r="AF138" s="100">
        <f t="shared" si="90"/>
        <v>1.5726906533345974E-2</v>
      </c>
      <c r="AG138" s="100">
        <f t="shared" si="67"/>
        <v>0.22015047004287094</v>
      </c>
      <c r="AI138" s="198">
        <f t="shared" si="69"/>
        <v>630381.3110012</v>
      </c>
      <c r="AJ138" s="205">
        <f t="shared" si="86"/>
        <v>1.421673951330841E-2</v>
      </c>
      <c r="AK138" s="35">
        <f t="shared" si="87"/>
        <v>2888.7600000000093</v>
      </c>
      <c r="AL138" s="35">
        <f t="shared" si="75"/>
        <v>268.38000000000466</v>
      </c>
      <c r="AM138" s="35">
        <f t="shared" si="76"/>
        <v>947.00030040001639</v>
      </c>
      <c r="AN138">
        <f t="shared" si="88"/>
        <v>10193.220760800032</v>
      </c>
      <c r="AO138">
        <f t="shared" si="70"/>
        <v>630693.97847500001</v>
      </c>
      <c r="AP138" s="35">
        <f t="shared" si="71"/>
        <v>2.0845885086440772</v>
      </c>
    </row>
    <row r="139" spans="2:42">
      <c r="B139" s="135">
        <v>42958</v>
      </c>
      <c r="C139" s="352">
        <v>462813.22</v>
      </c>
      <c r="D139" s="352">
        <v>859410.23</v>
      </c>
      <c r="E139" s="355">
        <v>87.44</v>
      </c>
      <c r="F139" s="356">
        <v>179438.59</v>
      </c>
      <c r="G139" s="111">
        <v>3.5006400000000002</v>
      </c>
      <c r="H139" s="136">
        <v>1322223.45</v>
      </c>
      <c r="I139" s="136">
        <f t="shared" si="89"/>
        <v>19801.780000000028</v>
      </c>
      <c r="J139" s="136">
        <f t="shared" si="72"/>
        <v>7486.0300000000279</v>
      </c>
      <c r="K139" s="155">
        <f t="shared" si="73"/>
        <v>5.6616981040534626E-3</v>
      </c>
      <c r="L139" s="136">
        <f t="shared" si="79"/>
        <v>5656.6170757347309</v>
      </c>
      <c r="M139" s="136">
        <f t="shared" si="80"/>
        <v>8702.2670757347259</v>
      </c>
      <c r="N139" s="136">
        <f t="shared" si="81"/>
        <v>-2610.9670757347367</v>
      </c>
      <c r="O139" s="155">
        <f t="shared" si="68"/>
        <v>1.4976122228054592E-2</v>
      </c>
      <c r="P139" s="100">
        <f t="shared" si="82"/>
        <v>1.5203816441414116E-2</v>
      </c>
      <c r="Q139" s="100">
        <f t="shared" si="64"/>
        <v>0.23816662108448933</v>
      </c>
      <c r="S139" s="100">
        <f t="shared" si="83"/>
        <v>1.620314664420126E-2</v>
      </c>
      <c r="T139" s="100">
        <f t="shared" si="65"/>
        <v>0.17293256139612087</v>
      </c>
      <c r="U139" s="100">
        <f t="shared" si="59"/>
        <v>4.5368628620115092E-2</v>
      </c>
      <c r="V139" s="100">
        <f t="shared" si="77"/>
        <v>0.33292011920871151</v>
      </c>
      <c r="W139" s="100">
        <f t="shared" si="78"/>
        <v>0.37266649765828891</v>
      </c>
      <c r="X139" s="100">
        <f t="shared" si="84"/>
        <v>1.4666466726780018E-2</v>
      </c>
      <c r="Y139" s="100">
        <f t="shared" si="66"/>
        <v>0.27639552748251511</v>
      </c>
      <c r="Z139" s="100">
        <f t="shared" si="60"/>
        <v>5.1829692514822716E-2</v>
      </c>
      <c r="AA139" s="100">
        <f t="shared" si="85"/>
        <v>0.66708121661281328</v>
      </c>
      <c r="AB139" s="100">
        <f t="shared" si="61"/>
        <v>0.62251746258477503</v>
      </c>
      <c r="AC139" s="100">
        <f t="shared" si="57"/>
        <v>0.37748241398766363</v>
      </c>
      <c r="AD139" s="100">
        <f t="shared" si="74"/>
        <v>0.62733350234170515</v>
      </c>
      <c r="AE139" s="359">
        <f t="shared" si="58"/>
        <v>1295450.6200000001</v>
      </c>
      <c r="AF139" s="100">
        <f t="shared" si="90"/>
        <v>1.5308569530968029E-2</v>
      </c>
      <c r="AG139" s="100">
        <f t="shared" si="67"/>
        <v>0.22245361180255593</v>
      </c>
      <c r="AI139" s="198">
        <f t="shared" si="69"/>
        <v>628149.90569759998</v>
      </c>
      <c r="AJ139" s="205">
        <f t="shared" si="86"/>
        <v>5.081181503460366E-3</v>
      </c>
      <c r="AK139" s="35">
        <f t="shared" si="87"/>
        <v>3045.6499999999942</v>
      </c>
      <c r="AL139" s="35">
        <f t="shared" si="75"/>
        <v>788.44999999998254</v>
      </c>
      <c r="AM139" s="35">
        <f t="shared" si="76"/>
        <v>2760.0796079999391</v>
      </c>
      <c r="AN139">
        <f t="shared" si="88"/>
        <v>10661.724215999981</v>
      </c>
      <c r="AO139">
        <f t="shared" si="70"/>
        <v>628456.00165920006</v>
      </c>
      <c r="AP139" s="35">
        <f t="shared" si="71"/>
        <v>2.1039236581545402</v>
      </c>
    </row>
    <row r="140" spans="2:42">
      <c r="B140" s="135">
        <v>42965</v>
      </c>
      <c r="C140" s="352">
        <v>462478.08000000002</v>
      </c>
      <c r="D140" s="352">
        <v>865273.05</v>
      </c>
      <c r="E140" s="355">
        <v>89.64</v>
      </c>
      <c r="F140" s="356">
        <v>178590.59</v>
      </c>
      <c r="G140" s="111">
        <v>3.4546000000000001</v>
      </c>
      <c r="H140" s="136">
        <v>1327751.1299999999</v>
      </c>
      <c r="I140" s="136">
        <f t="shared" si="89"/>
        <v>24821.069999999832</v>
      </c>
      <c r="J140" s="136">
        <f t="shared" si="72"/>
        <v>5527.6799999999348</v>
      </c>
      <c r="K140" s="155">
        <f t="shared" si="73"/>
        <v>4.1631898291059526E-3</v>
      </c>
      <c r="L140" s="136">
        <f t="shared" si="79"/>
        <v>7184.9331326346992</v>
      </c>
      <c r="M140" s="136">
        <f t="shared" si="80"/>
        <v>7913.533132634705</v>
      </c>
      <c r="N140" s="136">
        <f t="shared" si="81"/>
        <v>-6456.3331326346934</v>
      </c>
      <c r="O140" s="155">
        <f t="shared" si="68"/>
        <v>1.8694068066806943E-2</v>
      </c>
      <c r="P140" s="100">
        <f t="shared" si="82"/>
        <v>1.9050193684225714E-2</v>
      </c>
      <c r="Q140" s="100">
        <f t="shared" si="64"/>
        <v>0.24096588122012766</v>
      </c>
      <c r="S140" s="100">
        <f t="shared" si="83"/>
        <v>1.9317477629273952E-2</v>
      </c>
      <c r="T140" s="100">
        <f t="shared" si="65"/>
        <v>0.16776182246340893</v>
      </c>
      <c r="U140" s="100">
        <f t="shared" si="59"/>
        <v>4.6620852146810526E-2</v>
      </c>
      <c r="V140" s="100">
        <f t="shared" si="77"/>
        <v>-6.0629414148423877E-2</v>
      </c>
      <c r="W140" s="100">
        <f t="shared" si="78"/>
        <v>0.35311128811127379</v>
      </c>
      <c r="X140" s="100">
        <f t="shared" si="84"/>
        <v>1.8907391092152358E-2</v>
      </c>
      <c r="Y140" s="100">
        <f t="shared" si="66"/>
        <v>0.28398677355978036</v>
      </c>
      <c r="Z140" s="100">
        <f t="shared" si="60"/>
        <v>5.1620368609220285E-2</v>
      </c>
      <c r="AA140" s="100">
        <f t="shared" si="85"/>
        <v>1.0606294141484556</v>
      </c>
      <c r="AB140" s="100">
        <f t="shared" si="61"/>
        <v>0.61380546528946467</v>
      </c>
      <c r="AC140" s="100">
        <f t="shared" si="57"/>
        <v>0.38619441128297771</v>
      </c>
      <c r="AD140" s="100">
        <f t="shared" si="74"/>
        <v>0.64688871188873798</v>
      </c>
      <c r="AE140" s="359">
        <f t="shared" si="58"/>
        <v>1300302.4607692307</v>
      </c>
      <c r="AF140" s="100">
        <f t="shared" si="90"/>
        <v>1.5036768590881346E-2</v>
      </c>
      <c r="AG140" s="100">
        <f t="shared" si="67"/>
        <v>0.22480053174700057</v>
      </c>
      <c r="AI140" s="198">
        <f t="shared" si="69"/>
        <v>616959.05221400002</v>
      </c>
      <c r="AJ140" s="205">
        <f t="shared" si="86"/>
        <v>-1.6537321870319425E-2</v>
      </c>
      <c r="AK140" s="35">
        <f t="shared" si="87"/>
        <v>728.60000000000582</v>
      </c>
      <c r="AL140" s="35">
        <f t="shared" si="75"/>
        <v>-848</v>
      </c>
      <c r="AM140" s="35">
        <f t="shared" si="76"/>
        <v>-2929.5008000000003</v>
      </c>
      <c r="AN140">
        <f t="shared" si="88"/>
        <v>2517.0215600000201</v>
      </c>
      <c r="AO140">
        <f t="shared" si="70"/>
        <v>617268.72255800001</v>
      </c>
      <c r="AP140" s="35">
        <f t="shared" si="71"/>
        <v>2.1510098948440421</v>
      </c>
    </row>
    <row r="141" spans="2:42">
      <c r="B141" s="135">
        <v>42972</v>
      </c>
      <c r="C141" s="352">
        <v>466058.58</v>
      </c>
      <c r="D141" s="352">
        <v>868902.07</v>
      </c>
      <c r="E141" s="355">
        <v>88.5</v>
      </c>
      <c r="F141" s="356">
        <v>180150.69</v>
      </c>
      <c r="G141" s="111">
        <v>3.4350999999999998</v>
      </c>
      <c r="H141" s="136">
        <v>1334960.6399999999</v>
      </c>
      <c r="I141" s="136">
        <f t="shared" si="89"/>
        <v>22216.239999999991</v>
      </c>
      <c r="J141" s="136">
        <f t="shared" si="72"/>
        <v>7209.5100000000093</v>
      </c>
      <c r="K141" s="155">
        <f t="shared" si="73"/>
        <v>5.4005412474183584E-3</v>
      </c>
      <c r="L141" s="136">
        <f t="shared" si="79"/>
        <v>6467.421618002385</v>
      </c>
      <c r="M141" s="136">
        <f t="shared" si="80"/>
        <v>8236.351618002378</v>
      </c>
      <c r="N141" s="136">
        <f t="shared" si="81"/>
        <v>-4698.491618002392</v>
      </c>
      <c r="O141" s="155">
        <f t="shared" si="68"/>
        <v>1.6641868931806105E-2</v>
      </c>
      <c r="P141" s="100">
        <f t="shared" si="82"/>
        <v>1.692350772930358E-2</v>
      </c>
      <c r="Q141" s="100">
        <f t="shared" si="64"/>
        <v>0.24638372573341882</v>
      </c>
      <c r="S141" s="100">
        <f t="shared" si="83"/>
        <v>1.7804136028279682E-2</v>
      </c>
      <c r="T141" s="100">
        <f t="shared" si="65"/>
        <v>0.18040041038325985</v>
      </c>
      <c r="U141" s="100">
        <f t="shared" si="59"/>
        <v>4.8406208951957713E-2</v>
      </c>
      <c r="V141" s="100">
        <f t="shared" si="77"/>
        <v>0.49663569368791988</v>
      </c>
      <c r="W141" s="100">
        <f t="shared" si="78"/>
        <v>0.36696668743225669</v>
      </c>
      <c r="X141" s="100">
        <f t="shared" si="84"/>
        <v>1.6451798774982564E-2</v>
      </c>
      <c r="Y141" s="100">
        <f t="shared" si="66"/>
        <v>0.28490913382040184</v>
      </c>
      <c r="Z141" s="100">
        <f t="shared" si="60"/>
        <v>4.4748080503918188E-2</v>
      </c>
      <c r="AA141" s="100">
        <f t="shared" si="85"/>
        <v>0.50336569336888326</v>
      </c>
      <c r="AB141" s="100">
        <f t="shared" si="61"/>
        <v>0.59333856048178546</v>
      </c>
      <c r="AC141" s="100">
        <f t="shared" si="57"/>
        <v>0.40666142278733436</v>
      </c>
      <c r="AD141" s="100">
        <f t="shared" si="74"/>
        <v>0.63303376268891631</v>
      </c>
      <c r="AE141" s="359">
        <f t="shared" si="58"/>
        <v>1304820.5246153846</v>
      </c>
      <c r="AF141" s="100">
        <f t="shared" si="90"/>
        <v>1.4733592440672238E-2</v>
      </c>
      <c r="AG141" s="100">
        <f t="shared" si="67"/>
        <v>0.22669304029681059</v>
      </c>
      <c r="AI141" s="198">
        <f t="shared" si="69"/>
        <v>618835.63521899993</v>
      </c>
      <c r="AJ141" s="205">
        <f t="shared" si="86"/>
        <v>-1.7701402935000325E-2</v>
      </c>
      <c r="AK141" s="35">
        <f t="shared" si="87"/>
        <v>1768.929999999993</v>
      </c>
      <c r="AL141" s="35">
        <f t="shared" si="75"/>
        <v>1560.1000000000058</v>
      </c>
      <c r="AM141" s="35">
        <f t="shared" si="76"/>
        <v>5359.09951000002</v>
      </c>
      <c r="AN141">
        <f t="shared" si="88"/>
        <v>6076.4514429999754</v>
      </c>
      <c r="AO141">
        <f t="shared" si="70"/>
        <v>619139.64156899997</v>
      </c>
      <c r="AP141" s="35">
        <f t="shared" si="71"/>
        <v>2.1561543638475382</v>
      </c>
    </row>
    <row r="142" spans="2:42">
      <c r="B142" s="135">
        <v>42978</v>
      </c>
      <c r="C142" s="352">
        <v>467928.27</v>
      </c>
      <c r="D142" s="352">
        <v>867301.4</v>
      </c>
      <c r="E142" s="355">
        <v>87.6</v>
      </c>
      <c r="F142" s="356">
        <v>180079.26</v>
      </c>
      <c r="G142" s="111">
        <v>3.4234800000000001</v>
      </c>
      <c r="H142" s="136">
        <v>1335229.67</v>
      </c>
      <c r="I142" s="136">
        <f t="shared" si="89"/>
        <v>20492.25</v>
      </c>
      <c r="J142" s="136">
        <f t="shared" si="72"/>
        <v>269.03000000002794</v>
      </c>
      <c r="K142" s="155">
        <f t="shared" si="73"/>
        <v>2.0148593612365426E-4</v>
      </c>
      <c r="L142" s="136">
        <f t="shared" si="79"/>
        <v>5985.7951558063723</v>
      </c>
      <c r="M142" s="136">
        <f t="shared" si="80"/>
        <v>7414.9151558063677</v>
      </c>
      <c r="N142" s="136">
        <f t="shared" si="81"/>
        <v>-4556.675155806377</v>
      </c>
      <c r="O142" s="155">
        <f t="shared" si="68"/>
        <v>1.5347359679327677E-2</v>
      </c>
      <c r="P142" s="100">
        <f t="shared" si="82"/>
        <v>1.5586572412307244E-2</v>
      </c>
      <c r="Q142" s="100">
        <f t="shared" si="64"/>
        <v>0.23620485247951478</v>
      </c>
      <c r="S142" s="100">
        <f t="shared" si="83"/>
        <v>1.6526077445483414E-2</v>
      </c>
      <c r="T142" s="100">
        <f t="shared" si="65"/>
        <v>0.178339717656743</v>
      </c>
      <c r="U142" s="100">
        <f t="shared" si="59"/>
        <v>4.6337027581043369E-2</v>
      </c>
      <c r="V142" s="100">
        <f t="shared" si="77"/>
        <v>6.949745381555247</v>
      </c>
      <c r="W142" s="100">
        <f t="shared" si="78"/>
        <v>0.37122814722639275</v>
      </c>
      <c r="X142" s="100">
        <f t="shared" si="84"/>
        <v>1.5080421439456478E-2</v>
      </c>
      <c r="Y142" s="100">
        <f t="shared" si="66"/>
        <v>0.26984886011812342</v>
      </c>
      <c r="Z142" s="100">
        <f t="shared" si="60"/>
        <v>4.5513379391299867E-2</v>
      </c>
      <c r="AA142" s="100">
        <f t="shared" si="85"/>
        <v>-5.9497825521308378</v>
      </c>
      <c r="AB142" s="100">
        <f t="shared" si="61"/>
        <v>0.4484555231762189</v>
      </c>
      <c r="AC142" s="100">
        <f t="shared" ref="AC142:AC205" si="91">AVERAGE(V130:V142)</f>
        <v>0.55154160081785519</v>
      </c>
      <c r="AD142" s="100">
        <f t="shared" si="74"/>
        <v>0.62877234076297528</v>
      </c>
      <c r="AE142" s="359">
        <f t="shared" ref="AE142:AE205" si="92">AVERAGE(H130:H142)</f>
        <v>1309318.8046153847</v>
      </c>
      <c r="AF142" s="100">
        <f t="shared" si="90"/>
        <v>1.4466222171801685E-2</v>
      </c>
      <c r="AG142" s="100">
        <f t="shared" si="67"/>
        <v>0.22856034307043877</v>
      </c>
      <c r="AI142" s="198">
        <f t="shared" si="69"/>
        <v>616497.74502480007</v>
      </c>
      <c r="AJ142" s="205">
        <f t="shared" si="86"/>
        <v>-2.2024076117278007E-2</v>
      </c>
      <c r="AK142" s="35">
        <f t="shared" si="87"/>
        <v>1429.1199999999953</v>
      </c>
      <c r="AL142" s="35">
        <f t="shared" si="75"/>
        <v>-71.429999999993015</v>
      </c>
      <c r="AM142" s="35">
        <f t="shared" si="76"/>
        <v>-244.5391763999761</v>
      </c>
      <c r="AN142">
        <f t="shared" si="88"/>
        <v>4892.5637375999841</v>
      </c>
      <c r="AO142">
        <f t="shared" si="70"/>
        <v>616797.64187280007</v>
      </c>
      <c r="AP142" s="35">
        <f t="shared" si="71"/>
        <v>2.164777520785917</v>
      </c>
    </row>
    <row r="143" spans="2:42">
      <c r="B143" s="135">
        <v>42986</v>
      </c>
      <c r="C143" s="352">
        <v>467424.47</v>
      </c>
      <c r="D143" s="352">
        <v>864669.17</v>
      </c>
      <c r="E143" s="355">
        <v>94.31</v>
      </c>
      <c r="F143" s="356">
        <v>180489.58</v>
      </c>
      <c r="G143" s="111">
        <v>3.4721199999999999</v>
      </c>
      <c r="H143" s="136">
        <v>1332093.6299999999</v>
      </c>
      <c r="I143" s="136">
        <f t="shared" si="89"/>
        <v>9870.1799999999348</v>
      </c>
      <c r="J143" s="136">
        <f t="shared" si="72"/>
        <v>-3136.0400000000373</v>
      </c>
      <c r="K143" s="155">
        <f t="shared" si="73"/>
        <v>-2.3542188997631025E-3</v>
      </c>
      <c r="L143" s="136">
        <f t="shared" si="79"/>
        <v>2842.6955289563539</v>
      </c>
      <c r="M143" s="136">
        <f t="shared" si="80"/>
        <v>3893.6855289563446</v>
      </c>
      <c r="N143" s="136">
        <f t="shared" si="81"/>
        <v>-1791.7055289563632</v>
      </c>
      <c r="O143" s="155">
        <f t="shared" si="68"/>
        <v>7.4095242088950877E-3</v>
      </c>
      <c r="P143" s="100">
        <f t="shared" si="82"/>
        <v>7.4648350851740947E-3</v>
      </c>
      <c r="Q143" s="100">
        <f t="shared" si="64"/>
        <v>0.23764301471954893</v>
      </c>
      <c r="S143" s="100">
        <f t="shared" si="83"/>
        <v>9.9635226495906927E-3</v>
      </c>
      <c r="T143" s="100">
        <f t="shared" si="65"/>
        <v>0.16955000028649217</v>
      </c>
      <c r="U143" s="100">
        <f t="shared" ref="U143:U206" si="93">(C143-C130)/C130</f>
        <v>4.3653396782232561E-2</v>
      </c>
      <c r="V143" s="100">
        <f t="shared" si="77"/>
        <v>0.16064846111658032</v>
      </c>
      <c r="W143" s="100">
        <f t="shared" si="78"/>
        <v>0.46719006137679664</v>
      </c>
      <c r="X143" s="100">
        <f t="shared" si="84"/>
        <v>6.1192429603730229E-3</v>
      </c>
      <c r="Y143" s="100">
        <f t="shared" si="66"/>
        <v>0.27786183200815906</v>
      </c>
      <c r="Z143" s="100">
        <f t="shared" ref="Z143:Z206" si="94">(D143-D130)/D130</f>
        <v>3.6235326731542818E-2</v>
      </c>
      <c r="AA143" s="100">
        <f t="shared" si="85"/>
        <v>0.83934835014857911</v>
      </c>
      <c r="AB143" s="100">
        <f t="shared" ref="AB143:AB206" si="95">AVERAGE(AA131:AA143)</f>
        <v>0.44533781841514186</v>
      </c>
      <c r="AC143" s="100">
        <f t="shared" si="91"/>
        <v>0.55465906029163614</v>
      </c>
      <c r="AD143" s="100">
        <f t="shared" si="74"/>
        <v>0.53281095177596516</v>
      </c>
      <c r="AE143" s="359">
        <f t="shared" si="92"/>
        <v>1313148.5846153847</v>
      </c>
      <c r="AF143" s="100">
        <f t="shared" si="90"/>
        <v>1.366162811777772E-2</v>
      </c>
      <c r="AG143" s="100">
        <f t="shared" si="67"/>
        <v>0.23001150521821095</v>
      </c>
      <c r="AI143" s="198">
        <f t="shared" si="69"/>
        <v>626681.4805095999</v>
      </c>
      <c r="AJ143" s="205">
        <f t="shared" si="86"/>
        <v>-2.3376986523134195E-3</v>
      </c>
      <c r="AK143" s="35">
        <f t="shared" si="87"/>
        <v>1050.9899999999907</v>
      </c>
      <c r="AL143" s="35">
        <f t="shared" si="75"/>
        <v>410.31999999997788</v>
      </c>
      <c r="AM143" s="35">
        <f t="shared" si="76"/>
        <v>1424.6802783999231</v>
      </c>
      <c r="AN143">
        <f t="shared" si="88"/>
        <v>3649.1633987999676</v>
      </c>
      <c r="AO143">
        <f t="shared" si="70"/>
        <v>627008.93614679994</v>
      </c>
      <c r="AP143" s="35">
        <f t="shared" si="71"/>
        <v>2.1245209648624854</v>
      </c>
    </row>
    <row r="144" spans="2:42">
      <c r="B144" s="135">
        <v>42993</v>
      </c>
      <c r="C144" s="352">
        <v>468110.98</v>
      </c>
      <c r="D144" s="352">
        <v>873906.21</v>
      </c>
      <c r="E144" s="355">
        <v>97.1</v>
      </c>
      <c r="F144" s="356">
        <v>179777.11</v>
      </c>
      <c r="G144" s="111">
        <v>3.5348999999999999</v>
      </c>
      <c r="H144" s="136">
        <v>1342017.19</v>
      </c>
      <c r="I144" s="136">
        <f t="shared" si="89"/>
        <v>14266.060000000056</v>
      </c>
      <c r="J144" s="136">
        <f t="shared" si="72"/>
        <v>9923.5600000000559</v>
      </c>
      <c r="K144" s="155">
        <f t="shared" si="73"/>
        <v>7.3945103490068234E-3</v>
      </c>
      <c r="L144" s="136">
        <f t="shared" si="79"/>
        <v>4035.7747036691439</v>
      </c>
      <c r="M144" s="136">
        <f t="shared" si="80"/>
        <v>5222.294703669133</v>
      </c>
      <c r="N144" s="136">
        <f t="shared" si="81"/>
        <v>-2849.2547036691544</v>
      </c>
      <c r="O144" s="155">
        <f t="shared" si="68"/>
        <v>1.0630310927686445E-2</v>
      </c>
      <c r="P144" s="100">
        <f t="shared" si="82"/>
        <v>1.0744528607556189E-2</v>
      </c>
      <c r="Q144" s="100">
        <f t="shared" si="64"/>
        <v>0.24411011561018642</v>
      </c>
      <c r="S144" s="100">
        <f t="shared" si="83"/>
        <v>1.2179820500898043E-2</v>
      </c>
      <c r="T144" s="100">
        <f t="shared" si="65"/>
        <v>0.17321300492026115</v>
      </c>
      <c r="U144" s="100">
        <f t="shared" si="93"/>
        <v>4.5792810091742055E-2</v>
      </c>
      <c r="V144" s="100">
        <f t="shared" si="77"/>
        <v>6.917981047124272E-2</v>
      </c>
      <c r="W144" s="100">
        <f t="shared" si="78"/>
        <v>0.39484622944246295</v>
      </c>
      <c r="X144" s="100">
        <f t="shared" si="84"/>
        <v>9.9773822841239725E-3</v>
      </c>
      <c r="Y144" s="100">
        <f t="shared" si="66"/>
        <v>0.28572849161741587</v>
      </c>
      <c r="Z144" s="100">
        <f t="shared" si="94"/>
        <v>3.7781744044250901E-2</v>
      </c>
      <c r="AA144" s="100">
        <f t="shared" si="85"/>
        <v>0.93081918182586376</v>
      </c>
      <c r="AB144" s="100">
        <f t="shared" si="95"/>
        <v>0.43731502180297899</v>
      </c>
      <c r="AC144" s="100">
        <f t="shared" si="91"/>
        <v>0.56268188337230141</v>
      </c>
      <c r="AD144" s="100">
        <f t="shared" si="74"/>
        <v>0.60515377055752484</v>
      </c>
      <c r="AE144" s="359">
        <f t="shared" si="92"/>
        <v>1317172.6707692309</v>
      </c>
      <c r="AF144" s="100">
        <f t="shared" si="90"/>
        <v>1.2974066041542477E-2</v>
      </c>
      <c r="AG144" s="100">
        <f t="shared" si="67"/>
        <v>0.23178227975885207</v>
      </c>
      <c r="AI144" s="198">
        <f t="shared" si="69"/>
        <v>635494.10613899992</v>
      </c>
      <c r="AJ144" s="205">
        <f t="shared" si="86"/>
        <v>3.0042599842705252E-2</v>
      </c>
      <c r="AK144" s="35">
        <f t="shared" si="87"/>
        <v>1186.5199999999895</v>
      </c>
      <c r="AL144" s="35">
        <f t="shared" si="75"/>
        <v>-712.47000000000116</v>
      </c>
      <c r="AM144" s="35">
        <f t="shared" si="76"/>
        <v>-2518.5102030000039</v>
      </c>
      <c r="AN144">
        <f t="shared" si="88"/>
        <v>4194.229547999963</v>
      </c>
      <c r="AO144">
        <f t="shared" si="70"/>
        <v>635837.34492900001</v>
      </c>
      <c r="AP144" s="35">
        <f t="shared" si="71"/>
        <v>2.1106297085300243</v>
      </c>
    </row>
    <row r="145" spans="2:42">
      <c r="B145" s="135">
        <v>43000</v>
      </c>
      <c r="C145" s="352">
        <v>469409.94</v>
      </c>
      <c r="D145" s="352">
        <v>872238.21</v>
      </c>
      <c r="E145" s="355">
        <v>97.78</v>
      </c>
      <c r="F145" s="356">
        <v>180281.35</v>
      </c>
      <c r="G145" s="111">
        <v>3.5675400000000002</v>
      </c>
      <c r="H145" s="136">
        <v>1341648.1599999999</v>
      </c>
      <c r="I145" s="136">
        <f t="shared" si="89"/>
        <v>6687.5200000000186</v>
      </c>
      <c r="J145" s="136">
        <f t="shared" si="72"/>
        <v>-369.03000000002794</v>
      </c>
      <c r="K145" s="155">
        <f t="shared" si="73"/>
        <v>-2.7505721023016048E-4</v>
      </c>
      <c r="L145" s="136">
        <f t="shared" si="79"/>
        <v>1874.5466063449935</v>
      </c>
      <c r="M145" s="136">
        <f t="shared" si="80"/>
        <v>2005.206606344997</v>
      </c>
      <c r="N145" s="136">
        <f t="shared" si="81"/>
        <v>-1743.88660634499</v>
      </c>
      <c r="O145" s="155">
        <f t="shared" si="68"/>
        <v>4.9845557124306118E-3</v>
      </c>
      <c r="P145" s="100">
        <f t="shared" si="82"/>
        <v>5.0095259737395845E-3</v>
      </c>
      <c r="Q145" s="100">
        <f t="shared" si="64"/>
        <v>0.2430121041555981</v>
      </c>
      <c r="S145" s="100">
        <f t="shared" si="83"/>
        <v>7.1908557074520244E-3</v>
      </c>
      <c r="T145" s="100">
        <f t="shared" si="65"/>
        <v>0.17745097195716833</v>
      </c>
      <c r="U145" s="100">
        <f t="shared" si="93"/>
        <v>4.4136127555054201E-2</v>
      </c>
      <c r="V145" s="100">
        <f t="shared" si="77"/>
        <v>-3.5199306289459464</v>
      </c>
      <c r="W145" s="100">
        <f t="shared" si="78"/>
        <v>0.50113644519941269</v>
      </c>
      <c r="X145" s="100">
        <f t="shared" si="84"/>
        <v>3.8394890692342513E-3</v>
      </c>
      <c r="Y145" s="100">
        <f t="shared" si="66"/>
        <v>0.28141009992225052</v>
      </c>
      <c r="Z145" s="100">
        <f t="shared" si="94"/>
        <v>3.2654118917829232E-2</v>
      </c>
      <c r="AA145" s="100">
        <f t="shared" si="85"/>
        <v>4.5199577270137219</v>
      </c>
      <c r="AB145" s="100">
        <f t="shared" si="95"/>
        <v>0.74133627721861062</v>
      </c>
      <c r="AC145" s="100">
        <f t="shared" si="91"/>
        <v>0.25866237208368409</v>
      </c>
      <c r="AD145" s="100">
        <f t="shared" si="74"/>
        <v>0.49886056415532287</v>
      </c>
      <c r="AE145" s="359">
        <f t="shared" si="92"/>
        <v>1320820.6492307691</v>
      </c>
      <c r="AF145" s="100">
        <f t="shared" si="90"/>
        <v>1.2262318313931164E-2</v>
      </c>
      <c r="AG145" s="100">
        <f t="shared" si="67"/>
        <v>0.23311197630309868</v>
      </c>
      <c r="AI145" s="198">
        <f t="shared" si="69"/>
        <v>643160.927379</v>
      </c>
      <c r="AJ145" s="205">
        <f t="shared" si="86"/>
        <v>3.9308163227205858E-2</v>
      </c>
      <c r="AK145" s="35">
        <f t="shared" si="87"/>
        <v>130.66000000000349</v>
      </c>
      <c r="AL145" s="35">
        <f t="shared" si="75"/>
        <v>504.24000000001979</v>
      </c>
      <c r="AM145" s="35">
        <f t="shared" si="76"/>
        <v>1798.8963696000708</v>
      </c>
      <c r="AN145">
        <f t="shared" si="88"/>
        <v>466.13477640001247</v>
      </c>
      <c r="AO145">
        <f t="shared" si="70"/>
        <v>643509.76144020003</v>
      </c>
      <c r="AP145" s="35">
        <f t="shared" si="71"/>
        <v>2.0848916992297659</v>
      </c>
    </row>
    <row r="146" spans="2:42">
      <c r="B146" s="135">
        <v>43007</v>
      </c>
      <c r="C146" s="352">
        <v>473018.42</v>
      </c>
      <c r="D146" s="352">
        <v>882025.66</v>
      </c>
      <c r="E146" s="355">
        <v>90.01</v>
      </c>
      <c r="F146" s="356">
        <v>180027.95</v>
      </c>
      <c r="G146" s="111">
        <v>3.6602199999999998</v>
      </c>
      <c r="H146" s="136">
        <v>1355044.08</v>
      </c>
      <c r="I146" s="136">
        <f t="shared" si="89"/>
        <v>19814.410000000149</v>
      </c>
      <c r="J146" s="136">
        <f t="shared" si="72"/>
        <v>13395.920000000158</v>
      </c>
      <c r="K146" s="155">
        <f t="shared" si="73"/>
        <v>9.8859662188997988E-3</v>
      </c>
      <c r="L146" s="136">
        <f t="shared" si="79"/>
        <v>5413.447825540582</v>
      </c>
      <c r="M146" s="136">
        <f t="shared" si="80"/>
        <v>5362.1378255405843</v>
      </c>
      <c r="N146" s="136">
        <f t="shared" si="81"/>
        <v>-5464.7578255405797</v>
      </c>
      <c r="O146" s="155">
        <f t="shared" si="68"/>
        <v>1.462270511524625E-2</v>
      </c>
      <c r="P146" s="100">
        <f t="shared" si="82"/>
        <v>1.483970169716207E-2</v>
      </c>
      <c r="Q146" s="100">
        <f t="shared" si="64"/>
        <v>0.26309742110090245</v>
      </c>
      <c r="S146" s="100">
        <f t="shared" si="83"/>
        <v>1.087805616018875E-2</v>
      </c>
      <c r="T146" s="100">
        <f t="shared" si="65"/>
        <v>0.18396763994528234</v>
      </c>
      <c r="U146" s="100">
        <f t="shared" si="93"/>
        <v>4.8244238221933217E-2</v>
      </c>
      <c r="V146" s="100">
        <f t="shared" si="77"/>
        <v>0.26937156985111427</v>
      </c>
      <c r="W146" s="100">
        <f t="shared" si="78"/>
        <v>0.25689132303207246</v>
      </c>
      <c r="X146" s="100">
        <f t="shared" si="84"/>
        <v>1.697709700457074E-2</v>
      </c>
      <c r="Y146" s="100">
        <f t="shared" si="66"/>
        <v>0.31005282716028265</v>
      </c>
      <c r="Z146" s="100">
        <f t="shared" si="94"/>
        <v>3.4001747951376331E-2</v>
      </c>
      <c r="AA146" s="100">
        <f t="shared" si="85"/>
        <v>0.73062917664482574</v>
      </c>
      <c r="AB146" s="100">
        <f t="shared" si="95"/>
        <v>0.73348439195970627</v>
      </c>
      <c r="AC146" s="100">
        <f t="shared" si="91"/>
        <v>0.26651439134161675</v>
      </c>
      <c r="AD146" s="100">
        <f t="shared" si="74"/>
        <v>0.74310867696791871</v>
      </c>
      <c r="AE146" s="359">
        <f t="shared" si="92"/>
        <v>1324726.3684615383</v>
      </c>
      <c r="AF146" s="100">
        <f t="shared" si="90"/>
        <v>1.1767618239226068E-2</v>
      </c>
      <c r="AG146" s="100">
        <f t="shared" si="67"/>
        <v>0.23556434969939061</v>
      </c>
      <c r="AI146" s="198">
        <f t="shared" si="69"/>
        <v>658941.90314900002</v>
      </c>
      <c r="AJ146" s="205">
        <f t="shared" si="86"/>
        <v>6.8847223638251159E-2</v>
      </c>
      <c r="AK146" s="35">
        <f t="shared" si="87"/>
        <v>-51.309999999997672</v>
      </c>
      <c r="AL146" s="35">
        <f t="shared" si="75"/>
        <v>-253.39999999999418</v>
      </c>
      <c r="AM146" s="35">
        <f t="shared" si="76"/>
        <v>-927.49974799997869</v>
      </c>
      <c r="AN146">
        <f t="shared" si="88"/>
        <v>-187.80588819999147</v>
      </c>
      <c r="AO146">
        <f t="shared" si="70"/>
        <v>659271.35955120006</v>
      </c>
      <c r="AP146" s="35">
        <f t="shared" si="71"/>
        <v>2.055366216609877</v>
      </c>
    </row>
    <row r="147" spans="2:42">
      <c r="B147" s="135">
        <v>43014</v>
      </c>
      <c r="C147" s="352">
        <v>473119.89</v>
      </c>
      <c r="D147" s="352">
        <v>877516.1</v>
      </c>
      <c r="E147" s="355">
        <v>85.26</v>
      </c>
      <c r="F147" s="356">
        <v>179899.56</v>
      </c>
      <c r="G147" s="111">
        <v>3.6554799999999998</v>
      </c>
      <c r="H147" s="136">
        <v>1350635.99</v>
      </c>
      <c r="I147" s="136">
        <f t="shared" si="89"/>
        <v>18542.360000000102</v>
      </c>
      <c r="J147" s="136">
        <f t="shared" si="72"/>
        <v>-4408.0900000000838</v>
      </c>
      <c r="K147" s="155">
        <f t="shared" si="73"/>
        <v>-3.2637143039554897E-3</v>
      </c>
      <c r="L147" s="136">
        <f t="shared" si="79"/>
        <v>5072.4829570945822</v>
      </c>
      <c r="M147" s="136">
        <f t="shared" si="80"/>
        <v>4482.4629570945926</v>
      </c>
      <c r="N147" s="136">
        <f t="shared" si="81"/>
        <v>-5662.5029570945717</v>
      </c>
      <c r="O147" s="155">
        <f t="shared" si="68"/>
        <v>1.3728613880635673E-2</v>
      </c>
      <c r="P147" s="100">
        <f t="shared" si="82"/>
        <v>1.3919712235242881E-2</v>
      </c>
      <c r="Q147" s="100">
        <f t="shared" si="64"/>
        <v>0.24059028479459213</v>
      </c>
      <c r="S147" s="100">
        <f t="shared" si="83"/>
        <v>1.2184685153518048E-2</v>
      </c>
      <c r="T147" s="100">
        <f t="shared" si="65"/>
        <v>0.17446886499989625</v>
      </c>
      <c r="U147" s="100">
        <f t="shared" si="93"/>
        <v>4.6125795860195877E-2</v>
      </c>
      <c r="V147" s="100">
        <f t="shared" si="77"/>
        <v>-2.3019039992384079E-2</v>
      </c>
      <c r="W147" s="100">
        <f t="shared" si="78"/>
        <v>0.30715723349131452</v>
      </c>
      <c r="X147" s="100">
        <f t="shared" si="84"/>
        <v>1.4857624679737263E-2</v>
      </c>
      <c r="Y147" s="100">
        <f t="shared" si="66"/>
        <v>0.27942605897974471</v>
      </c>
      <c r="Z147" s="100">
        <f t="shared" si="94"/>
        <v>3.8011079036072946E-2</v>
      </c>
      <c r="AA147" s="100">
        <f t="shared" si="85"/>
        <v>1.0230190399923709</v>
      </c>
      <c r="AB147" s="100">
        <f t="shared" si="95"/>
        <v>0.72352486470868327</v>
      </c>
      <c r="AC147" s="100">
        <f t="shared" si="91"/>
        <v>0.27647391859263865</v>
      </c>
      <c r="AD147" s="100">
        <f t="shared" si="74"/>
        <v>0.69284222720300237</v>
      </c>
      <c r="AE147" s="359">
        <f t="shared" si="92"/>
        <v>1328802.8838461537</v>
      </c>
      <c r="AF147" s="100">
        <f t="shared" si="90"/>
        <v>1.192119415439504E-2</v>
      </c>
      <c r="AG147" s="100">
        <f t="shared" si="67"/>
        <v>0.23786533338240715</v>
      </c>
      <c r="AI147" s="198">
        <f t="shared" si="69"/>
        <v>657619.24358879996</v>
      </c>
      <c r="AJ147" s="205">
        <f t="shared" si="86"/>
        <v>4.9367603864793212E-2</v>
      </c>
      <c r="AK147" s="35">
        <f t="shared" si="87"/>
        <v>-590.01999999998952</v>
      </c>
      <c r="AL147" s="35">
        <f t="shared" si="75"/>
        <v>-128.39000000001397</v>
      </c>
      <c r="AM147" s="35">
        <f t="shared" si="76"/>
        <v>-469.32707720005106</v>
      </c>
      <c r="AN147">
        <f t="shared" si="88"/>
        <v>-2156.8063095999614</v>
      </c>
      <c r="AO147">
        <f t="shared" si="70"/>
        <v>657930.90981360001</v>
      </c>
      <c r="AP147" s="35">
        <f t="shared" si="71"/>
        <v>2.0528538329087653</v>
      </c>
    </row>
    <row r="148" spans="2:42">
      <c r="B148" s="135">
        <v>43021</v>
      </c>
      <c r="C148" s="352">
        <v>475185.22</v>
      </c>
      <c r="D148" s="352">
        <v>880567.33</v>
      </c>
      <c r="E148" s="355">
        <v>88.44</v>
      </c>
      <c r="F148" s="356">
        <v>181014.58</v>
      </c>
      <c r="G148" s="111">
        <v>3.7132200000000002</v>
      </c>
      <c r="H148" s="136">
        <v>1355752.55</v>
      </c>
      <c r="I148" s="136">
        <f t="shared" si="89"/>
        <v>13735.360000000102</v>
      </c>
      <c r="J148" s="136">
        <f t="shared" si="72"/>
        <v>5116.5600000000559</v>
      </c>
      <c r="K148" s="155">
        <f t="shared" si="73"/>
        <v>3.7739630288728247E-3</v>
      </c>
      <c r="L148" s="136">
        <f t="shared" si="79"/>
        <v>3699.0428792261437</v>
      </c>
      <c r="M148" s="136">
        <f t="shared" si="80"/>
        <v>4936.5128792261448</v>
      </c>
      <c r="N148" s="136">
        <f t="shared" si="81"/>
        <v>-2461.5728792261425</v>
      </c>
      <c r="O148" s="155">
        <f t="shared" si="68"/>
        <v>1.0131170323080051E-2</v>
      </c>
      <c r="P148" s="100">
        <f t="shared" si="82"/>
        <v>1.0234861447639208E-2</v>
      </c>
      <c r="Q148" s="100">
        <f t="shared" si="64"/>
        <v>0.25199083020831053</v>
      </c>
      <c r="S148" s="100">
        <f t="shared" si="83"/>
        <v>1.5112313750897258E-2</v>
      </c>
      <c r="T148" s="100">
        <f t="shared" si="65"/>
        <v>0.17856677903330953</v>
      </c>
      <c r="U148" s="100">
        <f t="shared" si="93"/>
        <v>4.3368458236385382E-2</v>
      </c>
      <c r="V148" s="100">
        <f t="shared" si="77"/>
        <v>0.40365597198116226</v>
      </c>
      <c r="W148" s="100">
        <f t="shared" si="78"/>
        <v>0.51503855741676507</v>
      </c>
      <c r="X148" s="100">
        <f t="shared" si="84"/>
        <v>7.6222367157683839E-3</v>
      </c>
      <c r="Y148" s="100">
        <f t="shared" si="66"/>
        <v>0.29554575403700106</v>
      </c>
      <c r="Z148" s="100">
        <f t="shared" si="94"/>
        <v>3.9645689865868243E-2</v>
      </c>
      <c r="AA148" s="100">
        <f t="shared" si="85"/>
        <v>0.59634402801881503</v>
      </c>
      <c r="AB148" s="100">
        <f t="shared" si="95"/>
        <v>0.74355949769184315</v>
      </c>
      <c r="AC148" s="100">
        <f t="shared" si="91"/>
        <v>0.25643928560947449</v>
      </c>
      <c r="AD148" s="100">
        <f t="shared" si="74"/>
        <v>0.48496144258322649</v>
      </c>
      <c r="AE148" s="359">
        <f t="shared" si="92"/>
        <v>1332905.259230769</v>
      </c>
      <c r="AF148" s="100">
        <f t="shared" si="90"/>
        <v>1.1944211120285559E-2</v>
      </c>
      <c r="AG148" s="100">
        <f t="shared" si="67"/>
        <v>0.24023885369924153</v>
      </c>
      <c r="AI148" s="198">
        <f t="shared" si="69"/>
        <v>672146.95874759997</v>
      </c>
      <c r="AJ148" s="205">
        <f t="shared" si="86"/>
        <v>5.767614877073788E-2</v>
      </c>
      <c r="AK148" s="35">
        <f t="shared" si="87"/>
        <v>1237.4700000000012</v>
      </c>
      <c r="AL148" s="35">
        <f t="shared" si="75"/>
        <v>1115.0199999999895</v>
      </c>
      <c r="AM148" s="35">
        <f t="shared" si="76"/>
        <v>4140.3145643999615</v>
      </c>
      <c r="AN148">
        <f t="shared" si="88"/>
        <v>4594.9983534000048</v>
      </c>
      <c r="AO148">
        <f t="shared" si="70"/>
        <v>672475.35592440004</v>
      </c>
      <c r="AP148" s="35">
        <f t="shared" si="71"/>
        <v>2.016062801493077</v>
      </c>
    </row>
    <row r="149" spans="2:42">
      <c r="B149" s="135">
        <v>43028</v>
      </c>
      <c r="C149" s="352">
        <v>472580.67</v>
      </c>
      <c r="D149" s="352">
        <v>883602.94</v>
      </c>
      <c r="E149" s="355">
        <v>89.61</v>
      </c>
      <c r="F149" s="356">
        <v>180280.36</v>
      </c>
      <c r="G149" s="111">
        <v>3.7955999999999999</v>
      </c>
      <c r="H149" s="136">
        <v>1356183.61</v>
      </c>
      <c r="I149" s="136">
        <f t="shared" si="89"/>
        <v>14535.450000000186</v>
      </c>
      <c r="J149" s="136">
        <f t="shared" si="72"/>
        <v>431.06000000005588</v>
      </c>
      <c r="K149" s="155">
        <f t="shared" si="73"/>
        <v>3.1784781708138758E-4</v>
      </c>
      <c r="L149" s="136">
        <f t="shared" si="79"/>
        <v>3829.5526398988795</v>
      </c>
      <c r="M149" s="136">
        <f t="shared" si="80"/>
        <v>3828.5626398988597</v>
      </c>
      <c r="N149" s="136">
        <f t="shared" si="81"/>
        <v>-3830.5426398988993</v>
      </c>
      <c r="O149" s="155">
        <f t="shared" si="68"/>
        <v>1.0717907142381838E-2</v>
      </c>
      <c r="P149" s="100">
        <f t="shared" si="82"/>
        <v>1.0834025218653591E-2</v>
      </c>
      <c r="Q149" s="100">
        <f t="shared" si="64"/>
        <v>0.2485816775762065</v>
      </c>
      <c r="S149" s="100">
        <f t="shared" si="83"/>
        <v>6.7547142269718053E-3</v>
      </c>
      <c r="T149" s="100">
        <f t="shared" si="65"/>
        <v>0.16460447751318241</v>
      </c>
      <c r="U149" s="100">
        <f t="shared" si="93"/>
        <v>4.1583930898416339E-2</v>
      </c>
      <c r="V149" s="100">
        <f t="shared" si="77"/>
        <v>-6.0421983018597194</v>
      </c>
      <c r="W149" s="100">
        <f t="shared" si="78"/>
        <v>0.21813772535421613</v>
      </c>
      <c r="X149" s="100">
        <f t="shared" si="84"/>
        <v>1.3029387923741592E-2</v>
      </c>
      <c r="Y149" s="100">
        <f t="shared" si="66"/>
        <v>0.29866568864355597</v>
      </c>
      <c r="Z149" s="100">
        <f t="shared" si="94"/>
        <v>4.0491861334125141E-2</v>
      </c>
      <c r="AA149" s="100">
        <f t="shared" si="85"/>
        <v>7.0421983018595844</v>
      </c>
      <c r="AB149" s="100">
        <f t="shared" si="95"/>
        <v>0.94805320023744166</v>
      </c>
      <c r="AC149" s="100">
        <f t="shared" si="91"/>
        <v>5.1945583063900451E-2</v>
      </c>
      <c r="AD149" s="100">
        <f t="shared" si="74"/>
        <v>0.78186296261896504</v>
      </c>
      <c r="AE149" s="359">
        <f t="shared" si="92"/>
        <v>1337001.6861538463</v>
      </c>
      <c r="AF149" s="100">
        <f t="shared" si="90"/>
        <v>1.2250744968668412E-2</v>
      </c>
      <c r="AG149" s="100">
        <f t="shared" si="67"/>
        <v>0.24241327875112759</v>
      </c>
      <c r="AI149" s="198">
        <f t="shared" si="69"/>
        <v>684272.13441599987</v>
      </c>
      <c r="AJ149" s="205">
        <f t="shared" si="86"/>
        <v>6.3920560604537435E-2</v>
      </c>
      <c r="AK149" s="35">
        <f t="shared" si="87"/>
        <v>-0.9900000000197906</v>
      </c>
      <c r="AL149" s="35">
        <f t="shared" si="75"/>
        <v>-734.22000000000116</v>
      </c>
      <c r="AM149" s="35">
        <f t="shared" si="76"/>
        <v>-2786.8054320000042</v>
      </c>
      <c r="AN149">
        <f t="shared" si="88"/>
        <v>-3.7576440000751172</v>
      </c>
      <c r="AO149">
        <f t="shared" si="70"/>
        <v>684612.25813199987</v>
      </c>
      <c r="AP149" s="35">
        <f t="shared" si="71"/>
        <v>1.9809513982417106</v>
      </c>
    </row>
    <row r="150" spans="2:42">
      <c r="B150" s="135">
        <v>43035</v>
      </c>
      <c r="C150" s="352">
        <v>475382.71</v>
      </c>
      <c r="D150" s="352">
        <v>891709.28</v>
      </c>
      <c r="E150" s="355">
        <v>85.34</v>
      </c>
      <c r="F150" s="356">
        <v>179667.02</v>
      </c>
      <c r="G150" s="111">
        <v>3.8535200000000001</v>
      </c>
      <c r="H150" s="136">
        <v>1367091.99</v>
      </c>
      <c r="I150" s="136">
        <f t="shared" si="89"/>
        <v>12047.909999999916</v>
      </c>
      <c r="J150" s="136">
        <f t="shared" si="72"/>
        <v>10908.379999999888</v>
      </c>
      <c r="K150" s="155">
        <f t="shared" si="73"/>
        <v>7.9792582209481655E-3</v>
      </c>
      <c r="L150" s="136">
        <f t="shared" si="79"/>
        <v>3126.4687869791555</v>
      </c>
      <c r="M150" s="136">
        <f t="shared" si="80"/>
        <v>2765.5387869791334</v>
      </c>
      <c r="N150" s="136">
        <f t="shared" si="81"/>
        <v>-3487.3987869791777</v>
      </c>
      <c r="O150" s="155">
        <f t="shared" si="68"/>
        <v>8.8128012512163987E-3</v>
      </c>
      <c r="P150" s="100">
        <f t="shared" si="82"/>
        <v>8.8911572529802238E-3</v>
      </c>
      <c r="Q150" s="100">
        <f t="shared" si="64"/>
        <v>0.25977556456770484</v>
      </c>
      <c r="S150" s="100">
        <f t="shared" si="83"/>
        <v>4.9983042943656138E-3</v>
      </c>
      <c r="T150" s="100">
        <f t="shared" si="65"/>
        <v>0.17687645776514818</v>
      </c>
      <c r="U150" s="100">
        <f t="shared" si="93"/>
        <v>3.8166679464054144E-2</v>
      </c>
      <c r="V150" s="100">
        <f t="shared" si="77"/>
        <v>0.2568704060548006</v>
      </c>
      <c r="W150" s="100">
        <f t="shared" si="78"/>
        <v>0.19624067576866475</v>
      </c>
      <c r="X150" s="100">
        <f t="shared" si="84"/>
        <v>1.0978841590617664E-2</v>
      </c>
      <c r="Y150" s="100">
        <f t="shared" si="66"/>
        <v>0.30892915106075669</v>
      </c>
      <c r="Z150" s="100">
        <f t="shared" si="94"/>
        <v>4.3131939644642195E-2</v>
      </c>
      <c r="AA150" s="100">
        <f t="shared" si="85"/>
        <v>0.74312959394522071</v>
      </c>
      <c r="AB150" s="100">
        <f t="shared" si="95"/>
        <v>0.96115386172665229</v>
      </c>
      <c r="AC150" s="100">
        <f t="shared" si="91"/>
        <v>3.884492157468996E-2</v>
      </c>
      <c r="AD150" s="100">
        <f t="shared" si="74"/>
        <v>0.80375932423134488</v>
      </c>
      <c r="AE150" s="359">
        <f t="shared" si="92"/>
        <v>1341182.2699999998</v>
      </c>
      <c r="AF150" s="100">
        <f t="shared" si="90"/>
        <v>1.2422113675877375E-2</v>
      </c>
      <c r="AG150" s="100">
        <f t="shared" si="67"/>
        <v>0.24462400996059594</v>
      </c>
      <c r="AI150" s="198">
        <f t="shared" si="69"/>
        <v>692350.45491039997</v>
      </c>
      <c r="AJ150" s="205">
        <f t="shared" si="86"/>
        <v>5.0700299376537916E-2</v>
      </c>
      <c r="AK150" s="35">
        <f t="shared" si="87"/>
        <v>-360.93000000002212</v>
      </c>
      <c r="AL150" s="35">
        <f t="shared" si="75"/>
        <v>-613.33999999999651</v>
      </c>
      <c r="AM150" s="35">
        <f t="shared" si="76"/>
        <v>-2363.5179567999867</v>
      </c>
      <c r="AN150">
        <f t="shared" si="88"/>
        <v>-1390.8509736000854</v>
      </c>
      <c r="AO150">
        <f t="shared" si="70"/>
        <v>692679.31430719991</v>
      </c>
      <c r="AP150" s="35">
        <f t="shared" si="71"/>
        <v>1.9736290109476278</v>
      </c>
    </row>
    <row r="151" spans="2:42">
      <c r="B151" s="135">
        <v>43042</v>
      </c>
      <c r="C151" s="352">
        <v>477162.73</v>
      </c>
      <c r="D151" s="352">
        <v>887811.27</v>
      </c>
      <c r="E151" s="355">
        <v>83.51</v>
      </c>
      <c r="F151" s="356">
        <v>179289.86</v>
      </c>
      <c r="G151" s="111">
        <v>3.8697400000000002</v>
      </c>
      <c r="H151" s="136">
        <v>1364973.99</v>
      </c>
      <c r="I151" s="136">
        <f t="shared" si="89"/>
        <v>14338</v>
      </c>
      <c r="J151" s="136">
        <f t="shared" si="72"/>
        <v>-2118</v>
      </c>
      <c r="K151" s="155">
        <f t="shared" si="73"/>
        <v>-1.5516779187858371E-3</v>
      </c>
      <c r="L151" s="136">
        <f t="shared" si="79"/>
        <v>3705.158486099841</v>
      </c>
      <c r="M151" s="136">
        <f t="shared" si="80"/>
        <v>3095.4584860998293</v>
      </c>
      <c r="N151" s="136">
        <f t="shared" si="81"/>
        <v>-4314.8584860998526</v>
      </c>
      <c r="O151" s="155">
        <f t="shared" si="68"/>
        <v>1.0504229461544539E-2</v>
      </c>
      <c r="P151" s="100">
        <f t="shared" si="82"/>
        <v>1.0615739626485149E-2</v>
      </c>
      <c r="Q151" s="100">
        <f t="shared" si="64"/>
        <v>0.25084029203251224</v>
      </c>
      <c r="S151" s="100">
        <f t="shared" si="83"/>
        <v>8.545064550129074E-3</v>
      </c>
      <c r="T151" s="100">
        <f t="shared" si="65"/>
        <v>0.17327771287199456</v>
      </c>
      <c r="U151" s="100">
        <f t="shared" si="93"/>
        <v>3.6586992767242407E-2</v>
      </c>
      <c r="V151" s="100">
        <f t="shared" si="77"/>
        <v>-0.84042492917845157</v>
      </c>
      <c r="W151" s="100">
        <f t="shared" si="78"/>
        <v>0.28196680150648401</v>
      </c>
      <c r="X151" s="100">
        <f t="shared" si="84"/>
        <v>1.1732172207438749E-2</v>
      </c>
      <c r="Y151" s="100">
        <f t="shared" si="66"/>
        <v>0.29692009782258666</v>
      </c>
      <c r="Z151" s="100">
        <f t="shared" si="94"/>
        <v>3.9084957213604263E-2</v>
      </c>
      <c r="AA151" s="100">
        <f t="shared" si="85"/>
        <v>1.8404202077431584</v>
      </c>
      <c r="AB151" s="100">
        <f t="shared" si="95"/>
        <v>1.1190122599378041</v>
      </c>
      <c r="AC151" s="100">
        <f t="shared" si="91"/>
        <v>-0.1190134538613959</v>
      </c>
      <c r="AD151" s="100">
        <f t="shared" si="74"/>
        <v>0.71803389594085942</v>
      </c>
      <c r="AE151" s="359">
        <f t="shared" si="92"/>
        <v>1345046.6215384614</v>
      </c>
      <c r="AF151" s="100">
        <f t="shared" si="90"/>
        <v>1.2224339583980275E-2</v>
      </c>
      <c r="AG151" s="100">
        <f t="shared" si="67"/>
        <v>0.24627059004727408</v>
      </c>
      <c r="AI151" s="198">
        <f t="shared" si="69"/>
        <v>693805.14283639996</v>
      </c>
      <c r="AJ151" s="205">
        <f t="shared" si="86"/>
        <v>5.5025608816013497E-2</v>
      </c>
      <c r="AK151" s="35">
        <f t="shared" si="87"/>
        <v>-609.70000000001164</v>
      </c>
      <c r="AL151" s="35">
        <f t="shared" si="75"/>
        <v>-377.16000000000349</v>
      </c>
      <c r="AM151" s="35">
        <f t="shared" si="76"/>
        <v>-1459.5111384000136</v>
      </c>
      <c r="AN151">
        <f t="shared" si="88"/>
        <v>-2359.3804780000451</v>
      </c>
      <c r="AO151">
        <f t="shared" si="70"/>
        <v>694128.30482379999</v>
      </c>
      <c r="AP151" s="35">
        <f t="shared" si="71"/>
        <v>1.9664577579018188</v>
      </c>
    </row>
    <row r="152" spans="2:42">
      <c r="B152" s="135">
        <v>43049</v>
      </c>
      <c r="C152" s="352">
        <v>478379.16</v>
      </c>
      <c r="D152" s="352">
        <v>894102.39</v>
      </c>
      <c r="E152" s="355">
        <v>83.68</v>
      </c>
      <c r="F152" s="356">
        <v>179485.02</v>
      </c>
      <c r="G152" s="111">
        <v>3.91906</v>
      </c>
      <c r="H152" s="136">
        <v>1372481.56</v>
      </c>
      <c r="I152" s="136">
        <f t="shared" si="89"/>
        <v>16729.010000000009</v>
      </c>
      <c r="J152" s="136">
        <f t="shared" si="72"/>
        <v>7507.5700000000652</v>
      </c>
      <c r="K152" s="155">
        <f t="shared" si="73"/>
        <v>5.4700698492445065E-3</v>
      </c>
      <c r="L152" s="136">
        <f t="shared" si="79"/>
        <v>4268.6281914540759</v>
      </c>
      <c r="M152" s="136">
        <f t="shared" si="80"/>
        <v>2739.0681914540783</v>
      </c>
      <c r="N152" s="136">
        <f t="shared" si="81"/>
        <v>-5798.1881914540736</v>
      </c>
      <c r="O152" s="155">
        <f t="shared" si="68"/>
        <v>1.218887778718135E-2</v>
      </c>
      <c r="P152" s="100">
        <f t="shared" si="82"/>
        <v>1.2339279760159779E-2</v>
      </c>
      <c r="Q152" s="100">
        <f t="shared" si="64"/>
        <v>0.25839734558853689</v>
      </c>
      <c r="S152" s="100">
        <f t="shared" si="83"/>
        <v>6.7214632643666878E-3</v>
      </c>
      <c r="T152" s="100">
        <f t="shared" si="65"/>
        <v>0.17274358496757677</v>
      </c>
      <c r="U152" s="100">
        <f t="shared" si="93"/>
        <v>3.3633308918876614E-2</v>
      </c>
      <c r="V152" s="100">
        <f t="shared" si="77"/>
        <v>0.16202712728619012</v>
      </c>
      <c r="W152" s="100">
        <f t="shared" si="78"/>
        <v>0.19092223628295998</v>
      </c>
      <c r="X152" s="100">
        <f t="shared" si="84"/>
        <v>1.5370840523915481E-2</v>
      </c>
      <c r="Y152" s="100">
        <f t="shared" si="66"/>
        <v>0.30957235070567241</v>
      </c>
      <c r="Z152" s="100">
        <f t="shared" si="94"/>
        <v>4.036740405103164E-2</v>
      </c>
      <c r="AA152" s="100">
        <f t="shared" si="85"/>
        <v>0.83797020873597461</v>
      </c>
      <c r="AB152" s="100">
        <f t="shared" si="95"/>
        <v>1.1321575670242012</v>
      </c>
      <c r="AC152" s="100">
        <f t="shared" si="91"/>
        <v>-0.13215906862466673</v>
      </c>
      <c r="AD152" s="100">
        <f t="shared" si="74"/>
        <v>0.80907716595303891</v>
      </c>
      <c r="AE152" s="359">
        <f t="shared" si="92"/>
        <v>1348912.6300000001</v>
      </c>
      <c r="AF152" s="100">
        <f t="shared" si="90"/>
        <v>1.2009383756553789E-2</v>
      </c>
      <c r="AG152" s="100">
        <f t="shared" si="67"/>
        <v>0.24782756011590878</v>
      </c>
      <c r="AI152" s="198">
        <f t="shared" si="69"/>
        <v>703412.56248119997</v>
      </c>
      <c r="AJ152" s="205">
        <f t="shared" si="86"/>
        <v>4.6516023507502988E-2</v>
      </c>
      <c r="AK152" s="35">
        <f t="shared" si="87"/>
        <v>-1529.5599999999977</v>
      </c>
      <c r="AL152" s="35">
        <f t="shared" si="75"/>
        <v>195.16000000000349</v>
      </c>
      <c r="AM152" s="35">
        <f t="shared" si="76"/>
        <v>764.84374960001367</v>
      </c>
      <c r="AN152">
        <f t="shared" si="88"/>
        <v>-5994.4374135999906</v>
      </c>
      <c r="AO152">
        <f t="shared" si="70"/>
        <v>703740.50942199992</v>
      </c>
      <c r="AP152" s="35">
        <f t="shared" si="71"/>
        <v>1.950266528108854</v>
      </c>
    </row>
    <row r="153" spans="2:42">
      <c r="B153" s="135">
        <v>43056</v>
      </c>
      <c r="C153" s="352">
        <v>477104.8</v>
      </c>
      <c r="D153" s="352">
        <v>902862.99</v>
      </c>
      <c r="E153" s="355">
        <v>88.81</v>
      </c>
      <c r="F153" s="356">
        <v>180387.38</v>
      </c>
      <c r="G153" s="111">
        <v>3.9351799999999999</v>
      </c>
      <c r="H153" s="136">
        <v>1379967.79</v>
      </c>
      <c r="I153" s="136">
        <f t="shared" si="89"/>
        <v>23784.179999999935</v>
      </c>
      <c r="J153" s="136">
        <f t="shared" si="72"/>
        <v>7486.2299999999814</v>
      </c>
      <c r="K153" s="155">
        <f t="shared" si="73"/>
        <v>5.4249309688597742E-3</v>
      </c>
      <c r="L153" s="136">
        <f t="shared" si="79"/>
        <v>6043.9878226662913</v>
      </c>
      <c r="M153" s="136">
        <f t="shared" si="80"/>
        <v>6151.0078226663099</v>
      </c>
      <c r="N153" s="136">
        <f t="shared" si="81"/>
        <v>-5936.9678226662727</v>
      </c>
      <c r="O153" s="155">
        <f t="shared" si="68"/>
        <v>1.7235315325729403E-2</v>
      </c>
      <c r="P153" s="100">
        <f t="shared" si="82"/>
        <v>1.7537581065442853E-2</v>
      </c>
      <c r="Q153" s="100">
        <f t="shared" si="64"/>
        <v>0.25913957298514684</v>
      </c>
      <c r="S153" s="100">
        <f t="shared" si="83"/>
        <v>9.5732438654336088E-3</v>
      </c>
      <c r="T153" s="100">
        <f t="shared" si="65"/>
        <v>0.1656582883285283</v>
      </c>
      <c r="U153" s="100">
        <f t="shared" si="93"/>
        <v>3.1626839481776026E-2</v>
      </c>
      <c r="V153" s="100">
        <f t="shared" si="77"/>
        <v>-0.17022720381286566</v>
      </c>
      <c r="W153" s="100">
        <f t="shared" si="78"/>
        <v>0.19021593344820031</v>
      </c>
      <c r="X153" s="100">
        <f t="shared" si="84"/>
        <v>2.1797177361134682E-2</v>
      </c>
      <c r="Y153" s="100">
        <f t="shared" si="66"/>
        <v>0.31486139723840123</v>
      </c>
      <c r="Z153" s="100">
        <f t="shared" si="94"/>
        <v>4.3442864654111138E-2</v>
      </c>
      <c r="AA153" s="100">
        <f t="shared" si="85"/>
        <v>1.1702285395987031</v>
      </c>
      <c r="AB153" s="100">
        <f t="shared" si="95"/>
        <v>1.1405882689819125</v>
      </c>
      <c r="AC153" s="100">
        <f t="shared" si="91"/>
        <v>-0.14058966782962382</v>
      </c>
      <c r="AD153" s="100">
        <f t="shared" si="74"/>
        <v>0.80978406655180457</v>
      </c>
      <c r="AE153" s="359">
        <f t="shared" si="92"/>
        <v>1352929.2961538462</v>
      </c>
      <c r="AF153" s="100">
        <f t="shared" si="90"/>
        <v>1.1912931872074773E-2</v>
      </c>
      <c r="AG153" s="100">
        <f t="shared" si="67"/>
        <v>0.24922956776990607</v>
      </c>
      <c r="AI153" s="198">
        <f t="shared" si="69"/>
        <v>709856.81002840004</v>
      </c>
      <c r="AJ153" s="205">
        <f t="shared" si="86"/>
        <v>3.7389620774541277E-2</v>
      </c>
      <c r="AK153" s="35">
        <f t="shared" si="87"/>
        <v>107.02000000001863</v>
      </c>
      <c r="AL153" s="35">
        <f t="shared" si="75"/>
        <v>902.36000000001513</v>
      </c>
      <c r="AM153" s="35">
        <f t="shared" si="76"/>
        <v>3550.9490248000593</v>
      </c>
      <c r="AN153">
        <f t="shared" si="88"/>
        <v>421.1429636000733</v>
      </c>
      <c r="AO153">
        <f t="shared" si="70"/>
        <v>710206.29336420004</v>
      </c>
      <c r="AP153" s="35">
        <f t="shared" si="71"/>
        <v>1.9430520440239754</v>
      </c>
    </row>
    <row r="154" spans="2:42">
      <c r="B154" s="135">
        <v>43063</v>
      </c>
      <c r="C154" s="352">
        <v>479675.01</v>
      </c>
      <c r="D154" s="352">
        <v>902351.12</v>
      </c>
      <c r="E154" s="355">
        <v>86.56</v>
      </c>
      <c r="F154" s="356">
        <v>181469.59</v>
      </c>
      <c r="G154" s="111">
        <v>3.8855</v>
      </c>
      <c r="H154" s="136">
        <v>1382026.13</v>
      </c>
      <c r="I154" s="136">
        <f t="shared" si="89"/>
        <v>14934.139999999898</v>
      </c>
      <c r="J154" s="136">
        <f t="shared" si="72"/>
        <v>2058.339999999851</v>
      </c>
      <c r="K154" s="155">
        <f t="shared" si="73"/>
        <v>1.4893640252661873E-3</v>
      </c>
      <c r="L154" s="136">
        <f t="shared" si="79"/>
        <v>3843.5568137948521</v>
      </c>
      <c r="M154" s="136">
        <f t="shared" si="80"/>
        <v>5646.1268137948591</v>
      </c>
      <c r="N154" s="136">
        <f t="shared" si="81"/>
        <v>-2040.9868137948451</v>
      </c>
      <c r="O154" s="155">
        <f t="shared" si="68"/>
        <v>1.0805975137387524E-2</v>
      </c>
      <c r="P154" s="100">
        <f t="shared" si="82"/>
        <v>1.0924019824006063E-2</v>
      </c>
      <c r="Q154" s="100">
        <f t="shared" si="64"/>
        <v>0.2578012853339347</v>
      </c>
      <c r="S154" s="100">
        <f t="shared" si="83"/>
        <v>9.0291462219986678E-3</v>
      </c>
      <c r="T154" s="100">
        <f t="shared" si="65"/>
        <v>0.17356243711682307</v>
      </c>
      <c r="U154" s="100">
        <f t="shared" si="93"/>
        <v>2.9216134160645627E-2</v>
      </c>
      <c r="V154" s="100">
        <f t="shared" si="77"/>
        <v>1.2486809759321624</v>
      </c>
      <c r="W154" s="100">
        <f t="shared" si="78"/>
        <v>0.28741527801400135</v>
      </c>
      <c r="X154" s="100">
        <f t="shared" si="84"/>
        <v>1.1934203488383531E-2</v>
      </c>
      <c r="Y154" s="100">
        <f t="shared" si="66"/>
        <v>0.30769958385974211</v>
      </c>
      <c r="Z154" s="100">
        <f t="shared" si="94"/>
        <v>3.8495765121148863E-2</v>
      </c>
      <c r="AA154" s="100">
        <f t="shared" si="85"/>
        <v>-0.2486809759320775</v>
      </c>
      <c r="AB154" s="100">
        <f t="shared" si="95"/>
        <v>1.082738525189531</v>
      </c>
      <c r="AC154" s="100">
        <f t="shared" si="91"/>
        <v>-8.2740030733912867E-2</v>
      </c>
      <c r="AD154" s="100">
        <f t="shared" si="74"/>
        <v>0.71258472198600253</v>
      </c>
      <c r="AE154" s="359">
        <f t="shared" si="92"/>
        <v>1356549.7184615384</v>
      </c>
      <c r="AF154" s="100">
        <f t="shared" si="90"/>
        <v>1.1458135710024447E-2</v>
      </c>
      <c r="AG154" s="100">
        <f t="shared" si="67"/>
        <v>0.25011327945534217</v>
      </c>
      <c r="AI154" s="198">
        <f t="shared" si="69"/>
        <v>705100.09194499999</v>
      </c>
      <c r="AJ154" s="205">
        <f t="shared" si="86"/>
        <v>1.841500492153212E-2</v>
      </c>
      <c r="AK154" s="35">
        <f t="shared" si="87"/>
        <v>1802.570000000007</v>
      </c>
      <c r="AL154" s="35">
        <f t="shared" si="75"/>
        <v>1082.2099999999919</v>
      </c>
      <c r="AM154" s="35">
        <f t="shared" si="76"/>
        <v>4204.9269549999681</v>
      </c>
      <c r="AN154">
        <f t="shared" si="88"/>
        <v>7003.8857350000271</v>
      </c>
      <c r="AO154">
        <f t="shared" si="70"/>
        <v>705436.42082499992</v>
      </c>
      <c r="AP154" s="35">
        <f t="shared" si="71"/>
        <v>1.9591079921614141</v>
      </c>
    </row>
    <row r="155" spans="2:42">
      <c r="B155" s="135">
        <v>43070</v>
      </c>
      <c r="C155" s="352">
        <v>482440.05</v>
      </c>
      <c r="D155" s="352">
        <v>908751.15</v>
      </c>
      <c r="E155" s="355">
        <v>85.77</v>
      </c>
      <c r="F155" s="356">
        <v>181080.44</v>
      </c>
      <c r="G155" s="111">
        <v>3.83622</v>
      </c>
      <c r="H155" s="136">
        <v>1391191.2</v>
      </c>
      <c r="I155" s="136">
        <f t="shared" si="89"/>
        <v>26217.209999999963</v>
      </c>
      <c r="J155" s="136">
        <f t="shared" si="72"/>
        <v>9165.0700000000652</v>
      </c>
      <c r="K155" s="155">
        <f t="shared" si="73"/>
        <v>6.5879298258931379E-3</v>
      </c>
      <c r="L155" s="136">
        <f t="shared" si="79"/>
        <v>6834.1257800647418</v>
      </c>
      <c r="M155" s="136">
        <f t="shared" si="80"/>
        <v>8624.7057800647581</v>
      </c>
      <c r="N155" s="136">
        <f t="shared" si="81"/>
        <v>-5043.5457800647255</v>
      </c>
      <c r="O155" s="155">
        <f t="shared" si="68"/>
        <v>1.8845152269508291E-2</v>
      </c>
      <c r="P155" s="100">
        <f t="shared" si="82"/>
        <v>1.9207113243234739E-2</v>
      </c>
      <c r="Q155" s="100">
        <f t="shared" si="64"/>
        <v>0.2614886347379442</v>
      </c>
      <c r="S155" s="100">
        <f t="shared" si="83"/>
        <v>1.1059790860027998E-2</v>
      </c>
      <c r="T155" s="100">
        <f t="shared" si="65"/>
        <v>0.17225142375173974</v>
      </c>
      <c r="U155" s="100">
        <f t="shared" si="93"/>
        <v>3.101283023571106E-2</v>
      </c>
      <c r="V155" s="100">
        <f t="shared" si="77"/>
        <v>0.30169327675620145</v>
      </c>
      <c r="W155" s="100">
        <f t="shared" si="78"/>
        <v>0.20129220462436753</v>
      </c>
      <c r="X155" s="100">
        <f t="shared" si="84"/>
        <v>2.3585958759005172E-2</v>
      </c>
      <c r="Y155" s="100">
        <f t="shared" si="66"/>
        <v>0.31461653989632293</v>
      </c>
      <c r="Z155" s="100">
        <f t="shared" si="94"/>
        <v>4.7791632758807955E-2</v>
      </c>
      <c r="AA155" s="100">
        <f t="shared" si="85"/>
        <v>0.69830672324379217</v>
      </c>
      <c r="AB155" s="100">
        <f t="shared" si="95"/>
        <v>1.5941300079106564</v>
      </c>
      <c r="AC155" s="100">
        <f t="shared" si="91"/>
        <v>-0.59412865417999339</v>
      </c>
      <c r="AD155" s="100">
        <f t="shared" si="74"/>
        <v>0.79870741394679423</v>
      </c>
      <c r="AE155" s="359">
        <f t="shared" si="92"/>
        <v>1360854.4515384613</v>
      </c>
      <c r="AF155" s="100">
        <f t="shared" si="90"/>
        <v>1.1752626077688578E-2</v>
      </c>
      <c r="AG155" s="100">
        <f t="shared" si="67"/>
        <v>0.25206433086698626</v>
      </c>
      <c r="AI155" s="198">
        <f t="shared" si="69"/>
        <v>694664.40553680004</v>
      </c>
      <c r="AJ155" s="205">
        <f t="shared" si="86"/>
        <v>1.238478424773939E-3</v>
      </c>
      <c r="AK155" s="35">
        <f t="shared" si="87"/>
        <v>1790.5800000000163</v>
      </c>
      <c r="AL155" s="35">
        <f t="shared" si="75"/>
        <v>-389.14999999999418</v>
      </c>
      <c r="AM155" s="35">
        <f t="shared" si="76"/>
        <v>-1492.8650129999776</v>
      </c>
      <c r="AN155">
        <f t="shared" si="88"/>
        <v>6869.0588076000622</v>
      </c>
      <c r="AO155">
        <f t="shared" si="70"/>
        <v>694993.4381262</v>
      </c>
      <c r="AP155" s="35">
        <f t="shared" si="71"/>
        <v>2.0017328562854448</v>
      </c>
    </row>
    <row r="156" spans="2:42">
      <c r="B156" s="135">
        <v>43077</v>
      </c>
      <c r="C156" s="352">
        <v>482351.91</v>
      </c>
      <c r="D156" s="352">
        <v>911691.57</v>
      </c>
      <c r="E156" s="355">
        <v>85.52</v>
      </c>
      <c r="F156" s="356">
        <v>180310.24</v>
      </c>
      <c r="G156" s="111">
        <v>3.8402400000000001</v>
      </c>
      <c r="H156" s="136">
        <v>1394043.48</v>
      </c>
      <c r="I156" s="136">
        <f t="shared" ref="I156:I219" si="96">H156-H152</f>
        <v>21561.919999999925</v>
      </c>
      <c r="J156" s="136">
        <f t="shared" si="72"/>
        <v>2852.2800000000279</v>
      </c>
      <c r="K156" s="155">
        <f t="shared" si="73"/>
        <v>2.0460480902647514E-3</v>
      </c>
      <c r="L156" s="136">
        <f t="shared" si="79"/>
        <v>5614.7324125575287</v>
      </c>
      <c r="M156" s="136">
        <f t="shared" si="80"/>
        <v>6439.9524125575299</v>
      </c>
      <c r="N156" s="136">
        <f t="shared" si="81"/>
        <v>-4789.5124125575276</v>
      </c>
      <c r="O156" s="155">
        <f t="shared" si="68"/>
        <v>1.546717897206472E-2</v>
      </c>
      <c r="P156" s="100">
        <f t="shared" si="82"/>
        <v>1.5710170998581522E-2</v>
      </c>
      <c r="Q156" s="100">
        <f t="shared" si="64"/>
        <v>0.25624405916022058</v>
      </c>
      <c r="S156" s="100">
        <f t="shared" si="83"/>
        <v>8.3046050751876405E-3</v>
      </c>
      <c r="T156" s="100">
        <f t="shared" si="65"/>
        <v>0.16224556085276548</v>
      </c>
      <c r="U156" s="100">
        <f t="shared" si="93"/>
        <v>3.1935512490392302E-2</v>
      </c>
      <c r="V156" s="100">
        <f t="shared" si="77"/>
        <v>-3.0901594513867189E-2</v>
      </c>
      <c r="W156" s="100">
        <f t="shared" si="78"/>
        <v>0.18424843427672552</v>
      </c>
      <c r="X156" s="100">
        <f t="shared" si="84"/>
        <v>1.9672444897502101E-2</v>
      </c>
      <c r="Y156" s="100">
        <f t="shared" si="66"/>
        <v>0.31240129638289954</v>
      </c>
      <c r="Z156" s="100">
        <f t="shared" si="94"/>
        <v>5.4381955123946314E-2</v>
      </c>
      <c r="AA156" s="100">
        <f t="shared" si="85"/>
        <v>1.0309015945138265</v>
      </c>
      <c r="AB156" s="100">
        <f t="shared" si="95"/>
        <v>1.6088648728618291</v>
      </c>
      <c r="AC156" s="100">
        <f t="shared" si="91"/>
        <v>-0.60886327384387395</v>
      </c>
      <c r="AD156" s="100">
        <f t="shared" si="74"/>
        <v>0.81575202950386583</v>
      </c>
      <c r="AE156" s="359">
        <f t="shared" si="92"/>
        <v>1365619.8246153845</v>
      </c>
      <c r="AF156" s="100">
        <f t="shared" si="90"/>
        <v>1.2385675872413123E-2</v>
      </c>
      <c r="AG156" s="100">
        <f t="shared" si="67"/>
        <v>0.25348777143056</v>
      </c>
      <c r="AI156" s="198">
        <f t="shared" si="69"/>
        <v>692434.59605759999</v>
      </c>
      <c r="AJ156" s="205">
        <f t="shared" si="86"/>
        <v>-1.5606724999162049E-2</v>
      </c>
      <c r="AK156" s="35">
        <f t="shared" si="87"/>
        <v>825.22000000000116</v>
      </c>
      <c r="AL156" s="35">
        <f t="shared" si="75"/>
        <v>-770.20000000001164</v>
      </c>
      <c r="AM156" s="35">
        <f t="shared" si="76"/>
        <v>-2957.7528480000447</v>
      </c>
      <c r="AN156">
        <f t="shared" si="88"/>
        <v>3169.0428528000048</v>
      </c>
      <c r="AO156">
        <f t="shared" si="70"/>
        <v>692763.01338239992</v>
      </c>
      <c r="AP156" s="35">
        <f t="shared" si="71"/>
        <v>2.0122949018216403</v>
      </c>
    </row>
    <row r="157" spans="2:42">
      <c r="B157" s="135">
        <v>43084</v>
      </c>
      <c r="C157" s="352">
        <v>482070.84</v>
      </c>
      <c r="D157" s="352">
        <v>922271.88</v>
      </c>
      <c r="E157" s="355">
        <v>90.56</v>
      </c>
      <c r="F157" s="356">
        <v>180286.41</v>
      </c>
      <c r="G157" s="111">
        <v>3.8106</v>
      </c>
      <c r="H157" s="136">
        <v>1404342.71</v>
      </c>
      <c r="I157" s="136">
        <f t="shared" si="96"/>
        <v>24374.919999999925</v>
      </c>
      <c r="J157" s="136">
        <f t="shared" si="72"/>
        <v>10299.229999999981</v>
      </c>
      <c r="K157" s="155">
        <f t="shared" si="73"/>
        <v>7.3338437453062877E-3</v>
      </c>
      <c r="L157" s="136">
        <f t="shared" si="79"/>
        <v>6396.6094578281436</v>
      </c>
      <c r="M157" s="136">
        <f t="shared" si="80"/>
        <v>6295.6394578281424</v>
      </c>
      <c r="N157" s="136">
        <f t="shared" si="81"/>
        <v>-6497.5794578281448</v>
      </c>
      <c r="O157" s="155">
        <f t="shared" si="68"/>
        <v>1.7356817411043439E-2</v>
      </c>
      <c r="P157" s="100">
        <f t="shared" si="82"/>
        <v>1.7663397781190186E-2</v>
      </c>
      <c r="Q157" s="100">
        <f t="shared" si="64"/>
        <v>0.25966735693166376</v>
      </c>
      <c r="S157" s="100">
        <f t="shared" si="83"/>
        <v>1.0408698466249004E-2</v>
      </c>
      <c r="T157" s="100">
        <f t="shared" si="65"/>
        <v>0.1602110888810109</v>
      </c>
      <c r="U157" s="100">
        <f t="shared" si="93"/>
        <v>2.9821688865320026E-2</v>
      </c>
      <c r="V157" s="100">
        <f t="shared" si="77"/>
        <v>-2.7290389669902437E-2</v>
      </c>
      <c r="W157" s="100">
        <f t="shared" si="78"/>
        <v>0.2037356430298049</v>
      </c>
      <c r="X157" s="100">
        <f t="shared" si="84"/>
        <v>2.1497049070535072E-2</v>
      </c>
      <c r="Y157" s="100">
        <f t="shared" si="66"/>
        <v>0.3187570606701367</v>
      </c>
      <c r="Z157" s="100">
        <f t="shared" si="94"/>
        <v>5.5344234251407873E-2</v>
      </c>
      <c r="AA157" s="100">
        <f t="shared" si="85"/>
        <v>1.0272913606162863</v>
      </c>
      <c r="AB157" s="100">
        <f t="shared" si="95"/>
        <v>1.6162858096918613</v>
      </c>
      <c r="AC157" s="100">
        <f t="shared" si="91"/>
        <v>-0.61628405847011603</v>
      </c>
      <c r="AD157" s="100">
        <f t="shared" si="74"/>
        <v>0.79626476722795703</v>
      </c>
      <c r="AE157" s="359">
        <f t="shared" si="92"/>
        <v>1370414.0953846155</v>
      </c>
      <c r="AF157" s="100">
        <f t="shared" si="90"/>
        <v>1.2923660741530001E-2</v>
      </c>
      <c r="AG157" s="100">
        <f t="shared" si="67"/>
        <v>0.25468538161182208</v>
      </c>
      <c r="AI157" s="198">
        <f t="shared" si="69"/>
        <v>686999.39394600003</v>
      </c>
      <c r="AJ157" s="205">
        <f t="shared" si="86"/>
        <v>-3.2200037753368223E-2</v>
      </c>
      <c r="AK157" s="35">
        <f t="shared" si="87"/>
        <v>-100.97000000000116</v>
      </c>
      <c r="AL157" s="35">
        <f t="shared" si="75"/>
        <v>-23.829999999987194</v>
      </c>
      <c r="AM157" s="35">
        <f t="shared" si="76"/>
        <v>-90.806597999951208</v>
      </c>
      <c r="AN157">
        <f t="shared" si="88"/>
        <v>-384.75628200000443</v>
      </c>
      <c r="AO157">
        <f t="shared" si="70"/>
        <v>687344.48188199999</v>
      </c>
      <c r="AP157" s="35">
        <f t="shared" si="71"/>
        <v>2.0431424809795602</v>
      </c>
    </row>
    <row r="158" spans="2:42">
      <c r="B158" s="135">
        <v>43091</v>
      </c>
      <c r="C158" s="352">
        <v>482984.07</v>
      </c>
      <c r="D158" s="352">
        <v>919269.45</v>
      </c>
      <c r="E158" s="355">
        <v>94.82</v>
      </c>
      <c r="F158" s="356">
        <v>180756.32</v>
      </c>
      <c r="G158" s="111">
        <v>3.7646999999999999</v>
      </c>
      <c r="H158" s="136">
        <v>1402253.52</v>
      </c>
      <c r="I158" s="136">
        <f t="shared" si="96"/>
        <v>20227.39000000013</v>
      </c>
      <c r="J158" s="136">
        <f t="shared" si="72"/>
        <v>-2089.1899999999441</v>
      </c>
      <c r="K158" s="155">
        <f t="shared" si="73"/>
        <v>-1.4898803748411658E-3</v>
      </c>
      <c r="L158" s="136">
        <f t="shared" si="79"/>
        <v>5372.9088639201345</v>
      </c>
      <c r="M158" s="136">
        <f t="shared" si="80"/>
        <v>4659.638863920145</v>
      </c>
      <c r="N158" s="136">
        <f t="shared" si="81"/>
        <v>-6086.1788639201241</v>
      </c>
      <c r="O158" s="155">
        <f t="shared" si="68"/>
        <v>1.4424916544335101E-2</v>
      </c>
      <c r="P158" s="100">
        <f t="shared" si="82"/>
        <v>1.4636040202800025E-2</v>
      </c>
      <c r="Q158" s="100">
        <f t="shared" si="64"/>
        <v>0.25124064805367186</v>
      </c>
      <c r="S158" s="100">
        <f t="shared" si="83"/>
        <v>6.8985457466295723E-3</v>
      </c>
      <c r="T158" s="100">
        <f t="shared" si="65"/>
        <v>0.16389831270627039</v>
      </c>
      <c r="U158" s="100">
        <f t="shared" si="93"/>
        <v>2.8917431957235513E-2</v>
      </c>
      <c r="V158" s="100">
        <f t="shared" si="77"/>
        <v>-0.43712156385968043</v>
      </c>
      <c r="W158" s="100">
        <f t="shared" si="78"/>
        <v>0.16359302905614498</v>
      </c>
      <c r="X158" s="100">
        <f t="shared" si="84"/>
        <v>1.87491649592012E-2</v>
      </c>
      <c r="Y158" s="100">
        <f t="shared" si="66"/>
        <v>0.30259892638079183</v>
      </c>
      <c r="Z158" s="100">
        <f t="shared" si="94"/>
        <v>5.3920178525542914E-2</v>
      </c>
      <c r="AA158" s="100">
        <f t="shared" si="85"/>
        <v>1.4371263504038079</v>
      </c>
      <c r="AB158" s="100">
        <f t="shared" si="95"/>
        <v>1.3791449345680222</v>
      </c>
      <c r="AC158" s="100">
        <f t="shared" si="91"/>
        <v>-0.37914489961732606</v>
      </c>
      <c r="AD158" s="100">
        <f t="shared" si="74"/>
        <v>0.83640697094384642</v>
      </c>
      <c r="AE158" s="359">
        <f t="shared" si="92"/>
        <v>1375076.0461538462</v>
      </c>
      <c r="AF158" s="100">
        <f t="shared" si="90"/>
        <v>1.36569470622267E-2</v>
      </c>
      <c r="AG158" s="100">
        <f t="shared" si="67"/>
        <v>0.25529906429073096</v>
      </c>
      <c r="AI158" s="198">
        <f t="shared" si="69"/>
        <v>680493.31790400005</v>
      </c>
      <c r="AJ158" s="205">
        <f t="shared" si="86"/>
        <v>-3.4898270929341113E-2</v>
      </c>
      <c r="AK158" s="35">
        <f t="shared" si="87"/>
        <v>-713.26999999998952</v>
      </c>
      <c r="AL158" s="35">
        <f t="shared" si="75"/>
        <v>469.91000000000349</v>
      </c>
      <c r="AM158" s="35">
        <f t="shared" si="76"/>
        <v>1769.070177000013</v>
      </c>
      <c r="AN158">
        <f t="shared" si="88"/>
        <v>-2685.2475689999605</v>
      </c>
      <c r="AO158">
        <f t="shared" si="70"/>
        <v>680850.28675800003</v>
      </c>
      <c r="AP158" s="35">
        <f t="shared" si="71"/>
        <v>2.0595622081281637</v>
      </c>
    </row>
    <row r="159" spans="2:42">
      <c r="B159" s="135">
        <v>43098</v>
      </c>
      <c r="C159" s="352">
        <v>486278.95</v>
      </c>
      <c r="D159" s="352">
        <v>925912.9</v>
      </c>
      <c r="E159" s="355">
        <v>92.43</v>
      </c>
      <c r="F159" s="356">
        <v>181182.21</v>
      </c>
      <c r="G159" s="111">
        <v>3.7645400000000002</v>
      </c>
      <c r="H159" s="136">
        <v>1412191.85</v>
      </c>
      <c r="I159" s="136">
        <f t="shared" si="96"/>
        <v>21000.65000000014</v>
      </c>
      <c r="J159" s="136">
        <f t="shared" si="72"/>
        <v>9938.3300000000745</v>
      </c>
      <c r="K159" s="155">
        <f t="shared" si="73"/>
        <v>7.0375211413378951E-3</v>
      </c>
      <c r="L159" s="136">
        <f t="shared" si="79"/>
        <v>5578.543460821279</v>
      </c>
      <c r="M159" s="136">
        <f t="shared" si="80"/>
        <v>5680.3134608212686</v>
      </c>
      <c r="N159" s="136">
        <f t="shared" si="81"/>
        <v>-5476.7734608212895</v>
      </c>
      <c r="O159" s="155">
        <f t="shared" si="68"/>
        <v>1.4870961052494488E-2</v>
      </c>
      <c r="P159" s="100">
        <f t="shared" si="82"/>
        <v>1.5095444824550457E-2</v>
      </c>
      <c r="Q159" s="100">
        <f t="shared" si="64"/>
        <v>0.25878496047604566</v>
      </c>
      <c r="S159" s="100">
        <f t="shared" si="83"/>
        <v>7.9572581090645838E-3</v>
      </c>
      <c r="T159" s="100">
        <f t="shared" si="65"/>
        <v>0.16829418877856633</v>
      </c>
      <c r="U159" s="100">
        <f t="shared" si="93"/>
        <v>2.8033855425757051E-2</v>
      </c>
      <c r="V159" s="100">
        <f t="shared" si="77"/>
        <v>0.33153256130556946</v>
      </c>
      <c r="W159" s="100">
        <f t="shared" si="78"/>
        <v>0.18279910383726208</v>
      </c>
      <c r="X159" s="100">
        <f t="shared" si="84"/>
        <v>1.8884982979113698E-2</v>
      </c>
      <c r="Y159" s="100">
        <f t="shared" si="66"/>
        <v>0.31216204928768548</v>
      </c>
      <c r="Z159" s="100">
        <f t="shared" si="94"/>
        <v>4.9757327921729613E-2</v>
      </c>
      <c r="AA159" s="100">
        <f t="shared" si="85"/>
        <v>0.66846743869443059</v>
      </c>
      <c r="AB159" s="100">
        <f t="shared" si="95"/>
        <v>1.3743632624179918</v>
      </c>
      <c r="AC159" s="100">
        <f t="shared" si="91"/>
        <v>-0.37436328489006038</v>
      </c>
      <c r="AD159" s="100">
        <f t="shared" si="74"/>
        <v>0.81720089616273239</v>
      </c>
      <c r="AE159" s="359">
        <f t="shared" si="92"/>
        <v>1379472.0284615385</v>
      </c>
      <c r="AF159" s="100">
        <f t="shared" si="90"/>
        <v>1.3680799516825512E-2</v>
      </c>
      <c r="AG159" s="100">
        <f t="shared" si="67"/>
        <v>0.25498727471615401</v>
      </c>
      <c r="AI159" s="198">
        <f t="shared" si="69"/>
        <v>682067.67683340004</v>
      </c>
      <c r="AJ159" s="205">
        <f t="shared" si="86"/>
        <v>-1.8133545641605051E-2</v>
      </c>
      <c r="AK159" s="35">
        <f t="shared" si="87"/>
        <v>101.76999999998952</v>
      </c>
      <c r="AL159" s="35">
        <f t="shared" si="75"/>
        <v>425.88999999998487</v>
      </c>
      <c r="AM159" s="35">
        <f t="shared" si="76"/>
        <v>1603.2799405999431</v>
      </c>
      <c r="AN159">
        <f t="shared" si="88"/>
        <v>383.11723579996055</v>
      </c>
      <c r="AO159">
        <f t="shared" si="70"/>
        <v>682415.63326559996</v>
      </c>
      <c r="AP159" s="35">
        <f t="shared" si="71"/>
        <v>2.0694013752911302</v>
      </c>
    </row>
    <row r="160" spans="2:42">
      <c r="B160" s="135">
        <v>43105</v>
      </c>
      <c r="C160" s="352">
        <v>486433.55</v>
      </c>
      <c r="D160" s="352">
        <v>920236.64</v>
      </c>
      <c r="E160" s="355">
        <v>88.2</v>
      </c>
      <c r="F160" s="356">
        <v>182251.33</v>
      </c>
      <c r="G160" s="111">
        <v>3.7894999999999999</v>
      </c>
      <c r="H160" s="136">
        <v>1406670.19</v>
      </c>
      <c r="I160" s="136">
        <f t="shared" si="96"/>
        <v>12626.709999999963</v>
      </c>
      <c r="J160" s="136">
        <f t="shared" si="72"/>
        <v>-5521.660000000149</v>
      </c>
      <c r="K160" s="155">
        <f t="shared" si="73"/>
        <v>-3.9253408789448711E-3</v>
      </c>
      <c r="L160" s="136">
        <f t="shared" si="79"/>
        <v>3332.025333157399</v>
      </c>
      <c r="M160" s="136">
        <f t="shared" si="80"/>
        <v>5273.1153331573951</v>
      </c>
      <c r="N160" s="136">
        <f t="shared" si="81"/>
        <v>-1390.9353331574025</v>
      </c>
      <c r="O160" s="155">
        <f t="shared" si="68"/>
        <v>8.9763116399018614E-3</v>
      </c>
      <c r="P160" s="100">
        <f t="shared" si="82"/>
        <v>9.0576156204252422E-3</v>
      </c>
      <c r="Q160" s="100">
        <f t="shared" si="64"/>
        <v>0.24408524295075487</v>
      </c>
      <c r="S160" s="100">
        <f t="shared" si="83"/>
        <v>8.4619546753738652E-3</v>
      </c>
      <c r="T160" s="100">
        <f t="shared" si="65"/>
        <v>0.15923576457049804</v>
      </c>
      <c r="U160" s="100">
        <f t="shared" si="93"/>
        <v>2.8140140123891166E-2</v>
      </c>
      <c r="V160" s="100">
        <f t="shared" si="77"/>
        <v>-2.7998826439869992E-2</v>
      </c>
      <c r="W160" s="100">
        <f t="shared" si="78"/>
        <v>0.32325443444888069</v>
      </c>
      <c r="X160" s="100">
        <f t="shared" si="84"/>
        <v>9.3727640807296994E-3</v>
      </c>
      <c r="Y160" s="100">
        <f t="shared" si="66"/>
        <v>0.29415646507796933</v>
      </c>
      <c r="Z160" s="100">
        <f t="shared" si="94"/>
        <v>4.8683482844360394E-2</v>
      </c>
      <c r="AA160" s="100">
        <f t="shared" si="85"/>
        <v>1.027998826439849</v>
      </c>
      <c r="AB160" s="100">
        <f t="shared" si="95"/>
        <v>1.3747463229139518</v>
      </c>
      <c r="AC160" s="100">
        <f t="shared" si="91"/>
        <v>-0.37474634538602081</v>
      </c>
      <c r="AD160" s="100">
        <f t="shared" si="74"/>
        <v>0.67674556555112853</v>
      </c>
      <c r="AE160" s="359">
        <f t="shared" si="92"/>
        <v>1383782.3515384616</v>
      </c>
      <c r="AF160" s="100">
        <f t="shared" si="90"/>
        <v>1.329984128503151E-2</v>
      </c>
      <c r="AG160" s="100">
        <f t="shared" si="67"/>
        <v>0.25522083656098105</v>
      </c>
      <c r="AI160" s="198">
        <f t="shared" si="69"/>
        <v>690641.41503499995</v>
      </c>
      <c r="AJ160" s="205">
        <f t="shared" si="86"/>
        <v>-2.5896756644014831E-3</v>
      </c>
      <c r="AK160" s="35">
        <f t="shared" si="87"/>
        <v>1941.0899999999965</v>
      </c>
      <c r="AL160" s="35">
        <f t="shared" si="75"/>
        <v>1069.1199999999953</v>
      </c>
      <c r="AM160" s="35">
        <f t="shared" si="76"/>
        <v>4051.4302399999824</v>
      </c>
      <c r="AN160">
        <f t="shared" si="88"/>
        <v>7355.7605549999862</v>
      </c>
      <c r="AO160">
        <f t="shared" si="70"/>
        <v>690975.64893499995</v>
      </c>
      <c r="AP160" s="35">
        <f t="shared" si="71"/>
        <v>2.0357738976302553</v>
      </c>
    </row>
    <row r="161" spans="2:42">
      <c r="B161" s="135">
        <v>43112</v>
      </c>
      <c r="C161" s="352">
        <v>487962.91</v>
      </c>
      <c r="D161" s="352">
        <v>923064.41</v>
      </c>
      <c r="E161" s="355">
        <v>86.37</v>
      </c>
      <c r="F161" s="356">
        <v>182549.48</v>
      </c>
      <c r="G161" s="111">
        <v>3.7745600000000001</v>
      </c>
      <c r="H161" s="136">
        <v>1411027.32</v>
      </c>
      <c r="I161" s="136">
        <f t="shared" si="96"/>
        <v>6684.6100000001024</v>
      </c>
      <c r="J161" s="136">
        <f t="shared" si="72"/>
        <v>4357.1300000001211</v>
      </c>
      <c r="K161" s="155">
        <f t="shared" si="73"/>
        <v>3.0879132800916433E-3</v>
      </c>
      <c r="L161" s="136">
        <f t="shared" si="79"/>
        <v>1770.9640328939272</v>
      </c>
      <c r="M161" s="136">
        <f t="shared" si="80"/>
        <v>4034.0340328939342</v>
      </c>
      <c r="N161" s="136">
        <f t="shared" si="81"/>
        <v>492.10596710607979</v>
      </c>
      <c r="O161" s="155">
        <f t="shared" si="68"/>
        <v>4.7374065018103984E-3</v>
      </c>
      <c r="P161" s="100">
        <f t="shared" si="82"/>
        <v>4.7599563499710852E-3</v>
      </c>
      <c r="Q161" s="100">
        <f t="shared" si="64"/>
        <v>0.25035983259149119</v>
      </c>
      <c r="S161" s="100">
        <f t="shared" si="83"/>
        <v>1.2222415278219169E-2</v>
      </c>
      <c r="T161" s="100">
        <f t="shared" si="65"/>
        <v>0.16465299247395576</v>
      </c>
      <c r="U161" s="100">
        <f t="shared" si="93"/>
        <v>2.6889914631604079E-2</v>
      </c>
      <c r="V161" s="100">
        <f t="shared" si="77"/>
        <v>0.35100169148038812</v>
      </c>
      <c r="W161" s="100">
        <f t="shared" si="78"/>
        <v>0.88143810932872046</v>
      </c>
      <c r="X161" s="100">
        <f t="shared" si="84"/>
        <v>8.5932360856543508E-4</v>
      </c>
      <c r="Y161" s="100">
        <f t="shared" si="66"/>
        <v>0.30097037584271941</v>
      </c>
      <c r="Z161" s="100">
        <f t="shared" si="94"/>
        <v>4.8261022811282445E-2</v>
      </c>
      <c r="AA161" s="100">
        <f t="shared" si="85"/>
        <v>0.64899830851958518</v>
      </c>
      <c r="AB161" s="100">
        <f t="shared" si="95"/>
        <v>1.3787966521832415</v>
      </c>
      <c r="AC161" s="100">
        <f t="shared" si="91"/>
        <v>-0.37879667465531119</v>
      </c>
      <c r="AD161" s="100">
        <f t="shared" si="74"/>
        <v>0.11856039469767359</v>
      </c>
      <c r="AE161" s="359">
        <f t="shared" si="92"/>
        <v>1388034.2569230769</v>
      </c>
      <c r="AF161" s="100">
        <f t="shared" si="90"/>
        <v>1.2857545465858803E-2</v>
      </c>
      <c r="AG161" s="100">
        <f t="shared" si="67"/>
        <v>0.25508256612920155</v>
      </c>
      <c r="AI161" s="198">
        <f t="shared" si="69"/>
        <v>689043.96522880008</v>
      </c>
      <c r="AJ161" s="205">
        <f t="shared" si="86"/>
        <v>2.9760889177156435E-3</v>
      </c>
      <c r="AK161" s="35">
        <f t="shared" si="87"/>
        <v>2263.070000000007</v>
      </c>
      <c r="AL161" s="35">
        <f t="shared" si="75"/>
        <v>298.15000000002328</v>
      </c>
      <c r="AM161" s="35">
        <f t="shared" si="76"/>
        <v>1125.3850640000878</v>
      </c>
      <c r="AN161">
        <f t="shared" si="88"/>
        <v>8542.0934992000275</v>
      </c>
      <c r="AO161">
        <f t="shared" si="70"/>
        <v>689369.9739760001</v>
      </c>
      <c r="AP161" s="35">
        <f t="shared" si="71"/>
        <v>2.0468360579469103</v>
      </c>
    </row>
    <row r="162" spans="2:42">
      <c r="B162" s="135">
        <v>43119</v>
      </c>
      <c r="C162" s="352">
        <v>485750.63</v>
      </c>
      <c r="D162" s="352">
        <v>925092.29</v>
      </c>
      <c r="E162" s="355">
        <v>89.42</v>
      </c>
      <c r="F162" s="356">
        <v>183310.49</v>
      </c>
      <c r="G162" s="111">
        <v>3.7600199999999999</v>
      </c>
      <c r="H162" s="136">
        <v>1410842.92</v>
      </c>
      <c r="I162" s="136">
        <f t="shared" si="96"/>
        <v>8589.3999999999069</v>
      </c>
      <c r="J162" s="136">
        <f t="shared" si="72"/>
        <v>-184.4000000001397</v>
      </c>
      <c r="K162" s="155">
        <f t="shared" si="73"/>
        <v>-1.3070200614547487E-4</v>
      </c>
      <c r="L162" s="136">
        <f t="shared" si="79"/>
        <v>2284.4027425385789</v>
      </c>
      <c r="M162" s="136">
        <f t="shared" si="80"/>
        <v>4838.572742538563</v>
      </c>
      <c r="N162" s="136">
        <f t="shared" si="81"/>
        <v>269.76725746140482</v>
      </c>
      <c r="O162" s="155">
        <f t="shared" si="68"/>
        <v>6.0881334684657219E-3</v>
      </c>
      <c r="P162" s="100">
        <f t="shared" si="82"/>
        <v>6.1254258787668487E-3</v>
      </c>
      <c r="Q162" s="100">
        <f t="shared" si="64"/>
        <v>0.2392811175993953</v>
      </c>
      <c r="S162" s="100">
        <f t="shared" si="83"/>
        <v>5.7280564139517015E-3</v>
      </c>
      <c r="T162" s="100">
        <f t="shared" si="65"/>
        <v>0.15573394137430308</v>
      </c>
      <c r="U162" s="100">
        <f t="shared" si="93"/>
        <v>2.7868173279283769E-2</v>
      </c>
      <c r="V162" s="100">
        <f t="shared" si="77"/>
        <v>11.997180043374694</v>
      </c>
      <c r="W162" s="100">
        <f t="shared" si="78"/>
        <v>0.3220900179290786</v>
      </c>
      <c r="X162" s="100">
        <f t="shared" si="84"/>
        <v>6.3342037527735571E-3</v>
      </c>
      <c r="Y162" s="100">
        <f t="shared" si="66"/>
        <v>0.28817764038339522</v>
      </c>
      <c r="Z162" s="100">
        <f t="shared" si="94"/>
        <v>4.6954744175025147E-2</v>
      </c>
      <c r="AA162" s="100">
        <f t="shared" si="85"/>
        <v>-10.997180043375641</v>
      </c>
      <c r="AB162" s="100">
        <f t="shared" si="95"/>
        <v>-8.8478359117756932E-3</v>
      </c>
      <c r="AC162" s="100">
        <f t="shared" si="91"/>
        <v>1.0088478134396437</v>
      </c>
      <c r="AD162" s="100">
        <f t="shared" si="74"/>
        <v>0.67790998207094177</v>
      </c>
      <c r="AE162" s="359">
        <f t="shared" si="92"/>
        <v>1392238.8192307691</v>
      </c>
      <c r="AF162" s="100">
        <f t="shared" si="90"/>
        <v>1.2481326487308078E-2</v>
      </c>
      <c r="AG162" s="100">
        <f t="shared" si="67"/>
        <v>0.25432523391056938</v>
      </c>
      <c r="AI162" s="198">
        <f t="shared" si="69"/>
        <v>689251.10860979999</v>
      </c>
      <c r="AJ162" s="205">
        <f t="shared" si="86"/>
        <v>1.2869767381074324E-2</v>
      </c>
      <c r="AK162" s="35">
        <f t="shared" si="87"/>
        <v>2554.1699999999837</v>
      </c>
      <c r="AL162" s="35">
        <f t="shared" si="75"/>
        <v>761.00999999998021</v>
      </c>
      <c r="AM162" s="35">
        <f t="shared" si="76"/>
        <v>2861.4128201999256</v>
      </c>
      <c r="AN162">
        <f t="shared" si="88"/>
        <v>9603.7302833999383</v>
      </c>
      <c r="AO162">
        <f t="shared" si="70"/>
        <v>689587.32959820004</v>
      </c>
      <c r="AP162" s="35">
        <f t="shared" si="71"/>
        <v>2.045923495755138</v>
      </c>
    </row>
    <row r="163" spans="2:42">
      <c r="B163" s="135">
        <v>43126</v>
      </c>
      <c r="C163" s="352">
        <v>488000.39</v>
      </c>
      <c r="D163" s="352">
        <v>934977.93</v>
      </c>
      <c r="E163" s="355">
        <v>97.85</v>
      </c>
      <c r="F163" s="356">
        <v>184830.52</v>
      </c>
      <c r="G163" s="111">
        <v>3.77318</v>
      </c>
      <c r="H163" s="136">
        <v>1422978.32</v>
      </c>
      <c r="I163" s="136">
        <f t="shared" si="96"/>
        <v>10786.469999999972</v>
      </c>
      <c r="J163" s="136">
        <f t="shared" si="72"/>
        <v>12135.40000000014</v>
      </c>
      <c r="K163" s="155">
        <f t="shared" si="73"/>
        <v>8.5281692837035905E-3</v>
      </c>
      <c r="L163" s="136">
        <f t="shared" si="79"/>
        <v>2858.721290794495</v>
      </c>
      <c r="M163" s="136">
        <f t="shared" si="80"/>
        <v>6507.0312907944926</v>
      </c>
      <c r="N163" s="136">
        <f t="shared" si="81"/>
        <v>789.58870920550271</v>
      </c>
      <c r="O163" s="155">
        <f t="shared" si="68"/>
        <v>7.5802068439102931E-3</v>
      </c>
      <c r="P163" s="100">
        <f t="shared" si="82"/>
        <v>7.6381052616894592E-3</v>
      </c>
      <c r="Q163" s="100">
        <f t="shared" si="64"/>
        <v>0.24569073075808992</v>
      </c>
      <c r="S163" s="100">
        <f t="shared" si="83"/>
        <v>3.5400257403698067E-3</v>
      </c>
      <c r="T163" s="100">
        <f t="shared" si="65"/>
        <v>0.16653541958464638</v>
      </c>
      <c r="U163" s="100">
        <f t="shared" si="93"/>
        <v>2.6542151690792441E-2</v>
      </c>
      <c r="V163" s="100">
        <f t="shared" si="77"/>
        <v>0.1853882031082604</v>
      </c>
      <c r="W163" s="100">
        <f t="shared" si="78"/>
        <v>0.15959252656337122</v>
      </c>
      <c r="X163" s="100">
        <f t="shared" si="84"/>
        <v>9.790370130927031E-3</v>
      </c>
      <c r="Y163" s="100">
        <f t="shared" si="66"/>
        <v>0.29142809904479039</v>
      </c>
      <c r="Z163" s="100">
        <f t="shared" si="94"/>
        <v>4.8523269826237565E-2</v>
      </c>
      <c r="AA163" s="100">
        <f t="shared" si="85"/>
        <v>0.81461179689173002</v>
      </c>
      <c r="AB163" s="100">
        <f t="shared" si="95"/>
        <v>-3.3492049158904305E-3</v>
      </c>
      <c r="AC163" s="100">
        <f t="shared" si="91"/>
        <v>1.0033491824437561</v>
      </c>
      <c r="AD163" s="100">
        <f t="shared" ref="AD163:AD185" si="97">(D163-D159)/(H163-H159)</f>
        <v>0.84040747343663413</v>
      </c>
      <c r="AE163" s="359">
        <f t="shared" si="92"/>
        <v>1396537.7676923075</v>
      </c>
      <c r="AF163" s="100">
        <f t="shared" si="90"/>
        <v>1.2371210781128791E-2</v>
      </c>
      <c r="AG163" s="100">
        <f t="shared" si="67"/>
        <v>0.2532360811710867</v>
      </c>
      <c r="AI163" s="198">
        <f t="shared" si="69"/>
        <v>697398.82145359996</v>
      </c>
      <c r="AJ163" s="205">
        <f t="shared" si="86"/>
        <v>2.2477453691072159E-2</v>
      </c>
      <c r="AK163" s="35">
        <f t="shared" si="87"/>
        <v>3648.3099999999977</v>
      </c>
      <c r="AL163" s="35">
        <f t="shared" si="75"/>
        <v>1520.0299999999988</v>
      </c>
      <c r="AM163" s="35">
        <f t="shared" si="76"/>
        <v>5735.3467953999952</v>
      </c>
      <c r="AN163">
        <f t="shared" si="88"/>
        <v>13765.730325799992</v>
      </c>
      <c r="AO163">
        <f t="shared" si="70"/>
        <v>697768.02711659996</v>
      </c>
      <c r="AP163" s="35">
        <f t="shared" si="71"/>
        <v>2.0393286374559185</v>
      </c>
    </row>
    <row r="164" spans="2:42">
      <c r="B164" s="135">
        <v>43133</v>
      </c>
      <c r="C164" s="352">
        <v>491419.83</v>
      </c>
      <c r="D164" s="352">
        <v>926602.74</v>
      </c>
      <c r="E164" s="355">
        <v>100.86</v>
      </c>
      <c r="F164" s="356">
        <v>184568.17</v>
      </c>
      <c r="G164" s="111">
        <v>3.7968799999999998</v>
      </c>
      <c r="H164" s="136">
        <v>1418022.57</v>
      </c>
      <c r="I164" s="136">
        <f t="shared" si="96"/>
        <v>11352.380000000121</v>
      </c>
      <c r="J164" s="136">
        <f t="shared" si="72"/>
        <v>-4955.75</v>
      </c>
      <c r="K164" s="155">
        <f t="shared" si="73"/>
        <v>-3.4948315385417311E-3</v>
      </c>
      <c r="L164" s="136">
        <f t="shared" si="79"/>
        <v>2989.9233054508231</v>
      </c>
      <c r="M164" s="136">
        <f t="shared" si="80"/>
        <v>5306.7633054508487</v>
      </c>
      <c r="N164" s="136">
        <f t="shared" si="81"/>
        <v>-673.08330545079752</v>
      </c>
      <c r="O164" s="155">
        <f t="shared" si="68"/>
        <v>8.0057823057076739E-3</v>
      </c>
      <c r="P164" s="100">
        <f t="shared" si="82"/>
        <v>8.0703921080463939E-3</v>
      </c>
      <c r="Q164" s="100">
        <f t="shared" si="64"/>
        <v>0.22750434558188315</v>
      </c>
      <c r="S164" s="100">
        <f t="shared" si="83"/>
        <v>1.0250690973104194E-2</v>
      </c>
      <c r="T164" s="100">
        <f t="shared" si="65"/>
        <v>0.16606761984379073</v>
      </c>
      <c r="U164" s="100">
        <f t="shared" si="93"/>
        <v>2.9878905253140863E-2</v>
      </c>
      <c r="V164" s="100">
        <f t="shared" si="77"/>
        <v>-0.68999445089038036</v>
      </c>
      <c r="W164" s="100">
        <f t="shared" si="78"/>
        <v>0.4392277214117194</v>
      </c>
      <c r="X164" s="100">
        <f t="shared" si="84"/>
        <v>6.9178945102642041E-3</v>
      </c>
      <c r="Y164" s="100">
        <f t="shared" si="66"/>
        <v>0.26278969752542053</v>
      </c>
      <c r="Z164" s="100">
        <f t="shared" si="94"/>
        <v>4.3693374155973456E-2</v>
      </c>
      <c r="AA164" s="100">
        <f t="shared" si="85"/>
        <v>1.6899944508903921</v>
      </c>
      <c r="AB164" s="100">
        <f t="shared" si="95"/>
        <v>-1.4920416981487775E-2</v>
      </c>
      <c r="AC164" s="100">
        <f t="shared" si="91"/>
        <v>1.0149207576966846</v>
      </c>
      <c r="AD164" s="100">
        <f t="shared" si="97"/>
        <v>0.56077227858827039</v>
      </c>
      <c r="AE164" s="359">
        <f t="shared" si="92"/>
        <v>1400618.4276923076</v>
      </c>
      <c r="AF164" s="100">
        <f t="shared" si="90"/>
        <v>1.2166708250851716E-2</v>
      </c>
      <c r="AG164" s="100">
        <f t="shared" si="67"/>
        <v>0.25137283266878274</v>
      </c>
      <c r="AI164" s="198">
        <f t="shared" si="69"/>
        <v>700783.1933096</v>
      </c>
      <c r="AJ164" s="205">
        <f t="shared" si="86"/>
        <v>1.4684578789828416E-2</v>
      </c>
      <c r="AK164" s="35">
        <f t="shared" si="87"/>
        <v>2316.8400000000256</v>
      </c>
      <c r="AL164" s="35">
        <f t="shared" si="75"/>
        <v>-262.34999999997672</v>
      </c>
      <c r="AM164" s="35">
        <f t="shared" si="76"/>
        <v>-996.1114679999115</v>
      </c>
      <c r="AN164">
        <f t="shared" si="88"/>
        <v>8796.7634592000977</v>
      </c>
      <c r="AO164">
        <f t="shared" si="70"/>
        <v>701166.14662639995</v>
      </c>
      <c r="AP164" s="35">
        <f t="shared" si="71"/>
        <v>2.0223774020218923</v>
      </c>
    </row>
    <row r="165" spans="2:42">
      <c r="B165" s="135">
        <v>43140</v>
      </c>
      <c r="C165" s="352">
        <v>491355.33</v>
      </c>
      <c r="D165" s="352">
        <v>929357.63</v>
      </c>
      <c r="E165" s="355">
        <v>96.35</v>
      </c>
      <c r="F165" s="356">
        <v>183807.91</v>
      </c>
      <c r="G165" s="111">
        <v>3.77182</v>
      </c>
      <c r="H165" s="136">
        <v>1420712.96</v>
      </c>
      <c r="I165" s="136">
        <f t="shared" si="96"/>
        <v>9685.6399999998976</v>
      </c>
      <c r="J165" s="136">
        <f t="shared" si="72"/>
        <v>2690.3899999998976</v>
      </c>
      <c r="K165" s="155">
        <f t="shared" si="73"/>
        <v>1.8936900526337829E-3</v>
      </c>
      <c r="L165" s="136">
        <f t="shared" si="79"/>
        <v>2567.8956047743259</v>
      </c>
      <c r="M165" s="136">
        <f t="shared" si="80"/>
        <v>3826.3256047743189</v>
      </c>
      <c r="N165" s="136">
        <f t="shared" si="81"/>
        <v>-1309.4656047743329</v>
      </c>
      <c r="O165" s="155">
        <f t="shared" si="68"/>
        <v>6.8174503032617491E-3</v>
      </c>
      <c r="P165" s="100">
        <f t="shared" si="82"/>
        <v>6.864246965820546E-3</v>
      </c>
      <c r="Q165" s="100">
        <f t="shared" si="64"/>
        <v>0.23240184688049415</v>
      </c>
      <c r="S165" s="100">
        <f t="shared" si="83"/>
        <v>6.9522087242246382E-3</v>
      </c>
      <c r="T165" s="100">
        <f t="shared" si="65"/>
        <v>0.15976196235401821</v>
      </c>
      <c r="U165" s="100">
        <f t="shared" si="93"/>
        <v>2.7125282798690566E-2</v>
      </c>
      <c r="V165" s="100">
        <f t="shared" si="77"/>
        <v>-2.3974219351098711E-2</v>
      </c>
      <c r="W165" s="100">
        <f t="shared" si="78"/>
        <v>0.3502525388100402</v>
      </c>
      <c r="X165" s="100">
        <f t="shared" si="84"/>
        <v>6.8177474202477072E-3</v>
      </c>
      <c r="Y165" s="100">
        <f t="shared" si="66"/>
        <v>0.27461000593624496</v>
      </c>
      <c r="Z165" s="100">
        <f t="shared" si="94"/>
        <v>3.9430875472774421E-2</v>
      </c>
      <c r="AA165" s="100">
        <f t="shared" si="85"/>
        <v>1.0239742193511421</v>
      </c>
      <c r="AB165" s="100">
        <f t="shared" si="95"/>
        <v>-6.1241616493643231E-4</v>
      </c>
      <c r="AC165" s="100">
        <f t="shared" si="91"/>
        <v>1.0006129618015087</v>
      </c>
      <c r="AD165" s="100">
        <f t="shared" si="97"/>
        <v>0.64974746118997184</v>
      </c>
      <c r="AE165" s="359">
        <f t="shared" si="92"/>
        <v>1404328.5353846154</v>
      </c>
      <c r="AF165" s="100">
        <f t="shared" si="90"/>
        <v>1.1739103974032173E-2</v>
      </c>
      <c r="AG165" s="100">
        <f t="shared" si="67"/>
        <v>0.24935189788590237</v>
      </c>
      <c r="AI165" s="198">
        <f t="shared" si="69"/>
        <v>693290.35109620006</v>
      </c>
      <c r="AJ165" s="205">
        <f t="shared" si="86"/>
        <v>6.1627212219904533E-3</v>
      </c>
      <c r="AK165" s="35">
        <f t="shared" si="87"/>
        <v>1258.429999999993</v>
      </c>
      <c r="AL165" s="35">
        <f t="shared" si="75"/>
        <v>-760.26000000000931</v>
      </c>
      <c r="AM165" s="35">
        <f t="shared" si="76"/>
        <v>-2867.5638732000352</v>
      </c>
      <c r="AN165">
        <f t="shared" si="88"/>
        <v>4746.571442599974</v>
      </c>
      <c r="AO165">
        <f t="shared" si="70"/>
        <v>693653.76595320005</v>
      </c>
      <c r="AP165" s="35">
        <f t="shared" si="71"/>
        <v>2.0481586487859618</v>
      </c>
    </row>
    <row r="166" spans="2:42">
      <c r="B166" s="135">
        <v>43147</v>
      </c>
      <c r="C166" s="352">
        <v>489994.25</v>
      </c>
      <c r="D166" s="352">
        <v>939133.28</v>
      </c>
      <c r="E166" s="355">
        <v>94.64</v>
      </c>
      <c r="F166" s="356">
        <v>185679.5</v>
      </c>
      <c r="G166" s="111">
        <v>3.7896399999999999</v>
      </c>
      <c r="H166" s="136">
        <v>1429127.54</v>
      </c>
      <c r="I166" s="136">
        <f t="shared" si="96"/>
        <v>18284.620000000112</v>
      </c>
      <c r="J166" s="136">
        <f t="shared" si="72"/>
        <v>8414.5800000000745</v>
      </c>
      <c r="K166" s="155">
        <f t="shared" si="73"/>
        <v>5.88791396462773E-3</v>
      </c>
      <c r="L166" s="136">
        <f t="shared" si="79"/>
        <v>4824.8962962181404</v>
      </c>
      <c r="M166" s="136">
        <f t="shared" si="80"/>
        <v>7193.9062962181497</v>
      </c>
      <c r="N166" s="136">
        <f t="shared" si="81"/>
        <v>-2455.8862962181311</v>
      </c>
      <c r="O166" s="155">
        <f t="shared" si="68"/>
        <v>1.2794253478594437E-2</v>
      </c>
      <c r="P166" s="100">
        <f t="shared" si="82"/>
        <v>1.2960067872049223E-2</v>
      </c>
      <c r="Q166" s="100">
        <f t="shared" si="64"/>
        <v>0.23304300019783886</v>
      </c>
      <c r="S166" s="100">
        <f t="shared" si="83"/>
        <v>8.736211006046447E-3</v>
      </c>
      <c r="T166" s="100">
        <f t="shared" si="65"/>
        <v>0.15162095018633334</v>
      </c>
      <c r="U166" s="100">
        <f t="shared" si="93"/>
        <v>2.7015972172151719E-2</v>
      </c>
      <c r="V166" s="100">
        <f t="shared" si="77"/>
        <v>-0.16175257707455443</v>
      </c>
      <c r="W166" s="100">
        <f t="shared" si="78"/>
        <v>0.23208685769788867</v>
      </c>
      <c r="X166" s="100">
        <f t="shared" si="84"/>
        <v>1.5177934301019836E-2</v>
      </c>
      <c r="Y166" s="100">
        <f t="shared" si="66"/>
        <v>0.28027082596299402</v>
      </c>
      <c r="Z166" s="100">
        <f t="shared" si="94"/>
        <v>4.0172529388982969E-2</v>
      </c>
      <c r="AA166" s="100">
        <f t="shared" si="85"/>
        <v>1.1617513886611022</v>
      </c>
      <c r="AB166" s="100">
        <f t="shared" si="95"/>
        <v>-1.2645046985980595E-3</v>
      </c>
      <c r="AC166" s="100">
        <f t="shared" si="91"/>
        <v>1.0012648561659943</v>
      </c>
      <c r="AD166" s="100">
        <f t="shared" si="97"/>
        <v>0.7679125953943754</v>
      </c>
      <c r="AE166" s="359">
        <f t="shared" si="92"/>
        <v>1408110.0546153844</v>
      </c>
      <c r="AF166" s="100">
        <f t="shared" si="90"/>
        <v>1.1399793746150855E-2</v>
      </c>
      <c r="AG166" s="100">
        <f t="shared" si="67"/>
        <v>0.2473329540026748</v>
      </c>
      <c r="AI166" s="198">
        <f t="shared" si="69"/>
        <v>703658.46037999995</v>
      </c>
      <c r="AJ166" s="205">
        <f t="shared" si="86"/>
        <v>2.0902906923514673E-2</v>
      </c>
      <c r="AK166" s="35">
        <f t="shared" si="87"/>
        <v>2369.0100000000093</v>
      </c>
      <c r="AL166" s="35">
        <f t="shared" si="75"/>
        <v>1871.5899999999965</v>
      </c>
      <c r="AM166" s="35">
        <f t="shared" si="76"/>
        <v>7092.6523275999862</v>
      </c>
      <c r="AN166">
        <f t="shared" si="88"/>
        <v>8977.6950564000344</v>
      </c>
      <c r="AO166">
        <f t="shared" si="70"/>
        <v>704017.11190960009</v>
      </c>
      <c r="AP166" s="35">
        <f t="shared" si="71"/>
        <v>2.0299613685860356</v>
      </c>
    </row>
    <row r="167" spans="2:42">
      <c r="B167" s="135">
        <v>43154</v>
      </c>
      <c r="C167" s="352">
        <v>491396.83</v>
      </c>
      <c r="D167" s="352">
        <v>942146.25</v>
      </c>
      <c r="E167" s="355">
        <v>93.96</v>
      </c>
      <c r="F167" s="356">
        <v>184348.63</v>
      </c>
      <c r="G167" s="111">
        <v>3.8052000000000001</v>
      </c>
      <c r="H167" s="136">
        <v>1433543.07</v>
      </c>
      <c r="I167" s="136">
        <f t="shared" si="96"/>
        <v>10564.75</v>
      </c>
      <c r="J167" s="136">
        <f t="shared" si="72"/>
        <v>4415.5300000000279</v>
      </c>
      <c r="K167" s="155">
        <f t="shared" si="73"/>
        <v>3.0801516134426484E-3</v>
      </c>
      <c r="L167" s="136">
        <f t="shared" si="79"/>
        <v>2776.3980868285503</v>
      </c>
      <c r="M167" s="136">
        <f t="shared" si="80"/>
        <v>2294.5080868285654</v>
      </c>
      <c r="N167" s="136">
        <f t="shared" si="81"/>
        <v>-3258.2880868285351</v>
      </c>
      <c r="O167" s="155">
        <f t="shared" si="68"/>
        <v>7.3696774244808704E-3</v>
      </c>
      <c r="P167" s="100">
        <f t="shared" si="82"/>
        <v>7.42439280452284E-3</v>
      </c>
      <c r="Q167" s="100">
        <f t="shared" si="64"/>
        <v>0.2303015269020755</v>
      </c>
      <c r="S167" s="100">
        <f t="shared" si="83"/>
        <v>6.9599124705617601E-3</v>
      </c>
      <c r="T167" s="100">
        <f t="shared" si="65"/>
        <v>0.15720985719316535</v>
      </c>
      <c r="U167" s="100">
        <f t="shared" si="93"/>
        <v>2.4437003712159212E-2</v>
      </c>
      <c r="V167" s="100">
        <f t="shared" si="77"/>
        <v>0.31764703217960411</v>
      </c>
      <c r="W167" s="100">
        <f t="shared" si="78"/>
        <v>0.32148796706027138</v>
      </c>
      <c r="X167" s="100">
        <f t="shared" si="84"/>
        <v>7.6668333764840293E-3</v>
      </c>
      <c r="Y167" s="100">
        <f t="shared" si="66"/>
        <v>0.27221268353359729</v>
      </c>
      <c r="Z167" s="100">
        <f t="shared" si="94"/>
        <v>4.4101602045997355E-2</v>
      </c>
      <c r="AA167" s="100">
        <f t="shared" si="85"/>
        <v>0.68235749728797068</v>
      </c>
      <c r="AB167" s="100">
        <f t="shared" si="95"/>
        <v>7.0353839395251874E-2</v>
      </c>
      <c r="AC167" s="100">
        <f t="shared" si="91"/>
        <v>0.92964686049272038</v>
      </c>
      <c r="AD167" s="100">
        <f t="shared" si="97"/>
        <v>0.67851297948365541</v>
      </c>
      <c r="AE167" s="359">
        <f t="shared" si="92"/>
        <v>1412072.8961538461</v>
      </c>
      <c r="AF167" s="100">
        <f t="shared" si="90"/>
        <v>1.1124030313343707E-2</v>
      </c>
      <c r="AG167" s="100">
        <f t="shared" si="67"/>
        <v>0.24520658116475619</v>
      </c>
      <c r="AI167" s="198">
        <f t="shared" si="69"/>
        <v>701483.40687599999</v>
      </c>
      <c r="AJ167" s="205">
        <f t="shared" si="86"/>
        <v>5.8568860410266634E-3</v>
      </c>
      <c r="AK167" s="35">
        <f t="shared" si="87"/>
        <v>-481.88999999998487</v>
      </c>
      <c r="AL167" s="35">
        <f t="shared" si="75"/>
        <v>-1330.8699999999953</v>
      </c>
      <c r="AM167" s="35">
        <f t="shared" si="76"/>
        <v>-5064.2265239999824</v>
      </c>
      <c r="AN167">
        <f t="shared" si="88"/>
        <v>-1833.6878279999426</v>
      </c>
      <c r="AO167">
        <f t="shared" si="70"/>
        <v>701840.94346800004</v>
      </c>
      <c r="AP167" s="35">
        <f t="shared" si="71"/>
        <v>2.0425469379378853</v>
      </c>
    </row>
    <row r="168" spans="2:42">
      <c r="B168" s="135">
        <v>43161</v>
      </c>
      <c r="C168" s="352">
        <v>492180.99</v>
      </c>
      <c r="D168" s="352">
        <v>947829.74</v>
      </c>
      <c r="E168" s="355">
        <v>88.47</v>
      </c>
      <c r="F168" s="356">
        <v>184878.92</v>
      </c>
      <c r="G168" s="111">
        <v>3.84694</v>
      </c>
      <c r="H168" s="136">
        <v>1440010.73</v>
      </c>
      <c r="I168" s="136">
        <f t="shared" si="96"/>
        <v>21988.159999999916</v>
      </c>
      <c r="J168" s="136">
        <f t="shared" si="72"/>
        <v>6467.6599999999162</v>
      </c>
      <c r="K168" s="155">
        <f t="shared" si="73"/>
        <v>4.4913970884091371E-3</v>
      </c>
      <c r="L168" s="136">
        <f t="shared" si="79"/>
        <v>5715.7533000254525</v>
      </c>
      <c r="M168" s="136">
        <f t="shared" si="80"/>
        <v>6026.5033000254525</v>
      </c>
      <c r="N168" s="136">
        <f t="shared" si="81"/>
        <v>-5405.0033000254525</v>
      </c>
      <c r="O168" s="155">
        <f t="shared" si="68"/>
        <v>1.52694417770067E-2</v>
      </c>
      <c r="P168" s="100">
        <f t="shared" si="82"/>
        <v>1.5506212993492703E-2</v>
      </c>
      <c r="Q168" s="100">
        <f t="shared" si="64"/>
        <v>0.23506452953950874</v>
      </c>
      <c r="S168" s="100">
        <f t="shared" si="83"/>
        <v>1.5488996445258921E-3</v>
      </c>
      <c r="T168" s="100">
        <f t="shared" si="65"/>
        <v>0.15554602398045478</v>
      </c>
      <c r="U168" s="100">
        <f t="shared" si="93"/>
        <v>2.0190985387718127E-2</v>
      </c>
      <c r="V168" s="100">
        <f t="shared" si="77"/>
        <v>0.12124323170976591</v>
      </c>
      <c r="W168" s="100">
        <f t="shared" si="78"/>
        <v>3.4616811956979451E-2</v>
      </c>
      <c r="X168" s="100">
        <f t="shared" si="84"/>
        <v>2.2908414883383573E-2</v>
      </c>
      <c r="Y168" s="100">
        <f t="shared" si="66"/>
        <v>0.28083317218692755</v>
      </c>
      <c r="Z168" s="100">
        <f t="shared" si="94"/>
        <v>4.3002520547016601E-2</v>
      </c>
      <c r="AA168" s="100">
        <f t="shared" si="85"/>
        <v>0.87875522213599111</v>
      </c>
      <c r="AB168" s="100">
        <f t="shared" si="95"/>
        <v>8.4234493156190193E-2</v>
      </c>
      <c r="AC168" s="100">
        <f t="shared" si="91"/>
        <v>0.91576608779684077</v>
      </c>
      <c r="AD168" s="100">
        <f t="shared" si="97"/>
        <v>0.96538318804302314</v>
      </c>
      <c r="AE168" s="359">
        <f t="shared" si="92"/>
        <v>1415828.2446153846</v>
      </c>
      <c r="AF168" s="100">
        <f t="shared" si="90"/>
        <v>1.0859357996693677E-2</v>
      </c>
      <c r="AG168" s="100">
        <f t="shared" si="67"/>
        <v>0.24319504999101782</v>
      </c>
      <c r="AI168" s="198">
        <f t="shared" si="69"/>
        <v>711218.11250480008</v>
      </c>
      <c r="AJ168" s="205">
        <f t="shared" si="86"/>
        <v>1.4890367370140434E-2</v>
      </c>
      <c r="AK168" s="35">
        <f t="shared" si="87"/>
        <v>310.75</v>
      </c>
      <c r="AL168" s="35">
        <f t="shared" si="75"/>
        <v>530.29000000000815</v>
      </c>
      <c r="AM168" s="35">
        <f t="shared" si="76"/>
        <v>2039.9938126000313</v>
      </c>
      <c r="AN168">
        <f t="shared" si="88"/>
        <v>1195.4366050000001</v>
      </c>
      <c r="AO168">
        <f t="shared" si="70"/>
        <v>711558.45128660009</v>
      </c>
      <c r="AP168" s="35">
        <f t="shared" si="71"/>
        <v>2.0237420093827194</v>
      </c>
    </row>
    <row r="169" spans="2:42">
      <c r="B169" s="135">
        <v>43168</v>
      </c>
      <c r="C169" s="352">
        <v>492476.98</v>
      </c>
      <c r="D169" s="352">
        <v>950442.84</v>
      </c>
      <c r="E169" s="355">
        <v>85.35</v>
      </c>
      <c r="F169" s="356">
        <v>185622.39</v>
      </c>
      <c r="G169" s="111">
        <v>3.9224000000000001</v>
      </c>
      <c r="H169" s="136">
        <v>1442919.82</v>
      </c>
      <c r="I169" s="136">
        <f t="shared" si="96"/>
        <v>22206.860000000102</v>
      </c>
      <c r="J169" s="136">
        <f t="shared" si="72"/>
        <v>2909.0900000000838</v>
      </c>
      <c r="K169" s="155">
        <f t="shared" si="73"/>
        <v>2.016113410930958E-3</v>
      </c>
      <c r="L169" s="136">
        <f t="shared" si="79"/>
        <v>5661.5490516010868</v>
      </c>
      <c r="M169" s="136">
        <f t="shared" si="80"/>
        <v>7476.0290516010973</v>
      </c>
      <c r="N169" s="136">
        <f t="shared" si="81"/>
        <v>-3847.0690516010764</v>
      </c>
      <c r="O169" s="155">
        <f t="shared" si="68"/>
        <v>1.5390224524048814E-2</v>
      </c>
      <c r="P169" s="100">
        <f t="shared" si="82"/>
        <v>1.563078582742013E-2</v>
      </c>
      <c r="Q169" s="100">
        <f t="shared" si="64"/>
        <v>0.23553725210956158</v>
      </c>
      <c r="S169" s="100">
        <f t="shared" si="83"/>
        <v>2.2827675442127901E-3</v>
      </c>
      <c r="T169" s="100">
        <f t="shared" si="65"/>
        <v>0.15343498572355466</v>
      </c>
      <c r="U169" s="100">
        <f t="shared" si="93"/>
        <v>2.0991043655243343E-2</v>
      </c>
      <c r="V169" s="100">
        <f t="shared" si="77"/>
        <v>0.10174659429580458</v>
      </c>
      <c r="W169" s="100">
        <f t="shared" si="78"/>
        <v>5.0509166987136402E-2</v>
      </c>
      <c r="X169" s="100">
        <f t="shared" si="84"/>
        <v>2.268793984076933E-2</v>
      </c>
      <c r="Y169" s="100">
        <f t="shared" si="66"/>
        <v>0.28285220692936536</v>
      </c>
      <c r="Z169" s="100">
        <f t="shared" si="94"/>
        <v>4.250480236424696E-2</v>
      </c>
      <c r="AA169" s="100">
        <f t="shared" si="85"/>
        <v>0.89825340570415535</v>
      </c>
      <c r="AB169" s="100">
        <f t="shared" si="95"/>
        <v>7.4030786324677023E-2</v>
      </c>
      <c r="AC169" s="100">
        <f t="shared" si="91"/>
        <v>0.92596979462835383</v>
      </c>
      <c r="AD169" s="100">
        <f t="shared" si="97"/>
        <v>0.94949083301285575</v>
      </c>
      <c r="AE169" s="359">
        <f t="shared" si="92"/>
        <v>1419587.963076923</v>
      </c>
      <c r="AF169" s="100">
        <f t="shared" si="90"/>
        <v>1.0865995604175624E-2</v>
      </c>
      <c r="AG169" s="100">
        <f t="shared" si="67"/>
        <v>0.24161912732192775</v>
      </c>
      <c r="AI169" s="198">
        <f t="shared" si="69"/>
        <v>728085.26253600011</v>
      </c>
      <c r="AJ169" s="205">
        <f t="shared" si="86"/>
        <v>5.0188079763094751E-2</v>
      </c>
      <c r="AK169" s="35">
        <f t="shared" si="87"/>
        <v>1814.4800000000105</v>
      </c>
      <c r="AL169" s="35">
        <f t="shared" si="75"/>
        <v>743.47000000000116</v>
      </c>
      <c r="AM169" s="35">
        <f t="shared" si="76"/>
        <v>2916.1867280000047</v>
      </c>
      <c r="AN169">
        <f t="shared" si="88"/>
        <v>7117.1163520000409</v>
      </c>
      <c r="AO169">
        <f t="shared" si="70"/>
        <v>728420.03937600006</v>
      </c>
      <c r="AP169" s="35">
        <f t="shared" si="71"/>
        <v>1.9808897916044088</v>
      </c>
    </row>
    <row r="170" spans="2:42">
      <c r="B170" s="135">
        <v>43175</v>
      </c>
      <c r="C170" s="352">
        <v>490869.05</v>
      </c>
      <c r="D170" s="352">
        <v>957421.7</v>
      </c>
      <c r="E170" s="355">
        <v>88.06</v>
      </c>
      <c r="F170" s="356">
        <v>185346.59</v>
      </c>
      <c r="G170" s="111">
        <v>3.9797400000000001</v>
      </c>
      <c r="H170" s="136">
        <v>1448290.75</v>
      </c>
      <c r="I170" s="136">
        <f t="shared" si="96"/>
        <v>19163.209999999963</v>
      </c>
      <c r="J170" s="136">
        <f t="shared" si="72"/>
        <v>5370.9299999999348</v>
      </c>
      <c r="K170" s="155">
        <f t="shared" si="73"/>
        <v>3.7084611636164456E-3</v>
      </c>
      <c r="L170" s="136">
        <f t="shared" si="79"/>
        <v>4815.1914446672299</v>
      </c>
      <c r="M170" s="136">
        <f t="shared" si="80"/>
        <v>4482.2814446672264</v>
      </c>
      <c r="N170" s="136">
        <f t="shared" si="81"/>
        <v>-5148.1014446672334</v>
      </c>
      <c r="O170" s="155">
        <f t="shared" si="68"/>
        <v>1.323160422035421E-2</v>
      </c>
      <c r="P170" s="100">
        <f t="shared" si="82"/>
        <v>1.3409027160724901E-2</v>
      </c>
      <c r="Q170" s="100">
        <f t="shared" si="64"/>
        <v>0.23455332325839998</v>
      </c>
      <c r="S170" s="100">
        <f t="shared" si="83"/>
        <v>1.7853270727156254E-3</v>
      </c>
      <c r="T170" s="100">
        <f t="shared" si="65"/>
        <v>0.14724072144746447</v>
      </c>
      <c r="U170" s="100">
        <f t="shared" si="93"/>
        <v>1.825086537074087E-2</v>
      </c>
      <c r="V170" s="100">
        <f t="shared" si="77"/>
        <v>-0.29937645808081886</v>
      </c>
      <c r="W170" s="100">
        <f t="shared" si="78"/>
        <v>4.5649972003646053E-2</v>
      </c>
      <c r="X170" s="100">
        <f t="shared" si="84"/>
        <v>1.9473721557391646E-2</v>
      </c>
      <c r="Y170" s="100">
        <f t="shared" si="66"/>
        <v>0.28468129831023153</v>
      </c>
      <c r="Z170" s="100">
        <f t="shared" si="94"/>
        <v>3.8112210468782749E-2</v>
      </c>
      <c r="AA170" s="100">
        <f t="shared" si="85"/>
        <v>1.2993764580808298</v>
      </c>
      <c r="AB170" s="100">
        <f t="shared" si="95"/>
        <v>9.4960409206564927E-2</v>
      </c>
      <c r="AC170" s="100">
        <f t="shared" si="91"/>
        <v>0.90504009705828337</v>
      </c>
      <c r="AD170" s="100">
        <f t="shared" si="97"/>
        <v>0.95435054982959333</v>
      </c>
      <c r="AE170" s="359">
        <f t="shared" si="92"/>
        <v>1422968.5815384616</v>
      </c>
      <c r="AF170" s="100">
        <f t="shared" si="90"/>
        <v>1.0552106260711054E-2</v>
      </c>
      <c r="AG170" s="100">
        <f t="shared" si="67"/>
        <v>0.23971516802882598</v>
      </c>
      <c r="AI170" s="198">
        <f t="shared" si="69"/>
        <v>737631.23808659997</v>
      </c>
      <c r="AJ170" s="205">
        <f t="shared" si="86"/>
        <v>4.8280209248466294E-2</v>
      </c>
      <c r="AK170" s="35">
        <f t="shared" si="87"/>
        <v>-332.91000000000349</v>
      </c>
      <c r="AL170" s="35">
        <f t="shared" si="75"/>
        <v>-275.80000000001746</v>
      </c>
      <c r="AM170" s="35">
        <f t="shared" si="76"/>
        <v>-1097.6122920000696</v>
      </c>
      <c r="AN170">
        <f t="shared" si="88"/>
        <v>-1324.8952434000139</v>
      </c>
      <c r="AO170">
        <f t="shared" si="70"/>
        <v>737981.69399099995</v>
      </c>
      <c r="AP170" s="35">
        <f t="shared" si="71"/>
        <v>1.9625022704393296</v>
      </c>
    </row>
    <row r="171" spans="2:42">
      <c r="B171" s="135">
        <v>43182</v>
      </c>
      <c r="C171" s="352">
        <v>492893.17</v>
      </c>
      <c r="D171" s="352">
        <v>956974.2</v>
      </c>
      <c r="E171" s="355">
        <v>91.58</v>
      </c>
      <c r="F171" s="356">
        <v>186219.2</v>
      </c>
      <c r="G171" s="111">
        <v>3.9834200000000002</v>
      </c>
      <c r="H171" s="136">
        <v>1449867.37</v>
      </c>
      <c r="I171" s="136">
        <f t="shared" si="96"/>
        <v>16324.300000000047</v>
      </c>
      <c r="J171" s="136">
        <f t="shared" si="72"/>
        <v>1576.6200000001118</v>
      </c>
      <c r="K171" s="155">
        <f t="shared" si="73"/>
        <v>1.0874236034431974E-3</v>
      </c>
      <c r="L171" s="136">
        <f t="shared" si="79"/>
        <v>4098.0614647714892</v>
      </c>
      <c r="M171" s="136">
        <f t="shared" si="80"/>
        <v>5968.6314647714962</v>
      </c>
      <c r="N171" s="136">
        <f t="shared" si="81"/>
        <v>-2227.4914647714822</v>
      </c>
      <c r="O171" s="155">
        <f t="shared" si="68"/>
        <v>1.125916779546535E-2</v>
      </c>
      <c r="P171" s="100">
        <f t="shared" si="82"/>
        <v>1.1387380220114381E-2</v>
      </c>
      <c r="Q171" s="100">
        <f t="shared" si="64"/>
        <v>0.23102170996694868</v>
      </c>
      <c r="S171" s="100">
        <f t="shared" si="83"/>
        <v>3.0450745886984403E-3</v>
      </c>
      <c r="T171" s="100">
        <f t="shared" si="65"/>
        <v>0.15364287856728165</v>
      </c>
      <c r="U171" s="100">
        <f t="shared" si="93"/>
        <v>2.0516411648939015E-2</v>
      </c>
      <c r="V171" s="100">
        <f t="shared" si="77"/>
        <v>1.2838350395148177</v>
      </c>
      <c r="W171" s="100">
        <f t="shared" si="78"/>
        <v>9.1663348504987238E-2</v>
      </c>
      <c r="X171" s="100">
        <f t="shared" si="84"/>
        <v>1.5738480092660725E-2</v>
      </c>
      <c r="Y171" s="100">
        <f t="shared" si="66"/>
        <v>0.27507089125607814</v>
      </c>
      <c r="Z171" s="100">
        <f t="shared" si="94"/>
        <v>4.1015993732849497E-2</v>
      </c>
      <c r="AA171" s="100">
        <f t="shared" si="85"/>
        <v>-0.28383503951489153</v>
      </c>
      <c r="AB171" s="100">
        <f t="shared" si="95"/>
        <v>-3.7421236171796497E-2</v>
      </c>
      <c r="AC171" s="100">
        <f t="shared" si="91"/>
        <v>1.0374213742409373</v>
      </c>
      <c r="AD171" s="100">
        <f t="shared" si="97"/>
        <v>0.90833603891131076</v>
      </c>
      <c r="AE171" s="359">
        <f t="shared" si="92"/>
        <v>1426631.1853846153</v>
      </c>
      <c r="AF171" s="100">
        <f t="shared" si="90"/>
        <v>1.0309870878778722E-2</v>
      </c>
      <c r="AG171" s="100">
        <f t="shared" si="67"/>
        <v>0.238169280189796</v>
      </c>
      <c r="AI171" s="198">
        <f t="shared" si="69"/>
        <v>741789.28566400008</v>
      </c>
      <c r="AJ171" s="205">
        <f t="shared" si="86"/>
        <v>5.7458064428778273E-2</v>
      </c>
      <c r="AK171" s="35">
        <f t="shared" si="87"/>
        <v>1870.570000000007</v>
      </c>
      <c r="AL171" s="35">
        <f t="shared" si="75"/>
        <v>872.61000000001513</v>
      </c>
      <c r="AM171" s="35">
        <f t="shared" si="76"/>
        <v>3475.9721262000603</v>
      </c>
      <c r="AN171">
        <f t="shared" si="88"/>
        <v>7451.2659494000281</v>
      </c>
      <c r="AO171">
        <f t="shared" si="70"/>
        <v>742154.0872676</v>
      </c>
      <c r="AP171" s="35">
        <f t="shared" si="71"/>
        <v>1.9535934583854397</v>
      </c>
    </row>
    <row r="172" spans="2:42">
      <c r="B172" s="135">
        <v>43189</v>
      </c>
      <c r="C172" s="352">
        <v>497328.98</v>
      </c>
      <c r="D172" s="352">
        <v>965482</v>
      </c>
      <c r="E172" s="355">
        <v>94.63</v>
      </c>
      <c r="F172" s="356">
        <v>185827.79</v>
      </c>
      <c r="G172" s="111">
        <v>4.0906399999999996</v>
      </c>
      <c r="H172" s="136">
        <v>1462810.98</v>
      </c>
      <c r="I172" s="136">
        <f t="shared" si="96"/>
        <v>22800.25</v>
      </c>
      <c r="J172" s="136">
        <f t="shared" si="72"/>
        <v>12943.60999999987</v>
      </c>
      <c r="K172" s="155">
        <f t="shared" si="73"/>
        <v>8.8484501257981192E-3</v>
      </c>
      <c r="L172" s="136">
        <f t="shared" si="79"/>
        <v>5573.7610740617611</v>
      </c>
      <c r="M172" s="136">
        <f t="shared" si="80"/>
        <v>6522.6310740617564</v>
      </c>
      <c r="N172" s="136">
        <f t="shared" si="81"/>
        <v>-4624.8910740617657</v>
      </c>
      <c r="O172" s="155">
        <f t="shared" si="68"/>
        <v>1.5586600259180445E-2</v>
      </c>
      <c r="P172" s="100">
        <f t="shared" si="82"/>
        <v>1.5833388963705848E-2</v>
      </c>
      <c r="Q172" s="100">
        <f t="shared" si="64"/>
        <v>0.22830303325007639</v>
      </c>
      <c r="S172" s="100">
        <f t="shared" si="83"/>
        <v>1.0459546598904584E-2</v>
      </c>
      <c r="T172" s="100">
        <f t="shared" si="65"/>
        <v>0.15595271194690841</v>
      </c>
      <c r="U172" s="100">
        <f t="shared" si="93"/>
        <v>2.2723644525431276E-2</v>
      </c>
      <c r="V172" s="100">
        <f t="shared" si="77"/>
        <v>0.34270269268002068</v>
      </c>
      <c r="W172" s="100">
        <f t="shared" si="78"/>
        <v>0.22578655935790137</v>
      </c>
      <c r="X172" s="100">
        <f t="shared" si="84"/>
        <v>1.8623872257901519E-2</v>
      </c>
      <c r="Y172" s="100">
        <f t="shared" si="66"/>
        <v>0.26922325729932989</v>
      </c>
      <c r="Z172" s="100">
        <f t="shared" si="94"/>
        <v>4.2735229199204347E-2</v>
      </c>
      <c r="AA172" s="100">
        <f t="shared" si="85"/>
        <v>0.65729730731999281</v>
      </c>
      <c r="AB172" s="100">
        <f t="shared" si="95"/>
        <v>-3.828047704675322E-2</v>
      </c>
      <c r="AC172" s="100">
        <f t="shared" si="91"/>
        <v>1.038280615115895</v>
      </c>
      <c r="AD172" s="100">
        <f t="shared" si="97"/>
        <v>0.77421344064209863</v>
      </c>
      <c r="AE172" s="359">
        <f t="shared" si="92"/>
        <v>1430524.9646153848</v>
      </c>
      <c r="AF172" s="100">
        <f t="shared" si="90"/>
        <v>1.0380298638548934E-2</v>
      </c>
      <c r="AG172" s="100">
        <f t="shared" si="67"/>
        <v>0.23585146322671741</v>
      </c>
      <c r="AI172" s="198">
        <f t="shared" si="69"/>
        <v>760154.59088559996</v>
      </c>
      <c r="AJ172" s="205">
        <f t="shared" si="86"/>
        <v>6.8806569349665711E-2</v>
      </c>
      <c r="AK172" s="35">
        <f t="shared" si="87"/>
        <v>948.86999999999534</v>
      </c>
      <c r="AL172" s="35">
        <f t="shared" si="75"/>
        <v>-391.41000000000349</v>
      </c>
      <c r="AM172" s="35">
        <f t="shared" si="76"/>
        <v>-1601.117402400014</v>
      </c>
      <c r="AN172">
        <f t="shared" si="88"/>
        <v>3881.4855767999807</v>
      </c>
      <c r="AO172">
        <f t="shared" si="70"/>
        <v>760541.68814879993</v>
      </c>
      <c r="AP172" s="35">
        <f t="shared" si="71"/>
        <v>1.9233804047751306</v>
      </c>
    </row>
    <row r="173" spans="2:42">
      <c r="B173" s="135">
        <v>43196</v>
      </c>
      <c r="C173" s="352">
        <v>497720.39</v>
      </c>
      <c r="D173" s="352">
        <v>966814.71</v>
      </c>
      <c r="E173" s="355">
        <v>88.59</v>
      </c>
      <c r="F173" s="356">
        <v>186875.64</v>
      </c>
      <c r="G173" s="111">
        <v>4.0792400000000004</v>
      </c>
      <c r="H173" s="136">
        <v>1464535.1</v>
      </c>
      <c r="I173" s="136">
        <f t="shared" si="96"/>
        <v>21615.280000000028</v>
      </c>
      <c r="J173" s="136">
        <f t="shared" si="72"/>
        <v>1724.1200000001118</v>
      </c>
      <c r="K173" s="155">
        <f t="shared" si="73"/>
        <v>1.1772473053053571E-3</v>
      </c>
      <c r="L173" s="136">
        <f t="shared" si="79"/>
        <v>5298.8497857444099</v>
      </c>
      <c r="M173" s="136">
        <f t="shared" si="80"/>
        <v>6552.0997857444099</v>
      </c>
      <c r="N173" s="136">
        <f t="shared" si="81"/>
        <v>-4045.5997857444099</v>
      </c>
      <c r="O173" s="155">
        <f t="shared" si="68"/>
        <v>1.4759140972449227E-2</v>
      </c>
      <c r="P173" s="100">
        <f t="shared" si="82"/>
        <v>1.4980236393176737E-2</v>
      </c>
      <c r="Q173" s="100">
        <f t="shared" si="64"/>
        <v>0.2061861925192239</v>
      </c>
      <c r="S173" s="100">
        <f t="shared" si="83"/>
        <v>1.0647015419888321E-2</v>
      </c>
      <c r="T173" s="100">
        <f t="shared" si="65"/>
        <v>0.14661927501152916</v>
      </c>
      <c r="U173" s="100">
        <f t="shared" si="93"/>
        <v>2.3203251502697596E-2</v>
      </c>
      <c r="V173" s="100">
        <f t="shared" si="77"/>
        <v>0.2270201610096787</v>
      </c>
      <c r="W173" s="100">
        <f t="shared" si="78"/>
        <v>0.24257886087989727</v>
      </c>
      <c r="X173" s="100">
        <f t="shared" si="84"/>
        <v>1.7225517738657482E-2</v>
      </c>
      <c r="Y173" s="100">
        <f t="shared" si="66"/>
        <v>0.23933100679011785</v>
      </c>
      <c r="Z173" s="100">
        <f t="shared" si="94"/>
        <v>5.0615317816512878E-2</v>
      </c>
      <c r="AA173" s="100">
        <f t="shared" si="85"/>
        <v>0.7729798389902538</v>
      </c>
      <c r="AB173" s="100">
        <f t="shared" si="95"/>
        <v>-5.7897322235183561E-2</v>
      </c>
      <c r="AC173" s="100">
        <f t="shared" si="91"/>
        <v>1.0578974603043216</v>
      </c>
      <c r="AD173" s="100">
        <f t="shared" si="97"/>
        <v>0.75742113912010278</v>
      </c>
      <c r="AE173" s="359">
        <f t="shared" si="92"/>
        <v>1434976.1115384619</v>
      </c>
      <c r="AF173" s="100">
        <f t="shared" si="90"/>
        <v>1.0839869639487071E-2</v>
      </c>
      <c r="AG173" s="100">
        <f t="shared" si="67"/>
        <v>0.23285574927218855</v>
      </c>
      <c r="AI173" s="198">
        <f t="shared" si="69"/>
        <v>762310.58571360016</v>
      </c>
      <c r="AJ173" s="205">
        <f t="shared" si="86"/>
        <v>4.7007301120736228E-2</v>
      </c>
      <c r="AK173" s="35">
        <f t="shared" si="87"/>
        <v>1253.25</v>
      </c>
      <c r="AL173" s="35">
        <f t="shared" si="75"/>
        <v>1047.8500000000058</v>
      </c>
      <c r="AM173" s="35">
        <f t="shared" si="76"/>
        <v>4274.4316340000241</v>
      </c>
      <c r="AN173">
        <f t="shared" si="88"/>
        <v>5112.307530000001</v>
      </c>
      <c r="AO173">
        <f t="shared" si="70"/>
        <v>762671.96558520012</v>
      </c>
      <c r="AP173" s="35">
        <f t="shared" si="71"/>
        <v>1.9202686949116565</v>
      </c>
    </row>
    <row r="174" spans="2:42">
      <c r="B174" s="135">
        <v>43203</v>
      </c>
      <c r="C174" s="352">
        <v>500458.62</v>
      </c>
      <c r="D174" s="352">
        <v>970829.21</v>
      </c>
      <c r="E174" s="355">
        <v>91.59</v>
      </c>
      <c r="F174" s="356">
        <v>187695.2</v>
      </c>
      <c r="G174" s="111">
        <v>4.06515</v>
      </c>
      <c r="H174" s="136">
        <v>1471287.83</v>
      </c>
      <c r="I174" s="136">
        <f t="shared" si="96"/>
        <v>22997.080000000075</v>
      </c>
      <c r="J174" s="136">
        <f t="shared" si="72"/>
        <v>6752.7299999999814</v>
      </c>
      <c r="K174" s="155">
        <f t="shared" si="73"/>
        <v>4.5896729805751067E-3</v>
      </c>
      <c r="L174" s="136">
        <f t="shared" si="79"/>
        <v>5657.1295032163816</v>
      </c>
      <c r="M174" s="136">
        <f t="shared" si="80"/>
        <v>8005.7395032163968</v>
      </c>
      <c r="N174" s="136">
        <f t="shared" si="81"/>
        <v>-3308.5195032163665</v>
      </c>
      <c r="O174" s="155">
        <f t="shared" si="68"/>
        <v>1.5630578552396558E-2</v>
      </c>
      <c r="P174" s="100">
        <f t="shared" si="82"/>
        <v>1.5878772960470869E-2</v>
      </c>
      <c r="Q174" s="100">
        <f t="shared" si="64"/>
        <v>0.20813351640379385</v>
      </c>
      <c r="S174" s="100">
        <f t="shared" si="83"/>
        <v>1.9535902701545364E-2</v>
      </c>
      <c r="T174" s="100">
        <f t="shared" si="65"/>
        <v>0.15226700397457929</v>
      </c>
      <c r="U174" s="100">
        <f t="shared" si="93"/>
        <v>2.5607909420820574E-2</v>
      </c>
      <c r="V174" s="100">
        <f t="shared" si="77"/>
        <v>0.4054997016021652</v>
      </c>
      <c r="W174" s="100">
        <f t="shared" si="78"/>
        <v>0.41699076578417676</v>
      </c>
      <c r="X174" s="100">
        <f t="shared" si="84"/>
        <v>1.4003766574331885E-2</v>
      </c>
      <c r="Y174" s="100">
        <f t="shared" si="66"/>
        <v>0.23910279659179881</v>
      </c>
      <c r="Z174" s="100">
        <f t="shared" si="94"/>
        <v>5.1745901458815781E-2</v>
      </c>
      <c r="AA174" s="100">
        <f t="shared" si="85"/>
        <v>0.5945002983978348</v>
      </c>
      <c r="AB174" s="100">
        <f t="shared" si="95"/>
        <v>-6.2089476859933629E-2</v>
      </c>
      <c r="AC174" s="100">
        <f t="shared" si="91"/>
        <v>1.0620896149290737</v>
      </c>
      <c r="AD174" s="100">
        <f t="shared" si="97"/>
        <v>0.58300923421582074</v>
      </c>
      <c r="AE174" s="359">
        <f t="shared" si="92"/>
        <v>1439611.5353846154</v>
      </c>
      <c r="AF174" s="100">
        <f t="shared" si="90"/>
        <v>1.169593908261843E-2</v>
      </c>
      <c r="AG174" s="100">
        <f t="shared" si="67"/>
        <v>0.22957989343586613</v>
      </c>
      <c r="AI174" s="198">
        <f t="shared" si="69"/>
        <v>763009.14228000003</v>
      </c>
      <c r="AJ174" s="205">
        <f t="shared" si="86"/>
        <v>3.44045952544388E-2</v>
      </c>
      <c r="AK174" s="35">
        <f t="shared" si="87"/>
        <v>2348.6100000000151</v>
      </c>
      <c r="AL174" s="35">
        <f t="shared" si="75"/>
        <v>819.55999999999767</v>
      </c>
      <c r="AM174" s="35">
        <f t="shared" si="76"/>
        <v>3331.6343339999908</v>
      </c>
      <c r="AN174">
        <f t="shared" si="88"/>
        <v>9547.4519415000614</v>
      </c>
      <c r="AO174">
        <f t="shared" si="70"/>
        <v>763381.46936850005</v>
      </c>
      <c r="AP174" s="35">
        <f t="shared" si="71"/>
        <v>1.9273297676679377</v>
      </c>
    </row>
    <row r="175" spans="2:42">
      <c r="B175" s="135">
        <v>43210</v>
      </c>
      <c r="C175" s="352">
        <v>497964.52</v>
      </c>
      <c r="D175" s="352">
        <v>973864.57</v>
      </c>
      <c r="E175" s="355">
        <v>95</v>
      </c>
      <c r="F175" s="356">
        <v>187350.76</v>
      </c>
      <c r="G175" s="111">
        <v>4.1012500000000003</v>
      </c>
      <c r="H175" s="136">
        <v>1471829.09</v>
      </c>
      <c r="I175" s="136">
        <f t="shared" si="96"/>
        <v>21961.719999999972</v>
      </c>
      <c r="J175" s="136">
        <f t="shared" si="72"/>
        <v>541.26000000000931</v>
      </c>
      <c r="K175" s="155">
        <f t="shared" si="73"/>
        <v>3.6774650241490288E-4</v>
      </c>
      <c r="L175" s="136">
        <f t="shared" si="79"/>
        <v>5354.8844864370549</v>
      </c>
      <c r="M175" s="136">
        <f t="shared" si="80"/>
        <v>6486.4444864370525</v>
      </c>
      <c r="N175" s="136">
        <f t="shared" si="81"/>
        <v>-4223.3244864370572</v>
      </c>
      <c r="O175" s="155">
        <f t="shared" si="68"/>
        <v>1.4921379220735453E-2</v>
      </c>
      <c r="P175" s="100">
        <f t="shared" si="82"/>
        <v>1.5147399310048595E-2</v>
      </c>
      <c r="Q175" s="100">
        <f t="shared" si="64"/>
        <v>0.19261147954102395</v>
      </c>
      <c r="S175" s="100">
        <f t="shared" si="83"/>
        <v>1.0288943545312334E-2</v>
      </c>
      <c r="T175" s="100">
        <f t="shared" si="65"/>
        <v>0.13788086077817227</v>
      </c>
      <c r="U175" s="100">
        <f t="shared" si="93"/>
        <v>2.5144362653734518E-2</v>
      </c>
      <c r="V175" s="100">
        <f t="shared" si="77"/>
        <v>-4.607951816132605</v>
      </c>
      <c r="W175" s="100">
        <f t="shared" si="78"/>
        <v>0.23091770589917554</v>
      </c>
      <c r="X175" s="100">
        <f t="shared" si="84"/>
        <v>1.764976527057887E-2</v>
      </c>
      <c r="Y175" s="100">
        <f t="shared" si="66"/>
        <v>0.22268242403707078</v>
      </c>
      <c r="Z175" s="100">
        <f t="shared" si="94"/>
        <v>5.2721529005500534E-2</v>
      </c>
      <c r="AA175" s="100">
        <f t="shared" si="85"/>
        <v>5.607951816132605</v>
      </c>
      <c r="AB175" s="100">
        <f t="shared" si="95"/>
        <v>1.2152283584868546</v>
      </c>
      <c r="AC175" s="100">
        <f t="shared" si="91"/>
        <v>-0.21522822041764153</v>
      </c>
      <c r="AD175" s="100">
        <f t="shared" si="97"/>
        <v>0.76908229410082707</v>
      </c>
      <c r="AE175" s="359">
        <f t="shared" si="92"/>
        <v>1444302.7792307693</v>
      </c>
      <c r="AF175" s="100">
        <f t="shared" si="90"/>
        <v>1.2386939264467101E-2</v>
      </c>
      <c r="AG175" s="100">
        <f t="shared" si="67"/>
        <v>0.22588005569792186</v>
      </c>
      <c r="AI175" s="198">
        <f t="shared" si="69"/>
        <v>768372.30445000005</v>
      </c>
      <c r="AJ175" s="205">
        <f t="shared" si="86"/>
        <v>3.5836347733446475E-2</v>
      </c>
      <c r="AK175" s="35">
        <f t="shared" si="87"/>
        <v>1131.5599999999977</v>
      </c>
      <c r="AL175" s="35">
        <f t="shared" si="75"/>
        <v>-344.44000000000233</v>
      </c>
      <c r="AM175" s="35">
        <f t="shared" si="76"/>
        <v>-1412.6345500000095</v>
      </c>
      <c r="AN175">
        <f t="shared" si="88"/>
        <v>4640.8104499999909</v>
      </c>
      <c r="AO175">
        <f t="shared" si="70"/>
        <v>768761.92320000008</v>
      </c>
      <c r="AP175" s="35">
        <f t="shared" si="71"/>
        <v>1.9145447317076485</v>
      </c>
    </row>
    <row r="176" spans="2:42">
      <c r="B176" s="135">
        <v>43217</v>
      </c>
      <c r="C176" s="352">
        <v>500908.06</v>
      </c>
      <c r="D176" s="352">
        <v>983794.2</v>
      </c>
      <c r="E176" s="355">
        <v>102.6</v>
      </c>
      <c r="F176" s="356">
        <v>186567.79</v>
      </c>
      <c r="G176" s="111">
        <v>4.26938</v>
      </c>
      <c r="H176" s="136">
        <v>1484702.26</v>
      </c>
      <c r="I176" s="136">
        <f t="shared" si="96"/>
        <v>21891.280000000028</v>
      </c>
      <c r="J176" s="136">
        <f t="shared" si="72"/>
        <v>12873.169999999925</v>
      </c>
      <c r="K176" s="155">
        <f t="shared" si="73"/>
        <v>8.6705397754294027E-3</v>
      </c>
      <c r="L176" s="136">
        <f t="shared" si="79"/>
        <v>5127.507975396903</v>
      </c>
      <c r="M176" s="136">
        <f t="shared" si="80"/>
        <v>5867.507975396903</v>
      </c>
      <c r="N176" s="136">
        <f t="shared" si="81"/>
        <v>-4387.507975396903</v>
      </c>
      <c r="O176" s="155">
        <f t="shared" si="68"/>
        <v>1.4744558952850269E-2</v>
      </c>
      <c r="P176" s="100">
        <f t="shared" si="82"/>
        <v>1.496521443939396E-2</v>
      </c>
      <c r="Q176" s="100">
        <f t="shared" si="64"/>
        <v>0.20087638688090451</v>
      </c>
      <c r="S176" s="100">
        <f t="shared" si="83"/>
        <v>7.1966045493669327E-3</v>
      </c>
      <c r="T176" s="100">
        <f t="shared" si="65"/>
        <v>0.14932641928285847</v>
      </c>
      <c r="U176" s="100">
        <f t="shared" si="93"/>
        <v>2.6450122304205501E-2</v>
      </c>
      <c r="V176" s="100">
        <f t="shared" si="77"/>
        <v>0.22865696638823196</v>
      </c>
      <c r="W176" s="100">
        <f t="shared" si="78"/>
        <v>0.16349340924788372</v>
      </c>
      <c r="X176" s="100">
        <f t="shared" si="84"/>
        <v>1.8966899434686459E-2</v>
      </c>
      <c r="Y176" s="100">
        <f t="shared" si="66"/>
        <v>0.22894172578313457</v>
      </c>
      <c r="Z176" s="100">
        <f t="shared" si="94"/>
        <v>5.2211146844931298E-2</v>
      </c>
      <c r="AA176" s="100">
        <f t="shared" si="85"/>
        <v>0.77134303361177259</v>
      </c>
      <c r="AB176" s="100">
        <f t="shared" si="95"/>
        <v>1.2118999920807041</v>
      </c>
      <c r="AC176" s="100">
        <f t="shared" si="91"/>
        <v>-0.21189985401148986</v>
      </c>
      <c r="AD176" s="100">
        <f t="shared" si="97"/>
        <v>0.83650659075211364</v>
      </c>
      <c r="AE176" s="359">
        <f t="shared" si="92"/>
        <v>1449050.7746153849</v>
      </c>
      <c r="AF176" s="100">
        <f t="shared" si="90"/>
        <v>1.2950357706606651E-2</v>
      </c>
      <c r="AG176" s="100">
        <f t="shared" si="67"/>
        <v>0.22240553956790704</v>
      </c>
      <c r="AI176" s="198">
        <f t="shared" si="69"/>
        <v>796528.79127020005</v>
      </c>
      <c r="AJ176" s="205">
        <f t="shared" si="86"/>
        <v>4.7851056641285548E-2</v>
      </c>
      <c r="AK176" s="35">
        <f t="shared" si="87"/>
        <v>740</v>
      </c>
      <c r="AL176" s="35">
        <f t="shared" si="75"/>
        <v>-782.97000000000116</v>
      </c>
      <c r="AM176" s="35">
        <f t="shared" si="76"/>
        <v>-3342.7964586000048</v>
      </c>
      <c r="AN176">
        <f t="shared" si="88"/>
        <v>3159.3411999999998</v>
      </c>
      <c r="AO176">
        <f t="shared" si="70"/>
        <v>796966.82965820003</v>
      </c>
      <c r="AP176" s="35">
        <f t="shared" si="71"/>
        <v>1.8629410971053253</v>
      </c>
    </row>
    <row r="177" spans="2:42">
      <c r="B177" s="135">
        <v>43224</v>
      </c>
      <c r="C177" s="352">
        <v>502211.04</v>
      </c>
      <c r="D177" s="352">
        <v>979642.77</v>
      </c>
      <c r="E177" s="355">
        <v>99.67</v>
      </c>
      <c r="F177" s="356">
        <v>185723.61</v>
      </c>
      <c r="G177" s="111">
        <v>4.3739999999999997</v>
      </c>
      <c r="H177" s="136">
        <v>1481853.81</v>
      </c>
      <c r="I177" s="136">
        <f t="shared" si="96"/>
        <v>17318.709999999963</v>
      </c>
      <c r="J177" s="136">
        <f t="shared" si="72"/>
        <v>-2848.4499999999534</v>
      </c>
      <c r="K177" s="155">
        <f t="shared" si="73"/>
        <v>-1.9222206541412835E-3</v>
      </c>
      <c r="L177" s="136">
        <f t="shared" si="79"/>
        <v>3959.4673068129778</v>
      </c>
      <c r="M177" s="136">
        <f t="shared" si="80"/>
        <v>2807.4373068129498</v>
      </c>
      <c r="N177" s="136">
        <f t="shared" si="81"/>
        <v>-5111.4973068130057</v>
      </c>
      <c r="O177" s="155">
        <f t="shared" si="68"/>
        <v>1.1687192004452829E-2</v>
      </c>
      <c r="P177" s="100">
        <f t="shared" si="82"/>
        <v>1.1825397697876931E-2</v>
      </c>
      <c r="Q177" s="100">
        <f t="shared" si="64"/>
        <v>0.18559047198148534</v>
      </c>
      <c r="S177" s="100">
        <f t="shared" si="83"/>
        <v>9.022435267319398E-3</v>
      </c>
      <c r="T177" s="100">
        <f t="shared" si="65"/>
        <v>0.14349887252169086</v>
      </c>
      <c r="U177" s="100">
        <f t="shared" si="93"/>
        <v>2.195924816464969E-2</v>
      </c>
      <c r="V177" s="100">
        <f t="shared" si="77"/>
        <v>-0.45743474521230937</v>
      </c>
      <c r="W177" s="100">
        <f t="shared" si="78"/>
        <v>0.25929471652334235</v>
      </c>
      <c r="X177" s="100">
        <f t="shared" si="84"/>
        <v>1.3268374867817284E-2</v>
      </c>
      <c r="Y177" s="100">
        <f t="shared" si="66"/>
        <v>0.20839318242885047</v>
      </c>
      <c r="Z177" s="100">
        <f t="shared" si="94"/>
        <v>5.7241391278424265E-2</v>
      </c>
      <c r="AA177" s="100">
        <f t="shared" si="85"/>
        <v>1.4574347452123093</v>
      </c>
      <c r="AB177" s="100">
        <f t="shared" si="95"/>
        <v>1.1940107839516207</v>
      </c>
      <c r="AC177" s="100">
        <f t="shared" si="91"/>
        <v>-0.19401064588240746</v>
      </c>
      <c r="AD177" s="100">
        <f t="shared" si="97"/>
        <v>0.74070528347666098</v>
      </c>
      <c r="AE177" s="359">
        <f t="shared" si="92"/>
        <v>1453960.87</v>
      </c>
      <c r="AF177" s="100">
        <f t="shared" si="90"/>
        <v>1.3230017077555639E-2</v>
      </c>
      <c r="AG177" s="100">
        <f t="shared" si="67"/>
        <v>0.2190579194493549</v>
      </c>
      <c r="AI177" s="198">
        <f t="shared" si="69"/>
        <v>812355.07013999985</v>
      </c>
      <c r="AJ177" s="205">
        <f t="shared" si="86"/>
        <v>6.5648418589849405E-2</v>
      </c>
      <c r="AK177" s="35">
        <f t="shared" si="87"/>
        <v>-1152.0300000000279</v>
      </c>
      <c r="AL177" s="35">
        <f t="shared" si="75"/>
        <v>-844.18000000002212</v>
      </c>
      <c r="AM177" s="35">
        <f t="shared" si="76"/>
        <v>-3692.4433200000963</v>
      </c>
      <c r="AN177">
        <f t="shared" si="88"/>
        <v>-5038.979220000122</v>
      </c>
      <c r="AO177">
        <f t="shared" si="70"/>
        <v>812791.02671999997</v>
      </c>
      <c r="AP177" s="35">
        <f t="shared" si="71"/>
        <v>1.8231670396017878</v>
      </c>
    </row>
    <row r="178" spans="2:42">
      <c r="B178" s="135">
        <v>43231</v>
      </c>
      <c r="C178" s="352">
        <v>503194.43</v>
      </c>
      <c r="D178" s="352">
        <v>984659.33</v>
      </c>
      <c r="E178" s="355">
        <v>94.81</v>
      </c>
      <c r="F178" s="356">
        <v>186514.21</v>
      </c>
      <c r="G178" s="111">
        <v>4.6291799999999999</v>
      </c>
      <c r="H178" s="136">
        <v>1487853.75</v>
      </c>
      <c r="I178" s="136">
        <f t="shared" si="96"/>
        <v>16565.919999999925</v>
      </c>
      <c r="J178" s="136">
        <f t="shared" si="72"/>
        <v>5999.9399999999441</v>
      </c>
      <c r="K178" s="155">
        <f t="shared" si="73"/>
        <v>4.0326140926149117E-3</v>
      </c>
      <c r="L178" s="136">
        <f t="shared" si="79"/>
        <v>3578.5862722987495</v>
      </c>
      <c r="M178" s="136">
        <f t="shared" si="80"/>
        <v>2397.5962722987297</v>
      </c>
      <c r="N178" s="136">
        <f t="shared" si="81"/>
        <v>-4759.5762722987693</v>
      </c>
      <c r="O178" s="155">
        <f t="shared" si="68"/>
        <v>1.1134105082572749E-2</v>
      </c>
      <c r="P178" s="100">
        <f t="shared" si="82"/>
        <v>1.1259469195772472E-2</v>
      </c>
      <c r="Q178" s="100">
        <f t="shared" si="64"/>
        <v>0.18772896464541686</v>
      </c>
      <c r="S178" s="100">
        <f t="shared" si="83"/>
        <v>5.4666058104863849E-3</v>
      </c>
      <c r="T178" s="100">
        <f t="shared" si="65"/>
        <v>0.14373404888721653</v>
      </c>
      <c r="U178" s="100">
        <f t="shared" si="93"/>
        <v>2.4094782893674883E-2</v>
      </c>
      <c r="V178" s="100">
        <f t="shared" si="77"/>
        <v>0.16389997233306053</v>
      </c>
      <c r="W178" s="100">
        <f t="shared" si="78"/>
        <v>0.16514687985937454</v>
      </c>
      <c r="X178" s="100">
        <f t="shared" si="84"/>
        <v>1.4245677671770915E-2</v>
      </c>
      <c r="Y178" s="100">
        <f t="shared" si="66"/>
        <v>0.21154486421997823</v>
      </c>
      <c r="Z178" s="100">
        <f t="shared" si="94"/>
        <v>5.9505295071392433E-2</v>
      </c>
      <c r="AA178" s="100">
        <f t="shared" si="85"/>
        <v>0.83610169435027448</v>
      </c>
      <c r="AB178" s="100">
        <f t="shared" si="95"/>
        <v>1.1795590512592462</v>
      </c>
      <c r="AC178" s="100">
        <f t="shared" si="91"/>
        <v>-0.17955878498362601</v>
      </c>
      <c r="AD178" s="100">
        <f t="shared" si="97"/>
        <v>0.83485372378956657</v>
      </c>
      <c r="AE178" s="359">
        <f t="shared" si="92"/>
        <v>1459125.5461538462</v>
      </c>
      <c r="AF178" s="100">
        <f t="shared" si="90"/>
        <v>1.3555053074798609E-2</v>
      </c>
      <c r="AG178" s="100">
        <f t="shared" si="67"/>
        <v>0.2155572028728954</v>
      </c>
      <c r="AI178" s="198">
        <f t="shared" si="69"/>
        <v>863407.8506477999</v>
      </c>
      <c r="AJ178" s="205">
        <f t="shared" si="86"/>
        <v>0.13158257588866051</v>
      </c>
      <c r="AK178" s="35">
        <f t="shared" si="87"/>
        <v>-1180.9900000000198</v>
      </c>
      <c r="AL178" s="35">
        <f t="shared" si="75"/>
        <v>790.60000000000582</v>
      </c>
      <c r="AM178" s="35">
        <f t="shared" si="76"/>
        <v>3659.829708000027</v>
      </c>
      <c r="AN178">
        <f t="shared" si="88"/>
        <v>-5467.0152882000912</v>
      </c>
      <c r="AO178">
        <f t="shared" si="70"/>
        <v>863846.74320359994</v>
      </c>
      <c r="AP178" s="35">
        <f t="shared" si="71"/>
        <v>1.7223584642829728</v>
      </c>
    </row>
    <row r="179" spans="2:42">
      <c r="B179" s="135">
        <v>43238</v>
      </c>
      <c r="C179" s="352">
        <v>501306.92</v>
      </c>
      <c r="D179" s="352">
        <v>989374.8</v>
      </c>
      <c r="E179" s="355">
        <v>95.41</v>
      </c>
      <c r="F179" s="356">
        <v>186138.9</v>
      </c>
      <c r="G179" s="111">
        <v>4.5755400000000002</v>
      </c>
      <c r="H179" s="136">
        <v>1490681.72</v>
      </c>
      <c r="I179" s="136">
        <f t="shared" si="96"/>
        <v>18852.629999999888</v>
      </c>
      <c r="J179" s="136">
        <f t="shared" si="72"/>
        <v>2827.9699999999721</v>
      </c>
      <c r="K179" s="155">
        <f t="shared" si="73"/>
        <v>1.8970984631112081E-3</v>
      </c>
      <c r="L179" s="136">
        <f t="shared" si="79"/>
        <v>4120.3071112917578</v>
      </c>
      <c r="M179" s="136">
        <f t="shared" si="80"/>
        <v>2908.4471112917427</v>
      </c>
      <c r="N179" s="136">
        <f t="shared" si="81"/>
        <v>-5332.1671112917729</v>
      </c>
      <c r="O179" s="155">
        <f t="shared" si="68"/>
        <v>1.2646985434288339E-2</v>
      </c>
      <c r="P179" s="100">
        <f t="shared" si="82"/>
        <v>1.280898042312772E-2</v>
      </c>
      <c r="Q179" s="100">
        <f t="shared" si="64"/>
        <v>0.18327846913846177</v>
      </c>
      <c r="S179" s="100">
        <f t="shared" si="83"/>
        <v>6.7121247915413029E-3</v>
      </c>
      <c r="T179" s="100">
        <f t="shared" si="65"/>
        <v>0.13231538087475928</v>
      </c>
      <c r="U179" s="100">
        <f t="shared" si="93"/>
        <v>2.3087352555667712E-2</v>
      </c>
      <c r="V179" s="100">
        <f t="shared" si="77"/>
        <v>-0.66744343115380567</v>
      </c>
      <c r="W179" s="100">
        <f t="shared" si="78"/>
        <v>0.1772909137876246</v>
      </c>
      <c r="X179" s="100">
        <f t="shared" si="84"/>
        <v>1.5926475279822633E-2</v>
      </c>
      <c r="Y179" s="100">
        <f t="shared" si="66"/>
        <v>0.21089295349197124</v>
      </c>
      <c r="Z179" s="100">
        <f t="shared" si="94"/>
        <v>5.3497752736438024E-2</v>
      </c>
      <c r="AA179" s="100">
        <f t="shared" si="85"/>
        <v>1.6674398950484393</v>
      </c>
      <c r="AB179" s="100">
        <f t="shared" si="95"/>
        <v>1.2184581671351951</v>
      </c>
      <c r="AC179" s="100">
        <f t="shared" si="91"/>
        <v>-0.21845808145126072</v>
      </c>
      <c r="AD179" s="100">
        <f t="shared" si="97"/>
        <v>0.8227090862123847</v>
      </c>
      <c r="AE179" s="359">
        <f t="shared" si="92"/>
        <v>1463860.4830769231</v>
      </c>
      <c r="AF179" s="100">
        <f t="shared" si="90"/>
        <v>1.3541276889718491E-2</v>
      </c>
      <c r="AG179" s="100">
        <f t="shared" si="67"/>
        <v>0.21167765133392621</v>
      </c>
      <c r="AI179" s="198">
        <f t="shared" si="69"/>
        <v>851685.98250599997</v>
      </c>
      <c r="AJ179" s="205">
        <f t="shared" si="86"/>
        <v>0.10842878845774608</v>
      </c>
      <c r="AK179" s="35">
        <f t="shared" si="87"/>
        <v>-1211.8600000000151</v>
      </c>
      <c r="AL179" s="35">
        <f t="shared" si="75"/>
        <v>-375.30999999999767</v>
      </c>
      <c r="AM179" s="35">
        <f t="shared" si="76"/>
        <v>-1717.2459173999894</v>
      </c>
      <c r="AN179">
        <f t="shared" si="88"/>
        <v>-5544.9139044000694</v>
      </c>
      <c r="AO179">
        <f t="shared" si="70"/>
        <v>852122.53477739997</v>
      </c>
      <c r="AP179" s="35">
        <f t="shared" si="71"/>
        <v>1.749374836553772</v>
      </c>
    </row>
    <row r="180" spans="2:42">
      <c r="B180" s="135">
        <v>43245</v>
      </c>
      <c r="C180" s="352">
        <v>504143.85</v>
      </c>
      <c r="D180" s="352">
        <v>994083.29</v>
      </c>
      <c r="E180" s="355">
        <v>96.5</v>
      </c>
      <c r="F180" s="356">
        <v>186059.14</v>
      </c>
      <c r="G180" s="111">
        <v>4.5972600000000003</v>
      </c>
      <c r="H180" s="136">
        <v>1498227.14</v>
      </c>
      <c r="I180" s="136">
        <f t="shared" si="96"/>
        <v>13524.879999999888</v>
      </c>
      <c r="J180" s="136">
        <f t="shared" si="72"/>
        <v>7545.4199999999255</v>
      </c>
      <c r="K180" s="155">
        <f t="shared" si="73"/>
        <v>5.0362323565970955E-3</v>
      </c>
      <c r="L180" s="136">
        <f t="shared" si="79"/>
        <v>2941.9436794960229</v>
      </c>
      <c r="M180" s="136">
        <f t="shared" si="80"/>
        <v>2433.2936794960287</v>
      </c>
      <c r="N180" s="136">
        <f t="shared" si="81"/>
        <v>-3450.5936794960171</v>
      </c>
      <c r="O180" s="155">
        <f t="shared" si="68"/>
        <v>9.0272560407628766E-3</v>
      </c>
      <c r="P180" s="100">
        <f t="shared" si="82"/>
        <v>9.1094897370196555E-3</v>
      </c>
      <c r="Q180" s="100">
        <f t="shared" si="64"/>
        <v>0.18467158259831043</v>
      </c>
      <c r="S180" s="100">
        <f t="shared" si="83"/>
        <v>6.4598481405948611E-3</v>
      </c>
      <c r="T180" s="100">
        <f t="shared" si="65"/>
        <v>0.14091345884236023</v>
      </c>
      <c r="U180" s="100">
        <f t="shared" si="93"/>
        <v>2.5940378980466684E-2</v>
      </c>
      <c r="V180" s="100">
        <f t="shared" si="77"/>
        <v>0.37598039605482808</v>
      </c>
      <c r="W180" s="100">
        <f t="shared" si="78"/>
        <v>0.23924722437463444</v>
      </c>
      <c r="X180" s="100">
        <f t="shared" si="84"/>
        <v>1.045857965009357E-2</v>
      </c>
      <c r="Y180" s="100">
        <f t="shared" si="66"/>
        <v>0.20817149668311802</v>
      </c>
      <c r="Z180" s="100">
        <f t="shared" si="94"/>
        <v>5.512630337381276E-2</v>
      </c>
      <c r="AA180" s="100">
        <f t="shared" si="85"/>
        <v>0.62401960394517964</v>
      </c>
      <c r="AB180" s="100">
        <f t="shared" si="95"/>
        <v>1.2139706368780574</v>
      </c>
      <c r="AC180" s="100">
        <f t="shared" si="91"/>
        <v>-0.213970899614705</v>
      </c>
      <c r="AD180" s="100">
        <f t="shared" si="97"/>
        <v>0.76075277562537846</v>
      </c>
      <c r="AE180" s="359">
        <f t="shared" si="92"/>
        <v>1468836.1807692309</v>
      </c>
      <c r="AF180" s="100">
        <f t="shared" si="90"/>
        <v>1.3654046152452883E-2</v>
      </c>
      <c r="AG180" s="100">
        <f t="shared" si="67"/>
        <v>0.20814370831776283</v>
      </c>
      <c r="AI180" s="198">
        <f t="shared" si="69"/>
        <v>855362.2419564001</v>
      </c>
      <c r="AJ180" s="205">
        <f t="shared" si="86"/>
        <v>7.3862302695148221E-2</v>
      </c>
      <c r="AK180" s="35">
        <f t="shared" si="87"/>
        <v>-508.64999999999418</v>
      </c>
      <c r="AL180" s="35">
        <f t="shared" si="75"/>
        <v>-79.759999999980209</v>
      </c>
      <c r="AM180" s="35">
        <f t="shared" si="76"/>
        <v>-366.67745759990902</v>
      </c>
      <c r="AN180">
        <f t="shared" si="88"/>
        <v>-2338.3962989999736</v>
      </c>
      <c r="AO180">
        <f t="shared" si="70"/>
        <v>855805.87754640018</v>
      </c>
      <c r="AP180" s="35">
        <f t="shared" si="71"/>
        <v>1.7506623631698168</v>
      </c>
    </row>
    <row r="181" spans="2:42">
      <c r="B181" s="135">
        <v>43252</v>
      </c>
      <c r="C181" s="352">
        <v>508843.19</v>
      </c>
      <c r="D181" s="352">
        <v>995395.85</v>
      </c>
      <c r="E181" s="355">
        <v>90.89</v>
      </c>
      <c r="F181" s="356">
        <v>185320.6</v>
      </c>
      <c r="G181" s="111">
        <v>4.553375</v>
      </c>
      <c r="H181" s="136">
        <v>1504239.04</v>
      </c>
      <c r="I181" s="136">
        <f t="shared" si="96"/>
        <v>22385.229999999981</v>
      </c>
      <c r="J181" s="136">
        <f t="shared" si="72"/>
        <v>6011.9000000001397</v>
      </c>
      <c r="K181" s="155">
        <f t="shared" si="73"/>
        <v>3.9966387257175159E-3</v>
      </c>
      <c r="L181" s="136">
        <f t="shared" si="79"/>
        <v>4916.184149120154</v>
      </c>
      <c r="M181" s="136">
        <f t="shared" si="80"/>
        <v>4513.1741491201738</v>
      </c>
      <c r="N181" s="136">
        <f t="shared" si="81"/>
        <v>-5319.1941491201342</v>
      </c>
      <c r="O181" s="155">
        <f t="shared" si="68"/>
        <v>1.4881431344847944E-2</v>
      </c>
      <c r="P181" s="100">
        <f t="shared" si="82"/>
        <v>1.5106233724904335E-2</v>
      </c>
      <c r="Q181" s="100">
        <f t="shared" si="64"/>
        <v>0.17866213660104552</v>
      </c>
      <c r="S181" s="100">
        <f t="shared" si="83"/>
        <v>1.3205902442925237E-2</v>
      </c>
      <c r="T181" s="100">
        <f t="shared" si="65"/>
        <v>0.1446508715254651</v>
      </c>
      <c r="U181" s="100">
        <f t="shared" si="93"/>
        <v>3.3853806503172768E-2</v>
      </c>
      <c r="V181" s="100">
        <f t="shared" si="77"/>
        <v>0.78167301518653276</v>
      </c>
      <c r="W181" s="100">
        <f t="shared" si="78"/>
        <v>0.2962734803260913</v>
      </c>
      <c r="X181" s="100">
        <f t="shared" si="84"/>
        <v>1.6080433074599179E-2</v>
      </c>
      <c r="Y181" s="100">
        <f t="shared" si="66"/>
        <v>0.19684132370528951</v>
      </c>
      <c r="Z181" s="100">
        <f t="shared" si="94"/>
        <v>5.0184234565165665E-2</v>
      </c>
      <c r="AA181" s="100">
        <f t="shared" si="85"/>
        <v>0.21832698481343818</v>
      </c>
      <c r="AB181" s="100">
        <f t="shared" si="95"/>
        <v>1.1631684647763225</v>
      </c>
      <c r="AC181" s="100">
        <f t="shared" si="91"/>
        <v>-0.16316860857803059</v>
      </c>
      <c r="AD181" s="100">
        <f t="shared" si="97"/>
        <v>0.70372651967390865</v>
      </c>
      <c r="AE181" s="359">
        <f t="shared" si="92"/>
        <v>1473776.82</v>
      </c>
      <c r="AF181" s="100">
        <f t="shared" si="90"/>
        <v>1.3628943122795287E-2</v>
      </c>
      <c r="AG181" s="100">
        <f t="shared" si="67"/>
        <v>0.20380746046617459</v>
      </c>
      <c r="AI181" s="198">
        <f t="shared" si="69"/>
        <v>843834.18702499999</v>
      </c>
      <c r="AJ181" s="205">
        <f t="shared" si="86"/>
        <v>3.8750440591913932E-2</v>
      </c>
      <c r="AK181" s="35">
        <f t="shared" si="87"/>
        <v>-403.00999999998021</v>
      </c>
      <c r="AL181" s="35">
        <f t="shared" si="75"/>
        <v>-738.54000000000815</v>
      </c>
      <c r="AM181" s="35">
        <f t="shared" si="76"/>
        <v>-3362.8495725000371</v>
      </c>
      <c r="AN181">
        <f t="shared" si="88"/>
        <v>-1835.0556587499098</v>
      </c>
      <c r="AO181">
        <f t="shared" si="70"/>
        <v>844248.04327875003</v>
      </c>
      <c r="AP181" s="35">
        <f t="shared" si="71"/>
        <v>1.7817501052866962</v>
      </c>
    </row>
    <row r="182" spans="2:42">
      <c r="B182" s="135">
        <v>43259</v>
      </c>
      <c r="C182" s="352">
        <v>508981.93</v>
      </c>
      <c r="D182" s="352">
        <v>995729.08</v>
      </c>
      <c r="E182" s="355">
        <v>85.96</v>
      </c>
      <c r="F182" s="356">
        <v>187214.59</v>
      </c>
      <c r="G182" s="111">
        <v>4.72384</v>
      </c>
      <c r="H182" s="136">
        <v>1504711.01</v>
      </c>
      <c r="I182" s="136">
        <f t="shared" si="96"/>
        <v>16857.260000000009</v>
      </c>
      <c r="J182" s="136">
        <f t="shared" si="72"/>
        <v>471.96999999997206</v>
      </c>
      <c r="K182" s="155">
        <f t="shared" si="73"/>
        <v>3.1366155817519543E-4</v>
      </c>
      <c r="L182" s="136">
        <f t="shared" si="79"/>
        <v>3568.5501625795982</v>
      </c>
      <c r="M182" s="136">
        <f t="shared" si="80"/>
        <v>4268.9301625796033</v>
      </c>
      <c r="N182" s="136">
        <f t="shared" si="81"/>
        <v>-2868.1701625795936</v>
      </c>
      <c r="O182" s="155">
        <f t="shared" si="68"/>
        <v>1.1202988406391742E-2</v>
      </c>
      <c r="P182" s="100">
        <f t="shared" si="82"/>
        <v>1.1329917338985777E-2</v>
      </c>
      <c r="Q182" s="100">
        <f t="shared" si="64"/>
        <v>0.17854600943928006</v>
      </c>
      <c r="S182" s="100">
        <f t="shared" si="83"/>
        <v>1.1501518409096858E-2</v>
      </c>
      <c r="T182" s="100">
        <f t="shared" si="65"/>
        <v>0.13813734683878504</v>
      </c>
      <c r="U182" s="100">
        <f t="shared" si="93"/>
        <v>3.3514155321534039E-2</v>
      </c>
      <c r="V182" s="100">
        <f t="shared" si="77"/>
        <v>0.29395936182384241</v>
      </c>
      <c r="W182" s="100">
        <f t="shared" si="78"/>
        <v>0.34332388537638958</v>
      </c>
      <c r="X182" s="100">
        <f t="shared" si="84"/>
        <v>1.1242213080944453E-2</v>
      </c>
      <c r="Y182" s="100">
        <f t="shared" si="66"/>
        <v>0.20033021437413787</v>
      </c>
      <c r="Z182" s="100">
        <f t="shared" si="94"/>
        <v>4.7647515551803188E-2</v>
      </c>
      <c r="AA182" s="100">
        <f t="shared" si="85"/>
        <v>0.70604063817615759</v>
      </c>
      <c r="AB182" s="100">
        <f t="shared" si="95"/>
        <v>1.1483828672741689</v>
      </c>
      <c r="AC182" s="100">
        <f t="shared" si="91"/>
        <v>-0.14838301107587387</v>
      </c>
      <c r="AD182" s="100">
        <f t="shared" si="97"/>
        <v>0.65667552140739327</v>
      </c>
      <c r="AE182" s="359">
        <f t="shared" si="92"/>
        <v>1478529.9884615387</v>
      </c>
      <c r="AF182" s="100">
        <f t="shared" si="90"/>
        <v>1.3298679033371221E-2</v>
      </c>
      <c r="AG182" s="100">
        <f t="shared" si="67"/>
        <v>0.19948227362474627</v>
      </c>
      <c r="AI182" s="198">
        <f t="shared" si="69"/>
        <v>884371.76882560004</v>
      </c>
      <c r="AJ182" s="205">
        <f t="shared" si="86"/>
        <v>2.4280434978754564E-2</v>
      </c>
      <c r="AK182" s="35">
        <f t="shared" si="87"/>
        <v>700.38000000000466</v>
      </c>
      <c r="AL182" s="35">
        <f t="shared" si="75"/>
        <v>1893.9899999999907</v>
      </c>
      <c r="AM182" s="35">
        <f t="shared" si="76"/>
        <v>8946.9057215999565</v>
      </c>
      <c r="AN182">
        <f t="shared" si="88"/>
        <v>3308.4830592000221</v>
      </c>
      <c r="AO182">
        <f t="shared" si="70"/>
        <v>884777.830112</v>
      </c>
      <c r="AP182" s="35">
        <f t="shared" si="71"/>
        <v>1.7006653634274782</v>
      </c>
    </row>
    <row r="183" spans="2:42">
      <c r="B183" s="135">
        <v>43265</v>
      </c>
      <c r="C183" s="352">
        <v>508321.41</v>
      </c>
      <c r="D183" s="352">
        <v>995671.69</v>
      </c>
      <c r="E183" s="355">
        <v>88.91</v>
      </c>
      <c r="F183" s="356">
        <v>186788.09</v>
      </c>
      <c r="G183" s="111">
        <v>4.6529199999999999</v>
      </c>
      <c r="H183" s="136">
        <v>1503993.1</v>
      </c>
      <c r="I183" s="136">
        <f t="shared" si="96"/>
        <v>13311.380000000121</v>
      </c>
      <c r="J183" s="136">
        <f t="shared" si="72"/>
        <v>-717.90999999991618</v>
      </c>
      <c r="K183" s="155">
        <f t="shared" si="73"/>
        <v>-4.7733596650138631E-4</v>
      </c>
      <c r="L183" s="136">
        <f t="shared" si="79"/>
        <v>2860.8658648762757</v>
      </c>
      <c r="M183" s="136">
        <f t="shared" si="80"/>
        <v>3510.0558648762781</v>
      </c>
      <c r="N183" s="136">
        <f t="shared" si="81"/>
        <v>-2211.6758648762734</v>
      </c>
      <c r="O183" s="155">
        <f t="shared" si="68"/>
        <v>8.8506922006491382E-3</v>
      </c>
      <c r="P183" s="100">
        <f t="shared" si="82"/>
        <v>8.9297264609913655E-3</v>
      </c>
      <c r="Q183" s="100">
        <f t="shared" ref="Q183:Q246" si="98">(H183-H130)/H130</f>
        <v>0.17288114169959484</v>
      </c>
      <c r="S183" s="100">
        <f t="shared" si="83"/>
        <v>1.3992406089267611E-2</v>
      </c>
      <c r="T183" s="100">
        <f t="shared" ref="T183:T246" si="99">(C183-C130)/C130</f>
        <v>0.1349670379978907</v>
      </c>
      <c r="U183" s="100">
        <f t="shared" si="93"/>
        <v>3.5554003659428082E-2</v>
      </c>
      <c r="V183" s="100">
        <f t="shared" si="77"/>
        <v>0.92005961750093435</v>
      </c>
      <c r="W183" s="100">
        <f t="shared" si="78"/>
        <v>0.52695438038730225</v>
      </c>
      <c r="X183" s="100">
        <f t="shared" si="84"/>
        <v>6.364514236667335E-3</v>
      </c>
      <c r="Y183" s="100">
        <f t="shared" ref="Y183:Y246" si="100">(D183-D130)/D130</f>
        <v>0.19323113949407644</v>
      </c>
      <c r="Z183" s="100">
        <f t="shared" si="94"/>
        <v>3.9951037249312392E-2</v>
      </c>
      <c r="AA183" s="100">
        <f t="shared" si="85"/>
        <v>7.9940382499227858E-2</v>
      </c>
      <c r="AB183" s="100">
        <f t="shared" si="95"/>
        <v>1.0545800922294302</v>
      </c>
      <c r="AC183" s="100">
        <f t="shared" si="91"/>
        <v>-5.4580236031123622E-2</v>
      </c>
      <c r="AD183" s="100">
        <f t="shared" si="97"/>
        <v>0.47304561961268032</v>
      </c>
      <c r="AE183" s="359">
        <f t="shared" si="92"/>
        <v>1482814.7846153851</v>
      </c>
      <c r="AF183" s="100">
        <f t="shared" si="90"/>
        <v>1.2948161219996564E-2</v>
      </c>
      <c r="AG183" s="100">
        <f t="shared" si="67"/>
        <v>0.19481783704964956</v>
      </c>
      <c r="AI183" s="198">
        <f t="shared" si="69"/>
        <v>869110.03972280002</v>
      </c>
      <c r="AJ183" s="205">
        <f t="shared" si="86"/>
        <v>2.045831160157353E-2</v>
      </c>
      <c r="AK183" s="35">
        <f t="shared" si="87"/>
        <v>649.19000000000233</v>
      </c>
      <c r="AL183" s="35">
        <f t="shared" si="75"/>
        <v>-426.5</v>
      </c>
      <c r="AM183" s="35">
        <f t="shared" si="76"/>
        <v>-1984.47038</v>
      </c>
      <c r="AN183">
        <f t="shared" si="88"/>
        <v>3020.6291348000109</v>
      </c>
      <c r="AO183">
        <f t="shared" si="70"/>
        <v>869523.73083999997</v>
      </c>
      <c r="AP183" s="35">
        <f t="shared" si="71"/>
        <v>1.7296745869685162</v>
      </c>
    </row>
    <row r="184" spans="2:42">
      <c r="B184" s="135">
        <v>43273</v>
      </c>
      <c r="C184" s="352">
        <v>508530.27</v>
      </c>
      <c r="D184" s="352">
        <v>996388.25</v>
      </c>
      <c r="E184" s="355">
        <v>92.09</v>
      </c>
      <c r="F184" s="356">
        <v>185968.09</v>
      </c>
      <c r="G184" s="111">
        <v>4.63612</v>
      </c>
      <c r="H184" s="136">
        <v>1504918.51</v>
      </c>
      <c r="I184" s="136">
        <f t="shared" si="96"/>
        <v>6691.3700000001118</v>
      </c>
      <c r="J184" s="136">
        <f t="shared" si="72"/>
        <v>925.40999999991618</v>
      </c>
      <c r="K184" s="155">
        <f t="shared" si="73"/>
        <v>6.1492366121532801E-4</v>
      </c>
      <c r="L184" s="136">
        <f t="shared" si="79"/>
        <v>1443.3125113241485</v>
      </c>
      <c r="M184" s="136">
        <f t="shared" si="80"/>
        <v>1352.2625113241311</v>
      </c>
      <c r="N184" s="136">
        <f t="shared" si="81"/>
        <v>-1534.362511324166</v>
      </c>
      <c r="O184" s="155">
        <f t="shared" si="68"/>
        <v>4.4463337752421632E-3</v>
      </c>
      <c r="P184" s="100">
        <f t="shared" si="82"/>
        <v>4.4661919553800845E-3</v>
      </c>
      <c r="Q184" s="100">
        <f t="shared" si="98"/>
        <v>0.16687117999092607</v>
      </c>
      <c r="S184" s="100">
        <f t="shared" si="83"/>
        <v>8.7007309520884604E-3</v>
      </c>
      <c r="T184" s="100">
        <f t="shared" si="99"/>
        <v>0.13609234305935816</v>
      </c>
      <c r="U184" s="100">
        <f t="shared" si="93"/>
        <v>3.1725130214322175E-2</v>
      </c>
      <c r="V184" s="100">
        <f t="shared" si="77"/>
        <v>0.22569455700723265</v>
      </c>
      <c r="W184" s="100">
        <f t="shared" si="78"/>
        <v>0.6555339190629077</v>
      </c>
      <c r="X184" s="100">
        <f t="shared" si="84"/>
        <v>2.3186789509357536E-3</v>
      </c>
      <c r="Y184" s="100">
        <f t="shared" si="100"/>
        <v>0.18323170610058845</v>
      </c>
      <c r="Z184" s="100">
        <f t="shared" si="94"/>
        <v>4.1186115571349831E-2</v>
      </c>
      <c r="AA184" s="100">
        <f t="shared" si="85"/>
        <v>0.77431624901408114</v>
      </c>
      <c r="AB184" s="100">
        <f t="shared" si="95"/>
        <v>1.1359763451931972</v>
      </c>
      <c r="AC184" s="100">
        <f t="shared" si="91"/>
        <v>-0.13597565776247639</v>
      </c>
      <c r="AD184" s="100">
        <f t="shared" si="97"/>
        <v>0.34446757539934636</v>
      </c>
      <c r="AE184" s="359">
        <f t="shared" si="92"/>
        <v>1487049.4876923079</v>
      </c>
      <c r="AF184" s="100">
        <f t="shared" si="90"/>
        <v>1.2399821819162059E-2</v>
      </c>
      <c r="AG184" s="100">
        <f t="shared" ref="AG184:AG247" si="101">(AE184-AE131)/AE131</f>
        <v>0.18997444603379238</v>
      </c>
      <c r="AI184" s="198">
        <f t="shared" si="69"/>
        <v>862170.38141080004</v>
      </c>
      <c r="AJ184" s="205">
        <f t="shared" si="86"/>
        <v>7.959364021994042E-3</v>
      </c>
      <c r="AK184" s="35">
        <f t="shared" si="87"/>
        <v>-91.050000000017462</v>
      </c>
      <c r="AL184" s="35">
        <f t="shared" si="75"/>
        <v>-820</v>
      </c>
      <c r="AM184" s="35">
        <f t="shared" si="76"/>
        <v>-3801.6183999999998</v>
      </c>
      <c r="AN184">
        <f t="shared" si="88"/>
        <v>-422.11872600008098</v>
      </c>
      <c r="AO184">
        <f t="shared" si="70"/>
        <v>862597.32170159998</v>
      </c>
      <c r="AP184" s="35">
        <f t="shared" si="71"/>
        <v>1.7446361959846191</v>
      </c>
    </row>
    <row r="185" spans="2:42">
      <c r="B185" s="135">
        <v>43280</v>
      </c>
      <c r="C185" s="352">
        <v>513404.78</v>
      </c>
      <c r="D185" s="352">
        <v>999166.57</v>
      </c>
      <c r="E185" s="355">
        <v>89.86</v>
      </c>
      <c r="F185" s="356">
        <v>184419.4</v>
      </c>
      <c r="G185" s="111">
        <v>4.6804399999999999</v>
      </c>
      <c r="H185" s="136">
        <v>1512571.35</v>
      </c>
      <c r="I185" s="136">
        <f t="shared" si="96"/>
        <v>8332.3100000000559</v>
      </c>
      <c r="J185" s="136">
        <f t="shared" si="72"/>
        <v>7652.8400000000838</v>
      </c>
      <c r="K185" s="155">
        <f t="shared" si="73"/>
        <v>5.0594902514847209E-3</v>
      </c>
      <c r="L185" s="136">
        <f t="shared" si="79"/>
        <v>1780.2407465964859</v>
      </c>
      <c r="M185" s="136">
        <f t="shared" si="80"/>
        <v>879.04074659647426</v>
      </c>
      <c r="N185" s="136">
        <f t="shared" si="81"/>
        <v>-2681.4407465964978</v>
      </c>
      <c r="O185" s="155">
        <f t="shared" si="68"/>
        <v>5.5087054240449919E-3</v>
      </c>
      <c r="P185" s="100">
        <f t="shared" si="82"/>
        <v>5.539219351732857E-3</v>
      </c>
      <c r="Q185" s="100">
        <f t="shared" si="98"/>
        <v>0.16870869012487522</v>
      </c>
      <c r="S185" s="100">
        <f t="shared" si="83"/>
        <v>8.9646281794594235E-3</v>
      </c>
      <c r="T185" s="100">
        <f t="shared" si="99"/>
        <v>0.14199643675516238</v>
      </c>
      <c r="U185" s="100">
        <f t="shared" si="93"/>
        <v>3.2324277583823988E-2</v>
      </c>
      <c r="V185" s="100">
        <f t="shared" si="77"/>
        <v>0.63695438556143291</v>
      </c>
      <c r="W185" s="100">
        <f t="shared" si="78"/>
        <v>0.54745802784581887</v>
      </c>
      <c r="X185" s="100">
        <f t="shared" si="84"/>
        <v>3.788161262677529E-3</v>
      </c>
      <c r="Y185" s="100">
        <f t="shared" si="100"/>
        <v>0.18292624900656385</v>
      </c>
      <c r="Z185" s="100">
        <f t="shared" si="94"/>
        <v>3.4888863800671528E-2</v>
      </c>
      <c r="AA185" s="100">
        <f t="shared" si="85"/>
        <v>0.36304430773411156</v>
      </c>
      <c r="AB185" s="100">
        <f t="shared" si="95"/>
        <v>1.1133414990712065</v>
      </c>
      <c r="AC185" s="100">
        <f t="shared" si="91"/>
        <v>-0.1133409121562139</v>
      </c>
      <c r="AD185" s="100">
        <f t="shared" si="97"/>
        <v>0.45254197215417413</v>
      </c>
      <c r="AE185" s="359">
        <f t="shared" si="92"/>
        <v>1490877.2084615389</v>
      </c>
      <c r="AF185" s="100">
        <f t="shared" si="90"/>
        <v>1.1603105863436516E-2</v>
      </c>
      <c r="AG185" s="100">
        <f t="shared" si="101"/>
        <v>0.18549893350563396</v>
      </c>
      <c r="AI185" s="198">
        <f t="shared" si="69"/>
        <v>863163.93653599999</v>
      </c>
      <c r="AJ185" s="205">
        <f t="shared" si="86"/>
        <v>2.290704715241328E-2</v>
      </c>
      <c r="AK185" s="35">
        <f t="shared" si="87"/>
        <v>-901.20000000001164</v>
      </c>
      <c r="AL185" s="35">
        <f t="shared" si="75"/>
        <v>-1548.6900000000023</v>
      </c>
      <c r="AM185" s="35">
        <f t="shared" si="76"/>
        <v>-7248.550623600011</v>
      </c>
      <c r="AN185">
        <f t="shared" si="88"/>
        <v>-4218.0125280000548</v>
      </c>
      <c r="AO185">
        <f t="shared" si="70"/>
        <v>863584.52087439992</v>
      </c>
      <c r="AP185" s="35">
        <f t="shared" si="71"/>
        <v>1.7515035453258072</v>
      </c>
    </row>
    <row r="186" spans="2:42">
      <c r="B186" s="135">
        <v>43287</v>
      </c>
      <c r="C186" s="352">
        <v>514560.34</v>
      </c>
      <c r="D186" s="352">
        <v>994553.41</v>
      </c>
      <c r="E186" s="355">
        <v>84.96</v>
      </c>
      <c r="F186" s="356">
        <v>185578.81</v>
      </c>
      <c r="G186" s="111">
        <v>4.8255999999999997</v>
      </c>
      <c r="H186" s="136">
        <v>1509113.75</v>
      </c>
      <c r="I186" s="136">
        <f t="shared" si="96"/>
        <v>4402.7399999999907</v>
      </c>
      <c r="J186" s="136">
        <f t="shared" si="72"/>
        <v>-3457.6000000000931</v>
      </c>
      <c r="K186" s="155">
        <f t="shared" si="73"/>
        <v>-2.2911460451540471E-3</v>
      </c>
      <c r="L186" s="136">
        <f t="shared" si="79"/>
        <v>912.37151856763739</v>
      </c>
      <c r="M186" s="136">
        <f t="shared" si="80"/>
        <v>-723.40848143236144</v>
      </c>
      <c r="N186" s="136">
        <f t="shared" si="81"/>
        <v>-2548.1515185676362</v>
      </c>
      <c r="O186" s="155">
        <f t="shared" si="68"/>
        <v>2.917434156305309E-3</v>
      </c>
      <c r="P186" s="100">
        <f t="shared" si="82"/>
        <v>2.9259704825313868E-3</v>
      </c>
      <c r="Q186" s="100">
        <f t="shared" si="98"/>
        <v>0.15705648554766355</v>
      </c>
      <c r="S186" s="100">
        <f t="shared" si="83"/>
        <v>1.0959937222132881E-2</v>
      </c>
      <c r="T186" s="100">
        <f t="shared" si="99"/>
        <v>0.14030424359059632</v>
      </c>
      <c r="U186" s="100">
        <f t="shared" si="93"/>
        <v>3.3834157366950571E-2</v>
      </c>
      <c r="V186" s="100">
        <f t="shared" si="77"/>
        <v>-0.3342086996760662</v>
      </c>
      <c r="W186" s="100">
        <f t="shared" si="78"/>
        <v>1.2670314395126772</v>
      </c>
      <c r="X186" s="100">
        <f t="shared" si="84"/>
        <v>-1.180712729611076E-3</v>
      </c>
      <c r="Y186" s="100">
        <f t="shared" si="100"/>
        <v>0.16591842052645253</v>
      </c>
      <c r="Z186" s="100">
        <f t="shared" si="94"/>
        <v>2.8690812948015728E-2</v>
      </c>
      <c r="AA186" s="100">
        <f t="shared" si="85"/>
        <v>1.3342086996760156</v>
      </c>
      <c r="AB186" s="100">
        <f t="shared" si="95"/>
        <v>1.1565129498931881</v>
      </c>
      <c r="AC186" s="100">
        <f t="shared" si="91"/>
        <v>-0.15651236297819424</v>
      </c>
      <c r="AE186" s="359">
        <f t="shared" si="92"/>
        <v>1494306.3353846152</v>
      </c>
      <c r="AF186" s="100">
        <f t="shared" si="90"/>
        <v>1.0670292145709116E-2</v>
      </c>
      <c r="AG186" s="100">
        <f t="shared" si="101"/>
        <v>0.1817143043878601</v>
      </c>
      <c r="AI186" s="198">
        <f t="shared" si="69"/>
        <v>895529.10553599987</v>
      </c>
      <c r="AJ186" s="205">
        <f t="shared" si="86"/>
        <v>1.2616115873097349E-2</v>
      </c>
      <c r="AK186" s="35">
        <f t="shared" si="87"/>
        <v>-1635.7799999999988</v>
      </c>
      <c r="AL186" s="35">
        <f t="shared" si="75"/>
        <v>1159.4100000000035</v>
      </c>
      <c r="AM186" s="35">
        <f t="shared" si="76"/>
        <v>5594.8488960000168</v>
      </c>
      <c r="AN186">
        <f t="shared" si="88"/>
        <v>-7893.6199679999936</v>
      </c>
      <c r="AO186">
        <f t="shared" si="70"/>
        <v>895939.08851199993</v>
      </c>
      <c r="AP186" s="35">
        <f t="shared" si="71"/>
        <v>1.6843932465390892</v>
      </c>
    </row>
    <row r="187" spans="2:42">
      <c r="B187" s="135">
        <v>43294</v>
      </c>
      <c r="C187" s="352">
        <v>517336.26</v>
      </c>
      <c r="D187" s="352">
        <v>994821.93</v>
      </c>
      <c r="E187" s="355">
        <v>84.41</v>
      </c>
      <c r="F187" s="356">
        <v>184900.63</v>
      </c>
      <c r="G187" s="111">
        <v>4.8007200000000001</v>
      </c>
      <c r="H187" s="136">
        <v>1512158.19</v>
      </c>
      <c r="I187" s="136">
        <f t="shared" si="96"/>
        <v>8165.089999999851</v>
      </c>
      <c r="J187" s="136">
        <f t="shared" si="72"/>
        <v>3044.4399999999441</v>
      </c>
      <c r="K187" s="155">
        <f t="shared" si="73"/>
        <v>2.0133078801761765E-3</v>
      </c>
      <c r="L187" s="136">
        <f t="shared" si="79"/>
        <v>1700.8052958722546</v>
      </c>
      <c r="M187" s="136">
        <f t="shared" si="80"/>
        <v>-186.6547041277372</v>
      </c>
      <c r="N187" s="136">
        <f t="shared" si="81"/>
        <v>-3588.2652958722465</v>
      </c>
      <c r="O187" s="155">
        <f t="shared" si="68"/>
        <v>5.3996268736935856E-3</v>
      </c>
      <c r="P187" s="100">
        <f t="shared" si="82"/>
        <v>5.428941130115458E-3</v>
      </c>
      <c r="Q187" s="100">
        <f t="shared" si="98"/>
        <v>0.16531294253129067</v>
      </c>
      <c r="S187" s="100">
        <f t="shared" si="83"/>
        <v>1.7734547124426719E-2</v>
      </c>
      <c r="T187" s="100">
        <f t="shared" si="99"/>
        <v>0.14389358418188086</v>
      </c>
      <c r="U187" s="100">
        <f t="shared" si="93"/>
        <v>3.3724346680251031E-2</v>
      </c>
      <c r="V187" s="100">
        <f t="shared" si="77"/>
        <v>0.91179987124069928</v>
      </c>
      <c r="W187" s="100">
        <f t="shared" si="78"/>
        <v>1.104072337230845</v>
      </c>
      <c r="X187" s="100">
        <f t="shared" si="84"/>
        <v>-8.5345401354124367E-4</v>
      </c>
      <c r="Y187" s="100">
        <f t="shared" si="100"/>
        <v>0.17677178231607227</v>
      </c>
      <c r="Z187" s="100">
        <f t="shared" si="94"/>
        <v>2.4713636294482828E-2</v>
      </c>
      <c r="AA187" s="100">
        <f t="shared" si="85"/>
        <v>8.820012875931979E-2</v>
      </c>
      <c r="AB187" s="100">
        <f t="shared" si="95"/>
        <v>1.1175667829979177</v>
      </c>
      <c r="AC187" s="100">
        <f t="shared" si="91"/>
        <v>-0.1175661960829224</v>
      </c>
      <c r="AE187" s="359">
        <f t="shared" si="92"/>
        <v>1497450.2092307692</v>
      </c>
      <c r="AF187" s="100">
        <f t="shared" si="90"/>
        <v>9.8700287906693888E-3</v>
      </c>
      <c r="AG187" s="100">
        <f t="shared" si="101"/>
        <v>0.17847814754841956</v>
      </c>
      <c r="AI187" s="198">
        <f t="shared" si="69"/>
        <v>887656.15245360008</v>
      </c>
      <c r="AJ187" s="205">
        <f t="shared" si="86"/>
        <v>2.1339199736681542E-2</v>
      </c>
      <c r="AK187" s="35">
        <f t="shared" si="87"/>
        <v>-1887.4599999999919</v>
      </c>
      <c r="AL187" s="35">
        <f t="shared" si="75"/>
        <v>-678.17999999999302</v>
      </c>
      <c r="AM187" s="35">
        <f t="shared" si="76"/>
        <v>-3255.7522895999664</v>
      </c>
      <c r="AN187">
        <f t="shared" si="88"/>
        <v>-9061.1669711999602</v>
      </c>
      <c r="AO187">
        <f t="shared" si="70"/>
        <v>888061.38122880005</v>
      </c>
      <c r="AP187" s="35">
        <f t="shared" si="71"/>
        <v>1.7027631444885538</v>
      </c>
    </row>
    <row r="188" spans="2:42">
      <c r="B188" s="135">
        <v>43301</v>
      </c>
      <c r="C188" s="352">
        <v>513851.66</v>
      </c>
      <c r="D188" s="352">
        <v>994617.22</v>
      </c>
      <c r="E188" s="355">
        <v>87.49</v>
      </c>
      <c r="F188" s="356">
        <v>185126.29</v>
      </c>
      <c r="G188" s="111">
        <v>4.9228800000000001</v>
      </c>
      <c r="H188" s="136">
        <v>1508468.88</v>
      </c>
      <c r="I188" s="136">
        <f t="shared" si="96"/>
        <v>3550.3699999998789</v>
      </c>
      <c r="J188" s="136">
        <f t="shared" si="72"/>
        <v>-3689.3100000000559</v>
      </c>
      <c r="K188" s="155">
        <f t="shared" si="73"/>
        <v>-2.4457315950727841E-3</v>
      </c>
      <c r="L188" s="136">
        <f t="shared" si="79"/>
        <v>721.19775416014181</v>
      </c>
      <c r="M188" s="136">
        <f t="shared" si="80"/>
        <v>-120.60224583984655</v>
      </c>
      <c r="N188" s="136">
        <f t="shared" si="81"/>
        <v>-1562.9977541601302</v>
      </c>
      <c r="O188" s="155">
        <f t="shared" si="68"/>
        <v>2.3536249551266045E-3</v>
      </c>
      <c r="P188" s="100">
        <f t="shared" si="82"/>
        <v>2.359177574339144E-3</v>
      </c>
      <c r="Q188" s="100">
        <f t="shared" si="98"/>
        <v>0.15820314936866797</v>
      </c>
      <c r="S188" s="100">
        <f t="shared" si="83"/>
        <v>1.0464254173109411E-2</v>
      </c>
      <c r="T188" s="100">
        <f t="shared" si="99"/>
        <v>0.12826870805537113</v>
      </c>
      <c r="U188" s="100">
        <f t="shared" si="93"/>
        <v>3.1904160561479267E-2</v>
      </c>
      <c r="V188" s="100">
        <f t="shared" si="77"/>
        <v>0.9445126595487997</v>
      </c>
      <c r="W188" s="100">
        <f t="shared" si="78"/>
        <v>1.4988268828319689</v>
      </c>
      <c r="X188" s="100">
        <f t="shared" si="84"/>
        <v>-1.7774497039683356E-3</v>
      </c>
      <c r="Y188" s="100">
        <f t="shared" si="100"/>
        <v>0.17429919395189469</v>
      </c>
      <c r="Z188" s="100">
        <f t="shared" si="94"/>
        <v>2.1309585171580915E-2</v>
      </c>
      <c r="AA188" s="100">
        <f t="shared" si="85"/>
        <v>5.5487340451216095E-2</v>
      </c>
      <c r="AB188" s="100">
        <f t="shared" si="95"/>
        <v>0.69045413102242637</v>
      </c>
      <c r="AC188" s="100">
        <f t="shared" si="91"/>
        <v>0.30954645589257029</v>
      </c>
      <c r="AE188" s="359">
        <f t="shared" si="92"/>
        <v>1500268.6546153845</v>
      </c>
      <c r="AF188" s="100">
        <f t="shared" si="90"/>
        <v>8.8895272366428801E-3</v>
      </c>
      <c r="AG188" s="100">
        <f t="shared" si="101"/>
        <v>0.17583456915532286</v>
      </c>
      <c r="AI188" s="198">
        <f t="shared" si="69"/>
        <v>911354.51051520009</v>
      </c>
      <c r="AJ188" s="205">
        <f t="shared" si="86"/>
        <v>5.7046878627306029E-2</v>
      </c>
      <c r="AK188" s="35">
        <f t="shared" si="87"/>
        <v>-841.79999999998836</v>
      </c>
      <c r="AL188" s="35">
        <f t="shared" si="75"/>
        <v>225.66000000000349</v>
      </c>
      <c r="AM188" s="35">
        <f t="shared" si="76"/>
        <v>1110.8971008000171</v>
      </c>
      <c r="AN188">
        <f t="shared" si="88"/>
        <v>-4144.0803839999426</v>
      </c>
      <c r="AO188">
        <f t="shared" si="70"/>
        <v>911785.21328640007</v>
      </c>
      <c r="AP188" s="35">
        <f t="shared" si="71"/>
        <v>1.6544125283222553</v>
      </c>
    </row>
    <row r="189" spans="2:42">
      <c r="B189" s="135">
        <v>43308</v>
      </c>
      <c r="C189" s="352">
        <v>516713.83</v>
      </c>
      <c r="D189" s="352">
        <v>998604.84</v>
      </c>
      <c r="E189" s="355">
        <v>88.39</v>
      </c>
      <c r="F189" s="356">
        <v>185349.53</v>
      </c>
      <c r="G189" s="111">
        <v>5.2335399999999996</v>
      </c>
      <c r="H189" s="136">
        <v>1515318.67</v>
      </c>
      <c r="I189" s="136">
        <f t="shared" si="96"/>
        <v>2747.3199999998324</v>
      </c>
      <c r="J189" s="136">
        <f t="shared" si="72"/>
        <v>6849.7900000000373</v>
      </c>
      <c r="K189" s="155">
        <f t="shared" si="73"/>
        <v>4.5203627036417612E-3</v>
      </c>
      <c r="L189" s="136">
        <f t="shared" si="79"/>
        <v>524.94487478835219</v>
      </c>
      <c r="M189" s="136">
        <f t="shared" si="80"/>
        <v>1455.0748747883567</v>
      </c>
      <c r="N189" s="136">
        <f t="shared" si="81"/>
        <v>405.18512521165246</v>
      </c>
      <c r="O189" s="155">
        <f t="shared" si="68"/>
        <v>1.8130311824111772E-3</v>
      </c>
      <c r="P189" s="100">
        <f t="shared" si="82"/>
        <v>1.8163242348863955E-3</v>
      </c>
      <c r="Q189" s="100">
        <f t="shared" si="98"/>
        <v>0.16300845035381245</v>
      </c>
      <c r="S189" s="100">
        <f t="shared" si="83"/>
        <v>6.445304229539873E-3</v>
      </c>
      <c r="T189" s="100">
        <f t="shared" si="99"/>
        <v>0.13885492227385449</v>
      </c>
      <c r="U189" s="100">
        <f t="shared" si="93"/>
        <v>3.1554233725047308E-2</v>
      </c>
      <c r="V189" s="100">
        <f t="shared" si="77"/>
        <v>0.41784784643033235</v>
      </c>
      <c r="W189" s="100">
        <f t="shared" si="78"/>
        <v>1.2044647147038534</v>
      </c>
      <c r="X189" s="100">
        <f t="shared" si="84"/>
        <v>-5.6219855314012493E-4</v>
      </c>
      <c r="Y189" s="100">
        <f t="shared" si="100"/>
        <v>0.17591302798162514</v>
      </c>
      <c r="Z189" s="100">
        <f t="shared" si="94"/>
        <v>1.5054612031662735E-2</v>
      </c>
      <c r="AA189" s="100">
        <f t="shared" si="85"/>
        <v>0.58215215356966765</v>
      </c>
      <c r="AB189" s="100">
        <f t="shared" si="95"/>
        <v>0.67590098640380303</v>
      </c>
      <c r="AC189" s="100">
        <f t="shared" si="91"/>
        <v>0.32409960051119335</v>
      </c>
      <c r="AE189" s="359">
        <f t="shared" si="92"/>
        <v>1502623.7630769233</v>
      </c>
      <c r="AF189" s="100">
        <f t="shared" si="90"/>
        <v>7.8789551203253677E-3</v>
      </c>
      <c r="AG189" s="100">
        <f t="shared" si="101"/>
        <v>0.172971992977068</v>
      </c>
      <c r="AI189" s="198">
        <f t="shared" si="69"/>
        <v>970034.17923619994</v>
      </c>
      <c r="AJ189" s="205">
        <f t="shared" si="86"/>
        <v>0.12381221941348185</v>
      </c>
      <c r="AK189" s="35">
        <f t="shared" si="87"/>
        <v>930.13000000000466</v>
      </c>
      <c r="AL189" s="35">
        <f t="shared" si="75"/>
        <v>223.23999999999069</v>
      </c>
      <c r="AM189" s="35">
        <f t="shared" si="76"/>
        <v>1168.3354695999512</v>
      </c>
      <c r="AN189">
        <f t="shared" si="88"/>
        <v>4867.8725602000241</v>
      </c>
      <c r="AO189">
        <f t="shared" si="70"/>
        <v>970496.77183680004</v>
      </c>
      <c r="AP189" s="35">
        <f t="shared" si="71"/>
        <v>1.5613845547698719</v>
      </c>
    </row>
    <row r="190" spans="2:42">
      <c r="B190" s="135">
        <v>43315</v>
      </c>
      <c r="C190" s="352">
        <v>519452.23</v>
      </c>
      <c r="D190" s="352">
        <v>992253.74</v>
      </c>
      <c r="E190" s="355">
        <v>85.3</v>
      </c>
      <c r="F190" s="356">
        <v>184418.5</v>
      </c>
      <c r="G190" s="111">
        <v>6.2598799999999999</v>
      </c>
      <c r="H190" s="136">
        <v>1511705.98</v>
      </c>
      <c r="I190" s="136">
        <f t="shared" si="96"/>
        <v>2592.2299999999814</v>
      </c>
      <c r="J190" s="136">
        <f t="shared" si="72"/>
        <v>-3612.6899999999441</v>
      </c>
      <c r="K190" s="155">
        <f t="shared" si="73"/>
        <v>-2.3898099549754669E-3</v>
      </c>
      <c r="L190" s="136">
        <f t="shared" si="79"/>
        <v>414.10218726237269</v>
      </c>
      <c r="M190" s="136">
        <f t="shared" si="80"/>
        <v>-746.20781273762498</v>
      </c>
      <c r="N190" s="136">
        <f t="shared" si="81"/>
        <v>-1574.4121872623705</v>
      </c>
      <c r="O190" s="155">
        <f t="shared" si="68"/>
        <v>1.7147712811190847E-3</v>
      </c>
      <c r="P190" s="100">
        <f t="shared" si="82"/>
        <v>1.7177167725096808E-3</v>
      </c>
      <c r="Q190" s="100">
        <f t="shared" si="98"/>
        <v>0.1515615530334771</v>
      </c>
      <c r="S190" s="100">
        <f t="shared" si="83"/>
        <v>9.506931684629941E-3</v>
      </c>
      <c r="T190" s="100">
        <f t="shared" si="99"/>
        <v>0.13440809986399818</v>
      </c>
      <c r="U190" s="100">
        <f t="shared" si="93"/>
        <v>3.4330567484139742E-2</v>
      </c>
      <c r="V190" s="100">
        <f t="shared" si="77"/>
        <v>-0.7579947352250006</v>
      </c>
      <c r="W190" s="100">
        <f t="shared" si="78"/>
        <v>1.8871357865621456</v>
      </c>
      <c r="X190" s="100">
        <f t="shared" si="84"/>
        <v>-2.3122639537277762E-3</v>
      </c>
      <c r="Y190" s="100">
        <f t="shared" si="100"/>
        <v>0.16075002429698887</v>
      </c>
      <c r="Z190" s="100">
        <f t="shared" si="94"/>
        <v>1.2873029216558167E-2</v>
      </c>
      <c r="AA190" s="100">
        <f t="shared" si="85"/>
        <v>1.7579975032455248</v>
      </c>
      <c r="AB190" s="100">
        <f t="shared" si="95"/>
        <v>0.69902119856020417</v>
      </c>
      <c r="AC190" s="100">
        <f t="shared" si="91"/>
        <v>0.30097960127944789</v>
      </c>
      <c r="AE190" s="359">
        <f t="shared" si="92"/>
        <v>1504920.0838461539</v>
      </c>
      <c r="AF190" s="100">
        <f t="shared" si="90"/>
        <v>7.1027929215108695E-3</v>
      </c>
      <c r="AG190" s="100">
        <f t="shared" si="101"/>
        <v>0.170347135264031</v>
      </c>
      <c r="AI190" s="198">
        <f t="shared" si="69"/>
        <v>1154437.6797799999</v>
      </c>
      <c r="AJ190" s="205">
        <f t="shared" si="86"/>
        <v>0.28911240588773024</v>
      </c>
      <c r="AK190" s="35">
        <f t="shared" si="87"/>
        <v>-1160.3099999999977</v>
      </c>
      <c r="AL190" s="35">
        <f t="shared" si="75"/>
        <v>-931.02999999999884</v>
      </c>
      <c r="AM190" s="35">
        <f t="shared" si="76"/>
        <v>-5828.1360763999928</v>
      </c>
      <c r="AN190">
        <f t="shared" si="88"/>
        <v>-7263.4013627999857</v>
      </c>
      <c r="AO190">
        <f t="shared" si="70"/>
        <v>1154971.6475439998</v>
      </c>
      <c r="AP190" s="35">
        <f t="shared" si="71"/>
        <v>1.308868475875214</v>
      </c>
    </row>
    <row r="191" spans="2:42">
      <c r="B191" s="135">
        <v>43322</v>
      </c>
      <c r="C191" s="352">
        <v>520975.01</v>
      </c>
      <c r="D191" s="352">
        <v>997814.1</v>
      </c>
      <c r="E191" s="355">
        <v>80.989999999999995</v>
      </c>
      <c r="F191" s="356">
        <v>183915.41</v>
      </c>
      <c r="G191" s="111">
        <v>5.9943999999999997</v>
      </c>
      <c r="H191" s="136">
        <v>1518789.11</v>
      </c>
      <c r="I191" s="136">
        <f t="shared" si="96"/>
        <v>6630.9200000001583</v>
      </c>
      <c r="J191" s="136">
        <f t="shared" si="72"/>
        <v>7083.1300000001211</v>
      </c>
      <c r="K191" s="155">
        <f t="shared" si="73"/>
        <v>4.6636692042123749E-3</v>
      </c>
      <c r="L191" s="136">
        <f t="shared" si="79"/>
        <v>1106.1857733885224</v>
      </c>
      <c r="M191" s="136">
        <f t="shared" si="80"/>
        <v>120.96577338852126</v>
      </c>
      <c r="N191" s="136">
        <f t="shared" si="81"/>
        <v>-2091.4057733885238</v>
      </c>
      <c r="O191" s="155">
        <f t="shared" si="68"/>
        <v>4.3659254312141847E-3</v>
      </c>
      <c r="P191" s="100">
        <f t="shared" si="82"/>
        <v>4.3850703212473816E-3</v>
      </c>
      <c r="Q191" s="100">
        <f t="shared" si="98"/>
        <v>0.15520337893782638</v>
      </c>
      <c r="S191" s="100">
        <f t="shared" si="83"/>
        <v>7.0336264463658508E-3</v>
      </c>
      <c r="T191" s="100">
        <f t="shared" si="99"/>
        <v>0.13176466846600546</v>
      </c>
      <c r="U191" s="100">
        <f t="shared" si="93"/>
        <v>3.5335407031433189E-2</v>
      </c>
      <c r="V191" s="100">
        <f t="shared" si="77"/>
        <v>0.21498687727035956</v>
      </c>
      <c r="W191" s="100">
        <f t="shared" si="78"/>
        <v>0.54875492390194924</v>
      </c>
      <c r="X191" s="100">
        <f t="shared" si="84"/>
        <v>3.007744310582222E-3</v>
      </c>
      <c r="Y191" s="100">
        <f t="shared" si="100"/>
        <v>0.16783111055306946</v>
      </c>
      <c r="Z191" s="100">
        <f t="shared" si="94"/>
        <v>1.3359717009942941E-2</v>
      </c>
      <c r="AA191" s="100">
        <f t="shared" si="85"/>
        <v>0.78501453453485837</v>
      </c>
      <c r="AB191" s="100">
        <f t="shared" si="95"/>
        <v>0.69509141703594146</v>
      </c>
      <c r="AC191" s="100">
        <f t="shared" si="91"/>
        <v>0.30490936319770162</v>
      </c>
      <c r="AD191" s="100">
        <f>(D191-D187)/(H191-H187)</f>
        <v>0.45124507609801567</v>
      </c>
      <c r="AE191" s="359">
        <f t="shared" si="92"/>
        <v>1507299.7269230767</v>
      </c>
      <c r="AF191" s="100">
        <f t="shared" si="90"/>
        <v>6.5775260049328191E-3</v>
      </c>
      <c r="AG191" s="100">
        <f t="shared" si="101"/>
        <v>0.1678627498987306</v>
      </c>
      <c r="AI191" s="198">
        <f t="shared" si="69"/>
        <v>1102462.5337040001</v>
      </c>
      <c r="AJ191" s="205">
        <f t="shared" si="86"/>
        <v>0.24199278139023367</v>
      </c>
      <c r="AK191" s="35">
        <f t="shared" si="87"/>
        <v>-985.22000000000116</v>
      </c>
      <c r="AL191" s="35">
        <f t="shared" si="75"/>
        <v>-503.08999999999651</v>
      </c>
      <c r="AM191" s="35">
        <f t="shared" si="76"/>
        <v>-3015.7226959999789</v>
      </c>
      <c r="AN191">
        <f t="shared" si="88"/>
        <v>-5905.8027680000068</v>
      </c>
      <c r="AO191">
        <f t="shared" si="70"/>
        <v>1102948.0201599998</v>
      </c>
      <c r="AP191" s="35">
        <f t="shared" si="71"/>
        <v>1.3770269153569685</v>
      </c>
    </row>
    <row r="192" spans="2:42">
      <c r="B192" s="135">
        <v>43329</v>
      </c>
      <c r="C192" s="352">
        <v>517555.51</v>
      </c>
      <c r="D192" s="352">
        <v>1003029.86</v>
      </c>
      <c r="E192" s="355">
        <v>78.55</v>
      </c>
      <c r="F192" s="356">
        <v>184666.85</v>
      </c>
      <c r="G192" s="111">
        <v>6.20235</v>
      </c>
      <c r="H192" s="136">
        <v>1520585.36</v>
      </c>
      <c r="I192" s="136">
        <f t="shared" si="96"/>
        <v>12116.480000000214</v>
      </c>
      <c r="J192" s="136">
        <f t="shared" si="72"/>
        <v>1796.25</v>
      </c>
      <c r="K192" s="155">
        <f t="shared" si="73"/>
        <v>1.1812885006337295E-3</v>
      </c>
      <c r="L192" s="136">
        <f t="shared" si="79"/>
        <v>1953.5305166590429</v>
      </c>
      <c r="M192" s="136">
        <f t="shared" si="80"/>
        <v>1494.0905166590405</v>
      </c>
      <c r="N192" s="136">
        <f t="shared" si="81"/>
        <v>-2412.9705166590452</v>
      </c>
      <c r="O192" s="155">
        <f t="shared" si="68"/>
        <v>7.9682997868664295E-3</v>
      </c>
      <c r="P192" s="100">
        <f t="shared" si="82"/>
        <v>8.0323035898494741E-3</v>
      </c>
      <c r="Q192" s="100">
        <f t="shared" si="98"/>
        <v>0.15002147329938836</v>
      </c>
      <c r="S192" s="100">
        <f t="shared" si="83"/>
        <v>7.2080140793941098E-3</v>
      </c>
      <c r="T192" s="100">
        <f t="shared" si="99"/>
        <v>0.11828160396973976</v>
      </c>
      <c r="U192" s="100">
        <f t="shared" si="93"/>
        <v>3.2412459018120128E-2</v>
      </c>
      <c r="V192" s="100">
        <f t="shared" si="77"/>
        <v>-1.9036882393876131</v>
      </c>
      <c r="W192" s="100">
        <f t="shared" si="78"/>
        <v>0.30568696519120814</v>
      </c>
      <c r="X192" s="100">
        <f t="shared" si="84"/>
        <v>8.4581684600232576E-3</v>
      </c>
      <c r="Y192" s="100">
        <f t="shared" si="100"/>
        <v>0.16711417316966312</v>
      </c>
      <c r="Z192" s="100">
        <f t="shared" si="94"/>
        <v>1.3801705885373206E-2</v>
      </c>
      <c r="AA192" s="100">
        <f t="shared" si="85"/>
        <v>2.9036938065414111</v>
      </c>
      <c r="AB192" s="100">
        <f t="shared" si="95"/>
        <v>0.79018787176617</v>
      </c>
      <c r="AC192" s="100">
        <f t="shared" si="91"/>
        <v>0.20981360871817797</v>
      </c>
      <c r="AD192" s="100">
        <f>(D192-D188)/(H192-H188)</f>
        <v>0.69431386013098406</v>
      </c>
      <c r="AE192" s="359">
        <f t="shared" si="92"/>
        <v>1509600.0069230769</v>
      </c>
      <c r="AF192" s="100">
        <f t="shared" si="90"/>
        <v>6.2197875553726273E-3</v>
      </c>
      <c r="AG192" s="100">
        <f t="shared" si="101"/>
        <v>0.1653087995921271</v>
      </c>
      <c r="AI192" s="198">
        <f t="shared" si="69"/>
        <v>1145368.4370975001</v>
      </c>
      <c r="AJ192" s="205">
        <f t="shared" si="86"/>
        <v>0.25677595697640099</v>
      </c>
      <c r="AK192" s="35">
        <f t="shared" si="87"/>
        <v>-459.44000000000233</v>
      </c>
      <c r="AL192" s="35">
        <f t="shared" si="75"/>
        <v>751.44000000000233</v>
      </c>
      <c r="AM192" s="35">
        <f t="shared" si="76"/>
        <v>4660.6938840000148</v>
      </c>
      <c r="AN192">
        <f t="shared" si="88"/>
        <v>-2849.6076840000146</v>
      </c>
      <c r="AO192">
        <f t="shared" si="70"/>
        <v>1145855.63169</v>
      </c>
      <c r="AP192" s="35">
        <f t="shared" si="71"/>
        <v>1.3270304896589098</v>
      </c>
    </row>
    <row r="193" spans="2:42">
      <c r="B193" s="135">
        <v>43332</v>
      </c>
      <c r="C193" s="352">
        <v>518458.5</v>
      </c>
      <c r="D193" s="352">
        <v>997069.92</v>
      </c>
      <c r="E193" s="355">
        <v>84.3</v>
      </c>
      <c r="F193" s="356">
        <v>184542.54</v>
      </c>
      <c r="G193" s="111">
        <v>6.6238999999999999</v>
      </c>
      <c r="H193" s="136">
        <v>1515528.42</v>
      </c>
      <c r="I193" s="136">
        <f t="shared" si="96"/>
        <v>209.75</v>
      </c>
      <c r="J193" s="136">
        <f t="shared" si="72"/>
        <v>-5056.940000000177</v>
      </c>
      <c r="K193" s="155">
        <f t="shared" si="73"/>
        <v>-3.3367503593236328E-3</v>
      </c>
      <c r="L193" s="136">
        <f t="shared" si="79"/>
        <v>31.665635048838297</v>
      </c>
      <c r="M193" s="136">
        <f t="shared" si="80"/>
        <v>-775.32436495115235</v>
      </c>
      <c r="N193" s="136">
        <f t="shared" si="81"/>
        <v>-838.65563504882903</v>
      </c>
      <c r="O193" s="155">
        <f t="shared" si="68"/>
        <v>1.384005718612654E-4</v>
      </c>
      <c r="P193" s="100">
        <f t="shared" si="82"/>
        <v>1.3841972923094785E-4</v>
      </c>
      <c r="Q193" s="100">
        <f t="shared" si="98"/>
        <v>0.14142506510237354</v>
      </c>
      <c r="S193" s="100">
        <f t="shared" si="83"/>
        <v>3.3764724276878436E-3</v>
      </c>
      <c r="T193" s="100">
        <f t="shared" si="99"/>
        <v>0.12104448280013613</v>
      </c>
      <c r="U193" s="100">
        <f t="shared" si="93"/>
        <v>2.8393979218431453E-2</v>
      </c>
      <c r="V193" s="100">
        <f t="shared" si="77"/>
        <v>-0.17856450738983637</v>
      </c>
      <c r="W193" s="100">
        <f t="shared" si="78"/>
        <v>8.3178545887961075</v>
      </c>
      <c r="X193" s="100">
        <f t="shared" si="84"/>
        <v>-1.5370644508391582E-3</v>
      </c>
      <c r="Y193" s="100">
        <f t="shared" si="100"/>
        <v>0.15231824220111789</v>
      </c>
      <c r="Z193" s="100">
        <f t="shared" si="94"/>
        <v>3.0044062002088424E-3</v>
      </c>
      <c r="AA193" s="100">
        <f t="shared" si="85"/>
        <v>1.1785664848702448</v>
      </c>
      <c r="AB193" s="100">
        <f t="shared" si="95"/>
        <v>0.8328453241450211</v>
      </c>
      <c r="AC193" s="100">
        <f t="shared" si="91"/>
        <v>0.16715630845320376</v>
      </c>
      <c r="AE193" s="359">
        <f t="shared" si="92"/>
        <v>1510930.8746153845</v>
      </c>
      <c r="AF193" s="100">
        <f t="shared" si="90"/>
        <v>5.5284042104130583E-3</v>
      </c>
      <c r="AG193" s="100">
        <f t="shared" si="101"/>
        <v>0.16198416922286724</v>
      </c>
      <c r="AI193" s="198">
        <f t="shared" si="69"/>
        <v>1222391.3307060001</v>
      </c>
      <c r="AJ193" s="205">
        <f t="shared" si="86"/>
        <v>0.26015284499408559</v>
      </c>
      <c r="AK193" s="35">
        <f t="shared" si="87"/>
        <v>-806.98999999999069</v>
      </c>
      <c r="AL193" s="35">
        <f t="shared" si="75"/>
        <v>-124.30999999999767</v>
      </c>
      <c r="AM193" s="35">
        <f t="shared" si="76"/>
        <v>-823.41700899998455</v>
      </c>
      <c r="AN193">
        <f t="shared" si="88"/>
        <v>-5345.4210609999382</v>
      </c>
      <c r="AO193">
        <f t="shared" si="70"/>
        <v>1222949.725476</v>
      </c>
      <c r="AP193" s="35">
        <f t="shared" si="71"/>
        <v>1.2392401653388667</v>
      </c>
    </row>
    <row r="194" spans="2:42">
      <c r="B194" s="135">
        <v>43343</v>
      </c>
      <c r="C194" s="352">
        <v>519328.28</v>
      </c>
      <c r="D194" s="352">
        <v>991836.62</v>
      </c>
      <c r="E194" s="355">
        <v>69.02</v>
      </c>
      <c r="F194" s="356">
        <v>185684.52</v>
      </c>
      <c r="G194" s="111">
        <v>6.42544</v>
      </c>
      <c r="H194" s="136">
        <v>1511164.9</v>
      </c>
      <c r="I194" s="136">
        <f t="shared" si="96"/>
        <v>-541.08000000007451</v>
      </c>
      <c r="J194" s="136">
        <f t="shared" si="72"/>
        <v>-4363.5200000000186</v>
      </c>
      <c r="K194" s="155">
        <f t="shared" si="73"/>
        <v>-2.8875207464122673E-3</v>
      </c>
      <c r="L194" s="136">
        <f t="shared" si="79"/>
        <v>-84.209019148894782</v>
      </c>
      <c r="M194" s="136">
        <f t="shared" si="80"/>
        <v>1181.8109808510947</v>
      </c>
      <c r="N194" s="136">
        <f t="shared" si="81"/>
        <v>1350.2290191488844</v>
      </c>
      <c r="O194" s="155">
        <f t="shared" ref="O194:O257" si="102">I194/H194</f>
        <v>-3.5805490188401979E-4</v>
      </c>
      <c r="P194" s="100">
        <f t="shared" si="82"/>
        <v>-3.5792674445865098E-4</v>
      </c>
      <c r="Q194" s="100">
        <f t="shared" si="98"/>
        <v>0.13199210128022953</v>
      </c>
      <c r="S194" s="100">
        <f t="shared" si="83"/>
        <v>-2.3861674441161499E-4</v>
      </c>
      <c r="T194" s="100">
        <f t="shared" si="99"/>
        <v>0.11429829271676537</v>
      </c>
      <c r="U194" s="100">
        <f t="shared" si="93"/>
        <v>2.0605739068651041E-2</v>
      </c>
      <c r="V194" s="100">
        <f t="shared" si="77"/>
        <v>-0.19932989879730681</v>
      </c>
      <c r="W194" s="100">
        <f t="shared" si="78"/>
        <v>0.22907887927836248</v>
      </c>
      <c r="X194" s="100">
        <f t="shared" si="84"/>
        <v>-4.2037634446204794E-4</v>
      </c>
      <c r="Y194" s="100">
        <f t="shared" si="100"/>
        <v>0.14148262991248262</v>
      </c>
      <c r="Z194" s="100">
        <f t="shared" si="94"/>
        <v>-3.575693027050476E-3</v>
      </c>
      <c r="AA194" s="100">
        <f t="shared" si="85"/>
        <v>1.1993298987973069</v>
      </c>
      <c r="AB194" s="100">
        <f t="shared" si="95"/>
        <v>0.90830708675916483</v>
      </c>
      <c r="AC194" s="100">
        <f t="shared" si="91"/>
        <v>9.169454583906228E-2</v>
      </c>
      <c r="AD194" s="100">
        <f t="shared" ref="AD194:AD216" si="103">(D194-D190)/(H194-H190)</f>
        <v>0.77090263916599744</v>
      </c>
      <c r="AE194" s="359">
        <f t="shared" si="92"/>
        <v>1511463.6330769227</v>
      </c>
      <c r="AF194" s="100">
        <f t="shared" si="90"/>
        <v>4.3481041292540486E-3</v>
      </c>
      <c r="AG194" s="100">
        <f t="shared" si="101"/>
        <v>0.15836898988268847</v>
      </c>
      <c r="AI194" s="198">
        <f t="shared" ref="AI194:AI257" si="104">F194*G194</f>
        <v>1193104.7421887999</v>
      </c>
      <c r="AJ194" s="205">
        <f t="shared" si="86"/>
        <v>3.3494283048842229E-2</v>
      </c>
      <c r="AK194" s="35">
        <f t="shared" si="87"/>
        <v>1266.0199999999895</v>
      </c>
      <c r="AL194" s="35">
        <f t="shared" si="75"/>
        <v>1141.9799999999814</v>
      </c>
      <c r="AM194" s="35">
        <f t="shared" si="76"/>
        <v>7337.72397119988</v>
      </c>
      <c r="AN194">
        <f t="shared" si="88"/>
        <v>8134.735548799933</v>
      </c>
      <c r="AO194">
        <f t="shared" ref="AO194:AO257" si="105">(E194+F194)*G194</f>
        <v>1193548.2260575998</v>
      </c>
      <c r="AP194" s="35">
        <f t="shared" ref="AP194:AP257" si="106">H194/AO194</f>
        <v>1.2661113032621374</v>
      </c>
    </row>
    <row r="195" spans="2:42">
      <c r="B195" s="135">
        <v>43350</v>
      </c>
      <c r="C195" s="352">
        <v>517242.96</v>
      </c>
      <c r="D195" s="352">
        <v>984194.42</v>
      </c>
      <c r="E195" s="355">
        <v>75.2</v>
      </c>
      <c r="F195" s="356">
        <v>185695.4</v>
      </c>
      <c r="G195" s="111">
        <v>6.2542999999999997</v>
      </c>
      <c r="H195" s="136">
        <v>1501437.38</v>
      </c>
      <c r="I195" s="136">
        <f t="shared" si="96"/>
        <v>-17351.730000000214</v>
      </c>
      <c r="J195" s="136">
        <f t="shared" ref="J195:J258" si="107">H195-H194</f>
        <v>-9727.5200000000186</v>
      </c>
      <c r="K195" s="155">
        <f t="shared" ref="K195:K258" si="108">J195/H195</f>
        <v>-6.4788049968490993E-3</v>
      </c>
      <c r="L195" s="136">
        <f t="shared" si="79"/>
        <v>-2774.3680347920972</v>
      </c>
      <c r="M195" s="136">
        <f t="shared" si="80"/>
        <v>-994.37803479210652</v>
      </c>
      <c r="N195" s="136">
        <f t="shared" si="81"/>
        <v>4554.3580347920879</v>
      </c>
      <c r="O195" s="155">
        <f t="shared" si="102"/>
        <v>-1.1556745709901145E-2</v>
      </c>
      <c r="P195" s="100">
        <f t="shared" si="82"/>
        <v>-1.1424713204587182E-2</v>
      </c>
      <c r="Q195" s="100">
        <f t="shared" si="98"/>
        <v>0.1244787422975704</v>
      </c>
      <c r="S195" s="100">
        <f t="shared" si="83"/>
        <v>-7.1635873666953589E-3</v>
      </c>
      <c r="T195" s="100">
        <f t="shared" si="99"/>
        <v>0.10538942218643896</v>
      </c>
      <c r="U195" s="100">
        <f t="shared" si="93"/>
        <v>1.6230497613147148E-2</v>
      </c>
      <c r="V195" s="100">
        <f t="shared" si="77"/>
        <v>0.21437324210076186</v>
      </c>
      <c r="W195" s="100">
        <f t="shared" si="78"/>
        <v>0.2150823001510479</v>
      </c>
      <c r="X195" s="100">
        <f t="shared" si="84"/>
        <v>-1.3649516478069347E-2</v>
      </c>
      <c r="Y195" s="100">
        <f t="shared" si="100"/>
        <v>0.13477785231293299</v>
      </c>
      <c r="Z195" s="100">
        <f t="shared" si="94"/>
        <v>-1.1584134913484617E-2</v>
      </c>
      <c r="AA195" s="100">
        <f t="shared" si="85"/>
        <v>0.7856267578992322</v>
      </c>
      <c r="AB195" s="100">
        <f t="shared" si="95"/>
        <v>0.9144290959686322</v>
      </c>
      <c r="AC195" s="100">
        <f t="shared" si="91"/>
        <v>8.5572536629594589E-2</v>
      </c>
      <c r="AD195" s="100">
        <f t="shared" si="103"/>
        <v>0.78491769984893534</v>
      </c>
      <c r="AE195" s="359">
        <f t="shared" si="92"/>
        <v>1511211.8153846152</v>
      </c>
      <c r="AF195" s="100">
        <f t="shared" si="90"/>
        <v>2.5954283621642247E-3</v>
      </c>
      <c r="AG195" s="100">
        <f t="shared" si="101"/>
        <v>0.1541969840023317</v>
      </c>
      <c r="AI195" s="198">
        <f t="shared" si="104"/>
        <v>1161394.7402199998</v>
      </c>
      <c r="AJ195" s="205">
        <f t="shared" si="86"/>
        <v>5.3455065105933515E-2</v>
      </c>
      <c r="AK195" s="35">
        <f t="shared" si="87"/>
        <v>1779.9899999999907</v>
      </c>
      <c r="AL195" s="35">
        <f t="shared" ref="AL195:AL258" si="109">F195-F194</f>
        <v>10.880000000004657</v>
      </c>
      <c r="AM195" s="35">
        <f t="shared" ref="AM195:AM258" si="110">AL195*G195</f>
        <v>68.04678400002912</v>
      </c>
      <c r="AN195">
        <f t="shared" si="88"/>
        <v>11132.59145699994</v>
      </c>
      <c r="AO195">
        <f t="shared" si="105"/>
        <v>1161865.0635800001</v>
      </c>
      <c r="AP195" s="35">
        <f t="shared" si="106"/>
        <v>1.2922648481861496</v>
      </c>
    </row>
    <row r="196" spans="2:42">
      <c r="B196" s="135">
        <v>43357</v>
      </c>
      <c r="C196" s="352">
        <v>519395.99</v>
      </c>
      <c r="D196" s="352">
        <v>981798.64</v>
      </c>
      <c r="E196" s="355">
        <v>74.650000000000006</v>
      </c>
      <c r="F196" s="356">
        <v>185182.55</v>
      </c>
      <c r="G196" s="111">
        <v>6.1638400000000004</v>
      </c>
      <c r="H196" s="136">
        <v>1501194.62</v>
      </c>
      <c r="I196" s="136">
        <f t="shared" si="96"/>
        <v>-19390.739999999991</v>
      </c>
      <c r="J196" s="136">
        <f t="shared" si="107"/>
        <v>-242.75999999977648</v>
      </c>
      <c r="K196" s="155">
        <f t="shared" si="108"/>
        <v>-1.6171121103523303E-4</v>
      </c>
      <c r="L196" s="136">
        <f t="shared" si="79"/>
        <v>-3145.8863305991053</v>
      </c>
      <c r="M196" s="136">
        <f t="shared" si="80"/>
        <v>-2630.1863305991228</v>
      </c>
      <c r="N196" s="136">
        <f t="shared" si="81"/>
        <v>3661.5863305990879</v>
      </c>
      <c r="O196" s="155">
        <f t="shared" si="102"/>
        <v>-1.2916872830253008E-2</v>
      </c>
      <c r="P196" s="100">
        <f t="shared" si="82"/>
        <v>-1.2752154867517592E-2</v>
      </c>
      <c r="Q196" s="100">
        <f t="shared" si="98"/>
        <v>0.12694377196293644</v>
      </c>
      <c r="S196" s="100">
        <f t="shared" si="83"/>
        <v>3.5561016440535651E-3</v>
      </c>
      <c r="T196" s="100">
        <f t="shared" si="99"/>
        <v>0.11118699027459993</v>
      </c>
      <c r="U196" s="100">
        <f t="shared" si="93"/>
        <v>2.1786570036465742E-2</v>
      </c>
      <c r="V196" s="100">
        <f t="shared" ref="V196:V259" si="111">(C196-C195)/(H196-H195)</f>
        <v>-8.8689652331601252</v>
      </c>
      <c r="W196" s="100">
        <f t="shared" si="78"/>
        <v>-9.4915408076225158E-2</v>
      </c>
      <c r="X196" s="100">
        <f t="shared" si="84"/>
        <v>-2.116708669071923E-2</v>
      </c>
      <c r="Y196" s="100">
        <f t="shared" si="100"/>
        <v>0.13546160088025339</v>
      </c>
      <c r="Z196" s="100">
        <f t="shared" si="94"/>
        <v>-1.3933357892298746E-2</v>
      </c>
      <c r="AA196" s="100">
        <f t="shared" si="85"/>
        <v>9.8689240402135194</v>
      </c>
      <c r="AB196" s="100">
        <f t="shared" si="95"/>
        <v>1.6674278388697314</v>
      </c>
      <c r="AC196" s="100">
        <f t="shared" si="91"/>
        <v>-0.66742937495971766</v>
      </c>
      <c r="AD196" s="100">
        <f t="shared" si="103"/>
        <v>1.0949154080762251</v>
      </c>
      <c r="AE196" s="359">
        <f t="shared" si="92"/>
        <v>1510996.5476923077</v>
      </c>
      <c r="AF196" s="100">
        <f t="shared" si="90"/>
        <v>9.2510649365807089E-4</v>
      </c>
      <c r="AG196" s="100">
        <f t="shared" si="101"/>
        <v>0.15066685171417354</v>
      </c>
      <c r="AI196" s="198">
        <f t="shared" si="104"/>
        <v>1141435.6089920001</v>
      </c>
      <c r="AJ196" s="205">
        <f t="shared" si="86"/>
        <v>-3.4336794852372764E-3</v>
      </c>
      <c r="AK196" s="35">
        <f t="shared" si="87"/>
        <v>515.69999999998254</v>
      </c>
      <c r="AL196" s="35">
        <f t="shared" si="109"/>
        <v>-512.85000000000582</v>
      </c>
      <c r="AM196" s="35">
        <f t="shared" si="110"/>
        <v>-3161.125344000036</v>
      </c>
      <c r="AN196">
        <f t="shared" si="88"/>
        <v>3178.6922879998924</v>
      </c>
      <c r="AO196">
        <f t="shared" si="105"/>
        <v>1141895.7396479999</v>
      </c>
      <c r="AP196" s="35">
        <f t="shared" si="106"/>
        <v>1.3146512136587509</v>
      </c>
    </row>
    <row r="197" spans="2:42">
      <c r="B197" s="135">
        <v>43364</v>
      </c>
      <c r="C197" s="352">
        <v>514332.3</v>
      </c>
      <c r="D197" s="352">
        <v>977352.34</v>
      </c>
      <c r="E197" s="355">
        <v>59.1</v>
      </c>
      <c r="F197" s="356">
        <v>185642.53</v>
      </c>
      <c r="G197" s="111">
        <v>6.0235200000000004</v>
      </c>
      <c r="H197" s="136">
        <v>1491684.64</v>
      </c>
      <c r="I197" s="136">
        <f t="shared" si="96"/>
        <v>-23843.780000000028</v>
      </c>
      <c r="J197" s="136">
        <f t="shared" si="107"/>
        <v>-9509.9800000002142</v>
      </c>
      <c r="K197" s="155">
        <f t="shared" si="108"/>
        <v>-6.3753287692231084E-3</v>
      </c>
      <c r="L197" s="136">
        <f t="shared" si="79"/>
        <v>-3958.4462241347296</v>
      </c>
      <c r="M197" s="136">
        <f t="shared" si="80"/>
        <v>-2858.4562241347389</v>
      </c>
      <c r="N197" s="136">
        <f t="shared" si="81"/>
        <v>5058.4362241347208</v>
      </c>
      <c r="O197" s="155">
        <f t="shared" si="102"/>
        <v>-1.5984464383839221E-2</v>
      </c>
      <c r="P197" s="100">
        <f t="shared" si="82"/>
        <v>-1.5732981107672021E-2</v>
      </c>
      <c r="Q197" s="100">
        <f t="shared" si="98"/>
        <v>0.11152424210005832</v>
      </c>
      <c r="S197" s="100">
        <f t="shared" si="83"/>
        <v>-7.95859263566903E-3</v>
      </c>
      <c r="T197" s="100">
        <f t="shared" si="99"/>
        <v>9.8740089369405537E-2</v>
      </c>
      <c r="U197" s="100">
        <f t="shared" si="93"/>
        <v>1.1409409315988151E-2</v>
      </c>
      <c r="V197" s="100">
        <f t="shared" si="111"/>
        <v>0.5324606360896541</v>
      </c>
      <c r="W197" s="100">
        <f t="shared" ref="W197:W260" si="112">(C197-C193)/(H197-H193)</f>
        <v>0.17305142053818676</v>
      </c>
      <c r="X197" s="100">
        <f t="shared" si="84"/>
        <v>-1.9775523866972212E-2</v>
      </c>
      <c r="Y197" s="100">
        <f t="shared" si="100"/>
        <v>0.11837211913164</v>
      </c>
      <c r="Z197" s="100">
        <f t="shared" si="94"/>
        <v>-1.9104912166517451E-2</v>
      </c>
      <c r="AA197" s="100">
        <f t="shared" si="85"/>
        <v>0.46754041543725078</v>
      </c>
      <c r="AB197" s="100">
        <f t="shared" si="95"/>
        <v>1.6438296978253601</v>
      </c>
      <c r="AC197" s="100">
        <f t="shared" si="91"/>
        <v>-0.6438319842610698</v>
      </c>
      <c r="AD197" s="100">
        <f t="shared" si="103"/>
        <v>0.82694857946181566</v>
      </c>
      <c r="AE197" s="359">
        <f t="shared" si="92"/>
        <v>1509978.5576923077</v>
      </c>
      <c r="AF197" s="100">
        <f t="shared" si="90"/>
        <v>-6.3028490520399872E-4</v>
      </c>
      <c r="AG197" s="100">
        <f t="shared" si="101"/>
        <v>0.14637859652104523</v>
      </c>
      <c r="AI197" s="198">
        <f t="shared" si="104"/>
        <v>1118221.4923056001</v>
      </c>
      <c r="AJ197" s="205">
        <f t="shared" si="86"/>
        <v>-8.5218076882331975E-2</v>
      </c>
      <c r="AK197" s="35">
        <f t="shared" si="87"/>
        <v>1099.9899999999907</v>
      </c>
      <c r="AL197" s="35">
        <f t="shared" si="109"/>
        <v>459.98000000001048</v>
      </c>
      <c r="AM197" s="35">
        <f t="shared" si="110"/>
        <v>2770.6987296000634</v>
      </c>
      <c r="AN197">
        <f t="shared" si="88"/>
        <v>6625.8117647999443</v>
      </c>
      <c r="AO197">
        <f t="shared" si="105"/>
        <v>1118577.4823376001</v>
      </c>
      <c r="AP197" s="35">
        <f t="shared" si="106"/>
        <v>1.333555040713569</v>
      </c>
    </row>
    <row r="198" spans="2:42">
      <c r="B198" s="135">
        <v>43371</v>
      </c>
      <c r="C198" s="352">
        <v>515225.16</v>
      </c>
      <c r="D198" s="352">
        <v>976803.79</v>
      </c>
      <c r="E198" s="355">
        <v>58.17</v>
      </c>
      <c r="F198" s="356">
        <v>183977.86</v>
      </c>
      <c r="G198" s="111">
        <v>6.0986599999999997</v>
      </c>
      <c r="H198" s="136">
        <v>1492028.94</v>
      </c>
      <c r="I198" s="136">
        <f t="shared" si="96"/>
        <v>-19135.959999999963</v>
      </c>
      <c r="J198" s="136">
        <f t="shared" si="107"/>
        <v>344.30000000004657</v>
      </c>
      <c r="K198" s="155">
        <f t="shared" si="108"/>
        <v>2.3075959907322346E-4</v>
      </c>
      <c r="L198" s="136">
        <f t="shared" ref="L198:L261" si="113">I198/G198</f>
        <v>-3137.7318952032024</v>
      </c>
      <c r="M198" s="136">
        <f t="shared" ref="M198:M261" si="114">L198+AK198</f>
        <v>-4844.3918952032054</v>
      </c>
      <c r="N198" s="136">
        <f t="shared" ref="N198:N261" si="115">AK198-L198</f>
        <v>1431.0718952031989</v>
      </c>
      <c r="O198" s="155">
        <f t="shared" si="102"/>
        <v>-1.2825461683068938E-2</v>
      </c>
      <c r="P198" s="100">
        <f t="shared" ref="P198:P261" si="116">(H198-H194)/H194</f>
        <v>-1.2663052192384805E-2</v>
      </c>
      <c r="Q198" s="100">
        <f t="shared" si="98"/>
        <v>0.11208659951503235</v>
      </c>
      <c r="S198" s="100">
        <f t="shared" ref="S198:S261" si="117">(C198-C194)/C194</f>
        <v>-7.9008214226270398E-3</v>
      </c>
      <c r="T198" s="100">
        <f t="shared" si="99"/>
        <v>9.7601725263849276E-2</v>
      </c>
      <c r="U198" s="100">
        <f t="shared" si="93"/>
        <v>3.5457013080399179E-3</v>
      </c>
      <c r="V198" s="100">
        <f t="shared" si="111"/>
        <v>2.5932616903858996</v>
      </c>
      <c r="W198" s="100">
        <f t="shared" si="112"/>
        <v>0.21441934452204445</v>
      </c>
      <c r="X198" s="100">
        <f t="shared" ref="X198:X261" si="118">(D198-D194)/D194</f>
        <v>-1.5156558748556752E-2</v>
      </c>
      <c r="Y198" s="100">
        <f t="shared" si="100"/>
        <v>0.11988190703087873</v>
      </c>
      <c r="Z198" s="100">
        <f t="shared" si="94"/>
        <v>-2.2381433358003473E-2</v>
      </c>
      <c r="AA198" s="100">
        <f t="shared" ref="AA198:AA261" si="119">(D198-D197)/(H198-H197)</f>
        <v>-1.5932326459478825</v>
      </c>
      <c r="AB198" s="100">
        <f t="shared" si="95"/>
        <v>1.4933468552344373</v>
      </c>
      <c r="AC198" s="100">
        <f t="shared" si="91"/>
        <v>-0.4933468069668801</v>
      </c>
      <c r="AD198" s="100">
        <f t="shared" si="103"/>
        <v>0.78558013290161499</v>
      </c>
      <c r="AE198" s="359">
        <f t="shared" si="92"/>
        <v>1508398.3723076927</v>
      </c>
      <c r="AF198" s="100">
        <f t="shared" si="90"/>
        <v>-2.0280082842549481E-3</v>
      </c>
      <c r="AG198" s="100">
        <f t="shared" si="101"/>
        <v>0.14201604372718327</v>
      </c>
      <c r="AI198" s="198">
        <f t="shared" si="104"/>
        <v>1122018.4156675998</v>
      </c>
      <c r="AJ198" s="205">
        <f t="shared" ref="AJ198:AJ261" si="120">(AI198-AI194)/AI194</f>
        <v>-5.9580960503760404E-2</v>
      </c>
      <c r="AK198" s="35">
        <f t="shared" ref="AK198:AK261" si="121">(F198-F194)</f>
        <v>-1706.6600000000035</v>
      </c>
      <c r="AL198" s="35">
        <f t="shared" si="109"/>
        <v>-1664.6700000000128</v>
      </c>
      <c r="AM198" s="35">
        <f t="shared" si="110"/>
        <v>-10152.256342200079</v>
      </c>
      <c r="AN198">
        <f t="shared" ref="AN198:AN261" si="122">AK198*G198</f>
        <v>-10408.339075600021</v>
      </c>
      <c r="AO198">
        <f t="shared" si="105"/>
        <v>1122373.1747198</v>
      </c>
      <c r="AP198" s="35">
        <f t="shared" si="106"/>
        <v>1.3293519246595362</v>
      </c>
    </row>
    <row r="199" spans="2:42">
      <c r="B199" s="135">
        <v>43378</v>
      </c>
      <c r="C199" s="352">
        <v>513135.28</v>
      </c>
      <c r="D199" s="352">
        <v>972393.5</v>
      </c>
      <c r="E199" s="355">
        <v>55.32</v>
      </c>
      <c r="F199" s="356">
        <v>182627.35</v>
      </c>
      <c r="G199" s="111">
        <v>5.7454400000000003</v>
      </c>
      <c r="H199" s="136">
        <v>1485528.78</v>
      </c>
      <c r="I199" s="136">
        <f t="shared" si="96"/>
        <v>-15908.59999999986</v>
      </c>
      <c r="J199" s="136">
        <f t="shared" si="107"/>
        <v>-6500.1599999999162</v>
      </c>
      <c r="K199" s="155">
        <f t="shared" si="108"/>
        <v>-4.3756540347874755E-3</v>
      </c>
      <c r="L199" s="136">
        <f t="shared" si="113"/>
        <v>-2768.9089086301237</v>
      </c>
      <c r="M199" s="136">
        <f t="shared" si="114"/>
        <v>-5836.9589086301121</v>
      </c>
      <c r="N199" s="136">
        <f t="shared" si="115"/>
        <v>-299.14109136986463</v>
      </c>
      <c r="O199" s="155">
        <f t="shared" si="102"/>
        <v>-1.0709048666159036E-2</v>
      </c>
      <c r="P199" s="100">
        <f t="shared" si="116"/>
        <v>-1.0595580083399723E-2</v>
      </c>
      <c r="Q199" s="100">
        <f t="shared" si="98"/>
        <v>9.6295538961359797E-2</v>
      </c>
      <c r="S199" s="100">
        <f t="shared" si="117"/>
        <v>-7.9414903974719987E-3</v>
      </c>
      <c r="T199" s="100">
        <f t="shared" si="99"/>
        <v>8.4810354742633584E-2</v>
      </c>
      <c r="U199" s="100">
        <f t="shared" si="93"/>
        <v>-2.7694711178090359E-3</v>
      </c>
      <c r="V199" s="100">
        <f t="shared" si="111"/>
        <v>0.32151208585634405</v>
      </c>
      <c r="W199" s="100">
        <f t="shared" si="112"/>
        <v>0.25820499603987962</v>
      </c>
      <c r="X199" s="100">
        <f t="shared" si="118"/>
        <v>-1.1990435792147695E-2</v>
      </c>
      <c r="Y199" s="100">
        <f t="shared" si="100"/>
        <v>0.10245488776369609</v>
      </c>
      <c r="Z199" s="100">
        <f t="shared" si="94"/>
        <v>-2.228126692562447E-2</v>
      </c>
      <c r="AA199" s="100">
        <f t="shared" si="119"/>
        <v>0.67848945256733595</v>
      </c>
      <c r="AB199" s="100">
        <f t="shared" si="95"/>
        <v>1.4429069131491548</v>
      </c>
      <c r="AC199" s="100">
        <f t="shared" si="91"/>
        <v>-0.44290674654131001</v>
      </c>
      <c r="AD199" s="100">
        <f t="shared" si="103"/>
        <v>0.74179500396013132</v>
      </c>
      <c r="AE199" s="359">
        <f t="shared" si="92"/>
        <v>1506584.1438461542</v>
      </c>
      <c r="AF199" s="100">
        <f t="shared" ref="AF199:AF262" si="123">(AE199-AE195)/AE195</f>
        <v>-3.0622256200949706E-3</v>
      </c>
      <c r="AG199" s="100">
        <f t="shared" si="101"/>
        <v>0.13727950142323742</v>
      </c>
      <c r="AI199" s="198">
        <f t="shared" si="104"/>
        <v>1049274.4817840001</v>
      </c>
      <c r="AJ199" s="205">
        <f t="shared" si="120"/>
        <v>-9.6539319968644871E-2</v>
      </c>
      <c r="AK199" s="35">
        <f t="shared" si="121"/>
        <v>-3068.0499999999884</v>
      </c>
      <c r="AL199" s="35">
        <f t="shared" si="109"/>
        <v>-1350.5099999999802</v>
      </c>
      <c r="AM199" s="35">
        <f t="shared" si="110"/>
        <v>-7759.2741743998868</v>
      </c>
      <c r="AN199">
        <f t="shared" si="122"/>
        <v>-17627.297191999933</v>
      </c>
      <c r="AO199">
        <f t="shared" si="105"/>
        <v>1049592.3195248002</v>
      </c>
      <c r="AP199" s="35">
        <f t="shared" si="106"/>
        <v>1.4153388438213503</v>
      </c>
    </row>
    <row r="200" spans="2:42">
      <c r="B200" s="135">
        <v>43385</v>
      </c>
      <c r="C200" s="352">
        <v>512944.62</v>
      </c>
      <c r="D200" s="352">
        <v>968465.42</v>
      </c>
      <c r="E200" s="355">
        <v>56.08</v>
      </c>
      <c r="F200" s="356">
        <v>182854.83</v>
      </c>
      <c r="G200" s="111">
        <v>5.6858399999999998</v>
      </c>
      <c r="H200" s="136">
        <v>1481410.04</v>
      </c>
      <c r="I200" s="136">
        <f t="shared" si="96"/>
        <v>-19784.580000000075</v>
      </c>
      <c r="J200" s="136">
        <f t="shared" si="107"/>
        <v>-4118.7399999999907</v>
      </c>
      <c r="K200" s="155">
        <f t="shared" si="108"/>
        <v>-2.7802835736147639E-3</v>
      </c>
      <c r="L200" s="136">
        <f t="shared" si="113"/>
        <v>-3479.623063610667</v>
      </c>
      <c r="M200" s="136">
        <f t="shared" si="114"/>
        <v>-5807.3430636106677</v>
      </c>
      <c r="N200" s="136">
        <f t="shared" si="115"/>
        <v>1151.9030636106659</v>
      </c>
      <c r="O200" s="155">
        <f t="shared" si="102"/>
        <v>-1.335523552952299E-2</v>
      </c>
      <c r="P200" s="100">
        <f t="shared" si="116"/>
        <v>-1.3179223890370772E-2</v>
      </c>
      <c r="Q200" s="100">
        <f t="shared" si="98"/>
        <v>9.6824052496927798E-2</v>
      </c>
      <c r="S200" s="100">
        <f t="shared" si="117"/>
        <v>-1.2420908370894422E-2</v>
      </c>
      <c r="T200" s="100">
        <f t="shared" si="99"/>
        <v>8.4174710980762152E-2</v>
      </c>
      <c r="U200" s="100">
        <f t="shared" si="93"/>
        <v>-8.4889468215508697E-3</v>
      </c>
      <c r="V200" s="100">
        <f t="shared" si="111"/>
        <v>4.6290855941388147E-2</v>
      </c>
      <c r="W200" s="100">
        <f t="shared" si="112"/>
        <v>0.32608071538541483</v>
      </c>
      <c r="X200" s="100">
        <f t="shared" si="118"/>
        <v>-1.3580401781774694E-2</v>
      </c>
      <c r="Y200" s="100">
        <f t="shared" si="100"/>
        <v>0.10364404710067436</v>
      </c>
      <c r="Z200" s="100">
        <f t="shared" si="94"/>
        <v>-2.6493696213552517E-2</v>
      </c>
      <c r="AA200" s="100">
        <f t="shared" si="119"/>
        <v>0.95370914405861185</v>
      </c>
      <c r="AB200" s="100">
        <f t="shared" si="95"/>
        <v>1.5094845297106383</v>
      </c>
      <c r="AC200" s="100">
        <f t="shared" si="91"/>
        <v>-0.50948436310279555</v>
      </c>
      <c r="AD200" s="100">
        <f t="shared" si="103"/>
        <v>0.6739197900587186</v>
      </c>
      <c r="AE200" s="359">
        <f t="shared" si="92"/>
        <v>1504218.9015384614</v>
      </c>
      <c r="AF200" s="100">
        <f t="shared" si="123"/>
        <v>-4.4855470809629259E-3</v>
      </c>
      <c r="AG200" s="100">
        <f t="shared" si="101"/>
        <v>0.1320105636620646</v>
      </c>
      <c r="AI200" s="198">
        <f t="shared" si="104"/>
        <v>1039683.3066071998</v>
      </c>
      <c r="AJ200" s="205">
        <f t="shared" si="120"/>
        <v>-8.9144145831106122E-2</v>
      </c>
      <c r="AK200" s="35">
        <f t="shared" si="121"/>
        <v>-2327.7200000000012</v>
      </c>
      <c r="AL200" s="35">
        <f t="shared" si="109"/>
        <v>227.47999999998137</v>
      </c>
      <c r="AM200" s="35">
        <f t="shared" si="110"/>
        <v>1293.4148831998941</v>
      </c>
      <c r="AN200">
        <f t="shared" si="122"/>
        <v>-13235.043484800006</v>
      </c>
      <c r="AO200">
        <f t="shared" si="105"/>
        <v>1040002.1685143998</v>
      </c>
      <c r="AP200" s="35">
        <f t="shared" si="106"/>
        <v>1.4244297606764929</v>
      </c>
    </row>
    <row r="201" spans="2:42">
      <c r="B201" s="135">
        <v>43392</v>
      </c>
      <c r="C201" s="352">
        <v>507707.35</v>
      </c>
      <c r="D201" s="352">
        <v>964436.04</v>
      </c>
      <c r="E201" s="355">
        <v>58.89</v>
      </c>
      <c r="F201" s="356">
        <v>181481.55</v>
      </c>
      <c r="G201" s="111">
        <v>5.55185</v>
      </c>
      <c r="H201" s="136">
        <v>1472143.38</v>
      </c>
      <c r="I201" s="136">
        <f t="shared" si="96"/>
        <v>-19541.260000000009</v>
      </c>
      <c r="J201" s="136">
        <f t="shared" si="107"/>
        <v>-9266.660000000149</v>
      </c>
      <c r="K201" s="155">
        <f t="shared" si="108"/>
        <v>-6.2946721942261832E-3</v>
      </c>
      <c r="L201" s="136">
        <f t="shared" si="113"/>
        <v>-3519.7744895845544</v>
      </c>
      <c r="M201" s="136">
        <f t="shared" si="114"/>
        <v>-7680.7544895845649</v>
      </c>
      <c r="N201" s="136">
        <f t="shared" si="115"/>
        <v>-641.20551041545605</v>
      </c>
      <c r="O201" s="155">
        <f t="shared" si="102"/>
        <v>-1.3274019545568999E-2</v>
      </c>
      <c r="P201" s="100">
        <f t="shared" si="116"/>
        <v>-1.3100128187952656E-2</v>
      </c>
      <c r="Q201" s="100">
        <f t="shared" si="98"/>
        <v>8.5849611715648144E-2</v>
      </c>
      <c r="S201" s="100">
        <f t="shared" si="117"/>
        <v>-1.2880680447251732E-2</v>
      </c>
      <c r="T201" s="100">
        <f t="shared" si="99"/>
        <v>6.8440954455612074E-2</v>
      </c>
      <c r="U201" s="100">
        <f t="shared" si="93"/>
        <v>-1.1957361391028683E-2</v>
      </c>
      <c r="V201" s="100">
        <f t="shared" si="111"/>
        <v>0.56517342818231531</v>
      </c>
      <c r="W201" s="100">
        <f t="shared" si="112"/>
        <v>0.3390236862924913</v>
      </c>
      <c r="X201" s="100">
        <f t="shared" si="118"/>
        <v>-1.3215602471468918E-2</v>
      </c>
      <c r="Y201" s="100">
        <f t="shared" si="100"/>
        <v>9.524394914810215E-2</v>
      </c>
      <c r="Z201" s="100">
        <f t="shared" si="94"/>
        <v>-3.0344517863867201E-2</v>
      </c>
      <c r="AA201" s="100">
        <f t="shared" si="119"/>
        <v>0.4348254926802041</v>
      </c>
      <c r="AB201" s="100">
        <f t="shared" si="95"/>
        <v>1.5386643875744068</v>
      </c>
      <c r="AC201" s="100">
        <f t="shared" si="91"/>
        <v>-0.5386643039771406</v>
      </c>
      <c r="AD201" s="100">
        <f t="shared" si="103"/>
        <v>0.66097580196977701</v>
      </c>
      <c r="AE201" s="359">
        <f t="shared" si="92"/>
        <v>1501424.6323076922</v>
      </c>
      <c r="AF201" s="100">
        <f t="shared" si="123"/>
        <v>-5.6649316912741245E-3</v>
      </c>
      <c r="AG201" s="100">
        <f t="shared" si="101"/>
        <v>0.12643012090309941</v>
      </c>
      <c r="AI201" s="198">
        <f t="shared" si="104"/>
        <v>1007558.3433674999</v>
      </c>
      <c r="AJ201" s="205">
        <f t="shared" si="120"/>
        <v>-9.8963532448236066E-2</v>
      </c>
      <c r="AK201" s="35">
        <f t="shared" si="121"/>
        <v>-4160.9800000000105</v>
      </c>
      <c r="AL201" s="35">
        <f t="shared" si="109"/>
        <v>-1373.2799999999988</v>
      </c>
      <c r="AM201" s="35">
        <f t="shared" si="110"/>
        <v>-7624.2445679999937</v>
      </c>
      <c r="AN201">
        <f t="shared" si="122"/>
        <v>-23101.136813000059</v>
      </c>
      <c r="AO201">
        <f t="shared" si="105"/>
        <v>1007885.291814</v>
      </c>
      <c r="AP201" s="35">
        <f t="shared" si="106"/>
        <v>1.460625918402306</v>
      </c>
    </row>
    <row r="202" spans="2:42">
      <c r="B202" s="135">
        <v>43399</v>
      </c>
      <c r="C202" s="352">
        <v>507953.85</v>
      </c>
      <c r="D202" s="352">
        <v>964767.18</v>
      </c>
      <c r="E202" s="355">
        <v>60.6</v>
      </c>
      <c r="F202" s="356">
        <v>180701.31</v>
      </c>
      <c r="G202" s="111">
        <v>5.4034199999999997</v>
      </c>
      <c r="H202" s="136">
        <v>1472721.03</v>
      </c>
      <c r="I202" s="136">
        <f t="shared" si="96"/>
        <v>-19307.909999999916</v>
      </c>
      <c r="J202" s="136">
        <f t="shared" si="107"/>
        <v>577.6500000001397</v>
      </c>
      <c r="K202" s="155">
        <f t="shared" si="108"/>
        <v>3.9223314411429279E-4</v>
      </c>
      <c r="L202" s="136">
        <f t="shared" si="113"/>
        <v>-3573.2758142065427</v>
      </c>
      <c r="M202" s="136">
        <f t="shared" si="114"/>
        <v>-6849.8258142065315</v>
      </c>
      <c r="N202" s="136">
        <f t="shared" si="115"/>
        <v>296.72581420655433</v>
      </c>
      <c r="O202" s="155">
        <f t="shared" si="102"/>
        <v>-1.311036483263902E-2</v>
      </c>
      <c r="P202" s="100">
        <f t="shared" si="116"/>
        <v>-1.2940707436948185E-2</v>
      </c>
      <c r="Q202" s="100">
        <f t="shared" si="98"/>
        <v>8.5930414687727955E-2</v>
      </c>
      <c r="S202" s="100">
        <f t="shared" si="117"/>
        <v>-1.4112878338472442E-2</v>
      </c>
      <c r="T202" s="100">
        <f t="shared" si="99"/>
        <v>7.485109367676844E-2</v>
      </c>
      <c r="U202" s="100">
        <f t="shared" si="93"/>
        <v>-1.6953252441491724E-2</v>
      </c>
      <c r="V202" s="100">
        <f t="shared" si="111"/>
        <v>0.42672898814150506</v>
      </c>
      <c r="W202" s="100">
        <f t="shared" si="112"/>
        <v>0.37659746704848063</v>
      </c>
      <c r="X202" s="100">
        <f t="shared" si="118"/>
        <v>-1.2322443998707239E-2</v>
      </c>
      <c r="Y202" s="100">
        <f t="shared" si="100"/>
        <v>9.1856009442431358E-2</v>
      </c>
      <c r="Z202" s="100">
        <f t="shared" si="94"/>
        <v>-3.3884934905783072E-2</v>
      </c>
      <c r="AA202" s="100">
        <f t="shared" si="119"/>
        <v>0.57325370033746026</v>
      </c>
      <c r="AB202" s="100">
        <f t="shared" si="95"/>
        <v>1.5379798911719291</v>
      </c>
      <c r="AC202" s="100">
        <f t="shared" si="91"/>
        <v>-0.53798113923012725</v>
      </c>
      <c r="AD202" s="100">
        <f t="shared" si="103"/>
        <v>0.62340305087397019</v>
      </c>
      <c r="AE202" s="359">
        <f t="shared" si="92"/>
        <v>1498147.8907692307</v>
      </c>
      <c r="AF202" s="100">
        <f t="shared" si="123"/>
        <v>-6.7956063375882699E-3</v>
      </c>
      <c r="AG202" s="100">
        <f t="shared" si="101"/>
        <v>0.1205280489054234</v>
      </c>
      <c r="AI202" s="198">
        <f t="shared" si="104"/>
        <v>976405.07248019997</v>
      </c>
      <c r="AJ202" s="205">
        <f t="shared" si="120"/>
        <v>-0.12977803318919681</v>
      </c>
      <c r="AK202" s="35">
        <f t="shared" si="121"/>
        <v>-3276.5499999999884</v>
      </c>
      <c r="AL202" s="35">
        <f t="shared" si="109"/>
        <v>-780.23999999999069</v>
      </c>
      <c r="AM202" s="35">
        <f t="shared" si="110"/>
        <v>-4215.964420799949</v>
      </c>
      <c r="AN202">
        <f t="shared" si="122"/>
        <v>-17704.575800999937</v>
      </c>
      <c r="AO202">
        <f t="shared" si="105"/>
        <v>976732.51973219996</v>
      </c>
      <c r="AP202" s="35">
        <f t="shared" si="106"/>
        <v>1.5078038257636697</v>
      </c>
    </row>
    <row r="203" spans="2:42">
      <c r="B203" s="135">
        <v>43406</v>
      </c>
      <c r="C203" s="352">
        <v>508890.64</v>
      </c>
      <c r="D203" s="352">
        <v>952414.71</v>
      </c>
      <c r="E203" s="355">
        <v>59.82</v>
      </c>
      <c r="F203" s="356">
        <v>181027.24</v>
      </c>
      <c r="G203" s="111">
        <v>5.4630999999999998</v>
      </c>
      <c r="H203" s="136">
        <v>1461305.35</v>
      </c>
      <c r="I203" s="136">
        <f t="shared" si="96"/>
        <v>-24223.429999999935</v>
      </c>
      <c r="J203" s="136">
        <f t="shared" si="107"/>
        <v>-11415.679999999935</v>
      </c>
      <c r="K203" s="155">
        <f t="shared" si="108"/>
        <v>-7.8119744104132201E-3</v>
      </c>
      <c r="L203" s="136">
        <f t="shared" si="113"/>
        <v>-4434.0081638629963</v>
      </c>
      <c r="M203" s="136">
        <f t="shared" si="114"/>
        <v>-6034.1181638630114</v>
      </c>
      <c r="N203" s="136">
        <f t="shared" si="115"/>
        <v>2833.8981638629812</v>
      </c>
      <c r="O203" s="155">
        <f t="shared" si="102"/>
        <v>-1.6576569708719627E-2</v>
      </c>
      <c r="P203" s="100">
        <f t="shared" si="116"/>
        <v>-1.6306267725085699E-2</v>
      </c>
      <c r="Q203" s="100">
        <f t="shared" si="98"/>
        <v>6.8915157640562358E-2</v>
      </c>
      <c r="S203" s="100">
        <f t="shared" si="117"/>
        <v>-8.271970697473801E-3</v>
      </c>
      <c r="T203" s="100">
        <f t="shared" si="99"/>
        <v>7.048621940835835E-2</v>
      </c>
      <c r="U203" s="100">
        <f t="shared" si="93"/>
        <v>-2.0332167983954881E-2</v>
      </c>
      <c r="V203" s="100">
        <f t="shared" si="111"/>
        <v>-8.2061690586985842E-2</v>
      </c>
      <c r="W203" s="100">
        <f t="shared" si="112"/>
        <v>0.17522869387200843</v>
      </c>
      <c r="X203" s="100">
        <f t="shared" si="118"/>
        <v>-2.0545992954498396E-2</v>
      </c>
      <c r="Y203" s="100">
        <f t="shared" si="100"/>
        <v>6.80776026016012E-2</v>
      </c>
      <c r="Z203" s="100">
        <f t="shared" si="94"/>
        <v>-4.0150042669529297E-2</v>
      </c>
      <c r="AA203" s="100">
        <f t="shared" si="119"/>
        <v>1.082061690586996</v>
      </c>
      <c r="AB203" s="100">
        <f t="shared" si="95"/>
        <v>1.4859848286597348</v>
      </c>
      <c r="AC203" s="100">
        <f t="shared" si="91"/>
        <v>-0.48598628964258767</v>
      </c>
      <c r="AD203" s="100">
        <f t="shared" si="103"/>
        <v>0.82477130612799632</v>
      </c>
      <c r="AE203" s="359">
        <f t="shared" si="92"/>
        <v>1494270.9192307694</v>
      </c>
      <c r="AF203" s="100">
        <f t="shared" si="123"/>
        <v>-8.172941860353335E-3</v>
      </c>
      <c r="AG203" s="100">
        <f t="shared" si="101"/>
        <v>0.11414455190402244</v>
      </c>
      <c r="AI203" s="198">
        <f t="shared" si="104"/>
        <v>988969.9148439999</v>
      </c>
      <c r="AJ203" s="205">
        <f t="shared" si="120"/>
        <v>-5.7472632744740904E-2</v>
      </c>
      <c r="AK203" s="35">
        <f t="shared" si="121"/>
        <v>-1600.1100000000151</v>
      </c>
      <c r="AL203" s="35">
        <f t="shared" si="109"/>
        <v>325.92999999999302</v>
      </c>
      <c r="AM203" s="35">
        <f t="shared" si="110"/>
        <v>1780.5881829999619</v>
      </c>
      <c r="AN203">
        <f t="shared" si="122"/>
        <v>-8741.5609410000816</v>
      </c>
      <c r="AO203">
        <f t="shared" si="105"/>
        <v>989296.71748599992</v>
      </c>
      <c r="AP203" s="35">
        <f t="shared" si="106"/>
        <v>1.4771153327117754</v>
      </c>
    </row>
    <row r="204" spans="2:42">
      <c r="B204" s="135">
        <v>43413</v>
      </c>
      <c r="C204" s="352">
        <v>506946.37</v>
      </c>
      <c r="D204" s="352">
        <v>949466.34</v>
      </c>
      <c r="E204" s="355">
        <v>58.43</v>
      </c>
      <c r="F204" s="356">
        <v>181045.33</v>
      </c>
      <c r="G204" s="111">
        <v>5.3288200000000003</v>
      </c>
      <c r="H204" s="136">
        <v>1456412.71</v>
      </c>
      <c r="I204" s="136">
        <f t="shared" si="96"/>
        <v>-24997.330000000075</v>
      </c>
      <c r="J204" s="136">
        <f t="shared" si="107"/>
        <v>-4892.6400000001304</v>
      </c>
      <c r="K204" s="155">
        <f t="shared" si="108"/>
        <v>-3.3593774391052454E-3</v>
      </c>
      <c r="L204" s="136">
        <f t="shared" si="113"/>
        <v>-4690.9691076073268</v>
      </c>
      <c r="M204" s="136">
        <f t="shared" si="114"/>
        <v>-6500.4691076073268</v>
      </c>
      <c r="N204" s="136">
        <f t="shared" si="115"/>
        <v>2881.4691076073268</v>
      </c>
      <c r="O204" s="155">
        <f t="shared" si="102"/>
        <v>-1.7163630767819977E-2</v>
      </c>
      <c r="P204" s="100">
        <f t="shared" si="116"/>
        <v>-1.687401146545495E-2</v>
      </c>
      <c r="Q204" s="100">
        <f t="shared" si="98"/>
        <v>6.6989349738451776E-2</v>
      </c>
      <c r="S204" s="100">
        <f t="shared" si="117"/>
        <v>-1.1693757505439866E-2</v>
      </c>
      <c r="T204" s="100">
        <f t="shared" si="99"/>
        <v>6.2418202695755418E-2</v>
      </c>
      <c r="U204" s="100">
        <f t="shared" si="93"/>
        <v>-2.6927663958392196E-2</v>
      </c>
      <c r="V204" s="100">
        <f t="shared" si="111"/>
        <v>0.39738668694201223</v>
      </c>
      <c r="W204" s="100">
        <f t="shared" si="112"/>
        <v>0.23995562726099076</v>
      </c>
      <c r="X204" s="100">
        <f t="shared" si="118"/>
        <v>-1.9617716448771163E-2</v>
      </c>
      <c r="Y204" s="100">
        <f t="shared" si="100"/>
        <v>6.9446144787055866E-2</v>
      </c>
      <c r="Z204" s="100">
        <f t="shared" si="94"/>
        <v>-4.8453674887937552E-2</v>
      </c>
      <c r="AA204" s="100">
        <f t="shared" si="119"/>
        <v>0.60261331305796395</v>
      </c>
      <c r="AB204" s="100">
        <f t="shared" si="95"/>
        <v>1.4719539654692044</v>
      </c>
      <c r="AC204" s="100">
        <f t="shared" si="91"/>
        <v>-0.47195553505246057</v>
      </c>
      <c r="AD204" s="100">
        <f t="shared" si="103"/>
        <v>0.76004437273900927</v>
      </c>
      <c r="AE204" s="359">
        <f t="shared" si="92"/>
        <v>1489472.7346153844</v>
      </c>
      <c r="AF204" s="100">
        <f t="shared" si="123"/>
        <v>-9.8032054430344049E-3</v>
      </c>
      <c r="AG204" s="100">
        <f t="shared" si="101"/>
        <v>0.10737628775404727</v>
      </c>
      <c r="AI204" s="198">
        <f t="shared" si="104"/>
        <v>964757.97541059996</v>
      </c>
      <c r="AJ204" s="205">
        <f t="shared" si="120"/>
        <v>-7.2065532571744195E-2</v>
      </c>
      <c r="AK204" s="35">
        <f t="shared" si="121"/>
        <v>-1809.5</v>
      </c>
      <c r="AL204" s="35">
        <f t="shared" si="109"/>
        <v>18.089999999996508</v>
      </c>
      <c r="AM204" s="35">
        <f t="shared" si="110"/>
        <v>96.398353799981393</v>
      </c>
      <c r="AN204">
        <f t="shared" si="122"/>
        <v>-9642.4997899999998</v>
      </c>
      <c r="AO204">
        <f t="shared" si="105"/>
        <v>965069.33836319996</v>
      </c>
      <c r="AP204" s="35">
        <f t="shared" si="106"/>
        <v>1.5091275332300371</v>
      </c>
    </row>
    <row r="205" spans="2:42">
      <c r="B205" s="135">
        <v>43420</v>
      </c>
      <c r="C205" s="352">
        <v>503370.1</v>
      </c>
      <c r="D205" s="352">
        <v>951248.79</v>
      </c>
      <c r="E205" s="355">
        <v>61.15</v>
      </c>
      <c r="F205" s="356">
        <v>181276.89</v>
      </c>
      <c r="G205" s="111">
        <v>5.2343200000000003</v>
      </c>
      <c r="H205" s="136">
        <v>1454618.89</v>
      </c>
      <c r="I205" s="136">
        <f t="shared" si="96"/>
        <v>-17524.489999999991</v>
      </c>
      <c r="J205" s="136">
        <f t="shared" si="107"/>
        <v>-1793.8200000000652</v>
      </c>
      <c r="K205" s="155">
        <f t="shared" si="108"/>
        <v>-1.2331889901416482E-3</v>
      </c>
      <c r="L205" s="136">
        <f t="shared" si="113"/>
        <v>-3347.99744761497</v>
      </c>
      <c r="M205" s="136">
        <f t="shared" si="114"/>
        <v>-3552.6574476149444</v>
      </c>
      <c r="N205" s="136">
        <f t="shared" si="115"/>
        <v>3143.3374476149957</v>
      </c>
      <c r="O205" s="155">
        <f t="shared" si="102"/>
        <v>-1.2047478635452061E-2</v>
      </c>
      <c r="P205" s="100">
        <f t="shared" si="116"/>
        <v>-1.1904064670657279E-2</v>
      </c>
      <c r="Q205" s="100">
        <f t="shared" si="98"/>
        <v>5.9845853229532522E-2</v>
      </c>
      <c r="S205" s="100">
        <f t="shared" si="117"/>
        <v>-8.5428150685626283E-3</v>
      </c>
      <c r="T205" s="100">
        <f t="shared" si="99"/>
        <v>5.2240862666341911E-2</v>
      </c>
      <c r="U205" s="100">
        <f t="shared" si="93"/>
        <v>-2.7408480300016577E-2</v>
      </c>
      <c r="V205" s="100">
        <f t="shared" si="111"/>
        <v>1.9936615713950612</v>
      </c>
      <c r="W205" s="100">
        <f t="shared" si="112"/>
        <v>0.24749650346458027</v>
      </c>
      <c r="X205" s="100">
        <f t="shared" si="118"/>
        <v>-1.3673535053708693E-2</v>
      </c>
      <c r="Y205" s="100">
        <f t="shared" si="100"/>
        <v>6.3914827472947508E-2</v>
      </c>
      <c r="Z205" s="100">
        <f t="shared" si="94"/>
        <v>-5.1624654524243127E-2</v>
      </c>
      <c r="AA205" s="100">
        <f t="shared" si="119"/>
        <v>-0.99366157139512612</v>
      </c>
      <c r="AB205" s="100">
        <f t="shared" si="95"/>
        <v>1.1721573979356243</v>
      </c>
      <c r="AC205" s="100">
        <f t="shared" si="91"/>
        <v>-0.17215939576148553</v>
      </c>
      <c r="AD205" s="100">
        <f t="shared" si="103"/>
        <v>0.75250406716543572</v>
      </c>
      <c r="AE205" s="359">
        <f t="shared" si="92"/>
        <v>1484398.3907692307</v>
      </c>
      <c r="AF205" s="100">
        <f t="shared" si="123"/>
        <v>-1.1340057417528956E-2</v>
      </c>
      <c r="AG205" s="100">
        <f t="shared" si="101"/>
        <v>0.10044072370293584</v>
      </c>
      <c r="AI205" s="198">
        <f t="shared" si="104"/>
        <v>948861.25086480018</v>
      </c>
      <c r="AJ205" s="205">
        <f t="shared" si="120"/>
        <v>-5.825676784782511E-2</v>
      </c>
      <c r="AK205" s="35">
        <f t="shared" si="121"/>
        <v>-204.65999999997439</v>
      </c>
      <c r="AL205" s="35">
        <f t="shared" si="109"/>
        <v>231.56000000002678</v>
      </c>
      <c r="AM205" s="35">
        <f t="shared" si="110"/>
        <v>1212.0591392001402</v>
      </c>
      <c r="AN205">
        <f t="shared" si="122"/>
        <v>-1071.2559311998659</v>
      </c>
      <c r="AO205">
        <f t="shared" si="105"/>
        <v>949181.32953280013</v>
      </c>
      <c r="AP205" s="35">
        <f t="shared" si="106"/>
        <v>1.5324984223151366</v>
      </c>
    </row>
    <row r="206" spans="2:42">
      <c r="B206" s="135">
        <v>43427</v>
      </c>
      <c r="C206" s="352">
        <v>503842.45</v>
      </c>
      <c r="D206" s="352">
        <v>944329.95</v>
      </c>
      <c r="E206" s="355">
        <v>65.58</v>
      </c>
      <c r="F206" s="356">
        <v>181539.56</v>
      </c>
      <c r="G206" s="111">
        <v>5.2708000000000004</v>
      </c>
      <c r="H206" s="136">
        <v>1448172.4</v>
      </c>
      <c r="I206" s="136">
        <f t="shared" si="96"/>
        <v>-24548.630000000121</v>
      </c>
      <c r="J206" s="136">
        <f t="shared" si="107"/>
        <v>-6446.4899999999907</v>
      </c>
      <c r="K206" s="155">
        <f t="shared" si="108"/>
        <v>-4.4514658613850058E-3</v>
      </c>
      <c r="L206" s="136">
        <f t="shared" si="113"/>
        <v>-4657.4770433331032</v>
      </c>
      <c r="M206" s="136">
        <f t="shared" si="114"/>
        <v>-3819.2270433331032</v>
      </c>
      <c r="N206" s="136">
        <f t="shared" si="115"/>
        <v>5495.7270433331032</v>
      </c>
      <c r="O206" s="155">
        <f t="shared" si="102"/>
        <v>-1.6951455503502293E-2</v>
      </c>
      <c r="P206" s="100">
        <f t="shared" si="116"/>
        <v>-1.666889349709369E-2</v>
      </c>
      <c r="Q206" s="100">
        <f t="shared" si="98"/>
        <v>4.9424784037894007E-2</v>
      </c>
      <c r="S206" s="100">
        <f t="shared" si="117"/>
        <v>-8.0940424016866207E-3</v>
      </c>
      <c r="T206" s="100">
        <f t="shared" si="99"/>
        <v>5.6041460911732649E-2</v>
      </c>
      <c r="U206" s="100">
        <f t="shared" si="93"/>
        <v>-2.8191359578442612E-2</v>
      </c>
      <c r="V206" s="100">
        <f t="shared" si="111"/>
        <v>-7.3272431974614957E-2</v>
      </c>
      <c r="W206" s="100">
        <f t="shared" si="112"/>
        <v>0.16747981455584057</v>
      </c>
      <c r="X206" s="100">
        <f t="shared" si="118"/>
        <v>-2.1183587526267318E-2</v>
      </c>
      <c r="Y206" s="100">
        <f t="shared" si="100"/>
        <v>4.5928297492845466E-2</v>
      </c>
      <c r="Z206" s="100">
        <f t="shared" si="94"/>
        <v>-5.2894956454006846E-2</v>
      </c>
      <c r="AA206" s="100">
        <f t="shared" si="119"/>
        <v>1.0732724319746241</v>
      </c>
      <c r="AB206" s="100">
        <f t="shared" si="95"/>
        <v>1.1640578554051921</v>
      </c>
      <c r="AC206" s="100">
        <f t="shared" ref="AC206:AC269" si="124">AVERAGE(V194:V206)</f>
        <v>-0.16406000534493004</v>
      </c>
      <c r="AD206" s="100">
        <f t="shared" si="103"/>
        <v>0.83252018544415707</v>
      </c>
      <c r="AE206" s="359">
        <f t="shared" ref="AE206:AE269" si="125">AVERAGE(H194:H206)</f>
        <v>1479217.1584615384</v>
      </c>
      <c r="AF206" s="100">
        <f t="shared" si="123"/>
        <v>-1.2636090485013613E-2</v>
      </c>
      <c r="AG206" s="100">
        <f t="shared" si="101"/>
        <v>9.3344022238787822E-2</v>
      </c>
      <c r="AI206" s="198">
        <f t="shared" si="104"/>
        <v>956858.71284800011</v>
      </c>
      <c r="AJ206" s="205">
        <f t="shared" si="120"/>
        <v>-2.0018699393428471E-2</v>
      </c>
      <c r="AK206" s="35">
        <f t="shared" si="121"/>
        <v>838.25</v>
      </c>
      <c r="AL206" s="35">
        <f t="shared" si="109"/>
        <v>262.6699999999837</v>
      </c>
      <c r="AM206" s="35">
        <f t="shared" si="110"/>
        <v>1384.4810359999142</v>
      </c>
      <c r="AN206">
        <f t="shared" si="122"/>
        <v>4418.2481000000007</v>
      </c>
      <c r="AO206">
        <f t="shared" si="105"/>
        <v>957204.371912</v>
      </c>
      <c r="AP206" s="35">
        <f t="shared" si="106"/>
        <v>1.5129187062813967</v>
      </c>
    </row>
    <row r="207" spans="2:42">
      <c r="B207" s="135">
        <v>43434</v>
      </c>
      <c r="C207" s="352">
        <v>506350.45</v>
      </c>
      <c r="D207" s="352">
        <v>943932.1</v>
      </c>
      <c r="E207" s="355">
        <v>67.510000000000005</v>
      </c>
      <c r="F207" s="356">
        <v>181100.65</v>
      </c>
      <c r="G207" s="111">
        <v>5.3363199999999997</v>
      </c>
      <c r="H207" s="136">
        <v>1450282.55</v>
      </c>
      <c r="I207" s="136">
        <f t="shared" si="96"/>
        <v>-11022.800000000047</v>
      </c>
      <c r="J207" s="136">
        <f t="shared" si="107"/>
        <v>2110.1500000001397</v>
      </c>
      <c r="K207" s="155">
        <f t="shared" si="108"/>
        <v>1.4549923392515062E-3</v>
      </c>
      <c r="L207" s="136">
        <f t="shared" si="113"/>
        <v>-2065.6182537778932</v>
      </c>
      <c r="M207" s="136">
        <f t="shared" si="114"/>
        <v>-1992.2082537778897</v>
      </c>
      <c r="N207" s="136">
        <f t="shared" si="115"/>
        <v>2139.0282537778967</v>
      </c>
      <c r="O207" s="155">
        <f t="shared" si="102"/>
        <v>-7.6004499950716817E-3</v>
      </c>
      <c r="P207" s="100">
        <f t="shared" si="116"/>
        <v>-7.5431188970874882E-3</v>
      </c>
      <c r="Q207" s="100">
        <f t="shared" si="98"/>
        <v>4.938866097994845E-2</v>
      </c>
      <c r="S207" s="100">
        <f t="shared" si="117"/>
        <v>-4.9916225615782642E-3</v>
      </c>
      <c r="T207" s="100">
        <f t="shared" si="99"/>
        <v>5.5611485784927597E-2</v>
      </c>
      <c r="U207" s="100">
        <f t="shared" ref="U207:U270" si="126">(C207-C194)/C194</f>
        <v>-2.4989646240716982E-2</v>
      </c>
      <c r="V207" s="100">
        <f t="shared" si="111"/>
        <v>1.188541098973928</v>
      </c>
      <c r="W207" s="100">
        <f t="shared" si="112"/>
        <v>0.23044870631781322</v>
      </c>
      <c r="X207" s="100">
        <f t="shared" si="118"/>
        <v>-8.9064248073194782E-3</v>
      </c>
      <c r="Y207" s="100">
        <f t="shared" si="100"/>
        <v>4.6080709690923843E-2</v>
      </c>
      <c r="Z207" s="100">
        <f t="shared" ref="Z207:Z270" si="127">(D207-D194)/D194</f>
        <v>-4.8298801469943725E-2</v>
      </c>
      <c r="AA207" s="100">
        <f t="shared" si="119"/>
        <v>-0.18854109897398308</v>
      </c>
      <c r="AB207" s="100">
        <f t="shared" ref="AB207:AB270" si="128">AVERAGE(AA195:AA207)</f>
        <v>1.0572985478843235</v>
      </c>
      <c r="AC207" s="100">
        <f t="shared" si="124"/>
        <v>-5.730069782406582E-2</v>
      </c>
      <c r="AD207" s="100">
        <f t="shared" si="103"/>
        <v>0.76955129368218145</v>
      </c>
      <c r="AE207" s="359">
        <f t="shared" si="125"/>
        <v>1474533.9007692309</v>
      </c>
      <c r="AF207" s="100">
        <f t="shared" si="123"/>
        <v>-1.3208460532510952E-2</v>
      </c>
      <c r="AG207" s="100">
        <f t="shared" si="101"/>
        <v>8.6973725107177213E-2</v>
      </c>
      <c r="AI207" s="198">
        <f t="shared" si="104"/>
        <v>966411.02060799988</v>
      </c>
      <c r="AJ207" s="205">
        <f t="shared" si="120"/>
        <v>-2.28104959487655E-2</v>
      </c>
      <c r="AK207" s="35">
        <f t="shared" si="121"/>
        <v>73.410000000003492</v>
      </c>
      <c r="AL207" s="35">
        <f t="shared" si="109"/>
        <v>-438.91000000000349</v>
      </c>
      <c r="AM207" s="35">
        <f t="shared" si="110"/>
        <v>-2342.1642112000186</v>
      </c>
      <c r="AN207">
        <f t="shared" si="122"/>
        <v>391.7392512000186</v>
      </c>
      <c r="AO207">
        <f t="shared" si="105"/>
        <v>966771.27557119995</v>
      </c>
      <c r="AP207" s="35">
        <f t="shared" si="106"/>
        <v>1.5001299548780305</v>
      </c>
    </row>
    <row r="208" spans="2:42">
      <c r="B208" s="135">
        <v>43441</v>
      </c>
      <c r="C208" s="352">
        <v>503455.69</v>
      </c>
      <c r="D208" s="352">
        <v>936614.95</v>
      </c>
      <c r="E208" s="355">
        <v>61.92</v>
      </c>
      <c r="F208" s="356">
        <v>181505.15</v>
      </c>
      <c r="G208" s="111">
        <v>5.3378800000000002</v>
      </c>
      <c r="H208" s="136">
        <v>1440070.64</v>
      </c>
      <c r="I208" s="136">
        <f t="shared" si="96"/>
        <v>-16342.070000000065</v>
      </c>
      <c r="J208" s="136">
        <f t="shared" si="107"/>
        <v>-10211.910000000149</v>
      </c>
      <c r="K208" s="155">
        <f t="shared" si="108"/>
        <v>-7.0912563011493309E-3</v>
      </c>
      <c r="L208" s="136">
        <f t="shared" si="113"/>
        <v>-3061.5281722331833</v>
      </c>
      <c r="M208" s="136">
        <f t="shared" si="114"/>
        <v>-2601.7081722331764</v>
      </c>
      <c r="N208" s="136">
        <f t="shared" si="115"/>
        <v>3521.3481722331903</v>
      </c>
      <c r="O208" s="155">
        <f t="shared" si="102"/>
        <v>-1.1348103034723398E-2</v>
      </c>
      <c r="P208" s="100">
        <f t="shared" si="116"/>
        <v>-1.1220768596560838E-2</v>
      </c>
      <c r="Q208" s="100">
        <f t="shared" si="98"/>
        <v>3.5134954850203154E-2</v>
      </c>
      <c r="S208" s="100">
        <f t="shared" si="117"/>
        <v>-6.8856987771704391E-3</v>
      </c>
      <c r="T208" s="100">
        <f t="shared" si="99"/>
        <v>4.3561142985537815E-2</v>
      </c>
      <c r="U208" s="100">
        <f t="shared" si="126"/>
        <v>-2.6655307208047874E-2</v>
      </c>
      <c r="V208" s="100">
        <f t="shared" si="111"/>
        <v>0.28346900824625043</v>
      </c>
      <c r="W208" s="100">
        <f t="shared" si="112"/>
        <v>0.21360084738346974</v>
      </c>
      <c r="X208" s="100">
        <f t="shared" si="118"/>
        <v>-1.3535382412819411E-2</v>
      </c>
      <c r="Y208" s="100">
        <f t="shared" si="100"/>
        <v>3.0661639327774087E-2</v>
      </c>
      <c r="Z208" s="100">
        <f t="shared" si="127"/>
        <v>-4.8343568133621492E-2</v>
      </c>
      <c r="AA208" s="100">
        <f t="shared" si="119"/>
        <v>0.71653099175373813</v>
      </c>
      <c r="AB208" s="100">
        <f t="shared" si="128"/>
        <v>1.0519834889500548</v>
      </c>
      <c r="AC208" s="100">
        <f t="shared" si="124"/>
        <v>-5.1985638889797486E-2</v>
      </c>
      <c r="AD208" s="100">
        <f t="shared" si="103"/>
        <v>0.78639915261652671</v>
      </c>
      <c r="AE208" s="359">
        <f t="shared" si="125"/>
        <v>1469813.3823076922</v>
      </c>
      <c r="AF208" s="100">
        <f t="shared" si="123"/>
        <v>-1.3198866854564249E-2</v>
      </c>
      <c r="AG208" s="100">
        <f t="shared" si="101"/>
        <v>8.0066557188427936E-2</v>
      </c>
      <c r="AI208" s="198">
        <f t="shared" si="104"/>
        <v>968852.71008200001</v>
      </c>
      <c r="AJ208" s="205">
        <f t="shared" si="120"/>
        <v>4.2443128491965361E-3</v>
      </c>
      <c r="AK208" s="35">
        <f t="shared" si="121"/>
        <v>459.82000000000698</v>
      </c>
      <c r="AL208" s="35">
        <f t="shared" si="109"/>
        <v>404.5</v>
      </c>
      <c r="AM208" s="35">
        <f t="shared" si="110"/>
        <v>2159.1724600000002</v>
      </c>
      <c r="AN208">
        <f t="shared" si="122"/>
        <v>2454.4639816000372</v>
      </c>
      <c r="AO208">
        <f t="shared" si="105"/>
        <v>969183.23161160003</v>
      </c>
      <c r="AP208" s="35">
        <f t="shared" si="106"/>
        <v>1.485860044860029</v>
      </c>
    </row>
    <row r="209" spans="2:42">
      <c r="B209" s="135">
        <v>43448</v>
      </c>
      <c r="C209" s="352">
        <v>504342.84</v>
      </c>
      <c r="D209" s="352">
        <v>934398</v>
      </c>
      <c r="E209" s="355">
        <v>61.2</v>
      </c>
      <c r="F209" s="356">
        <v>181066.9</v>
      </c>
      <c r="G209" s="111">
        <v>5.2885400000000002</v>
      </c>
      <c r="H209" s="136">
        <v>1438740.84</v>
      </c>
      <c r="I209" s="136">
        <f t="shared" si="96"/>
        <v>-15878.049999999814</v>
      </c>
      <c r="J209" s="136">
        <f t="shared" si="107"/>
        <v>-1329.7999999998137</v>
      </c>
      <c r="K209" s="155">
        <f t="shared" si="108"/>
        <v>-9.2428042843338879E-4</v>
      </c>
      <c r="L209" s="136">
        <f t="shared" si="113"/>
        <v>-3002.350365129093</v>
      </c>
      <c r="M209" s="136">
        <f t="shared" si="114"/>
        <v>-3212.3403651291128</v>
      </c>
      <c r="N209" s="136">
        <f t="shared" si="115"/>
        <v>2792.3603651290732</v>
      </c>
      <c r="O209" s="155">
        <f t="shared" si="102"/>
        <v>-1.1036073737921983E-2</v>
      </c>
      <c r="P209" s="100">
        <f t="shared" si="116"/>
        <v>-1.0915608280049088E-2</v>
      </c>
      <c r="Q209" s="100">
        <f t="shared" si="98"/>
        <v>3.2063103225446095E-2</v>
      </c>
      <c r="S209" s="100">
        <f t="shared" si="117"/>
        <v>1.9324548677008208E-3</v>
      </c>
      <c r="T209" s="100">
        <f t="shared" si="99"/>
        <v>4.5591049903793382E-2</v>
      </c>
      <c r="U209" s="100">
        <f t="shared" si="126"/>
        <v>-2.8982029684133614E-2</v>
      </c>
      <c r="V209" s="100">
        <f t="shared" si="111"/>
        <v>-0.66713039554831366</v>
      </c>
      <c r="W209" s="100">
        <f t="shared" si="112"/>
        <v>-6.1263190379175041E-2</v>
      </c>
      <c r="X209" s="100">
        <f t="shared" si="118"/>
        <v>-1.7714387841691801E-2</v>
      </c>
      <c r="Y209" s="100">
        <f t="shared" si="100"/>
        <v>2.4905824236150446E-2</v>
      </c>
      <c r="Z209" s="100">
        <f t="shared" si="127"/>
        <v>-4.8279390568314512E-2</v>
      </c>
      <c r="AA209" s="100">
        <f t="shared" si="119"/>
        <v>1.6671303955484011</v>
      </c>
      <c r="AB209" s="100">
        <f t="shared" si="128"/>
        <v>0.42107628551427645</v>
      </c>
      <c r="AC209" s="100">
        <f t="shared" si="124"/>
        <v>0.57892473323418803</v>
      </c>
      <c r="AD209" s="100">
        <f t="shared" si="103"/>
        <v>1.061263190379186</v>
      </c>
      <c r="AE209" s="359">
        <f t="shared" si="125"/>
        <v>1465009.2453846154</v>
      </c>
      <c r="AF209" s="100">
        <f t="shared" si="123"/>
        <v>-1.3061955271029114E-2</v>
      </c>
      <c r="AG209" s="100">
        <f t="shared" si="101"/>
        <v>7.2779714366861314E-2</v>
      </c>
      <c r="AI209" s="198">
        <f t="shared" si="104"/>
        <v>957579.54332599998</v>
      </c>
      <c r="AJ209" s="205">
        <f t="shared" si="120"/>
        <v>9.1881636574935241E-3</v>
      </c>
      <c r="AK209" s="35">
        <f t="shared" si="121"/>
        <v>-209.99000000001979</v>
      </c>
      <c r="AL209" s="35">
        <f t="shared" si="109"/>
        <v>-438.25</v>
      </c>
      <c r="AM209" s="35">
        <f t="shared" si="110"/>
        <v>-2317.702655</v>
      </c>
      <c r="AN209">
        <f t="shared" si="122"/>
        <v>-1110.5405146001046</v>
      </c>
      <c r="AO209">
        <f t="shared" si="105"/>
        <v>957903.20197400008</v>
      </c>
      <c r="AP209" s="35">
        <f t="shared" si="106"/>
        <v>1.5019689223661778</v>
      </c>
    </row>
    <row r="210" spans="2:42">
      <c r="B210" s="135">
        <v>43455</v>
      </c>
      <c r="C210" s="352">
        <v>499277.69</v>
      </c>
      <c r="D210" s="352">
        <v>933794.72</v>
      </c>
      <c r="E210" s="355">
        <v>63.1</v>
      </c>
      <c r="F210" s="356">
        <v>182152.47</v>
      </c>
      <c r="G210" s="111">
        <v>5.333075</v>
      </c>
      <c r="H210" s="136">
        <v>1433072.41</v>
      </c>
      <c r="I210" s="136">
        <f t="shared" si="96"/>
        <v>-15099.989999999991</v>
      </c>
      <c r="J210" s="136">
        <f t="shared" si="107"/>
        <v>-5668.4300000001676</v>
      </c>
      <c r="K210" s="155">
        <f t="shared" si="108"/>
        <v>-3.955438650863544E-3</v>
      </c>
      <c r="L210" s="136">
        <f t="shared" si="113"/>
        <v>-2831.3852702240247</v>
      </c>
      <c r="M210" s="136">
        <f t="shared" si="114"/>
        <v>-2218.4752702240212</v>
      </c>
      <c r="N210" s="136">
        <f t="shared" si="115"/>
        <v>3444.2952702240282</v>
      </c>
      <c r="O210" s="155">
        <f t="shared" si="102"/>
        <v>-1.0536794857421051E-2</v>
      </c>
      <c r="P210" s="100">
        <f t="shared" si="116"/>
        <v>-1.0426928451336312E-2</v>
      </c>
      <c r="Q210" s="100">
        <f t="shared" si="98"/>
        <v>2.0457755642851561E-2</v>
      </c>
      <c r="S210" s="100">
        <f t="shared" si="117"/>
        <v>-9.0598956082402534E-3</v>
      </c>
      <c r="T210" s="100">
        <f t="shared" si="99"/>
        <v>3.5693612996795195E-2</v>
      </c>
      <c r="U210" s="100">
        <f t="shared" si="126"/>
        <v>-2.9270201385368927E-2</v>
      </c>
      <c r="V210" s="100">
        <f t="shared" si="111"/>
        <v>0.89357194143702467</v>
      </c>
      <c r="W210" s="100">
        <f t="shared" si="112"/>
        <v>0.30230218695509148</v>
      </c>
      <c r="X210" s="100">
        <f t="shared" si="118"/>
        <v>-1.1156301883679515E-2</v>
      </c>
      <c r="Y210" s="100">
        <f t="shared" si="100"/>
        <v>1.2493973035369969E-2</v>
      </c>
      <c r="Z210" s="100">
        <f t="shared" si="127"/>
        <v>-4.456695729607605E-2</v>
      </c>
      <c r="AA210" s="100">
        <f t="shared" si="119"/>
        <v>0.10642805856295484</v>
      </c>
      <c r="AB210" s="100">
        <f t="shared" si="128"/>
        <v>0.39329841190856141</v>
      </c>
      <c r="AC210" s="100">
        <f t="shared" si="124"/>
        <v>0.60670252595321661</v>
      </c>
      <c r="AD210" s="100">
        <f t="shared" si="103"/>
        <v>0.69769781304490852</v>
      </c>
      <c r="AE210" s="359">
        <f t="shared" si="125"/>
        <v>1460500.6123076926</v>
      </c>
      <c r="AF210" s="100">
        <f t="shared" si="123"/>
        <v>-1.2653007739115126E-2</v>
      </c>
      <c r="AG210" s="100">
        <f t="shared" si="101"/>
        <v>6.573671215618504E-2</v>
      </c>
      <c r="AI210" s="198">
        <f t="shared" si="104"/>
        <v>971432.78394524998</v>
      </c>
      <c r="AJ210" s="205">
        <f t="shared" si="120"/>
        <v>1.5231163077223293E-2</v>
      </c>
      <c r="AK210" s="35">
        <f t="shared" si="121"/>
        <v>612.91000000000349</v>
      </c>
      <c r="AL210" s="35">
        <f t="shared" si="109"/>
        <v>1085.570000000007</v>
      </c>
      <c r="AM210" s="35">
        <f t="shared" si="110"/>
        <v>5789.4262277500375</v>
      </c>
      <c r="AN210">
        <f t="shared" si="122"/>
        <v>3268.6949982500187</v>
      </c>
      <c r="AO210">
        <f t="shared" si="105"/>
        <v>971769.30097774998</v>
      </c>
      <c r="AP210" s="35">
        <f t="shared" si="106"/>
        <v>1.4747043444962789</v>
      </c>
    </row>
    <row r="211" spans="2:42">
      <c r="B211" s="135">
        <v>43462</v>
      </c>
      <c r="C211" s="352">
        <v>501757.23</v>
      </c>
      <c r="D211" s="352">
        <v>935657.42</v>
      </c>
      <c r="E211" s="355">
        <v>59.95</v>
      </c>
      <c r="F211" s="356">
        <v>182114.52</v>
      </c>
      <c r="G211" s="111">
        <v>5.4309599999999998</v>
      </c>
      <c r="H211" s="136">
        <v>1437414.65</v>
      </c>
      <c r="I211" s="136">
        <f t="shared" si="96"/>
        <v>-12867.90000000014</v>
      </c>
      <c r="J211" s="136">
        <f t="shared" si="107"/>
        <v>4342.2399999999907</v>
      </c>
      <c r="K211" s="155">
        <f t="shared" si="108"/>
        <v>3.0208680564094647E-3</v>
      </c>
      <c r="L211" s="136">
        <f t="shared" si="113"/>
        <v>-2369.3601131291962</v>
      </c>
      <c r="M211" s="136">
        <f t="shared" si="114"/>
        <v>-1355.4901131292008</v>
      </c>
      <c r="N211" s="136">
        <f t="shared" si="115"/>
        <v>3383.2301131291915</v>
      </c>
      <c r="O211" s="155">
        <f t="shared" si="102"/>
        <v>-8.9521141307417045E-3</v>
      </c>
      <c r="P211" s="100">
        <f t="shared" si="116"/>
        <v>-8.8726848433776841E-3</v>
      </c>
      <c r="Q211" s="100">
        <f t="shared" si="98"/>
        <v>2.5074731137062781E-2</v>
      </c>
      <c r="S211" s="100">
        <f t="shared" si="117"/>
        <v>-9.0712272498227869E-3</v>
      </c>
      <c r="T211" s="100">
        <f t="shared" si="99"/>
        <v>3.8869108043252804E-2</v>
      </c>
      <c r="U211" s="100">
        <f t="shared" si="126"/>
        <v>-2.6139891926085273E-2</v>
      </c>
      <c r="V211" s="100">
        <f t="shared" si="111"/>
        <v>0.57102785659014343</v>
      </c>
      <c r="W211" s="100">
        <f t="shared" si="112"/>
        <v>0.35695179477614686</v>
      </c>
      <c r="X211" s="100">
        <f t="shared" si="118"/>
        <v>-8.7661813810547759E-3</v>
      </c>
      <c r="Y211" s="100">
        <f t="shared" si="100"/>
        <v>1.7827166996575477E-2</v>
      </c>
      <c r="Z211" s="100">
        <f t="shared" si="127"/>
        <v>-4.2123474971365531E-2</v>
      </c>
      <c r="AA211" s="100">
        <f t="shared" si="119"/>
        <v>0.42897214340987</v>
      </c>
      <c r="AB211" s="100">
        <f t="shared" si="128"/>
        <v>0.54885262647454236</v>
      </c>
      <c r="AC211" s="100">
        <f t="shared" si="124"/>
        <v>0.45114607719969679</v>
      </c>
      <c r="AD211" s="100">
        <f t="shared" si="103"/>
        <v>0.64304820522383954</v>
      </c>
      <c r="AE211" s="359">
        <f t="shared" si="125"/>
        <v>1456299.5130769229</v>
      </c>
      <c r="AF211" s="100">
        <f t="shared" si="123"/>
        <v>-1.2366204454706389E-2</v>
      </c>
      <c r="AG211" s="100">
        <f t="shared" si="101"/>
        <v>5.9068345456429555E-2</v>
      </c>
      <c r="AI211" s="198">
        <f t="shared" si="104"/>
        <v>989056.67353919987</v>
      </c>
      <c r="AJ211" s="205">
        <f t="shared" si="120"/>
        <v>2.3432734569761932E-2</v>
      </c>
      <c r="AK211" s="35">
        <f t="shared" si="121"/>
        <v>1013.8699999999953</v>
      </c>
      <c r="AL211" s="35">
        <f t="shared" si="109"/>
        <v>-37.950000000011642</v>
      </c>
      <c r="AM211" s="35">
        <f t="shared" si="110"/>
        <v>-206.10493200006323</v>
      </c>
      <c r="AN211">
        <f t="shared" si="122"/>
        <v>5506.2874151999749</v>
      </c>
      <c r="AO211">
        <f t="shared" si="105"/>
        <v>989382.25959119992</v>
      </c>
      <c r="AP211" s="35">
        <f t="shared" si="106"/>
        <v>1.4528405336415888</v>
      </c>
    </row>
    <row r="212" spans="2:42">
      <c r="B212" s="135">
        <v>43469</v>
      </c>
      <c r="C212" s="352">
        <v>501851.62</v>
      </c>
      <c r="D212" s="352">
        <v>929359.7</v>
      </c>
      <c r="E212" s="355">
        <v>53.79</v>
      </c>
      <c r="F212" s="356">
        <v>180709.91</v>
      </c>
      <c r="G212" s="111">
        <v>5.42692</v>
      </c>
      <c r="H212" s="136">
        <v>1431211.33</v>
      </c>
      <c r="I212" s="136">
        <f t="shared" si="96"/>
        <v>-8859.309999999823</v>
      </c>
      <c r="J212" s="136">
        <f t="shared" si="107"/>
        <v>-6203.3199999998324</v>
      </c>
      <c r="K212" s="155">
        <f t="shared" si="108"/>
        <v>-4.334314485897643E-3</v>
      </c>
      <c r="L212" s="136">
        <f t="shared" si="113"/>
        <v>-1632.4747739048712</v>
      </c>
      <c r="M212" s="136">
        <f t="shared" si="114"/>
        <v>-2427.7147739048619</v>
      </c>
      <c r="N212" s="136">
        <f t="shared" si="115"/>
        <v>837.23477390488051</v>
      </c>
      <c r="O212" s="155">
        <f t="shared" si="102"/>
        <v>-6.1900781626706538E-3</v>
      </c>
      <c r="P212" s="100">
        <f t="shared" si="116"/>
        <v>-6.1519968214891344E-3</v>
      </c>
      <c r="Q212" s="100">
        <f t="shared" si="98"/>
        <v>1.3468056765799902E-2</v>
      </c>
      <c r="S212" s="100">
        <f t="shared" si="117"/>
        <v>-3.1861195172906021E-3</v>
      </c>
      <c r="T212" s="100">
        <f t="shared" si="99"/>
        <v>3.2024149924647125E-2</v>
      </c>
      <c r="U212" s="100">
        <f t="shared" si="126"/>
        <v>-2.1989639847020521E-2</v>
      </c>
      <c r="V212" s="100">
        <f t="shared" si="111"/>
        <v>-1.5216045601390307E-2</v>
      </c>
      <c r="W212" s="100">
        <f t="shared" si="112"/>
        <v>0.18106037603380387</v>
      </c>
      <c r="X212" s="100">
        <f t="shared" si="118"/>
        <v>-7.7462462028819856E-3</v>
      </c>
      <c r="Y212" s="100">
        <f t="shared" si="100"/>
        <v>3.7225963694856503E-3</v>
      </c>
      <c r="Z212" s="100">
        <f t="shared" si="127"/>
        <v>-4.4255540581050828E-2</v>
      </c>
      <c r="AA212" s="100">
        <f t="shared" si="119"/>
        <v>1.0152176576414338</v>
      </c>
      <c r="AB212" s="100">
        <f t="shared" si="128"/>
        <v>0.57475479609562674</v>
      </c>
      <c r="AC212" s="100">
        <f t="shared" si="124"/>
        <v>0.42524391324140959</v>
      </c>
      <c r="AD212" s="100">
        <f t="shared" si="103"/>
        <v>0.81894075272229383</v>
      </c>
      <c r="AE212" s="359">
        <f t="shared" si="125"/>
        <v>1452121.2476923077</v>
      </c>
      <c r="AF212" s="100">
        <f t="shared" si="123"/>
        <v>-1.2036993830881327E-2</v>
      </c>
      <c r="AG212" s="100">
        <f t="shared" si="101"/>
        <v>5.2664510574956365E-2</v>
      </c>
      <c r="AI212" s="198">
        <f t="shared" si="104"/>
        <v>980698.22477720003</v>
      </c>
      <c r="AJ212" s="205">
        <f t="shared" si="120"/>
        <v>1.2226331796292815E-2</v>
      </c>
      <c r="AK212" s="35">
        <f t="shared" si="121"/>
        <v>-795.23999999999069</v>
      </c>
      <c r="AL212" s="35">
        <f t="shared" si="109"/>
        <v>-1404.609999999986</v>
      </c>
      <c r="AM212" s="35">
        <f t="shared" si="110"/>
        <v>-7622.706101199924</v>
      </c>
      <c r="AN212">
        <f t="shared" si="122"/>
        <v>-4315.7038607999493</v>
      </c>
      <c r="AO212">
        <f t="shared" si="105"/>
        <v>980990.1388040001</v>
      </c>
      <c r="AP212" s="35">
        <f t="shared" si="106"/>
        <v>1.4589456849636624</v>
      </c>
    </row>
    <row r="213" spans="2:42">
      <c r="B213" s="135">
        <v>43476</v>
      </c>
      <c r="C213" s="352">
        <v>501289.91</v>
      </c>
      <c r="D213" s="352">
        <v>930913.39</v>
      </c>
      <c r="E213" s="355">
        <v>52.37</v>
      </c>
      <c r="F213" s="356">
        <v>181226.15</v>
      </c>
      <c r="G213" s="111">
        <v>5.3226800000000001</v>
      </c>
      <c r="H213" s="136">
        <v>1432203.31</v>
      </c>
      <c r="I213" s="136">
        <f t="shared" si="96"/>
        <v>-6537.5300000000279</v>
      </c>
      <c r="J213" s="136">
        <f t="shared" si="107"/>
        <v>991.97999999998137</v>
      </c>
      <c r="K213" s="155">
        <f t="shared" si="108"/>
        <v>6.926251273640621E-4</v>
      </c>
      <c r="L213" s="136">
        <f t="shared" si="113"/>
        <v>-1228.2402849692312</v>
      </c>
      <c r="M213" s="136">
        <f t="shared" si="114"/>
        <v>-1068.9902849692312</v>
      </c>
      <c r="N213" s="136">
        <f t="shared" si="115"/>
        <v>1387.4902849692312</v>
      </c>
      <c r="O213" s="155">
        <f t="shared" si="102"/>
        <v>-4.5646661715926544E-3</v>
      </c>
      <c r="P213" s="100">
        <f t="shared" si="116"/>
        <v>-4.5439246723544928E-3</v>
      </c>
      <c r="Q213" s="100">
        <f t="shared" si="98"/>
        <v>1.8151461644324823E-2</v>
      </c>
      <c r="S213" s="100">
        <f t="shared" si="117"/>
        <v>-6.0532831198714969E-3</v>
      </c>
      <c r="T213" s="100">
        <f t="shared" si="99"/>
        <v>3.054139666147614E-2</v>
      </c>
      <c r="U213" s="100">
        <f t="shared" si="126"/>
        <v>-2.2721185768553379E-2</v>
      </c>
      <c r="V213" s="100">
        <f t="shared" si="111"/>
        <v>-0.56625133571244535</v>
      </c>
      <c r="W213" s="100">
        <f t="shared" si="112"/>
        <v>0.46698523754384885</v>
      </c>
      <c r="X213" s="100">
        <f t="shared" si="118"/>
        <v>-3.7292566978953143E-3</v>
      </c>
      <c r="Y213" s="100">
        <f t="shared" si="100"/>
        <v>1.1602178761323826E-2</v>
      </c>
      <c r="Z213" s="100">
        <f t="shared" si="127"/>
        <v>-3.8774776284733047E-2</v>
      </c>
      <c r="AA213" s="100">
        <f t="shared" si="119"/>
        <v>1.5662513357125041</v>
      </c>
      <c r="AB213" s="100">
        <f t="shared" si="128"/>
        <v>0.62187342622284925</v>
      </c>
      <c r="AC213" s="100">
        <f t="shared" si="124"/>
        <v>0.37812528311419158</v>
      </c>
      <c r="AD213" s="100">
        <f t="shared" si="103"/>
        <v>0.53301629208584456</v>
      </c>
      <c r="AE213" s="359">
        <f t="shared" si="125"/>
        <v>1448336.1146153845</v>
      </c>
      <c r="AF213" s="100">
        <f t="shared" si="123"/>
        <v>-1.1380904811186785E-2</v>
      </c>
      <c r="AG213" s="100">
        <f t="shared" si="101"/>
        <v>4.6650228632525388E-2</v>
      </c>
      <c r="AI213" s="198">
        <f t="shared" si="104"/>
        <v>964608.80408199993</v>
      </c>
      <c r="AJ213" s="205">
        <f t="shared" si="120"/>
        <v>7.340654679803338E-3</v>
      </c>
      <c r="AK213" s="35">
        <f t="shared" si="121"/>
        <v>159.25</v>
      </c>
      <c r="AL213" s="35">
        <f t="shared" si="109"/>
        <v>516.23999999999069</v>
      </c>
      <c r="AM213" s="35">
        <f t="shared" si="110"/>
        <v>2747.7803231999505</v>
      </c>
      <c r="AN213">
        <f t="shared" si="122"/>
        <v>847.63679000000002</v>
      </c>
      <c r="AO213">
        <f t="shared" si="105"/>
        <v>964887.55283359997</v>
      </c>
      <c r="AP213" s="35">
        <f t="shared" si="106"/>
        <v>1.4843214691639735</v>
      </c>
    </row>
    <row r="214" spans="2:42">
      <c r="B214" s="135">
        <v>43483</v>
      </c>
      <c r="C214" s="352">
        <v>496547.04</v>
      </c>
      <c r="D214" s="352">
        <v>932623.58</v>
      </c>
      <c r="E214" s="355">
        <v>54.71</v>
      </c>
      <c r="F214" s="356">
        <v>180200.31</v>
      </c>
      <c r="G214" s="111">
        <v>5.2726600000000001</v>
      </c>
      <c r="H214" s="136">
        <v>1429170.62</v>
      </c>
      <c r="I214" s="136">
        <f t="shared" si="96"/>
        <v>-3901.7899999998044</v>
      </c>
      <c r="J214" s="136">
        <f t="shared" si="107"/>
        <v>-3032.6899999999441</v>
      </c>
      <c r="K214" s="155">
        <f t="shared" si="108"/>
        <v>-2.121992964003097E-3</v>
      </c>
      <c r="L214" s="136">
        <f t="shared" si="113"/>
        <v>-740.00409660395405</v>
      </c>
      <c r="M214" s="136">
        <f t="shared" si="114"/>
        <v>-2692.1640966039577</v>
      </c>
      <c r="N214" s="136">
        <f t="shared" si="115"/>
        <v>-1212.1559033960493</v>
      </c>
      <c r="O214" s="155">
        <f t="shared" si="102"/>
        <v>-2.7301078999229667E-3</v>
      </c>
      <c r="P214" s="100">
        <f t="shared" si="116"/>
        <v>-2.7226747042040987E-3</v>
      </c>
      <c r="Q214" s="100">
        <f t="shared" si="98"/>
        <v>1.2858220207954617E-2</v>
      </c>
      <c r="S214" s="100">
        <f t="shared" si="117"/>
        <v>-5.4692009170288049E-3</v>
      </c>
      <c r="T214" s="100">
        <f t="shared" si="99"/>
        <v>1.7591767374286717E-2</v>
      </c>
      <c r="U214" s="100">
        <f t="shared" si="126"/>
        <v>-2.1981777494456203E-2</v>
      </c>
      <c r="V214" s="100">
        <f t="shared" si="111"/>
        <v>1.5639152039938413</v>
      </c>
      <c r="W214" s="100">
        <f t="shared" si="112"/>
        <v>0.69984545554736677</v>
      </c>
      <c r="X214" s="100">
        <f t="shared" si="118"/>
        <v>-1.2541728657450687E-3</v>
      </c>
      <c r="Y214" s="100">
        <f t="shared" si="100"/>
        <v>1.0355907882961196E-2</v>
      </c>
      <c r="Z214" s="100">
        <f t="shared" si="127"/>
        <v>-3.2985557030821948E-2</v>
      </c>
      <c r="AA214" s="100">
        <f t="shared" si="119"/>
        <v>-0.56391850139644195</v>
      </c>
      <c r="AB214" s="100">
        <f t="shared" si="128"/>
        <v>0.54504696514003037</v>
      </c>
      <c r="AC214" s="100">
        <f t="shared" si="124"/>
        <v>0.45495157356123206</v>
      </c>
      <c r="AD214" s="100">
        <f t="shared" si="103"/>
        <v>0.30015454445269291</v>
      </c>
      <c r="AE214" s="359">
        <f t="shared" si="125"/>
        <v>1445030.5176923077</v>
      </c>
      <c r="AF214" s="100">
        <f t="shared" si="123"/>
        <v>-1.0592323265747291E-2</v>
      </c>
      <c r="AG214" s="100">
        <f t="shared" si="101"/>
        <v>4.1062574994061865E-2</v>
      </c>
      <c r="AI214" s="198">
        <f t="shared" si="104"/>
        <v>950134.96652460005</v>
      </c>
      <c r="AJ214" s="205">
        <f t="shared" si="120"/>
        <v>-2.1924128743271105E-2</v>
      </c>
      <c r="AK214" s="35">
        <f t="shared" si="121"/>
        <v>-1952.1600000000035</v>
      </c>
      <c r="AL214" s="35">
        <f t="shared" si="109"/>
        <v>-1025.8399999999965</v>
      </c>
      <c r="AM214" s="35">
        <f t="shared" si="110"/>
        <v>-5408.9055343999817</v>
      </c>
      <c r="AN214">
        <f t="shared" si="122"/>
        <v>-10293.075945600018</v>
      </c>
      <c r="AO214">
        <f t="shared" si="105"/>
        <v>950423.43375319999</v>
      </c>
      <c r="AP214" s="35">
        <f t="shared" si="106"/>
        <v>1.5037198886776588</v>
      </c>
    </row>
    <row r="215" spans="2:42">
      <c r="B215" s="135">
        <v>43490</v>
      </c>
      <c r="C215" s="352">
        <v>496149.44</v>
      </c>
      <c r="D215" s="352">
        <v>934533.22</v>
      </c>
      <c r="E215" s="355">
        <v>60.27</v>
      </c>
      <c r="F215" s="356">
        <v>179670.9</v>
      </c>
      <c r="G215" s="111">
        <v>5.2122799999999998</v>
      </c>
      <c r="H215" s="136">
        <v>1430682.65</v>
      </c>
      <c r="I215" s="136">
        <f t="shared" si="96"/>
        <v>-6732</v>
      </c>
      <c r="J215" s="136">
        <f t="shared" si="107"/>
        <v>1512.0299999997951</v>
      </c>
      <c r="K215" s="155">
        <f t="shared" si="108"/>
        <v>1.0568591154717611E-3</v>
      </c>
      <c r="L215" s="136">
        <f t="shared" si="113"/>
        <v>-1291.5653034756383</v>
      </c>
      <c r="M215" s="136">
        <f t="shared" si="114"/>
        <v>-3735.1853034756336</v>
      </c>
      <c r="N215" s="136">
        <f t="shared" si="115"/>
        <v>-1152.054696524357</v>
      </c>
      <c r="O215" s="155">
        <f t="shared" si="102"/>
        <v>-4.7054460330528229E-3</v>
      </c>
      <c r="P215" s="100">
        <f t="shared" si="116"/>
        <v>-4.6834085070720554E-3</v>
      </c>
      <c r="Q215" s="100">
        <f t="shared" si="98"/>
        <v>1.406232381986223E-2</v>
      </c>
      <c r="S215" s="100">
        <f t="shared" si="117"/>
        <v>-1.1176301336006616E-2</v>
      </c>
      <c r="T215" s="100">
        <f t="shared" si="99"/>
        <v>2.1407712842286993E-2</v>
      </c>
      <c r="U215" s="100">
        <f t="shared" si="126"/>
        <v>-2.3239138752467324E-2</v>
      </c>
      <c r="V215" s="100">
        <f t="shared" si="111"/>
        <v>-0.26295774554739693</v>
      </c>
      <c r="W215" s="100">
        <f t="shared" si="112"/>
        <v>0.83300505050504736</v>
      </c>
      <c r="X215" s="100">
        <f t="shared" si="118"/>
        <v>-1.2015081331798445E-3</v>
      </c>
      <c r="Y215" s="100">
        <f t="shared" si="100"/>
        <v>1.0205392588451833E-2</v>
      </c>
      <c r="Z215" s="100">
        <f t="shared" si="127"/>
        <v>-3.1338089257970068E-2</v>
      </c>
      <c r="AA215" s="100">
        <f t="shared" si="119"/>
        <v>1.262964359172948</v>
      </c>
      <c r="AB215" s="100">
        <f t="shared" si="128"/>
        <v>0.59810163120429871</v>
      </c>
      <c r="AC215" s="100">
        <f t="shared" si="124"/>
        <v>0.40189874789285501</v>
      </c>
      <c r="AD215" s="100">
        <f t="shared" si="103"/>
        <v>0.16699346405229795</v>
      </c>
      <c r="AE215" s="359">
        <f t="shared" si="125"/>
        <v>1441796.796153846</v>
      </c>
      <c r="AF215" s="100">
        <f t="shared" si="123"/>
        <v>-9.958608646675313E-3</v>
      </c>
      <c r="AG215" s="100">
        <f t="shared" si="101"/>
        <v>3.5595887888299482E-2</v>
      </c>
      <c r="AI215" s="198">
        <f t="shared" si="104"/>
        <v>936495.0386519999</v>
      </c>
      <c r="AJ215" s="205">
        <f t="shared" si="120"/>
        <v>-5.3143198254874076E-2</v>
      </c>
      <c r="AK215" s="35">
        <f t="shared" si="121"/>
        <v>-2443.6199999999953</v>
      </c>
      <c r="AL215" s="35">
        <f t="shared" si="109"/>
        <v>-529.41000000000349</v>
      </c>
      <c r="AM215" s="35">
        <f t="shared" si="110"/>
        <v>-2759.4331548000182</v>
      </c>
      <c r="AN215">
        <f t="shared" si="122"/>
        <v>-12736.831653599975</v>
      </c>
      <c r="AO215">
        <f t="shared" si="105"/>
        <v>936809.18276759994</v>
      </c>
      <c r="AP215" s="35">
        <f t="shared" si="106"/>
        <v>1.5271868341142405</v>
      </c>
    </row>
    <row r="216" spans="2:42">
      <c r="B216" s="135">
        <v>43497</v>
      </c>
      <c r="C216" s="352">
        <v>500268.51</v>
      </c>
      <c r="D216" s="352">
        <v>938005.17</v>
      </c>
      <c r="E216" s="355">
        <v>63.68</v>
      </c>
      <c r="F216" s="356">
        <v>180627.28</v>
      </c>
      <c r="G216" s="111">
        <v>5.2585600000000001</v>
      </c>
      <c r="H216" s="136">
        <v>1438273.68</v>
      </c>
      <c r="I216" s="136">
        <f t="shared" si="96"/>
        <v>7062.3499999998603</v>
      </c>
      <c r="J216" s="136">
        <f t="shared" si="107"/>
        <v>7591.0300000000279</v>
      </c>
      <c r="K216" s="155">
        <f t="shared" si="108"/>
        <v>5.277875904674852E-3</v>
      </c>
      <c r="L216" s="136">
        <f t="shared" si="113"/>
        <v>1343.0197620641127</v>
      </c>
      <c r="M216" s="136">
        <f t="shared" si="114"/>
        <v>1260.389762064108</v>
      </c>
      <c r="N216" s="136">
        <f t="shared" si="115"/>
        <v>-1425.6497620641173</v>
      </c>
      <c r="O216" s="155">
        <f t="shared" si="102"/>
        <v>4.9102963491620463E-3</v>
      </c>
      <c r="P216" s="100">
        <f t="shared" si="116"/>
        <v>4.9345263358136354E-3</v>
      </c>
      <c r="Q216" s="100">
        <f t="shared" si="98"/>
        <v>1.0748835583102818E-2</v>
      </c>
      <c r="S216" s="100">
        <f t="shared" si="117"/>
        <v>-3.1545379887385561E-3</v>
      </c>
      <c r="T216" s="100">
        <f t="shared" si="99"/>
        <v>2.5139570072884563E-2</v>
      </c>
      <c r="U216" s="100">
        <f t="shared" si="126"/>
        <v>-1.6942991916691578E-2</v>
      </c>
      <c r="V216" s="100">
        <f t="shared" si="111"/>
        <v>0.54262333306547228</v>
      </c>
      <c r="W216" s="100">
        <f t="shared" si="112"/>
        <v>-0.22416192910292146</v>
      </c>
      <c r="X216" s="100">
        <f t="shared" si="118"/>
        <v>9.3026090974249135E-3</v>
      </c>
      <c r="Y216" s="100">
        <f t="shared" si="100"/>
        <v>3.2377662647074361E-3</v>
      </c>
      <c r="Z216" s="100">
        <f t="shared" si="127"/>
        <v>-1.5129480727990774E-2</v>
      </c>
      <c r="AA216" s="100">
        <f t="shared" si="119"/>
        <v>0.45737534959024756</v>
      </c>
      <c r="AB216" s="100">
        <f t="shared" si="128"/>
        <v>0.55004883574301033</v>
      </c>
      <c r="AC216" s="100">
        <f t="shared" si="124"/>
        <v>0.44995144201996712</v>
      </c>
      <c r="AD216" s="100">
        <f t="shared" si="103"/>
        <v>1.2241633450622327</v>
      </c>
      <c r="AE216" s="359">
        <f t="shared" si="125"/>
        <v>1440025.1292307691</v>
      </c>
      <c r="AF216" s="100">
        <f t="shared" si="123"/>
        <v>-8.3299645127853945E-3</v>
      </c>
      <c r="AG216" s="100">
        <f t="shared" si="101"/>
        <v>3.1139409577387818E-2</v>
      </c>
      <c r="AI216" s="198">
        <f t="shared" si="104"/>
        <v>949839.38951680006</v>
      </c>
      <c r="AJ216" s="205">
        <f t="shared" si="120"/>
        <v>-3.146618855908568E-2</v>
      </c>
      <c r="AK216" s="35">
        <f t="shared" si="121"/>
        <v>-82.630000000004657</v>
      </c>
      <c r="AL216" s="35">
        <f t="shared" si="109"/>
        <v>956.38000000000466</v>
      </c>
      <c r="AM216" s="35">
        <f t="shared" si="110"/>
        <v>5029.1816128000246</v>
      </c>
      <c r="AN216">
        <f t="shared" si="122"/>
        <v>-434.51481280002452</v>
      </c>
      <c r="AO216">
        <f t="shared" si="105"/>
        <v>950174.2546176</v>
      </c>
      <c r="AP216" s="35">
        <f t="shared" si="106"/>
        <v>1.5136946439143806</v>
      </c>
    </row>
    <row r="217" spans="2:42">
      <c r="B217" s="135">
        <v>43504</v>
      </c>
      <c r="C217" s="352">
        <v>498585.63</v>
      </c>
      <c r="D217" s="352">
        <v>942301.59</v>
      </c>
      <c r="E217" s="355">
        <v>58.45</v>
      </c>
      <c r="F217" s="356">
        <v>180050.45</v>
      </c>
      <c r="G217" s="111">
        <v>5.2935999999999996</v>
      </c>
      <c r="H217" s="136">
        <v>1440887.21</v>
      </c>
      <c r="I217" s="136">
        <f t="shared" si="96"/>
        <v>8683.8999999999069</v>
      </c>
      <c r="J217" s="136">
        <f t="shared" si="107"/>
        <v>2613.5300000000279</v>
      </c>
      <c r="K217" s="155">
        <f t="shared" si="108"/>
        <v>1.8138338531022342E-3</v>
      </c>
      <c r="L217" s="136">
        <f t="shared" si="113"/>
        <v>1640.452622034137</v>
      </c>
      <c r="M217" s="136">
        <f t="shared" si="114"/>
        <v>464.75262203415446</v>
      </c>
      <c r="N217" s="136">
        <f t="shared" si="115"/>
        <v>-2816.1526220341193</v>
      </c>
      <c r="O217" s="155">
        <f t="shared" si="102"/>
        <v>6.0267729075059989E-3</v>
      </c>
      <c r="P217" s="100">
        <f t="shared" si="116"/>
        <v>6.0633151308663756E-3</v>
      </c>
      <c r="Q217" s="100">
        <f t="shared" si="98"/>
        <v>1.6124313169429947E-2</v>
      </c>
      <c r="S217" s="100">
        <f t="shared" si="117"/>
        <v>-5.3946427926306554E-3</v>
      </c>
      <c r="T217" s="100">
        <f t="shared" si="99"/>
        <v>1.4581829145966674E-2</v>
      </c>
      <c r="U217" s="100">
        <f t="shared" si="126"/>
        <v>-1.6492355986294942E-2</v>
      </c>
      <c r="V217" s="100">
        <f t="shared" si="111"/>
        <v>-0.64391072610606603</v>
      </c>
      <c r="W217" s="100">
        <f t="shared" si="112"/>
        <v>-0.31141307477055225</v>
      </c>
      <c r="X217" s="100">
        <f t="shared" si="118"/>
        <v>1.2233361473079631E-2</v>
      </c>
      <c r="Y217" s="100">
        <f t="shared" si="100"/>
        <v>1.6942373815989339E-2</v>
      </c>
      <c r="Z217" s="100">
        <f t="shared" si="127"/>
        <v>-7.5460810964609873E-3</v>
      </c>
      <c r="AA217" s="100">
        <f t="shared" si="119"/>
        <v>1.6439145523486929</v>
      </c>
      <c r="AB217" s="100">
        <f t="shared" si="128"/>
        <v>0.63014893107306647</v>
      </c>
      <c r="AC217" s="100">
        <f t="shared" si="124"/>
        <v>0.36985164101626883</v>
      </c>
      <c r="AE217" s="359">
        <f t="shared" si="125"/>
        <v>1438830.8600000003</v>
      </c>
      <c r="AF217" s="100">
        <f t="shared" si="123"/>
        <v>-6.5628789612198124E-3</v>
      </c>
      <c r="AG217" s="100">
        <f t="shared" si="101"/>
        <v>2.728254287690076E-2</v>
      </c>
      <c r="AI217" s="198">
        <f t="shared" si="104"/>
        <v>953115.06212000002</v>
      </c>
      <c r="AJ217" s="205">
        <f t="shared" si="120"/>
        <v>-1.1915443766800668E-2</v>
      </c>
      <c r="AK217" s="35">
        <f t="shared" si="121"/>
        <v>-1175.6999999999825</v>
      </c>
      <c r="AL217" s="35">
        <f t="shared" si="109"/>
        <v>-576.82999999998719</v>
      </c>
      <c r="AM217" s="35">
        <f t="shared" si="110"/>
        <v>-3053.507287999932</v>
      </c>
      <c r="AN217">
        <f t="shared" si="122"/>
        <v>-6223.6855199999072</v>
      </c>
      <c r="AO217">
        <f t="shared" si="105"/>
        <v>953424.47304000007</v>
      </c>
      <c r="AP217" s="35">
        <f t="shared" si="106"/>
        <v>1.5112756707468624</v>
      </c>
    </row>
    <row r="218" spans="2:42">
      <c r="B218" s="135">
        <v>43511</v>
      </c>
      <c r="C218" s="352">
        <v>496199.3</v>
      </c>
      <c r="D218" s="352">
        <v>953252.94</v>
      </c>
      <c r="E218" s="355">
        <v>59.52</v>
      </c>
      <c r="F218" s="356">
        <v>179474.66</v>
      </c>
      <c r="G218" s="111">
        <v>5.3051399999999997</v>
      </c>
      <c r="H218" s="136">
        <v>1449452.24</v>
      </c>
      <c r="I218" s="136">
        <f t="shared" si="96"/>
        <v>20281.619999999879</v>
      </c>
      <c r="J218" s="136">
        <f t="shared" si="107"/>
        <v>8565.0300000000279</v>
      </c>
      <c r="K218" s="155">
        <f t="shared" si="108"/>
        <v>5.9091495143020565E-3</v>
      </c>
      <c r="L218" s="136">
        <f t="shared" si="113"/>
        <v>3823.0131532815117</v>
      </c>
      <c r="M218" s="136">
        <f t="shared" si="114"/>
        <v>3097.3631532815175</v>
      </c>
      <c r="N218" s="136">
        <f t="shared" si="115"/>
        <v>-4548.6631532815063</v>
      </c>
      <c r="O218" s="155">
        <f t="shared" si="102"/>
        <v>1.399261006350915E-2</v>
      </c>
      <c r="P218" s="100">
        <f t="shared" si="116"/>
        <v>1.4191181735879707E-2</v>
      </c>
      <c r="Q218" s="100">
        <f t="shared" si="98"/>
        <v>2.0228773023933017E-2</v>
      </c>
      <c r="S218" s="100">
        <f t="shared" si="117"/>
        <v>-7.0031632853956934E-4</v>
      </c>
      <c r="T218" s="100">
        <f t="shared" si="99"/>
        <v>9.8583849695900762E-3</v>
      </c>
      <c r="U218" s="100">
        <f t="shared" si="126"/>
        <v>-1.424558192868426E-2</v>
      </c>
      <c r="V218" s="100">
        <f t="shared" si="111"/>
        <v>-0.27861315138417597</v>
      </c>
      <c r="W218" s="100">
        <f t="shared" si="112"/>
        <v>-1.7145573183995795E-2</v>
      </c>
      <c r="X218" s="100">
        <f t="shared" si="118"/>
        <v>2.2119706645204046E-2</v>
      </c>
      <c r="Y218" s="100">
        <f t="shared" si="100"/>
        <v>2.5711641276351213E-2</v>
      </c>
      <c r="Z218" s="100">
        <f t="shared" si="127"/>
        <v>2.106862075482805E-3</v>
      </c>
      <c r="AA218" s="100">
        <f t="shared" si="119"/>
        <v>1.278611983845934</v>
      </c>
      <c r="AB218" s="100">
        <f t="shared" si="128"/>
        <v>0.80493920455314805</v>
      </c>
      <c r="AC218" s="100">
        <f t="shared" si="124"/>
        <v>0.19506127772555829</v>
      </c>
      <c r="AD218" s="100">
        <f t="shared" ref="AD218:AD227" si="129">(D218-D214)/(H218-H214)</f>
        <v>1.0171455731840016</v>
      </c>
      <c r="AE218" s="359">
        <f t="shared" si="125"/>
        <v>1438433.4253846151</v>
      </c>
      <c r="AF218" s="100">
        <f t="shared" si="123"/>
        <v>-4.565365386350515E-3</v>
      </c>
      <c r="AG218" s="100">
        <f t="shared" si="101"/>
        <v>2.4285549385820226E-2</v>
      </c>
      <c r="AI218" s="198">
        <f t="shared" si="104"/>
        <v>952138.19775239995</v>
      </c>
      <c r="AJ218" s="205">
        <f t="shared" si="120"/>
        <v>2.1083649148576356E-3</v>
      </c>
      <c r="AK218" s="35">
        <f t="shared" si="121"/>
        <v>-725.64999999999418</v>
      </c>
      <c r="AL218" s="35">
        <f t="shared" si="109"/>
        <v>-575.79000000000815</v>
      </c>
      <c r="AM218" s="35">
        <f t="shared" si="110"/>
        <v>-3054.6465606000429</v>
      </c>
      <c r="AN218">
        <f t="shared" si="122"/>
        <v>-3849.6748409999691</v>
      </c>
      <c r="AO218">
        <f t="shared" si="105"/>
        <v>952453.95968519989</v>
      </c>
      <c r="AP218" s="35">
        <f t="shared" si="106"/>
        <v>1.5218081937305037</v>
      </c>
    </row>
    <row r="219" spans="2:42">
      <c r="B219" s="135">
        <v>43518</v>
      </c>
      <c r="C219" s="352">
        <v>495914.74</v>
      </c>
      <c r="D219" s="352">
        <v>953797.32</v>
      </c>
      <c r="E219" s="355">
        <v>60.57</v>
      </c>
      <c r="F219" s="356">
        <v>180276.81</v>
      </c>
      <c r="G219" s="111">
        <v>5.3798599999999999</v>
      </c>
      <c r="H219" s="136">
        <v>1449712.06</v>
      </c>
      <c r="I219" s="136">
        <f t="shared" si="96"/>
        <v>19029.410000000149</v>
      </c>
      <c r="J219" s="136">
        <f t="shared" si="107"/>
        <v>259.82000000006519</v>
      </c>
      <c r="K219" s="155">
        <f t="shared" si="108"/>
        <v>1.7922179663737168E-4</v>
      </c>
      <c r="L219" s="136">
        <f t="shared" si="113"/>
        <v>3537.1571007424263</v>
      </c>
      <c r="M219" s="136">
        <f t="shared" si="114"/>
        <v>4143.0671007424298</v>
      </c>
      <c r="N219" s="136">
        <f t="shared" si="115"/>
        <v>-2931.2471007424228</v>
      </c>
      <c r="O219" s="155">
        <f t="shared" si="102"/>
        <v>1.3126337653561458E-2</v>
      </c>
      <c r="P219" s="100">
        <f t="shared" si="116"/>
        <v>1.3300930153867562E-2</v>
      </c>
      <c r="Q219" s="100">
        <f t="shared" si="98"/>
        <v>1.4403557012133443E-2</v>
      </c>
      <c r="S219" s="100">
        <f t="shared" si="117"/>
        <v>-4.7304296060479608E-4</v>
      </c>
      <c r="T219" s="100">
        <f t="shared" si="99"/>
        <v>1.2082774440720459E-2</v>
      </c>
      <c r="U219" s="100">
        <f t="shared" si="126"/>
        <v>-1.5734501926147788E-2</v>
      </c>
      <c r="V219" s="100">
        <f t="shared" si="111"/>
        <v>-1.0952197675310842</v>
      </c>
      <c r="W219" s="100">
        <f t="shared" si="112"/>
        <v>-1.2333540556433951E-2</v>
      </c>
      <c r="X219" s="100">
        <f t="shared" si="118"/>
        <v>2.0613606437660907E-2</v>
      </c>
      <c r="Y219" s="100">
        <f t="shared" si="100"/>
        <v>1.5614439731067693E-2</v>
      </c>
      <c r="Z219" s="100">
        <f t="shared" si="127"/>
        <v>1.0025489501842016E-2</v>
      </c>
      <c r="AA219" s="100">
        <f t="shared" si="119"/>
        <v>2.0952197675308599</v>
      </c>
      <c r="AB219" s="100">
        <f t="shared" si="128"/>
        <v>0.88355053805747386</v>
      </c>
      <c r="AC219" s="100">
        <f t="shared" si="124"/>
        <v>0.11644994422121445</v>
      </c>
      <c r="AD219" s="100">
        <f t="shared" si="129"/>
        <v>1.0123330150540573</v>
      </c>
      <c r="AE219" s="359">
        <f t="shared" si="125"/>
        <v>1438551.8607692306</v>
      </c>
      <c r="AF219" s="100">
        <f t="shared" si="123"/>
        <v>-2.2506190839593708E-3</v>
      </c>
      <c r="AG219" s="100">
        <f t="shared" si="101"/>
        <v>2.1618911145522057E-2</v>
      </c>
      <c r="AI219" s="198">
        <f t="shared" si="104"/>
        <v>969863.99904659996</v>
      </c>
      <c r="AJ219" s="205">
        <f t="shared" si="120"/>
        <v>3.5631753524964387E-2</v>
      </c>
      <c r="AK219" s="35">
        <f t="shared" si="121"/>
        <v>605.91000000000349</v>
      </c>
      <c r="AL219" s="35">
        <f t="shared" si="109"/>
        <v>802.14999999999418</v>
      </c>
      <c r="AM219" s="35">
        <f t="shared" si="110"/>
        <v>4315.454698999969</v>
      </c>
      <c r="AN219">
        <f t="shared" si="122"/>
        <v>3259.7109726000185</v>
      </c>
      <c r="AO219">
        <f t="shared" si="105"/>
        <v>970189.85716679995</v>
      </c>
      <c r="AP219" s="35">
        <f t="shared" si="106"/>
        <v>1.4942560461655685</v>
      </c>
    </row>
    <row r="220" spans="2:42">
      <c r="B220" s="135">
        <v>43525</v>
      </c>
      <c r="C220" s="352">
        <v>496631.69</v>
      </c>
      <c r="D220" s="352">
        <v>959937.99</v>
      </c>
      <c r="E220" s="355">
        <v>58.29</v>
      </c>
      <c r="F220" s="356">
        <v>180796.1</v>
      </c>
      <c r="G220" s="111">
        <v>5.4477599999999997</v>
      </c>
      <c r="H220" s="136">
        <v>1456569.68</v>
      </c>
      <c r="I220" s="136">
        <f t="shared" ref="I220:I283" si="130">H220-H216</f>
        <v>18296</v>
      </c>
      <c r="J220" s="136">
        <f t="shared" si="107"/>
        <v>6857.6199999998789</v>
      </c>
      <c r="K220" s="155">
        <f t="shared" si="108"/>
        <v>4.7080617523219889E-3</v>
      </c>
      <c r="L220" s="136">
        <f t="shared" si="113"/>
        <v>3358.4445717138788</v>
      </c>
      <c r="M220" s="136">
        <f t="shared" si="114"/>
        <v>3527.2645717138857</v>
      </c>
      <c r="N220" s="136">
        <f t="shared" si="115"/>
        <v>-3189.6245717138718</v>
      </c>
      <c r="O220" s="155">
        <f t="shared" si="102"/>
        <v>1.2561019394554472E-2</v>
      </c>
      <c r="P220" s="100">
        <f t="shared" si="116"/>
        <v>1.2720805681433314E-2</v>
      </c>
      <c r="Q220" s="100">
        <f t="shared" si="98"/>
        <v>1.6062726319063345E-2</v>
      </c>
      <c r="S220" s="100">
        <f t="shared" si="117"/>
        <v>-7.2697360063698731E-3</v>
      </c>
      <c r="T220" s="100">
        <f t="shared" si="99"/>
        <v>1.0653019475115429E-2</v>
      </c>
      <c r="U220" s="100">
        <f t="shared" si="126"/>
        <v>-1.9193742199695902E-2</v>
      </c>
      <c r="V220" s="100">
        <f t="shared" si="111"/>
        <v>0.10454793353962807</v>
      </c>
      <c r="W220" s="100">
        <f t="shared" si="112"/>
        <v>-0.19877678181023212</v>
      </c>
      <c r="X220" s="100">
        <f t="shared" si="118"/>
        <v>2.3382408435979034E-2</v>
      </c>
      <c r="Y220" s="100">
        <f t="shared" si="100"/>
        <v>1.8884265579786567E-2</v>
      </c>
      <c r="Z220" s="100">
        <f t="shared" si="127"/>
        <v>1.6956611603737192E-2</v>
      </c>
      <c r="AA220" s="100">
        <f t="shared" si="119"/>
        <v>0.89545206646039743</v>
      </c>
      <c r="AB220" s="100">
        <f t="shared" si="128"/>
        <v>0.96693462770627236</v>
      </c>
      <c r="AC220" s="100">
        <f t="shared" si="124"/>
        <v>3.3065854572422157E-2</v>
      </c>
      <c r="AD220" s="100">
        <f t="shared" si="129"/>
        <v>1.1987767818102288</v>
      </c>
      <c r="AE220" s="359">
        <f t="shared" si="125"/>
        <v>1439035.4861538461</v>
      </c>
      <c r="AF220" s="100">
        <f t="shared" si="123"/>
        <v>-6.8724014382417315E-4</v>
      </c>
      <c r="AG220" s="100">
        <f t="shared" si="101"/>
        <v>1.9094332929581629E-2</v>
      </c>
      <c r="AI220" s="198">
        <f t="shared" si="104"/>
        <v>984933.76173599996</v>
      </c>
      <c r="AJ220" s="205">
        <f t="shared" si="120"/>
        <v>3.6947690953365302E-2</v>
      </c>
      <c r="AK220" s="35">
        <f t="shared" si="121"/>
        <v>168.82000000000698</v>
      </c>
      <c r="AL220" s="35">
        <f t="shared" si="109"/>
        <v>519.29000000000815</v>
      </c>
      <c r="AM220" s="35">
        <f t="shared" si="110"/>
        <v>2828.967290400044</v>
      </c>
      <c r="AN220">
        <f t="shared" si="122"/>
        <v>919.69084320003799</v>
      </c>
      <c r="AO220">
        <f t="shared" si="105"/>
        <v>985251.31166640006</v>
      </c>
      <c r="AP220" s="35">
        <f t="shared" si="106"/>
        <v>1.4783737537344028</v>
      </c>
    </row>
    <row r="221" spans="2:42">
      <c r="B221" s="135">
        <v>43532</v>
      </c>
      <c r="C221" s="352">
        <v>496722.06</v>
      </c>
      <c r="D221" s="352">
        <v>962276.68</v>
      </c>
      <c r="E221" s="355">
        <v>53.59</v>
      </c>
      <c r="F221" s="356">
        <v>179660.11</v>
      </c>
      <c r="G221" s="111">
        <v>5.4568399999999997</v>
      </c>
      <c r="H221" s="136">
        <v>1458998.74</v>
      </c>
      <c r="I221" s="136">
        <f t="shared" si="130"/>
        <v>18111.530000000028</v>
      </c>
      <c r="J221" s="136">
        <f t="shared" si="107"/>
        <v>2429.0600000000559</v>
      </c>
      <c r="K221" s="155">
        <f t="shared" si="108"/>
        <v>1.6648814926324446E-3</v>
      </c>
      <c r="L221" s="136">
        <f t="shared" si="113"/>
        <v>3319.0509525659591</v>
      </c>
      <c r="M221" s="136">
        <f t="shared" si="114"/>
        <v>2928.7109525659334</v>
      </c>
      <c r="N221" s="136">
        <f t="shared" si="115"/>
        <v>-3709.3909525659847</v>
      </c>
      <c r="O221" s="155">
        <f t="shared" si="102"/>
        <v>1.2413670761634811E-2</v>
      </c>
      <c r="P221" s="100">
        <f t="shared" si="116"/>
        <v>1.2569706965474438E-2</v>
      </c>
      <c r="Q221" s="100">
        <f t="shared" si="98"/>
        <v>1.3186019801394125E-2</v>
      </c>
      <c r="S221" s="100">
        <f t="shared" si="117"/>
        <v>-3.7377130183234662E-3</v>
      </c>
      <c r="T221" s="100">
        <f t="shared" si="99"/>
        <v>9.2264229872023439E-3</v>
      </c>
      <c r="U221" s="100">
        <f t="shared" si="126"/>
        <v>-1.3374821526001631E-2</v>
      </c>
      <c r="V221" s="100">
        <f t="shared" si="111"/>
        <v>3.7203691963143465E-2</v>
      </c>
      <c r="W221" s="100">
        <f t="shared" si="112"/>
        <v>-0.10289412324635214</v>
      </c>
      <c r="X221" s="100">
        <f t="shared" si="118"/>
        <v>2.1198191971638386E-2</v>
      </c>
      <c r="Y221" s="100">
        <f t="shared" si="100"/>
        <v>1.5242125658559796E-2</v>
      </c>
      <c r="Z221" s="100">
        <f t="shared" si="127"/>
        <v>2.7398377529634883E-2</v>
      </c>
      <c r="AA221" s="100">
        <f t="shared" si="119"/>
        <v>0.96279630803685656</v>
      </c>
      <c r="AB221" s="100">
        <f t="shared" si="128"/>
        <v>0.98587811357420452</v>
      </c>
      <c r="AC221" s="100">
        <f t="shared" si="124"/>
        <v>1.4122368704490872E-2</v>
      </c>
      <c r="AD221" s="100">
        <f t="shared" si="129"/>
        <v>1.1028935711118859</v>
      </c>
      <c r="AE221" s="359">
        <f t="shared" si="125"/>
        <v>1440491.4938461536</v>
      </c>
      <c r="AF221" s="100">
        <f t="shared" si="123"/>
        <v>1.1541550103764608E-3</v>
      </c>
      <c r="AG221" s="100">
        <f t="shared" si="101"/>
        <v>1.7419661830145837E-2</v>
      </c>
      <c r="AI221" s="198">
        <f t="shared" si="104"/>
        <v>980376.47465239989</v>
      </c>
      <c r="AJ221" s="205">
        <f t="shared" si="120"/>
        <v>2.860243596587668E-2</v>
      </c>
      <c r="AK221" s="35">
        <f t="shared" si="121"/>
        <v>-390.34000000002561</v>
      </c>
      <c r="AL221" s="35">
        <f t="shared" si="109"/>
        <v>-1135.9900000000198</v>
      </c>
      <c r="AM221" s="35">
        <f t="shared" si="110"/>
        <v>-6198.915671600108</v>
      </c>
      <c r="AN221">
        <f t="shared" si="122"/>
        <v>-2130.0229256001398</v>
      </c>
      <c r="AO221">
        <f t="shared" si="105"/>
        <v>980668.90670799988</v>
      </c>
      <c r="AP221" s="35">
        <f t="shared" si="106"/>
        <v>1.4877587430580439</v>
      </c>
    </row>
    <row r="222" spans="2:42">
      <c r="B222" s="135">
        <v>43539</v>
      </c>
      <c r="C222" s="352">
        <v>495887.59</v>
      </c>
      <c r="D222" s="352">
        <v>977210.94</v>
      </c>
      <c r="E222" s="355">
        <v>55.61</v>
      </c>
      <c r="F222" s="356">
        <v>180247.71</v>
      </c>
      <c r="G222" s="111">
        <v>5.50814</v>
      </c>
      <c r="H222" s="136">
        <v>1473098.53</v>
      </c>
      <c r="I222" s="136">
        <f t="shared" si="130"/>
        <v>23646.290000000037</v>
      </c>
      <c r="J222" s="136">
        <f t="shared" si="107"/>
        <v>14099.790000000037</v>
      </c>
      <c r="K222" s="155">
        <f t="shared" si="108"/>
        <v>9.5715186138974947E-3</v>
      </c>
      <c r="L222" s="136">
        <f t="shared" si="113"/>
        <v>4292.9718561982882</v>
      </c>
      <c r="M222" s="136">
        <f t="shared" si="114"/>
        <v>5066.0218561982765</v>
      </c>
      <c r="N222" s="136">
        <f t="shared" si="115"/>
        <v>-3519.9218561982998</v>
      </c>
      <c r="O222" s="155">
        <f t="shared" si="102"/>
        <v>1.6052076299336228E-2</v>
      </c>
      <c r="P222" s="100">
        <f t="shared" si="116"/>
        <v>1.6313949054299323E-2</v>
      </c>
      <c r="Q222" s="100">
        <f t="shared" si="98"/>
        <v>2.0915029083182157E-2</v>
      </c>
      <c r="S222" s="100">
        <f t="shared" si="117"/>
        <v>-6.2819516270974738E-4</v>
      </c>
      <c r="T222" s="100">
        <f t="shared" si="99"/>
        <v>6.925420148572314E-3</v>
      </c>
      <c r="U222" s="100">
        <f t="shared" si="126"/>
        <v>-1.6764885568713535E-2</v>
      </c>
      <c r="V222" s="100">
        <f t="shared" si="111"/>
        <v>-5.918315095472839E-2</v>
      </c>
      <c r="W222" s="100">
        <f t="shared" si="112"/>
        <v>-1.3182194754439798E-2</v>
      </c>
      <c r="X222" s="100">
        <f t="shared" si="118"/>
        <v>2.5132888653876063E-2</v>
      </c>
      <c r="Y222" s="100">
        <f t="shared" si="100"/>
        <v>2.8163818878366192E-2</v>
      </c>
      <c r="Z222" s="100">
        <f t="shared" si="127"/>
        <v>4.5818741050387461E-2</v>
      </c>
      <c r="AA222" s="100">
        <f t="shared" si="119"/>
        <v>1.05918315095472</v>
      </c>
      <c r="AB222" s="100">
        <f t="shared" si="128"/>
        <v>0.93911294091315212</v>
      </c>
      <c r="AC222" s="100">
        <f t="shared" si="124"/>
        <v>6.0887541365535876E-2</v>
      </c>
      <c r="AD222" s="100">
        <f t="shared" si="129"/>
        <v>1.0131821947544397</v>
      </c>
      <c r="AE222" s="359">
        <f t="shared" si="125"/>
        <v>1443134.393076923</v>
      </c>
      <c r="AF222" s="100">
        <f t="shared" si="123"/>
        <v>3.2681162779924474E-3</v>
      </c>
      <c r="AG222" s="100">
        <f t="shared" si="101"/>
        <v>1.6586805898919858E-2</v>
      </c>
      <c r="AI222" s="198">
        <f t="shared" si="104"/>
        <v>992829.62135939999</v>
      </c>
      <c r="AJ222" s="205">
        <f t="shared" si="120"/>
        <v>4.2736888093614422E-2</v>
      </c>
      <c r="AK222" s="35">
        <f t="shared" si="121"/>
        <v>773.04999999998836</v>
      </c>
      <c r="AL222" s="35">
        <f t="shared" si="109"/>
        <v>587.60000000000582</v>
      </c>
      <c r="AM222" s="35">
        <f t="shared" si="110"/>
        <v>3236.5830640000322</v>
      </c>
      <c r="AN222">
        <f t="shared" si="122"/>
        <v>4258.0676269999358</v>
      </c>
      <c r="AO222">
        <f t="shared" si="105"/>
        <v>993135.92902479984</v>
      </c>
      <c r="AP222" s="35">
        <f t="shared" si="106"/>
        <v>1.4832798682920421</v>
      </c>
    </row>
    <row r="223" spans="2:42">
      <c r="B223" s="135">
        <v>43546</v>
      </c>
      <c r="C223" s="352">
        <v>498592.69</v>
      </c>
      <c r="D223" s="352">
        <v>983853.6</v>
      </c>
      <c r="E223" s="355">
        <v>59.33</v>
      </c>
      <c r="F223" s="356">
        <v>180364.16</v>
      </c>
      <c r="G223" s="111">
        <v>5.6039399999999997</v>
      </c>
      <c r="H223" s="136">
        <v>1482446.29</v>
      </c>
      <c r="I223" s="136">
        <f t="shared" si="130"/>
        <v>32734.229999999981</v>
      </c>
      <c r="J223" s="136">
        <f t="shared" si="107"/>
        <v>9347.7600000000093</v>
      </c>
      <c r="K223" s="155">
        <f t="shared" si="108"/>
        <v>6.3056314842947925E-3</v>
      </c>
      <c r="L223" s="136">
        <f t="shared" si="113"/>
        <v>5841.2884506258069</v>
      </c>
      <c r="M223" s="136">
        <f t="shared" si="114"/>
        <v>5928.6384506258128</v>
      </c>
      <c r="N223" s="136">
        <f t="shared" si="115"/>
        <v>-5753.9384506258011</v>
      </c>
      <c r="O223" s="155">
        <f t="shared" si="102"/>
        <v>2.2081224946099046E-2</v>
      </c>
      <c r="P223" s="100">
        <f t="shared" si="116"/>
        <v>2.2579814918556984E-2</v>
      </c>
      <c r="Q223" s="100">
        <f t="shared" si="98"/>
        <v>2.3583344711688613E-2</v>
      </c>
      <c r="S223" s="100">
        <f t="shared" si="117"/>
        <v>5.4000209794127351E-3</v>
      </c>
      <c r="T223" s="100">
        <f t="shared" si="99"/>
        <v>1.5734624132444312E-2</v>
      </c>
      <c r="U223" s="100">
        <f t="shared" si="126"/>
        <v>-1.3719819926261876E-3</v>
      </c>
      <c r="V223" s="100">
        <f t="shared" si="111"/>
        <v>0.28938483658116748</v>
      </c>
      <c r="W223" s="100">
        <f t="shared" si="112"/>
        <v>8.1808858800100484E-2</v>
      </c>
      <c r="X223" s="100">
        <f t="shared" si="118"/>
        <v>3.1512229453527954E-2</v>
      </c>
      <c r="Y223" s="100">
        <f t="shared" si="100"/>
        <v>2.7607375099185684E-2</v>
      </c>
      <c r="Z223" s="100">
        <f t="shared" si="127"/>
        <v>5.3608013547131649E-2</v>
      </c>
      <c r="AA223" s="100">
        <f t="shared" si="119"/>
        <v>0.71061516341883257</v>
      </c>
      <c r="AB223" s="100">
        <f t="shared" si="128"/>
        <v>0.98558887205591195</v>
      </c>
      <c r="AC223" s="100">
        <f t="shared" si="124"/>
        <v>1.4411610222777638E-2</v>
      </c>
      <c r="AD223" s="100">
        <f t="shared" si="129"/>
        <v>0.91819114119990131</v>
      </c>
      <c r="AE223" s="359">
        <f t="shared" si="125"/>
        <v>1446932.3838461537</v>
      </c>
      <c r="AF223" s="100">
        <f t="shared" si="123"/>
        <v>5.8256662866793115E-3</v>
      </c>
      <c r="AG223" s="100">
        <f t="shared" si="101"/>
        <v>1.6840710763819773E-2</v>
      </c>
      <c r="AI223" s="198">
        <f t="shared" si="104"/>
        <v>1010749.9307904</v>
      </c>
      <c r="AJ223" s="205">
        <f t="shared" si="120"/>
        <v>4.215635571996891E-2</v>
      </c>
      <c r="AK223" s="35">
        <f t="shared" si="121"/>
        <v>87.350000000005821</v>
      </c>
      <c r="AL223" s="35">
        <f t="shared" si="109"/>
        <v>116.45000000001164</v>
      </c>
      <c r="AM223" s="35">
        <f t="shared" si="110"/>
        <v>652.57881300006522</v>
      </c>
      <c r="AN223">
        <f t="shared" si="122"/>
        <v>489.50415900003259</v>
      </c>
      <c r="AO223">
        <f t="shared" si="105"/>
        <v>1011082.4125505999</v>
      </c>
      <c r="AP223" s="35">
        <f t="shared" si="106"/>
        <v>1.4661972867872535</v>
      </c>
    </row>
    <row r="224" spans="2:42">
      <c r="B224" s="135">
        <v>43553</v>
      </c>
      <c r="C224" s="352">
        <v>504918.67</v>
      </c>
      <c r="D224" s="352">
        <v>1002027.09</v>
      </c>
      <c r="E224" s="355">
        <v>59.31</v>
      </c>
      <c r="F224" s="356">
        <v>179997.81</v>
      </c>
      <c r="G224" s="111">
        <v>5.6601800000000004</v>
      </c>
      <c r="H224" s="136">
        <v>1506945.76</v>
      </c>
      <c r="I224" s="136">
        <f t="shared" si="130"/>
        <v>50376.080000000075</v>
      </c>
      <c r="J224" s="136">
        <f t="shared" si="107"/>
        <v>24499.469999999972</v>
      </c>
      <c r="K224" s="155">
        <f t="shared" si="108"/>
        <v>1.6257698618163917E-2</v>
      </c>
      <c r="L224" s="136">
        <f t="shared" si="113"/>
        <v>8900.0844496111549</v>
      </c>
      <c r="M224" s="136">
        <f t="shared" si="114"/>
        <v>8101.7944496111468</v>
      </c>
      <c r="N224" s="136">
        <f t="shared" si="115"/>
        <v>-9698.3744496111631</v>
      </c>
      <c r="O224" s="155">
        <f t="shared" si="102"/>
        <v>3.3429258927010139E-2</v>
      </c>
      <c r="P224" s="100">
        <f t="shared" si="116"/>
        <v>3.4585424021733091E-2</v>
      </c>
      <c r="Q224" s="100">
        <f t="shared" si="98"/>
        <v>3.9368007847503939E-2</v>
      </c>
      <c r="S224" s="100">
        <f t="shared" si="117"/>
        <v>1.6686369732064381E-2</v>
      </c>
      <c r="T224" s="100">
        <f t="shared" si="99"/>
        <v>2.4397781774902663E-2</v>
      </c>
      <c r="U224" s="100">
        <f t="shared" si="126"/>
        <v>6.3007363142530155E-3</v>
      </c>
      <c r="V224" s="100">
        <f t="shared" si="111"/>
        <v>0.25820885104861407</v>
      </c>
      <c r="W224" s="100">
        <f t="shared" si="112"/>
        <v>0.16450227965335867</v>
      </c>
      <c r="X224" s="100">
        <f t="shared" si="118"/>
        <v>4.3845644654609384E-2</v>
      </c>
      <c r="Y224" s="100">
        <f t="shared" si="100"/>
        <v>4.7078479231728518E-2</v>
      </c>
      <c r="Z224" s="100">
        <f t="shared" si="127"/>
        <v>7.0933729142018578E-2</v>
      </c>
      <c r="AA224" s="100">
        <f t="shared" si="119"/>
        <v>0.74179114895138598</v>
      </c>
      <c r="AB224" s="100">
        <f t="shared" si="128"/>
        <v>1.0096518724821824</v>
      </c>
      <c r="AC224" s="100">
        <f t="shared" si="124"/>
        <v>-9.6513902034938738E-3</v>
      </c>
      <c r="AD224" s="100">
        <f t="shared" si="129"/>
        <v>0.83549772034663905</v>
      </c>
      <c r="AE224" s="359">
        <f t="shared" si="125"/>
        <v>1452280.9307692309</v>
      </c>
      <c r="AF224" s="100">
        <f t="shared" si="123"/>
        <v>9.2043905399347026E-3</v>
      </c>
      <c r="AG224" s="100">
        <f t="shared" si="101"/>
        <v>1.7979240638638164E-2</v>
      </c>
      <c r="AI224" s="198">
        <f t="shared" si="104"/>
        <v>1018820.0042058</v>
      </c>
      <c r="AJ224" s="205">
        <f t="shared" si="120"/>
        <v>3.4404590223482329E-2</v>
      </c>
      <c r="AK224" s="35">
        <f t="shared" si="121"/>
        <v>-798.29000000000815</v>
      </c>
      <c r="AL224" s="35">
        <f t="shared" si="109"/>
        <v>-366.35000000000582</v>
      </c>
      <c r="AM224" s="35">
        <f t="shared" si="110"/>
        <v>-2073.606943000033</v>
      </c>
      <c r="AN224">
        <f t="shared" si="122"/>
        <v>-4518.4650922000465</v>
      </c>
      <c r="AO224">
        <f t="shared" si="105"/>
        <v>1019155.7094816001</v>
      </c>
      <c r="AP224" s="35">
        <f t="shared" si="106"/>
        <v>1.4786217120507694</v>
      </c>
    </row>
    <row r="225" spans="2:42">
      <c r="B225" s="135">
        <v>43560</v>
      </c>
      <c r="C225" s="352">
        <v>505260.62</v>
      </c>
      <c r="D225" s="352">
        <v>996647.26</v>
      </c>
      <c r="E225" s="355">
        <v>54.45</v>
      </c>
      <c r="F225" s="356">
        <v>179968.61</v>
      </c>
      <c r="G225" s="111">
        <v>5.7818399999999999</v>
      </c>
      <c r="H225" s="136">
        <v>1501907.88</v>
      </c>
      <c r="I225" s="136">
        <f t="shared" si="130"/>
        <v>42909.139999999898</v>
      </c>
      <c r="J225" s="136">
        <f t="shared" si="107"/>
        <v>-5037.8800000001211</v>
      </c>
      <c r="K225" s="155">
        <f t="shared" si="108"/>
        <v>-3.3543202396675098E-3</v>
      </c>
      <c r="L225" s="136">
        <f t="shared" si="113"/>
        <v>7421.3641332170901</v>
      </c>
      <c r="M225" s="136">
        <f t="shared" si="114"/>
        <v>7729.8641332170901</v>
      </c>
      <c r="N225" s="136">
        <f t="shared" si="115"/>
        <v>-7112.8641332170901</v>
      </c>
      <c r="O225" s="155">
        <f t="shared" si="102"/>
        <v>2.8569754890692696E-2</v>
      </c>
      <c r="P225" s="100">
        <f t="shared" si="116"/>
        <v>2.9409991128573489E-2</v>
      </c>
      <c r="Q225" s="100">
        <f t="shared" si="98"/>
        <v>2.6727239906279558E-2</v>
      </c>
      <c r="S225" s="100">
        <f t="shared" si="117"/>
        <v>1.7189814360167529E-2</v>
      </c>
      <c r="T225" s="100">
        <f t="shared" si="99"/>
        <v>1.5948477404232535E-2</v>
      </c>
      <c r="U225" s="100">
        <f t="shared" si="126"/>
        <v>6.7928444666572963E-3</v>
      </c>
      <c r="V225" s="100">
        <f t="shared" si="111"/>
        <v>-6.7875773142671805E-2</v>
      </c>
      <c r="W225" s="100">
        <f t="shared" si="112"/>
        <v>0.19899163674685669</v>
      </c>
      <c r="X225" s="100">
        <f t="shared" si="118"/>
        <v>3.5717980820235563E-2</v>
      </c>
      <c r="Y225" s="100">
        <f t="shared" si="100"/>
        <v>3.2279483201136848E-2</v>
      </c>
      <c r="Z225" s="100">
        <f t="shared" si="127"/>
        <v>7.2402063485214663E-2</v>
      </c>
      <c r="AA225" s="100">
        <f t="shared" si="119"/>
        <v>1.0678757731426372</v>
      </c>
      <c r="AB225" s="100">
        <f t="shared" si="128"/>
        <v>1.0137024967515058</v>
      </c>
      <c r="AC225" s="100">
        <f t="shared" si="124"/>
        <v>-1.370213847590014E-2</v>
      </c>
      <c r="AD225" s="100">
        <f t="shared" si="129"/>
        <v>0.80100836325314462</v>
      </c>
      <c r="AE225" s="359">
        <f t="shared" si="125"/>
        <v>1457719.1269230768</v>
      </c>
      <c r="AF225" s="100">
        <f t="shared" si="123"/>
        <v>1.1959552104625711E-2</v>
      </c>
      <c r="AG225" s="100">
        <f t="shared" si="101"/>
        <v>1.9009918023348511E-2</v>
      </c>
      <c r="AI225" s="198">
        <f t="shared" si="104"/>
        <v>1040549.7080423998</v>
      </c>
      <c r="AJ225" s="205">
        <f t="shared" si="120"/>
        <v>6.1377679846239513E-2</v>
      </c>
      <c r="AK225" s="35">
        <f t="shared" si="121"/>
        <v>308.5</v>
      </c>
      <c r="AL225" s="35">
        <f t="shared" si="109"/>
        <v>-29.200000000011642</v>
      </c>
      <c r="AM225" s="35">
        <f t="shared" si="110"/>
        <v>-168.82972800006732</v>
      </c>
      <c r="AN225">
        <f t="shared" si="122"/>
        <v>1783.6976399999999</v>
      </c>
      <c r="AO225">
        <f t="shared" si="105"/>
        <v>1040864.5292304</v>
      </c>
      <c r="AP225" s="35">
        <f t="shared" si="106"/>
        <v>1.4429427056280693</v>
      </c>
    </row>
    <row r="226" spans="2:42">
      <c r="B226" s="135">
        <v>43567</v>
      </c>
      <c r="C226" s="352">
        <v>507746.34</v>
      </c>
      <c r="D226" s="352">
        <v>992237.03</v>
      </c>
      <c r="E226" s="355">
        <v>57.14</v>
      </c>
      <c r="F226" s="356">
        <v>180460.91</v>
      </c>
      <c r="G226" s="111">
        <v>5.8424750000000003</v>
      </c>
      <c r="H226" s="136">
        <v>1499983.37</v>
      </c>
      <c r="I226" s="136">
        <f t="shared" si="130"/>
        <v>26884.840000000084</v>
      </c>
      <c r="J226" s="136">
        <f t="shared" si="107"/>
        <v>-1924.5099999997765</v>
      </c>
      <c r="K226" s="155">
        <f t="shared" si="108"/>
        <v>-1.2830208910914634E-3</v>
      </c>
      <c r="L226" s="136">
        <f t="shared" si="113"/>
        <v>4601.6183210026711</v>
      </c>
      <c r="M226" s="136">
        <f t="shared" si="114"/>
        <v>4814.8183210026828</v>
      </c>
      <c r="N226" s="136">
        <f t="shared" si="115"/>
        <v>-4388.4183210026595</v>
      </c>
      <c r="O226" s="155">
        <f t="shared" si="102"/>
        <v>1.7923425377709409E-2</v>
      </c>
      <c r="P226" s="100">
        <f t="shared" si="116"/>
        <v>1.8250537525144422E-2</v>
      </c>
      <c r="Q226" s="100">
        <f t="shared" si="98"/>
        <v>2.4204452320739884E-2</v>
      </c>
      <c r="S226" s="100">
        <f t="shared" si="117"/>
        <v>2.3914189907434463E-2</v>
      </c>
      <c r="T226" s="100">
        <f t="shared" si="99"/>
        <v>2.0143739741102451E-2</v>
      </c>
      <c r="U226" s="100">
        <f t="shared" si="126"/>
        <v>1.2879632865540924E-2</v>
      </c>
      <c r="V226" s="100">
        <f t="shared" si="111"/>
        <v>-1.2916118908191274</v>
      </c>
      <c r="W226" s="100">
        <f t="shared" si="112"/>
        <v>0.4410943118872927</v>
      </c>
      <c r="X226" s="100">
        <f t="shared" si="118"/>
        <v>1.5376506120572172E-2</v>
      </c>
      <c r="Y226" s="100">
        <f t="shared" si="100"/>
        <v>2.6294924701756001E-2</v>
      </c>
      <c r="Z226" s="100">
        <f t="shared" si="127"/>
        <v>6.5874699686079299E-2</v>
      </c>
      <c r="AA226" s="100">
        <f t="shared" si="119"/>
        <v>2.291611890819218</v>
      </c>
      <c r="AB226" s="100">
        <f t="shared" si="128"/>
        <v>1.0694994625289453</v>
      </c>
      <c r="AC226" s="100">
        <f t="shared" si="124"/>
        <v>-6.9499104253337218E-2</v>
      </c>
      <c r="AD226" s="100">
        <f t="shared" si="129"/>
        <v>0.55890568811270724</v>
      </c>
      <c r="AE226" s="359">
        <f t="shared" si="125"/>
        <v>1462932.9776923077</v>
      </c>
      <c r="AF226" s="100">
        <f t="shared" si="123"/>
        <v>1.3719155132303313E-2</v>
      </c>
      <c r="AG226" s="100">
        <f t="shared" si="101"/>
        <v>1.9482461017328555E-2</v>
      </c>
      <c r="AI226" s="198">
        <f t="shared" si="104"/>
        <v>1054338.35515225</v>
      </c>
      <c r="AJ226" s="205">
        <f t="shared" si="120"/>
        <v>6.1952959973767902E-2</v>
      </c>
      <c r="AK226" s="35">
        <f t="shared" si="121"/>
        <v>213.20000000001164</v>
      </c>
      <c r="AL226" s="35">
        <f t="shared" si="109"/>
        <v>492.30000000001746</v>
      </c>
      <c r="AM226" s="35">
        <f t="shared" si="110"/>
        <v>2876.2504425001021</v>
      </c>
      <c r="AN226">
        <f t="shared" si="122"/>
        <v>1245.6156700000681</v>
      </c>
      <c r="AO226">
        <f t="shared" si="105"/>
        <v>1054672.1941737502</v>
      </c>
      <c r="AP226" s="35">
        <f t="shared" si="106"/>
        <v>1.4222270941494906</v>
      </c>
    </row>
    <row r="227" spans="2:42">
      <c r="B227" s="135">
        <v>43574</v>
      </c>
      <c r="C227" s="352">
        <v>504759.52</v>
      </c>
      <c r="D227" s="352">
        <v>991053.1</v>
      </c>
      <c r="E227" s="355">
        <v>63.47</v>
      </c>
      <c r="F227" s="356">
        <v>180099.62</v>
      </c>
      <c r="G227" s="111">
        <v>5.9412250000000002</v>
      </c>
      <c r="H227" s="136">
        <v>1495812.62</v>
      </c>
      <c r="I227" s="136">
        <f t="shared" si="130"/>
        <v>13366.330000000075</v>
      </c>
      <c r="J227" s="136">
        <f t="shared" si="107"/>
        <v>-4170.75</v>
      </c>
      <c r="K227" s="155">
        <f t="shared" si="108"/>
        <v>-2.7882837356994618E-3</v>
      </c>
      <c r="L227" s="136">
        <f t="shared" si="113"/>
        <v>2249.7599400797098</v>
      </c>
      <c r="M227" s="136">
        <f t="shared" si="114"/>
        <v>1985.2199400797017</v>
      </c>
      <c r="N227" s="136">
        <f t="shared" si="115"/>
        <v>-2514.299940079718</v>
      </c>
      <c r="O227" s="155">
        <f t="shared" si="102"/>
        <v>8.9358318156187722E-3</v>
      </c>
      <c r="P227" s="100">
        <f t="shared" si="116"/>
        <v>9.0164008572614623E-3</v>
      </c>
      <c r="Q227" s="100">
        <f t="shared" si="98"/>
        <v>1.666892738452138E-2</v>
      </c>
      <c r="S227" s="100">
        <f t="shared" si="117"/>
        <v>1.2368472550209302E-2</v>
      </c>
      <c r="T227" s="100">
        <f t="shared" si="99"/>
        <v>8.5939173152817776E-3</v>
      </c>
      <c r="U227" s="100">
        <f t="shared" si="126"/>
        <v>1.6539178241803718E-2</v>
      </c>
      <c r="V227" s="100">
        <f t="shared" si="111"/>
        <v>0.71613498771204387</v>
      </c>
      <c r="W227" s="100">
        <f t="shared" si="112"/>
        <v>0.46137047342090026</v>
      </c>
      <c r="X227" s="100">
        <f t="shared" si="118"/>
        <v>7.3176537647471132E-3</v>
      </c>
      <c r="Y227" s="100">
        <f t="shared" si="100"/>
        <v>2.0831563154141204E-2</v>
      </c>
      <c r="Z227" s="100">
        <f t="shared" si="127"/>
        <v>6.2650699867571463E-2</v>
      </c>
      <c r="AA227" s="100">
        <f t="shared" si="119"/>
        <v>0.28386501228797006</v>
      </c>
      <c r="AB227" s="100">
        <f t="shared" si="128"/>
        <v>1.1347135789662077</v>
      </c>
      <c r="AC227" s="100">
        <f t="shared" si="124"/>
        <v>-0.13471296704424474</v>
      </c>
      <c r="AD227" s="100">
        <f t="shared" si="129"/>
        <v>0.53862952657909535</v>
      </c>
      <c r="AE227" s="359">
        <f t="shared" si="125"/>
        <v>1468059.2853846154</v>
      </c>
      <c r="AF227" s="100">
        <f t="shared" si="123"/>
        <v>1.4601167113492439E-2</v>
      </c>
      <c r="AG227" s="100">
        <f t="shared" si="101"/>
        <v>1.9760712734494534E-2</v>
      </c>
      <c r="AI227" s="198">
        <f t="shared" si="104"/>
        <v>1070012.3648345</v>
      </c>
      <c r="AJ227" s="205">
        <f t="shared" si="120"/>
        <v>5.8632142569386224E-2</v>
      </c>
      <c r="AK227" s="35">
        <f t="shared" si="121"/>
        <v>-264.54000000000815</v>
      </c>
      <c r="AL227" s="35">
        <f t="shared" si="109"/>
        <v>-361.29000000000815</v>
      </c>
      <c r="AM227" s="35">
        <f t="shared" si="110"/>
        <v>-2146.5051802500484</v>
      </c>
      <c r="AN227">
        <f t="shared" si="122"/>
        <v>-1571.6916615000484</v>
      </c>
      <c r="AO227">
        <f t="shared" si="105"/>
        <v>1070389.4543852501</v>
      </c>
      <c r="AP227" s="35">
        <f t="shared" si="106"/>
        <v>1.3974470823417076</v>
      </c>
    </row>
    <row r="228" spans="2:42">
      <c r="B228" s="135">
        <v>43581</v>
      </c>
      <c r="C228" s="352">
        <v>506832.52</v>
      </c>
      <c r="D228" s="352">
        <v>1001793.49</v>
      </c>
      <c r="E228" s="355">
        <v>65.25</v>
      </c>
      <c r="F228" s="356">
        <v>178695.71</v>
      </c>
      <c r="G228" s="111">
        <v>6.0925000000000002</v>
      </c>
      <c r="H228" s="136">
        <v>1508626.01</v>
      </c>
      <c r="I228" s="136">
        <f t="shared" si="130"/>
        <v>1680.25</v>
      </c>
      <c r="J228" s="136">
        <f t="shared" si="107"/>
        <v>12813.389999999898</v>
      </c>
      <c r="K228" s="155">
        <f t="shared" si="108"/>
        <v>8.4934171325866895E-3</v>
      </c>
      <c r="L228" s="136">
        <f t="shared" si="113"/>
        <v>275.78990562166598</v>
      </c>
      <c r="M228" s="136">
        <f t="shared" si="114"/>
        <v>-1026.3100943783397</v>
      </c>
      <c r="N228" s="136">
        <f t="shared" si="115"/>
        <v>-1577.8899056216719</v>
      </c>
      <c r="O228" s="155">
        <f t="shared" si="102"/>
        <v>1.1137617864615764E-3</v>
      </c>
      <c r="P228" s="100">
        <f t="shared" si="116"/>
        <v>1.1150036349018959E-3</v>
      </c>
      <c r="Q228" s="100">
        <f t="shared" si="98"/>
        <v>2.5000810386211297E-2</v>
      </c>
      <c r="S228" s="100">
        <f t="shared" si="117"/>
        <v>3.7904124242425716E-3</v>
      </c>
      <c r="T228" s="100">
        <f t="shared" si="99"/>
        <v>1.7808497681722383E-2</v>
      </c>
      <c r="U228" s="100">
        <f t="shared" si="126"/>
        <v>2.1531980364625659E-2</v>
      </c>
      <c r="V228" s="100">
        <f t="shared" si="111"/>
        <v>0.161783883890213</v>
      </c>
      <c r="W228" s="100">
        <f t="shared" si="112"/>
        <v>1.139026930516313</v>
      </c>
      <c r="X228" s="100">
        <f t="shared" si="118"/>
        <v>-2.331274297184687E-4</v>
      </c>
      <c r="Y228" s="100">
        <f t="shared" si="100"/>
        <v>2.8678443451331269E-2</v>
      </c>
      <c r="Z228" s="100">
        <f t="shared" si="127"/>
        <v>7.1972048248857348E-2</v>
      </c>
      <c r="AA228" s="100">
        <f t="shared" si="119"/>
        <v>0.83821611610979607</v>
      </c>
      <c r="AB228" s="100">
        <f t="shared" si="128"/>
        <v>1.1020406371921192</v>
      </c>
      <c r="AC228" s="100">
        <f t="shared" si="124"/>
        <v>-0.10204053401058243</v>
      </c>
      <c r="AE228" s="359">
        <f t="shared" si="125"/>
        <v>1474054.9284615389</v>
      </c>
      <c r="AF228" s="100">
        <f t="shared" si="123"/>
        <v>1.4992965362958301E-2</v>
      </c>
      <c r="AG228" s="100">
        <f t="shared" si="101"/>
        <v>2.0599662105902403E-2</v>
      </c>
      <c r="AI228" s="198">
        <f t="shared" si="104"/>
        <v>1088703.6131750001</v>
      </c>
      <c r="AJ228" s="205">
        <f t="shared" si="120"/>
        <v>6.8592694176314653E-2</v>
      </c>
      <c r="AK228" s="35">
        <f t="shared" si="121"/>
        <v>-1302.1000000000058</v>
      </c>
      <c r="AL228" s="35">
        <f t="shared" si="109"/>
        <v>-1403.9100000000035</v>
      </c>
      <c r="AM228" s="35">
        <f t="shared" si="110"/>
        <v>-8553.3216750000211</v>
      </c>
      <c r="AN228">
        <f t="shared" si="122"/>
        <v>-7933.0442500000354</v>
      </c>
      <c r="AO228">
        <f t="shared" si="105"/>
        <v>1089101.1488000001</v>
      </c>
      <c r="AP228" s="35">
        <f t="shared" si="106"/>
        <v>1.3852028451739706</v>
      </c>
    </row>
    <row r="229" spans="2:42">
      <c r="B229" s="135">
        <v>43588</v>
      </c>
      <c r="C229" s="352">
        <v>508511.94</v>
      </c>
      <c r="D229" s="352">
        <v>986915.79</v>
      </c>
      <c r="E229" s="355">
        <v>61.6</v>
      </c>
      <c r="F229" s="356">
        <v>178483.85</v>
      </c>
      <c r="G229" s="111">
        <v>6.05844</v>
      </c>
      <c r="H229" s="136">
        <v>1495427.72</v>
      </c>
      <c r="I229" s="136">
        <f t="shared" si="130"/>
        <v>-6480.1599999999162</v>
      </c>
      <c r="J229" s="136">
        <f t="shared" si="107"/>
        <v>-13198.290000000037</v>
      </c>
      <c r="K229" s="155">
        <f t="shared" si="108"/>
        <v>-8.8257625717945345E-3</v>
      </c>
      <c r="L229" s="136">
        <f t="shared" si="113"/>
        <v>-1069.608678141554</v>
      </c>
      <c r="M229" s="136">
        <f t="shared" si="114"/>
        <v>-2554.3686781415345</v>
      </c>
      <c r="N229" s="136">
        <f t="shared" si="115"/>
        <v>-415.15132185842617</v>
      </c>
      <c r="O229" s="155">
        <f t="shared" si="102"/>
        <v>-4.3333154209552281E-3</v>
      </c>
      <c r="P229" s="100">
        <f t="shared" si="116"/>
        <v>-4.3146188167012727E-3</v>
      </c>
      <c r="Q229" s="100">
        <f t="shared" si="98"/>
        <v>7.2239803824370565E-3</v>
      </c>
      <c r="S229" s="100">
        <f t="shared" si="117"/>
        <v>6.4349364888164192E-3</v>
      </c>
      <c r="T229" s="100">
        <f t="shared" si="99"/>
        <v>1.5180190951608974E-2</v>
      </c>
      <c r="U229" s="100">
        <f t="shared" si="126"/>
        <v>1.6478010978544289E-2</v>
      </c>
      <c r="V229" s="100">
        <f t="shared" si="111"/>
        <v>-0.12724527192537663</v>
      </c>
      <c r="W229" s="100">
        <f t="shared" si="112"/>
        <v>-0.5017345250734625</v>
      </c>
      <c r="X229" s="100">
        <f t="shared" si="118"/>
        <v>-9.7642068468637259E-3</v>
      </c>
      <c r="Y229" s="100">
        <f t="shared" si="100"/>
        <v>3.1730111846563886E-3</v>
      </c>
      <c r="Z229" s="100">
        <f t="shared" si="127"/>
        <v>5.2143230724410607E-2</v>
      </c>
      <c r="AA229" s="100">
        <f t="shared" si="119"/>
        <v>1.1272445142514607</v>
      </c>
      <c r="AB229" s="100">
        <f t="shared" si="128"/>
        <v>1.1535690344737508</v>
      </c>
      <c r="AC229" s="100">
        <f t="shared" si="124"/>
        <v>-0.15356888824064774</v>
      </c>
      <c r="AE229" s="359">
        <f t="shared" si="125"/>
        <v>1478451.3930769232</v>
      </c>
      <c r="AF229" s="100">
        <f t="shared" si="123"/>
        <v>1.4222401127168879E-2</v>
      </c>
      <c r="AG229" s="100">
        <f t="shared" si="101"/>
        <v>2.0289570922276352E-2</v>
      </c>
      <c r="AI229" s="198">
        <f t="shared" si="104"/>
        <v>1081333.6961940001</v>
      </c>
      <c r="AJ229" s="205">
        <f t="shared" si="120"/>
        <v>3.9194656282521764E-2</v>
      </c>
      <c r="AK229" s="35">
        <f t="shared" si="121"/>
        <v>-1484.7599999999802</v>
      </c>
      <c r="AL229" s="35">
        <f t="shared" si="109"/>
        <v>-211.85999999998603</v>
      </c>
      <c r="AM229" s="35">
        <f t="shared" si="110"/>
        <v>-1283.5410983999154</v>
      </c>
      <c r="AN229">
        <f t="shared" si="122"/>
        <v>-8995.3293743998802</v>
      </c>
      <c r="AO229">
        <f t="shared" si="105"/>
        <v>1081706.896098</v>
      </c>
      <c r="AP229" s="35">
        <f t="shared" si="106"/>
        <v>1.3824703580927507</v>
      </c>
    </row>
    <row r="230" spans="2:42">
      <c r="B230" s="135">
        <v>43595</v>
      </c>
      <c r="C230" s="352">
        <v>507998.18</v>
      </c>
      <c r="D230" s="352">
        <v>989774.95</v>
      </c>
      <c r="E230" s="355">
        <v>56.8</v>
      </c>
      <c r="F230" s="356">
        <v>179297.32</v>
      </c>
      <c r="G230" s="111">
        <v>6.0660400000000001</v>
      </c>
      <c r="H230" s="136">
        <v>1497773.14</v>
      </c>
      <c r="I230" s="136">
        <f t="shared" si="130"/>
        <v>-2210.2300000002142</v>
      </c>
      <c r="J230" s="136">
        <f t="shared" si="107"/>
        <v>2345.4199999999255</v>
      </c>
      <c r="K230" s="155">
        <f t="shared" si="108"/>
        <v>1.5659380832533328E-3</v>
      </c>
      <c r="L230" s="136">
        <f t="shared" si="113"/>
        <v>-364.36126369100998</v>
      </c>
      <c r="M230" s="136">
        <f t="shared" si="114"/>
        <v>-1527.9512636910065</v>
      </c>
      <c r="N230" s="136">
        <f t="shared" si="115"/>
        <v>-799.22873630898653</v>
      </c>
      <c r="O230" s="155">
        <f t="shared" si="102"/>
        <v>-1.4756774180101897E-3</v>
      </c>
      <c r="P230" s="100">
        <f t="shared" si="116"/>
        <v>-1.4735030029034348E-3</v>
      </c>
      <c r="Q230" s="100">
        <f t="shared" si="98"/>
        <v>1.0742847838681091E-2</v>
      </c>
      <c r="S230" s="100">
        <f t="shared" si="117"/>
        <v>4.9599569737906405E-4</v>
      </c>
      <c r="T230" s="100">
        <f t="shared" si="99"/>
        <v>1.152332294407549E-2</v>
      </c>
      <c r="U230" s="100">
        <f t="shared" si="126"/>
        <v>1.887850237480769E-2</v>
      </c>
      <c r="V230" s="100">
        <f t="shared" si="111"/>
        <v>-0.21904818753145519</v>
      </c>
      <c r="W230" s="100">
        <f t="shared" si="112"/>
        <v>-0.11394289282108333</v>
      </c>
      <c r="X230" s="100">
        <f t="shared" si="118"/>
        <v>-2.4813425880709917E-3</v>
      </c>
      <c r="Y230" s="100">
        <f t="shared" si="100"/>
        <v>1.03427293195865E-2</v>
      </c>
      <c r="Z230" s="100">
        <f t="shared" si="127"/>
        <v>5.0380218503080304E-2</v>
      </c>
      <c r="AA230" s="100">
        <f t="shared" si="119"/>
        <v>1.219039660274069</v>
      </c>
      <c r="AB230" s="100">
        <f t="shared" si="128"/>
        <v>1.1208863504680104</v>
      </c>
      <c r="AC230" s="100">
        <f t="shared" si="124"/>
        <v>-0.1208871545041392</v>
      </c>
      <c r="AD230" s="100">
        <f>(D230-D226)/(H230-H226)</f>
        <v>1.1139474172370458</v>
      </c>
      <c r="AE230" s="359">
        <f t="shared" si="125"/>
        <v>1482827.2338461541</v>
      </c>
      <c r="AF230" s="100">
        <f t="shared" si="123"/>
        <v>1.3598884198528652E-2</v>
      </c>
      <c r="AG230" s="100">
        <f t="shared" si="101"/>
        <v>1.985360434504262E-2</v>
      </c>
      <c r="AI230" s="198">
        <f t="shared" si="104"/>
        <v>1087624.7150127999</v>
      </c>
      <c r="AJ230" s="205">
        <f t="shared" si="120"/>
        <v>3.1570851707982538E-2</v>
      </c>
      <c r="AK230" s="35">
        <f t="shared" si="121"/>
        <v>-1163.5899999999965</v>
      </c>
      <c r="AL230" s="35">
        <f t="shared" si="109"/>
        <v>813.47000000000116</v>
      </c>
      <c r="AM230" s="35">
        <f t="shared" si="110"/>
        <v>4934.5415588000069</v>
      </c>
      <c r="AN230">
        <f t="shared" si="122"/>
        <v>-7058.3834835999787</v>
      </c>
      <c r="AO230">
        <f t="shared" si="105"/>
        <v>1087969.2660848</v>
      </c>
      <c r="AP230" s="35">
        <f t="shared" si="106"/>
        <v>1.3766686125150693</v>
      </c>
    </row>
    <row r="231" spans="2:42">
      <c r="B231" s="135">
        <v>43602</v>
      </c>
      <c r="C231" s="352">
        <v>504837.64</v>
      </c>
      <c r="D231" s="352">
        <v>996129.3</v>
      </c>
      <c r="E231" s="355">
        <v>58.42</v>
      </c>
      <c r="F231" s="356">
        <v>178659.89</v>
      </c>
      <c r="G231" s="111">
        <v>6.0179</v>
      </c>
      <c r="H231" s="136">
        <v>1500966.94</v>
      </c>
      <c r="I231" s="136">
        <f t="shared" si="130"/>
        <v>5154.3199999998324</v>
      </c>
      <c r="J231" s="136">
        <f t="shared" si="107"/>
        <v>3193.8000000000466</v>
      </c>
      <c r="K231" s="155">
        <f t="shared" si="108"/>
        <v>2.1278283451066863E-3</v>
      </c>
      <c r="L231" s="136">
        <f t="shared" si="113"/>
        <v>856.49811395999143</v>
      </c>
      <c r="M231" s="136">
        <f t="shared" si="114"/>
        <v>-583.23188603998994</v>
      </c>
      <c r="N231" s="136">
        <f t="shared" si="115"/>
        <v>-2296.2281139599727</v>
      </c>
      <c r="O231" s="155">
        <f t="shared" si="102"/>
        <v>3.4339996855625829E-3</v>
      </c>
      <c r="P231" s="100">
        <f t="shared" si="116"/>
        <v>3.4458326738811924E-3</v>
      </c>
      <c r="Q231" s="100">
        <f t="shared" si="98"/>
        <v>8.8134939337955395E-3</v>
      </c>
      <c r="S231" s="100">
        <f t="shared" si="117"/>
        <v>1.5476676893581986E-4</v>
      </c>
      <c r="T231" s="100">
        <f t="shared" si="99"/>
        <v>3.2655568146889484E-3</v>
      </c>
      <c r="U231" s="100">
        <f t="shared" si="126"/>
        <v>1.7409012870433362E-2</v>
      </c>
      <c r="V231" s="100">
        <f t="shared" si="111"/>
        <v>-0.98958607301644841</v>
      </c>
      <c r="W231" s="100">
        <f t="shared" si="112"/>
        <v>1.5156218473047441E-2</v>
      </c>
      <c r="X231" s="100">
        <f t="shared" si="118"/>
        <v>5.1220262567162845E-3</v>
      </c>
      <c r="Y231" s="100">
        <f t="shared" si="100"/>
        <v>1.1648668377519045E-2</v>
      </c>
      <c r="Z231" s="100">
        <f t="shared" si="127"/>
        <v>4.4978995816157781E-2</v>
      </c>
      <c r="AA231" s="100">
        <f t="shared" si="119"/>
        <v>1.9895892040829108</v>
      </c>
      <c r="AB231" s="100">
        <f t="shared" si="128"/>
        <v>1.1755769058708549</v>
      </c>
      <c r="AC231" s="100">
        <f t="shared" si="124"/>
        <v>-0.17557737924508324</v>
      </c>
      <c r="AD231" s="100">
        <f>(D231-D227)/(H231-H227)</f>
        <v>0.9848437815269977</v>
      </c>
      <c r="AE231" s="359">
        <f t="shared" si="125"/>
        <v>1486789.9030769235</v>
      </c>
      <c r="AF231" s="100">
        <f t="shared" si="123"/>
        <v>1.2758761092812964E-2</v>
      </c>
      <c r="AG231" s="100">
        <f t="shared" si="101"/>
        <v>1.8959545322195601E-2</v>
      </c>
      <c r="AI231" s="198">
        <f t="shared" si="104"/>
        <v>1075157.3520310002</v>
      </c>
      <c r="AJ231" s="205">
        <f t="shared" si="120"/>
        <v>4.8083436842301921E-3</v>
      </c>
      <c r="AK231" s="35">
        <f t="shared" si="121"/>
        <v>-1439.7299999999814</v>
      </c>
      <c r="AL231" s="35">
        <f t="shared" si="109"/>
        <v>-637.42999999999302</v>
      </c>
      <c r="AM231" s="35">
        <f t="shared" si="110"/>
        <v>-3835.9899969999578</v>
      </c>
      <c r="AN231">
        <f t="shared" si="122"/>
        <v>-8664.1511669998872</v>
      </c>
      <c r="AO231">
        <f t="shared" si="105"/>
        <v>1075508.9177490002</v>
      </c>
      <c r="AP231" s="35">
        <f t="shared" si="106"/>
        <v>1.3955876285446962</v>
      </c>
    </row>
    <row r="232" spans="2:42">
      <c r="B232" s="135">
        <v>43609</v>
      </c>
      <c r="C232" s="352">
        <v>506710.01</v>
      </c>
      <c r="D232" s="352">
        <v>991589.9</v>
      </c>
      <c r="E232" s="355">
        <v>62.53</v>
      </c>
      <c r="F232" s="356">
        <v>178990.25</v>
      </c>
      <c r="G232" s="111">
        <v>5.8613</v>
      </c>
      <c r="H232" s="136">
        <v>1498299.91</v>
      </c>
      <c r="I232" s="136">
        <f t="shared" si="130"/>
        <v>-10326.100000000093</v>
      </c>
      <c r="J232" s="136">
        <f t="shared" si="107"/>
        <v>-2667.0300000000279</v>
      </c>
      <c r="K232" s="155">
        <f t="shared" si="108"/>
        <v>-1.780037482615899E-3</v>
      </c>
      <c r="L232" s="136">
        <f t="shared" si="113"/>
        <v>-1761.7422756044041</v>
      </c>
      <c r="M232" s="136">
        <f t="shared" si="114"/>
        <v>-1467.2022756043959</v>
      </c>
      <c r="N232" s="136">
        <f t="shared" si="115"/>
        <v>2056.2822756044125</v>
      </c>
      <c r="O232" s="155">
        <f t="shared" si="102"/>
        <v>-6.8918778751045203E-3</v>
      </c>
      <c r="P232" s="100">
        <f t="shared" si="116"/>
        <v>-6.8447050041249742E-3</v>
      </c>
      <c r="Q232" s="100">
        <f t="shared" si="98"/>
        <v>5.110540967792873E-3</v>
      </c>
      <c r="S232" s="100">
        <f t="shared" si="117"/>
        <v>-2.417169285033433E-4</v>
      </c>
      <c r="T232" s="100">
        <f t="shared" si="99"/>
        <v>1.0778008011539169E-2</v>
      </c>
      <c r="U232" s="100">
        <f t="shared" si="126"/>
        <v>2.176839914054585E-2</v>
      </c>
      <c r="V232" s="100">
        <f t="shared" si="111"/>
        <v>-0.70204309662807529</v>
      </c>
      <c r="W232" s="100">
        <f t="shared" si="112"/>
        <v>1.1864111329544378E-2</v>
      </c>
      <c r="X232" s="100">
        <f t="shared" si="118"/>
        <v>-1.018532272554493E-2</v>
      </c>
      <c r="Y232" s="100">
        <f t="shared" si="100"/>
        <v>2.2388886395731692E-3</v>
      </c>
      <c r="Z232" s="100">
        <f t="shared" si="127"/>
        <v>3.9623281810018167E-2</v>
      </c>
      <c r="AA232" s="100">
        <f t="shared" si="119"/>
        <v>1.7020430966280753</v>
      </c>
      <c r="AB232" s="100">
        <f t="shared" si="128"/>
        <v>1.1453325465706408</v>
      </c>
      <c r="AC232" s="100">
        <f t="shared" si="124"/>
        <v>-0.14533301994485179</v>
      </c>
      <c r="AD232" s="100">
        <f>(D232-D228)/(H232-H228)</f>
        <v>0.98813588867044433</v>
      </c>
      <c r="AE232" s="359">
        <f t="shared" si="125"/>
        <v>1490527.4300000002</v>
      </c>
      <c r="AF232" s="100">
        <f t="shared" si="123"/>
        <v>1.1174957744385785E-2</v>
      </c>
      <c r="AG232" s="100">
        <f t="shared" si="101"/>
        <v>1.8216863718477611E-2</v>
      </c>
      <c r="AI232" s="198">
        <f t="shared" si="104"/>
        <v>1049115.5523250001</v>
      </c>
      <c r="AJ232" s="205">
        <f t="shared" si="120"/>
        <v>-3.6362569546865786E-2</v>
      </c>
      <c r="AK232" s="35">
        <f t="shared" si="121"/>
        <v>294.54000000000815</v>
      </c>
      <c r="AL232" s="35">
        <f t="shared" si="109"/>
        <v>330.35999999998603</v>
      </c>
      <c r="AM232" s="35">
        <f t="shared" si="110"/>
        <v>1936.3390679999181</v>
      </c>
      <c r="AN232">
        <f t="shared" si="122"/>
        <v>1726.3873020000478</v>
      </c>
      <c r="AO232">
        <f t="shared" si="105"/>
        <v>1049482.059414</v>
      </c>
      <c r="AP232" s="35">
        <f t="shared" si="106"/>
        <v>1.4276565250068274</v>
      </c>
    </row>
    <row r="233" spans="2:42">
      <c r="B233" s="135">
        <v>43616</v>
      </c>
      <c r="C233" s="352">
        <v>509198.49</v>
      </c>
      <c r="D233" s="352">
        <v>996191.74</v>
      </c>
      <c r="E233" s="355">
        <v>58.13</v>
      </c>
      <c r="F233" s="356">
        <v>178918.95</v>
      </c>
      <c r="G233" s="111">
        <v>5.80952</v>
      </c>
      <c r="H233" s="136">
        <v>1505390.23</v>
      </c>
      <c r="I233" s="136">
        <f t="shared" si="130"/>
        <v>9962.5100000000093</v>
      </c>
      <c r="J233" s="136">
        <f t="shared" si="107"/>
        <v>7090.3200000000652</v>
      </c>
      <c r="K233" s="155">
        <f t="shared" si="108"/>
        <v>4.7099548400816081E-3</v>
      </c>
      <c r="L233" s="136">
        <f t="shared" si="113"/>
        <v>1714.8594031864955</v>
      </c>
      <c r="M233" s="136">
        <f t="shared" si="114"/>
        <v>2149.9594031865013</v>
      </c>
      <c r="N233" s="136">
        <f t="shared" si="115"/>
        <v>-1279.7594031864896</v>
      </c>
      <c r="O233" s="155">
        <f t="shared" si="102"/>
        <v>6.6178920265744052E-3</v>
      </c>
      <c r="P233" s="100">
        <f t="shared" si="116"/>
        <v>6.6619802928355575E-3</v>
      </c>
      <c r="Q233" s="100">
        <f t="shared" si="98"/>
        <v>4.7810440812065952E-3</v>
      </c>
      <c r="S233" s="100">
        <f t="shared" si="117"/>
        <v>1.3501157907914382E-3</v>
      </c>
      <c r="T233" s="100">
        <f t="shared" si="99"/>
        <v>1.0026185978466294E-2</v>
      </c>
      <c r="U233" s="100">
        <f t="shared" si="126"/>
        <v>2.5304063862698709E-2</v>
      </c>
      <c r="V233" s="100">
        <f t="shared" si="111"/>
        <v>0.35096864457456906</v>
      </c>
      <c r="W233" s="100">
        <f t="shared" si="112"/>
        <v>6.8913356172288678E-2</v>
      </c>
      <c r="X233" s="100">
        <f t="shared" si="118"/>
        <v>9.3989275417307415E-3</v>
      </c>
      <c r="Y233" s="100">
        <f t="shared" si="100"/>
        <v>2.1209993379930504E-3</v>
      </c>
      <c r="Z233" s="100">
        <f t="shared" si="127"/>
        <v>3.7766762413476311E-2</v>
      </c>
      <c r="AA233" s="100">
        <f t="shared" si="119"/>
        <v>0.64903135542541457</v>
      </c>
      <c r="AB233" s="100">
        <f t="shared" si="128"/>
        <v>1.1263771072602575</v>
      </c>
      <c r="AC233" s="100">
        <f t="shared" si="124"/>
        <v>-0.12637758063447171</v>
      </c>
      <c r="AD233" s="100">
        <f>(D233-D229)/(H233-H229)</f>
        <v>0.9310856400645966</v>
      </c>
      <c r="AE233" s="359">
        <f t="shared" si="125"/>
        <v>1494282.856923077</v>
      </c>
      <c r="AF233" s="100">
        <f t="shared" si="123"/>
        <v>1.0708139557571581E-2</v>
      </c>
      <c r="AG233" s="100">
        <f t="shared" si="101"/>
        <v>1.7324380000307206E-2</v>
      </c>
      <c r="AI233" s="198">
        <f t="shared" si="104"/>
        <v>1039433.218404</v>
      </c>
      <c r="AJ233" s="205">
        <f t="shared" si="120"/>
        <v>-3.8748887542743089E-2</v>
      </c>
      <c r="AK233" s="35">
        <f t="shared" si="121"/>
        <v>435.10000000000582</v>
      </c>
      <c r="AL233" s="35">
        <f t="shared" si="109"/>
        <v>-71.299999999988358</v>
      </c>
      <c r="AM233" s="35">
        <f t="shared" si="110"/>
        <v>-414.21877599993235</v>
      </c>
      <c r="AN233">
        <f t="shared" si="122"/>
        <v>2527.7221520000339</v>
      </c>
      <c r="AO233">
        <f t="shared" si="105"/>
        <v>1039770.9258016001</v>
      </c>
      <c r="AP233" s="35">
        <f t="shared" si="106"/>
        <v>1.4478095055787752</v>
      </c>
    </row>
    <row r="234" spans="2:42">
      <c r="B234" s="135">
        <v>43623</v>
      </c>
      <c r="C234" s="352">
        <v>508670.3</v>
      </c>
      <c r="D234" s="352">
        <v>987686.28</v>
      </c>
      <c r="E234" s="355">
        <v>64.48</v>
      </c>
      <c r="F234" s="356">
        <v>179330.52</v>
      </c>
      <c r="G234" s="111">
        <v>5.8353799999999998</v>
      </c>
      <c r="H234" s="136">
        <v>1496356.59</v>
      </c>
      <c r="I234" s="136">
        <f t="shared" si="130"/>
        <v>-1416.5499999998137</v>
      </c>
      <c r="J234" s="136">
        <f t="shared" si="107"/>
        <v>-9033.6399999998976</v>
      </c>
      <c r="K234" s="155">
        <f t="shared" si="108"/>
        <v>-6.0370903970155248E-3</v>
      </c>
      <c r="L234" s="136">
        <f t="shared" si="113"/>
        <v>-242.75197159393454</v>
      </c>
      <c r="M234" s="136">
        <f t="shared" si="114"/>
        <v>-209.551971593952</v>
      </c>
      <c r="N234" s="136">
        <f t="shared" si="115"/>
        <v>275.95197159391705</v>
      </c>
      <c r="O234" s="155">
        <f t="shared" si="102"/>
        <v>-9.4666606173052215E-4</v>
      </c>
      <c r="P234" s="100">
        <f t="shared" si="116"/>
        <v>-9.4577073267572008E-4</v>
      </c>
      <c r="Q234" s="100">
        <f t="shared" si="98"/>
        <v>-5.2401578408707919E-3</v>
      </c>
      <c r="S234" s="100">
        <f t="shared" si="117"/>
        <v>1.3230756062944859E-3</v>
      </c>
      <c r="T234" s="100">
        <f t="shared" si="99"/>
        <v>-3.3977068652528094E-4</v>
      </c>
      <c r="U234" s="100">
        <f t="shared" si="126"/>
        <v>2.4054176293277555E-2</v>
      </c>
      <c r="V234" s="100">
        <f t="shared" si="111"/>
        <v>5.8469232778814335E-2</v>
      </c>
      <c r="W234" s="100">
        <f t="shared" si="112"/>
        <v>-0.47447672161242715</v>
      </c>
      <c r="X234" s="100">
        <f t="shared" si="118"/>
        <v>-2.1102473850241671E-3</v>
      </c>
      <c r="Y234" s="100">
        <f t="shared" si="100"/>
        <v>-7.7452302016327969E-3</v>
      </c>
      <c r="Z234" s="100">
        <f t="shared" si="127"/>
        <v>2.6405711089247195E-2</v>
      </c>
      <c r="AA234" s="100">
        <f t="shared" si="119"/>
        <v>0.94153187419468332</v>
      </c>
      <c r="AB234" s="100">
        <f t="shared" si="128"/>
        <v>1.1247413815800904</v>
      </c>
      <c r="AC234" s="100">
        <f t="shared" si="124"/>
        <v>-0.12474176980249704</v>
      </c>
      <c r="AE234" s="359">
        <f t="shared" si="125"/>
        <v>1497156.5376923075</v>
      </c>
      <c r="AF234" s="100">
        <f t="shared" si="123"/>
        <v>9.6635019367604363E-3</v>
      </c>
      <c r="AG234" s="100">
        <f t="shared" si="101"/>
        <v>1.5863811518156072E-2</v>
      </c>
      <c r="AI234" s="198">
        <f t="shared" si="104"/>
        <v>1046461.7297976</v>
      </c>
      <c r="AJ234" s="205">
        <f t="shared" si="120"/>
        <v>-3.7846680612361371E-2</v>
      </c>
      <c r="AK234" s="35">
        <f t="shared" si="121"/>
        <v>33.199999999982538</v>
      </c>
      <c r="AL234" s="35">
        <f t="shared" si="109"/>
        <v>411.56999999997788</v>
      </c>
      <c r="AM234" s="35">
        <f t="shared" si="110"/>
        <v>2401.6673465998711</v>
      </c>
      <c r="AN234">
        <f t="shared" si="122"/>
        <v>193.7346159998981</v>
      </c>
      <c r="AO234">
        <f t="shared" si="105"/>
        <v>1046837.9950999999</v>
      </c>
      <c r="AP234" s="35">
        <f t="shared" si="106"/>
        <v>1.4294060752514619</v>
      </c>
    </row>
    <row r="235" spans="2:42">
      <c r="B235" s="135">
        <v>43630</v>
      </c>
      <c r="C235" s="352">
        <v>510352.12</v>
      </c>
      <c r="D235" s="352">
        <v>983699</v>
      </c>
      <c r="E235" s="355">
        <v>65.39</v>
      </c>
      <c r="F235" s="356">
        <v>178999.42</v>
      </c>
      <c r="G235" s="111">
        <v>5.7711600000000001</v>
      </c>
      <c r="H235" s="136">
        <v>1494051.13</v>
      </c>
      <c r="I235" s="136">
        <f t="shared" si="130"/>
        <v>-6915.8100000000559</v>
      </c>
      <c r="J235" s="136">
        <f t="shared" si="107"/>
        <v>-2305.4600000001956</v>
      </c>
      <c r="K235" s="155">
        <f t="shared" si="108"/>
        <v>-1.5430931068605369E-3</v>
      </c>
      <c r="L235" s="136">
        <f t="shared" si="113"/>
        <v>-1198.3396752126187</v>
      </c>
      <c r="M235" s="136">
        <f t="shared" si="114"/>
        <v>-858.80967521261982</v>
      </c>
      <c r="N235" s="136">
        <f t="shared" si="115"/>
        <v>1537.8696752126175</v>
      </c>
      <c r="O235" s="155">
        <f t="shared" si="102"/>
        <v>-4.628897807533572E-3</v>
      </c>
      <c r="P235" s="100">
        <f t="shared" si="116"/>
        <v>-4.6075698376141826E-3</v>
      </c>
      <c r="Q235" s="100">
        <f t="shared" si="98"/>
        <v>-7.084337078121148E-3</v>
      </c>
      <c r="S235" s="100">
        <f t="shared" si="117"/>
        <v>1.0923274262988752E-2</v>
      </c>
      <c r="T235" s="100">
        <f t="shared" si="99"/>
        <v>2.6920209131982395E-3</v>
      </c>
      <c r="U235" s="100">
        <f t="shared" si="126"/>
        <v>2.9168969523919664E-2</v>
      </c>
      <c r="V235" s="100">
        <f t="shared" si="111"/>
        <v>-0.72949433084931614</v>
      </c>
      <c r="W235" s="100">
        <f t="shared" si="112"/>
        <v>-0.79737297583362421</v>
      </c>
      <c r="X235" s="100">
        <f t="shared" si="118"/>
        <v>-1.2478600920583349E-2</v>
      </c>
      <c r="Y235" s="100">
        <f t="shared" si="100"/>
        <v>-1.2081679888268361E-2</v>
      </c>
      <c r="Z235" s="100">
        <f t="shared" si="127"/>
        <v>6.6393648847198295E-3</v>
      </c>
      <c r="AA235" s="100">
        <f t="shared" si="119"/>
        <v>1.7294943308492403</v>
      </c>
      <c r="AB235" s="100">
        <f t="shared" si="128"/>
        <v>1.176303780033515</v>
      </c>
      <c r="AC235" s="100">
        <f t="shared" si="124"/>
        <v>-0.17630416825592685</v>
      </c>
      <c r="AE235" s="359">
        <f t="shared" si="125"/>
        <v>1498768.2761538462</v>
      </c>
      <c r="AF235" s="100">
        <f t="shared" si="123"/>
        <v>8.056533779341242E-3</v>
      </c>
      <c r="AG235" s="100">
        <f t="shared" si="101"/>
        <v>1.3688114444919802E-2</v>
      </c>
      <c r="AI235" s="198">
        <f t="shared" si="104"/>
        <v>1033034.2927272001</v>
      </c>
      <c r="AJ235" s="205">
        <f t="shared" si="120"/>
        <v>-3.9178506498819501E-2</v>
      </c>
      <c r="AK235" s="35">
        <f t="shared" si="121"/>
        <v>339.52999999999884</v>
      </c>
      <c r="AL235" s="35">
        <f t="shared" si="109"/>
        <v>-331.09999999997672</v>
      </c>
      <c r="AM235" s="35">
        <f t="shared" si="110"/>
        <v>-1910.8310759998656</v>
      </c>
      <c r="AN235">
        <f t="shared" si="122"/>
        <v>1959.4819547999932</v>
      </c>
      <c r="AO235">
        <f t="shared" si="105"/>
        <v>1033411.6688796001</v>
      </c>
      <c r="AP235" s="35">
        <f t="shared" si="106"/>
        <v>1.4457463322625472</v>
      </c>
    </row>
    <row r="236" spans="2:42">
      <c r="B236" s="135">
        <v>43637</v>
      </c>
      <c r="C236" s="352">
        <v>506240.7</v>
      </c>
      <c r="D236" s="352">
        <v>985169.04</v>
      </c>
      <c r="E236" s="355">
        <v>65.790000000000006</v>
      </c>
      <c r="F236" s="356">
        <v>179841.24</v>
      </c>
      <c r="G236" s="111">
        <v>5.6647600000000002</v>
      </c>
      <c r="H236" s="136">
        <v>1491409.74</v>
      </c>
      <c r="I236" s="136">
        <f t="shared" si="130"/>
        <v>-6890.1699999999255</v>
      </c>
      <c r="J236" s="136">
        <f t="shared" si="107"/>
        <v>-2641.3899999998976</v>
      </c>
      <c r="K236" s="155">
        <f t="shared" si="108"/>
        <v>-1.7710692971603481E-3</v>
      </c>
      <c r="L236" s="136">
        <f t="shared" si="113"/>
        <v>-1216.3216093885576</v>
      </c>
      <c r="M236" s="136">
        <f t="shared" si="114"/>
        <v>-365.3316093885669</v>
      </c>
      <c r="N236" s="136">
        <f t="shared" si="115"/>
        <v>2067.3116093885483</v>
      </c>
      <c r="O236" s="155">
        <f t="shared" si="102"/>
        <v>-4.6199041183678504E-3</v>
      </c>
      <c r="P236" s="100">
        <f t="shared" si="116"/>
        <v>-4.5986587558427645E-3</v>
      </c>
      <c r="Q236" s="100">
        <f t="shared" si="98"/>
        <v>-8.3666341288401534E-3</v>
      </c>
      <c r="S236" s="100">
        <f t="shared" si="117"/>
        <v>-9.2619050490042162E-4</v>
      </c>
      <c r="T236" s="100">
        <f t="shared" si="99"/>
        <v>-4.093296011277516E-3</v>
      </c>
      <c r="U236" s="100">
        <f t="shared" si="126"/>
        <v>1.5339194002222554E-2</v>
      </c>
      <c r="V236" s="100">
        <f t="shared" si="111"/>
        <v>1.5565365205441617</v>
      </c>
      <c r="W236" s="100">
        <f t="shared" si="112"/>
        <v>6.8112978344511493E-2</v>
      </c>
      <c r="X236" s="100">
        <f t="shared" si="118"/>
        <v>-6.4753180725217003E-3</v>
      </c>
      <c r="Y236" s="100">
        <f t="shared" si="100"/>
        <v>-1.0548306339813586E-2</v>
      </c>
      <c r="Z236" s="100">
        <f t="shared" si="127"/>
        <v>1.337028191999359E-3</v>
      </c>
      <c r="AA236" s="100">
        <f t="shared" si="119"/>
        <v>-0.55654030642960495</v>
      </c>
      <c r="AB236" s="100">
        <f t="shared" si="128"/>
        <v>1.0788302823528659</v>
      </c>
      <c r="AC236" s="100">
        <f t="shared" si="124"/>
        <v>-7.8830961797235019E-2</v>
      </c>
      <c r="AD236" s="100">
        <f>(D236-D232)/(H236-H232)</f>
        <v>0.93188702165549697</v>
      </c>
      <c r="AE236" s="359">
        <f t="shared" si="125"/>
        <v>1499457.7723076923</v>
      </c>
      <c r="AF236" s="100">
        <f t="shared" si="123"/>
        <v>5.9913974932297356E-3</v>
      </c>
      <c r="AG236" s="100">
        <f t="shared" si="101"/>
        <v>1.1223915397245045E-2</v>
      </c>
      <c r="AI236" s="198">
        <f t="shared" si="104"/>
        <v>1018757.4627023999</v>
      </c>
      <c r="AJ236" s="205">
        <f t="shared" si="120"/>
        <v>-2.8936840708654033E-2</v>
      </c>
      <c r="AK236" s="35">
        <f t="shared" si="121"/>
        <v>850.98999999999069</v>
      </c>
      <c r="AL236" s="35">
        <f t="shared" si="109"/>
        <v>841.81999999997788</v>
      </c>
      <c r="AM236" s="35">
        <f t="shared" si="110"/>
        <v>4768.7082631998746</v>
      </c>
      <c r="AN236">
        <f t="shared" si="122"/>
        <v>4820.6541123999477</v>
      </c>
      <c r="AO236">
        <f t="shared" si="105"/>
        <v>1019130.1472628</v>
      </c>
      <c r="AP236" s="35">
        <f t="shared" si="106"/>
        <v>1.463414406889697</v>
      </c>
    </row>
    <row r="237" spans="2:42">
      <c r="B237" s="135">
        <v>43644</v>
      </c>
      <c r="C237" s="352">
        <v>509790.32</v>
      </c>
      <c r="D237" s="352">
        <v>995371.31</v>
      </c>
      <c r="E237" s="355">
        <v>63.85</v>
      </c>
      <c r="F237" s="356">
        <v>179787.56</v>
      </c>
      <c r="G237" s="111">
        <v>5.68804</v>
      </c>
      <c r="H237" s="136">
        <v>1505161.63</v>
      </c>
      <c r="I237" s="136">
        <f t="shared" si="130"/>
        <v>-228.60000000009313</v>
      </c>
      <c r="J237" s="136">
        <f t="shared" si="107"/>
        <v>13751.889999999898</v>
      </c>
      <c r="K237" s="155">
        <f t="shared" si="108"/>
        <v>9.1364872223057524E-3</v>
      </c>
      <c r="L237" s="136">
        <f t="shared" si="113"/>
        <v>-40.189590790517144</v>
      </c>
      <c r="M237" s="136">
        <f t="shared" si="114"/>
        <v>828.42040920946886</v>
      </c>
      <c r="N237" s="136">
        <f t="shared" si="115"/>
        <v>908.7995907905032</v>
      </c>
      <c r="O237" s="155">
        <f t="shared" si="102"/>
        <v>-1.5187737678384292E-4</v>
      </c>
      <c r="P237" s="100">
        <f t="shared" si="116"/>
        <v>-1.5185431354904777E-4</v>
      </c>
      <c r="Q237" s="100">
        <f t="shared" si="98"/>
        <v>1.6155027556932563E-4</v>
      </c>
      <c r="S237" s="100">
        <f t="shared" si="117"/>
        <v>1.162277602197949E-3</v>
      </c>
      <c r="T237" s="100">
        <f t="shared" si="99"/>
        <v>2.4778269344713508E-3</v>
      </c>
      <c r="U237" s="100">
        <f t="shared" si="126"/>
        <v>9.6483855508849043E-3</v>
      </c>
      <c r="V237" s="100">
        <f t="shared" si="111"/>
        <v>0.25811870222929517</v>
      </c>
      <c r="W237" s="100">
        <f t="shared" si="112"/>
        <v>-2.588932633419839</v>
      </c>
      <c r="X237" s="100">
        <f t="shared" si="118"/>
        <v>-8.2356635480628946E-4</v>
      </c>
      <c r="Y237" s="100">
        <f t="shared" si="100"/>
        <v>-1.0206262468469938E-3</v>
      </c>
      <c r="Z237" s="100">
        <f t="shared" si="127"/>
        <v>-6.6423154288173109E-3</v>
      </c>
      <c r="AA237" s="100">
        <f t="shared" si="119"/>
        <v>0.74188129777071332</v>
      </c>
      <c r="AB237" s="100">
        <f t="shared" si="128"/>
        <v>1.0788372168774296</v>
      </c>
      <c r="AC237" s="100">
        <f t="shared" si="124"/>
        <v>-7.883789632179794E-2</v>
      </c>
      <c r="AE237" s="359">
        <f t="shared" si="125"/>
        <v>1499320.5315384613</v>
      </c>
      <c r="AF237" s="100">
        <f t="shared" si="123"/>
        <v>3.3712992102161569E-3</v>
      </c>
      <c r="AG237" s="100">
        <f t="shared" si="101"/>
        <v>8.2519404685020663E-3</v>
      </c>
      <c r="AI237" s="198">
        <f t="shared" si="104"/>
        <v>1022638.8327824</v>
      </c>
      <c r="AJ237" s="205">
        <f t="shared" si="120"/>
        <v>-1.6157253130111678E-2</v>
      </c>
      <c r="AK237" s="35">
        <f t="shared" si="121"/>
        <v>868.60999999998603</v>
      </c>
      <c r="AL237" s="35">
        <f t="shared" si="109"/>
        <v>-53.679999999993015</v>
      </c>
      <c r="AM237" s="35">
        <f t="shared" si="110"/>
        <v>-305.33398719996029</v>
      </c>
      <c r="AN237">
        <f t="shared" si="122"/>
        <v>4940.6884243999202</v>
      </c>
      <c r="AO237">
        <f t="shared" si="105"/>
        <v>1023002.0141364001</v>
      </c>
      <c r="AP237" s="35">
        <f t="shared" si="106"/>
        <v>1.4713183446375033</v>
      </c>
    </row>
    <row r="238" spans="2:42">
      <c r="B238" s="135">
        <v>43651</v>
      </c>
      <c r="C238" s="352">
        <v>510292.06</v>
      </c>
      <c r="D238" s="352">
        <v>992268.88</v>
      </c>
      <c r="E238" s="355">
        <v>58.07</v>
      </c>
      <c r="F238" s="356">
        <v>178874.7</v>
      </c>
      <c r="G238" s="111">
        <v>5.6946000000000003</v>
      </c>
      <c r="H238" s="136">
        <v>1502560.94</v>
      </c>
      <c r="I238" s="136">
        <f t="shared" si="130"/>
        <v>6204.3499999998603</v>
      </c>
      <c r="J238" s="136">
        <f t="shared" si="107"/>
        <v>-2600.6899999999441</v>
      </c>
      <c r="K238" s="155">
        <f t="shared" si="108"/>
        <v>-1.730838284668803E-3</v>
      </c>
      <c r="L238" s="136">
        <f t="shared" si="113"/>
        <v>1089.5146278930672</v>
      </c>
      <c r="M238" s="136">
        <f t="shared" si="114"/>
        <v>633.69462789308932</v>
      </c>
      <c r="N238" s="136">
        <f t="shared" si="115"/>
        <v>-1545.3346278930451</v>
      </c>
      <c r="O238" s="155">
        <f t="shared" si="102"/>
        <v>4.1291836056911342E-3</v>
      </c>
      <c r="P238" s="100">
        <f t="shared" si="116"/>
        <v>4.1463044580836578E-3</v>
      </c>
      <c r="Q238" s="100">
        <f t="shared" si="98"/>
        <v>-6.6181406913466585E-3</v>
      </c>
      <c r="S238" s="100">
        <f t="shared" si="117"/>
        <v>3.1882341076331943E-3</v>
      </c>
      <c r="T238" s="100">
        <f t="shared" si="99"/>
        <v>-6.0628964147938598E-3</v>
      </c>
      <c r="U238" s="100">
        <f t="shared" si="126"/>
        <v>9.9581083520817477E-3</v>
      </c>
      <c r="V238" s="100">
        <f t="shared" si="111"/>
        <v>-0.19292572355797941</v>
      </c>
      <c r="W238" s="100">
        <f t="shared" si="112"/>
        <v>0.26139079839145857</v>
      </c>
      <c r="X238" s="100">
        <f t="shared" si="118"/>
        <v>4.6397323652202366E-3</v>
      </c>
      <c r="Y238" s="100">
        <f t="shared" si="100"/>
        <v>-6.9034435369469422E-3</v>
      </c>
      <c r="Z238" s="100">
        <f t="shared" si="127"/>
        <v>-4.3931089521080952E-3</v>
      </c>
      <c r="AA238" s="100">
        <f t="shared" si="119"/>
        <v>1.1929257235580242</v>
      </c>
      <c r="AB238" s="100">
        <f t="shared" si="128"/>
        <v>1.0884564438324593</v>
      </c>
      <c r="AC238" s="100">
        <f t="shared" si="124"/>
        <v>-8.845712327682162E-2</v>
      </c>
      <c r="AD238" s="100">
        <f t="shared" ref="AD238:AD244" si="131">(D238-D234)/(H238-H234)</f>
        <v>0.73861081338094725</v>
      </c>
      <c r="AE238" s="359">
        <f t="shared" si="125"/>
        <v>1499370.7669230772</v>
      </c>
      <c r="AF238" s="100">
        <f t="shared" si="123"/>
        <v>1.4789563916827652E-3</v>
      </c>
      <c r="AG238" s="100">
        <f t="shared" si="101"/>
        <v>5.6970207964362994E-3</v>
      </c>
      <c r="AI238" s="198">
        <f t="shared" si="104"/>
        <v>1018619.8666200001</v>
      </c>
      <c r="AJ238" s="205">
        <f t="shared" si="120"/>
        <v>-2.6605715607951424E-2</v>
      </c>
      <c r="AK238" s="35">
        <f t="shared" si="121"/>
        <v>-455.81999999997788</v>
      </c>
      <c r="AL238" s="35">
        <f t="shared" si="109"/>
        <v>-912.85999999998603</v>
      </c>
      <c r="AM238" s="35">
        <f t="shared" si="110"/>
        <v>-5198.3725559999211</v>
      </c>
      <c r="AN238">
        <f t="shared" si="122"/>
        <v>-2595.7125719998744</v>
      </c>
      <c r="AO238">
        <f t="shared" si="105"/>
        <v>1018950.5520420001</v>
      </c>
      <c r="AP238" s="35">
        <f t="shared" si="106"/>
        <v>1.4746161499091723</v>
      </c>
    </row>
    <row r="239" spans="2:42">
      <c r="B239" s="135">
        <v>43658</v>
      </c>
      <c r="C239" s="352">
        <v>512508.37</v>
      </c>
      <c r="D239" s="352">
        <v>992325.65</v>
      </c>
      <c r="E239" s="355">
        <v>57.31</v>
      </c>
      <c r="F239" s="356">
        <v>179303.44</v>
      </c>
      <c r="G239" s="111">
        <v>5.6782000000000004</v>
      </c>
      <c r="H239" s="136">
        <v>1504834.02</v>
      </c>
      <c r="I239" s="136">
        <f t="shared" si="130"/>
        <v>10782.89000000013</v>
      </c>
      <c r="J239" s="136">
        <f t="shared" si="107"/>
        <v>2273.0800000000745</v>
      </c>
      <c r="K239" s="155">
        <f t="shared" si="108"/>
        <v>1.510518748107565E-3</v>
      </c>
      <c r="L239" s="136">
        <f t="shared" si="113"/>
        <v>1898.9979218766739</v>
      </c>
      <c r="M239" s="136">
        <f t="shared" si="114"/>
        <v>2203.0179218766634</v>
      </c>
      <c r="N239" s="136">
        <f t="shared" si="115"/>
        <v>-1594.9779218766844</v>
      </c>
      <c r="O239" s="155">
        <f t="shared" si="102"/>
        <v>7.1655012158750439E-3</v>
      </c>
      <c r="P239" s="100">
        <f t="shared" si="116"/>
        <v>7.2172161872399452E-3</v>
      </c>
      <c r="Q239" s="100">
        <f t="shared" si="98"/>
        <v>-2.8359227394223804E-3</v>
      </c>
      <c r="S239" s="100">
        <f t="shared" si="117"/>
        <v>4.225024087290947E-3</v>
      </c>
      <c r="T239" s="100">
        <f t="shared" si="99"/>
        <v>-3.9878121971079821E-3</v>
      </c>
      <c r="U239" s="100">
        <f t="shared" si="126"/>
        <v>9.3787579049806041E-3</v>
      </c>
      <c r="V239" s="100">
        <f t="shared" si="111"/>
        <v>0.97502507610815503</v>
      </c>
      <c r="W239" s="100">
        <f t="shared" si="112"/>
        <v>0.19996958143873989</v>
      </c>
      <c r="X239" s="100">
        <f t="shared" si="118"/>
        <v>8.7696033034495545E-3</v>
      </c>
      <c r="Y239" s="100">
        <f t="shared" si="100"/>
        <v>-2.2399601445235698E-3</v>
      </c>
      <c r="Z239" s="100">
        <f t="shared" si="127"/>
        <v>8.9313336753815104E-5</v>
      </c>
      <c r="AA239" s="100">
        <f t="shared" si="119"/>
        <v>2.4974923891819368E-2</v>
      </c>
      <c r="AB239" s="100">
        <f t="shared" si="128"/>
        <v>0.91409975406881339</v>
      </c>
      <c r="AC239" s="100">
        <f t="shared" si="124"/>
        <v>8.589956648681546E-2</v>
      </c>
      <c r="AD239" s="100">
        <f t="shared" si="131"/>
        <v>0.80003134595641046</v>
      </c>
      <c r="AE239" s="359">
        <f t="shared" si="125"/>
        <v>1499743.893846154</v>
      </c>
      <c r="AF239" s="100">
        <f t="shared" si="123"/>
        <v>6.5094631894093834E-4</v>
      </c>
      <c r="AG239" s="100">
        <f t="shared" si="101"/>
        <v>3.6388512400566055E-3</v>
      </c>
      <c r="AI239" s="198">
        <f t="shared" si="104"/>
        <v>1018120.7930080001</v>
      </c>
      <c r="AJ239" s="205">
        <f t="shared" si="120"/>
        <v>-1.4436596949582834E-2</v>
      </c>
      <c r="AK239" s="35">
        <f t="shared" si="121"/>
        <v>304.01999999998952</v>
      </c>
      <c r="AL239" s="35">
        <f t="shared" si="109"/>
        <v>428.73999999999069</v>
      </c>
      <c r="AM239" s="35">
        <f t="shared" si="110"/>
        <v>2434.4714679999474</v>
      </c>
      <c r="AN239">
        <f t="shared" si="122"/>
        <v>1726.2863639999407</v>
      </c>
      <c r="AO239">
        <f t="shared" si="105"/>
        <v>1018446.21065</v>
      </c>
      <c r="AP239" s="35">
        <f t="shared" si="106"/>
        <v>1.4775782994367215</v>
      </c>
    </row>
    <row r="240" spans="2:42">
      <c r="B240" s="135">
        <v>43665</v>
      </c>
      <c r="C240" s="352">
        <v>508690.89</v>
      </c>
      <c r="D240" s="352">
        <v>994453.45</v>
      </c>
      <c r="E240" s="355">
        <v>60.85</v>
      </c>
      <c r="F240" s="356">
        <v>178460.18</v>
      </c>
      <c r="G240" s="111">
        <v>5.5917399999999997</v>
      </c>
      <c r="H240" s="136">
        <v>1503144.34</v>
      </c>
      <c r="I240" s="136">
        <f t="shared" si="130"/>
        <v>11734.600000000093</v>
      </c>
      <c r="J240" s="136">
        <f t="shared" si="107"/>
        <v>-1689.6799999999348</v>
      </c>
      <c r="K240" s="155">
        <f t="shared" si="108"/>
        <v>-1.1240969712861604E-3</v>
      </c>
      <c r="L240" s="136">
        <f t="shared" si="113"/>
        <v>2098.5596612145941</v>
      </c>
      <c r="M240" s="136">
        <f t="shared" si="114"/>
        <v>717.49966121459647</v>
      </c>
      <c r="N240" s="136">
        <f t="shared" si="115"/>
        <v>-3479.6196612145918</v>
      </c>
      <c r="O240" s="155">
        <f t="shared" si="102"/>
        <v>7.8067020496515272E-3</v>
      </c>
      <c r="P240" s="100">
        <f t="shared" si="116"/>
        <v>7.8681261663210624E-3</v>
      </c>
      <c r="Q240" s="100">
        <f t="shared" si="98"/>
        <v>-5.960917356139744E-3</v>
      </c>
      <c r="S240" s="100">
        <f t="shared" si="117"/>
        <v>4.839970393530197E-3</v>
      </c>
      <c r="T240" s="100">
        <f t="shared" si="99"/>
        <v>-1.6711316542938622E-2</v>
      </c>
      <c r="U240" s="100">
        <f t="shared" si="126"/>
        <v>7.7886000050083164E-3</v>
      </c>
      <c r="V240" s="100">
        <f t="shared" si="111"/>
        <v>2.259291700203665</v>
      </c>
      <c r="W240" s="100">
        <f t="shared" si="112"/>
        <v>0.20880047040376176</v>
      </c>
      <c r="X240" s="100">
        <f t="shared" si="118"/>
        <v>9.4241796311422005E-3</v>
      </c>
      <c r="Y240" s="100">
        <f t="shared" si="100"/>
        <v>-3.7039794649490465E-4</v>
      </c>
      <c r="Z240" s="100">
        <f t="shared" si="127"/>
        <v>3.4310472365204014E-3</v>
      </c>
      <c r="AA240" s="100">
        <f t="shared" si="119"/>
        <v>-1.2592917002035962</v>
      </c>
      <c r="AB240" s="100">
        <f t="shared" si="128"/>
        <v>0.79539539156946215</v>
      </c>
      <c r="AC240" s="100">
        <f t="shared" si="124"/>
        <v>0.20460392898617094</v>
      </c>
      <c r="AD240" s="100">
        <f t="shared" si="131"/>
        <v>0.79119952959622331</v>
      </c>
      <c r="AE240" s="359">
        <f t="shared" si="125"/>
        <v>1500307.8723076927</v>
      </c>
      <c r="AF240" s="100">
        <f t="shared" si="123"/>
        <v>5.6693827308788218E-4</v>
      </c>
      <c r="AG240" s="100">
        <f t="shared" si="101"/>
        <v>1.908352651265397E-3</v>
      </c>
      <c r="AI240" s="198">
        <f t="shared" si="104"/>
        <v>997902.92691319995</v>
      </c>
      <c r="AJ240" s="205">
        <f t="shared" si="120"/>
        <v>-2.0470560023070013E-2</v>
      </c>
      <c r="AK240" s="35">
        <f t="shared" si="121"/>
        <v>-1381.0599999999977</v>
      </c>
      <c r="AL240" s="35">
        <f t="shared" si="109"/>
        <v>-843.26000000000931</v>
      </c>
      <c r="AM240" s="35">
        <f t="shared" si="110"/>
        <v>-4715.2906724000522</v>
      </c>
      <c r="AN240">
        <f t="shared" si="122"/>
        <v>-7722.5284443999863</v>
      </c>
      <c r="AO240">
        <f t="shared" si="105"/>
        <v>998243.18429219991</v>
      </c>
      <c r="AP240" s="35">
        <f t="shared" si="106"/>
        <v>1.5057897350591962</v>
      </c>
    </row>
    <row r="241" spans="2:42">
      <c r="B241" s="135">
        <v>43672</v>
      </c>
      <c r="C241" s="352">
        <v>511029.37</v>
      </c>
      <c r="D241" s="352">
        <v>1001504.84</v>
      </c>
      <c r="E241" s="355">
        <v>61.51</v>
      </c>
      <c r="F241" s="356">
        <v>177284.48000000001</v>
      </c>
      <c r="G241" s="111">
        <v>5.5257199999999997</v>
      </c>
      <c r="H241" s="136">
        <v>1512534.21</v>
      </c>
      <c r="I241" s="136">
        <f t="shared" si="130"/>
        <v>7372.5800000000745</v>
      </c>
      <c r="J241" s="136">
        <f t="shared" si="107"/>
        <v>9389.8699999998789</v>
      </c>
      <c r="K241" s="155">
        <f t="shared" si="108"/>
        <v>6.2080380978621827E-3</v>
      </c>
      <c r="L241" s="136">
        <f t="shared" si="113"/>
        <v>1334.2297474356419</v>
      </c>
      <c r="M241" s="136">
        <f t="shared" si="114"/>
        <v>-1168.8502525643453</v>
      </c>
      <c r="N241" s="136">
        <f t="shared" si="115"/>
        <v>-3837.3097474356291</v>
      </c>
      <c r="O241" s="155">
        <f t="shared" si="102"/>
        <v>4.8743228095317424E-3</v>
      </c>
      <c r="P241" s="100">
        <f t="shared" si="116"/>
        <v>4.8981982087864381E-3</v>
      </c>
      <c r="Q241" s="100">
        <f t="shared" si="98"/>
        <v>2.6950042217643065E-3</v>
      </c>
      <c r="S241" s="100">
        <f t="shared" si="117"/>
        <v>2.4305090767513756E-3</v>
      </c>
      <c r="T241" s="100">
        <f t="shared" si="99"/>
        <v>-5.4924216844993339E-3</v>
      </c>
      <c r="U241" s="100">
        <f t="shared" si="126"/>
        <v>8.280546007584471E-3</v>
      </c>
      <c r="V241" s="100">
        <f t="shared" si="111"/>
        <v>0.24904285149847777</v>
      </c>
      <c r="W241" s="100">
        <f t="shared" si="112"/>
        <v>0.16806192676104917</v>
      </c>
      <c r="X241" s="100">
        <f t="shared" si="118"/>
        <v>6.162052229534234E-3</v>
      </c>
      <c r="Y241" s="100">
        <f t="shared" si="100"/>
        <v>6.924895187316378E-3</v>
      </c>
      <c r="Z241" s="100">
        <f t="shared" si="127"/>
        <v>-2.8813323592272823E-4</v>
      </c>
      <c r="AA241" s="100">
        <f t="shared" si="119"/>
        <v>0.75095714850153461</v>
      </c>
      <c r="AB241" s="100">
        <f t="shared" si="128"/>
        <v>0.78868316329190358</v>
      </c>
      <c r="AC241" s="100">
        <f t="shared" si="124"/>
        <v>0.21131615726372976</v>
      </c>
      <c r="AD241" s="100">
        <f t="shared" si="131"/>
        <v>0.8319380732389271</v>
      </c>
      <c r="AE241" s="359">
        <f t="shared" si="125"/>
        <v>1500608.5030769233</v>
      </c>
      <c r="AF241" s="100">
        <f t="shared" si="123"/>
        <v>8.5903681792470538E-4</v>
      </c>
      <c r="AG241" s="100">
        <f t="shared" si="101"/>
        <v>2.2652506968887589E-4</v>
      </c>
      <c r="AI241" s="198">
        <f t="shared" si="104"/>
        <v>979624.39682560007</v>
      </c>
      <c r="AJ241" s="205">
        <f t="shared" si="120"/>
        <v>-4.2062196914394535E-2</v>
      </c>
      <c r="AK241" s="35">
        <f t="shared" si="121"/>
        <v>-2503.0799999999872</v>
      </c>
      <c r="AL241" s="35">
        <f t="shared" si="109"/>
        <v>-1175.6999999999825</v>
      </c>
      <c r="AM241" s="35">
        <f t="shared" si="110"/>
        <v>-6496.5890039999031</v>
      </c>
      <c r="AN241">
        <f t="shared" si="122"/>
        <v>-13831.319217599928</v>
      </c>
      <c r="AO241">
        <f t="shared" si="105"/>
        <v>979964.2838628001</v>
      </c>
      <c r="AP241" s="35">
        <f t="shared" si="106"/>
        <v>1.5434585065058986</v>
      </c>
    </row>
    <row r="242" spans="2:42">
      <c r="B242" s="135">
        <v>43679</v>
      </c>
      <c r="C242" s="352">
        <v>515111.63</v>
      </c>
      <c r="D242" s="352">
        <v>995248.56</v>
      </c>
      <c r="E242" s="355">
        <v>59.42</v>
      </c>
      <c r="F242" s="356">
        <v>176738.08</v>
      </c>
      <c r="G242" s="111">
        <v>5.5261500000000003</v>
      </c>
      <c r="H242" s="136">
        <v>1510360.19</v>
      </c>
      <c r="I242" s="136">
        <f t="shared" si="130"/>
        <v>7799.25</v>
      </c>
      <c r="J242" s="136">
        <f t="shared" si="107"/>
        <v>-2174.0200000000186</v>
      </c>
      <c r="K242" s="155">
        <f t="shared" si="108"/>
        <v>-1.4394049938511811E-3</v>
      </c>
      <c r="L242" s="136">
        <f t="shared" si="113"/>
        <v>1411.3351971987731</v>
      </c>
      <c r="M242" s="136">
        <f t="shared" si="114"/>
        <v>-725.28480280125132</v>
      </c>
      <c r="N242" s="136">
        <f t="shared" si="115"/>
        <v>-3547.9551971987976</v>
      </c>
      <c r="O242" s="155">
        <f t="shared" si="102"/>
        <v>5.1638344625595566E-3</v>
      </c>
      <c r="P242" s="100">
        <f t="shared" si="116"/>
        <v>5.1906380582474078E-3</v>
      </c>
      <c r="Q242" s="100">
        <f t="shared" si="98"/>
        <v>-3.272235799747641E-3</v>
      </c>
      <c r="S242" s="100">
        <f t="shared" si="117"/>
        <v>9.4447285736721179E-3</v>
      </c>
      <c r="T242" s="100">
        <f t="shared" si="99"/>
        <v>-3.1007492096737795E-3</v>
      </c>
      <c r="U242" s="100">
        <f t="shared" si="126"/>
        <v>1.2978436651851286E-2</v>
      </c>
      <c r="V242" s="100">
        <f t="shared" si="111"/>
        <v>-1.8777472148370182</v>
      </c>
      <c r="W242" s="100">
        <f t="shared" si="112"/>
        <v>0.61795300830208122</v>
      </c>
      <c r="X242" s="100">
        <f t="shared" si="118"/>
        <v>3.0028957473704617E-3</v>
      </c>
      <c r="Y242" s="100">
        <f t="shared" si="100"/>
        <v>-3.360969089635007E-3</v>
      </c>
      <c r="Z242" s="100">
        <f t="shared" si="127"/>
        <v>8.4432431666738444E-3</v>
      </c>
      <c r="AA242" s="100">
        <f t="shared" si="119"/>
        <v>2.8777472148369645</v>
      </c>
      <c r="AB242" s="100">
        <f t="shared" si="128"/>
        <v>0.92333721718309625</v>
      </c>
      <c r="AC242" s="100">
        <f t="shared" si="124"/>
        <v>7.6662161655141947E-2</v>
      </c>
      <c r="AD242" s="100">
        <f t="shared" si="131"/>
        <v>0.38204699169792622</v>
      </c>
      <c r="AE242" s="359">
        <f t="shared" si="125"/>
        <v>1501757.1546153848</v>
      </c>
      <c r="AF242" s="100">
        <f t="shared" si="123"/>
        <v>1.591592783421272E-3</v>
      </c>
      <c r="AG242" s="100">
        <f t="shared" si="101"/>
        <v>-5.7673017213837215E-4</v>
      </c>
      <c r="AI242" s="198">
        <f t="shared" si="104"/>
        <v>976681.14079199999</v>
      </c>
      <c r="AJ242" s="205">
        <f t="shared" si="120"/>
        <v>-4.1172106692913643E-2</v>
      </c>
      <c r="AK242" s="35">
        <f t="shared" si="121"/>
        <v>-2136.6200000000244</v>
      </c>
      <c r="AL242" s="35">
        <f t="shared" si="109"/>
        <v>-546.40000000002328</v>
      </c>
      <c r="AM242" s="35">
        <f t="shared" si="110"/>
        <v>-3019.488360000129</v>
      </c>
      <c r="AN242">
        <f t="shared" si="122"/>
        <v>-11807.282613000136</v>
      </c>
      <c r="AO242">
        <f t="shared" si="105"/>
        <v>977009.50462500006</v>
      </c>
      <c r="AP242" s="35">
        <f t="shared" si="106"/>
        <v>1.545901224962712</v>
      </c>
    </row>
    <row r="243" spans="2:42">
      <c r="B243" s="135">
        <v>43686</v>
      </c>
      <c r="C243" s="352">
        <v>513404.35</v>
      </c>
      <c r="D243" s="352">
        <v>999046.49</v>
      </c>
      <c r="E243" s="355">
        <v>55.68</v>
      </c>
      <c r="F243" s="356">
        <v>177541.82</v>
      </c>
      <c r="G243" s="111">
        <v>5.6558599999999997</v>
      </c>
      <c r="H243" s="136">
        <v>1512450.84</v>
      </c>
      <c r="I243" s="136">
        <f t="shared" si="130"/>
        <v>7616.8200000000652</v>
      </c>
      <c r="J243" s="136">
        <f t="shared" si="107"/>
        <v>2090.6500000001397</v>
      </c>
      <c r="K243" s="155">
        <f t="shared" si="108"/>
        <v>1.3822928618295717E-3</v>
      </c>
      <c r="L243" s="136">
        <f t="shared" si="113"/>
        <v>1346.7129667283252</v>
      </c>
      <c r="M243" s="136">
        <f t="shared" si="114"/>
        <v>-414.90703327167012</v>
      </c>
      <c r="N243" s="136">
        <f t="shared" si="115"/>
        <v>-3108.3329667283206</v>
      </c>
      <c r="O243" s="155">
        <f t="shared" si="102"/>
        <v>5.036077734599337E-3</v>
      </c>
      <c r="P243" s="100">
        <f t="shared" si="116"/>
        <v>5.061568185440189E-3</v>
      </c>
      <c r="Q243" s="100">
        <f t="shared" si="98"/>
        <v>4.9272808988961095E-4</v>
      </c>
      <c r="S243" s="100">
        <f t="shared" si="117"/>
        <v>1.7482251070357765E-3</v>
      </c>
      <c r="T243" s="100">
        <f t="shared" si="99"/>
        <v>-1.1642803035035589E-2</v>
      </c>
      <c r="U243" s="100">
        <f t="shared" si="126"/>
        <v>1.0642105056360603E-2</v>
      </c>
      <c r="V243" s="100">
        <f t="shared" si="111"/>
        <v>-0.81662640805486997</v>
      </c>
      <c r="W243" s="100">
        <f t="shared" si="112"/>
        <v>0.1176317675880451</v>
      </c>
      <c r="X243" s="100">
        <f t="shared" si="118"/>
        <v>6.7728169678975521E-3</v>
      </c>
      <c r="Y243" s="100">
        <f t="shared" si="100"/>
        <v>6.8457791854732641E-3</v>
      </c>
      <c r="Z243" s="100">
        <f t="shared" si="127"/>
        <v>9.3673213289546652E-3</v>
      </c>
      <c r="AA243" s="100">
        <f t="shared" si="119"/>
        <v>1.8166264080547585</v>
      </c>
      <c r="AB243" s="100">
        <f t="shared" si="128"/>
        <v>0.96930542855084145</v>
      </c>
      <c r="AC243" s="100">
        <f t="shared" si="124"/>
        <v>3.0694606230263884E-2</v>
      </c>
      <c r="AD243" s="100">
        <f t="shared" si="131"/>
        <v>0.88236823241193962</v>
      </c>
      <c r="AE243" s="359">
        <f t="shared" si="125"/>
        <v>1502886.2084615382</v>
      </c>
      <c r="AF243" s="100">
        <f t="shared" si="123"/>
        <v>2.0952341451616896E-3</v>
      </c>
      <c r="AG243" s="100">
        <f t="shared" si="101"/>
        <v>-1.351483980078011E-3</v>
      </c>
      <c r="AI243" s="198">
        <f t="shared" si="104"/>
        <v>1004151.6780652</v>
      </c>
      <c r="AJ243" s="205">
        <f t="shared" si="120"/>
        <v>-1.3720488805192659E-2</v>
      </c>
      <c r="AK243" s="35">
        <f t="shared" si="121"/>
        <v>-1761.6199999999953</v>
      </c>
      <c r="AL243" s="35">
        <f t="shared" si="109"/>
        <v>803.74000000001979</v>
      </c>
      <c r="AM243" s="35">
        <f t="shared" si="110"/>
        <v>4545.8409164001114</v>
      </c>
      <c r="AN243">
        <f t="shared" si="122"/>
        <v>-9963.4760931999735</v>
      </c>
      <c r="AO243">
        <f t="shared" si="105"/>
        <v>1004466.5963499999</v>
      </c>
      <c r="AP243" s="35">
        <f t="shared" si="106"/>
        <v>1.50572537254688</v>
      </c>
    </row>
    <row r="244" spans="2:42">
      <c r="B244" s="135">
        <v>43693</v>
      </c>
      <c r="C244" s="352">
        <v>512676.51</v>
      </c>
      <c r="D244" s="352">
        <v>999711.34</v>
      </c>
      <c r="E244" s="355">
        <v>62.39</v>
      </c>
      <c r="F244" s="356">
        <v>176427.15</v>
      </c>
      <c r="G244" s="111">
        <v>5.7954499999999998</v>
      </c>
      <c r="H244" s="136">
        <v>1512387.84</v>
      </c>
      <c r="I244" s="136">
        <f t="shared" si="130"/>
        <v>9243.5</v>
      </c>
      <c r="J244" s="136">
        <f t="shared" si="107"/>
        <v>-63</v>
      </c>
      <c r="K244" s="155">
        <f t="shared" si="108"/>
        <v>-4.165598157678919E-5</v>
      </c>
      <c r="L244" s="136">
        <f t="shared" si="113"/>
        <v>1594.9581136926383</v>
      </c>
      <c r="M244" s="136">
        <f t="shared" si="114"/>
        <v>-438.0718863073605</v>
      </c>
      <c r="N244" s="136">
        <f t="shared" si="115"/>
        <v>-3627.9881136926369</v>
      </c>
      <c r="O244" s="155">
        <f t="shared" si="102"/>
        <v>6.1118581857944583E-3</v>
      </c>
      <c r="P244" s="100">
        <f t="shared" si="116"/>
        <v>6.149442707544639E-3</v>
      </c>
      <c r="Q244" s="100">
        <f t="shared" si="98"/>
        <v>-4.2147194484427252E-3</v>
      </c>
      <c r="S244" s="100">
        <f t="shared" si="117"/>
        <v>7.8350528353279443E-3</v>
      </c>
      <c r="T244" s="100">
        <f t="shared" si="99"/>
        <v>-1.5928787064085858E-2</v>
      </c>
      <c r="U244" s="100">
        <f t="shared" si="126"/>
        <v>1.5527507021861514E-2</v>
      </c>
      <c r="V244" s="100">
        <f t="shared" si="111"/>
        <v>11.553015873015356</v>
      </c>
      <c r="W244" s="100">
        <f t="shared" si="112"/>
        <v>0.4311808297722719</v>
      </c>
      <c r="X244" s="100">
        <f t="shared" si="118"/>
        <v>5.2872158068334061E-3</v>
      </c>
      <c r="Y244" s="100">
        <f t="shared" si="100"/>
        <v>1.9013962620892918E-3</v>
      </c>
      <c r="Z244" s="100">
        <f t="shared" si="127"/>
        <v>3.595958878029108E-3</v>
      </c>
      <c r="AA244" s="100">
        <f t="shared" si="119"/>
        <v>-10.553174603174234</v>
      </c>
      <c r="AB244" s="100">
        <f t="shared" si="128"/>
        <v>4.4774433772146313E-3</v>
      </c>
      <c r="AC244" s="100">
        <f t="shared" si="124"/>
        <v>0.99551014054040265</v>
      </c>
      <c r="AD244" s="100">
        <f t="shared" si="131"/>
        <v>0.56882025206902298</v>
      </c>
      <c r="AE244" s="359">
        <f t="shared" si="125"/>
        <v>1503764.7392307692</v>
      </c>
      <c r="AF244" s="100">
        <f t="shared" si="123"/>
        <v>2.3041050352947891E-3</v>
      </c>
      <c r="AG244" s="100">
        <f t="shared" si="101"/>
        <v>-2.3452453610693529E-3</v>
      </c>
      <c r="AI244" s="198">
        <f t="shared" si="104"/>
        <v>1022474.7264675</v>
      </c>
      <c r="AJ244" s="205">
        <f t="shared" si="120"/>
        <v>2.462343670070961E-2</v>
      </c>
      <c r="AK244" s="35">
        <f t="shared" si="121"/>
        <v>-2033.0299999999988</v>
      </c>
      <c r="AL244" s="35">
        <f t="shared" si="109"/>
        <v>-1114.6700000000128</v>
      </c>
      <c r="AM244" s="35">
        <f t="shared" si="110"/>
        <v>-6460.0142515000744</v>
      </c>
      <c r="AN244">
        <f t="shared" si="122"/>
        <v>-11782.323713499993</v>
      </c>
      <c r="AO244">
        <f t="shared" si="105"/>
        <v>1022836.304593</v>
      </c>
      <c r="AP244" s="35">
        <f t="shared" si="106"/>
        <v>1.4786215870601103</v>
      </c>
    </row>
    <row r="245" spans="2:42">
      <c r="B245" s="135">
        <v>43700</v>
      </c>
      <c r="C245" s="352">
        <v>516669.4</v>
      </c>
      <c r="D245" s="352">
        <v>990104.55</v>
      </c>
      <c r="E245" s="355">
        <v>66.930000000000007</v>
      </c>
      <c r="F245" s="356">
        <v>176018.46</v>
      </c>
      <c r="G245" s="111">
        <v>5.7462400000000002</v>
      </c>
      <c r="H245" s="136">
        <v>1506773.95</v>
      </c>
      <c r="I245" s="136">
        <f t="shared" si="130"/>
        <v>-5760.2600000000093</v>
      </c>
      <c r="J245" s="136">
        <f t="shared" si="107"/>
        <v>-5613.8900000001304</v>
      </c>
      <c r="K245" s="155">
        <f t="shared" si="108"/>
        <v>-3.7257678897356372E-3</v>
      </c>
      <c r="L245" s="136">
        <f t="shared" si="113"/>
        <v>-1002.4398563234409</v>
      </c>
      <c r="M245" s="136">
        <f t="shared" si="114"/>
        <v>-2268.4598563234595</v>
      </c>
      <c r="N245" s="136">
        <f t="shared" si="115"/>
        <v>-263.58014367657768</v>
      </c>
      <c r="O245" s="155">
        <f t="shared" si="102"/>
        <v>-3.8229092028037844E-3</v>
      </c>
      <c r="P245" s="100">
        <f t="shared" si="116"/>
        <v>-3.8083502256785382E-3</v>
      </c>
      <c r="Q245" s="100">
        <f t="shared" si="98"/>
        <v>-9.0829560531874038E-3</v>
      </c>
      <c r="S245" s="100">
        <f t="shared" si="117"/>
        <v>1.1036606369610475E-2</v>
      </c>
      <c r="T245" s="100">
        <f t="shared" si="99"/>
        <v>-1.7121062048010773E-3</v>
      </c>
      <c r="U245" s="100">
        <f t="shared" si="126"/>
        <v>1.9655009381006731E-2</v>
      </c>
      <c r="V245" s="100">
        <f t="shared" si="111"/>
        <v>-0.71125191266660392</v>
      </c>
      <c r="W245" s="100">
        <f t="shared" si="112"/>
        <v>-0.97912767826452607</v>
      </c>
      <c r="X245" s="100">
        <f t="shared" si="118"/>
        <v>-1.1383160165256836E-2</v>
      </c>
      <c r="Y245" s="100">
        <f t="shared" si="100"/>
        <v>-1.2886266416834231E-2</v>
      </c>
      <c r="Z245" s="100">
        <f t="shared" si="127"/>
        <v>-1.4979478915628092E-3</v>
      </c>
      <c r="AA245" s="100">
        <f t="shared" si="119"/>
        <v>1.7112536939625995</v>
      </c>
      <c r="AB245" s="100">
        <f t="shared" si="128"/>
        <v>5.185950864485948E-3</v>
      </c>
      <c r="AC245" s="100">
        <f t="shared" si="124"/>
        <v>0.99480177007590054</v>
      </c>
      <c r="AE245" s="359">
        <f t="shared" si="125"/>
        <v>1504416.5884615383</v>
      </c>
      <c r="AF245" s="100">
        <f t="shared" si="123"/>
        <v>2.5376941266204399E-3</v>
      </c>
      <c r="AG245" s="100">
        <f t="shared" si="101"/>
        <v>-3.4336370149491819E-3</v>
      </c>
      <c r="AI245" s="198">
        <f t="shared" si="104"/>
        <v>1011444.3155904</v>
      </c>
      <c r="AJ245" s="205">
        <f t="shared" si="120"/>
        <v>3.2481754096682393E-2</v>
      </c>
      <c r="AK245" s="35">
        <f t="shared" si="121"/>
        <v>-1266.0200000000186</v>
      </c>
      <c r="AL245" s="35">
        <f t="shared" si="109"/>
        <v>-408.69000000000233</v>
      </c>
      <c r="AM245" s="35">
        <f t="shared" si="110"/>
        <v>-2348.4308256000136</v>
      </c>
      <c r="AN245">
        <f t="shared" si="122"/>
        <v>-7274.8547648001077</v>
      </c>
      <c r="AO245">
        <f t="shared" si="105"/>
        <v>1011828.9114336</v>
      </c>
      <c r="AP245" s="35">
        <f t="shared" si="106"/>
        <v>1.4891588221818468</v>
      </c>
    </row>
    <row r="246" spans="2:42">
      <c r="B246" s="135">
        <v>43706</v>
      </c>
      <c r="C246" s="352">
        <v>522407.13</v>
      </c>
      <c r="D246" s="352">
        <v>992304.15</v>
      </c>
      <c r="E246" s="355">
        <v>65.34</v>
      </c>
      <c r="F246" s="356">
        <v>175696.44</v>
      </c>
      <c r="G246" s="111">
        <v>5.7341800000000003</v>
      </c>
      <c r="H246" s="136">
        <v>1514711.29</v>
      </c>
      <c r="I246" s="136">
        <f t="shared" si="130"/>
        <v>4351.1000000000931</v>
      </c>
      <c r="J246" s="136">
        <f t="shared" si="107"/>
        <v>7937.3400000000838</v>
      </c>
      <c r="K246" s="155">
        <f t="shared" si="108"/>
        <v>5.2401669231633462E-3</v>
      </c>
      <c r="L246" s="136">
        <f t="shared" si="113"/>
        <v>758.80073524027728</v>
      </c>
      <c r="M246" s="136">
        <f t="shared" si="114"/>
        <v>-282.83926475970759</v>
      </c>
      <c r="N246" s="136">
        <f t="shared" si="115"/>
        <v>-1800.4407352402623</v>
      </c>
      <c r="O246" s="155">
        <f t="shared" si="102"/>
        <v>2.8725606184661721E-3</v>
      </c>
      <c r="P246" s="100">
        <f t="shared" si="116"/>
        <v>2.8808359944922099E-3</v>
      </c>
      <c r="Q246" s="100">
        <f t="shared" si="98"/>
        <v>-5.3917167716319582E-4</v>
      </c>
      <c r="S246" s="100">
        <f t="shared" si="117"/>
        <v>1.4162949495044404E-2</v>
      </c>
      <c r="T246" s="100">
        <f t="shared" si="99"/>
        <v>7.6160965631771969E-3</v>
      </c>
      <c r="U246" s="100">
        <f t="shared" si="126"/>
        <v>2.5940061212671731E-2</v>
      </c>
      <c r="V246" s="100">
        <f t="shared" si="111"/>
        <v>0.72287819345018867</v>
      </c>
      <c r="W246" s="100">
        <f t="shared" si="112"/>
        <v>1.6767024430603397</v>
      </c>
      <c r="X246" s="100">
        <f t="shared" si="118"/>
        <v>-2.9584669783395941E-3</v>
      </c>
      <c r="Y246" s="100">
        <f t="shared" si="100"/>
        <v>-4.7797751234938653E-3</v>
      </c>
      <c r="Z246" s="100">
        <f t="shared" si="127"/>
        <v>-3.9024515501403048E-3</v>
      </c>
      <c r="AA246" s="100">
        <f t="shared" si="119"/>
        <v>0.27712054668188002</v>
      </c>
      <c r="AB246" s="100">
        <f t="shared" si="128"/>
        <v>-2.3422572885016694E-2</v>
      </c>
      <c r="AC246" s="100">
        <f t="shared" si="124"/>
        <v>1.0234101969124867</v>
      </c>
      <c r="AE246" s="359">
        <f t="shared" si="125"/>
        <v>1505133.5930769229</v>
      </c>
      <c r="AF246" s="100">
        <f t="shared" si="123"/>
        <v>2.2483252043523053E-3</v>
      </c>
      <c r="AG246" s="100">
        <f t="shared" si="101"/>
        <v>-3.8368939544883526E-3</v>
      </c>
      <c r="AI246" s="198">
        <f t="shared" si="104"/>
        <v>1007475.0123192001</v>
      </c>
      <c r="AJ246" s="205">
        <f t="shared" si="120"/>
        <v>3.1529094031885425E-2</v>
      </c>
      <c r="AK246" s="35">
        <f t="shared" si="121"/>
        <v>-1041.6399999999849</v>
      </c>
      <c r="AL246" s="35">
        <f t="shared" si="109"/>
        <v>-322.01999999998952</v>
      </c>
      <c r="AM246" s="35">
        <f t="shared" si="110"/>
        <v>-1846.5206435999401</v>
      </c>
      <c r="AN246">
        <f t="shared" si="122"/>
        <v>-5972.9512551999132</v>
      </c>
      <c r="AO246">
        <f t="shared" si="105"/>
        <v>1007849.6836404001</v>
      </c>
      <c r="AP246" s="35">
        <f t="shared" si="106"/>
        <v>1.5029138914136404</v>
      </c>
    </row>
    <row r="247" spans="2:42">
      <c r="B247" s="135">
        <v>43714</v>
      </c>
      <c r="C247" s="352">
        <v>524745.36</v>
      </c>
      <c r="D247" s="352">
        <v>992998.13</v>
      </c>
      <c r="E247" s="355">
        <v>58.63</v>
      </c>
      <c r="F247" s="356">
        <v>175641.38</v>
      </c>
      <c r="G247" s="111">
        <v>5.6943799999999998</v>
      </c>
      <c r="H247" s="136">
        <v>1517743.49</v>
      </c>
      <c r="I247" s="136">
        <f t="shared" si="130"/>
        <v>5292.6499999999069</v>
      </c>
      <c r="J247" s="136">
        <f t="shared" si="107"/>
        <v>3032.1999999999534</v>
      </c>
      <c r="K247" s="155">
        <f t="shared" si="108"/>
        <v>1.9978342980736183E-3</v>
      </c>
      <c r="L247" s="136">
        <f t="shared" si="113"/>
        <v>929.45149428030925</v>
      </c>
      <c r="M247" s="136">
        <f t="shared" si="114"/>
        <v>-970.98850571969308</v>
      </c>
      <c r="N247" s="136">
        <f t="shared" si="115"/>
        <v>-2829.8914942803117</v>
      </c>
      <c r="O247" s="155">
        <f t="shared" si="102"/>
        <v>3.4871834633926888E-3</v>
      </c>
      <c r="P247" s="100">
        <f t="shared" si="116"/>
        <v>3.4993864660089755E-3</v>
      </c>
      <c r="Q247" s="100">
        <f t="shared" ref="Q247:Q310" si="132">(H247-H194)/H194</f>
        <v>4.3533237173521465E-3</v>
      </c>
      <c r="S247" s="100">
        <f t="shared" si="117"/>
        <v>2.208982062578942E-2</v>
      </c>
      <c r="T247" s="100">
        <f t="shared" ref="T247:T310" si="133">(C247-C194)/C194</f>
        <v>1.0430935900505856E-2</v>
      </c>
      <c r="U247" s="100">
        <f t="shared" si="126"/>
        <v>3.1602120273190704E-2</v>
      </c>
      <c r="V247" s="100">
        <f t="shared" si="111"/>
        <v>0.77113317063518805</v>
      </c>
      <c r="W247" s="100">
        <f t="shared" si="112"/>
        <v>2.1427848053432985</v>
      </c>
      <c r="X247" s="100">
        <f t="shared" si="118"/>
        <v>-6.0541326760479245E-3</v>
      </c>
      <c r="Y247" s="100">
        <f t="shared" ref="Y247:Y310" si="134">(D247-D194)/D194</f>
        <v>1.1710698885064451E-3</v>
      </c>
      <c r="Z247" s="100">
        <f t="shared" si="127"/>
        <v>5.3780740985892575E-3</v>
      </c>
      <c r="AA247" s="100">
        <f t="shared" si="119"/>
        <v>0.22887012730030737</v>
      </c>
      <c r="AB247" s="100">
        <f t="shared" si="128"/>
        <v>-7.8242707261507213E-2</v>
      </c>
      <c r="AC247" s="100">
        <f t="shared" si="124"/>
        <v>1.0782304998245154</v>
      </c>
      <c r="AE247" s="359">
        <f t="shared" si="125"/>
        <v>1506778.739230769</v>
      </c>
      <c r="AF247" s="100">
        <f t="shared" si="123"/>
        <v>2.5900369218342023E-3</v>
      </c>
      <c r="AG247" s="100">
        <f t="shared" si="101"/>
        <v>-3.0995743090534017E-3</v>
      </c>
      <c r="AI247" s="198">
        <f t="shared" si="104"/>
        <v>1000168.7614443999</v>
      </c>
      <c r="AJ247" s="205">
        <f t="shared" si="120"/>
        <v>-3.9664492006569411E-3</v>
      </c>
      <c r="AK247" s="35">
        <f t="shared" si="121"/>
        <v>-1900.4400000000023</v>
      </c>
      <c r="AL247" s="35">
        <f t="shared" si="109"/>
        <v>-55.059999999997672</v>
      </c>
      <c r="AM247" s="35">
        <f t="shared" si="110"/>
        <v>-313.53256279998675</v>
      </c>
      <c r="AN247">
        <f t="shared" si="122"/>
        <v>-10821.827527200014</v>
      </c>
      <c r="AO247">
        <f t="shared" si="105"/>
        <v>1000502.6229438001</v>
      </c>
      <c r="AP247" s="35">
        <f t="shared" si="106"/>
        <v>1.5169810205337706</v>
      </c>
    </row>
    <row r="248" spans="2:42">
      <c r="B248" s="135">
        <v>43721</v>
      </c>
      <c r="C248" s="352">
        <v>530304.12</v>
      </c>
      <c r="D248" s="352">
        <v>993737.28</v>
      </c>
      <c r="E248" s="355">
        <v>58.86</v>
      </c>
      <c r="F248" s="356">
        <v>175743.66</v>
      </c>
      <c r="G248" s="111">
        <v>5.6871200000000002</v>
      </c>
      <c r="H248" s="136">
        <v>1524041.4</v>
      </c>
      <c r="I248" s="136">
        <f t="shared" si="130"/>
        <v>11653.559999999823</v>
      </c>
      <c r="J248" s="136">
        <f t="shared" si="107"/>
        <v>6297.9099999999162</v>
      </c>
      <c r="K248" s="155">
        <f t="shared" si="108"/>
        <v>4.1323746192196073E-3</v>
      </c>
      <c r="L248" s="136">
        <f t="shared" si="113"/>
        <v>2049.1144902867923</v>
      </c>
      <c r="M248" s="136">
        <f t="shared" si="114"/>
        <v>1365.6244902868016</v>
      </c>
      <c r="N248" s="136">
        <f t="shared" si="115"/>
        <v>-2732.6044902867829</v>
      </c>
      <c r="O248" s="155">
        <f t="shared" si="102"/>
        <v>7.6464851939060342E-3</v>
      </c>
      <c r="P248" s="100">
        <f t="shared" si="116"/>
        <v>7.7054044549841275E-3</v>
      </c>
      <c r="Q248" s="100">
        <f t="shared" si="132"/>
        <v>1.5054920239164434E-2</v>
      </c>
      <c r="S248" s="100">
        <f t="shared" si="117"/>
        <v>3.4383494574385678E-2</v>
      </c>
      <c r="T248" s="100">
        <f t="shared" si="133"/>
        <v>2.5251498831419521E-2</v>
      </c>
      <c r="U248" s="100">
        <f t="shared" si="126"/>
        <v>3.9094576505335182E-2</v>
      </c>
      <c r="V248" s="100">
        <f t="shared" si="111"/>
        <v>0.88263566802321458</v>
      </c>
      <c r="W248" s="100">
        <f t="shared" si="112"/>
        <v>1.5126373400059943</v>
      </c>
      <c r="X248" s="100">
        <f t="shared" si="118"/>
        <v>-5.975784970089406E-3</v>
      </c>
      <c r="Y248" s="100">
        <f t="shared" si="134"/>
        <v>9.6961126847274603E-3</v>
      </c>
      <c r="Z248" s="100">
        <f t="shared" si="127"/>
        <v>1.0204625601937207E-2</v>
      </c>
      <c r="AA248" s="100">
        <f t="shared" si="119"/>
        <v>0.11736433197680392</v>
      </c>
      <c r="AB248" s="100">
        <f t="shared" si="128"/>
        <v>-0.20225270717477153</v>
      </c>
      <c r="AC248" s="100">
        <f t="shared" si="124"/>
        <v>1.2022404997377871</v>
      </c>
      <c r="AE248" s="359">
        <f t="shared" si="125"/>
        <v>1509085.6830769228</v>
      </c>
      <c r="AF248" s="100">
        <f t="shared" si="123"/>
        <v>3.5384150906979097E-3</v>
      </c>
      <c r="AG248" s="100">
        <f t="shared" ref="AG248:AG311" si="135">(AE248-AE195)/AE195</f>
        <v>-1.4069055615154211E-3</v>
      </c>
      <c r="AI248" s="198">
        <f t="shared" si="104"/>
        <v>999475.28365920007</v>
      </c>
      <c r="AJ248" s="205">
        <f t="shared" si="120"/>
        <v>-2.2493898590295335E-2</v>
      </c>
      <c r="AK248" s="35">
        <f t="shared" si="121"/>
        <v>-683.48999999999069</v>
      </c>
      <c r="AL248" s="35">
        <f t="shared" si="109"/>
        <v>102.27999999999884</v>
      </c>
      <c r="AM248" s="35">
        <f t="shared" si="110"/>
        <v>581.67863359999342</v>
      </c>
      <c r="AN248">
        <f t="shared" si="122"/>
        <v>-3887.0896487999471</v>
      </c>
      <c r="AO248">
        <f t="shared" si="105"/>
        <v>999810.02754239994</v>
      </c>
      <c r="AP248" s="35">
        <f t="shared" si="106"/>
        <v>1.524330980902638</v>
      </c>
    </row>
    <row r="249" spans="2:42">
      <c r="B249" s="135">
        <v>43728</v>
      </c>
      <c r="C249" s="352">
        <v>529329.01</v>
      </c>
      <c r="D249" s="352">
        <v>1002073.42</v>
      </c>
      <c r="E249" s="355">
        <v>61.83</v>
      </c>
      <c r="F249" s="356">
        <v>175439.93</v>
      </c>
      <c r="G249" s="111">
        <v>5.67828</v>
      </c>
      <c r="H249" s="136">
        <v>1531402.43</v>
      </c>
      <c r="I249" s="136">
        <f t="shared" si="130"/>
        <v>24628.479999999981</v>
      </c>
      <c r="J249" s="136">
        <f t="shared" si="107"/>
        <v>7361.0300000000279</v>
      </c>
      <c r="K249" s="155">
        <f t="shared" si="108"/>
        <v>4.8067247744931606E-3</v>
      </c>
      <c r="L249" s="136">
        <f t="shared" si="113"/>
        <v>4337.3134118077978</v>
      </c>
      <c r="M249" s="136">
        <f t="shared" si="114"/>
        <v>3758.783411807799</v>
      </c>
      <c r="N249" s="136">
        <f t="shared" si="115"/>
        <v>-4915.8434118077967</v>
      </c>
      <c r="O249" s="155">
        <f t="shared" si="102"/>
        <v>1.6082304375081853E-2</v>
      </c>
      <c r="P249" s="100">
        <f t="shared" si="116"/>
        <v>1.6345172412889127E-2</v>
      </c>
      <c r="Q249" s="100">
        <f t="shared" si="132"/>
        <v>2.0122514161421537E-2</v>
      </c>
      <c r="S249" s="100">
        <f t="shared" si="117"/>
        <v>2.4502341342452223E-2</v>
      </c>
      <c r="T249" s="100">
        <f t="shared" si="133"/>
        <v>1.9124175371473352E-2</v>
      </c>
      <c r="U249" s="100">
        <f t="shared" si="126"/>
        <v>4.5607376095995439E-2</v>
      </c>
      <c r="V249" s="100">
        <f t="shared" si="111"/>
        <v>-0.13246923324588847</v>
      </c>
      <c r="W249" s="100">
        <f t="shared" si="112"/>
        <v>0.51402319590977585</v>
      </c>
      <c r="X249" s="100">
        <f t="shared" si="118"/>
        <v>1.2088491058848275E-2</v>
      </c>
      <c r="Y249" s="100">
        <f t="shared" si="134"/>
        <v>2.065064991330608E-2</v>
      </c>
      <c r="Z249" s="100">
        <f t="shared" si="127"/>
        <v>1.7158862401928508E-2</v>
      </c>
      <c r="AA249" s="100">
        <f t="shared" si="119"/>
        <v>1.1324692332458886</v>
      </c>
      <c r="AB249" s="100">
        <f t="shared" si="128"/>
        <v>-7.2328896430502831E-2</v>
      </c>
      <c r="AC249" s="100">
        <f t="shared" si="124"/>
        <v>1.0723169802154755</v>
      </c>
      <c r="AD249" s="100">
        <f t="shared" ref="AD249:AD280" si="136">(D249-D245)/(H249-H245)</f>
        <v>0.4859768040902242</v>
      </c>
      <c r="AE249" s="359">
        <f t="shared" si="125"/>
        <v>1512162.0438461539</v>
      </c>
      <c r="AF249" s="100">
        <f t="shared" si="123"/>
        <v>5.1484777846914805E-3</v>
      </c>
      <c r="AG249" s="100">
        <f t="shared" si="135"/>
        <v>7.7134269805326282E-4</v>
      </c>
      <c r="AI249" s="198">
        <f t="shared" si="104"/>
        <v>996197.04572039994</v>
      </c>
      <c r="AJ249" s="205">
        <f t="shared" si="120"/>
        <v>-1.5074749677247376E-2</v>
      </c>
      <c r="AK249" s="35">
        <f t="shared" si="121"/>
        <v>-578.52999999999884</v>
      </c>
      <c r="AL249" s="35">
        <f t="shared" si="109"/>
        <v>-303.73000000001048</v>
      </c>
      <c r="AM249" s="35">
        <f t="shared" si="110"/>
        <v>-1724.6639844000595</v>
      </c>
      <c r="AN249">
        <f t="shared" si="122"/>
        <v>-3285.0553283999934</v>
      </c>
      <c r="AO249">
        <f t="shared" si="105"/>
        <v>996548.13377279986</v>
      </c>
      <c r="AP249" s="35">
        <f t="shared" si="106"/>
        <v>1.5367069367761617</v>
      </c>
    </row>
    <row r="250" spans="2:42">
      <c r="B250" s="135">
        <v>43735</v>
      </c>
      <c r="C250" s="352">
        <v>535348.42000000004</v>
      </c>
      <c r="D250" s="352">
        <v>1016835.47</v>
      </c>
      <c r="E250" s="355">
        <v>63.76</v>
      </c>
      <c r="F250" s="356">
        <v>173835.16</v>
      </c>
      <c r="G250" s="111">
        <v>5.7875399999999999</v>
      </c>
      <c r="H250" s="136">
        <v>1552183.89</v>
      </c>
      <c r="I250" s="136">
        <f t="shared" si="130"/>
        <v>37472.59999999986</v>
      </c>
      <c r="J250" s="136">
        <f t="shared" si="107"/>
        <v>20781.459999999963</v>
      </c>
      <c r="K250" s="155">
        <f t="shared" si="108"/>
        <v>1.3388529628406313E-2</v>
      </c>
      <c r="L250" s="136">
        <f t="shared" si="113"/>
        <v>6474.7025506518939</v>
      </c>
      <c r="M250" s="136">
        <f t="shared" si="114"/>
        <v>4613.4225506518951</v>
      </c>
      <c r="N250" s="136">
        <f t="shared" si="115"/>
        <v>-8335.9825506518937</v>
      </c>
      <c r="O250" s="155">
        <f t="shared" si="102"/>
        <v>2.4141856027123088E-2</v>
      </c>
      <c r="P250" s="100">
        <f t="shared" si="116"/>
        <v>2.4739103912006795E-2</v>
      </c>
      <c r="Q250" s="100">
        <f t="shared" si="132"/>
        <v>4.0557667738671629E-2</v>
      </c>
      <c r="S250" s="100">
        <f t="shared" si="117"/>
        <v>2.4772422229382737E-2</v>
      </c>
      <c r="T250" s="100">
        <f t="shared" si="133"/>
        <v>4.0860976454327395E-2</v>
      </c>
      <c r="U250" s="100">
        <f t="shared" si="126"/>
        <v>5.0134533743206491E-2</v>
      </c>
      <c r="V250" s="100">
        <f t="shared" si="111"/>
        <v>0.28965289253017079</v>
      </c>
      <c r="W250" s="100">
        <f t="shared" si="112"/>
        <v>0.34535340488784033</v>
      </c>
      <c r="X250" s="100">
        <f t="shared" si="118"/>
        <v>2.4721573521586045E-2</v>
      </c>
      <c r="Y250" s="100">
        <f t="shared" si="134"/>
        <v>4.039805133121184E-2</v>
      </c>
      <c r="Z250" s="100">
        <f t="shared" si="127"/>
        <v>2.1563972945935036E-2</v>
      </c>
      <c r="AA250" s="100">
        <f t="shared" si="119"/>
        <v>0.71034710746982921</v>
      </c>
      <c r="AB250" s="100">
        <f t="shared" si="128"/>
        <v>-7.4754603376724682E-2</v>
      </c>
      <c r="AC250" s="100">
        <f t="shared" si="124"/>
        <v>1.0747426871616965</v>
      </c>
      <c r="AD250" s="100">
        <f t="shared" si="136"/>
        <v>0.65464686197381661</v>
      </c>
      <c r="AE250" s="359">
        <f t="shared" si="125"/>
        <v>1515779.1407692307</v>
      </c>
      <c r="AF250" s="100">
        <f t="shared" si="123"/>
        <v>7.072825788536948E-3</v>
      </c>
      <c r="AG250" s="100">
        <f t="shared" si="135"/>
        <v>3.8415002963935606E-3</v>
      </c>
      <c r="AI250" s="198">
        <f t="shared" si="104"/>
        <v>1006077.9419064</v>
      </c>
      <c r="AJ250" s="205">
        <f t="shared" si="120"/>
        <v>-1.3867047775051209E-3</v>
      </c>
      <c r="AK250" s="35">
        <f t="shared" si="121"/>
        <v>-1861.2799999999988</v>
      </c>
      <c r="AL250" s="35">
        <f t="shared" si="109"/>
        <v>-1604.7699999999895</v>
      </c>
      <c r="AM250" s="35">
        <f t="shared" si="110"/>
        <v>-9287.6705657999391</v>
      </c>
      <c r="AN250">
        <f t="shared" si="122"/>
        <v>-10772.232451199992</v>
      </c>
      <c r="AO250">
        <f t="shared" si="105"/>
        <v>1006446.9554568001</v>
      </c>
      <c r="AP250" s="35">
        <f t="shared" si="106"/>
        <v>1.5422411301304042</v>
      </c>
    </row>
    <row r="251" spans="2:42">
      <c r="B251" s="135">
        <v>43742</v>
      </c>
      <c r="C251" s="352">
        <v>538202.12</v>
      </c>
      <c r="D251" s="352">
        <v>1013646.66</v>
      </c>
      <c r="E251" s="355">
        <v>59.32</v>
      </c>
      <c r="F251" s="356">
        <v>173095.61</v>
      </c>
      <c r="G251" s="111">
        <v>5.8824399999999999</v>
      </c>
      <c r="H251" s="136">
        <v>1551848.78</v>
      </c>
      <c r="I251" s="136">
        <f t="shared" si="130"/>
        <v>34105.290000000037</v>
      </c>
      <c r="J251" s="136">
        <f t="shared" si="107"/>
        <v>-335.10999999986961</v>
      </c>
      <c r="K251" s="155">
        <f t="shared" si="108"/>
        <v>-2.159424322258188E-4</v>
      </c>
      <c r="L251" s="136">
        <f t="shared" si="113"/>
        <v>5797.8134923603193</v>
      </c>
      <c r="M251" s="136">
        <f t="shared" si="114"/>
        <v>3252.0434923603007</v>
      </c>
      <c r="N251" s="136">
        <f t="shared" si="115"/>
        <v>-8343.5834923603379</v>
      </c>
      <c r="O251" s="155">
        <f t="shared" si="102"/>
        <v>2.1977199350570766E-2</v>
      </c>
      <c r="P251" s="100">
        <f t="shared" si="116"/>
        <v>2.2471050098195472E-2</v>
      </c>
      <c r="Q251" s="100">
        <f t="shared" si="132"/>
        <v>4.0092948867332348E-2</v>
      </c>
      <c r="S251" s="100">
        <f t="shared" si="117"/>
        <v>2.5644362057817928E-2</v>
      </c>
      <c r="T251" s="100">
        <f t="shared" si="133"/>
        <v>4.4595958784310961E-2</v>
      </c>
      <c r="U251" s="100">
        <f t="shared" si="126"/>
        <v>5.4694286248545582E-2</v>
      </c>
      <c r="V251" s="100">
        <f t="shared" si="111"/>
        <v>-8.5157112589927593</v>
      </c>
      <c r="W251" s="100">
        <f t="shared" si="112"/>
        <v>0.39456518328974755</v>
      </c>
      <c r="X251" s="100">
        <f t="shared" si="118"/>
        <v>2.0794127779475303E-2</v>
      </c>
      <c r="Y251" s="100">
        <f t="shared" si="134"/>
        <v>3.7717779534823463E-2</v>
      </c>
      <c r="Z251" s="100">
        <f t="shared" si="127"/>
        <v>2.1544341892491908E-2</v>
      </c>
      <c r="AA251" s="100">
        <f t="shared" si="119"/>
        <v>9.5157112589931074</v>
      </c>
      <c r="AB251" s="100">
        <f t="shared" si="128"/>
        <v>0.56545966857982022</v>
      </c>
      <c r="AC251" s="100">
        <f t="shared" si="124"/>
        <v>0.4345284152051751</v>
      </c>
      <c r="AD251" s="100">
        <f t="shared" si="136"/>
        <v>0.60543481671025245</v>
      </c>
      <c r="AE251" s="359">
        <f t="shared" si="125"/>
        <v>1519570.5130769233</v>
      </c>
      <c r="AF251" s="100">
        <f t="shared" si="123"/>
        <v>8.4894838990658365E-3</v>
      </c>
      <c r="AG251" s="100">
        <f t="shared" si="135"/>
        <v>7.4066247844980461E-3</v>
      </c>
      <c r="AI251" s="198">
        <f t="shared" si="104"/>
        <v>1018224.5400883999</v>
      </c>
      <c r="AJ251" s="205">
        <f t="shared" si="120"/>
        <v>1.8052732038865704E-2</v>
      </c>
      <c r="AK251" s="35">
        <f t="shared" si="121"/>
        <v>-2545.7700000000186</v>
      </c>
      <c r="AL251" s="35">
        <f t="shared" si="109"/>
        <v>-739.55000000001746</v>
      </c>
      <c r="AM251" s="35">
        <f t="shared" si="110"/>
        <v>-4350.3585020001028</v>
      </c>
      <c r="AN251">
        <f t="shared" si="122"/>
        <v>-14975.339278800109</v>
      </c>
      <c r="AO251">
        <f t="shared" si="105"/>
        <v>1018573.4864291999</v>
      </c>
      <c r="AP251" s="35">
        <f t="shared" si="106"/>
        <v>1.5235511238764878</v>
      </c>
    </row>
    <row r="252" spans="2:42">
      <c r="B252" s="135">
        <v>43749</v>
      </c>
      <c r="C252" s="352">
        <v>541856.46</v>
      </c>
      <c r="D252" s="352">
        <v>1015650.66</v>
      </c>
      <c r="E252" s="355">
        <v>58.26</v>
      </c>
      <c r="F252" s="356">
        <v>173012.18</v>
      </c>
      <c r="G252" s="111">
        <v>5.7849199999999996</v>
      </c>
      <c r="H252" s="136">
        <v>1557507.12</v>
      </c>
      <c r="I252" s="136">
        <f t="shared" si="130"/>
        <v>33465.720000000205</v>
      </c>
      <c r="J252" s="136">
        <f t="shared" si="107"/>
        <v>5658.3400000000838</v>
      </c>
      <c r="K252" s="155">
        <f t="shared" si="108"/>
        <v>3.6329464741067016E-3</v>
      </c>
      <c r="L252" s="136">
        <f t="shared" si="113"/>
        <v>5784.9927051714121</v>
      </c>
      <c r="M252" s="136">
        <f t="shared" si="114"/>
        <v>3053.5127051714016</v>
      </c>
      <c r="N252" s="136">
        <f t="shared" si="115"/>
        <v>-8516.4727051714217</v>
      </c>
      <c r="O252" s="155">
        <f t="shared" si="102"/>
        <v>2.1486720394575276E-2</v>
      </c>
      <c r="P252" s="100">
        <f t="shared" si="116"/>
        <v>2.1958537346820243E-2</v>
      </c>
      <c r="Q252" s="100">
        <f t="shared" si="132"/>
        <v>4.8453009439507512E-2</v>
      </c>
      <c r="S252" s="100">
        <f t="shared" si="117"/>
        <v>2.1784367807664719E-2</v>
      </c>
      <c r="T252" s="100">
        <f t="shared" si="133"/>
        <v>5.5971945643651579E-2</v>
      </c>
      <c r="U252" s="100">
        <f t="shared" si="126"/>
        <v>5.7263630640802934E-2</v>
      </c>
      <c r="V252" s="100">
        <f t="shared" si="111"/>
        <v>0.64583252331954477</v>
      </c>
      <c r="W252" s="100">
        <f t="shared" si="112"/>
        <v>0.34519920683015026</v>
      </c>
      <c r="X252" s="100">
        <f t="shared" si="118"/>
        <v>2.205148225897292E-2</v>
      </c>
      <c r="Y252" s="100">
        <f t="shared" si="134"/>
        <v>4.4485241828539614E-2</v>
      </c>
      <c r="Z252" s="100">
        <f t="shared" si="127"/>
        <v>2.350539865617704E-2</v>
      </c>
      <c r="AA252" s="100">
        <f t="shared" si="119"/>
        <v>0.35416747668043458</v>
      </c>
      <c r="AB252" s="100">
        <f t="shared" si="128"/>
        <v>0.59078217264048294</v>
      </c>
      <c r="AC252" s="100">
        <f t="shared" si="124"/>
        <v>0.40920591114451277</v>
      </c>
      <c r="AD252" s="100">
        <f t="shared" si="136"/>
        <v>0.65480079316984274</v>
      </c>
      <c r="AE252" s="359">
        <f t="shared" si="125"/>
        <v>1523622.2900000003</v>
      </c>
      <c r="AF252" s="100">
        <f t="shared" si="123"/>
        <v>9.6327246929003643E-3</v>
      </c>
      <c r="AG252" s="100">
        <f t="shared" si="135"/>
        <v>1.13091235052756E-2</v>
      </c>
      <c r="AI252" s="198">
        <f t="shared" si="104"/>
        <v>1000861.6203255999</v>
      </c>
      <c r="AJ252" s="205">
        <f t="shared" si="120"/>
        <v>1.387064481799189E-3</v>
      </c>
      <c r="AK252" s="35">
        <f t="shared" si="121"/>
        <v>-2731.4800000000105</v>
      </c>
      <c r="AL252" s="35">
        <f t="shared" si="109"/>
        <v>-83.429999999993015</v>
      </c>
      <c r="AM252" s="35">
        <f t="shared" si="110"/>
        <v>-482.63587559995955</v>
      </c>
      <c r="AN252">
        <f t="shared" si="122"/>
        <v>-15801.39328160006</v>
      </c>
      <c r="AO252">
        <f t="shared" si="105"/>
        <v>1001198.6497648</v>
      </c>
      <c r="AP252" s="35">
        <f t="shared" si="106"/>
        <v>1.5556424495437415</v>
      </c>
    </row>
    <row r="253" spans="2:42">
      <c r="B253" s="135">
        <v>43756</v>
      </c>
      <c r="C253" s="352">
        <v>541468.54</v>
      </c>
      <c r="D253" s="352">
        <v>1018365.34</v>
      </c>
      <c r="E253" s="355">
        <v>58.98</v>
      </c>
      <c r="F253" s="356">
        <v>174017.89</v>
      </c>
      <c r="G253" s="111">
        <v>5.7403500000000003</v>
      </c>
      <c r="H253" s="136">
        <v>1559833.88</v>
      </c>
      <c r="I253" s="136">
        <f t="shared" si="130"/>
        <v>28431.449999999953</v>
      </c>
      <c r="J253" s="136">
        <f t="shared" si="107"/>
        <v>2326.7599999997765</v>
      </c>
      <c r="K253" s="155">
        <f t="shared" si="108"/>
        <v>1.4916716644209425E-3</v>
      </c>
      <c r="L253" s="136">
        <f t="shared" si="113"/>
        <v>4952.9122788680052</v>
      </c>
      <c r="M253" s="136">
        <f t="shared" si="114"/>
        <v>3530.8722788680261</v>
      </c>
      <c r="N253" s="136">
        <f t="shared" si="115"/>
        <v>-6374.9522788679842</v>
      </c>
      <c r="O253" s="155">
        <f t="shared" si="102"/>
        <v>1.8227229427790065E-2</v>
      </c>
      <c r="P253" s="100">
        <f t="shared" si="116"/>
        <v>1.8565629414601329E-2</v>
      </c>
      <c r="Q253" s="100">
        <f t="shared" si="132"/>
        <v>5.2938644860270993E-2</v>
      </c>
      <c r="S253" s="100">
        <f t="shared" si="117"/>
        <v>2.2933808218824108E-2</v>
      </c>
      <c r="T253" s="100">
        <f t="shared" si="133"/>
        <v>5.5608186318437343E-2</v>
      </c>
      <c r="U253" s="100">
        <f t="shared" si="126"/>
        <v>6.4435299794733933E-2</v>
      </c>
      <c r="V253" s="100">
        <f t="shared" si="111"/>
        <v>-0.16672110574359314</v>
      </c>
      <c r="W253" s="100">
        <f t="shared" si="112"/>
        <v>0.42697540927388677</v>
      </c>
      <c r="X253" s="100">
        <f t="shared" si="118"/>
        <v>1.6258209902424041E-2</v>
      </c>
      <c r="Y253" s="100">
        <f t="shared" si="134"/>
        <v>5.1524730743612843E-2</v>
      </c>
      <c r="Z253" s="100">
        <f t="shared" si="127"/>
        <v>2.4045258227019087E-2</v>
      </c>
      <c r="AA253" s="100">
        <f t="shared" si="119"/>
        <v>1.1667211057436933</v>
      </c>
      <c r="AB253" s="100">
        <f t="shared" si="128"/>
        <v>0.77739854232873595</v>
      </c>
      <c r="AC253" s="100">
        <f t="shared" si="124"/>
        <v>0.22258954145626214</v>
      </c>
      <c r="AD253" s="100">
        <f t="shared" si="136"/>
        <v>0.57302459072611323</v>
      </c>
      <c r="AE253" s="359">
        <f t="shared" si="125"/>
        <v>1527983.0238461536</v>
      </c>
      <c r="AF253" s="100">
        <f t="shared" si="123"/>
        <v>1.0462489826658658E-2</v>
      </c>
      <c r="AG253" s="100">
        <f t="shared" si="135"/>
        <v>1.579831385138632E-2</v>
      </c>
      <c r="AI253" s="198">
        <f t="shared" si="104"/>
        <v>998923.59486150008</v>
      </c>
      <c r="AJ253" s="205">
        <f t="shared" si="120"/>
        <v>2.7369576659690233E-3</v>
      </c>
      <c r="AK253" s="35">
        <f t="shared" si="121"/>
        <v>-1422.039999999979</v>
      </c>
      <c r="AL253" s="35">
        <f t="shared" si="109"/>
        <v>1005.710000000021</v>
      </c>
      <c r="AM253" s="35">
        <f t="shared" si="110"/>
        <v>5773.1273985001208</v>
      </c>
      <c r="AN253">
        <f t="shared" si="122"/>
        <v>-8163.0073139998804</v>
      </c>
      <c r="AO253">
        <f t="shared" si="105"/>
        <v>999262.16070450016</v>
      </c>
      <c r="AP253" s="35">
        <f t="shared" si="106"/>
        <v>1.5609856365423516</v>
      </c>
    </row>
    <row r="254" spans="2:42">
      <c r="B254" s="135">
        <v>43763</v>
      </c>
      <c r="C254" s="352">
        <v>546168.43000000005</v>
      </c>
      <c r="D254" s="352">
        <v>1020927.97</v>
      </c>
      <c r="E254" s="355">
        <v>62.29</v>
      </c>
      <c r="F254" s="356">
        <v>173568.74</v>
      </c>
      <c r="G254" s="111">
        <v>5.7229599999999996</v>
      </c>
      <c r="H254" s="136">
        <v>1567096.4</v>
      </c>
      <c r="I254" s="136">
        <f t="shared" si="130"/>
        <v>14912.510000000009</v>
      </c>
      <c r="J254" s="136">
        <f t="shared" si="107"/>
        <v>7262.5200000000186</v>
      </c>
      <c r="K254" s="155">
        <f t="shared" si="108"/>
        <v>4.6343798632936806E-3</v>
      </c>
      <c r="L254" s="136">
        <f t="shared" si="113"/>
        <v>2605.7337461733109</v>
      </c>
      <c r="M254" s="136">
        <f t="shared" si="114"/>
        <v>2339.3137461732981</v>
      </c>
      <c r="N254" s="136">
        <f t="shared" si="115"/>
        <v>-2872.1537461733237</v>
      </c>
      <c r="O254" s="155">
        <f t="shared" si="102"/>
        <v>9.5160131820863168E-3</v>
      </c>
      <c r="P254" s="100">
        <f t="shared" si="116"/>
        <v>9.6074376857499862E-3</v>
      </c>
      <c r="Q254" s="100">
        <f t="shared" si="132"/>
        <v>6.4499845116988558E-2</v>
      </c>
      <c r="S254" s="100">
        <f t="shared" si="117"/>
        <v>2.0211155194966315E-2</v>
      </c>
      <c r="T254" s="100">
        <f t="shared" si="133"/>
        <v>7.57544282153884E-2</v>
      </c>
      <c r="U254" s="100">
        <f t="shared" si="126"/>
        <v>6.8761331662796715E-2</v>
      </c>
      <c r="V254" s="100">
        <f t="shared" si="111"/>
        <v>0.64714314039754828</v>
      </c>
      <c r="W254" s="100">
        <f t="shared" si="112"/>
        <v>0.7255659845324498</v>
      </c>
      <c r="X254" s="100">
        <f t="shared" si="118"/>
        <v>4.0247415838080471E-3</v>
      </c>
      <c r="Y254" s="100">
        <f t="shared" si="134"/>
        <v>5.8575092237324447E-2</v>
      </c>
      <c r="Z254" s="100">
        <f t="shared" si="127"/>
        <v>1.9393945215481941E-2</v>
      </c>
      <c r="AA254" s="100">
        <f t="shared" si="119"/>
        <v>0.35285685960245178</v>
      </c>
      <c r="AB254" s="100">
        <f t="shared" si="128"/>
        <v>0.74677544318265277</v>
      </c>
      <c r="AC254" s="100">
        <f t="shared" si="124"/>
        <v>0.25321264060234444</v>
      </c>
      <c r="AD254" s="100">
        <f t="shared" si="136"/>
        <v>0.27443401546755025</v>
      </c>
      <c r="AE254" s="359">
        <f t="shared" si="125"/>
        <v>1532180.115384615</v>
      </c>
      <c r="AF254" s="100">
        <f t="shared" si="123"/>
        <v>1.0820161179326666E-2</v>
      </c>
      <c r="AG254" s="100">
        <f t="shared" si="135"/>
        <v>2.0484200415475801E-2</v>
      </c>
      <c r="AI254" s="198">
        <f t="shared" si="104"/>
        <v>993326.95627039985</v>
      </c>
      <c r="AJ254" s="205">
        <f t="shared" si="120"/>
        <v>-1.2673954079381312E-2</v>
      </c>
      <c r="AK254" s="35">
        <f t="shared" si="121"/>
        <v>-266.42000000001281</v>
      </c>
      <c r="AL254" s="35">
        <f t="shared" si="109"/>
        <v>-449.15000000002328</v>
      </c>
      <c r="AM254" s="35">
        <f t="shared" si="110"/>
        <v>-2570.467484000133</v>
      </c>
      <c r="AN254">
        <f t="shared" si="122"/>
        <v>-1524.7110032000733</v>
      </c>
      <c r="AO254">
        <f t="shared" si="105"/>
        <v>993683.43944879994</v>
      </c>
      <c r="AP254" s="35">
        <f t="shared" si="106"/>
        <v>1.5770579822375568</v>
      </c>
    </row>
    <row r="255" spans="2:42">
      <c r="B255" s="135">
        <v>43770</v>
      </c>
      <c r="C255" s="352">
        <v>551125.80000000005</v>
      </c>
      <c r="D255" s="352">
        <v>1019908.28</v>
      </c>
      <c r="E255" s="355">
        <v>63.44</v>
      </c>
      <c r="F255" s="356">
        <v>173400.93</v>
      </c>
      <c r="G255" s="111">
        <v>5.7588200000000001</v>
      </c>
      <c r="H255" s="136">
        <v>1571034.08</v>
      </c>
      <c r="I255" s="136">
        <f t="shared" si="130"/>
        <v>19185.300000000047</v>
      </c>
      <c r="J255" s="136">
        <f t="shared" si="107"/>
        <v>3937.6800000001676</v>
      </c>
      <c r="K255" s="155">
        <f t="shared" si="108"/>
        <v>2.5064255767132484E-3</v>
      </c>
      <c r="L255" s="136">
        <f t="shared" si="113"/>
        <v>3331.4637373628707</v>
      </c>
      <c r="M255" s="136">
        <f t="shared" si="114"/>
        <v>3636.7837373628777</v>
      </c>
      <c r="N255" s="136">
        <f t="shared" si="115"/>
        <v>-3026.1437373628637</v>
      </c>
      <c r="O255" s="155">
        <f t="shared" si="102"/>
        <v>1.2211892946332549E-2</v>
      </c>
      <c r="P255" s="100">
        <f t="shared" si="116"/>
        <v>1.2362866954085595E-2</v>
      </c>
      <c r="Q255" s="100">
        <f t="shared" si="132"/>
        <v>6.6756057662869142E-2</v>
      </c>
      <c r="S255" s="100">
        <f t="shared" si="117"/>
        <v>2.4012688764585417E-2</v>
      </c>
      <c r="T255" s="100">
        <f t="shared" si="133"/>
        <v>8.4991874753976321E-2</v>
      </c>
      <c r="U255" s="100">
        <f t="shared" si="126"/>
        <v>6.9915272540051254E-2</v>
      </c>
      <c r="V255" s="100">
        <f t="shared" si="111"/>
        <v>1.2589570508522236</v>
      </c>
      <c r="W255" s="100">
        <f t="shared" si="112"/>
        <v>0.67362407676710923</v>
      </c>
      <c r="X255" s="100">
        <f t="shared" si="118"/>
        <v>6.1773202113643774E-3</v>
      </c>
      <c r="Y255" s="100">
        <f t="shared" si="134"/>
        <v>5.7154825685508885E-2</v>
      </c>
      <c r="Z255" s="100">
        <f t="shared" si="127"/>
        <v>2.4777448560186783E-2</v>
      </c>
      <c r="AA255" s="100">
        <f t="shared" si="119"/>
        <v>-0.25895705085225329</v>
      </c>
      <c r="AB255" s="100">
        <f t="shared" si="128"/>
        <v>0.50549049966809756</v>
      </c>
      <c r="AC255" s="100">
        <f t="shared" si="124"/>
        <v>0.49449758411690153</v>
      </c>
      <c r="AD255" s="100">
        <f t="shared" si="136"/>
        <v>0.32637592323289083</v>
      </c>
      <c r="AE255" s="359">
        <f t="shared" si="125"/>
        <v>1536847.3376923078</v>
      </c>
      <c r="AF255" s="100">
        <f t="shared" si="123"/>
        <v>1.1369544530316817E-2</v>
      </c>
      <c r="AG255" s="100">
        <f t="shared" si="135"/>
        <v>2.5831526487820042E-2</v>
      </c>
      <c r="AI255" s="198">
        <f t="shared" si="104"/>
        <v>998584.74370260001</v>
      </c>
      <c r="AJ255" s="205">
        <f t="shared" si="120"/>
        <v>-1.9288276418966296E-2</v>
      </c>
      <c r="AK255" s="35">
        <f t="shared" si="121"/>
        <v>305.32000000000698</v>
      </c>
      <c r="AL255" s="35">
        <f t="shared" si="109"/>
        <v>-167.80999999999767</v>
      </c>
      <c r="AM255" s="35">
        <f t="shared" si="110"/>
        <v>-966.38758419998658</v>
      </c>
      <c r="AN255">
        <f t="shared" si="122"/>
        <v>1758.2829224000402</v>
      </c>
      <c r="AO255">
        <f t="shared" si="105"/>
        <v>998950.08324339997</v>
      </c>
      <c r="AP255" s="35">
        <f t="shared" si="106"/>
        <v>1.5726852686163784</v>
      </c>
    </row>
    <row r="256" spans="2:42">
      <c r="B256" s="135">
        <v>43777</v>
      </c>
      <c r="C256" s="352">
        <v>552935</v>
      </c>
      <c r="D256" s="352">
        <v>1025470.02</v>
      </c>
      <c r="E256" s="355">
        <v>57.26</v>
      </c>
      <c r="F256" s="356">
        <v>172362.1</v>
      </c>
      <c r="G256" s="111">
        <v>5.7157200000000001</v>
      </c>
      <c r="H256" s="136">
        <v>1578405.02</v>
      </c>
      <c r="I256" s="136">
        <f t="shared" si="130"/>
        <v>20897.899999999907</v>
      </c>
      <c r="J256" s="136">
        <f t="shared" si="107"/>
        <v>7370.9399999999441</v>
      </c>
      <c r="K256" s="155">
        <f t="shared" si="108"/>
        <v>4.669866039833011E-3</v>
      </c>
      <c r="L256" s="136">
        <f t="shared" si="113"/>
        <v>3656.2147900876716</v>
      </c>
      <c r="M256" s="136">
        <f t="shared" si="114"/>
        <v>3006.1347900876845</v>
      </c>
      <c r="N256" s="136">
        <f t="shared" si="115"/>
        <v>-4306.2947900876588</v>
      </c>
      <c r="O256" s="155">
        <f t="shared" si="102"/>
        <v>1.3239884399252548E-2</v>
      </c>
      <c r="P256" s="100">
        <f t="shared" si="116"/>
        <v>1.3417530958060664E-2</v>
      </c>
      <c r="Q256" s="100">
        <f t="shared" si="132"/>
        <v>8.0133607941693996E-2</v>
      </c>
      <c r="S256" s="100">
        <f t="shared" si="117"/>
        <v>2.0445525370316776E-2</v>
      </c>
      <c r="T256" s="100">
        <f t="shared" si="133"/>
        <v>8.6549754579883773E-2</v>
      </c>
      <c r="U256" s="100">
        <f t="shared" si="126"/>
        <v>7.6997107640400839E-2</v>
      </c>
      <c r="V256" s="100">
        <f t="shared" si="111"/>
        <v>0.24545037674977238</v>
      </c>
      <c r="W256" s="100">
        <f t="shared" si="112"/>
        <v>0.5301269505548446</v>
      </c>
      <c r="X256" s="100">
        <f t="shared" si="118"/>
        <v>9.6680486575964862E-3</v>
      </c>
      <c r="Y256" s="100">
        <f t="shared" si="134"/>
        <v>7.6705356640281275E-2</v>
      </c>
      <c r="Z256" s="100">
        <f t="shared" si="127"/>
        <v>2.6448749146798994E-2</v>
      </c>
      <c r="AA256" s="100">
        <f t="shared" si="119"/>
        <v>0.75454962325022767</v>
      </c>
      <c r="AB256" s="100">
        <f t="shared" si="128"/>
        <v>0.4237922854523643</v>
      </c>
      <c r="AC256" s="100">
        <f t="shared" si="124"/>
        <v>0.57619579833264323</v>
      </c>
      <c r="AD256" s="100">
        <f t="shared" si="136"/>
        <v>0.46987304944516101</v>
      </c>
      <c r="AE256" s="359">
        <f t="shared" si="125"/>
        <v>1541920.7361538459</v>
      </c>
      <c r="AF256" s="100">
        <f t="shared" si="123"/>
        <v>1.2009830962663086E-2</v>
      </c>
      <c r="AG256" s="100">
        <f t="shared" si="135"/>
        <v>3.1888338526728476E-2</v>
      </c>
      <c r="AI256" s="198">
        <f t="shared" si="104"/>
        <v>985173.50221200008</v>
      </c>
      <c r="AJ256" s="205">
        <f t="shared" si="120"/>
        <v>-1.5674612548831856E-2</v>
      </c>
      <c r="AK256" s="35">
        <f t="shared" si="121"/>
        <v>-650.07999999998719</v>
      </c>
      <c r="AL256" s="35">
        <f t="shared" si="109"/>
        <v>-1038.8299999999872</v>
      </c>
      <c r="AM256" s="35">
        <f t="shared" si="110"/>
        <v>-5937.6614075999269</v>
      </c>
      <c r="AN256">
        <f t="shared" si="122"/>
        <v>-3715.6752575999267</v>
      </c>
      <c r="AO256">
        <f t="shared" si="105"/>
        <v>985500.78433920012</v>
      </c>
      <c r="AP256" s="35">
        <f t="shared" si="106"/>
        <v>1.6016273605082467</v>
      </c>
    </row>
    <row r="257" spans="2:42">
      <c r="B257" s="135">
        <v>43784</v>
      </c>
      <c r="C257" s="352">
        <v>554692.68000000005</v>
      </c>
      <c r="D257" s="352">
        <v>1040796.46</v>
      </c>
      <c r="E257" s="355">
        <v>59.64</v>
      </c>
      <c r="F257" s="356">
        <v>172103.49</v>
      </c>
      <c r="G257" s="111">
        <v>5.7320000000000002</v>
      </c>
      <c r="H257" s="136">
        <v>1595489.14</v>
      </c>
      <c r="I257" s="136">
        <f t="shared" si="130"/>
        <v>35655.260000000009</v>
      </c>
      <c r="J257" s="136">
        <f t="shared" si="107"/>
        <v>17084.119999999879</v>
      </c>
      <c r="K257" s="155">
        <f t="shared" si="108"/>
        <v>1.07077632631206E-2</v>
      </c>
      <c r="L257" s="136">
        <f t="shared" si="113"/>
        <v>6220.3872993719488</v>
      </c>
      <c r="M257" s="136">
        <f t="shared" si="114"/>
        <v>4305.9872993719255</v>
      </c>
      <c r="N257" s="136">
        <f t="shared" si="115"/>
        <v>-8134.787299371972</v>
      </c>
      <c r="O257" s="155">
        <f t="shared" si="102"/>
        <v>2.2347541644814964E-2</v>
      </c>
      <c r="P257" s="100">
        <f t="shared" si="116"/>
        <v>2.2858370020787094E-2</v>
      </c>
      <c r="Q257" s="100">
        <f t="shared" si="132"/>
        <v>9.5492458315610235E-2</v>
      </c>
      <c r="S257" s="100">
        <f t="shared" si="117"/>
        <v>2.4422730081418976E-2</v>
      </c>
      <c r="T257" s="100">
        <f t="shared" si="133"/>
        <v>9.4184144172883719E-2</v>
      </c>
      <c r="U257" s="100">
        <f t="shared" si="126"/>
        <v>8.1954544786926251E-2</v>
      </c>
      <c r="V257" s="100">
        <f t="shared" si="111"/>
        <v>0.10288384769013936</v>
      </c>
      <c r="W257" s="100">
        <f t="shared" si="112"/>
        <v>0.37088889549536341</v>
      </c>
      <c r="X257" s="100">
        <f t="shared" si="118"/>
        <v>2.2026594110125544E-2</v>
      </c>
      <c r="Y257" s="100">
        <f t="shared" si="134"/>
        <v>9.6191003464114383E-2</v>
      </c>
      <c r="Z257" s="100">
        <f t="shared" si="127"/>
        <v>4.109698305512869E-2</v>
      </c>
      <c r="AA257" s="100">
        <f t="shared" si="119"/>
        <v>0.89711615230986741</v>
      </c>
      <c r="AB257" s="100">
        <f t="shared" si="128"/>
        <v>1.3045838820280646</v>
      </c>
      <c r="AC257" s="100">
        <f t="shared" si="124"/>
        <v>-0.30458358823083498</v>
      </c>
      <c r="AD257" s="100">
        <f t="shared" si="136"/>
        <v>0.62911110450463659</v>
      </c>
      <c r="AE257" s="359">
        <f t="shared" si="125"/>
        <v>1548313.143846154</v>
      </c>
      <c r="AF257" s="100">
        <f t="shared" si="123"/>
        <v>1.3305200177438163E-2</v>
      </c>
      <c r="AG257" s="100">
        <f t="shared" si="135"/>
        <v>3.9504186859763861E-2</v>
      </c>
      <c r="AI257" s="198">
        <f t="shared" si="104"/>
        <v>986497.20467999997</v>
      </c>
      <c r="AJ257" s="205">
        <f t="shared" si="120"/>
        <v>-1.2439780425071474E-2</v>
      </c>
      <c r="AK257" s="35">
        <f t="shared" si="121"/>
        <v>-1914.4000000000233</v>
      </c>
      <c r="AL257" s="35">
        <f t="shared" si="109"/>
        <v>-258.61000000001513</v>
      </c>
      <c r="AM257" s="35">
        <f t="shared" si="110"/>
        <v>-1482.3525200000868</v>
      </c>
      <c r="AN257">
        <f t="shared" si="122"/>
        <v>-10973.340800000135</v>
      </c>
      <c r="AO257">
        <f t="shared" si="105"/>
        <v>986839.06116000004</v>
      </c>
      <c r="AP257" s="35">
        <f t="shared" si="106"/>
        <v>1.6167673157612446</v>
      </c>
    </row>
    <row r="258" spans="2:42">
      <c r="B258" s="135">
        <v>43791</v>
      </c>
      <c r="C258" s="352">
        <v>558675.49</v>
      </c>
      <c r="D258" s="352">
        <v>1037572.21</v>
      </c>
      <c r="E258" s="355">
        <v>66.23</v>
      </c>
      <c r="F258" s="356">
        <v>172074.42</v>
      </c>
      <c r="G258" s="111">
        <v>5.7408400000000004</v>
      </c>
      <c r="H258" s="136">
        <v>1596247.7</v>
      </c>
      <c r="I258" s="136">
        <f t="shared" si="130"/>
        <v>29151.300000000047</v>
      </c>
      <c r="J258" s="136">
        <f t="shared" si="107"/>
        <v>758.56000000005588</v>
      </c>
      <c r="K258" s="155">
        <f t="shared" si="108"/>
        <v>4.75214467027928E-4</v>
      </c>
      <c r="L258" s="136">
        <f t="shared" si="113"/>
        <v>5077.8805889033738</v>
      </c>
      <c r="M258" s="136">
        <f t="shared" si="114"/>
        <v>3583.5605889033959</v>
      </c>
      <c r="N258" s="136">
        <f t="shared" si="115"/>
        <v>-6572.2005889033517</v>
      </c>
      <c r="O258" s="155">
        <f t="shared" ref="O258:O321" si="137">I258/H258</f>
        <v>1.8262391231636574E-2</v>
      </c>
      <c r="P258" s="100">
        <f t="shared" si="116"/>
        <v>1.8602110246695766E-2</v>
      </c>
      <c r="Q258" s="100">
        <f t="shared" si="132"/>
        <v>9.736489122590733E-2</v>
      </c>
      <c r="S258" s="100">
        <f t="shared" si="117"/>
        <v>2.2899639219352057E-2</v>
      </c>
      <c r="T258" s="100">
        <f t="shared" si="133"/>
        <v>0.10987023265783966</v>
      </c>
      <c r="U258" s="100">
        <f t="shared" si="126"/>
        <v>8.1301679565308038E-2</v>
      </c>
      <c r="V258" s="100">
        <f t="shared" si="111"/>
        <v>5.2504877662935643</v>
      </c>
      <c r="W258" s="100">
        <f t="shared" si="112"/>
        <v>0.4290395282543118</v>
      </c>
      <c r="X258" s="100">
        <f t="shared" si="118"/>
        <v>1.6303050253388584E-2</v>
      </c>
      <c r="Y258" s="100">
        <f t="shared" si="134"/>
        <v>9.0747468913994545E-2</v>
      </c>
      <c r="Z258" s="100">
        <f t="shared" si="127"/>
        <v>4.7942068340156518E-2</v>
      </c>
      <c r="AA258" s="100">
        <f t="shared" si="119"/>
        <v>-4.2504877662937179</v>
      </c>
      <c r="AB258" s="100">
        <f t="shared" si="128"/>
        <v>0.84598838508527097</v>
      </c>
      <c r="AC258" s="100">
        <f t="shared" si="124"/>
        <v>0.15401177168917796</v>
      </c>
      <c r="AD258" s="100">
        <f t="shared" si="136"/>
        <v>0.57096047174568421</v>
      </c>
      <c r="AE258" s="359">
        <f t="shared" si="125"/>
        <v>1555195.7399999998</v>
      </c>
      <c r="AF258" s="100">
        <f t="shared" si="123"/>
        <v>1.502148760728907E-2</v>
      </c>
      <c r="AG258" s="100">
        <f t="shared" si="135"/>
        <v>4.7694304757418371E-2</v>
      </c>
      <c r="AI258" s="198">
        <f t="shared" ref="AI258:AI321" si="138">F258*G258</f>
        <v>987851.71331280016</v>
      </c>
      <c r="AJ258" s="205">
        <f t="shared" si="120"/>
        <v>-5.5120249410701011E-3</v>
      </c>
      <c r="AK258" s="35">
        <f t="shared" si="121"/>
        <v>-1494.3199999999779</v>
      </c>
      <c r="AL258" s="35">
        <f t="shared" si="109"/>
        <v>-29.069999999977881</v>
      </c>
      <c r="AM258" s="35">
        <f t="shared" si="110"/>
        <v>-166.88621879987303</v>
      </c>
      <c r="AN258">
        <f t="shared" si="122"/>
        <v>-8578.6520287998737</v>
      </c>
      <c r="AO258">
        <f t="shared" ref="AO258:AO321" si="139">(E258+F258)*G258</f>
        <v>988231.92914600018</v>
      </c>
      <c r="AP258" s="35">
        <f t="shared" ref="AP258:AP321" si="140">H258/AO258</f>
        <v>1.6152561488065138</v>
      </c>
    </row>
    <row r="259" spans="2:42">
      <c r="B259" s="135">
        <v>43798</v>
      </c>
      <c r="C259" s="352">
        <v>566155.92000000004</v>
      </c>
      <c r="D259" s="352">
        <v>1046501.58</v>
      </c>
      <c r="E259" s="355">
        <v>66.53</v>
      </c>
      <c r="F259" s="356">
        <v>171343.62</v>
      </c>
      <c r="G259" s="111">
        <v>5.7845599999999999</v>
      </c>
      <c r="H259" s="136">
        <v>1612657.51</v>
      </c>
      <c r="I259" s="136">
        <f t="shared" si="130"/>
        <v>41623.429999999935</v>
      </c>
      <c r="J259" s="136">
        <f t="shared" ref="J259:J322" si="141">H259-H258</f>
        <v>16409.810000000056</v>
      </c>
      <c r="K259" s="155">
        <f t="shared" ref="K259:K322" si="142">J259/H259</f>
        <v>1.0175632394506418E-2</v>
      </c>
      <c r="L259" s="136">
        <f t="shared" si="113"/>
        <v>7195.6086547637051</v>
      </c>
      <c r="M259" s="136">
        <f t="shared" si="114"/>
        <v>5138.2986547637074</v>
      </c>
      <c r="N259" s="136">
        <f t="shared" si="115"/>
        <v>-9252.9186547637037</v>
      </c>
      <c r="O259" s="155">
        <f t="shared" si="137"/>
        <v>2.5810458663352479E-2</v>
      </c>
      <c r="P259" s="100">
        <f t="shared" si="116"/>
        <v>2.6494288398886887E-2</v>
      </c>
      <c r="Q259" s="100">
        <f t="shared" si="132"/>
        <v>0.11358116616502296</v>
      </c>
      <c r="S259" s="100">
        <f t="shared" si="117"/>
        <v>2.7271668283357437E-2</v>
      </c>
      <c r="T259" s="100">
        <f t="shared" si="133"/>
        <v>0.12367649847685527</v>
      </c>
      <c r="U259" s="100">
        <f t="shared" si="126"/>
        <v>8.3744626532949576E-2</v>
      </c>
      <c r="V259" s="100">
        <f t="shared" si="111"/>
        <v>0.45585110369955689</v>
      </c>
      <c r="W259" s="100">
        <f t="shared" si="112"/>
        <v>0.3610975837406965</v>
      </c>
      <c r="X259" s="100">
        <f t="shared" si="118"/>
        <v>2.6074207378726181E-2</v>
      </c>
      <c r="Y259" s="100">
        <f t="shared" si="134"/>
        <v>0.10819484227943846</v>
      </c>
      <c r="Z259" s="100">
        <f t="shared" si="127"/>
        <v>5.4617760088980713E-2</v>
      </c>
      <c r="AA259" s="100">
        <f t="shared" si="119"/>
        <v>0.54414828690886519</v>
      </c>
      <c r="AB259" s="100">
        <f t="shared" si="128"/>
        <v>0.8665289804873465</v>
      </c>
      <c r="AC259" s="100">
        <f t="shared" si="124"/>
        <v>0.13347122632374475</v>
      </c>
      <c r="AD259" s="100">
        <f t="shared" si="136"/>
        <v>0.63890217601000143</v>
      </c>
      <c r="AE259" s="359">
        <f t="shared" si="125"/>
        <v>1562730.0646153847</v>
      </c>
      <c r="AF259" s="100">
        <f t="shared" si="123"/>
        <v>1.6841443055718056E-2</v>
      </c>
      <c r="AG259" s="100">
        <f t="shared" si="135"/>
        <v>5.6457502318796787E-2</v>
      </c>
      <c r="AI259" s="198">
        <f t="shared" si="138"/>
        <v>991147.45050719997</v>
      </c>
      <c r="AJ259" s="205">
        <f t="shared" si="120"/>
        <v>-7.44783378907201E-3</v>
      </c>
      <c r="AK259" s="35">
        <f t="shared" si="121"/>
        <v>-2057.3099999999977</v>
      </c>
      <c r="AL259" s="35">
        <f t="shared" ref="AL259:AL322" si="143">F259-F258</f>
        <v>-730.80000000001746</v>
      </c>
      <c r="AM259" s="35">
        <f t="shared" ref="AM259:AM322" si="144">AL259*G259</f>
        <v>-4227.3564480001014</v>
      </c>
      <c r="AN259">
        <f t="shared" si="122"/>
        <v>-11900.633133599986</v>
      </c>
      <c r="AO259">
        <f t="shared" si="139"/>
        <v>991532.29728399997</v>
      </c>
      <c r="AP259" s="35">
        <f t="shared" si="140"/>
        <v>1.6264296326174981</v>
      </c>
    </row>
    <row r="260" spans="2:42">
      <c r="B260" s="135">
        <v>43805</v>
      </c>
      <c r="C260" s="352">
        <v>568304.30000000005</v>
      </c>
      <c r="D260" s="352">
        <v>1047525.98</v>
      </c>
      <c r="E260" s="355">
        <v>61.92</v>
      </c>
      <c r="F260" s="356">
        <v>171305.38</v>
      </c>
      <c r="G260" s="111">
        <v>5.8574200000000003</v>
      </c>
      <c r="H260" s="136">
        <v>1615830.27</v>
      </c>
      <c r="I260" s="136">
        <f t="shared" si="130"/>
        <v>37425.25</v>
      </c>
      <c r="J260" s="136">
        <f t="shared" si="141"/>
        <v>3172.7600000000093</v>
      </c>
      <c r="K260" s="155">
        <f t="shared" si="142"/>
        <v>1.9635478174325881E-3</v>
      </c>
      <c r="L260" s="136">
        <f t="shared" si="113"/>
        <v>6389.3745027674295</v>
      </c>
      <c r="M260" s="136">
        <f t="shared" si="114"/>
        <v>5332.6545027674283</v>
      </c>
      <c r="N260" s="136">
        <f t="shared" si="115"/>
        <v>-7446.0945027674306</v>
      </c>
      <c r="O260" s="155">
        <f t="shared" si="137"/>
        <v>2.3161622043384546E-2</v>
      </c>
      <c r="P260" s="100">
        <f t="shared" si="116"/>
        <v>2.3710802693721791E-2</v>
      </c>
      <c r="Q260" s="100">
        <f t="shared" si="132"/>
        <v>0.11414859814730582</v>
      </c>
      <c r="S260" s="100">
        <f t="shared" si="117"/>
        <v>2.7795853038784027E-2</v>
      </c>
      <c r="T260" s="100">
        <f t="shared" si="133"/>
        <v>0.12235369791811192</v>
      </c>
      <c r="U260" s="100">
        <f t="shared" si="126"/>
        <v>8.3009671586233874E-2</v>
      </c>
      <c r="V260" s="100">
        <f t="shared" ref="V260:V323" si="145">(C260-C259)/(H260-H259)</f>
        <v>0.67713284332883616</v>
      </c>
      <c r="W260" s="100">
        <f t="shared" si="112"/>
        <v>0.41066659541352551</v>
      </c>
      <c r="X260" s="100">
        <f t="shared" si="118"/>
        <v>2.1508147064114035E-2</v>
      </c>
      <c r="Y260" s="100">
        <f t="shared" si="134"/>
        <v>0.10974717355199597</v>
      </c>
      <c r="Z260" s="100">
        <f t="shared" si="127"/>
        <v>5.4912339059490452E-2</v>
      </c>
      <c r="AA260" s="100">
        <f t="shared" si="119"/>
        <v>0.32287346033107461</v>
      </c>
      <c r="AB260" s="100">
        <f t="shared" si="128"/>
        <v>0.87376000610509774</v>
      </c>
      <c r="AC260" s="100">
        <f t="shared" si="124"/>
        <v>0.12624043191556392</v>
      </c>
      <c r="AD260" s="100">
        <f t="shared" si="136"/>
        <v>0.58933367178575857</v>
      </c>
      <c r="AE260" s="359">
        <f t="shared" si="125"/>
        <v>1570275.2015384617</v>
      </c>
      <c r="AF260" s="100">
        <f t="shared" si="123"/>
        <v>1.8389055104961465E-2</v>
      </c>
      <c r="AG260" s="100">
        <f t="shared" si="135"/>
        <v>6.4929874260120271E-2</v>
      </c>
      <c r="AI260" s="198">
        <f t="shared" si="138"/>
        <v>1003407.5589196001</v>
      </c>
      <c r="AJ260" s="205">
        <f t="shared" si="120"/>
        <v>1.8508472534694925E-2</v>
      </c>
      <c r="AK260" s="35">
        <f t="shared" si="121"/>
        <v>-1056.7200000000012</v>
      </c>
      <c r="AL260" s="35">
        <f t="shared" si="143"/>
        <v>-38.239999999990687</v>
      </c>
      <c r="AM260" s="35">
        <f t="shared" si="144"/>
        <v>-223.98774079994547</v>
      </c>
      <c r="AN260">
        <f t="shared" si="122"/>
        <v>-6189.6528624000075</v>
      </c>
      <c r="AO260">
        <f t="shared" si="139"/>
        <v>1003770.2503660001</v>
      </c>
      <c r="AP260" s="35">
        <f t="shared" si="140"/>
        <v>1.609761067745161</v>
      </c>
    </row>
    <row r="261" spans="2:42">
      <c r="B261" s="135">
        <v>43812</v>
      </c>
      <c r="C261" s="352">
        <v>573007.38</v>
      </c>
      <c r="D261" s="352">
        <v>1046914.68</v>
      </c>
      <c r="E261" s="355">
        <v>62.53</v>
      </c>
      <c r="F261" s="356">
        <v>171704.3</v>
      </c>
      <c r="G261" s="111">
        <v>5.9272999999999998</v>
      </c>
      <c r="H261" s="136">
        <v>1619922.06</v>
      </c>
      <c r="I261" s="136">
        <f t="shared" si="130"/>
        <v>24432.920000000158</v>
      </c>
      <c r="J261" s="136">
        <f t="shared" si="141"/>
        <v>4091.7900000000373</v>
      </c>
      <c r="K261" s="155">
        <f t="shared" si="142"/>
        <v>2.5259178210092635E-3</v>
      </c>
      <c r="L261" s="136">
        <f t="shared" si="113"/>
        <v>4122.0994381927958</v>
      </c>
      <c r="M261" s="136">
        <f t="shared" si="114"/>
        <v>3722.9094381927935</v>
      </c>
      <c r="N261" s="136">
        <f t="shared" si="115"/>
        <v>-4521.2894381927981</v>
      </c>
      <c r="O261" s="155">
        <f t="shared" si="137"/>
        <v>1.5082775031781565E-2</v>
      </c>
      <c r="P261" s="100">
        <f t="shared" si="116"/>
        <v>1.5313748860741327E-2</v>
      </c>
      <c r="Q261" s="100">
        <f t="shared" si="132"/>
        <v>0.1248906928621225</v>
      </c>
      <c r="S261" s="100">
        <f t="shared" si="117"/>
        <v>3.3017742365015437E-2</v>
      </c>
      <c r="T261" s="100">
        <f t="shared" si="133"/>
        <v>0.13814858264885238</v>
      </c>
      <c r="U261" s="100">
        <f t="shared" si="126"/>
        <v>8.052598195918223E-2</v>
      </c>
      <c r="V261" s="100">
        <f t="shared" si="145"/>
        <v>1.1493942748772334</v>
      </c>
      <c r="W261" s="100">
        <f t="shared" ref="W261:W324" si="146">(C261-C257)/(H261-H257)</f>
        <v>0.74959112541603024</v>
      </c>
      <c r="X261" s="100">
        <f t="shared" si="118"/>
        <v>5.8784020076318175E-3</v>
      </c>
      <c r="Y261" s="100">
        <f t="shared" si="134"/>
        <v>0.11776422103875248</v>
      </c>
      <c r="Z261" s="100">
        <f t="shared" si="127"/>
        <v>5.3512534017039211E-2</v>
      </c>
      <c r="AA261" s="100">
        <f t="shared" si="119"/>
        <v>-0.14939671879542318</v>
      </c>
      <c r="AB261" s="100">
        <f t="shared" si="128"/>
        <v>0.85323992527646508</v>
      </c>
      <c r="AC261" s="100">
        <f t="shared" si="124"/>
        <v>0.14676032475048839</v>
      </c>
      <c r="AD261" s="100">
        <f t="shared" si="136"/>
        <v>0.25040887458396494</v>
      </c>
      <c r="AE261" s="359">
        <f t="shared" si="125"/>
        <v>1577650.6369230768</v>
      </c>
      <c r="AF261" s="100">
        <f t="shared" si="123"/>
        <v>1.8948035927697272E-2</v>
      </c>
      <c r="AG261" s="100">
        <f t="shared" si="135"/>
        <v>7.3367990735037317E-2</v>
      </c>
      <c r="AI261" s="198">
        <f t="shared" si="138"/>
        <v>1017742.8973899999</v>
      </c>
      <c r="AJ261" s="205">
        <f t="shared" si="120"/>
        <v>3.1673371766051235E-2</v>
      </c>
      <c r="AK261" s="35">
        <f t="shared" si="121"/>
        <v>-399.19000000000233</v>
      </c>
      <c r="AL261" s="35">
        <f t="shared" si="143"/>
        <v>398.9199999999837</v>
      </c>
      <c r="AM261" s="35">
        <f t="shared" si="144"/>
        <v>2364.5185159999032</v>
      </c>
      <c r="AN261">
        <f t="shared" si="122"/>
        <v>-2366.1188870000137</v>
      </c>
      <c r="AO261">
        <f t="shared" si="139"/>
        <v>1018113.5314589998</v>
      </c>
      <c r="AP261" s="35">
        <f t="shared" si="140"/>
        <v>1.5911015912720294</v>
      </c>
    </row>
    <row r="262" spans="2:42">
      <c r="B262" s="135">
        <v>43819</v>
      </c>
      <c r="C262" s="352">
        <v>571551.89</v>
      </c>
      <c r="D262" s="352">
        <v>1047918.73</v>
      </c>
      <c r="E262" s="355">
        <v>63.68</v>
      </c>
      <c r="F262" s="356">
        <v>171459.99</v>
      </c>
      <c r="G262" s="111">
        <v>5.9412500000000001</v>
      </c>
      <c r="H262" s="136">
        <v>1619470.63</v>
      </c>
      <c r="I262" s="136">
        <f t="shared" si="130"/>
        <v>23222.929999999935</v>
      </c>
      <c r="J262" s="136">
        <f t="shared" si="141"/>
        <v>-451.43000000016764</v>
      </c>
      <c r="K262" s="155">
        <f t="shared" si="142"/>
        <v>-2.7875158192907002E-4</v>
      </c>
      <c r="L262" s="136">
        <f t="shared" ref="L262:L325" si="147">I262/G262</f>
        <v>3908.7616242373128</v>
      </c>
      <c r="M262" s="136">
        <f t="shared" ref="M262:M325" si="148">L262+AK262</f>
        <v>3294.3316242372907</v>
      </c>
      <c r="N262" s="136">
        <f t="shared" ref="N262:N325" si="149">AK262-L262</f>
        <v>-4523.1916242373354</v>
      </c>
      <c r="O262" s="155">
        <f t="shared" si="137"/>
        <v>1.4339827823861144E-2</v>
      </c>
      <c r="P262" s="100">
        <f t="shared" ref="P262:P325" si="150">(H262-H258)/H258</f>
        <v>1.4548450093303147E-2</v>
      </c>
      <c r="Q262" s="100">
        <f t="shared" si="132"/>
        <v>0.1256166398946455</v>
      </c>
      <c r="S262" s="100">
        <f t="shared" ref="S262:S325" si="151">(C262-C258)/C258</f>
        <v>2.3048084676132872E-2</v>
      </c>
      <c r="T262" s="100">
        <f t="shared" si="133"/>
        <v>0.13326064071812735</v>
      </c>
      <c r="U262" s="100">
        <f t="shared" si="126"/>
        <v>7.9766797591539526E-2</v>
      </c>
      <c r="V262" s="100">
        <f t="shared" si="145"/>
        <v>3.2241765057693335</v>
      </c>
      <c r="W262" s="100">
        <f t="shared" si="146"/>
        <v>0.55446922502888563</v>
      </c>
      <c r="X262" s="100">
        <f t="shared" ref="X262:X325" si="152">(D262-D258)/D258</f>
        <v>9.97185535645757E-3</v>
      </c>
      <c r="Y262" s="100">
        <f t="shared" si="134"/>
        <v>0.12149076731756701</v>
      </c>
      <c r="Z262" s="100">
        <f t="shared" si="127"/>
        <v>4.5750450101749968E-2</v>
      </c>
      <c r="AA262" s="100">
        <f t="shared" ref="AA262:AA325" si="153">(D262-D261)/(H262-H261)</f>
        <v>-2.2241543539409374</v>
      </c>
      <c r="AB262" s="100">
        <f t="shared" si="128"/>
        <v>0.59503811087747849</v>
      </c>
      <c r="AC262" s="100">
        <f t="shared" si="124"/>
        <v>0.40496384313627476</v>
      </c>
      <c r="AD262" s="100">
        <f t="shared" si="136"/>
        <v>0.44553034436223371</v>
      </c>
      <c r="AE262" s="359">
        <f t="shared" si="125"/>
        <v>1584425.1138461535</v>
      </c>
      <c r="AF262" s="100">
        <f t="shared" si="123"/>
        <v>1.8794659150849869E-2</v>
      </c>
      <c r="AG262" s="100">
        <f t="shared" si="135"/>
        <v>8.151202378943849E-2</v>
      </c>
      <c r="AI262" s="198">
        <f t="shared" si="138"/>
        <v>1018686.6655875</v>
      </c>
      <c r="AJ262" s="205">
        <f t="shared" ref="AJ262:AJ325" si="154">(AI262-AI258)/AI258</f>
        <v>3.1214150726421853E-2</v>
      </c>
      <c r="AK262" s="35">
        <f t="shared" ref="AK262:AK325" si="155">(F262-F258)</f>
        <v>-614.43000000002212</v>
      </c>
      <c r="AL262" s="35">
        <f t="shared" si="143"/>
        <v>-244.30999999999767</v>
      </c>
      <c r="AM262" s="35">
        <f t="shared" si="144"/>
        <v>-1451.5067874999861</v>
      </c>
      <c r="AN262">
        <f t="shared" ref="AN262:AN325" si="156">AK262*G262</f>
        <v>-3650.4822375001313</v>
      </c>
      <c r="AO262">
        <f t="shared" si="139"/>
        <v>1019065.0043874999</v>
      </c>
      <c r="AP262" s="35">
        <f t="shared" si="140"/>
        <v>1.5891730390382393</v>
      </c>
    </row>
    <row r="263" spans="2:42">
      <c r="B263" s="135">
        <v>43826</v>
      </c>
      <c r="C263" s="352">
        <v>579698.47</v>
      </c>
      <c r="D263" s="352">
        <v>1057805.28</v>
      </c>
      <c r="E263" s="355">
        <v>61.83</v>
      </c>
      <c r="F263" s="356">
        <v>171240.89</v>
      </c>
      <c r="G263" s="111">
        <v>5.9451999999999998</v>
      </c>
      <c r="H263" s="136">
        <v>1637503.76</v>
      </c>
      <c r="I263" s="136">
        <f t="shared" si="130"/>
        <v>24846.25</v>
      </c>
      <c r="J263" s="136">
        <f t="shared" si="141"/>
        <v>18033.130000000121</v>
      </c>
      <c r="K263" s="155">
        <f t="shared" si="142"/>
        <v>1.101257318639691E-2</v>
      </c>
      <c r="L263" s="136">
        <f t="shared" si="147"/>
        <v>4179.2118011168677</v>
      </c>
      <c r="M263" s="136">
        <f t="shared" si="148"/>
        <v>4076.4818011168863</v>
      </c>
      <c r="N263" s="136">
        <f t="shared" si="149"/>
        <v>-4281.9418011168491</v>
      </c>
      <c r="O263" s="155">
        <f t="shared" si="137"/>
        <v>1.5173247602191766E-2</v>
      </c>
      <c r="P263" s="100">
        <f t="shared" si="150"/>
        <v>1.5407022164303194E-2</v>
      </c>
      <c r="Q263" s="100">
        <f t="shared" si="132"/>
        <v>0.14265249164904381</v>
      </c>
      <c r="S263" s="100">
        <f t="shared" si="151"/>
        <v>2.3920177325002498E-2</v>
      </c>
      <c r="T263" s="100">
        <f t="shared" si="133"/>
        <v>0.16107425108460177</v>
      </c>
      <c r="U263" s="100">
        <f t="shared" si="126"/>
        <v>8.2843337802323072E-2</v>
      </c>
      <c r="V263" s="100">
        <f t="shared" si="145"/>
        <v>0.45175629521885013</v>
      </c>
      <c r="W263" s="100">
        <f t="shared" si="146"/>
        <v>0.54505408260803667</v>
      </c>
      <c r="X263" s="100">
        <f t="shared" si="152"/>
        <v>1.0801417041338886E-2</v>
      </c>
      <c r="Y263" s="100">
        <f t="shared" si="134"/>
        <v>0.13280280702379646</v>
      </c>
      <c r="Z263" s="100">
        <f t="shared" si="127"/>
        <v>4.0291483931023823E-2</v>
      </c>
      <c r="AA263" s="100">
        <f t="shared" si="153"/>
        <v>0.54824370478114337</v>
      </c>
      <c r="AB263" s="100">
        <f t="shared" si="128"/>
        <v>0.58256861836296414</v>
      </c>
      <c r="AC263" s="100">
        <f t="shared" si="124"/>
        <v>0.41743333565078855</v>
      </c>
      <c r="AD263" s="100">
        <f t="shared" si="136"/>
        <v>0.45494591739196338</v>
      </c>
      <c r="AE263" s="359">
        <f t="shared" si="125"/>
        <v>1590988.1807692307</v>
      </c>
      <c r="AF263" s="100">
        <f t="shared" ref="AF263:AF326" si="157">(AE263-AE259)/AE259</f>
        <v>1.8082531841992076E-2</v>
      </c>
      <c r="AG263" s="100">
        <f t="shared" si="135"/>
        <v>8.9344412020039218E-2</v>
      </c>
      <c r="AI263" s="198">
        <f t="shared" si="138"/>
        <v>1018061.339228</v>
      </c>
      <c r="AJ263" s="205">
        <f t="shared" si="154"/>
        <v>2.7154273268853595E-2</v>
      </c>
      <c r="AK263" s="35">
        <f t="shared" si="155"/>
        <v>-102.72999999998137</v>
      </c>
      <c r="AL263" s="35">
        <f t="shared" si="143"/>
        <v>-219.09999999997672</v>
      </c>
      <c r="AM263" s="35">
        <f t="shared" si="144"/>
        <v>-1302.5933199998615</v>
      </c>
      <c r="AN263">
        <f t="shared" si="156"/>
        <v>-610.75039599988929</v>
      </c>
      <c r="AO263">
        <f t="shared" si="139"/>
        <v>1018428.930944</v>
      </c>
      <c r="AP263" s="35">
        <f t="shared" si="140"/>
        <v>1.6078723907442107</v>
      </c>
    </row>
    <row r="264" spans="2:42">
      <c r="B264" s="135">
        <v>43833</v>
      </c>
      <c r="C264" s="352">
        <v>583830.1</v>
      </c>
      <c r="D264" s="352">
        <v>1049095.8999999999</v>
      </c>
      <c r="E264" s="355">
        <v>57.42</v>
      </c>
      <c r="F264" s="356">
        <v>170522.56</v>
      </c>
      <c r="G264" s="111">
        <v>5.8712799999999996</v>
      </c>
      <c r="H264" s="136">
        <v>1632926</v>
      </c>
      <c r="I264" s="136">
        <f t="shared" si="130"/>
        <v>17095.729999999981</v>
      </c>
      <c r="J264" s="136">
        <f t="shared" si="141"/>
        <v>-4577.7600000000093</v>
      </c>
      <c r="K264" s="155">
        <f t="shared" si="142"/>
        <v>-2.8034093400435838E-3</v>
      </c>
      <c r="L264" s="136">
        <f t="shared" si="147"/>
        <v>2911.755187965824</v>
      </c>
      <c r="M264" s="136">
        <f t="shared" si="148"/>
        <v>2128.935187965817</v>
      </c>
      <c r="N264" s="136">
        <f t="shared" si="149"/>
        <v>-3694.575187965831</v>
      </c>
      <c r="O264" s="155">
        <f t="shared" si="137"/>
        <v>1.0469384405661973E-2</v>
      </c>
      <c r="P264" s="100">
        <f t="shared" si="150"/>
        <v>1.0580152084909252E-2</v>
      </c>
      <c r="Q264" s="100">
        <f t="shared" si="132"/>
        <v>0.13601597145263555</v>
      </c>
      <c r="S264" s="100">
        <f t="shared" si="151"/>
        <v>2.7319518785974221E-2</v>
      </c>
      <c r="T264" s="100">
        <f t="shared" si="133"/>
        <v>0.16357087669668458</v>
      </c>
      <c r="U264" s="100">
        <f t="shared" si="126"/>
        <v>8.4778521496719453E-2</v>
      </c>
      <c r="V264" s="100">
        <f t="shared" si="145"/>
        <v>-0.90254403900597591</v>
      </c>
      <c r="W264" s="100">
        <f t="shared" si="146"/>
        <v>0.90816829699579649</v>
      </c>
      <c r="X264" s="100">
        <f t="shared" si="152"/>
        <v>1.4986931398111249E-3</v>
      </c>
      <c r="Y264" s="100">
        <f t="shared" si="134"/>
        <v>0.12123933137835839</v>
      </c>
      <c r="Z264" s="100">
        <f t="shared" si="127"/>
        <v>3.4971989154484927E-2</v>
      </c>
      <c r="AA264" s="100">
        <f t="shared" si="153"/>
        <v>1.9025418545314965</v>
      </c>
      <c r="AB264" s="100">
        <f t="shared" si="128"/>
        <v>-3.0597973648521194E-3</v>
      </c>
      <c r="AC264" s="100">
        <f t="shared" si="124"/>
        <v>1.0030615833420795</v>
      </c>
      <c r="AD264" s="100">
        <f t="shared" si="136"/>
        <v>9.183111806281026E-2</v>
      </c>
      <c r="AE264" s="359">
        <f t="shared" si="125"/>
        <v>1597224.8900000001</v>
      </c>
      <c r="AF264" s="100">
        <f t="shared" si="157"/>
        <v>1.7162398307720018E-2</v>
      </c>
      <c r="AG264" s="100">
        <f t="shared" si="135"/>
        <v>9.6769500818773876E-2</v>
      </c>
      <c r="AI264" s="198">
        <f t="shared" si="138"/>
        <v>1001185.6960767999</v>
      </c>
      <c r="AJ264" s="205">
        <f t="shared" si="154"/>
        <v>-2.2143174257054235E-3</v>
      </c>
      <c r="AK264" s="35">
        <f t="shared" si="155"/>
        <v>-782.82000000000698</v>
      </c>
      <c r="AL264" s="35">
        <f t="shared" si="143"/>
        <v>-718.3300000000163</v>
      </c>
      <c r="AM264" s="35">
        <f t="shared" si="144"/>
        <v>-4217.5165624000956</v>
      </c>
      <c r="AN264">
        <f t="shared" si="156"/>
        <v>-4596.1554096000409</v>
      </c>
      <c r="AO264">
        <f t="shared" si="139"/>
        <v>1001522.8249744</v>
      </c>
      <c r="AP264" s="35">
        <f t="shared" si="140"/>
        <v>1.6304431204967689</v>
      </c>
    </row>
    <row r="265" spans="2:42">
      <c r="B265" s="135">
        <v>43840</v>
      </c>
      <c r="C265" s="352">
        <v>586572.64</v>
      </c>
      <c r="D265" s="352">
        <v>1058893.28</v>
      </c>
      <c r="E265" s="355">
        <v>52.63</v>
      </c>
      <c r="F265" s="356">
        <v>169885.63</v>
      </c>
      <c r="G265" s="111">
        <v>5.9035799999999998</v>
      </c>
      <c r="H265" s="136">
        <v>1645465.93</v>
      </c>
      <c r="I265" s="136">
        <f t="shared" si="130"/>
        <v>25543.869999999879</v>
      </c>
      <c r="J265" s="136">
        <f t="shared" si="141"/>
        <v>12539.929999999935</v>
      </c>
      <c r="K265" s="155">
        <f t="shared" si="142"/>
        <v>7.6208992063420819E-3</v>
      </c>
      <c r="L265" s="136">
        <f t="shared" si="147"/>
        <v>4326.8440505591316</v>
      </c>
      <c r="M265" s="136">
        <f t="shared" si="148"/>
        <v>2508.1740505591479</v>
      </c>
      <c r="N265" s="136">
        <f t="shared" si="149"/>
        <v>-6145.5140505591153</v>
      </c>
      <c r="O265" s="155">
        <f t="shared" si="137"/>
        <v>1.5523791489259142E-2</v>
      </c>
      <c r="P265" s="100">
        <f t="shared" si="150"/>
        <v>1.5768579631540963E-2</v>
      </c>
      <c r="Q265" s="100">
        <f t="shared" si="132"/>
        <v>0.14970158180623114</v>
      </c>
      <c r="S265" s="100">
        <f t="shared" si="151"/>
        <v>2.3673796313059717E-2</v>
      </c>
      <c r="T265" s="100">
        <f t="shared" si="133"/>
        <v>0.16881687061207459</v>
      </c>
      <c r="U265" s="100">
        <f t="shared" si="126"/>
        <v>8.2524032287074806E-2</v>
      </c>
      <c r="V265" s="100">
        <f t="shared" si="145"/>
        <v>0.21870457012120892</v>
      </c>
      <c r="W265" s="100">
        <f t="shared" si="146"/>
        <v>0.5310573534863775</v>
      </c>
      <c r="X265" s="100">
        <f t="shared" si="152"/>
        <v>1.1441811093908795E-2</v>
      </c>
      <c r="Y265" s="100">
        <f t="shared" si="134"/>
        <v>0.13937938130951888</v>
      </c>
      <c r="Z265" s="100">
        <f t="shared" si="127"/>
        <v>4.2576273223708626E-2</v>
      </c>
      <c r="AA265" s="100">
        <f t="shared" si="153"/>
        <v>0.78129463242619157</v>
      </c>
      <c r="AB265" s="100">
        <f t="shared" si="128"/>
        <v>2.9796137692513804E-2</v>
      </c>
      <c r="AC265" s="100">
        <f t="shared" si="124"/>
        <v>0.97020558694220749</v>
      </c>
      <c r="AD265" s="100">
        <f t="shared" si="136"/>
        <v>0.46894225503026887</v>
      </c>
      <c r="AE265" s="359">
        <f t="shared" si="125"/>
        <v>1603990.9523076923</v>
      </c>
      <c r="AF265" s="100">
        <f t="shared" si="157"/>
        <v>1.6695911482650864E-2</v>
      </c>
      <c r="AG265" s="100">
        <f t="shared" si="135"/>
        <v>0.10458472724418429</v>
      </c>
      <c r="AI265" s="198">
        <f t="shared" si="138"/>
        <v>1002933.4075554</v>
      </c>
      <c r="AJ265" s="205">
        <f t="shared" si="154"/>
        <v>-1.4551307479107748E-2</v>
      </c>
      <c r="AK265" s="35">
        <f t="shared" si="155"/>
        <v>-1818.6699999999837</v>
      </c>
      <c r="AL265" s="35">
        <f t="shared" si="143"/>
        <v>-636.92999999999302</v>
      </c>
      <c r="AM265" s="35">
        <f t="shared" si="144"/>
        <v>-3760.1672093999587</v>
      </c>
      <c r="AN265">
        <f t="shared" si="156"/>
        <v>-10736.663838599903</v>
      </c>
      <c r="AO265">
        <f t="shared" si="139"/>
        <v>1003244.1129708</v>
      </c>
      <c r="AP265" s="35">
        <f t="shared" si="140"/>
        <v>1.6401451139618022</v>
      </c>
    </row>
    <row r="266" spans="2:42">
      <c r="B266" s="135">
        <v>43847</v>
      </c>
      <c r="C266" s="352">
        <v>585628.5</v>
      </c>
      <c r="D266" s="352">
        <v>1063455.56</v>
      </c>
      <c r="E266" s="355">
        <v>52.11</v>
      </c>
      <c r="F266" s="356">
        <v>170186.36</v>
      </c>
      <c r="G266" s="111">
        <v>5.9422800000000002</v>
      </c>
      <c r="H266" s="136">
        <v>1649084.06</v>
      </c>
      <c r="I266" s="136">
        <f t="shared" si="130"/>
        <v>29613.430000000168</v>
      </c>
      <c r="J266" s="136">
        <f t="shared" si="141"/>
        <v>3618.1300000001211</v>
      </c>
      <c r="K266" s="155">
        <f t="shared" si="142"/>
        <v>2.1940239965694175E-3</v>
      </c>
      <c r="L266" s="136">
        <f t="shared" si="147"/>
        <v>4983.513062326273</v>
      </c>
      <c r="M266" s="136">
        <f t="shared" si="148"/>
        <v>3709.8830623262684</v>
      </c>
      <c r="N266" s="136">
        <f t="shared" si="149"/>
        <v>-6257.1430623262777</v>
      </c>
      <c r="O266" s="155">
        <f t="shared" si="137"/>
        <v>1.7957501814674121E-2</v>
      </c>
      <c r="P266" s="100">
        <f t="shared" si="150"/>
        <v>1.8285870364935342E-2</v>
      </c>
      <c r="Q266" s="100">
        <f t="shared" si="132"/>
        <v>0.15143153802653897</v>
      </c>
      <c r="S266" s="100">
        <f t="shared" si="151"/>
        <v>2.4628752430509826E-2</v>
      </c>
      <c r="T266" s="100">
        <f t="shared" si="133"/>
        <v>0.16824314297489057</v>
      </c>
      <c r="U266" s="100">
        <f t="shared" si="126"/>
        <v>8.1555910893733471E-2</v>
      </c>
      <c r="V266" s="100">
        <f t="shared" si="145"/>
        <v>-0.26094695326038103</v>
      </c>
      <c r="W266" s="100">
        <f t="shared" si="146"/>
        <v>0.47534547669756277</v>
      </c>
      <c r="X266" s="100">
        <f t="shared" si="152"/>
        <v>1.4826369216628159E-2</v>
      </c>
      <c r="Y266" s="100">
        <f t="shared" si="134"/>
        <v>0.14237862665183068</v>
      </c>
      <c r="Z266" s="100">
        <f t="shared" si="127"/>
        <v>4.4277056797710816E-2</v>
      </c>
      <c r="AA266" s="100">
        <f t="shared" si="153"/>
        <v>1.2609497171190298</v>
      </c>
      <c r="AB266" s="100">
        <f t="shared" si="128"/>
        <v>3.7044492413693501E-2</v>
      </c>
      <c r="AC266" s="100">
        <f t="shared" si="124"/>
        <v>0.96295744482553147</v>
      </c>
      <c r="AD266" s="100">
        <f t="shared" si="136"/>
        <v>0.52465486098705849</v>
      </c>
      <c r="AE266" s="359">
        <f t="shared" si="125"/>
        <v>1610856.3507692306</v>
      </c>
      <c r="AF266" s="100">
        <f t="shared" si="157"/>
        <v>1.6681909856197594E-2</v>
      </c>
      <c r="AG266" s="100">
        <f t="shared" si="135"/>
        <v>0.1122116851978137</v>
      </c>
      <c r="AI266" s="198">
        <f t="shared" si="138"/>
        <v>1011295.0033008</v>
      </c>
      <c r="AJ266" s="205">
        <f t="shared" si="154"/>
        <v>-7.2560705233508096E-3</v>
      </c>
      <c r="AK266" s="35">
        <f t="shared" si="155"/>
        <v>-1273.6300000000047</v>
      </c>
      <c r="AL266" s="35">
        <f t="shared" si="143"/>
        <v>300.72999999998137</v>
      </c>
      <c r="AM266" s="35">
        <f t="shared" si="144"/>
        <v>1787.0218643998894</v>
      </c>
      <c r="AN266">
        <f t="shared" si="156"/>
        <v>-7568.2660764000284</v>
      </c>
      <c r="AO266">
        <f t="shared" si="139"/>
        <v>1011604.6555115998</v>
      </c>
      <c r="AP266" s="35">
        <f t="shared" si="140"/>
        <v>1.6301665388896487</v>
      </c>
    </row>
    <row r="267" spans="2:42">
      <c r="B267" s="135">
        <v>43854</v>
      </c>
      <c r="C267" s="352">
        <v>591132.68999999994</v>
      </c>
      <c r="D267" s="352">
        <v>1066063.5</v>
      </c>
      <c r="E267" s="355">
        <v>60.6</v>
      </c>
      <c r="F267" s="356">
        <v>169319.47</v>
      </c>
      <c r="G267" s="111">
        <v>5.9747599999999998</v>
      </c>
      <c r="H267" s="136">
        <v>1657196.19</v>
      </c>
      <c r="I267" s="136">
        <f t="shared" si="130"/>
        <v>19692.429999999935</v>
      </c>
      <c r="J267" s="136">
        <f t="shared" si="141"/>
        <v>8112.1299999998882</v>
      </c>
      <c r="K267" s="155">
        <f t="shared" si="142"/>
        <v>4.8950933202422395E-3</v>
      </c>
      <c r="L267" s="136">
        <f t="shared" si="147"/>
        <v>3295.9365731845187</v>
      </c>
      <c r="M267" s="136">
        <f t="shared" si="148"/>
        <v>1374.5165731845059</v>
      </c>
      <c r="N267" s="136">
        <f t="shared" si="149"/>
        <v>-5217.356573184532</v>
      </c>
      <c r="O267" s="155">
        <f t="shared" si="137"/>
        <v>1.1882980493697572E-2</v>
      </c>
      <c r="P267" s="100">
        <f t="shared" si="150"/>
        <v>1.2025883836749135E-2</v>
      </c>
      <c r="Q267" s="100">
        <f t="shared" si="132"/>
        <v>0.15955097789513739</v>
      </c>
      <c r="S267" s="100">
        <f t="shared" si="151"/>
        <v>1.9724426735161078E-2</v>
      </c>
      <c r="T267" s="100">
        <f t="shared" si="133"/>
        <v>0.190486786508686</v>
      </c>
      <c r="U267" s="100">
        <f t="shared" si="126"/>
        <v>8.2326728405008487E-2</v>
      </c>
      <c r="V267" s="100">
        <f t="shared" si="145"/>
        <v>0.67851353466968845</v>
      </c>
      <c r="W267" s="100">
        <f t="shared" si="146"/>
        <v>0.58064037805390245</v>
      </c>
      <c r="X267" s="100">
        <f t="shared" si="152"/>
        <v>7.8069377759203201E-3</v>
      </c>
      <c r="Y267" s="100">
        <f t="shared" si="134"/>
        <v>0.143080148155808</v>
      </c>
      <c r="Z267" s="100">
        <f t="shared" si="127"/>
        <v>4.4210298205465001E-2</v>
      </c>
      <c r="AA267" s="100">
        <f t="shared" si="153"/>
        <v>0.32148646533031155</v>
      </c>
      <c r="AB267" s="100">
        <f t="shared" si="128"/>
        <v>3.4631385161990498E-2</v>
      </c>
      <c r="AC267" s="100">
        <f t="shared" si="124"/>
        <v>0.96537055207723454</v>
      </c>
      <c r="AD267" s="100">
        <f t="shared" si="136"/>
        <v>0.41936012975544407</v>
      </c>
      <c r="AE267" s="359">
        <f t="shared" si="125"/>
        <v>1617787.1038461539</v>
      </c>
      <c r="AF267" s="100">
        <f t="shared" si="157"/>
        <v>1.6844199976373278E-2</v>
      </c>
      <c r="AG267" s="100">
        <f t="shared" si="135"/>
        <v>0.11955220601827561</v>
      </c>
      <c r="AI267" s="198">
        <f t="shared" si="138"/>
        <v>1011643.1965772</v>
      </c>
      <c r="AJ267" s="205">
        <f t="shared" si="154"/>
        <v>-6.304278930449281E-3</v>
      </c>
      <c r="AK267" s="35">
        <f t="shared" si="155"/>
        <v>-1921.4200000000128</v>
      </c>
      <c r="AL267" s="35">
        <f t="shared" si="143"/>
        <v>-866.88999999998487</v>
      </c>
      <c r="AM267" s="35">
        <f t="shared" si="144"/>
        <v>-5179.4596963999093</v>
      </c>
      <c r="AN267">
        <f t="shared" si="156"/>
        <v>-11480.023359200077</v>
      </c>
      <c r="AO267">
        <f t="shared" si="139"/>
        <v>1012005.2670332</v>
      </c>
      <c r="AP267" s="35">
        <f t="shared" si="140"/>
        <v>1.637537119602396</v>
      </c>
    </row>
    <row r="268" spans="2:42">
      <c r="B268" s="135">
        <v>43861</v>
      </c>
      <c r="C268" s="352">
        <v>599112.55000000005</v>
      </c>
      <c r="D268" s="352">
        <v>1079053.6399999999</v>
      </c>
      <c r="E268" s="355">
        <v>65.17</v>
      </c>
      <c r="F268" s="356">
        <v>168499.21</v>
      </c>
      <c r="G268" s="111">
        <v>6.0134400000000001</v>
      </c>
      <c r="H268" s="136">
        <v>1678166.2</v>
      </c>
      <c r="I268" s="136">
        <f t="shared" si="130"/>
        <v>45240.199999999953</v>
      </c>
      <c r="J268" s="136">
        <f t="shared" si="141"/>
        <v>20970.010000000009</v>
      </c>
      <c r="K268" s="155">
        <f t="shared" si="142"/>
        <v>1.2495788557772175E-2</v>
      </c>
      <c r="L268" s="136">
        <f t="shared" si="147"/>
        <v>7523.1814069816865</v>
      </c>
      <c r="M268" s="136">
        <f t="shared" si="148"/>
        <v>5499.8314069816806</v>
      </c>
      <c r="N268" s="136">
        <f t="shared" si="149"/>
        <v>-9546.5314069816923</v>
      </c>
      <c r="O268" s="155">
        <f t="shared" si="137"/>
        <v>2.6958116544118189E-2</v>
      </c>
      <c r="P268" s="100">
        <f t="shared" si="150"/>
        <v>2.770499091814323E-2</v>
      </c>
      <c r="Q268" s="100">
        <f t="shared" si="132"/>
        <v>0.1729828414428595</v>
      </c>
      <c r="S268" s="100">
        <f t="shared" si="151"/>
        <v>2.6176194067418022E-2</v>
      </c>
      <c r="T268" s="100">
        <f t="shared" si="133"/>
        <v>0.20752439023210434</v>
      </c>
      <c r="U268" s="100">
        <f t="shared" si="126"/>
        <v>8.7070411147509325E-2</v>
      </c>
      <c r="V268" s="100">
        <f t="shared" si="145"/>
        <v>0.38053677609119402</v>
      </c>
      <c r="W268" s="100">
        <f t="shared" si="146"/>
        <v>0.33780686203863125</v>
      </c>
      <c r="X268" s="100">
        <f t="shared" si="152"/>
        <v>2.8555768829141352E-2</v>
      </c>
      <c r="Y268" s="100">
        <f t="shared" si="134"/>
        <v>0.15464449728175519</v>
      </c>
      <c r="Z268" s="100">
        <f t="shared" si="127"/>
        <v>5.7990861688072451E-2</v>
      </c>
      <c r="AA268" s="100">
        <f t="shared" si="153"/>
        <v>0.61946274703731141</v>
      </c>
      <c r="AB268" s="100">
        <f t="shared" si="128"/>
        <v>0.10220213884580312</v>
      </c>
      <c r="AC268" s="100">
        <f t="shared" si="124"/>
        <v>0.89779976171100162</v>
      </c>
      <c r="AD268" s="100">
        <f t="shared" si="136"/>
        <v>0.66219291691902382</v>
      </c>
      <c r="AE268" s="359">
        <f t="shared" si="125"/>
        <v>1626028.0361538464</v>
      </c>
      <c r="AF268" s="100">
        <f t="shared" si="157"/>
        <v>1.8033243993490666E-2</v>
      </c>
      <c r="AG268" s="100">
        <f t="shared" si="135"/>
        <v>0.12777892175336905</v>
      </c>
      <c r="AI268" s="198">
        <f t="shared" si="138"/>
        <v>1013259.8893824</v>
      </c>
      <c r="AJ268" s="205">
        <f t="shared" si="154"/>
        <v>1.205989393667275E-2</v>
      </c>
      <c r="AK268" s="35">
        <f t="shared" si="155"/>
        <v>-2023.3500000000058</v>
      </c>
      <c r="AL268" s="35">
        <f t="shared" si="143"/>
        <v>-820.26000000000931</v>
      </c>
      <c r="AM268" s="35">
        <f t="shared" si="144"/>
        <v>-4932.584294400056</v>
      </c>
      <c r="AN268">
        <f t="shared" si="156"/>
        <v>-12167.293824000035</v>
      </c>
      <c r="AO268">
        <f t="shared" si="139"/>
        <v>1013651.7852672001</v>
      </c>
      <c r="AP268" s="35">
        <f t="shared" si="140"/>
        <v>1.6555647850584438</v>
      </c>
    </row>
    <row r="269" spans="2:42">
      <c r="B269" s="135">
        <v>43868</v>
      </c>
      <c r="C269" s="352">
        <v>600473.59</v>
      </c>
      <c r="D269" s="352">
        <v>1088298.98</v>
      </c>
      <c r="E269" s="355">
        <v>58.06</v>
      </c>
      <c r="F269" s="356">
        <v>167645.91</v>
      </c>
      <c r="G269" s="111">
        <v>6.0560799999999997</v>
      </c>
      <c r="H269" s="136">
        <v>1688772.57</v>
      </c>
      <c r="I269" s="136">
        <f t="shared" si="130"/>
        <v>43306.64000000013</v>
      </c>
      <c r="J269" s="136">
        <f t="shared" si="141"/>
        <v>10606.370000000112</v>
      </c>
      <c r="K269" s="155">
        <f t="shared" si="142"/>
        <v>6.2805200584233264E-3</v>
      </c>
      <c r="L269" s="136">
        <f t="shared" si="147"/>
        <v>7150.9359189442894</v>
      </c>
      <c r="M269" s="136">
        <f t="shared" si="148"/>
        <v>4911.2159189442882</v>
      </c>
      <c r="N269" s="136">
        <f t="shared" si="149"/>
        <v>-9390.6559189442905</v>
      </c>
      <c r="O269" s="155">
        <f t="shared" si="137"/>
        <v>2.5643855643628869E-2</v>
      </c>
      <c r="P269" s="100">
        <f t="shared" si="150"/>
        <v>2.6318770392286476E-2</v>
      </c>
      <c r="Q269" s="100">
        <f t="shared" si="132"/>
        <v>0.17416635893663865</v>
      </c>
      <c r="S269" s="100">
        <f t="shared" si="151"/>
        <v>2.3698599375518013E-2</v>
      </c>
      <c r="T269" s="100">
        <f t="shared" si="133"/>
        <v>0.20030259350123789</v>
      </c>
      <c r="U269" s="100">
        <f t="shared" si="126"/>
        <v>8.5975006103791524E-2</v>
      </c>
      <c r="V269" s="100">
        <f t="shared" si="145"/>
        <v>0.12832288520953977</v>
      </c>
      <c r="W269" s="100">
        <f t="shared" si="146"/>
        <v>0.3209888829980786</v>
      </c>
      <c r="X269" s="100">
        <f t="shared" si="152"/>
        <v>2.7770220621288626E-2</v>
      </c>
      <c r="Y269" s="100">
        <f t="shared" si="134"/>
        <v>0.16022705930288203</v>
      </c>
      <c r="Z269" s="100">
        <f t="shared" si="127"/>
        <v>6.1268451319522695E-2</v>
      </c>
      <c r="AA269" s="100">
        <f t="shared" si="153"/>
        <v>0.87167805762008932</v>
      </c>
      <c r="AB269" s="100">
        <f t="shared" si="128"/>
        <v>0.11121201841271554</v>
      </c>
      <c r="AC269" s="100">
        <f t="shared" si="124"/>
        <v>0.88878995466944533</v>
      </c>
      <c r="AD269" s="100">
        <f t="shared" si="136"/>
        <v>0.67901134791338846</v>
      </c>
      <c r="AE269" s="359">
        <f t="shared" si="125"/>
        <v>1634517.8476923076</v>
      </c>
      <c r="AF269" s="100">
        <f t="shared" si="157"/>
        <v>1.9031837642659807E-2</v>
      </c>
      <c r="AG269" s="100">
        <f t="shared" si="135"/>
        <v>0.13506203087263646</v>
      </c>
      <c r="AI269" s="198">
        <f t="shared" si="138"/>
        <v>1015277.0426327999</v>
      </c>
      <c r="AJ269" s="205">
        <f t="shared" si="154"/>
        <v>1.2307532069837909E-2</v>
      </c>
      <c r="AK269" s="35">
        <f t="shared" si="155"/>
        <v>-2239.7200000000012</v>
      </c>
      <c r="AL269" s="35">
        <f t="shared" si="143"/>
        <v>-853.29999999998836</v>
      </c>
      <c r="AM269" s="35">
        <f t="shared" si="144"/>
        <v>-5167.6530639999291</v>
      </c>
      <c r="AN269">
        <f t="shared" si="156"/>
        <v>-13563.923497600006</v>
      </c>
      <c r="AO269">
        <f t="shared" si="139"/>
        <v>1015628.6586375999</v>
      </c>
      <c r="AP269" s="35">
        <f t="shared" si="140"/>
        <v>1.6627854636018042</v>
      </c>
    </row>
    <row r="270" spans="2:42">
      <c r="B270" s="135">
        <v>43875</v>
      </c>
      <c r="C270" s="352">
        <v>606811.29</v>
      </c>
      <c r="D270" s="352">
        <v>1098821.8700000001</v>
      </c>
      <c r="E270" s="355">
        <v>57</v>
      </c>
      <c r="F270" s="356">
        <v>166153.53</v>
      </c>
      <c r="G270" s="111">
        <v>6.1336000000000004</v>
      </c>
      <c r="H270" s="136">
        <v>1705633.16</v>
      </c>
      <c r="I270" s="136">
        <f t="shared" si="130"/>
        <v>56549.09999999986</v>
      </c>
      <c r="J270" s="136">
        <f t="shared" si="141"/>
        <v>16860.589999999851</v>
      </c>
      <c r="K270" s="155">
        <f t="shared" si="142"/>
        <v>9.8852381598865321E-3</v>
      </c>
      <c r="L270" s="136">
        <f t="shared" si="147"/>
        <v>9219.5611060388437</v>
      </c>
      <c r="M270" s="136">
        <f t="shared" si="148"/>
        <v>5186.7311060388565</v>
      </c>
      <c r="N270" s="136">
        <f t="shared" si="149"/>
        <v>-13252.391106038831</v>
      </c>
      <c r="O270" s="155">
        <f t="shared" si="137"/>
        <v>3.3154315550478548E-2</v>
      </c>
      <c r="P270" s="100">
        <f t="shared" si="150"/>
        <v>3.4291217392520223E-2</v>
      </c>
      <c r="Q270" s="100">
        <f t="shared" si="132"/>
        <v>0.18373814977509584</v>
      </c>
      <c r="S270" s="100">
        <f t="shared" si="151"/>
        <v>3.6171036757944731E-2</v>
      </c>
      <c r="T270" s="100">
        <f t="shared" si="133"/>
        <v>0.21706534141387113</v>
      </c>
      <c r="U270" s="100">
        <f t="shared" si="126"/>
        <v>9.395943353714345E-2</v>
      </c>
      <c r="V270" s="100">
        <f t="shared" si="145"/>
        <v>0.37588838824739385</v>
      </c>
      <c r="W270" s="100">
        <f t="shared" si="146"/>
        <v>0.3745911075507849</v>
      </c>
      <c r="X270" s="100">
        <f t="shared" si="152"/>
        <v>3.3256029993392534E-2</v>
      </c>
      <c r="Y270" s="100">
        <f t="shared" si="134"/>
        <v>0.16610422996314816</v>
      </c>
      <c r="Z270" s="100">
        <f t="shared" si="127"/>
        <v>5.5750967869356655E-2</v>
      </c>
      <c r="AA270" s="100">
        <f t="shared" si="153"/>
        <v>0.62411161175262686</v>
      </c>
      <c r="AB270" s="100">
        <f t="shared" si="128"/>
        <v>9.0211669139081657E-2</v>
      </c>
      <c r="AC270" s="100">
        <f t="shared" ref="AC270:AC333" si="158">AVERAGE(V258:V270)</f>
        <v>0.90979030394308025</v>
      </c>
      <c r="AD270" s="100">
        <f t="shared" si="136"/>
        <v>0.62540889244921927</v>
      </c>
      <c r="AE270" s="359">
        <f t="shared" ref="AE270:AE333" si="159">AVERAGE(H258:H270)</f>
        <v>1642990.4646153848</v>
      </c>
      <c r="AF270" s="100">
        <f t="shared" si="157"/>
        <v>1.9948466435762081E-2</v>
      </c>
      <c r="AG270" s="100">
        <f t="shared" si="135"/>
        <v>0.1418927062875093</v>
      </c>
      <c r="AI270" s="198">
        <f t="shared" si="138"/>
        <v>1019119.2916080001</v>
      </c>
      <c r="AJ270" s="205">
        <f t="shared" si="154"/>
        <v>7.7368999962049746E-3</v>
      </c>
      <c r="AK270" s="35">
        <f t="shared" si="155"/>
        <v>-4032.8299999999872</v>
      </c>
      <c r="AL270" s="35">
        <f t="shared" si="143"/>
        <v>-1492.3800000000047</v>
      </c>
      <c r="AM270" s="35">
        <f t="shared" si="144"/>
        <v>-9153.6619680000294</v>
      </c>
      <c r="AN270">
        <f t="shared" si="156"/>
        <v>-24735.766087999924</v>
      </c>
      <c r="AO270">
        <f t="shared" si="139"/>
        <v>1019468.9068080001</v>
      </c>
      <c r="AP270" s="35">
        <f t="shared" si="140"/>
        <v>1.6730605010214672</v>
      </c>
    </row>
    <row r="271" spans="2:42">
      <c r="B271" s="135">
        <v>43882</v>
      </c>
      <c r="C271" s="352">
        <v>606251.61</v>
      </c>
      <c r="D271" s="352">
        <v>1108001.1299999999</v>
      </c>
      <c r="E271" s="355">
        <v>56.96</v>
      </c>
      <c r="F271" s="356">
        <v>165256.43</v>
      </c>
      <c r="G271" s="111">
        <v>6.1614000000000004</v>
      </c>
      <c r="H271" s="136">
        <v>1714252.74</v>
      </c>
      <c r="I271" s="136">
        <f t="shared" si="130"/>
        <v>57056.550000000047</v>
      </c>
      <c r="J271" s="136">
        <f t="shared" si="141"/>
        <v>8619.5800000000745</v>
      </c>
      <c r="K271" s="155">
        <f t="shared" si="142"/>
        <v>5.0281850504728231E-3</v>
      </c>
      <c r="L271" s="136">
        <f t="shared" si="147"/>
        <v>9260.3223293407409</v>
      </c>
      <c r="M271" s="136">
        <f t="shared" si="148"/>
        <v>5197.2823293407328</v>
      </c>
      <c r="N271" s="136">
        <f t="shared" si="149"/>
        <v>-13323.362329340749</v>
      </c>
      <c r="O271" s="155">
        <f t="shared" si="137"/>
        <v>3.3283627710579043E-2</v>
      </c>
      <c r="P271" s="100">
        <f t="shared" si="150"/>
        <v>3.4429568655959829E-2</v>
      </c>
      <c r="Q271" s="100">
        <f t="shared" si="132"/>
        <v>0.18269004848341883</v>
      </c>
      <c r="S271" s="100">
        <f t="shared" si="151"/>
        <v>2.5576186625713499E-2</v>
      </c>
      <c r="T271" s="100">
        <f t="shared" si="133"/>
        <v>0.22179053860011491</v>
      </c>
      <c r="U271" s="100">
        <f t="shared" ref="U271:U334" si="160">(C271-C258)/C258</f>
        <v>8.5158774371862991E-2</v>
      </c>
      <c r="V271" s="100">
        <f t="shared" si="145"/>
        <v>-6.4931237948954168E-2</v>
      </c>
      <c r="W271" s="100">
        <f t="shared" si="146"/>
        <v>0.26498132116295203</v>
      </c>
      <c r="X271" s="100">
        <f t="shared" si="152"/>
        <v>3.9338772971778783E-2</v>
      </c>
      <c r="Y271" s="100">
        <f t="shared" si="134"/>
        <v>0.16233696588441673</v>
      </c>
      <c r="Z271" s="100">
        <f t="shared" ref="Z271:Z334" si="161">(D271-D258)/D258</f>
        <v>6.7878572036928334E-2</v>
      </c>
      <c r="AA271" s="100">
        <f t="shared" si="153"/>
        <v>1.0649312379489138</v>
      </c>
      <c r="AB271" s="100">
        <f t="shared" ref="AB271:AB334" si="162">AVERAGE(AA259:AA271)</f>
        <v>0.49909005408082258</v>
      </c>
      <c r="AC271" s="100">
        <f t="shared" si="158"/>
        <v>0.50091191900134802</v>
      </c>
      <c r="AD271" s="100">
        <f t="shared" si="136"/>
        <v>0.73501867883704597</v>
      </c>
      <c r="AE271" s="359">
        <f t="shared" si="159"/>
        <v>1652067.7753846152</v>
      </c>
      <c r="AF271" s="100">
        <f t="shared" si="157"/>
        <v>2.1189853384887169E-2</v>
      </c>
      <c r="AG271" s="100">
        <f t="shared" si="135"/>
        <v>0.1485187609171954</v>
      </c>
      <c r="AI271" s="198">
        <f t="shared" si="138"/>
        <v>1018210.967802</v>
      </c>
      <c r="AJ271" s="205">
        <f t="shared" si="154"/>
        <v>6.4921814796179821E-3</v>
      </c>
      <c r="AK271" s="35">
        <f t="shared" si="155"/>
        <v>-4063.0400000000081</v>
      </c>
      <c r="AL271" s="35">
        <f t="shared" si="143"/>
        <v>-897.10000000000582</v>
      </c>
      <c r="AM271" s="35">
        <f t="shared" si="144"/>
        <v>-5527.3919400000359</v>
      </c>
      <c r="AN271">
        <f t="shared" si="156"/>
        <v>-25034.01465600005</v>
      </c>
      <c r="AO271">
        <f t="shared" si="139"/>
        <v>1018561.9211459999</v>
      </c>
      <c r="AP271" s="35">
        <f t="shared" si="140"/>
        <v>1.6830127893169886</v>
      </c>
    </row>
    <row r="272" spans="2:42">
      <c r="B272" s="135">
        <v>43889</v>
      </c>
      <c r="C272" s="352">
        <v>613392.53</v>
      </c>
      <c r="D272" s="352">
        <v>1123466.93</v>
      </c>
      <c r="E272" s="355">
        <v>55.08</v>
      </c>
      <c r="F272" s="356">
        <v>166397.67000000001</v>
      </c>
      <c r="G272" s="111">
        <v>6.1367200000000004</v>
      </c>
      <c r="H272" s="136">
        <v>1736859.47</v>
      </c>
      <c r="I272" s="136">
        <f t="shared" si="130"/>
        <v>58693.270000000019</v>
      </c>
      <c r="J272" s="136">
        <f t="shared" si="141"/>
        <v>22606.729999999981</v>
      </c>
      <c r="K272" s="155">
        <f t="shared" si="142"/>
        <v>1.3015865929556168E-2</v>
      </c>
      <c r="L272" s="136">
        <f t="shared" si="147"/>
        <v>9564.2737488430321</v>
      </c>
      <c r="M272" s="136">
        <f t="shared" si="148"/>
        <v>7462.733748843053</v>
      </c>
      <c r="N272" s="136">
        <f t="shared" si="149"/>
        <v>-11665.813748843011</v>
      </c>
      <c r="O272" s="155">
        <f t="shared" si="137"/>
        <v>3.379275699259654E-2</v>
      </c>
      <c r="P272" s="100">
        <f t="shared" si="150"/>
        <v>3.4974646730460919E-2</v>
      </c>
      <c r="Q272" s="100">
        <f t="shared" si="132"/>
        <v>0.19807202955875244</v>
      </c>
      <c r="S272" s="100">
        <f t="shared" si="151"/>
        <v>2.3835220944712274E-2</v>
      </c>
      <c r="T272" s="100">
        <f t="shared" si="133"/>
        <v>0.23689110349896039</v>
      </c>
      <c r="U272" s="100">
        <f t="shared" si="160"/>
        <v>8.3433923997474027E-2</v>
      </c>
      <c r="V272" s="100">
        <f t="shared" si="145"/>
        <v>0.31587584759052051</v>
      </c>
      <c r="W272" s="100">
        <f t="shared" si="146"/>
        <v>0.24329842245967853</v>
      </c>
      <c r="X272" s="100">
        <f t="shared" si="152"/>
        <v>4.1159483044791029E-2</v>
      </c>
      <c r="Y272" s="100">
        <f t="shared" si="134"/>
        <v>0.17788853715797817</v>
      </c>
      <c r="Z272" s="100">
        <f t="shared" si="161"/>
        <v>7.3545373911427805E-2</v>
      </c>
      <c r="AA272" s="100">
        <f t="shared" si="153"/>
        <v>0.68412371006333328</v>
      </c>
      <c r="AB272" s="100">
        <f t="shared" si="162"/>
        <v>0.50985739432347399</v>
      </c>
      <c r="AC272" s="100">
        <f t="shared" si="158"/>
        <v>0.49014459160834523</v>
      </c>
      <c r="AD272" s="100">
        <f t="shared" si="136"/>
        <v>0.75670157754032141</v>
      </c>
      <c r="AE272" s="359">
        <f t="shared" si="159"/>
        <v>1661621.7723076919</v>
      </c>
      <c r="AF272" s="100">
        <f t="shared" si="157"/>
        <v>2.1889989202177412E-2</v>
      </c>
      <c r="AG272" s="100">
        <f t="shared" si="135"/>
        <v>0.15506560286201987</v>
      </c>
      <c r="AI272" s="198">
        <f t="shared" si="138"/>
        <v>1021135.9094424001</v>
      </c>
      <c r="AJ272" s="205">
        <f t="shared" si="154"/>
        <v>7.772951581850044E-3</v>
      </c>
      <c r="AK272" s="35">
        <f t="shared" si="155"/>
        <v>-2101.539999999979</v>
      </c>
      <c r="AL272" s="35">
        <f t="shared" si="143"/>
        <v>1141.2400000000198</v>
      </c>
      <c r="AM272" s="35">
        <f t="shared" si="144"/>
        <v>7003.4703328001215</v>
      </c>
      <c r="AN272">
        <f t="shared" si="156"/>
        <v>-12896.562548799871</v>
      </c>
      <c r="AO272">
        <f t="shared" si="139"/>
        <v>1021473.9199800001</v>
      </c>
      <c r="AP272" s="35">
        <f t="shared" si="140"/>
        <v>1.7003463681520197</v>
      </c>
    </row>
    <row r="273" spans="2:42">
      <c r="B273" s="135">
        <v>43896</v>
      </c>
      <c r="C273" s="352">
        <v>615689.75</v>
      </c>
      <c r="D273" s="352">
        <v>1130223.3999999999</v>
      </c>
      <c r="E273" s="355">
        <v>46.46</v>
      </c>
      <c r="F273" s="356">
        <v>168578.61</v>
      </c>
      <c r="G273" s="111">
        <v>6.41066</v>
      </c>
      <c r="H273" s="136">
        <v>1745913.14</v>
      </c>
      <c r="I273" s="136">
        <f t="shared" si="130"/>
        <v>57140.569999999832</v>
      </c>
      <c r="J273" s="136">
        <f t="shared" si="141"/>
        <v>9053.6699999999255</v>
      </c>
      <c r="K273" s="155">
        <f t="shared" si="142"/>
        <v>5.1856359818678761E-3</v>
      </c>
      <c r="L273" s="136">
        <f t="shared" si="147"/>
        <v>8913.3677343674171</v>
      </c>
      <c r="M273" s="136">
        <f t="shared" si="148"/>
        <v>9846.0677343673997</v>
      </c>
      <c r="N273" s="136">
        <f t="shared" si="149"/>
        <v>-7980.6677343674346</v>
      </c>
      <c r="O273" s="155">
        <f t="shared" si="137"/>
        <v>3.2728186008153783E-2</v>
      </c>
      <c r="P273" s="100">
        <f t="shared" si="150"/>
        <v>3.383556259443498E-2</v>
      </c>
      <c r="Q273" s="100">
        <f t="shared" si="132"/>
        <v>0.19864718040814908</v>
      </c>
      <c r="S273" s="100">
        <f t="shared" si="151"/>
        <v>2.5340265173027898E-2</v>
      </c>
      <c r="T273" s="100">
        <f t="shared" si="133"/>
        <v>0.23973109730472494</v>
      </c>
      <c r="U273" s="100">
        <f t="shared" si="160"/>
        <v>8.3380417850084806E-2</v>
      </c>
      <c r="V273" s="100">
        <f t="shared" si="145"/>
        <v>0.25373356881794795</v>
      </c>
      <c r="W273" s="100">
        <f t="shared" si="146"/>
        <v>0.26629345839567364</v>
      </c>
      <c r="X273" s="100">
        <f t="shared" si="152"/>
        <v>3.8522888259988931E-2</v>
      </c>
      <c r="Y273" s="100">
        <f t="shared" si="134"/>
        <v>0.17739209383722787</v>
      </c>
      <c r="Z273" s="100">
        <f t="shared" si="161"/>
        <v>7.8945459662966955E-2</v>
      </c>
      <c r="AA273" s="100">
        <f t="shared" si="153"/>
        <v>0.74626864023098116</v>
      </c>
      <c r="AB273" s="100">
        <f t="shared" si="162"/>
        <v>0.5424262543157744</v>
      </c>
      <c r="AC273" s="100">
        <f t="shared" si="158"/>
        <v>0.45757541664596918</v>
      </c>
      <c r="AD273" s="100">
        <f t="shared" si="136"/>
        <v>0.73370671661133324</v>
      </c>
      <c r="AE273" s="359">
        <f t="shared" si="159"/>
        <v>1671628.1469230766</v>
      </c>
      <c r="AF273" s="100">
        <f t="shared" si="157"/>
        <v>2.2704126041305197E-2</v>
      </c>
      <c r="AG273" s="100">
        <f t="shared" si="135"/>
        <v>0.16163094170171433</v>
      </c>
      <c r="AI273" s="198">
        <f t="shared" si="138"/>
        <v>1080700.1519825999</v>
      </c>
      <c r="AJ273" s="205">
        <f t="shared" si="154"/>
        <v>6.4438676935061764E-2</v>
      </c>
      <c r="AK273" s="35">
        <f t="shared" si="155"/>
        <v>932.69999999998254</v>
      </c>
      <c r="AL273" s="35">
        <f t="shared" si="143"/>
        <v>2180.9399999999732</v>
      </c>
      <c r="AM273" s="35">
        <f t="shared" si="144"/>
        <v>13981.264820399829</v>
      </c>
      <c r="AN273">
        <f t="shared" si="156"/>
        <v>5979.2225819998885</v>
      </c>
      <c r="AO273">
        <f t="shared" si="139"/>
        <v>1080997.9912461999</v>
      </c>
      <c r="AP273" s="35">
        <f t="shared" si="140"/>
        <v>1.6150937875354145</v>
      </c>
    </row>
    <row r="274" spans="2:42">
      <c r="B274" s="135">
        <v>43903</v>
      </c>
      <c r="C274" s="352">
        <v>623442.91</v>
      </c>
      <c r="D274" s="352">
        <v>1135636.53</v>
      </c>
      <c r="E274" s="355">
        <v>43.77</v>
      </c>
      <c r="F274" s="356">
        <v>167644.63</v>
      </c>
      <c r="G274" s="111">
        <v>6.4846000000000004</v>
      </c>
      <c r="H274" s="136">
        <v>1759079.45</v>
      </c>
      <c r="I274" s="136">
        <f t="shared" si="130"/>
        <v>53446.290000000037</v>
      </c>
      <c r="J274" s="136">
        <f t="shared" si="141"/>
        <v>13166.310000000056</v>
      </c>
      <c r="K274" s="155">
        <f t="shared" si="142"/>
        <v>7.4847727884036486E-3</v>
      </c>
      <c r="L274" s="136">
        <f t="shared" si="147"/>
        <v>8242.0334330567857</v>
      </c>
      <c r="M274" s="136">
        <f t="shared" si="148"/>
        <v>9733.1334330567915</v>
      </c>
      <c r="N274" s="136">
        <f t="shared" si="149"/>
        <v>-6750.9334330567799</v>
      </c>
      <c r="O274" s="155">
        <f t="shared" si="137"/>
        <v>3.038310179793189E-2</v>
      </c>
      <c r="P274" s="100">
        <f t="shared" si="150"/>
        <v>3.1335161190229228E-2</v>
      </c>
      <c r="Q274" s="100">
        <f t="shared" si="132"/>
        <v>0.2056757842025278</v>
      </c>
      <c r="S274" s="100">
        <f t="shared" si="151"/>
        <v>2.7408224392133498E-2</v>
      </c>
      <c r="T274" s="100">
        <f t="shared" si="133"/>
        <v>0.25511419806883556</v>
      </c>
      <c r="U274" s="100">
        <f t="shared" si="160"/>
        <v>8.8018988516343419E-2</v>
      </c>
      <c r="V274" s="100">
        <f t="shared" si="145"/>
        <v>0.58886354643024508</v>
      </c>
      <c r="W274" s="100">
        <f t="shared" si="146"/>
        <v>0.31118380714545357</v>
      </c>
      <c r="X274" s="100">
        <f t="shared" si="152"/>
        <v>3.3503756163862947E-2</v>
      </c>
      <c r="Y274" s="100">
        <f t="shared" si="134"/>
        <v>0.18015592978934081</v>
      </c>
      <c r="Z274" s="100">
        <f t="shared" si="161"/>
        <v>8.4746017698404966E-2</v>
      </c>
      <c r="AA274" s="100">
        <f t="shared" si="153"/>
        <v>0.41113493454127226</v>
      </c>
      <c r="AB274" s="100">
        <f t="shared" si="162"/>
        <v>0.58554407380321261</v>
      </c>
      <c r="AC274" s="100">
        <f t="shared" si="158"/>
        <v>0.41445766830389308</v>
      </c>
      <c r="AD274" s="100">
        <f t="shared" si="136"/>
        <v>0.68881600575081803</v>
      </c>
      <c r="AE274" s="359">
        <f t="shared" si="159"/>
        <v>1682332.5615384614</v>
      </c>
      <c r="AF274" s="100">
        <f t="shared" si="157"/>
        <v>2.3945420116778537E-2</v>
      </c>
      <c r="AG274" s="100">
        <f t="shared" si="135"/>
        <v>0.16788788321587736</v>
      </c>
      <c r="AI274" s="198">
        <f t="shared" si="138"/>
        <v>1087108.367698</v>
      </c>
      <c r="AJ274" s="205">
        <f t="shared" si="154"/>
        <v>6.6713560080610954E-2</v>
      </c>
      <c r="AK274" s="35">
        <f t="shared" si="155"/>
        <v>1491.1000000000058</v>
      </c>
      <c r="AL274" s="35">
        <f t="shared" si="143"/>
        <v>-933.97999999998137</v>
      </c>
      <c r="AM274" s="35">
        <f t="shared" si="144"/>
        <v>-6056.4867079998794</v>
      </c>
      <c r="AN274">
        <f t="shared" si="156"/>
        <v>9669.1870600000384</v>
      </c>
      <c r="AO274">
        <f t="shared" si="139"/>
        <v>1087392.1986400001</v>
      </c>
      <c r="AP274" s="35">
        <f t="shared" si="140"/>
        <v>1.6177046811629494</v>
      </c>
    </row>
    <row r="275" spans="2:42">
      <c r="B275" s="135">
        <v>43910</v>
      </c>
      <c r="C275" s="352">
        <v>621785.52</v>
      </c>
      <c r="D275" s="352">
        <v>1160751.99</v>
      </c>
      <c r="E275" s="355">
        <v>40.340000000000003</v>
      </c>
      <c r="F275" s="356">
        <v>164982.64000000001</v>
      </c>
      <c r="G275" s="111">
        <v>6.5660400000000001</v>
      </c>
      <c r="H275" s="136">
        <v>1782537.51</v>
      </c>
      <c r="I275" s="136">
        <f t="shared" si="130"/>
        <v>68284.770000000019</v>
      </c>
      <c r="J275" s="136">
        <f t="shared" si="141"/>
        <v>23458.060000000056</v>
      </c>
      <c r="K275" s="155">
        <f t="shared" si="142"/>
        <v>1.3159925032938048E-2</v>
      </c>
      <c r="L275" s="136">
        <f t="shared" si="147"/>
        <v>10399.688396659176</v>
      </c>
      <c r="M275" s="136">
        <f t="shared" si="148"/>
        <v>10125.898396659197</v>
      </c>
      <c r="N275" s="136">
        <f t="shared" si="149"/>
        <v>-10673.478396659155</v>
      </c>
      <c r="O275" s="155">
        <f t="shared" si="137"/>
        <v>3.8307620241887656E-2</v>
      </c>
      <c r="P275" s="100">
        <f t="shared" si="150"/>
        <v>3.9833548698309226E-2</v>
      </c>
      <c r="Q275" s="100">
        <f t="shared" si="132"/>
        <v>0.2100599340086233</v>
      </c>
      <c r="S275" s="100">
        <f t="shared" si="151"/>
        <v>2.5622876283990459E-2</v>
      </c>
      <c r="T275" s="100">
        <f t="shared" si="133"/>
        <v>0.25388401028547614</v>
      </c>
      <c r="U275" s="100">
        <f t="shared" si="160"/>
        <v>8.788988520359893E-2</v>
      </c>
      <c r="V275" s="100">
        <f t="shared" si="145"/>
        <v>-7.0653327683534356E-2</v>
      </c>
      <c r="W275" s="100">
        <f t="shared" si="146"/>
        <v>0.22748718345247451</v>
      </c>
      <c r="X275" s="100">
        <f t="shared" si="152"/>
        <v>4.7609030868046236E-2</v>
      </c>
      <c r="Y275" s="100">
        <f t="shared" si="134"/>
        <v>0.18782132136179325</v>
      </c>
      <c r="Z275" s="100">
        <f t="shared" si="161"/>
        <v>0.10767367427433996</v>
      </c>
      <c r="AA275" s="100">
        <f t="shared" si="153"/>
        <v>1.0706537539762411</v>
      </c>
      <c r="AB275" s="100">
        <f t="shared" si="162"/>
        <v>0.83899085133530338</v>
      </c>
      <c r="AC275" s="100">
        <f t="shared" si="158"/>
        <v>0.16100921957674949</v>
      </c>
      <c r="AD275" s="100">
        <f t="shared" si="136"/>
        <v>0.77251281654752724</v>
      </c>
      <c r="AE275" s="359">
        <f t="shared" si="159"/>
        <v>1694876.1676923076</v>
      </c>
      <c r="AF275" s="100">
        <f t="shared" si="157"/>
        <v>2.5912007331373731E-2</v>
      </c>
      <c r="AG275" s="100">
        <f t="shared" si="135"/>
        <v>0.17444097779323461</v>
      </c>
      <c r="AI275" s="198">
        <f t="shared" si="138"/>
        <v>1083282.6135456001</v>
      </c>
      <c r="AJ275" s="205">
        <f t="shared" si="154"/>
        <v>6.3907822446726811E-2</v>
      </c>
      <c r="AK275" s="35">
        <f t="shared" si="155"/>
        <v>-273.78999999997905</v>
      </c>
      <c r="AL275" s="35">
        <f t="shared" si="143"/>
        <v>-2661.9899999999907</v>
      </c>
      <c r="AM275" s="35">
        <f t="shared" si="144"/>
        <v>-17478.73281959994</v>
      </c>
      <c r="AN275">
        <f t="shared" si="156"/>
        <v>-1797.7160915998625</v>
      </c>
      <c r="AO275">
        <f t="shared" si="139"/>
        <v>1083547.4875992001</v>
      </c>
      <c r="AP275" s="35">
        <f t="shared" si="140"/>
        <v>1.6450940363947884</v>
      </c>
    </row>
    <row r="276" spans="2:42">
      <c r="B276" s="135">
        <v>43917</v>
      </c>
      <c r="C276" s="352">
        <v>623890.79</v>
      </c>
      <c r="D276" s="352">
        <v>1171017.8899999999</v>
      </c>
      <c r="E276" s="355">
        <v>35.76</v>
      </c>
      <c r="F276" s="356">
        <v>167519.53</v>
      </c>
      <c r="G276" s="111">
        <v>6.7382799999999996</v>
      </c>
      <c r="H276" s="136">
        <v>1794908.68</v>
      </c>
      <c r="I276" s="136">
        <f t="shared" si="130"/>
        <v>58049.209999999963</v>
      </c>
      <c r="J276" s="136">
        <f t="shared" si="141"/>
        <v>12371.169999999925</v>
      </c>
      <c r="K276" s="155">
        <f t="shared" si="142"/>
        <v>6.8923673598814657E-3</v>
      </c>
      <c r="L276" s="136">
        <f t="shared" si="147"/>
        <v>8614.8408792748251</v>
      </c>
      <c r="M276" s="136">
        <f t="shared" si="148"/>
        <v>9736.7008792748111</v>
      </c>
      <c r="N276" s="136">
        <f t="shared" si="149"/>
        <v>-7492.980879274839</v>
      </c>
      <c r="O276" s="155">
        <f t="shared" si="137"/>
        <v>3.2341038096712509E-2</v>
      </c>
      <c r="P276" s="100">
        <f t="shared" si="150"/>
        <v>3.3421938275754667E-2</v>
      </c>
      <c r="Q276" s="100">
        <f t="shared" si="132"/>
        <v>0.21077484702666691</v>
      </c>
      <c r="S276" s="100">
        <f t="shared" si="151"/>
        <v>1.7115076376949045E-2</v>
      </c>
      <c r="T276" s="100">
        <f t="shared" si="133"/>
        <v>0.25130352392450844</v>
      </c>
      <c r="U276" s="100">
        <f t="shared" si="160"/>
        <v>7.6233287281230994E-2</v>
      </c>
      <c r="V276" s="100">
        <f t="shared" si="145"/>
        <v>0.1701754967395995</v>
      </c>
      <c r="W276" s="100">
        <f t="shared" si="146"/>
        <v>0.18085104000554039</v>
      </c>
      <c r="X276" s="100">
        <f t="shared" si="152"/>
        <v>4.2325197769728713E-2</v>
      </c>
      <c r="Y276" s="100">
        <f t="shared" si="134"/>
        <v>0.19023591518087643</v>
      </c>
      <c r="Z276" s="100">
        <f t="shared" si="161"/>
        <v>0.10702594526659941</v>
      </c>
      <c r="AA276" s="100">
        <f t="shared" si="153"/>
        <v>0.82982450326040047</v>
      </c>
      <c r="AB276" s="100">
        <f t="shared" si="162"/>
        <v>0.86065091275678463</v>
      </c>
      <c r="AC276" s="100">
        <f t="shared" si="158"/>
        <v>0.13934915815526863</v>
      </c>
      <c r="AD276" s="100">
        <f t="shared" si="136"/>
        <v>0.81914913226209274</v>
      </c>
      <c r="AE276" s="359">
        <f t="shared" si="159"/>
        <v>1706984.2384615387</v>
      </c>
      <c r="AF276" s="100">
        <f t="shared" si="157"/>
        <v>2.7300115411250641E-2</v>
      </c>
      <c r="AG276" s="100">
        <f t="shared" si="135"/>
        <v>0.17972633518929879</v>
      </c>
      <c r="AI276" s="198">
        <f t="shared" si="138"/>
        <v>1128793.4986083999</v>
      </c>
      <c r="AJ276" s="205">
        <f t="shared" si="154"/>
        <v>0.10542924616644529</v>
      </c>
      <c r="AK276" s="35">
        <f t="shared" si="155"/>
        <v>1121.859999999986</v>
      </c>
      <c r="AL276" s="35">
        <f t="shared" si="143"/>
        <v>2536.8899999999849</v>
      </c>
      <c r="AM276" s="35">
        <f t="shared" si="144"/>
        <v>17094.275149199897</v>
      </c>
      <c r="AN276">
        <f t="shared" si="156"/>
        <v>7559.4068007999058</v>
      </c>
      <c r="AO276">
        <f t="shared" si="139"/>
        <v>1129034.4595011999</v>
      </c>
      <c r="AP276" s="35">
        <f t="shared" si="140"/>
        <v>1.5897731596190421</v>
      </c>
    </row>
    <row r="277" spans="2:42">
      <c r="B277" s="135">
        <v>43924</v>
      </c>
      <c r="C277" s="352">
        <v>622237.19999999995</v>
      </c>
      <c r="D277" s="352">
        <v>1177745.6200000001</v>
      </c>
      <c r="E277" s="355">
        <v>27.55</v>
      </c>
      <c r="F277" s="356">
        <v>166734.04999999999</v>
      </c>
      <c r="G277" s="111">
        <v>6.7965</v>
      </c>
      <c r="H277" s="136">
        <v>1799982.83</v>
      </c>
      <c r="I277" s="136">
        <f t="shared" si="130"/>
        <v>54069.690000000177</v>
      </c>
      <c r="J277" s="136">
        <f t="shared" si="141"/>
        <v>5074.1500000001397</v>
      </c>
      <c r="K277" s="155">
        <f t="shared" si="142"/>
        <v>2.8189991123416104E-3</v>
      </c>
      <c r="L277" s="136">
        <f t="shared" si="147"/>
        <v>7955.5197528139743</v>
      </c>
      <c r="M277" s="136">
        <f t="shared" si="148"/>
        <v>6110.9597528139766</v>
      </c>
      <c r="N277" s="136">
        <f t="shared" si="149"/>
        <v>-9800.0797528139719</v>
      </c>
      <c r="O277" s="155">
        <f t="shared" si="137"/>
        <v>3.0039003205380672E-2</v>
      </c>
      <c r="P277" s="100">
        <f t="shared" si="150"/>
        <v>3.0969289800980696E-2</v>
      </c>
      <c r="Q277" s="100">
        <f t="shared" si="132"/>
        <v>0.19445760940991005</v>
      </c>
      <c r="S277" s="100">
        <f t="shared" si="151"/>
        <v>1.0634333282306476E-2</v>
      </c>
      <c r="T277" s="100">
        <f t="shared" si="133"/>
        <v>0.23235134086049933</v>
      </c>
      <c r="U277" s="100">
        <f t="shared" si="160"/>
        <v>6.5784720589089157E-2</v>
      </c>
      <c r="V277" s="100">
        <f t="shared" si="145"/>
        <v>-0.32588512361677097</v>
      </c>
      <c r="W277" s="100">
        <f t="shared" si="146"/>
        <v>0.12109279709204791</v>
      </c>
      <c r="X277" s="100">
        <f t="shared" si="152"/>
        <v>4.2046749341767484E-2</v>
      </c>
      <c r="Y277" s="100">
        <f t="shared" si="134"/>
        <v>0.17536305330826948</v>
      </c>
      <c r="Z277" s="100">
        <f t="shared" si="161"/>
        <v>0.12262913237960439</v>
      </c>
      <c r="AA277" s="100">
        <f t="shared" si="153"/>
        <v>1.325883152843339</v>
      </c>
      <c r="AB277" s="100">
        <f t="shared" si="162"/>
        <v>0.81629255108846466</v>
      </c>
      <c r="AC277" s="100">
        <f t="shared" si="158"/>
        <v>0.1837075362621306</v>
      </c>
      <c r="AD277" s="100">
        <f t="shared" si="136"/>
        <v>0.87890683301494887</v>
      </c>
      <c r="AE277" s="359">
        <f t="shared" si="159"/>
        <v>1719834.7638461539</v>
      </c>
      <c r="AF277" s="100">
        <f t="shared" si="157"/>
        <v>2.8838122289224406E-2</v>
      </c>
      <c r="AG277" s="100">
        <f t="shared" si="135"/>
        <v>0.18423008070153993</v>
      </c>
      <c r="AI277" s="198">
        <f t="shared" si="138"/>
        <v>1133207.970825</v>
      </c>
      <c r="AJ277" s="205">
        <f t="shared" si="154"/>
        <v>4.8586852464184267E-2</v>
      </c>
      <c r="AK277" s="35">
        <f t="shared" si="155"/>
        <v>-1844.5599999999977</v>
      </c>
      <c r="AL277" s="35">
        <f t="shared" si="143"/>
        <v>-785.48000000001048</v>
      </c>
      <c r="AM277" s="35">
        <f t="shared" si="144"/>
        <v>-5338.5148200000713</v>
      </c>
      <c r="AN277">
        <f t="shared" si="156"/>
        <v>-12536.552039999984</v>
      </c>
      <c r="AO277">
        <f t="shared" si="139"/>
        <v>1133395.2143999999</v>
      </c>
      <c r="AP277" s="35">
        <f t="shared" si="140"/>
        <v>1.588133430537626</v>
      </c>
    </row>
    <row r="278" spans="2:42">
      <c r="B278" s="135">
        <v>43931</v>
      </c>
      <c r="C278" s="352">
        <v>619729.91</v>
      </c>
      <c r="D278" s="352">
        <v>1198646.3899999999</v>
      </c>
      <c r="E278" s="355">
        <v>23.91</v>
      </c>
      <c r="F278" s="356">
        <v>168007.95</v>
      </c>
      <c r="G278" s="111">
        <v>6.9378250000000001</v>
      </c>
      <c r="H278" s="136">
        <v>1818376.3</v>
      </c>
      <c r="I278" s="136">
        <f t="shared" si="130"/>
        <v>59296.850000000093</v>
      </c>
      <c r="J278" s="136">
        <f t="shared" si="141"/>
        <v>18393.469999999972</v>
      </c>
      <c r="K278" s="155">
        <f t="shared" si="142"/>
        <v>1.0115326514099405E-2</v>
      </c>
      <c r="L278" s="136">
        <f t="shared" si="147"/>
        <v>8546.8932986923264</v>
      </c>
      <c r="M278" s="136">
        <f t="shared" si="148"/>
        <v>8910.2132986923334</v>
      </c>
      <c r="N278" s="136">
        <f t="shared" si="149"/>
        <v>-8183.5732986923194</v>
      </c>
      <c r="O278" s="155">
        <f t="shared" si="137"/>
        <v>3.2609779394947067E-2</v>
      </c>
      <c r="P278" s="100">
        <f t="shared" si="150"/>
        <v>3.3709023205290754E-2</v>
      </c>
      <c r="Q278" s="100">
        <f t="shared" si="132"/>
        <v>0.21071093920886824</v>
      </c>
      <c r="S278" s="100">
        <f t="shared" si="151"/>
        <v>-5.955637541856078E-3</v>
      </c>
      <c r="T278" s="100">
        <f t="shared" si="133"/>
        <v>0.22655494109158961</v>
      </c>
      <c r="U278" s="100">
        <f t="shared" si="160"/>
        <v>5.6527133621506825E-2</v>
      </c>
      <c r="V278" s="100">
        <f t="shared" si="145"/>
        <v>-0.13631413757164498</v>
      </c>
      <c r="W278" s="100">
        <f t="shared" si="146"/>
        <v>-6.2617154199590602E-2</v>
      </c>
      <c r="X278" s="100">
        <f t="shared" si="152"/>
        <v>5.5484178551389034E-2</v>
      </c>
      <c r="Y278" s="100">
        <f t="shared" si="134"/>
        <v>0.20267865884666145</v>
      </c>
      <c r="Z278" s="100">
        <f t="shared" si="161"/>
        <v>0.13198035405418748</v>
      </c>
      <c r="AA278" s="100">
        <f t="shared" si="153"/>
        <v>1.1363146812428442</v>
      </c>
      <c r="AB278" s="100">
        <f t="shared" si="162"/>
        <v>0.84360178561282262</v>
      </c>
      <c r="AC278" s="100">
        <f t="shared" si="158"/>
        <v>0.15639840490114182</v>
      </c>
      <c r="AD278" s="100">
        <f t="shared" si="136"/>
        <v>1.0626173228426092</v>
      </c>
      <c r="AE278" s="359">
        <f t="shared" si="159"/>
        <v>1733135.5615384616</v>
      </c>
      <c r="AF278" s="100">
        <f t="shared" si="157"/>
        <v>3.0197953223672878E-2</v>
      </c>
      <c r="AG278" s="100">
        <f t="shared" si="135"/>
        <v>0.18893655816722943</v>
      </c>
      <c r="AI278" s="198">
        <f t="shared" si="138"/>
        <v>1165609.7557087501</v>
      </c>
      <c r="AJ278" s="205">
        <f t="shared" si="154"/>
        <v>7.2211189190807365E-2</v>
      </c>
      <c r="AK278" s="35">
        <f t="shared" si="155"/>
        <v>363.32000000000698</v>
      </c>
      <c r="AL278" s="35">
        <f t="shared" si="143"/>
        <v>1273.9000000000233</v>
      </c>
      <c r="AM278" s="35">
        <f t="shared" si="144"/>
        <v>8838.0952675001608</v>
      </c>
      <c r="AN278">
        <f t="shared" si="156"/>
        <v>2520.6505790000483</v>
      </c>
      <c r="AO278">
        <f t="shared" si="139"/>
        <v>1165775.6391045002</v>
      </c>
      <c r="AP278" s="35">
        <f t="shared" si="140"/>
        <v>1.5597995351805432</v>
      </c>
    </row>
    <row r="279" spans="2:42">
      <c r="B279" s="135">
        <v>43938</v>
      </c>
      <c r="C279" s="352">
        <v>619970.14</v>
      </c>
      <c r="D279" s="352">
        <v>1231972.17</v>
      </c>
      <c r="E279" s="355">
        <v>22.24</v>
      </c>
      <c r="F279" s="356">
        <v>167226.59</v>
      </c>
      <c r="G279" s="111">
        <v>6.9733000000000001</v>
      </c>
      <c r="H279" s="136">
        <v>1851942.31</v>
      </c>
      <c r="I279" s="136">
        <f t="shared" si="130"/>
        <v>69404.800000000047</v>
      </c>
      <c r="J279" s="136">
        <f t="shared" si="141"/>
        <v>33566.010000000009</v>
      </c>
      <c r="K279" s="155">
        <f t="shared" si="142"/>
        <v>1.812476005259581E-2</v>
      </c>
      <c r="L279" s="136">
        <f t="shared" si="147"/>
        <v>9952.9347654625562</v>
      </c>
      <c r="M279" s="136">
        <f t="shared" si="148"/>
        <v>12196.884765462539</v>
      </c>
      <c r="N279" s="136">
        <f t="shared" si="149"/>
        <v>-7708.9847654625737</v>
      </c>
      <c r="O279" s="155">
        <f t="shared" si="137"/>
        <v>3.7476761357647284E-2</v>
      </c>
      <c r="P279" s="100">
        <f t="shared" si="150"/>
        <v>3.8935954845629055E-2</v>
      </c>
      <c r="Q279" s="100">
        <f t="shared" si="132"/>
        <v>0.23464189472980618</v>
      </c>
      <c r="S279" s="100">
        <f t="shared" si="151"/>
        <v>-2.9196241173322993E-3</v>
      </c>
      <c r="T279" s="100">
        <f t="shared" si="133"/>
        <v>0.22102335587490396</v>
      </c>
      <c r="U279" s="100">
        <f t="shared" si="160"/>
        <v>5.8640657003544081E-2</v>
      </c>
      <c r="V279" s="100">
        <f t="shared" si="145"/>
        <v>7.1569423949996236E-3</v>
      </c>
      <c r="W279" s="100">
        <f t="shared" si="146"/>
        <v>-2.6156404168011484E-2</v>
      </c>
      <c r="X279" s="100">
        <f t="shared" si="152"/>
        <v>6.1356931208017947E-2</v>
      </c>
      <c r="Y279" s="100">
        <f t="shared" si="134"/>
        <v>0.24161075705872406</v>
      </c>
      <c r="Z279" s="100">
        <f t="shared" si="161"/>
        <v>0.1584613559216333</v>
      </c>
      <c r="AA279" s="100">
        <f t="shared" si="153"/>
        <v>0.99284305760500036</v>
      </c>
      <c r="AB279" s="100">
        <f t="shared" si="162"/>
        <v>0.8229781964194357</v>
      </c>
      <c r="AC279" s="100">
        <f t="shared" si="158"/>
        <v>0.17702178149001727</v>
      </c>
      <c r="AD279" s="100">
        <f t="shared" si="136"/>
        <v>1.0261564041680098</v>
      </c>
      <c r="AE279" s="359">
        <f t="shared" si="159"/>
        <v>1748740.0423076921</v>
      </c>
      <c r="AF279" s="100">
        <f t="shared" si="157"/>
        <v>3.1780418913273135E-2</v>
      </c>
      <c r="AG279" s="100">
        <f t="shared" si="135"/>
        <v>0.19536579527124243</v>
      </c>
      <c r="AI279" s="198">
        <f t="shared" si="138"/>
        <v>1166121.1800470001</v>
      </c>
      <c r="AJ279" s="205">
        <f t="shared" si="154"/>
        <v>7.6469949268610629E-2</v>
      </c>
      <c r="AK279" s="35">
        <f t="shared" si="155"/>
        <v>2243.9499999999825</v>
      </c>
      <c r="AL279" s="35">
        <f t="shared" si="143"/>
        <v>-781.36000000001513</v>
      </c>
      <c r="AM279" s="35">
        <f t="shared" si="144"/>
        <v>-5448.6576880001057</v>
      </c>
      <c r="AN279">
        <f t="shared" si="156"/>
        <v>15647.736534999878</v>
      </c>
      <c r="AO279">
        <f t="shared" si="139"/>
        <v>1166276.266239</v>
      </c>
      <c r="AP279" s="35">
        <f t="shared" si="140"/>
        <v>1.5879104836559277</v>
      </c>
    </row>
    <row r="280" spans="2:42">
      <c r="B280" s="135">
        <v>43945</v>
      </c>
      <c r="C280" s="352">
        <v>627541.29</v>
      </c>
      <c r="D280" s="352">
        <v>1276185.8600000001</v>
      </c>
      <c r="E280" s="355">
        <v>22.81</v>
      </c>
      <c r="F280" s="356">
        <v>166674.10999999999</v>
      </c>
      <c r="G280" s="111">
        <v>7.0792599999999997</v>
      </c>
      <c r="H280" s="136">
        <v>1903727.15</v>
      </c>
      <c r="I280" s="136">
        <f t="shared" si="130"/>
        <v>108818.46999999997</v>
      </c>
      <c r="J280" s="136">
        <f t="shared" si="141"/>
        <v>51784.839999999851</v>
      </c>
      <c r="K280" s="155">
        <f t="shared" si="142"/>
        <v>2.7201818285776853E-2</v>
      </c>
      <c r="L280" s="136">
        <f t="shared" si="147"/>
        <v>15371.447015648526</v>
      </c>
      <c r="M280" s="136">
        <f t="shared" si="148"/>
        <v>14526.027015648513</v>
      </c>
      <c r="N280" s="136">
        <f t="shared" si="149"/>
        <v>-16216.867015648539</v>
      </c>
      <c r="O280" s="155">
        <f t="shared" si="137"/>
        <v>5.7160749112602598E-2</v>
      </c>
      <c r="P280" s="100">
        <f t="shared" si="150"/>
        <v>6.0626187400241428E-2</v>
      </c>
      <c r="Q280" s="100">
        <f t="shared" si="132"/>
        <v>0.27270429768134979</v>
      </c>
      <c r="S280" s="100">
        <f t="shared" si="151"/>
        <v>5.8511843074330362E-3</v>
      </c>
      <c r="T280" s="100">
        <f t="shared" si="133"/>
        <v>0.24324805206249506</v>
      </c>
      <c r="U280" s="100">
        <f t="shared" si="160"/>
        <v>6.1591247812737435E-2</v>
      </c>
      <c r="V280" s="100">
        <f t="shared" si="145"/>
        <v>0.1462039855679779</v>
      </c>
      <c r="W280" s="100">
        <f t="shared" si="146"/>
        <v>3.3546694784442395E-2</v>
      </c>
      <c r="X280" s="100">
        <f t="shared" si="152"/>
        <v>8.9809020765686351E-2</v>
      </c>
      <c r="Y280" s="100">
        <f t="shared" si="134"/>
        <v>0.28770684436585703</v>
      </c>
      <c r="Z280" s="100">
        <f t="shared" si="161"/>
        <v>0.19710116705055572</v>
      </c>
      <c r="AA280" s="100">
        <f t="shared" si="153"/>
        <v>0.85379601443202879</v>
      </c>
      <c r="AB280" s="100">
        <f t="shared" si="162"/>
        <v>0.86392508481187547</v>
      </c>
      <c r="AC280" s="100">
        <f t="shared" si="158"/>
        <v>0.13607489309757795</v>
      </c>
      <c r="AD280" s="100">
        <f t="shared" si="136"/>
        <v>0.96645330521555972</v>
      </c>
      <c r="AE280" s="359">
        <f t="shared" si="159"/>
        <v>1767703.962307692</v>
      </c>
      <c r="AF280" s="100">
        <f t="shared" si="157"/>
        <v>3.5571344174143336E-2</v>
      </c>
      <c r="AG280" s="100">
        <f t="shared" si="135"/>
        <v>0.20410938434585971</v>
      </c>
      <c r="AI280" s="198">
        <f t="shared" si="138"/>
        <v>1179929.3599585998</v>
      </c>
      <c r="AJ280" s="205">
        <f t="shared" si="154"/>
        <v>4.5301342905714165E-2</v>
      </c>
      <c r="AK280" s="35">
        <f t="shared" si="155"/>
        <v>-845.42000000001281</v>
      </c>
      <c r="AL280" s="35">
        <f t="shared" si="143"/>
        <v>-552.48000000001048</v>
      </c>
      <c r="AM280" s="35">
        <f t="shared" si="144"/>
        <v>-3911.1495648000741</v>
      </c>
      <c r="AN280">
        <f t="shared" si="156"/>
        <v>-5984.94798920009</v>
      </c>
      <c r="AO280">
        <f t="shared" si="139"/>
        <v>1180090.8378791998</v>
      </c>
      <c r="AP280" s="35">
        <f t="shared" si="140"/>
        <v>1.6132039067613499</v>
      </c>
    </row>
    <row r="281" spans="2:42">
      <c r="B281" s="135">
        <v>43951</v>
      </c>
      <c r="C281" s="352">
        <v>633385.26</v>
      </c>
      <c r="D281" s="352">
        <v>1307313.8799999999</v>
      </c>
      <c r="E281" s="355">
        <v>22.12</v>
      </c>
      <c r="F281" s="356">
        <v>167247.71</v>
      </c>
      <c r="G281" s="111">
        <v>7.0217799999999997</v>
      </c>
      <c r="H281" s="136">
        <v>1940699.14</v>
      </c>
      <c r="I281" s="136">
        <f t="shared" si="130"/>
        <v>140716.30999999982</v>
      </c>
      <c r="J281" s="136">
        <f t="shared" si="141"/>
        <v>36971.989999999991</v>
      </c>
      <c r="K281" s="155">
        <f t="shared" si="142"/>
        <v>1.9050861227258541E-2</v>
      </c>
      <c r="L281" s="136">
        <f t="shared" si="147"/>
        <v>20039.977042858056</v>
      </c>
      <c r="M281" s="136">
        <f t="shared" si="148"/>
        <v>20553.637042858059</v>
      </c>
      <c r="N281" s="136">
        <f t="shared" si="149"/>
        <v>-19526.317042858052</v>
      </c>
      <c r="O281" s="155">
        <f t="shared" si="137"/>
        <v>7.2508049856712886E-2</v>
      </c>
      <c r="P281" s="100">
        <f t="shared" si="150"/>
        <v>7.8176473494472071E-2</v>
      </c>
      <c r="Q281" s="100">
        <f t="shared" si="132"/>
        <v>0.28640175042454685</v>
      </c>
      <c r="S281" s="100">
        <f t="shared" si="151"/>
        <v>1.7916093734029494E-2</v>
      </c>
      <c r="T281" s="100">
        <f t="shared" si="133"/>
        <v>0.24969340957048294</v>
      </c>
      <c r="U281" s="100">
        <f t="shared" si="160"/>
        <v>5.7205795471985954E-2</v>
      </c>
      <c r="V281" s="100">
        <f t="shared" si="145"/>
        <v>0.15806479445655952</v>
      </c>
      <c r="W281" s="100">
        <f t="shared" si="146"/>
        <v>7.9223652183603097E-2</v>
      </c>
      <c r="X281" s="100">
        <f t="shared" si="152"/>
        <v>0.11001379058408195</v>
      </c>
      <c r="Y281" s="100">
        <f t="shared" si="134"/>
        <v>0.30497342321519766</v>
      </c>
      <c r="Z281" s="100">
        <f t="shared" si="161"/>
        <v>0.21153743571079564</v>
      </c>
      <c r="AA281" s="100">
        <f t="shared" si="153"/>
        <v>0.84193520554343415</v>
      </c>
      <c r="AB281" s="100">
        <f t="shared" si="162"/>
        <v>0.88103835085080806</v>
      </c>
      <c r="AC281" s="100">
        <f t="shared" si="158"/>
        <v>0.11896166374106761</v>
      </c>
      <c r="AD281" s="100">
        <f t="shared" ref="AD281:AD312" si="163">(D281-D277)/(H281-H277)</f>
        <v>0.92077641888136452</v>
      </c>
      <c r="AE281" s="359">
        <f t="shared" si="159"/>
        <v>1787898.8038461534</v>
      </c>
      <c r="AF281" s="100">
        <f t="shared" si="157"/>
        <v>3.9575918239833981E-2</v>
      </c>
      <c r="AG281" s="100">
        <f t="shared" si="135"/>
        <v>0.21291192704207523</v>
      </c>
      <c r="AI281" s="198">
        <f t="shared" si="138"/>
        <v>1174376.6251237998</v>
      </c>
      <c r="AJ281" s="205">
        <f t="shared" si="154"/>
        <v>3.6329301733403922E-2</v>
      </c>
      <c r="AK281" s="35">
        <f t="shared" si="155"/>
        <v>513.66000000000349</v>
      </c>
      <c r="AL281" s="35">
        <f t="shared" si="143"/>
        <v>573.60000000000582</v>
      </c>
      <c r="AM281" s="35">
        <f t="shared" si="144"/>
        <v>4027.6930080000407</v>
      </c>
      <c r="AN281">
        <f t="shared" si="156"/>
        <v>3606.8075148000244</v>
      </c>
      <c r="AO281">
        <f t="shared" si="139"/>
        <v>1174531.9468973998</v>
      </c>
      <c r="AP281" s="35">
        <f t="shared" si="140"/>
        <v>1.6523170315856277</v>
      </c>
    </row>
    <row r="282" spans="2:42">
      <c r="B282" s="135">
        <v>43959</v>
      </c>
      <c r="C282" s="352">
        <v>635284.18000000005</v>
      </c>
      <c r="D282" s="352">
        <v>1330624.81</v>
      </c>
      <c r="E282" s="355">
        <v>20.88</v>
      </c>
      <c r="F282" s="356">
        <v>166868</v>
      </c>
      <c r="G282" s="111">
        <v>6.8340249999999996</v>
      </c>
      <c r="H282" s="136">
        <v>1965908.98</v>
      </c>
      <c r="I282" s="136">
        <f t="shared" si="130"/>
        <v>147532.67999999993</v>
      </c>
      <c r="J282" s="136">
        <f t="shared" si="141"/>
        <v>25209.840000000084</v>
      </c>
      <c r="K282" s="155">
        <f t="shared" si="142"/>
        <v>1.2823503151198833E-2</v>
      </c>
      <c r="L282" s="136">
        <f t="shared" si="147"/>
        <v>21587.963169581606</v>
      </c>
      <c r="M282" s="136">
        <f t="shared" si="148"/>
        <v>20448.013169581594</v>
      </c>
      <c r="N282" s="136">
        <f t="shared" si="149"/>
        <v>-22727.913169581618</v>
      </c>
      <c r="O282" s="155">
        <f t="shared" si="137"/>
        <v>7.5045529320487636E-2</v>
      </c>
      <c r="P282" s="100">
        <f t="shared" si="150"/>
        <v>8.1134295470085008E-2</v>
      </c>
      <c r="Q282" s="100">
        <f t="shared" si="132"/>
        <v>0.31461317301246766</v>
      </c>
      <c r="S282" s="100">
        <f t="shared" si="151"/>
        <v>2.5098465878466342E-2</v>
      </c>
      <c r="T282" s="100">
        <f t="shared" si="133"/>
        <v>0.24930041957323568</v>
      </c>
      <c r="U282" s="100">
        <f t="shared" si="160"/>
        <v>5.7971891819588742E-2</v>
      </c>
      <c r="V282" s="100">
        <f t="shared" si="145"/>
        <v>7.5324555808368304E-2</v>
      </c>
      <c r="W282" s="100">
        <f t="shared" si="146"/>
        <v>0.10542931911763567</v>
      </c>
      <c r="X282" s="100">
        <f t="shared" si="152"/>
        <v>0.11010621739744293</v>
      </c>
      <c r="Y282" s="100">
        <f t="shared" si="134"/>
        <v>0.34826580290097497</v>
      </c>
      <c r="Z282" s="100">
        <f t="shared" si="161"/>
        <v>0.22266475890660128</v>
      </c>
      <c r="AA282" s="100">
        <f t="shared" si="153"/>
        <v>0.92467584086214316</v>
      </c>
      <c r="AB282" s="100">
        <f t="shared" si="162"/>
        <v>0.88511510340788913</v>
      </c>
      <c r="AC282" s="100">
        <f t="shared" si="158"/>
        <v>0.11488486917174673</v>
      </c>
      <c r="AD282" s="100">
        <f t="shared" si="163"/>
        <v>0.89457074866395847</v>
      </c>
      <c r="AE282" s="359">
        <f t="shared" si="159"/>
        <v>1809216.9892307692</v>
      </c>
      <c r="AF282" s="100">
        <f t="shared" si="157"/>
        <v>4.3898140099769244E-2</v>
      </c>
      <c r="AG282" s="100">
        <f t="shared" si="135"/>
        <v>0.22372436300760848</v>
      </c>
      <c r="AI282" s="198">
        <f t="shared" si="138"/>
        <v>1140380.0836999998</v>
      </c>
      <c r="AJ282" s="205">
        <f t="shared" si="154"/>
        <v>-2.1645041906336256E-2</v>
      </c>
      <c r="AK282" s="35">
        <f t="shared" si="155"/>
        <v>-1139.9500000000116</v>
      </c>
      <c r="AL282" s="35">
        <f t="shared" si="143"/>
        <v>-379.70999999999185</v>
      </c>
      <c r="AM282" s="35">
        <f t="shared" si="144"/>
        <v>-2594.9476327499442</v>
      </c>
      <c r="AN282">
        <f t="shared" si="156"/>
        <v>-7790.4467987500793</v>
      </c>
      <c r="AO282">
        <f t="shared" si="139"/>
        <v>1140522.7781419999</v>
      </c>
      <c r="AP282" s="35">
        <f t="shared" si="140"/>
        <v>1.7236911157553716</v>
      </c>
    </row>
    <row r="283" spans="2:42">
      <c r="B283" s="135">
        <v>43966</v>
      </c>
      <c r="C283" s="352">
        <v>637062.31999999995</v>
      </c>
      <c r="D283" s="352">
        <v>1352120.93</v>
      </c>
      <c r="E283" s="355">
        <v>21.43</v>
      </c>
      <c r="F283" s="356">
        <v>166780.49</v>
      </c>
      <c r="G283" s="111">
        <v>6.7805999999999997</v>
      </c>
      <c r="H283" s="136">
        <v>1989183.25</v>
      </c>
      <c r="I283" s="136">
        <f t="shared" si="130"/>
        <v>137240.93999999994</v>
      </c>
      <c r="J283" s="136">
        <f t="shared" si="141"/>
        <v>23274.270000000019</v>
      </c>
      <c r="K283" s="155">
        <f t="shared" si="142"/>
        <v>1.1700415233237067E-2</v>
      </c>
      <c r="L283" s="136">
        <f t="shared" si="147"/>
        <v>20240.235377400222</v>
      </c>
      <c r="M283" s="136">
        <f t="shared" si="148"/>
        <v>19794.135377400216</v>
      </c>
      <c r="N283" s="136">
        <f t="shared" si="149"/>
        <v>-20686.335377400228</v>
      </c>
      <c r="O283" s="155">
        <f t="shared" si="137"/>
        <v>6.8993613333512602E-2</v>
      </c>
      <c r="P283" s="100">
        <f t="shared" si="150"/>
        <v>7.4106487690753148E-2</v>
      </c>
      <c r="Q283" s="100">
        <f t="shared" si="132"/>
        <v>0.32809381933501636</v>
      </c>
      <c r="S283" s="100">
        <f t="shared" si="151"/>
        <v>2.7569360034017016E-2</v>
      </c>
      <c r="T283" s="100">
        <f t="shared" si="133"/>
        <v>0.25406417794646419</v>
      </c>
      <c r="U283" s="100">
        <f t="shared" si="160"/>
        <v>4.9852450833602499E-2</v>
      </c>
      <c r="V283" s="100">
        <f t="shared" si="145"/>
        <v>7.6399388681144292E-2</v>
      </c>
      <c r="W283" s="100">
        <f t="shared" si="146"/>
        <v>0.12454140870792595</v>
      </c>
      <c r="X283" s="100">
        <f t="shared" si="152"/>
        <v>9.7525547188294051E-2</v>
      </c>
      <c r="Y283" s="100">
        <f t="shared" si="134"/>
        <v>0.36608926099816935</v>
      </c>
      <c r="Z283" s="100">
        <f t="shared" si="161"/>
        <v>0.23051876461104637</v>
      </c>
      <c r="AA283" s="100">
        <f t="shared" si="153"/>
        <v>0.92360018165982705</v>
      </c>
      <c r="AB283" s="100">
        <f t="shared" si="162"/>
        <v>0.90815268570844287</v>
      </c>
      <c r="AC283" s="100">
        <f t="shared" si="158"/>
        <v>9.1847253820496785E-2</v>
      </c>
      <c r="AD283" s="100">
        <f t="shared" si="163"/>
        <v>0.87545859129207404</v>
      </c>
      <c r="AE283" s="359">
        <f t="shared" si="159"/>
        <v>1831028.5346153849</v>
      </c>
      <c r="AF283" s="100">
        <f t="shared" si="157"/>
        <v>4.7055874696562847E-2</v>
      </c>
      <c r="AG283" s="100">
        <f t="shared" si="135"/>
        <v>0.23482256922545658</v>
      </c>
      <c r="AI283" s="198">
        <f t="shared" si="138"/>
        <v>1130871.7904939998</v>
      </c>
      <c r="AJ283" s="205">
        <f t="shared" si="154"/>
        <v>-3.022789582775566E-2</v>
      </c>
      <c r="AK283" s="35">
        <f t="shared" si="155"/>
        <v>-446.10000000000582</v>
      </c>
      <c r="AL283" s="35">
        <f t="shared" si="143"/>
        <v>-87.510000000009313</v>
      </c>
      <c r="AM283" s="35">
        <f t="shared" si="144"/>
        <v>-593.37030600006312</v>
      </c>
      <c r="AN283">
        <f t="shared" si="156"/>
        <v>-3024.8256600000395</v>
      </c>
      <c r="AO283">
        <f t="shared" si="139"/>
        <v>1131017.0987519999</v>
      </c>
      <c r="AP283" s="35">
        <f t="shared" si="140"/>
        <v>1.7587561250797428</v>
      </c>
    </row>
    <row r="284" spans="2:42">
      <c r="B284" s="135">
        <v>43973</v>
      </c>
      <c r="C284" s="352">
        <v>641173.4</v>
      </c>
      <c r="D284" s="352">
        <v>1357880</v>
      </c>
      <c r="E284" s="355">
        <v>24.05</v>
      </c>
      <c r="F284" s="356">
        <v>167132.71</v>
      </c>
      <c r="G284" s="111">
        <v>6.7759600000000004</v>
      </c>
      <c r="H284" s="136">
        <v>1999053.4</v>
      </c>
      <c r="I284" s="136">
        <f t="shared" ref="I284:I347" si="164">H284-H280</f>
        <v>95326.25</v>
      </c>
      <c r="J284" s="136">
        <f t="shared" si="141"/>
        <v>9870.1499999999069</v>
      </c>
      <c r="K284" s="155">
        <f t="shared" si="142"/>
        <v>4.9374118770413571E-3</v>
      </c>
      <c r="L284" s="136">
        <f t="shared" si="147"/>
        <v>14068.301760931292</v>
      </c>
      <c r="M284" s="136">
        <f t="shared" si="148"/>
        <v>14526.901760931298</v>
      </c>
      <c r="N284" s="136">
        <f t="shared" si="149"/>
        <v>-13609.701760931286</v>
      </c>
      <c r="O284" s="155">
        <f t="shared" si="137"/>
        <v>4.7685694639272767E-2</v>
      </c>
      <c r="P284" s="100">
        <f t="shared" si="150"/>
        <v>5.0073483482126105E-2</v>
      </c>
      <c r="Q284" s="100">
        <f t="shared" si="132"/>
        <v>0.33184372468590145</v>
      </c>
      <c r="S284" s="100">
        <f t="shared" si="151"/>
        <v>2.1723048693736129E-2</v>
      </c>
      <c r="T284" s="100">
        <f t="shared" si="133"/>
        <v>0.27005862716575574</v>
      </c>
      <c r="U284" s="100">
        <f t="shared" si="160"/>
        <v>5.7602799603286889E-2</v>
      </c>
      <c r="V284" s="100">
        <f t="shared" si="145"/>
        <v>0.41651646631511308</v>
      </c>
      <c r="W284" s="100">
        <f t="shared" si="146"/>
        <v>0.1430047861947783</v>
      </c>
      <c r="X284" s="100">
        <f t="shared" si="152"/>
        <v>6.4014296475593216E-2</v>
      </c>
      <c r="Y284" s="100">
        <f t="shared" si="134"/>
        <v>0.36315636935887735</v>
      </c>
      <c r="Z284" s="100">
        <f t="shared" si="161"/>
        <v>0.2255222158482818</v>
      </c>
      <c r="AA284" s="100">
        <f t="shared" si="153"/>
        <v>0.58348353368491057</v>
      </c>
      <c r="AB284" s="100">
        <f t="shared" si="162"/>
        <v>0.87111824691890416</v>
      </c>
      <c r="AC284" s="100">
        <f t="shared" si="158"/>
        <v>0.1288816926100404</v>
      </c>
      <c r="AD284" s="100">
        <f t="shared" si="163"/>
        <v>0.85699521380522048</v>
      </c>
      <c r="AE284" s="359">
        <f t="shared" si="159"/>
        <v>1852936.2776923077</v>
      </c>
      <c r="AF284" s="100">
        <f t="shared" si="157"/>
        <v>4.821639663767404E-2</v>
      </c>
      <c r="AG284" s="100">
        <f t="shared" si="135"/>
        <v>0.2462663849530061</v>
      </c>
      <c r="AI284" s="198">
        <f t="shared" si="138"/>
        <v>1132484.5576516001</v>
      </c>
      <c r="AJ284" s="205">
        <f t="shared" si="154"/>
        <v>-4.0209866723431971E-2</v>
      </c>
      <c r="AK284" s="35">
        <f t="shared" si="155"/>
        <v>458.60000000000582</v>
      </c>
      <c r="AL284" s="35">
        <f t="shared" si="143"/>
        <v>352.22000000000116</v>
      </c>
      <c r="AM284" s="35">
        <f t="shared" si="144"/>
        <v>2386.6286312000079</v>
      </c>
      <c r="AN284">
        <f t="shared" si="156"/>
        <v>3107.4552560000398</v>
      </c>
      <c r="AO284">
        <f t="shared" si="139"/>
        <v>1132647.5194895999</v>
      </c>
      <c r="AP284" s="35">
        <f t="shared" si="140"/>
        <v>1.7649386641493063</v>
      </c>
    </row>
    <row r="285" spans="2:42">
      <c r="B285" s="135">
        <v>43980</v>
      </c>
      <c r="C285" s="352">
        <v>645719.96</v>
      </c>
      <c r="D285" s="352">
        <v>1365675.27</v>
      </c>
      <c r="E285" s="355">
        <v>24.56</v>
      </c>
      <c r="F285" s="356">
        <v>168522.77</v>
      </c>
      <c r="G285" s="111">
        <v>6.7743799999999998</v>
      </c>
      <c r="H285" s="136">
        <v>2011395.24</v>
      </c>
      <c r="I285" s="136">
        <f t="shared" si="164"/>
        <v>70696.100000000093</v>
      </c>
      <c r="J285" s="136">
        <f t="shared" si="141"/>
        <v>12341.840000000084</v>
      </c>
      <c r="K285" s="155">
        <f t="shared" si="142"/>
        <v>6.1359596336720392E-3</v>
      </c>
      <c r="L285" s="136">
        <f t="shared" si="147"/>
        <v>10435.803719307169</v>
      </c>
      <c r="M285" s="136">
        <f t="shared" si="148"/>
        <v>11710.863719307166</v>
      </c>
      <c r="N285" s="136">
        <f t="shared" si="149"/>
        <v>-9160.743719307171</v>
      </c>
      <c r="O285" s="155">
        <f t="shared" si="137"/>
        <v>3.5147791241665706E-2</v>
      </c>
      <c r="P285" s="100">
        <f t="shared" si="150"/>
        <v>3.6428160626690492E-2</v>
      </c>
      <c r="Q285" s="100">
        <f t="shared" si="132"/>
        <v>0.34245168579099766</v>
      </c>
      <c r="S285" s="100">
        <f t="shared" si="151"/>
        <v>1.9474245422130526E-2</v>
      </c>
      <c r="T285" s="100">
        <f t="shared" si="133"/>
        <v>0.27433827486455209</v>
      </c>
      <c r="U285" s="100">
        <f t="shared" si="160"/>
        <v>5.2702679636479975E-2</v>
      </c>
      <c r="V285" s="100">
        <f t="shared" si="145"/>
        <v>0.36838591328358727</v>
      </c>
      <c r="W285" s="100">
        <f t="shared" si="146"/>
        <v>0.17447497103800544</v>
      </c>
      <c r="X285" s="100">
        <f t="shared" si="152"/>
        <v>4.464221706266909E-2</v>
      </c>
      <c r="Y285" s="100">
        <f t="shared" si="134"/>
        <v>0.37725814875686003</v>
      </c>
      <c r="Z285" s="100">
        <f t="shared" si="161"/>
        <v>0.21559009307020732</v>
      </c>
      <c r="AA285" s="100">
        <f t="shared" si="153"/>
        <v>0.63161327646444665</v>
      </c>
      <c r="AB285" s="100">
        <f t="shared" si="162"/>
        <v>0.86707898279591311</v>
      </c>
      <c r="AC285" s="100">
        <f t="shared" si="158"/>
        <v>0.13292092843258402</v>
      </c>
      <c r="AD285" s="100">
        <f t="shared" si="163"/>
        <v>0.8255248875114759</v>
      </c>
      <c r="AE285" s="359">
        <f t="shared" si="159"/>
        <v>1874054.4138461538</v>
      </c>
      <c r="AF285" s="100">
        <f t="shared" si="157"/>
        <v>4.8188191532239494E-2</v>
      </c>
      <c r="AG285" s="100">
        <f t="shared" si="135"/>
        <v>0.25730957788958875</v>
      </c>
      <c r="AI285" s="198">
        <f t="shared" si="138"/>
        <v>1141637.2826325998</v>
      </c>
      <c r="AJ285" s="205">
        <f t="shared" si="154"/>
        <v>-2.787806040310847E-2</v>
      </c>
      <c r="AK285" s="35">
        <f t="shared" si="155"/>
        <v>1275.0599999999977</v>
      </c>
      <c r="AL285" s="35">
        <f t="shared" si="143"/>
        <v>1390.0599999999977</v>
      </c>
      <c r="AM285" s="35">
        <f t="shared" si="144"/>
        <v>9416.7946627999845</v>
      </c>
      <c r="AN285">
        <f t="shared" si="156"/>
        <v>8637.7409627999841</v>
      </c>
      <c r="AO285">
        <f t="shared" si="139"/>
        <v>1141803.6614053999</v>
      </c>
      <c r="AP285" s="35">
        <f t="shared" si="140"/>
        <v>1.7615946663932178</v>
      </c>
    </row>
    <row r="286" spans="2:42">
      <c r="B286" s="135">
        <v>43987</v>
      </c>
      <c r="C286" s="352">
        <v>651032.31999999995</v>
      </c>
      <c r="D286" s="352">
        <v>1373228.86</v>
      </c>
      <c r="E286" s="355">
        <v>24.07</v>
      </c>
      <c r="F286" s="356">
        <v>170326.86</v>
      </c>
      <c r="G286" s="111">
        <v>6.8279800000000002</v>
      </c>
      <c r="H286" s="136">
        <v>2024261.18</v>
      </c>
      <c r="I286" s="136">
        <f t="shared" si="164"/>
        <v>58352.199999999953</v>
      </c>
      <c r="J286" s="136">
        <f t="shared" si="141"/>
        <v>12865.939999999944</v>
      </c>
      <c r="K286" s="155">
        <f t="shared" si="142"/>
        <v>6.355869552366728E-3</v>
      </c>
      <c r="L286" s="136">
        <f t="shared" si="147"/>
        <v>8546.0414353879114</v>
      </c>
      <c r="M286" s="136">
        <f t="shared" si="148"/>
        <v>12004.901435387897</v>
      </c>
      <c r="N286" s="136">
        <f t="shared" si="149"/>
        <v>-5087.1814353879254</v>
      </c>
      <c r="O286" s="155">
        <f t="shared" si="137"/>
        <v>2.8826418535576499E-2</v>
      </c>
      <c r="P286" s="100">
        <f t="shared" si="150"/>
        <v>2.9682045605183591E-2</v>
      </c>
      <c r="Q286" s="100">
        <f t="shared" si="132"/>
        <v>0.34467538028329037</v>
      </c>
      <c r="S286" s="100">
        <f t="shared" si="151"/>
        <v>2.4789126655097717E-2</v>
      </c>
      <c r="T286" s="100">
        <f t="shared" si="133"/>
        <v>0.2785433043998225</v>
      </c>
      <c r="U286" s="100">
        <f t="shared" si="160"/>
        <v>5.740321322549214E-2</v>
      </c>
      <c r="V286" s="100">
        <f t="shared" si="145"/>
        <v>0.41290103948875939</v>
      </c>
      <c r="W286" s="100">
        <f t="shared" si="146"/>
        <v>0.26988082711534289</v>
      </c>
      <c r="X286" s="100">
        <f t="shared" si="152"/>
        <v>3.2018078785108511E-2</v>
      </c>
      <c r="Y286" s="100">
        <f t="shared" si="134"/>
        <v>0.37847846439682398</v>
      </c>
      <c r="Z286" s="100">
        <f t="shared" si="161"/>
        <v>0.21500657303679982</v>
      </c>
      <c r="AA286" s="100">
        <f t="shared" si="153"/>
        <v>0.58709973775721924</v>
      </c>
      <c r="AB286" s="100">
        <f t="shared" si="162"/>
        <v>0.85483522106716192</v>
      </c>
      <c r="AC286" s="100">
        <f t="shared" si="158"/>
        <v>0.14516458002264643</v>
      </c>
      <c r="AD286" s="100">
        <f t="shared" si="163"/>
        <v>0.73011900151151254</v>
      </c>
      <c r="AE286" s="359">
        <f t="shared" si="159"/>
        <v>1895465.8015384614</v>
      </c>
      <c r="AF286" s="100">
        <f t="shared" si="157"/>
        <v>4.7671900507833959E-2</v>
      </c>
      <c r="AG286" s="100">
        <f t="shared" si="135"/>
        <v>0.26847858339315506</v>
      </c>
      <c r="AI286" s="198">
        <f t="shared" si="138"/>
        <v>1162988.3935427999</v>
      </c>
      <c r="AJ286" s="205">
        <f t="shared" si="154"/>
        <v>1.9825240870084852E-2</v>
      </c>
      <c r="AK286" s="35">
        <f t="shared" si="155"/>
        <v>3458.859999999986</v>
      </c>
      <c r="AL286" s="35">
        <f t="shared" si="143"/>
        <v>1804.0899999999965</v>
      </c>
      <c r="AM286" s="35">
        <f t="shared" si="144"/>
        <v>12318.290438199976</v>
      </c>
      <c r="AN286">
        <f t="shared" si="156"/>
        <v>23617.026902799906</v>
      </c>
      <c r="AO286">
        <f t="shared" si="139"/>
        <v>1163152.7430213999</v>
      </c>
      <c r="AP286" s="35">
        <f t="shared" si="140"/>
        <v>1.7403227496517688</v>
      </c>
    </row>
    <row r="287" spans="2:42">
      <c r="B287" s="135">
        <v>43994</v>
      </c>
      <c r="C287" s="352">
        <v>664347.64</v>
      </c>
      <c r="D287" s="352">
        <v>1382702.0800000001</v>
      </c>
      <c r="E287" s="355">
        <v>24.74</v>
      </c>
      <c r="F287" s="356">
        <v>170328.29</v>
      </c>
      <c r="G287" s="111">
        <v>6.8437599999999996</v>
      </c>
      <c r="H287" s="136">
        <v>2047049.72</v>
      </c>
      <c r="I287" s="136">
        <f t="shared" si="164"/>
        <v>57866.469999999972</v>
      </c>
      <c r="J287" s="136">
        <f t="shared" si="141"/>
        <v>22788.540000000037</v>
      </c>
      <c r="K287" s="155">
        <f t="shared" si="142"/>
        <v>1.1132382265732186E-2</v>
      </c>
      <c r="L287" s="136">
        <f t="shared" si="147"/>
        <v>8455.3622570049174</v>
      </c>
      <c r="M287" s="136">
        <f t="shared" si="148"/>
        <v>12003.162257004935</v>
      </c>
      <c r="N287" s="136">
        <f t="shared" si="149"/>
        <v>-4907.5622570048999</v>
      </c>
      <c r="O287" s="155">
        <f t="shared" si="137"/>
        <v>2.8268228873307471E-2</v>
      </c>
      <c r="P287" s="100">
        <f t="shared" si="150"/>
        <v>2.9090567699079493E-2</v>
      </c>
      <c r="Q287" s="100">
        <f t="shared" si="132"/>
        <v>0.36802265828895764</v>
      </c>
      <c r="S287" s="100">
        <f t="shared" si="151"/>
        <v>4.2829907127453506E-2</v>
      </c>
      <c r="T287" s="100">
        <f t="shared" si="133"/>
        <v>0.30604763045925826</v>
      </c>
      <c r="U287" s="100">
        <f t="shared" si="160"/>
        <v>6.5611027640044825E-2</v>
      </c>
      <c r="V287" s="100">
        <f t="shared" si="145"/>
        <v>0.58429895026184409</v>
      </c>
      <c r="W287" s="100">
        <f t="shared" si="146"/>
        <v>0.47152210943574197</v>
      </c>
      <c r="X287" s="100">
        <f t="shared" si="152"/>
        <v>2.2617170788118885E-2</v>
      </c>
      <c r="Y287" s="100">
        <f t="shared" si="134"/>
        <v>0.39994055602351797</v>
      </c>
      <c r="Z287" s="100">
        <f t="shared" si="161"/>
        <v>0.2175568885583489</v>
      </c>
      <c r="AA287" s="100">
        <f t="shared" si="153"/>
        <v>0.41570104973815597</v>
      </c>
      <c r="AB287" s="100">
        <f t="shared" si="162"/>
        <v>0.85518646069769155</v>
      </c>
      <c r="AC287" s="100">
        <f t="shared" si="158"/>
        <v>0.14481345724046174</v>
      </c>
      <c r="AD287" s="100">
        <f t="shared" si="163"/>
        <v>0.52847789056426209</v>
      </c>
      <c r="AE287" s="359">
        <f t="shared" si="159"/>
        <v>1917617.3607692304</v>
      </c>
      <c r="AF287" s="100">
        <f t="shared" si="157"/>
        <v>4.7289719694091972E-2</v>
      </c>
      <c r="AG287" s="100">
        <f t="shared" si="135"/>
        <v>0.28083958657056285</v>
      </c>
      <c r="AI287" s="198">
        <f t="shared" si="138"/>
        <v>1165685.9379704001</v>
      </c>
      <c r="AJ287" s="205">
        <f t="shared" si="154"/>
        <v>3.0785229385899129E-2</v>
      </c>
      <c r="AK287" s="35">
        <f t="shared" si="155"/>
        <v>3547.8000000000175</v>
      </c>
      <c r="AL287" s="35">
        <f t="shared" si="143"/>
        <v>1.4300000000221189</v>
      </c>
      <c r="AM287" s="35">
        <f t="shared" si="144"/>
        <v>9.7865768001513764</v>
      </c>
      <c r="AN287">
        <f t="shared" si="156"/>
        <v>24280.291728000117</v>
      </c>
      <c r="AO287">
        <f t="shared" si="139"/>
        <v>1165855.2525928</v>
      </c>
      <c r="AP287" s="35">
        <f t="shared" si="140"/>
        <v>1.7558352252112519</v>
      </c>
    </row>
    <row r="288" spans="2:42">
      <c r="B288" s="135">
        <v>44001</v>
      </c>
      <c r="C288" s="352">
        <v>674411.59</v>
      </c>
      <c r="D288" s="352">
        <v>1392691.77</v>
      </c>
      <c r="E288" s="355">
        <v>25.89</v>
      </c>
      <c r="F288" s="356">
        <v>169075.32</v>
      </c>
      <c r="G288" s="111">
        <v>6.8426200000000001</v>
      </c>
      <c r="H288" s="136">
        <v>2067103.36</v>
      </c>
      <c r="I288" s="136">
        <f t="shared" si="164"/>
        <v>68049.960000000196</v>
      </c>
      <c r="J288" s="136">
        <f t="shared" si="141"/>
        <v>20053.64000000013</v>
      </c>
      <c r="K288" s="155">
        <f t="shared" si="142"/>
        <v>9.7013242724350891E-3</v>
      </c>
      <c r="L288" s="136">
        <f t="shared" si="147"/>
        <v>9945.0152134708915</v>
      </c>
      <c r="M288" s="136">
        <f t="shared" si="148"/>
        <v>11887.625213470907</v>
      </c>
      <c r="N288" s="136">
        <f t="shared" si="149"/>
        <v>-8002.4052134708763</v>
      </c>
      <c r="O288" s="155">
        <f t="shared" si="137"/>
        <v>3.2920443804029323E-2</v>
      </c>
      <c r="P288" s="100">
        <f t="shared" si="150"/>
        <v>3.404109164867742E-2</v>
      </c>
      <c r="Q288" s="100">
        <f t="shared" si="132"/>
        <v>0.38355596973444961</v>
      </c>
      <c r="S288" s="100">
        <f t="shared" si="151"/>
        <v>5.1839627158581349E-2</v>
      </c>
      <c r="T288" s="100">
        <f t="shared" si="133"/>
        <v>0.32146328695568066</v>
      </c>
      <c r="U288" s="100">
        <f t="shared" si="160"/>
        <v>8.4637014383995221E-2</v>
      </c>
      <c r="V288" s="100">
        <f t="shared" si="145"/>
        <v>0.50185153418530937</v>
      </c>
      <c r="W288" s="100">
        <f t="shared" si="146"/>
        <v>0.48843805345366625</v>
      </c>
      <c r="X288" s="100">
        <f t="shared" si="152"/>
        <v>2.5636853035614353E-2</v>
      </c>
      <c r="Y288" s="100">
        <f t="shared" si="134"/>
        <v>0.41577024069354551</v>
      </c>
      <c r="Z288" s="100">
        <f t="shared" si="161"/>
        <v>0.19981855038646112</v>
      </c>
      <c r="AA288" s="100">
        <f t="shared" si="153"/>
        <v>0.49814846581467898</v>
      </c>
      <c r="AB288" s="100">
        <f t="shared" si="162"/>
        <v>0.8111475923775715</v>
      </c>
      <c r="AC288" s="100">
        <f t="shared" si="158"/>
        <v>0.18885229276883433</v>
      </c>
      <c r="AD288" s="100">
        <f t="shared" si="163"/>
        <v>0.51156194654633036</v>
      </c>
      <c r="AE288" s="359">
        <f t="shared" si="159"/>
        <v>1939507.0415384611</v>
      </c>
      <c r="AF288" s="100">
        <f t="shared" si="157"/>
        <v>4.6720853214645218E-2</v>
      </c>
      <c r="AG288" s="100">
        <f t="shared" si="135"/>
        <v>0.29406731674067926</v>
      </c>
      <c r="AI288" s="198">
        <f t="shared" si="138"/>
        <v>1156918.1661384001</v>
      </c>
      <c r="AJ288" s="205">
        <f t="shared" si="154"/>
        <v>2.1575224422898307E-2</v>
      </c>
      <c r="AK288" s="35">
        <f t="shared" si="155"/>
        <v>1942.6100000000151</v>
      </c>
      <c r="AL288" s="35">
        <f t="shared" si="143"/>
        <v>-1252.9700000000012</v>
      </c>
      <c r="AM288" s="35">
        <f t="shared" si="144"/>
        <v>-8573.5975814000085</v>
      </c>
      <c r="AN288">
        <f t="shared" si="156"/>
        <v>13292.542038200103</v>
      </c>
      <c r="AO288">
        <f t="shared" si="139"/>
        <v>1157095.3215702001</v>
      </c>
      <c r="AP288" s="35">
        <f t="shared" si="140"/>
        <v>1.7864590077115703</v>
      </c>
    </row>
    <row r="289" spans="2:42">
      <c r="B289" s="135">
        <v>44008</v>
      </c>
      <c r="C289" s="352">
        <v>690857.45</v>
      </c>
      <c r="D289" s="352">
        <v>1406818.38</v>
      </c>
      <c r="E289" s="355">
        <v>26.63</v>
      </c>
      <c r="F289" s="356">
        <v>168380.42</v>
      </c>
      <c r="G289" s="111">
        <v>6.8492199999999999</v>
      </c>
      <c r="H289" s="136">
        <v>2097675.83</v>
      </c>
      <c r="I289" s="136">
        <f t="shared" si="164"/>
        <v>86280.590000000084</v>
      </c>
      <c r="J289" s="136">
        <f t="shared" si="141"/>
        <v>30572.469999999972</v>
      </c>
      <c r="K289" s="155">
        <f t="shared" si="142"/>
        <v>1.4574449284663766E-2</v>
      </c>
      <c r="L289" s="136">
        <f t="shared" si="147"/>
        <v>12597.140988316931</v>
      </c>
      <c r="M289" s="136">
        <f t="shared" si="148"/>
        <v>12454.790988316954</v>
      </c>
      <c r="N289" s="136">
        <f t="shared" si="149"/>
        <v>-12739.490988316908</v>
      </c>
      <c r="O289" s="155">
        <f t="shared" si="137"/>
        <v>4.1131517447097671E-2</v>
      </c>
      <c r="P289" s="100">
        <f t="shared" si="150"/>
        <v>4.2895890516276694E-2</v>
      </c>
      <c r="Q289" s="100">
        <f t="shared" si="132"/>
        <v>0.40650538463024927</v>
      </c>
      <c r="S289" s="100">
        <f t="shared" si="151"/>
        <v>6.9902578201237561E-2</v>
      </c>
      <c r="T289" s="100">
        <f t="shared" si="133"/>
        <v>0.36468176106741307</v>
      </c>
      <c r="U289" s="100">
        <f t="shared" si="160"/>
        <v>0.10733715110620548</v>
      </c>
      <c r="V289" s="100">
        <f t="shared" si="145"/>
        <v>0.53793036676460881</v>
      </c>
      <c r="W289" s="100">
        <f t="shared" si="146"/>
        <v>0.52314767434946774</v>
      </c>
      <c r="X289" s="100">
        <f t="shared" si="152"/>
        <v>3.0126568814561508E-2</v>
      </c>
      <c r="Y289" s="100">
        <f t="shared" si="134"/>
        <v>0.42799694558001927</v>
      </c>
      <c r="Z289" s="100">
        <f t="shared" si="161"/>
        <v>0.20136369564772405</v>
      </c>
      <c r="AA289" s="100">
        <f t="shared" si="153"/>
        <v>0.46206963323538736</v>
      </c>
      <c r="AB289" s="100">
        <f t="shared" si="162"/>
        <v>0.78285875622180123</v>
      </c>
      <c r="AC289" s="100">
        <f t="shared" si="158"/>
        <v>0.21714112892460427</v>
      </c>
      <c r="AD289" s="100">
        <f t="shared" si="163"/>
        <v>0.4768524415514524</v>
      </c>
      <c r="AE289" s="359">
        <f t="shared" si="159"/>
        <v>1962796.8223076921</v>
      </c>
      <c r="AF289" s="100">
        <f t="shared" si="157"/>
        <v>4.7353165311465432E-2</v>
      </c>
      <c r="AG289" s="100">
        <f t="shared" si="135"/>
        <v>0.3090044004953289</v>
      </c>
      <c r="AI289" s="198">
        <f t="shared" si="138"/>
        <v>1153274.5402724</v>
      </c>
      <c r="AJ289" s="205">
        <f t="shared" si="154"/>
        <v>1.0193480728804549E-2</v>
      </c>
      <c r="AK289" s="35">
        <f t="shared" si="155"/>
        <v>-142.34999999997672</v>
      </c>
      <c r="AL289" s="35">
        <f t="shared" si="143"/>
        <v>-694.89999999999418</v>
      </c>
      <c r="AM289" s="35">
        <f t="shared" si="144"/>
        <v>-4759.5229779999599</v>
      </c>
      <c r="AN289">
        <f t="shared" si="156"/>
        <v>-974.98646699984056</v>
      </c>
      <c r="AO289">
        <f t="shared" si="139"/>
        <v>1153456.9350010001</v>
      </c>
      <c r="AP289" s="35">
        <f t="shared" si="140"/>
        <v>1.8185991746611514</v>
      </c>
    </row>
    <row r="290" spans="2:42">
      <c r="B290" s="135">
        <v>44015</v>
      </c>
      <c r="C290" s="352">
        <v>706172.01</v>
      </c>
      <c r="D290" s="352">
        <v>1410486.82</v>
      </c>
      <c r="E290" s="355">
        <v>26.03</v>
      </c>
      <c r="F290" s="356">
        <v>166971.51</v>
      </c>
      <c r="G290" s="111">
        <v>6.8503999999999996</v>
      </c>
      <c r="H290" s="136">
        <v>2116658.83</v>
      </c>
      <c r="I290" s="136">
        <f t="shared" si="164"/>
        <v>92397.65000000014</v>
      </c>
      <c r="J290" s="136">
        <f t="shared" si="141"/>
        <v>18983</v>
      </c>
      <c r="K290" s="155">
        <f t="shared" si="142"/>
        <v>8.9683796608828071E-3</v>
      </c>
      <c r="L290" s="136">
        <f t="shared" si="147"/>
        <v>13487.920413406537</v>
      </c>
      <c r="M290" s="136">
        <f t="shared" si="148"/>
        <v>10132.57041340656</v>
      </c>
      <c r="N290" s="136">
        <f t="shared" si="149"/>
        <v>-16843.270413406513</v>
      </c>
      <c r="O290" s="155">
        <f t="shared" si="137"/>
        <v>4.3652594688582923E-2</v>
      </c>
      <c r="P290" s="100">
        <f t="shared" si="150"/>
        <v>4.5645122730654818E-2</v>
      </c>
      <c r="Q290" s="100">
        <f t="shared" si="132"/>
        <v>0.40626680072890259</v>
      </c>
      <c r="S290" s="100">
        <f t="shared" si="151"/>
        <v>8.4695779773268504E-2</v>
      </c>
      <c r="T290" s="100">
        <f t="shared" si="133"/>
        <v>0.38522051576028354</v>
      </c>
      <c r="U290" s="100">
        <f t="shared" si="160"/>
        <v>0.13489198331440175</v>
      </c>
      <c r="V290" s="100">
        <f t="shared" si="145"/>
        <v>0.80675130379813809</v>
      </c>
      <c r="W290" s="100">
        <f t="shared" si="146"/>
        <v>0.59676506924147943</v>
      </c>
      <c r="X290" s="100">
        <f t="shared" si="152"/>
        <v>2.7131646505011525E-2</v>
      </c>
      <c r="Y290" s="100">
        <f t="shared" si="134"/>
        <v>0.41704588612263699</v>
      </c>
      <c r="Z290" s="100">
        <f t="shared" si="161"/>
        <v>0.19761584848857255</v>
      </c>
      <c r="AA290" s="100">
        <f t="shared" si="153"/>
        <v>0.19324869620187415</v>
      </c>
      <c r="AB290" s="100">
        <f t="shared" si="162"/>
        <v>0.69573302878784227</v>
      </c>
      <c r="AC290" s="100">
        <f t="shared" si="158"/>
        <v>0.30426700795652034</v>
      </c>
      <c r="AD290" s="100">
        <f t="shared" si="163"/>
        <v>0.40323493075851935</v>
      </c>
      <c r="AE290" s="359">
        <f t="shared" si="159"/>
        <v>1987156.5146153844</v>
      </c>
      <c r="AF290" s="100">
        <f t="shared" si="157"/>
        <v>4.83737100413534E-2</v>
      </c>
      <c r="AG290" s="100">
        <f t="shared" si="135"/>
        <v>0.32537137510973174</v>
      </c>
      <c r="AI290" s="198">
        <f t="shared" si="138"/>
        <v>1143821.6321040001</v>
      </c>
      <c r="AJ290" s="205">
        <f t="shared" si="154"/>
        <v>-1.648061282917216E-2</v>
      </c>
      <c r="AK290" s="35">
        <f t="shared" si="155"/>
        <v>-3355.3499999999767</v>
      </c>
      <c r="AL290" s="35">
        <f t="shared" si="143"/>
        <v>-1408.9100000000035</v>
      </c>
      <c r="AM290" s="35">
        <f t="shared" si="144"/>
        <v>-9651.5970640000232</v>
      </c>
      <c r="AN290">
        <f t="shared" si="156"/>
        <v>-22985.48963999984</v>
      </c>
      <c r="AO290">
        <f t="shared" si="139"/>
        <v>1143999.948016</v>
      </c>
      <c r="AP290" s="35">
        <f t="shared" si="140"/>
        <v>1.8502263340753198</v>
      </c>
    </row>
    <row r="291" spans="2:42">
      <c r="B291" s="135">
        <v>44022</v>
      </c>
      <c r="C291" s="352">
        <v>719490.63</v>
      </c>
      <c r="D291" s="352">
        <v>1419022.05</v>
      </c>
      <c r="E291" s="355">
        <v>25.1</v>
      </c>
      <c r="F291" s="356">
        <v>166806.67000000001</v>
      </c>
      <c r="G291" s="111">
        <v>6.8405199999999997</v>
      </c>
      <c r="H291" s="136">
        <v>2138512.6800000002</v>
      </c>
      <c r="I291" s="136">
        <f t="shared" si="164"/>
        <v>91462.960000000196</v>
      </c>
      <c r="J291" s="136">
        <f t="shared" si="141"/>
        <v>21853.850000000093</v>
      </c>
      <c r="K291" s="155">
        <f t="shared" si="142"/>
        <v>1.021918186615573E-2</v>
      </c>
      <c r="L291" s="136">
        <f t="shared" si="147"/>
        <v>13370.761287153637</v>
      </c>
      <c r="M291" s="136">
        <f t="shared" si="148"/>
        <v>9849.1412871536413</v>
      </c>
      <c r="N291" s="136">
        <f t="shared" si="149"/>
        <v>-16892.381287153632</v>
      </c>
      <c r="O291" s="155">
        <f t="shared" si="137"/>
        <v>4.2769426085423161E-2</v>
      </c>
      <c r="P291" s="100">
        <f t="shared" si="150"/>
        <v>4.4680380308495971E-2</v>
      </c>
      <c r="Q291" s="100">
        <f t="shared" si="132"/>
        <v>0.42324522291921168</v>
      </c>
      <c r="S291" s="100">
        <f t="shared" si="151"/>
        <v>8.300321500351833E-2</v>
      </c>
      <c r="T291" s="100">
        <f t="shared" si="133"/>
        <v>0.40995850493930869</v>
      </c>
      <c r="U291" s="100">
        <f t="shared" si="160"/>
        <v>0.16097451226777157</v>
      </c>
      <c r="V291" s="100">
        <f t="shared" si="145"/>
        <v>0.60944044184434043</v>
      </c>
      <c r="W291" s="100">
        <f t="shared" si="146"/>
        <v>0.60289968748004519</v>
      </c>
      <c r="X291" s="100">
        <f t="shared" si="152"/>
        <v>2.6267386536367957E-2</v>
      </c>
      <c r="Y291" s="100">
        <f t="shared" si="134"/>
        <v>0.43007815583211684</v>
      </c>
      <c r="Z291" s="100">
        <f t="shared" si="161"/>
        <v>0.18385377192017419</v>
      </c>
      <c r="AA291" s="100">
        <f t="shared" si="153"/>
        <v>0.39055955815565424</v>
      </c>
      <c r="AB291" s="100">
        <f t="shared" si="162"/>
        <v>0.63836725008882778</v>
      </c>
      <c r="AC291" s="100">
        <f t="shared" si="158"/>
        <v>0.36163274483467317</v>
      </c>
      <c r="AD291" s="100">
        <f t="shared" si="163"/>
        <v>0.39710031251995226</v>
      </c>
      <c r="AE291" s="359">
        <f t="shared" si="159"/>
        <v>2011782.3900000001</v>
      </c>
      <c r="AF291" s="100">
        <f t="shared" si="157"/>
        <v>4.9105223574423887E-2</v>
      </c>
      <c r="AG291" s="100">
        <f t="shared" si="135"/>
        <v>0.34175110945271048</v>
      </c>
      <c r="AI291" s="198">
        <f t="shared" si="138"/>
        <v>1141044.3622684001</v>
      </c>
      <c r="AJ291" s="205">
        <f t="shared" si="154"/>
        <v>-2.113912066650122E-2</v>
      </c>
      <c r="AK291" s="35">
        <f t="shared" si="155"/>
        <v>-3521.6199999999953</v>
      </c>
      <c r="AL291" s="35">
        <f t="shared" si="143"/>
        <v>-164.83999999999651</v>
      </c>
      <c r="AM291" s="35">
        <f t="shared" si="144"/>
        <v>-1127.5913167999761</v>
      </c>
      <c r="AN291">
        <f t="shared" si="156"/>
        <v>-24089.712042399966</v>
      </c>
      <c r="AO291">
        <f t="shared" si="139"/>
        <v>1141216.0593204</v>
      </c>
      <c r="AP291" s="35">
        <f t="shared" si="140"/>
        <v>1.8738894029177047</v>
      </c>
    </row>
    <row r="292" spans="2:42">
      <c r="B292" s="135">
        <v>44029</v>
      </c>
      <c r="C292" s="352">
        <v>726775.5</v>
      </c>
      <c r="D292" s="352">
        <v>1429381.22</v>
      </c>
      <c r="E292" s="355">
        <v>25.72</v>
      </c>
      <c r="F292" s="356">
        <v>166799.64000000001</v>
      </c>
      <c r="G292" s="111">
        <v>6.8733750000000002</v>
      </c>
      <c r="H292" s="136">
        <v>2156156.71</v>
      </c>
      <c r="I292" s="136">
        <f t="shared" si="164"/>
        <v>89053.34999999986</v>
      </c>
      <c r="J292" s="136">
        <f t="shared" si="141"/>
        <v>17644.029999999795</v>
      </c>
      <c r="K292" s="155">
        <f t="shared" si="142"/>
        <v>8.1830925916325428E-3</v>
      </c>
      <c r="L292" s="136">
        <f t="shared" si="147"/>
        <v>12956.276938185369</v>
      </c>
      <c r="M292" s="136">
        <f t="shared" si="148"/>
        <v>10680.596938185376</v>
      </c>
      <c r="N292" s="136">
        <f t="shared" si="149"/>
        <v>-15231.956938185362</v>
      </c>
      <c r="O292" s="155">
        <f t="shared" si="137"/>
        <v>4.1301891271158978E-2</v>
      </c>
      <c r="P292" s="100">
        <f t="shared" si="150"/>
        <v>4.3081227442830848E-2</v>
      </c>
      <c r="Q292" s="100">
        <f t="shared" si="132"/>
        <v>0.43282028538934808</v>
      </c>
      <c r="S292" s="100">
        <f t="shared" si="151"/>
        <v>7.7643846541842546E-2</v>
      </c>
      <c r="T292" s="100">
        <f t="shared" si="133"/>
        <v>0.41807537699335529</v>
      </c>
      <c r="U292" s="100">
        <f t="shared" si="160"/>
        <v>0.17227500666403059</v>
      </c>
      <c r="V292" s="100">
        <f t="shared" si="145"/>
        <v>0.41288016399881888</v>
      </c>
      <c r="W292" s="100">
        <f t="shared" si="146"/>
        <v>0.58800606602671446</v>
      </c>
      <c r="X292" s="100">
        <f t="shared" si="152"/>
        <v>2.6344271424825001E-2</v>
      </c>
      <c r="Y292" s="100">
        <f t="shared" si="134"/>
        <v>0.44043562715525891</v>
      </c>
      <c r="Z292" s="100">
        <f t="shared" si="161"/>
        <v>0.160238238173838</v>
      </c>
      <c r="AA292" s="100">
        <f t="shared" si="153"/>
        <v>0.58712040276513056</v>
      </c>
      <c r="AB292" s="100">
        <f t="shared" si="162"/>
        <v>0.60715781510114541</v>
      </c>
      <c r="AC292" s="100">
        <f t="shared" si="158"/>
        <v>0.39284222341958236</v>
      </c>
      <c r="AD292" s="100">
        <f t="shared" si="163"/>
        <v>0.41199404626552522</v>
      </c>
      <c r="AE292" s="359">
        <f t="shared" si="159"/>
        <v>2035183.4976923077</v>
      </c>
      <c r="AF292" s="100">
        <f t="shared" si="157"/>
        <v>4.933029584566697E-2</v>
      </c>
      <c r="AG292" s="100">
        <f t="shared" si="135"/>
        <v>0.35702069269506886</v>
      </c>
      <c r="AI292" s="198">
        <f t="shared" si="138"/>
        <v>1146476.4755850001</v>
      </c>
      <c r="AJ292" s="205">
        <f t="shared" si="154"/>
        <v>-9.0254357300418135E-3</v>
      </c>
      <c r="AK292" s="35">
        <f t="shared" si="155"/>
        <v>-2275.679999999993</v>
      </c>
      <c r="AL292" s="35">
        <f t="shared" si="143"/>
        <v>-7.0299999999988358</v>
      </c>
      <c r="AM292" s="35">
        <f t="shared" si="144"/>
        <v>-48.319826249991998</v>
      </c>
      <c r="AN292">
        <f t="shared" si="156"/>
        <v>-15641.602019999953</v>
      </c>
      <c r="AO292">
        <f t="shared" si="139"/>
        <v>1146653.2587900001</v>
      </c>
      <c r="AP292" s="35">
        <f t="shared" si="140"/>
        <v>1.8803912110931191</v>
      </c>
    </row>
    <row r="293" spans="2:42">
      <c r="B293" s="135">
        <v>44036</v>
      </c>
      <c r="C293" s="352">
        <v>742074.83</v>
      </c>
      <c r="D293" s="352">
        <v>1437627.64</v>
      </c>
      <c r="E293" s="355">
        <v>27.54</v>
      </c>
      <c r="F293" s="356">
        <v>167882.52</v>
      </c>
      <c r="G293" s="111">
        <v>7.0042749999999998</v>
      </c>
      <c r="H293" s="136">
        <v>2179702.4700000002</v>
      </c>
      <c r="I293" s="136">
        <f t="shared" si="164"/>
        <v>82026.64000000013</v>
      </c>
      <c r="J293" s="136">
        <f t="shared" si="141"/>
        <v>23545.760000000242</v>
      </c>
      <c r="K293" s="155">
        <f t="shared" si="142"/>
        <v>1.0802281652688241E-2</v>
      </c>
      <c r="L293" s="136">
        <f t="shared" si="147"/>
        <v>11710.939390586482</v>
      </c>
      <c r="M293" s="136">
        <f t="shared" si="148"/>
        <v>11213.039390586458</v>
      </c>
      <c r="N293" s="136">
        <f t="shared" si="149"/>
        <v>-12208.839390586505</v>
      </c>
      <c r="O293" s="155">
        <f t="shared" si="137"/>
        <v>3.7632035164872811E-2</v>
      </c>
      <c r="P293" s="100">
        <f t="shared" si="150"/>
        <v>3.9103582558798006E-2</v>
      </c>
      <c r="Q293" s="100">
        <f t="shared" si="132"/>
        <v>0.45009525166425474</v>
      </c>
      <c r="S293" s="100">
        <f t="shared" si="151"/>
        <v>7.4135959596295889E-2</v>
      </c>
      <c r="T293" s="100">
        <f t="shared" si="133"/>
        <v>0.45879323689087481</v>
      </c>
      <c r="U293" s="100">
        <f t="shared" si="160"/>
        <v>0.18251156031501914</v>
      </c>
      <c r="V293" s="100">
        <f t="shared" si="145"/>
        <v>0.64977006475899701</v>
      </c>
      <c r="W293" s="100">
        <f t="shared" si="146"/>
        <v>0.62439934148222975</v>
      </c>
      <c r="X293" s="100">
        <f t="shared" si="152"/>
        <v>2.1899955557873798E-2</v>
      </c>
      <c r="Y293" s="100">
        <f t="shared" si="134"/>
        <v>0.44564598775337344</v>
      </c>
      <c r="Z293" s="100">
        <f t="shared" si="161"/>
        <v>0.12650334489680037</v>
      </c>
      <c r="AA293" s="100">
        <f t="shared" si="153"/>
        <v>0.35022951053607276</v>
      </c>
      <c r="AB293" s="100">
        <f t="shared" si="162"/>
        <v>0.5684219301860719</v>
      </c>
      <c r="AC293" s="100">
        <f t="shared" si="158"/>
        <v>0.43157807566504525</v>
      </c>
      <c r="AD293" s="100">
        <f t="shared" si="163"/>
        <v>0.37560065851776886</v>
      </c>
      <c r="AE293" s="359">
        <f t="shared" si="159"/>
        <v>2056412.3684615383</v>
      </c>
      <c r="AF293" s="100">
        <f t="shared" si="157"/>
        <v>4.7694975399328841E-2</v>
      </c>
      <c r="AG293" s="100">
        <f t="shared" si="135"/>
        <v>0.37066025341750408</v>
      </c>
      <c r="AI293" s="198">
        <f t="shared" si="138"/>
        <v>1175895.3377729999</v>
      </c>
      <c r="AJ293" s="205">
        <f t="shared" si="154"/>
        <v>1.9614408114183211E-2</v>
      </c>
      <c r="AK293" s="35">
        <f t="shared" si="155"/>
        <v>-497.90000000002328</v>
      </c>
      <c r="AL293" s="35">
        <f t="shared" si="143"/>
        <v>1082.8799999999756</v>
      </c>
      <c r="AM293" s="35">
        <f t="shared" si="144"/>
        <v>7584.7893119998289</v>
      </c>
      <c r="AN293">
        <f t="shared" si="156"/>
        <v>-3487.4285225001631</v>
      </c>
      <c r="AO293">
        <f t="shared" si="139"/>
        <v>1176088.2355064999</v>
      </c>
      <c r="AP293" s="35">
        <f t="shared" si="140"/>
        <v>1.8533494377326876</v>
      </c>
    </row>
    <row r="294" spans="2:42">
      <c r="B294" s="135">
        <v>44042</v>
      </c>
      <c r="C294" s="352">
        <v>756225.01</v>
      </c>
      <c r="D294" s="352">
        <v>1449911.65</v>
      </c>
      <c r="E294" s="355">
        <v>27.43</v>
      </c>
      <c r="F294" s="356">
        <v>168270.23</v>
      </c>
      <c r="G294" s="111">
        <v>7.2830399999999997</v>
      </c>
      <c r="H294" s="136">
        <v>2206136.66</v>
      </c>
      <c r="I294" s="136">
        <f t="shared" si="164"/>
        <v>89477.830000000075</v>
      </c>
      <c r="J294" s="136">
        <f t="shared" si="141"/>
        <v>26434.189999999944</v>
      </c>
      <c r="K294" s="155">
        <f t="shared" si="142"/>
        <v>1.1982118097797234E-2</v>
      </c>
      <c r="L294" s="136">
        <f t="shared" si="147"/>
        <v>12285.780388409246</v>
      </c>
      <c r="M294" s="136">
        <f t="shared" si="148"/>
        <v>13584.500388409248</v>
      </c>
      <c r="N294" s="136">
        <f t="shared" si="149"/>
        <v>-10987.060388409245</v>
      </c>
      <c r="O294" s="155">
        <f t="shared" si="137"/>
        <v>4.0558607099163146E-2</v>
      </c>
      <c r="P294" s="100">
        <f t="shared" si="150"/>
        <v>4.2273147061683093E-2</v>
      </c>
      <c r="Q294" s="100">
        <f t="shared" si="132"/>
        <v>0.4585697602171922</v>
      </c>
      <c r="S294" s="100">
        <f t="shared" si="151"/>
        <v>7.0879331510179791E-2</v>
      </c>
      <c r="T294" s="100">
        <f t="shared" si="133"/>
        <v>0.47980733475259946</v>
      </c>
      <c r="U294" s="100">
        <f t="shared" si="160"/>
        <v>0.19394159883038642</v>
      </c>
      <c r="V294" s="100">
        <f t="shared" si="145"/>
        <v>0.53529841466676609</v>
      </c>
      <c r="W294" s="100">
        <f t="shared" si="146"/>
        <v>0.55938996285448539</v>
      </c>
      <c r="X294" s="100">
        <f t="shared" si="152"/>
        <v>2.7951221834174842E-2</v>
      </c>
      <c r="Y294" s="100">
        <f t="shared" si="134"/>
        <v>0.44773304340695941</v>
      </c>
      <c r="Z294" s="100">
        <f t="shared" si="161"/>
        <v>0.10907691884981749</v>
      </c>
      <c r="AA294" s="100">
        <f t="shared" si="153"/>
        <v>0.46470158533323835</v>
      </c>
      <c r="AB294" s="100">
        <f t="shared" si="162"/>
        <v>0.53940395940067232</v>
      </c>
      <c r="AC294" s="100">
        <f t="shared" si="158"/>
        <v>0.46059604645044566</v>
      </c>
      <c r="AD294" s="100">
        <f t="shared" si="163"/>
        <v>0.440610037145512</v>
      </c>
      <c r="AE294" s="359">
        <f t="shared" si="159"/>
        <v>2076830.6392307691</v>
      </c>
      <c r="AF294" s="100">
        <f t="shared" si="157"/>
        <v>4.5126855361335858E-2</v>
      </c>
      <c r="AG294" s="100">
        <f t="shared" si="135"/>
        <v>0.3839923170982511</v>
      </c>
      <c r="AI294" s="198">
        <f t="shared" si="138"/>
        <v>1225518.8158992</v>
      </c>
      <c r="AJ294" s="205">
        <f t="shared" si="154"/>
        <v>7.1424758460742047E-2</v>
      </c>
      <c r="AK294" s="35">
        <f t="shared" si="155"/>
        <v>1298.7200000000012</v>
      </c>
      <c r="AL294" s="35">
        <f t="shared" si="143"/>
        <v>387.71000000002095</v>
      </c>
      <c r="AM294" s="35">
        <f t="shared" si="144"/>
        <v>2823.7074384001526</v>
      </c>
      <c r="AN294">
        <f t="shared" si="156"/>
        <v>9458.6297088000083</v>
      </c>
      <c r="AO294">
        <f t="shared" si="139"/>
        <v>1225718.5896864</v>
      </c>
      <c r="AP294" s="35">
        <f t="shared" si="140"/>
        <v>1.7998720738701042</v>
      </c>
    </row>
    <row r="295" spans="2:42">
      <c r="B295" s="135">
        <v>44050</v>
      </c>
      <c r="C295" s="352">
        <v>765048.64</v>
      </c>
      <c r="D295" s="352">
        <v>1454310.48</v>
      </c>
      <c r="E295" s="355">
        <v>28.78</v>
      </c>
      <c r="F295" s="356">
        <v>168269.89</v>
      </c>
      <c r="G295" s="111">
        <v>7.3445999999999998</v>
      </c>
      <c r="H295" s="136">
        <v>2219359.12</v>
      </c>
      <c r="I295" s="136">
        <f t="shared" si="164"/>
        <v>80846.439999999944</v>
      </c>
      <c r="J295" s="136">
        <f t="shared" si="141"/>
        <v>13222.459999999963</v>
      </c>
      <c r="K295" s="155">
        <f t="shared" si="142"/>
        <v>5.9577829837651336E-3</v>
      </c>
      <c r="L295" s="136">
        <f t="shared" si="147"/>
        <v>11007.602864689698</v>
      </c>
      <c r="M295" s="136">
        <f t="shared" si="148"/>
        <v>12470.822864689699</v>
      </c>
      <c r="N295" s="136">
        <f t="shared" si="149"/>
        <v>-9544.3828646896964</v>
      </c>
      <c r="O295" s="155">
        <f t="shared" si="137"/>
        <v>3.6427831472357633E-2</v>
      </c>
      <c r="P295" s="100">
        <f t="shared" si="150"/>
        <v>3.7804985098334763E-2</v>
      </c>
      <c r="Q295" s="100">
        <f t="shared" si="132"/>
        <v>0.4694237405714462</v>
      </c>
      <c r="S295" s="100">
        <f t="shared" si="151"/>
        <v>6.3319810016149905E-2</v>
      </c>
      <c r="T295" s="100">
        <f t="shared" si="133"/>
        <v>0.48520940985160832</v>
      </c>
      <c r="U295" s="100">
        <f t="shared" si="160"/>
        <v>0.20426206741052477</v>
      </c>
      <c r="V295" s="100">
        <f t="shared" si="145"/>
        <v>0.66732136077553117</v>
      </c>
      <c r="W295" s="100">
        <f t="shared" si="146"/>
        <v>0.56351287700485064</v>
      </c>
      <c r="X295" s="100">
        <f t="shared" si="152"/>
        <v>2.486813365585118E-2</v>
      </c>
      <c r="Y295" s="100">
        <f t="shared" si="134"/>
        <v>0.46125353851303225</v>
      </c>
      <c r="Z295" s="100">
        <f t="shared" si="161"/>
        <v>9.2953076682825361E-2</v>
      </c>
      <c r="AA295" s="100">
        <f t="shared" si="153"/>
        <v>0.33267863922447766</v>
      </c>
      <c r="AB295" s="100">
        <f t="shared" si="162"/>
        <v>0.49386571312085181</v>
      </c>
      <c r="AC295" s="100">
        <f t="shared" si="158"/>
        <v>0.50613426221715052</v>
      </c>
      <c r="AD295" s="100">
        <f t="shared" si="163"/>
        <v>0.4364871229951493</v>
      </c>
      <c r="AE295" s="359">
        <f t="shared" si="159"/>
        <v>2096326.8038461539</v>
      </c>
      <c r="AF295" s="100">
        <f t="shared" si="157"/>
        <v>4.2024631623380382E-2</v>
      </c>
      <c r="AG295" s="100">
        <f t="shared" si="135"/>
        <v>0.39591597576443338</v>
      </c>
      <c r="AI295" s="198">
        <f t="shared" si="138"/>
        <v>1235875.034094</v>
      </c>
      <c r="AJ295" s="205">
        <f t="shared" si="154"/>
        <v>8.31086633976931E-2</v>
      </c>
      <c r="AK295" s="35">
        <f t="shared" si="155"/>
        <v>1463.2200000000012</v>
      </c>
      <c r="AL295" s="35">
        <f t="shared" si="143"/>
        <v>-0.33999999999650754</v>
      </c>
      <c r="AM295" s="35">
        <f t="shared" si="144"/>
        <v>-2.4971639999743491</v>
      </c>
      <c r="AN295">
        <f t="shared" si="156"/>
        <v>10746.765612000008</v>
      </c>
      <c r="AO295">
        <f t="shared" si="139"/>
        <v>1236086.4116820002</v>
      </c>
      <c r="AP295" s="35">
        <f t="shared" si="140"/>
        <v>1.7954724678026475</v>
      </c>
    </row>
    <row r="296" spans="2:42">
      <c r="B296" s="135">
        <v>44057</v>
      </c>
      <c r="C296" s="352">
        <v>776538.19</v>
      </c>
      <c r="D296" s="352">
        <v>1455903.94</v>
      </c>
      <c r="E296" s="355">
        <v>26.42</v>
      </c>
      <c r="F296" s="356">
        <v>167868.89</v>
      </c>
      <c r="G296" s="111">
        <v>7.3167</v>
      </c>
      <c r="H296" s="136">
        <v>2232442.13</v>
      </c>
      <c r="I296" s="136">
        <f t="shared" si="164"/>
        <v>76285.419999999925</v>
      </c>
      <c r="J296" s="136">
        <f t="shared" si="141"/>
        <v>13083.009999999776</v>
      </c>
      <c r="K296" s="155">
        <f t="shared" si="142"/>
        <v>5.8604027509549716E-3</v>
      </c>
      <c r="L296" s="136">
        <f t="shared" si="147"/>
        <v>10426.205803162618</v>
      </c>
      <c r="M296" s="136">
        <f t="shared" si="148"/>
        <v>11495.455803162618</v>
      </c>
      <c r="N296" s="136">
        <f t="shared" si="149"/>
        <v>-9356.9558031626184</v>
      </c>
      <c r="O296" s="155">
        <f t="shared" si="137"/>
        <v>3.4171286670709768E-2</v>
      </c>
      <c r="P296" s="100">
        <f t="shared" si="150"/>
        <v>3.5380276232333745E-2</v>
      </c>
      <c r="Q296" s="100">
        <f t="shared" si="132"/>
        <v>0.47604277174390658</v>
      </c>
      <c r="S296" s="100">
        <f t="shared" si="151"/>
        <v>6.8470511182614088E-2</v>
      </c>
      <c r="T296" s="100">
        <f t="shared" si="133"/>
        <v>0.51252748442820939</v>
      </c>
      <c r="U296" s="100">
        <f t="shared" si="160"/>
        <v>0.21893599043810974</v>
      </c>
      <c r="V296" s="100">
        <f t="shared" si="145"/>
        <v>0.87820386898734515</v>
      </c>
      <c r="W296" s="100">
        <f t="shared" si="146"/>
        <v>0.65232242281683694</v>
      </c>
      <c r="X296" s="100">
        <f t="shared" si="152"/>
        <v>1.8555385805334685E-2</v>
      </c>
      <c r="Y296" s="100">
        <f t="shared" si="134"/>
        <v>0.45729348390984281</v>
      </c>
      <c r="Z296" s="100">
        <f t="shared" si="161"/>
        <v>7.6755715925497889E-2</v>
      </c>
      <c r="AA296" s="100">
        <f t="shared" si="153"/>
        <v>0.12179613101266375</v>
      </c>
      <c r="AB296" s="100">
        <f t="shared" si="162"/>
        <v>0.43218847845568537</v>
      </c>
      <c r="AC296" s="100">
        <f t="shared" si="158"/>
        <v>0.5678115299330122</v>
      </c>
      <c r="AD296" s="100">
        <f t="shared" si="163"/>
        <v>0.34767744609651485</v>
      </c>
      <c r="AE296" s="359">
        <f t="shared" si="159"/>
        <v>2115039.0253846152</v>
      </c>
      <c r="AF296" s="100">
        <f t="shared" si="157"/>
        <v>3.9237507469402924E-2</v>
      </c>
      <c r="AG296" s="100">
        <f t="shared" si="135"/>
        <v>0.40731814123819821</v>
      </c>
      <c r="AI296" s="198">
        <f t="shared" si="138"/>
        <v>1228246.3074630001</v>
      </c>
      <c r="AJ296" s="205">
        <f t="shared" si="154"/>
        <v>7.1322729789354056E-2</v>
      </c>
      <c r="AK296" s="35">
        <f t="shared" si="155"/>
        <v>1069.25</v>
      </c>
      <c r="AL296" s="35">
        <f t="shared" si="143"/>
        <v>-401</v>
      </c>
      <c r="AM296" s="35">
        <f t="shared" si="144"/>
        <v>-2933.9967000000001</v>
      </c>
      <c r="AN296">
        <f t="shared" si="156"/>
        <v>7823.3814750000001</v>
      </c>
      <c r="AO296">
        <f t="shared" si="139"/>
        <v>1228439.6146770001</v>
      </c>
      <c r="AP296" s="35">
        <f t="shared" si="140"/>
        <v>1.8172990380052074</v>
      </c>
    </row>
    <row r="297" spans="2:42">
      <c r="B297" s="135">
        <v>44064</v>
      </c>
      <c r="C297" s="352">
        <v>776741.17</v>
      </c>
      <c r="D297" s="352">
        <v>1460534.28</v>
      </c>
      <c r="E297" s="355">
        <v>27.28</v>
      </c>
      <c r="F297" s="356">
        <v>166847.09</v>
      </c>
      <c r="G297" s="111">
        <v>7.3457800000000004</v>
      </c>
      <c r="H297" s="136">
        <v>2237275.4500000002</v>
      </c>
      <c r="I297" s="136">
        <f t="shared" si="164"/>
        <v>57572.979999999981</v>
      </c>
      <c r="J297" s="136">
        <f t="shared" si="141"/>
        <v>4833.320000000298</v>
      </c>
      <c r="K297" s="155">
        <f t="shared" si="142"/>
        <v>2.1603598251615811E-3</v>
      </c>
      <c r="L297" s="136">
        <f t="shared" si="147"/>
        <v>7837.5584349109258</v>
      </c>
      <c r="M297" s="136">
        <f t="shared" si="148"/>
        <v>6802.1284349109328</v>
      </c>
      <c r="N297" s="136">
        <f t="shared" si="149"/>
        <v>-8872.9884349109198</v>
      </c>
      <c r="O297" s="155">
        <f t="shared" si="137"/>
        <v>2.5733523335269234E-2</v>
      </c>
      <c r="P297" s="100">
        <f t="shared" si="150"/>
        <v>2.641322877429229E-2</v>
      </c>
      <c r="Q297" s="100">
        <f t="shared" si="132"/>
        <v>0.47930007821274206</v>
      </c>
      <c r="S297" s="100">
        <f t="shared" si="151"/>
        <v>4.6715423564494277E-2</v>
      </c>
      <c r="T297" s="100">
        <f t="shared" si="133"/>
        <v>0.51507072169154</v>
      </c>
      <c r="U297" s="100">
        <f t="shared" si="160"/>
        <v>0.21143698412941025</v>
      </c>
      <c r="V297" s="100">
        <f t="shared" si="145"/>
        <v>4.1995977919956733E-2</v>
      </c>
      <c r="W297" s="100">
        <f t="shared" si="146"/>
        <v>0.60212863742679457</v>
      </c>
      <c r="X297" s="100">
        <f t="shared" si="152"/>
        <v>1.593363911673271E-2</v>
      </c>
      <c r="Y297" s="100">
        <f t="shared" si="134"/>
        <v>0.46095599955883271</v>
      </c>
      <c r="Z297" s="100">
        <f t="shared" si="161"/>
        <v>7.5598933631837881E-2</v>
      </c>
      <c r="AA297" s="100">
        <f t="shared" si="153"/>
        <v>0.95800402208001922</v>
      </c>
      <c r="AB297" s="100">
        <f t="shared" si="162"/>
        <v>0.4609977467937707</v>
      </c>
      <c r="AC297" s="100">
        <f t="shared" si="158"/>
        <v>0.53900226159492326</v>
      </c>
      <c r="AD297" s="100">
        <f t="shared" si="163"/>
        <v>0.39787136257320949</v>
      </c>
      <c r="AE297" s="359">
        <f t="shared" si="159"/>
        <v>2133363.7984615383</v>
      </c>
      <c r="AF297" s="100">
        <f t="shared" si="157"/>
        <v>3.7420233013658405E-2</v>
      </c>
      <c r="AG297" s="100">
        <f t="shared" si="135"/>
        <v>0.41868188740270107</v>
      </c>
      <c r="AI297" s="198">
        <f t="shared" si="138"/>
        <v>1225622.0167801999</v>
      </c>
      <c r="AJ297" s="205">
        <f t="shared" si="154"/>
        <v>4.228835459231961E-2</v>
      </c>
      <c r="AK297" s="35">
        <f t="shared" si="155"/>
        <v>-1035.429999999993</v>
      </c>
      <c r="AL297" s="35">
        <f t="shared" si="143"/>
        <v>-1021.8000000000175</v>
      </c>
      <c r="AM297" s="35">
        <f t="shared" si="144"/>
        <v>-7505.9180040001283</v>
      </c>
      <c r="AN297">
        <f t="shared" si="156"/>
        <v>-7606.040985399949</v>
      </c>
      <c r="AO297">
        <f t="shared" si="139"/>
        <v>1225822.4096586001</v>
      </c>
      <c r="AP297" s="35">
        <f t="shared" si="140"/>
        <v>1.8251220016634355</v>
      </c>
    </row>
    <row r="298" spans="2:42">
      <c r="B298" s="135">
        <v>44071</v>
      </c>
      <c r="C298" s="352">
        <v>783674.97</v>
      </c>
      <c r="D298" s="352">
        <v>1468742.59</v>
      </c>
      <c r="E298" s="355">
        <v>27.12</v>
      </c>
      <c r="F298" s="356">
        <v>167165.20000000001</v>
      </c>
      <c r="G298" s="111">
        <v>7.4448400000000001</v>
      </c>
      <c r="H298" s="136">
        <v>2252417.5699999998</v>
      </c>
      <c r="I298" s="136">
        <f t="shared" si="164"/>
        <v>46280.909999999683</v>
      </c>
      <c r="J298" s="136">
        <f t="shared" si="141"/>
        <v>15142.119999999646</v>
      </c>
      <c r="K298" s="155">
        <f t="shared" si="142"/>
        <v>6.7226078333244609E-3</v>
      </c>
      <c r="L298" s="136">
        <f t="shared" si="147"/>
        <v>6216.5083467206387</v>
      </c>
      <c r="M298" s="136">
        <f t="shared" si="148"/>
        <v>5111.4783467206398</v>
      </c>
      <c r="N298" s="136">
        <f t="shared" si="149"/>
        <v>-7321.5383467206375</v>
      </c>
      <c r="O298" s="155">
        <f t="shared" si="137"/>
        <v>2.0547215852165318E-2</v>
      </c>
      <c r="P298" s="100">
        <f t="shared" si="150"/>
        <v>2.0978260703033547E-2</v>
      </c>
      <c r="Q298" s="100">
        <f t="shared" si="132"/>
        <v>0.49486097101691989</v>
      </c>
      <c r="S298" s="100">
        <f t="shared" si="151"/>
        <v>3.6298667244554585E-2</v>
      </c>
      <c r="T298" s="100">
        <f t="shared" si="133"/>
        <v>0.51678224024879338</v>
      </c>
      <c r="U298" s="100">
        <f t="shared" si="160"/>
        <v>0.21364526194915828</v>
      </c>
      <c r="V298" s="100">
        <f t="shared" si="145"/>
        <v>0.45791474377432567</v>
      </c>
      <c r="W298" s="100">
        <f t="shared" si="146"/>
        <v>0.59311625462853157</v>
      </c>
      <c r="X298" s="100">
        <f t="shared" si="152"/>
        <v>1.2987646523152069E-2</v>
      </c>
      <c r="Y298" s="100">
        <f t="shared" si="134"/>
        <v>0.48342171541379142</v>
      </c>
      <c r="Z298" s="100">
        <f t="shared" si="161"/>
        <v>7.5469858951169311E-2</v>
      </c>
      <c r="AA298" s="100">
        <f t="shared" si="153"/>
        <v>0.54208459581619006</v>
      </c>
      <c r="AB298" s="100">
        <f t="shared" si="162"/>
        <v>0.45411092520544322</v>
      </c>
      <c r="AC298" s="100">
        <f t="shared" si="158"/>
        <v>0.54588909470959546</v>
      </c>
      <c r="AD298" s="100">
        <f t="shared" si="163"/>
        <v>0.4068835292996682</v>
      </c>
      <c r="AE298" s="359">
        <f t="shared" si="159"/>
        <v>2151903.9776923074</v>
      </c>
      <c r="AF298" s="100">
        <f t="shared" si="157"/>
        <v>3.6148031063979534E-2</v>
      </c>
      <c r="AG298" s="100">
        <f t="shared" si="135"/>
        <v>0.43039101948012232</v>
      </c>
      <c r="AI298" s="198">
        <f t="shared" si="138"/>
        <v>1244518.167568</v>
      </c>
      <c r="AJ298" s="205">
        <f t="shared" si="154"/>
        <v>1.5503108905643034E-2</v>
      </c>
      <c r="AK298" s="35">
        <f t="shared" si="155"/>
        <v>-1105.0299999999988</v>
      </c>
      <c r="AL298" s="35">
        <f t="shared" si="143"/>
        <v>318.11000000001513</v>
      </c>
      <c r="AM298" s="35">
        <f t="shared" si="144"/>
        <v>2368.2780524001128</v>
      </c>
      <c r="AN298">
        <f t="shared" si="156"/>
        <v>-8226.771545199992</v>
      </c>
      <c r="AO298">
        <f t="shared" si="139"/>
        <v>1244720.0716288001</v>
      </c>
      <c r="AP298" s="35">
        <f t="shared" si="140"/>
        <v>1.8095776081224106</v>
      </c>
    </row>
    <row r="299" spans="2:42">
      <c r="B299" s="135">
        <v>44078</v>
      </c>
      <c r="C299" s="352">
        <v>787228.87</v>
      </c>
      <c r="D299" s="352">
        <v>1471092.17</v>
      </c>
      <c r="E299" s="355">
        <v>26.67</v>
      </c>
      <c r="F299" s="356">
        <v>166123.60999999999</v>
      </c>
      <c r="G299" s="111">
        <v>7.47166</v>
      </c>
      <c r="H299" s="136">
        <v>2258321.04</v>
      </c>
      <c r="I299" s="136">
        <f t="shared" si="164"/>
        <v>38961.919999999925</v>
      </c>
      <c r="J299" s="136">
        <f t="shared" si="141"/>
        <v>5903.4700000002049</v>
      </c>
      <c r="K299" s="155">
        <f t="shared" si="142"/>
        <v>2.6140968867739926E-3</v>
      </c>
      <c r="L299" s="136">
        <f t="shared" si="147"/>
        <v>5214.6270039054143</v>
      </c>
      <c r="M299" s="136">
        <f t="shared" si="148"/>
        <v>3068.3470039053864</v>
      </c>
      <c r="N299" s="136">
        <f t="shared" si="149"/>
        <v>-7360.9070039054423</v>
      </c>
      <c r="O299" s="155">
        <f t="shared" si="137"/>
        <v>1.7252604616392327E-2</v>
      </c>
      <c r="P299" s="100">
        <f t="shared" si="150"/>
        <v>1.7555482413319355E-2</v>
      </c>
      <c r="Q299" s="100">
        <f t="shared" si="132"/>
        <v>0.49092507259254664</v>
      </c>
      <c r="S299" s="100">
        <f t="shared" si="151"/>
        <v>2.8991921350255561E-2</v>
      </c>
      <c r="T299" s="100">
        <f t="shared" si="133"/>
        <v>0.50692596787490241</v>
      </c>
      <c r="U299" s="100">
        <f t="shared" si="160"/>
        <v>0.20920090418859705</v>
      </c>
      <c r="V299" s="100">
        <f t="shared" si="145"/>
        <v>0.60200187347439726</v>
      </c>
      <c r="W299" s="100">
        <f t="shared" si="146"/>
        <v>0.56927969668845946</v>
      </c>
      <c r="X299" s="100">
        <f t="shared" si="152"/>
        <v>1.1539275987339337E-2</v>
      </c>
      <c r="Y299" s="100">
        <f t="shared" si="134"/>
        <v>0.48250127745611049</v>
      </c>
      <c r="Z299" s="100">
        <f t="shared" si="161"/>
        <v>7.1265113085374435E-2</v>
      </c>
      <c r="AA299" s="100">
        <f t="shared" si="153"/>
        <v>0.39799982044454535</v>
      </c>
      <c r="AB299" s="100">
        <f t="shared" si="162"/>
        <v>0.43956477771985292</v>
      </c>
      <c r="AC299" s="100">
        <f t="shared" si="158"/>
        <v>0.56043531270849067</v>
      </c>
      <c r="AD299" s="100">
        <f t="shared" si="163"/>
        <v>0.43072030331154049</v>
      </c>
      <c r="AE299" s="359">
        <f t="shared" si="159"/>
        <v>2169908.5823076922</v>
      </c>
      <c r="AF299" s="100">
        <f t="shared" si="157"/>
        <v>3.5100337564990799E-2</v>
      </c>
      <c r="AG299" s="100">
        <f t="shared" si="135"/>
        <v>0.44167175079241922</v>
      </c>
      <c r="AI299" s="198">
        <f t="shared" si="138"/>
        <v>1241219.1318925999</v>
      </c>
      <c r="AJ299" s="205">
        <f t="shared" si="154"/>
        <v>4.3241409132578953E-3</v>
      </c>
      <c r="AK299" s="35">
        <f t="shared" si="155"/>
        <v>-2146.2800000000279</v>
      </c>
      <c r="AL299" s="35">
        <f t="shared" si="143"/>
        <v>-1041.5900000000256</v>
      </c>
      <c r="AM299" s="35">
        <f t="shared" si="144"/>
        <v>-7782.4063394001914</v>
      </c>
      <c r="AN299">
        <f t="shared" si="156"/>
        <v>-16036.274424800209</v>
      </c>
      <c r="AO299">
        <f t="shared" si="139"/>
        <v>1241418.4010648001</v>
      </c>
      <c r="AP299" s="35">
        <f t="shared" si="140"/>
        <v>1.8191457755604181</v>
      </c>
    </row>
    <row r="300" spans="2:42">
      <c r="B300" s="135">
        <v>44085</v>
      </c>
      <c r="C300" s="352">
        <v>791514.77</v>
      </c>
      <c r="D300" s="352">
        <v>1472475.69</v>
      </c>
      <c r="E300" s="355">
        <v>28.39</v>
      </c>
      <c r="F300" s="356">
        <v>166734.44</v>
      </c>
      <c r="G300" s="111">
        <v>7.6102999999999996</v>
      </c>
      <c r="H300" s="136">
        <v>2263990.46</v>
      </c>
      <c r="I300" s="136">
        <f t="shared" si="164"/>
        <v>31548.330000000075</v>
      </c>
      <c r="J300" s="136">
        <f t="shared" si="141"/>
        <v>5669.4199999999255</v>
      </c>
      <c r="K300" s="155">
        <f t="shared" si="142"/>
        <v>2.5041713294144913E-3</v>
      </c>
      <c r="L300" s="136">
        <f t="shared" si="147"/>
        <v>4145.4778392441922</v>
      </c>
      <c r="M300" s="136">
        <f t="shared" si="148"/>
        <v>3011.0278392441805</v>
      </c>
      <c r="N300" s="136">
        <f t="shared" si="149"/>
        <v>-5279.9278392442038</v>
      </c>
      <c r="O300" s="155">
        <f t="shared" si="137"/>
        <v>1.3934833453317676E-2</v>
      </c>
      <c r="P300" s="100">
        <f t="shared" si="150"/>
        <v>1.413175713540224E-2</v>
      </c>
      <c r="Q300" s="100">
        <f t="shared" si="132"/>
        <v>0.49168187833900706</v>
      </c>
      <c r="S300" s="100">
        <f t="shared" si="151"/>
        <v>1.9286340572638255E-2</v>
      </c>
      <c r="T300" s="100">
        <f t="shared" si="133"/>
        <v>0.50837878776098189</v>
      </c>
      <c r="U300" s="100">
        <f t="shared" si="160"/>
        <v>0.19141654510882286</v>
      </c>
      <c r="V300" s="100">
        <f t="shared" si="145"/>
        <v>0.75596798261551967</v>
      </c>
      <c r="W300" s="100">
        <f t="shared" si="146"/>
        <v>0.47471863011449539</v>
      </c>
      <c r="X300" s="100">
        <f t="shared" si="152"/>
        <v>1.1382447388664943E-2</v>
      </c>
      <c r="Y300" s="100">
        <f t="shared" si="134"/>
        <v>0.48285847225110073</v>
      </c>
      <c r="Z300" s="100">
        <f t="shared" si="161"/>
        <v>6.4926213172399272E-2</v>
      </c>
      <c r="AA300" s="100">
        <f t="shared" si="153"/>
        <v>0.24403201738450084</v>
      </c>
      <c r="AB300" s="100">
        <f t="shared" si="162"/>
        <v>0.42635946753880261</v>
      </c>
      <c r="AC300" s="100">
        <f t="shared" si="158"/>
        <v>0.57364062288954265</v>
      </c>
      <c r="AD300" s="100">
        <f t="shared" si="163"/>
        <v>0.52528136988550456</v>
      </c>
      <c r="AE300" s="359">
        <f t="shared" si="159"/>
        <v>2186596.3315384616</v>
      </c>
      <c r="AF300" s="100">
        <f t="shared" si="157"/>
        <v>3.3832617410373265E-2</v>
      </c>
      <c r="AG300" s="100">
        <f t="shared" si="135"/>
        <v>0.45117280633701318</v>
      </c>
      <c r="AI300" s="198">
        <f t="shared" si="138"/>
        <v>1268899.108732</v>
      </c>
      <c r="AJ300" s="205">
        <f t="shared" si="154"/>
        <v>3.3098248308981434E-2</v>
      </c>
      <c r="AK300" s="35">
        <f t="shared" si="155"/>
        <v>-1134.4500000000116</v>
      </c>
      <c r="AL300" s="35">
        <f t="shared" si="143"/>
        <v>610.8300000000163</v>
      </c>
      <c r="AM300" s="35">
        <f t="shared" si="144"/>
        <v>4648.5995490001242</v>
      </c>
      <c r="AN300">
        <f t="shared" si="156"/>
        <v>-8633.5048350000889</v>
      </c>
      <c r="AO300">
        <f t="shared" si="139"/>
        <v>1269115.165149</v>
      </c>
      <c r="AP300" s="35">
        <f t="shared" si="140"/>
        <v>1.7839125417228758</v>
      </c>
    </row>
    <row r="301" spans="2:42">
      <c r="B301" s="135">
        <v>44092</v>
      </c>
      <c r="C301" s="352">
        <v>789518.66</v>
      </c>
      <c r="D301" s="352">
        <v>1475914.64</v>
      </c>
      <c r="E301" s="355">
        <v>30.61</v>
      </c>
      <c r="F301" s="356">
        <v>166351.16</v>
      </c>
      <c r="G301" s="111">
        <v>7.7120199999999999</v>
      </c>
      <c r="H301" s="136">
        <v>2265433.2999999998</v>
      </c>
      <c r="I301" s="136">
        <f t="shared" si="164"/>
        <v>28157.849999999627</v>
      </c>
      <c r="J301" s="136">
        <f t="shared" si="141"/>
        <v>1442.839999999851</v>
      </c>
      <c r="K301" s="155">
        <f t="shared" si="142"/>
        <v>6.3689361324381134E-4</v>
      </c>
      <c r="L301" s="136">
        <f t="shared" si="147"/>
        <v>3651.1640270641969</v>
      </c>
      <c r="M301" s="136">
        <f t="shared" si="148"/>
        <v>3155.2340270642039</v>
      </c>
      <c r="N301" s="136">
        <f t="shared" si="149"/>
        <v>-4147.0940270641895</v>
      </c>
      <c r="O301" s="155">
        <f t="shared" si="137"/>
        <v>1.242934409059831E-2</v>
      </c>
      <c r="P301" s="100">
        <f t="shared" si="150"/>
        <v>1.2585777044127323E-2</v>
      </c>
      <c r="Q301" s="100">
        <f t="shared" si="132"/>
        <v>0.48646440969385735</v>
      </c>
      <c r="S301" s="100">
        <f t="shared" si="151"/>
        <v>1.6450125850803028E-2</v>
      </c>
      <c r="T301" s="100">
        <f t="shared" si="133"/>
        <v>0.48880355672137721</v>
      </c>
      <c r="U301" s="100">
        <f t="shared" si="160"/>
        <v>0.17067777557025685</v>
      </c>
      <c r="V301" s="100">
        <f t="shared" si="145"/>
        <v>-1.3834590113943279</v>
      </c>
      <c r="W301" s="100">
        <f t="shared" si="146"/>
        <v>0.45378073965164811</v>
      </c>
      <c r="X301" s="100">
        <f t="shared" si="152"/>
        <v>1.0530639513644191E-2</v>
      </c>
      <c r="Y301" s="100">
        <f t="shared" si="134"/>
        <v>0.48521613277907805</v>
      </c>
      <c r="Z301" s="100">
        <f t="shared" si="161"/>
        <v>5.9756847705073952E-2</v>
      </c>
      <c r="AA301" s="100">
        <f t="shared" si="153"/>
        <v>2.3834590113944087</v>
      </c>
      <c r="AB301" s="100">
        <f t="shared" si="162"/>
        <v>0.57138335566032028</v>
      </c>
      <c r="AC301" s="100">
        <f t="shared" si="158"/>
        <v>0.42861673476803214</v>
      </c>
      <c r="AD301" s="100">
        <f t="shared" si="163"/>
        <v>0.54621926034836021</v>
      </c>
      <c r="AE301" s="359">
        <f t="shared" si="159"/>
        <v>2201852.480769231</v>
      </c>
      <c r="AF301" s="100">
        <f t="shared" si="157"/>
        <v>3.2103611375182653E-2</v>
      </c>
      <c r="AG301" s="100">
        <f t="shared" si="135"/>
        <v>0.45906392556836401</v>
      </c>
      <c r="AI301" s="198">
        <f t="shared" si="138"/>
        <v>1282903.4729432</v>
      </c>
      <c r="AJ301" s="205">
        <f t="shared" si="154"/>
        <v>4.6736640969850328E-2</v>
      </c>
      <c r="AK301" s="35">
        <f t="shared" si="155"/>
        <v>-495.92999999999302</v>
      </c>
      <c r="AL301" s="35">
        <f t="shared" si="143"/>
        <v>-383.27999999999884</v>
      </c>
      <c r="AM301" s="35">
        <f t="shared" si="144"/>
        <v>-2955.863025599991</v>
      </c>
      <c r="AN301">
        <f t="shared" si="156"/>
        <v>-3824.6220785999462</v>
      </c>
      <c r="AO301">
        <f t="shared" si="139"/>
        <v>1283139.5378753999</v>
      </c>
      <c r="AP301" s="35">
        <f t="shared" si="140"/>
        <v>1.7655393144155349</v>
      </c>
    </row>
    <row r="302" spans="2:42">
      <c r="B302" s="135">
        <v>44099</v>
      </c>
      <c r="C302" s="352">
        <v>794287.62</v>
      </c>
      <c r="D302" s="352">
        <v>1477681.92</v>
      </c>
      <c r="E302" s="355">
        <v>28.88</v>
      </c>
      <c r="F302" s="356">
        <v>164538.97</v>
      </c>
      <c r="G302" s="111">
        <v>7.7849000000000004</v>
      </c>
      <c r="H302" s="136">
        <v>2271969.54</v>
      </c>
      <c r="I302" s="136">
        <f t="shared" si="164"/>
        <v>19551.970000000205</v>
      </c>
      <c r="J302" s="136">
        <f t="shared" si="141"/>
        <v>6536.2400000002235</v>
      </c>
      <c r="K302" s="155">
        <f t="shared" si="142"/>
        <v>2.8769047669539721E-3</v>
      </c>
      <c r="L302" s="136">
        <f t="shared" si="147"/>
        <v>2511.5248750787041</v>
      </c>
      <c r="M302" s="136">
        <f t="shared" si="148"/>
        <v>-114.70512492130638</v>
      </c>
      <c r="N302" s="136">
        <f t="shared" si="149"/>
        <v>-5137.7548750787146</v>
      </c>
      <c r="O302" s="155">
        <f t="shared" si="137"/>
        <v>8.6057359730272644E-3</v>
      </c>
      <c r="P302" s="100">
        <f t="shared" si="150"/>
        <v>8.6804375265107734E-3</v>
      </c>
      <c r="Q302" s="100">
        <f t="shared" si="132"/>
        <v>0.4835875244105497</v>
      </c>
      <c r="S302" s="100">
        <f t="shared" si="151"/>
        <v>1.3542157662634068E-2</v>
      </c>
      <c r="T302" s="100">
        <f t="shared" si="133"/>
        <v>0.50055561851786656</v>
      </c>
      <c r="U302" s="100">
        <f t="shared" si="160"/>
        <v>0.14971275188535646</v>
      </c>
      <c r="V302" s="100">
        <f t="shared" si="145"/>
        <v>0.72961825147176351</v>
      </c>
      <c r="W302" s="100">
        <f t="shared" si="146"/>
        <v>0.54279185166507071</v>
      </c>
      <c r="X302" s="100">
        <f t="shared" si="152"/>
        <v>6.0863830468753828E-3</v>
      </c>
      <c r="Y302" s="100">
        <f t="shared" si="134"/>
        <v>0.47462440426770314</v>
      </c>
      <c r="Z302" s="100">
        <f t="shared" si="161"/>
        <v>5.0371491450090414E-2</v>
      </c>
      <c r="AA302" s="100">
        <f t="shared" si="153"/>
        <v>0.27038174852820085</v>
      </c>
      <c r="AB302" s="100">
        <f t="shared" si="162"/>
        <v>0.55663813375976745</v>
      </c>
      <c r="AC302" s="100">
        <f t="shared" si="158"/>
        <v>0.44336195666858236</v>
      </c>
      <c r="AD302" s="100">
        <f t="shared" si="163"/>
        <v>0.45720865979232517</v>
      </c>
      <c r="AE302" s="359">
        <f t="shared" si="159"/>
        <v>2215259.6892307689</v>
      </c>
      <c r="AF302" s="100">
        <f t="shared" si="157"/>
        <v>2.9441700092215032E-2</v>
      </c>
      <c r="AG302" s="100">
        <f t="shared" si="135"/>
        <v>0.46496183940465818</v>
      </c>
      <c r="AI302" s="198">
        <f t="shared" si="138"/>
        <v>1280919.4275530002</v>
      </c>
      <c r="AJ302" s="205">
        <f t="shared" si="154"/>
        <v>2.9249279708093275E-2</v>
      </c>
      <c r="AK302" s="35">
        <f t="shared" si="155"/>
        <v>-2626.2300000000105</v>
      </c>
      <c r="AL302" s="35">
        <f t="shared" si="143"/>
        <v>-1812.1900000000023</v>
      </c>
      <c r="AM302" s="35">
        <f t="shared" si="144"/>
        <v>-14107.717931000019</v>
      </c>
      <c r="AN302">
        <f t="shared" si="156"/>
        <v>-20444.937927000083</v>
      </c>
      <c r="AO302">
        <f t="shared" si="139"/>
        <v>1281144.2554650002</v>
      </c>
      <c r="AP302" s="35">
        <f t="shared" si="140"/>
        <v>1.7733908810880732</v>
      </c>
    </row>
    <row r="303" spans="2:42">
      <c r="B303" s="135">
        <v>44106</v>
      </c>
      <c r="C303" s="352">
        <v>798040.39</v>
      </c>
      <c r="D303" s="352">
        <v>1477844.88</v>
      </c>
      <c r="E303" s="355">
        <v>28.24</v>
      </c>
      <c r="F303" s="356">
        <v>164451.85999999999</v>
      </c>
      <c r="G303" s="111">
        <v>7.8968800000000003</v>
      </c>
      <c r="H303" s="136">
        <v>2275885.2599999998</v>
      </c>
      <c r="I303" s="136">
        <f t="shared" si="164"/>
        <v>17564.219999999739</v>
      </c>
      <c r="J303" s="136">
        <f t="shared" si="141"/>
        <v>3915.7199999997392</v>
      </c>
      <c r="K303" s="155">
        <f t="shared" si="142"/>
        <v>1.7205261042025201E-3</v>
      </c>
      <c r="L303" s="136">
        <f t="shared" si="147"/>
        <v>2224.1974045445463</v>
      </c>
      <c r="M303" s="136">
        <f t="shared" si="148"/>
        <v>552.44740454454632</v>
      </c>
      <c r="N303" s="136">
        <f t="shared" si="149"/>
        <v>-3895.9474045445463</v>
      </c>
      <c r="O303" s="155">
        <f t="shared" si="137"/>
        <v>7.717533176518636E-3</v>
      </c>
      <c r="P303" s="100">
        <f t="shared" si="150"/>
        <v>7.7775567286038922E-3</v>
      </c>
      <c r="Q303" s="100">
        <f t="shared" si="132"/>
        <v>0.46624718544141053</v>
      </c>
      <c r="S303" s="100">
        <f t="shared" si="151"/>
        <v>1.3733642669888389E-2</v>
      </c>
      <c r="T303" s="100">
        <f t="shared" si="133"/>
        <v>0.49069346277327192</v>
      </c>
      <c r="U303" s="100">
        <f t="shared" si="160"/>
        <v>0.13009348812904664</v>
      </c>
      <c r="V303" s="100">
        <f t="shared" si="145"/>
        <v>0.95838568641278454</v>
      </c>
      <c r="W303" s="100">
        <f t="shared" si="146"/>
        <v>0.61554227856404553</v>
      </c>
      <c r="X303" s="100">
        <f t="shared" si="152"/>
        <v>4.5902698265330062E-3</v>
      </c>
      <c r="Y303" s="100">
        <f t="shared" si="134"/>
        <v>0.45337660182133488</v>
      </c>
      <c r="Z303" s="100">
        <f t="shared" si="161"/>
        <v>4.7755185688300027E-2</v>
      </c>
      <c r="AA303" s="100">
        <f t="shared" si="153"/>
        <v>4.1616867396027706E-2</v>
      </c>
      <c r="AB303" s="100">
        <f t="shared" si="162"/>
        <v>0.54497414692854851</v>
      </c>
      <c r="AC303" s="100">
        <f t="shared" si="158"/>
        <v>0.45502613994663216</v>
      </c>
      <c r="AD303" s="100">
        <f t="shared" si="163"/>
        <v>0.38445829077522731</v>
      </c>
      <c r="AE303" s="359">
        <f t="shared" si="159"/>
        <v>2227507.8761538463</v>
      </c>
      <c r="AF303" s="100">
        <f t="shared" si="157"/>
        <v>2.6544571654211081E-2</v>
      </c>
      <c r="AG303" s="100">
        <f t="shared" si="135"/>
        <v>0.4695464637568677</v>
      </c>
      <c r="AI303" s="198">
        <f t="shared" si="138"/>
        <v>1298656.6041967999</v>
      </c>
      <c r="AJ303" s="205">
        <f t="shared" si="154"/>
        <v>4.627504590315161E-2</v>
      </c>
      <c r="AK303" s="35">
        <f t="shared" si="155"/>
        <v>-1671.75</v>
      </c>
      <c r="AL303" s="35">
        <f t="shared" si="143"/>
        <v>-87.110000000015134</v>
      </c>
      <c r="AM303" s="35">
        <f t="shared" si="144"/>
        <v>-687.89721680011951</v>
      </c>
      <c r="AN303">
        <f t="shared" si="156"/>
        <v>-13201.60914</v>
      </c>
      <c r="AO303">
        <f t="shared" si="139"/>
        <v>1298879.6120879999</v>
      </c>
      <c r="AP303" s="35">
        <f t="shared" si="140"/>
        <v>1.7521910720743588</v>
      </c>
    </row>
    <row r="304" spans="2:42">
      <c r="B304" s="135">
        <v>44113</v>
      </c>
      <c r="C304" s="352">
        <v>799266.82</v>
      </c>
      <c r="D304" s="352">
        <v>1478131.18</v>
      </c>
      <c r="E304" s="355">
        <v>26.99</v>
      </c>
      <c r="F304" s="356">
        <v>164986.37</v>
      </c>
      <c r="G304" s="111">
        <v>7.8574400000000004</v>
      </c>
      <c r="H304" s="136">
        <v>2277398</v>
      </c>
      <c r="I304" s="136">
        <f t="shared" si="164"/>
        <v>13407.540000000037</v>
      </c>
      <c r="J304" s="136">
        <f t="shared" si="141"/>
        <v>1512.7400000002235</v>
      </c>
      <c r="K304" s="155">
        <f t="shared" si="142"/>
        <v>6.6424050605130218E-4</v>
      </c>
      <c r="L304" s="136">
        <f t="shared" si="147"/>
        <v>1706.349650776848</v>
      </c>
      <c r="M304" s="136">
        <f t="shared" si="148"/>
        <v>-41.720349223159019</v>
      </c>
      <c r="N304" s="136">
        <f t="shared" si="149"/>
        <v>-3454.4196507768547</v>
      </c>
      <c r="O304" s="155">
        <f t="shared" si="137"/>
        <v>5.8872186591891439E-3</v>
      </c>
      <c r="P304" s="100">
        <f t="shared" si="150"/>
        <v>5.9220832582483748E-3</v>
      </c>
      <c r="Q304" s="100">
        <f t="shared" si="132"/>
        <v>0.46753860901317973</v>
      </c>
      <c r="S304" s="100">
        <f t="shared" si="151"/>
        <v>9.7939423164521994E-3</v>
      </c>
      <c r="T304" s="100">
        <f t="shared" si="133"/>
        <v>0.48506813759856604</v>
      </c>
      <c r="U304" s="100">
        <f t="shared" si="160"/>
        <v>0.11087870595340477</v>
      </c>
      <c r="V304" s="100">
        <f t="shared" si="145"/>
        <v>0.81073416449604929</v>
      </c>
      <c r="W304" s="100">
        <f t="shared" si="146"/>
        <v>0.57818585661500232</v>
      </c>
      <c r="X304" s="100">
        <f t="shared" si="152"/>
        <v>3.8408036468160576E-3</v>
      </c>
      <c r="Y304" s="100">
        <f t="shared" si="134"/>
        <v>0.45823119468474338</v>
      </c>
      <c r="Z304" s="100">
        <f t="shared" si="161"/>
        <v>4.1654835455164269E-2</v>
      </c>
      <c r="AA304" s="100">
        <f t="shared" si="153"/>
        <v>0.18925922498248493</v>
      </c>
      <c r="AB304" s="100">
        <f t="shared" si="162"/>
        <v>0.5294895059152277</v>
      </c>
      <c r="AC304" s="100">
        <f t="shared" si="158"/>
        <v>0.47051027245830201</v>
      </c>
      <c r="AD304" s="100">
        <f t="shared" si="163"/>
        <v>0.42181414338498896</v>
      </c>
      <c r="AE304" s="359">
        <f t="shared" si="159"/>
        <v>2238191.3623076924</v>
      </c>
      <c r="AF304" s="100">
        <f t="shared" si="157"/>
        <v>2.359604743913989E-2</v>
      </c>
      <c r="AG304" s="100">
        <f t="shared" si="135"/>
        <v>0.47291049875379576</v>
      </c>
      <c r="AI304" s="198">
        <f t="shared" si="138"/>
        <v>1296370.5030928</v>
      </c>
      <c r="AJ304" s="205">
        <f t="shared" si="154"/>
        <v>2.1649786158532313E-2</v>
      </c>
      <c r="AK304" s="35">
        <f t="shared" si="155"/>
        <v>-1748.070000000007</v>
      </c>
      <c r="AL304" s="35">
        <f t="shared" si="143"/>
        <v>534.51000000000931</v>
      </c>
      <c r="AM304" s="35">
        <f t="shared" si="144"/>
        <v>4199.8802544000737</v>
      </c>
      <c r="AN304">
        <f t="shared" si="156"/>
        <v>-13735.355140800055</v>
      </c>
      <c r="AO304">
        <f t="shared" si="139"/>
        <v>1296582.5753984</v>
      </c>
      <c r="AP304" s="35">
        <f t="shared" si="140"/>
        <v>1.7564619818373124</v>
      </c>
    </row>
    <row r="305" spans="2:42">
      <c r="B305" s="135">
        <v>44120</v>
      </c>
      <c r="C305" s="352">
        <v>797271.94</v>
      </c>
      <c r="D305" s="352">
        <v>1484635.5</v>
      </c>
      <c r="E305" s="355">
        <v>27.83</v>
      </c>
      <c r="F305" s="356">
        <v>164112.23000000001</v>
      </c>
      <c r="G305" s="111">
        <v>8.0521499999999993</v>
      </c>
      <c r="H305" s="136">
        <v>2281907.44</v>
      </c>
      <c r="I305" s="136">
        <f t="shared" si="164"/>
        <v>16474.14000000013</v>
      </c>
      <c r="J305" s="136">
        <f t="shared" si="141"/>
        <v>4509.4399999999441</v>
      </c>
      <c r="K305" s="155">
        <f t="shared" si="142"/>
        <v>1.9761713034249732E-3</v>
      </c>
      <c r="L305" s="136">
        <f t="shared" si="147"/>
        <v>2045.9305899666713</v>
      </c>
      <c r="M305" s="136">
        <f t="shared" si="148"/>
        <v>-192.99941003332174</v>
      </c>
      <c r="N305" s="136">
        <f t="shared" si="149"/>
        <v>-4284.8605899666645</v>
      </c>
      <c r="O305" s="155">
        <f t="shared" si="137"/>
        <v>7.2194602249073389E-3</v>
      </c>
      <c r="P305" s="100">
        <f t="shared" si="150"/>
        <v>7.2719598498000946E-3</v>
      </c>
      <c r="Q305" s="100">
        <f t="shared" si="132"/>
        <v>0.46510241314338246</v>
      </c>
      <c r="S305" s="100">
        <f t="shared" si="151"/>
        <v>9.8202618795607838E-3</v>
      </c>
      <c r="T305" s="100">
        <f t="shared" si="133"/>
        <v>0.471371108134431</v>
      </c>
      <c r="U305" s="100">
        <f t="shared" si="160"/>
        <v>9.6998921950450928E-2</v>
      </c>
      <c r="V305" s="100">
        <f t="shared" si="145"/>
        <v>-0.44237865455578285</v>
      </c>
      <c r="W305" s="100">
        <f t="shared" si="146"/>
        <v>0.47063336841861547</v>
      </c>
      <c r="X305" s="100">
        <f t="shared" si="152"/>
        <v>5.9087834510538513E-3</v>
      </c>
      <c r="Y305" s="100">
        <f t="shared" si="134"/>
        <v>0.46175802219239431</v>
      </c>
      <c r="Z305" s="100">
        <f t="shared" si="161"/>
        <v>3.8656083644361877E-2</v>
      </c>
      <c r="AA305" s="100">
        <f t="shared" si="153"/>
        <v>1.4423786545558086</v>
      </c>
      <c r="AB305" s="100">
        <f t="shared" si="162"/>
        <v>0.59527860220681827</v>
      </c>
      <c r="AC305" s="100">
        <f t="shared" si="158"/>
        <v>0.40472113256948661</v>
      </c>
      <c r="AD305" s="100">
        <f t="shared" si="163"/>
        <v>0.52936663158137742</v>
      </c>
      <c r="AE305" s="359">
        <f t="shared" si="159"/>
        <v>2247864.4953846154</v>
      </c>
      <c r="AF305" s="100">
        <f t="shared" si="157"/>
        <v>2.089695609367518E-2</v>
      </c>
      <c r="AG305" s="100">
        <f t="shared" si="135"/>
        <v>0.47534235363845656</v>
      </c>
      <c r="AI305" s="198">
        <f t="shared" si="138"/>
        <v>1321456.2927945</v>
      </c>
      <c r="AJ305" s="205">
        <f t="shared" si="154"/>
        <v>3.0051224167982973E-2</v>
      </c>
      <c r="AK305" s="35">
        <f t="shared" si="155"/>
        <v>-2238.929999999993</v>
      </c>
      <c r="AL305" s="35">
        <f t="shared" si="143"/>
        <v>-874.13999999998487</v>
      </c>
      <c r="AM305" s="35">
        <f t="shared" si="144"/>
        <v>-7038.7064009998776</v>
      </c>
      <c r="AN305">
        <f t="shared" si="156"/>
        <v>-18028.200199499941</v>
      </c>
      <c r="AO305">
        <f t="shared" si="139"/>
        <v>1321680.3841289999</v>
      </c>
      <c r="AP305" s="35">
        <f t="shared" si="140"/>
        <v>1.7265198662260535</v>
      </c>
    </row>
    <row r="306" spans="2:42">
      <c r="B306" s="135">
        <v>44127</v>
      </c>
      <c r="C306" s="352">
        <v>801620.39</v>
      </c>
      <c r="D306" s="352">
        <v>1488497.76</v>
      </c>
      <c r="E306" s="355">
        <v>29.68</v>
      </c>
      <c r="F306" s="356">
        <v>164870.22</v>
      </c>
      <c r="G306" s="111">
        <v>8.4071599999999993</v>
      </c>
      <c r="H306" s="136">
        <v>2290118.15</v>
      </c>
      <c r="I306" s="136">
        <f t="shared" si="164"/>
        <v>18148.60999999987</v>
      </c>
      <c r="J306" s="136">
        <f t="shared" si="141"/>
        <v>8210.7099999999627</v>
      </c>
      <c r="K306" s="155">
        <f t="shared" si="142"/>
        <v>3.5852779036749539E-3</v>
      </c>
      <c r="L306" s="136">
        <f t="shared" si="147"/>
        <v>2158.7087672888192</v>
      </c>
      <c r="M306" s="136">
        <f t="shared" si="148"/>
        <v>2489.9587672888192</v>
      </c>
      <c r="N306" s="136">
        <f t="shared" si="149"/>
        <v>-1827.4587672888192</v>
      </c>
      <c r="O306" s="155">
        <f t="shared" si="137"/>
        <v>7.9247483366741891E-3</v>
      </c>
      <c r="P306" s="100">
        <f t="shared" si="150"/>
        <v>7.9880516355865707E-3</v>
      </c>
      <c r="Q306" s="100">
        <f t="shared" si="132"/>
        <v>0.46818079756031461</v>
      </c>
      <c r="S306" s="100">
        <f t="shared" si="151"/>
        <v>9.2318825263825958E-3</v>
      </c>
      <c r="T306" s="100">
        <f t="shared" si="133"/>
        <v>0.48045607598919776</v>
      </c>
      <c r="U306" s="100">
        <f t="shared" si="160"/>
        <v>8.0241988533690134E-2</v>
      </c>
      <c r="V306" s="100">
        <f t="shared" si="145"/>
        <v>0.52960706199586749</v>
      </c>
      <c r="W306" s="100">
        <f t="shared" si="146"/>
        <v>0.40404030942314983</v>
      </c>
      <c r="X306" s="100">
        <f t="shared" si="152"/>
        <v>7.3194642592636474E-3</v>
      </c>
      <c r="Y306" s="100">
        <f t="shared" si="134"/>
        <v>0.46165398755617515</v>
      </c>
      <c r="Z306" s="100">
        <f t="shared" si="161"/>
        <v>3.5384767644005589E-2</v>
      </c>
      <c r="AA306" s="100">
        <f t="shared" si="153"/>
        <v>0.47039293800414661</v>
      </c>
      <c r="AB306" s="100">
        <f t="shared" si="162"/>
        <v>0.60452194278128557</v>
      </c>
      <c r="AC306" s="100">
        <f t="shared" si="158"/>
        <v>0.3954778246646305</v>
      </c>
      <c r="AD306" s="100">
        <f t="shared" si="163"/>
        <v>0.59595969057686304</v>
      </c>
      <c r="AE306" s="359">
        <f t="shared" si="159"/>
        <v>2256358.0092307692</v>
      </c>
      <c r="AF306" s="100">
        <f t="shared" si="157"/>
        <v>1.855237117336404E-2</v>
      </c>
      <c r="AG306" s="100">
        <f t="shared" si="135"/>
        <v>0.47669049591348911</v>
      </c>
      <c r="AI306" s="198">
        <f t="shared" si="138"/>
        <v>1386090.3187751998</v>
      </c>
      <c r="AJ306" s="205">
        <f t="shared" si="154"/>
        <v>8.2105781956256604E-2</v>
      </c>
      <c r="AK306" s="35">
        <f t="shared" si="155"/>
        <v>331.25</v>
      </c>
      <c r="AL306" s="35">
        <f t="shared" si="143"/>
        <v>757.98999999999069</v>
      </c>
      <c r="AM306" s="35">
        <f t="shared" si="144"/>
        <v>6372.5432083999212</v>
      </c>
      <c r="AN306">
        <f t="shared" si="156"/>
        <v>2784.8717499999998</v>
      </c>
      <c r="AO306">
        <f t="shared" si="139"/>
        <v>1386339.8432839999</v>
      </c>
      <c r="AP306" s="35">
        <f t="shared" si="140"/>
        <v>1.6519168522020582</v>
      </c>
    </row>
    <row r="307" spans="2:42">
      <c r="B307" s="135">
        <v>44134</v>
      </c>
      <c r="C307" s="352">
        <v>807182.37</v>
      </c>
      <c r="D307" s="352">
        <v>1493951.05</v>
      </c>
      <c r="E307" s="355">
        <v>29.01</v>
      </c>
      <c r="F307" s="356">
        <v>163707.46</v>
      </c>
      <c r="G307" s="111">
        <v>8.1424400000000006</v>
      </c>
      <c r="H307" s="136">
        <v>2301133.42</v>
      </c>
      <c r="I307" s="136">
        <f t="shared" si="164"/>
        <v>25248.160000000149</v>
      </c>
      <c r="J307" s="136">
        <f t="shared" si="141"/>
        <v>11015.270000000019</v>
      </c>
      <c r="K307" s="155">
        <f t="shared" si="142"/>
        <v>4.7868888888676518E-3</v>
      </c>
      <c r="L307" s="136">
        <f t="shared" si="147"/>
        <v>3100.8100765863974</v>
      </c>
      <c r="M307" s="136">
        <f t="shared" si="148"/>
        <v>2356.4100765864032</v>
      </c>
      <c r="N307" s="136">
        <f t="shared" si="149"/>
        <v>-3845.2100765863916</v>
      </c>
      <c r="O307" s="155">
        <f t="shared" si="137"/>
        <v>1.0972053936794395E-2</v>
      </c>
      <c r="P307" s="100">
        <f t="shared" si="150"/>
        <v>1.1093775439276825E-2</v>
      </c>
      <c r="Q307" s="100">
        <f t="shared" si="132"/>
        <v>0.46840578537478617</v>
      </c>
      <c r="S307" s="100">
        <f t="shared" si="151"/>
        <v>1.1455535477345929E-2</v>
      </c>
      <c r="T307" s="100">
        <f t="shared" si="133"/>
        <v>0.47790008660881389</v>
      </c>
      <c r="U307" s="100">
        <f t="shared" si="160"/>
        <v>6.7383859732435963E-2</v>
      </c>
      <c r="V307" s="100">
        <f t="shared" si="145"/>
        <v>0.50493360580357738</v>
      </c>
      <c r="W307" s="100">
        <f t="shared" si="146"/>
        <v>0.36208499946134404</v>
      </c>
      <c r="X307" s="100">
        <f t="shared" si="152"/>
        <v>1.0898417159993247E-2</v>
      </c>
      <c r="Y307" s="100">
        <f t="shared" si="134"/>
        <v>0.46332659492128525</v>
      </c>
      <c r="Z307" s="100">
        <f t="shared" si="161"/>
        <v>3.0373850710145093E-2</v>
      </c>
      <c r="AA307" s="100">
        <f t="shared" si="153"/>
        <v>0.49506639419642262</v>
      </c>
      <c r="AB307" s="100">
        <f t="shared" si="162"/>
        <v>0.60685769730922279</v>
      </c>
      <c r="AC307" s="100">
        <f t="shared" si="158"/>
        <v>0.39314207013669289</v>
      </c>
      <c r="AD307" s="100">
        <f t="shared" si="163"/>
        <v>0.63791460447018966</v>
      </c>
      <c r="AE307" s="359">
        <f t="shared" si="159"/>
        <v>2263665.4523076918</v>
      </c>
      <c r="AF307" s="100">
        <f t="shared" si="157"/>
        <v>1.6232300025029518E-2</v>
      </c>
      <c r="AG307" s="100">
        <f t="shared" si="135"/>
        <v>0.47741471748538905</v>
      </c>
      <c r="AI307" s="198">
        <f t="shared" si="138"/>
        <v>1332978.1706024001</v>
      </c>
      <c r="AJ307" s="205">
        <f t="shared" si="154"/>
        <v>2.642851566355954E-2</v>
      </c>
      <c r="AK307" s="35">
        <f t="shared" si="155"/>
        <v>-744.39999999999418</v>
      </c>
      <c r="AL307" s="35">
        <f t="shared" si="143"/>
        <v>-1162.7600000000093</v>
      </c>
      <c r="AM307" s="35">
        <f t="shared" si="144"/>
        <v>-9467.703534400076</v>
      </c>
      <c r="AN307">
        <f t="shared" si="156"/>
        <v>-6061.2323359999527</v>
      </c>
      <c r="AO307">
        <f t="shared" si="139"/>
        <v>1333214.3827868002</v>
      </c>
      <c r="AP307" s="35">
        <f t="shared" si="140"/>
        <v>1.7260040468435178</v>
      </c>
    </row>
    <row r="308" spans="2:42">
      <c r="B308" s="135">
        <v>44141</v>
      </c>
      <c r="C308" s="352">
        <v>807367.27</v>
      </c>
      <c r="D308" s="352">
        <v>1496766.56</v>
      </c>
      <c r="E308" s="355">
        <v>27.01</v>
      </c>
      <c r="F308" s="356">
        <v>164221.18</v>
      </c>
      <c r="G308" s="111">
        <v>7.6867000000000001</v>
      </c>
      <c r="H308" s="136">
        <v>2304133.83</v>
      </c>
      <c r="I308" s="136">
        <f t="shared" si="164"/>
        <v>26735.830000000075</v>
      </c>
      <c r="J308" s="136">
        <f t="shared" si="141"/>
        <v>3000.410000000149</v>
      </c>
      <c r="K308" s="155">
        <f t="shared" si="142"/>
        <v>1.302185646048237E-3</v>
      </c>
      <c r="L308" s="136">
        <f t="shared" si="147"/>
        <v>3478.1935030637433</v>
      </c>
      <c r="M308" s="136">
        <f t="shared" si="148"/>
        <v>2713.0035030637409</v>
      </c>
      <c r="N308" s="136">
        <f t="shared" si="149"/>
        <v>-4243.3835030637456</v>
      </c>
      <c r="O308" s="155">
        <f t="shared" si="137"/>
        <v>1.1603418886480249E-2</v>
      </c>
      <c r="P308" s="100">
        <f t="shared" si="150"/>
        <v>1.1739638833440652E-2</v>
      </c>
      <c r="Q308" s="100">
        <f t="shared" si="132"/>
        <v>0.46663516681955108</v>
      </c>
      <c r="S308" s="100">
        <f t="shared" si="151"/>
        <v>1.0134850837421314E-2</v>
      </c>
      <c r="T308" s="100">
        <f t="shared" si="133"/>
        <v>0.46494188804080655</v>
      </c>
      <c r="U308" s="100">
        <f t="shared" si="160"/>
        <v>5.5314953569488082E-2</v>
      </c>
      <c r="V308" s="100">
        <f t="shared" si="145"/>
        <v>6.1624911262132209E-2</v>
      </c>
      <c r="W308" s="100">
        <f t="shared" si="146"/>
        <v>0.30298105575925816</v>
      </c>
      <c r="X308" s="100">
        <f t="shared" si="152"/>
        <v>1.2607392531967373E-2</v>
      </c>
      <c r="Y308" s="100">
        <f t="shared" si="134"/>
        <v>0.4675501604909022</v>
      </c>
      <c r="Z308" s="100">
        <f t="shared" si="161"/>
        <v>2.9193271026968105E-2</v>
      </c>
      <c r="AA308" s="100">
        <f t="shared" si="153"/>
        <v>0.93837508873782904</v>
      </c>
      <c r="AB308" s="100">
        <f t="shared" si="162"/>
        <v>0.65344973188717281</v>
      </c>
      <c r="AC308" s="100">
        <f t="shared" si="158"/>
        <v>0.34655003555873909</v>
      </c>
      <c r="AD308" s="100">
        <f t="shared" si="163"/>
        <v>0.69701894424074617</v>
      </c>
      <c r="AE308" s="359">
        <f t="shared" si="159"/>
        <v>2270186.5838461537</v>
      </c>
      <c r="AF308" s="100">
        <f t="shared" si="157"/>
        <v>1.4295123320229657E-2</v>
      </c>
      <c r="AG308" s="100">
        <f t="shared" si="135"/>
        <v>0.47717117254795788</v>
      </c>
      <c r="AI308" s="198">
        <f t="shared" si="138"/>
        <v>1262318.9443059999</v>
      </c>
      <c r="AJ308" s="205">
        <f t="shared" si="154"/>
        <v>-2.6266841698080943E-2</v>
      </c>
      <c r="AK308" s="35">
        <f t="shared" si="155"/>
        <v>-765.19000000000233</v>
      </c>
      <c r="AL308" s="35">
        <f t="shared" si="143"/>
        <v>513.72000000000116</v>
      </c>
      <c r="AM308" s="35">
        <f t="shared" si="144"/>
        <v>3948.8115240000088</v>
      </c>
      <c r="AN308">
        <f t="shared" si="156"/>
        <v>-5881.7859730000182</v>
      </c>
      <c r="AO308">
        <f t="shared" si="139"/>
        <v>1262526.562073</v>
      </c>
      <c r="AP308" s="35">
        <f t="shared" si="140"/>
        <v>1.8250181019690688</v>
      </c>
    </row>
    <row r="309" spans="2:42">
      <c r="B309" s="135">
        <v>44148</v>
      </c>
      <c r="C309" s="352">
        <v>814110.79</v>
      </c>
      <c r="D309" s="352">
        <v>1507737.85</v>
      </c>
      <c r="E309" s="355">
        <v>27.18</v>
      </c>
      <c r="F309" s="356">
        <v>163692.78</v>
      </c>
      <c r="G309" s="111">
        <v>7.8181599999999998</v>
      </c>
      <c r="H309" s="136">
        <v>2321848.64</v>
      </c>
      <c r="I309" s="136">
        <f t="shared" si="164"/>
        <v>39941.200000000186</v>
      </c>
      <c r="J309" s="136">
        <f t="shared" si="141"/>
        <v>17714.810000000056</v>
      </c>
      <c r="K309" s="155">
        <f t="shared" si="142"/>
        <v>7.6296144782288886E-3</v>
      </c>
      <c r="L309" s="136">
        <f t="shared" si="147"/>
        <v>5108.7723965741543</v>
      </c>
      <c r="M309" s="136">
        <f t="shared" si="148"/>
        <v>4689.3223965741427</v>
      </c>
      <c r="N309" s="136">
        <f t="shared" si="149"/>
        <v>-5528.2223965741659</v>
      </c>
      <c r="O309" s="155">
        <f t="shared" si="137"/>
        <v>1.720232719390364E-2</v>
      </c>
      <c r="P309" s="100">
        <f t="shared" si="150"/>
        <v>1.7503426869934825E-2</v>
      </c>
      <c r="Q309" s="100">
        <f t="shared" si="132"/>
        <v>0.47100941176682276</v>
      </c>
      <c r="S309" s="100">
        <f t="shared" si="151"/>
        <v>2.1120585279848298E-2</v>
      </c>
      <c r="T309" s="100">
        <f t="shared" si="133"/>
        <v>0.47234447086908954</v>
      </c>
      <c r="U309" s="100">
        <f t="shared" si="160"/>
        <v>4.8384742030524085E-2</v>
      </c>
      <c r="V309" s="100">
        <f t="shared" si="145"/>
        <v>0.38067131400223864</v>
      </c>
      <c r="W309" s="100">
        <f t="shared" si="146"/>
        <v>0.42159098875346795</v>
      </c>
      <c r="X309" s="100">
        <f t="shared" si="152"/>
        <v>1.5560957554901585E-2</v>
      </c>
      <c r="Y309" s="100">
        <f t="shared" si="134"/>
        <v>0.47028954586112626</v>
      </c>
      <c r="Z309" s="100">
        <f t="shared" si="161"/>
        <v>3.5602561800883753E-2</v>
      </c>
      <c r="AA309" s="100">
        <f t="shared" si="153"/>
        <v>0.61932868599776136</v>
      </c>
      <c r="AB309" s="100">
        <f t="shared" si="162"/>
        <v>0.69172146688602654</v>
      </c>
      <c r="AC309" s="100">
        <f t="shared" si="158"/>
        <v>0.3082783005598847</v>
      </c>
      <c r="AD309" s="100">
        <f t="shared" si="163"/>
        <v>0.57840901124653199</v>
      </c>
      <c r="AE309" s="359">
        <f t="shared" si="159"/>
        <v>2277064.0076923072</v>
      </c>
      <c r="AF309" s="100">
        <f t="shared" si="157"/>
        <v>1.2989889901124018E-2</v>
      </c>
      <c r="AG309" s="100">
        <f t="shared" si="135"/>
        <v>0.47677111689424223</v>
      </c>
      <c r="AI309" s="198">
        <f t="shared" si="138"/>
        <v>1279776.3448848</v>
      </c>
      <c r="AJ309" s="205">
        <f t="shared" si="154"/>
        <v>-3.1540920526065136E-2</v>
      </c>
      <c r="AK309" s="35">
        <f t="shared" si="155"/>
        <v>-419.45000000001164</v>
      </c>
      <c r="AL309" s="35">
        <f t="shared" si="143"/>
        <v>-528.39999999999418</v>
      </c>
      <c r="AM309" s="35">
        <f t="shared" si="144"/>
        <v>-4131.1157439999542</v>
      </c>
      <c r="AN309">
        <f t="shared" si="156"/>
        <v>-3279.3272120000911</v>
      </c>
      <c r="AO309">
        <f t="shared" si="139"/>
        <v>1279988.8424735998</v>
      </c>
      <c r="AP309" s="35">
        <f t="shared" si="140"/>
        <v>1.8139600619588128</v>
      </c>
    </row>
    <row r="310" spans="2:42">
      <c r="B310" s="135">
        <v>44155</v>
      </c>
      <c r="C310" s="352">
        <v>811851.82</v>
      </c>
      <c r="D310" s="352">
        <v>1518224.8</v>
      </c>
      <c r="E310" s="355">
        <v>28.29</v>
      </c>
      <c r="F310" s="356">
        <v>163986.43</v>
      </c>
      <c r="G310" s="111">
        <v>7.8166200000000003</v>
      </c>
      <c r="H310" s="136">
        <v>2330076.63</v>
      </c>
      <c r="I310" s="136">
        <f t="shared" si="164"/>
        <v>39958.479999999981</v>
      </c>
      <c r="J310" s="136">
        <f t="shared" si="141"/>
        <v>8227.9899999997579</v>
      </c>
      <c r="K310" s="155">
        <f t="shared" si="142"/>
        <v>3.5312100443665485E-3</v>
      </c>
      <c r="L310" s="136">
        <f t="shared" si="147"/>
        <v>5111.9895811744691</v>
      </c>
      <c r="M310" s="136">
        <f t="shared" si="148"/>
        <v>4228.1995811744609</v>
      </c>
      <c r="N310" s="136">
        <f t="shared" si="149"/>
        <v>-5995.7795811744772</v>
      </c>
      <c r="O310" s="155">
        <f t="shared" si="137"/>
        <v>1.7148998228440231E-2</v>
      </c>
      <c r="P310" s="100">
        <f t="shared" si="150"/>
        <v>1.7448217682568028E-2</v>
      </c>
      <c r="Q310" s="100">
        <f t="shared" si="132"/>
        <v>0.46041522413621694</v>
      </c>
      <c r="S310" s="100">
        <f t="shared" si="151"/>
        <v>1.2763435321299567E-2</v>
      </c>
      <c r="T310" s="100">
        <f t="shared" si="133"/>
        <v>0.46360651451178314</v>
      </c>
      <c r="U310" s="100">
        <f t="shared" si="160"/>
        <v>4.5202509350701602E-2</v>
      </c>
      <c r="V310" s="100">
        <f t="shared" si="145"/>
        <v>-0.27454700358169554</v>
      </c>
      <c r="W310" s="100">
        <f t="shared" si="146"/>
        <v>0.25605153148968479</v>
      </c>
      <c r="X310" s="100">
        <f t="shared" si="152"/>
        <v>1.9971168784291646E-2</v>
      </c>
      <c r="Y310" s="100">
        <f t="shared" si="134"/>
        <v>0.45871441568892357</v>
      </c>
      <c r="Z310" s="100">
        <f t="shared" si="161"/>
        <v>3.9499600105243692E-2</v>
      </c>
      <c r="AA310" s="100">
        <f t="shared" si="153"/>
        <v>1.2745457882180535</v>
      </c>
      <c r="AB310" s="100">
        <f t="shared" si="162"/>
        <v>0.71607083351202927</v>
      </c>
      <c r="AC310" s="100">
        <f t="shared" si="158"/>
        <v>0.283928840444373</v>
      </c>
      <c r="AD310" s="100">
        <f t="shared" si="163"/>
        <v>0.74394821825054536</v>
      </c>
      <c r="AE310" s="359">
        <f t="shared" si="159"/>
        <v>2284202.5599999996</v>
      </c>
      <c r="AF310" s="100">
        <f t="shared" si="157"/>
        <v>1.2340484380279276E-2</v>
      </c>
      <c r="AG310" s="100">
        <f t="shared" si="135"/>
        <v>0.47528461479428369</v>
      </c>
      <c r="AI310" s="198">
        <f t="shared" si="138"/>
        <v>1281819.6084666001</v>
      </c>
      <c r="AJ310" s="205">
        <f t="shared" si="154"/>
        <v>-7.5226490580164479E-2</v>
      </c>
      <c r="AK310" s="35">
        <f t="shared" si="155"/>
        <v>-883.79000000000815</v>
      </c>
      <c r="AL310" s="35">
        <f t="shared" si="143"/>
        <v>293.64999999999418</v>
      </c>
      <c r="AM310" s="35">
        <f t="shared" si="144"/>
        <v>2295.3504629999547</v>
      </c>
      <c r="AN310">
        <f t="shared" si="156"/>
        <v>-6908.2505898000636</v>
      </c>
      <c r="AO310">
        <f t="shared" si="139"/>
        <v>1282040.7406464</v>
      </c>
      <c r="AP310" s="35">
        <f t="shared" si="140"/>
        <v>1.8174747152147319</v>
      </c>
    </row>
    <row r="311" spans="2:42">
      <c r="B311" s="135">
        <v>44162</v>
      </c>
      <c r="C311" s="352">
        <v>816905.23</v>
      </c>
      <c r="D311" s="352">
        <v>1522195.56</v>
      </c>
      <c r="E311" s="355">
        <v>28.42</v>
      </c>
      <c r="F311" s="356">
        <v>164406.26999999999</v>
      </c>
      <c r="G311" s="111">
        <v>7.8191600000000001</v>
      </c>
      <c r="H311" s="136">
        <v>2339100.7799999998</v>
      </c>
      <c r="I311" s="136">
        <f t="shared" si="164"/>
        <v>37967.35999999987</v>
      </c>
      <c r="J311" s="136">
        <f t="shared" si="141"/>
        <v>9024.1499999999069</v>
      </c>
      <c r="K311" s="155">
        <f t="shared" si="142"/>
        <v>3.8579569025665957E-3</v>
      </c>
      <c r="L311" s="136">
        <f t="shared" si="147"/>
        <v>4855.6827076054042</v>
      </c>
      <c r="M311" s="136">
        <f t="shared" si="148"/>
        <v>5554.4927076054018</v>
      </c>
      <c r="N311" s="136">
        <f t="shared" si="149"/>
        <v>-4156.8727076054065</v>
      </c>
      <c r="O311" s="155">
        <f t="shared" si="137"/>
        <v>1.6231605035846242E-2</v>
      </c>
      <c r="P311" s="100">
        <f t="shared" si="150"/>
        <v>1.6499417056834484E-2</v>
      </c>
      <c r="Q311" s="100">
        <f t="shared" ref="Q311:Q374" si="165">(H311-H258)/H258</f>
        <v>0.46537456561409601</v>
      </c>
      <c r="S311" s="100">
        <f t="shared" si="151"/>
        <v>1.2045431567094294E-2</v>
      </c>
      <c r="T311" s="100">
        <f t="shared" ref="T311:T374" si="166">(C311-C258)/C258</f>
        <v>0.46221777153674665</v>
      </c>
      <c r="U311" s="100">
        <f t="shared" si="160"/>
        <v>4.2403115158826638E-2</v>
      </c>
      <c r="V311" s="100">
        <f t="shared" si="145"/>
        <v>0.55998736723127218</v>
      </c>
      <c r="W311" s="100">
        <f t="shared" si="146"/>
        <v>0.25608470012136791</v>
      </c>
      <c r="X311" s="100">
        <f t="shared" si="152"/>
        <v>1.8905913952133847E-2</v>
      </c>
      <c r="Y311" s="100">
        <f t="shared" ref="Y311:Y374" si="167">(D311-D258)/D258</f>
        <v>0.46707433499977807</v>
      </c>
      <c r="Z311" s="100">
        <f t="shared" si="161"/>
        <v>3.6393695099425125E-2</v>
      </c>
      <c r="AA311" s="100">
        <f t="shared" si="153"/>
        <v>0.44001484904395988</v>
      </c>
      <c r="AB311" s="100">
        <f t="shared" si="162"/>
        <v>0.70821931452955</v>
      </c>
      <c r="AC311" s="100">
        <f t="shared" si="158"/>
        <v>0.29178058071029195</v>
      </c>
      <c r="AD311" s="100">
        <f t="shared" si="163"/>
        <v>0.7439155632627632</v>
      </c>
      <c r="AE311" s="359">
        <f t="shared" si="159"/>
        <v>2290870.499230769</v>
      </c>
      <c r="AF311" s="100">
        <f t="shared" si="157"/>
        <v>1.2018139383336455E-2</v>
      </c>
      <c r="AG311" s="100">
        <f t="shared" si="135"/>
        <v>0.47304319341227707</v>
      </c>
      <c r="AI311" s="198">
        <f t="shared" si="138"/>
        <v>1285518.9301332</v>
      </c>
      <c r="AJ311" s="205">
        <f t="shared" si="154"/>
        <v>-3.5603914239459952E-2</v>
      </c>
      <c r="AK311" s="35">
        <f t="shared" si="155"/>
        <v>698.80999999999767</v>
      </c>
      <c r="AL311" s="35">
        <f t="shared" si="143"/>
        <v>419.83999999999651</v>
      </c>
      <c r="AM311" s="35">
        <f t="shared" si="144"/>
        <v>3282.7961343999727</v>
      </c>
      <c r="AN311">
        <f t="shared" si="156"/>
        <v>5464.1071995999819</v>
      </c>
      <c r="AO311">
        <f t="shared" si="139"/>
        <v>1285741.1506604</v>
      </c>
      <c r="AP311" s="35">
        <f t="shared" si="140"/>
        <v>1.8192625932510278</v>
      </c>
    </row>
    <row r="312" spans="2:42">
      <c r="B312" s="135">
        <v>44169</v>
      </c>
      <c r="C312" s="352">
        <v>817330.26</v>
      </c>
      <c r="D312" s="352">
        <v>1518946.15</v>
      </c>
      <c r="E312" s="355">
        <v>27.98</v>
      </c>
      <c r="F312" s="356">
        <v>166138.19</v>
      </c>
      <c r="G312" s="111">
        <v>7.8352399999999998</v>
      </c>
      <c r="H312" s="136">
        <v>2336276.41</v>
      </c>
      <c r="I312" s="136">
        <f t="shared" si="164"/>
        <v>32142.580000000075</v>
      </c>
      <c r="J312" s="136">
        <f t="shared" si="141"/>
        <v>-2824.3699999996461</v>
      </c>
      <c r="K312" s="155">
        <f t="shared" si="142"/>
        <v>-1.2089194531565064E-3</v>
      </c>
      <c r="L312" s="136">
        <f t="shared" si="147"/>
        <v>4102.3095655015131</v>
      </c>
      <c r="M312" s="136">
        <f t="shared" si="148"/>
        <v>6019.3195655015224</v>
      </c>
      <c r="N312" s="136">
        <f t="shared" si="149"/>
        <v>-2185.2995655015038</v>
      </c>
      <c r="O312" s="155">
        <f t="shared" si="137"/>
        <v>1.3758038159534415E-2</v>
      </c>
      <c r="P312" s="100">
        <f t="shared" si="150"/>
        <v>1.3949962272807771E-2</v>
      </c>
      <c r="Q312" s="100">
        <f t="shared" si="165"/>
        <v>0.4487120765028404</v>
      </c>
      <c r="S312" s="100">
        <f t="shared" si="151"/>
        <v>1.2340096471832441E-2</v>
      </c>
      <c r="T312" s="100">
        <f t="shared" si="166"/>
        <v>0.44364870369985698</v>
      </c>
      <c r="U312" s="100">
        <f t="shared" si="160"/>
        <v>3.8237152049568526E-2</v>
      </c>
      <c r="V312" s="100">
        <f t="shared" si="145"/>
        <v>-0.15048665720145774</v>
      </c>
      <c r="W312" s="100">
        <f t="shared" si="146"/>
        <v>0.30996236145324885</v>
      </c>
      <c r="X312" s="100">
        <f t="shared" si="152"/>
        <v>1.481833613385901E-2</v>
      </c>
      <c r="Y312" s="100">
        <f t="shared" si="167"/>
        <v>0.45145136809062436</v>
      </c>
      <c r="Z312" s="100">
        <f t="shared" si="161"/>
        <v>3.2529559313744419E-2</v>
      </c>
      <c r="AA312" s="100">
        <f t="shared" si="153"/>
        <v>1.1504901978142228</v>
      </c>
      <c r="AB312" s="100">
        <f t="shared" si="162"/>
        <v>0.766103189711833</v>
      </c>
      <c r="AC312" s="100">
        <f t="shared" si="158"/>
        <v>0.23389684758138005</v>
      </c>
      <c r="AD312" s="100">
        <f t="shared" si="163"/>
        <v>0.69003763854674394</v>
      </c>
      <c r="AE312" s="359">
        <f t="shared" si="159"/>
        <v>2296867.0661538462</v>
      </c>
      <c r="AF312" s="100">
        <f t="shared" si="157"/>
        <v>1.1752550428031519E-2</v>
      </c>
      <c r="AG312" s="100">
        <f t="shared" ref="AG312:AG375" si="168">(AE312-AE259)/AE259</f>
        <v>0.46977851016077149</v>
      </c>
      <c r="AI312" s="198">
        <f t="shared" si="138"/>
        <v>1301732.5918155999</v>
      </c>
      <c r="AJ312" s="205">
        <f t="shared" si="154"/>
        <v>3.1223208435067054E-2</v>
      </c>
      <c r="AK312" s="35">
        <f t="shared" si="155"/>
        <v>1917.0100000000093</v>
      </c>
      <c r="AL312" s="35">
        <f t="shared" si="143"/>
        <v>1731.9200000000128</v>
      </c>
      <c r="AM312" s="35">
        <f t="shared" si="144"/>
        <v>13570.008860800101</v>
      </c>
      <c r="AN312">
        <f t="shared" si="156"/>
        <v>15020.233432400073</v>
      </c>
      <c r="AO312">
        <f t="shared" si="139"/>
        <v>1301951.8218308</v>
      </c>
      <c r="AP312" s="35">
        <f t="shared" si="140"/>
        <v>1.7944415229702866</v>
      </c>
    </row>
    <row r="313" spans="2:42">
      <c r="B313" s="135">
        <v>44176</v>
      </c>
      <c r="C313" s="352">
        <v>817425.66</v>
      </c>
      <c r="D313" s="352">
        <v>1520259.9</v>
      </c>
      <c r="E313" s="355">
        <v>28.01</v>
      </c>
      <c r="F313" s="356">
        <v>165739.85999999999</v>
      </c>
      <c r="G313" s="111">
        <v>7.6509200000000002</v>
      </c>
      <c r="H313" s="136">
        <v>2337685.56</v>
      </c>
      <c r="I313" s="136">
        <f t="shared" si="164"/>
        <v>15836.919999999925</v>
      </c>
      <c r="J313" s="136">
        <f t="shared" si="141"/>
        <v>1409.1499999999069</v>
      </c>
      <c r="K313" s="155">
        <f t="shared" si="142"/>
        <v>6.0279706736944842E-4</v>
      </c>
      <c r="L313" s="136">
        <f t="shared" si="147"/>
        <v>2069.9366873526224</v>
      </c>
      <c r="M313" s="136">
        <f t="shared" si="148"/>
        <v>4117.0166873526096</v>
      </c>
      <c r="N313" s="136">
        <f t="shared" si="149"/>
        <v>-22.856687352635163</v>
      </c>
      <c r="O313" s="155">
        <f t="shared" si="137"/>
        <v>6.7746151454175577E-3</v>
      </c>
      <c r="P313" s="100">
        <f t="shared" si="150"/>
        <v>6.8208236002842652E-3</v>
      </c>
      <c r="Q313" s="100">
        <f t="shared" si="165"/>
        <v>0.44673955142578187</v>
      </c>
      <c r="S313" s="100">
        <f t="shared" si="151"/>
        <v>4.0717676767310692E-3</v>
      </c>
      <c r="T313" s="100">
        <f t="shared" si="166"/>
        <v>0.4383590974060903</v>
      </c>
      <c r="U313" s="100">
        <f t="shared" si="160"/>
        <v>3.2735826268914747E-2</v>
      </c>
      <c r="V313" s="100">
        <f t="shared" si="145"/>
        <v>6.7700386757995668E-2</v>
      </c>
      <c r="W313" s="100">
        <f t="shared" si="146"/>
        <v>0.2093127956698658</v>
      </c>
      <c r="X313" s="100">
        <f t="shared" si="152"/>
        <v>8.3051904546933095E-3</v>
      </c>
      <c r="Y313" s="100">
        <f t="shared" si="167"/>
        <v>0.45128610557229326</v>
      </c>
      <c r="Z313" s="100">
        <f t="shared" si="161"/>
        <v>3.2451612155308292E-2</v>
      </c>
      <c r="AA313" s="100">
        <f t="shared" si="153"/>
        <v>0.93229961324208699</v>
      </c>
      <c r="AB313" s="100">
        <f t="shared" si="162"/>
        <v>0.8190468509316472</v>
      </c>
      <c r="AC313" s="100">
        <f t="shared" si="158"/>
        <v>0.18095318636157051</v>
      </c>
      <c r="AD313" s="100">
        <f t="shared" ref="AD313:AD316" si="169">(D313-D309)/(H313-H309)</f>
        <v>0.79068720433012685</v>
      </c>
      <c r="AE313" s="359">
        <f t="shared" si="159"/>
        <v>2302535.92</v>
      </c>
      <c r="AF313" s="100">
        <f t="shared" si="157"/>
        <v>1.1186296134691104E-2</v>
      </c>
      <c r="AG313" s="100">
        <f t="shared" si="168"/>
        <v>0.46632635970058811</v>
      </c>
      <c r="AI313" s="198">
        <f t="shared" si="138"/>
        <v>1268062.4096712</v>
      </c>
      <c r="AJ313" s="205">
        <f t="shared" si="154"/>
        <v>-9.1531112138617393E-3</v>
      </c>
      <c r="AK313" s="35">
        <f t="shared" si="155"/>
        <v>2047.0799999999872</v>
      </c>
      <c r="AL313" s="35">
        <f t="shared" si="143"/>
        <v>-398.3300000000163</v>
      </c>
      <c r="AM313" s="35">
        <f t="shared" si="144"/>
        <v>-3047.5909636001247</v>
      </c>
      <c r="AN313">
        <f t="shared" si="156"/>
        <v>15662.045313599903</v>
      </c>
      <c r="AO313">
        <f t="shared" si="139"/>
        <v>1268276.7119404001</v>
      </c>
      <c r="AP313" s="35">
        <f t="shared" si="140"/>
        <v>1.8431983635680402</v>
      </c>
    </row>
    <row r="314" spans="2:42">
      <c r="B314" s="135">
        <v>44183</v>
      </c>
      <c r="C314" s="352">
        <v>812514.98</v>
      </c>
      <c r="D314" s="352">
        <v>1522307.15</v>
      </c>
      <c r="E314" s="355">
        <v>29.2</v>
      </c>
      <c r="F314" s="356">
        <v>166388.98000000001</v>
      </c>
      <c r="G314" s="111">
        <v>7.4430750000000003</v>
      </c>
      <c r="H314" s="136">
        <v>2334822.13</v>
      </c>
      <c r="I314" s="136">
        <f t="shared" si="164"/>
        <v>4745.5</v>
      </c>
      <c r="J314" s="136">
        <f t="shared" si="141"/>
        <v>-2863.4300000001676</v>
      </c>
      <c r="K314" s="155">
        <f t="shared" si="142"/>
        <v>-1.2264017730550497E-3</v>
      </c>
      <c r="L314" s="136">
        <f t="shared" si="147"/>
        <v>637.57250867417031</v>
      </c>
      <c r="M314" s="136">
        <f t="shared" si="148"/>
        <v>3040.1225086741879</v>
      </c>
      <c r="N314" s="136">
        <f t="shared" si="149"/>
        <v>1764.977491325847</v>
      </c>
      <c r="O314" s="155">
        <f t="shared" si="137"/>
        <v>2.0324888731459816E-3</v>
      </c>
      <c r="P314" s="100">
        <f t="shared" si="150"/>
        <v>2.0366282974993832E-3</v>
      </c>
      <c r="Q314" s="100">
        <f t="shared" si="165"/>
        <v>0.44131757178490416</v>
      </c>
      <c r="S314" s="100">
        <f t="shared" si="151"/>
        <v>8.1684857219391672E-4</v>
      </c>
      <c r="T314" s="100">
        <f t="shared" si="166"/>
        <v>0.4179834472638031</v>
      </c>
      <c r="U314" s="100">
        <f t="shared" si="160"/>
        <v>2.9127012653507072E-2</v>
      </c>
      <c r="V314" s="100">
        <f t="shared" si="145"/>
        <v>1.7149642212310983</v>
      </c>
      <c r="W314" s="100">
        <f t="shared" si="146"/>
        <v>0.13974502159941685</v>
      </c>
      <c r="X314" s="100">
        <f t="shared" si="152"/>
        <v>2.6888969275168343E-3</v>
      </c>
      <c r="Y314" s="100">
        <f t="shared" si="167"/>
        <v>0.45408902853477978</v>
      </c>
      <c r="Z314" s="100">
        <f t="shared" si="161"/>
        <v>3.1433057673308271E-2</v>
      </c>
      <c r="AA314" s="100">
        <f t="shared" si="153"/>
        <v>-0.7149642212311389</v>
      </c>
      <c r="AB314" s="100">
        <f t="shared" si="162"/>
        <v>0.58070660226814352</v>
      </c>
      <c r="AC314" s="100">
        <f t="shared" si="158"/>
        <v>0.41929343502506483</v>
      </c>
      <c r="AD314" s="100">
        <f t="shared" si="169"/>
        <v>0.86025708566006964</v>
      </c>
      <c r="AE314" s="359">
        <f t="shared" si="159"/>
        <v>2307873.5223076921</v>
      </c>
      <c r="AF314" s="100">
        <f t="shared" si="157"/>
        <v>1.036289982430127E-2</v>
      </c>
      <c r="AG314" s="100">
        <f t="shared" si="168"/>
        <v>0.46285461958091267</v>
      </c>
      <c r="AI314" s="198">
        <f t="shared" si="138"/>
        <v>1238445.6573135001</v>
      </c>
      <c r="AJ314" s="205">
        <f t="shared" si="154"/>
        <v>-3.3837796571849044E-2</v>
      </c>
      <c r="AK314" s="35">
        <f t="shared" si="155"/>
        <v>2402.5500000000175</v>
      </c>
      <c r="AL314" s="35">
        <f t="shared" si="143"/>
        <v>649.12000000002445</v>
      </c>
      <c r="AM314" s="35">
        <f t="shared" si="144"/>
        <v>4831.4488440001824</v>
      </c>
      <c r="AN314">
        <f t="shared" si="156"/>
        <v>17882.359841250131</v>
      </c>
      <c r="AO314">
        <f t="shared" si="139"/>
        <v>1238662.9951035003</v>
      </c>
      <c r="AP314" s="35">
        <f t="shared" si="140"/>
        <v>1.8849534855159749</v>
      </c>
    </row>
    <row r="315" spans="2:42">
      <c r="B315" s="135">
        <v>44190</v>
      </c>
      <c r="C315" s="352">
        <v>816066.35</v>
      </c>
      <c r="D315" s="352">
        <v>1526847.39</v>
      </c>
      <c r="E315" s="355">
        <v>30.32</v>
      </c>
      <c r="F315" s="356">
        <v>165847.07999999999</v>
      </c>
      <c r="G315" s="111">
        <v>7.3539000000000003</v>
      </c>
      <c r="H315" s="136">
        <v>2342913.73</v>
      </c>
      <c r="I315" s="136">
        <f t="shared" si="164"/>
        <v>3812.9500000001863</v>
      </c>
      <c r="J315" s="136">
        <f t="shared" si="141"/>
        <v>8091.6000000000931</v>
      </c>
      <c r="K315" s="155">
        <f t="shared" si="142"/>
        <v>3.4536482911814654E-3</v>
      </c>
      <c r="L315" s="136">
        <f t="shared" si="147"/>
        <v>518.49358843609321</v>
      </c>
      <c r="M315" s="136">
        <f t="shared" si="148"/>
        <v>1959.3035884360909</v>
      </c>
      <c r="N315" s="136">
        <f t="shared" si="149"/>
        <v>922.31641156390447</v>
      </c>
      <c r="O315" s="155">
        <f t="shared" si="137"/>
        <v>1.6274393509146349E-3</v>
      </c>
      <c r="P315" s="100">
        <f t="shared" si="150"/>
        <v>1.6300922271507202E-3</v>
      </c>
      <c r="Q315" s="100">
        <f t="shared" si="165"/>
        <v>0.44671578885008872</v>
      </c>
      <c r="S315" s="100">
        <f t="shared" si="151"/>
        <v>-1.0269000236416709E-3</v>
      </c>
      <c r="T315" s="100">
        <f t="shared" si="166"/>
        <v>0.42780798082917715</v>
      </c>
      <c r="U315" s="100">
        <f t="shared" si="160"/>
        <v>2.7419198602138581E-2</v>
      </c>
      <c r="V315" s="100">
        <f t="shared" si="145"/>
        <v>0.43889589203618007</v>
      </c>
      <c r="W315" s="100">
        <f t="shared" si="146"/>
        <v>-0.22000813018790272</v>
      </c>
      <c r="X315" s="100">
        <f t="shared" si="152"/>
        <v>3.0560002421764006E-3</v>
      </c>
      <c r="Y315" s="100">
        <f t="shared" si="167"/>
        <v>0.45702843769191903</v>
      </c>
      <c r="Z315" s="100">
        <f t="shared" si="161"/>
        <v>3.3272025145979975E-2</v>
      </c>
      <c r="AA315" s="100">
        <f t="shared" si="153"/>
        <v>0.56110534381332966</v>
      </c>
      <c r="AB315" s="100">
        <f t="shared" si="162"/>
        <v>0.60306995575161493</v>
      </c>
      <c r="AC315" s="100">
        <f t="shared" si="158"/>
        <v>0.39693017660694313</v>
      </c>
      <c r="AD315" s="100">
        <f t="shared" si="169"/>
        <v>1.2200081301878112</v>
      </c>
      <c r="AE315" s="359">
        <f t="shared" si="159"/>
        <v>2313330.7676923079</v>
      </c>
      <c r="AF315" s="100">
        <f t="shared" si="157"/>
        <v>9.8042505977883419E-3</v>
      </c>
      <c r="AG315" s="100">
        <f t="shared" si="168"/>
        <v>0.46004424410867467</v>
      </c>
      <c r="AI315" s="198">
        <f t="shared" si="138"/>
        <v>1219622.841612</v>
      </c>
      <c r="AJ315" s="205">
        <f t="shared" si="154"/>
        <v>-5.1260301950102068E-2</v>
      </c>
      <c r="AK315" s="35">
        <f t="shared" si="155"/>
        <v>1440.8099999999977</v>
      </c>
      <c r="AL315" s="35">
        <f t="shared" si="143"/>
        <v>-541.90000000002328</v>
      </c>
      <c r="AM315" s="35">
        <f t="shared" si="144"/>
        <v>-3985.0784100001715</v>
      </c>
      <c r="AN315">
        <f t="shared" si="156"/>
        <v>10595.572658999983</v>
      </c>
      <c r="AO315">
        <f t="shared" si="139"/>
        <v>1219845.81186</v>
      </c>
      <c r="AP315" s="35">
        <f t="shared" si="140"/>
        <v>1.92066383080626</v>
      </c>
    </row>
    <row r="316" spans="2:42">
      <c r="B316" s="135">
        <v>44196</v>
      </c>
      <c r="C316" s="352">
        <v>820881.06</v>
      </c>
      <c r="D316" s="352">
        <v>1532663.41</v>
      </c>
      <c r="E316" s="355">
        <v>29.16</v>
      </c>
      <c r="F316" s="356">
        <v>165582.26</v>
      </c>
      <c r="G316" s="111">
        <v>7.4139799999999996</v>
      </c>
      <c r="H316" s="136">
        <v>2353544.4700000002</v>
      </c>
      <c r="I316" s="136">
        <f t="shared" si="164"/>
        <v>17268.060000000056</v>
      </c>
      <c r="J316" s="136">
        <f t="shared" si="141"/>
        <v>10630.740000000224</v>
      </c>
      <c r="K316" s="155">
        <f t="shared" si="142"/>
        <v>4.5169063663369922E-3</v>
      </c>
      <c r="L316" s="136">
        <f t="shared" si="147"/>
        <v>2329.121470519216</v>
      </c>
      <c r="M316" s="136">
        <f t="shared" si="148"/>
        <v>1773.191470519223</v>
      </c>
      <c r="N316" s="136">
        <f t="shared" si="149"/>
        <v>-2885.051470519209</v>
      </c>
      <c r="O316" s="155">
        <f t="shared" si="137"/>
        <v>7.3370442836799485E-3</v>
      </c>
      <c r="P316" s="100">
        <f t="shared" si="150"/>
        <v>7.3912743912010201E-3</v>
      </c>
      <c r="Q316" s="100">
        <f t="shared" si="165"/>
        <v>0.43727576540038005</v>
      </c>
      <c r="S316" s="100">
        <f t="shared" si="151"/>
        <v>4.3443882770228606E-3</v>
      </c>
      <c r="T316" s="100">
        <f t="shared" si="166"/>
        <v>0.41604834665166546</v>
      </c>
      <c r="U316" s="100">
        <f t="shared" si="160"/>
        <v>2.8620944862201826E-2</v>
      </c>
      <c r="V316" s="100">
        <f t="shared" si="145"/>
        <v>0.45290450147402511</v>
      </c>
      <c r="W316" s="100">
        <f t="shared" si="146"/>
        <v>0.20562819448160563</v>
      </c>
      <c r="X316" s="100">
        <f t="shared" si="152"/>
        <v>9.030774395787507E-3</v>
      </c>
      <c r="Y316" s="100">
        <f t="shared" si="167"/>
        <v>0.44890882942085508</v>
      </c>
      <c r="Z316" s="100">
        <f t="shared" si="161"/>
        <v>3.7093561538068885E-2</v>
      </c>
      <c r="AA316" s="100">
        <f t="shared" si="153"/>
        <v>0.54709455785767469</v>
      </c>
      <c r="AB316" s="100">
        <f t="shared" si="162"/>
        <v>0.64195285501789556</v>
      </c>
      <c r="AC316" s="100">
        <f t="shared" si="158"/>
        <v>0.35804700853473076</v>
      </c>
      <c r="AD316" s="100">
        <f t="shared" si="169"/>
        <v>0.79437180551839437</v>
      </c>
      <c r="AE316" s="359">
        <f t="shared" si="159"/>
        <v>2319304.5530769229</v>
      </c>
      <c r="AF316" s="100">
        <f t="shared" si="157"/>
        <v>9.7687355327222905E-3</v>
      </c>
      <c r="AG316" s="100">
        <f t="shared" si="168"/>
        <v>0.45777610488316561</v>
      </c>
      <c r="AI316" s="198">
        <f t="shared" si="138"/>
        <v>1227623.5639948</v>
      </c>
      <c r="AJ316" s="205">
        <f t="shared" si="154"/>
        <v>-5.6931068859108702E-2</v>
      </c>
      <c r="AK316" s="35">
        <f t="shared" si="155"/>
        <v>-555.92999999999302</v>
      </c>
      <c r="AL316" s="35">
        <f t="shared" si="143"/>
        <v>-264.81999999997788</v>
      </c>
      <c r="AM316" s="35">
        <f t="shared" si="144"/>
        <v>-1963.3701835998359</v>
      </c>
      <c r="AN316">
        <f t="shared" si="156"/>
        <v>-4121.6539013999482</v>
      </c>
      <c r="AO316">
        <f t="shared" si="139"/>
        <v>1227839.7556516</v>
      </c>
      <c r="AP316" s="35">
        <f t="shared" si="140"/>
        <v>1.9168172875710496</v>
      </c>
    </row>
    <row r="317" spans="2:42">
      <c r="B317" s="135">
        <v>44204</v>
      </c>
      <c r="C317" s="352">
        <v>818194.88</v>
      </c>
      <c r="D317" s="352">
        <v>1518551.15</v>
      </c>
      <c r="E317" s="355">
        <v>26.24</v>
      </c>
      <c r="F317" s="356">
        <v>165319.32</v>
      </c>
      <c r="G317" s="111">
        <v>7.4303400000000002</v>
      </c>
      <c r="H317" s="136">
        <v>2336746.0299999998</v>
      </c>
      <c r="I317" s="136">
        <f t="shared" si="164"/>
        <v>-939.53000000026077</v>
      </c>
      <c r="J317" s="136">
        <f t="shared" si="141"/>
        <v>-16798.44000000041</v>
      </c>
      <c r="K317" s="155">
        <f t="shared" si="142"/>
        <v>-7.1888171775348697E-3</v>
      </c>
      <c r="L317" s="136">
        <f t="shared" si="147"/>
        <v>-126.44508865008341</v>
      </c>
      <c r="M317" s="136">
        <f t="shared" si="148"/>
        <v>-546.98508865006249</v>
      </c>
      <c r="N317" s="136">
        <f t="shared" si="149"/>
        <v>-294.09491134989565</v>
      </c>
      <c r="O317" s="155">
        <f t="shared" si="137"/>
        <v>-4.0206765644970876E-4</v>
      </c>
      <c r="P317" s="100">
        <f t="shared" si="150"/>
        <v>-4.0190606302083703E-4</v>
      </c>
      <c r="Q317" s="100">
        <f t="shared" si="165"/>
        <v>0.43101771298883096</v>
      </c>
      <c r="S317" s="100">
        <f t="shared" si="151"/>
        <v>9.4102746909116119E-4</v>
      </c>
      <c r="T317" s="100">
        <f t="shared" si="166"/>
        <v>0.40142633961489832</v>
      </c>
      <c r="U317" s="100">
        <f t="shared" si="160"/>
        <v>2.3681778758187482E-2</v>
      </c>
      <c r="V317" s="100">
        <f t="shared" si="145"/>
        <v>0.15990651512878493</v>
      </c>
      <c r="W317" s="100">
        <f t="shared" si="146"/>
        <v>-0.81872851319250961</v>
      </c>
      <c r="X317" s="100">
        <f t="shared" si="152"/>
        <v>-1.123985444857159E-3</v>
      </c>
      <c r="Y317" s="100">
        <f t="shared" si="167"/>
        <v>0.44748554445785177</v>
      </c>
      <c r="Z317" s="100">
        <f t="shared" si="161"/>
        <v>2.734531991944042E-2</v>
      </c>
      <c r="AA317" s="100">
        <f t="shared" si="153"/>
        <v>0.84009348487119428</v>
      </c>
      <c r="AB317" s="100">
        <f t="shared" si="162"/>
        <v>0.69201702885548855</v>
      </c>
      <c r="AC317" s="100">
        <f t="shared" si="158"/>
        <v>0.3079833431987874</v>
      </c>
      <c r="AE317" s="359">
        <f t="shared" si="159"/>
        <v>2323869.786153846</v>
      </c>
      <c r="AF317" s="100">
        <f t="shared" si="157"/>
        <v>9.265378215618035E-3</v>
      </c>
      <c r="AG317" s="100">
        <f t="shared" si="168"/>
        <v>0.45494213163297609</v>
      </c>
      <c r="AI317" s="198">
        <f t="shared" si="138"/>
        <v>1228378.7561688002</v>
      </c>
      <c r="AJ317" s="205">
        <f t="shared" si="154"/>
        <v>-3.1294716411228926E-2</v>
      </c>
      <c r="AK317" s="35">
        <f t="shared" si="155"/>
        <v>-420.53999999997905</v>
      </c>
      <c r="AL317" s="35">
        <f t="shared" si="143"/>
        <v>-262.94000000000233</v>
      </c>
      <c r="AM317" s="35">
        <f t="shared" si="144"/>
        <v>-1953.7335996000174</v>
      </c>
      <c r="AN317">
        <f t="shared" si="156"/>
        <v>-3124.7551835998443</v>
      </c>
      <c r="AO317">
        <f t="shared" si="139"/>
        <v>1228573.7282904</v>
      </c>
      <c r="AP317" s="35">
        <f t="shared" si="140"/>
        <v>1.9019990222741108</v>
      </c>
    </row>
    <row r="318" spans="2:42">
      <c r="B318" s="135">
        <v>44211</v>
      </c>
      <c r="C318" s="352">
        <v>815334.55</v>
      </c>
      <c r="D318" s="352">
        <v>1520680.52</v>
      </c>
      <c r="E318" s="355">
        <v>27.88</v>
      </c>
      <c r="F318" s="356">
        <v>164275.72</v>
      </c>
      <c r="G318" s="111">
        <v>7.3776799999999998</v>
      </c>
      <c r="H318" s="136">
        <v>2336015.06</v>
      </c>
      <c r="I318" s="136">
        <f t="shared" si="164"/>
        <v>1192.9300000001676</v>
      </c>
      <c r="J318" s="136">
        <f t="shared" si="141"/>
        <v>-730.96999999973923</v>
      </c>
      <c r="K318" s="155">
        <f t="shared" si="142"/>
        <v>-3.1291322240008983E-4</v>
      </c>
      <c r="L318" s="136">
        <f t="shared" si="147"/>
        <v>161.69446221578704</v>
      </c>
      <c r="M318" s="136">
        <f t="shared" si="148"/>
        <v>-1951.5655377842222</v>
      </c>
      <c r="N318" s="136">
        <f t="shared" si="149"/>
        <v>-2274.9544622157964</v>
      </c>
      <c r="O318" s="155">
        <f t="shared" si="137"/>
        <v>5.1066879680140744E-4</v>
      </c>
      <c r="P318" s="100">
        <f t="shared" si="150"/>
        <v>5.1092971266302313E-4</v>
      </c>
      <c r="Q318" s="100">
        <f t="shared" si="165"/>
        <v>0.41966783839760213</v>
      </c>
      <c r="S318" s="100">
        <f t="shared" si="151"/>
        <v>3.4701760206317244E-3</v>
      </c>
      <c r="T318" s="100">
        <f t="shared" si="166"/>
        <v>0.38999757983938704</v>
      </c>
      <c r="U318" s="100">
        <f t="shared" si="160"/>
        <v>2.2655519520729781E-2</v>
      </c>
      <c r="V318" s="100">
        <f t="shared" si="145"/>
        <v>3.913060727527776</v>
      </c>
      <c r="W318" s="100">
        <f t="shared" si="146"/>
        <v>2.3635670156670292</v>
      </c>
      <c r="X318" s="100">
        <f t="shared" si="152"/>
        <v>-1.0685294357317369E-3</v>
      </c>
      <c r="Y318" s="100">
        <f t="shared" si="167"/>
        <v>0.4361036647621373</v>
      </c>
      <c r="Z318" s="100">
        <f t="shared" si="161"/>
        <v>2.4278700058027725E-2</v>
      </c>
      <c r="AA318" s="100">
        <f t="shared" si="153"/>
        <v>-2.9130744079796318</v>
      </c>
      <c r="AB318" s="100">
        <f t="shared" si="162"/>
        <v>0.35698217789122388</v>
      </c>
      <c r="AC318" s="100">
        <f t="shared" si="158"/>
        <v>0.64301714182059955</v>
      </c>
      <c r="AE318" s="359">
        <f t="shared" si="159"/>
        <v>2328031.9107692307</v>
      </c>
      <c r="AF318" s="100">
        <f t="shared" si="157"/>
        <v>8.7346157693172829E-3</v>
      </c>
      <c r="AG318" s="100">
        <f t="shared" si="168"/>
        <v>0.45139965248547503</v>
      </c>
      <c r="AI318" s="198">
        <f t="shared" si="138"/>
        <v>1211973.6939296001</v>
      </c>
      <c r="AJ318" s="205">
        <f t="shared" si="154"/>
        <v>-2.1375151366208787E-2</v>
      </c>
      <c r="AK318" s="35">
        <f t="shared" si="155"/>
        <v>-2113.2600000000093</v>
      </c>
      <c r="AL318" s="35">
        <f t="shared" si="143"/>
        <v>-1043.6000000000058</v>
      </c>
      <c r="AM318" s="35">
        <f t="shared" si="144"/>
        <v>-7699.3468480000429</v>
      </c>
      <c r="AN318">
        <f t="shared" si="156"/>
        <v>-15590.956036800068</v>
      </c>
      <c r="AO318">
        <f t="shared" si="139"/>
        <v>1212179.383648</v>
      </c>
      <c r="AP318" s="35">
        <f t="shared" si="140"/>
        <v>1.9271199391049423</v>
      </c>
    </row>
    <row r="319" spans="2:42">
      <c r="B319" s="135">
        <v>44218</v>
      </c>
      <c r="C319" s="352">
        <v>816798.91</v>
      </c>
      <c r="D319" s="352">
        <v>1516047.88</v>
      </c>
      <c r="E319" s="355">
        <v>29.7</v>
      </c>
      <c r="F319" s="356">
        <v>164991.67999999999</v>
      </c>
      <c r="G319" s="111">
        <v>7.1919000000000004</v>
      </c>
      <c r="H319" s="136">
        <v>2332846.79</v>
      </c>
      <c r="I319" s="136">
        <f t="shared" si="164"/>
        <v>-10066.939999999944</v>
      </c>
      <c r="J319" s="136">
        <f t="shared" si="141"/>
        <v>-3168.2700000000186</v>
      </c>
      <c r="K319" s="155">
        <f t="shared" si="142"/>
        <v>-1.3581131918226051E-3</v>
      </c>
      <c r="L319" s="136">
        <f t="shared" si="147"/>
        <v>-1399.760842058419</v>
      </c>
      <c r="M319" s="136">
        <f t="shared" si="148"/>
        <v>-2255.1608420584134</v>
      </c>
      <c r="N319" s="136">
        <f t="shared" si="149"/>
        <v>544.36084205842485</v>
      </c>
      <c r="O319" s="155">
        <f t="shared" si="137"/>
        <v>-4.3153026778925095E-3</v>
      </c>
      <c r="P319" s="100">
        <f t="shared" si="150"/>
        <v>-4.2967608542718062E-3</v>
      </c>
      <c r="Q319" s="100">
        <f t="shared" si="165"/>
        <v>0.41463182295267592</v>
      </c>
      <c r="S319" s="100">
        <f t="shared" si="151"/>
        <v>8.9767210717615778E-4</v>
      </c>
      <c r="T319" s="100">
        <f t="shared" si="166"/>
        <v>0.39473900262709216</v>
      </c>
      <c r="U319" s="100">
        <f t="shared" si="160"/>
        <v>1.8934797803733534E-2</v>
      </c>
      <c r="V319" s="100">
        <f t="shared" si="145"/>
        <v>-0.46219545682658908</v>
      </c>
      <c r="W319" s="100">
        <f t="shared" si="146"/>
        <v>-7.2768885083258655E-2</v>
      </c>
      <c r="X319" s="100">
        <f t="shared" si="152"/>
        <v>-7.0730775523020735E-3</v>
      </c>
      <c r="Y319" s="100">
        <f t="shared" si="167"/>
        <v>0.42558649089201228</v>
      </c>
      <c r="Z319" s="100">
        <f t="shared" si="161"/>
        <v>1.8508674141370477E-2</v>
      </c>
      <c r="AA319" s="100">
        <f t="shared" si="153"/>
        <v>1.4621986131232827</v>
      </c>
      <c r="AB319" s="100">
        <f t="shared" si="162"/>
        <v>0.43327492213115737</v>
      </c>
      <c r="AC319" s="100">
        <f t="shared" si="158"/>
        <v>0.5667246403727183</v>
      </c>
      <c r="AD319" s="100">
        <f t="shared" ref="AD319:AD333" si="170">(D319-D315)/(H319-H315)</f>
        <v>1.0727698784337714</v>
      </c>
      <c r="AE319" s="359">
        <f t="shared" si="159"/>
        <v>2331318.729230769</v>
      </c>
      <c r="AF319" s="100">
        <f t="shared" si="157"/>
        <v>7.7757845050429831E-3</v>
      </c>
      <c r="AG319" s="100">
        <f t="shared" si="168"/>
        <v>0.44725426827630949</v>
      </c>
      <c r="AI319" s="198">
        <f t="shared" si="138"/>
        <v>1186603.6633919999</v>
      </c>
      <c r="AJ319" s="205">
        <f t="shared" si="154"/>
        <v>-2.707326977933441E-2</v>
      </c>
      <c r="AK319" s="35">
        <f t="shared" si="155"/>
        <v>-855.39999999999418</v>
      </c>
      <c r="AL319" s="35">
        <f t="shared" si="143"/>
        <v>715.95999999999185</v>
      </c>
      <c r="AM319" s="35">
        <f t="shared" si="144"/>
        <v>5149.1127239999414</v>
      </c>
      <c r="AN319">
        <f t="shared" si="156"/>
        <v>-6151.9512599999589</v>
      </c>
      <c r="AO319">
        <f t="shared" si="139"/>
        <v>1186817.2628220001</v>
      </c>
      <c r="AP319" s="35">
        <f t="shared" si="140"/>
        <v>1.9656326741093946</v>
      </c>
    </row>
    <row r="320" spans="2:42">
      <c r="B320" s="135">
        <v>44225</v>
      </c>
      <c r="C320" s="352">
        <v>821963.05</v>
      </c>
      <c r="D320" s="352">
        <v>1523016.13</v>
      </c>
      <c r="E320" s="355">
        <v>29.87</v>
      </c>
      <c r="F320" s="356">
        <v>165314.59</v>
      </c>
      <c r="G320" s="111">
        <v>7.0637999999999996</v>
      </c>
      <c r="H320" s="136">
        <v>2344979.1800000002</v>
      </c>
      <c r="I320" s="136">
        <f t="shared" si="164"/>
        <v>-8565.2900000000373</v>
      </c>
      <c r="J320" s="136">
        <f t="shared" si="141"/>
        <v>12132.39000000013</v>
      </c>
      <c r="K320" s="155">
        <f t="shared" si="142"/>
        <v>5.1737730140529988E-3</v>
      </c>
      <c r="L320" s="136">
        <f t="shared" si="147"/>
        <v>-1212.5612276678328</v>
      </c>
      <c r="M320" s="136">
        <f t="shared" si="148"/>
        <v>-1480.2312276678456</v>
      </c>
      <c r="N320" s="136">
        <f t="shared" si="149"/>
        <v>944.89122766781998</v>
      </c>
      <c r="O320" s="155">
        <f t="shared" si="137"/>
        <v>-3.6526081225164808E-3</v>
      </c>
      <c r="P320" s="100">
        <f t="shared" si="150"/>
        <v>-3.6393151305103813E-3</v>
      </c>
      <c r="Q320" s="100">
        <f t="shared" si="165"/>
        <v>0.41502810237573634</v>
      </c>
      <c r="S320" s="100">
        <f t="shared" si="151"/>
        <v>1.3180837672146933E-3</v>
      </c>
      <c r="T320" s="100">
        <f t="shared" si="166"/>
        <v>0.39048823369927338</v>
      </c>
      <c r="U320" s="100">
        <f t="shared" si="160"/>
        <v>1.8311450484232022E-2</v>
      </c>
      <c r="V320" s="100">
        <f t="shared" si="145"/>
        <v>0.42564902710842284</v>
      </c>
      <c r="W320" s="100">
        <f t="shared" si="146"/>
        <v>-0.12632263472690194</v>
      </c>
      <c r="X320" s="100">
        <f t="shared" si="152"/>
        <v>-6.2944544360199924E-3</v>
      </c>
      <c r="Y320" s="100">
        <f t="shared" si="167"/>
        <v>0.42863547058875939</v>
      </c>
      <c r="Z320" s="100">
        <f t="shared" si="161"/>
        <v>1.9455175589588321E-2</v>
      </c>
      <c r="AA320" s="100">
        <f t="shared" si="153"/>
        <v>0.57435097289156756</v>
      </c>
      <c r="AB320" s="100">
        <f t="shared" si="162"/>
        <v>0.43937373587693773</v>
      </c>
      <c r="AC320" s="100">
        <f t="shared" si="158"/>
        <v>0.56062582662693727</v>
      </c>
      <c r="AD320" s="100">
        <f t="shared" si="170"/>
        <v>1.126322634726902</v>
      </c>
      <c r="AE320" s="359">
        <f t="shared" si="159"/>
        <v>2334691.48</v>
      </c>
      <c r="AF320" s="100">
        <f t="shared" si="157"/>
        <v>6.6342847913888258E-3</v>
      </c>
      <c r="AG320" s="100">
        <f t="shared" si="168"/>
        <v>0.44313888672339252</v>
      </c>
      <c r="AI320" s="198">
        <f t="shared" si="138"/>
        <v>1167749.2008419998</v>
      </c>
      <c r="AJ320" s="205">
        <f t="shared" si="154"/>
        <v>-4.8772575656631616E-2</v>
      </c>
      <c r="AK320" s="35">
        <f t="shared" si="155"/>
        <v>-267.67000000001281</v>
      </c>
      <c r="AL320" s="35">
        <f t="shared" si="143"/>
        <v>322.91000000000349</v>
      </c>
      <c r="AM320" s="35">
        <f t="shared" si="144"/>
        <v>2280.9716580000245</v>
      </c>
      <c r="AN320">
        <f t="shared" si="156"/>
        <v>-1890.7673460000904</v>
      </c>
      <c r="AO320">
        <f t="shared" si="139"/>
        <v>1167960.196548</v>
      </c>
      <c r="AP320" s="35">
        <f t="shared" si="140"/>
        <v>2.0077560750193149</v>
      </c>
    </row>
    <row r="321" spans="2:42">
      <c r="B321" s="135">
        <v>44232</v>
      </c>
      <c r="C321" s="352">
        <v>822677.17</v>
      </c>
      <c r="D321" s="352">
        <v>1521043.18</v>
      </c>
      <c r="E321" s="355">
        <v>28.26</v>
      </c>
      <c r="F321" s="356">
        <v>164381.76000000001</v>
      </c>
      <c r="G321" s="111">
        <v>6.9720599999999999</v>
      </c>
      <c r="H321" s="136">
        <v>2343720.35</v>
      </c>
      <c r="I321" s="136">
        <f t="shared" si="164"/>
        <v>6974.320000000298</v>
      </c>
      <c r="J321" s="136">
        <f t="shared" si="141"/>
        <v>-1258.8300000000745</v>
      </c>
      <c r="K321" s="155">
        <f t="shared" si="142"/>
        <v>-5.3710759476917737E-4</v>
      </c>
      <c r="L321" s="136">
        <f t="shared" si="147"/>
        <v>1000.3241509683362</v>
      </c>
      <c r="M321" s="136">
        <f t="shared" si="148"/>
        <v>62.764150968338527</v>
      </c>
      <c r="N321" s="136">
        <f t="shared" si="149"/>
        <v>-1937.8841509683339</v>
      </c>
      <c r="O321" s="155">
        <f t="shared" si="137"/>
        <v>2.9757475118566503E-3</v>
      </c>
      <c r="P321" s="100">
        <f t="shared" si="150"/>
        <v>2.9846290142195291E-3</v>
      </c>
      <c r="Q321" s="100">
        <f t="shared" si="165"/>
        <v>0.39659608803943264</v>
      </c>
      <c r="S321" s="100">
        <f t="shared" si="151"/>
        <v>5.478266986955525E-3</v>
      </c>
      <c r="T321" s="100">
        <f t="shared" si="166"/>
        <v>0.37315963419561143</v>
      </c>
      <c r="U321" s="100">
        <f t="shared" si="160"/>
        <v>1.8962745418203569E-2</v>
      </c>
      <c r="V321" s="100">
        <f t="shared" si="145"/>
        <v>-0.5672886728151959</v>
      </c>
      <c r="W321" s="100">
        <f t="shared" si="146"/>
        <v>0.64268487823900333</v>
      </c>
      <c r="X321" s="100">
        <f t="shared" si="152"/>
        <v>1.6410576621011602E-3</v>
      </c>
      <c r="Y321" s="100">
        <f t="shared" si="167"/>
        <v>0.40960849731251553</v>
      </c>
      <c r="Z321" s="100">
        <f t="shared" si="161"/>
        <v>1.6219376253301568E-2</v>
      </c>
      <c r="AA321" s="100">
        <f t="shared" si="153"/>
        <v>1.5672886728151034</v>
      </c>
      <c r="AB321" s="100">
        <f t="shared" si="162"/>
        <v>0.48775170388288208</v>
      </c>
      <c r="AC321" s="100">
        <f t="shared" si="158"/>
        <v>0.51224785862098887</v>
      </c>
      <c r="AD321" s="100">
        <f t="shared" si="170"/>
        <v>0.35731512176096331</v>
      </c>
      <c r="AE321" s="359">
        <f t="shared" si="159"/>
        <v>2337736.5969230765</v>
      </c>
      <c r="AF321" s="100">
        <f t="shared" si="157"/>
        <v>5.9671203833589394E-3</v>
      </c>
      <c r="AG321" s="100">
        <f t="shared" si="168"/>
        <v>0.43769759496440314</v>
      </c>
      <c r="AI321" s="198">
        <f t="shared" si="138"/>
        <v>1146079.4936256001</v>
      </c>
      <c r="AJ321" s="205">
        <f t="shared" si="154"/>
        <v>-6.6998278934653543E-2</v>
      </c>
      <c r="AK321" s="35">
        <f t="shared" si="155"/>
        <v>-937.55999999999767</v>
      </c>
      <c r="AL321" s="35">
        <f t="shared" si="143"/>
        <v>-932.82999999998719</v>
      </c>
      <c r="AM321" s="35">
        <f t="shared" si="144"/>
        <v>-6503.746729799911</v>
      </c>
      <c r="AN321">
        <f t="shared" si="156"/>
        <v>-6536.7245735999841</v>
      </c>
      <c r="AO321">
        <f t="shared" si="139"/>
        <v>1146276.5240412001</v>
      </c>
      <c r="AP321" s="35">
        <f t="shared" si="140"/>
        <v>2.0446378346275553</v>
      </c>
    </row>
    <row r="322" spans="2:42">
      <c r="B322" s="135">
        <v>44239</v>
      </c>
      <c r="C322" s="352">
        <v>827522.06</v>
      </c>
      <c r="D322" s="352">
        <v>1525862.46</v>
      </c>
      <c r="E322" s="355">
        <v>28.96</v>
      </c>
      <c r="F322" s="356">
        <v>165468.69</v>
      </c>
      <c r="G322" s="111">
        <v>7.0617000000000001</v>
      </c>
      <c r="H322" s="136">
        <v>2353384.52</v>
      </c>
      <c r="I322" s="136">
        <f t="shared" si="164"/>
        <v>17369.459999999963</v>
      </c>
      <c r="J322" s="136">
        <f t="shared" si="141"/>
        <v>9664.1699999999255</v>
      </c>
      <c r="K322" s="155">
        <f t="shared" si="142"/>
        <v>4.1064984994462041E-3</v>
      </c>
      <c r="L322" s="136">
        <f t="shared" si="147"/>
        <v>2459.6711839925179</v>
      </c>
      <c r="M322" s="136">
        <f t="shared" si="148"/>
        <v>3652.641183992519</v>
      </c>
      <c r="N322" s="136">
        <f t="shared" si="149"/>
        <v>-1266.7011839925167</v>
      </c>
      <c r="O322" s="155">
        <f t="shared" ref="O322:O385" si="171">I322/H322</f>
        <v>7.380629834345967E-3</v>
      </c>
      <c r="P322" s="100">
        <f t="shared" si="150"/>
        <v>7.4355085707366814E-3</v>
      </c>
      <c r="Q322" s="100">
        <f t="shared" si="165"/>
        <v>0.39354733834882216</v>
      </c>
      <c r="S322" s="100">
        <f t="shared" si="151"/>
        <v>1.4947864039368881E-2</v>
      </c>
      <c r="T322" s="100">
        <f t="shared" si="166"/>
        <v>0.37811566367140326</v>
      </c>
      <c r="U322" s="100">
        <f t="shared" si="160"/>
        <v>1.6473519531659833E-2</v>
      </c>
      <c r="V322" s="100">
        <f t="shared" si="145"/>
        <v>0.50132499738726155</v>
      </c>
      <c r="W322" s="100">
        <f t="shared" si="146"/>
        <v>0.7016631489983014</v>
      </c>
      <c r="X322" s="100">
        <f t="shared" si="152"/>
        <v>3.4076454139097831E-3</v>
      </c>
      <c r="Y322" s="100">
        <f t="shared" si="167"/>
        <v>0.40206183047235788</v>
      </c>
      <c r="Z322" s="100">
        <f t="shared" si="161"/>
        <v>1.2021061884199477E-2</v>
      </c>
      <c r="AA322" s="100">
        <f t="shared" si="153"/>
        <v>0.4986750026127505</v>
      </c>
      <c r="AB322" s="100">
        <f t="shared" si="162"/>
        <v>0.47847065131480426</v>
      </c>
      <c r="AC322" s="100">
        <f t="shared" si="158"/>
        <v>0.52152891118906752</v>
      </c>
      <c r="AD322" s="100">
        <f t="shared" si="170"/>
        <v>0.29833627527856105</v>
      </c>
      <c r="AE322" s="359">
        <f t="shared" si="159"/>
        <v>2340162.4338461538</v>
      </c>
      <c r="AF322" s="100">
        <f t="shared" si="157"/>
        <v>5.2106343649365693E-3</v>
      </c>
      <c r="AG322" s="100">
        <f t="shared" si="168"/>
        <v>0.43171421294059886</v>
      </c>
      <c r="AI322" s="198">
        <f t="shared" ref="AI322:AI385" si="172">F322*G322</f>
        <v>1168490.2481730001</v>
      </c>
      <c r="AJ322" s="205">
        <f t="shared" si="154"/>
        <v>-3.5878209217242163E-2</v>
      </c>
      <c r="AK322" s="35">
        <f t="shared" si="155"/>
        <v>1192.9700000000012</v>
      </c>
      <c r="AL322" s="35">
        <f t="shared" si="143"/>
        <v>1086.929999999993</v>
      </c>
      <c r="AM322" s="35">
        <f t="shared" si="144"/>
        <v>7675.5735809999505</v>
      </c>
      <c r="AN322">
        <f t="shared" si="156"/>
        <v>8424.3962490000085</v>
      </c>
      <c r="AO322">
        <f t="shared" ref="AO322:AO385" si="173">(E322+F322)*G322</f>
        <v>1168694.7550049999</v>
      </c>
      <c r="AP322" s="35">
        <f t="shared" ref="AP322:AP385" si="174">H322/AO322</f>
        <v>2.0136862169711129</v>
      </c>
    </row>
    <row r="323" spans="2:42">
      <c r="B323" s="135">
        <v>44246</v>
      </c>
      <c r="C323" s="352">
        <v>823847.73</v>
      </c>
      <c r="D323" s="352">
        <v>1533512.59</v>
      </c>
      <c r="E323" s="355">
        <v>30.77</v>
      </c>
      <c r="F323" s="356">
        <v>165991.21</v>
      </c>
      <c r="G323" s="111">
        <v>7.3553800000000003</v>
      </c>
      <c r="H323" s="136">
        <v>2357360.3199999998</v>
      </c>
      <c r="I323" s="136">
        <f t="shared" si="164"/>
        <v>24513.529999999795</v>
      </c>
      <c r="J323" s="136">
        <f t="shared" ref="J323:J386" si="175">H323-H322</f>
        <v>3975.7999999998137</v>
      </c>
      <c r="K323" s="155">
        <f t="shared" ref="K323:K386" si="176">J323/H323</f>
        <v>1.6865474345473899E-3</v>
      </c>
      <c r="L323" s="136">
        <f t="shared" si="147"/>
        <v>3332.7346785617865</v>
      </c>
      <c r="M323" s="136">
        <f t="shared" si="148"/>
        <v>4332.2646785617853</v>
      </c>
      <c r="N323" s="136">
        <f t="shared" si="149"/>
        <v>-2333.2046785617877</v>
      </c>
      <c r="O323" s="155">
        <f t="shared" si="171"/>
        <v>1.0398720039539733E-2</v>
      </c>
      <c r="P323" s="100">
        <f t="shared" si="150"/>
        <v>1.050798968242565E-2</v>
      </c>
      <c r="Q323" s="100">
        <f t="shared" si="165"/>
        <v>0.38210277290809702</v>
      </c>
      <c r="S323" s="100">
        <f t="shared" si="151"/>
        <v>8.6298107327297344E-3</v>
      </c>
      <c r="T323" s="100">
        <f t="shared" si="166"/>
        <v>0.3576671093248775</v>
      </c>
      <c r="U323" s="100">
        <f t="shared" si="160"/>
        <v>1.4775984612561481E-2</v>
      </c>
      <c r="V323" s="100">
        <f t="shared" si="145"/>
        <v>-0.92417375119479017</v>
      </c>
      <c r="W323" s="100">
        <f t="shared" si="146"/>
        <v>0.28754814178129418</v>
      </c>
      <c r="X323" s="100">
        <f t="shared" si="152"/>
        <v>1.1519893421835858E-2</v>
      </c>
      <c r="Y323" s="100">
        <f t="shared" si="167"/>
        <v>0.39559707707674213</v>
      </c>
      <c r="Z323" s="100">
        <f t="shared" si="161"/>
        <v>1.0069516714520825E-2</v>
      </c>
      <c r="AA323" s="100">
        <f t="shared" si="153"/>
        <v>1.9241737511948487</v>
      </c>
      <c r="AB323" s="100">
        <f t="shared" si="162"/>
        <v>0.52844203308225002</v>
      </c>
      <c r="AC323" s="100">
        <f t="shared" si="158"/>
        <v>0.47155762291113718</v>
      </c>
      <c r="AD323" s="100">
        <f t="shared" si="170"/>
        <v>0.71245185821872015</v>
      </c>
      <c r="AE323" s="359">
        <f t="shared" si="159"/>
        <v>2342261.1792307692</v>
      </c>
      <c r="AF323" s="100">
        <f t="shared" si="157"/>
        <v>4.6936739549167973E-3</v>
      </c>
      <c r="AG323" s="100">
        <f t="shared" si="168"/>
        <v>0.42560850453814403</v>
      </c>
      <c r="AI323" s="198">
        <f t="shared" si="172"/>
        <v>1220928.4262097999</v>
      </c>
      <c r="AJ323" s="205">
        <f t="shared" si="154"/>
        <v>2.8926897730687944E-2</v>
      </c>
      <c r="AK323" s="35">
        <f t="shared" si="155"/>
        <v>999.52999999999884</v>
      </c>
      <c r="AL323" s="35">
        <f t="shared" ref="AL323:AL386" si="177">F323-F322</f>
        <v>522.51999999998952</v>
      </c>
      <c r="AM323" s="35">
        <f t="shared" ref="AM323:AM386" si="178">AL323*G323</f>
        <v>3843.3331575999232</v>
      </c>
      <c r="AN323">
        <f t="shared" si="156"/>
        <v>7351.9229713999921</v>
      </c>
      <c r="AO323">
        <f t="shared" si="173"/>
        <v>1221154.7512524</v>
      </c>
      <c r="AP323" s="35">
        <f t="shared" si="174"/>
        <v>1.9304353666743077</v>
      </c>
    </row>
    <row r="324" spans="2:42">
      <c r="B324" s="135">
        <v>44253</v>
      </c>
      <c r="C324" s="352">
        <v>829538.12</v>
      </c>
      <c r="D324" s="352">
        <v>1540847</v>
      </c>
      <c r="E324" s="355">
        <v>30.67</v>
      </c>
      <c r="F324" s="356">
        <v>166506.26999999999</v>
      </c>
      <c r="G324" s="111">
        <v>7.5567200000000003</v>
      </c>
      <c r="H324" s="136">
        <v>2370385.12</v>
      </c>
      <c r="I324" s="136">
        <f t="shared" si="164"/>
        <v>25405.939999999944</v>
      </c>
      <c r="J324" s="136">
        <f t="shared" si="175"/>
        <v>13024.800000000279</v>
      </c>
      <c r="K324" s="155">
        <f t="shared" si="176"/>
        <v>5.49480330858653E-3</v>
      </c>
      <c r="L324" s="136">
        <f t="shared" si="147"/>
        <v>3362.0327337786689</v>
      </c>
      <c r="M324" s="136">
        <f t="shared" si="148"/>
        <v>4553.7127337786624</v>
      </c>
      <c r="N324" s="136">
        <f t="shared" si="149"/>
        <v>-2170.3527337786759</v>
      </c>
      <c r="O324" s="155">
        <f t="shared" si="171"/>
        <v>1.0718064244345215E-2</v>
      </c>
      <c r="P324" s="100">
        <f t="shared" si="150"/>
        <v>1.0834185743175743E-2</v>
      </c>
      <c r="Q324" s="100">
        <f t="shared" si="165"/>
        <v>0.38275125055363779</v>
      </c>
      <c r="S324" s="100">
        <f t="shared" si="151"/>
        <v>9.2158278891003049E-3</v>
      </c>
      <c r="T324" s="100">
        <f t="shared" si="166"/>
        <v>0.36830666725981975</v>
      </c>
      <c r="U324" s="100">
        <f t="shared" si="160"/>
        <v>1.5464327483862497E-2</v>
      </c>
      <c r="V324" s="100">
        <f t="shared" ref="V324:V387" si="179">(C324-C323)/(H324-H323)</f>
        <v>0.43688885817823631</v>
      </c>
      <c r="W324" s="100">
        <f t="shared" si="146"/>
        <v>0.29816137485957872</v>
      </c>
      <c r="X324" s="100">
        <f t="shared" si="152"/>
        <v>1.1707604173568479E-2</v>
      </c>
      <c r="Y324" s="100">
        <f t="shared" si="167"/>
        <v>0.39065471891711895</v>
      </c>
      <c r="Z324" s="100">
        <f t="shared" si="161"/>
        <v>1.225298541798397E-2</v>
      </c>
      <c r="AA324" s="100">
        <f t="shared" si="153"/>
        <v>0.56311114182173694</v>
      </c>
      <c r="AB324" s="100">
        <f t="shared" si="162"/>
        <v>0.5379109786805405</v>
      </c>
      <c r="AC324" s="100">
        <f t="shared" si="158"/>
        <v>0.46208850683013442</v>
      </c>
      <c r="AD324" s="100">
        <f t="shared" si="170"/>
        <v>0.70183862514042583</v>
      </c>
      <c r="AE324" s="359">
        <f t="shared" si="159"/>
        <v>2344667.6669230768</v>
      </c>
      <c r="AF324" s="100">
        <f t="shared" si="157"/>
        <v>4.273021514207464E-3</v>
      </c>
      <c r="AG324" s="100">
        <f t="shared" si="168"/>
        <v>0.41923212949130895</v>
      </c>
      <c r="AI324" s="198">
        <f t="shared" si="172"/>
        <v>1258241.2606344</v>
      </c>
      <c r="AJ324" s="205">
        <f t="shared" si="154"/>
        <v>7.7492718237059166E-2</v>
      </c>
      <c r="AK324" s="35">
        <f t="shared" si="155"/>
        <v>1191.679999999993</v>
      </c>
      <c r="AL324" s="35">
        <f t="shared" si="177"/>
        <v>515.05999999999767</v>
      </c>
      <c r="AM324" s="35">
        <f t="shared" si="178"/>
        <v>3892.1642031999827</v>
      </c>
      <c r="AN324">
        <f t="shared" si="156"/>
        <v>9005.1920895999483</v>
      </c>
      <c r="AO324">
        <f t="shared" si="173"/>
        <v>1258473.0252368001</v>
      </c>
      <c r="AP324" s="35">
        <f t="shared" si="174"/>
        <v>1.8835406659224798</v>
      </c>
    </row>
    <row r="325" spans="2:42">
      <c r="B325" s="135">
        <v>44260</v>
      </c>
      <c r="C325" s="352">
        <v>830003.3</v>
      </c>
      <c r="D325" s="352">
        <v>1541802.8</v>
      </c>
      <c r="E325" s="355">
        <v>29.6</v>
      </c>
      <c r="F325" s="356">
        <v>165777.26999999999</v>
      </c>
      <c r="G325" s="111">
        <v>7.5135399999999999</v>
      </c>
      <c r="H325" s="136">
        <v>2371806.1</v>
      </c>
      <c r="I325" s="136">
        <f t="shared" si="164"/>
        <v>28085.75</v>
      </c>
      <c r="J325" s="136">
        <f t="shared" si="175"/>
        <v>1420.9799999999814</v>
      </c>
      <c r="K325" s="155">
        <f t="shared" si="176"/>
        <v>5.9911305565829402E-4</v>
      </c>
      <c r="L325" s="136">
        <f t="shared" si="147"/>
        <v>3738.0182976333394</v>
      </c>
      <c r="M325" s="136">
        <f t="shared" si="148"/>
        <v>5133.5282976333201</v>
      </c>
      <c r="N325" s="136">
        <f t="shared" si="149"/>
        <v>-2342.5082976333592</v>
      </c>
      <c r="O325" s="155">
        <f t="shared" si="171"/>
        <v>1.1841503401142277E-2</v>
      </c>
      <c r="P325" s="100">
        <f t="shared" si="150"/>
        <v>1.1983404931394652E-2</v>
      </c>
      <c r="Q325" s="100">
        <f t="shared" si="165"/>
        <v>0.36557167748292274</v>
      </c>
      <c r="S325" s="100">
        <f t="shared" si="151"/>
        <v>8.9052307115803451E-3</v>
      </c>
      <c r="T325" s="100">
        <f t="shared" si="166"/>
        <v>0.35313565034774713</v>
      </c>
      <c r="U325" s="100">
        <f t="shared" si="160"/>
        <v>1.5505409037467959E-2</v>
      </c>
      <c r="V325" s="100">
        <f t="shared" si="179"/>
        <v>0.32736562090955351</v>
      </c>
      <c r="W325" s="100">
        <f t="shared" ref="W325:W388" si="180">(C325-C321)/(H325-H321)</f>
        <v>0.2608486510062934</v>
      </c>
      <c r="X325" s="100">
        <f t="shared" si="152"/>
        <v>1.3648277887811254E-2</v>
      </c>
      <c r="Y325" s="100">
        <f t="shared" si="167"/>
        <v>0.37236153448682296</v>
      </c>
      <c r="Z325" s="100">
        <f t="shared" si="161"/>
        <v>1.5047702645679796E-2</v>
      </c>
      <c r="AA325" s="100">
        <f t="shared" si="153"/>
        <v>0.67263437909052848</v>
      </c>
      <c r="AB325" s="100">
        <f t="shared" si="162"/>
        <v>0.50115283877871786</v>
      </c>
      <c r="AC325" s="100">
        <f t="shared" si="158"/>
        <v>0.4988463743771353</v>
      </c>
      <c r="AD325" s="100">
        <f t="shared" si="170"/>
        <v>0.73915134899371071</v>
      </c>
      <c r="AE325" s="359">
        <f t="shared" si="159"/>
        <v>2347400.7200000002</v>
      </c>
      <c r="AF325" s="100">
        <f t="shared" si="157"/>
        <v>4.1339657725526276E-3</v>
      </c>
      <c r="AG325" s="100">
        <f t="shared" si="168"/>
        <v>0.41271663571179951</v>
      </c>
      <c r="AI325" s="198">
        <f t="shared" si="172"/>
        <v>1245574.1492357999</v>
      </c>
      <c r="AJ325" s="205">
        <f t="shared" si="154"/>
        <v>8.6813049324746566E-2</v>
      </c>
      <c r="AK325" s="35">
        <f t="shared" si="155"/>
        <v>1395.5099999999802</v>
      </c>
      <c r="AL325" s="35">
        <f t="shared" si="177"/>
        <v>-729</v>
      </c>
      <c r="AM325" s="35">
        <f t="shared" si="178"/>
        <v>-5477.3706599999996</v>
      </c>
      <c r="AN325">
        <f t="shared" si="156"/>
        <v>10485.220205399852</v>
      </c>
      <c r="AO325">
        <f t="shared" si="173"/>
        <v>1245796.5500198</v>
      </c>
      <c r="AP325" s="35">
        <f t="shared" si="174"/>
        <v>1.9038470607117222</v>
      </c>
    </row>
    <row r="326" spans="2:42">
      <c r="B326" s="135">
        <v>44267</v>
      </c>
      <c r="C326" s="352">
        <v>834843.97</v>
      </c>
      <c r="D326" s="352">
        <v>1549336.07</v>
      </c>
      <c r="E326" s="355">
        <v>28.91</v>
      </c>
      <c r="F326" s="356">
        <v>165816.95999999999</v>
      </c>
      <c r="G326" s="111">
        <v>7.7773399999999997</v>
      </c>
      <c r="H326" s="136">
        <v>2384180.0499999998</v>
      </c>
      <c r="I326" s="136">
        <f t="shared" si="164"/>
        <v>30795.529999999795</v>
      </c>
      <c r="J326" s="136">
        <f t="shared" si="175"/>
        <v>12373.949999999721</v>
      </c>
      <c r="K326" s="155">
        <f t="shared" si="176"/>
        <v>5.1900232954301085E-3</v>
      </c>
      <c r="L326" s="136">
        <f t="shared" ref="L326:L389" si="181">I326/G326</f>
        <v>3959.6481573391156</v>
      </c>
      <c r="M326" s="136">
        <f t="shared" ref="M326:M389" si="182">L326+AK326</f>
        <v>4307.9181573391052</v>
      </c>
      <c r="N326" s="136">
        <f t="shared" ref="N326:N389" si="183">AK326-L326</f>
        <v>-3611.3781573391261</v>
      </c>
      <c r="O326" s="155">
        <f t="shared" si="171"/>
        <v>1.291661256875285E-2</v>
      </c>
      <c r="P326" s="100">
        <f t="shared" ref="P326:P389" si="184">(H326-H322)/H322</f>
        <v>1.3085634641635101E-2</v>
      </c>
      <c r="Q326" s="100">
        <f t="shared" si="165"/>
        <v>0.36557769993070788</v>
      </c>
      <c r="S326" s="100">
        <f t="shared" ref="S326:S389" si="185">(C326-C322)/C322</f>
        <v>8.847993732034062E-3</v>
      </c>
      <c r="T326" s="100">
        <f t="shared" si="166"/>
        <v>0.35594911235731952</v>
      </c>
      <c r="U326" s="100">
        <f t="shared" si="160"/>
        <v>2.1308738950034843E-2</v>
      </c>
      <c r="V326" s="100">
        <f t="shared" si="179"/>
        <v>0.39119844512059893</v>
      </c>
      <c r="W326" s="100">
        <f t="shared" si="180"/>
        <v>0.23775885656132448</v>
      </c>
      <c r="X326" s="100">
        <f t="shared" ref="X326:X389" si="186">(D326-D322)/D322</f>
        <v>1.5383830859827368E-2</v>
      </c>
      <c r="Y326" s="100">
        <f t="shared" si="167"/>
        <v>0.37082285679096733</v>
      </c>
      <c r="Z326" s="100">
        <f t="shared" si="161"/>
        <v>1.9125788952270701E-2</v>
      </c>
      <c r="AA326" s="100">
        <f t="shared" ref="AA326:AA389" si="187">(D326-D325)/(H326-H325)</f>
        <v>0.60880074673004081</v>
      </c>
      <c r="AB326" s="100">
        <f t="shared" si="162"/>
        <v>0.47626831058548358</v>
      </c>
      <c r="AC326" s="100">
        <f t="shared" si="158"/>
        <v>0.52373084040502782</v>
      </c>
      <c r="AD326" s="100">
        <f t="shared" si="170"/>
        <v>0.76224081871623117</v>
      </c>
      <c r="AE326" s="359">
        <f t="shared" si="159"/>
        <v>2350977.2192307697</v>
      </c>
      <c r="AF326" s="100">
        <f t="shared" si="157"/>
        <v>4.6213823571389168E-3</v>
      </c>
      <c r="AG326" s="100">
        <f t="shared" si="168"/>
        <v>0.40639963711914856</v>
      </c>
      <c r="AI326" s="198">
        <f t="shared" si="172"/>
        <v>1289614.8756863999</v>
      </c>
      <c r="AJ326" s="205">
        <f t="shared" ref="AJ326:AJ389" si="188">(AI326-AI322)/AI322</f>
        <v>0.10365908290872342</v>
      </c>
      <c r="AK326" s="35">
        <f t="shared" ref="AK326:AK389" si="189">(F326-F322)</f>
        <v>348.26999999998952</v>
      </c>
      <c r="AL326" s="35">
        <f t="shared" si="177"/>
        <v>39.690000000002328</v>
      </c>
      <c r="AM326" s="35">
        <f t="shared" si="178"/>
        <v>308.68262460001807</v>
      </c>
      <c r="AN326">
        <f t="shared" ref="AN326:AN389" si="190">AK326*G326</f>
        <v>2708.6142017999182</v>
      </c>
      <c r="AO326">
        <f t="shared" si="173"/>
        <v>1289839.7185857999</v>
      </c>
      <c r="AP326" s="35">
        <f t="shared" si="174"/>
        <v>1.8484312551749076</v>
      </c>
    </row>
    <row r="327" spans="2:42">
      <c r="B327" s="135">
        <v>44274</v>
      </c>
      <c r="C327" s="352">
        <v>833837.27</v>
      </c>
      <c r="D327" s="352">
        <v>1559167.77</v>
      </c>
      <c r="E327" s="355">
        <v>30.61</v>
      </c>
      <c r="F327" s="356">
        <v>165631.01999999999</v>
      </c>
      <c r="G327" s="111">
        <v>8.1861999999999995</v>
      </c>
      <c r="H327" s="136">
        <v>2393005.04</v>
      </c>
      <c r="I327" s="136">
        <f t="shared" si="164"/>
        <v>35644.720000000205</v>
      </c>
      <c r="J327" s="136">
        <f t="shared" si="175"/>
        <v>8824.9900000002235</v>
      </c>
      <c r="K327" s="155">
        <f t="shared" si="176"/>
        <v>3.6878275860213914E-3</v>
      </c>
      <c r="L327" s="136">
        <f t="shared" si="181"/>
        <v>4354.2449488163256</v>
      </c>
      <c r="M327" s="136">
        <f t="shared" si="182"/>
        <v>3994.0549488163233</v>
      </c>
      <c r="N327" s="136">
        <f t="shared" si="183"/>
        <v>-4714.434948816328</v>
      </c>
      <c r="O327" s="155">
        <f t="shared" si="171"/>
        <v>1.489538024541737E-2</v>
      </c>
      <c r="P327" s="100">
        <f t="shared" si="184"/>
        <v>1.512060744281986E-2</v>
      </c>
      <c r="Q327" s="100">
        <f t="shared" si="165"/>
        <v>0.36037348398334146</v>
      </c>
      <c r="S327" s="100">
        <f t="shared" si="185"/>
        <v>1.2125468865466241E-2</v>
      </c>
      <c r="T327" s="100">
        <f t="shared" si="166"/>
        <v>0.33747173418011922</v>
      </c>
      <c r="U327" s="100">
        <f t="shared" si="160"/>
        <v>2.6242334633633509E-2</v>
      </c>
      <c r="V327" s="100">
        <f t="shared" si="179"/>
        <v>-0.11407378365300447</v>
      </c>
      <c r="W327" s="100">
        <f t="shared" si="180"/>
        <v>0.28025300801913944</v>
      </c>
      <c r="X327" s="100">
        <f t="shared" si="186"/>
        <v>1.6729683321347843E-2</v>
      </c>
      <c r="Y327" s="100">
        <f t="shared" si="167"/>
        <v>0.37294612211884376</v>
      </c>
      <c r="Z327" s="100">
        <f t="shared" si="161"/>
        <v>2.4213654911888257E-2</v>
      </c>
      <c r="AA327" s="100">
        <f t="shared" si="187"/>
        <v>1.1140749167987392</v>
      </c>
      <c r="AB327" s="100">
        <f t="shared" si="162"/>
        <v>0.61696362889547429</v>
      </c>
      <c r="AC327" s="100">
        <f t="shared" si="158"/>
        <v>0.38303560926009694</v>
      </c>
      <c r="AD327" s="100">
        <f t="shared" si="170"/>
        <v>0.71974699198085401</v>
      </c>
      <c r="AE327" s="359">
        <f t="shared" si="159"/>
        <v>2355452.827692308</v>
      </c>
      <c r="AF327" s="100">
        <f t="shared" ref="AF327:AF390" si="191">(AE327-AE323)/AE323</f>
        <v>5.6320143024661115E-3</v>
      </c>
      <c r="AG327" s="100">
        <f t="shared" si="168"/>
        <v>0.40011129876621471</v>
      </c>
      <c r="AI327" s="198">
        <f t="shared" si="172"/>
        <v>1355888.6559239998</v>
      </c>
      <c r="AJ327" s="205">
        <f t="shared" si="188"/>
        <v>0.11053901835438863</v>
      </c>
      <c r="AK327" s="35">
        <f t="shared" si="189"/>
        <v>-360.19000000000233</v>
      </c>
      <c r="AL327" s="35">
        <f t="shared" si="177"/>
        <v>-185.94000000000233</v>
      </c>
      <c r="AM327" s="35">
        <f t="shared" si="178"/>
        <v>-1522.1420280000189</v>
      </c>
      <c r="AN327">
        <f t="shared" si="190"/>
        <v>-2948.5873780000188</v>
      </c>
      <c r="AO327">
        <f t="shared" si="173"/>
        <v>1356139.2355059998</v>
      </c>
      <c r="AP327" s="35">
        <f t="shared" si="174"/>
        <v>1.7645717912638426</v>
      </c>
    </row>
    <row r="328" spans="2:42">
      <c r="B328" s="135">
        <v>44281</v>
      </c>
      <c r="C328" s="352">
        <v>840622.88</v>
      </c>
      <c r="D328" s="352">
        <v>1561474.11</v>
      </c>
      <c r="E328" s="355">
        <v>29.97</v>
      </c>
      <c r="F328" s="356">
        <v>165132.23000000001</v>
      </c>
      <c r="G328" s="111">
        <v>8.1280599999999996</v>
      </c>
      <c r="H328" s="136">
        <v>2402096.9900000002</v>
      </c>
      <c r="I328" s="136">
        <f t="shared" si="164"/>
        <v>31711.870000000112</v>
      </c>
      <c r="J328" s="136">
        <f t="shared" si="175"/>
        <v>9091.9500000001863</v>
      </c>
      <c r="K328" s="155">
        <f t="shared" si="176"/>
        <v>3.7850053673312272E-3</v>
      </c>
      <c r="L328" s="136">
        <f t="shared" si="181"/>
        <v>3901.5300083907</v>
      </c>
      <c r="M328" s="136">
        <f t="shared" si="182"/>
        <v>2527.490008390721</v>
      </c>
      <c r="N328" s="136">
        <f t="shared" si="183"/>
        <v>-5275.5700083906795</v>
      </c>
      <c r="O328" s="155">
        <f t="shared" si="171"/>
        <v>1.3201744197681255E-2</v>
      </c>
      <c r="P328" s="100">
        <f t="shared" si="184"/>
        <v>1.3378361909393066E-2</v>
      </c>
      <c r="Q328" s="100">
        <f t="shared" si="165"/>
        <v>0.34757163679545805</v>
      </c>
      <c r="S328" s="100">
        <f t="shared" si="185"/>
        <v>1.3362568558030835E-2</v>
      </c>
      <c r="T328" s="100">
        <f t="shared" si="166"/>
        <v>0.35194991353288507</v>
      </c>
      <c r="U328" s="100">
        <f t="shared" si="160"/>
        <v>3.009133999949885E-2</v>
      </c>
      <c r="V328" s="100">
        <f t="shared" si="179"/>
        <v>0.74633164502662763</v>
      </c>
      <c r="W328" s="100">
        <f t="shared" si="180"/>
        <v>0.34954608479411559</v>
      </c>
      <c r="X328" s="100">
        <f t="shared" si="186"/>
        <v>1.3386864497253849E-2</v>
      </c>
      <c r="Y328" s="100">
        <f t="shared" si="167"/>
        <v>0.34522630454417752</v>
      </c>
      <c r="Z328" s="100">
        <f t="shared" si="161"/>
        <v>2.2678573003946521E-2</v>
      </c>
      <c r="AA328" s="100">
        <f t="shared" si="187"/>
        <v>0.2536683549733596</v>
      </c>
      <c r="AB328" s="100">
        <f t="shared" si="162"/>
        <v>0.59331462975393801</v>
      </c>
      <c r="AC328" s="100">
        <f t="shared" si="158"/>
        <v>0.40668451333628514</v>
      </c>
      <c r="AD328" s="100">
        <f t="shared" si="170"/>
        <v>0.65045391520588436</v>
      </c>
      <c r="AE328" s="359">
        <f t="shared" si="159"/>
        <v>2360005.3861538465</v>
      </c>
      <c r="AF328" s="100">
        <f t="shared" si="191"/>
        <v>6.54153228073361E-3</v>
      </c>
      <c r="AG328" s="100">
        <f t="shared" si="168"/>
        <v>0.39243528886665441</v>
      </c>
      <c r="AI328" s="198">
        <f t="shared" si="172"/>
        <v>1342204.6733738</v>
      </c>
      <c r="AJ328" s="205">
        <f t="shared" si="188"/>
        <v>6.6730773633242688E-2</v>
      </c>
      <c r="AK328" s="35">
        <f t="shared" si="189"/>
        <v>-1374.039999999979</v>
      </c>
      <c r="AL328" s="35">
        <f t="shared" si="177"/>
        <v>-498.78999999997905</v>
      </c>
      <c r="AM328" s="35">
        <f t="shared" si="178"/>
        <v>-4054.1950473998295</v>
      </c>
      <c r="AN328">
        <f t="shared" si="190"/>
        <v>-11168.27956239983</v>
      </c>
      <c r="AO328">
        <f t="shared" si="173"/>
        <v>1342448.2713319999</v>
      </c>
      <c r="AP328" s="35">
        <f t="shared" si="174"/>
        <v>1.7893404470748053</v>
      </c>
    </row>
    <row r="329" spans="2:42">
      <c r="B329" s="135">
        <v>44288</v>
      </c>
      <c r="C329" s="352">
        <v>846183.94</v>
      </c>
      <c r="D329" s="352">
        <v>1566101.29</v>
      </c>
      <c r="E329" s="355">
        <v>29.14</v>
      </c>
      <c r="F329" s="356">
        <v>164743.66</v>
      </c>
      <c r="G329" s="111">
        <v>8.1148600000000002</v>
      </c>
      <c r="H329" s="136">
        <v>2412285.23</v>
      </c>
      <c r="I329" s="136">
        <f t="shared" si="164"/>
        <v>40479.129999999888</v>
      </c>
      <c r="J329" s="136">
        <f t="shared" si="175"/>
        <v>10188.239999999758</v>
      </c>
      <c r="K329" s="155">
        <f t="shared" si="176"/>
        <v>4.2234806536537795E-3</v>
      </c>
      <c r="L329" s="136">
        <f t="shared" si="181"/>
        <v>4988.2721328525549</v>
      </c>
      <c r="M329" s="136">
        <f t="shared" si="182"/>
        <v>3954.6621328525689</v>
      </c>
      <c r="N329" s="136">
        <f t="shared" si="183"/>
        <v>-6021.882132852541</v>
      </c>
      <c r="O329" s="155">
        <f t="shared" si="171"/>
        <v>1.6780407845883086E-2</v>
      </c>
      <c r="P329" s="100">
        <f t="shared" si="184"/>
        <v>1.706679563729931E-2</v>
      </c>
      <c r="Q329" s="100">
        <f t="shared" si="165"/>
        <v>0.34395986652646865</v>
      </c>
      <c r="S329" s="100">
        <f t="shared" si="185"/>
        <v>1.949466947902484E-2</v>
      </c>
      <c r="T329" s="100">
        <f t="shared" si="166"/>
        <v>0.35630138088751062</v>
      </c>
      <c r="U329" s="100">
        <f t="shared" si="160"/>
        <v>3.0824051416169701E-2</v>
      </c>
      <c r="V329" s="100">
        <f t="shared" si="179"/>
        <v>0.54583127213336868</v>
      </c>
      <c r="W329" s="100">
        <f t="shared" si="180"/>
        <v>0.39972795858013604</v>
      </c>
      <c r="X329" s="100">
        <f t="shared" si="186"/>
        <v>1.5759791070557135E-2</v>
      </c>
      <c r="Y329" s="100">
        <f t="shared" si="167"/>
        <v>0.33738459794153969</v>
      </c>
      <c r="Z329" s="100">
        <f t="shared" si="161"/>
        <v>2.1816844965327466E-2</v>
      </c>
      <c r="AA329" s="100">
        <f t="shared" si="187"/>
        <v>0.45416872786664281</v>
      </c>
      <c r="AB329" s="100">
        <f t="shared" si="162"/>
        <v>0.58616648898539703</v>
      </c>
      <c r="AC329" s="100">
        <f t="shared" si="158"/>
        <v>0.41383272646392694</v>
      </c>
      <c r="AD329" s="100">
        <f t="shared" si="170"/>
        <v>0.60027204141986401</v>
      </c>
      <c r="AE329" s="359">
        <f t="shared" si="159"/>
        <v>2364523.9061538465</v>
      </c>
      <c r="AF329" s="100">
        <f t="shared" si="191"/>
        <v>7.294530502591959E-3</v>
      </c>
      <c r="AG329" s="100">
        <f t="shared" si="168"/>
        <v>0.3852054710739049</v>
      </c>
      <c r="AI329" s="198">
        <f t="shared" si="172"/>
        <v>1336871.7367876</v>
      </c>
      <c r="AJ329" s="205">
        <f t="shared" si="188"/>
        <v>7.3297593409283657E-2</v>
      </c>
      <c r="AK329" s="35">
        <f t="shared" si="189"/>
        <v>-1033.609999999986</v>
      </c>
      <c r="AL329" s="35">
        <f t="shared" si="177"/>
        <v>-388.57000000000698</v>
      </c>
      <c r="AM329" s="35">
        <f t="shared" si="178"/>
        <v>-3153.1911502000567</v>
      </c>
      <c r="AN329">
        <f t="shared" si="190"/>
        <v>-8387.600444599886</v>
      </c>
      <c r="AO329">
        <f t="shared" si="173"/>
        <v>1337108.2038080001</v>
      </c>
      <c r="AP329" s="35">
        <f t="shared" si="174"/>
        <v>1.804106222017009</v>
      </c>
    </row>
    <row r="330" spans="2:42">
      <c r="B330" s="135">
        <v>44295</v>
      </c>
      <c r="C330" s="352">
        <v>847162.86</v>
      </c>
      <c r="D330" s="352">
        <v>1566346.94</v>
      </c>
      <c r="E330" s="355">
        <v>27.6</v>
      </c>
      <c r="F330" s="356">
        <v>165792.63</v>
      </c>
      <c r="G330" s="111">
        <v>8.0883000000000003</v>
      </c>
      <c r="H330" s="136">
        <v>2413509.7999999998</v>
      </c>
      <c r="I330" s="136">
        <f t="shared" si="164"/>
        <v>29329.75</v>
      </c>
      <c r="J330" s="136">
        <f t="shared" si="175"/>
        <v>1224.5699999998324</v>
      </c>
      <c r="K330" s="155">
        <f t="shared" si="176"/>
        <v>5.0738140777378761E-4</v>
      </c>
      <c r="L330" s="136">
        <f t="shared" si="181"/>
        <v>3626.1946268066217</v>
      </c>
      <c r="M330" s="136">
        <f t="shared" si="182"/>
        <v>3601.8646268066345</v>
      </c>
      <c r="N330" s="136">
        <f t="shared" si="183"/>
        <v>-3650.5246268066089</v>
      </c>
      <c r="O330" s="155">
        <f t="shared" si="171"/>
        <v>1.215232272932971E-2</v>
      </c>
      <c r="P330" s="100">
        <f t="shared" si="184"/>
        <v>1.2301818396643325E-2</v>
      </c>
      <c r="Q330" s="100">
        <f t="shared" si="165"/>
        <v>0.34085156801190136</v>
      </c>
      <c r="S330" s="100">
        <f t="shared" si="185"/>
        <v>1.475591900124764E-2</v>
      </c>
      <c r="T330" s="100">
        <f t="shared" si="166"/>
        <v>0.36147896654201972</v>
      </c>
      <c r="U330" s="100">
        <f t="shared" si="160"/>
        <v>3.5404743671825445E-2</v>
      </c>
      <c r="V330" s="100">
        <f t="shared" si="179"/>
        <v>0.7993989727007651</v>
      </c>
      <c r="W330" s="100">
        <f t="shared" si="180"/>
        <v>0.4200134675542756</v>
      </c>
      <c r="X330" s="100">
        <f t="shared" si="186"/>
        <v>1.0979457800914605E-2</v>
      </c>
      <c r="Y330" s="100">
        <f t="shared" si="167"/>
        <v>0.32995352595749816</v>
      </c>
      <c r="Z330" s="100">
        <f t="shared" si="161"/>
        <v>3.1474599983016729E-2</v>
      </c>
      <c r="AA330" s="100">
        <f t="shared" si="187"/>
        <v>0.20060102729932996</v>
      </c>
      <c r="AB330" s="100">
        <f t="shared" si="162"/>
        <v>0.53697476147986911</v>
      </c>
      <c r="AC330" s="100">
        <f t="shared" si="158"/>
        <v>0.46302445396946396</v>
      </c>
      <c r="AD330" s="100">
        <f t="shared" si="170"/>
        <v>0.57998687339646193</v>
      </c>
      <c r="AE330" s="359">
        <f t="shared" si="159"/>
        <v>2370428.8115384621</v>
      </c>
      <c r="AF330" s="100">
        <f t="shared" si="191"/>
        <v>8.2738327486035265E-3</v>
      </c>
      <c r="AG330" s="100">
        <f t="shared" si="168"/>
        <v>0.3782886945704898</v>
      </c>
      <c r="AI330" s="198">
        <f t="shared" si="172"/>
        <v>1340980.529229</v>
      </c>
      <c r="AJ330" s="205">
        <f t="shared" si="188"/>
        <v>3.9830227233739565E-2</v>
      </c>
      <c r="AK330" s="35">
        <f t="shared" si="189"/>
        <v>-24.329999999987194</v>
      </c>
      <c r="AL330" s="35">
        <f t="shared" si="177"/>
        <v>1048.9700000000012</v>
      </c>
      <c r="AM330" s="35">
        <f t="shared" si="178"/>
        <v>8484.38405100001</v>
      </c>
      <c r="AN330">
        <f t="shared" si="190"/>
        <v>-196.78833899989644</v>
      </c>
      <c r="AO330">
        <f t="shared" si="173"/>
        <v>1341203.7663090001</v>
      </c>
      <c r="AP330" s="35">
        <f t="shared" si="174"/>
        <v>1.7995101569405756</v>
      </c>
    </row>
    <row r="331" spans="2:42">
      <c r="B331" s="135">
        <v>44302</v>
      </c>
      <c r="C331" s="352">
        <v>842389.11</v>
      </c>
      <c r="D331" s="352">
        <v>1571499.89</v>
      </c>
      <c r="E331" s="355">
        <v>28.61</v>
      </c>
      <c r="F331" s="356">
        <v>166643.16</v>
      </c>
      <c r="G331" s="111">
        <v>8.2382399999999993</v>
      </c>
      <c r="H331" s="136">
        <v>2413889</v>
      </c>
      <c r="I331" s="136">
        <f t="shared" si="164"/>
        <v>20883.959999999963</v>
      </c>
      <c r="J331" s="136">
        <f t="shared" si="175"/>
        <v>379.20000000018626</v>
      </c>
      <c r="K331" s="155">
        <f t="shared" si="176"/>
        <v>1.5709090186010469E-4</v>
      </c>
      <c r="L331" s="136">
        <f t="shared" si="181"/>
        <v>2535.0026219192405</v>
      </c>
      <c r="M331" s="136">
        <f t="shared" si="182"/>
        <v>3547.1426219192545</v>
      </c>
      <c r="N331" s="136">
        <f t="shared" si="183"/>
        <v>-1522.8626219192265</v>
      </c>
      <c r="O331" s="155">
        <f t="shared" si="171"/>
        <v>8.6515825706981395E-3</v>
      </c>
      <c r="P331" s="100">
        <f t="shared" si="184"/>
        <v>8.7270856729996533E-3</v>
      </c>
      <c r="Q331" s="100">
        <f t="shared" si="165"/>
        <v>0.32749695428828451</v>
      </c>
      <c r="S331" s="100">
        <f t="shared" si="185"/>
        <v>1.0256005947059631E-2</v>
      </c>
      <c r="T331" s="100">
        <f t="shared" si="166"/>
        <v>0.35928425658848701</v>
      </c>
      <c r="U331" s="100">
        <f t="shared" si="160"/>
        <v>3.3182158170532501E-2</v>
      </c>
      <c r="V331" s="100">
        <f t="shared" si="179"/>
        <v>-12.589003164550778</v>
      </c>
      <c r="W331" s="100">
        <f t="shared" si="180"/>
        <v>0.40949321871905436</v>
      </c>
      <c r="X331" s="100">
        <f t="shared" si="186"/>
        <v>7.9094246541537207E-3</v>
      </c>
      <c r="Y331" s="100">
        <f t="shared" si="167"/>
        <v>0.31106213067558652</v>
      </c>
      <c r="Z331" s="100">
        <f t="shared" si="161"/>
        <v>3.3418834088832727E-2</v>
      </c>
      <c r="AA331" s="100">
        <f t="shared" si="187"/>
        <v>13.589003164550164</v>
      </c>
      <c r="AB331" s="100">
        <f t="shared" si="162"/>
        <v>1.8063653439821612</v>
      </c>
      <c r="AC331" s="100">
        <f t="shared" si="158"/>
        <v>-0.80636507619042486</v>
      </c>
      <c r="AD331" s="100">
        <f t="shared" si="170"/>
        <v>0.59050678128094003</v>
      </c>
      <c r="AE331" s="359">
        <f t="shared" si="159"/>
        <v>2376419.114615385</v>
      </c>
      <c r="AF331" s="100">
        <f t="shared" si="191"/>
        <v>8.9011703722456283E-3</v>
      </c>
      <c r="AG331" s="100">
        <f t="shared" si="168"/>
        <v>0.37116747665479582</v>
      </c>
      <c r="AI331" s="198">
        <f t="shared" si="172"/>
        <v>1372846.3464384</v>
      </c>
      <c r="AJ331" s="205">
        <f t="shared" si="188"/>
        <v>1.2506698422698985E-2</v>
      </c>
      <c r="AK331" s="35">
        <f t="shared" si="189"/>
        <v>1012.140000000014</v>
      </c>
      <c r="AL331" s="35">
        <f t="shared" si="177"/>
        <v>850.52999999999884</v>
      </c>
      <c r="AM331" s="35">
        <f t="shared" si="178"/>
        <v>7006.8702671999899</v>
      </c>
      <c r="AN331">
        <f t="shared" si="190"/>
        <v>8338.2522336001148</v>
      </c>
      <c r="AO331">
        <f t="shared" si="173"/>
        <v>1373082.0424847999</v>
      </c>
      <c r="AP331" s="35">
        <f t="shared" si="174"/>
        <v>1.7580078431669695</v>
      </c>
    </row>
    <row r="332" spans="2:42">
      <c r="B332" s="135">
        <v>44308</v>
      </c>
      <c r="C332" s="352">
        <v>844732.68</v>
      </c>
      <c r="D332" s="352">
        <v>1564974.77</v>
      </c>
      <c r="E332" s="355">
        <v>31.27</v>
      </c>
      <c r="F332" s="356">
        <v>167022.39999999999</v>
      </c>
      <c r="G332" s="111">
        <v>8.2956800000000008</v>
      </c>
      <c r="H332" s="136">
        <v>2409707.44</v>
      </c>
      <c r="I332" s="136">
        <f t="shared" si="164"/>
        <v>7610.4499999997206</v>
      </c>
      <c r="J332" s="136">
        <f t="shared" si="175"/>
        <v>-4181.5600000000559</v>
      </c>
      <c r="K332" s="155">
        <f t="shared" si="176"/>
        <v>-1.7352977920008646E-3</v>
      </c>
      <c r="L332" s="136">
        <f t="shared" si="181"/>
        <v>917.39917643878744</v>
      </c>
      <c r="M332" s="136">
        <f t="shared" si="182"/>
        <v>2807.5691764387711</v>
      </c>
      <c r="N332" s="136">
        <f t="shared" si="183"/>
        <v>972.77082356119627</v>
      </c>
      <c r="O332" s="155">
        <f t="shared" si="171"/>
        <v>3.1582464633132896E-3</v>
      </c>
      <c r="P332" s="100">
        <f t="shared" si="184"/>
        <v>3.1682525858373937E-3</v>
      </c>
      <c r="Q332" s="100">
        <f t="shared" si="165"/>
        <v>0.30117845841537033</v>
      </c>
      <c r="S332" s="100">
        <f t="shared" si="185"/>
        <v>4.8889937423545341E-3</v>
      </c>
      <c r="T332" s="100">
        <f t="shared" si="166"/>
        <v>0.36253768608920428</v>
      </c>
      <c r="U332" s="100">
        <f t="shared" si="160"/>
        <v>3.4199078448819205E-2</v>
      </c>
      <c r="V332" s="100">
        <f t="shared" si="179"/>
        <v>-0.56045351495614892</v>
      </c>
      <c r="W332" s="100">
        <f t="shared" si="180"/>
        <v>0.54002062952916019</v>
      </c>
      <c r="X332" s="100">
        <f t="shared" si="186"/>
        <v>2.2418943596829253E-3</v>
      </c>
      <c r="Y332" s="100">
        <f t="shared" si="167"/>
        <v>0.2703004240753264</v>
      </c>
      <c r="Z332" s="100">
        <f t="shared" si="161"/>
        <v>3.2272654871559947E-2</v>
      </c>
      <c r="AA332" s="100">
        <f t="shared" si="187"/>
        <v>1.560451123504097</v>
      </c>
      <c r="AB332" s="100">
        <f t="shared" si="162"/>
        <v>1.8139232293960699</v>
      </c>
      <c r="AC332" s="100">
        <f t="shared" si="158"/>
        <v>-0.81392338835423728</v>
      </c>
      <c r="AD332" s="100">
        <f t="shared" si="170"/>
        <v>0.459980684453619</v>
      </c>
      <c r="AE332" s="359">
        <f t="shared" si="159"/>
        <v>2382331.4723076927</v>
      </c>
      <c r="AF332" s="100">
        <f t="shared" si="191"/>
        <v>9.460184406710849E-3</v>
      </c>
      <c r="AG332" s="100">
        <f t="shared" si="168"/>
        <v>0.36231310238878817</v>
      </c>
      <c r="AI332" s="198">
        <f t="shared" si="172"/>
        <v>1385564.3832320001</v>
      </c>
      <c r="AJ332" s="205">
        <f t="shared" si="188"/>
        <v>3.2304841965130379E-2</v>
      </c>
      <c r="AK332" s="35">
        <f t="shared" si="189"/>
        <v>1890.1699999999837</v>
      </c>
      <c r="AL332" s="35">
        <f t="shared" si="177"/>
        <v>379.23999999999069</v>
      </c>
      <c r="AM332" s="35">
        <f t="shared" si="178"/>
        <v>3146.0536831999229</v>
      </c>
      <c r="AN332">
        <f t="shared" si="190"/>
        <v>15680.245465599866</v>
      </c>
      <c r="AO332">
        <f t="shared" si="173"/>
        <v>1385823.7891456001</v>
      </c>
      <c r="AP332" s="35">
        <f t="shared" si="174"/>
        <v>1.7388267244897373</v>
      </c>
    </row>
    <row r="333" spans="2:42">
      <c r="B333" s="135">
        <v>44316</v>
      </c>
      <c r="C333" s="352">
        <v>849167.15</v>
      </c>
      <c r="D333" s="352">
        <v>1575930.15</v>
      </c>
      <c r="E333" s="355">
        <v>30.58</v>
      </c>
      <c r="F333" s="356">
        <v>167327.19</v>
      </c>
      <c r="G333" s="111">
        <v>8.2684666666667006</v>
      </c>
      <c r="H333" s="136">
        <v>2425097.31</v>
      </c>
      <c r="I333" s="136">
        <f t="shared" si="164"/>
        <v>12812.080000000075</v>
      </c>
      <c r="J333" s="136">
        <f t="shared" si="175"/>
        <v>15389.870000000112</v>
      </c>
      <c r="K333" s="155">
        <f t="shared" si="176"/>
        <v>6.3460834897384431E-3</v>
      </c>
      <c r="L333" s="136">
        <f t="shared" si="181"/>
        <v>1549.5109935739824</v>
      </c>
      <c r="M333" s="136">
        <f t="shared" si="182"/>
        <v>4133.0409935739808</v>
      </c>
      <c r="N333" s="136">
        <f t="shared" si="183"/>
        <v>1034.0190064260164</v>
      </c>
      <c r="O333" s="155">
        <f t="shared" si="171"/>
        <v>5.2831199585966614E-3</v>
      </c>
      <c r="P333" s="100">
        <f t="shared" si="184"/>
        <v>5.3111795573196272E-3</v>
      </c>
      <c r="Q333" s="100">
        <f t="shared" si="165"/>
        <v>0.27386811182474347</v>
      </c>
      <c r="S333" s="100">
        <f t="shared" si="185"/>
        <v>3.5254864326544409E-3</v>
      </c>
      <c r="T333" s="100">
        <f t="shared" si="166"/>
        <v>0.35316538295033939</v>
      </c>
      <c r="U333" s="100">
        <f t="shared" si="160"/>
        <v>3.3096499897410203E-2</v>
      </c>
      <c r="V333" s="100">
        <f t="shared" si="179"/>
        <v>0.28814213505376846</v>
      </c>
      <c r="W333" s="100">
        <f t="shared" si="180"/>
        <v>0.2328435351636941</v>
      </c>
      <c r="X333" s="100">
        <f t="shared" si="186"/>
        <v>6.276005302313409E-3</v>
      </c>
      <c r="Y333" s="100">
        <f t="shared" si="167"/>
        <v>0.23487510667137448</v>
      </c>
      <c r="Z333" s="100">
        <f t="shared" si="161"/>
        <v>3.4742915033999032E-2</v>
      </c>
      <c r="AA333" s="100">
        <f t="shared" si="187"/>
        <v>0.71185656539007858</v>
      </c>
      <c r="AB333" s="100">
        <f t="shared" si="162"/>
        <v>1.8245005826651863</v>
      </c>
      <c r="AC333" s="100">
        <f t="shared" si="158"/>
        <v>-0.82450084158921066</v>
      </c>
      <c r="AD333" s="100">
        <f t="shared" si="170"/>
        <v>0.7671556843229056</v>
      </c>
      <c r="AE333" s="359">
        <f t="shared" si="159"/>
        <v>2388494.4053846151</v>
      </c>
      <c r="AF333" s="100">
        <f t="shared" si="191"/>
        <v>1.0137558418582089E-2</v>
      </c>
      <c r="AG333" s="100">
        <f t="shared" si="168"/>
        <v>0.35118461932194633</v>
      </c>
      <c r="AI333" s="198">
        <f t="shared" si="172"/>
        <v>1383539.2929420057</v>
      </c>
      <c r="AJ333" s="205">
        <f t="shared" si="188"/>
        <v>3.4908028100395214E-2</v>
      </c>
      <c r="AK333" s="35">
        <f t="shared" si="189"/>
        <v>2583.5299999999988</v>
      </c>
      <c r="AL333" s="35">
        <f t="shared" si="177"/>
        <v>304.79000000000815</v>
      </c>
      <c r="AM333" s="35">
        <f t="shared" si="178"/>
        <v>2520.1459553334112</v>
      </c>
      <c r="AN333">
        <f t="shared" si="190"/>
        <v>21361.831687333412</v>
      </c>
      <c r="AO333">
        <f t="shared" si="173"/>
        <v>1383792.1426526722</v>
      </c>
      <c r="AP333" s="35">
        <f t="shared" si="174"/>
        <v>1.7525011417908394</v>
      </c>
    </row>
    <row r="334" spans="2:42">
      <c r="B334" s="135">
        <v>44323</v>
      </c>
      <c r="C334" s="352">
        <v>841909.73</v>
      </c>
      <c r="D334" s="352">
        <v>1568241.94</v>
      </c>
      <c r="E334" s="355">
        <v>32.11</v>
      </c>
      <c r="F334" s="356">
        <v>167691.92000000001</v>
      </c>
      <c r="G334" s="111">
        <v>8.3326499999999992</v>
      </c>
      <c r="H334" s="136">
        <v>2410151.6800000002</v>
      </c>
      <c r="I334" s="136">
        <f t="shared" si="164"/>
        <v>-3358.1199999996461</v>
      </c>
      <c r="J334" s="136">
        <f t="shared" si="175"/>
        <v>-14945.629999999888</v>
      </c>
      <c r="K334" s="155">
        <f t="shared" si="176"/>
        <v>-6.2011159397237139E-3</v>
      </c>
      <c r="L334" s="136">
        <f t="shared" si="181"/>
        <v>-403.00744661057962</v>
      </c>
      <c r="M334" s="136">
        <f t="shared" si="182"/>
        <v>1496.2825533894286</v>
      </c>
      <c r="N334" s="136">
        <f t="shared" si="183"/>
        <v>2302.2974466105879</v>
      </c>
      <c r="O334" s="155">
        <f t="shared" si="171"/>
        <v>-1.3933230957479182E-3</v>
      </c>
      <c r="P334" s="100">
        <f t="shared" si="184"/>
        <v>-1.3913844476619263E-3</v>
      </c>
      <c r="Q334" s="100">
        <f t="shared" si="165"/>
        <v>0.24189866956915346</v>
      </c>
      <c r="S334" s="100">
        <f t="shared" si="185"/>
        <v>-6.2008502119651528E-3</v>
      </c>
      <c r="T334" s="100">
        <f t="shared" si="166"/>
        <v>0.32922217040541796</v>
      </c>
      <c r="U334" s="100">
        <f t="shared" si="160"/>
        <v>2.3378015947616411E-2</v>
      </c>
      <c r="V334" s="100">
        <f t="shared" si="179"/>
        <v>0.48558809498161642</v>
      </c>
      <c r="W334" s="100">
        <f t="shared" si="180"/>
        <v>1.5643068145273422</v>
      </c>
      <c r="X334" s="100">
        <f t="shared" si="186"/>
        <v>1.2098213694598211E-3</v>
      </c>
      <c r="Y334" s="100">
        <f t="shared" si="167"/>
        <v>0.19959098116513541</v>
      </c>
      <c r="Z334" s="100">
        <f t="shared" si="161"/>
        <v>3.1030519462307449E-2</v>
      </c>
      <c r="AA334" s="100">
        <f t="shared" si="187"/>
        <v>0.51441190501839129</v>
      </c>
      <c r="AB334" s="100">
        <f t="shared" si="162"/>
        <v>1.7435100620654391</v>
      </c>
      <c r="AC334" s="100">
        <f t="shared" ref="AC334:AC397" si="192">AVERAGE(V322:V334)</f>
        <v>-0.74351032098945591</v>
      </c>
      <c r="AE334" s="359">
        <f t="shared" ref="AE334:AE397" si="193">AVERAGE(H322:H334)</f>
        <v>2393604.5076923077</v>
      </c>
      <c r="AF334" s="100">
        <f t="shared" si="191"/>
        <v>9.7770057641191448E-3</v>
      </c>
      <c r="AG334" s="100">
        <f t="shared" si="168"/>
        <v>0.33878075344261738</v>
      </c>
      <c r="AI334" s="198">
        <f t="shared" si="172"/>
        <v>1397318.0771880001</v>
      </c>
      <c r="AJ334" s="205">
        <f t="shared" si="188"/>
        <v>4.2012204302020337E-2</v>
      </c>
      <c r="AK334" s="35">
        <f t="shared" si="189"/>
        <v>1899.2900000000081</v>
      </c>
      <c r="AL334" s="35">
        <f t="shared" si="177"/>
        <v>364.73000000001048</v>
      </c>
      <c r="AM334" s="35">
        <f t="shared" si="178"/>
        <v>3039.167434500087</v>
      </c>
      <c r="AN334">
        <f t="shared" si="190"/>
        <v>15826.118818500066</v>
      </c>
      <c r="AO334">
        <f t="shared" si="173"/>
        <v>1397585.6385794999</v>
      </c>
      <c r="AP334" s="35">
        <f t="shared" si="174"/>
        <v>1.7245109090056678</v>
      </c>
    </row>
    <row r="335" spans="2:42">
      <c r="B335" s="135">
        <v>44328</v>
      </c>
      <c r="C335" s="352">
        <v>835563.65</v>
      </c>
      <c r="D335" s="352">
        <v>1561606.39</v>
      </c>
      <c r="E335" s="355">
        <v>35.74</v>
      </c>
      <c r="F335" s="356">
        <v>167556.18</v>
      </c>
      <c r="G335" s="111">
        <v>8.3993000000000002</v>
      </c>
      <c r="H335" s="136">
        <v>2397170.04</v>
      </c>
      <c r="I335" s="136">
        <f t="shared" si="164"/>
        <v>-16718.959999999963</v>
      </c>
      <c r="J335" s="136">
        <f t="shared" si="175"/>
        <v>-12981.64000000013</v>
      </c>
      <c r="K335" s="155">
        <f t="shared" si="176"/>
        <v>-5.4154022382159129E-3</v>
      </c>
      <c r="L335" s="136">
        <f t="shared" si="181"/>
        <v>-1990.5182574738326</v>
      </c>
      <c r="M335" s="136">
        <f t="shared" si="182"/>
        <v>-1077.4982574738431</v>
      </c>
      <c r="N335" s="136">
        <f t="shared" si="183"/>
        <v>2903.5382574738223</v>
      </c>
      <c r="O335" s="155">
        <f t="shared" si="171"/>
        <v>-6.9744572646168908E-3</v>
      </c>
      <c r="P335" s="100">
        <f t="shared" si="184"/>
        <v>-6.9261511196247894E-3</v>
      </c>
      <c r="Q335" s="100">
        <f t="shared" si="165"/>
        <v>0.21936980012167198</v>
      </c>
      <c r="S335" s="100">
        <f t="shared" si="185"/>
        <v>-8.1025026546223556E-3</v>
      </c>
      <c r="T335" s="100">
        <f t="shared" si="166"/>
        <v>0.31525965277460544</v>
      </c>
      <c r="U335" s="100">
        <f t="shared" ref="U335:U398" si="194">(C335-C322)/C322</f>
        <v>9.7176744750465827E-3</v>
      </c>
      <c r="V335" s="100">
        <f t="shared" si="179"/>
        <v>0.48885040719045469</v>
      </c>
      <c r="W335" s="100">
        <f t="shared" si="180"/>
        <v>0.40824668520051355</v>
      </c>
      <c r="X335" s="100">
        <f t="shared" si="186"/>
        <v>-6.2955779144216167E-3</v>
      </c>
      <c r="Y335" s="100">
        <f t="shared" si="167"/>
        <v>0.17358881201080253</v>
      </c>
      <c r="Z335" s="100">
        <f t="shared" ref="Z335:Z398" si="195">(D335-D322)/D322</f>
        <v>2.342539444872373E-2</v>
      </c>
      <c r="AA335" s="100">
        <f t="shared" si="187"/>
        <v>0.51114882249083937</v>
      </c>
      <c r="AB335" s="100">
        <f t="shared" ref="AB335:AB398" si="196">AVERAGE(AA323:AA335)</f>
        <v>1.7444695866714459</v>
      </c>
      <c r="AC335" s="100">
        <f t="shared" si="192"/>
        <v>-0.74446990485074871</v>
      </c>
      <c r="AD335" s="100">
        <f t="shared" ref="AD335:AD347" si="197">(D335-D331)/(H335-H331)</f>
        <v>0.59175331479948645</v>
      </c>
      <c r="AE335" s="359">
        <f t="shared" si="193"/>
        <v>2396972.6246153843</v>
      </c>
      <c r="AF335" s="100">
        <f t="shared" si="191"/>
        <v>8.6489415413264856E-3</v>
      </c>
      <c r="AG335" s="100">
        <f t="shared" si="168"/>
        <v>0.32486740887532406</v>
      </c>
      <c r="AI335" s="198">
        <f t="shared" si="172"/>
        <v>1407354.622674</v>
      </c>
      <c r="AJ335" s="205">
        <f t="shared" si="188"/>
        <v>2.5136298993055882E-2</v>
      </c>
      <c r="AK335" s="35">
        <f t="shared" si="189"/>
        <v>913.01999999998952</v>
      </c>
      <c r="AL335" s="35">
        <f t="shared" si="177"/>
        <v>-135.74000000001979</v>
      </c>
      <c r="AM335" s="35">
        <f t="shared" si="178"/>
        <v>-1140.1209820001664</v>
      </c>
      <c r="AN335">
        <f t="shared" si="190"/>
        <v>7668.7288859999126</v>
      </c>
      <c r="AO335">
        <f t="shared" si="173"/>
        <v>1407654.813656</v>
      </c>
      <c r="AP335" s="35">
        <f t="shared" si="174"/>
        <v>1.7029530370261754</v>
      </c>
    </row>
    <row r="336" spans="2:42">
      <c r="B336" s="135">
        <v>44337</v>
      </c>
      <c r="C336" s="352">
        <v>838757.29</v>
      </c>
      <c r="D336" s="352">
        <v>1559960.29</v>
      </c>
      <c r="E336" s="355">
        <v>39.520000000000003</v>
      </c>
      <c r="F336" s="356">
        <v>167415.07999999999</v>
      </c>
      <c r="G336" s="111">
        <v>8.5563000000000002</v>
      </c>
      <c r="H336" s="136">
        <v>2398717.58</v>
      </c>
      <c r="I336" s="136">
        <f t="shared" si="164"/>
        <v>-10989.85999999987</v>
      </c>
      <c r="J336" s="136">
        <f t="shared" si="175"/>
        <v>1547.5400000000373</v>
      </c>
      <c r="K336" s="155">
        <f t="shared" si="176"/>
        <v>6.4515306549762196E-4</v>
      </c>
      <c r="L336" s="136">
        <f t="shared" si="181"/>
        <v>-1284.4173299206279</v>
      </c>
      <c r="M336" s="136">
        <f t="shared" si="182"/>
        <v>-891.73732992063492</v>
      </c>
      <c r="N336" s="136">
        <f t="shared" si="183"/>
        <v>1677.097329920621</v>
      </c>
      <c r="O336" s="155">
        <f t="shared" si="171"/>
        <v>-4.5815564498426151E-3</v>
      </c>
      <c r="P336" s="100">
        <f t="shared" si="184"/>
        <v>-4.56066152163263E-3</v>
      </c>
      <c r="Q336" s="100">
        <f t="shared" si="165"/>
        <v>0.20588064473195222</v>
      </c>
      <c r="S336" s="100">
        <f t="shared" si="185"/>
        <v>-7.0737052578574485E-3</v>
      </c>
      <c r="T336" s="100">
        <f t="shared" si="166"/>
        <v>0.31660163168965966</v>
      </c>
      <c r="U336" s="100">
        <f t="shared" si="194"/>
        <v>1.8097470511935568E-2</v>
      </c>
      <c r="V336" s="100">
        <f t="shared" si="179"/>
        <v>2.0636881760729526</v>
      </c>
      <c r="W336" s="100">
        <f t="shared" si="180"/>
        <v>0.54371848231006448</v>
      </c>
      <c r="X336" s="100">
        <f t="shared" si="186"/>
        <v>-3.2041922311629224E-3</v>
      </c>
      <c r="Y336" s="100">
        <f t="shared" si="167"/>
        <v>0.15371358832526918</v>
      </c>
      <c r="Z336" s="100">
        <f t="shared" si="195"/>
        <v>1.7246483773569771E-2</v>
      </c>
      <c r="AA336" s="100">
        <f t="shared" si="187"/>
        <v>-1.0636881760728774</v>
      </c>
      <c r="AB336" s="100">
        <f t="shared" si="196"/>
        <v>1.5146340538046981</v>
      </c>
      <c r="AC336" s="100">
        <f t="shared" si="192"/>
        <v>-0.51463437198399931</v>
      </c>
      <c r="AD336" s="100">
        <f t="shared" si="197"/>
        <v>0.45628242761964583</v>
      </c>
      <c r="AE336" s="359">
        <f t="shared" si="193"/>
        <v>2400153.9523076927</v>
      </c>
      <c r="AF336" s="100">
        <f t="shared" si="191"/>
        <v>7.4811084045898453E-3</v>
      </c>
      <c r="AG336" s="100">
        <f t="shared" si="168"/>
        <v>0.31082280091929587</v>
      </c>
      <c r="AI336" s="198">
        <f t="shared" si="172"/>
        <v>1432453.649004</v>
      </c>
      <c r="AJ336" s="205">
        <f t="shared" si="188"/>
        <v>3.3841275323940524E-2</v>
      </c>
      <c r="AK336" s="35">
        <f t="shared" si="189"/>
        <v>392.67999999999302</v>
      </c>
      <c r="AL336" s="35">
        <f t="shared" si="177"/>
        <v>-141.10000000000582</v>
      </c>
      <c r="AM336" s="35">
        <f t="shared" si="178"/>
        <v>-1207.2939300000498</v>
      </c>
      <c r="AN336">
        <f t="shared" si="190"/>
        <v>3359.8878839999402</v>
      </c>
      <c r="AO336">
        <f t="shared" si="173"/>
        <v>1432791.7939799998</v>
      </c>
      <c r="AP336" s="35">
        <f t="shared" si="174"/>
        <v>1.6741564197104017</v>
      </c>
    </row>
    <row r="337" spans="2:42">
      <c r="B337" s="135">
        <v>44344</v>
      </c>
      <c r="C337" s="352">
        <v>848693.51</v>
      </c>
      <c r="D337" s="352">
        <v>1570632.7</v>
      </c>
      <c r="E337" s="355">
        <v>39.01</v>
      </c>
      <c r="F337" s="356">
        <v>168110.59</v>
      </c>
      <c r="G337" s="111">
        <v>8.5995000000000008</v>
      </c>
      <c r="H337" s="136">
        <v>2419326.21</v>
      </c>
      <c r="I337" s="136">
        <f t="shared" si="164"/>
        <v>-5771.1000000000931</v>
      </c>
      <c r="J337" s="136">
        <f t="shared" si="175"/>
        <v>20608.629999999888</v>
      </c>
      <c r="K337" s="155">
        <f t="shared" si="176"/>
        <v>8.5183345324894768E-3</v>
      </c>
      <c r="L337" s="136">
        <f t="shared" si="181"/>
        <v>-671.09715681145326</v>
      </c>
      <c r="M337" s="136">
        <f t="shared" si="182"/>
        <v>112.30284318854092</v>
      </c>
      <c r="N337" s="136">
        <f t="shared" si="183"/>
        <v>1454.4971568114474</v>
      </c>
      <c r="O337" s="155">
        <f t="shared" si="171"/>
        <v>-2.3854162271073373E-3</v>
      </c>
      <c r="P337" s="100">
        <f t="shared" si="184"/>
        <v>-2.3797395577499912E-3</v>
      </c>
      <c r="Q337" s="100">
        <f t="shared" si="165"/>
        <v>0.21023590965604025</v>
      </c>
      <c r="S337" s="100">
        <f t="shared" si="185"/>
        <v>-5.5777004562648704E-4</v>
      </c>
      <c r="T337" s="100">
        <f t="shared" si="166"/>
        <v>0.32365676742048249</v>
      </c>
      <c r="U337" s="100">
        <f t="shared" si="194"/>
        <v>2.3091633209092324E-2</v>
      </c>
      <c r="V337" s="100">
        <f t="shared" si="179"/>
        <v>0.48213879331134701</v>
      </c>
      <c r="W337" s="100">
        <f t="shared" si="180"/>
        <v>8.2071008993087335E-2</v>
      </c>
      <c r="X337" s="100">
        <f t="shared" si="186"/>
        <v>-3.361475126292846E-3</v>
      </c>
      <c r="Y337" s="100">
        <f t="shared" si="167"/>
        <v>0.15668004536483338</v>
      </c>
      <c r="Z337" s="100">
        <f t="shared" si="195"/>
        <v>1.9330731733909954E-2</v>
      </c>
      <c r="AA337" s="100">
        <f t="shared" si="187"/>
        <v>0.51786120668865299</v>
      </c>
      <c r="AB337" s="100">
        <f t="shared" si="196"/>
        <v>1.5111532895636914</v>
      </c>
      <c r="AC337" s="100">
        <f t="shared" si="192"/>
        <v>-0.51115360774299068</v>
      </c>
      <c r="AD337" s="100">
        <f t="shared" si="197"/>
        <v>0.91792725823497567</v>
      </c>
      <c r="AE337" s="359">
        <f t="shared" si="193"/>
        <v>2403918.6515384614</v>
      </c>
      <c r="AF337" s="100">
        <f t="shared" si="191"/>
        <v>6.4577275622140903E-3</v>
      </c>
      <c r="AG337" s="100">
        <f t="shared" si="168"/>
        <v>0.29735635298390328</v>
      </c>
      <c r="AI337" s="198">
        <f t="shared" si="172"/>
        <v>1445667.0187050002</v>
      </c>
      <c r="AJ337" s="205">
        <f t="shared" si="188"/>
        <v>4.4904923250053817E-2</v>
      </c>
      <c r="AK337" s="35">
        <f t="shared" si="189"/>
        <v>783.39999999999418</v>
      </c>
      <c r="AL337" s="35">
        <f t="shared" si="177"/>
        <v>695.51000000000931</v>
      </c>
      <c r="AM337" s="35">
        <f t="shared" si="178"/>
        <v>5981.0382450000807</v>
      </c>
      <c r="AN337">
        <f t="shared" si="190"/>
        <v>6736.8482999999505</v>
      </c>
      <c r="AO337">
        <f t="shared" si="173"/>
        <v>1446002.4852000002</v>
      </c>
      <c r="AP337" s="35">
        <f t="shared" si="174"/>
        <v>1.6731134522672531</v>
      </c>
    </row>
    <row r="338" spans="2:42">
      <c r="B338" s="135">
        <v>44351</v>
      </c>
      <c r="C338" s="352">
        <v>853610.42</v>
      </c>
      <c r="D338" s="352">
        <v>1576191.55</v>
      </c>
      <c r="E338" s="355">
        <v>36.409999999999997</v>
      </c>
      <c r="F338" s="356">
        <v>167906.54</v>
      </c>
      <c r="G338" s="111">
        <v>8.4771199999999993</v>
      </c>
      <c r="H338" s="136">
        <v>2429801.96</v>
      </c>
      <c r="I338" s="136">
        <f t="shared" si="164"/>
        <v>19650.279999999795</v>
      </c>
      <c r="J338" s="136">
        <f t="shared" si="175"/>
        <v>10475.75</v>
      </c>
      <c r="K338" s="155">
        <f t="shared" si="176"/>
        <v>4.311359597388752E-3</v>
      </c>
      <c r="L338" s="136">
        <f t="shared" si="181"/>
        <v>2318.0372579366335</v>
      </c>
      <c r="M338" s="136">
        <f t="shared" si="182"/>
        <v>2532.6572579366289</v>
      </c>
      <c r="N338" s="136">
        <f t="shared" si="183"/>
        <v>-2103.4172579366382</v>
      </c>
      <c r="O338" s="155">
        <f t="shared" si="171"/>
        <v>8.0871940691000996E-3</v>
      </c>
      <c r="P338" s="100">
        <f t="shared" si="184"/>
        <v>8.1531300137922414E-3</v>
      </c>
      <c r="Q338" s="100">
        <f t="shared" si="165"/>
        <v>0.20801815161897269</v>
      </c>
      <c r="S338" s="100">
        <f t="shared" si="185"/>
        <v>1.3897796382517234E-2</v>
      </c>
      <c r="T338" s="100">
        <f t="shared" si="166"/>
        <v>0.32195142302864554</v>
      </c>
      <c r="U338" s="100">
        <f t="shared" si="194"/>
        <v>2.8442200169565585E-2</v>
      </c>
      <c r="V338" s="100">
        <f t="shared" si="179"/>
        <v>0.46936114359354059</v>
      </c>
      <c r="W338" s="100">
        <f t="shared" si="180"/>
        <v>0.59544647709855447</v>
      </c>
      <c r="X338" s="100">
        <f t="shared" si="186"/>
        <v>5.0691221789414091E-3</v>
      </c>
      <c r="Y338" s="100">
        <f t="shared" si="167"/>
        <v>0.15414812336757042</v>
      </c>
      <c r="Z338" s="100">
        <f t="shared" si="195"/>
        <v>2.2304246690951657E-2</v>
      </c>
      <c r="AA338" s="100">
        <f t="shared" si="187"/>
        <v>0.53063981099206192</v>
      </c>
      <c r="AB338" s="100">
        <f t="shared" si="196"/>
        <v>1.5002306304791941</v>
      </c>
      <c r="AC338" s="100">
        <f t="shared" si="192"/>
        <v>-0.5002308752288378</v>
      </c>
      <c r="AD338" s="100">
        <f t="shared" si="197"/>
        <v>0.40455454069866614</v>
      </c>
      <c r="AE338" s="359">
        <f t="shared" si="193"/>
        <v>2408379.8715384612</v>
      </c>
      <c r="AF338" s="100">
        <f t="shared" si="191"/>
        <v>6.1728509445357488E-3</v>
      </c>
      <c r="AG338" s="100">
        <f t="shared" si="168"/>
        <v>0.28511736572029528</v>
      </c>
      <c r="AI338" s="198">
        <f t="shared" si="172"/>
        <v>1423363.8883648</v>
      </c>
      <c r="AJ338" s="205">
        <f t="shared" si="188"/>
        <v>1.8639858456003959E-2</v>
      </c>
      <c r="AK338" s="35">
        <f t="shared" si="189"/>
        <v>214.61999999999534</v>
      </c>
      <c r="AL338" s="35">
        <f t="shared" si="177"/>
        <v>-204.04999999998836</v>
      </c>
      <c r="AM338" s="35">
        <f t="shared" si="178"/>
        <v>-1729.7563359999012</v>
      </c>
      <c r="AN338">
        <f t="shared" si="190"/>
        <v>1819.3594943999603</v>
      </c>
      <c r="AO338">
        <f t="shared" si="173"/>
        <v>1423672.540304</v>
      </c>
      <c r="AP338" s="35">
        <f t="shared" si="174"/>
        <v>1.7067140730839403</v>
      </c>
    </row>
    <row r="339" spans="2:42">
      <c r="B339" s="135">
        <v>44358</v>
      </c>
      <c r="C339" s="352">
        <v>859992.98</v>
      </c>
      <c r="D339" s="352">
        <v>1584006.11</v>
      </c>
      <c r="E339" s="355">
        <v>36.11</v>
      </c>
      <c r="F339" s="356">
        <v>167888.19</v>
      </c>
      <c r="G339" s="111">
        <v>8.68154</v>
      </c>
      <c r="H339" s="136">
        <v>2443999.09</v>
      </c>
      <c r="I339" s="136">
        <f t="shared" si="164"/>
        <v>46829.049999999814</v>
      </c>
      <c r="J339" s="136">
        <f t="shared" si="175"/>
        <v>14197.129999999888</v>
      </c>
      <c r="K339" s="155">
        <f t="shared" si="176"/>
        <v>5.8089751580062531E-3</v>
      </c>
      <c r="L339" s="136">
        <f t="shared" si="181"/>
        <v>5394.0948264938952</v>
      </c>
      <c r="M339" s="136">
        <f t="shared" si="182"/>
        <v>5726.1048264939045</v>
      </c>
      <c r="N339" s="136">
        <f t="shared" si="183"/>
        <v>-5062.0848264938859</v>
      </c>
      <c r="O339" s="155">
        <f t="shared" si="171"/>
        <v>1.9160829556609946E-2</v>
      </c>
      <c r="P339" s="100">
        <f t="shared" si="184"/>
        <v>1.953513902584892E-2</v>
      </c>
      <c r="Q339" s="100">
        <f t="shared" si="165"/>
        <v>0.20735363309195107</v>
      </c>
      <c r="S339" s="100">
        <f t="shared" si="185"/>
        <v>2.9236946820269116E-2</v>
      </c>
      <c r="T339" s="100">
        <f t="shared" si="166"/>
        <v>0.32096818173328179</v>
      </c>
      <c r="U339" s="100">
        <f t="shared" si="194"/>
        <v>3.0124203927591416E-2</v>
      </c>
      <c r="V339" s="100">
        <f t="shared" si="179"/>
        <v>0.44956691951119626</v>
      </c>
      <c r="W339" s="100">
        <f t="shared" si="180"/>
        <v>0.52167041611990961</v>
      </c>
      <c r="X339" s="100">
        <f t="shared" si="186"/>
        <v>1.4344024296673252E-2</v>
      </c>
      <c r="Y339" s="100">
        <f t="shared" si="167"/>
        <v>0.15349025653305887</v>
      </c>
      <c r="Z339" s="100">
        <f t="shared" si="195"/>
        <v>2.2377352900587951E-2</v>
      </c>
      <c r="AA339" s="100">
        <f t="shared" si="187"/>
        <v>0.55043237612109752</v>
      </c>
      <c r="AB339" s="100">
        <f t="shared" si="196"/>
        <v>1.4957407558169677</v>
      </c>
      <c r="AC339" s="100">
        <f t="shared" si="192"/>
        <v>-0.49574099258340731</v>
      </c>
      <c r="AD339" s="100">
        <f t="shared" si="197"/>
        <v>0.47832958388009778</v>
      </c>
      <c r="AE339" s="359">
        <f t="shared" si="193"/>
        <v>2412981.3361538462</v>
      </c>
      <c r="AF339" s="100">
        <f t="shared" si="191"/>
        <v>6.6787210559113956E-3</v>
      </c>
      <c r="AG339" s="100">
        <f t="shared" si="168"/>
        <v>0.27302815708695016</v>
      </c>
      <c r="AI339" s="198">
        <f t="shared" si="172"/>
        <v>1457528.0370126001</v>
      </c>
      <c r="AJ339" s="205">
        <f t="shared" si="188"/>
        <v>3.5650868324338683E-2</v>
      </c>
      <c r="AK339" s="35">
        <f t="shared" si="189"/>
        <v>332.01000000000931</v>
      </c>
      <c r="AL339" s="35">
        <f t="shared" si="177"/>
        <v>-18.350000000005821</v>
      </c>
      <c r="AM339" s="35">
        <f t="shared" si="178"/>
        <v>-159.30625900005055</v>
      </c>
      <c r="AN339">
        <f t="shared" si="190"/>
        <v>2882.3580954000809</v>
      </c>
      <c r="AO339">
        <f t="shared" si="173"/>
        <v>1457841.527422</v>
      </c>
      <c r="AP339" s="35">
        <f t="shared" si="174"/>
        <v>1.6764504536524552</v>
      </c>
    </row>
    <row r="340" spans="2:42">
      <c r="B340" s="135">
        <v>44365</v>
      </c>
      <c r="C340" s="352">
        <v>859239.29</v>
      </c>
      <c r="D340" s="352">
        <v>1587148.54</v>
      </c>
      <c r="E340" s="355">
        <v>37.25</v>
      </c>
      <c r="F340" s="356">
        <v>165981.66</v>
      </c>
      <c r="G340" s="111">
        <v>8.6922800000000002</v>
      </c>
      <c r="H340" s="136">
        <v>2446387.83</v>
      </c>
      <c r="I340" s="136">
        <f t="shared" si="164"/>
        <v>47670.25</v>
      </c>
      <c r="J340" s="136">
        <f t="shared" si="175"/>
        <v>2388.7400000002235</v>
      </c>
      <c r="K340" s="155">
        <f t="shared" si="176"/>
        <v>9.7643553107449178E-4</v>
      </c>
      <c r="L340" s="136">
        <f t="shared" si="181"/>
        <v>5484.205524902557</v>
      </c>
      <c r="M340" s="136">
        <f t="shared" si="182"/>
        <v>4050.7855249025733</v>
      </c>
      <c r="N340" s="136">
        <f t="shared" si="183"/>
        <v>-6917.6255249025407</v>
      </c>
      <c r="O340" s="155">
        <f t="shared" si="171"/>
        <v>1.9485974143355674E-2</v>
      </c>
      <c r="P340" s="100">
        <f t="shared" si="184"/>
        <v>1.9873223257904332E-2</v>
      </c>
      <c r="Q340" s="100">
        <f t="shared" si="165"/>
        <v>0.19507982932627552</v>
      </c>
      <c r="S340" s="100">
        <f t="shared" si="185"/>
        <v>2.4419459889284539E-2</v>
      </c>
      <c r="T340" s="100">
        <f t="shared" si="166"/>
        <v>0.29335793230182922</v>
      </c>
      <c r="U340" s="100">
        <f t="shared" si="194"/>
        <v>3.0464001687043826E-2</v>
      </c>
      <c r="V340" s="100">
        <f t="shared" si="179"/>
        <v>-0.31551780436542848</v>
      </c>
      <c r="W340" s="100">
        <f t="shared" si="180"/>
        <v>0.42966000807631594</v>
      </c>
      <c r="X340" s="100">
        <f t="shared" si="186"/>
        <v>1.7428809037183888E-2</v>
      </c>
      <c r="Y340" s="100">
        <f t="shared" si="167"/>
        <v>0.14786009434512454</v>
      </c>
      <c r="Z340" s="100">
        <f t="shared" si="195"/>
        <v>1.7945964852775283E-2</v>
      </c>
      <c r="AA340" s="100">
        <f t="shared" si="187"/>
        <v>1.3155178043653311</v>
      </c>
      <c r="AB340" s="100">
        <f t="shared" si="196"/>
        <v>1.5112363625528595</v>
      </c>
      <c r="AC340" s="100">
        <f t="shared" si="192"/>
        <v>-0.51123668648436293</v>
      </c>
      <c r="AD340" s="100">
        <f t="shared" si="197"/>
        <v>0.57033999192368401</v>
      </c>
      <c r="AE340" s="359">
        <f t="shared" si="193"/>
        <v>2417087.7046153848</v>
      </c>
      <c r="AF340" s="100">
        <f t="shared" si="191"/>
        <v>7.0552775547629617E-3</v>
      </c>
      <c r="AG340" s="100">
        <f t="shared" si="168"/>
        <v>0.26046402898949433</v>
      </c>
      <c r="AI340" s="198">
        <f t="shared" si="172"/>
        <v>1442759.0635848001</v>
      </c>
      <c r="AJ340" s="205">
        <f t="shared" si="188"/>
        <v>7.194239470132641E-3</v>
      </c>
      <c r="AK340" s="35">
        <f t="shared" si="189"/>
        <v>-1433.4199999999837</v>
      </c>
      <c r="AL340" s="35">
        <f t="shared" si="177"/>
        <v>-1906.5299999999988</v>
      </c>
      <c r="AM340" s="35">
        <f t="shared" si="178"/>
        <v>-16572.092588399992</v>
      </c>
      <c r="AN340">
        <f t="shared" si="190"/>
        <v>-12459.687997599858</v>
      </c>
      <c r="AO340">
        <f t="shared" si="173"/>
        <v>1443082.8510148001</v>
      </c>
      <c r="AP340" s="35">
        <f t="shared" si="174"/>
        <v>1.6952511273206934</v>
      </c>
    </row>
    <row r="341" spans="2:42">
      <c r="B341" s="135">
        <v>44372</v>
      </c>
      <c r="C341" s="352">
        <v>867528.96</v>
      </c>
      <c r="D341" s="352">
        <v>1588668.58</v>
      </c>
      <c r="E341" s="355">
        <v>38.979999999999997</v>
      </c>
      <c r="F341" s="356">
        <v>166425.51999999999</v>
      </c>
      <c r="G341" s="111">
        <v>8.6697199999999999</v>
      </c>
      <c r="H341" s="136">
        <v>2456197.54</v>
      </c>
      <c r="I341" s="136">
        <f t="shared" si="164"/>
        <v>36871.330000000075</v>
      </c>
      <c r="J341" s="136">
        <f t="shared" si="175"/>
        <v>9809.7099999999627</v>
      </c>
      <c r="K341" s="155">
        <f t="shared" si="176"/>
        <v>3.9938603635275858E-3</v>
      </c>
      <c r="L341" s="136">
        <f t="shared" si="181"/>
        <v>4252.8859063499258</v>
      </c>
      <c r="M341" s="136">
        <f t="shared" si="182"/>
        <v>2567.8159063499188</v>
      </c>
      <c r="N341" s="136">
        <f t="shared" si="183"/>
        <v>-5937.9559063499328</v>
      </c>
      <c r="O341" s="155">
        <f t="shared" si="171"/>
        <v>1.5011549111803147E-2</v>
      </c>
      <c r="P341" s="100">
        <f t="shared" si="184"/>
        <v>1.524033007520721E-2</v>
      </c>
      <c r="Q341" s="100">
        <f t="shared" si="165"/>
        <v>0.18823160347434195</v>
      </c>
      <c r="S341" s="100">
        <f t="shared" si="185"/>
        <v>2.2193465341805139E-2</v>
      </c>
      <c r="T341" s="100">
        <f t="shared" si="166"/>
        <v>0.28634942350264175</v>
      </c>
      <c r="U341" s="100">
        <f t="shared" si="194"/>
        <v>3.2007313434057327E-2</v>
      </c>
      <c r="V341" s="100">
        <f t="shared" si="179"/>
        <v>0.84504740710988979</v>
      </c>
      <c r="W341" s="100">
        <f t="shared" si="180"/>
        <v>0.51084270624357508</v>
      </c>
      <c r="X341" s="100">
        <f t="shared" si="186"/>
        <v>1.1483194002009586E-2</v>
      </c>
      <c r="Y341" s="100">
        <f t="shared" si="167"/>
        <v>0.14071800682788557</v>
      </c>
      <c r="Z341" s="100">
        <f t="shared" si="195"/>
        <v>1.7415895547573293E-2</v>
      </c>
      <c r="AA341" s="100">
        <f t="shared" si="187"/>
        <v>0.15495259289011021</v>
      </c>
      <c r="AB341" s="100">
        <f t="shared" si="196"/>
        <v>1.5036428423926094</v>
      </c>
      <c r="AC341" s="100">
        <f t="shared" si="192"/>
        <v>-0.50364316632411199</v>
      </c>
      <c r="AD341" s="100">
        <f t="shared" si="197"/>
        <v>0.48915729375642497</v>
      </c>
      <c r="AE341" s="359">
        <f t="shared" si="193"/>
        <v>2421249.2853846154</v>
      </c>
      <c r="AF341" s="100">
        <f t="shared" si="191"/>
        <v>7.2093262536411951E-3</v>
      </c>
      <c r="AG341" s="100">
        <f t="shared" si="168"/>
        <v>0.24838385916043151</v>
      </c>
      <c r="AI341" s="198">
        <f t="shared" si="172"/>
        <v>1442862.6592543998</v>
      </c>
      <c r="AJ341" s="205">
        <f t="shared" si="188"/>
        <v>-1.9398377457019338E-3</v>
      </c>
      <c r="AK341" s="35">
        <f t="shared" si="189"/>
        <v>-1685.070000000007</v>
      </c>
      <c r="AL341" s="35">
        <f t="shared" si="177"/>
        <v>443.85999999998603</v>
      </c>
      <c r="AM341" s="35">
        <f t="shared" si="178"/>
        <v>3848.1419191998789</v>
      </c>
      <c r="AN341">
        <f t="shared" si="190"/>
        <v>-14609.08508040006</v>
      </c>
      <c r="AO341">
        <f t="shared" si="173"/>
        <v>1443200.60494</v>
      </c>
      <c r="AP341" s="35">
        <f t="shared" si="174"/>
        <v>1.7019099989236179</v>
      </c>
    </row>
    <row r="342" spans="2:42">
      <c r="B342" s="135">
        <v>44379</v>
      </c>
      <c r="C342" s="352">
        <v>874228.72</v>
      </c>
      <c r="D342" s="352">
        <v>1599336.47</v>
      </c>
      <c r="E342" s="355">
        <v>37.369999999999997</v>
      </c>
      <c r="F342" s="356">
        <v>165016.54999999999</v>
      </c>
      <c r="G342" s="111">
        <v>8.6297499999999996</v>
      </c>
      <c r="H342" s="136">
        <v>2473565.19</v>
      </c>
      <c r="I342" s="136">
        <f t="shared" si="164"/>
        <v>43763.229999999981</v>
      </c>
      <c r="J342" s="136">
        <f t="shared" si="175"/>
        <v>17367.649999999907</v>
      </c>
      <c r="K342" s="155">
        <f t="shared" si="176"/>
        <v>7.0213027213565805E-3</v>
      </c>
      <c r="L342" s="136">
        <f t="shared" si="181"/>
        <v>5071.2048437092599</v>
      </c>
      <c r="M342" s="136">
        <f t="shared" si="182"/>
        <v>2181.2148437092401</v>
      </c>
      <c r="N342" s="136">
        <f t="shared" si="183"/>
        <v>-7961.1948437092797</v>
      </c>
      <c r="O342" s="155">
        <f t="shared" si="171"/>
        <v>1.7692369773363435E-2</v>
      </c>
      <c r="P342" s="100">
        <f t="shared" si="184"/>
        <v>1.8011027532466053E-2</v>
      </c>
      <c r="Q342" s="100">
        <f t="shared" si="165"/>
        <v>0.17919325504170006</v>
      </c>
      <c r="S342" s="100">
        <f t="shared" si="185"/>
        <v>2.4154227170750716E-2</v>
      </c>
      <c r="T342" s="100">
        <f t="shared" si="166"/>
        <v>0.26542562434551442</v>
      </c>
      <c r="U342" s="100">
        <f t="shared" si="194"/>
        <v>3.3142652175601479E-2</v>
      </c>
      <c r="V342" s="100">
        <f t="shared" si="179"/>
        <v>0.38576088302102157</v>
      </c>
      <c r="W342" s="100">
        <f t="shared" si="180"/>
        <v>0.47113295796493859</v>
      </c>
      <c r="X342" s="100">
        <f t="shared" si="186"/>
        <v>1.4684078213717061E-2</v>
      </c>
      <c r="Y342" s="100">
        <f t="shared" si="167"/>
        <v>0.13684644211145444</v>
      </c>
      <c r="Z342" s="100">
        <f t="shared" si="195"/>
        <v>2.1221603105888467E-2</v>
      </c>
      <c r="AA342" s="100">
        <f t="shared" si="187"/>
        <v>0.61423911697897848</v>
      </c>
      <c r="AB342" s="100">
        <f t="shared" si="196"/>
        <v>1.5159559492474046</v>
      </c>
      <c r="AC342" s="100">
        <f t="shared" si="192"/>
        <v>-0.51595627317890813</v>
      </c>
      <c r="AD342" s="100">
        <f t="shared" si="197"/>
        <v>0.52886681353272913</v>
      </c>
      <c r="AE342" s="359">
        <f t="shared" si="193"/>
        <v>2425963.1284615388</v>
      </c>
      <c r="AF342" s="100">
        <f t="shared" si="191"/>
        <v>7.3008652542198545E-3</v>
      </c>
      <c r="AG342" s="100">
        <f t="shared" si="168"/>
        <v>0.23597261870910027</v>
      </c>
      <c r="AI342" s="198">
        <f t="shared" si="172"/>
        <v>1424051.5723624998</v>
      </c>
      <c r="AJ342" s="205">
        <f t="shared" si="188"/>
        <v>4.8313997799240819E-4</v>
      </c>
      <c r="AK342" s="35">
        <f t="shared" si="189"/>
        <v>-2889.9900000000198</v>
      </c>
      <c r="AL342" s="35">
        <f t="shared" si="177"/>
        <v>-1408.9700000000012</v>
      </c>
      <c r="AM342" s="35">
        <f t="shared" si="178"/>
        <v>-12159.058857500009</v>
      </c>
      <c r="AN342">
        <f t="shared" si="190"/>
        <v>-24939.89120250017</v>
      </c>
      <c r="AO342">
        <f t="shared" si="173"/>
        <v>1424374.0661199999</v>
      </c>
      <c r="AP342" s="35">
        <f t="shared" si="174"/>
        <v>1.7365980249401765</v>
      </c>
    </row>
    <row r="343" spans="2:42">
      <c r="B343" s="135">
        <v>44386</v>
      </c>
      <c r="C343" s="352">
        <v>877623.63</v>
      </c>
      <c r="D343" s="352">
        <v>1602325.65</v>
      </c>
      <c r="E343" s="355">
        <v>34.92</v>
      </c>
      <c r="F343" s="356">
        <v>165235.18</v>
      </c>
      <c r="G343" s="111">
        <v>8.5099</v>
      </c>
      <c r="H343" s="136">
        <v>2479949.2799999998</v>
      </c>
      <c r="I343" s="136">
        <f t="shared" si="164"/>
        <v>35950.189999999944</v>
      </c>
      <c r="J343" s="136">
        <f t="shared" si="175"/>
        <v>6384.089999999851</v>
      </c>
      <c r="K343" s="155">
        <f t="shared" si="176"/>
        <v>2.574282486938544E-3</v>
      </c>
      <c r="L343" s="136">
        <f t="shared" si="181"/>
        <v>4224.5138015722796</v>
      </c>
      <c r="M343" s="136">
        <f t="shared" si="182"/>
        <v>1571.5038015722703</v>
      </c>
      <c r="N343" s="136">
        <f t="shared" si="183"/>
        <v>-6877.5238015722889</v>
      </c>
      <c r="O343" s="155">
        <f t="shared" si="171"/>
        <v>1.4496340828389824E-2</v>
      </c>
      <c r="P343" s="100">
        <f t="shared" si="184"/>
        <v>1.4709575853401789E-2</v>
      </c>
      <c r="Q343" s="100">
        <f t="shared" si="165"/>
        <v>0.17163391891550123</v>
      </c>
      <c r="S343" s="100">
        <f t="shared" si="185"/>
        <v>2.0500923158698371E-2</v>
      </c>
      <c r="T343" s="100">
        <f t="shared" si="166"/>
        <v>0.24279016666208561</v>
      </c>
      <c r="U343" s="100">
        <f t="shared" si="194"/>
        <v>3.5956215077700665E-2</v>
      </c>
      <c r="V343" s="100">
        <f t="shared" si="179"/>
        <v>0.53177665101840854</v>
      </c>
      <c r="W343" s="100">
        <f t="shared" si="180"/>
        <v>0.49041882671552084</v>
      </c>
      <c r="X343" s="100">
        <f t="shared" si="186"/>
        <v>1.1565321550432531E-2</v>
      </c>
      <c r="Y343" s="100">
        <f t="shared" si="167"/>
        <v>0.13600894902371355</v>
      </c>
      <c r="Z343" s="100">
        <f t="shared" si="195"/>
        <v>2.2969821743323331E-2</v>
      </c>
      <c r="AA343" s="100">
        <f t="shared" si="187"/>
        <v>0.46822334898160967</v>
      </c>
      <c r="AB343" s="100">
        <f t="shared" si="196"/>
        <v>1.5365422816845027</v>
      </c>
      <c r="AC343" s="100">
        <f t="shared" si="192"/>
        <v>-0.53654260561601241</v>
      </c>
      <c r="AD343" s="100">
        <f t="shared" si="197"/>
        <v>0.50958117328447594</v>
      </c>
      <c r="AE343" s="359">
        <f t="shared" si="193"/>
        <v>2431073.8576923078</v>
      </c>
      <c r="AF343" s="100">
        <f t="shared" si="191"/>
        <v>7.4979948113896308E-3</v>
      </c>
      <c r="AG343" s="100">
        <f t="shared" si="168"/>
        <v>0.22339324548013467</v>
      </c>
      <c r="AI343" s="198">
        <f t="shared" si="172"/>
        <v>1406134.8582820001</v>
      </c>
      <c r="AJ343" s="205">
        <f t="shared" si="188"/>
        <v>-3.5260507808781011E-2</v>
      </c>
      <c r="AK343" s="35">
        <f t="shared" si="189"/>
        <v>-2653.0100000000093</v>
      </c>
      <c r="AL343" s="35">
        <f t="shared" si="177"/>
        <v>218.63000000000466</v>
      </c>
      <c r="AM343" s="35">
        <f t="shared" si="178"/>
        <v>1860.5194370000397</v>
      </c>
      <c r="AN343">
        <f t="shared" si="190"/>
        <v>-22576.84979900008</v>
      </c>
      <c r="AO343">
        <f t="shared" si="173"/>
        <v>1406432.0239900001</v>
      </c>
      <c r="AP343" s="35">
        <f t="shared" si="174"/>
        <v>1.7632912488471839</v>
      </c>
    </row>
    <row r="344" spans="2:42">
      <c r="B344" s="135">
        <v>44393</v>
      </c>
      <c r="C344" s="352">
        <v>875709.32</v>
      </c>
      <c r="D344" s="352">
        <v>1611033.92</v>
      </c>
      <c r="E344" s="355">
        <v>36.79</v>
      </c>
      <c r="F344" s="356">
        <v>164420.41</v>
      </c>
      <c r="G344" s="111">
        <v>8.5370799999999996</v>
      </c>
      <c r="H344" s="136">
        <v>2486743.25</v>
      </c>
      <c r="I344" s="136">
        <f t="shared" si="164"/>
        <v>40355.419999999925</v>
      </c>
      <c r="J344" s="136">
        <f t="shared" si="175"/>
        <v>6793.9700000002049</v>
      </c>
      <c r="K344" s="155">
        <f t="shared" si="176"/>
        <v>2.732075376096911E-3</v>
      </c>
      <c r="L344" s="136">
        <f t="shared" si="181"/>
        <v>4727.0752997511945</v>
      </c>
      <c r="M344" s="136">
        <f t="shared" si="182"/>
        <v>3165.8252997511945</v>
      </c>
      <c r="N344" s="136">
        <f t="shared" si="183"/>
        <v>-6288.3252997511945</v>
      </c>
      <c r="O344" s="155">
        <f t="shared" si="171"/>
        <v>1.6228221389562404E-2</v>
      </c>
      <c r="P344" s="100">
        <f t="shared" si="184"/>
        <v>1.6495920845060744E-2</v>
      </c>
      <c r="Q344" s="100">
        <f t="shared" si="165"/>
        <v>0.16283773917113262</v>
      </c>
      <c r="S344" s="100">
        <f t="shared" si="185"/>
        <v>1.9168152797109535E-2</v>
      </c>
      <c r="T344" s="100">
        <f t="shared" si="166"/>
        <v>0.21712400896728834</v>
      </c>
      <c r="U344" s="100">
        <f t="shared" si="194"/>
        <v>3.9554416841879596E-2</v>
      </c>
      <c r="V344" s="100">
        <f t="shared" si="179"/>
        <v>-0.28176603664720307</v>
      </c>
      <c r="W344" s="100">
        <f t="shared" si="180"/>
        <v>0.40812436099041821</v>
      </c>
      <c r="X344" s="100">
        <f t="shared" si="186"/>
        <v>1.5049240444753764E-2</v>
      </c>
      <c r="Y344" s="100">
        <f t="shared" si="167"/>
        <v>0.13531281631599726</v>
      </c>
      <c r="Z344" s="100">
        <f t="shared" si="195"/>
        <v>2.5156877357465187E-2</v>
      </c>
      <c r="AA344" s="100">
        <f t="shared" si="187"/>
        <v>1.281764564753709</v>
      </c>
      <c r="AB344" s="100">
        <f t="shared" si="196"/>
        <v>0.58983162016169843</v>
      </c>
      <c r="AC344" s="100">
        <f t="shared" si="192"/>
        <v>0.41016794268426282</v>
      </c>
      <c r="AD344" s="100">
        <f t="shared" si="197"/>
        <v>0.59187539121138955</v>
      </c>
      <c r="AE344" s="359">
        <f t="shared" si="193"/>
        <v>2436678.0307692308</v>
      </c>
      <c r="AF344" s="100">
        <f t="shared" si="191"/>
        <v>8.1049297948264862E-3</v>
      </c>
      <c r="AG344" s="100">
        <f t="shared" si="168"/>
        <v>0.21120357891652022</v>
      </c>
      <c r="AI344" s="198">
        <f t="shared" si="172"/>
        <v>1403670.1938028</v>
      </c>
      <c r="AJ344" s="205">
        <f t="shared" si="188"/>
        <v>-2.7093137564408433E-2</v>
      </c>
      <c r="AK344" s="35">
        <f t="shared" si="189"/>
        <v>-1561.25</v>
      </c>
      <c r="AL344" s="35">
        <f t="shared" si="177"/>
        <v>-814.76999999998952</v>
      </c>
      <c r="AM344" s="35">
        <f t="shared" si="178"/>
        <v>-6955.7566715999101</v>
      </c>
      <c r="AN344">
        <f t="shared" si="190"/>
        <v>-13328.516149999999</v>
      </c>
      <c r="AO344">
        <f t="shared" si="173"/>
        <v>1403984.2729760001</v>
      </c>
      <c r="AP344" s="35">
        <f t="shared" si="174"/>
        <v>1.771204491293122</v>
      </c>
    </row>
    <row r="345" spans="2:42">
      <c r="B345" s="135">
        <v>44396</v>
      </c>
      <c r="C345" s="352">
        <v>879956.81</v>
      </c>
      <c r="D345" s="352">
        <v>1602318.97</v>
      </c>
      <c r="E345" s="355">
        <v>40.28</v>
      </c>
      <c r="F345" s="356">
        <v>164238</v>
      </c>
      <c r="G345" s="111">
        <v>8.4134600000000006</v>
      </c>
      <c r="H345" s="136">
        <v>2482275.7799999998</v>
      </c>
      <c r="I345" s="136">
        <f t="shared" si="164"/>
        <v>26078.239999999758</v>
      </c>
      <c r="J345" s="136">
        <f t="shared" si="175"/>
        <v>-4467.4700000002049</v>
      </c>
      <c r="K345" s="155">
        <f t="shared" si="176"/>
        <v>-1.7997476493124408E-3</v>
      </c>
      <c r="L345" s="136">
        <f t="shared" si="181"/>
        <v>3099.5856639242065</v>
      </c>
      <c r="M345" s="136">
        <f t="shared" si="182"/>
        <v>912.06566392421701</v>
      </c>
      <c r="N345" s="136">
        <f t="shared" si="183"/>
        <v>-5287.1056639241961</v>
      </c>
      <c r="O345" s="155">
        <f t="shared" si="171"/>
        <v>1.0505778693131252E-2</v>
      </c>
      <c r="P345" s="100">
        <f t="shared" si="184"/>
        <v>1.0617321927616521E-2</v>
      </c>
      <c r="Q345" s="100">
        <f t="shared" si="165"/>
        <v>0.15125017049433287</v>
      </c>
      <c r="S345" s="100">
        <f t="shared" si="185"/>
        <v>1.4325573638487058E-2</v>
      </c>
      <c r="T345" s="100">
        <f t="shared" si="166"/>
        <v>0.21076840097113902</v>
      </c>
      <c r="U345" s="100">
        <f t="shared" si="194"/>
        <v>4.1698552493553351E-2</v>
      </c>
      <c r="V345" s="100">
        <f t="shared" si="179"/>
        <v>-0.95075960219092959</v>
      </c>
      <c r="W345" s="100">
        <f t="shared" si="180"/>
        <v>0.47656015129856188</v>
      </c>
      <c r="X345" s="100">
        <f t="shared" si="186"/>
        <v>8.5923459252904063E-3</v>
      </c>
      <c r="Y345" s="100">
        <f t="shared" si="167"/>
        <v>0.12098784255749491</v>
      </c>
      <c r="Z345" s="100">
        <f t="shared" si="195"/>
        <v>2.3862493323135142E-2</v>
      </c>
      <c r="AA345" s="100">
        <f t="shared" si="187"/>
        <v>1.9507573637874578</v>
      </c>
      <c r="AB345" s="100">
        <f t="shared" si="196"/>
        <v>0.61985517710657245</v>
      </c>
      <c r="AC345" s="100">
        <f t="shared" si="192"/>
        <v>0.38014439751235657</v>
      </c>
      <c r="AD345" s="100">
        <f t="shared" si="197"/>
        <v>0.523439848701447</v>
      </c>
      <c r="AE345" s="359">
        <f t="shared" si="193"/>
        <v>2442260.2107692314</v>
      </c>
      <c r="AF345" s="100">
        <f t="shared" si="191"/>
        <v>8.6777208408255358E-3</v>
      </c>
      <c r="AG345" s="100">
        <f t="shared" si="168"/>
        <v>0.20001966089962284</v>
      </c>
      <c r="AI345" s="198">
        <f t="shared" si="172"/>
        <v>1381809.84348</v>
      </c>
      <c r="AJ345" s="205">
        <f t="shared" si="188"/>
        <v>-4.2313670939373306E-2</v>
      </c>
      <c r="AK345" s="35">
        <f t="shared" si="189"/>
        <v>-2187.5199999999895</v>
      </c>
      <c r="AL345" s="35">
        <f t="shared" si="177"/>
        <v>-182.41000000000349</v>
      </c>
      <c r="AM345" s="35">
        <f t="shared" si="178"/>
        <v>-1534.6992386000295</v>
      </c>
      <c r="AN345">
        <f t="shared" si="190"/>
        <v>-18404.612019199914</v>
      </c>
      <c r="AO345">
        <f t="shared" si="173"/>
        <v>1382148.7376488</v>
      </c>
      <c r="AP345" s="35">
        <f t="shared" si="174"/>
        <v>1.7959541635313774</v>
      </c>
    </row>
    <row r="346" spans="2:42">
      <c r="B346" s="135">
        <v>44407</v>
      </c>
      <c r="C346" s="352">
        <v>887258.44</v>
      </c>
      <c r="D346" s="352">
        <v>1603155.71</v>
      </c>
      <c r="E346" s="355">
        <v>39.11</v>
      </c>
      <c r="F346" s="356">
        <v>165358.1</v>
      </c>
      <c r="G346" s="111">
        <v>8.6043400000000005</v>
      </c>
      <c r="H346" s="136">
        <v>2490414.15</v>
      </c>
      <c r="I346" s="136">
        <f t="shared" si="164"/>
        <v>16848.959999999963</v>
      </c>
      <c r="J346" s="136">
        <f t="shared" si="175"/>
        <v>8138.3700000001118</v>
      </c>
      <c r="K346" s="155">
        <f t="shared" si="176"/>
        <v>3.2678781559284473E-3</v>
      </c>
      <c r="L346" s="136">
        <f t="shared" si="181"/>
        <v>1958.1931908780873</v>
      </c>
      <c r="M346" s="136">
        <f t="shared" si="182"/>
        <v>2299.7431908781045</v>
      </c>
      <c r="N346" s="136">
        <f t="shared" si="183"/>
        <v>-1616.6431908780698</v>
      </c>
      <c r="O346" s="155">
        <f t="shared" si="171"/>
        <v>6.7655253243722388E-3</v>
      </c>
      <c r="P346" s="100">
        <f t="shared" si="184"/>
        <v>6.8116094405419585E-3</v>
      </c>
      <c r="Q346" s="100">
        <f t="shared" si="165"/>
        <v>0.14254774873012815</v>
      </c>
      <c r="S346" s="100">
        <f t="shared" si="185"/>
        <v>1.4904246110788916E-2</v>
      </c>
      <c r="T346" s="100">
        <f t="shared" si="166"/>
        <v>0.19564551192229496</v>
      </c>
      <c r="U346" s="100">
        <f t="shared" si="194"/>
        <v>4.4857234526794777E-2</v>
      </c>
      <c r="V346" s="100">
        <f t="shared" si="179"/>
        <v>0.897185800104909</v>
      </c>
      <c r="W346" s="100">
        <f t="shared" si="180"/>
        <v>0.77332488177311842</v>
      </c>
      <c r="X346" s="100">
        <f t="shared" si="186"/>
        <v>2.3880153248803178E-3</v>
      </c>
      <c r="Y346" s="100">
        <f t="shared" si="167"/>
        <v>0.11513973813135651</v>
      </c>
      <c r="Z346" s="100">
        <f t="shared" si="195"/>
        <v>1.7275867207693221E-2</v>
      </c>
      <c r="AA346" s="100">
        <f t="shared" si="187"/>
        <v>0.10281419989506242</v>
      </c>
      <c r="AB346" s="100">
        <f t="shared" si="196"/>
        <v>0.57300576437618644</v>
      </c>
      <c r="AC346" s="100">
        <f t="shared" si="192"/>
        <v>0.42699391020859817</v>
      </c>
      <c r="AD346" s="100">
        <f t="shared" si="197"/>
        <v>0.22667511822688161</v>
      </c>
      <c r="AE346" s="359">
        <f t="shared" si="193"/>
        <v>2447284.5830769232</v>
      </c>
      <c r="AF346" s="100">
        <f t="shared" si="191"/>
        <v>8.7888617783344718E-3</v>
      </c>
      <c r="AG346" s="100">
        <f t="shared" si="168"/>
        <v>0.19007482186455027</v>
      </c>
      <c r="AI346" s="198">
        <f t="shared" si="172"/>
        <v>1422797.3141540003</v>
      </c>
      <c r="AJ346" s="205">
        <f t="shared" si="188"/>
        <v>-8.8076740536770736E-4</v>
      </c>
      <c r="AK346" s="35">
        <f t="shared" si="189"/>
        <v>341.55000000001746</v>
      </c>
      <c r="AL346" s="35">
        <f t="shared" si="177"/>
        <v>1120.1000000000058</v>
      </c>
      <c r="AM346" s="35">
        <f t="shared" si="178"/>
        <v>9637.7212340000515</v>
      </c>
      <c r="AN346">
        <f t="shared" si="190"/>
        <v>2938.8123270001506</v>
      </c>
      <c r="AO346">
        <f t="shared" si="173"/>
        <v>1423133.8298913999</v>
      </c>
      <c r="AP346" s="35">
        <f t="shared" si="174"/>
        <v>1.7499507760208641</v>
      </c>
    </row>
    <row r="347" spans="2:42">
      <c r="B347" s="135">
        <v>44414</v>
      </c>
      <c r="C347" s="352">
        <v>888746.35</v>
      </c>
      <c r="D347" s="352">
        <v>1604516.18</v>
      </c>
      <c r="E347" s="355">
        <v>35.880000000000003</v>
      </c>
      <c r="F347" s="356">
        <v>164220.72</v>
      </c>
      <c r="G347" s="111">
        <v>8.4784799999999994</v>
      </c>
      <c r="H347" s="136">
        <v>2493262.5299999998</v>
      </c>
      <c r="I347" s="136">
        <f t="shared" si="164"/>
        <v>13313.25</v>
      </c>
      <c r="J347" s="136">
        <f t="shared" si="175"/>
        <v>2848.3799999998882</v>
      </c>
      <c r="K347" s="155">
        <f t="shared" si="176"/>
        <v>1.1424308373975717E-3</v>
      </c>
      <c r="L347" s="136">
        <f t="shared" si="181"/>
        <v>1570.2401845613838</v>
      </c>
      <c r="M347" s="136">
        <f t="shared" si="182"/>
        <v>555.78018456139193</v>
      </c>
      <c r="N347" s="136">
        <f t="shared" si="183"/>
        <v>-2584.7001845613759</v>
      </c>
      <c r="O347" s="155">
        <f t="shared" si="171"/>
        <v>5.3396904015559086E-3</v>
      </c>
      <c r="P347" s="100">
        <f t="shared" si="184"/>
        <v>5.3683557592758514E-3</v>
      </c>
      <c r="Q347" s="100">
        <f t="shared" si="165"/>
        <v>0.13014872342495756</v>
      </c>
      <c r="S347" s="100">
        <f t="shared" si="185"/>
        <v>1.2673678806939112E-2</v>
      </c>
      <c r="T347" s="100">
        <f t="shared" si="166"/>
        <v>0.1752406205131988</v>
      </c>
      <c r="U347" s="100">
        <f t="shared" si="194"/>
        <v>5.5631403618532825E-2</v>
      </c>
      <c r="V347" s="100">
        <f t="shared" si="179"/>
        <v>0.52237061066293511</v>
      </c>
      <c r="W347" s="100">
        <f t="shared" si="180"/>
        <v>0.83546241526298781</v>
      </c>
      <c r="X347" s="100">
        <f t="shared" si="186"/>
        <v>1.3670941359517201E-3</v>
      </c>
      <c r="Y347" s="100">
        <f t="shared" si="167"/>
        <v>0.10663031088825312</v>
      </c>
      <c r="Z347" s="100">
        <f t="shared" si="195"/>
        <v>2.3130512629958098E-2</v>
      </c>
      <c r="AA347" s="100">
        <f t="shared" si="187"/>
        <v>0.4776293893371058</v>
      </c>
      <c r="AB347" s="100">
        <f t="shared" si="196"/>
        <v>0.57017634009301077</v>
      </c>
      <c r="AC347" s="100">
        <f t="shared" si="192"/>
        <v>0.42982333449177657</v>
      </c>
      <c r="AD347" s="100">
        <f t="shared" si="197"/>
        <v>0.16453758473701222</v>
      </c>
      <c r="AE347" s="359">
        <f t="shared" si="193"/>
        <v>2453677.7253846158</v>
      </c>
      <c r="AF347" s="100">
        <f t="shared" si="191"/>
        <v>9.2978942703800509E-3</v>
      </c>
      <c r="AG347" s="100">
        <f t="shared" si="168"/>
        <v>0.18145296926735727</v>
      </c>
      <c r="AI347" s="198">
        <f t="shared" si="172"/>
        <v>1392342.0901056</v>
      </c>
      <c r="AJ347" s="205">
        <f t="shared" si="188"/>
        <v>-9.8089938494604657E-3</v>
      </c>
      <c r="AK347" s="35">
        <f t="shared" si="189"/>
        <v>-1014.4599999999919</v>
      </c>
      <c r="AL347" s="35">
        <f t="shared" si="177"/>
        <v>-1137.3800000000047</v>
      </c>
      <c r="AM347" s="35">
        <f t="shared" si="178"/>
        <v>-9643.2535824000388</v>
      </c>
      <c r="AN347">
        <f t="shared" si="190"/>
        <v>-8601.0788207999303</v>
      </c>
      <c r="AO347">
        <f t="shared" si="173"/>
        <v>1392646.2979679999</v>
      </c>
      <c r="AP347" s="35">
        <f t="shared" si="174"/>
        <v>1.7903056459044202</v>
      </c>
    </row>
    <row r="348" spans="2:42">
      <c r="B348" s="135">
        <v>44421</v>
      </c>
      <c r="C348" s="352">
        <v>896113.71</v>
      </c>
      <c r="D348" s="352">
        <v>1608763.28</v>
      </c>
      <c r="E348" s="355">
        <v>36.54</v>
      </c>
      <c r="F348" s="356">
        <v>164152.48000000001</v>
      </c>
      <c r="G348" s="111">
        <v>8.42666</v>
      </c>
      <c r="H348" s="136">
        <v>2504876.9900000002</v>
      </c>
      <c r="I348" s="136">
        <f t="shared" ref="I348:I411" si="198">H348-H344</f>
        <v>18133.740000000224</v>
      </c>
      <c r="J348" s="136">
        <f t="shared" si="175"/>
        <v>11614.460000000428</v>
      </c>
      <c r="K348" s="155">
        <f t="shared" si="176"/>
        <v>4.6367386687521236E-3</v>
      </c>
      <c r="L348" s="136">
        <f t="shared" si="181"/>
        <v>2151.9486961619696</v>
      </c>
      <c r="M348" s="136">
        <f t="shared" si="182"/>
        <v>1884.0186961619765</v>
      </c>
      <c r="N348" s="136">
        <f t="shared" si="183"/>
        <v>-2419.8786961619626</v>
      </c>
      <c r="O348" s="155">
        <f t="shared" si="171"/>
        <v>7.2393734592133491E-3</v>
      </c>
      <c r="P348" s="100">
        <f t="shared" si="184"/>
        <v>7.2921641588854112E-3</v>
      </c>
      <c r="Q348" s="100">
        <f t="shared" si="165"/>
        <v>0.12864879208913252</v>
      </c>
      <c r="S348" s="100">
        <f t="shared" si="185"/>
        <v>2.330041434296944E-2</v>
      </c>
      <c r="T348" s="100">
        <f t="shared" si="166"/>
        <v>0.17131599632671715</v>
      </c>
      <c r="U348" s="100">
        <f t="shared" si="194"/>
        <v>7.2466125112072483E-2</v>
      </c>
      <c r="V348" s="100">
        <f t="shared" si="179"/>
        <v>0.63432652056141348</v>
      </c>
      <c r="W348" s="100">
        <f t="shared" si="180"/>
        <v>1.1252168609453848</v>
      </c>
      <c r="X348" s="100">
        <f t="shared" si="186"/>
        <v>-1.4094302868557216E-3</v>
      </c>
      <c r="Y348" s="100">
        <f t="shared" si="167"/>
        <v>0.10620345663740252</v>
      </c>
      <c r="Z348" s="100">
        <f t="shared" si="195"/>
        <v>3.0197679967229215E-2</v>
      </c>
      <c r="AA348" s="100">
        <f t="shared" si="187"/>
        <v>0.36567347943855644</v>
      </c>
      <c r="AB348" s="100">
        <f t="shared" si="196"/>
        <v>0.55898592908898892</v>
      </c>
      <c r="AC348" s="100">
        <f t="shared" si="192"/>
        <v>0.44101380475108104</v>
      </c>
      <c r="AE348" s="359">
        <f t="shared" si="193"/>
        <v>2461962.8753846157</v>
      </c>
      <c r="AF348" s="100">
        <f t="shared" si="191"/>
        <v>1.0376768820541631E-2</v>
      </c>
      <c r="AG348" s="100">
        <f t="shared" si="168"/>
        <v>0.17441749581583621</v>
      </c>
      <c r="AI348" s="198">
        <f t="shared" si="172"/>
        <v>1383257.1371168001</v>
      </c>
      <c r="AJ348" s="205">
        <f t="shared" si="188"/>
        <v>-1.4542630296007962E-2</v>
      </c>
      <c r="AK348" s="35">
        <f t="shared" si="189"/>
        <v>-267.92999999999302</v>
      </c>
      <c r="AL348" s="35">
        <f t="shared" si="177"/>
        <v>-68.239999999990687</v>
      </c>
      <c r="AM348" s="35">
        <f t="shared" si="178"/>
        <v>-575.03527839992148</v>
      </c>
      <c r="AN348">
        <f t="shared" si="190"/>
        <v>-2257.755013799941</v>
      </c>
      <c r="AO348">
        <f t="shared" si="173"/>
        <v>1383565.0472732002</v>
      </c>
      <c r="AP348" s="35">
        <f t="shared" si="174"/>
        <v>1.810451192690028</v>
      </c>
    </row>
    <row r="349" spans="2:42">
      <c r="B349" s="135">
        <v>44428</v>
      </c>
      <c r="C349" s="352">
        <v>893159.94</v>
      </c>
      <c r="D349" s="352">
        <v>1618502.12</v>
      </c>
      <c r="E349" s="355">
        <v>36.520000000000003</v>
      </c>
      <c r="F349" s="356">
        <v>163048.13</v>
      </c>
      <c r="G349" s="111">
        <v>8.3076249999999998</v>
      </c>
      <c r="H349" s="136">
        <v>2511662.06</v>
      </c>
      <c r="I349" s="136">
        <f t="shared" si="198"/>
        <v>29386.280000000261</v>
      </c>
      <c r="J349" s="136">
        <f t="shared" si="175"/>
        <v>6785.0699999998324</v>
      </c>
      <c r="K349" s="155">
        <f t="shared" si="176"/>
        <v>2.7014263216604195E-3</v>
      </c>
      <c r="L349" s="136">
        <f t="shared" si="181"/>
        <v>3537.2660658130649</v>
      </c>
      <c r="M349" s="136">
        <f t="shared" si="182"/>
        <v>2347.3960658130695</v>
      </c>
      <c r="N349" s="136">
        <f t="shared" si="183"/>
        <v>-4727.1360658130598</v>
      </c>
      <c r="O349" s="155">
        <f t="shared" si="171"/>
        <v>1.1699933867695664E-2</v>
      </c>
      <c r="P349" s="100">
        <f t="shared" si="184"/>
        <v>1.1838442866328198E-2</v>
      </c>
      <c r="Q349" s="100">
        <f t="shared" si="165"/>
        <v>0.12507375947075511</v>
      </c>
      <c r="S349" s="100">
        <f t="shared" si="185"/>
        <v>1.5004293222072897E-2</v>
      </c>
      <c r="T349" s="100">
        <f t="shared" si="166"/>
        <v>0.15018160278762338</v>
      </c>
      <c r="U349" s="100">
        <f t="shared" si="194"/>
        <v>6.4861015991884735E-2</v>
      </c>
      <c r="V349" s="100">
        <f t="shared" si="179"/>
        <v>-0.43533375484705267</v>
      </c>
      <c r="W349" s="100">
        <f t="shared" si="180"/>
        <v>0.44929572576044913</v>
      </c>
      <c r="X349" s="100">
        <f t="shared" si="186"/>
        <v>1.009983049754453E-2</v>
      </c>
      <c r="Y349" s="100">
        <f t="shared" si="167"/>
        <v>0.11168194242265748</v>
      </c>
      <c r="Z349" s="100">
        <f t="shared" si="195"/>
        <v>3.7527769376744888E-2</v>
      </c>
      <c r="AA349" s="100">
        <f t="shared" si="187"/>
        <v>1.435333754847087</v>
      </c>
      <c r="AB349" s="100">
        <f t="shared" si="196"/>
        <v>0.75121838531360163</v>
      </c>
      <c r="AC349" s="100">
        <f t="shared" si="192"/>
        <v>0.24878134852646516</v>
      </c>
      <c r="AD349" s="100">
        <f t="shared" ref="AD349:AD380" si="199">(D349-D345)/(H349-H345)</f>
        <v>0.55070427423954293</v>
      </c>
      <c r="AE349" s="359">
        <f t="shared" si="193"/>
        <v>2470650.9123076918</v>
      </c>
      <c r="AF349" s="100">
        <f t="shared" si="191"/>
        <v>1.1624765212679035E-2</v>
      </c>
      <c r="AG349" s="100">
        <f t="shared" si="168"/>
        <v>0.16813490562350705</v>
      </c>
      <c r="AI349" s="198">
        <f t="shared" si="172"/>
        <v>1354542.7209912499</v>
      </c>
      <c r="AJ349" s="205">
        <f t="shared" si="188"/>
        <v>-1.973290508633202E-2</v>
      </c>
      <c r="AK349" s="35">
        <f t="shared" si="189"/>
        <v>-1189.8699999999953</v>
      </c>
      <c r="AL349" s="35">
        <f t="shared" si="177"/>
        <v>-1104.3500000000058</v>
      </c>
      <c r="AM349" s="35">
        <f t="shared" si="178"/>
        <v>-9174.5256687500478</v>
      </c>
      <c r="AN349">
        <f t="shared" si="190"/>
        <v>-9884.9937587499608</v>
      </c>
      <c r="AO349">
        <f t="shared" si="173"/>
        <v>1354846.11545625</v>
      </c>
      <c r="AP349" s="35">
        <f t="shared" si="174"/>
        <v>1.853835672809371</v>
      </c>
    </row>
    <row r="350" spans="2:42">
      <c r="B350" s="135">
        <v>44435</v>
      </c>
      <c r="C350" s="352">
        <v>902594.33</v>
      </c>
      <c r="D350" s="352">
        <v>1629752.78</v>
      </c>
      <c r="E350" s="355">
        <v>40.17</v>
      </c>
      <c r="F350" s="356">
        <v>164406.38</v>
      </c>
      <c r="G350" s="111">
        <v>8.3483199999999993</v>
      </c>
      <c r="H350" s="136">
        <v>2532347.1</v>
      </c>
      <c r="I350" s="136">
        <f t="shared" si="198"/>
        <v>41932.950000000186</v>
      </c>
      <c r="J350" s="136">
        <f t="shared" si="175"/>
        <v>20685.040000000037</v>
      </c>
      <c r="K350" s="155">
        <f t="shared" si="176"/>
        <v>8.1683273197422409E-3</v>
      </c>
      <c r="L350" s="136">
        <f t="shared" si="181"/>
        <v>5022.9207792705829</v>
      </c>
      <c r="M350" s="136">
        <f t="shared" si="182"/>
        <v>4071.2007792705817</v>
      </c>
      <c r="N350" s="136">
        <f t="shared" si="183"/>
        <v>-5974.6407792705841</v>
      </c>
      <c r="O350" s="155">
        <f t="shared" si="171"/>
        <v>1.6558926696897194E-2</v>
      </c>
      <c r="P350" s="100">
        <f t="shared" si="184"/>
        <v>1.6837741626227185E-2</v>
      </c>
      <c r="Q350" s="100">
        <f t="shared" si="165"/>
        <v>0.13188883380452768</v>
      </c>
      <c r="S350" s="100">
        <f t="shared" si="185"/>
        <v>1.7284580578348755E-2</v>
      </c>
      <c r="T350" s="100">
        <f t="shared" si="166"/>
        <v>0.16202715249405397</v>
      </c>
      <c r="U350" s="100">
        <f t="shared" si="194"/>
        <v>6.3510347805063275E-2</v>
      </c>
      <c r="V350" s="100">
        <f t="shared" si="179"/>
        <v>0.45609725676140811</v>
      </c>
      <c r="W350" s="100">
        <f t="shared" si="180"/>
        <v>0.36572409048254284</v>
      </c>
      <c r="X350" s="100">
        <f t="shared" si="186"/>
        <v>1.6590447100113603E-2</v>
      </c>
      <c r="Y350" s="100">
        <f t="shared" si="167"/>
        <v>0.1158606835301394</v>
      </c>
      <c r="Z350" s="100">
        <f t="shared" si="195"/>
        <v>3.764093285463882E-2</v>
      </c>
      <c r="AA350" s="100">
        <f t="shared" si="187"/>
        <v>0.54390322667975965</v>
      </c>
      <c r="AB350" s="100">
        <f t="shared" si="196"/>
        <v>0.7532216176206098</v>
      </c>
      <c r="AC350" s="100">
        <f t="shared" si="192"/>
        <v>0.24677815340723905</v>
      </c>
      <c r="AD350" s="100">
        <f t="shared" si="199"/>
        <v>0.63427614799340248</v>
      </c>
      <c r="AE350" s="359">
        <f t="shared" si="193"/>
        <v>2479344.826923077</v>
      </c>
      <c r="AF350" s="100">
        <f t="shared" si="191"/>
        <v>1.3100333352259802E-2</v>
      </c>
      <c r="AG350" s="100">
        <f t="shared" si="168"/>
        <v>0.16217629112814266</v>
      </c>
      <c r="AI350" s="198">
        <f t="shared" si="172"/>
        <v>1372517.0702815999</v>
      </c>
      <c r="AJ350" s="205">
        <f t="shared" si="188"/>
        <v>-3.5339006738494695E-2</v>
      </c>
      <c r="AK350" s="35">
        <f t="shared" si="189"/>
        <v>-951.72000000000116</v>
      </c>
      <c r="AL350" s="35">
        <f t="shared" si="177"/>
        <v>1358.25</v>
      </c>
      <c r="AM350" s="35">
        <f t="shared" si="178"/>
        <v>11339.10564</v>
      </c>
      <c r="AN350">
        <f t="shared" si="190"/>
        <v>-7945.2631104000093</v>
      </c>
      <c r="AO350">
        <f t="shared" si="173"/>
        <v>1372852.4222959999</v>
      </c>
      <c r="AP350" s="35">
        <f t="shared" si="174"/>
        <v>1.8445879971314223</v>
      </c>
    </row>
    <row r="351" spans="2:42">
      <c r="B351" s="135">
        <v>44442</v>
      </c>
      <c r="C351" s="352">
        <v>907642.34</v>
      </c>
      <c r="D351" s="352">
        <v>1627271.19</v>
      </c>
      <c r="E351" s="355">
        <v>41.17</v>
      </c>
      <c r="F351" s="356">
        <v>165181.07</v>
      </c>
      <c r="G351" s="111">
        <v>8.4294600000000006</v>
      </c>
      <c r="H351" s="136">
        <v>2534913.5299999998</v>
      </c>
      <c r="I351" s="136">
        <f t="shared" si="198"/>
        <v>41651</v>
      </c>
      <c r="J351" s="136">
        <f t="shared" si="175"/>
        <v>2566.429999999702</v>
      </c>
      <c r="K351" s="155">
        <f t="shared" si="176"/>
        <v>1.0124329566380524E-3</v>
      </c>
      <c r="L351" s="136">
        <f t="shared" si="181"/>
        <v>4941.1231561689592</v>
      </c>
      <c r="M351" s="136">
        <f t="shared" si="182"/>
        <v>5901.473156168965</v>
      </c>
      <c r="N351" s="136">
        <f t="shared" si="183"/>
        <v>-3980.7731561689534</v>
      </c>
      <c r="O351" s="155">
        <f t="shared" si="171"/>
        <v>1.6430935220105913E-2</v>
      </c>
      <c r="P351" s="100">
        <f t="shared" si="184"/>
        <v>1.6705420908884393E-2</v>
      </c>
      <c r="Q351" s="100">
        <f t="shared" si="165"/>
        <v>0.12541900034992179</v>
      </c>
      <c r="S351" s="100">
        <f t="shared" si="185"/>
        <v>2.1261398148076774E-2</v>
      </c>
      <c r="T351" s="100">
        <f t="shared" si="166"/>
        <v>0.15818722652326128</v>
      </c>
      <c r="U351" s="100">
        <f t="shared" si="194"/>
        <v>6.3298102663742001E-2</v>
      </c>
      <c r="V351" s="100">
        <f t="shared" si="179"/>
        <v>1.9669385099147827</v>
      </c>
      <c r="W351" s="100">
        <f t="shared" si="180"/>
        <v>0.45367434155242348</v>
      </c>
      <c r="X351" s="100">
        <f t="shared" si="186"/>
        <v>1.418185137902443E-2</v>
      </c>
      <c r="Y351" s="100">
        <f t="shared" si="167"/>
        <v>0.10793491050055262</v>
      </c>
      <c r="Z351" s="100">
        <f t="shared" si="195"/>
        <v>3.2407000278614546E-2</v>
      </c>
      <c r="AA351" s="100">
        <f t="shared" si="187"/>
        <v>-0.96694240637787587</v>
      </c>
      <c r="AB351" s="100">
        <f t="shared" si="196"/>
        <v>0.63802298551522996</v>
      </c>
      <c r="AC351" s="100">
        <f t="shared" si="192"/>
        <v>0.36197641235502698</v>
      </c>
      <c r="AD351" s="100">
        <f t="shared" si="199"/>
        <v>0.54632565844757652</v>
      </c>
      <c r="AE351" s="359">
        <f t="shared" si="193"/>
        <v>2487430.3323076926</v>
      </c>
      <c r="AF351" s="100">
        <f t="shared" si="191"/>
        <v>1.3755925064603195E-2</v>
      </c>
      <c r="AG351" s="100">
        <f t="shared" si="168"/>
        <v>0.15592069074346068</v>
      </c>
      <c r="AI351" s="198">
        <f t="shared" si="172"/>
        <v>1392387.2223222002</v>
      </c>
      <c r="AJ351" s="205">
        <f t="shared" si="188"/>
        <v>3.2414603365766649E-5</v>
      </c>
      <c r="AK351" s="35">
        <f t="shared" si="189"/>
        <v>960.35000000000582</v>
      </c>
      <c r="AL351" s="35">
        <f t="shared" si="177"/>
        <v>774.69000000000233</v>
      </c>
      <c r="AM351" s="35">
        <f t="shared" si="178"/>
        <v>6530.2183674000198</v>
      </c>
      <c r="AN351">
        <f t="shared" si="190"/>
        <v>8095.2319110000499</v>
      </c>
      <c r="AO351">
        <f t="shared" si="173"/>
        <v>1392734.2631904003</v>
      </c>
      <c r="AP351" s="35">
        <f t="shared" si="174"/>
        <v>1.8200984904278559</v>
      </c>
    </row>
    <row r="352" spans="2:42">
      <c r="B352" s="135">
        <v>44449</v>
      </c>
      <c r="C352" s="352">
        <v>913632.43</v>
      </c>
      <c r="D352" s="352">
        <v>1634006.45</v>
      </c>
      <c r="E352" s="355">
        <v>42.86</v>
      </c>
      <c r="F352" s="356">
        <v>165045.92000000001</v>
      </c>
      <c r="G352" s="111">
        <v>8.6311999999999998</v>
      </c>
      <c r="H352" s="136">
        <v>2547638.88</v>
      </c>
      <c r="I352" s="136">
        <f t="shared" si="198"/>
        <v>42761.889999999665</v>
      </c>
      <c r="J352" s="136">
        <f t="shared" si="175"/>
        <v>12725.350000000093</v>
      </c>
      <c r="K352" s="155">
        <f t="shared" si="176"/>
        <v>4.9949583121451238E-3</v>
      </c>
      <c r="L352" s="136">
        <f t="shared" si="181"/>
        <v>4954.3389100008881</v>
      </c>
      <c r="M352" s="136">
        <f t="shared" si="182"/>
        <v>5847.7789100008904</v>
      </c>
      <c r="N352" s="136">
        <f t="shared" si="183"/>
        <v>-4060.8989100008857</v>
      </c>
      <c r="O352" s="155">
        <f t="shared" si="171"/>
        <v>1.6784910269543252E-2</v>
      </c>
      <c r="P352" s="100">
        <f t="shared" si="184"/>
        <v>1.707145307762185E-2</v>
      </c>
      <c r="Q352" s="100">
        <f t="shared" si="165"/>
        <v>0.12811191804686894</v>
      </c>
      <c r="S352" s="100">
        <f t="shared" si="185"/>
        <v>1.9549661839232534E-2</v>
      </c>
      <c r="T352" s="100">
        <f t="shared" si="166"/>
        <v>0.16056773934116525</v>
      </c>
      <c r="U352" s="100">
        <f t="shared" si="194"/>
        <v>6.2371962617648428E-2</v>
      </c>
      <c r="V352" s="100">
        <f t="shared" si="179"/>
        <v>0.47072104107156504</v>
      </c>
      <c r="W352" s="100">
        <f t="shared" si="180"/>
        <v>0.40968067594767738</v>
      </c>
      <c r="X352" s="100">
        <f t="shared" si="186"/>
        <v>1.5691040635885178E-2</v>
      </c>
      <c r="Y352" s="100">
        <f t="shared" si="167"/>
        <v>0.11074376121517936</v>
      </c>
      <c r="Z352" s="100">
        <f t="shared" si="195"/>
        <v>3.1565749452822409E-2</v>
      </c>
      <c r="AA352" s="100">
        <f t="shared" si="187"/>
        <v>0.52927895892843502</v>
      </c>
      <c r="AB352" s="100">
        <f t="shared" si="196"/>
        <v>0.63639579957733283</v>
      </c>
      <c r="AC352" s="100">
        <f t="shared" si="192"/>
        <v>0.36360365247505533</v>
      </c>
      <c r="AD352" s="100">
        <f t="shared" si="199"/>
        <v>0.59031932405233078</v>
      </c>
      <c r="AE352" s="359">
        <f t="shared" si="193"/>
        <v>2495402.6238461537</v>
      </c>
      <c r="AF352" s="100">
        <f t="shared" si="191"/>
        <v>1.3582555933673017E-2</v>
      </c>
      <c r="AG352" s="100">
        <f t="shared" si="168"/>
        <v>0.15000357351105525</v>
      </c>
      <c r="AI352" s="198">
        <f t="shared" si="172"/>
        <v>1424544.344704</v>
      </c>
      <c r="AJ352" s="205">
        <f t="shared" si="188"/>
        <v>2.9847818225075064E-2</v>
      </c>
      <c r="AK352" s="35">
        <f t="shared" si="189"/>
        <v>893.44000000000233</v>
      </c>
      <c r="AL352" s="35">
        <f t="shared" si="177"/>
        <v>-135.14999999999418</v>
      </c>
      <c r="AM352" s="35">
        <f t="shared" si="178"/>
        <v>-1166.5066799999497</v>
      </c>
      <c r="AN352">
        <f t="shared" si="190"/>
        <v>7711.4593280000199</v>
      </c>
      <c r="AO352">
        <f t="shared" si="173"/>
        <v>1424914.2779359999</v>
      </c>
      <c r="AP352" s="35">
        <f t="shared" si="174"/>
        <v>1.7879243119735426</v>
      </c>
    </row>
    <row r="353" spans="2:42">
      <c r="B353" s="135">
        <v>44456</v>
      </c>
      <c r="C353" s="352">
        <v>911067.24</v>
      </c>
      <c r="D353" s="352">
        <v>1640215.71</v>
      </c>
      <c r="E353" s="355">
        <v>42.11</v>
      </c>
      <c r="F353" s="356">
        <v>164779.57</v>
      </c>
      <c r="G353" s="111">
        <v>8.8479600000000005</v>
      </c>
      <c r="H353" s="136">
        <v>2551282.9500000002</v>
      </c>
      <c r="I353" s="136">
        <f t="shared" si="198"/>
        <v>39620.89000000013</v>
      </c>
      <c r="J353" s="136">
        <f t="shared" si="175"/>
        <v>3644.070000000298</v>
      </c>
      <c r="K353" s="155">
        <f t="shared" si="176"/>
        <v>1.4283284415788919E-3</v>
      </c>
      <c r="L353" s="136">
        <f t="shared" si="181"/>
        <v>4477.9689329517905</v>
      </c>
      <c r="M353" s="136">
        <f t="shared" si="182"/>
        <v>6209.4089329517928</v>
      </c>
      <c r="N353" s="136">
        <f t="shared" si="183"/>
        <v>-2746.5289329517882</v>
      </c>
      <c r="O353" s="155">
        <f t="shared" si="171"/>
        <v>1.552979060985773E-2</v>
      </c>
      <c r="P353" s="100">
        <f t="shared" si="184"/>
        <v>1.5774769476750439E-2</v>
      </c>
      <c r="Q353" s="100">
        <f t="shared" si="165"/>
        <v>0.12689651086250611</v>
      </c>
      <c r="S353" s="100">
        <f t="shared" si="185"/>
        <v>2.0049376598775856E-2</v>
      </c>
      <c r="T353" s="100">
        <f t="shared" si="166"/>
        <v>0.15104262678509456</v>
      </c>
      <c r="U353" s="100">
        <f t="shared" si="194"/>
        <v>6.031841258097026E-2</v>
      </c>
      <c r="V353" s="100">
        <f t="shared" si="179"/>
        <v>-0.70393543482969612</v>
      </c>
      <c r="W353" s="100">
        <f t="shared" si="180"/>
        <v>0.45196612191195068</v>
      </c>
      <c r="X353" s="100">
        <f t="shared" si="186"/>
        <v>1.3415855148833446E-2</v>
      </c>
      <c r="Y353" s="100">
        <f t="shared" si="167"/>
        <v>0.11391700463319705</v>
      </c>
      <c r="Z353" s="100">
        <f t="shared" si="195"/>
        <v>3.3435540948171069E-2</v>
      </c>
      <c r="AA353" s="100">
        <f t="shared" si="187"/>
        <v>1.7039354348296003</v>
      </c>
      <c r="AB353" s="100">
        <f t="shared" si="196"/>
        <v>0.66627407884381507</v>
      </c>
      <c r="AC353" s="100">
        <f t="shared" si="192"/>
        <v>0.33372537320857326</v>
      </c>
      <c r="AD353" s="100">
        <f t="shared" si="199"/>
        <v>0.54803387808804349</v>
      </c>
      <c r="AE353" s="359">
        <f t="shared" si="193"/>
        <v>2503471.4792307694</v>
      </c>
      <c r="AF353" s="100">
        <f t="shared" si="191"/>
        <v>1.3284178173282236E-2</v>
      </c>
      <c r="AG353" s="100">
        <f t="shared" si="168"/>
        <v>0.144917076426886</v>
      </c>
      <c r="AI353" s="198">
        <f t="shared" si="172"/>
        <v>1457963.0441772002</v>
      </c>
      <c r="AJ353" s="205">
        <f t="shared" si="188"/>
        <v>7.6350728244486549E-2</v>
      </c>
      <c r="AK353" s="35">
        <f t="shared" si="189"/>
        <v>1731.4400000000023</v>
      </c>
      <c r="AL353" s="35">
        <f t="shared" si="177"/>
        <v>-266.35000000000582</v>
      </c>
      <c r="AM353" s="35">
        <f t="shared" si="178"/>
        <v>-2356.6541460000517</v>
      </c>
      <c r="AN353">
        <f t="shared" si="190"/>
        <v>15319.711862400021</v>
      </c>
      <c r="AO353">
        <f t="shared" si="173"/>
        <v>1458335.6317728001</v>
      </c>
      <c r="AP353" s="35">
        <f t="shared" si="174"/>
        <v>1.749448408456274</v>
      </c>
    </row>
    <row r="354" spans="2:42">
      <c r="B354" s="135">
        <v>44463</v>
      </c>
      <c r="C354" s="352">
        <v>918057.76</v>
      </c>
      <c r="D354" s="352">
        <v>1643758.92</v>
      </c>
      <c r="E354" s="355">
        <v>46.4</v>
      </c>
      <c r="F354" s="356">
        <v>164648.32999999999</v>
      </c>
      <c r="G354" s="111">
        <v>8.8621800000000004</v>
      </c>
      <c r="H354" s="136">
        <v>2561816.6800000002</v>
      </c>
      <c r="I354" s="136">
        <f t="shared" si="198"/>
        <v>29469.580000000075</v>
      </c>
      <c r="J354" s="136">
        <f t="shared" si="175"/>
        <v>10533.729999999981</v>
      </c>
      <c r="K354" s="155">
        <f t="shared" si="176"/>
        <v>4.1118203664752394E-3</v>
      </c>
      <c r="L354" s="136">
        <f t="shared" si="181"/>
        <v>3325.3195037789883</v>
      </c>
      <c r="M354" s="136">
        <f t="shared" si="182"/>
        <v>3567.2695037789708</v>
      </c>
      <c r="N354" s="136">
        <f t="shared" si="183"/>
        <v>-3083.3695037790058</v>
      </c>
      <c r="O354" s="155">
        <f t="shared" si="171"/>
        <v>1.1503391413627643E-2</v>
      </c>
      <c r="P354" s="100">
        <f t="shared" si="184"/>
        <v>1.1637259363062856E-2</v>
      </c>
      <c r="Q354" s="100">
        <f t="shared" si="165"/>
        <v>0.1308285615824577</v>
      </c>
      <c r="S354" s="100">
        <f t="shared" si="185"/>
        <v>1.7132203788605731E-2</v>
      </c>
      <c r="T354" s="100">
        <f t="shared" si="166"/>
        <v>0.16280691833173389</v>
      </c>
      <c r="U354" s="100">
        <f t="shared" si="194"/>
        <v>5.8244510938286198E-2</v>
      </c>
      <c r="V354" s="100">
        <f t="shared" si="179"/>
        <v>0.66363197082135494</v>
      </c>
      <c r="W354" s="100">
        <f t="shared" si="180"/>
        <v>0.52472515726386371</v>
      </c>
      <c r="X354" s="100">
        <f t="shared" si="186"/>
        <v>8.5940273714396713E-3</v>
      </c>
      <c r="Y354" s="100">
        <f t="shared" si="167"/>
        <v>0.11372221363696212</v>
      </c>
      <c r="Z354" s="100">
        <f t="shared" si="195"/>
        <v>3.4677050137165703E-2</v>
      </c>
      <c r="AA354" s="100">
        <f t="shared" si="187"/>
        <v>0.33636802917864506</v>
      </c>
      <c r="AB354" s="100">
        <f t="shared" si="196"/>
        <v>0.6802291124044717</v>
      </c>
      <c r="AC354" s="100">
        <f t="shared" si="192"/>
        <v>0.31977033964791673</v>
      </c>
      <c r="AD354" s="100">
        <f t="shared" si="199"/>
        <v>0.47527450340316563</v>
      </c>
      <c r="AE354" s="359">
        <f t="shared" si="193"/>
        <v>2511596.0284615387</v>
      </c>
      <c r="AF354" s="100">
        <f t="shared" si="191"/>
        <v>1.3007953225484249E-2</v>
      </c>
      <c r="AG354" s="100">
        <f t="shared" si="168"/>
        <v>0.14067406894766032</v>
      </c>
      <c r="AI354" s="198">
        <f t="shared" si="172"/>
        <v>1459143.1371593999</v>
      </c>
      <c r="AJ354" s="205">
        <f t="shared" si="188"/>
        <v>6.3114746441752398E-2</v>
      </c>
      <c r="AK354" s="35">
        <f t="shared" si="189"/>
        <v>241.94999999998254</v>
      </c>
      <c r="AL354" s="35">
        <f t="shared" si="177"/>
        <v>-131.24000000001979</v>
      </c>
      <c r="AM354" s="35">
        <f t="shared" si="178"/>
        <v>-1163.0725032001753</v>
      </c>
      <c r="AN354">
        <f t="shared" si="190"/>
        <v>2144.2044509998454</v>
      </c>
      <c r="AO354">
        <f t="shared" si="173"/>
        <v>1459554.3423114</v>
      </c>
      <c r="AP354" s="35">
        <f t="shared" si="174"/>
        <v>1.7552047263571016</v>
      </c>
    </row>
    <row r="355" spans="2:42">
      <c r="B355" s="135">
        <v>44470</v>
      </c>
      <c r="C355" s="352">
        <v>923208.42</v>
      </c>
      <c r="D355" s="352">
        <v>1659178.64</v>
      </c>
      <c r="E355" s="355">
        <v>44.16</v>
      </c>
      <c r="F355" s="356">
        <v>163182.93</v>
      </c>
      <c r="G355" s="111">
        <v>8.9996600000000004</v>
      </c>
      <c r="H355" s="136">
        <v>2582387.0499999998</v>
      </c>
      <c r="I355" s="136">
        <f t="shared" si="198"/>
        <v>47473.520000000019</v>
      </c>
      <c r="J355" s="136">
        <f t="shared" si="175"/>
        <v>20570.369999999646</v>
      </c>
      <c r="K355" s="155">
        <f t="shared" si="176"/>
        <v>7.9656417112220438E-3</v>
      </c>
      <c r="L355" s="136">
        <f t="shared" si="181"/>
        <v>5275.0348346493111</v>
      </c>
      <c r="M355" s="136">
        <f t="shared" si="182"/>
        <v>3276.8948346492971</v>
      </c>
      <c r="N355" s="136">
        <f t="shared" si="183"/>
        <v>-7273.174834649325</v>
      </c>
      <c r="O355" s="155">
        <f t="shared" si="171"/>
        <v>1.8383580416421318E-2</v>
      </c>
      <c r="P355" s="100">
        <f t="shared" si="184"/>
        <v>1.8727865640450474E-2</v>
      </c>
      <c r="Q355" s="100">
        <f t="shared" si="165"/>
        <v>0.13662925692216796</v>
      </c>
      <c r="S355" s="100">
        <f t="shared" si="185"/>
        <v>1.7150015280248027E-2</v>
      </c>
      <c r="T355" s="100">
        <f t="shared" si="166"/>
        <v>0.16230997028507135</v>
      </c>
      <c r="U355" s="100">
        <f t="shared" si="194"/>
        <v>5.6026185001105969E-2</v>
      </c>
      <c r="V355" s="100">
        <f t="shared" si="179"/>
        <v>0.25039219032035503</v>
      </c>
      <c r="W355" s="100">
        <f t="shared" si="180"/>
        <v>0.32788973726827225</v>
      </c>
      <c r="X355" s="100">
        <f t="shared" si="186"/>
        <v>1.9607948691084461E-2</v>
      </c>
      <c r="Y355" s="100">
        <f t="shared" si="167"/>
        <v>0.12282529652930989</v>
      </c>
      <c r="Z355" s="100">
        <f t="shared" si="195"/>
        <v>3.7416873261196831E-2</v>
      </c>
      <c r="AA355" s="100">
        <f t="shared" si="187"/>
        <v>0.74960829581578925</v>
      </c>
      <c r="AB355" s="100">
        <f t="shared" si="196"/>
        <v>0.69064212616114939</v>
      </c>
      <c r="AC355" s="100">
        <f t="shared" si="192"/>
        <v>0.30935736328632696</v>
      </c>
      <c r="AD355" s="100">
        <f t="shared" si="199"/>
        <v>0.67211047337547203</v>
      </c>
      <c r="AE355" s="359">
        <f t="shared" si="193"/>
        <v>2519966.9407692309</v>
      </c>
      <c r="AF355" s="100">
        <f t="shared" si="191"/>
        <v>1.3080409947141219E-2</v>
      </c>
      <c r="AG355" s="100">
        <f t="shared" si="168"/>
        <v>0.13754922414729134</v>
      </c>
      <c r="AI355" s="198">
        <f t="shared" si="172"/>
        <v>1468590.8878037999</v>
      </c>
      <c r="AJ355" s="205">
        <f t="shared" si="188"/>
        <v>5.4728788270915429E-2</v>
      </c>
      <c r="AK355" s="35">
        <f t="shared" si="189"/>
        <v>-1998.140000000014</v>
      </c>
      <c r="AL355" s="35">
        <f t="shared" si="177"/>
        <v>-1465.3999999999942</v>
      </c>
      <c r="AM355" s="35">
        <f t="shared" si="178"/>
        <v>-13188.101763999948</v>
      </c>
      <c r="AN355">
        <f t="shared" si="190"/>
        <v>-17982.580632400128</v>
      </c>
      <c r="AO355">
        <f t="shared" si="173"/>
        <v>1468988.3127894001</v>
      </c>
      <c r="AP355" s="35">
        <f t="shared" si="174"/>
        <v>1.7579357354425875</v>
      </c>
    </row>
    <row r="356" spans="2:42">
      <c r="B356" s="135">
        <v>44477</v>
      </c>
      <c r="C356" s="352">
        <v>922371.92</v>
      </c>
      <c r="D356" s="352">
        <v>1662141.43</v>
      </c>
      <c r="E356" s="355">
        <v>40.99</v>
      </c>
      <c r="F356" s="356">
        <v>162635.18</v>
      </c>
      <c r="G356" s="111">
        <v>9.2700399999999998</v>
      </c>
      <c r="H356" s="136">
        <v>2584513.35</v>
      </c>
      <c r="I356" s="136">
        <f t="shared" si="198"/>
        <v>36874.470000000205</v>
      </c>
      <c r="J356" s="136">
        <f t="shared" si="175"/>
        <v>2126.3000000002794</v>
      </c>
      <c r="K356" s="155">
        <f t="shared" si="176"/>
        <v>8.2270807384310059E-4</v>
      </c>
      <c r="L356" s="136">
        <f t="shared" si="181"/>
        <v>3977.8113147300555</v>
      </c>
      <c r="M356" s="136">
        <f t="shared" si="182"/>
        <v>1567.0713147300357</v>
      </c>
      <c r="N356" s="136">
        <f t="shared" si="183"/>
        <v>-6388.5513147300753</v>
      </c>
      <c r="O356" s="155">
        <f t="shared" si="171"/>
        <v>1.4267471282359676E-2</v>
      </c>
      <c r="P356" s="100">
        <f t="shared" si="184"/>
        <v>1.4473978352850466E-2</v>
      </c>
      <c r="Q356" s="100">
        <f t="shared" si="165"/>
        <v>0.13560793042791636</v>
      </c>
      <c r="S356" s="100">
        <f t="shared" si="185"/>
        <v>9.5656521299271203E-3</v>
      </c>
      <c r="T356" s="100">
        <f t="shared" si="166"/>
        <v>0.15579603683968932</v>
      </c>
      <c r="U356" s="100">
        <f t="shared" si="194"/>
        <v>5.0988018633910344E-2</v>
      </c>
      <c r="V356" s="100">
        <f t="shared" si="179"/>
        <v>-0.3934063866810375</v>
      </c>
      <c r="W356" s="100">
        <f t="shared" si="180"/>
        <v>0.23700652511073222</v>
      </c>
      <c r="X356" s="100">
        <f t="shared" si="186"/>
        <v>1.7218402044863398E-2</v>
      </c>
      <c r="Y356" s="100">
        <f t="shared" si="167"/>
        <v>0.1247062885246793</v>
      </c>
      <c r="Z356" s="100">
        <f t="shared" si="195"/>
        <v>3.7330601304422749E-2</v>
      </c>
      <c r="AA356" s="100">
        <f t="shared" si="187"/>
        <v>1.3934016836757033</v>
      </c>
      <c r="AB356" s="100">
        <f t="shared" si="196"/>
        <v>0.7618096903683873</v>
      </c>
      <c r="AC356" s="100">
        <f t="shared" si="192"/>
        <v>0.23818943730944647</v>
      </c>
      <c r="AD356" s="100">
        <f t="shared" si="199"/>
        <v>0.7629934748892615</v>
      </c>
      <c r="AE356" s="359">
        <f t="shared" si="193"/>
        <v>2528010.3307692306</v>
      </c>
      <c r="AF356" s="100">
        <f t="shared" si="191"/>
        <v>1.3067112541870601E-2</v>
      </c>
      <c r="AG356" s="100">
        <f t="shared" si="168"/>
        <v>0.13490522652348622</v>
      </c>
      <c r="AI356" s="198">
        <f t="shared" si="172"/>
        <v>1507634.6240071999</v>
      </c>
      <c r="AJ356" s="205">
        <f t="shared" si="188"/>
        <v>5.8327618660733806E-2</v>
      </c>
      <c r="AK356" s="35">
        <f t="shared" si="189"/>
        <v>-2410.7400000000198</v>
      </c>
      <c r="AL356" s="35">
        <f t="shared" si="177"/>
        <v>-547.75</v>
      </c>
      <c r="AM356" s="35">
        <f t="shared" si="178"/>
        <v>-5077.6644100000003</v>
      </c>
      <c r="AN356">
        <f t="shared" si="190"/>
        <v>-22347.656229600183</v>
      </c>
      <c r="AO356">
        <f t="shared" si="173"/>
        <v>1508014.6029467997</v>
      </c>
      <c r="AP356" s="35">
        <f t="shared" si="174"/>
        <v>1.7138516728880626</v>
      </c>
    </row>
    <row r="357" spans="2:42">
      <c r="B357" s="135">
        <v>44484</v>
      </c>
      <c r="C357" s="352">
        <v>921539.34</v>
      </c>
      <c r="D357" s="352">
        <v>1672635.28</v>
      </c>
      <c r="E357" s="355">
        <v>41</v>
      </c>
      <c r="F357" s="356">
        <v>163263.03</v>
      </c>
      <c r="G357" s="111">
        <v>9.5652500000000007</v>
      </c>
      <c r="H357" s="136">
        <v>2594174.62</v>
      </c>
      <c r="I357" s="136">
        <f t="shared" si="198"/>
        <v>42891.669999999925</v>
      </c>
      <c r="J357" s="136">
        <f t="shared" si="175"/>
        <v>9661.2700000000186</v>
      </c>
      <c r="K357" s="155">
        <f t="shared" si="176"/>
        <v>3.7242173003758775E-3</v>
      </c>
      <c r="L357" s="136">
        <f t="shared" si="181"/>
        <v>4484.1138496118683</v>
      </c>
      <c r="M357" s="136">
        <f t="shared" si="182"/>
        <v>2967.5738496118602</v>
      </c>
      <c r="N357" s="136">
        <f t="shared" si="183"/>
        <v>-6000.6538496118765</v>
      </c>
      <c r="O357" s="155">
        <f t="shared" si="171"/>
        <v>1.6533840732741393E-2</v>
      </c>
      <c r="P357" s="100">
        <f t="shared" si="184"/>
        <v>1.6811804429610569E-2</v>
      </c>
      <c r="Q357" s="100">
        <f t="shared" si="165"/>
        <v>0.13909585412826397</v>
      </c>
      <c r="S357" s="100">
        <f t="shared" si="185"/>
        <v>1.1494321758293029E-2</v>
      </c>
      <c r="T357" s="100">
        <f t="shared" si="166"/>
        <v>0.15298085312736995</v>
      </c>
      <c r="U357" s="100">
        <f t="shared" si="194"/>
        <v>5.233474048214997E-2</v>
      </c>
      <c r="V357" s="100">
        <f t="shared" si="179"/>
        <v>-8.6177076098698499E-2</v>
      </c>
      <c r="W357" s="100">
        <f t="shared" si="180"/>
        <v>0.24415230276648112</v>
      </c>
      <c r="X357" s="100">
        <f t="shared" si="186"/>
        <v>1.9765430731059189E-2</v>
      </c>
      <c r="Y357" s="100">
        <f t="shared" si="167"/>
        <v>0.13158784729782921</v>
      </c>
      <c r="Z357" s="100">
        <f t="shared" si="195"/>
        <v>3.8237158904761051E-2</v>
      </c>
      <c r="AA357" s="100">
        <f t="shared" si="187"/>
        <v>1.0861770760986984</v>
      </c>
      <c r="AB357" s="100">
        <f t="shared" si="196"/>
        <v>0.74676449893338648</v>
      </c>
      <c r="AC357" s="100">
        <f t="shared" si="192"/>
        <v>0.25323474196702378</v>
      </c>
      <c r="AD357" s="100">
        <f t="shared" si="199"/>
        <v>0.75584769723352163</v>
      </c>
      <c r="AE357" s="359">
        <f t="shared" si="193"/>
        <v>2536274.2823076923</v>
      </c>
      <c r="AF357" s="100">
        <f t="shared" si="191"/>
        <v>1.3102926615725641E-2</v>
      </c>
      <c r="AG357" s="100">
        <f t="shared" si="168"/>
        <v>0.13318026555721349</v>
      </c>
      <c r="AI357" s="198">
        <f t="shared" si="172"/>
        <v>1561651.6977075001</v>
      </c>
      <c r="AJ357" s="205">
        <f t="shared" si="188"/>
        <v>7.1118848961508815E-2</v>
      </c>
      <c r="AK357" s="35">
        <f t="shared" si="189"/>
        <v>-1516.5400000000081</v>
      </c>
      <c r="AL357" s="35">
        <f t="shared" si="177"/>
        <v>627.85000000000582</v>
      </c>
      <c r="AM357" s="35">
        <f t="shared" si="178"/>
        <v>6005.5422125000559</v>
      </c>
      <c r="AN357">
        <f t="shared" si="190"/>
        <v>-14506.084235000078</v>
      </c>
      <c r="AO357">
        <f t="shared" si="173"/>
        <v>1562043.8729575002</v>
      </c>
      <c r="AP357" s="35">
        <f t="shared" si="174"/>
        <v>1.6607565670279878</v>
      </c>
    </row>
    <row r="358" spans="2:42">
      <c r="B358" s="135">
        <v>44491</v>
      </c>
      <c r="C358" s="352">
        <v>925278.9</v>
      </c>
      <c r="D358" s="352">
        <v>1677258.91</v>
      </c>
      <c r="E358" s="355">
        <v>45.13</v>
      </c>
      <c r="F358" s="356">
        <v>163472.72</v>
      </c>
      <c r="G358" s="111">
        <v>9.5745000000000005</v>
      </c>
      <c r="H358" s="136">
        <v>2602537.81</v>
      </c>
      <c r="I358" s="136">
        <f t="shared" si="198"/>
        <v>40721.129999999888</v>
      </c>
      <c r="J358" s="136">
        <f t="shared" si="175"/>
        <v>8363.1899999999441</v>
      </c>
      <c r="K358" s="155">
        <f t="shared" si="176"/>
        <v>3.2134749273824937E-3</v>
      </c>
      <c r="L358" s="136">
        <f t="shared" si="181"/>
        <v>4253.0816230612445</v>
      </c>
      <c r="M358" s="136">
        <f t="shared" si="182"/>
        <v>3077.4716230612585</v>
      </c>
      <c r="N358" s="136">
        <f t="shared" si="183"/>
        <v>-5428.6916230612305</v>
      </c>
      <c r="O358" s="155">
        <f t="shared" si="171"/>
        <v>1.5646700633332927E-2</v>
      </c>
      <c r="P358" s="100">
        <f t="shared" si="184"/>
        <v>1.5895411376586042E-2</v>
      </c>
      <c r="Q358" s="100">
        <f t="shared" si="165"/>
        <v>0.14050980525310006</v>
      </c>
      <c r="S358" s="100">
        <f t="shared" si="185"/>
        <v>7.865670674141477E-3</v>
      </c>
      <c r="T358" s="100">
        <f t="shared" si="166"/>
        <v>0.16055620871342854</v>
      </c>
      <c r="U358" s="100">
        <f t="shared" si="194"/>
        <v>5.1504902837219889E-2</v>
      </c>
      <c r="V358" s="100">
        <f t="shared" si="179"/>
        <v>0.44714516829105649</v>
      </c>
      <c r="W358" s="100">
        <f t="shared" si="180"/>
        <v>0.17733152297099894</v>
      </c>
      <c r="X358" s="100">
        <f t="shared" si="186"/>
        <v>2.0380111458193635E-2</v>
      </c>
      <c r="Y358" s="100">
        <f t="shared" si="167"/>
        <v>0.12974458040374215</v>
      </c>
      <c r="Z358" s="100">
        <f t="shared" si="195"/>
        <v>4.6769676576942698E-2</v>
      </c>
      <c r="AA358" s="100">
        <f t="shared" si="187"/>
        <v>0.55285483170894345</v>
      </c>
      <c r="AB358" s="100">
        <f t="shared" si="196"/>
        <v>0.63923353492734702</v>
      </c>
      <c r="AC358" s="100">
        <f t="shared" si="192"/>
        <v>0.36076587815794586</v>
      </c>
      <c r="AD358" s="100">
        <f t="shared" si="199"/>
        <v>0.82266847702900392</v>
      </c>
      <c r="AE358" s="359">
        <f t="shared" si="193"/>
        <v>2545525.2076923074</v>
      </c>
      <c r="AF358" s="100">
        <f t="shared" si="191"/>
        <v>1.3509011340311678E-2</v>
      </c>
      <c r="AG358" s="100">
        <f t="shared" si="168"/>
        <v>0.1324193308443895</v>
      </c>
      <c r="AI358" s="198">
        <f t="shared" si="172"/>
        <v>1565169.55764</v>
      </c>
      <c r="AJ358" s="205">
        <f t="shared" si="188"/>
        <v>7.2663481587562403E-2</v>
      </c>
      <c r="AK358" s="35">
        <f t="shared" si="189"/>
        <v>-1175.609999999986</v>
      </c>
      <c r="AL358" s="35">
        <f t="shared" si="177"/>
        <v>209.69000000000233</v>
      </c>
      <c r="AM358" s="35">
        <f t="shared" si="178"/>
        <v>2007.6769050000223</v>
      </c>
      <c r="AN358">
        <f t="shared" si="190"/>
        <v>-11255.877944999867</v>
      </c>
      <c r="AO358">
        <f t="shared" si="173"/>
        <v>1565601.6548250001</v>
      </c>
      <c r="AP358" s="35">
        <f t="shared" si="174"/>
        <v>1.6623243862698309</v>
      </c>
    </row>
    <row r="359" spans="2:42">
      <c r="B359" s="135">
        <v>44497</v>
      </c>
      <c r="C359" s="352">
        <v>931585.49</v>
      </c>
      <c r="D359" s="352">
        <v>1691593.07</v>
      </c>
      <c r="E359" s="355">
        <v>44.62</v>
      </c>
      <c r="F359" s="356">
        <v>162718.89000000001</v>
      </c>
      <c r="G359" s="111">
        <v>9.75718</v>
      </c>
      <c r="H359" s="136">
        <v>2623178.56</v>
      </c>
      <c r="I359" s="136">
        <f t="shared" si="198"/>
        <v>40791.510000000242</v>
      </c>
      <c r="J359" s="136">
        <f t="shared" si="175"/>
        <v>20640.75</v>
      </c>
      <c r="K359" s="155">
        <f t="shared" si="176"/>
        <v>7.8686027381986538E-3</v>
      </c>
      <c r="L359" s="136">
        <f t="shared" si="181"/>
        <v>4180.6659301150785</v>
      </c>
      <c r="M359" s="136">
        <f t="shared" si="182"/>
        <v>3716.6259301150994</v>
      </c>
      <c r="N359" s="136">
        <f t="shared" si="183"/>
        <v>-4644.7059301150575</v>
      </c>
      <c r="O359" s="155">
        <f t="shared" si="171"/>
        <v>1.5550413007340317E-2</v>
      </c>
      <c r="P359" s="100">
        <f t="shared" si="184"/>
        <v>1.5796048078850242E-2</v>
      </c>
      <c r="Q359" s="100">
        <f t="shared" si="165"/>
        <v>0.14543372358321346</v>
      </c>
      <c r="S359" s="100">
        <f t="shared" si="185"/>
        <v>9.0738665490073724E-3</v>
      </c>
      <c r="T359" s="100">
        <f t="shared" si="166"/>
        <v>0.16212798678935797</v>
      </c>
      <c r="U359" s="100">
        <f t="shared" si="194"/>
        <v>4.9959569840778352E-2</v>
      </c>
      <c r="V359" s="100">
        <f t="shared" si="179"/>
        <v>0.3055407385875013</v>
      </c>
      <c r="W359" s="100">
        <f t="shared" si="180"/>
        <v>0.20536307677749363</v>
      </c>
      <c r="X359" s="100">
        <f t="shared" si="186"/>
        <v>1.953643159244153E-2</v>
      </c>
      <c r="Y359" s="100">
        <f t="shared" si="167"/>
        <v>0.13644314117073314</v>
      </c>
      <c r="Z359" s="100">
        <f t="shared" si="195"/>
        <v>5.5164547927786821E-2</v>
      </c>
      <c r="AA359" s="100">
        <f t="shared" si="187"/>
        <v>0.69445926141250436</v>
      </c>
      <c r="AB359" s="100">
        <f t="shared" si="196"/>
        <v>0.68474469350561162</v>
      </c>
      <c r="AC359" s="100">
        <f t="shared" si="192"/>
        <v>0.31525471957968365</v>
      </c>
      <c r="AD359" s="100">
        <f t="shared" si="199"/>
        <v>0.7946366780734514</v>
      </c>
      <c r="AE359" s="359">
        <f t="shared" si="193"/>
        <v>2555737.8546153847</v>
      </c>
      <c r="AF359" s="100">
        <f t="shared" si="191"/>
        <v>1.4194993302267107E-2</v>
      </c>
      <c r="AG359" s="100">
        <f t="shared" si="168"/>
        <v>0.13268277647423476</v>
      </c>
      <c r="AI359" s="198">
        <f t="shared" si="172"/>
        <v>1587677.4991302001</v>
      </c>
      <c r="AJ359" s="205">
        <f t="shared" si="188"/>
        <v>8.1089030522644684E-2</v>
      </c>
      <c r="AK359" s="35">
        <f t="shared" si="189"/>
        <v>-464.03999999997905</v>
      </c>
      <c r="AL359" s="35">
        <f t="shared" si="177"/>
        <v>-753.82999999998719</v>
      </c>
      <c r="AM359" s="35">
        <f t="shared" si="178"/>
        <v>-7355.2549993998746</v>
      </c>
      <c r="AN359">
        <f t="shared" si="190"/>
        <v>-4527.7218071997959</v>
      </c>
      <c r="AO359">
        <f t="shared" si="173"/>
        <v>1588112.8645018002</v>
      </c>
      <c r="AP359" s="35">
        <f t="shared" si="174"/>
        <v>1.6517582714896688</v>
      </c>
    </row>
    <row r="360" spans="2:42">
      <c r="B360" s="135">
        <v>44505</v>
      </c>
      <c r="C360" s="352">
        <v>933908.92</v>
      </c>
      <c r="D360" s="352">
        <v>1702676.77</v>
      </c>
      <c r="E360" s="355">
        <v>40.659999999999997</v>
      </c>
      <c r="F360" s="356">
        <v>161762.51999999999</v>
      </c>
      <c r="G360" s="111">
        <v>10.23072</v>
      </c>
      <c r="H360" s="136">
        <v>2636585.69</v>
      </c>
      <c r="I360" s="136">
        <f t="shared" si="198"/>
        <v>52072.339999999851</v>
      </c>
      <c r="J360" s="136">
        <f t="shared" si="175"/>
        <v>13407.129999999888</v>
      </c>
      <c r="K360" s="155">
        <f t="shared" si="176"/>
        <v>5.0850348049942913E-3</v>
      </c>
      <c r="L360" s="136">
        <f t="shared" si="181"/>
        <v>5089.802086265664</v>
      </c>
      <c r="M360" s="136">
        <f t="shared" si="182"/>
        <v>4217.1420862656605</v>
      </c>
      <c r="N360" s="136">
        <f t="shared" si="183"/>
        <v>-5962.4620862656675</v>
      </c>
      <c r="O360" s="155">
        <f t="shared" si="171"/>
        <v>1.9749913760625716E-2</v>
      </c>
      <c r="P360" s="100">
        <f t="shared" si="184"/>
        <v>2.0147831699147481E-2</v>
      </c>
      <c r="Q360" s="100">
        <f t="shared" si="165"/>
        <v>0.14577697541761833</v>
      </c>
      <c r="S360" s="100">
        <f t="shared" si="185"/>
        <v>1.2507969670195511E-2</v>
      </c>
      <c r="T360" s="100">
        <f t="shared" si="166"/>
        <v>0.15699865942314875</v>
      </c>
      <c r="U360" s="100">
        <f t="shared" si="194"/>
        <v>5.081603991960143E-2</v>
      </c>
      <c r="V360" s="100">
        <f t="shared" si="179"/>
        <v>0.17329808840520458</v>
      </c>
      <c r="W360" s="100">
        <f t="shared" si="180"/>
        <v>0.2215571645138289</v>
      </c>
      <c r="X360" s="100">
        <f t="shared" si="186"/>
        <v>2.4387419306430552E-2</v>
      </c>
      <c r="Y360" s="100">
        <f t="shared" si="167"/>
        <v>0.13971389490974284</v>
      </c>
      <c r="Z360" s="100">
        <f t="shared" si="195"/>
        <v>6.1177687843571693E-2</v>
      </c>
      <c r="AA360" s="100">
        <f t="shared" si="187"/>
        <v>0.82670191159480411</v>
      </c>
      <c r="AB360" s="100">
        <f t="shared" si="196"/>
        <v>0.71159642598697326</v>
      </c>
      <c r="AC360" s="100">
        <f t="shared" si="192"/>
        <v>0.28840298709831969</v>
      </c>
      <c r="AD360" s="100">
        <f t="shared" si="199"/>
        <v>0.77844283548617554</v>
      </c>
      <c r="AE360" s="359">
        <f t="shared" si="193"/>
        <v>2566762.713076923</v>
      </c>
      <c r="AF360" s="100">
        <f t="shared" si="191"/>
        <v>1.5329202509983706E-2</v>
      </c>
      <c r="AG360" s="100">
        <f t="shared" si="168"/>
        <v>0.13389666766360683</v>
      </c>
      <c r="AI360" s="198">
        <f t="shared" si="172"/>
        <v>1654947.0486144</v>
      </c>
      <c r="AJ360" s="205">
        <f t="shared" si="188"/>
        <v>9.7710958783669172E-2</v>
      </c>
      <c r="AK360" s="35">
        <f t="shared" si="189"/>
        <v>-872.66000000000349</v>
      </c>
      <c r="AL360" s="35">
        <f t="shared" si="177"/>
        <v>-956.37000000002445</v>
      </c>
      <c r="AM360" s="35">
        <f t="shared" si="178"/>
        <v>-9784.3536864002508</v>
      </c>
      <c r="AN360">
        <f t="shared" si="190"/>
        <v>-8927.9401152000355</v>
      </c>
      <c r="AO360">
        <f t="shared" si="173"/>
        <v>1655363.0296896</v>
      </c>
      <c r="AP360" s="35">
        <f t="shared" si="174"/>
        <v>1.5927537601793551</v>
      </c>
    </row>
    <row r="361" spans="2:42">
      <c r="B361" s="135">
        <v>44512</v>
      </c>
      <c r="C361" s="352">
        <v>942615.68</v>
      </c>
      <c r="D361" s="352">
        <v>1713240.74</v>
      </c>
      <c r="E361" s="355">
        <v>41.77</v>
      </c>
      <c r="F361" s="356">
        <v>160833.85</v>
      </c>
      <c r="G361" s="111">
        <v>11.792339999999999</v>
      </c>
      <c r="H361" s="136">
        <v>2655856.41</v>
      </c>
      <c r="I361" s="136">
        <f t="shared" si="198"/>
        <v>61681.790000000037</v>
      </c>
      <c r="J361" s="136">
        <f t="shared" si="175"/>
        <v>19270.720000000205</v>
      </c>
      <c r="K361" s="155">
        <f t="shared" si="176"/>
        <v>7.2559344426305801E-3</v>
      </c>
      <c r="L361" s="136">
        <f t="shared" si="181"/>
        <v>5230.6658390107514</v>
      </c>
      <c r="M361" s="136">
        <f t="shared" si="182"/>
        <v>2801.4858390107584</v>
      </c>
      <c r="N361" s="136">
        <f t="shared" si="183"/>
        <v>-7659.8458390107444</v>
      </c>
      <c r="O361" s="155">
        <f t="shared" si="171"/>
        <v>2.3224821103939138E-2</v>
      </c>
      <c r="P361" s="100">
        <f t="shared" si="184"/>
        <v>2.3777038571135212E-2</v>
      </c>
      <c r="Q361" s="100">
        <f t="shared" si="165"/>
        <v>0.15264850306025846</v>
      </c>
      <c r="S361" s="100">
        <f t="shared" si="185"/>
        <v>2.2870797897787072E-2</v>
      </c>
      <c r="T361" s="100">
        <f t="shared" si="166"/>
        <v>0.16751782618089042</v>
      </c>
      <c r="U361" s="100">
        <f t="shared" si="194"/>
        <v>5.1892934435742638E-2</v>
      </c>
      <c r="V361" s="100">
        <f t="shared" si="179"/>
        <v>0.4518129057969768</v>
      </c>
      <c r="W361" s="100">
        <f t="shared" si="180"/>
        <v>0.34169468817296111</v>
      </c>
      <c r="X361" s="100">
        <f t="shared" si="186"/>
        <v>2.427633835392971E-2</v>
      </c>
      <c r="Y361" s="100">
        <f t="shared" si="167"/>
        <v>0.14462788372289659</v>
      </c>
      <c r="Z361" s="100">
        <f t="shared" si="195"/>
        <v>6.4942717986452278E-2</v>
      </c>
      <c r="AA361" s="100">
        <f t="shared" si="187"/>
        <v>0.54818761312498232</v>
      </c>
      <c r="AB361" s="100">
        <f t="shared" si="196"/>
        <v>0.72563597473208286</v>
      </c>
      <c r="AC361" s="100">
        <f t="shared" si="192"/>
        <v>0.27436347827028612</v>
      </c>
      <c r="AD361" s="100">
        <f t="shared" si="199"/>
        <v>0.65830547394944172</v>
      </c>
      <c r="AE361" s="359">
        <f t="shared" si="193"/>
        <v>2578376.5146153849</v>
      </c>
      <c r="AF361" s="100">
        <f t="shared" si="191"/>
        <v>1.6600031235338143E-2</v>
      </c>
      <c r="AG361" s="100">
        <f t="shared" si="168"/>
        <v>0.13575533084469882</v>
      </c>
      <c r="AI361" s="198">
        <f t="shared" si="172"/>
        <v>1896607.4427090001</v>
      </c>
      <c r="AJ361" s="205">
        <f t="shared" si="188"/>
        <v>0.21448812529273589</v>
      </c>
      <c r="AK361" s="35">
        <f t="shared" si="189"/>
        <v>-2429.179999999993</v>
      </c>
      <c r="AL361" s="35">
        <f t="shared" si="177"/>
        <v>-928.6699999999837</v>
      </c>
      <c r="AM361" s="35">
        <f t="shared" si="178"/>
        <v>-10951.192387799807</v>
      </c>
      <c r="AN361">
        <f t="shared" si="190"/>
        <v>-28645.716481199917</v>
      </c>
      <c r="AO361">
        <f t="shared" si="173"/>
        <v>1897100.0087507998</v>
      </c>
      <c r="AP361" s="35">
        <f t="shared" si="174"/>
        <v>1.3999559315530368</v>
      </c>
    </row>
    <row r="362" spans="2:42">
      <c r="B362" s="135">
        <v>44519</v>
      </c>
      <c r="C362" s="352">
        <v>940987.77</v>
      </c>
      <c r="D362" s="352">
        <v>1730991.57</v>
      </c>
      <c r="E362" s="355">
        <v>45.32</v>
      </c>
      <c r="F362" s="356">
        <v>159759.07999999999</v>
      </c>
      <c r="G362" s="111">
        <v>12.88396</v>
      </c>
      <c r="H362" s="136">
        <v>2671979.33</v>
      </c>
      <c r="I362" s="136">
        <f t="shared" si="198"/>
        <v>69441.520000000019</v>
      </c>
      <c r="J362" s="136">
        <f t="shared" si="175"/>
        <v>16122.919999999925</v>
      </c>
      <c r="K362" s="155">
        <f t="shared" si="176"/>
        <v>6.0340736243644239E-3</v>
      </c>
      <c r="L362" s="136">
        <f t="shared" si="181"/>
        <v>5389.7652585074793</v>
      </c>
      <c r="M362" s="136">
        <f t="shared" si="182"/>
        <v>1676.1252585074653</v>
      </c>
      <c r="N362" s="136">
        <f t="shared" si="183"/>
        <v>-9103.4052585074933</v>
      </c>
      <c r="O362" s="155">
        <f t="shared" si="171"/>
        <v>2.5988793857922552E-2</v>
      </c>
      <c r="P362" s="100">
        <f t="shared" si="184"/>
        <v>2.6682232908654655E-2</v>
      </c>
      <c r="Q362" s="100">
        <f t="shared" si="165"/>
        <v>0.15079824066395642</v>
      </c>
      <c r="S362" s="100">
        <f t="shared" si="185"/>
        <v>1.6977443233602316E-2</v>
      </c>
      <c r="T362" s="100">
        <f t="shared" si="166"/>
        <v>0.15584731409836736</v>
      </c>
      <c r="U362" s="100">
        <f t="shared" si="194"/>
        <v>5.3549009374513679E-2</v>
      </c>
      <c r="V362" s="100">
        <f t="shared" si="179"/>
        <v>-0.10096868309214709</v>
      </c>
      <c r="W362" s="100">
        <f t="shared" si="180"/>
        <v>0.22621725446101973</v>
      </c>
      <c r="X362" s="100">
        <f t="shared" si="186"/>
        <v>3.2035996159948947E-2</v>
      </c>
      <c r="Y362" s="100">
        <f t="shared" si="167"/>
        <v>0.14807197418304513</v>
      </c>
      <c r="Z362" s="100">
        <f t="shared" si="195"/>
        <v>6.9502195029562244E-2</v>
      </c>
      <c r="AA362" s="100">
        <f t="shared" si="187"/>
        <v>1.1009686830921543</v>
      </c>
      <c r="AB362" s="100">
        <f t="shared" si="196"/>
        <v>0.69991558459708803</v>
      </c>
      <c r="AC362" s="100">
        <f t="shared" si="192"/>
        <v>0.30008386840527884</v>
      </c>
      <c r="AD362" s="100">
        <f t="shared" si="199"/>
        <v>0.77378288954504648</v>
      </c>
      <c r="AE362" s="359">
        <f t="shared" si="193"/>
        <v>2590708.6123076924</v>
      </c>
      <c r="AF362" s="100">
        <f t="shared" si="191"/>
        <v>1.7750130495209997E-2</v>
      </c>
      <c r="AG362" s="100">
        <f t="shared" si="168"/>
        <v>0.13774079409091738</v>
      </c>
      <c r="AI362" s="198">
        <f t="shared" si="172"/>
        <v>2058329.5963567998</v>
      </c>
      <c r="AJ362" s="205">
        <f t="shared" si="188"/>
        <v>0.31508409827520428</v>
      </c>
      <c r="AK362" s="35">
        <f t="shared" si="189"/>
        <v>-3713.640000000014</v>
      </c>
      <c r="AL362" s="35">
        <f t="shared" si="177"/>
        <v>-1074.7700000000186</v>
      </c>
      <c r="AM362" s="35">
        <f t="shared" si="178"/>
        <v>-13847.29368920024</v>
      </c>
      <c r="AN362">
        <f t="shared" si="190"/>
        <v>-47846.38921440018</v>
      </c>
      <c r="AO362">
        <f t="shared" si="173"/>
        <v>2058913.4974239999</v>
      </c>
      <c r="AP362" s="35">
        <f t="shared" si="174"/>
        <v>1.2977618211464612</v>
      </c>
    </row>
    <row r="363" spans="2:42">
      <c r="B363" s="135">
        <v>44526</v>
      </c>
      <c r="C363" s="352">
        <v>953581.86</v>
      </c>
      <c r="D363" s="352">
        <v>1760864.13</v>
      </c>
      <c r="E363" s="355">
        <v>44.43</v>
      </c>
      <c r="F363" s="356">
        <v>158780.65</v>
      </c>
      <c r="G363" s="111">
        <v>13.697620000000001</v>
      </c>
      <c r="H363" s="136">
        <v>2714445.99</v>
      </c>
      <c r="I363" s="136">
        <f t="shared" si="198"/>
        <v>91267.430000000168</v>
      </c>
      <c r="J363" s="136">
        <f t="shared" si="175"/>
        <v>42466.660000000149</v>
      </c>
      <c r="K363" s="155">
        <f t="shared" si="176"/>
        <v>1.5644687776602308E-2</v>
      </c>
      <c r="L363" s="136">
        <f t="shared" si="181"/>
        <v>6663.0137206317713</v>
      </c>
      <c r="M363" s="136">
        <f t="shared" si="182"/>
        <v>2724.7737206317515</v>
      </c>
      <c r="N363" s="136">
        <f t="shared" si="183"/>
        <v>-10601.25372063179</v>
      </c>
      <c r="O363" s="155">
        <f t="shared" si="171"/>
        <v>3.3622857237251627E-2</v>
      </c>
      <c r="P363" s="100">
        <f t="shared" si="184"/>
        <v>3.4792686777677904E-2</v>
      </c>
      <c r="Q363" s="100">
        <f t="shared" si="165"/>
        <v>0.16495996528663537</v>
      </c>
      <c r="S363" s="100">
        <f t="shared" si="185"/>
        <v>2.3611756769633667E-2</v>
      </c>
      <c r="T363" s="100">
        <f t="shared" si="166"/>
        <v>0.17457624225071028</v>
      </c>
      <c r="U363" s="100">
        <f t="shared" si="194"/>
        <v>5.648997374047323E-2</v>
      </c>
      <c r="V363" s="100">
        <f t="shared" si="179"/>
        <v>0.29656417528479806</v>
      </c>
      <c r="W363" s="100">
        <f t="shared" si="180"/>
        <v>0.24101007336352032</v>
      </c>
      <c r="X363" s="100">
        <f t="shared" si="186"/>
        <v>4.0950191407440453E-2</v>
      </c>
      <c r="Y363" s="100">
        <f t="shared" si="167"/>
        <v>0.15981778851195147</v>
      </c>
      <c r="Z363" s="100">
        <f t="shared" si="195"/>
        <v>8.0448612580369311E-2</v>
      </c>
      <c r="AA363" s="100">
        <f t="shared" si="187"/>
        <v>0.70343558923634963</v>
      </c>
      <c r="AB363" s="100">
        <f t="shared" si="196"/>
        <v>0.71218730479374881</v>
      </c>
      <c r="AC363" s="100">
        <f t="shared" si="192"/>
        <v>0.28781209290707815</v>
      </c>
      <c r="AD363" s="100">
        <f t="shared" si="199"/>
        <v>0.75898992663647591</v>
      </c>
      <c r="AE363" s="359">
        <f t="shared" si="193"/>
        <v>2604716.2192307692</v>
      </c>
      <c r="AF363" s="100">
        <f t="shared" si="191"/>
        <v>1.9164079964983455E-2</v>
      </c>
      <c r="AG363" s="100">
        <f t="shared" si="168"/>
        <v>0.1403175291208717</v>
      </c>
      <c r="AI363" s="198">
        <f t="shared" si="172"/>
        <v>2174917.0070529999</v>
      </c>
      <c r="AJ363" s="205">
        <f t="shared" si="188"/>
        <v>0.36987329495096805</v>
      </c>
      <c r="AK363" s="35">
        <f t="shared" si="189"/>
        <v>-3938.2400000000198</v>
      </c>
      <c r="AL363" s="35">
        <f t="shared" si="177"/>
        <v>-978.42999999999302</v>
      </c>
      <c r="AM363" s="35">
        <f t="shared" si="178"/>
        <v>-13402.162336599906</v>
      </c>
      <c r="AN363">
        <f t="shared" si="190"/>
        <v>-53944.514988800271</v>
      </c>
      <c r="AO363">
        <f t="shared" si="173"/>
        <v>2175525.5923095997</v>
      </c>
      <c r="AP363" s="35">
        <f t="shared" si="174"/>
        <v>1.247719631336659</v>
      </c>
    </row>
    <row r="364" spans="2:42">
      <c r="B364" s="135">
        <v>44533</v>
      </c>
      <c r="C364" s="352">
        <v>959196.12</v>
      </c>
      <c r="D364" s="352">
        <v>1784764.4</v>
      </c>
      <c r="E364" s="355">
        <v>43.92</v>
      </c>
      <c r="F364" s="356">
        <v>158639.4</v>
      </c>
      <c r="G364" s="111">
        <v>14.42048</v>
      </c>
      <c r="H364" s="136">
        <v>2743960.52</v>
      </c>
      <c r="I364" s="136">
        <f t="shared" si="198"/>
        <v>107374.83000000007</v>
      </c>
      <c r="J364" s="136">
        <f t="shared" si="175"/>
        <v>29514.529999999795</v>
      </c>
      <c r="K364" s="155">
        <f t="shared" si="176"/>
        <v>1.0756178809744608E-2</v>
      </c>
      <c r="L364" s="136">
        <f t="shared" si="181"/>
        <v>7445.9955563199064</v>
      </c>
      <c r="M364" s="136">
        <f t="shared" si="182"/>
        <v>4322.8755563199111</v>
      </c>
      <c r="N364" s="136">
        <f t="shared" si="183"/>
        <v>-10569.115556319903</v>
      </c>
      <c r="O364" s="155">
        <f t="shared" si="171"/>
        <v>3.9131331962458438E-2</v>
      </c>
      <c r="P364" s="100">
        <f t="shared" si="184"/>
        <v>4.0724953642602861E-2</v>
      </c>
      <c r="Q364" s="100">
        <f t="shared" si="165"/>
        <v>0.17308349578678703</v>
      </c>
      <c r="S364" s="100">
        <f t="shared" si="185"/>
        <v>2.7076730351820552E-2</v>
      </c>
      <c r="T364" s="100">
        <f t="shared" si="166"/>
        <v>0.17418286084421325</v>
      </c>
      <c r="U364" s="100">
        <f t="shared" si="194"/>
        <v>5.6799664061506903E-2</v>
      </c>
      <c r="V364" s="100">
        <f t="shared" si="179"/>
        <v>0.19022020679306254</v>
      </c>
      <c r="W364" s="100">
        <f t="shared" si="180"/>
        <v>0.23550398170595413</v>
      </c>
      <c r="X364" s="100">
        <f t="shared" si="186"/>
        <v>4.8210929664589182E-2</v>
      </c>
      <c r="Y364" s="100">
        <f t="shared" si="167"/>
        <v>0.17249350011242962</v>
      </c>
      <c r="Z364" s="100">
        <f t="shared" si="195"/>
        <v>9.6783628302299113E-2</v>
      </c>
      <c r="AA364" s="100">
        <f t="shared" si="187"/>
        <v>0.80977979320694538</v>
      </c>
      <c r="AB364" s="100">
        <f t="shared" si="196"/>
        <v>0.84885824322335046</v>
      </c>
      <c r="AC364" s="100">
        <f t="shared" si="192"/>
        <v>0.15114145420540737</v>
      </c>
      <c r="AD364" s="100">
        <f t="shared" si="199"/>
        <v>0.76449601829404368</v>
      </c>
      <c r="AE364" s="359">
        <f t="shared" si="193"/>
        <v>2620796.7569230772</v>
      </c>
      <c r="AF364" s="100">
        <f t="shared" si="191"/>
        <v>2.1051437116047424E-2</v>
      </c>
      <c r="AG364" s="100">
        <f t="shared" si="168"/>
        <v>0.14401785600848724</v>
      </c>
      <c r="AI364" s="198">
        <f t="shared" si="172"/>
        <v>2287656.2949119997</v>
      </c>
      <c r="AJ364" s="205">
        <f t="shared" si="188"/>
        <v>0.38231389144887379</v>
      </c>
      <c r="AK364" s="35">
        <f t="shared" si="189"/>
        <v>-3123.1199999999953</v>
      </c>
      <c r="AL364" s="35">
        <f t="shared" si="177"/>
        <v>-141.25</v>
      </c>
      <c r="AM364" s="35">
        <f t="shared" si="178"/>
        <v>-2036.8927999999999</v>
      </c>
      <c r="AN364">
        <f t="shared" si="190"/>
        <v>-45036.889497599928</v>
      </c>
      <c r="AO364">
        <f t="shared" si="173"/>
        <v>2288289.6423936002</v>
      </c>
      <c r="AP364" s="35">
        <f t="shared" si="174"/>
        <v>1.1991316436365802</v>
      </c>
    </row>
    <row r="365" spans="2:42">
      <c r="B365" s="135">
        <v>44540</v>
      </c>
      <c r="C365" s="352">
        <v>962994.36</v>
      </c>
      <c r="D365" s="352">
        <v>1804148.46</v>
      </c>
      <c r="E365" s="355">
        <v>38.85</v>
      </c>
      <c r="F365" s="356">
        <v>158423.82</v>
      </c>
      <c r="G365" s="111">
        <v>14.14716</v>
      </c>
      <c r="H365" s="136">
        <v>2767142.82</v>
      </c>
      <c r="I365" s="136">
        <f t="shared" si="198"/>
        <v>111286.40999999968</v>
      </c>
      <c r="J365" s="136">
        <f t="shared" si="175"/>
        <v>23182.299999999814</v>
      </c>
      <c r="K365" s="155">
        <f t="shared" si="176"/>
        <v>8.3777027453898513E-3</v>
      </c>
      <c r="L365" s="136">
        <f t="shared" si="181"/>
        <v>7866.3427854070842</v>
      </c>
      <c r="M365" s="136">
        <f t="shared" si="182"/>
        <v>5456.3127854070854</v>
      </c>
      <c r="N365" s="136">
        <f t="shared" si="183"/>
        <v>-10276.372785407082</v>
      </c>
      <c r="O365" s="155">
        <f t="shared" si="171"/>
        <v>4.0217082109263766E-2</v>
      </c>
      <c r="P365" s="100">
        <f t="shared" si="184"/>
        <v>4.1902269106483689E-2</v>
      </c>
      <c r="Q365" s="100">
        <f t="shared" si="165"/>
        <v>0.18442441491758232</v>
      </c>
      <c r="S365" s="100">
        <f t="shared" si="185"/>
        <v>2.1619288149333494E-2</v>
      </c>
      <c r="T365" s="100">
        <f t="shared" si="166"/>
        <v>0.17821938955251695</v>
      </c>
      <c r="U365" s="100">
        <f t="shared" si="194"/>
        <v>5.402821570158136E-2</v>
      </c>
      <c r="V365" s="100">
        <f t="shared" si="179"/>
        <v>0.16384224171027126</v>
      </c>
      <c r="W365" s="100">
        <f t="shared" si="180"/>
        <v>0.1831192146462447</v>
      </c>
      <c r="X365" s="100">
        <f t="shared" si="186"/>
        <v>5.306184815567716E-2</v>
      </c>
      <c r="Y365" s="100">
        <f t="shared" si="167"/>
        <v>0.18776327916562419</v>
      </c>
      <c r="Z365" s="100">
        <f t="shared" si="195"/>
        <v>0.10412566608901698</v>
      </c>
      <c r="AA365" s="100">
        <f t="shared" si="187"/>
        <v>0.83615775828973882</v>
      </c>
      <c r="AB365" s="100">
        <f t="shared" si="196"/>
        <v>0.87246430471268144</v>
      </c>
      <c r="AC365" s="100">
        <f t="shared" si="192"/>
        <v>0.12753539271607706</v>
      </c>
      <c r="AD365" s="100">
        <f t="shared" si="199"/>
        <v>0.81688069549552578</v>
      </c>
      <c r="AE365" s="359">
        <f t="shared" si="193"/>
        <v>2637681.6753846155</v>
      </c>
      <c r="AF365" s="100">
        <f t="shared" si="191"/>
        <v>2.3000969964263426E-2</v>
      </c>
      <c r="AG365" s="100">
        <f t="shared" si="168"/>
        <v>0.14838238322667527</v>
      </c>
      <c r="AI365" s="198">
        <f t="shared" si="172"/>
        <v>2241247.1293512001</v>
      </c>
      <c r="AJ365" s="205">
        <f t="shared" si="188"/>
        <v>0.18171376895470651</v>
      </c>
      <c r="AK365" s="35">
        <f t="shared" si="189"/>
        <v>-2410.0299999999988</v>
      </c>
      <c r="AL365" s="35">
        <f t="shared" si="177"/>
        <v>-215.57999999998719</v>
      </c>
      <c r="AM365" s="35">
        <f t="shared" si="178"/>
        <v>-3049.8447527998187</v>
      </c>
      <c r="AN365">
        <f t="shared" si="190"/>
        <v>-34095.080014799983</v>
      </c>
      <c r="AO365">
        <f t="shared" si="173"/>
        <v>2241796.7465172</v>
      </c>
      <c r="AP365" s="35">
        <f t="shared" si="174"/>
        <v>1.2343415273034741</v>
      </c>
    </row>
    <row r="366" spans="2:42">
      <c r="B366" s="135">
        <v>44547</v>
      </c>
      <c r="C366" s="352">
        <v>965581.05</v>
      </c>
      <c r="D366" s="352">
        <v>1831389.17</v>
      </c>
      <c r="E366" s="355">
        <v>37.4</v>
      </c>
      <c r="F366" s="356">
        <v>158206.04999999999</v>
      </c>
      <c r="G366" s="111">
        <v>12.02948</v>
      </c>
      <c r="H366" s="136">
        <v>2796970.22</v>
      </c>
      <c r="I366" s="136">
        <f t="shared" si="198"/>
        <v>124990.89000000013</v>
      </c>
      <c r="J366" s="136">
        <f t="shared" si="175"/>
        <v>29827.400000000373</v>
      </c>
      <c r="K366" s="155">
        <f t="shared" si="176"/>
        <v>1.0664182187824785E-2</v>
      </c>
      <c r="L366" s="136">
        <f t="shared" si="181"/>
        <v>10390.381795389338</v>
      </c>
      <c r="M366" s="136">
        <f t="shared" si="182"/>
        <v>8837.3517953893388</v>
      </c>
      <c r="N366" s="136">
        <f t="shared" si="183"/>
        <v>-11943.411795389336</v>
      </c>
      <c r="O366" s="155">
        <f t="shared" si="171"/>
        <v>4.4687958815664515E-2</v>
      </c>
      <c r="P366" s="100">
        <f t="shared" si="184"/>
        <v>4.6778389561868403E-2</v>
      </c>
      <c r="Q366" s="100">
        <f t="shared" si="165"/>
        <v>0.19646981949103545</v>
      </c>
      <c r="S366" s="100">
        <f t="shared" si="185"/>
        <v>2.6135600040795459E-2</v>
      </c>
      <c r="T366" s="100">
        <f t="shared" si="166"/>
        <v>0.18124631663752763</v>
      </c>
      <c r="U366" s="100">
        <f t="shared" si="194"/>
        <v>5.9835111621399158E-2</v>
      </c>
      <c r="V366" s="100">
        <f t="shared" si="179"/>
        <v>8.6721940229454397E-2</v>
      </c>
      <c r="W366" s="100">
        <f t="shared" si="180"/>
        <v>0.19676057991106394</v>
      </c>
      <c r="X366" s="100">
        <f t="shared" si="186"/>
        <v>5.8000051380954938E-2</v>
      </c>
      <c r="Y366" s="100">
        <f t="shared" si="167"/>
        <v>0.20465531584435007</v>
      </c>
      <c r="Z366" s="100">
        <f t="shared" si="195"/>
        <v>0.1165538525417489</v>
      </c>
      <c r="AA366" s="100">
        <f t="shared" si="187"/>
        <v>0.91327805977053389</v>
      </c>
      <c r="AB366" s="100">
        <f t="shared" si="196"/>
        <v>0.81164450663121468</v>
      </c>
      <c r="AC366" s="100">
        <f t="shared" si="192"/>
        <v>0.1883551907975502</v>
      </c>
      <c r="AD366" s="100">
        <f t="shared" si="199"/>
        <v>0.80323934008310327</v>
      </c>
      <c r="AE366" s="359">
        <f t="shared" si="193"/>
        <v>2656580.6961538466</v>
      </c>
      <c r="AF366" s="100">
        <f t="shared" si="191"/>
        <v>2.5426280490679392E-2</v>
      </c>
      <c r="AG366" s="100">
        <f t="shared" si="168"/>
        <v>0.15376297632475008</v>
      </c>
      <c r="AI366" s="198">
        <f t="shared" si="172"/>
        <v>1903136.5143539999</v>
      </c>
      <c r="AJ366" s="205">
        <f t="shared" si="188"/>
        <v>-7.5397585633267122E-2</v>
      </c>
      <c r="AK366" s="35">
        <f t="shared" si="189"/>
        <v>-1553.0299999999988</v>
      </c>
      <c r="AL366" s="35">
        <f t="shared" si="177"/>
        <v>-217.77000000001863</v>
      </c>
      <c r="AM366" s="35">
        <f t="shared" si="178"/>
        <v>-2619.6598596002241</v>
      </c>
      <c r="AN366">
        <f t="shared" si="190"/>
        <v>-18682.143324399985</v>
      </c>
      <c r="AO366">
        <f t="shared" si="173"/>
        <v>1903586.4169059996</v>
      </c>
      <c r="AP366" s="35">
        <f t="shared" si="174"/>
        <v>1.4693161262129959</v>
      </c>
    </row>
    <row r="367" spans="2:42">
      <c r="B367" s="135">
        <v>44554</v>
      </c>
      <c r="C367" s="352">
        <v>977885.14</v>
      </c>
      <c r="D367" s="352">
        <v>1837542.3</v>
      </c>
      <c r="E367" s="355">
        <v>37.380000000000003</v>
      </c>
      <c r="F367" s="356">
        <v>157702.31</v>
      </c>
      <c r="G367" s="111">
        <v>13.38846</v>
      </c>
      <c r="H367" s="136">
        <v>2815427.44</v>
      </c>
      <c r="I367" s="136">
        <f t="shared" si="198"/>
        <v>100981.44999999972</v>
      </c>
      <c r="J367" s="136">
        <f t="shared" si="175"/>
        <v>18457.219999999739</v>
      </c>
      <c r="K367" s="155">
        <f t="shared" si="176"/>
        <v>6.5557434504508981E-3</v>
      </c>
      <c r="L367" s="136">
        <f t="shared" si="181"/>
        <v>7542.4245955098431</v>
      </c>
      <c r="M367" s="136">
        <f t="shared" si="182"/>
        <v>6464.0845955098466</v>
      </c>
      <c r="N367" s="136">
        <f t="shared" si="183"/>
        <v>-8620.7645955098396</v>
      </c>
      <c r="O367" s="155">
        <f t="shared" si="171"/>
        <v>3.5867182568910291E-2</v>
      </c>
      <c r="P367" s="100">
        <f t="shared" si="184"/>
        <v>3.7201495396119381E-2</v>
      </c>
      <c r="Q367" s="100">
        <f t="shared" si="165"/>
        <v>0.20584236538823628</v>
      </c>
      <c r="S367" s="100">
        <f t="shared" si="185"/>
        <v>2.5486306964773876E-2</v>
      </c>
      <c r="T367" s="100">
        <f t="shared" si="166"/>
        <v>0.20352875217143693</v>
      </c>
      <c r="U367" s="100">
        <f t="shared" si="194"/>
        <v>6.5167337619367216E-2</v>
      </c>
      <c r="V367" s="100">
        <f t="shared" si="179"/>
        <v>0.66662747694398949</v>
      </c>
      <c r="W367" s="100">
        <f t="shared" si="180"/>
        <v>0.24067073705121184</v>
      </c>
      <c r="X367" s="100">
        <f t="shared" si="186"/>
        <v>4.3545761818658983E-2</v>
      </c>
      <c r="Y367" s="100">
        <f t="shared" si="167"/>
        <v>0.20707723142468334</v>
      </c>
      <c r="Z367" s="100">
        <f t="shared" si="195"/>
        <v>0.1178903899119222</v>
      </c>
      <c r="AA367" s="100">
        <f t="shared" si="187"/>
        <v>0.33337252305602944</v>
      </c>
      <c r="AB367" s="100">
        <f t="shared" si="196"/>
        <v>0.81141408308332119</v>
      </c>
      <c r="AC367" s="100">
        <f t="shared" si="192"/>
        <v>0.18858561434544513</v>
      </c>
      <c r="AD367" s="100">
        <f t="shared" si="199"/>
        <v>0.75932926294879277</v>
      </c>
      <c r="AE367" s="359">
        <f t="shared" si="193"/>
        <v>2676089.2161538461</v>
      </c>
      <c r="AF367" s="100">
        <f t="shared" si="191"/>
        <v>2.7401448340562396E-2</v>
      </c>
      <c r="AG367" s="100">
        <f t="shared" si="168"/>
        <v>0.15954760531156287</v>
      </c>
      <c r="AI367" s="198">
        <f t="shared" si="172"/>
        <v>2111391.0693426002</v>
      </c>
      <c r="AJ367" s="205">
        <f t="shared" si="188"/>
        <v>-2.9208442209239526E-2</v>
      </c>
      <c r="AK367" s="35">
        <f t="shared" si="189"/>
        <v>-1078.3399999999965</v>
      </c>
      <c r="AL367" s="35">
        <f t="shared" si="177"/>
        <v>-503.73999999999069</v>
      </c>
      <c r="AM367" s="35">
        <f t="shared" si="178"/>
        <v>-6744.3028403998751</v>
      </c>
      <c r="AN367">
        <f t="shared" si="190"/>
        <v>-14437.311956399953</v>
      </c>
      <c r="AO367">
        <f t="shared" si="173"/>
        <v>2111891.5299773999</v>
      </c>
      <c r="AP367" s="35">
        <f t="shared" si="174"/>
        <v>1.3331307029912323</v>
      </c>
    </row>
    <row r="368" spans="2:42">
      <c r="B368" s="135">
        <v>44561</v>
      </c>
      <c r="C368" s="352">
        <v>986355.38</v>
      </c>
      <c r="D368" s="352">
        <v>1846763.15</v>
      </c>
      <c r="E368" s="355">
        <v>36.119999999999997</v>
      </c>
      <c r="F368" s="356">
        <v>156607.28</v>
      </c>
      <c r="G368" s="111">
        <v>13.692880000000001</v>
      </c>
      <c r="H368" s="136">
        <v>2833118.53</v>
      </c>
      <c r="I368" s="136">
        <f t="shared" si="198"/>
        <v>89158.009999999776</v>
      </c>
      <c r="J368" s="136">
        <f t="shared" si="175"/>
        <v>17691.089999999851</v>
      </c>
      <c r="K368" s="155">
        <f t="shared" si="176"/>
        <v>6.2443875230309732E-3</v>
      </c>
      <c r="L368" s="136">
        <f t="shared" si="181"/>
        <v>6511.2678998136089</v>
      </c>
      <c r="M368" s="136">
        <f t="shared" si="182"/>
        <v>4479.1478998136135</v>
      </c>
      <c r="N368" s="136">
        <f t="shared" si="183"/>
        <v>-8543.3878998136042</v>
      </c>
      <c r="O368" s="155">
        <f t="shared" si="171"/>
        <v>3.1469918768276803E-2</v>
      </c>
      <c r="P368" s="100">
        <f t="shared" si="184"/>
        <v>3.2492453645069128E-2</v>
      </c>
      <c r="Q368" s="100">
        <f t="shared" si="165"/>
        <v>0.20922870258650106</v>
      </c>
      <c r="S368" s="100">
        <f t="shared" si="185"/>
        <v>2.8314605776345311E-2</v>
      </c>
      <c r="T368" s="100">
        <f t="shared" si="166"/>
        <v>0.2086705694947476</v>
      </c>
      <c r="U368" s="100">
        <f t="shared" si="194"/>
        <v>6.8399462821190429E-2</v>
      </c>
      <c r="V368" s="100">
        <f t="shared" si="179"/>
        <v>0.47878564859486117</v>
      </c>
      <c r="W368" s="100">
        <f t="shared" si="180"/>
        <v>0.30461940548022637</v>
      </c>
      <c r="X368" s="100">
        <f t="shared" si="186"/>
        <v>3.4737778274824396E-2</v>
      </c>
      <c r="Y368" s="100">
        <f t="shared" si="167"/>
        <v>0.20952700452924769</v>
      </c>
      <c r="Z368" s="100">
        <f t="shared" si="195"/>
        <v>0.11305865774646184</v>
      </c>
      <c r="AA368" s="100">
        <f t="shared" si="187"/>
        <v>0.52121435140513883</v>
      </c>
      <c r="AB368" s="100">
        <f t="shared" si="196"/>
        <v>0.79384531812865577</v>
      </c>
      <c r="AC368" s="100">
        <f t="shared" si="192"/>
        <v>0.20615434190502255</v>
      </c>
      <c r="AD368" s="100">
        <f t="shared" si="199"/>
        <v>0.6953805945197763</v>
      </c>
      <c r="AE368" s="359">
        <f t="shared" si="193"/>
        <v>2695376.2530769235</v>
      </c>
      <c r="AF368" s="100">
        <f t="shared" si="191"/>
        <v>2.8456802671492074E-2</v>
      </c>
      <c r="AG368" s="100">
        <f t="shared" si="168"/>
        <v>0.16514952842897165</v>
      </c>
      <c r="AI368" s="198">
        <f t="shared" si="172"/>
        <v>2144404.6921664001</v>
      </c>
      <c r="AJ368" s="205">
        <f t="shared" si="188"/>
        <v>-6.2619372964464529E-2</v>
      </c>
      <c r="AK368" s="35">
        <f t="shared" si="189"/>
        <v>-2032.1199999999953</v>
      </c>
      <c r="AL368" s="35">
        <f t="shared" si="177"/>
        <v>-1095.0299999999988</v>
      </c>
      <c r="AM368" s="35">
        <f t="shared" si="178"/>
        <v>-14994.114386399984</v>
      </c>
      <c r="AN368">
        <f t="shared" si="190"/>
        <v>-27825.575305599938</v>
      </c>
      <c r="AO368">
        <f t="shared" si="173"/>
        <v>2144899.278992</v>
      </c>
      <c r="AP368" s="35">
        <f t="shared" si="174"/>
        <v>1.3208632021786262</v>
      </c>
    </row>
    <row r="369" spans="2:42">
      <c r="B369" s="135">
        <v>44568</v>
      </c>
      <c r="C369" s="352">
        <v>982095.09</v>
      </c>
      <c r="D369" s="352">
        <v>1842118.75</v>
      </c>
      <c r="E369" s="355">
        <v>30.96</v>
      </c>
      <c r="F369" s="356">
        <v>156647.51</v>
      </c>
      <c r="G369" s="111">
        <v>13.5017</v>
      </c>
      <c r="H369" s="136">
        <v>2824213.84</v>
      </c>
      <c r="I369" s="136">
        <f t="shared" si="198"/>
        <v>57071.020000000019</v>
      </c>
      <c r="J369" s="136">
        <f t="shared" si="175"/>
        <v>-8904.6899999999441</v>
      </c>
      <c r="K369" s="155">
        <f t="shared" si="176"/>
        <v>-3.1529800873718347E-3</v>
      </c>
      <c r="L369" s="136">
        <f t="shared" si="181"/>
        <v>4226.9506802847063</v>
      </c>
      <c r="M369" s="136">
        <f t="shared" si="182"/>
        <v>2450.6406802847087</v>
      </c>
      <c r="N369" s="136">
        <f t="shared" si="183"/>
        <v>-6003.260680284704</v>
      </c>
      <c r="O369" s="155">
        <f t="shared" si="171"/>
        <v>2.0207754523290638E-2</v>
      </c>
      <c r="P369" s="100">
        <f t="shared" si="184"/>
        <v>2.0624529961919356E-2</v>
      </c>
      <c r="Q369" s="100">
        <f t="shared" si="165"/>
        <v>0.19998320660582189</v>
      </c>
      <c r="S369" s="100">
        <f t="shared" si="185"/>
        <v>1.9834726757901242E-2</v>
      </c>
      <c r="T369" s="100">
        <f t="shared" si="166"/>
        <v>0.19639146017085582</v>
      </c>
      <c r="U369" s="100">
        <f t="shared" si="194"/>
        <v>6.4749553520666497E-2</v>
      </c>
      <c r="V369" s="100">
        <f t="shared" si="179"/>
        <v>0.47843215204572692</v>
      </c>
      <c r="W369" s="100">
        <f t="shared" si="180"/>
        <v>0.33468352239017235</v>
      </c>
      <c r="X369" s="100">
        <f t="shared" si="186"/>
        <v>2.1046100607485504E-2</v>
      </c>
      <c r="Y369" s="100">
        <f t="shared" si="167"/>
        <v>0.2019069144477065</v>
      </c>
      <c r="Z369" s="100">
        <f t="shared" si="195"/>
        <v>0.10828038863094826</v>
      </c>
      <c r="AA369" s="100">
        <f t="shared" si="187"/>
        <v>0.52156784795427313</v>
      </c>
      <c r="AB369" s="100">
        <f t="shared" si="196"/>
        <v>0.72678117691931499</v>
      </c>
      <c r="AC369" s="100">
        <f t="shared" si="192"/>
        <v>0.27321884488400439</v>
      </c>
      <c r="AD369" s="100">
        <f t="shared" si="199"/>
        <v>0.66531647760982759</v>
      </c>
      <c r="AE369" s="359">
        <f t="shared" si="193"/>
        <v>2713814.7523076925</v>
      </c>
      <c r="AF369" s="100">
        <f t="shared" si="191"/>
        <v>2.8863633407156909E-2</v>
      </c>
      <c r="AG369" s="100">
        <f t="shared" si="168"/>
        <v>0.17009848866436697</v>
      </c>
      <c r="AI369" s="198">
        <f t="shared" si="172"/>
        <v>2115007.6857670001</v>
      </c>
      <c r="AJ369" s="205">
        <f t="shared" si="188"/>
        <v>-5.632553498049276E-2</v>
      </c>
      <c r="AK369" s="35">
        <f t="shared" si="189"/>
        <v>-1776.3099999999977</v>
      </c>
      <c r="AL369" s="35">
        <f t="shared" si="177"/>
        <v>40.230000000010477</v>
      </c>
      <c r="AM369" s="35">
        <f t="shared" si="178"/>
        <v>543.17339100014146</v>
      </c>
      <c r="AN369">
        <f t="shared" si="190"/>
        <v>-23983.204726999968</v>
      </c>
      <c r="AO369">
        <f t="shared" si="173"/>
        <v>2115425.6983989999</v>
      </c>
      <c r="AP369" s="35">
        <f t="shared" si="174"/>
        <v>1.3350569779583497</v>
      </c>
    </row>
    <row r="370" spans="2:42">
      <c r="B370" s="135">
        <v>44575</v>
      </c>
      <c r="C370" s="352">
        <v>987131.09</v>
      </c>
      <c r="D370" s="352">
        <v>1856771.99</v>
      </c>
      <c r="E370" s="355">
        <v>31.34</v>
      </c>
      <c r="F370" s="356">
        <v>157719.76</v>
      </c>
      <c r="G370" s="111">
        <v>13.47654</v>
      </c>
      <c r="H370" s="136">
        <v>2843903.08</v>
      </c>
      <c r="I370" s="136">
        <f t="shared" si="198"/>
        <v>46932.85999999987</v>
      </c>
      <c r="J370" s="136">
        <f t="shared" si="175"/>
        <v>19689.240000000224</v>
      </c>
      <c r="K370" s="155">
        <f t="shared" si="176"/>
        <v>6.9233161068204272E-3</v>
      </c>
      <c r="L370" s="136">
        <f t="shared" si="181"/>
        <v>3482.5600636365025</v>
      </c>
      <c r="M370" s="136">
        <f t="shared" si="182"/>
        <v>2996.2700636365234</v>
      </c>
      <c r="N370" s="136">
        <f t="shared" si="183"/>
        <v>-3968.8500636364815</v>
      </c>
      <c r="O370" s="155">
        <f t="shared" si="171"/>
        <v>1.650297449658512E-2</v>
      </c>
      <c r="P370" s="100">
        <f t="shared" si="184"/>
        <v>1.6779892636826096E-2</v>
      </c>
      <c r="Q370" s="100">
        <f t="shared" si="165"/>
        <v>0.21703558858726307</v>
      </c>
      <c r="S370" s="100">
        <f t="shared" si="185"/>
        <v>2.2318209331055036E-2</v>
      </c>
      <c r="T370" s="100">
        <f t="shared" si="166"/>
        <v>0.20647429375260815</v>
      </c>
      <c r="U370" s="100">
        <f t="shared" si="194"/>
        <v>7.1176288578195704E-2</v>
      </c>
      <c r="V370" s="100">
        <f t="shared" si="179"/>
        <v>0.25577421982767962</v>
      </c>
      <c r="W370" s="100">
        <f t="shared" si="180"/>
        <v>0.45916741489864416</v>
      </c>
      <c r="X370" s="100">
        <f t="shared" si="186"/>
        <v>1.3859872284818669E-2</v>
      </c>
      <c r="Y370" s="100">
        <f t="shared" si="167"/>
        <v>0.22272601090849004</v>
      </c>
      <c r="Z370" s="100">
        <f t="shared" si="195"/>
        <v>0.11008778315377872</v>
      </c>
      <c r="AA370" s="100">
        <f t="shared" si="187"/>
        <v>0.74422578017230856</v>
      </c>
      <c r="AB370" s="100">
        <f t="shared" si="196"/>
        <v>0.70047723107882354</v>
      </c>
      <c r="AC370" s="100">
        <f t="shared" si="192"/>
        <v>0.29952279072449506</v>
      </c>
      <c r="AD370" s="100">
        <f t="shared" si="199"/>
        <v>0.54083258510135834</v>
      </c>
      <c r="AE370" s="359">
        <f t="shared" si="193"/>
        <v>2733024.633846154</v>
      </c>
      <c r="AF370" s="100">
        <f t="shared" si="191"/>
        <v>2.8775311739252515E-2</v>
      </c>
      <c r="AG370" s="100">
        <f t="shared" si="168"/>
        <v>0.17606616779053083</v>
      </c>
      <c r="AI370" s="198">
        <f t="shared" si="172"/>
        <v>2125516.6544304001</v>
      </c>
      <c r="AJ370" s="205">
        <f t="shared" si="188"/>
        <v>0.1168492845358941</v>
      </c>
      <c r="AK370" s="35">
        <f t="shared" si="189"/>
        <v>-486.28999999997905</v>
      </c>
      <c r="AL370" s="35">
        <f t="shared" si="177"/>
        <v>1072.25</v>
      </c>
      <c r="AM370" s="35">
        <f t="shared" si="178"/>
        <v>14450.220015000001</v>
      </c>
      <c r="AN370">
        <f t="shared" si="190"/>
        <v>-6553.5066365997172</v>
      </c>
      <c r="AO370">
        <f t="shared" si="173"/>
        <v>2125939.0091940002</v>
      </c>
      <c r="AP370" s="35">
        <f t="shared" si="174"/>
        <v>1.3377162127892837</v>
      </c>
    </row>
    <row r="371" spans="2:42">
      <c r="B371" s="135">
        <v>44582</v>
      </c>
      <c r="C371" s="352">
        <v>979762.57</v>
      </c>
      <c r="D371" s="352">
        <v>1871018.27</v>
      </c>
      <c r="E371" s="355">
        <v>32.76</v>
      </c>
      <c r="F371" s="356">
        <v>156723.51999999999</v>
      </c>
      <c r="G371" s="111">
        <v>13.47162</v>
      </c>
      <c r="H371" s="136">
        <v>2850780.83</v>
      </c>
      <c r="I371" s="136">
        <f t="shared" si="198"/>
        <v>35353.39000000013</v>
      </c>
      <c r="J371" s="136">
        <f t="shared" si="175"/>
        <v>6877.75</v>
      </c>
      <c r="K371" s="155">
        <f t="shared" si="176"/>
        <v>2.4125846251042736E-3</v>
      </c>
      <c r="L371" s="136">
        <f t="shared" si="181"/>
        <v>2624.2864629495289</v>
      </c>
      <c r="M371" s="136">
        <f t="shared" si="182"/>
        <v>1645.4964629495207</v>
      </c>
      <c r="N371" s="136">
        <f t="shared" si="183"/>
        <v>-3603.076462949537</v>
      </c>
      <c r="O371" s="155">
        <f t="shared" si="171"/>
        <v>1.2401300593844715E-2</v>
      </c>
      <c r="P371" s="100">
        <f t="shared" si="184"/>
        <v>1.2557024023322061E-2</v>
      </c>
      <c r="Q371" s="100">
        <f t="shared" si="165"/>
        <v>0.22036063842841835</v>
      </c>
      <c r="S371" s="100">
        <f t="shared" si="185"/>
        <v>1.919888055564414E-3</v>
      </c>
      <c r="T371" s="100">
        <f t="shared" si="166"/>
        <v>0.20166938835107612</v>
      </c>
      <c r="U371" s="100">
        <f t="shared" si="194"/>
        <v>5.8883510690668432E-2</v>
      </c>
      <c r="V371" s="100">
        <f t="shared" si="179"/>
        <v>-1.0713561847988105</v>
      </c>
      <c r="W371" s="100">
        <f t="shared" si="180"/>
        <v>5.3104666907471329E-2</v>
      </c>
      <c r="X371" s="100">
        <f t="shared" si="186"/>
        <v>1.8217795584896179E-2</v>
      </c>
      <c r="Y371" s="100">
        <f t="shared" si="167"/>
        <v>0.23038221729834482</v>
      </c>
      <c r="Z371" s="100">
        <f t="shared" si="195"/>
        <v>0.11552143729556942</v>
      </c>
      <c r="AA371" s="100">
        <f t="shared" si="187"/>
        <v>2.0713576387626809</v>
      </c>
      <c r="AB371" s="100">
        <f t="shared" si="196"/>
        <v>0.81728513931372637</v>
      </c>
      <c r="AC371" s="100">
        <f t="shared" si="192"/>
        <v>0.18271499433296676</v>
      </c>
      <c r="AD371" s="100">
        <f t="shared" si="199"/>
        <v>0.94689561595082816</v>
      </c>
      <c r="AE371" s="359">
        <f t="shared" si="193"/>
        <v>2752120.2507692305</v>
      </c>
      <c r="AF371" s="100">
        <f t="shared" si="191"/>
        <v>2.8411248084119725E-2</v>
      </c>
      <c r="AG371" s="100">
        <f t="shared" si="168"/>
        <v>0.18216603390967787</v>
      </c>
      <c r="AI371" s="198">
        <f t="shared" si="172"/>
        <v>2111319.7065023999</v>
      </c>
      <c r="AJ371" s="205">
        <f t="shared" si="188"/>
        <v>-3.3798968479358088E-5</v>
      </c>
      <c r="AK371" s="35">
        <f t="shared" si="189"/>
        <v>-978.79000000000815</v>
      </c>
      <c r="AL371" s="35">
        <f t="shared" si="177"/>
        <v>-996.24000000001979</v>
      </c>
      <c r="AM371" s="35">
        <f t="shared" si="178"/>
        <v>-13420.966708800266</v>
      </c>
      <c r="AN371">
        <f t="shared" si="190"/>
        <v>-13185.88693980011</v>
      </c>
      <c r="AO371">
        <f t="shared" si="173"/>
        <v>2111761.0367736001</v>
      </c>
      <c r="AP371" s="35">
        <f t="shared" si="174"/>
        <v>1.3499542705624934</v>
      </c>
    </row>
    <row r="372" spans="2:42">
      <c r="B372" s="135">
        <v>44589</v>
      </c>
      <c r="C372" s="352">
        <v>986861.32</v>
      </c>
      <c r="D372" s="352">
        <v>1888304.86</v>
      </c>
      <c r="E372" s="355">
        <v>34.89</v>
      </c>
      <c r="F372" s="356">
        <v>155171.13</v>
      </c>
      <c r="G372" s="111">
        <v>13.558439999999999</v>
      </c>
      <c r="H372" s="136">
        <v>2875166.18</v>
      </c>
      <c r="I372" s="136">
        <f t="shared" si="198"/>
        <v>42047.650000000373</v>
      </c>
      <c r="J372" s="136">
        <f t="shared" si="175"/>
        <v>24385.350000000093</v>
      </c>
      <c r="K372" s="155">
        <f t="shared" si="176"/>
        <v>8.4813706315925337E-3</v>
      </c>
      <c r="L372" s="136">
        <f t="shared" si="181"/>
        <v>3101.2159215957277</v>
      </c>
      <c r="M372" s="136">
        <f t="shared" si="182"/>
        <v>1665.0659215957335</v>
      </c>
      <c r="N372" s="136">
        <f t="shared" si="183"/>
        <v>-4537.3659215957214</v>
      </c>
      <c r="O372" s="155">
        <f t="shared" si="171"/>
        <v>1.4624424248062201E-2</v>
      </c>
      <c r="P372" s="100">
        <f t="shared" si="184"/>
        <v>1.4841472234485148E-2</v>
      </c>
      <c r="Q372" s="100">
        <f t="shared" si="165"/>
        <v>0.23247107024975272</v>
      </c>
      <c r="S372" s="100">
        <f t="shared" si="185"/>
        <v>5.1293885577016285E-4</v>
      </c>
      <c r="T372" s="100">
        <f t="shared" si="166"/>
        <v>0.20820597079396189</v>
      </c>
      <c r="U372" s="100">
        <f t="shared" si="194"/>
        <v>5.9335220002192129E-2</v>
      </c>
      <c r="V372" s="100">
        <f t="shared" si="179"/>
        <v>0.29110716065178366</v>
      </c>
      <c r="W372" s="100">
        <f t="shared" si="180"/>
        <v>1.2032539273893776E-2</v>
      </c>
      <c r="X372" s="100">
        <f t="shared" si="186"/>
        <v>2.2494335562197133E-2</v>
      </c>
      <c r="Y372" s="100">
        <f t="shared" si="167"/>
        <v>0.24554434257049998</v>
      </c>
      <c r="Z372" s="100">
        <f t="shared" si="195"/>
        <v>0.11628789068046964</v>
      </c>
      <c r="AA372" s="100">
        <f t="shared" si="187"/>
        <v>0.70889242926593299</v>
      </c>
      <c r="AB372" s="100">
        <f t="shared" si="196"/>
        <v>0.81839538299475945</v>
      </c>
      <c r="AC372" s="100">
        <f t="shared" si="192"/>
        <v>0.1816047191071424</v>
      </c>
      <c r="AD372" s="100">
        <f t="shared" si="199"/>
        <v>0.98796746072610064</v>
      </c>
      <c r="AE372" s="359">
        <f t="shared" si="193"/>
        <v>2771503.9138461542</v>
      </c>
      <c r="AF372" s="100">
        <f t="shared" si="191"/>
        <v>2.8243797385365654E-2</v>
      </c>
      <c r="AG372" s="100">
        <f t="shared" si="168"/>
        <v>0.18881381558695182</v>
      </c>
      <c r="AI372" s="198">
        <f t="shared" si="172"/>
        <v>2103878.4558371999</v>
      </c>
      <c r="AJ372" s="205">
        <f t="shared" si="188"/>
        <v>-1.8898595249881817E-2</v>
      </c>
      <c r="AK372" s="35">
        <f t="shared" si="189"/>
        <v>-1436.1499999999942</v>
      </c>
      <c r="AL372" s="35">
        <f t="shared" si="177"/>
        <v>-1552.3899999999849</v>
      </c>
      <c r="AM372" s="35">
        <f t="shared" si="178"/>
        <v>-21047.986671599792</v>
      </c>
      <c r="AN372">
        <f t="shared" si="190"/>
        <v>-19471.953605999919</v>
      </c>
      <c r="AO372">
        <f t="shared" si="173"/>
        <v>2104351.5098088002</v>
      </c>
      <c r="AP372" s="35">
        <f t="shared" si="174"/>
        <v>1.3662955863591608</v>
      </c>
    </row>
    <row r="373" spans="2:42">
      <c r="B373" s="135">
        <v>44596</v>
      </c>
      <c r="C373" s="352">
        <v>988604.85</v>
      </c>
      <c r="D373" s="352">
        <v>1901747.37</v>
      </c>
      <c r="E373" s="355">
        <v>35.78</v>
      </c>
      <c r="F373" s="356">
        <v>156887.92000000001</v>
      </c>
      <c r="G373" s="111">
        <v>13.570639999999999</v>
      </c>
      <c r="H373" s="136">
        <v>2890352.22</v>
      </c>
      <c r="I373" s="136">
        <f t="shared" si="198"/>
        <v>66138.380000000354</v>
      </c>
      <c r="J373" s="136">
        <f t="shared" si="175"/>
        <v>15186.040000000037</v>
      </c>
      <c r="K373" s="155">
        <f t="shared" si="176"/>
        <v>5.2540447821269468E-3</v>
      </c>
      <c r="L373" s="136">
        <f t="shared" si="181"/>
        <v>4873.6374997789608</v>
      </c>
      <c r="M373" s="136">
        <f t="shared" si="182"/>
        <v>5114.0474997789643</v>
      </c>
      <c r="N373" s="136">
        <f t="shared" si="183"/>
        <v>-4633.2274997789573</v>
      </c>
      <c r="O373" s="155">
        <f t="shared" si="171"/>
        <v>2.2882463784984777E-2</v>
      </c>
      <c r="P373" s="100">
        <f t="shared" si="184"/>
        <v>2.3418332940398152E-2</v>
      </c>
      <c r="Q373" s="100">
        <f t="shared" si="165"/>
        <v>0.23257052542359885</v>
      </c>
      <c r="S373" s="100">
        <f t="shared" si="185"/>
        <v>6.6284416512050878E-3</v>
      </c>
      <c r="T373" s="100">
        <f t="shared" si="166"/>
        <v>0.20273636387913049</v>
      </c>
      <c r="U373" s="100">
        <f t="shared" si="194"/>
        <v>5.8566664081118242E-2</v>
      </c>
      <c r="V373" s="100">
        <f t="shared" si="179"/>
        <v>0.11481136622845875</v>
      </c>
      <c r="W373" s="100">
        <f t="shared" si="180"/>
        <v>9.8426360004583935E-2</v>
      </c>
      <c r="X373" s="100">
        <f t="shared" si="186"/>
        <v>3.2369585294107731E-2</v>
      </c>
      <c r="Y373" s="100">
        <f t="shared" si="167"/>
        <v>0.24867185090153987</v>
      </c>
      <c r="Z373" s="100">
        <f t="shared" si="195"/>
        <v>0.11691626003683606</v>
      </c>
      <c r="AA373" s="100">
        <f t="shared" si="187"/>
        <v>0.88518863377154122</v>
      </c>
      <c r="AB373" s="100">
        <f t="shared" si="196"/>
        <v>0.8228943616237393</v>
      </c>
      <c r="AC373" s="100">
        <f t="shared" si="192"/>
        <v>0.17710574047816194</v>
      </c>
      <c r="AD373" s="100">
        <f t="shared" si="199"/>
        <v>0.90157363999541251</v>
      </c>
      <c r="AE373" s="359">
        <f t="shared" si="193"/>
        <v>2791024.4161538458</v>
      </c>
      <c r="AF373" s="100">
        <f t="shared" si="191"/>
        <v>2.8450602157165685E-2</v>
      </c>
      <c r="AG373" s="100">
        <f t="shared" si="168"/>
        <v>0.19545748980668137</v>
      </c>
      <c r="AI373" s="198">
        <f t="shared" si="172"/>
        <v>2129069.4826687998</v>
      </c>
      <c r="AJ373" s="205">
        <f t="shared" si="188"/>
        <v>6.6485795755868741E-3</v>
      </c>
      <c r="AK373" s="35">
        <f t="shared" si="189"/>
        <v>240.41000000000349</v>
      </c>
      <c r="AL373" s="35">
        <f t="shared" si="177"/>
        <v>1716.7900000000081</v>
      </c>
      <c r="AM373" s="35">
        <f t="shared" si="178"/>
        <v>23297.939045600109</v>
      </c>
      <c r="AN373">
        <f t="shared" si="190"/>
        <v>3262.5175624000472</v>
      </c>
      <c r="AO373">
        <f t="shared" si="173"/>
        <v>2129555.0401679999</v>
      </c>
      <c r="AP373" s="35">
        <f t="shared" si="174"/>
        <v>1.3572564059072083</v>
      </c>
    </row>
    <row r="374" spans="2:42">
      <c r="B374" s="135">
        <v>44603</v>
      </c>
      <c r="C374" s="352">
        <v>993230.73</v>
      </c>
      <c r="D374" s="352">
        <v>1920683.56</v>
      </c>
      <c r="E374" s="355">
        <v>37.6</v>
      </c>
      <c r="F374" s="356">
        <v>156986.43</v>
      </c>
      <c r="G374" s="111">
        <v>13.797219999999999</v>
      </c>
      <c r="H374" s="136">
        <v>2913914.29</v>
      </c>
      <c r="I374" s="136">
        <f t="shared" si="198"/>
        <v>70011.209999999963</v>
      </c>
      <c r="J374" s="136">
        <f t="shared" si="175"/>
        <v>23562.069999999832</v>
      </c>
      <c r="K374" s="155">
        <f t="shared" si="176"/>
        <v>8.0860545833006756E-3</v>
      </c>
      <c r="L374" s="136">
        <f t="shared" si="181"/>
        <v>5074.2983006721615</v>
      </c>
      <c r="M374" s="136">
        <f t="shared" si="182"/>
        <v>4340.9683006721452</v>
      </c>
      <c r="N374" s="136">
        <f t="shared" si="183"/>
        <v>-5807.6283006721778</v>
      </c>
      <c r="O374" s="155">
        <f t="shared" si="171"/>
        <v>2.4026516579525051E-2</v>
      </c>
      <c r="P374" s="100">
        <f t="shared" si="184"/>
        <v>2.4618001398275486E-2</v>
      </c>
      <c r="Q374" s="100">
        <f t="shared" si="165"/>
        <v>0.24328582546121594</v>
      </c>
      <c r="S374" s="100">
        <f t="shared" si="185"/>
        <v>6.179159041581817E-3</v>
      </c>
      <c r="T374" s="100">
        <f t="shared" si="166"/>
        <v>0.20731529477109464</v>
      </c>
      <c r="U374" s="100">
        <f t="shared" si="194"/>
        <v>5.3696380268149081E-2</v>
      </c>
      <c r="V374" s="100">
        <f t="shared" si="179"/>
        <v>0.19632740247355338</v>
      </c>
      <c r="W374" s="100">
        <f t="shared" si="180"/>
        <v>8.71237620375368E-2</v>
      </c>
      <c r="X374" s="100">
        <f t="shared" si="186"/>
        <v>3.4420796061233168E-2</v>
      </c>
      <c r="Y374" s="100">
        <f t="shared" si="167"/>
        <v>0.26274098280365726</v>
      </c>
      <c r="Z374" s="100">
        <f t="shared" si="195"/>
        <v>0.12108211949244219</v>
      </c>
      <c r="AA374" s="100">
        <f t="shared" si="187"/>
        <v>0.80367259752645159</v>
      </c>
      <c r="AB374" s="100">
        <f t="shared" si="196"/>
        <v>0.84254705273154451</v>
      </c>
      <c r="AC374" s="100">
        <f t="shared" si="192"/>
        <v>0.15745300945328322</v>
      </c>
      <c r="AD374" s="100">
        <f t="shared" si="199"/>
        <v>0.91287623796246486</v>
      </c>
      <c r="AE374" s="359">
        <f t="shared" si="193"/>
        <v>2810875.0223076921</v>
      </c>
      <c r="AF374" s="100">
        <f t="shared" si="191"/>
        <v>2.8485066507424842E-2</v>
      </c>
      <c r="AG374" s="100">
        <f t="shared" si="168"/>
        <v>0.20239167492495058</v>
      </c>
      <c r="AI374" s="198">
        <f t="shared" si="172"/>
        <v>2165976.3117245999</v>
      </c>
      <c r="AJ374" s="205">
        <f t="shared" si="188"/>
        <v>1.9035210667423471E-2</v>
      </c>
      <c r="AK374" s="35">
        <f t="shared" si="189"/>
        <v>-733.3300000000163</v>
      </c>
      <c r="AL374" s="35">
        <f t="shared" si="177"/>
        <v>98.509999999980209</v>
      </c>
      <c r="AM374" s="35">
        <f t="shared" si="178"/>
        <v>1359.1641421997269</v>
      </c>
      <c r="AN374">
        <f t="shared" si="190"/>
        <v>-10117.915342600225</v>
      </c>
      <c r="AO374">
        <f t="shared" si="173"/>
        <v>2166495.0871965997</v>
      </c>
      <c r="AP374" s="35">
        <f t="shared" si="174"/>
        <v>1.3449900289275734</v>
      </c>
    </row>
    <row r="375" spans="2:42">
      <c r="B375" s="135">
        <v>44610</v>
      </c>
      <c r="C375" s="352">
        <v>990271.45</v>
      </c>
      <c r="D375" s="352">
        <v>1953195.18</v>
      </c>
      <c r="E375" s="355">
        <v>39.770000000000003</v>
      </c>
      <c r="F375" s="356">
        <v>157202.38</v>
      </c>
      <c r="G375" s="111">
        <v>13.98082</v>
      </c>
      <c r="H375" s="136">
        <v>2943466.63</v>
      </c>
      <c r="I375" s="136">
        <f t="shared" si="198"/>
        <v>92685.799999999814</v>
      </c>
      <c r="J375" s="136">
        <f t="shared" si="175"/>
        <v>29552.339999999851</v>
      </c>
      <c r="K375" s="155">
        <f t="shared" si="176"/>
        <v>1.0039977929017613E-2</v>
      </c>
      <c r="L375" s="136">
        <f t="shared" si="181"/>
        <v>6629.49669618805</v>
      </c>
      <c r="M375" s="136">
        <f t="shared" si="182"/>
        <v>7108.3566961880651</v>
      </c>
      <c r="N375" s="136">
        <f t="shared" si="183"/>
        <v>-6150.6366961880349</v>
      </c>
      <c r="O375" s="155">
        <f t="shared" si="171"/>
        <v>3.1488653227911681E-2</v>
      </c>
      <c r="P375" s="100">
        <f t="shared" si="184"/>
        <v>3.2512425727234812E-2</v>
      </c>
      <c r="Q375" s="100">
        <f t="shared" ref="Q375:Q438" si="200">(H375-H322)/H322</f>
        <v>0.25073765251077623</v>
      </c>
      <c r="S375" s="100">
        <f t="shared" si="185"/>
        <v>1.0725945572711565E-2</v>
      </c>
      <c r="T375" s="100">
        <f t="shared" ref="T375:T438" si="201">(C375-C322)/C322</f>
        <v>0.19667075703093628</v>
      </c>
      <c r="U375" s="100">
        <f t="shared" si="194"/>
        <v>5.2374410774754208E-2</v>
      </c>
      <c r="V375" s="100">
        <f t="shared" si="179"/>
        <v>-0.10013690963219977</v>
      </c>
      <c r="W375" s="100">
        <f t="shared" si="180"/>
        <v>0.11338176937567594</v>
      </c>
      <c r="X375" s="100">
        <f t="shared" si="186"/>
        <v>4.3920955405742736E-2</v>
      </c>
      <c r="Y375" s="100">
        <f t="shared" ref="Y375:Y438" si="202">(D375-D322)/D322</f>
        <v>0.2800597899236606</v>
      </c>
      <c r="Z375" s="100">
        <f t="shared" si="195"/>
        <v>0.12836781752784612</v>
      </c>
      <c r="AA375" s="100">
        <f t="shared" si="187"/>
        <v>1.1001369096321998</v>
      </c>
      <c r="AB375" s="100">
        <f t="shared" si="196"/>
        <v>0.84248307015770196</v>
      </c>
      <c r="AC375" s="100">
        <f t="shared" si="192"/>
        <v>0.15751699202712535</v>
      </c>
      <c r="AD375" s="100">
        <f t="shared" si="199"/>
        <v>0.88661812273293295</v>
      </c>
      <c r="AE375" s="359">
        <f t="shared" si="193"/>
        <v>2831758.6607692307</v>
      </c>
      <c r="AF375" s="100">
        <f t="shared" si="191"/>
        <v>2.8937111297277378E-2</v>
      </c>
      <c r="AG375" s="100">
        <f t="shared" si="168"/>
        <v>0.21006927545414791</v>
      </c>
      <c r="AI375" s="198">
        <f t="shared" si="172"/>
        <v>2197818.1783516002</v>
      </c>
      <c r="AJ375" s="205">
        <f t="shared" si="188"/>
        <v>4.0968912279274461E-2</v>
      </c>
      <c r="AK375" s="35">
        <f t="shared" si="189"/>
        <v>478.86000000001513</v>
      </c>
      <c r="AL375" s="35">
        <f t="shared" si="177"/>
        <v>215.95000000001164</v>
      </c>
      <c r="AM375" s="35">
        <f t="shared" si="178"/>
        <v>3019.1580790001626</v>
      </c>
      <c r="AN375">
        <f t="shared" si="190"/>
        <v>6694.8554652002113</v>
      </c>
      <c r="AO375">
        <f t="shared" si="173"/>
        <v>2198374.1955629997</v>
      </c>
      <c r="AP375" s="35">
        <f t="shared" si="174"/>
        <v>1.3389288483920652</v>
      </c>
    </row>
    <row r="376" spans="2:42">
      <c r="B376" s="135">
        <v>44617</v>
      </c>
      <c r="C376" s="352">
        <v>1002089.76</v>
      </c>
      <c r="D376" s="352">
        <v>1999295.24</v>
      </c>
      <c r="E376" s="355">
        <v>39.67</v>
      </c>
      <c r="F376" s="356">
        <v>156768.71</v>
      </c>
      <c r="G376" s="111">
        <v>14.460039999999999</v>
      </c>
      <c r="H376" s="136">
        <v>3001385</v>
      </c>
      <c r="I376" s="136">
        <f t="shared" si="198"/>
        <v>126218.81999999983</v>
      </c>
      <c r="J376" s="136">
        <f t="shared" si="175"/>
        <v>57918.370000000112</v>
      </c>
      <c r="K376" s="155">
        <f t="shared" si="176"/>
        <v>1.9297214452661058E-2</v>
      </c>
      <c r="L376" s="136">
        <f t="shared" si="181"/>
        <v>8728.8015800786052</v>
      </c>
      <c r="M376" s="136">
        <f t="shared" si="182"/>
        <v>10326.381580078592</v>
      </c>
      <c r="N376" s="136">
        <f t="shared" si="183"/>
        <v>-7131.221580078618</v>
      </c>
      <c r="O376" s="155">
        <f t="shared" si="171"/>
        <v>4.2053525289158115E-2</v>
      </c>
      <c r="P376" s="100">
        <f t="shared" si="184"/>
        <v>4.3899660784128942E-2</v>
      </c>
      <c r="Q376" s="100">
        <f t="shared" si="200"/>
        <v>0.2731973871520838</v>
      </c>
      <c r="S376" s="100">
        <f t="shared" si="185"/>
        <v>1.5431185407084413E-2</v>
      </c>
      <c r="T376" s="100">
        <f t="shared" si="201"/>
        <v>0.21635312389584424</v>
      </c>
      <c r="U376" s="100">
        <f t="shared" si="194"/>
        <v>5.0869151390946159E-2</v>
      </c>
      <c r="V376" s="100">
        <f t="shared" si="179"/>
        <v>0.20405114992013818</v>
      </c>
      <c r="W376" s="100">
        <f t="shared" si="180"/>
        <v>0.12065110416972746</v>
      </c>
      <c r="X376" s="100">
        <f t="shared" si="186"/>
        <v>5.8777786548724911E-2</v>
      </c>
      <c r="Y376" s="100">
        <f t="shared" si="202"/>
        <v>0.30373578478413399</v>
      </c>
      <c r="Z376" s="100">
        <f t="shared" si="195"/>
        <v>0.13540573968077826</v>
      </c>
      <c r="AA376" s="100">
        <f t="shared" si="187"/>
        <v>0.79594885007986182</v>
      </c>
      <c r="AB376" s="100">
        <f t="shared" si="196"/>
        <v>0.84959947483797194</v>
      </c>
      <c r="AC376" s="100">
        <f t="shared" si="192"/>
        <v>0.15040060546061301</v>
      </c>
      <c r="AD376" s="100">
        <f t="shared" si="199"/>
        <v>0.87934889583027342</v>
      </c>
      <c r="AE376" s="359">
        <f t="shared" si="193"/>
        <v>2853830.8923076917</v>
      </c>
      <c r="AF376" s="100">
        <f t="shared" si="191"/>
        <v>2.9704803247882935E-2</v>
      </c>
      <c r="AG376" s="100">
        <f t="shared" ref="AG376:AG439" si="203">(AE376-AE323)/AE323</f>
        <v>0.21840848390994941</v>
      </c>
      <c r="AI376" s="198">
        <f t="shared" si="172"/>
        <v>2266881.8173483997</v>
      </c>
      <c r="AJ376" s="205">
        <f t="shared" si="188"/>
        <v>7.7477556300340325E-2</v>
      </c>
      <c r="AK376" s="35">
        <f t="shared" si="189"/>
        <v>1597.5799999999872</v>
      </c>
      <c r="AL376" s="35">
        <f t="shared" si="177"/>
        <v>-433.67000000001281</v>
      </c>
      <c r="AM376" s="35">
        <f t="shared" si="178"/>
        <v>-6270.8855468001848</v>
      </c>
      <c r="AN376">
        <f t="shared" si="190"/>
        <v>23101.070703199814</v>
      </c>
      <c r="AO376">
        <f t="shared" si="173"/>
        <v>2267455.4471351998</v>
      </c>
      <c r="AP376" s="35">
        <f t="shared" si="174"/>
        <v>1.3236798120078073</v>
      </c>
    </row>
    <row r="377" spans="2:42">
      <c r="B377" s="135">
        <v>44624</v>
      </c>
      <c r="C377" s="352">
        <v>1004906.5</v>
      </c>
      <c r="D377" s="352">
        <v>2025349.84</v>
      </c>
      <c r="E377" s="355">
        <v>36</v>
      </c>
      <c r="F377" s="356">
        <v>154595.72</v>
      </c>
      <c r="G377" s="111">
        <v>14.75248</v>
      </c>
      <c r="H377" s="136">
        <v>3030256.33</v>
      </c>
      <c r="I377" s="136">
        <f t="shared" si="198"/>
        <v>139904.10999999987</v>
      </c>
      <c r="J377" s="136">
        <f t="shared" si="175"/>
        <v>28871.330000000075</v>
      </c>
      <c r="K377" s="155">
        <f t="shared" si="176"/>
        <v>9.5276857321176106E-3</v>
      </c>
      <c r="L377" s="136">
        <f t="shared" si="181"/>
        <v>9483.4299046668675</v>
      </c>
      <c r="M377" s="136">
        <f t="shared" si="182"/>
        <v>7191.2299046668559</v>
      </c>
      <c r="N377" s="136">
        <f t="shared" si="183"/>
        <v>-11775.629904666879</v>
      </c>
      <c r="O377" s="155">
        <f t="shared" si="171"/>
        <v>4.6169067816120977E-2</v>
      </c>
      <c r="P377" s="100">
        <f t="shared" si="184"/>
        <v>4.8403827406197523E-2</v>
      </c>
      <c r="Q377" s="100">
        <f t="shared" si="200"/>
        <v>0.27838143449027386</v>
      </c>
      <c r="S377" s="100">
        <f t="shared" si="185"/>
        <v>1.6489550906006605E-2</v>
      </c>
      <c r="T377" s="100">
        <f t="shared" si="201"/>
        <v>0.21140484779650634</v>
      </c>
      <c r="U377" s="100">
        <f t="shared" si="194"/>
        <v>4.7654884175302968E-2</v>
      </c>
      <c r="V377" s="100">
        <f t="shared" si="179"/>
        <v>9.7561837296722506E-2</v>
      </c>
      <c r="W377" s="100">
        <f t="shared" si="180"/>
        <v>0.11652016513310466</v>
      </c>
      <c r="X377" s="100">
        <f t="shared" si="186"/>
        <v>6.4994158503818497E-2</v>
      </c>
      <c r="Y377" s="100">
        <f t="shared" si="202"/>
        <v>0.31443929215554828</v>
      </c>
      <c r="Z377" s="100">
        <f t="shared" si="195"/>
        <v>0.13479955113403214</v>
      </c>
      <c r="AA377" s="100">
        <f t="shared" si="187"/>
        <v>0.90243850906764689</v>
      </c>
      <c r="AB377" s="100">
        <f t="shared" si="196"/>
        <v>0.85672706836571833</v>
      </c>
      <c r="AC377" s="100">
        <f t="shared" si="192"/>
        <v>0.14327303857627913</v>
      </c>
      <c r="AD377" s="100">
        <f t="shared" si="199"/>
        <v>0.88347990634442464</v>
      </c>
      <c r="AE377" s="359">
        <f t="shared" si="193"/>
        <v>2875853.6469230768</v>
      </c>
      <c r="AF377" s="100">
        <f t="shared" si="191"/>
        <v>3.039358247038533E-2</v>
      </c>
      <c r="AG377" s="100">
        <f t="shared" si="203"/>
        <v>0.22655064830449037</v>
      </c>
      <c r="AI377" s="198">
        <f t="shared" si="172"/>
        <v>2280670.2673856001</v>
      </c>
      <c r="AJ377" s="205">
        <f t="shared" si="188"/>
        <v>7.1205184213512809E-2</v>
      </c>
      <c r="AK377" s="35">
        <f t="shared" si="189"/>
        <v>-2292.2000000000116</v>
      </c>
      <c r="AL377" s="35">
        <f t="shared" si="177"/>
        <v>-2172.9899999999907</v>
      </c>
      <c r="AM377" s="35">
        <f t="shared" si="178"/>
        <v>-32056.991515199865</v>
      </c>
      <c r="AN377">
        <f t="shared" si="190"/>
        <v>-33815.634656000169</v>
      </c>
      <c r="AO377">
        <f t="shared" si="173"/>
        <v>2281201.3566656001</v>
      </c>
      <c r="AP377" s="35">
        <f t="shared" si="174"/>
        <v>1.3283598666753746</v>
      </c>
    </row>
    <row r="378" spans="2:42">
      <c r="B378" s="135">
        <v>44631</v>
      </c>
      <c r="C378" s="352">
        <v>1011358</v>
      </c>
      <c r="D378" s="352">
        <v>2072498.29</v>
      </c>
      <c r="E378" s="355">
        <v>34.799999999999997</v>
      </c>
      <c r="F378" s="356">
        <v>154827.56</v>
      </c>
      <c r="G378" s="111">
        <v>14.802759999999999</v>
      </c>
      <c r="H378" s="136">
        <v>3083856.28</v>
      </c>
      <c r="I378" s="136">
        <f t="shared" si="198"/>
        <v>169941.98999999976</v>
      </c>
      <c r="J378" s="136">
        <f t="shared" si="175"/>
        <v>53599.949999999721</v>
      </c>
      <c r="K378" s="155">
        <f t="shared" si="176"/>
        <v>1.7380819705385145E-2</v>
      </c>
      <c r="L378" s="136">
        <f t="shared" si="181"/>
        <v>11480.425947593541</v>
      </c>
      <c r="M378" s="136">
        <f t="shared" si="182"/>
        <v>9321.5559475935461</v>
      </c>
      <c r="N378" s="136">
        <f t="shared" si="183"/>
        <v>-13639.295947593537</v>
      </c>
      <c r="O378" s="155">
        <f t="shared" si="171"/>
        <v>5.5106974699871476E-2</v>
      </c>
      <c r="P378" s="100">
        <f t="shared" si="184"/>
        <v>5.8320860906310237E-2</v>
      </c>
      <c r="Q378" s="100">
        <f t="shared" si="200"/>
        <v>0.30021433033669981</v>
      </c>
      <c r="S378" s="100">
        <f t="shared" si="185"/>
        <v>1.8250814692372656E-2</v>
      </c>
      <c r="T378" s="100">
        <f t="shared" si="201"/>
        <v>0.2184987698241681</v>
      </c>
      <c r="U378" s="100">
        <f t="shared" si="194"/>
        <v>5.0222142526359155E-2</v>
      </c>
      <c r="V378" s="100">
        <f t="shared" si="179"/>
        <v>0.12036391824992437</v>
      </c>
      <c r="W378" s="100">
        <f t="shared" si="180"/>
        <v>0.106667398681162</v>
      </c>
      <c r="X378" s="100">
        <f t="shared" si="186"/>
        <v>7.9042031265160601E-2</v>
      </c>
      <c r="Y378" s="100">
        <f t="shared" si="202"/>
        <v>0.34420451824318904</v>
      </c>
      <c r="Z378" s="100">
        <f t="shared" si="195"/>
        <v>0.14874043680418633</v>
      </c>
      <c r="AA378" s="100">
        <f t="shared" si="187"/>
        <v>0.87963608175008001</v>
      </c>
      <c r="AB378" s="100">
        <f t="shared" si="196"/>
        <v>0.86007155478574449</v>
      </c>
      <c r="AC378" s="100">
        <f t="shared" si="192"/>
        <v>0.13992855215625244</v>
      </c>
      <c r="AD378" s="100">
        <f t="shared" si="199"/>
        <v>0.89333266016244839</v>
      </c>
      <c r="AE378" s="359">
        <f t="shared" si="193"/>
        <v>2900216.2207692307</v>
      </c>
      <c r="AF378" s="100">
        <f t="shared" si="191"/>
        <v>3.1784123361055974E-2</v>
      </c>
      <c r="AG378" s="100">
        <f t="shared" si="203"/>
        <v>0.23550112090330724</v>
      </c>
      <c r="AI378" s="198">
        <f t="shared" si="172"/>
        <v>2291875.2120655999</v>
      </c>
      <c r="AJ378" s="205">
        <f t="shared" si="188"/>
        <v>5.812570509635738E-2</v>
      </c>
      <c r="AK378" s="35">
        <f t="shared" si="189"/>
        <v>-2158.8699999999953</v>
      </c>
      <c r="AL378" s="35">
        <f t="shared" si="177"/>
        <v>231.83999999999651</v>
      </c>
      <c r="AM378" s="35">
        <f t="shared" si="178"/>
        <v>3431.8718783999479</v>
      </c>
      <c r="AN378">
        <f t="shared" si="190"/>
        <v>-31957.234481199928</v>
      </c>
      <c r="AO378">
        <f t="shared" si="173"/>
        <v>2292390.3481135997</v>
      </c>
      <c r="AP378" s="35">
        <f t="shared" si="174"/>
        <v>1.3452579236942324</v>
      </c>
    </row>
    <row r="379" spans="2:42">
      <c r="B379" s="135">
        <v>44638</v>
      </c>
      <c r="C379" s="352">
        <v>1009522.45</v>
      </c>
      <c r="D379" s="352">
        <v>2112905.08</v>
      </c>
      <c r="E379" s="355">
        <v>56.74</v>
      </c>
      <c r="F379" s="356">
        <v>155102.79</v>
      </c>
      <c r="G379" s="111">
        <v>14.741020000000001</v>
      </c>
      <c r="H379" s="136">
        <v>3122427.54</v>
      </c>
      <c r="I379" s="136">
        <f t="shared" si="198"/>
        <v>178960.91000000015</v>
      </c>
      <c r="J379" s="136">
        <f t="shared" si="175"/>
        <v>38571.260000000242</v>
      </c>
      <c r="K379" s="155">
        <f t="shared" si="176"/>
        <v>1.2352972008439383E-2</v>
      </c>
      <c r="L379" s="136">
        <f t="shared" si="181"/>
        <v>12140.334250954149</v>
      </c>
      <c r="M379" s="136">
        <f t="shared" si="182"/>
        <v>10040.744250954152</v>
      </c>
      <c r="N379" s="136">
        <f t="shared" si="183"/>
        <v>-14239.924250954145</v>
      </c>
      <c r="O379" s="155">
        <f t="shared" si="171"/>
        <v>5.7314671904283854E-2</v>
      </c>
      <c r="P379" s="100">
        <f t="shared" si="184"/>
        <v>6.0799367716969893E-2</v>
      </c>
      <c r="Q379" s="100">
        <f t="shared" si="200"/>
        <v>0.30964418563941942</v>
      </c>
      <c r="S379" s="100">
        <f t="shared" si="185"/>
        <v>1.9440124220485203E-2</v>
      </c>
      <c r="T379" s="100">
        <f t="shared" si="201"/>
        <v>0.20923488253739198</v>
      </c>
      <c r="U379" s="100">
        <f t="shared" si="194"/>
        <v>4.5507728222296727E-2</v>
      </c>
      <c r="V379" s="100">
        <f t="shared" si="179"/>
        <v>-4.7588541312885167E-2</v>
      </c>
      <c r="W379" s="100">
        <f t="shared" si="180"/>
        <v>0.10757097737153876</v>
      </c>
      <c r="X379" s="100">
        <f t="shared" si="186"/>
        <v>8.1768530680072712E-2</v>
      </c>
      <c r="Y379" s="100">
        <f t="shared" si="202"/>
        <v>0.36374871850753465</v>
      </c>
      <c r="Z379" s="100">
        <f t="shared" si="195"/>
        <v>0.15371714249025517</v>
      </c>
      <c r="AA379" s="100">
        <f t="shared" si="187"/>
        <v>1.047588022792094</v>
      </c>
      <c r="AB379" s="100">
        <f t="shared" si="196"/>
        <v>0.87040309040278763</v>
      </c>
      <c r="AC379" s="100">
        <f t="shared" si="192"/>
        <v>0.12959697665299555</v>
      </c>
      <c r="AD379" s="100">
        <f t="shared" si="199"/>
        <v>0.89242896675033678</v>
      </c>
      <c r="AE379" s="359">
        <f t="shared" si="193"/>
        <v>2925251.3992307689</v>
      </c>
      <c r="AF379" s="100">
        <f t="shared" si="191"/>
        <v>3.3015786181489586E-2</v>
      </c>
      <c r="AG379" s="100">
        <f t="shared" si="203"/>
        <v>0.2442704145759011</v>
      </c>
      <c r="AI379" s="198">
        <f t="shared" si="172"/>
        <v>2286373.3294458003</v>
      </c>
      <c r="AJ379" s="205">
        <f t="shared" si="188"/>
        <v>4.0292300776499132E-2</v>
      </c>
      <c r="AK379" s="35">
        <f t="shared" si="189"/>
        <v>-2099.5899999999965</v>
      </c>
      <c r="AL379" s="35">
        <f t="shared" si="177"/>
        <v>275.23000000001048</v>
      </c>
      <c r="AM379" s="35">
        <f t="shared" si="178"/>
        <v>4057.1709346001549</v>
      </c>
      <c r="AN379">
        <f t="shared" si="190"/>
        <v>-30950.098181799949</v>
      </c>
      <c r="AO379">
        <f t="shared" si="173"/>
        <v>2287209.7349206</v>
      </c>
      <c r="AP379" s="35">
        <f t="shared" si="174"/>
        <v>1.3651688746893142</v>
      </c>
    </row>
    <row r="380" spans="2:42">
      <c r="B380" s="135">
        <v>44645</v>
      </c>
      <c r="C380" s="352">
        <v>1020662.94</v>
      </c>
      <c r="D380" s="352">
        <v>2142218.38</v>
      </c>
      <c r="E380" s="355">
        <v>40.21</v>
      </c>
      <c r="F380" s="356">
        <v>155736.72</v>
      </c>
      <c r="G380" s="111">
        <v>14.69782</v>
      </c>
      <c r="H380" s="136">
        <v>3162881.32</v>
      </c>
      <c r="I380" s="136">
        <f t="shared" si="198"/>
        <v>161496.31999999983</v>
      </c>
      <c r="J380" s="136">
        <f t="shared" si="175"/>
        <v>40453.779999999795</v>
      </c>
      <c r="K380" s="155">
        <f t="shared" si="176"/>
        <v>1.2790166910214576E-2</v>
      </c>
      <c r="L380" s="136">
        <f t="shared" si="181"/>
        <v>10987.77369705166</v>
      </c>
      <c r="M380" s="136">
        <f t="shared" si="182"/>
        <v>9955.7836970516692</v>
      </c>
      <c r="N380" s="136">
        <f t="shared" si="183"/>
        <v>-12019.763697051651</v>
      </c>
      <c r="O380" s="155">
        <f t="shared" si="171"/>
        <v>5.1059873470054778E-2</v>
      </c>
      <c r="P380" s="100">
        <f t="shared" si="184"/>
        <v>5.3807265645693513E-2</v>
      </c>
      <c r="Q380" s="100">
        <f t="shared" si="200"/>
        <v>0.32171945613620595</v>
      </c>
      <c r="S380" s="100">
        <f t="shared" si="185"/>
        <v>1.8534447453090363E-2</v>
      </c>
      <c r="T380" s="100">
        <f t="shared" si="201"/>
        <v>0.22405531237527906</v>
      </c>
      <c r="U380" s="100">
        <f t="shared" si="194"/>
        <v>4.3745219402761278E-2</v>
      </c>
      <c r="V380" s="100">
        <f t="shared" si="179"/>
        <v>0.27538810959074894</v>
      </c>
      <c r="W380" s="100">
        <f t="shared" si="180"/>
        <v>0.11500683111540841</v>
      </c>
      <c r="X380" s="100">
        <f t="shared" si="186"/>
        <v>7.1486760504666583E-2</v>
      </c>
      <c r="Y380" s="100">
        <f t="shared" si="202"/>
        <v>0.37394988609853053</v>
      </c>
      <c r="Z380" s="100">
        <f t="shared" si="195"/>
        <v>0.16580629463604721</v>
      </c>
      <c r="AA380" s="100">
        <f t="shared" si="187"/>
        <v>0.72461213760493981</v>
      </c>
      <c r="AB380" s="100">
        <f t="shared" si="196"/>
        <v>0.90049844536808843</v>
      </c>
      <c r="AC380" s="100">
        <f t="shared" si="192"/>
        <v>9.9501640702746308E-2</v>
      </c>
      <c r="AD380" s="100">
        <f t="shared" si="199"/>
        <v>0.88499316888459156</v>
      </c>
      <c r="AE380" s="359">
        <f t="shared" si="193"/>
        <v>2951978.6207692306</v>
      </c>
      <c r="AF380" s="100">
        <f t="shared" si="191"/>
        <v>3.4391571247648023E-2</v>
      </c>
      <c r="AG380" s="100">
        <f t="shared" si="203"/>
        <v>0.25325312655968274</v>
      </c>
      <c r="AI380" s="198">
        <f t="shared" si="172"/>
        <v>2288990.2779504</v>
      </c>
      <c r="AJ380" s="205">
        <f t="shared" si="188"/>
        <v>9.7528068877719004E-3</v>
      </c>
      <c r="AK380" s="35">
        <f t="shared" si="189"/>
        <v>-1031.9899999999907</v>
      </c>
      <c r="AL380" s="35">
        <f t="shared" si="177"/>
        <v>633.92999999999302</v>
      </c>
      <c r="AM380" s="35">
        <f t="shared" si="178"/>
        <v>9317.3890325998982</v>
      </c>
      <c r="AN380">
        <f t="shared" si="190"/>
        <v>-15168.003261799864</v>
      </c>
      <c r="AO380">
        <f t="shared" si="173"/>
        <v>2289581.2772925999</v>
      </c>
      <c r="AP380" s="35">
        <f t="shared" si="174"/>
        <v>1.3814234730902699</v>
      </c>
    </row>
    <row r="381" spans="2:42">
      <c r="B381" s="135">
        <v>44652</v>
      </c>
      <c r="C381" s="352">
        <v>1034878.75</v>
      </c>
      <c r="D381" s="352">
        <v>2186380.7599999998</v>
      </c>
      <c r="E381" s="355">
        <v>39.46</v>
      </c>
      <c r="F381" s="356">
        <v>155561.97</v>
      </c>
      <c r="G381" s="111">
        <v>14.6509</v>
      </c>
      <c r="H381" s="136">
        <v>3221259.5</v>
      </c>
      <c r="I381" s="136">
        <f t="shared" si="198"/>
        <v>191003.16999999993</v>
      </c>
      <c r="J381" s="136">
        <f t="shared" si="175"/>
        <v>58378.180000000168</v>
      </c>
      <c r="K381" s="155">
        <f t="shared" si="176"/>
        <v>1.8122780856370053E-2</v>
      </c>
      <c r="L381" s="136">
        <f t="shared" si="181"/>
        <v>13036.958139090426</v>
      </c>
      <c r="M381" s="136">
        <f t="shared" si="182"/>
        <v>14003.208139090426</v>
      </c>
      <c r="N381" s="136">
        <f t="shared" si="183"/>
        <v>-12070.708139090426</v>
      </c>
      <c r="O381" s="155">
        <f t="shared" si="171"/>
        <v>5.9294561645840682E-2</v>
      </c>
      <c r="P381" s="100">
        <f t="shared" si="184"/>
        <v>6.303201749272476E-2</v>
      </c>
      <c r="Q381" s="100">
        <f t="shared" si="200"/>
        <v>0.34101974791617373</v>
      </c>
      <c r="S381" s="100">
        <f t="shared" si="185"/>
        <v>2.9825909176624889E-2</v>
      </c>
      <c r="T381" s="100">
        <f t="shared" si="201"/>
        <v>0.23108563259662881</v>
      </c>
      <c r="U381" s="100">
        <f t="shared" si="194"/>
        <v>4.9194611783837987E-2</v>
      </c>
      <c r="V381" s="100">
        <f t="shared" si="179"/>
        <v>0.24351238767635466</v>
      </c>
      <c r="W381" s="100">
        <f t="shared" si="180"/>
        <v>0.15692017048722287</v>
      </c>
      <c r="X381" s="100">
        <f t="shared" si="186"/>
        <v>7.9507706184724955E-2</v>
      </c>
      <c r="Y381" s="100">
        <f t="shared" si="202"/>
        <v>0.40020301713487882</v>
      </c>
      <c r="Z381" s="100">
        <f t="shared" si="195"/>
        <v>0.18389884485186955</v>
      </c>
      <c r="AA381" s="100">
        <f t="shared" si="187"/>
        <v>0.75648778362051994</v>
      </c>
      <c r="AB381" s="100">
        <f t="shared" si="196"/>
        <v>0.91859640169234846</v>
      </c>
      <c r="AC381" s="100">
        <f t="shared" si="192"/>
        <v>8.1403697555168908E-2</v>
      </c>
      <c r="AD381" s="100">
        <f t="shared" ref="AD381:AD412" si="204">(D381-D377)/(H381-H377)</f>
        <v>0.84307982951277594</v>
      </c>
      <c r="AE381" s="359">
        <f t="shared" si="193"/>
        <v>2981835.6184615386</v>
      </c>
      <c r="AF381" s="100">
        <f t="shared" si="191"/>
        <v>3.6852352223088129E-2</v>
      </c>
      <c r="AG381" s="100">
        <f t="shared" si="203"/>
        <v>0.26348678522344504</v>
      </c>
      <c r="AI381" s="198">
        <f t="shared" si="172"/>
        <v>2279122.8662729999</v>
      </c>
      <c r="AJ381" s="205">
        <f t="shared" si="188"/>
        <v>-6.784852395055167E-4</v>
      </c>
      <c r="AK381" s="35">
        <f t="shared" si="189"/>
        <v>966.25</v>
      </c>
      <c r="AL381" s="35">
        <f t="shared" si="177"/>
        <v>-174.75</v>
      </c>
      <c r="AM381" s="35">
        <f t="shared" si="178"/>
        <v>-2560.2447750000001</v>
      </c>
      <c r="AN381">
        <f t="shared" si="190"/>
        <v>14156.432124999999</v>
      </c>
      <c r="AO381">
        <f t="shared" si="173"/>
        <v>2279700.9907869999</v>
      </c>
      <c r="AP381" s="35">
        <f t="shared" si="174"/>
        <v>1.4130184234766483</v>
      </c>
    </row>
    <row r="382" spans="2:42">
      <c r="B382" s="135">
        <v>44659</v>
      </c>
      <c r="C382" s="352">
        <v>1037936.54</v>
      </c>
      <c r="D382" s="352">
        <v>2215708.7400000002</v>
      </c>
      <c r="E382" s="355">
        <v>38.4</v>
      </c>
      <c r="F382" s="356">
        <v>154099.37</v>
      </c>
      <c r="G382" s="111">
        <v>14.636100000000001</v>
      </c>
      <c r="H382" s="136">
        <v>3253645.27</v>
      </c>
      <c r="I382" s="136">
        <f t="shared" si="198"/>
        <v>169788.99000000022</v>
      </c>
      <c r="J382" s="136">
        <f t="shared" si="175"/>
        <v>32385.770000000019</v>
      </c>
      <c r="K382" s="155">
        <f t="shared" si="176"/>
        <v>9.9536880368031079E-3</v>
      </c>
      <c r="L382" s="136">
        <f t="shared" si="181"/>
        <v>11600.698956689297</v>
      </c>
      <c r="M382" s="136">
        <f t="shared" si="182"/>
        <v>10872.508956689295</v>
      </c>
      <c r="N382" s="136">
        <f t="shared" si="183"/>
        <v>-12328.888956689299</v>
      </c>
      <c r="O382" s="155">
        <f t="shared" si="171"/>
        <v>5.2184235191687085E-2</v>
      </c>
      <c r="P382" s="100">
        <f t="shared" si="184"/>
        <v>5.5057361492864457E-2</v>
      </c>
      <c r="Q382" s="100">
        <f t="shared" si="200"/>
        <v>0.34878132549856056</v>
      </c>
      <c r="S382" s="100">
        <f t="shared" si="185"/>
        <v>2.6280051178712224E-2</v>
      </c>
      <c r="T382" s="100">
        <f t="shared" si="201"/>
        <v>0.22660864965128044</v>
      </c>
      <c r="U382" s="100">
        <f t="shared" si="194"/>
        <v>5.6859514489579689E-2</v>
      </c>
      <c r="V382" s="100">
        <f t="shared" si="179"/>
        <v>9.4417702589749616E-2</v>
      </c>
      <c r="W382" s="100">
        <f t="shared" si="180"/>
        <v>0.15653865424371746</v>
      </c>
      <c r="X382" s="100">
        <f t="shared" si="186"/>
        <v>6.9100394770410245E-2</v>
      </c>
      <c r="Y382" s="100">
        <f t="shared" si="202"/>
        <v>0.41479274306708486</v>
      </c>
      <c r="Z382" s="100">
        <f t="shared" si="195"/>
        <v>0.20280450975269657</v>
      </c>
      <c r="AA382" s="100">
        <f t="shared" si="187"/>
        <v>0.90558229741026475</v>
      </c>
      <c r="AB382" s="100">
        <f t="shared" si="196"/>
        <v>0.94813597472742472</v>
      </c>
      <c r="AC382" s="100">
        <f t="shared" si="192"/>
        <v>5.1864124520093709E-2</v>
      </c>
      <c r="AD382" s="100">
        <f t="shared" si="204"/>
        <v>0.84346134575628251</v>
      </c>
      <c r="AE382" s="359">
        <f t="shared" si="193"/>
        <v>3014868.8053846159</v>
      </c>
      <c r="AF382" s="100">
        <f t="shared" si="191"/>
        <v>3.9532426511625952E-2</v>
      </c>
      <c r="AG382" s="100">
        <f t="shared" si="203"/>
        <v>0.27504264073549822</v>
      </c>
      <c r="AI382" s="198">
        <f t="shared" si="172"/>
        <v>2255413.7892570002</v>
      </c>
      <c r="AJ382" s="205">
        <f t="shared" si="188"/>
        <v>-1.5908991299634523E-2</v>
      </c>
      <c r="AK382" s="35">
        <f t="shared" si="189"/>
        <v>-728.19000000000233</v>
      </c>
      <c r="AL382" s="35">
        <f t="shared" si="177"/>
        <v>-1462.6000000000058</v>
      </c>
      <c r="AM382" s="35">
        <f t="shared" si="178"/>
        <v>-21406.759860000086</v>
      </c>
      <c r="AN382">
        <f t="shared" si="190"/>
        <v>-10657.861659000035</v>
      </c>
      <c r="AO382">
        <f t="shared" si="173"/>
        <v>2255975.8154969998</v>
      </c>
      <c r="AP382" s="35">
        <f t="shared" si="174"/>
        <v>1.4422341089162829</v>
      </c>
    </row>
    <row r="383" spans="2:42">
      <c r="B383" s="135">
        <v>44666</v>
      </c>
      <c r="C383" s="352">
        <v>1041478.58</v>
      </c>
      <c r="D383" s="352">
        <v>2253452.84</v>
      </c>
      <c r="E383" s="355">
        <v>42.83</v>
      </c>
      <c r="F383" s="356">
        <v>153409.17000000001</v>
      </c>
      <c r="G383" s="111">
        <v>14.75874</v>
      </c>
      <c r="H383" s="136">
        <v>3294931.42</v>
      </c>
      <c r="I383" s="136">
        <f t="shared" si="198"/>
        <v>172503.87999999989</v>
      </c>
      <c r="J383" s="136">
        <f t="shared" si="175"/>
        <v>41286.149999999907</v>
      </c>
      <c r="K383" s="155">
        <f t="shared" si="176"/>
        <v>1.2530200097457539E-2</v>
      </c>
      <c r="L383" s="136">
        <f t="shared" si="181"/>
        <v>11688.252520201582</v>
      </c>
      <c r="M383" s="136">
        <f t="shared" si="182"/>
        <v>9994.6325202015869</v>
      </c>
      <c r="N383" s="136">
        <f t="shared" si="183"/>
        <v>-13381.872520201578</v>
      </c>
      <c r="O383" s="155">
        <f t="shared" si="171"/>
        <v>5.235431576903652E-2</v>
      </c>
      <c r="P383" s="100">
        <f t="shared" si="184"/>
        <v>5.5246719992739973E-2</v>
      </c>
      <c r="Q383" s="100">
        <f t="shared" si="200"/>
        <v>0.36520324881216565</v>
      </c>
      <c r="S383" s="100">
        <f t="shared" si="185"/>
        <v>3.165469970479607E-2</v>
      </c>
      <c r="T383" s="100">
        <f t="shared" si="201"/>
        <v>0.22937233107693128</v>
      </c>
      <c r="U383" s="100">
        <f t="shared" si="194"/>
        <v>5.5056000718202477E-2</v>
      </c>
      <c r="V383" s="100">
        <f t="shared" si="179"/>
        <v>8.5792450979321852E-2</v>
      </c>
      <c r="W383" s="100">
        <f t="shared" si="180"/>
        <v>0.18524876078149677</v>
      </c>
      <c r="X383" s="100">
        <f t="shared" si="186"/>
        <v>6.6518728801579566E-2</v>
      </c>
      <c r="Y383" s="100">
        <f t="shared" si="202"/>
        <v>0.43866775773188532</v>
      </c>
      <c r="Z383" s="100">
        <f t="shared" si="195"/>
        <v>0.21364004419304056</v>
      </c>
      <c r="AA383" s="100">
        <f t="shared" si="187"/>
        <v>0.91420730680869278</v>
      </c>
      <c r="AB383" s="100">
        <f t="shared" si="196"/>
        <v>0.9612114767763773</v>
      </c>
      <c r="AC383" s="100">
        <f t="shared" si="192"/>
        <v>3.8788603839450812E-2</v>
      </c>
      <c r="AD383" s="100">
        <f t="shared" si="204"/>
        <v>0.81475129718821315</v>
      </c>
      <c r="AE383" s="359">
        <f t="shared" si="193"/>
        <v>3049563.2930769231</v>
      </c>
      <c r="AF383" s="100">
        <f t="shared" si="191"/>
        <v>4.2496140290316092E-2</v>
      </c>
      <c r="AG383" s="100">
        <f t="shared" si="203"/>
        <v>0.28650279571048892</v>
      </c>
      <c r="AI383" s="198">
        <f t="shared" si="172"/>
        <v>2264126.0536458003</v>
      </c>
      <c r="AJ383" s="205">
        <f t="shared" si="188"/>
        <v>-9.7303775868451542E-3</v>
      </c>
      <c r="AK383" s="35">
        <f t="shared" si="189"/>
        <v>-1693.6199999999953</v>
      </c>
      <c r="AL383" s="35">
        <f t="shared" si="177"/>
        <v>-690.19999999998254</v>
      </c>
      <c r="AM383" s="35">
        <f t="shared" si="178"/>
        <v>-10186.482347999741</v>
      </c>
      <c r="AN383">
        <f t="shared" si="190"/>
        <v>-24995.69723879993</v>
      </c>
      <c r="AO383">
        <f t="shared" si="173"/>
        <v>2264758.1704799999</v>
      </c>
      <c r="AP383" s="35">
        <f t="shared" si="174"/>
        <v>1.4548711924071178</v>
      </c>
    </row>
    <row r="384" spans="2:42">
      <c r="B384" s="135">
        <v>44673</v>
      </c>
      <c r="C384" s="352">
        <v>1054344.1200000001</v>
      </c>
      <c r="D384" s="352">
        <v>2283314.2000000002</v>
      </c>
      <c r="E384" s="355">
        <v>46</v>
      </c>
      <c r="F384" s="356">
        <v>153127.76999999999</v>
      </c>
      <c r="G384" s="111">
        <v>14.808249999999999</v>
      </c>
      <c r="H384" s="136">
        <v>3337658.32</v>
      </c>
      <c r="I384" s="136">
        <f t="shared" si="198"/>
        <v>174777</v>
      </c>
      <c r="J384" s="136">
        <f t="shared" si="175"/>
        <v>42726.899999999907</v>
      </c>
      <c r="K384" s="155">
        <f t="shared" si="176"/>
        <v>1.2801460156652556E-2</v>
      </c>
      <c r="L384" s="136">
        <f t="shared" si="181"/>
        <v>11802.677561494438</v>
      </c>
      <c r="M384" s="136">
        <f t="shared" si="182"/>
        <v>9193.7275614944265</v>
      </c>
      <c r="N384" s="136">
        <f t="shared" si="183"/>
        <v>-14411.62756149445</v>
      </c>
      <c r="O384" s="155">
        <f t="shared" si="171"/>
        <v>5.2365156419006964E-2</v>
      </c>
      <c r="P384" s="100">
        <f t="shared" si="184"/>
        <v>5.5258791689344833E-2</v>
      </c>
      <c r="Q384" s="100">
        <f t="shared" si="200"/>
        <v>0.38268922887506418</v>
      </c>
      <c r="S384" s="100">
        <f t="shared" si="185"/>
        <v>3.2999317090909724E-2</v>
      </c>
      <c r="T384" s="100">
        <f t="shared" si="201"/>
        <v>0.25161176406945734</v>
      </c>
      <c r="U384" s="100">
        <f t="shared" si="194"/>
        <v>7.6122064961106004E-2</v>
      </c>
      <c r="V384" s="100">
        <f t="shared" si="179"/>
        <v>0.30111100969179094</v>
      </c>
      <c r="W384" s="100">
        <f t="shared" si="180"/>
        <v>0.19270945261676403</v>
      </c>
      <c r="X384" s="100">
        <f t="shared" si="186"/>
        <v>6.5864349460021107E-2</v>
      </c>
      <c r="Y384" s="100">
        <f t="shared" si="202"/>
        <v>0.45295218569821238</v>
      </c>
      <c r="Z384" s="100">
        <f t="shared" si="195"/>
        <v>0.22035911493264049</v>
      </c>
      <c r="AA384" s="100">
        <f t="shared" si="187"/>
        <v>0.69888899030822271</v>
      </c>
      <c r="AB384" s="100">
        <f t="shared" si="196"/>
        <v>0.85563696535680367</v>
      </c>
      <c r="AC384" s="100">
        <f t="shared" si="192"/>
        <v>0.14436300341565092</v>
      </c>
      <c r="AD384" s="100">
        <f t="shared" si="204"/>
        <v>0.80729054738323858</v>
      </c>
      <c r="AE384" s="359">
        <f t="shared" si="193"/>
        <v>3087015.4076923076</v>
      </c>
      <c r="AF384" s="100">
        <f t="shared" si="191"/>
        <v>4.5744500306675283E-2</v>
      </c>
      <c r="AG384" s="100">
        <f t="shared" si="203"/>
        <v>0.29901976831722721</v>
      </c>
      <c r="AI384" s="198">
        <f t="shared" si="172"/>
        <v>2267554.3001024998</v>
      </c>
      <c r="AJ384" s="205">
        <f t="shared" si="188"/>
        <v>-9.3648182145598165E-3</v>
      </c>
      <c r="AK384" s="35">
        <f t="shared" si="189"/>
        <v>-2608.9500000000116</v>
      </c>
      <c r="AL384" s="35">
        <f t="shared" si="177"/>
        <v>-281.40000000002328</v>
      </c>
      <c r="AM384" s="35">
        <f t="shared" si="178"/>
        <v>-4167.0415500003446</v>
      </c>
      <c r="AN384">
        <f t="shared" si="190"/>
        <v>-38633.983837500171</v>
      </c>
      <c r="AO384">
        <f t="shared" si="173"/>
        <v>2268235.4796024999</v>
      </c>
      <c r="AP384" s="35">
        <f t="shared" si="174"/>
        <v>1.4714778734458878</v>
      </c>
    </row>
    <row r="385" spans="2:42">
      <c r="B385" s="135">
        <v>44680</v>
      </c>
      <c r="C385" s="352">
        <v>1067355.5</v>
      </c>
      <c r="D385" s="352">
        <v>2345112.33</v>
      </c>
      <c r="E385" s="355">
        <v>42.07</v>
      </c>
      <c r="F385" s="356">
        <v>150948.41</v>
      </c>
      <c r="G385" s="111">
        <v>15.14104</v>
      </c>
      <c r="H385" s="136">
        <v>3412467.83</v>
      </c>
      <c r="I385" s="136">
        <f t="shared" si="198"/>
        <v>191208.33000000007</v>
      </c>
      <c r="J385" s="136">
        <f t="shared" si="175"/>
        <v>74809.510000000242</v>
      </c>
      <c r="K385" s="155">
        <f t="shared" si="176"/>
        <v>2.1922407397464094E-2</v>
      </c>
      <c r="L385" s="136">
        <f t="shared" si="181"/>
        <v>12628.480606352012</v>
      </c>
      <c r="M385" s="136">
        <f t="shared" si="182"/>
        <v>8014.9206063520141</v>
      </c>
      <c r="N385" s="136">
        <f t="shared" si="183"/>
        <v>-17242.040606352009</v>
      </c>
      <c r="O385" s="155">
        <f t="shared" si="171"/>
        <v>5.6032273277137404E-2</v>
      </c>
      <c r="P385" s="100">
        <f t="shared" si="184"/>
        <v>5.9358251019515834E-2</v>
      </c>
      <c r="Q385" s="100">
        <f t="shared" si="200"/>
        <v>0.4161336655872217</v>
      </c>
      <c r="S385" s="100">
        <f t="shared" si="185"/>
        <v>3.138217883012865E-2</v>
      </c>
      <c r="T385" s="100">
        <f t="shared" si="201"/>
        <v>0.26354233152196732</v>
      </c>
      <c r="U385" s="100">
        <f t="shared" si="194"/>
        <v>8.1565847570153074E-2</v>
      </c>
      <c r="V385" s="100">
        <f t="shared" si="179"/>
        <v>0.17392681759310877</v>
      </c>
      <c r="W385" s="100">
        <f t="shared" si="180"/>
        <v>0.16985007923033471</v>
      </c>
      <c r="X385" s="100">
        <f t="shared" si="186"/>
        <v>7.2600149481739998E-2</v>
      </c>
      <c r="Y385" s="100">
        <f t="shared" si="202"/>
        <v>0.49849849017054765</v>
      </c>
      <c r="Z385" s="100">
        <f t="shared" si="195"/>
        <v>0.24191404665452163</v>
      </c>
      <c r="AA385" s="100">
        <f t="shared" si="187"/>
        <v>0.82607318240688499</v>
      </c>
      <c r="AB385" s="100">
        <f t="shared" si="196"/>
        <v>0.86465086944456937</v>
      </c>
      <c r="AC385" s="100">
        <f t="shared" si="192"/>
        <v>0.13534913087267592</v>
      </c>
      <c r="AD385" s="100">
        <f t="shared" si="204"/>
        <v>0.83014986847068972</v>
      </c>
      <c r="AE385" s="359">
        <f t="shared" si="193"/>
        <v>3128346.3038461534</v>
      </c>
      <c r="AF385" s="100">
        <f t="shared" si="191"/>
        <v>4.9134393753135941E-2</v>
      </c>
      <c r="AG385" s="100">
        <f t="shared" si="203"/>
        <v>0.31314484999680525</v>
      </c>
      <c r="AI385" s="198">
        <f t="shared" si="172"/>
        <v>2285515.9137464003</v>
      </c>
      <c r="AJ385" s="205">
        <f t="shared" si="188"/>
        <v>2.8050473135986641E-3</v>
      </c>
      <c r="AK385" s="35">
        <f t="shared" si="189"/>
        <v>-4613.5599999999977</v>
      </c>
      <c r="AL385" s="35">
        <f t="shared" si="177"/>
        <v>-2179.359999999986</v>
      </c>
      <c r="AM385" s="35">
        <f t="shared" si="178"/>
        <v>-32997.776934399786</v>
      </c>
      <c r="AN385">
        <f t="shared" si="190"/>
        <v>-69854.09650239996</v>
      </c>
      <c r="AO385">
        <f t="shared" si="173"/>
        <v>2286152.8972992003</v>
      </c>
      <c r="AP385" s="35">
        <f t="shared" si="174"/>
        <v>1.4926682436819505</v>
      </c>
    </row>
    <row r="386" spans="2:42">
      <c r="B386" s="135">
        <v>44687</v>
      </c>
      <c r="C386" s="352">
        <v>1073789.73</v>
      </c>
      <c r="D386" s="352">
        <v>2334620.79</v>
      </c>
      <c r="E386" s="355">
        <v>43.3</v>
      </c>
      <c r="F386" s="356">
        <v>150755.21</v>
      </c>
      <c r="G386" s="111">
        <v>15.6777</v>
      </c>
      <c r="H386" s="136">
        <v>3408410.52</v>
      </c>
      <c r="I386" s="136">
        <f t="shared" si="198"/>
        <v>154765.25</v>
      </c>
      <c r="J386" s="136">
        <f t="shared" si="175"/>
        <v>-4057.3100000000559</v>
      </c>
      <c r="K386" s="155">
        <f t="shared" si="176"/>
        <v>-1.1903818440274195E-3</v>
      </c>
      <c r="L386" s="136">
        <f t="shared" si="181"/>
        <v>9871.6807950145758</v>
      </c>
      <c r="M386" s="136">
        <f t="shared" si="182"/>
        <v>6527.5207950145723</v>
      </c>
      <c r="N386" s="136">
        <f t="shared" si="183"/>
        <v>-13215.840795014579</v>
      </c>
      <c r="O386" s="155">
        <f t="shared" ref="O386:O449" si="205">I386/H386</f>
        <v>4.540686900590836E-2</v>
      </c>
      <c r="P386" s="100">
        <f t="shared" si="184"/>
        <v>4.7566725059735845E-2</v>
      </c>
      <c r="Q386" s="100">
        <f t="shared" si="200"/>
        <v>0.40547371272289273</v>
      </c>
      <c r="S386" s="100">
        <f t="shared" si="185"/>
        <v>3.4542757305759696E-2</v>
      </c>
      <c r="T386" s="100">
        <f t="shared" si="201"/>
        <v>0.26452104276525529</v>
      </c>
      <c r="U386" s="100">
        <f t="shared" si="194"/>
        <v>8.6166763191582563E-2</v>
      </c>
      <c r="V386" s="100">
        <f t="shared" si="179"/>
        <v>-1.5858364285696416</v>
      </c>
      <c r="W386" s="100">
        <f t="shared" si="180"/>
        <v>0.23166175869583092</v>
      </c>
      <c r="X386" s="100">
        <f t="shared" si="186"/>
        <v>5.3667726201233383E-2</v>
      </c>
      <c r="Y386" s="100">
        <f t="shared" si="202"/>
        <v>0.48142402758142561</v>
      </c>
      <c r="Z386" s="100">
        <f t="shared" si="195"/>
        <v>0.2276187819836448</v>
      </c>
      <c r="AA386" s="100">
        <f t="shared" si="187"/>
        <v>2.5858364285696416</v>
      </c>
      <c r="AB386" s="100">
        <f t="shared" si="196"/>
        <v>0.99546993058288458</v>
      </c>
      <c r="AC386" s="100">
        <f t="shared" si="192"/>
        <v>4.5300697343605163E-3</v>
      </c>
      <c r="AD386" s="100">
        <f t="shared" si="204"/>
        <v>0.76833817669017956</v>
      </c>
      <c r="AE386" s="359">
        <f t="shared" si="193"/>
        <v>3168196.9423076925</v>
      </c>
      <c r="AF386" s="100">
        <f t="shared" si="191"/>
        <v>5.0857316460745976E-2</v>
      </c>
      <c r="AG386" s="100">
        <f t="shared" si="203"/>
        <v>0.32644101454259983</v>
      </c>
      <c r="AI386" s="198">
        <f t="shared" ref="AI386:AI449" si="206">F386*G386</f>
        <v>2363494.955817</v>
      </c>
      <c r="AJ386" s="205">
        <f t="shared" si="188"/>
        <v>4.7920770492231909E-2</v>
      </c>
      <c r="AK386" s="35">
        <f t="shared" si="189"/>
        <v>-3344.1600000000035</v>
      </c>
      <c r="AL386" s="35">
        <f t="shared" si="177"/>
        <v>-193.20000000001164</v>
      </c>
      <c r="AM386" s="35">
        <f t="shared" si="178"/>
        <v>-3028.9316400001826</v>
      </c>
      <c r="AN386">
        <f t="shared" si="190"/>
        <v>-52428.73723200005</v>
      </c>
      <c r="AO386">
        <f t="shared" ref="AO386:AO449" si="207">(E386+F386)*G386</f>
        <v>2364173.8002269994</v>
      </c>
      <c r="AP386" s="35">
        <f t="shared" ref="AP386:AP449" si="208">H386/AO386</f>
        <v>1.4416920277488638</v>
      </c>
    </row>
    <row r="387" spans="2:42">
      <c r="B387" s="135">
        <v>44694</v>
      </c>
      <c r="C387" s="352">
        <v>1092712.57</v>
      </c>
      <c r="D387" s="352">
        <v>2392679.2200000002</v>
      </c>
      <c r="E387" s="355">
        <v>45.34</v>
      </c>
      <c r="F387" s="356">
        <v>149225.29999999999</v>
      </c>
      <c r="G387" s="111">
        <v>16.098800000000001</v>
      </c>
      <c r="H387" s="136">
        <v>3485391.79</v>
      </c>
      <c r="I387" s="136">
        <f t="shared" si="198"/>
        <v>190460.37000000011</v>
      </c>
      <c r="J387" s="136">
        <f t="shared" ref="J387:J452" si="209">H387-H386</f>
        <v>76981.270000000019</v>
      </c>
      <c r="K387" s="155">
        <f t="shared" ref="K387:K450" si="210">J387/H387</f>
        <v>2.2086834031361514E-2</v>
      </c>
      <c r="L387" s="136">
        <f t="shared" si="181"/>
        <v>11830.718438641396</v>
      </c>
      <c r="M387" s="136">
        <f t="shared" si="182"/>
        <v>7646.8484386413711</v>
      </c>
      <c r="N387" s="136">
        <f t="shared" si="183"/>
        <v>-16014.58843864142</v>
      </c>
      <c r="O387" s="155">
        <f t="shared" si="205"/>
        <v>5.464532582720065E-2</v>
      </c>
      <c r="P387" s="100">
        <f t="shared" si="184"/>
        <v>5.7804046798643267E-2</v>
      </c>
      <c r="Q387" s="100">
        <f t="shared" si="200"/>
        <v>0.4461296435915601</v>
      </c>
      <c r="S387" s="100">
        <f t="shared" si="185"/>
        <v>4.9193512938115455E-2</v>
      </c>
      <c r="T387" s="100">
        <f t="shared" si="201"/>
        <v>0.29789754300618437</v>
      </c>
      <c r="U387" s="100">
        <f t="shared" si="194"/>
        <v>0.10015984906145634</v>
      </c>
      <c r="V387" s="100">
        <f t="shared" si="179"/>
        <v>0.24581096154947923</v>
      </c>
      <c r="W387" s="100">
        <f t="shared" si="180"/>
        <v>0.26900079003311855</v>
      </c>
      <c r="X387" s="100">
        <f t="shared" si="186"/>
        <v>6.1783578306435896E-2</v>
      </c>
      <c r="Y387" s="100">
        <f t="shared" si="202"/>
        <v>0.52570796569820111</v>
      </c>
      <c r="Z387" s="100">
        <f t="shared" si="195"/>
        <v>0.24574358308143177</v>
      </c>
      <c r="AA387" s="100">
        <f t="shared" si="187"/>
        <v>0.75418903845052376</v>
      </c>
      <c r="AB387" s="100">
        <f t="shared" si="196"/>
        <v>0.99166350296165939</v>
      </c>
      <c r="AC387" s="100">
        <f t="shared" si="192"/>
        <v>8.3364973555855888E-3</v>
      </c>
      <c r="AD387" s="100">
        <f t="shared" si="204"/>
        <v>0.73099920996688328</v>
      </c>
      <c r="AE387" s="359">
        <f t="shared" si="193"/>
        <v>3212156.75</v>
      </c>
      <c r="AF387" s="100">
        <f t="shared" si="191"/>
        <v>5.3316964200150994E-2</v>
      </c>
      <c r="AG387" s="100">
        <f t="shared" si="203"/>
        <v>0.34197472459511064</v>
      </c>
      <c r="AI387" s="198">
        <f t="shared" si="206"/>
        <v>2402348.2596399998</v>
      </c>
      <c r="AJ387" s="205">
        <f t="shared" si="188"/>
        <v>6.1048812088720816E-2</v>
      </c>
      <c r="AK387" s="35">
        <f t="shared" si="189"/>
        <v>-4183.8700000000244</v>
      </c>
      <c r="AL387" s="35">
        <f t="shared" ref="AL387:AL450" si="211">F387-F386</f>
        <v>-1529.9100000000035</v>
      </c>
      <c r="AM387" s="35">
        <f t="shared" ref="AM387:AM450" si="212">AL387*G387</f>
        <v>-24629.715108000059</v>
      </c>
      <c r="AN387">
        <f t="shared" si="190"/>
        <v>-67355.28635600039</v>
      </c>
      <c r="AO387">
        <f t="shared" si="207"/>
        <v>2403078.1792319999</v>
      </c>
      <c r="AP387" s="35">
        <f t="shared" si="208"/>
        <v>1.4503863503574805</v>
      </c>
    </row>
    <row r="388" spans="2:42">
      <c r="B388" s="135">
        <v>44701</v>
      </c>
      <c r="C388" s="352">
        <v>1101849.19</v>
      </c>
      <c r="D388" s="352">
        <v>2432169.16</v>
      </c>
      <c r="E388" s="355">
        <v>49.48</v>
      </c>
      <c r="F388" s="356">
        <v>149231.99</v>
      </c>
      <c r="G388" s="111">
        <v>16.388680000000001</v>
      </c>
      <c r="H388" s="136">
        <v>3534018.35</v>
      </c>
      <c r="I388" s="136">
        <f t="shared" si="198"/>
        <v>196360.03000000026</v>
      </c>
      <c r="J388" s="136">
        <f t="shared" si="209"/>
        <v>48626.560000000056</v>
      </c>
      <c r="K388" s="155">
        <f t="shared" si="210"/>
        <v>1.3759566358788163E-2</v>
      </c>
      <c r="L388" s="136">
        <f t="shared" si="181"/>
        <v>11981.442678727039</v>
      </c>
      <c r="M388" s="136">
        <f t="shared" si="182"/>
        <v>8085.6626787270397</v>
      </c>
      <c r="N388" s="136">
        <f t="shared" si="183"/>
        <v>-15877.222678727037</v>
      </c>
      <c r="O388" s="155">
        <f t="shared" si="205"/>
        <v>5.5562821285294189E-2</v>
      </c>
      <c r="P388" s="100">
        <f t="shared" si="184"/>
        <v>5.8831675136836736E-2</v>
      </c>
      <c r="Q388" s="100">
        <f t="shared" si="200"/>
        <v>0.47424600300777997</v>
      </c>
      <c r="S388" s="100">
        <f t="shared" si="185"/>
        <v>4.5056513427513427E-2</v>
      </c>
      <c r="T388" s="100">
        <f t="shared" si="201"/>
        <v>0.31868971322531792</v>
      </c>
      <c r="U388" s="100">
        <f t="shared" si="194"/>
        <v>0.11267389360765677</v>
      </c>
      <c r="V388" s="100">
        <f t="shared" ref="V388:V451" si="213">(C388-C387)/(H388-H387)</f>
        <v>0.18789361205069552</v>
      </c>
      <c r="W388" s="100">
        <f t="shared" si="180"/>
        <v>0.24192841078706176</v>
      </c>
      <c r="X388" s="100">
        <f t="shared" si="186"/>
        <v>6.5192499569266441E-2</v>
      </c>
      <c r="Y388" s="100">
        <f t="shared" si="202"/>
        <v>0.55747900083836122</v>
      </c>
      <c r="Z388" s="100">
        <f t="shared" si="195"/>
        <v>0.24522586626493734</v>
      </c>
      <c r="AA388" s="100">
        <f t="shared" si="187"/>
        <v>0.81210638794929968</v>
      </c>
      <c r="AB388" s="100">
        <f t="shared" si="196"/>
        <v>0.96950730898605153</v>
      </c>
      <c r="AC388" s="100">
        <f t="shared" si="192"/>
        <v>3.0492691331192923E-2</v>
      </c>
      <c r="AD388" s="100">
        <f t="shared" si="204"/>
        <v>0.75807158921293583</v>
      </c>
      <c r="AE388" s="359">
        <f t="shared" si="193"/>
        <v>3257583.8053846154</v>
      </c>
      <c r="AF388" s="100">
        <f t="shared" si="191"/>
        <v>5.5253497364244099E-2</v>
      </c>
      <c r="AG388" s="100">
        <f t="shared" si="203"/>
        <v>0.35904088846543414</v>
      </c>
      <c r="AI388" s="198">
        <f t="shared" si="206"/>
        <v>2445715.3298732</v>
      </c>
      <c r="AJ388" s="205">
        <f t="shared" si="188"/>
        <v>7.856968618685202E-2</v>
      </c>
      <c r="AK388" s="35">
        <f t="shared" si="189"/>
        <v>-3895.7799999999988</v>
      </c>
      <c r="AL388" s="35">
        <f t="shared" si="211"/>
        <v>6.6900000000023283</v>
      </c>
      <c r="AM388" s="35">
        <f t="shared" si="212"/>
        <v>109.64026920003816</v>
      </c>
      <c r="AN388">
        <f t="shared" si="190"/>
        <v>-63846.691770399986</v>
      </c>
      <c r="AO388">
        <f t="shared" si="207"/>
        <v>2446526.2417596001</v>
      </c>
      <c r="AP388" s="35">
        <f t="shared" si="208"/>
        <v>1.4445045753763301</v>
      </c>
    </row>
    <row r="389" spans="2:42">
      <c r="B389" s="135">
        <v>44708</v>
      </c>
      <c r="C389" s="352">
        <v>1125523.74</v>
      </c>
      <c r="D389" s="352">
        <v>2480278.36</v>
      </c>
      <c r="E389" s="355">
        <v>49.95</v>
      </c>
      <c r="F389" s="356">
        <v>149777.16</v>
      </c>
      <c r="G389" s="111">
        <v>16.806940000000001</v>
      </c>
      <c r="H389" s="136">
        <v>3605802.1</v>
      </c>
      <c r="I389" s="136">
        <f t="shared" si="198"/>
        <v>193334.27000000002</v>
      </c>
      <c r="J389" s="136">
        <f t="shared" si="209"/>
        <v>71783.75</v>
      </c>
      <c r="K389" s="155">
        <f t="shared" si="210"/>
        <v>1.9907845192058654E-2</v>
      </c>
      <c r="L389" s="136">
        <f t="shared" si="181"/>
        <v>11503.240328102558</v>
      </c>
      <c r="M389" s="136">
        <f t="shared" si="182"/>
        <v>10331.990328102558</v>
      </c>
      <c r="N389" s="136">
        <f t="shared" si="183"/>
        <v>-12674.490328102558</v>
      </c>
      <c r="O389" s="155">
        <f t="shared" si="205"/>
        <v>5.3617548783389972E-2</v>
      </c>
      <c r="P389" s="100">
        <f t="shared" si="184"/>
        <v>5.6655265230734796E-2</v>
      </c>
      <c r="Q389" s="100">
        <f t="shared" si="200"/>
        <v>0.50322077516103414</v>
      </c>
      <c r="S389" s="100">
        <f t="shared" si="185"/>
        <v>5.4497531515975688E-2</v>
      </c>
      <c r="T389" s="100">
        <f t="shared" si="201"/>
        <v>0.34189443527817198</v>
      </c>
      <c r="U389" s="100">
        <f t="shared" si="194"/>
        <v>0.12317657052996928</v>
      </c>
      <c r="V389" s="100">
        <f t="shared" si="213"/>
        <v>0.32980375084890445</v>
      </c>
      <c r="W389" s="100">
        <f t="shared" ref="W389:W452" si="214">(C389-C385)/(H389-H385)</f>
        <v>0.30086874923933549</v>
      </c>
      <c r="X389" s="100">
        <f t="shared" si="186"/>
        <v>5.7637337141969565E-2</v>
      </c>
      <c r="Y389" s="100">
        <f t="shared" si="202"/>
        <v>0.58996249834026215</v>
      </c>
      <c r="Z389" s="100">
        <f t="shared" si="195"/>
        <v>0.24057633428867659</v>
      </c>
      <c r="AA389" s="100">
        <f t="shared" si="187"/>
        <v>0.67019624915109233</v>
      </c>
      <c r="AB389" s="100">
        <f t="shared" si="196"/>
        <v>0.95983403199153083</v>
      </c>
      <c r="AC389" s="100">
        <f t="shared" si="192"/>
        <v>4.0165968325713397E-2</v>
      </c>
      <c r="AD389" s="100">
        <f t="shared" si="204"/>
        <v>0.69913125076066329</v>
      </c>
      <c r="AE389" s="359">
        <f t="shared" si="193"/>
        <v>3304077.4284615386</v>
      </c>
      <c r="AF389" s="100">
        <f t="shared" si="191"/>
        <v>5.617380799540387E-2</v>
      </c>
      <c r="AG389" s="100">
        <f t="shared" si="203"/>
        <v>0.37661062336636542</v>
      </c>
      <c r="AI389" s="198">
        <f t="shared" si="206"/>
        <v>2517295.7414904004</v>
      </c>
      <c r="AJ389" s="205">
        <f t="shared" si="188"/>
        <v>0.10141247599718892</v>
      </c>
      <c r="AK389" s="35">
        <f t="shared" si="189"/>
        <v>-1171.25</v>
      </c>
      <c r="AL389" s="35">
        <f t="shared" si="211"/>
        <v>545.17000000001281</v>
      </c>
      <c r="AM389" s="35">
        <f t="shared" si="212"/>
        <v>9162.6394798002166</v>
      </c>
      <c r="AN389">
        <f t="shared" si="190"/>
        <v>-19685.128475000001</v>
      </c>
      <c r="AO389">
        <f t="shared" si="207"/>
        <v>2518135.2481434005</v>
      </c>
      <c r="AP389" s="35">
        <f t="shared" si="208"/>
        <v>1.4319334526048697</v>
      </c>
    </row>
    <row r="390" spans="2:42">
      <c r="B390" s="135">
        <v>44715</v>
      </c>
      <c r="C390" s="352">
        <v>1142526.27</v>
      </c>
      <c r="D390" s="352">
        <v>2519299.44</v>
      </c>
      <c r="E390" s="355">
        <v>43.5</v>
      </c>
      <c r="F390" s="356">
        <v>150302.06</v>
      </c>
      <c r="G390" s="111">
        <v>17.214479999999998</v>
      </c>
      <c r="H390" s="136">
        <v>3661825.71</v>
      </c>
      <c r="I390" s="136">
        <f t="shared" si="198"/>
        <v>253415.18999999994</v>
      </c>
      <c r="J390" s="136">
        <f t="shared" si="209"/>
        <v>56023.60999999987</v>
      </c>
      <c r="K390" s="155">
        <f t="shared" si="210"/>
        <v>1.5299365517863458E-2</v>
      </c>
      <c r="L390" s="136">
        <f t="shared" ref="L390:L453" si="215">I390/G390</f>
        <v>14721.048210576211</v>
      </c>
      <c r="M390" s="136">
        <f t="shared" ref="M390:M453" si="216">L390+AK390</f>
        <v>14267.898210576217</v>
      </c>
      <c r="N390" s="136">
        <f t="shared" ref="N390:N453" si="217">AK390-L390</f>
        <v>-15174.198210576205</v>
      </c>
      <c r="O390" s="155">
        <f t="shared" si="205"/>
        <v>6.920460176680554E-2</v>
      </c>
      <c r="P390" s="100">
        <f t="shared" ref="P390:P453" si="218">(H390-H386)/H386</f>
        <v>7.434996122474119E-2</v>
      </c>
      <c r="Q390" s="100">
        <f t="shared" si="200"/>
        <v>0.51357253720654727</v>
      </c>
      <c r="S390" s="100">
        <f t="shared" ref="S390:S453" si="219">(C390-C386)/C386</f>
        <v>6.4013035401260576E-2</v>
      </c>
      <c r="T390" s="100">
        <f t="shared" si="201"/>
        <v>0.34621775297892876</v>
      </c>
      <c r="U390" s="100">
        <f t="shared" si="194"/>
        <v>0.13694783544538722</v>
      </c>
      <c r="V390" s="100">
        <f t="shared" si="213"/>
        <v>0.30348865415848902</v>
      </c>
      <c r="W390" s="100">
        <f t="shared" si="214"/>
        <v>0.27124080446795651</v>
      </c>
      <c r="X390" s="100">
        <f t="shared" ref="X390:X453" si="220">(D390-D386)/D386</f>
        <v>7.9104345678340293E-2</v>
      </c>
      <c r="Y390" s="100">
        <f t="shared" si="202"/>
        <v>0.60400292187982585</v>
      </c>
      <c r="Z390" s="100">
        <f t="shared" si="195"/>
        <v>0.24388359494476264</v>
      </c>
      <c r="AA390" s="100">
        <f t="shared" ref="AA390:AA453" si="221">(D390-D389)/(H390-H389)</f>
        <v>0.69651134584151508</v>
      </c>
      <c r="AB390" s="100">
        <f t="shared" si="196"/>
        <v>0.94399348097413605</v>
      </c>
      <c r="AC390" s="100">
        <f t="shared" si="192"/>
        <v>5.6006492699695445E-2</v>
      </c>
      <c r="AD390" s="100">
        <f t="shared" si="204"/>
        <v>0.72875919553204349</v>
      </c>
      <c r="AE390" s="359">
        <f t="shared" si="193"/>
        <v>3352659.6884615379</v>
      </c>
      <c r="AF390" s="100">
        <f t="shared" si="191"/>
        <v>5.8223257427767128E-2</v>
      </c>
      <c r="AG390" s="100">
        <f t="shared" si="203"/>
        <v>0.39466436866151877</v>
      </c>
      <c r="AI390" s="198">
        <f t="shared" si="206"/>
        <v>2587371.8058287995</v>
      </c>
      <c r="AJ390" s="205">
        <f t="shared" ref="AJ390:AJ453" si="222">(AI390-AI386)/AI386</f>
        <v>9.4722795773605095E-2</v>
      </c>
      <c r="AK390" s="35">
        <f t="shared" ref="AK390:AK453" si="223">(F390-F386)</f>
        <v>-453.14999999999418</v>
      </c>
      <c r="AL390" s="35">
        <f t="shared" si="211"/>
        <v>524.89999999999418</v>
      </c>
      <c r="AM390" s="35">
        <f t="shared" si="212"/>
        <v>9035.8805519998987</v>
      </c>
      <c r="AN390">
        <f t="shared" ref="AN390:AN453" si="224">AK390*G390</f>
        <v>-7800.7416119998989</v>
      </c>
      <c r="AO390">
        <f t="shared" si="207"/>
        <v>2588120.6357087996</v>
      </c>
      <c r="AP390" s="35">
        <f t="shared" si="208"/>
        <v>1.4148589750713643</v>
      </c>
    </row>
    <row r="391" spans="2:42">
      <c r="B391" s="135">
        <v>44722</v>
      </c>
      <c r="C391" s="352">
        <v>1158939.8899999999</v>
      </c>
      <c r="D391" s="352">
        <v>2569791.15</v>
      </c>
      <c r="E391" s="355">
        <v>40.229999999999997</v>
      </c>
      <c r="F391" s="356">
        <v>148698.70000000001</v>
      </c>
      <c r="G391" s="111">
        <v>17.319140000000001</v>
      </c>
      <c r="H391" s="136">
        <v>3728731.04</v>
      </c>
      <c r="I391" s="136">
        <f t="shared" si="198"/>
        <v>243339.25</v>
      </c>
      <c r="J391" s="136">
        <f t="shared" si="209"/>
        <v>66905.330000000075</v>
      </c>
      <c r="K391" s="155">
        <f t="shared" si="210"/>
        <v>1.7943190131514575E-2</v>
      </c>
      <c r="L391" s="136">
        <f t="shared" si="215"/>
        <v>14050.307925220304</v>
      </c>
      <c r="M391" s="136">
        <f t="shared" si="216"/>
        <v>13523.707925220328</v>
      </c>
      <c r="N391" s="136">
        <f t="shared" si="217"/>
        <v>-14576.907925220281</v>
      </c>
      <c r="O391" s="155">
        <f t="shared" si="205"/>
        <v>6.526060672909248E-2</v>
      </c>
      <c r="P391" s="100">
        <f t="shared" si="218"/>
        <v>6.9816899981852545E-2</v>
      </c>
      <c r="Q391" s="100">
        <f t="shared" si="200"/>
        <v>0.53458228340551672</v>
      </c>
      <c r="S391" s="100">
        <f t="shared" si="219"/>
        <v>6.0608179880277051E-2</v>
      </c>
      <c r="T391" s="100">
        <f t="shared" si="201"/>
        <v>0.3576918262080257</v>
      </c>
      <c r="U391" s="100">
        <f t="shared" si="194"/>
        <v>0.14592447975889833</v>
      </c>
      <c r="V391" s="100">
        <f t="shared" si="213"/>
        <v>0.24532604502511027</v>
      </c>
      <c r="W391" s="100">
        <f t="shared" si="214"/>
        <v>0.27216045089314539</v>
      </c>
      <c r="X391" s="100">
        <f t="shared" si="220"/>
        <v>7.4022429968694126E-2</v>
      </c>
      <c r="Y391" s="100">
        <f t="shared" si="202"/>
        <v>0.63037998141786755</v>
      </c>
      <c r="Z391" s="100">
        <f t="shared" si="195"/>
        <v>0.23994850195992193</v>
      </c>
      <c r="AA391" s="100">
        <f t="shared" si="221"/>
        <v>0.75467395497488621</v>
      </c>
      <c r="AB391" s="100">
        <f t="shared" si="196"/>
        <v>0.93438100968373661</v>
      </c>
      <c r="AC391" s="100">
        <f t="shared" si="192"/>
        <v>6.5618963990094342E-2</v>
      </c>
      <c r="AD391" s="100">
        <f t="shared" si="204"/>
        <v>0.72783954910685267</v>
      </c>
      <c r="AE391" s="359">
        <f t="shared" si="193"/>
        <v>3402265.4392307689</v>
      </c>
      <c r="AF391" s="100">
        <f t="shared" ref="AF391:AF452" si="225">(AE391-AE387)/AE387</f>
        <v>5.9184125815394575E-2</v>
      </c>
      <c r="AG391" s="100">
        <f t="shared" si="203"/>
        <v>0.41267807435104437</v>
      </c>
      <c r="AI391" s="198">
        <f t="shared" si="206"/>
        <v>2575333.6031180006</v>
      </c>
      <c r="AJ391" s="205">
        <f t="shared" si="222"/>
        <v>7.2006772033927829E-2</v>
      </c>
      <c r="AK391" s="35">
        <f t="shared" si="223"/>
        <v>-526.59999999997672</v>
      </c>
      <c r="AL391" s="35">
        <f t="shared" si="211"/>
        <v>-1603.359999999986</v>
      </c>
      <c r="AM391" s="35">
        <f t="shared" si="212"/>
        <v>-27768.816310399758</v>
      </c>
      <c r="AN391">
        <f t="shared" si="224"/>
        <v>-9120.2591239995963</v>
      </c>
      <c r="AO391">
        <f t="shared" si="207"/>
        <v>2576030.3521202006</v>
      </c>
      <c r="AP391" s="35">
        <f t="shared" si="208"/>
        <v>1.4474717027037627</v>
      </c>
    </row>
    <row r="392" spans="2:42">
      <c r="B392" s="135">
        <v>44729</v>
      </c>
      <c r="C392" s="352">
        <v>1164015.1299999999</v>
      </c>
      <c r="D392" s="352">
        <v>2607588.4700000002</v>
      </c>
      <c r="E392" s="355">
        <v>40.880000000000003</v>
      </c>
      <c r="F392" s="356">
        <v>147148.29999999999</v>
      </c>
      <c r="G392" s="111">
        <v>16.788620000000002</v>
      </c>
      <c r="H392" s="136">
        <v>3771603.6</v>
      </c>
      <c r="I392" s="136">
        <f t="shared" si="198"/>
        <v>237585.25</v>
      </c>
      <c r="J392" s="136">
        <f t="shared" si="209"/>
        <v>42872.560000000056</v>
      </c>
      <c r="K392" s="155">
        <f t="shared" si="210"/>
        <v>1.1367196701159172E-2</v>
      </c>
      <c r="L392" s="136">
        <f t="shared" si="215"/>
        <v>14151.56516735741</v>
      </c>
      <c r="M392" s="136">
        <f t="shared" si="216"/>
        <v>12067.875167357408</v>
      </c>
      <c r="N392" s="136">
        <f t="shared" si="217"/>
        <v>-16235.255167357413</v>
      </c>
      <c r="O392" s="155">
        <f t="shared" si="205"/>
        <v>6.2993165559604408E-2</v>
      </c>
      <c r="P392" s="100">
        <f t="shared" si="218"/>
        <v>6.7228074806119781E-2</v>
      </c>
      <c r="Q392" s="100">
        <f t="shared" si="200"/>
        <v>0.54320990356833576</v>
      </c>
      <c r="S392" s="100">
        <f t="shared" si="219"/>
        <v>5.6419644869911779E-2</v>
      </c>
      <c r="T392" s="100">
        <f t="shared" si="201"/>
        <v>0.35351701359236665</v>
      </c>
      <c r="U392" s="100">
        <f t="shared" si="194"/>
        <v>0.15303540797928758</v>
      </c>
      <c r="V392" s="100">
        <f t="shared" si="213"/>
        <v>0.11837968154922365</v>
      </c>
      <c r="W392" s="100">
        <f t="shared" si="214"/>
        <v>0.2616574050788083</v>
      </c>
      <c r="X392" s="100">
        <f t="shared" si="220"/>
        <v>7.212463379808666E-2</v>
      </c>
      <c r="Y392" s="100">
        <f t="shared" si="202"/>
        <v>0.64619849225202797</v>
      </c>
      <c r="Z392" s="100">
        <f t="shared" si="195"/>
        <v>0.23412475774822791</v>
      </c>
      <c r="AA392" s="100">
        <f t="shared" si="221"/>
        <v>0.88162031845078181</v>
      </c>
      <c r="AB392" s="100">
        <f t="shared" si="196"/>
        <v>0.92161426319594331</v>
      </c>
      <c r="AC392" s="100">
        <f t="shared" si="192"/>
        <v>7.838575036410271E-2</v>
      </c>
      <c r="AD392" s="100">
        <f t="shared" si="204"/>
        <v>0.7383425949211917</v>
      </c>
      <c r="AE392" s="359">
        <f t="shared" si="193"/>
        <v>3452202.0592307695</v>
      </c>
      <c r="AF392" s="100">
        <f t="shared" si="225"/>
        <v>5.9743130330050236E-2</v>
      </c>
      <c r="AG392" s="100">
        <f t="shared" si="203"/>
        <v>0.4306791385023232</v>
      </c>
      <c r="AI392" s="198">
        <f t="shared" si="206"/>
        <v>2470416.8923459998</v>
      </c>
      <c r="AJ392" s="205">
        <f t="shared" si="222"/>
        <v>1.0099933614956105E-2</v>
      </c>
      <c r="AK392" s="35">
        <f t="shared" si="223"/>
        <v>-2083.6900000000023</v>
      </c>
      <c r="AL392" s="35">
        <f t="shared" si="211"/>
        <v>-1550.4000000000233</v>
      </c>
      <c r="AM392" s="35">
        <f t="shared" si="212"/>
        <v>-26029.076448000393</v>
      </c>
      <c r="AN392">
        <f t="shared" si="224"/>
        <v>-34982.279607800039</v>
      </c>
      <c r="AO392">
        <f t="shared" si="207"/>
        <v>2471103.2111316002</v>
      </c>
      <c r="AP392" s="35">
        <f t="shared" si="208"/>
        <v>1.5262833146790569</v>
      </c>
    </row>
    <row r="393" spans="2:42">
      <c r="B393" s="135">
        <v>44736</v>
      </c>
      <c r="C393" s="352">
        <v>1181936.24</v>
      </c>
      <c r="D393" s="352">
        <v>2643968.96</v>
      </c>
      <c r="E393" s="355">
        <v>43.87</v>
      </c>
      <c r="F393" s="356">
        <v>146960.70000000001</v>
      </c>
      <c r="G393" s="111">
        <v>16.97756</v>
      </c>
      <c r="H393" s="136">
        <v>3825905.2</v>
      </c>
      <c r="I393" s="136">
        <f t="shared" si="198"/>
        <v>220103.10000000009</v>
      </c>
      <c r="J393" s="136">
        <f t="shared" si="209"/>
        <v>54301.600000000093</v>
      </c>
      <c r="K393" s="155">
        <f t="shared" si="210"/>
        <v>1.4193137874926981E-2</v>
      </c>
      <c r="L393" s="136">
        <f t="shared" si="215"/>
        <v>12964.35412391416</v>
      </c>
      <c r="M393" s="136">
        <f t="shared" si="216"/>
        <v>10147.894123914168</v>
      </c>
      <c r="N393" s="136">
        <f t="shared" si="217"/>
        <v>-15780.814123914151</v>
      </c>
      <c r="O393" s="155">
        <f t="shared" si="205"/>
        <v>5.7529679512184483E-2</v>
      </c>
      <c r="P393" s="100">
        <f t="shared" si="218"/>
        <v>6.1041369963149142E-2</v>
      </c>
      <c r="Q393" s="100">
        <f t="shared" si="200"/>
        <v>0.5638997026894137</v>
      </c>
      <c r="S393" s="100">
        <f t="shared" si="219"/>
        <v>5.01211107284152E-2</v>
      </c>
      <c r="T393" s="100">
        <f t="shared" si="201"/>
        <v>0.37556121298875889</v>
      </c>
      <c r="U393" s="100">
        <f t="shared" si="194"/>
        <v>0.15800838227750294</v>
      </c>
      <c r="V393" s="100">
        <f t="shared" si="213"/>
        <v>0.33002913357985902</v>
      </c>
      <c r="W393" s="100">
        <f t="shared" si="214"/>
        <v>0.25630034288476616</v>
      </c>
      <c r="X393" s="100">
        <f t="shared" si="220"/>
        <v>6.5996866577507904E-2</v>
      </c>
      <c r="Y393" s="100">
        <f t="shared" si="202"/>
        <v>0.66586106679088775</v>
      </c>
      <c r="Z393" s="100">
        <f t="shared" si="195"/>
        <v>0.23422008917690273</v>
      </c>
      <c r="AA393" s="100">
        <f t="shared" si="221"/>
        <v>0.6699708664201367</v>
      </c>
      <c r="AB393" s="100">
        <f t="shared" si="196"/>
        <v>0.91741108848941999</v>
      </c>
      <c r="AC393" s="100">
        <f t="shared" si="192"/>
        <v>8.2588906055572731E-2</v>
      </c>
      <c r="AD393" s="100">
        <f t="shared" si="204"/>
        <v>0.74369965711523378</v>
      </c>
      <c r="AE393" s="359">
        <f t="shared" si="193"/>
        <v>3503203.8961538468</v>
      </c>
      <c r="AF393" s="100">
        <f t="shared" si="225"/>
        <v>6.0266889019312847E-2</v>
      </c>
      <c r="AG393" s="100">
        <f t="shared" si="203"/>
        <v>0.44934910283335722</v>
      </c>
      <c r="AI393" s="198">
        <f t="shared" si="206"/>
        <v>2495034.1018920001</v>
      </c>
      <c r="AJ393" s="205">
        <f t="shared" si="222"/>
        <v>-8.8434740628528675E-3</v>
      </c>
      <c r="AK393" s="35">
        <f t="shared" si="223"/>
        <v>-2816.4599999999919</v>
      </c>
      <c r="AL393" s="35">
        <f t="shared" si="211"/>
        <v>-187.59999999997672</v>
      </c>
      <c r="AM393" s="35">
        <f t="shared" si="212"/>
        <v>-3184.9902559996049</v>
      </c>
      <c r="AN393">
        <f t="shared" si="224"/>
        <v>-47816.618637599866</v>
      </c>
      <c r="AO393">
        <f t="shared" si="207"/>
        <v>2495778.9074492003</v>
      </c>
      <c r="AP393" s="35">
        <f t="shared" si="208"/>
        <v>1.5329503701552833</v>
      </c>
    </row>
    <row r="394" spans="2:42">
      <c r="B394" s="135">
        <v>44743</v>
      </c>
      <c r="C394" s="352">
        <v>1195907.17</v>
      </c>
      <c r="D394" s="352">
        <v>2662504.13</v>
      </c>
      <c r="E394" s="355">
        <v>44.34</v>
      </c>
      <c r="F394" s="356">
        <v>144795.79999999999</v>
      </c>
      <c r="G394" s="111">
        <v>17.325700000000001</v>
      </c>
      <c r="H394" s="136">
        <v>3858411.3</v>
      </c>
      <c r="I394" s="136">
        <f t="shared" si="198"/>
        <v>196585.58999999985</v>
      </c>
      <c r="J394" s="136">
        <f t="shared" si="209"/>
        <v>32506.099999999627</v>
      </c>
      <c r="K394" s="155">
        <f t="shared" si="210"/>
        <v>8.4247368858782964E-3</v>
      </c>
      <c r="L394" s="136">
        <f t="shared" si="215"/>
        <v>11346.473158371658</v>
      </c>
      <c r="M394" s="136">
        <f t="shared" si="216"/>
        <v>5840.2131583716491</v>
      </c>
      <c r="N394" s="136">
        <f t="shared" si="217"/>
        <v>-16852.733158371666</v>
      </c>
      <c r="O394" s="155">
        <f t="shared" si="205"/>
        <v>5.0949879293583827E-2</v>
      </c>
      <c r="P394" s="100">
        <f t="shared" si="218"/>
        <v>5.3685130196980305E-2</v>
      </c>
      <c r="Q394" s="100">
        <f t="shared" si="200"/>
        <v>0.57088802393312377</v>
      </c>
      <c r="S394" s="100">
        <f t="shared" si="219"/>
        <v>4.6721814107609012E-2</v>
      </c>
      <c r="T394" s="100">
        <f t="shared" si="201"/>
        <v>0.37852132336884753</v>
      </c>
      <c r="U394" s="100">
        <f t="shared" si="194"/>
        <v>0.15560124314080265</v>
      </c>
      <c r="V394" s="100">
        <f t="shared" si="213"/>
        <v>0.42979410018427605</v>
      </c>
      <c r="W394" s="100">
        <f t="shared" si="214"/>
        <v>0.27154024870286753</v>
      </c>
      <c r="X394" s="100">
        <f t="shared" si="220"/>
        <v>5.684306030727334E-2</v>
      </c>
      <c r="Y394" s="100">
        <f t="shared" si="202"/>
        <v>0.67593427824952623</v>
      </c>
      <c r="Z394" s="100">
        <f t="shared" si="195"/>
        <v>0.21776781917894308</v>
      </c>
      <c r="AA394" s="100">
        <f t="shared" si="221"/>
        <v>0.57020589981573111</v>
      </c>
      <c r="AB394" s="100">
        <f t="shared" si="196"/>
        <v>0.90308171281212879</v>
      </c>
      <c r="AC394" s="100">
        <f t="shared" si="192"/>
        <v>9.6918268556182047E-2</v>
      </c>
      <c r="AD394" s="100">
        <f t="shared" si="204"/>
        <v>0.72845975129713247</v>
      </c>
      <c r="AE394" s="359">
        <f t="shared" si="193"/>
        <v>3552215.5730769234</v>
      </c>
      <c r="AF394" s="100">
        <f t="shared" si="225"/>
        <v>5.9521664337771563E-2</v>
      </c>
      <c r="AG394" s="100">
        <f t="shared" si="203"/>
        <v>0.46710030830743393</v>
      </c>
      <c r="AI394" s="198">
        <f t="shared" si="206"/>
        <v>2508688.5920600002</v>
      </c>
      <c r="AJ394" s="205">
        <f t="shared" si="222"/>
        <v>-3.0410478150663445E-2</v>
      </c>
      <c r="AK394" s="35">
        <f t="shared" si="223"/>
        <v>-5506.2600000000093</v>
      </c>
      <c r="AL394" s="35">
        <f t="shared" si="211"/>
        <v>-2164.9000000000233</v>
      </c>
      <c r="AM394" s="35">
        <f t="shared" si="212"/>
        <v>-37508.407930000409</v>
      </c>
      <c r="AN394">
        <f t="shared" si="224"/>
        <v>-95399.808882000172</v>
      </c>
      <c r="AO394">
        <f t="shared" si="207"/>
        <v>2509456.813598</v>
      </c>
      <c r="AP394" s="35">
        <f t="shared" si="208"/>
        <v>1.5375483965663075</v>
      </c>
    </row>
    <row r="395" spans="2:42">
      <c r="B395" s="135">
        <v>44750</v>
      </c>
      <c r="C395" s="352">
        <v>1192026.6200000001</v>
      </c>
      <c r="D395" s="352">
        <v>2695417.12</v>
      </c>
      <c r="E395" s="355">
        <v>37.909999999999997</v>
      </c>
      <c r="F395" s="356">
        <v>142456.41</v>
      </c>
      <c r="G395" s="111">
        <v>17.530560000000001</v>
      </c>
      <c r="H395" s="136">
        <v>3887443.74</v>
      </c>
      <c r="I395" s="136">
        <f t="shared" si="198"/>
        <v>158712.70000000019</v>
      </c>
      <c r="J395" s="136">
        <f t="shared" si="209"/>
        <v>29032.44000000041</v>
      </c>
      <c r="K395" s="155">
        <f t="shared" si="210"/>
        <v>7.4682598493375002E-3</v>
      </c>
      <c r="L395" s="136">
        <f t="shared" si="215"/>
        <v>9053.487167551988</v>
      </c>
      <c r="M395" s="136">
        <f t="shared" si="216"/>
        <v>2811.1971675519799</v>
      </c>
      <c r="N395" s="136">
        <f t="shared" si="217"/>
        <v>-15295.777167551996</v>
      </c>
      <c r="O395" s="155">
        <f t="shared" si="205"/>
        <v>4.0827008855953292E-2</v>
      </c>
      <c r="P395" s="100">
        <f t="shared" si="218"/>
        <v>4.2564802421362145E-2</v>
      </c>
      <c r="Q395" s="100">
        <f t="shared" si="200"/>
        <v>0.57159542659961204</v>
      </c>
      <c r="S395" s="100">
        <f t="shared" si="219"/>
        <v>2.8549133812280997E-2</v>
      </c>
      <c r="T395" s="100">
        <f t="shared" si="201"/>
        <v>0.36351802763926599</v>
      </c>
      <c r="U395" s="100">
        <f t="shared" si="194"/>
        <v>0.1484580935940458</v>
      </c>
      <c r="V395" s="100">
        <f t="shared" si="213"/>
        <v>-0.13366255127022597</v>
      </c>
      <c r="W395" s="100">
        <f t="shared" si="214"/>
        <v>0.20846932854144737</v>
      </c>
      <c r="X395" s="100">
        <f t="shared" si="220"/>
        <v>4.8885673063353889E-2</v>
      </c>
      <c r="Y395" s="100">
        <f t="shared" si="202"/>
        <v>0.68533461879975777</v>
      </c>
      <c r="Z395" s="100">
        <f t="shared" si="195"/>
        <v>0.21650335684463648</v>
      </c>
      <c r="AA395" s="100">
        <f t="shared" si="221"/>
        <v>1.1336625512702259</v>
      </c>
      <c r="AB395" s="100">
        <f t="shared" si="196"/>
        <v>0.9206263477244333</v>
      </c>
      <c r="AC395" s="100">
        <f t="shared" si="192"/>
        <v>7.9373633643876257E-2</v>
      </c>
      <c r="AD395" s="100">
        <f t="shared" si="204"/>
        <v>0.79153067145855405</v>
      </c>
      <c r="AE395" s="359">
        <f t="shared" si="193"/>
        <v>3600969.3015384618</v>
      </c>
      <c r="AF395" s="100">
        <f t="shared" si="225"/>
        <v>5.8403397929062989E-2</v>
      </c>
      <c r="AG395" s="100">
        <f t="shared" si="203"/>
        <v>0.48434626202339315</v>
      </c>
      <c r="AI395" s="198">
        <f t="shared" si="206"/>
        <v>2497340.6428896002</v>
      </c>
      <c r="AJ395" s="205">
        <f t="shared" si="222"/>
        <v>-3.0284604733915983E-2</v>
      </c>
      <c r="AK395" s="35">
        <f t="shared" si="223"/>
        <v>-6242.2900000000081</v>
      </c>
      <c r="AL395" s="35">
        <f t="shared" si="211"/>
        <v>-2339.3899999999849</v>
      </c>
      <c r="AM395" s="35">
        <f t="shared" si="212"/>
        <v>-41010.816758399735</v>
      </c>
      <c r="AN395">
        <f t="shared" si="224"/>
        <v>-109430.83938240015</v>
      </c>
      <c r="AO395">
        <f t="shared" si="207"/>
        <v>2498005.2264192002</v>
      </c>
      <c r="AP395" s="35">
        <f t="shared" si="208"/>
        <v>1.5562192179927941</v>
      </c>
    </row>
    <row r="396" spans="2:42">
      <c r="B396" s="135">
        <v>44756</v>
      </c>
      <c r="C396" s="352">
        <v>1195377.58</v>
      </c>
      <c r="D396" s="352">
        <v>2682512.88</v>
      </c>
      <c r="E396" s="355">
        <v>43.7</v>
      </c>
      <c r="F396" s="356">
        <v>141022.37</v>
      </c>
      <c r="G396" s="111">
        <v>17.824020000000001</v>
      </c>
      <c r="H396" s="136">
        <v>3877890.46</v>
      </c>
      <c r="I396" s="136">
        <f t="shared" si="198"/>
        <v>106286.85999999987</v>
      </c>
      <c r="J396" s="136">
        <f t="shared" si="209"/>
        <v>-9553.2800000002608</v>
      </c>
      <c r="K396" s="155">
        <f t="shared" si="210"/>
        <v>-2.4635249753806251E-3</v>
      </c>
      <c r="L396" s="136">
        <f t="shared" si="215"/>
        <v>5963.1250413767411</v>
      </c>
      <c r="M396" s="136">
        <f t="shared" si="216"/>
        <v>-162.80495862325188</v>
      </c>
      <c r="N396" s="136">
        <f t="shared" si="217"/>
        <v>-12089.055041376734</v>
      </c>
      <c r="O396" s="155">
        <f t="shared" si="205"/>
        <v>2.740842246482637E-2</v>
      </c>
      <c r="P396" s="100">
        <f t="shared" si="218"/>
        <v>2.8180814123732374E-2</v>
      </c>
      <c r="Q396" s="100">
        <f t="shared" si="200"/>
        <v>0.56369748820024268</v>
      </c>
      <c r="S396" s="100">
        <f t="shared" si="219"/>
        <v>2.6943335349945315E-2</v>
      </c>
      <c r="T396" s="100">
        <f t="shared" si="201"/>
        <v>0.36206175305466659</v>
      </c>
      <c r="U396" s="100">
        <f t="shared" si="194"/>
        <v>0.14776972177382672</v>
      </c>
      <c r="V396" s="100">
        <f t="shared" si="213"/>
        <v>-0.35076539157230513</v>
      </c>
      <c r="W396" s="100">
        <f t="shared" si="214"/>
        <v>0.2950736337492727</v>
      </c>
      <c r="X396" s="100">
        <f t="shared" si="220"/>
        <v>2.8733218781259482E-2</v>
      </c>
      <c r="Y396" s="100">
        <f t="shared" si="202"/>
        <v>0.67413713935116748</v>
      </c>
      <c r="Z396" s="100">
        <f t="shared" si="195"/>
        <v>0.19040116233362137</v>
      </c>
      <c r="AA396" s="100">
        <f t="shared" si="221"/>
        <v>1.3507653915723052</v>
      </c>
      <c r="AB396" s="100">
        <f t="shared" si="196"/>
        <v>0.95420773886009569</v>
      </c>
      <c r="AC396" s="100">
        <f t="shared" si="192"/>
        <v>4.5792261139904936E-2</v>
      </c>
      <c r="AD396" s="100">
        <f t="shared" si="204"/>
        <v>0.70492636625072724</v>
      </c>
      <c r="AE396" s="359">
        <f t="shared" si="193"/>
        <v>3645812.3046153854</v>
      </c>
      <c r="AF396" s="100">
        <f t="shared" si="225"/>
        <v>5.6083115085029722E-2</v>
      </c>
      <c r="AG396" s="100">
        <f t="shared" si="203"/>
        <v>0.49967155176279415</v>
      </c>
      <c r="AI396" s="198">
        <f t="shared" si="206"/>
        <v>2513585.5433274</v>
      </c>
      <c r="AJ396" s="205">
        <f t="shared" si="222"/>
        <v>1.7474237289725462E-2</v>
      </c>
      <c r="AK396" s="35">
        <f t="shared" si="223"/>
        <v>-6125.929999999993</v>
      </c>
      <c r="AL396" s="35">
        <f t="shared" si="211"/>
        <v>-1434.0400000000081</v>
      </c>
      <c r="AM396" s="35">
        <f t="shared" si="212"/>
        <v>-25560.357640800146</v>
      </c>
      <c r="AN396">
        <f t="shared" si="224"/>
        <v>-109188.69883859988</v>
      </c>
      <c r="AO396">
        <f t="shared" si="207"/>
        <v>2514364.4530014005</v>
      </c>
      <c r="AP396" s="35">
        <f t="shared" si="208"/>
        <v>1.542294497271848</v>
      </c>
    </row>
    <row r="397" spans="2:42">
      <c r="B397" s="135">
        <v>44764</v>
      </c>
      <c r="C397" s="352">
        <v>1206460.46</v>
      </c>
      <c r="D397" s="352">
        <v>2698604.82</v>
      </c>
      <c r="E397" s="355">
        <v>47.58</v>
      </c>
      <c r="F397" s="356">
        <v>142111.01999999999</v>
      </c>
      <c r="G397" s="111">
        <v>17.92456</v>
      </c>
      <c r="H397" s="136">
        <v>3905065.27</v>
      </c>
      <c r="I397" s="136">
        <f t="shared" si="198"/>
        <v>79160.069999999832</v>
      </c>
      <c r="J397" s="136">
        <f t="shared" si="209"/>
        <v>27174.810000000056</v>
      </c>
      <c r="K397" s="155">
        <f t="shared" si="210"/>
        <v>6.9588619193553343E-3</v>
      </c>
      <c r="L397" s="136">
        <f t="shared" si="215"/>
        <v>4416.2908322435715</v>
      </c>
      <c r="M397" s="136">
        <f t="shared" si="216"/>
        <v>-433.38916775645066</v>
      </c>
      <c r="N397" s="136">
        <f t="shared" si="217"/>
        <v>-9265.9708322435945</v>
      </c>
      <c r="O397" s="155">
        <f t="shared" si="205"/>
        <v>2.0271125967633273E-2</v>
      </c>
      <c r="P397" s="100">
        <f t="shared" si="218"/>
        <v>2.0690546645013533E-2</v>
      </c>
      <c r="Q397" s="100">
        <f t="shared" si="200"/>
        <v>0.57035322001979905</v>
      </c>
      <c r="S397" s="100">
        <f t="shared" si="219"/>
        <v>2.0749190328574724E-2</v>
      </c>
      <c r="T397" s="100">
        <f t="shared" si="201"/>
        <v>0.37769512376549791</v>
      </c>
      <c r="U397" s="100">
        <f t="shared" si="194"/>
        <v>0.14427579868326088</v>
      </c>
      <c r="V397" s="100">
        <f t="shared" si="213"/>
        <v>0.4078365221320725</v>
      </c>
      <c r="W397" s="100">
        <f t="shared" si="214"/>
        <v>0.30980543599822519</v>
      </c>
      <c r="X397" s="100">
        <f t="shared" si="220"/>
        <v>2.066433487933227E-2</v>
      </c>
      <c r="Y397" s="100">
        <f t="shared" si="202"/>
        <v>0.67507635096845131</v>
      </c>
      <c r="Z397" s="100">
        <f t="shared" si="195"/>
        <v>0.1818806277296395</v>
      </c>
      <c r="AA397" s="100">
        <f t="shared" si="221"/>
        <v>0.59216384585577275</v>
      </c>
      <c r="AB397" s="100">
        <f t="shared" si="196"/>
        <v>0.94599811236375353</v>
      </c>
      <c r="AC397" s="100">
        <f t="shared" si="192"/>
        <v>5.4001915943003527E-2</v>
      </c>
      <c r="AD397" s="100">
        <f t="shared" si="204"/>
        <v>0.69019469032809078</v>
      </c>
      <c r="AE397" s="359">
        <f t="shared" si="193"/>
        <v>3689458.9930769233</v>
      </c>
      <c r="AF397" s="100">
        <f t="shared" si="225"/>
        <v>5.3167072897916466E-2</v>
      </c>
      <c r="AG397" s="100">
        <f t="shared" si="203"/>
        <v>0.51413479601660961</v>
      </c>
      <c r="AI397" s="198">
        <f t="shared" si="206"/>
        <v>2547277.5046511996</v>
      </c>
      <c r="AJ397" s="205">
        <f t="shared" si="222"/>
        <v>2.0938953387283563E-2</v>
      </c>
      <c r="AK397" s="35">
        <f t="shared" si="223"/>
        <v>-4849.6800000000221</v>
      </c>
      <c r="AL397" s="35">
        <f t="shared" si="211"/>
        <v>1088.6499999999942</v>
      </c>
      <c r="AM397" s="35">
        <f t="shared" si="212"/>
        <v>19513.572243999894</v>
      </c>
      <c r="AN397">
        <f t="shared" si="224"/>
        <v>-86928.380140800393</v>
      </c>
      <c r="AO397">
        <f t="shared" si="207"/>
        <v>2548130.3552159993</v>
      </c>
      <c r="AP397" s="35">
        <f t="shared" si="208"/>
        <v>1.5325217809231648</v>
      </c>
    </row>
    <row r="398" spans="2:42">
      <c r="B398" s="135">
        <v>44771</v>
      </c>
      <c r="C398" s="352">
        <v>1220576.5</v>
      </c>
      <c r="D398" s="352">
        <v>2747592.82</v>
      </c>
      <c r="E398" s="355">
        <v>46.47</v>
      </c>
      <c r="F398" s="356">
        <v>141636.32</v>
      </c>
      <c r="G398" s="111">
        <v>17.934760000000001</v>
      </c>
      <c r="H398" s="136">
        <v>3968169.32</v>
      </c>
      <c r="I398" s="136">
        <f t="shared" si="198"/>
        <v>109758.02000000002</v>
      </c>
      <c r="J398" s="136">
        <f t="shared" si="209"/>
        <v>63104.049999999814</v>
      </c>
      <c r="K398" s="155">
        <f t="shared" si="210"/>
        <v>1.5902559823228465E-2</v>
      </c>
      <c r="L398" s="136">
        <f t="shared" si="215"/>
        <v>6119.8488298700413</v>
      </c>
      <c r="M398" s="136">
        <f t="shared" si="216"/>
        <v>2960.3688298700599</v>
      </c>
      <c r="N398" s="136">
        <f t="shared" si="217"/>
        <v>-9279.3288298700227</v>
      </c>
      <c r="O398" s="155">
        <f t="shared" si="205"/>
        <v>2.7659611057120927E-2</v>
      </c>
      <c r="P398" s="100">
        <f t="shared" si="218"/>
        <v>2.8446428197014668E-2</v>
      </c>
      <c r="Q398" s="100">
        <f t="shared" si="200"/>
        <v>0.59860131254231552</v>
      </c>
      <c r="S398" s="100">
        <f t="shared" si="219"/>
        <v>2.0628131195166325E-2</v>
      </c>
      <c r="T398" s="100">
        <f t="shared" si="201"/>
        <v>0.38708682759100405</v>
      </c>
      <c r="U398" s="100">
        <f t="shared" si="194"/>
        <v>0.14355198432012578</v>
      </c>
      <c r="V398" s="100">
        <f t="shared" si="213"/>
        <v>0.22369467569831222</v>
      </c>
      <c r="W398" s="100">
        <f t="shared" si="214"/>
        <v>0.22476106985166158</v>
      </c>
      <c r="X398" s="100">
        <f t="shared" si="220"/>
        <v>3.1958143854597491E-2</v>
      </c>
      <c r="Y398" s="100">
        <f t="shared" si="202"/>
        <v>0.71476021406649137</v>
      </c>
      <c r="Z398" s="100">
        <f t="shared" si="195"/>
        <v>0.17162525003653012</v>
      </c>
      <c r="AA398" s="100">
        <f t="shared" si="221"/>
        <v>0.77630516583325704</v>
      </c>
      <c r="AB398" s="100">
        <f t="shared" si="196"/>
        <v>0.94216980339655154</v>
      </c>
      <c r="AC398" s="100">
        <f t="shared" ref="AC398:AC461" si="226">AVERAGE(V386:V398)</f>
        <v>5.7830212720326873E-2</v>
      </c>
      <c r="AD398" s="100">
        <f t="shared" si="204"/>
        <v>0.77523893014833845</v>
      </c>
      <c r="AE398" s="359">
        <f t="shared" ref="AE398:AE461" si="227">AVERAGE(H386:H398)</f>
        <v>3732205.2615384618</v>
      </c>
      <c r="AF398" s="100">
        <f t="shared" si="225"/>
        <v>5.0669697477180878E-2</v>
      </c>
      <c r="AG398" s="100">
        <f t="shared" si="203"/>
        <v>0.52817674590167452</v>
      </c>
      <c r="AI398" s="198">
        <f t="shared" si="206"/>
        <v>2540213.4064832004</v>
      </c>
      <c r="AJ398" s="205">
        <f t="shared" si="222"/>
        <v>1.2566252552419719E-2</v>
      </c>
      <c r="AK398" s="35">
        <f t="shared" si="223"/>
        <v>-3159.4799999999814</v>
      </c>
      <c r="AL398" s="35">
        <f t="shared" si="211"/>
        <v>-474.69999999998254</v>
      </c>
      <c r="AM398" s="35">
        <f t="shared" si="212"/>
        <v>-8513.6305719996872</v>
      </c>
      <c r="AN398">
        <f t="shared" si="224"/>
        <v>-56664.515524799666</v>
      </c>
      <c r="AO398">
        <f t="shared" si="207"/>
        <v>2541046.8347804002</v>
      </c>
      <c r="AP398" s="35">
        <f t="shared" si="208"/>
        <v>1.5616277770586362</v>
      </c>
    </row>
    <row r="399" spans="2:42">
      <c r="B399" s="135">
        <v>44778</v>
      </c>
      <c r="C399" s="352">
        <v>1227419.8999999999</v>
      </c>
      <c r="D399" s="352">
        <v>2776703.74</v>
      </c>
      <c r="E399" s="355">
        <v>38.33</v>
      </c>
      <c r="F399" s="356">
        <v>140747.82</v>
      </c>
      <c r="G399" s="111">
        <v>17.945920000000001</v>
      </c>
      <c r="H399" s="136">
        <v>4004123.64</v>
      </c>
      <c r="I399" s="136">
        <f t="shared" si="198"/>
        <v>116679.89999999991</v>
      </c>
      <c r="J399" s="136">
        <f t="shared" si="209"/>
        <v>35954.320000000298</v>
      </c>
      <c r="K399" s="155">
        <f t="shared" si="210"/>
        <v>8.9793231259962542E-3</v>
      </c>
      <c r="L399" s="136">
        <f t="shared" si="215"/>
        <v>6501.7508157843067</v>
      </c>
      <c r="M399" s="136">
        <f t="shared" si="216"/>
        <v>4793.1608157843102</v>
      </c>
      <c r="N399" s="136">
        <f t="shared" si="217"/>
        <v>-8210.3408157843041</v>
      </c>
      <c r="O399" s="155">
        <f t="shared" si="205"/>
        <v>2.913993435027893E-2</v>
      </c>
      <c r="P399" s="100">
        <f t="shared" si="218"/>
        <v>3.0014556557929735E-2</v>
      </c>
      <c r="Q399" s="100">
        <f t="shared" si="200"/>
        <v>0.60781436292433544</v>
      </c>
      <c r="S399" s="100">
        <f t="shared" si="219"/>
        <v>2.9691685912181888E-2</v>
      </c>
      <c r="T399" s="100">
        <f t="shared" si="201"/>
        <v>0.38338486811125738</v>
      </c>
      <c r="U399" s="100">
        <f t="shared" ref="U399:U462" si="228">(C399-C386)/C386</f>
        <v>0.14307286213288697</v>
      </c>
      <c r="V399" s="100">
        <f t="shared" si="213"/>
        <v>0.19033595962876923</v>
      </c>
      <c r="W399" s="100">
        <f t="shared" si="214"/>
        <v>0.30333656439540851</v>
      </c>
      <c r="X399" s="100">
        <f t="shared" si="220"/>
        <v>3.0157343513496755E-2</v>
      </c>
      <c r="Y399" s="100">
        <f t="shared" si="202"/>
        <v>0.73202373461277837</v>
      </c>
      <c r="Z399" s="100">
        <f t="shared" ref="Z399:Z462" si="229">(D399-D386)/D386</f>
        <v>0.18935963900158714</v>
      </c>
      <c r="AA399" s="100">
        <f t="shared" si="221"/>
        <v>0.80966404037123074</v>
      </c>
      <c r="AB399" s="100">
        <f t="shared" ref="AB399:AB462" si="230">AVERAGE(AA387:AA399)</f>
        <v>0.80554115815051996</v>
      </c>
      <c r="AC399" s="100">
        <f t="shared" si="226"/>
        <v>0.19445885796635842</v>
      </c>
      <c r="AD399" s="100">
        <f t="shared" si="204"/>
        <v>0.69666343560459154</v>
      </c>
      <c r="AE399" s="359">
        <f t="shared" si="227"/>
        <v>3778029.347692308</v>
      </c>
      <c r="AF399" s="100">
        <f t="shared" si="225"/>
        <v>4.9170107081501602E-2</v>
      </c>
      <c r="AG399" s="100">
        <f t="shared" si="203"/>
        <v>0.5437638000163697</v>
      </c>
      <c r="AI399" s="198">
        <f t="shared" si="206"/>
        <v>2525849.1178944004</v>
      </c>
      <c r="AJ399" s="205">
        <f t="shared" si="222"/>
        <v>1.1415533193667084E-2</v>
      </c>
      <c r="AK399" s="35">
        <f t="shared" si="223"/>
        <v>-1708.5899999999965</v>
      </c>
      <c r="AL399" s="35">
        <f t="shared" si="211"/>
        <v>-888.5</v>
      </c>
      <c r="AM399" s="35">
        <f t="shared" si="212"/>
        <v>-15944.949920000001</v>
      </c>
      <c r="AN399">
        <f t="shared" si="224"/>
        <v>-30662.219452799938</v>
      </c>
      <c r="AO399">
        <f t="shared" si="207"/>
        <v>2526536.9850079999</v>
      </c>
      <c r="AP399" s="35">
        <f t="shared" si="208"/>
        <v>1.5848268455042314</v>
      </c>
    </row>
    <row r="400" spans="2:42">
      <c r="B400" s="135">
        <v>44785</v>
      </c>
      <c r="C400" s="352">
        <v>1241284.76</v>
      </c>
      <c r="D400" s="352">
        <v>2812240.28</v>
      </c>
      <c r="E400" s="355">
        <v>38.43</v>
      </c>
      <c r="F400" s="356">
        <v>140975.06</v>
      </c>
      <c r="G400" s="111">
        <v>18.1083</v>
      </c>
      <c r="H400" s="136">
        <v>4053525.04</v>
      </c>
      <c r="I400" s="136">
        <f t="shared" si="198"/>
        <v>175634.58000000007</v>
      </c>
      <c r="J400" s="136">
        <f t="shared" si="209"/>
        <v>49401.399999999907</v>
      </c>
      <c r="K400" s="155">
        <f t="shared" si="210"/>
        <v>1.2187268985021468E-2</v>
      </c>
      <c r="L400" s="136">
        <f t="shared" si="215"/>
        <v>9699.1202929043629</v>
      </c>
      <c r="M400" s="136">
        <f t="shared" si="216"/>
        <v>9651.8102929043653</v>
      </c>
      <c r="N400" s="136">
        <f t="shared" si="217"/>
        <v>-9746.4302929043606</v>
      </c>
      <c r="O400" s="155">
        <f t="shared" si="205"/>
        <v>4.3328850387464257E-2</v>
      </c>
      <c r="P400" s="100">
        <f t="shared" si="218"/>
        <v>4.5291269006087417E-2</v>
      </c>
      <c r="Q400" s="100">
        <f t="shared" si="200"/>
        <v>0.62579150459538668</v>
      </c>
      <c r="S400" s="100">
        <f t="shared" si="219"/>
        <v>3.8403915857280785E-2</v>
      </c>
      <c r="T400" s="100">
        <f t="shared" si="201"/>
        <v>0.3966693196545899</v>
      </c>
      <c r="U400" s="100">
        <f t="shared" si="228"/>
        <v>0.13596639599377899</v>
      </c>
      <c r="V400" s="100">
        <f t="shared" si="213"/>
        <v>0.28065722833766105</v>
      </c>
      <c r="W400" s="100">
        <f t="shared" si="214"/>
        <v>0.26137893802006368</v>
      </c>
      <c r="X400" s="100">
        <f t="shared" si="220"/>
        <v>4.8360401535145627E-2</v>
      </c>
      <c r="Y400" s="100">
        <f t="shared" si="202"/>
        <v>0.75270297367771011</v>
      </c>
      <c r="Z400" s="100">
        <f t="shared" si="229"/>
        <v>0.17535198888884049</v>
      </c>
      <c r="AA400" s="100">
        <f t="shared" si="221"/>
        <v>0.71934277166233429</v>
      </c>
      <c r="AB400" s="100">
        <f t="shared" si="230"/>
        <v>0.80286067608989009</v>
      </c>
      <c r="AC400" s="100">
        <f t="shared" si="226"/>
        <v>0.19713934002698782</v>
      </c>
      <c r="AD400" s="100">
        <f t="shared" si="204"/>
        <v>0.73862106197993505</v>
      </c>
      <c r="AE400" s="359">
        <f t="shared" si="227"/>
        <v>3821731.9053846155</v>
      </c>
      <c r="AF400" s="100">
        <f t="shared" si="225"/>
        <v>4.8252511668394511E-2</v>
      </c>
      <c r="AG400" s="100">
        <f t="shared" si="203"/>
        <v>0.55755251223367408</v>
      </c>
      <c r="AI400" s="198">
        <f t="shared" si="206"/>
        <v>2552818.678998</v>
      </c>
      <c r="AJ400" s="205">
        <f t="shared" si="222"/>
        <v>1.5608434642198207E-2</v>
      </c>
      <c r="AK400" s="35">
        <f t="shared" si="223"/>
        <v>-47.309999999997672</v>
      </c>
      <c r="AL400" s="35">
        <f t="shared" si="211"/>
        <v>227.23999999999069</v>
      </c>
      <c r="AM400" s="35">
        <f t="shared" si="212"/>
        <v>4114.9300919998313</v>
      </c>
      <c r="AN400">
        <f t="shared" si="224"/>
        <v>-856.7036729999578</v>
      </c>
      <c r="AO400">
        <f t="shared" si="207"/>
        <v>2553514.5809669998</v>
      </c>
      <c r="AP400" s="35">
        <f t="shared" si="208"/>
        <v>1.5874297606183849</v>
      </c>
    </row>
    <row r="401" spans="2:42">
      <c r="B401" s="135">
        <v>44792</v>
      </c>
      <c r="C401" s="352">
        <v>1238521.76</v>
      </c>
      <c r="D401" s="352">
        <v>2857538.97</v>
      </c>
      <c r="E401" s="355">
        <v>40.46</v>
      </c>
      <c r="F401" s="356">
        <v>139027.85</v>
      </c>
      <c r="G401" s="111">
        <v>18.168025</v>
      </c>
      <c r="H401" s="136">
        <v>4096060.73</v>
      </c>
      <c r="I401" s="136">
        <f t="shared" si="198"/>
        <v>190995.45999999996</v>
      </c>
      <c r="J401" s="136">
        <f t="shared" si="209"/>
        <v>42535.689999999944</v>
      </c>
      <c r="K401" s="155">
        <f t="shared" si="210"/>
        <v>1.0384535973420478E-2</v>
      </c>
      <c r="L401" s="136">
        <f t="shared" si="215"/>
        <v>10512.725516394872</v>
      </c>
      <c r="M401" s="136">
        <f t="shared" si="216"/>
        <v>7429.5555163948884</v>
      </c>
      <c r="N401" s="136">
        <f t="shared" si="217"/>
        <v>-13595.895516394856</v>
      </c>
      <c r="O401" s="155">
        <f t="shared" si="205"/>
        <v>4.6629059623342052E-2</v>
      </c>
      <c r="P401" s="100">
        <f t="shared" si="218"/>
        <v>4.8909671617345322E-2</v>
      </c>
      <c r="Q401" s="100">
        <f t="shared" si="200"/>
        <v>0.63523428350068389</v>
      </c>
      <c r="S401" s="100">
        <f t="shared" si="219"/>
        <v>2.657467945530519E-2</v>
      </c>
      <c r="T401" s="100">
        <f t="shared" si="201"/>
        <v>0.38210334936176799</v>
      </c>
      <c r="U401" s="100">
        <f t="shared" si="228"/>
        <v>0.12403927074629884</v>
      </c>
      <c r="V401" s="100">
        <f t="shared" si="213"/>
        <v>-6.4957215928553261E-2</v>
      </c>
      <c r="W401" s="100">
        <f t="shared" si="214"/>
        <v>0.16786419949458511</v>
      </c>
      <c r="X401" s="100">
        <f t="shared" si="220"/>
        <v>5.8894932975032774E-2</v>
      </c>
      <c r="Y401" s="100">
        <f t="shared" si="202"/>
        <v>0.77623333744912437</v>
      </c>
      <c r="Z401" s="100">
        <f t="shared" si="229"/>
        <v>0.17489318465003481</v>
      </c>
      <c r="AA401" s="100">
        <f t="shared" si="221"/>
        <v>1.0649572159285643</v>
      </c>
      <c r="AB401" s="100">
        <f t="shared" si="230"/>
        <v>0.82231073978060265</v>
      </c>
      <c r="AC401" s="100">
        <f t="shared" si="226"/>
        <v>0.17768927633627635</v>
      </c>
      <c r="AD401" s="100">
        <f t="shared" si="204"/>
        <v>0.83213574814815183</v>
      </c>
      <c r="AE401" s="359">
        <f t="shared" si="227"/>
        <v>3864965.9346153853</v>
      </c>
      <c r="AF401" s="100">
        <f t="shared" si="225"/>
        <v>4.7569831205006352E-2</v>
      </c>
      <c r="AG401" s="100">
        <f t="shared" si="203"/>
        <v>0.56987173659618562</v>
      </c>
      <c r="AI401" s="198">
        <f t="shared" si="206"/>
        <v>2525861.45449625</v>
      </c>
      <c r="AJ401" s="205">
        <f t="shared" si="222"/>
        <v>-8.4074271907339966E-3</v>
      </c>
      <c r="AK401" s="35">
        <f t="shared" si="223"/>
        <v>-3083.1699999999837</v>
      </c>
      <c r="AL401" s="35">
        <f t="shared" si="211"/>
        <v>-1947.2099999999919</v>
      </c>
      <c r="AM401" s="35">
        <f t="shared" si="212"/>
        <v>-35376.959960249849</v>
      </c>
      <c r="AN401">
        <f t="shared" si="224"/>
        <v>-56015.109639249706</v>
      </c>
      <c r="AO401">
        <f t="shared" si="207"/>
        <v>2526596.53278775</v>
      </c>
      <c r="AP401" s="35">
        <f t="shared" si="208"/>
        <v>1.6211772148205092</v>
      </c>
    </row>
    <row r="402" spans="2:42">
      <c r="B402" s="135">
        <v>44799</v>
      </c>
      <c r="C402" s="352">
        <v>1255177.95</v>
      </c>
      <c r="D402" s="352">
        <v>2883454.4</v>
      </c>
      <c r="E402" s="355">
        <v>42.17</v>
      </c>
      <c r="F402" s="356">
        <v>137663.53</v>
      </c>
      <c r="G402" s="111">
        <v>18.208839999999999</v>
      </c>
      <c r="H402" s="136">
        <v>4138632.35</v>
      </c>
      <c r="I402" s="136">
        <f t="shared" si="198"/>
        <v>170463.03000000026</v>
      </c>
      <c r="J402" s="136">
        <f t="shared" si="209"/>
        <v>42571.620000000112</v>
      </c>
      <c r="K402" s="155">
        <f t="shared" si="210"/>
        <v>1.0286398114101657E-2</v>
      </c>
      <c r="L402" s="136">
        <f t="shared" si="215"/>
        <v>9361.5535091746788</v>
      </c>
      <c r="M402" s="136">
        <f t="shared" si="216"/>
        <v>5388.7635091746706</v>
      </c>
      <c r="N402" s="136">
        <f t="shared" si="217"/>
        <v>-13334.343509174687</v>
      </c>
      <c r="O402" s="155">
        <f t="shared" si="205"/>
        <v>4.1188251476360363E-2</v>
      </c>
      <c r="P402" s="100">
        <f t="shared" si="218"/>
        <v>4.2957599904028358E-2</v>
      </c>
      <c r="Q402" s="100">
        <f t="shared" si="200"/>
        <v>0.64776639975204309</v>
      </c>
      <c r="S402" s="100">
        <f t="shared" si="219"/>
        <v>2.834844845857671E-2</v>
      </c>
      <c r="T402" s="100">
        <f t="shared" si="201"/>
        <v>0.40532271297344574</v>
      </c>
      <c r="U402" s="100">
        <f t="shared" si="228"/>
        <v>0.11519455822406728</v>
      </c>
      <c r="V402" s="100">
        <f t="shared" si="213"/>
        <v>0.39125102591820327</v>
      </c>
      <c r="W402" s="100">
        <f t="shared" si="214"/>
        <v>0.20298506954851089</v>
      </c>
      <c r="X402" s="100">
        <f t="shared" si="220"/>
        <v>4.9447494188749587E-2</v>
      </c>
      <c r="Y402" s="100">
        <f t="shared" si="202"/>
        <v>0.78155738220472626</v>
      </c>
      <c r="Z402" s="100">
        <f t="shared" si="229"/>
        <v>0.16255273863696496</v>
      </c>
      <c r="AA402" s="100">
        <f t="shared" si="221"/>
        <v>0.60874897408178585</v>
      </c>
      <c r="AB402" s="100">
        <f t="shared" si="230"/>
        <v>0.81758402631373295</v>
      </c>
      <c r="AC402" s="100">
        <f t="shared" si="226"/>
        <v>0.18241598980314555</v>
      </c>
      <c r="AD402" s="100">
        <f t="shared" si="204"/>
        <v>0.79701493045148775</v>
      </c>
      <c r="AE402" s="359">
        <f t="shared" si="227"/>
        <v>3905952.8769230768</v>
      </c>
      <c r="AF402" s="100">
        <f t="shared" si="225"/>
        <v>4.6553606570125805E-2</v>
      </c>
      <c r="AG402" s="100">
        <f t="shared" si="203"/>
        <v>0.58094081906324546</v>
      </c>
      <c r="AI402" s="198">
        <f t="shared" si="206"/>
        <v>2506693.1916051996</v>
      </c>
      <c r="AJ402" s="205">
        <f t="shared" si="222"/>
        <v>-1.3195826300439797E-2</v>
      </c>
      <c r="AK402" s="35">
        <f t="shared" si="223"/>
        <v>-3972.7900000000081</v>
      </c>
      <c r="AL402" s="35">
        <f t="shared" si="211"/>
        <v>-1364.320000000007</v>
      </c>
      <c r="AM402" s="35">
        <f t="shared" si="212"/>
        <v>-24842.684588800126</v>
      </c>
      <c r="AN402">
        <f t="shared" si="224"/>
        <v>-72339.897463600137</v>
      </c>
      <c r="AO402">
        <f t="shared" si="207"/>
        <v>2507461.0583879999</v>
      </c>
      <c r="AP402" s="35">
        <f t="shared" si="208"/>
        <v>1.650527068468473</v>
      </c>
    </row>
    <row r="403" spans="2:42">
      <c r="B403" s="135">
        <v>44806</v>
      </c>
      <c r="C403" s="352">
        <v>1267755.97</v>
      </c>
      <c r="D403" s="352">
        <v>2899130.77</v>
      </c>
      <c r="E403" s="355">
        <v>42.33</v>
      </c>
      <c r="F403" s="356">
        <v>137026.31</v>
      </c>
      <c r="G403" s="111">
        <v>18.226579999999998</v>
      </c>
      <c r="H403" s="136">
        <v>4166886.74</v>
      </c>
      <c r="I403" s="136">
        <f t="shared" si="198"/>
        <v>162763.10000000009</v>
      </c>
      <c r="J403" s="136">
        <f t="shared" si="209"/>
        <v>28254.39000000013</v>
      </c>
      <c r="K403" s="155">
        <f t="shared" si="210"/>
        <v>6.7806954599395064E-3</v>
      </c>
      <c r="L403" s="136">
        <f t="shared" si="215"/>
        <v>8929.9857680376736</v>
      </c>
      <c r="M403" s="136">
        <f t="shared" si="216"/>
        <v>5208.4757680376642</v>
      </c>
      <c r="N403" s="136">
        <f t="shared" si="217"/>
        <v>-12651.495768037683</v>
      </c>
      <c r="O403" s="155">
        <f t="shared" si="205"/>
        <v>3.9061080887454136E-2</v>
      </c>
      <c r="P403" s="100">
        <f t="shared" si="218"/>
        <v>4.0648869673764638E-2</v>
      </c>
      <c r="Q403" s="100">
        <f t="shared" si="200"/>
        <v>0.64546429673878436</v>
      </c>
      <c r="S403" s="100">
        <f t="shared" si="219"/>
        <v>3.2862486586701149E-2</v>
      </c>
      <c r="T403" s="100">
        <f t="shared" si="201"/>
        <v>0.40456894959665879</v>
      </c>
      <c r="U403" s="100">
        <f t="shared" si="228"/>
        <v>0.10960772044217412</v>
      </c>
      <c r="V403" s="100">
        <f t="shared" si="213"/>
        <v>0.44517046731498933</v>
      </c>
      <c r="W403" s="100">
        <f t="shared" si="214"/>
        <v>0.24782072840834343</v>
      </c>
      <c r="X403" s="100">
        <f t="shared" si="220"/>
        <v>4.4090778658294957E-2</v>
      </c>
      <c r="Y403" s="100">
        <f t="shared" si="202"/>
        <v>0.77887763443483737</v>
      </c>
      <c r="Z403" s="100">
        <f t="shared" si="229"/>
        <v>0.15076863193364584</v>
      </c>
      <c r="AA403" s="100">
        <f t="shared" si="221"/>
        <v>0.55482953268501067</v>
      </c>
      <c r="AB403" s="100">
        <f t="shared" si="230"/>
        <v>0.80668542530169407</v>
      </c>
      <c r="AC403" s="100">
        <f t="shared" si="226"/>
        <v>0.19331459081518404</v>
      </c>
      <c r="AD403" s="100">
        <f t="shared" si="204"/>
        <v>0.7521792715916551</v>
      </c>
      <c r="AE403" s="359">
        <f t="shared" si="227"/>
        <v>3944803.7253846154</v>
      </c>
      <c r="AF403" s="100">
        <f t="shared" si="225"/>
        <v>4.4143219214053037E-2</v>
      </c>
      <c r="AG403" s="100">
        <f t="shared" si="203"/>
        <v>0.59106699582413713</v>
      </c>
      <c r="AI403" s="198">
        <f t="shared" si="206"/>
        <v>2497521.0013197996</v>
      </c>
      <c r="AJ403" s="205">
        <f t="shared" si="222"/>
        <v>-1.121528454487246E-2</v>
      </c>
      <c r="AK403" s="35">
        <f t="shared" si="223"/>
        <v>-3721.5100000000093</v>
      </c>
      <c r="AL403" s="35">
        <f t="shared" si="211"/>
        <v>-637.22000000000116</v>
      </c>
      <c r="AM403" s="35">
        <f t="shared" si="212"/>
        <v>-11614.34130760002</v>
      </c>
      <c r="AN403">
        <f t="shared" si="224"/>
        <v>-67830.399735800165</v>
      </c>
      <c r="AO403">
        <f t="shared" si="207"/>
        <v>2498292.5324511994</v>
      </c>
      <c r="AP403" s="35">
        <f t="shared" si="208"/>
        <v>1.667893845846651</v>
      </c>
    </row>
    <row r="404" spans="2:42">
      <c r="B404" s="135">
        <v>44813</v>
      </c>
      <c r="C404" s="352">
        <v>1276892.96</v>
      </c>
      <c r="D404" s="352">
        <v>2934047.68</v>
      </c>
      <c r="E404" s="355">
        <v>40.76</v>
      </c>
      <c r="F404" s="356">
        <v>136736.95999999999</v>
      </c>
      <c r="G404" s="111">
        <v>18.285360000000001</v>
      </c>
      <c r="H404" s="136">
        <v>4210940.63</v>
      </c>
      <c r="I404" s="136">
        <f t="shared" si="198"/>
        <v>157415.58999999985</v>
      </c>
      <c r="J404" s="136">
        <f t="shared" si="209"/>
        <v>44053.889999999665</v>
      </c>
      <c r="K404" s="155">
        <f t="shared" si="210"/>
        <v>1.0461769440810108E-2</v>
      </c>
      <c r="L404" s="136">
        <f t="shared" si="215"/>
        <v>8608.8318742425545</v>
      </c>
      <c r="M404" s="136">
        <f t="shared" si="216"/>
        <v>4370.7318742425487</v>
      </c>
      <c r="N404" s="136">
        <f t="shared" si="217"/>
        <v>-12846.93187424256</v>
      </c>
      <c r="O404" s="155">
        <f t="shared" si="205"/>
        <v>3.7382524198637267E-2</v>
      </c>
      <c r="P404" s="100">
        <f t="shared" si="218"/>
        <v>3.8834246352651085E-2</v>
      </c>
      <c r="Q404" s="100">
        <f t="shared" si="200"/>
        <v>0.66117722761138931</v>
      </c>
      <c r="S404" s="100">
        <f t="shared" si="219"/>
        <v>2.8686568261741933E-2</v>
      </c>
      <c r="T404" s="100">
        <f t="shared" si="201"/>
        <v>0.40682392582082499</v>
      </c>
      <c r="U404" s="100">
        <f t="shared" si="228"/>
        <v>0.10177669352635715</v>
      </c>
      <c r="V404" s="100">
        <f t="shared" si="213"/>
        <v>0.20740483984501845</v>
      </c>
      <c r="W404" s="100">
        <f t="shared" si="214"/>
        <v>0.22620504106359471</v>
      </c>
      <c r="X404" s="100">
        <f t="shared" si="220"/>
        <v>4.3313297539426601E-2</v>
      </c>
      <c r="Y404" s="100">
        <f t="shared" si="202"/>
        <v>0.80304776366132324</v>
      </c>
      <c r="Z404" s="100">
        <f t="shared" si="229"/>
        <v>0.14174557726218345</v>
      </c>
      <c r="AA404" s="100">
        <f t="shared" si="221"/>
        <v>0.79259538714970268</v>
      </c>
      <c r="AB404" s="100">
        <f t="shared" si="230"/>
        <v>0.80960245854591062</v>
      </c>
      <c r="AC404" s="100">
        <f t="shared" si="226"/>
        <v>0.19039757503210006</v>
      </c>
      <c r="AD404" s="100">
        <f t="shared" si="204"/>
        <v>0.77379502246251775</v>
      </c>
      <c r="AE404" s="359">
        <f t="shared" si="227"/>
        <v>3981896.770769231</v>
      </c>
      <c r="AF404" s="100">
        <f t="shared" si="225"/>
        <v>4.1908974608855155E-2</v>
      </c>
      <c r="AG404" s="100">
        <f t="shared" si="203"/>
        <v>0.60080735490390991</v>
      </c>
      <c r="AI404" s="198">
        <f t="shared" si="206"/>
        <v>2500284.5389056001</v>
      </c>
      <c r="AJ404" s="205">
        <f t="shared" si="222"/>
        <v>-2.057887641006291E-2</v>
      </c>
      <c r="AK404" s="35">
        <f t="shared" si="223"/>
        <v>-4238.1000000000058</v>
      </c>
      <c r="AL404" s="35">
        <f t="shared" si="211"/>
        <v>-289.35000000000582</v>
      </c>
      <c r="AM404" s="35">
        <f t="shared" si="212"/>
        <v>-5290.8689160001068</v>
      </c>
      <c r="AN404">
        <f t="shared" si="224"/>
        <v>-77495.184216000111</v>
      </c>
      <c r="AO404">
        <f t="shared" si="207"/>
        <v>2501029.8501792001</v>
      </c>
      <c r="AP404" s="35">
        <f t="shared" si="208"/>
        <v>1.6836826756379113</v>
      </c>
    </row>
    <row r="405" spans="2:42">
      <c r="B405" s="135">
        <v>44820</v>
      </c>
      <c r="C405" s="352">
        <v>1276745.18</v>
      </c>
      <c r="D405" s="352">
        <v>2971413.86</v>
      </c>
      <c r="E405" s="355">
        <v>44.85</v>
      </c>
      <c r="F405" s="356">
        <v>135846.81</v>
      </c>
      <c r="G405" s="111">
        <v>18.44754</v>
      </c>
      <c r="H405" s="136">
        <v>4248159.04</v>
      </c>
      <c r="I405" s="136">
        <f t="shared" si="198"/>
        <v>152098.31000000006</v>
      </c>
      <c r="J405" s="136">
        <f t="shared" si="209"/>
        <v>37218.410000000149</v>
      </c>
      <c r="K405" s="155">
        <f t="shared" si="210"/>
        <v>8.7610679472113519E-3</v>
      </c>
      <c r="L405" s="136">
        <f t="shared" si="215"/>
        <v>8244.9101614632655</v>
      </c>
      <c r="M405" s="136">
        <f t="shared" si="216"/>
        <v>5063.8701614632573</v>
      </c>
      <c r="N405" s="136">
        <f t="shared" si="217"/>
        <v>-11425.950161463274</v>
      </c>
      <c r="O405" s="155">
        <f t="shared" si="205"/>
        <v>3.5803346477348466E-2</v>
      </c>
      <c r="P405" s="100">
        <f t="shared" si="218"/>
        <v>3.7132825909053369E-2</v>
      </c>
      <c r="Q405" s="100">
        <f t="shared" si="200"/>
        <v>0.66748869839825975</v>
      </c>
      <c r="S405" s="100">
        <f t="shared" si="219"/>
        <v>3.0862130351266438E-2</v>
      </c>
      <c r="T405" s="100">
        <f t="shared" si="201"/>
        <v>0.39743855195683003</v>
      </c>
      <c r="U405" s="100">
        <f t="shared" si="228"/>
        <v>9.6845863163307899E-2</v>
      </c>
      <c r="V405" s="100">
        <f t="shared" si="213"/>
        <v>-3.9706156173793389E-3</v>
      </c>
      <c r="W405" s="100">
        <f t="shared" si="214"/>
        <v>0.25130732879280454</v>
      </c>
      <c r="X405" s="100">
        <f t="shared" si="220"/>
        <v>3.9850686620732122E-2</v>
      </c>
      <c r="Y405" s="100">
        <f t="shared" si="202"/>
        <v>0.81848355616956103</v>
      </c>
      <c r="Z405" s="100">
        <f t="shared" si="229"/>
        <v>0.13952561693908688</v>
      </c>
      <c r="AA405" s="100">
        <f t="shared" si="221"/>
        <v>1.003970346933132</v>
      </c>
      <c r="AB405" s="100">
        <f t="shared" si="230"/>
        <v>0.81901399919839912</v>
      </c>
      <c r="AC405" s="100">
        <f t="shared" si="226"/>
        <v>0.18098601371159212</v>
      </c>
      <c r="AD405" s="100">
        <f t="shared" si="204"/>
        <v>0.74869267120719241</v>
      </c>
      <c r="AE405" s="359">
        <f t="shared" si="227"/>
        <v>4018554.8815384614</v>
      </c>
      <c r="AF405" s="100">
        <f t="shared" si="225"/>
        <v>3.9738758250752938E-2</v>
      </c>
      <c r="AG405" s="100">
        <f t="shared" si="203"/>
        <v>0.61038336785295166</v>
      </c>
      <c r="AI405" s="198">
        <f t="shared" si="206"/>
        <v>2506039.4613473997</v>
      </c>
      <c r="AJ405" s="205">
        <f t="shared" si="222"/>
        <v>-7.8476169441381791E-3</v>
      </c>
      <c r="AK405" s="35">
        <f t="shared" si="223"/>
        <v>-3181.0400000000081</v>
      </c>
      <c r="AL405" s="35">
        <f t="shared" si="211"/>
        <v>-890.14999999999418</v>
      </c>
      <c r="AM405" s="35">
        <f t="shared" si="212"/>
        <v>-16421.077730999892</v>
      </c>
      <c r="AN405">
        <f t="shared" si="224"/>
        <v>-58682.36264160015</v>
      </c>
      <c r="AO405">
        <f t="shared" si="207"/>
        <v>2506866.8335163998</v>
      </c>
      <c r="AP405" s="35">
        <f t="shared" si="208"/>
        <v>1.6946089769120594</v>
      </c>
    </row>
    <row r="406" spans="2:42">
      <c r="B406" s="135">
        <v>44827</v>
      </c>
      <c r="C406" s="352">
        <v>1293800.44</v>
      </c>
      <c r="D406" s="352">
        <v>3000878.64</v>
      </c>
      <c r="E406" s="355">
        <v>51.25</v>
      </c>
      <c r="F406" s="356">
        <v>133740.73000000001</v>
      </c>
      <c r="G406" s="111">
        <v>18.543399999999998</v>
      </c>
      <c r="H406" s="136">
        <v>4294679.08</v>
      </c>
      <c r="I406" s="136">
        <f t="shared" si="198"/>
        <v>156046.72999999998</v>
      </c>
      <c r="J406" s="136">
        <f t="shared" si="209"/>
        <v>46520.040000000037</v>
      </c>
      <c r="K406" s="155">
        <f t="shared" si="210"/>
        <v>1.0832017744152385E-2</v>
      </c>
      <c r="L406" s="136">
        <f t="shared" si="215"/>
        <v>8415.216734795129</v>
      </c>
      <c r="M406" s="136">
        <f t="shared" si="216"/>
        <v>4492.4167347951407</v>
      </c>
      <c r="N406" s="136">
        <f t="shared" si="217"/>
        <v>-12338.016734795117</v>
      </c>
      <c r="O406" s="155">
        <f t="shared" si="205"/>
        <v>3.6334898858147037E-2</v>
      </c>
      <c r="P406" s="100">
        <f t="shared" si="218"/>
        <v>3.7704902683612374E-2</v>
      </c>
      <c r="Q406" s="100">
        <f t="shared" si="200"/>
        <v>0.68334095596883904</v>
      </c>
      <c r="S406" s="100">
        <f t="shared" si="219"/>
        <v>3.0770529389876546E-2</v>
      </c>
      <c r="T406" s="100">
        <f t="shared" si="201"/>
        <v>0.42009325239265538</v>
      </c>
      <c r="U406" s="100">
        <f t="shared" si="228"/>
        <v>9.4644868491383219E-2</v>
      </c>
      <c r="V406" s="100">
        <f t="shared" si="213"/>
        <v>0.36662178278436552</v>
      </c>
      <c r="W406" s="100">
        <f t="shared" si="214"/>
        <v>0.24750592338589855</v>
      </c>
      <c r="X406" s="100">
        <f t="shared" si="220"/>
        <v>4.0723460027666893E-2</v>
      </c>
      <c r="Y406" s="100">
        <f t="shared" si="202"/>
        <v>0.82956340541330398</v>
      </c>
      <c r="Z406" s="100">
        <f t="shared" si="229"/>
        <v>0.13499011728186106</v>
      </c>
      <c r="AA406" s="100">
        <f t="shared" si="221"/>
        <v>0.63337821721563947</v>
      </c>
      <c r="AB406" s="100">
        <f t="shared" si="230"/>
        <v>0.81619918002882252</v>
      </c>
      <c r="AC406" s="100">
        <f t="shared" si="226"/>
        <v>0.18380083288116952</v>
      </c>
      <c r="AD406" s="100">
        <f t="shared" si="204"/>
        <v>0.75249407661410295</v>
      </c>
      <c r="AE406" s="359">
        <f t="shared" si="227"/>
        <v>4054614.4107692312</v>
      </c>
      <c r="AF406" s="100">
        <f t="shared" si="225"/>
        <v>3.8060247660556212E-2</v>
      </c>
      <c r="AG406" s="100">
        <f t="shared" si="203"/>
        <v>0.61959680563849462</v>
      </c>
      <c r="AI406" s="198">
        <f t="shared" si="206"/>
        <v>2480007.852682</v>
      </c>
      <c r="AJ406" s="205">
        <f t="shared" si="222"/>
        <v>-1.0645634261331839E-2</v>
      </c>
      <c r="AK406" s="35">
        <f t="shared" si="223"/>
        <v>-3922.7999999999884</v>
      </c>
      <c r="AL406" s="35">
        <f t="shared" si="211"/>
        <v>-2106.0799999999872</v>
      </c>
      <c r="AM406" s="35">
        <f t="shared" si="212"/>
        <v>-39053.883871999758</v>
      </c>
      <c r="AN406">
        <f t="shared" si="224"/>
        <v>-72742.049519999782</v>
      </c>
      <c r="AO406">
        <f t="shared" si="207"/>
        <v>2480958.201932</v>
      </c>
      <c r="AP406" s="35">
        <f t="shared" si="208"/>
        <v>1.7310566041199722</v>
      </c>
    </row>
    <row r="407" spans="2:42">
      <c r="B407" s="135">
        <v>44834</v>
      </c>
      <c r="C407" s="352">
        <v>1311561.49</v>
      </c>
      <c r="D407" s="352">
        <v>3060522.16</v>
      </c>
      <c r="E407" s="355">
        <v>50.6</v>
      </c>
      <c r="F407" s="356">
        <v>133303.35</v>
      </c>
      <c r="G407" s="111">
        <v>18.562159999999999</v>
      </c>
      <c r="H407" s="136">
        <v>4372083.66</v>
      </c>
      <c r="I407" s="136">
        <f t="shared" si="198"/>
        <v>205196.91999999993</v>
      </c>
      <c r="J407" s="136">
        <f t="shared" si="209"/>
        <v>77404.580000000075</v>
      </c>
      <c r="K407" s="155">
        <f t="shared" si="210"/>
        <v>1.7704276957957402E-2</v>
      </c>
      <c r="L407" s="136">
        <f t="shared" si="215"/>
        <v>11054.582009852298</v>
      </c>
      <c r="M407" s="136">
        <f t="shared" si="216"/>
        <v>7331.6220098523063</v>
      </c>
      <c r="N407" s="136">
        <f t="shared" si="217"/>
        <v>-14777.54200985229</v>
      </c>
      <c r="O407" s="155">
        <f t="shared" si="205"/>
        <v>4.6933438597558746E-2</v>
      </c>
      <c r="P407" s="100">
        <f t="shared" si="218"/>
        <v>4.924465981525572E-2</v>
      </c>
      <c r="Q407" s="100">
        <f t="shared" si="200"/>
        <v>0.70663408281032813</v>
      </c>
      <c r="S407" s="100">
        <f t="shared" si="219"/>
        <v>3.4553589994137449E-2</v>
      </c>
      <c r="T407" s="100">
        <f t="shared" si="201"/>
        <v>0.42862633174627268</v>
      </c>
      <c r="U407" s="100">
        <f t="shared" si="228"/>
        <v>9.6708442679543496E-2</v>
      </c>
      <c r="V407" s="100">
        <f t="shared" si="213"/>
        <v>0.2294573525235849</v>
      </c>
      <c r="W407" s="100">
        <f t="shared" si="214"/>
        <v>0.21348039726912096</v>
      </c>
      <c r="X407" s="100">
        <f t="shared" si="220"/>
        <v>5.5668889334026188E-2</v>
      </c>
      <c r="Y407" s="100">
        <f t="shared" si="202"/>
        <v>0.86190451821243974</v>
      </c>
      <c r="Z407" s="100">
        <f t="shared" si="229"/>
        <v>0.14949010802097809</v>
      </c>
      <c r="AA407" s="100">
        <f t="shared" si="221"/>
        <v>0.77054251828509324</v>
      </c>
      <c r="AB407" s="100">
        <f t="shared" si="230"/>
        <v>0.83160968914185041</v>
      </c>
      <c r="AC407" s="100">
        <f t="shared" si="226"/>
        <v>0.16839031383034711</v>
      </c>
      <c r="AD407" s="100">
        <f t="shared" si="204"/>
        <v>0.78651955399720519</v>
      </c>
      <c r="AE407" s="359">
        <f t="shared" si="227"/>
        <v>4094127.6692307694</v>
      </c>
      <c r="AF407" s="100">
        <f t="shared" si="225"/>
        <v>3.7853326614265215E-2</v>
      </c>
      <c r="AG407" s="100">
        <f t="shared" si="203"/>
        <v>0.63009003949516507</v>
      </c>
      <c r="AI407" s="198">
        <f t="shared" si="206"/>
        <v>2474398.111236</v>
      </c>
      <c r="AJ407" s="205">
        <f t="shared" si="222"/>
        <v>-9.258336595199982E-3</v>
      </c>
      <c r="AK407" s="35">
        <f t="shared" si="223"/>
        <v>-3722.9599999999919</v>
      </c>
      <c r="AL407" s="35">
        <f t="shared" si="211"/>
        <v>-437.38000000000466</v>
      </c>
      <c r="AM407" s="35">
        <f t="shared" si="212"/>
        <v>-8118.7175408000858</v>
      </c>
      <c r="AN407">
        <f t="shared" si="224"/>
        <v>-69106.179193599848</v>
      </c>
      <c r="AO407">
        <f t="shared" si="207"/>
        <v>2475337.356532</v>
      </c>
      <c r="AP407" s="35">
        <f t="shared" si="208"/>
        <v>1.7662576975468838</v>
      </c>
    </row>
    <row r="408" spans="2:42">
      <c r="B408" s="135">
        <v>44841</v>
      </c>
      <c r="C408" s="352">
        <v>1313644.7</v>
      </c>
      <c r="D408" s="352">
        <v>3071371.66</v>
      </c>
      <c r="E408" s="355">
        <v>48.07</v>
      </c>
      <c r="F408" s="356">
        <v>133058.37</v>
      </c>
      <c r="G408" s="111">
        <v>18.5654</v>
      </c>
      <c r="H408" s="136">
        <v>4385016.37</v>
      </c>
      <c r="I408" s="136">
        <f t="shared" si="198"/>
        <v>174075.74000000022</v>
      </c>
      <c r="J408" s="136">
        <f t="shared" si="209"/>
        <v>12932.709999999963</v>
      </c>
      <c r="K408" s="155">
        <f t="shared" si="210"/>
        <v>2.9492957172244177E-3</v>
      </c>
      <c r="L408" s="136">
        <f t="shared" si="215"/>
        <v>9376.3527852887746</v>
      </c>
      <c r="M408" s="136">
        <f t="shared" si="216"/>
        <v>5697.7627852887781</v>
      </c>
      <c r="N408" s="136">
        <f t="shared" si="217"/>
        <v>-13054.942785288771</v>
      </c>
      <c r="O408" s="155">
        <f t="shared" si="205"/>
        <v>3.9697854081215261E-2</v>
      </c>
      <c r="P408" s="100">
        <f t="shared" si="218"/>
        <v>4.1338920515723403E-2</v>
      </c>
      <c r="Q408" s="100">
        <f t="shared" si="200"/>
        <v>0.69804769196004157</v>
      </c>
      <c r="S408" s="100">
        <f t="shared" si="219"/>
        <v>2.8782161975425092E-2</v>
      </c>
      <c r="T408" s="100">
        <f t="shared" si="201"/>
        <v>0.42291239068205194</v>
      </c>
      <c r="U408" s="100">
        <f t="shared" si="228"/>
        <v>0.10202631213051251</v>
      </c>
      <c r="V408" s="100">
        <f t="shared" si="213"/>
        <v>0.16108070156989282</v>
      </c>
      <c r="W408" s="100">
        <f t="shared" si="214"/>
        <v>0.21112499651013947</v>
      </c>
      <c r="X408" s="100">
        <f t="shared" si="220"/>
        <v>4.6803595229917998E-2</v>
      </c>
      <c r="Y408" s="100">
        <f t="shared" si="202"/>
        <v>0.8511398266313267</v>
      </c>
      <c r="Z408" s="100">
        <f t="shared" si="229"/>
        <v>0.13947916899778393</v>
      </c>
      <c r="AA408" s="100">
        <f t="shared" si="221"/>
        <v>0.83891929843010715</v>
      </c>
      <c r="AB408" s="100">
        <f t="shared" si="230"/>
        <v>0.80893713123107225</v>
      </c>
      <c r="AC408" s="100">
        <f t="shared" si="226"/>
        <v>0.19106287174112552</v>
      </c>
      <c r="AD408" s="100">
        <f t="shared" si="204"/>
        <v>0.78887488859734167</v>
      </c>
      <c r="AE408" s="359">
        <f t="shared" si="227"/>
        <v>4132402.4869230771</v>
      </c>
      <c r="AF408" s="100">
        <f t="shared" si="225"/>
        <v>3.7797493209441271E-2</v>
      </c>
      <c r="AG408" s="100">
        <f t="shared" si="203"/>
        <v>0.63986376966582081</v>
      </c>
      <c r="AI408" s="198">
        <f t="shared" si="206"/>
        <v>2470281.862398</v>
      </c>
      <c r="AJ408" s="205">
        <f t="shared" si="222"/>
        <v>-1.1999704849885842E-2</v>
      </c>
      <c r="AK408" s="35">
        <f t="shared" si="223"/>
        <v>-3678.5899999999965</v>
      </c>
      <c r="AL408" s="35">
        <f t="shared" si="211"/>
        <v>-244.98000000001048</v>
      </c>
      <c r="AM408" s="35">
        <f t="shared" si="212"/>
        <v>-4548.151692000195</v>
      </c>
      <c r="AN408">
        <f t="shared" si="224"/>
        <v>-68294.494785999937</v>
      </c>
      <c r="AO408">
        <f t="shared" si="207"/>
        <v>2471174.3011759999</v>
      </c>
      <c r="AP408" s="35">
        <f t="shared" si="208"/>
        <v>1.7744666444261854</v>
      </c>
    </row>
    <row r="409" spans="2:42">
      <c r="B409" s="135">
        <v>44848</v>
      </c>
      <c r="C409" s="352">
        <v>1329088.8500000001</v>
      </c>
      <c r="D409" s="352">
        <v>3108647.3</v>
      </c>
      <c r="E409" s="355">
        <v>49.8</v>
      </c>
      <c r="F409" s="356">
        <v>132419.54999999999</v>
      </c>
      <c r="G409" s="111">
        <v>18.582820000000002</v>
      </c>
      <c r="H409" s="136">
        <v>4437736.1399999997</v>
      </c>
      <c r="I409" s="136">
        <f t="shared" si="198"/>
        <v>189577.09999999963</v>
      </c>
      <c r="J409" s="136">
        <f t="shared" si="209"/>
        <v>52719.769999999553</v>
      </c>
      <c r="K409" s="155">
        <f t="shared" si="210"/>
        <v>1.1879879365698285E-2</v>
      </c>
      <c r="L409" s="136">
        <f t="shared" si="215"/>
        <v>10201.740101879026</v>
      </c>
      <c r="M409" s="136">
        <f t="shared" si="216"/>
        <v>6774.4801018790167</v>
      </c>
      <c r="N409" s="136">
        <f t="shared" si="217"/>
        <v>-13629.000101879035</v>
      </c>
      <c r="O409" s="155">
        <f t="shared" si="205"/>
        <v>4.2719326706071273E-2</v>
      </c>
      <c r="P409" s="100">
        <f t="shared" si="218"/>
        <v>4.4625706856775214E-2</v>
      </c>
      <c r="Q409" s="100">
        <f t="shared" si="200"/>
        <v>0.71704902975254492</v>
      </c>
      <c r="S409" s="100">
        <f t="shared" si="219"/>
        <v>4.0997742399936185E-2</v>
      </c>
      <c r="T409" s="100">
        <f t="shared" si="201"/>
        <v>0.44094678207463212</v>
      </c>
      <c r="U409" s="100">
        <f t="shared" si="228"/>
        <v>0.11185693310393191</v>
      </c>
      <c r="V409" s="100">
        <f t="shared" si="213"/>
        <v>0.2929479775803322</v>
      </c>
      <c r="W409" s="100">
        <f t="shared" si="214"/>
        <v>0.27610755729463243</v>
      </c>
      <c r="X409" s="100">
        <f t="shared" si="220"/>
        <v>4.6184559427208144E-2</v>
      </c>
      <c r="Y409" s="100">
        <f t="shared" si="202"/>
        <v>0.87026641890515899</v>
      </c>
      <c r="Z409" s="100">
        <f t="shared" si="229"/>
        <v>0.15885643016931197</v>
      </c>
      <c r="AA409" s="100">
        <f t="shared" si="221"/>
        <v>0.70705240178399831</v>
      </c>
      <c r="AB409" s="100">
        <f t="shared" si="230"/>
        <v>0.75942074740120247</v>
      </c>
      <c r="AC409" s="100">
        <f t="shared" si="226"/>
        <v>0.24057928475286683</v>
      </c>
      <c r="AD409" s="100">
        <f t="shared" si="204"/>
        <v>0.72389249545435719</v>
      </c>
      <c r="AE409" s="359">
        <f t="shared" si="227"/>
        <v>4175467.539230769</v>
      </c>
      <c r="AF409" s="100">
        <f t="shared" si="225"/>
        <v>3.9047036140572811E-2</v>
      </c>
      <c r="AG409" s="100">
        <f t="shared" si="203"/>
        <v>0.65168135921353021</v>
      </c>
      <c r="AI409" s="198">
        <f t="shared" si="206"/>
        <v>2460728.6621309998</v>
      </c>
      <c r="AJ409" s="205">
        <f t="shared" si="222"/>
        <v>-1.8080640754171543E-2</v>
      </c>
      <c r="AK409" s="35">
        <f t="shared" si="223"/>
        <v>-3427.2600000000093</v>
      </c>
      <c r="AL409" s="35">
        <f t="shared" si="211"/>
        <v>-638.82000000000698</v>
      </c>
      <c r="AM409" s="35">
        <f t="shared" si="212"/>
        <v>-11871.07707240013</v>
      </c>
      <c r="AN409">
        <f t="shared" si="224"/>
        <v>-63688.155673200177</v>
      </c>
      <c r="AO409">
        <f t="shared" si="207"/>
        <v>2461654.086567</v>
      </c>
      <c r="AP409" s="35">
        <f t="shared" si="208"/>
        <v>1.8027456271034512</v>
      </c>
    </row>
    <row r="410" spans="2:42">
      <c r="B410" s="135">
        <v>44855</v>
      </c>
      <c r="C410" s="352">
        <v>1327524.3500000001</v>
      </c>
      <c r="D410" s="352">
        <v>3136784.5</v>
      </c>
      <c r="E410" s="355">
        <v>54.17</v>
      </c>
      <c r="F410" s="356">
        <v>132122.99</v>
      </c>
      <c r="G410" s="111">
        <v>18.594080000000002</v>
      </c>
      <c r="H410" s="136">
        <v>4464308.8499999996</v>
      </c>
      <c r="I410" s="136">
        <f t="shared" si="198"/>
        <v>169629.76999999955</v>
      </c>
      <c r="J410" s="136">
        <f t="shared" si="209"/>
        <v>26572.709999999963</v>
      </c>
      <c r="K410" s="155">
        <f t="shared" si="210"/>
        <v>5.9522561930274972E-3</v>
      </c>
      <c r="L410" s="136">
        <f t="shared" si="215"/>
        <v>9122.7837032001335</v>
      </c>
      <c r="M410" s="136">
        <f t="shared" si="216"/>
        <v>7505.0437032001137</v>
      </c>
      <c r="N410" s="136">
        <f t="shared" si="217"/>
        <v>-10740.523703200153</v>
      </c>
      <c r="O410" s="155">
        <f t="shared" si="205"/>
        <v>3.7996871565012705E-2</v>
      </c>
      <c r="P410" s="100">
        <f t="shared" si="218"/>
        <v>3.9497659042779874E-2</v>
      </c>
      <c r="Q410" s="100">
        <f t="shared" si="200"/>
        <v>0.7208975893843258</v>
      </c>
      <c r="S410" s="100">
        <f t="shared" si="219"/>
        <v>2.6065774100370649E-2</v>
      </c>
      <c r="T410" s="100">
        <f t="shared" si="201"/>
        <v>0.44055092645312366</v>
      </c>
      <c r="U410" s="100">
        <f t="shared" si="228"/>
        <v>0.10034633874366686</v>
      </c>
      <c r="V410" s="100">
        <f t="shared" si="213"/>
        <v>-5.8876192906180895E-2</v>
      </c>
      <c r="W410" s="100">
        <f t="shared" si="214"/>
        <v>0.19880891190267036</v>
      </c>
      <c r="X410" s="100">
        <f t="shared" si="220"/>
        <v>4.5288689182045649E-2</v>
      </c>
      <c r="Y410" s="100">
        <f t="shared" si="202"/>
        <v>0.87535473961783228</v>
      </c>
      <c r="Z410" s="100">
        <f t="shared" si="229"/>
        <v>0.16237267374331607</v>
      </c>
      <c r="AA410" s="100">
        <f t="shared" si="221"/>
        <v>1.0588758165802519</v>
      </c>
      <c r="AB410" s="100">
        <f t="shared" si="230"/>
        <v>0.79532166822616213</v>
      </c>
      <c r="AC410" s="100">
        <f t="shared" si="226"/>
        <v>0.20467830667300116</v>
      </c>
      <c r="AD410" s="100">
        <f t="shared" si="204"/>
        <v>0.80119108809733242</v>
      </c>
      <c r="AE410" s="359">
        <f t="shared" si="227"/>
        <v>4218486.2761538466</v>
      </c>
      <c r="AF410" s="100">
        <f t="shared" si="225"/>
        <v>4.0416140422468959E-2</v>
      </c>
      <c r="AG410" s="100">
        <f t="shared" si="203"/>
        <v>0.6632610698222875</v>
      </c>
      <c r="AI410" s="198">
        <f t="shared" si="206"/>
        <v>2456705.4458992002</v>
      </c>
      <c r="AJ410" s="205">
        <f t="shared" si="222"/>
        <v>-9.3961020154027016E-3</v>
      </c>
      <c r="AK410" s="35">
        <f t="shared" si="223"/>
        <v>-1617.7400000000198</v>
      </c>
      <c r="AL410" s="35">
        <f t="shared" si="211"/>
        <v>-296.55999999999767</v>
      </c>
      <c r="AM410" s="35">
        <f t="shared" si="212"/>
        <v>-5514.2603647999576</v>
      </c>
      <c r="AN410">
        <f t="shared" si="224"/>
        <v>-30080.386979200372</v>
      </c>
      <c r="AO410">
        <f t="shared" si="207"/>
        <v>2457712.6872128001</v>
      </c>
      <c r="AP410" s="35">
        <f t="shared" si="208"/>
        <v>1.8164486325953768</v>
      </c>
    </row>
    <row r="411" spans="2:42">
      <c r="B411" s="135">
        <v>44862</v>
      </c>
      <c r="C411" s="352">
        <v>1350555.49</v>
      </c>
      <c r="D411" s="352">
        <v>3194010.78</v>
      </c>
      <c r="E411" s="355">
        <v>58.27</v>
      </c>
      <c r="F411" s="356">
        <v>133368.69</v>
      </c>
      <c r="G411" s="111">
        <v>18.583120000000001</v>
      </c>
      <c r="H411" s="136">
        <v>4544566.2699999996</v>
      </c>
      <c r="I411" s="136">
        <f t="shared" si="198"/>
        <v>172482.6099999994</v>
      </c>
      <c r="J411" s="136">
        <f t="shared" si="209"/>
        <v>80257.419999999925</v>
      </c>
      <c r="K411" s="155">
        <f t="shared" si="210"/>
        <v>1.7660083544122226E-2</v>
      </c>
      <c r="L411" s="136">
        <f t="shared" si="215"/>
        <v>9281.6819780531678</v>
      </c>
      <c r="M411" s="136">
        <f t="shared" si="216"/>
        <v>9347.0219780531643</v>
      </c>
      <c r="N411" s="136">
        <f t="shared" si="217"/>
        <v>-9216.3419780531713</v>
      </c>
      <c r="O411" s="155">
        <f t="shared" si="205"/>
        <v>3.7953591113547437E-2</v>
      </c>
      <c r="P411" s="100">
        <f t="shared" si="218"/>
        <v>3.9450894221909602E-2</v>
      </c>
      <c r="Q411" s="100">
        <f t="shared" si="200"/>
        <v>0.74620566607637473</v>
      </c>
      <c r="S411" s="100">
        <f t="shared" si="219"/>
        <v>2.9730973574102117E-2</v>
      </c>
      <c r="T411" s="100">
        <f t="shared" si="201"/>
        <v>0.45961989406653492</v>
      </c>
      <c r="U411" s="100">
        <f t="shared" si="228"/>
        <v>0.10648983492636471</v>
      </c>
      <c r="V411" s="100">
        <f t="shared" si="213"/>
        <v>0.28696586558600962</v>
      </c>
      <c r="W411" s="100">
        <f t="shared" si="214"/>
        <v>0.22607496489066425</v>
      </c>
      <c r="X411" s="100">
        <f t="shared" si="220"/>
        <v>4.3616289319728253E-2</v>
      </c>
      <c r="Y411" s="100">
        <f t="shared" si="202"/>
        <v>0.90430395746116499</v>
      </c>
      <c r="Z411" s="100">
        <f t="shared" si="229"/>
        <v>0.16247602510476788</v>
      </c>
      <c r="AA411" s="100">
        <f t="shared" si="221"/>
        <v>0.71303413441398744</v>
      </c>
      <c r="AB411" s="100">
        <f t="shared" si="230"/>
        <v>0.79045466580929535</v>
      </c>
      <c r="AC411" s="100">
        <f t="shared" si="226"/>
        <v>0.20954532127974712</v>
      </c>
      <c r="AD411" s="100">
        <f t="shared" si="204"/>
        <v>0.77392509308619639</v>
      </c>
      <c r="AE411" s="359">
        <f t="shared" si="227"/>
        <v>4262824.5030769221</v>
      </c>
      <c r="AF411" s="100">
        <f t="shared" si="225"/>
        <v>4.1204585561409372E-2</v>
      </c>
      <c r="AG411" s="100">
        <f t="shared" si="203"/>
        <v>0.67463456664861077</v>
      </c>
      <c r="AI411" s="198">
        <f t="shared" si="206"/>
        <v>2478406.3705128003</v>
      </c>
      <c r="AJ411" s="205">
        <f t="shared" si="222"/>
        <v>1.6198926351419401E-3</v>
      </c>
      <c r="AK411" s="35">
        <f t="shared" si="223"/>
        <v>65.339999999996508</v>
      </c>
      <c r="AL411" s="35">
        <f t="shared" si="211"/>
        <v>1245.7000000000116</v>
      </c>
      <c r="AM411" s="35">
        <f t="shared" si="212"/>
        <v>23148.992584000218</v>
      </c>
      <c r="AN411">
        <f t="shared" si="224"/>
        <v>1214.2210607999352</v>
      </c>
      <c r="AO411">
        <f t="shared" si="207"/>
        <v>2479489.2089152001</v>
      </c>
      <c r="AP411" s="35">
        <f t="shared" si="208"/>
        <v>1.8328639034441654</v>
      </c>
    </row>
    <row r="412" spans="2:42">
      <c r="B412" s="135">
        <v>44869</v>
      </c>
      <c r="C412" s="352">
        <v>1359794.31</v>
      </c>
      <c r="D412" s="352">
        <v>3227713.23</v>
      </c>
      <c r="E412" s="355">
        <v>54.73</v>
      </c>
      <c r="F412" s="356">
        <v>132239.04999999999</v>
      </c>
      <c r="G412" s="111">
        <v>18.573460000000001</v>
      </c>
      <c r="H412" s="136">
        <v>4587507.54</v>
      </c>
      <c r="I412" s="136">
        <f t="shared" ref="I412:I448" si="231">H412-H408</f>
        <v>202491.16999999993</v>
      </c>
      <c r="J412" s="136">
        <f t="shared" si="209"/>
        <v>42941.270000000484</v>
      </c>
      <c r="K412" s="155">
        <f t="shared" si="210"/>
        <v>9.3604794380349916E-3</v>
      </c>
      <c r="L412" s="136">
        <f t="shared" si="215"/>
        <v>10902.178161742611</v>
      </c>
      <c r="M412" s="136">
        <f t="shared" si="216"/>
        <v>10082.858161742604</v>
      </c>
      <c r="N412" s="136">
        <f t="shared" si="217"/>
        <v>-11721.498161742618</v>
      </c>
      <c r="O412" s="155">
        <f t="shared" si="205"/>
        <v>4.4139692029803168E-2</v>
      </c>
      <c r="P412" s="100">
        <f t="shared" si="218"/>
        <v>4.6177973561362079E-2</v>
      </c>
      <c r="Q412" s="100">
        <f t="shared" si="200"/>
        <v>0.74883540524210446</v>
      </c>
      <c r="S412" s="100">
        <f t="shared" si="219"/>
        <v>3.5130968061607606E-2</v>
      </c>
      <c r="T412" s="100">
        <f t="shared" si="201"/>
        <v>0.45965595707163714</v>
      </c>
      <c r="U412" s="100">
        <f t="shared" si="228"/>
        <v>0.10784769743426854</v>
      </c>
      <c r="V412" s="100">
        <f t="shared" si="213"/>
        <v>0.21515013412504944</v>
      </c>
      <c r="W412" s="100">
        <f t="shared" si="214"/>
        <v>0.22790924661060588</v>
      </c>
      <c r="X412" s="100">
        <f t="shared" si="220"/>
        <v>5.0902849705919281E-2</v>
      </c>
      <c r="Y412" s="100">
        <f t="shared" si="202"/>
        <v>0.90809083298029813</v>
      </c>
      <c r="Z412" s="100">
        <f t="shared" si="229"/>
        <v>0.16242621908234248</v>
      </c>
      <c r="AA412" s="100">
        <f t="shared" si="221"/>
        <v>0.78484986587494521</v>
      </c>
      <c r="AB412" s="100">
        <f t="shared" si="230"/>
        <v>0.78854588315573482</v>
      </c>
      <c r="AC412" s="100">
        <f t="shared" si="226"/>
        <v>0.21145410393330713</v>
      </c>
      <c r="AD412" s="100">
        <f t="shared" si="204"/>
        <v>0.77209080277426367</v>
      </c>
      <c r="AE412" s="359">
        <f t="shared" si="227"/>
        <v>4307700.1876923069</v>
      </c>
      <c r="AF412" s="100">
        <f t="shared" si="225"/>
        <v>4.24202873084015E-2</v>
      </c>
      <c r="AG412" s="100">
        <f t="shared" si="203"/>
        <v>0.68550157830665959</v>
      </c>
      <c r="AI412" s="198">
        <f t="shared" si="206"/>
        <v>2456136.7056129999</v>
      </c>
      <c r="AJ412" s="205">
        <f t="shared" si="222"/>
        <v>-5.726130689907934E-3</v>
      </c>
      <c r="AK412" s="35">
        <f t="shared" si="223"/>
        <v>-819.32000000000698</v>
      </c>
      <c r="AL412" s="35">
        <f t="shared" si="211"/>
        <v>-1129.640000000014</v>
      </c>
      <c r="AM412" s="35">
        <f t="shared" si="212"/>
        <v>-20981.323354400261</v>
      </c>
      <c r="AN412">
        <f t="shared" si="224"/>
        <v>-15217.607247200131</v>
      </c>
      <c r="AO412">
        <f t="shared" si="207"/>
        <v>2457153.2310788003</v>
      </c>
      <c r="AP412" s="35">
        <f t="shared" si="208"/>
        <v>1.8670010001720074</v>
      </c>
    </row>
    <row r="413" spans="2:42">
      <c r="B413" s="135">
        <v>44876</v>
      </c>
      <c r="C413" s="352">
        <v>1380790.81</v>
      </c>
      <c r="D413" s="352">
        <v>3256177.28</v>
      </c>
      <c r="E413" s="355">
        <v>56.9</v>
      </c>
      <c r="F413" s="356">
        <v>134442.46</v>
      </c>
      <c r="G413" s="111">
        <v>18.601279999999999</v>
      </c>
      <c r="H413" s="136">
        <v>4636968.09</v>
      </c>
      <c r="I413" s="136">
        <f t="shared" si="231"/>
        <v>199231.95000000019</v>
      </c>
      <c r="J413" s="136">
        <f t="shared" si="209"/>
        <v>49460.549999999814</v>
      </c>
      <c r="K413" s="155">
        <f t="shared" si="210"/>
        <v>1.0666571138728672E-2</v>
      </c>
      <c r="L413" s="136">
        <f t="shared" si="215"/>
        <v>10710.658083744785</v>
      </c>
      <c r="M413" s="136">
        <f t="shared" si="216"/>
        <v>12733.568083744789</v>
      </c>
      <c r="N413" s="136">
        <f t="shared" si="217"/>
        <v>-8687.748083744782</v>
      </c>
      <c r="O413" s="155">
        <f t="shared" si="205"/>
        <v>4.2965995480896267E-2</v>
      </c>
      <c r="P413" s="100">
        <f t="shared" si="218"/>
        <v>4.4894951776019786E-2</v>
      </c>
      <c r="Q413" s="100">
        <f t="shared" si="200"/>
        <v>0.75870183456847939</v>
      </c>
      <c r="S413" s="100">
        <f t="shared" si="219"/>
        <v>3.8900303768254436E-2</v>
      </c>
      <c r="T413" s="100">
        <f t="shared" si="201"/>
        <v>0.47850692977640691</v>
      </c>
      <c r="U413" s="100">
        <f t="shared" si="228"/>
        <v>0.11238843373860487</v>
      </c>
      <c r="V413" s="100">
        <f t="shared" si="213"/>
        <v>0.42451003880870875</v>
      </c>
      <c r="W413" s="100">
        <f t="shared" si="214"/>
        <v>0.25950636933483767</v>
      </c>
      <c r="X413" s="100">
        <f t="shared" si="220"/>
        <v>4.7457934517048619E-2</v>
      </c>
      <c r="Y413" s="100">
        <f t="shared" si="202"/>
        <v>0.91238721134370071</v>
      </c>
      <c r="Z413" s="100">
        <f t="shared" si="229"/>
        <v>0.15785884412408743</v>
      </c>
      <c r="AA413" s="100">
        <f t="shared" si="221"/>
        <v>0.57548996119129125</v>
      </c>
      <c r="AB413" s="100">
        <f t="shared" si="230"/>
        <v>0.77748028235026989</v>
      </c>
      <c r="AC413" s="100">
        <f t="shared" si="226"/>
        <v>0.22251970473877236</v>
      </c>
      <c r="AD413" s="100">
        <f t="shared" ref="AD413:AD444" si="232">(D413-D409)/(H413-H409)</f>
        <v>0.74049358047240843</v>
      </c>
      <c r="AE413" s="359">
        <f t="shared" si="227"/>
        <v>4352580.4223076915</v>
      </c>
      <c r="AF413" s="100">
        <f t="shared" si="225"/>
        <v>4.2417497301284579E-2</v>
      </c>
      <c r="AG413" s="100">
        <f t="shared" si="203"/>
        <v>0.69574709813748548</v>
      </c>
      <c r="AI413" s="198">
        <f t="shared" si="206"/>
        <v>2500801.8423487996</v>
      </c>
      <c r="AJ413" s="205">
        <f t="shared" si="222"/>
        <v>1.6285086947821468E-2</v>
      </c>
      <c r="AK413" s="35">
        <f t="shared" si="223"/>
        <v>2022.9100000000035</v>
      </c>
      <c r="AL413" s="35">
        <f t="shared" si="211"/>
        <v>2203.4100000000035</v>
      </c>
      <c r="AM413" s="35">
        <f t="shared" si="212"/>
        <v>40986.246364800063</v>
      </c>
      <c r="AN413">
        <f t="shared" si="224"/>
        <v>37628.715324800061</v>
      </c>
      <c r="AO413">
        <f t="shared" si="207"/>
        <v>2501860.2551807994</v>
      </c>
      <c r="AP413" s="35">
        <f t="shared" si="208"/>
        <v>1.853408111183614</v>
      </c>
    </row>
    <row r="414" spans="2:42">
      <c r="B414" s="135">
        <v>44883</v>
      </c>
      <c r="C414" s="352">
        <v>1382816.45</v>
      </c>
      <c r="D414" s="352">
        <v>3297058.46</v>
      </c>
      <c r="E414" s="355">
        <v>65.39</v>
      </c>
      <c r="F414" s="356">
        <v>134185.56</v>
      </c>
      <c r="G414" s="111">
        <v>18.611940000000001</v>
      </c>
      <c r="H414" s="136">
        <v>4679874.9000000004</v>
      </c>
      <c r="I414" s="136">
        <f t="shared" si="231"/>
        <v>215566.05000000075</v>
      </c>
      <c r="J414" s="136">
        <f t="shared" si="209"/>
        <v>42906.810000000522</v>
      </c>
      <c r="K414" s="155">
        <f t="shared" si="210"/>
        <v>9.1683668723709939E-3</v>
      </c>
      <c r="L414" s="136">
        <f t="shared" si="215"/>
        <v>11582.137595543545</v>
      </c>
      <c r="M414" s="136">
        <f t="shared" si="216"/>
        <v>13644.707595543552</v>
      </c>
      <c r="N414" s="136">
        <f t="shared" si="217"/>
        <v>-9519.5675955435381</v>
      </c>
      <c r="O414" s="155">
        <f t="shared" si="205"/>
        <v>4.606235307700228E-2</v>
      </c>
      <c r="P414" s="100">
        <f t="shared" si="218"/>
        <v>4.8286544959809573E-2</v>
      </c>
      <c r="Q414" s="100">
        <f t="shared" si="200"/>
        <v>0.76209635520167296</v>
      </c>
      <c r="S414" s="100">
        <f t="shared" si="219"/>
        <v>4.1650535449688629E-2</v>
      </c>
      <c r="T414" s="100">
        <f t="shared" si="201"/>
        <v>0.46699920162584169</v>
      </c>
      <c r="U414" s="100">
        <f t="shared" si="228"/>
        <v>0.11650557516244199</v>
      </c>
      <c r="V414" s="100">
        <f t="shared" si="213"/>
        <v>4.7210221407740935E-2</v>
      </c>
      <c r="W414" s="100">
        <f t="shared" si="214"/>
        <v>0.25649725455376515</v>
      </c>
      <c r="X414" s="100">
        <f t="shared" si="220"/>
        <v>5.1094985964129813E-2</v>
      </c>
      <c r="Y414" s="100">
        <f t="shared" si="202"/>
        <v>0.92445718982844172</v>
      </c>
      <c r="Z414" s="100">
        <f t="shared" si="229"/>
        <v>0.15381049728956092</v>
      </c>
      <c r="AA414" s="100">
        <f t="shared" si="221"/>
        <v>0.95279001165548483</v>
      </c>
      <c r="AB414" s="100">
        <f t="shared" si="230"/>
        <v>0.76885203586772544</v>
      </c>
      <c r="AC414" s="100">
        <f t="shared" si="226"/>
        <v>0.2311479691492565</v>
      </c>
      <c r="AD414" s="100">
        <f t="shared" si="232"/>
        <v>0.74350279183572465</v>
      </c>
      <c r="AE414" s="359">
        <f t="shared" si="227"/>
        <v>4397489.2046153834</v>
      </c>
      <c r="AF414" s="100">
        <f t="shared" si="225"/>
        <v>4.2432976367233914E-2</v>
      </c>
      <c r="AG414" s="100">
        <f t="shared" si="203"/>
        <v>0.7055263960435797</v>
      </c>
      <c r="AI414" s="198">
        <f t="shared" si="206"/>
        <v>2497453.5915863998</v>
      </c>
      <c r="AJ414" s="205">
        <f t="shared" si="222"/>
        <v>1.6586500329218379E-2</v>
      </c>
      <c r="AK414" s="35">
        <f t="shared" si="223"/>
        <v>2062.570000000007</v>
      </c>
      <c r="AL414" s="35">
        <f t="shared" si="211"/>
        <v>-256.89999999999418</v>
      </c>
      <c r="AM414" s="35">
        <f t="shared" si="212"/>
        <v>-4781.4073859998916</v>
      </c>
      <c r="AN414">
        <f t="shared" si="224"/>
        <v>38388.429085800133</v>
      </c>
      <c r="AO414">
        <f t="shared" si="207"/>
        <v>2498670.6263430002</v>
      </c>
      <c r="AP414" s="35">
        <f t="shared" si="208"/>
        <v>1.8729458979751017</v>
      </c>
    </row>
    <row r="415" spans="2:42">
      <c r="B415" s="135">
        <v>44890</v>
      </c>
      <c r="C415" s="352">
        <v>1409913.81</v>
      </c>
      <c r="D415" s="352">
        <v>3328656.51</v>
      </c>
      <c r="E415" s="355">
        <v>72.38</v>
      </c>
      <c r="F415" s="356">
        <v>133874.13</v>
      </c>
      <c r="G415" s="111">
        <v>18.614879999999999</v>
      </c>
      <c r="H415" s="136">
        <v>4738570.32</v>
      </c>
      <c r="I415" s="136">
        <f t="shared" si="231"/>
        <v>194004.05000000075</v>
      </c>
      <c r="J415" s="136">
        <f t="shared" si="209"/>
        <v>58695.419999999925</v>
      </c>
      <c r="K415" s="155">
        <f t="shared" si="210"/>
        <v>1.2386736090475475E-2</v>
      </c>
      <c r="L415" s="136">
        <f t="shared" si="215"/>
        <v>10421.987678674304</v>
      </c>
      <c r="M415" s="136">
        <f t="shared" si="216"/>
        <v>10927.427678674307</v>
      </c>
      <c r="N415" s="136">
        <f t="shared" si="217"/>
        <v>-9916.547678674302</v>
      </c>
      <c r="O415" s="155">
        <f t="shared" si="205"/>
        <v>4.094147325010062E-2</v>
      </c>
      <c r="P415" s="100">
        <f t="shared" si="218"/>
        <v>4.268923335559606E-2</v>
      </c>
      <c r="Q415" s="100">
        <f t="shared" si="200"/>
        <v>0.77343075479554713</v>
      </c>
      <c r="S415" s="100">
        <f t="shared" si="219"/>
        <v>4.3951041211938699E-2</v>
      </c>
      <c r="T415" s="100">
        <f t="shared" si="201"/>
        <v>0.49833383062991354</v>
      </c>
      <c r="U415" s="100">
        <f t="shared" si="228"/>
        <v>0.12327802603606931</v>
      </c>
      <c r="V415" s="100">
        <f t="shared" si="213"/>
        <v>0.46166055204988971</v>
      </c>
      <c r="W415" s="100">
        <f t="shared" si="214"/>
        <v>0.3059643342497223</v>
      </c>
      <c r="X415" s="100">
        <f t="shared" si="220"/>
        <v>4.2155690532766452E-2</v>
      </c>
      <c r="Y415" s="100">
        <f t="shared" si="202"/>
        <v>0.92297673061458041</v>
      </c>
      <c r="Z415" s="100">
        <f t="shared" si="229"/>
        <v>0.15439887310165193</v>
      </c>
      <c r="AA415" s="100">
        <f t="shared" si="221"/>
        <v>0.53833927757906586</v>
      </c>
      <c r="AB415" s="100">
        <f t="shared" si="230"/>
        <v>0.76343590536751627</v>
      </c>
      <c r="AC415" s="100">
        <f t="shared" si="226"/>
        <v>0.23656408654400163</v>
      </c>
      <c r="AD415" s="100">
        <f t="shared" si="232"/>
        <v>0.69403566575027409</v>
      </c>
      <c r="AE415" s="359">
        <f t="shared" si="227"/>
        <v>4443638.2792307688</v>
      </c>
      <c r="AF415" s="100">
        <f t="shared" si="225"/>
        <v>4.2416425077629778E-2</v>
      </c>
      <c r="AG415" s="100">
        <f t="shared" si="203"/>
        <v>0.71522117853021139</v>
      </c>
      <c r="AI415" s="198">
        <f t="shared" si="206"/>
        <v>2492050.8650544002</v>
      </c>
      <c r="AJ415" s="205">
        <f t="shared" si="222"/>
        <v>5.5053500119823916E-3</v>
      </c>
      <c r="AK415" s="35">
        <f t="shared" si="223"/>
        <v>505.44000000000233</v>
      </c>
      <c r="AL415" s="35">
        <f t="shared" si="211"/>
        <v>-311.42999999999302</v>
      </c>
      <c r="AM415" s="35">
        <f t="shared" si="212"/>
        <v>-5797.2320783998694</v>
      </c>
      <c r="AN415">
        <f t="shared" si="224"/>
        <v>9408.7049472000435</v>
      </c>
      <c r="AO415">
        <f t="shared" si="207"/>
        <v>2493398.2100688</v>
      </c>
      <c r="AP415" s="35">
        <f t="shared" si="208"/>
        <v>1.9004466678706926</v>
      </c>
    </row>
    <row r="416" spans="2:42">
      <c r="B416" s="135">
        <v>44897</v>
      </c>
      <c r="C416" s="352">
        <v>1432012.12</v>
      </c>
      <c r="D416" s="352">
        <v>3366979.57</v>
      </c>
      <c r="E416" s="355">
        <v>71.7</v>
      </c>
      <c r="F416" s="356">
        <v>133805.60999999999</v>
      </c>
      <c r="G416" s="111">
        <v>18.623460000000001</v>
      </c>
      <c r="H416" s="136">
        <v>4798991.6900000004</v>
      </c>
      <c r="I416" s="136">
        <f t="shared" si="231"/>
        <v>211484.15000000037</v>
      </c>
      <c r="J416" s="136">
        <f t="shared" si="209"/>
        <v>60421.370000000112</v>
      </c>
      <c r="K416" s="155">
        <f t="shared" si="210"/>
        <v>1.2590430220144871E-2</v>
      </c>
      <c r="L416" s="136">
        <f t="shared" si="215"/>
        <v>11355.792640035759</v>
      </c>
      <c r="M416" s="136">
        <f t="shared" si="216"/>
        <v>12922.352640035757</v>
      </c>
      <c r="N416" s="136">
        <f t="shared" si="217"/>
        <v>-9789.2326400357615</v>
      </c>
      <c r="O416" s="155">
        <f t="shared" si="205"/>
        <v>4.4068455138333518E-2</v>
      </c>
      <c r="P416" s="100">
        <f t="shared" si="218"/>
        <v>4.6100011423632528E-2</v>
      </c>
      <c r="Q416" s="100">
        <f t="shared" si="200"/>
        <v>0.76794517469842893</v>
      </c>
      <c r="S416" s="100">
        <f t="shared" si="219"/>
        <v>5.3109363283039515E-2</v>
      </c>
      <c r="T416" s="100">
        <f t="shared" si="201"/>
        <v>0.50171912875943359</v>
      </c>
      <c r="U416" s="100">
        <f t="shared" si="228"/>
        <v>0.12956448550583449</v>
      </c>
      <c r="V416" s="100">
        <f t="shared" si="213"/>
        <v>0.36573665906615516</v>
      </c>
      <c r="W416" s="100">
        <f t="shared" si="214"/>
        <v>0.34148095731996903</v>
      </c>
      <c r="X416" s="100">
        <f t="shared" si="220"/>
        <v>4.314706111608306E-2</v>
      </c>
      <c r="Y416" s="100">
        <f t="shared" si="202"/>
        <v>0.9121177566380434</v>
      </c>
      <c r="Z416" s="100">
        <f t="shared" si="229"/>
        <v>0.16137554222847278</v>
      </c>
      <c r="AA416" s="100">
        <f t="shared" si="221"/>
        <v>0.63426334093384484</v>
      </c>
      <c r="AB416" s="100">
        <f t="shared" si="230"/>
        <v>0.76954619830973425</v>
      </c>
      <c r="AC416" s="100">
        <f t="shared" si="226"/>
        <v>0.23045379360178361</v>
      </c>
      <c r="AD416" s="100">
        <f t="shared" si="232"/>
        <v>0.65851904268002881</v>
      </c>
      <c r="AE416" s="359">
        <f t="shared" si="227"/>
        <v>4492261.7369230771</v>
      </c>
      <c r="AF416" s="100">
        <f t="shared" si="225"/>
        <v>4.2844566982188775E-2</v>
      </c>
      <c r="AG416" s="100">
        <f t="shared" si="203"/>
        <v>0.72466455414852915</v>
      </c>
      <c r="AI416" s="198">
        <f t="shared" si="206"/>
        <v>2491923.4256106</v>
      </c>
      <c r="AJ416" s="205">
        <f t="shared" si="222"/>
        <v>1.4570329052050291E-2</v>
      </c>
      <c r="AK416" s="35">
        <f t="shared" si="223"/>
        <v>1566.5599999999977</v>
      </c>
      <c r="AL416" s="35">
        <f t="shared" si="211"/>
        <v>-68.520000000018626</v>
      </c>
      <c r="AM416" s="35">
        <f t="shared" si="212"/>
        <v>-1276.0794792003469</v>
      </c>
      <c r="AN416">
        <f t="shared" si="224"/>
        <v>29174.767497599958</v>
      </c>
      <c r="AO416">
        <f t="shared" si="207"/>
        <v>2493258.7276926003</v>
      </c>
      <c r="AP416" s="35">
        <f t="shared" si="208"/>
        <v>1.9247868809994111</v>
      </c>
    </row>
    <row r="417" spans="2:42">
      <c r="B417" s="135">
        <v>44904</v>
      </c>
      <c r="C417" s="352">
        <v>1445243.03</v>
      </c>
      <c r="D417" s="352">
        <v>3413759.89</v>
      </c>
      <c r="E417" s="355">
        <v>66.86</v>
      </c>
      <c r="F417" s="356">
        <v>133849.85999999999</v>
      </c>
      <c r="G417" s="111">
        <v>18.638300000000001</v>
      </c>
      <c r="H417" s="136">
        <v>4859002.93</v>
      </c>
      <c r="I417" s="136">
        <f t="shared" si="231"/>
        <v>222034.83999999985</v>
      </c>
      <c r="J417" s="136">
        <f t="shared" si="209"/>
        <v>60011.239999999292</v>
      </c>
      <c r="K417" s="155">
        <f t="shared" si="210"/>
        <v>1.2350525584062428E-2</v>
      </c>
      <c r="L417" s="136">
        <f t="shared" si="215"/>
        <v>11912.826813604237</v>
      </c>
      <c r="M417" s="136">
        <f t="shared" si="216"/>
        <v>11320.226813604231</v>
      </c>
      <c r="N417" s="136">
        <f t="shared" si="217"/>
        <v>-12505.426813604243</v>
      </c>
      <c r="O417" s="155">
        <f t="shared" si="205"/>
        <v>4.5695555898748935E-2</v>
      </c>
      <c r="P417" s="100">
        <f t="shared" si="218"/>
        <v>4.7883624750154334E-2</v>
      </c>
      <c r="Q417" s="100">
        <f t="shared" si="200"/>
        <v>0.77079914036080943</v>
      </c>
      <c r="S417" s="100">
        <f t="shared" si="219"/>
        <v>4.6677758523030702E-2</v>
      </c>
      <c r="T417" s="100">
        <f t="shared" si="201"/>
        <v>0.50672318190778343</v>
      </c>
      <c r="U417" s="100">
        <f t="shared" si="228"/>
        <v>0.13184352586609926</v>
      </c>
      <c r="V417" s="100">
        <f t="shared" si="213"/>
        <v>0.22047386456270646</v>
      </c>
      <c r="W417" s="100">
        <f t="shared" si="214"/>
        <v>0.29027975969897346</v>
      </c>
      <c r="X417" s="100">
        <f t="shared" si="220"/>
        <v>4.83949725243462E-2</v>
      </c>
      <c r="Y417" s="100">
        <f t="shared" si="202"/>
        <v>0.91272298461354351</v>
      </c>
      <c r="Z417" s="100">
        <f t="shared" si="229"/>
        <v>0.16349843708061348</v>
      </c>
      <c r="AA417" s="100">
        <f t="shared" si="221"/>
        <v>0.77952596880185865</v>
      </c>
      <c r="AB417" s="100">
        <f t="shared" si="230"/>
        <v>0.76854085843682307</v>
      </c>
      <c r="AC417" s="100">
        <f t="shared" si="226"/>
        <v>0.23145910319545196</v>
      </c>
      <c r="AD417" s="100">
        <f t="shared" si="232"/>
        <v>0.70972019526305175</v>
      </c>
      <c r="AE417" s="359">
        <f t="shared" si="227"/>
        <v>4542112.6830769237</v>
      </c>
      <c r="AF417" s="100">
        <f t="shared" si="225"/>
        <v>4.354480385884385E-2</v>
      </c>
      <c r="AG417" s="100">
        <f t="shared" si="203"/>
        <v>0.73310374834619008</v>
      </c>
      <c r="AI417" s="198">
        <f t="shared" si="206"/>
        <v>2494733.8456379999</v>
      </c>
      <c r="AJ417" s="205">
        <f t="shared" si="222"/>
        <v>-2.4264204416534095E-3</v>
      </c>
      <c r="AK417" s="35">
        <f t="shared" si="223"/>
        <v>-592.60000000000582</v>
      </c>
      <c r="AL417" s="35">
        <f t="shared" si="211"/>
        <v>44.25</v>
      </c>
      <c r="AM417" s="35">
        <f t="shared" si="212"/>
        <v>824.744775</v>
      </c>
      <c r="AN417">
        <f t="shared" si="224"/>
        <v>-11045.05658000011</v>
      </c>
      <c r="AO417">
        <f t="shared" si="207"/>
        <v>2495980.0023759995</v>
      </c>
      <c r="AP417" s="35">
        <f t="shared" si="208"/>
        <v>1.9467315144250221</v>
      </c>
    </row>
    <row r="418" spans="2:42">
      <c r="B418" s="135">
        <v>44911</v>
      </c>
      <c r="C418" s="352">
        <v>1454893.97</v>
      </c>
      <c r="D418" s="352">
        <v>3474376.09</v>
      </c>
      <c r="E418" s="355">
        <v>70.14</v>
      </c>
      <c r="F418" s="356">
        <v>133931.67000000001</v>
      </c>
      <c r="G418" s="111">
        <v>18.679680000000001</v>
      </c>
      <c r="H418" s="136">
        <v>4929270.07</v>
      </c>
      <c r="I418" s="136">
        <f t="shared" si="231"/>
        <v>249395.16999999993</v>
      </c>
      <c r="J418" s="136">
        <f t="shared" si="209"/>
        <v>70267.140000000596</v>
      </c>
      <c r="K418" s="155">
        <f t="shared" si="210"/>
        <v>1.4255080164435096E-2</v>
      </c>
      <c r="L418" s="136">
        <f t="shared" si="215"/>
        <v>13351.14787833624</v>
      </c>
      <c r="M418" s="136">
        <f t="shared" si="216"/>
        <v>13097.257878336255</v>
      </c>
      <c r="N418" s="136">
        <f t="shared" si="217"/>
        <v>-13605.037878336225</v>
      </c>
      <c r="O418" s="155">
        <f t="shared" si="205"/>
        <v>5.0594746576748208E-2</v>
      </c>
      <c r="P418" s="100">
        <f t="shared" si="218"/>
        <v>5.3290990748491994E-2</v>
      </c>
      <c r="Q418" s="100">
        <f t="shared" si="200"/>
        <v>0.78135730269245751</v>
      </c>
      <c r="S418" s="100">
        <f t="shared" si="219"/>
        <v>5.2123707379963566E-2</v>
      </c>
      <c r="T418" s="100">
        <f t="shared" si="201"/>
        <v>0.51080217126089922</v>
      </c>
      <c r="U418" s="100">
        <f t="shared" si="228"/>
        <v>0.13953355202797793</v>
      </c>
      <c r="V418" s="100">
        <f t="shared" si="213"/>
        <v>0.13734641825467583</v>
      </c>
      <c r="W418" s="100">
        <f t="shared" si="214"/>
        <v>0.28900928594567427</v>
      </c>
      <c r="X418" s="100">
        <f t="shared" si="220"/>
        <v>5.3780553833431236E-2</v>
      </c>
      <c r="Y418" s="100">
        <f t="shared" si="202"/>
        <v>0.92577061535168781</v>
      </c>
      <c r="Z418" s="100">
        <f t="shared" si="229"/>
        <v>0.16926697313042754</v>
      </c>
      <c r="AA418" s="100">
        <f t="shared" si="221"/>
        <v>0.86265358174531093</v>
      </c>
      <c r="AB418" s="100">
        <f t="shared" si="230"/>
        <v>0.75767033803775996</v>
      </c>
      <c r="AC418" s="100">
        <f t="shared" si="226"/>
        <v>0.24232964426253309</v>
      </c>
      <c r="AD418" s="100">
        <f t="shared" si="232"/>
        <v>0.71099063386031069</v>
      </c>
      <c r="AE418" s="359">
        <f t="shared" si="227"/>
        <v>4594505.8392307693</v>
      </c>
      <c r="AF418" s="100">
        <f t="shared" si="225"/>
        <v>4.4802073512450503E-2</v>
      </c>
      <c r="AG418" s="100">
        <f t="shared" si="203"/>
        <v>0.7418727521624906</v>
      </c>
      <c r="AI418" s="198">
        <f t="shared" si="206"/>
        <v>2501800.7374656005</v>
      </c>
      <c r="AJ418" s="205">
        <f t="shared" si="222"/>
        <v>1.7406312949500384E-3</v>
      </c>
      <c r="AK418" s="35">
        <f t="shared" si="223"/>
        <v>-253.88999999998487</v>
      </c>
      <c r="AL418" s="35">
        <f t="shared" si="211"/>
        <v>81.810000000026776</v>
      </c>
      <c r="AM418" s="35">
        <f t="shared" si="212"/>
        <v>1528.1846208005002</v>
      </c>
      <c r="AN418">
        <f t="shared" si="224"/>
        <v>-4742.5839551997178</v>
      </c>
      <c r="AO418">
        <f t="shared" si="207"/>
        <v>2503110.9302208005</v>
      </c>
      <c r="AP418" s="35">
        <f t="shared" si="208"/>
        <v>1.9692575388838989</v>
      </c>
    </row>
    <row r="419" spans="2:42">
      <c r="B419" s="135">
        <v>44918</v>
      </c>
      <c r="C419" s="352">
        <v>1487485.28</v>
      </c>
      <c r="D419" s="352">
        <v>3525234.43</v>
      </c>
      <c r="E419" s="355">
        <v>76.540000000000006</v>
      </c>
      <c r="F419" s="356">
        <v>133374.16</v>
      </c>
      <c r="G419" s="111">
        <v>18.71396</v>
      </c>
      <c r="H419" s="136">
        <v>5012719.71</v>
      </c>
      <c r="I419" s="136">
        <f t="shared" si="231"/>
        <v>274149.38999999966</v>
      </c>
      <c r="J419" s="136">
        <f t="shared" si="209"/>
        <v>83449.639999999665</v>
      </c>
      <c r="K419" s="155">
        <f t="shared" si="210"/>
        <v>1.6647577528327365E-2</v>
      </c>
      <c r="L419" s="136">
        <f t="shared" si="215"/>
        <v>14649.459013485102</v>
      </c>
      <c r="M419" s="136">
        <f t="shared" si="216"/>
        <v>14149.489013485101</v>
      </c>
      <c r="N419" s="136">
        <f t="shared" si="217"/>
        <v>-15149.429013485103</v>
      </c>
      <c r="O419" s="155">
        <f t="shared" si="205"/>
        <v>5.4690747909381845E-2</v>
      </c>
      <c r="P419" s="100">
        <f t="shared" si="218"/>
        <v>5.7854874252451664E-2</v>
      </c>
      <c r="Q419" s="100">
        <f t="shared" si="200"/>
        <v>0.79219631090673526</v>
      </c>
      <c r="S419" s="100">
        <f t="shared" si="219"/>
        <v>5.5018590108000975E-2</v>
      </c>
      <c r="T419" s="100">
        <f t="shared" si="201"/>
        <v>0.54050794596683516</v>
      </c>
      <c r="U419" s="100">
        <f t="shared" si="228"/>
        <v>0.14970225238136423</v>
      </c>
      <c r="V419" s="100">
        <f t="shared" si="213"/>
        <v>0.39055063628794789</v>
      </c>
      <c r="W419" s="100">
        <f t="shared" si="214"/>
        <v>0.28295328324458452</v>
      </c>
      <c r="X419" s="100">
        <f t="shared" si="220"/>
        <v>5.9056234672889216E-2</v>
      </c>
      <c r="Y419" s="100">
        <f t="shared" si="202"/>
        <v>0.92489640527905947</v>
      </c>
      <c r="Z419" s="100">
        <f t="shared" si="229"/>
        <v>0.17473408721387013</v>
      </c>
      <c r="AA419" s="100">
        <f t="shared" si="221"/>
        <v>0.60944948354481243</v>
      </c>
      <c r="AB419" s="100">
        <f t="shared" si="230"/>
        <v>0.75582966621692715</v>
      </c>
      <c r="AC419" s="100">
        <f t="shared" si="226"/>
        <v>0.24417032530127022</v>
      </c>
      <c r="AD419" s="100">
        <f t="shared" si="232"/>
        <v>0.71704671675541798</v>
      </c>
      <c r="AE419" s="359">
        <f t="shared" si="227"/>
        <v>4649739.7338461541</v>
      </c>
      <c r="AF419" s="100">
        <f t="shared" si="225"/>
        <v>4.638124025051453E-2</v>
      </c>
      <c r="AG419" s="100">
        <f t="shared" si="203"/>
        <v>0.75027234842817692</v>
      </c>
      <c r="AI419" s="198">
        <f t="shared" si="206"/>
        <v>2495958.6952736001</v>
      </c>
      <c r="AJ419" s="205">
        <f t="shared" si="222"/>
        <v>1.5681181608283806E-3</v>
      </c>
      <c r="AK419" s="35">
        <f t="shared" si="223"/>
        <v>-499.97000000000116</v>
      </c>
      <c r="AL419" s="35">
        <f t="shared" si="211"/>
        <v>-557.51000000000931</v>
      </c>
      <c r="AM419" s="35">
        <f t="shared" si="212"/>
        <v>-10433.219839600175</v>
      </c>
      <c r="AN419">
        <f t="shared" si="224"/>
        <v>-9356.4185812000214</v>
      </c>
      <c r="AO419">
        <f t="shared" si="207"/>
        <v>2497391.061772</v>
      </c>
      <c r="AP419" s="35">
        <f t="shared" si="208"/>
        <v>2.0071825300933335</v>
      </c>
    </row>
    <row r="420" spans="2:42">
      <c r="B420" s="135">
        <v>44925</v>
      </c>
      <c r="C420" s="352">
        <v>1528691.1</v>
      </c>
      <c r="D420" s="352">
        <v>3572291.45</v>
      </c>
      <c r="E420" s="355">
        <v>72.19</v>
      </c>
      <c r="F420" s="356">
        <v>132111.09</v>
      </c>
      <c r="G420" s="111">
        <v>18.755600000000001</v>
      </c>
      <c r="H420" s="136">
        <v>5100982.5599999996</v>
      </c>
      <c r="I420" s="136">
        <f t="shared" si="231"/>
        <v>301990.86999999918</v>
      </c>
      <c r="J420" s="136">
        <f t="shared" si="209"/>
        <v>88262.849999999627</v>
      </c>
      <c r="K420" s="155">
        <f t="shared" si="210"/>
        <v>1.7303107580120727E-2</v>
      </c>
      <c r="L420" s="136">
        <f t="shared" si="215"/>
        <v>16101.370790590499</v>
      </c>
      <c r="M420" s="136">
        <f t="shared" si="216"/>
        <v>14406.85079059051</v>
      </c>
      <c r="N420" s="136">
        <f t="shared" si="217"/>
        <v>-17795.890790590489</v>
      </c>
      <c r="O420" s="155">
        <f t="shared" si="205"/>
        <v>5.9202490196319985E-2</v>
      </c>
      <c r="P420" s="100">
        <f t="shared" si="218"/>
        <v>6.2927983523972122E-2</v>
      </c>
      <c r="Q420" s="100">
        <f t="shared" si="200"/>
        <v>0.8117968474442373</v>
      </c>
      <c r="S420" s="100">
        <f t="shared" si="219"/>
        <v>6.7512682783718317E-2</v>
      </c>
      <c r="T420" s="100">
        <f t="shared" si="201"/>
        <v>0.56326242977779584</v>
      </c>
      <c r="U420" s="100">
        <f t="shared" si="228"/>
        <v>0.16555046153421302</v>
      </c>
      <c r="V420" s="100">
        <f t="shared" si="213"/>
        <v>0.46685349498685164</v>
      </c>
      <c r="W420" s="100">
        <f t="shared" si="214"/>
        <v>0.3201387512145657</v>
      </c>
      <c r="X420" s="100">
        <f t="shared" si="220"/>
        <v>6.0978059335239851E-2</v>
      </c>
      <c r="Y420" s="100">
        <f t="shared" si="202"/>
        <v>0.94405943743444709</v>
      </c>
      <c r="Z420" s="100">
        <f t="shared" si="229"/>
        <v>0.16721633213072373</v>
      </c>
      <c r="AA420" s="100">
        <f t="shared" si="221"/>
        <v>0.53314639171520317</v>
      </c>
      <c r="AB420" s="100">
        <f t="shared" si="230"/>
        <v>0.7375684257115509</v>
      </c>
      <c r="AC420" s="100">
        <f t="shared" si="226"/>
        <v>0.26243156702921377</v>
      </c>
      <c r="AD420" s="100">
        <f t="shared" si="232"/>
        <v>0.67986121567185431</v>
      </c>
      <c r="AE420" s="359">
        <f t="shared" si="227"/>
        <v>4705808.88</v>
      </c>
      <c r="AF420" s="100">
        <f t="shared" si="225"/>
        <v>4.7536665399908196E-2</v>
      </c>
      <c r="AG420" s="100">
        <f t="shared" si="203"/>
        <v>0.75846487164703957</v>
      </c>
      <c r="AI420" s="198">
        <f t="shared" si="206"/>
        <v>2477822.759604</v>
      </c>
      <c r="AJ420" s="205">
        <f t="shared" si="222"/>
        <v>-5.6585470731890207E-3</v>
      </c>
      <c r="AK420" s="35">
        <f t="shared" si="223"/>
        <v>-1694.5199999999895</v>
      </c>
      <c r="AL420" s="35">
        <f t="shared" si="211"/>
        <v>-1263.070000000007</v>
      </c>
      <c r="AM420" s="35">
        <f t="shared" si="212"/>
        <v>-23689.635692000131</v>
      </c>
      <c r="AN420">
        <f t="shared" si="224"/>
        <v>-31781.739311999805</v>
      </c>
      <c r="AO420">
        <f t="shared" si="207"/>
        <v>2479176.7263680003</v>
      </c>
      <c r="AP420" s="35">
        <f t="shared" si="208"/>
        <v>2.0575308350336732</v>
      </c>
    </row>
    <row r="421" spans="2:42">
      <c r="B421" s="135">
        <v>44932</v>
      </c>
      <c r="C421" s="352">
        <v>1543750.78</v>
      </c>
      <c r="D421" s="352">
        <v>3581038.12</v>
      </c>
      <c r="E421" s="355">
        <v>61.38</v>
      </c>
      <c r="F421" s="356">
        <v>130926.76</v>
      </c>
      <c r="G421" s="111">
        <v>18.768139999999999</v>
      </c>
      <c r="H421" s="136">
        <v>5124788.9000000004</v>
      </c>
      <c r="I421" s="136">
        <f t="shared" si="231"/>
        <v>265785.97000000067</v>
      </c>
      <c r="J421" s="136">
        <f t="shared" si="209"/>
        <v>23806.340000000782</v>
      </c>
      <c r="K421" s="155">
        <f t="shared" si="210"/>
        <v>4.645330854506179E-3</v>
      </c>
      <c r="L421" s="136">
        <f t="shared" si="215"/>
        <v>14161.550904884591</v>
      </c>
      <c r="M421" s="136">
        <f t="shared" si="216"/>
        <v>11238.450904884599</v>
      </c>
      <c r="N421" s="136">
        <f t="shared" si="217"/>
        <v>-17084.650904884584</v>
      </c>
      <c r="O421" s="155">
        <f t="shared" si="205"/>
        <v>5.1862813315100773E-2</v>
      </c>
      <c r="P421" s="100">
        <f t="shared" si="218"/>
        <v>5.4699693296953969E-2</v>
      </c>
      <c r="Q421" s="100">
        <f t="shared" si="200"/>
        <v>0.80888616050949369</v>
      </c>
      <c r="S421" s="100">
        <f t="shared" si="219"/>
        <v>6.8159989673155522E-2</v>
      </c>
      <c r="T421" s="100">
        <f t="shared" si="201"/>
        <v>0.56510605741309994</v>
      </c>
      <c r="U421" s="100">
        <f t="shared" si="228"/>
        <v>0.17516614652348544</v>
      </c>
      <c r="V421" s="100">
        <f t="shared" si="213"/>
        <v>0.63259115008856637</v>
      </c>
      <c r="W421" s="100">
        <f t="shared" si="214"/>
        <v>0.3706281035074942</v>
      </c>
      <c r="X421" s="100">
        <f t="shared" si="220"/>
        <v>4.9001170378154504E-2</v>
      </c>
      <c r="Y421" s="100">
        <f t="shared" si="202"/>
        <v>0.93908900553923236</v>
      </c>
      <c r="Z421" s="100">
        <f t="shared" si="229"/>
        <v>0.16594099198011092</v>
      </c>
      <c r="AA421" s="100">
        <f t="shared" si="221"/>
        <v>0.36740926996756484</v>
      </c>
      <c r="AB421" s="100">
        <f t="shared" si="230"/>
        <v>0.70129842352212468</v>
      </c>
      <c r="AC421" s="100">
        <f t="shared" si="226"/>
        <v>0.29870160153065023</v>
      </c>
      <c r="AD421" s="100">
        <f t="shared" si="232"/>
        <v>0.62937193411676151</v>
      </c>
      <c r="AE421" s="359">
        <f t="shared" si="227"/>
        <v>4762714.4592307694</v>
      </c>
      <c r="AF421" s="100">
        <f t="shared" si="225"/>
        <v>4.856809849208879E-2</v>
      </c>
      <c r="AG421" s="100">
        <f t="shared" si="203"/>
        <v>0.76699429394833585</v>
      </c>
      <c r="AI421" s="198">
        <f t="shared" si="206"/>
        <v>2457251.7614263999</v>
      </c>
      <c r="AJ421" s="205">
        <f t="shared" si="222"/>
        <v>-1.5024482181590956E-2</v>
      </c>
      <c r="AK421" s="35">
        <f t="shared" si="223"/>
        <v>-2923.0999999999913</v>
      </c>
      <c r="AL421" s="35">
        <f t="shared" si="211"/>
        <v>-1184.3300000000017</v>
      </c>
      <c r="AM421" s="35">
        <f t="shared" si="212"/>
        <v>-22227.671246200032</v>
      </c>
      <c r="AN421">
        <f t="shared" si="224"/>
        <v>-54861.150033999831</v>
      </c>
      <c r="AO421">
        <f t="shared" si="207"/>
        <v>2458403.7498595999</v>
      </c>
      <c r="AP421" s="35">
        <f t="shared" si="208"/>
        <v>2.0846001802155887</v>
      </c>
    </row>
    <row r="422" spans="2:42">
      <c r="B422" s="135">
        <v>44939</v>
      </c>
      <c r="C422" s="352">
        <v>1570206.66</v>
      </c>
      <c r="D422" s="352">
        <v>3619429.83</v>
      </c>
      <c r="E422" s="355">
        <v>58.54</v>
      </c>
      <c r="F422" s="356">
        <v>133066.07</v>
      </c>
      <c r="G422" s="111">
        <v>18.78106</v>
      </c>
      <c r="H422" s="136">
        <v>5189636.5</v>
      </c>
      <c r="I422" s="136">
        <f t="shared" si="231"/>
        <v>260366.4299999997</v>
      </c>
      <c r="J422" s="136">
        <f t="shared" si="209"/>
        <v>64847.599999999627</v>
      </c>
      <c r="K422" s="155">
        <f t="shared" si="210"/>
        <v>1.2495595789801391E-2</v>
      </c>
      <c r="L422" s="136">
        <f t="shared" si="215"/>
        <v>13863.244673090854</v>
      </c>
      <c r="M422" s="136">
        <f t="shared" si="216"/>
        <v>12997.644673090848</v>
      </c>
      <c r="N422" s="136">
        <f t="shared" si="217"/>
        <v>-14728.84467309086</v>
      </c>
      <c r="O422" s="155">
        <f t="shared" si="205"/>
        <v>5.0170456061806971E-2</v>
      </c>
      <c r="P422" s="100">
        <f t="shared" si="218"/>
        <v>5.2820483824697333E-2</v>
      </c>
      <c r="Q422" s="100">
        <f t="shared" si="200"/>
        <v>0.83755083503167038</v>
      </c>
      <c r="S422" s="100">
        <f t="shared" si="219"/>
        <v>7.9258483695550649E-2</v>
      </c>
      <c r="T422" s="100">
        <f t="shared" si="201"/>
        <v>0.59883363229114606</v>
      </c>
      <c r="U422" s="100">
        <f t="shared" si="228"/>
        <v>0.18141586997739076</v>
      </c>
      <c r="V422" s="100">
        <f t="shared" si="213"/>
        <v>0.40797007136732955</v>
      </c>
      <c r="W422" s="100">
        <f t="shared" si="214"/>
        <v>0.44288616623886601</v>
      </c>
      <c r="X422" s="100">
        <f t="shared" si="220"/>
        <v>4.1749579274821751E-2</v>
      </c>
      <c r="Y422" s="100">
        <f t="shared" si="202"/>
        <v>0.96481895100410875</v>
      </c>
      <c r="Z422" s="100">
        <f t="shared" si="229"/>
        <v>0.16431022264893166</v>
      </c>
      <c r="AA422" s="100">
        <f t="shared" si="221"/>
        <v>0.5920297744249623</v>
      </c>
      <c r="AB422" s="100">
        <f t="shared" si="230"/>
        <v>0.69245052910989102</v>
      </c>
      <c r="AC422" s="100">
        <f t="shared" si="226"/>
        <v>0.3075494548988808</v>
      </c>
      <c r="AD422" s="100">
        <f t="shared" si="232"/>
        <v>0.55711383376113577</v>
      </c>
      <c r="AE422" s="359">
        <f t="shared" si="227"/>
        <v>4820552.9484615391</v>
      </c>
      <c r="AF422" s="100">
        <f t="shared" si="225"/>
        <v>4.9199438882118279E-2</v>
      </c>
      <c r="AG422" s="100">
        <f t="shared" si="203"/>
        <v>0.77630140169382655</v>
      </c>
      <c r="AI422" s="198">
        <f t="shared" si="206"/>
        <v>2499121.8446342</v>
      </c>
      <c r="AJ422" s="205">
        <f t="shared" si="222"/>
        <v>-1.0707858508804749E-3</v>
      </c>
      <c r="AK422" s="35">
        <f t="shared" si="223"/>
        <v>-865.60000000000582</v>
      </c>
      <c r="AL422" s="35">
        <f t="shared" si="211"/>
        <v>2139.3100000000122</v>
      </c>
      <c r="AM422" s="35">
        <f t="shared" si="212"/>
        <v>40178.509468600227</v>
      </c>
      <c r="AN422">
        <f t="shared" si="224"/>
        <v>-16256.885536000109</v>
      </c>
      <c r="AO422">
        <f t="shared" si="207"/>
        <v>2500221.2878866005</v>
      </c>
      <c r="AP422" s="35">
        <f t="shared" si="208"/>
        <v>2.0756708716718117</v>
      </c>
    </row>
    <row r="423" spans="2:42">
      <c r="B423" s="135">
        <v>44946</v>
      </c>
      <c r="C423" s="352">
        <v>1565435.2</v>
      </c>
      <c r="D423" s="352">
        <v>3654485.16</v>
      </c>
      <c r="E423" s="355">
        <v>61.09</v>
      </c>
      <c r="F423" s="356">
        <v>133172.73000000001</v>
      </c>
      <c r="G423" s="111">
        <v>18.788319999999999</v>
      </c>
      <c r="H423" s="136">
        <v>5219920.3600000003</v>
      </c>
      <c r="I423" s="136">
        <f t="shared" si="231"/>
        <v>207200.65000000037</v>
      </c>
      <c r="J423" s="136">
        <f t="shared" si="209"/>
        <v>30283.860000000335</v>
      </c>
      <c r="K423" s="155">
        <f t="shared" si="210"/>
        <v>5.8015942603385495E-3</v>
      </c>
      <c r="L423" s="136">
        <f t="shared" si="215"/>
        <v>11028.162709598324</v>
      </c>
      <c r="M423" s="136">
        <f t="shared" si="216"/>
        <v>10826.732709598331</v>
      </c>
      <c r="N423" s="136">
        <f t="shared" si="217"/>
        <v>-11229.592709598317</v>
      </c>
      <c r="O423" s="155">
        <f t="shared" si="205"/>
        <v>3.9694216714065034E-2</v>
      </c>
      <c r="P423" s="100">
        <f t="shared" si="218"/>
        <v>4.133497621793028E-2</v>
      </c>
      <c r="Q423" s="100">
        <f t="shared" si="200"/>
        <v>0.83547758596611532</v>
      </c>
      <c r="S423" s="100">
        <f t="shared" si="219"/>
        <v>5.2403826140719811E-2</v>
      </c>
      <c r="T423" s="100">
        <f t="shared" si="201"/>
        <v>0.58584327437199857</v>
      </c>
      <c r="U423" s="100">
        <f t="shared" si="228"/>
        <v>0.17921392552987811</v>
      </c>
      <c r="V423" s="100">
        <f t="shared" si="213"/>
        <v>-0.15755785424975249</v>
      </c>
      <c r="W423" s="100">
        <f t="shared" si="214"/>
        <v>0.37620499742640667</v>
      </c>
      <c r="X423" s="100">
        <f t="shared" si="220"/>
        <v>3.6664435391889662E-2</v>
      </c>
      <c r="Y423" s="100">
        <f t="shared" si="202"/>
        <v>0.96819274508767239</v>
      </c>
      <c r="Z423" s="100">
        <f t="shared" si="229"/>
        <v>0.16504183185041885</v>
      </c>
      <c r="AA423" s="100">
        <f t="shared" si="221"/>
        <v>1.1575581844586418</v>
      </c>
      <c r="AB423" s="100">
        <f t="shared" si="230"/>
        <v>0.70004148048515169</v>
      </c>
      <c r="AC423" s="100">
        <f t="shared" si="226"/>
        <v>0.29995855787245218</v>
      </c>
      <c r="AD423" s="100">
        <f t="shared" si="232"/>
        <v>0.62379500257359111</v>
      </c>
      <c r="AE423" s="359">
        <f t="shared" si="227"/>
        <v>4878676.9107692307</v>
      </c>
      <c r="AF423" s="100">
        <f t="shared" si="225"/>
        <v>4.9236557318812602E-2</v>
      </c>
      <c r="AG423" s="100">
        <f t="shared" si="203"/>
        <v>0.78508340186583869</v>
      </c>
      <c r="AI423" s="198">
        <f t="shared" si="206"/>
        <v>2502091.8665136001</v>
      </c>
      <c r="AJ423" s="205">
        <f t="shared" si="222"/>
        <v>2.4572406793485629E-3</v>
      </c>
      <c r="AK423" s="35">
        <f t="shared" si="223"/>
        <v>-201.42999999999302</v>
      </c>
      <c r="AL423" s="35">
        <f t="shared" si="211"/>
        <v>106.66000000000349</v>
      </c>
      <c r="AM423" s="35">
        <f t="shared" si="212"/>
        <v>2003.9622112000654</v>
      </c>
      <c r="AN423">
        <f t="shared" si="224"/>
        <v>-3784.5312975998686</v>
      </c>
      <c r="AO423">
        <f t="shared" si="207"/>
        <v>2503239.6449823999</v>
      </c>
      <c r="AP423" s="35">
        <f t="shared" si="208"/>
        <v>2.085265935470074</v>
      </c>
    </row>
    <row r="424" spans="2:42">
      <c r="B424" s="135">
        <v>44953</v>
      </c>
      <c r="C424" s="352">
        <v>1597810.63</v>
      </c>
      <c r="D424" s="352">
        <v>3695348.6</v>
      </c>
      <c r="E424" s="355">
        <v>69.069999999999993</v>
      </c>
      <c r="F424" s="356">
        <v>133700.68</v>
      </c>
      <c r="G424" s="111">
        <v>18.806719999999999</v>
      </c>
      <c r="H424" s="136">
        <v>5293159.24</v>
      </c>
      <c r="I424" s="136">
        <f t="shared" si="231"/>
        <v>192176.68000000063</v>
      </c>
      <c r="J424" s="136">
        <f t="shared" si="209"/>
        <v>73238.879999999888</v>
      </c>
      <c r="K424" s="155">
        <f t="shared" si="210"/>
        <v>1.383651552489471E-2</v>
      </c>
      <c r="L424" s="136">
        <f t="shared" si="215"/>
        <v>10218.511255551242</v>
      </c>
      <c r="M424" s="136">
        <f t="shared" si="216"/>
        <v>11808.101255551239</v>
      </c>
      <c r="N424" s="136">
        <f t="shared" si="217"/>
        <v>-8628.9212555512458</v>
      </c>
      <c r="O424" s="155">
        <f t="shared" si="205"/>
        <v>3.6306612230317226E-2</v>
      </c>
      <c r="P424" s="100">
        <f t="shared" si="218"/>
        <v>3.7674443646794321E-2</v>
      </c>
      <c r="Q424" s="100">
        <f t="shared" si="200"/>
        <v>0.85674015494204092</v>
      </c>
      <c r="S424" s="100">
        <f t="shared" si="219"/>
        <v>4.5214844254669755E-2</v>
      </c>
      <c r="T424" s="100">
        <f t="shared" si="201"/>
        <v>0.630814116526211</v>
      </c>
      <c r="U424" s="100">
        <f t="shared" si="228"/>
        <v>0.18307662427109891</v>
      </c>
      <c r="V424" s="100">
        <f t="shared" si="213"/>
        <v>0.44205249998361507</v>
      </c>
      <c r="W424" s="100">
        <f t="shared" si="214"/>
        <v>0.35966658389560879</v>
      </c>
      <c r="X424" s="100">
        <f t="shared" si="220"/>
        <v>3.4447679234010958E-2</v>
      </c>
      <c r="Y424" s="100">
        <f t="shared" si="202"/>
        <v>0.97504677493074399</v>
      </c>
      <c r="Z424" s="100">
        <f t="shared" si="229"/>
        <v>0.15696184344124234</v>
      </c>
      <c r="AA424" s="100">
        <f t="shared" si="221"/>
        <v>0.55794736347688556</v>
      </c>
      <c r="AB424" s="100">
        <f t="shared" si="230"/>
        <v>0.68811172887460559</v>
      </c>
      <c r="AC424" s="100">
        <f t="shared" si="226"/>
        <v>0.31188829897996029</v>
      </c>
      <c r="AD424" s="100">
        <f t="shared" si="232"/>
        <v>0.64033341610438632</v>
      </c>
      <c r="AE424" s="359">
        <f t="shared" si="227"/>
        <v>4936260.9853846151</v>
      </c>
      <c r="AF424" s="100">
        <f t="shared" si="225"/>
        <v>4.8971836991521689E-2</v>
      </c>
      <c r="AG424" s="100">
        <f t="shared" si="203"/>
        <v>0.79362111230601462</v>
      </c>
      <c r="AI424" s="198">
        <f t="shared" si="206"/>
        <v>2514471.2525695995</v>
      </c>
      <c r="AJ424" s="205">
        <f t="shared" si="222"/>
        <v>1.4790603090374633E-2</v>
      </c>
      <c r="AK424" s="35">
        <f t="shared" si="223"/>
        <v>1589.5899999999965</v>
      </c>
      <c r="AL424" s="35">
        <f t="shared" si="211"/>
        <v>527.94999999998254</v>
      </c>
      <c r="AM424" s="35">
        <f t="shared" si="212"/>
        <v>9929.007823999671</v>
      </c>
      <c r="AN424">
        <f t="shared" si="224"/>
        <v>29894.974044799932</v>
      </c>
      <c r="AO424">
        <f t="shared" si="207"/>
        <v>2515770.2327199997</v>
      </c>
      <c r="AP424" s="35">
        <f t="shared" si="208"/>
        <v>2.1039915216252254</v>
      </c>
    </row>
    <row r="425" spans="2:42">
      <c r="B425" s="135">
        <v>44960</v>
      </c>
      <c r="C425" s="352">
        <v>1622855.89</v>
      </c>
      <c r="D425" s="352">
        <v>3746297.43</v>
      </c>
      <c r="E425" s="355">
        <v>73.010000000000005</v>
      </c>
      <c r="F425" s="356">
        <v>133597.35999999999</v>
      </c>
      <c r="G425" s="111">
        <v>18.82246</v>
      </c>
      <c r="H425" s="136">
        <v>5369153.3200000003</v>
      </c>
      <c r="I425" s="136">
        <f t="shared" si="231"/>
        <v>244364.41999999993</v>
      </c>
      <c r="J425" s="136">
        <f t="shared" si="209"/>
        <v>75994.080000000075</v>
      </c>
      <c r="K425" s="155">
        <f t="shared" si="210"/>
        <v>1.4153829378819092E-2</v>
      </c>
      <c r="L425" s="136">
        <f t="shared" si="215"/>
        <v>12982.597386314006</v>
      </c>
      <c r="M425" s="136">
        <f t="shared" si="216"/>
        <v>15653.197386313997</v>
      </c>
      <c r="N425" s="136">
        <f t="shared" si="217"/>
        <v>-10311.997386314015</v>
      </c>
      <c r="O425" s="155">
        <f t="shared" si="205"/>
        <v>4.5512654498009363E-2</v>
      </c>
      <c r="P425" s="100">
        <f t="shared" si="218"/>
        <v>4.7682826506278121E-2</v>
      </c>
      <c r="Q425" s="100">
        <f t="shared" si="200"/>
        <v>0.86742364923059856</v>
      </c>
      <c r="S425" s="100">
        <f t="shared" si="219"/>
        <v>5.1242150627447698E-2</v>
      </c>
      <c r="T425" s="100">
        <f t="shared" si="201"/>
        <v>0.64446194932434886</v>
      </c>
      <c r="U425" s="100">
        <f t="shared" si="228"/>
        <v>0.1934568912852708</v>
      </c>
      <c r="V425" s="100">
        <f t="shared" si="213"/>
        <v>0.32956856639359255</v>
      </c>
      <c r="W425" s="100">
        <f t="shared" si="214"/>
        <v>0.32371779001214618</v>
      </c>
      <c r="X425" s="100">
        <f t="shared" si="220"/>
        <v>4.6148436420442251E-2</v>
      </c>
      <c r="Y425" s="100">
        <f t="shared" si="202"/>
        <v>0.98394735371278974</v>
      </c>
      <c r="Z425" s="100">
        <f t="shared" si="229"/>
        <v>0.16066613204048497</v>
      </c>
      <c r="AA425" s="100">
        <f t="shared" si="221"/>
        <v>0.67043156519560498</v>
      </c>
      <c r="AB425" s="100">
        <f t="shared" si="230"/>
        <v>0.67931032113004097</v>
      </c>
      <c r="AC425" s="100">
        <f t="shared" si="226"/>
        <v>0.32068971684677133</v>
      </c>
      <c r="AD425" s="100">
        <f t="shared" si="232"/>
        <v>0.67628220998785382</v>
      </c>
      <c r="AE425" s="359">
        <f t="shared" si="227"/>
        <v>4996387.5838461537</v>
      </c>
      <c r="AF425" s="100">
        <f t="shared" si="225"/>
        <v>4.9063013669126208E-2</v>
      </c>
      <c r="AG425" s="100">
        <f t="shared" si="203"/>
        <v>0.80277125313975017</v>
      </c>
      <c r="AI425" s="198">
        <f t="shared" si="206"/>
        <v>2514630.9647055995</v>
      </c>
      <c r="AJ425" s="205">
        <f t="shared" si="222"/>
        <v>2.3350966384450458E-2</v>
      </c>
      <c r="AK425" s="35">
        <f t="shared" si="223"/>
        <v>2670.5999999999913</v>
      </c>
      <c r="AL425" s="35">
        <f t="shared" si="211"/>
        <v>-103.32000000000698</v>
      </c>
      <c r="AM425" s="35">
        <f t="shared" si="212"/>
        <v>-1944.7365672001315</v>
      </c>
      <c r="AN425">
        <f t="shared" si="224"/>
        <v>50267.261675999835</v>
      </c>
      <c r="AO425">
        <f t="shared" si="207"/>
        <v>2516005.1925101997</v>
      </c>
      <c r="AP425" s="35">
        <f t="shared" si="208"/>
        <v>2.1339993001537629</v>
      </c>
    </row>
    <row r="426" spans="2:42">
      <c r="B426" s="135">
        <v>44967</v>
      </c>
      <c r="C426" s="352">
        <v>1633856.7</v>
      </c>
      <c r="D426" s="352">
        <v>3772748.19</v>
      </c>
      <c r="E426" s="355">
        <v>71.430000000000007</v>
      </c>
      <c r="F426" s="356">
        <v>132008.20000000001</v>
      </c>
      <c r="G426" s="111">
        <v>18.846319999999999</v>
      </c>
      <c r="H426" s="136">
        <v>5406604.8899999997</v>
      </c>
      <c r="I426" s="136">
        <f t="shared" si="231"/>
        <v>216968.38999999966</v>
      </c>
      <c r="J426" s="136">
        <f t="shared" si="209"/>
        <v>37451.569999999367</v>
      </c>
      <c r="K426" s="155">
        <f t="shared" si="210"/>
        <v>6.9270033157535519E-3</v>
      </c>
      <c r="L426" s="136">
        <f t="shared" si="215"/>
        <v>11512.506950959109</v>
      </c>
      <c r="M426" s="136">
        <f t="shared" si="216"/>
        <v>10454.636950959113</v>
      </c>
      <c r="N426" s="136">
        <f t="shared" si="217"/>
        <v>-12570.376950959104</v>
      </c>
      <c r="O426" s="155">
        <f t="shared" si="205"/>
        <v>4.0130247061571332E-2</v>
      </c>
      <c r="P426" s="100">
        <f t="shared" si="218"/>
        <v>4.1808012950425272E-2</v>
      </c>
      <c r="Q426" s="100">
        <f t="shared" si="200"/>
        <v>0.87056956331778801</v>
      </c>
      <c r="S426" s="100">
        <f t="shared" si="219"/>
        <v>4.0536090962701714E-2</v>
      </c>
      <c r="T426" s="100">
        <f t="shared" si="201"/>
        <v>0.65268934296650472</v>
      </c>
      <c r="U426" s="100">
        <f t="shared" si="228"/>
        <v>0.18327605323502977</v>
      </c>
      <c r="V426" s="100">
        <f t="shared" si="213"/>
        <v>0.29373428136658203</v>
      </c>
      <c r="W426" s="100">
        <f t="shared" si="214"/>
        <v>0.29336089003564131</v>
      </c>
      <c r="X426" s="100">
        <f t="shared" si="220"/>
        <v>4.2359810025658064E-2</v>
      </c>
      <c r="Y426" s="100">
        <f t="shared" si="202"/>
        <v>0.98383247402624241</v>
      </c>
      <c r="Z426" s="100">
        <f t="shared" si="229"/>
        <v>0.15864336170295992</v>
      </c>
      <c r="AA426" s="100">
        <f t="shared" si="221"/>
        <v>0.70626571863343046</v>
      </c>
      <c r="AB426" s="100">
        <f t="shared" si="230"/>
        <v>0.68936999477943617</v>
      </c>
      <c r="AC426" s="100">
        <f t="shared" si="226"/>
        <v>0.31063004319737697</v>
      </c>
      <c r="AD426" s="100">
        <f t="shared" si="232"/>
        <v>0.70663915605402294</v>
      </c>
      <c r="AE426" s="359">
        <f t="shared" si="227"/>
        <v>5055590.4146153843</v>
      </c>
      <c r="AF426" s="100">
        <f t="shared" si="225"/>
        <v>4.8757366357495668E-2</v>
      </c>
      <c r="AG426" s="100">
        <f t="shared" si="203"/>
        <v>0.81137448506531151</v>
      </c>
      <c r="AI426" s="198">
        <f t="shared" si="206"/>
        <v>2487868.7798239999</v>
      </c>
      <c r="AJ426" s="205">
        <f t="shared" si="222"/>
        <v>-4.5028075899385591E-3</v>
      </c>
      <c r="AK426" s="35">
        <f t="shared" si="223"/>
        <v>-1057.8699999999953</v>
      </c>
      <c r="AL426" s="35">
        <f t="shared" si="211"/>
        <v>-1589.1599999999744</v>
      </c>
      <c r="AM426" s="35">
        <f t="shared" si="212"/>
        <v>-29949.817891199516</v>
      </c>
      <c r="AN426">
        <f t="shared" si="224"/>
        <v>-19936.956538399911</v>
      </c>
      <c r="AO426">
        <f t="shared" si="207"/>
        <v>2489214.9724615999</v>
      </c>
      <c r="AP426" s="35">
        <f t="shared" si="208"/>
        <v>2.1720120398654741</v>
      </c>
    </row>
    <row r="427" spans="2:42">
      <c r="B427" s="135">
        <v>44974</v>
      </c>
      <c r="C427" s="352">
        <v>1627634.95</v>
      </c>
      <c r="D427" s="352">
        <v>3811143.57</v>
      </c>
      <c r="E427" s="355">
        <v>68.45</v>
      </c>
      <c r="F427" s="356">
        <v>131265.72</v>
      </c>
      <c r="G427" s="111">
        <v>18.86336</v>
      </c>
      <c r="H427" s="136">
        <v>5438778.5300000003</v>
      </c>
      <c r="I427" s="136">
        <f t="shared" si="231"/>
        <v>218858.16999999993</v>
      </c>
      <c r="J427" s="136">
        <f t="shared" si="209"/>
        <v>32173.640000000596</v>
      </c>
      <c r="K427" s="155">
        <f t="shared" si="210"/>
        <v>5.9156003177060039E-3</v>
      </c>
      <c r="L427" s="136">
        <f t="shared" si="215"/>
        <v>11602.28983595711</v>
      </c>
      <c r="M427" s="136">
        <f t="shared" si="216"/>
        <v>9695.2798359571007</v>
      </c>
      <c r="N427" s="136">
        <f t="shared" si="217"/>
        <v>-13509.299835957119</v>
      </c>
      <c r="O427" s="155">
        <f t="shared" si="205"/>
        <v>4.0240316606530387E-2</v>
      </c>
      <c r="P427" s="100">
        <f t="shared" si="218"/>
        <v>4.1927492165800002E-2</v>
      </c>
      <c r="Q427" s="100">
        <f t="shared" si="200"/>
        <v>0.86648541745543251</v>
      </c>
      <c r="S427" s="100">
        <f t="shared" si="219"/>
        <v>3.9733200071136766E-2</v>
      </c>
      <c r="T427" s="100">
        <f t="shared" si="201"/>
        <v>0.63872794189523308</v>
      </c>
      <c r="U427" s="100">
        <f t="shared" si="228"/>
        <v>0.17704338128173122</v>
      </c>
      <c r="V427" s="100">
        <f t="shared" si="213"/>
        <v>-0.19338035733600192</v>
      </c>
      <c r="W427" s="100">
        <f t="shared" si="214"/>
        <v>0.28420117923859101</v>
      </c>
      <c r="X427" s="100">
        <f t="shared" si="220"/>
        <v>4.2867436353196106E-2</v>
      </c>
      <c r="Y427" s="100">
        <f t="shared" si="202"/>
        <v>0.98426416999164601</v>
      </c>
      <c r="Z427" s="100">
        <f t="shared" si="229"/>
        <v>0.15592235207136723</v>
      </c>
      <c r="AA427" s="100">
        <f t="shared" si="221"/>
        <v>1.1933800465225315</v>
      </c>
      <c r="AB427" s="100">
        <f t="shared" si="230"/>
        <v>0.70787692053843976</v>
      </c>
      <c r="AC427" s="100">
        <f t="shared" si="226"/>
        <v>0.29212307560170447</v>
      </c>
      <c r="AD427" s="100">
        <f t="shared" si="232"/>
        <v>0.71579877506971634</v>
      </c>
      <c r="AE427" s="359">
        <f t="shared" si="227"/>
        <v>5113967.616923077</v>
      </c>
      <c r="AF427" s="100">
        <f t="shared" si="225"/>
        <v>4.8228384551242523E-2</v>
      </c>
      <c r="AG427" s="100">
        <f t="shared" si="203"/>
        <v>0.81935076313872379</v>
      </c>
      <c r="AI427" s="198">
        <f t="shared" si="206"/>
        <v>2476112.5320192003</v>
      </c>
      <c r="AJ427" s="205">
        <f t="shared" si="222"/>
        <v>-1.038304581941641E-2</v>
      </c>
      <c r="AK427" s="35">
        <f t="shared" si="223"/>
        <v>-1907.0100000000093</v>
      </c>
      <c r="AL427" s="35">
        <f t="shared" si="211"/>
        <v>-742.48000000001048</v>
      </c>
      <c r="AM427" s="35">
        <f t="shared" si="212"/>
        <v>-14005.667532800198</v>
      </c>
      <c r="AN427">
        <f t="shared" si="224"/>
        <v>-35972.616153600175</v>
      </c>
      <c r="AO427">
        <f t="shared" si="207"/>
        <v>2477403.7290112004</v>
      </c>
      <c r="AP427" s="35">
        <f t="shared" si="208"/>
        <v>2.195354138814817</v>
      </c>
    </row>
    <row r="428" spans="2:42">
      <c r="B428" s="135">
        <v>44981</v>
      </c>
      <c r="C428" s="352">
        <v>1687327.59</v>
      </c>
      <c r="D428" s="352">
        <v>3857430.59</v>
      </c>
      <c r="E428" s="355">
        <v>70.77</v>
      </c>
      <c r="F428" s="356">
        <v>130421.45</v>
      </c>
      <c r="G428" s="111">
        <v>18.894500000000001</v>
      </c>
      <c r="H428" s="136">
        <v>5544758.1699999999</v>
      </c>
      <c r="I428" s="136">
        <f t="shared" si="231"/>
        <v>251598.9299999997</v>
      </c>
      <c r="J428" s="136">
        <f t="shared" si="209"/>
        <v>105979.63999999966</v>
      </c>
      <c r="K428" s="155">
        <f t="shared" si="210"/>
        <v>1.911348281578882E-2</v>
      </c>
      <c r="L428" s="136">
        <f t="shared" si="215"/>
        <v>13315.987721294541</v>
      </c>
      <c r="M428" s="136">
        <f t="shared" si="216"/>
        <v>10036.757721294545</v>
      </c>
      <c r="N428" s="136">
        <f t="shared" si="217"/>
        <v>-16595.217721294539</v>
      </c>
      <c r="O428" s="155">
        <f t="shared" si="205"/>
        <v>4.5375996984193034E-2</v>
      </c>
      <c r="P428" s="100">
        <f t="shared" si="218"/>
        <v>4.7532847320875177E-2</v>
      </c>
      <c r="Q428" s="100">
        <f t="shared" si="200"/>
        <v>0.88375098718207656</v>
      </c>
      <c r="S428" s="100">
        <f t="shared" si="219"/>
        <v>5.6024761833009085E-2</v>
      </c>
      <c r="T428" s="100">
        <f t="shared" si="201"/>
        <v>0.7039041062932796</v>
      </c>
      <c r="U428" s="100">
        <f t="shared" si="228"/>
        <v>0.1967593891430853</v>
      </c>
      <c r="V428" s="100">
        <f t="shared" si="213"/>
        <v>0.563246299006114</v>
      </c>
      <c r="W428" s="100">
        <f t="shared" si="214"/>
        <v>0.35579229212143432</v>
      </c>
      <c r="X428" s="100">
        <f t="shared" si="220"/>
        <v>4.3861082551183331E-2</v>
      </c>
      <c r="Y428" s="100">
        <f t="shared" si="202"/>
        <v>0.97493349845354416</v>
      </c>
      <c r="Z428" s="100">
        <f t="shared" si="229"/>
        <v>0.15885510517875578</v>
      </c>
      <c r="AA428" s="100">
        <f t="shared" si="221"/>
        <v>0.43675388970938345</v>
      </c>
      <c r="AB428" s="100">
        <f t="shared" si="230"/>
        <v>0.70006265993307959</v>
      </c>
      <c r="AC428" s="100">
        <f t="shared" si="226"/>
        <v>0.29993736382910635</v>
      </c>
      <c r="AD428" s="100">
        <f t="shared" si="232"/>
        <v>0.64420778737016071</v>
      </c>
      <c r="AE428" s="359">
        <f t="shared" si="227"/>
        <v>5175982.0669230772</v>
      </c>
      <c r="AF428" s="100">
        <f t="shared" si="225"/>
        <v>4.8563291578025004E-2</v>
      </c>
      <c r="AG428" s="100">
        <f t="shared" si="203"/>
        <v>0.82783304899191235</v>
      </c>
      <c r="AI428" s="198">
        <f t="shared" si="206"/>
        <v>2464248.0870250002</v>
      </c>
      <c r="AJ428" s="205">
        <f t="shared" si="222"/>
        <v>-1.9973648731626985E-2</v>
      </c>
      <c r="AK428" s="35">
        <f t="shared" si="223"/>
        <v>-3279.2299999999959</v>
      </c>
      <c r="AL428" s="35">
        <f t="shared" si="211"/>
        <v>-844.27000000000407</v>
      </c>
      <c r="AM428" s="35">
        <f t="shared" si="212"/>
        <v>-15952.059515000077</v>
      </c>
      <c r="AN428">
        <f t="shared" si="224"/>
        <v>-61959.411234999927</v>
      </c>
      <c r="AO428">
        <f t="shared" si="207"/>
        <v>2465585.25079</v>
      </c>
      <c r="AP428" s="35">
        <f t="shared" si="208"/>
        <v>2.2488608610160203</v>
      </c>
    </row>
    <row r="429" spans="2:42">
      <c r="B429" s="135">
        <v>44988</v>
      </c>
      <c r="C429" s="352">
        <v>1715684.73</v>
      </c>
      <c r="D429" s="352">
        <v>3913074.66</v>
      </c>
      <c r="E429" s="355">
        <v>64.09</v>
      </c>
      <c r="F429" s="356">
        <v>130506.22</v>
      </c>
      <c r="G429" s="111">
        <v>18.954419999999999</v>
      </c>
      <c r="H429" s="136">
        <v>5628759.3899999997</v>
      </c>
      <c r="I429" s="136">
        <f t="shared" si="231"/>
        <v>259606.06999999937</v>
      </c>
      <c r="J429" s="136">
        <f t="shared" si="209"/>
        <v>84001.219999999739</v>
      </c>
      <c r="K429" s="155">
        <f t="shared" si="210"/>
        <v>1.4923576258959568E-2</v>
      </c>
      <c r="L429" s="136">
        <f t="shared" si="215"/>
        <v>13696.334153194843</v>
      </c>
      <c r="M429" s="136">
        <f t="shared" si="216"/>
        <v>10605.194153194858</v>
      </c>
      <c r="N429" s="136">
        <f t="shared" si="217"/>
        <v>-16787.474153194828</v>
      </c>
      <c r="O429" s="155">
        <f t="shared" si="205"/>
        <v>4.6121365653186926E-2</v>
      </c>
      <c r="P429" s="100">
        <f t="shared" si="218"/>
        <v>4.8351398167932991E-2</v>
      </c>
      <c r="Q429" s="100">
        <f t="shared" si="200"/>
        <v>0.8753873261844114</v>
      </c>
      <c r="S429" s="100">
        <f t="shared" si="219"/>
        <v>5.7200913877818255E-2</v>
      </c>
      <c r="T429" s="100">
        <f t="shared" si="201"/>
        <v>0.71210683761502558</v>
      </c>
      <c r="U429" s="100">
        <f t="shared" si="228"/>
        <v>0.1980937214414078</v>
      </c>
      <c r="V429" s="100">
        <f t="shared" si="213"/>
        <v>0.33758009705097125</v>
      </c>
      <c r="W429" s="100">
        <f t="shared" si="214"/>
        <v>0.35757576854809409</v>
      </c>
      <c r="X429" s="100">
        <f t="shared" si="220"/>
        <v>4.4517882820638718E-2</v>
      </c>
      <c r="Y429" s="100">
        <f t="shared" si="202"/>
        <v>0.95722701765648188</v>
      </c>
      <c r="Z429" s="100">
        <f t="shared" si="229"/>
        <v>0.16219138805169536</v>
      </c>
      <c r="AA429" s="100">
        <f t="shared" si="221"/>
        <v>0.66241978390314415</v>
      </c>
      <c r="AB429" s="100">
        <f t="shared" si="230"/>
        <v>0.70222854016148717</v>
      </c>
      <c r="AC429" s="100">
        <f t="shared" si="226"/>
        <v>0.29777147444332291</v>
      </c>
      <c r="AD429" s="100">
        <f t="shared" si="232"/>
        <v>0.64242423145190863</v>
      </c>
      <c r="AE429" s="359">
        <f t="shared" si="227"/>
        <v>5239810.3515384626</v>
      </c>
      <c r="AF429" s="100">
        <f t="shared" si="225"/>
        <v>4.8719752742825688E-2</v>
      </c>
      <c r="AG429" s="100">
        <f t="shared" si="203"/>
        <v>0.83606196346882966</v>
      </c>
      <c r="AI429" s="198">
        <f t="shared" si="206"/>
        <v>2473669.7064923998</v>
      </c>
      <c r="AJ429" s="205">
        <f t="shared" si="222"/>
        <v>-1.6289172760582473E-2</v>
      </c>
      <c r="AK429" s="35">
        <f t="shared" si="223"/>
        <v>-3091.1399999999849</v>
      </c>
      <c r="AL429" s="35">
        <f t="shared" si="211"/>
        <v>84.770000000004075</v>
      </c>
      <c r="AM429" s="35">
        <f t="shared" si="212"/>
        <v>1606.7661834000771</v>
      </c>
      <c r="AN429">
        <f t="shared" si="224"/>
        <v>-58590.765838799707</v>
      </c>
      <c r="AO429">
        <f t="shared" si="207"/>
        <v>2474884.4952701996</v>
      </c>
      <c r="AP429" s="35">
        <f t="shared" si="208"/>
        <v>2.2743523589715933</v>
      </c>
    </row>
    <row r="430" spans="2:42">
      <c r="B430" s="135">
        <v>44995</v>
      </c>
      <c r="C430" s="352">
        <v>1744682.65</v>
      </c>
      <c r="D430" s="352">
        <v>3969097.3</v>
      </c>
      <c r="E430" s="355">
        <v>59.46</v>
      </c>
      <c r="F430" s="356">
        <v>130015.73</v>
      </c>
      <c r="G430" s="111">
        <v>19.002120000000001</v>
      </c>
      <c r="H430" s="136">
        <v>5713779.9400000004</v>
      </c>
      <c r="I430" s="136">
        <f t="shared" si="231"/>
        <v>307175.05000000075</v>
      </c>
      <c r="J430" s="136">
        <f t="shared" si="209"/>
        <v>85020.550000000745</v>
      </c>
      <c r="K430" s="155">
        <f t="shared" si="210"/>
        <v>1.4879913278564371E-2</v>
      </c>
      <c r="L430" s="136">
        <f t="shared" si="215"/>
        <v>16165.304187111791</v>
      </c>
      <c r="M430" s="136">
        <f t="shared" si="216"/>
        <v>14172.834187111775</v>
      </c>
      <c r="N430" s="136">
        <f t="shared" si="217"/>
        <v>-18157.774187111805</v>
      </c>
      <c r="O430" s="155">
        <f t="shared" si="205"/>
        <v>5.3760392109185907E-2</v>
      </c>
      <c r="P430" s="100">
        <f t="shared" si="218"/>
        <v>5.6814776786842429E-2</v>
      </c>
      <c r="Q430" s="100">
        <f t="shared" si="200"/>
        <v>0.88557643900705929</v>
      </c>
      <c r="S430" s="100">
        <f t="shared" si="219"/>
        <v>6.7830887494600936E-2</v>
      </c>
      <c r="T430" s="100">
        <f t="shared" si="201"/>
        <v>0.73616416054627953</v>
      </c>
      <c r="U430" s="100">
        <f t="shared" si="228"/>
        <v>0.20718980391830699</v>
      </c>
      <c r="V430" s="100">
        <f t="shared" si="213"/>
        <v>0.34106954142262869</v>
      </c>
      <c r="W430" s="100">
        <f t="shared" si="214"/>
        <v>0.36079085850234155</v>
      </c>
      <c r="X430" s="100">
        <f t="shared" si="220"/>
        <v>5.2044053859846888E-2</v>
      </c>
      <c r="Y430" s="100">
        <f t="shared" si="202"/>
        <v>0.95970948900363784</v>
      </c>
      <c r="Z430" s="100">
        <f t="shared" si="229"/>
        <v>0.16267617755623687</v>
      </c>
      <c r="AA430" s="100">
        <f t="shared" si="221"/>
        <v>0.6589305761959805</v>
      </c>
      <c r="AB430" s="100">
        <f t="shared" si="230"/>
        <v>0.69295197149949672</v>
      </c>
      <c r="AC430" s="100">
        <f t="shared" si="226"/>
        <v>0.30704806497100928</v>
      </c>
      <c r="AD430" s="100">
        <f t="shared" si="232"/>
        <v>0.63920917405238287</v>
      </c>
      <c r="AE430" s="359">
        <f t="shared" si="227"/>
        <v>5305562.4292307701</v>
      </c>
      <c r="AF430" s="100">
        <f t="shared" si="225"/>
        <v>4.9444672949124378E-2</v>
      </c>
      <c r="AG430" s="100">
        <f t="shared" si="203"/>
        <v>0.84486524024172049</v>
      </c>
      <c r="AI430" s="198">
        <f t="shared" si="206"/>
        <v>2470574.5033475999</v>
      </c>
      <c r="AJ430" s="205">
        <f t="shared" si="222"/>
        <v>-6.9514423817896975E-3</v>
      </c>
      <c r="AK430" s="35">
        <f t="shared" si="223"/>
        <v>-1992.4700000000157</v>
      </c>
      <c r="AL430" s="35">
        <f t="shared" si="211"/>
        <v>-490.49000000000524</v>
      </c>
      <c r="AM430" s="35">
        <f t="shared" si="212"/>
        <v>-9320.3498388001008</v>
      </c>
      <c r="AN430">
        <f t="shared" si="224"/>
        <v>-37861.154036400301</v>
      </c>
      <c r="AO430">
        <f t="shared" si="207"/>
        <v>2471704.3694028002</v>
      </c>
      <c r="AP430" s="35">
        <f t="shared" si="208"/>
        <v>2.3116761092996461</v>
      </c>
    </row>
    <row r="431" spans="2:42">
      <c r="B431" s="135">
        <v>45002</v>
      </c>
      <c r="C431" s="352">
        <v>1759439.38</v>
      </c>
      <c r="D431" s="352">
        <v>4019809.03</v>
      </c>
      <c r="E431" s="355">
        <v>65.650000000000006</v>
      </c>
      <c r="F431" s="356">
        <v>130156.03</v>
      </c>
      <c r="G431" s="111">
        <v>19.0884</v>
      </c>
      <c r="H431" s="136">
        <v>5779248.4100000001</v>
      </c>
      <c r="I431" s="136">
        <f t="shared" si="231"/>
        <v>340469.87999999989</v>
      </c>
      <c r="J431" s="136">
        <f t="shared" si="209"/>
        <v>65468.469999999739</v>
      </c>
      <c r="K431" s="155">
        <f t="shared" si="210"/>
        <v>1.1328197951608682E-2</v>
      </c>
      <c r="L431" s="136">
        <f t="shared" si="215"/>
        <v>17836.480794618714</v>
      </c>
      <c r="M431" s="136">
        <f t="shared" si="216"/>
        <v>16726.790794618712</v>
      </c>
      <c r="N431" s="136">
        <f t="shared" si="217"/>
        <v>-18946.170794618716</v>
      </c>
      <c r="O431" s="155">
        <f t="shared" si="205"/>
        <v>5.891248408891285E-2</v>
      </c>
      <c r="P431" s="100">
        <f t="shared" si="218"/>
        <v>6.260043098316781E-2</v>
      </c>
      <c r="Q431" s="100">
        <f t="shared" si="200"/>
        <v>0.87403299157637804</v>
      </c>
      <c r="S431" s="100">
        <f t="shared" si="219"/>
        <v>8.0979110211414379E-2</v>
      </c>
      <c r="T431" s="100">
        <f t="shared" si="201"/>
        <v>0.73968009349804908</v>
      </c>
      <c r="U431" s="100">
        <f t="shared" si="228"/>
        <v>0.20932481423371349</v>
      </c>
      <c r="V431" s="100">
        <f t="shared" si="213"/>
        <v>0.22540209050249746</v>
      </c>
      <c r="W431" s="100">
        <f t="shared" si="214"/>
        <v>0.3871250813728368</v>
      </c>
      <c r="X431" s="100">
        <f t="shared" si="220"/>
        <v>5.4751403658088893E-2</v>
      </c>
      <c r="Y431" s="100">
        <f t="shared" si="202"/>
        <v>0.93959582470873826</v>
      </c>
      <c r="Z431" s="100">
        <f t="shared" si="229"/>
        <v>0.15698730530925337</v>
      </c>
      <c r="AA431" s="100">
        <f t="shared" si="221"/>
        <v>0.77459775675222264</v>
      </c>
      <c r="AB431" s="100">
        <f t="shared" si="230"/>
        <v>0.68617844650002813</v>
      </c>
      <c r="AC431" s="100">
        <f t="shared" si="226"/>
        <v>0.31382157822084172</v>
      </c>
      <c r="AD431" s="100">
        <f t="shared" si="232"/>
        <v>0.61287494799833697</v>
      </c>
      <c r="AE431" s="359">
        <f t="shared" si="227"/>
        <v>5370945.3784615388</v>
      </c>
      <c r="AF431" s="100">
        <f t="shared" si="225"/>
        <v>5.0250173796187958E-2</v>
      </c>
      <c r="AG431" s="100">
        <f t="shared" si="203"/>
        <v>0.85191205400437042</v>
      </c>
      <c r="AI431" s="198">
        <f t="shared" si="206"/>
        <v>2484470.3630519998</v>
      </c>
      <c r="AJ431" s="205">
        <f t="shared" si="222"/>
        <v>3.375384165591206E-3</v>
      </c>
      <c r="AK431" s="35">
        <f t="shared" si="223"/>
        <v>-1109.6900000000023</v>
      </c>
      <c r="AL431" s="35">
        <f t="shared" si="211"/>
        <v>140.30000000000291</v>
      </c>
      <c r="AM431" s="35">
        <f t="shared" si="212"/>
        <v>2678.1025200000554</v>
      </c>
      <c r="AN431">
        <f t="shared" si="224"/>
        <v>-21182.206596000044</v>
      </c>
      <c r="AO431">
        <f t="shared" si="207"/>
        <v>2485723.516512</v>
      </c>
      <c r="AP431" s="35">
        <f t="shared" si="208"/>
        <v>2.3249763586376324</v>
      </c>
    </row>
    <row r="432" spans="2:42">
      <c r="B432" s="135">
        <v>45009</v>
      </c>
      <c r="C432" s="352">
        <v>1804188.32</v>
      </c>
      <c r="D432" s="352">
        <v>4066476.07</v>
      </c>
      <c r="E432" s="355">
        <v>75.790000000000006</v>
      </c>
      <c r="F432" s="356">
        <v>130732.92</v>
      </c>
      <c r="G432" s="111">
        <v>19.19896</v>
      </c>
      <c r="H432" s="136">
        <v>5870664.3899999997</v>
      </c>
      <c r="I432" s="136">
        <f t="shared" si="231"/>
        <v>325906.21999999974</v>
      </c>
      <c r="J432" s="136">
        <f t="shared" si="209"/>
        <v>91415.979999999516</v>
      </c>
      <c r="K432" s="155">
        <f t="shared" si="210"/>
        <v>1.5571658321282359E-2</v>
      </c>
      <c r="L432" s="136">
        <f t="shared" si="215"/>
        <v>16975.201781763164</v>
      </c>
      <c r="M432" s="136">
        <f t="shared" si="216"/>
        <v>17286.671781763165</v>
      </c>
      <c r="N432" s="136">
        <f t="shared" si="217"/>
        <v>-16663.731781763163</v>
      </c>
      <c r="O432" s="155">
        <f t="shared" si="205"/>
        <v>5.5514367429203314E-2</v>
      </c>
      <c r="P432" s="100">
        <f t="shared" si="218"/>
        <v>5.8777355117725492E-2</v>
      </c>
      <c r="Q432" s="100">
        <f t="shared" si="200"/>
        <v>0.88016032871654715</v>
      </c>
      <c r="S432" s="100">
        <f t="shared" si="219"/>
        <v>6.9257878963503453E-2</v>
      </c>
      <c r="T432" s="100">
        <f t="shared" si="201"/>
        <v>0.78717008225027596</v>
      </c>
      <c r="U432" s="100">
        <f t="shared" si="228"/>
        <v>0.21291171365406725</v>
      </c>
      <c r="V432" s="100">
        <f t="shared" si="213"/>
        <v>0.48950894581013532</v>
      </c>
      <c r="W432" s="100">
        <f t="shared" si="214"/>
        <v>0.3585716467761802</v>
      </c>
      <c r="X432" s="100">
        <f t="shared" si="220"/>
        <v>5.4192933643946652E-2</v>
      </c>
      <c r="Y432" s="100">
        <f t="shared" si="202"/>
        <v>0.92459003884831381</v>
      </c>
      <c r="Z432" s="100">
        <f t="shared" si="229"/>
        <v>0.15353351691847617</v>
      </c>
      <c r="AA432" s="100">
        <f t="shared" si="221"/>
        <v>0.51049105418987228</v>
      </c>
      <c r="AB432" s="100">
        <f t="shared" si="230"/>
        <v>0.67856625962657136</v>
      </c>
      <c r="AC432" s="100">
        <f t="shared" si="226"/>
        <v>0.32143375587639456</v>
      </c>
      <c r="AD432" s="100">
        <f t="shared" si="232"/>
        <v>0.64142832254014714</v>
      </c>
      <c r="AE432" s="359">
        <f t="shared" si="227"/>
        <v>5436941.1230769241</v>
      </c>
      <c r="AF432" s="100">
        <f t="shared" si="225"/>
        <v>5.041730299289407E-2</v>
      </c>
      <c r="AG432" s="100">
        <f t="shared" si="203"/>
        <v>0.85862354411885256</v>
      </c>
      <c r="AI432" s="198">
        <f t="shared" si="206"/>
        <v>2509936.1017632</v>
      </c>
      <c r="AJ432" s="205">
        <f t="shared" si="222"/>
        <v>1.8540347044910276E-2</v>
      </c>
      <c r="AK432" s="35">
        <f t="shared" si="223"/>
        <v>311.47000000000116</v>
      </c>
      <c r="AL432" s="35">
        <f t="shared" si="211"/>
        <v>576.88999999999942</v>
      </c>
      <c r="AM432" s="35">
        <f t="shared" si="212"/>
        <v>11075.688034399989</v>
      </c>
      <c r="AN432">
        <f t="shared" si="224"/>
        <v>5979.9000712000225</v>
      </c>
      <c r="AO432">
        <f t="shared" si="207"/>
        <v>2511391.1909415997</v>
      </c>
      <c r="AP432" s="35">
        <f t="shared" si="208"/>
        <v>2.3376144708857174</v>
      </c>
    </row>
    <row r="433" spans="2:42">
      <c r="B433" s="135">
        <v>45016</v>
      </c>
      <c r="C433" s="352">
        <v>1847838.52</v>
      </c>
      <c r="D433" s="352">
        <v>4148535.94</v>
      </c>
      <c r="E433" s="355">
        <v>73.66</v>
      </c>
      <c r="F433" s="356">
        <v>131649.34</v>
      </c>
      <c r="G433" s="111">
        <v>19.265720000000002</v>
      </c>
      <c r="H433" s="136">
        <v>5996374.46</v>
      </c>
      <c r="I433" s="136">
        <f t="shared" si="231"/>
        <v>367615.0700000003</v>
      </c>
      <c r="J433" s="136">
        <f t="shared" si="209"/>
        <v>125710.0700000003</v>
      </c>
      <c r="K433" s="155">
        <f t="shared" si="210"/>
        <v>2.0964346179274517E-2</v>
      </c>
      <c r="L433" s="136">
        <f t="shared" si="215"/>
        <v>19081.304513924228</v>
      </c>
      <c r="M433" s="136">
        <f t="shared" si="216"/>
        <v>20224.424513924223</v>
      </c>
      <c r="N433" s="136">
        <f t="shared" si="217"/>
        <v>-17938.184513924232</v>
      </c>
      <c r="O433" s="155">
        <f t="shared" si="205"/>
        <v>6.130622302730579E-2</v>
      </c>
      <c r="P433" s="100">
        <f t="shared" si="218"/>
        <v>6.531014110375756E-2</v>
      </c>
      <c r="Q433" s="100">
        <f t="shared" si="200"/>
        <v>0.89585819173259407</v>
      </c>
      <c r="S433" s="100">
        <f t="shared" si="219"/>
        <v>7.7026849798913832E-2</v>
      </c>
      <c r="T433" s="100">
        <f t="shared" si="201"/>
        <v>0.81042971933516084</v>
      </c>
      <c r="U433" s="100">
        <f t="shared" si="228"/>
        <v>0.20877168709885202</v>
      </c>
      <c r="V433" s="100">
        <f t="shared" si="213"/>
        <v>0.34722914401368044</v>
      </c>
      <c r="W433" s="100">
        <f t="shared" si="214"/>
        <v>0.35948958784524238</v>
      </c>
      <c r="X433" s="100">
        <f t="shared" si="220"/>
        <v>6.0172958723971749E-2</v>
      </c>
      <c r="Y433" s="100">
        <f t="shared" si="202"/>
        <v>0.93656070675670333</v>
      </c>
      <c r="Z433" s="100">
        <f t="shared" si="229"/>
        <v>0.16130948386084223</v>
      </c>
      <c r="AA433" s="100">
        <f t="shared" si="221"/>
        <v>0.65277085598631768</v>
      </c>
      <c r="AB433" s="100">
        <f t="shared" si="230"/>
        <v>0.68776814149358012</v>
      </c>
      <c r="AC433" s="100">
        <f t="shared" si="226"/>
        <v>0.31223188272461216</v>
      </c>
      <c r="AD433" s="100">
        <f t="shared" si="232"/>
        <v>0.64051041215475635</v>
      </c>
      <c r="AE433" s="359">
        <f t="shared" si="227"/>
        <v>5505817.423076923</v>
      </c>
      <c r="AF433" s="100">
        <f t="shared" si="225"/>
        <v>5.0766545674760542E-2</v>
      </c>
      <c r="AG433" s="100">
        <f t="shared" si="203"/>
        <v>0.86512781100095149</v>
      </c>
      <c r="AI433" s="198">
        <f t="shared" si="206"/>
        <v>2536319.3226248003</v>
      </c>
      <c r="AJ433" s="205">
        <f t="shared" si="222"/>
        <v>2.5326589062383761E-2</v>
      </c>
      <c r="AK433" s="35">
        <f t="shared" si="223"/>
        <v>1143.1199999999953</v>
      </c>
      <c r="AL433" s="35">
        <f t="shared" si="211"/>
        <v>916.41999999999825</v>
      </c>
      <c r="AM433" s="35">
        <f t="shared" si="212"/>
        <v>17655.49112239997</v>
      </c>
      <c r="AN433">
        <f t="shared" si="224"/>
        <v>22023.029846399913</v>
      </c>
      <c r="AO433">
        <f t="shared" si="207"/>
        <v>2537738.4355600001</v>
      </c>
      <c r="AP433" s="35">
        <f t="shared" si="208"/>
        <v>2.3628812079195964</v>
      </c>
    </row>
    <row r="434" spans="2:42">
      <c r="B434" s="135">
        <v>45023</v>
      </c>
      <c r="C434" s="352">
        <v>1855847.83</v>
      </c>
      <c r="D434" s="352">
        <v>4231243.55</v>
      </c>
      <c r="E434" s="355">
        <v>65.599999999999994</v>
      </c>
      <c r="F434" s="356">
        <v>131768.07999999999</v>
      </c>
      <c r="G434" s="111">
        <v>19.361650000000001</v>
      </c>
      <c r="H434" s="136">
        <v>6087091.3799999999</v>
      </c>
      <c r="I434" s="136">
        <f t="shared" si="231"/>
        <v>373311.43999999948</v>
      </c>
      <c r="J434" s="136">
        <f t="shared" si="209"/>
        <v>90716.919999999925</v>
      </c>
      <c r="K434" s="155">
        <f t="shared" si="210"/>
        <v>1.4903163816147594E-2</v>
      </c>
      <c r="L434" s="136">
        <f t="shared" si="215"/>
        <v>19280.972437782908</v>
      </c>
      <c r="M434" s="136">
        <f t="shared" si="216"/>
        <v>21033.322437782899</v>
      </c>
      <c r="N434" s="136">
        <f t="shared" si="217"/>
        <v>-17528.622437782917</v>
      </c>
      <c r="O434" s="155">
        <f t="shared" si="205"/>
        <v>6.1328377823695407E-2</v>
      </c>
      <c r="P434" s="100">
        <f t="shared" si="218"/>
        <v>6.5335284858730386E-2</v>
      </c>
      <c r="Q434" s="100">
        <f t="shared" si="200"/>
        <v>0.88966191019382324</v>
      </c>
      <c r="S434" s="100">
        <f t="shared" si="219"/>
        <v>6.3716561862984175E-2</v>
      </c>
      <c r="T434" s="100">
        <f t="shared" si="201"/>
        <v>0.79329977545678665</v>
      </c>
      <c r="U434" s="100">
        <f t="shared" si="228"/>
        <v>0.20216802740659995</v>
      </c>
      <c r="V434" s="100">
        <f t="shared" si="213"/>
        <v>8.8289042441035942E-2</v>
      </c>
      <c r="W434" s="100">
        <f t="shared" si="214"/>
        <v>0.29778133774845028</v>
      </c>
      <c r="X434" s="100">
        <f t="shared" si="220"/>
        <v>6.6046818756496595E-2</v>
      </c>
      <c r="Y434" s="100">
        <f t="shared" si="202"/>
        <v>0.93527295309715419</v>
      </c>
      <c r="Z434" s="100">
        <f t="shared" si="229"/>
        <v>0.18156897754553913</v>
      </c>
      <c r="AA434" s="100">
        <f t="shared" si="221"/>
        <v>0.91171095755896403</v>
      </c>
      <c r="AB434" s="100">
        <f t="shared" si="230"/>
        <v>0.72963750207753386</v>
      </c>
      <c r="AC434" s="100">
        <f t="shared" si="226"/>
        <v>0.2703624898286483</v>
      </c>
      <c r="AD434" s="100">
        <f t="shared" si="232"/>
        <v>0.70221863546426644</v>
      </c>
      <c r="AE434" s="359">
        <f t="shared" si="227"/>
        <v>5579840.6907692309</v>
      </c>
      <c r="AF434" s="100">
        <f t="shared" si="225"/>
        <v>5.169635928272872E-2</v>
      </c>
      <c r="AG434" s="100">
        <f t="shared" si="203"/>
        <v>0.87127709395601038</v>
      </c>
      <c r="AI434" s="198">
        <f t="shared" si="206"/>
        <v>2551247.4461320001</v>
      </c>
      <c r="AJ434" s="205">
        <f t="shared" si="222"/>
        <v>3.2653515477913855E-2</v>
      </c>
      <c r="AK434" s="35">
        <f t="shared" si="223"/>
        <v>1752.3499999999913</v>
      </c>
      <c r="AL434" s="35">
        <f t="shared" si="211"/>
        <v>118.73999999999069</v>
      </c>
      <c r="AM434" s="35">
        <f t="shared" si="212"/>
        <v>2299.0023209998199</v>
      </c>
      <c r="AN434">
        <f t="shared" si="224"/>
        <v>33928.387377499836</v>
      </c>
      <c r="AO434">
        <f t="shared" si="207"/>
        <v>2552517.5703719999</v>
      </c>
      <c r="AP434" s="35">
        <f t="shared" si="208"/>
        <v>2.384740246513906</v>
      </c>
    </row>
    <row r="435" spans="2:42">
      <c r="B435" s="135">
        <v>45030</v>
      </c>
      <c r="C435" s="352">
        <v>1895893.39</v>
      </c>
      <c r="D435" s="352">
        <v>4295898.41</v>
      </c>
      <c r="E435" s="355">
        <v>66.14</v>
      </c>
      <c r="F435" s="356">
        <v>132463.22</v>
      </c>
      <c r="G435" s="111">
        <v>19.394559999999998</v>
      </c>
      <c r="H435" s="136">
        <v>6191791.7999999998</v>
      </c>
      <c r="I435" s="136">
        <f t="shared" si="231"/>
        <v>412543.38999999966</v>
      </c>
      <c r="J435" s="136">
        <f t="shared" si="209"/>
        <v>104700.41999999993</v>
      </c>
      <c r="K435" s="155">
        <f t="shared" si="210"/>
        <v>1.6909551125410892E-2</v>
      </c>
      <c r="L435" s="136">
        <f t="shared" si="215"/>
        <v>21271.087872063079</v>
      </c>
      <c r="M435" s="136">
        <f t="shared" si="216"/>
        <v>23578.277872063081</v>
      </c>
      <c r="N435" s="136">
        <f t="shared" si="217"/>
        <v>-18963.897872063077</v>
      </c>
      <c r="O435" s="155">
        <f t="shared" si="205"/>
        <v>6.6627464767145386E-2</v>
      </c>
      <c r="P435" s="100">
        <f t="shared" si="218"/>
        <v>7.1383571138102314E-2</v>
      </c>
      <c r="Q435" s="100">
        <f t="shared" si="200"/>
        <v>0.90303222575950937</v>
      </c>
      <c r="S435" s="100">
        <f t="shared" si="219"/>
        <v>7.7555391536138066E-2</v>
      </c>
      <c r="T435" s="100">
        <f t="shared" si="201"/>
        <v>0.82659856064032566</v>
      </c>
      <c r="U435" s="100">
        <f t="shared" si="228"/>
        <v>0.20741647472059505</v>
      </c>
      <c r="V435" s="100">
        <f t="shared" si="213"/>
        <v>0.38247754880066243</v>
      </c>
      <c r="W435" s="100">
        <f t="shared" si="214"/>
        <v>0.33076280776186989</v>
      </c>
      <c r="X435" s="100">
        <f t="shared" si="220"/>
        <v>6.8682212995576156E-2</v>
      </c>
      <c r="Y435" s="100">
        <f t="shared" si="202"/>
        <v>0.938837146077241</v>
      </c>
      <c r="Z435" s="100">
        <f t="shared" si="229"/>
        <v>0.18689921113900973</v>
      </c>
      <c r="AA435" s="100">
        <f t="shared" si="221"/>
        <v>0.61752245119933979</v>
      </c>
      <c r="AB435" s="100">
        <f t="shared" si="230"/>
        <v>0.7315984772140246</v>
      </c>
      <c r="AC435" s="100">
        <f t="shared" si="226"/>
        <v>0.26840152655428928</v>
      </c>
      <c r="AD435" s="100">
        <f t="shared" si="232"/>
        <v>0.66923719223813183</v>
      </c>
      <c r="AE435" s="359">
        <f t="shared" si="227"/>
        <v>5656929.5600000005</v>
      </c>
      <c r="AF435" s="100">
        <f t="shared" si="225"/>
        <v>5.3246525776506674E-2</v>
      </c>
      <c r="AG435" s="100">
        <f t="shared" si="203"/>
        <v>0.87634352443350483</v>
      </c>
      <c r="AI435" s="198">
        <f t="shared" si="206"/>
        <v>2569065.8680832</v>
      </c>
      <c r="AJ435" s="205">
        <f t="shared" si="222"/>
        <v>3.4049713890440779E-2</v>
      </c>
      <c r="AK435" s="35">
        <f t="shared" si="223"/>
        <v>2307.1900000000023</v>
      </c>
      <c r="AL435" s="35">
        <f t="shared" si="211"/>
        <v>695.14000000001397</v>
      </c>
      <c r="AM435" s="35">
        <f t="shared" si="212"/>
        <v>13481.934438400271</v>
      </c>
      <c r="AN435">
        <f t="shared" si="224"/>
        <v>44746.934886400042</v>
      </c>
      <c r="AO435">
        <f t="shared" si="207"/>
        <v>2570348.6242816001</v>
      </c>
      <c r="AP435" s="35">
        <f t="shared" si="208"/>
        <v>2.4089307347288642</v>
      </c>
    </row>
    <row r="436" spans="2:42">
      <c r="B436" s="135">
        <v>45036</v>
      </c>
      <c r="C436" s="352">
        <v>1901551.11</v>
      </c>
      <c r="D436" s="352">
        <v>4332040.3499999996</v>
      </c>
      <c r="E436" s="355">
        <v>77.47</v>
      </c>
      <c r="F436" s="356">
        <v>131503.78</v>
      </c>
      <c r="G436" s="111">
        <v>19.446075</v>
      </c>
      <c r="H436" s="136">
        <v>6233591.4699999997</v>
      </c>
      <c r="I436" s="136">
        <f t="shared" si="231"/>
        <v>362927.08000000007</v>
      </c>
      <c r="J436" s="136">
        <f t="shared" si="209"/>
        <v>41799.669999999925</v>
      </c>
      <c r="K436" s="155">
        <f t="shared" si="210"/>
        <v>6.7055517194488084E-3</v>
      </c>
      <c r="L436" s="136">
        <f t="shared" si="215"/>
        <v>18663.256209800697</v>
      </c>
      <c r="M436" s="136">
        <f t="shared" si="216"/>
        <v>19434.116209800697</v>
      </c>
      <c r="N436" s="136">
        <f t="shared" si="217"/>
        <v>-17892.396209800696</v>
      </c>
      <c r="O436" s="155">
        <f t="shared" si="205"/>
        <v>5.8221184648791252E-2</v>
      </c>
      <c r="P436" s="100">
        <f t="shared" si="218"/>
        <v>6.1820444142268553E-2</v>
      </c>
      <c r="Q436" s="100">
        <f t="shared" si="200"/>
        <v>0.8918729027750143</v>
      </c>
      <c r="S436" s="100">
        <f t="shared" si="219"/>
        <v>5.3964871028540987E-2</v>
      </c>
      <c r="T436" s="100">
        <f t="shared" si="201"/>
        <v>0.82581874127454469</v>
      </c>
      <c r="U436" s="100">
        <f t="shared" si="228"/>
        <v>0.21471084207126565</v>
      </c>
      <c r="V436" s="100">
        <f t="shared" si="213"/>
        <v>0.13535322168811895</v>
      </c>
      <c r="W436" s="100">
        <f t="shared" si="214"/>
        <v>0.26827094302249371</v>
      </c>
      <c r="X436" s="100">
        <f t="shared" si="220"/>
        <v>6.5305752555430585E-2</v>
      </c>
      <c r="Y436" s="100">
        <f t="shared" si="202"/>
        <v>0.92240115839300185</v>
      </c>
      <c r="Z436" s="100">
        <f t="shared" si="229"/>
        <v>0.18540373276546551</v>
      </c>
      <c r="AA436" s="100">
        <f t="shared" si="221"/>
        <v>0.86464653907553679</v>
      </c>
      <c r="AB436" s="100">
        <f t="shared" si="230"/>
        <v>0.70906681218455492</v>
      </c>
      <c r="AC436" s="100">
        <f t="shared" si="226"/>
        <v>0.2909331477802794</v>
      </c>
      <c r="AD436" s="100">
        <f t="shared" si="232"/>
        <v>0.73172902942376117</v>
      </c>
      <c r="AE436" s="359">
        <f t="shared" si="227"/>
        <v>5734904.2607692312</v>
      </c>
      <c r="AF436" s="100">
        <f t="shared" si="225"/>
        <v>5.4803451232460845E-2</v>
      </c>
      <c r="AG436" s="100">
        <f t="shared" si="203"/>
        <v>0.88056574322904935</v>
      </c>
      <c r="AI436" s="198">
        <f t="shared" si="206"/>
        <v>2557232.3686635001</v>
      </c>
      <c r="AJ436" s="205">
        <f t="shared" si="222"/>
        <v>1.8843613933866677E-2</v>
      </c>
      <c r="AK436" s="35">
        <f t="shared" si="223"/>
        <v>770.86000000000058</v>
      </c>
      <c r="AL436" s="35">
        <f t="shared" si="211"/>
        <v>-959.44000000000233</v>
      </c>
      <c r="AM436" s="35">
        <f t="shared" si="212"/>
        <v>-18657.342198000046</v>
      </c>
      <c r="AN436">
        <f t="shared" si="224"/>
        <v>14990.201374500011</v>
      </c>
      <c r="AO436">
        <f t="shared" si="207"/>
        <v>2558738.8560937499</v>
      </c>
      <c r="AP436" s="35">
        <f t="shared" si="208"/>
        <v>2.4361968221784047</v>
      </c>
    </row>
    <row r="437" spans="2:42">
      <c r="B437" s="135">
        <v>45044</v>
      </c>
      <c r="C437" s="352">
        <v>1948731.89</v>
      </c>
      <c r="D437" s="352">
        <v>4385865.96</v>
      </c>
      <c r="E437" s="355">
        <v>87</v>
      </c>
      <c r="F437" s="356">
        <v>131553.42000000001</v>
      </c>
      <c r="G437" s="111">
        <v>19.500319999999999</v>
      </c>
      <c r="H437" s="136">
        <v>6334597.8499999996</v>
      </c>
      <c r="I437" s="136">
        <f t="shared" si="231"/>
        <v>338223.38999999966</v>
      </c>
      <c r="J437" s="136">
        <f t="shared" si="209"/>
        <v>101006.37999999989</v>
      </c>
      <c r="K437" s="155">
        <f t="shared" si="210"/>
        <v>1.5945192164013994E-2</v>
      </c>
      <c r="L437" s="136">
        <f t="shared" si="215"/>
        <v>17344.504603001369</v>
      </c>
      <c r="M437" s="136">
        <f t="shared" si="216"/>
        <v>17248.584603001385</v>
      </c>
      <c r="N437" s="136">
        <f t="shared" si="217"/>
        <v>-17440.424603001353</v>
      </c>
      <c r="O437" s="155">
        <f t="shared" si="205"/>
        <v>5.3393032676888823E-2</v>
      </c>
      <c r="P437" s="100">
        <f t="shared" si="218"/>
        <v>5.6404647884515151E-2</v>
      </c>
      <c r="Q437" s="100">
        <f t="shared" si="200"/>
        <v>0.89791681552352542</v>
      </c>
      <c r="S437" s="100">
        <f t="shared" si="219"/>
        <v>5.460075050280902E-2</v>
      </c>
      <c r="T437" s="100">
        <f t="shared" si="201"/>
        <v>0.84828828940592915</v>
      </c>
      <c r="U437" s="100">
        <f t="shared" si="228"/>
        <v>0.21962631454016551</v>
      </c>
      <c r="V437" s="100">
        <f t="shared" si="213"/>
        <v>0.46710692928505948</v>
      </c>
      <c r="W437" s="100">
        <f t="shared" si="214"/>
        <v>0.29830394048146691</v>
      </c>
      <c r="X437" s="100">
        <f t="shared" si="220"/>
        <v>5.7208138830779909E-2</v>
      </c>
      <c r="Y437" s="100">
        <f t="shared" si="202"/>
        <v>0.92083330450097478</v>
      </c>
      <c r="Z437" s="100">
        <f t="shared" si="229"/>
        <v>0.18686122332274682</v>
      </c>
      <c r="AA437" s="100">
        <f t="shared" si="221"/>
        <v>0.53289316971859002</v>
      </c>
      <c r="AB437" s="100">
        <f t="shared" si="230"/>
        <v>0.70713956651083987</v>
      </c>
      <c r="AC437" s="100">
        <f t="shared" si="226"/>
        <v>0.29286041157269821</v>
      </c>
      <c r="AD437" s="100">
        <f t="shared" si="232"/>
        <v>0.70169605951853375</v>
      </c>
      <c r="AE437" s="359">
        <f t="shared" si="227"/>
        <v>5815014.923076923</v>
      </c>
      <c r="AF437" s="100">
        <f t="shared" si="225"/>
        <v>5.615832786318678E-2</v>
      </c>
      <c r="AG437" s="100">
        <f t="shared" si="203"/>
        <v>0.88370129562259814</v>
      </c>
      <c r="AI437" s="198">
        <f t="shared" si="206"/>
        <v>2565333.7870944003</v>
      </c>
      <c r="AJ437" s="205">
        <f t="shared" si="222"/>
        <v>1.1439594459097268E-2</v>
      </c>
      <c r="AK437" s="35">
        <f t="shared" si="223"/>
        <v>-95.919999999983702</v>
      </c>
      <c r="AL437" s="35">
        <f t="shared" si="211"/>
        <v>49.64000000001397</v>
      </c>
      <c r="AM437" s="35">
        <f t="shared" si="212"/>
        <v>967.99588480027239</v>
      </c>
      <c r="AN437">
        <f t="shared" si="224"/>
        <v>-1870.4706943996821</v>
      </c>
      <c r="AO437">
        <f t="shared" si="207"/>
        <v>2567030.3149343999</v>
      </c>
      <c r="AP437" s="35">
        <f t="shared" si="208"/>
        <v>2.4676755132756893</v>
      </c>
    </row>
    <row r="438" spans="2:42">
      <c r="B438" s="135">
        <v>45051</v>
      </c>
      <c r="C438" s="352">
        <v>1971240.36</v>
      </c>
      <c r="D438" s="352">
        <v>4434096.4400000004</v>
      </c>
      <c r="E438" s="355">
        <v>78.37</v>
      </c>
      <c r="F438" s="356">
        <v>131822.29999999999</v>
      </c>
      <c r="G438" s="111">
        <v>19.5</v>
      </c>
      <c r="H438" s="136">
        <v>6405336.7999999998</v>
      </c>
      <c r="I438" s="136">
        <f t="shared" si="231"/>
        <v>318245.41999999993</v>
      </c>
      <c r="J438" s="136">
        <f t="shared" si="209"/>
        <v>70738.950000000186</v>
      </c>
      <c r="K438" s="155">
        <f t="shared" si="210"/>
        <v>1.104375182894367E-2</v>
      </c>
      <c r="L438" s="136">
        <f t="shared" si="215"/>
        <v>16320.277948717945</v>
      </c>
      <c r="M438" s="136">
        <f t="shared" si="216"/>
        <v>16374.497948717946</v>
      </c>
      <c r="N438" s="136">
        <f t="shared" si="217"/>
        <v>-16266.057948717944</v>
      </c>
      <c r="O438" s="155">
        <f t="shared" si="205"/>
        <v>4.9684416282372523E-2</v>
      </c>
      <c r="P438" s="100">
        <f t="shared" si="218"/>
        <v>5.2282017819814612E-2</v>
      </c>
      <c r="Q438" s="100">
        <f t="shared" si="200"/>
        <v>0.8770394679442296</v>
      </c>
      <c r="S438" s="100">
        <f t="shared" si="219"/>
        <v>6.2177797195797038E-2</v>
      </c>
      <c r="T438" s="100">
        <f t="shared" si="201"/>
        <v>0.84684517951141869</v>
      </c>
      <c r="U438" s="100">
        <f t="shared" si="228"/>
        <v>0.21467369477890008</v>
      </c>
      <c r="V438" s="100">
        <f t="shared" si="213"/>
        <v>0.31819061492996636</v>
      </c>
      <c r="W438" s="100">
        <f t="shared" si="214"/>
        <v>0.36258975855803377</v>
      </c>
      <c r="X438" s="100">
        <f t="shared" si="220"/>
        <v>4.7941671899269567E-2</v>
      </c>
      <c r="Y438" s="100">
        <f t="shared" si="202"/>
        <v>0.89078211021132636</v>
      </c>
      <c r="Z438" s="100">
        <f t="shared" si="229"/>
        <v>0.18359434157367485</v>
      </c>
      <c r="AA438" s="100">
        <f t="shared" si="221"/>
        <v>0.68180938507004019</v>
      </c>
      <c r="AB438" s="100">
        <f t="shared" si="230"/>
        <v>0.70801478342425794</v>
      </c>
      <c r="AC438" s="100">
        <f t="shared" si="226"/>
        <v>0.29198518453703465</v>
      </c>
      <c r="AD438" s="100">
        <f t="shared" si="232"/>
        <v>0.63741024144196845</v>
      </c>
      <c r="AE438" s="359">
        <f t="shared" si="227"/>
        <v>5894721.344615384</v>
      </c>
      <c r="AF438" s="100">
        <f t="shared" si="225"/>
        <v>5.6431835834858564E-2</v>
      </c>
      <c r="AG438" s="100">
        <f t="shared" si="203"/>
        <v>0.8842930967610918</v>
      </c>
      <c r="AI438" s="198">
        <f t="shared" si="206"/>
        <v>2570534.8499999996</v>
      </c>
      <c r="AJ438" s="205">
        <f t="shared" si="222"/>
        <v>7.5599894856304885E-3</v>
      </c>
      <c r="AK438" s="35">
        <f t="shared" si="223"/>
        <v>54.220000000001164</v>
      </c>
      <c r="AL438" s="35">
        <f t="shared" si="211"/>
        <v>268.87999999997555</v>
      </c>
      <c r="AM438" s="35">
        <f t="shared" si="212"/>
        <v>5243.1599999995233</v>
      </c>
      <c r="AN438">
        <f t="shared" si="224"/>
        <v>1057.2900000000227</v>
      </c>
      <c r="AO438">
        <f t="shared" si="207"/>
        <v>2572063.0649999995</v>
      </c>
      <c r="AP438" s="35">
        <f t="shared" si="208"/>
        <v>2.490349823518033</v>
      </c>
    </row>
    <row r="439" spans="2:42">
      <c r="B439" s="135">
        <v>45058</v>
      </c>
      <c r="C439" s="352">
        <v>2021773.93</v>
      </c>
      <c r="D439" s="352">
        <v>4485637.33</v>
      </c>
      <c r="E439" s="355">
        <v>77.37</v>
      </c>
      <c r="F439" s="356">
        <v>130916.15</v>
      </c>
      <c r="G439" s="111">
        <v>19.5</v>
      </c>
      <c r="H439" s="136">
        <v>6507411.25</v>
      </c>
      <c r="I439" s="136">
        <f t="shared" si="231"/>
        <v>315619.45000000019</v>
      </c>
      <c r="J439" s="136">
        <f t="shared" si="209"/>
        <v>102074.45000000019</v>
      </c>
      <c r="K439" s="155">
        <f t="shared" si="210"/>
        <v>1.5685876622597072E-2</v>
      </c>
      <c r="L439" s="136">
        <f t="shared" si="215"/>
        <v>16185.61282051283</v>
      </c>
      <c r="M439" s="136">
        <f t="shared" si="216"/>
        <v>14638.542820512823</v>
      </c>
      <c r="N439" s="136">
        <f t="shared" si="217"/>
        <v>-17732.682820512837</v>
      </c>
      <c r="O439" s="155">
        <f t="shared" si="205"/>
        <v>4.8501537381704617E-2</v>
      </c>
      <c r="P439" s="100">
        <f t="shared" si="218"/>
        <v>5.0973847344156532E-2</v>
      </c>
      <c r="Q439" s="100">
        <f t="shared" ref="Q439:Q488" si="233">(H439-H386)/H386</f>
        <v>0.9092216773230708</v>
      </c>
      <c r="S439" s="100">
        <f t="shared" si="219"/>
        <v>6.6396423271458338E-2</v>
      </c>
      <c r="T439" s="100">
        <f t="shared" ref="T439:T502" si="234">(C439-C386)/C386</f>
        <v>0.88283969711649224</v>
      </c>
      <c r="U439" s="100">
        <f t="shared" si="228"/>
        <v>0.23742426737914041</v>
      </c>
      <c r="V439" s="100">
        <f t="shared" si="213"/>
        <v>0.49506580735923378</v>
      </c>
      <c r="W439" s="100">
        <f t="shared" si="214"/>
        <v>0.39883644686662995</v>
      </c>
      <c r="X439" s="100">
        <f t="shared" si="220"/>
        <v>4.4167459723517981E-2</v>
      </c>
      <c r="Y439" s="100">
        <f t="shared" ref="Y439:Y502" si="235">(D439-D386)/D386</f>
        <v>0.92135585753950222</v>
      </c>
      <c r="Z439" s="100">
        <f t="shared" si="229"/>
        <v>0.1889575195846824</v>
      </c>
      <c r="AA439" s="100">
        <f t="shared" si="221"/>
        <v>0.50493429060846828</v>
      </c>
      <c r="AB439" s="100">
        <f t="shared" si="230"/>
        <v>0.69252775049926085</v>
      </c>
      <c r="AC439" s="100">
        <f t="shared" si="226"/>
        <v>0.30747222499800786</v>
      </c>
      <c r="AD439" s="100">
        <f t="shared" si="232"/>
        <v>0.60116358481709475</v>
      </c>
      <c r="AE439" s="359">
        <f t="shared" si="227"/>
        <v>5979398.7569230776</v>
      </c>
      <c r="AF439" s="100">
        <f t="shared" si="225"/>
        <v>5.7004280060909414E-2</v>
      </c>
      <c r="AG439" s="100">
        <f t="shared" si="203"/>
        <v>0.88731914896923214</v>
      </c>
      <c r="AI439" s="198">
        <f t="shared" si="206"/>
        <v>2552864.9249999998</v>
      </c>
      <c r="AJ439" s="205">
        <f t="shared" si="222"/>
        <v>-6.3061610387155189E-3</v>
      </c>
      <c r="AK439" s="35">
        <f t="shared" si="223"/>
        <v>-1547.070000000007</v>
      </c>
      <c r="AL439" s="35">
        <f t="shared" si="211"/>
        <v>-906.14999999999418</v>
      </c>
      <c r="AM439" s="35">
        <f t="shared" si="212"/>
        <v>-17669.924999999886</v>
      </c>
      <c r="AN439">
        <f t="shared" si="224"/>
        <v>-30167.865000000136</v>
      </c>
      <c r="AO439">
        <f t="shared" si="207"/>
        <v>2554373.6399999997</v>
      </c>
      <c r="AP439" s="35">
        <f t="shared" si="208"/>
        <v>2.5475565313146595</v>
      </c>
    </row>
    <row r="440" spans="2:42">
      <c r="B440" s="135">
        <v>45064</v>
      </c>
      <c r="C440" s="352">
        <v>2026523.11</v>
      </c>
      <c r="D440" s="352">
        <v>4476241.8099999996</v>
      </c>
      <c r="E440" s="355">
        <v>75.680000000000007</v>
      </c>
      <c r="F440" s="356">
        <v>129568.52</v>
      </c>
      <c r="G440" s="111">
        <v>19.649999999999999</v>
      </c>
      <c r="H440" s="136">
        <v>6502764.9100000001</v>
      </c>
      <c r="I440" s="136">
        <f t="shared" si="231"/>
        <v>269173.44000000041</v>
      </c>
      <c r="J440" s="136">
        <f t="shared" si="209"/>
        <v>-4646.339999999851</v>
      </c>
      <c r="K440" s="155">
        <f t="shared" si="210"/>
        <v>-7.1451760355886078E-4</v>
      </c>
      <c r="L440" s="136">
        <f t="shared" si="215"/>
        <v>13698.393893129793</v>
      </c>
      <c r="M440" s="136">
        <f t="shared" si="216"/>
        <v>11763.133893129798</v>
      </c>
      <c r="N440" s="136">
        <f t="shared" si="217"/>
        <v>-15633.653893129787</v>
      </c>
      <c r="O440" s="155">
        <f t="shared" si="205"/>
        <v>4.1393690795443562E-2</v>
      </c>
      <c r="P440" s="100">
        <f t="shared" si="218"/>
        <v>4.3181116583503092E-2</v>
      </c>
      <c r="Q440" s="100">
        <f t="shared" si="233"/>
        <v>0.86571992527703756</v>
      </c>
      <c r="S440" s="100">
        <f t="shared" si="219"/>
        <v>6.5721083878728867E-2</v>
      </c>
      <c r="T440" s="100">
        <f t="shared" si="234"/>
        <v>0.85458021225105885</v>
      </c>
      <c r="U440" s="100">
        <f t="shared" si="228"/>
        <v>0.24507225038390837</v>
      </c>
      <c r="V440" s="100">
        <f t="shared" si="213"/>
        <v>-1.0221335502783524</v>
      </c>
      <c r="W440" s="100">
        <f t="shared" si="214"/>
        <v>0.46428057686523533</v>
      </c>
      <c r="X440" s="100">
        <f t="shared" si="220"/>
        <v>3.3287192258031478E-2</v>
      </c>
      <c r="Y440" s="100">
        <f t="shared" si="235"/>
        <v>0.87080732451882925</v>
      </c>
      <c r="Z440" s="100">
        <f t="shared" si="229"/>
        <v>0.17451408685713715</v>
      </c>
      <c r="AA440" s="100">
        <f t="shared" si="221"/>
        <v>2.0221335502784528</v>
      </c>
      <c r="AB440" s="100">
        <f t="shared" si="230"/>
        <v>0.75627802001894717</v>
      </c>
      <c r="AC440" s="100">
        <f t="shared" si="226"/>
        <v>0.24372197938705784</v>
      </c>
      <c r="AD440" s="100">
        <f t="shared" si="232"/>
        <v>0.53571949743629887</v>
      </c>
      <c r="AE440" s="359">
        <f t="shared" si="227"/>
        <v>6061243.8630769234</v>
      </c>
      <c r="AF440" s="100">
        <f t="shared" si="225"/>
        <v>5.6904106410299471E-2</v>
      </c>
      <c r="AG440" s="100">
        <f t="shared" ref="AG440:AG452" si="236">(AE440-AE387)/AE387</f>
        <v>0.88697013714443529</v>
      </c>
      <c r="AI440" s="198">
        <f t="shared" si="206"/>
        <v>2546021.4180000001</v>
      </c>
      <c r="AJ440" s="205">
        <f t="shared" si="222"/>
        <v>-4.3840171901778479E-3</v>
      </c>
      <c r="AK440" s="35">
        <f t="shared" si="223"/>
        <v>-1935.2599999999948</v>
      </c>
      <c r="AL440" s="35">
        <f t="shared" si="211"/>
        <v>-1347.6299999999901</v>
      </c>
      <c r="AM440" s="35">
        <f t="shared" si="212"/>
        <v>-26480.929499999802</v>
      </c>
      <c r="AN440">
        <f t="shared" si="224"/>
        <v>-38027.858999999895</v>
      </c>
      <c r="AO440">
        <f t="shared" si="207"/>
        <v>2547508.5299999998</v>
      </c>
      <c r="AP440" s="35">
        <f t="shared" si="208"/>
        <v>2.5525978945397294</v>
      </c>
    </row>
    <row r="441" spans="2:42">
      <c r="B441" s="135">
        <v>45072</v>
      </c>
      <c r="C441" s="352">
        <v>2066679.71</v>
      </c>
      <c r="D441" s="352">
        <v>4488685.4400000004</v>
      </c>
      <c r="E441" s="355">
        <v>80.569999999999993</v>
      </c>
      <c r="F441" s="356">
        <v>128995</v>
      </c>
      <c r="G441" s="111">
        <v>19.829999999999998</v>
      </c>
      <c r="H441" s="136">
        <v>6555365.1500000004</v>
      </c>
      <c r="I441" s="136">
        <f t="shared" si="231"/>
        <v>220767.30000000075</v>
      </c>
      <c r="J441" s="136">
        <f t="shared" si="209"/>
        <v>52600.240000000224</v>
      </c>
      <c r="K441" s="155">
        <f t="shared" si="210"/>
        <v>8.0239984800847021E-3</v>
      </c>
      <c r="L441" s="136">
        <f t="shared" si="215"/>
        <v>11132.995461422126</v>
      </c>
      <c r="M441" s="136">
        <f t="shared" si="216"/>
        <v>8574.5754614221132</v>
      </c>
      <c r="N441" s="136">
        <f t="shared" si="217"/>
        <v>-13691.415461422139</v>
      </c>
      <c r="O441" s="155">
        <f t="shared" si="205"/>
        <v>3.3677345952269455E-2</v>
      </c>
      <c r="P441" s="100">
        <f t="shared" si="218"/>
        <v>3.4851036360579818E-2</v>
      </c>
      <c r="Q441" s="100">
        <f t="shared" si="233"/>
        <v>0.85493240294012629</v>
      </c>
      <c r="S441" s="100">
        <f t="shared" si="219"/>
        <v>6.0525421996352753E-2</v>
      </c>
      <c r="T441" s="100">
        <f t="shared" si="234"/>
        <v>0.87564662093185375</v>
      </c>
      <c r="U441" s="100">
        <f t="shared" si="228"/>
        <v>0.22482422633769644</v>
      </c>
      <c r="V441" s="100">
        <f t="shared" si="213"/>
        <v>0.76342997674534741</v>
      </c>
      <c r="W441" s="100">
        <f t="shared" si="214"/>
        <v>0.53426309059357824</v>
      </c>
      <c r="X441" s="100">
        <f t="shared" si="220"/>
        <v>2.3443370348691744E-2</v>
      </c>
      <c r="Y441" s="100">
        <f t="shared" si="235"/>
        <v>0.84554821014176507</v>
      </c>
      <c r="Z441" s="100">
        <f t="shared" si="229"/>
        <v>0.16364645721337545</v>
      </c>
      <c r="AA441" s="100">
        <f t="shared" si="221"/>
        <v>0.23656983314146032</v>
      </c>
      <c r="AB441" s="100">
        <f t="shared" si="230"/>
        <v>0.74087924643679925</v>
      </c>
      <c r="AC441" s="100">
        <f t="shared" si="226"/>
        <v>0.25912072382853729</v>
      </c>
      <c r="AD441" s="100">
        <f t="shared" si="232"/>
        <v>0.46573690940642071</v>
      </c>
      <c r="AE441" s="359">
        <f t="shared" si="227"/>
        <v>6138982.8615384614</v>
      </c>
      <c r="AF441" s="100">
        <f t="shared" si="225"/>
        <v>5.5712314198175072E-2</v>
      </c>
      <c r="AG441" s="100">
        <f t="shared" si="236"/>
        <v>0.88452031576011769</v>
      </c>
      <c r="AI441" s="198">
        <f t="shared" si="206"/>
        <v>2557970.8499999996</v>
      </c>
      <c r="AJ441" s="205">
        <f t="shared" si="222"/>
        <v>-2.8701672785981561E-3</v>
      </c>
      <c r="AK441" s="35">
        <f t="shared" si="223"/>
        <v>-2558.4200000000128</v>
      </c>
      <c r="AL441" s="35">
        <f t="shared" si="211"/>
        <v>-573.52000000000407</v>
      </c>
      <c r="AM441" s="35">
        <f t="shared" si="212"/>
        <v>-11372.901600000079</v>
      </c>
      <c r="AN441">
        <f t="shared" si="224"/>
        <v>-50733.468600000248</v>
      </c>
      <c r="AO441">
        <f t="shared" si="207"/>
        <v>2559568.5531000001</v>
      </c>
      <c r="AP441" s="35">
        <f t="shared" si="208"/>
        <v>2.5611211475701734</v>
      </c>
    </row>
    <row r="442" spans="2:42">
      <c r="B442" s="149">
        <v>45079</v>
      </c>
      <c r="C442" s="352">
        <v>2086120</v>
      </c>
      <c r="D442" s="352">
        <v>4489944</v>
      </c>
      <c r="E442" s="355">
        <v>75.05</v>
      </c>
      <c r="F442" s="356">
        <v>128868.79</v>
      </c>
      <c r="G442" s="111">
        <v>20.3446</v>
      </c>
      <c r="H442" s="136">
        <f t="shared" ref="H442:H473" si="237">C442+D442</f>
        <v>6576064</v>
      </c>
      <c r="I442" s="136">
        <f t="shared" si="231"/>
        <v>170727.20000000019</v>
      </c>
      <c r="J442" s="136">
        <f t="shared" si="209"/>
        <v>20698.849999999627</v>
      </c>
      <c r="K442" s="155">
        <f t="shared" si="210"/>
        <v>3.1476047070100942E-3</v>
      </c>
      <c r="L442" s="136">
        <f t="shared" si="215"/>
        <v>8391.7698062385189</v>
      </c>
      <c r="M442" s="136">
        <f t="shared" si="216"/>
        <v>5438.2598062385241</v>
      </c>
      <c r="N442" s="136">
        <f t="shared" si="217"/>
        <v>-11345.279806238514</v>
      </c>
      <c r="O442" s="155">
        <f t="shared" si="205"/>
        <v>2.5961912779437699E-2</v>
      </c>
      <c r="P442" s="100">
        <f t="shared" si="218"/>
        <v>2.6653898979988093E-2</v>
      </c>
      <c r="Q442" s="100">
        <f t="shared" si="233"/>
        <v>0.82374512455910986</v>
      </c>
      <c r="S442" s="100">
        <f t="shared" si="219"/>
        <v>5.8277844919936546E-2</v>
      </c>
      <c r="T442" s="100">
        <f t="shared" si="234"/>
        <v>0.85346601396430788</v>
      </c>
      <c r="U442" s="100">
        <f t="shared" si="228"/>
        <v>0.21591103745499909</v>
      </c>
      <c r="V442" s="100">
        <f t="shared" si="213"/>
        <v>0.93919662203457621</v>
      </c>
      <c r="W442" s="100">
        <f t="shared" si="214"/>
        <v>0.67288422700073436</v>
      </c>
      <c r="X442" s="100">
        <f t="shared" si="220"/>
        <v>1.2595026011657877E-2</v>
      </c>
      <c r="Y442" s="100">
        <f t="shared" si="235"/>
        <v>0.81025810344932425</v>
      </c>
      <c r="Z442" s="100">
        <f t="shared" si="229"/>
        <v>0.14742098991793828</v>
      </c>
      <c r="AA442" s="100">
        <f t="shared" si="221"/>
        <v>6.0803377965423823E-2</v>
      </c>
      <c r="AB442" s="100">
        <f t="shared" si="230"/>
        <v>0.69460106136466693</v>
      </c>
      <c r="AC442" s="100">
        <f t="shared" si="226"/>
        <v>0.30539891805804542</v>
      </c>
      <c r="AD442" s="100">
        <f t="shared" si="232"/>
        <v>0.32711577299926159</v>
      </c>
      <c r="AE442" s="359">
        <f t="shared" si="227"/>
        <v>6211852.4469230771</v>
      </c>
      <c r="AF442" s="100">
        <f t="shared" si="225"/>
        <v>5.3799167724421948E-2</v>
      </c>
      <c r="AG442" s="100">
        <f t="shared" si="236"/>
        <v>0.8800565608462364</v>
      </c>
      <c r="AI442" s="198">
        <f t="shared" si="206"/>
        <v>2621783.9850339997</v>
      </c>
      <c r="AJ442" s="205">
        <f t="shared" si="222"/>
        <v>1.9937148501993678E-2</v>
      </c>
      <c r="AK442" s="35">
        <f t="shared" si="223"/>
        <v>-2953.5099999999948</v>
      </c>
      <c r="AL442" s="35">
        <f t="shared" si="211"/>
        <v>-126.2100000000064</v>
      </c>
      <c r="AM442" s="35">
        <f t="shared" si="212"/>
        <v>-2567.6919660001304</v>
      </c>
      <c r="AN442">
        <f t="shared" si="224"/>
        <v>-60087.979545999893</v>
      </c>
      <c r="AO442">
        <f t="shared" si="207"/>
        <v>2623310.8472639997</v>
      </c>
      <c r="AP442" s="35">
        <f t="shared" si="208"/>
        <v>2.5067803180315256</v>
      </c>
    </row>
    <row r="443" spans="2:42">
      <c r="B443" s="149">
        <v>45086</v>
      </c>
      <c r="C443" s="352">
        <v>2104560</v>
      </c>
      <c r="D443" s="352">
        <v>4523207</v>
      </c>
      <c r="E443" s="355">
        <v>70.66</v>
      </c>
      <c r="F443" s="356">
        <v>128908.75</v>
      </c>
      <c r="G443" s="111">
        <v>21.96</v>
      </c>
      <c r="H443" s="136">
        <f t="shared" si="237"/>
        <v>6627767</v>
      </c>
      <c r="I443" s="136">
        <f t="shared" si="231"/>
        <v>120355.75</v>
      </c>
      <c r="J443" s="136">
        <f t="shared" si="209"/>
        <v>51703</v>
      </c>
      <c r="K443" s="155">
        <f t="shared" si="210"/>
        <v>7.8009682597472117E-3</v>
      </c>
      <c r="L443" s="136">
        <f t="shared" si="215"/>
        <v>5480.6807832422583</v>
      </c>
      <c r="M443" s="136">
        <f t="shared" si="216"/>
        <v>3473.2807832422641</v>
      </c>
      <c r="N443" s="136">
        <f t="shared" si="217"/>
        <v>-7488.0807832422524</v>
      </c>
      <c r="O443" s="155">
        <f t="shared" si="205"/>
        <v>1.8159321231419268E-2</v>
      </c>
      <c r="P443" s="100">
        <f t="shared" si="218"/>
        <v>1.8495181167472702E-2</v>
      </c>
      <c r="Q443" s="100">
        <f t="shared" si="233"/>
        <v>0.80996244083938118</v>
      </c>
      <c r="S443" s="100">
        <f t="shared" si="219"/>
        <v>4.094724379001171E-2</v>
      </c>
      <c r="T443" s="100">
        <f t="shared" si="234"/>
        <v>0.84202329107058516</v>
      </c>
      <c r="U443" s="100">
        <f t="shared" si="228"/>
        <v>0.20627095133891549</v>
      </c>
      <c r="V443" s="100">
        <f t="shared" si="213"/>
        <v>0.35665241862174341</v>
      </c>
      <c r="W443" s="100">
        <f t="shared" si="214"/>
        <v>0.68784474360385828</v>
      </c>
      <c r="X443" s="100">
        <f t="shared" si="220"/>
        <v>8.3755478287853308E-3</v>
      </c>
      <c r="Y443" s="100">
        <f t="shared" si="235"/>
        <v>0.79542254016457847</v>
      </c>
      <c r="Z443" s="100">
        <f t="shared" si="229"/>
        <v>0.13960597539395173</v>
      </c>
      <c r="AA443" s="100">
        <f t="shared" si="221"/>
        <v>0.64334758137825654</v>
      </c>
      <c r="AB443" s="100">
        <f t="shared" si="230"/>
        <v>0.69340236945561118</v>
      </c>
      <c r="AC443" s="100">
        <f t="shared" si="226"/>
        <v>0.30659760091951582</v>
      </c>
      <c r="AD443" s="100">
        <f t="shared" si="232"/>
        <v>0.31215517330912668</v>
      </c>
      <c r="AE443" s="359">
        <f t="shared" si="227"/>
        <v>6282159.1438461542</v>
      </c>
      <c r="AF443" s="100">
        <f t="shared" si="225"/>
        <v>5.0633918096285861E-2</v>
      </c>
      <c r="AG443" s="100">
        <f t="shared" si="236"/>
        <v>0.87378372027042783</v>
      </c>
      <c r="AI443" s="198">
        <f t="shared" si="206"/>
        <v>2830836.15</v>
      </c>
      <c r="AJ443" s="205">
        <f t="shared" si="222"/>
        <v>0.10888599011951254</v>
      </c>
      <c r="AK443" s="35">
        <f t="shared" si="223"/>
        <v>-2007.3999999999942</v>
      </c>
      <c r="AL443" s="35">
        <f t="shared" si="211"/>
        <v>39.960000000006403</v>
      </c>
      <c r="AM443" s="35">
        <f t="shared" si="212"/>
        <v>877.52160000014067</v>
      </c>
      <c r="AN443">
        <f t="shared" si="224"/>
        <v>-44082.503999999877</v>
      </c>
      <c r="AO443">
        <f t="shared" si="207"/>
        <v>2832387.8436000003</v>
      </c>
      <c r="AP443" s="35">
        <f t="shared" si="208"/>
        <v>2.3399927432169831</v>
      </c>
    </row>
    <row r="444" spans="2:42">
      <c r="B444" s="149">
        <v>45093</v>
      </c>
      <c r="C444" s="352">
        <v>2111925</v>
      </c>
      <c r="D444" s="352">
        <v>4527417</v>
      </c>
      <c r="E444" s="355">
        <v>72.36</v>
      </c>
      <c r="F444" s="356">
        <v>129597.07</v>
      </c>
      <c r="G444" s="111">
        <v>23.58</v>
      </c>
      <c r="H444" s="136">
        <f t="shared" si="237"/>
        <v>6639342</v>
      </c>
      <c r="I444" s="136">
        <f t="shared" si="231"/>
        <v>136577.08999999985</v>
      </c>
      <c r="J444" s="136">
        <f t="shared" si="209"/>
        <v>11575</v>
      </c>
      <c r="K444" s="155">
        <f t="shared" si="210"/>
        <v>1.7433956557743222E-3</v>
      </c>
      <c r="L444" s="136">
        <f t="shared" si="215"/>
        <v>5792.0733672603847</v>
      </c>
      <c r="M444" s="136">
        <f t="shared" si="216"/>
        <v>5820.6233672603876</v>
      </c>
      <c r="N444" s="136">
        <f t="shared" si="217"/>
        <v>-5763.5233672603817</v>
      </c>
      <c r="O444" s="155">
        <f t="shared" si="205"/>
        <v>2.0570877355014977E-2</v>
      </c>
      <c r="P444" s="100">
        <f t="shared" si="218"/>
        <v>2.1002925969224352E-2</v>
      </c>
      <c r="Q444" s="100">
        <f t="shared" si="233"/>
        <v>0.78059021387608585</v>
      </c>
      <c r="S444" s="100">
        <f t="shared" si="219"/>
        <v>4.2142075547315069E-2</v>
      </c>
      <c r="T444" s="100">
        <f t="shared" si="234"/>
        <v>0.8222903691752298</v>
      </c>
      <c r="U444" s="100">
        <f t="shared" si="228"/>
        <v>0.20033973549006281</v>
      </c>
      <c r="V444" s="100">
        <f t="shared" si="213"/>
        <v>0.63628509719222459</v>
      </c>
      <c r="W444" s="100">
        <f t="shared" si="214"/>
        <v>0.62530172520149607</v>
      </c>
      <c r="X444" s="100">
        <f t="shared" si="220"/>
        <v>1.143262410124363E-2</v>
      </c>
      <c r="Y444" s="100">
        <f t="shared" si="235"/>
        <v>0.76178402669026246</v>
      </c>
      <c r="Z444" s="100">
        <f t="shared" si="229"/>
        <v>0.12627663807203304</v>
      </c>
      <c r="AA444" s="100">
        <f t="shared" si="221"/>
        <v>0.36371490280777535</v>
      </c>
      <c r="AB444" s="100">
        <f t="shared" si="230"/>
        <v>0.66179599607526918</v>
      </c>
      <c r="AC444" s="100">
        <f t="shared" si="226"/>
        <v>0.33820398604949481</v>
      </c>
      <c r="AD444" s="100">
        <f t="shared" si="232"/>
        <v>0.37469820157978523</v>
      </c>
      <c r="AE444" s="359">
        <f t="shared" si="227"/>
        <v>6348320.1892307699</v>
      </c>
      <c r="AF444" s="100">
        <f t="shared" si="225"/>
        <v>4.7362609497139642E-2</v>
      </c>
      <c r="AG444" s="100">
        <f t="shared" si="236"/>
        <v>0.86590973062527588</v>
      </c>
      <c r="AI444" s="198">
        <f t="shared" si="206"/>
        <v>3055898.9106000001</v>
      </c>
      <c r="AJ444" s="205">
        <f t="shared" si="222"/>
        <v>0.20026441607884385</v>
      </c>
      <c r="AK444" s="35">
        <f t="shared" si="223"/>
        <v>28.55000000000291</v>
      </c>
      <c r="AL444" s="35">
        <f t="shared" si="211"/>
        <v>688.32000000000698</v>
      </c>
      <c r="AM444" s="35">
        <f t="shared" si="212"/>
        <v>16230.585600000164</v>
      </c>
      <c r="AN444">
        <f t="shared" si="224"/>
        <v>673.20900000006861</v>
      </c>
      <c r="AO444">
        <f t="shared" si="207"/>
        <v>3057605.1593999998</v>
      </c>
      <c r="AP444" s="35">
        <f t="shared" si="208"/>
        <v>2.1714190204018533</v>
      </c>
    </row>
    <row r="445" spans="2:42">
      <c r="B445" s="149">
        <v>45099</v>
      </c>
      <c r="C445" s="352">
        <v>2143529</v>
      </c>
      <c r="D445" s="352">
        <v>4535223</v>
      </c>
      <c r="E445" s="355">
        <v>80.06</v>
      </c>
      <c r="F445" s="356">
        <v>128844.55</v>
      </c>
      <c r="G445" s="111">
        <v>23.61</v>
      </c>
      <c r="H445" s="136">
        <f t="shared" si="237"/>
        <v>6678752</v>
      </c>
      <c r="I445" s="136">
        <f t="shared" si="231"/>
        <v>123386.84999999963</v>
      </c>
      <c r="J445" s="136">
        <f t="shared" si="209"/>
        <v>39410</v>
      </c>
      <c r="K445" s="155">
        <f t="shared" si="210"/>
        <v>5.90080302427759E-3</v>
      </c>
      <c r="L445" s="136">
        <f t="shared" si="215"/>
        <v>5226.0419313849907</v>
      </c>
      <c r="M445" s="136">
        <f t="shared" si="216"/>
        <v>5075.5919313849936</v>
      </c>
      <c r="N445" s="136">
        <f t="shared" si="217"/>
        <v>-5376.4919313849878</v>
      </c>
      <c r="O445" s="155">
        <f t="shared" si="205"/>
        <v>1.8474536859580896E-2</v>
      </c>
      <c r="P445" s="100">
        <f t="shared" si="218"/>
        <v>1.8822269572580503E-2</v>
      </c>
      <c r="Q445" s="100">
        <f t="shared" si="233"/>
        <v>0.77079903094800306</v>
      </c>
      <c r="S445" s="100">
        <f t="shared" si="219"/>
        <v>3.7184905637845565E-2</v>
      </c>
      <c r="T445" s="100">
        <f t="shared" si="234"/>
        <v>0.84149582316855298</v>
      </c>
      <c r="U445" s="100">
        <f t="shared" si="228"/>
        <v>0.1880849555660575</v>
      </c>
      <c r="V445" s="100">
        <f t="shared" si="213"/>
        <v>0.80192844455721901</v>
      </c>
      <c r="W445" s="100">
        <f t="shared" si="214"/>
        <v>0.62283209272301121</v>
      </c>
      <c r="X445" s="100">
        <f t="shared" si="220"/>
        <v>1.0367748112908439E-2</v>
      </c>
      <c r="Y445" s="100">
        <f t="shared" si="235"/>
        <v>0.73924031808592849</v>
      </c>
      <c r="Z445" s="100">
        <f t="shared" si="229"/>
        <v>0.1152710410515216</v>
      </c>
      <c r="AA445" s="100">
        <f t="shared" si="221"/>
        <v>0.19807155544278102</v>
      </c>
      <c r="AB445" s="100">
        <f t="shared" si="230"/>
        <v>0.63776372694087746</v>
      </c>
      <c r="AC445" s="100">
        <f t="shared" si="226"/>
        <v>0.3622362551838858</v>
      </c>
      <c r="AD445" s="100">
        <f t="shared" ref="AD445:AD446" si="238">(D445-D441)/(H445-H441)</f>
        <v>0.37716790727698885</v>
      </c>
      <c r="AE445" s="359">
        <f t="shared" si="227"/>
        <v>6410480.7746153837</v>
      </c>
      <c r="AF445" s="100">
        <f t="shared" si="225"/>
        <v>4.4225227403368823E-2</v>
      </c>
      <c r="AG445" s="100">
        <f t="shared" si="236"/>
        <v>0.85692513492208133</v>
      </c>
      <c r="AI445" s="198">
        <f t="shared" si="206"/>
        <v>3042019.8254999998</v>
      </c>
      <c r="AJ445" s="205">
        <f t="shared" si="222"/>
        <v>0.18923162298741608</v>
      </c>
      <c r="AK445" s="35">
        <f t="shared" si="223"/>
        <v>-150.44999999999709</v>
      </c>
      <c r="AL445" s="35">
        <f t="shared" si="211"/>
        <v>-752.52000000000407</v>
      </c>
      <c r="AM445" s="35">
        <f t="shared" si="212"/>
        <v>-17766.997200000096</v>
      </c>
      <c r="AN445">
        <f t="shared" si="224"/>
        <v>-3552.1244999999312</v>
      </c>
      <c r="AO445">
        <f t="shared" si="207"/>
        <v>3043910.0420999997</v>
      </c>
      <c r="AP445" s="35">
        <f t="shared" si="208"/>
        <v>2.1941358015272736</v>
      </c>
    </row>
    <row r="446" spans="2:42">
      <c r="B446" s="149">
        <v>45105</v>
      </c>
      <c r="C446" s="352">
        <v>2166620</v>
      </c>
      <c r="D446" s="352">
        <v>4507693</v>
      </c>
      <c r="E446" s="355">
        <v>86.89</v>
      </c>
      <c r="F446" s="356">
        <v>128366.14</v>
      </c>
      <c r="G446" s="111">
        <v>25.54</v>
      </c>
      <c r="H446" s="136">
        <f t="shared" si="237"/>
        <v>6674313</v>
      </c>
      <c r="I446" s="136">
        <f t="shared" si="231"/>
        <v>98249</v>
      </c>
      <c r="J446" s="136">
        <f t="shared" si="209"/>
        <v>-4439</v>
      </c>
      <c r="K446" s="155">
        <f t="shared" si="210"/>
        <v>-6.6508717826089365E-4</v>
      </c>
      <c r="L446" s="136">
        <f t="shared" si="215"/>
        <v>3846.8676585747849</v>
      </c>
      <c r="M446" s="136">
        <f t="shared" si="216"/>
        <v>3344.2176585747907</v>
      </c>
      <c r="N446" s="136">
        <f t="shared" si="217"/>
        <v>-4349.5176585747795</v>
      </c>
      <c r="O446" s="155">
        <f t="shared" si="205"/>
        <v>1.4720466361107128E-2</v>
      </c>
      <c r="P446" s="100">
        <f t="shared" si="218"/>
        <v>1.4940395957216961E-2</v>
      </c>
      <c r="Q446" s="100">
        <f t="shared" si="233"/>
        <v>0.74450558785408472</v>
      </c>
      <c r="S446" s="100">
        <f t="shared" si="219"/>
        <v>3.8588384177324409E-2</v>
      </c>
      <c r="T446" s="100">
        <f t="shared" si="234"/>
        <v>0.83311072685274468</v>
      </c>
      <c r="U446" s="100">
        <f t="shared" si="228"/>
        <v>0.17251587546730002</v>
      </c>
      <c r="V446" s="100">
        <f t="shared" si="213"/>
        <v>-5.2018472628970489</v>
      </c>
      <c r="W446" s="100">
        <f t="shared" si="214"/>
        <v>0.81934676179910226</v>
      </c>
      <c r="X446" s="100">
        <f t="shared" si="220"/>
        <v>3.9530559846626149E-3</v>
      </c>
      <c r="Y446" s="100">
        <f t="shared" si="235"/>
        <v>0.70489633887381187</v>
      </c>
      <c r="Z446" s="100">
        <f t="shared" si="229"/>
        <v>8.6574412080421811E-2</v>
      </c>
      <c r="AA446" s="100">
        <f t="shared" si="221"/>
        <v>6.2018472628970489</v>
      </c>
      <c r="AB446" s="100">
        <f t="shared" si="230"/>
        <v>1.0646157582417028</v>
      </c>
      <c r="AC446" s="100">
        <f t="shared" si="226"/>
        <v>-6.4615776116939541E-2</v>
      </c>
      <c r="AD446" s="100">
        <f t="shared" si="238"/>
        <v>0.18065323820089771</v>
      </c>
      <c r="AE446" s="359">
        <f t="shared" si="227"/>
        <v>6462629.8930769218</v>
      </c>
      <c r="AF446" s="100">
        <f t="shared" si="225"/>
        <v>4.0370798935841196E-2</v>
      </c>
      <c r="AG446" s="100">
        <f t="shared" si="236"/>
        <v>0.84477697691881903</v>
      </c>
      <c r="AI446" s="198">
        <f t="shared" si="206"/>
        <v>3278471.2155999998</v>
      </c>
      <c r="AJ446" s="205">
        <f t="shared" si="222"/>
        <v>0.25047343118829984</v>
      </c>
      <c r="AK446" s="35">
        <f t="shared" si="223"/>
        <v>-502.64999999999418</v>
      </c>
      <c r="AL446" s="35">
        <f t="shared" si="211"/>
        <v>-478.41000000000349</v>
      </c>
      <c r="AM446" s="35">
        <f t="shared" si="212"/>
        <v>-12218.591400000088</v>
      </c>
      <c r="AN446">
        <f t="shared" si="224"/>
        <v>-12837.680999999851</v>
      </c>
      <c r="AO446">
        <f t="shared" si="207"/>
        <v>3280690.3862000001</v>
      </c>
      <c r="AP446" s="35">
        <f t="shared" si="208"/>
        <v>2.0344233116526453</v>
      </c>
    </row>
    <row r="447" spans="2:42">
      <c r="B447" s="149">
        <v>45114</v>
      </c>
      <c r="C447" s="352">
        <v>2178262</v>
      </c>
      <c r="D447" s="352">
        <v>4499180</v>
      </c>
      <c r="E447" s="355">
        <v>85.59</v>
      </c>
      <c r="F447" s="356">
        <v>127985.53</v>
      </c>
      <c r="G447" s="111">
        <v>25.99</v>
      </c>
      <c r="H447" s="136">
        <f t="shared" si="237"/>
        <v>6677442</v>
      </c>
      <c r="I447" s="136">
        <f t="shared" si="231"/>
        <v>49675</v>
      </c>
      <c r="J447" s="136">
        <f t="shared" si="209"/>
        <v>3129</v>
      </c>
      <c r="K447" s="155">
        <f t="shared" si="210"/>
        <v>4.6859261375838232E-4</v>
      </c>
      <c r="L447" s="136">
        <f t="shared" si="215"/>
        <v>1911.3120430934976</v>
      </c>
      <c r="M447" s="136">
        <f t="shared" si="216"/>
        <v>988.09204309349639</v>
      </c>
      <c r="N447" s="136">
        <f t="shared" si="217"/>
        <v>-2834.5320430934989</v>
      </c>
      <c r="O447" s="155">
        <f t="shared" si="205"/>
        <v>7.4392259790500613E-3</v>
      </c>
      <c r="P447" s="100">
        <f t="shared" si="218"/>
        <v>7.4949828501816671E-3</v>
      </c>
      <c r="Q447" s="100">
        <f t="shared" si="233"/>
        <v>0.73061954281545882</v>
      </c>
      <c r="S447" s="100">
        <f t="shared" si="219"/>
        <v>3.5020146729007488E-2</v>
      </c>
      <c r="T447" s="100">
        <f t="shared" si="234"/>
        <v>0.82143067174687157</v>
      </c>
      <c r="U447" s="100">
        <f t="shared" si="228"/>
        <v>0.17372877495026082</v>
      </c>
      <c r="V447" s="100">
        <f t="shared" si="213"/>
        <v>3.7206775327580695</v>
      </c>
      <c r="W447" s="100">
        <f t="shared" si="214"/>
        <v>1.4836839456467035</v>
      </c>
      <c r="X447" s="100">
        <f t="shared" si="220"/>
        <v>-5.3119390733167857E-3</v>
      </c>
      <c r="Y447" s="100">
        <f t="shared" si="235"/>
        <v>0.68983024262952042</v>
      </c>
      <c r="Z447" s="100">
        <f t="shared" si="229"/>
        <v>6.3323334342217236E-2</v>
      </c>
      <c r="AA447" s="100">
        <f t="shared" si="221"/>
        <v>-2.7206775327580695</v>
      </c>
      <c r="AB447" s="100">
        <f t="shared" si="230"/>
        <v>0.78520125898654658</v>
      </c>
      <c r="AC447" s="100">
        <f t="shared" si="226"/>
        <v>0.21479872313821688</v>
      </c>
      <c r="AE447" s="359">
        <f t="shared" si="227"/>
        <v>6508041.479230768</v>
      </c>
      <c r="AF447" s="100">
        <f t="shared" si="225"/>
        <v>3.5956162556926387E-2</v>
      </c>
      <c r="AG447" s="100">
        <f t="shared" si="236"/>
        <v>0.83210769316950917</v>
      </c>
      <c r="AI447" s="198">
        <f t="shared" si="206"/>
        <v>3326343.9246999999</v>
      </c>
      <c r="AJ447" s="205">
        <f t="shared" si="222"/>
        <v>0.17503936944566711</v>
      </c>
      <c r="AK447" s="35">
        <f t="shared" si="223"/>
        <v>-923.22000000000116</v>
      </c>
      <c r="AL447" s="35">
        <f t="shared" si="211"/>
        <v>-380.61000000000058</v>
      </c>
      <c r="AM447" s="35">
        <f t="shared" si="212"/>
        <v>-9892.0539000000153</v>
      </c>
      <c r="AN447">
        <f t="shared" si="224"/>
        <v>-23994.487800000028</v>
      </c>
      <c r="AO447">
        <f t="shared" si="207"/>
        <v>3328568.4087999999</v>
      </c>
      <c r="AP447" s="35">
        <f t="shared" si="208"/>
        <v>2.0061002749248948</v>
      </c>
    </row>
    <row r="448" spans="2:42" s="136" customFormat="1">
      <c r="B448" s="149">
        <v>45121</v>
      </c>
      <c r="C448" s="352">
        <v>2209969</v>
      </c>
      <c r="D448" s="352">
        <v>4533221</v>
      </c>
      <c r="E448" s="355">
        <v>83.81</v>
      </c>
      <c r="F448" s="356">
        <v>130371.27</v>
      </c>
      <c r="G448" s="111">
        <v>26.08</v>
      </c>
      <c r="H448" s="136">
        <f t="shared" si="237"/>
        <v>6743190</v>
      </c>
      <c r="I448" s="136">
        <f t="shared" si="231"/>
        <v>103848</v>
      </c>
      <c r="J448" s="136">
        <f t="shared" si="209"/>
        <v>65748</v>
      </c>
      <c r="K448" s="155">
        <f t="shared" si="210"/>
        <v>9.7502813950074083E-3</v>
      </c>
      <c r="L448" s="136">
        <f t="shared" si="215"/>
        <v>3981.9018404907979</v>
      </c>
      <c r="M448" s="136">
        <f t="shared" si="216"/>
        <v>4756.1018404907954</v>
      </c>
      <c r="N448" s="136">
        <f t="shared" si="217"/>
        <v>-3207.7018404908008</v>
      </c>
      <c r="O448" s="155">
        <f t="shared" si="205"/>
        <v>1.5400426207774065E-2</v>
      </c>
      <c r="P448" s="100">
        <f t="shared" si="218"/>
        <v>1.5641309033334931E-2</v>
      </c>
      <c r="Q448" s="100">
        <f t="shared" si="233"/>
        <v>0.73460773994378104</v>
      </c>
      <c r="S448" s="100">
        <f t="shared" si="219"/>
        <v>4.6423997064289686E-2</v>
      </c>
      <c r="T448" s="100">
        <f t="shared" si="234"/>
        <v>0.85395943590588586</v>
      </c>
      <c r="U448" s="100">
        <f t="shared" si="228"/>
        <v>0.16566100797471536</v>
      </c>
      <c r="V448" s="100">
        <f t="shared" si="213"/>
        <v>0.48225041065887936</v>
      </c>
      <c r="W448" s="100">
        <f t="shared" si="214"/>
        <v>0.94411062321855022</v>
      </c>
      <c r="X448" s="100">
        <f t="shared" si="220"/>
        <v>1.2819671790780484E-3</v>
      </c>
      <c r="Y448" s="100">
        <f t="shared" si="235"/>
        <v>0.68182540889997756</v>
      </c>
      <c r="Z448" s="100">
        <f t="shared" si="229"/>
        <v>5.5243994934228401E-2</v>
      </c>
      <c r="AA448" s="100">
        <f t="shared" si="221"/>
        <v>0.5177495893411207</v>
      </c>
      <c r="AB448" s="100">
        <f t="shared" si="230"/>
        <v>0.77752642345899126</v>
      </c>
      <c r="AC448" s="100">
        <f t="shared" si="226"/>
        <v>0.22247355866577204</v>
      </c>
      <c r="AD448" s="100">
        <f t="shared" ref="AD448:AD479" si="239">(D448-D444)/(H448-H444)</f>
        <v>5.5889376781449812E-2</v>
      </c>
      <c r="AE448" s="359">
        <f t="shared" si="227"/>
        <v>6550456.7253846163</v>
      </c>
      <c r="AF448" s="100">
        <f t="shared" si="225"/>
        <v>3.1840948491657514E-2</v>
      </c>
      <c r="AG448" s="100">
        <f t="shared" si="236"/>
        <v>0.81908152412908064</v>
      </c>
      <c r="AI448" s="198">
        <f t="shared" si="206"/>
        <v>3400082.7215999998</v>
      </c>
      <c r="AJ448" s="205">
        <f t="shared" si="222"/>
        <v>0.11262931826904646</v>
      </c>
      <c r="AK448" s="35">
        <f t="shared" si="223"/>
        <v>774.19999999999709</v>
      </c>
      <c r="AL448" s="35">
        <f t="shared" si="211"/>
        <v>2385.7400000000052</v>
      </c>
      <c r="AM448" s="35">
        <f t="shared" si="212"/>
        <v>62220.099200000135</v>
      </c>
      <c r="AN448">
        <f t="shared" si="224"/>
        <v>20191.135999999922</v>
      </c>
      <c r="AO448">
        <f t="shared" si="207"/>
        <v>3402268.4863999998</v>
      </c>
      <c r="AP448" s="35">
        <f t="shared" si="208"/>
        <v>1.981968803154359</v>
      </c>
    </row>
    <row r="449" spans="2:42">
      <c r="B449" s="149">
        <v>45128</v>
      </c>
      <c r="C449" s="352">
        <v>2206426</v>
      </c>
      <c r="D449" s="352">
        <v>4572050</v>
      </c>
      <c r="E449" s="355">
        <v>83.51</v>
      </c>
      <c r="F449" s="356">
        <v>129357.5</v>
      </c>
      <c r="G449" s="111">
        <v>26.6</v>
      </c>
      <c r="H449" s="136">
        <f t="shared" si="237"/>
        <v>6778476</v>
      </c>
      <c r="I449" s="136">
        <f t="shared" ref="I449:I480" si="240">H449-H445</f>
        <v>99724</v>
      </c>
      <c r="J449" s="136">
        <f t="shared" si="209"/>
        <v>35286</v>
      </c>
      <c r="K449" s="155">
        <f t="shared" si="210"/>
        <v>5.2055948859301114E-3</v>
      </c>
      <c r="L449" s="136">
        <f t="shared" si="215"/>
        <v>3749.0225563909771</v>
      </c>
      <c r="M449" s="136">
        <f t="shared" si="216"/>
        <v>4261.9725563909742</v>
      </c>
      <c r="N449" s="136">
        <f t="shared" si="217"/>
        <v>-3236.07255639098</v>
      </c>
      <c r="O449" s="155">
        <f t="shared" si="205"/>
        <v>1.4711861486269184E-2</v>
      </c>
      <c r="P449" s="100">
        <f t="shared" si="218"/>
        <v>1.4931532118575447E-2</v>
      </c>
      <c r="Q449" s="100">
        <f t="shared" si="233"/>
        <v>0.74798026656998462</v>
      </c>
      <c r="S449" s="100">
        <f t="shared" si="219"/>
        <v>2.9342733408318711E-2</v>
      </c>
      <c r="T449" s="100">
        <f t="shared" si="234"/>
        <v>0.84579837945429748</v>
      </c>
      <c r="U449" s="100">
        <f t="shared" si="228"/>
        <v>0.16032957957148986</v>
      </c>
      <c r="V449" s="100">
        <f t="shared" si="213"/>
        <v>-0.10040809386158817</v>
      </c>
      <c r="W449" s="100">
        <f t="shared" si="214"/>
        <v>0.63071076170229834</v>
      </c>
      <c r="X449" s="100">
        <f t="shared" si="220"/>
        <v>8.1202181237835496E-3</v>
      </c>
      <c r="Y449" s="100">
        <f t="shared" si="235"/>
        <v>0.70439069802341459</v>
      </c>
      <c r="Z449" s="100">
        <f t="shared" si="229"/>
        <v>5.540337360892781E-2</v>
      </c>
      <c r="AA449" s="100">
        <f t="shared" si="221"/>
        <v>1.1004080938615881</v>
      </c>
      <c r="AB449" s="100">
        <f t="shared" si="230"/>
        <v>0.79566192767330302</v>
      </c>
      <c r="AC449" s="100">
        <f t="shared" si="226"/>
        <v>0.20433807285425612</v>
      </c>
      <c r="AD449" s="100">
        <f t="shared" si="239"/>
        <v>0.36928923829770166</v>
      </c>
      <c r="AE449" s="359">
        <f t="shared" si="227"/>
        <v>6592370.9200000009</v>
      </c>
      <c r="AF449" s="100">
        <f t="shared" si="225"/>
        <v>2.8373869570731253E-2</v>
      </c>
      <c r="AG449" s="100">
        <f t="shared" si="236"/>
        <v>0.80820359612436565</v>
      </c>
      <c r="AI449" s="198">
        <f t="shared" si="206"/>
        <v>3440909.5</v>
      </c>
      <c r="AJ449" s="205">
        <f t="shared" si="222"/>
        <v>0.13112658607819458</v>
      </c>
      <c r="AK449" s="35">
        <f t="shared" si="223"/>
        <v>512.94999999999709</v>
      </c>
      <c r="AL449" s="35">
        <f t="shared" si="211"/>
        <v>-1013.7700000000041</v>
      </c>
      <c r="AM449" s="35">
        <f t="shared" si="212"/>
        <v>-26966.282000000108</v>
      </c>
      <c r="AN449">
        <f t="shared" si="224"/>
        <v>13644.469999999923</v>
      </c>
      <c r="AO449">
        <f t="shared" si="207"/>
        <v>3443130.8659999999</v>
      </c>
      <c r="AP449" s="35">
        <f t="shared" si="208"/>
        <v>1.9686954297716781</v>
      </c>
    </row>
    <row r="450" spans="2:42">
      <c r="B450" s="149">
        <v>45135</v>
      </c>
      <c r="C450" s="352">
        <v>2250197</v>
      </c>
      <c r="D450" s="352">
        <v>4600144</v>
      </c>
      <c r="E450" s="355">
        <v>78.2</v>
      </c>
      <c r="F450" s="356">
        <v>127934.57</v>
      </c>
      <c r="G450" s="111">
        <v>26.92</v>
      </c>
      <c r="H450" s="136">
        <f t="shared" si="237"/>
        <v>6850341</v>
      </c>
      <c r="I450" s="136">
        <f t="shared" si="240"/>
        <v>176028</v>
      </c>
      <c r="J450" s="136">
        <f t="shared" si="209"/>
        <v>71865</v>
      </c>
      <c r="K450" s="155">
        <f t="shared" si="210"/>
        <v>1.0490718637218205E-2</v>
      </c>
      <c r="L450" s="136">
        <f t="shared" si="215"/>
        <v>6538.9301634472504</v>
      </c>
      <c r="M450" s="136">
        <f t="shared" si="216"/>
        <v>6107.3601634472579</v>
      </c>
      <c r="N450" s="136">
        <f t="shared" si="217"/>
        <v>-6970.5001634472428</v>
      </c>
      <c r="O450" s="155">
        <f t="shared" ref="O450:O488" si="241">I450/H450</f>
        <v>2.569623906313569E-2</v>
      </c>
      <c r="P450" s="100">
        <f t="shared" si="218"/>
        <v>2.6373950397591481E-2</v>
      </c>
      <c r="Q450" s="100">
        <f t="shared" si="233"/>
        <v>0.75421933472574199</v>
      </c>
      <c r="S450" s="100">
        <f t="shared" si="219"/>
        <v>3.8574830842510455E-2</v>
      </c>
      <c r="T450" s="100">
        <f t="shared" si="234"/>
        <v>0.86512287356686357</v>
      </c>
      <c r="U450" s="100">
        <f t="shared" si="228"/>
        <v>0.1546980944618298</v>
      </c>
      <c r="V450" s="100">
        <f t="shared" si="213"/>
        <v>0.60907256661796427</v>
      </c>
      <c r="W450" s="100">
        <f t="shared" si="214"/>
        <v>0.47479378280728068</v>
      </c>
      <c r="X450" s="100">
        <f t="shared" si="220"/>
        <v>2.0509604358593187E-2</v>
      </c>
      <c r="Y450" s="100">
        <f t="shared" si="235"/>
        <v>0.70463788025102547</v>
      </c>
      <c r="Z450" s="100">
        <f t="shared" si="229"/>
        <v>4.8856495377254998E-2</v>
      </c>
      <c r="AA450" s="100">
        <f t="shared" si="221"/>
        <v>0.39092743338203578</v>
      </c>
      <c r="AB450" s="100">
        <f t="shared" si="230"/>
        <v>0.78474148641664487</v>
      </c>
      <c r="AC450" s="100">
        <f t="shared" si="226"/>
        <v>0.21525850649524883</v>
      </c>
      <c r="AD450" s="100">
        <f t="shared" si="239"/>
        <v>0.52520621719271932</v>
      </c>
      <c r="AE450" s="359">
        <f t="shared" si="227"/>
        <v>6632043.4699999997</v>
      </c>
      <c r="AF450" s="100">
        <f t="shared" si="225"/>
        <v>2.6214339939930931E-2</v>
      </c>
      <c r="AG450" s="100">
        <f t="shared" si="236"/>
        <v>0.79756530224205835</v>
      </c>
      <c r="AI450" s="198">
        <f t="shared" ref="AI450:AI513" si="242">F450*G450</f>
        <v>3443998.6244000006</v>
      </c>
      <c r="AJ450" s="205">
        <f t="shared" si="222"/>
        <v>5.0489206070307768E-2</v>
      </c>
      <c r="AK450" s="35">
        <f t="shared" si="223"/>
        <v>-431.56999999999243</v>
      </c>
      <c r="AL450" s="35">
        <f t="shared" si="211"/>
        <v>-1422.929999999993</v>
      </c>
      <c r="AM450" s="35">
        <f t="shared" si="212"/>
        <v>-38305.275599999812</v>
      </c>
      <c r="AN450">
        <f t="shared" si="224"/>
        <v>-11617.864399999797</v>
      </c>
      <c r="AO450">
        <f t="shared" ref="AO450:AO513" si="243">(E450+F450)*G450</f>
        <v>3446103.7684000004</v>
      </c>
      <c r="AP450" s="35">
        <f t="shared" ref="AP450:AP513" si="244">H450/AO450</f>
        <v>1.9878510516183792</v>
      </c>
    </row>
    <row r="451" spans="2:42">
      <c r="B451" s="149">
        <v>45142</v>
      </c>
      <c r="C451" s="352">
        <v>2267188</v>
      </c>
      <c r="D451" s="352">
        <v>4638040</v>
      </c>
      <c r="E451" s="355">
        <v>67.36</v>
      </c>
      <c r="F451" s="356">
        <v>127542.57</v>
      </c>
      <c r="G451" s="111">
        <v>26.94</v>
      </c>
      <c r="H451" s="136">
        <f t="shared" si="237"/>
        <v>6905228</v>
      </c>
      <c r="I451" s="136">
        <f t="shared" si="240"/>
        <v>227786</v>
      </c>
      <c r="J451" s="136">
        <f t="shared" si="209"/>
        <v>54887</v>
      </c>
      <c r="K451" s="155">
        <f t="shared" ref="K451:K480" si="245">J451/H451</f>
        <v>7.9486151652052618E-3</v>
      </c>
      <c r="L451" s="136">
        <f t="shared" si="215"/>
        <v>8455.3080920564207</v>
      </c>
      <c r="M451" s="136">
        <f t="shared" si="216"/>
        <v>8012.3480920564289</v>
      </c>
      <c r="N451" s="136">
        <f t="shared" si="217"/>
        <v>-8898.2680920564126</v>
      </c>
      <c r="O451" s="155">
        <f t="shared" si="241"/>
        <v>3.2987469783763837E-2</v>
      </c>
      <c r="P451" s="100">
        <f t="shared" si="218"/>
        <v>3.4112763540289831E-2</v>
      </c>
      <c r="Q451" s="100">
        <f t="shared" si="233"/>
        <v>0.74015457586371347</v>
      </c>
      <c r="S451" s="100">
        <f t="shared" si="219"/>
        <v>4.0824290190987128E-2</v>
      </c>
      <c r="T451" s="100">
        <f t="shared" si="234"/>
        <v>0.85747308751233531</v>
      </c>
      <c r="U451" s="100">
        <f t="shared" si="228"/>
        <v>0.15013270121965233</v>
      </c>
      <c r="V451" s="100">
        <f t="shared" si="213"/>
        <v>0.30956328456647292</v>
      </c>
      <c r="W451" s="100">
        <f t="shared" si="214"/>
        <v>0.39039273704266286</v>
      </c>
      <c r="X451" s="100">
        <f t="shared" si="220"/>
        <v>3.0863401775434635E-2</v>
      </c>
      <c r="Y451" s="100">
        <f t="shared" si="235"/>
        <v>0.68803760376692213</v>
      </c>
      <c r="Z451" s="100">
        <f t="shared" si="229"/>
        <v>4.5994389783727746E-2</v>
      </c>
      <c r="AA451" s="100">
        <f t="shared" si="221"/>
        <v>0.69043671543352703</v>
      </c>
      <c r="AB451" s="100">
        <f t="shared" si="230"/>
        <v>0.78540512721383615</v>
      </c>
      <c r="AC451" s="100">
        <f t="shared" si="226"/>
        <v>0.214594865698057</v>
      </c>
      <c r="AD451" s="100">
        <f t="shared" si="239"/>
        <v>0.60960726295733714</v>
      </c>
      <c r="AE451" s="359">
        <f t="shared" si="227"/>
        <v>6670496.6392307691</v>
      </c>
      <c r="AF451" s="100">
        <f t="shared" si="225"/>
        <v>2.4962219512344414E-2</v>
      </c>
      <c r="AG451" s="100">
        <f t="shared" si="236"/>
        <v>0.7872802195453491</v>
      </c>
      <c r="AI451" s="198">
        <f t="shared" si="242"/>
        <v>3435996.8358000005</v>
      </c>
      <c r="AJ451" s="205">
        <f t="shared" si="222"/>
        <v>3.2964995076355523E-2</v>
      </c>
      <c r="AK451" s="35">
        <f t="shared" si="223"/>
        <v>-442.95999999999185</v>
      </c>
      <c r="AL451" s="35">
        <f t="shared" ref="AL451:AL514" si="246">F451-F450</f>
        <v>-392</v>
      </c>
      <c r="AM451" s="35">
        <f t="shared" ref="AM451:AM514" si="247">AL451*G451</f>
        <v>-10560.480000000001</v>
      </c>
      <c r="AN451">
        <f t="shared" si="224"/>
        <v>-11933.342399999781</v>
      </c>
      <c r="AO451">
        <f t="shared" si="243"/>
        <v>3437811.5142000006</v>
      </c>
      <c r="AP451" s="35">
        <f t="shared" si="244"/>
        <v>2.0086115749737048</v>
      </c>
    </row>
    <row r="452" spans="2:42">
      <c r="B452" s="149">
        <v>45149</v>
      </c>
      <c r="C452" s="352">
        <v>2291935</v>
      </c>
      <c r="D452" s="352">
        <v>4648209</v>
      </c>
      <c r="E452" s="355">
        <v>66.510000000000005</v>
      </c>
      <c r="F452" s="356">
        <v>127476.32</v>
      </c>
      <c r="G452" s="111">
        <v>26.98</v>
      </c>
      <c r="H452" s="136">
        <f t="shared" si="237"/>
        <v>6940144</v>
      </c>
      <c r="I452" s="136">
        <f t="shared" si="240"/>
        <v>196954</v>
      </c>
      <c r="J452" s="136">
        <f t="shared" si="209"/>
        <v>34916</v>
      </c>
      <c r="K452" s="155">
        <f t="shared" si="245"/>
        <v>5.031019529277779E-3</v>
      </c>
      <c r="L452" s="136">
        <f t="shared" si="215"/>
        <v>7300</v>
      </c>
      <c r="M452" s="136">
        <f t="shared" si="216"/>
        <v>4405.0500000000029</v>
      </c>
      <c r="N452" s="136">
        <f t="shared" si="217"/>
        <v>-10194.949999999997</v>
      </c>
      <c r="O452" s="155">
        <f t="shared" si="241"/>
        <v>2.8378950062131276E-2</v>
      </c>
      <c r="P452" s="100">
        <f t="shared" si="218"/>
        <v>2.9207837833428986E-2</v>
      </c>
      <c r="Q452" s="100">
        <f t="shared" si="233"/>
        <v>0.73324917609187512</v>
      </c>
      <c r="S452" s="100">
        <f t="shared" si="219"/>
        <v>3.7089208038664799E-2</v>
      </c>
      <c r="T452" s="100">
        <f t="shared" si="234"/>
        <v>0.86727867130066916</v>
      </c>
      <c r="U452" s="100">
        <f t="shared" si="228"/>
        <v>0.13362575607056129</v>
      </c>
      <c r="V452" s="100">
        <f t="shared" ref="V452:V515" si="248">(C452-C451)/(H452-H451)</f>
        <v>0.70875816244701573</v>
      </c>
      <c r="W452" s="100">
        <f t="shared" si="214"/>
        <v>0.41616824233069649</v>
      </c>
      <c r="X452" s="100">
        <f t="shared" si="220"/>
        <v>2.5365628545354395E-2</v>
      </c>
      <c r="Y452" s="100">
        <f t="shared" si="235"/>
        <v>0.67400249909268306</v>
      </c>
      <c r="Z452" s="100">
        <f t="shared" si="229"/>
        <v>3.6242713808519136E-2</v>
      </c>
      <c r="AA452" s="100">
        <f t="shared" si="221"/>
        <v>0.29124183755298433</v>
      </c>
      <c r="AB452" s="100">
        <f t="shared" si="230"/>
        <v>0.76896724620956824</v>
      </c>
      <c r="AC452" s="100">
        <f t="shared" si="226"/>
        <v>0.23103273916634798</v>
      </c>
      <c r="AD452" s="100">
        <f t="shared" si="239"/>
        <v>0.58383175766930351</v>
      </c>
      <c r="AE452" s="359">
        <f t="shared" si="227"/>
        <v>6703783.7738461541</v>
      </c>
      <c r="AF452" s="100">
        <f t="shared" si="225"/>
        <v>2.3407077535121806E-2</v>
      </c>
      <c r="AG452" s="100">
        <f t="shared" si="236"/>
        <v>0.77441283719538923</v>
      </c>
      <c r="AI452" s="198">
        <f t="shared" si="242"/>
        <v>3439311.1136000003</v>
      </c>
      <c r="AJ452" s="205">
        <f t="shared" si="222"/>
        <v>1.1537481647370182E-2</v>
      </c>
      <c r="AK452" s="35">
        <f t="shared" si="223"/>
        <v>-2894.9499999999971</v>
      </c>
      <c r="AL452" s="35">
        <f t="shared" si="246"/>
        <v>-66.25</v>
      </c>
      <c r="AM452" s="35">
        <f t="shared" si="247"/>
        <v>-1787.425</v>
      </c>
      <c r="AN452">
        <f t="shared" si="224"/>
        <v>-78105.750999999917</v>
      </c>
      <c r="AO452">
        <f t="shared" si="243"/>
        <v>3441105.5534000001</v>
      </c>
      <c r="AP452" s="35">
        <f t="shared" si="244"/>
        <v>2.0168355466872439</v>
      </c>
    </row>
    <row r="453" spans="2:42">
      <c r="B453" s="149">
        <v>45156</v>
      </c>
      <c r="C453" s="352">
        <v>2282371</v>
      </c>
      <c r="D453" s="352">
        <v>4699953</v>
      </c>
      <c r="E453" s="355">
        <v>67.97</v>
      </c>
      <c r="F453" s="356">
        <v>126610.04</v>
      </c>
      <c r="G453" s="111">
        <v>27.03</v>
      </c>
      <c r="H453" s="136">
        <f t="shared" si="237"/>
        <v>6982324</v>
      </c>
      <c r="I453" s="136">
        <f t="shared" si="240"/>
        <v>203848</v>
      </c>
      <c r="J453" s="136">
        <f t="shared" ref="J453:J480" si="249">H453-H452</f>
        <v>42180</v>
      </c>
      <c r="K453" s="155">
        <f t="shared" si="245"/>
        <v>6.0409685944106863E-3</v>
      </c>
      <c r="L453" s="136">
        <f t="shared" si="215"/>
        <v>7541.5464298927118</v>
      </c>
      <c r="M453" s="136">
        <f t="shared" si="216"/>
        <v>4794.0864298927054</v>
      </c>
      <c r="N453" s="136">
        <f t="shared" si="217"/>
        <v>-10289.006429892717</v>
      </c>
      <c r="O453" s="155">
        <f t="shared" si="241"/>
        <v>2.9194864059588183E-2</v>
      </c>
      <c r="P453" s="100">
        <f t="shared" si="218"/>
        <v>3.0072836431079789E-2</v>
      </c>
      <c r="Q453" s="100">
        <f t="shared" si="233"/>
        <v>0.72253136001350571</v>
      </c>
      <c r="S453" s="100">
        <f t="shared" si="219"/>
        <v>3.4419917096698463E-2</v>
      </c>
      <c r="T453" s="100">
        <f t="shared" si="234"/>
        <v>0.83871668576676961</v>
      </c>
      <c r="U453" s="100">
        <f t="shared" si="228"/>
        <v>0.12624967795210582</v>
      </c>
      <c r="V453" s="100">
        <f t="shared" si="248"/>
        <v>-0.22674253200568989</v>
      </c>
      <c r="W453" s="100">
        <f t="shared" ref="W453:W516" si="250">(C453-C449)/(H453-H449)</f>
        <v>0.37255700325732899</v>
      </c>
      <c r="X453" s="100">
        <f t="shared" si="220"/>
        <v>2.7974978401373564E-2</v>
      </c>
      <c r="Y453" s="100">
        <f t="shared" si="235"/>
        <v>0.67124873127839568</v>
      </c>
      <c r="Z453" s="100">
        <f t="shared" si="229"/>
        <v>4.9977458657444698E-2</v>
      </c>
      <c r="AA453" s="100">
        <f t="shared" si="221"/>
        <v>1.2267425320056899</v>
      </c>
      <c r="AB453" s="100">
        <f t="shared" si="230"/>
        <v>0.70778332172704783</v>
      </c>
      <c r="AC453" s="100">
        <f t="shared" si="226"/>
        <v>0.2922166636488604</v>
      </c>
      <c r="AD453" s="100">
        <f t="shared" si="239"/>
        <v>0.62744299674267101</v>
      </c>
      <c r="AE453" s="359">
        <f t="shared" si="227"/>
        <v>6740672.9346153848</v>
      </c>
      <c r="AF453" s="100">
        <f t="shared" ref="AF453:AF480" si="251">(AE453-AE449)/AE449</f>
        <v>2.2496005824772965E-2</v>
      </c>
      <c r="AG453" s="100">
        <f t="shared" ref="AG453:AG480" si="252">(AE453-AE400)/AE400</f>
        <v>0.76377440948124531</v>
      </c>
      <c r="AI453" s="198">
        <f t="shared" si="242"/>
        <v>3422269.3812000002</v>
      </c>
      <c r="AJ453" s="205">
        <f t="shared" si="222"/>
        <v>-5.4172069332250154E-3</v>
      </c>
      <c r="AK453" s="35">
        <f t="shared" si="223"/>
        <v>-2747.4600000000064</v>
      </c>
      <c r="AL453" s="35">
        <f t="shared" si="246"/>
        <v>-866.28000000001339</v>
      </c>
      <c r="AM453" s="35">
        <f t="shared" si="247"/>
        <v>-23415.548400000363</v>
      </c>
      <c r="AN453">
        <f t="shared" si="224"/>
        <v>-74263.843800000177</v>
      </c>
      <c r="AO453">
        <f t="shared" si="243"/>
        <v>3424106.6102999998</v>
      </c>
      <c r="AP453" s="35">
        <f t="shared" si="244"/>
        <v>2.0391666483153834</v>
      </c>
    </row>
    <row r="454" spans="2:42">
      <c r="B454" s="149">
        <v>45163</v>
      </c>
      <c r="C454" s="352">
        <v>2322283</v>
      </c>
      <c r="D454" s="352">
        <v>4700715</v>
      </c>
      <c r="E454" s="355">
        <v>70.66</v>
      </c>
      <c r="F454" s="356">
        <v>126070.39999999999</v>
      </c>
      <c r="G454" s="111">
        <v>27.12</v>
      </c>
      <c r="H454" s="136">
        <f t="shared" si="237"/>
        <v>7022998</v>
      </c>
      <c r="I454" s="136">
        <f t="shared" si="240"/>
        <v>172657</v>
      </c>
      <c r="J454" s="136">
        <f t="shared" si="249"/>
        <v>40674</v>
      </c>
      <c r="K454" s="155">
        <f t="shared" si="245"/>
        <v>5.7915437253435072E-3</v>
      </c>
      <c r="L454" s="136">
        <f t="shared" ref="L454:L517" si="253">I454/G454</f>
        <v>6366.408554572271</v>
      </c>
      <c r="M454" s="136">
        <f t="shared" ref="M454:M517" si="254">L454+AK454</f>
        <v>4502.2385545722582</v>
      </c>
      <c r="N454" s="136">
        <f t="shared" ref="N454:N517" si="255">AK454-L454</f>
        <v>-8230.5785545722829</v>
      </c>
      <c r="O454" s="155">
        <f t="shared" si="241"/>
        <v>2.4584515046138417E-2</v>
      </c>
      <c r="P454" s="100">
        <f t="shared" ref="P454:P488" si="256">(H454-H450)/H450</f>
        <v>2.5204146771671657E-2</v>
      </c>
      <c r="Q454" s="100">
        <f t="shared" si="233"/>
        <v>0.71457369969219187</v>
      </c>
      <c r="S454" s="100">
        <f t="shared" ref="S454:S517" si="257">(C454-C450)/C450</f>
        <v>3.2035417343459265E-2</v>
      </c>
      <c r="T454" s="100">
        <f t="shared" si="234"/>
        <v>0.87504416555426523</v>
      </c>
      <c r="U454" s="100">
        <f t="shared" si="228"/>
        <v>0.12367823072110194</v>
      </c>
      <c r="V454" s="100">
        <f t="shared" si="248"/>
        <v>0.98126567340315685</v>
      </c>
      <c r="W454" s="100">
        <f t="shared" si="250"/>
        <v>0.41750986059065082</v>
      </c>
      <c r="X454" s="100">
        <f t="shared" ref="X454:X517" si="258">(D454-D450)/D450</f>
        <v>2.1862576475866844E-2</v>
      </c>
      <c r="Y454" s="100">
        <f t="shared" si="235"/>
        <v>0.64502218494678998</v>
      </c>
      <c r="Z454" s="100">
        <f t="shared" si="229"/>
        <v>4.7236448807604477E-2</v>
      </c>
      <c r="AA454" s="100">
        <f t="shared" ref="AA454:AA517" si="259">(D454-D453)/(H454-H453)</f>
        <v>1.8734326596843192E-2</v>
      </c>
      <c r="AB454" s="100">
        <f t="shared" si="230"/>
        <v>0.6910267443005389</v>
      </c>
      <c r="AC454" s="100">
        <f t="shared" si="226"/>
        <v>0.30897325569946116</v>
      </c>
      <c r="AD454" s="100">
        <f t="shared" si="239"/>
        <v>0.58249013940934913</v>
      </c>
      <c r="AE454" s="359">
        <f t="shared" si="227"/>
        <v>6776644.692307692</v>
      </c>
      <c r="AF454" s="100">
        <f t="shared" si="251"/>
        <v>2.1803418955529296E-2</v>
      </c>
      <c r="AG454" s="100">
        <f t="shared" si="252"/>
        <v>0.75335172597893985</v>
      </c>
      <c r="AI454" s="198">
        <f t="shared" si="242"/>
        <v>3419029.2480000001</v>
      </c>
      <c r="AJ454" s="205">
        <f t="shared" ref="AJ454:AJ517" si="260">(AI454-AI450)/AI450</f>
        <v>-7.2501121873561952E-3</v>
      </c>
      <c r="AK454" s="35">
        <f t="shared" ref="AK454:AK517" si="261">(F454-F450)</f>
        <v>-1864.1700000000128</v>
      </c>
      <c r="AL454" s="35">
        <f t="shared" si="246"/>
        <v>-539.63999999999942</v>
      </c>
      <c r="AM454" s="35">
        <f t="shared" si="247"/>
        <v>-14635.036799999985</v>
      </c>
      <c r="AN454">
        <f t="shared" ref="AN454:AN517" si="262">AK454*G454</f>
        <v>-50556.290400000347</v>
      </c>
      <c r="AO454">
        <f t="shared" si="243"/>
        <v>3420945.5471999999</v>
      </c>
      <c r="AP454" s="35">
        <f t="shared" si="244"/>
        <v>2.052940598761718</v>
      </c>
    </row>
    <row r="455" spans="2:42">
      <c r="B455" s="149">
        <v>45170</v>
      </c>
      <c r="C455" s="352">
        <v>2358956</v>
      </c>
      <c r="D455" s="352">
        <v>4712609</v>
      </c>
      <c r="E455" s="355">
        <v>70.31</v>
      </c>
      <c r="F455" s="356">
        <v>126076.47</v>
      </c>
      <c r="G455" s="111">
        <v>26.54</v>
      </c>
      <c r="H455" s="136">
        <f t="shared" si="237"/>
        <v>7071565</v>
      </c>
      <c r="I455" s="136">
        <f t="shared" si="240"/>
        <v>166337</v>
      </c>
      <c r="J455" s="136">
        <f t="shared" si="249"/>
        <v>48567</v>
      </c>
      <c r="K455" s="155">
        <f t="shared" si="245"/>
        <v>6.8679281036093144E-3</v>
      </c>
      <c r="L455" s="136">
        <f t="shared" si="253"/>
        <v>6267.4076865109273</v>
      </c>
      <c r="M455" s="136">
        <f t="shared" si="254"/>
        <v>4801.3076865109215</v>
      </c>
      <c r="N455" s="136">
        <f t="shared" si="255"/>
        <v>-7733.5076865109331</v>
      </c>
      <c r="O455" s="155">
        <f t="shared" si="241"/>
        <v>2.3521950233081363E-2</v>
      </c>
      <c r="P455" s="100">
        <f t="shared" si="256"/>
        <v>2.4088560146022696E-2</v>
      </c>
      <c r="Q455" s="100">
        <f t="shared" si="233"/>
        <v>0.70867194811348722</v>
      </c>
      <c r="S455" s="100">
        <f t="shared" si="257"/>
        <v>4.0476572741210699E-2</v>
      </c>
      <c r="T455" s="100">
        <f t="shared" si="234"/>
        <v>0.87937973257098734</v>
      </c>
      <c r="U455" s="100">
        <f t="shared" si="228"/>
        <v>0.13078634019136004</v>
      </c>
      <c r="V455" s="100">
        <f t="shared" si="248"/>
        <v>0.75510120040356621</v>
      </c>
      <c r="W455" s="100">
        <f t="shared" si="250"/>
        <v>0.55169926113853207</v>
      </c>
      <c r="X455" s="100">
        <f t="shared" si="258"/>
        <v>1.6077696613224553E-2</v>
      </c>
      <c r="Y455" s="100">
        <f t="shared" si="235"/>
        <v>0.63436224273218966</v>
      </c>
      <c r="Z455" s="100">
        <f t="shared" si="229"/>
        <v>4.9591932549715542E-2</v>
      </c>
      <c r="AA455" s="100">
        <f t="shared" si="259"/>
        <v>0.24489879959643379</v>
      </c>
      <c r="AB455" s="100">
        <f t="shared" si="230"/>
        <v>0.70518793057984752</v>
      </c>
      <c r="AC455" s="100">
        <f t="shared" si="226"/>
        <v>0.29481206942015264</v>
      </c>
      <c r="AD455" s="100">
        <f t="shared" si="239"/>
        <v>0.44830073886146798</v>
      </c>
      <c r="AE455" s="359">
        <f t="shared" si="227"/>
        <v>6814760.153846154</v>
      </c>
      <c r="AF455" s="100">
        <f t="shared" si="251"/>
        <v>2.1627102510919052E-2</v>
      </c>
      <c r="AG455" s="100">
        <f t="shared" si="252"/>
        <v>0.74471130824663112</v>
      </c>
      <c r="AI455" s="198">
        <f t="shared" si="242"/>
        <v>3346069.5137999998</v>
      </c>
      <c r="AJ455" s="205">
        <f t="shared" si="260"/>
        <v>-2.6172120143720366E-2</v>
      </c>
      <c r="AK455" s="35">
        <f t="shared" si="261"/>
        <v>-1466.1000000000058</v>
      </c>
      <c r="AL455" s="35">
        <f t="shared" si="246"/>
        <v>6.0700000000069849</v>
      </c>
      <c r="AM455" s="35">
        <f t="shared" si="247"/>
        <v>161.09780000018537</v>
      </c>
      <c r="AN455">
        <f t="shared" si="262"/>
        <v>-38910.294000000154</v>
      </c>
      <c r="AO455">
        <f t="shared" si="243"/>
        <v>3347935.5411999999</v>
      </c>
      <c r="AP455" s="35">
        <f t="shared" si="244"/>
        <v>2.11221659227804</v>
      </c>
    </row>
    <row r="456" spans="2:42">
      <c r="B456" s="149">
        <v>45177</v>
      </c>
      <c r="C456" s="352">
        <v>2360729</v>
      </c>
      <c r="D456" s="352">
        <v>4731036</v>
      </c>
      <c r="E456" s="355">
        <v>66.22</v>
      </c>
      <c r="F456" s="356">
        <v>126128.73</v>
      </c>
      <c r="G456" s="111">
        <v>26.75</v>
      </c>
      <c r="H456" s="136">
        <f t="shared" si="237"/>
        <v>7091765</v>
      </c>
      <c r="I456" s="136">
        <f t="shared" si="240"/>
        <v>151621</v>
      </c>
      <c r="J456" s="136">
        <f t="shared" si="249"/>
        <v>20200</v>
      </c>
      <c r="K456" s="155">
        <f t="shared" si="245"/>
        <v>2.8483741353527649E-3</v>
      </c>
      <c r="L456" s="136">
        <f t="shared" si="253"/>
        <v>5668.0747663551401</v>
      </c>
      <c r="M456" s="136">
        <f t="shared" si="254"/>
        <v>4320.4847663551291</v>
      </c>
      <c r="N456" s="136">
        <f t="shared" si="255"/>
        <v>-7015.6647663551512</v>
      </c>
      <c r="O456" s="155">
        <f t="shared" si="241"/>
        <v>2.1379868058233741E-2</v>
      </c>
      <c r="P456" s="100">
        <f t="shared" si="256"/>
        <v>2.1846953031522114E-2</v>
      </c>
      <c r="Q456" s="100">
        <f t="shared" si="233"/>
        <v>0.70193370794618704</v>
      </c>
      <c r="S456" s="100">
        <f t="shared" si="257"/>
        <v>3.0015685436105298E-2</v>
      </c>
      <c r="T456" s="100">
        <f t="shared" si="234"/>
        <v>0.86213203160857532</v>
      </c>
      <c r="U456" s="100">
        <f t="shared" si="228"/>
        <v>0.12172092979055005</v>
      </c>
      <c r="V456" s="100">
        <f t="shared" si="248"/>
        <v>8.7772277227722767E-2</v>
      </c>
      <c r="W456" s="100">
        <f t="shared" si="250"/>
        <v>0.4537234288126315</v>
      </c>
      <c r="X456" s="100">
        <f t="shared" si="258"/>
        <v>1.7819121300268553E-2</v>
      </c>
      <c r="Y456" s="100">
        <f t="shared" si="235"/>
        <v>0.63188085510195868</v>
      </c>
      <c r="Z456" s="100">
        <f t="shared" si="229"/>
        <v>4.5947267060738102E-2</v>
      </c>
      <c r="AA456" s="100">
        <f t="shared" si="259"/>
        <v>0.91222772277227726</v>
      </c>
      <c r="AB456" s="100">
        <f t="shared" si="230"/>
        <v>0.72587101837938739</v>
      </c>
      <c r="AC456" s="100">
        <f t="shared" si="226"/>
        <v>0.27412898162061261</v>
      </c>
      <c r="AD456" s="100">
        <f t="shared" si="239"/>
        <v>0.5462765711873685</v>
      </c>
      <c r="AE456" s="359">
        <f t="shared" si="227"/>
        <v>6850452.307692308</v>
      </c>
      <c r="AF456" s="100">
        <f t="shared" si="251"/>
        <v>2.1878470248154484E-2</v>
      </c>
      <c r="AG456" s="100">
        <f t="shared" si="252"/>
        <v>0.73657621128523809</v>
      </c>
      <c r="AI456" s="198">
        <f t="shared" si="242"/>
        <v>3373943.5274999999</v>
      </c>
      <c r="AJ456" s="205">
        <f t="shared" si="260"/>
        <v>-1.900601136126321E-2</v>
      </c>
      <c r="AK456" s="35">
        <f t="shared" si="261"/>
        <v>-1347.5900000000111</v>
      </c>
      <c r="AL456" s="35">
        <f t="shared" si="246"/>
        <v>52.259999999994761</v>
      </c>
      <c r="AM456" s="35">
        <f t="shared" si="247"/>
        <v>1397.9549999998599</v>
      </c>
      <c r="AN456">
        <f t="shared" si="262"/>
        <v>-36048.032500000292</v>
      </c>
      <c r="AO456">
        <f t="shared" si="243"/>
        <v>3375714.9125000001</v>
      </c>
      <c r="AP456" s="35">
        <f t="shared" si="244"/>
        <v>2.1008186958382553</v>
      </c>
    </row>
    <row r="457" spans="2:42">
      <c r="B457" s="149">
        <v>45184</v>
      </c>
      <c r="C457" s="352">
        <v>2355839</v>
      </c>
      <c r="D457" s="352">
        <v>4765792</v>
      </c>
      <c r="E457" s="355">
        <v>69.790000000000006</v>
      </c>
      <c r="F457" s="356">
        <v>125916.8</v>
      </c>
      <c r="G457" s="111">
        <v>27</v>
      </c>
      <c r="H457" s="136">
        <f t="shared" si="237"/>
        <v>7121631</v>
      </c>
      <c r="I457" s="136">
        <f t="shared" si="240"/>
        <v>139307</v>
      </c>
      <c r="J457" s="136">
        <f t="shared" si="249"/>
        <v>29866</v>
      </c>
      <c r="K457" s="155">
        <f t="shared" si="245"/>
        <v>4.1937022572497793E-3</v>
      </c>
      <c r="L457" s="136">
        <f t="shared" si="253"/>
        <v>5159.5185185185182</v>
      </c>
      <c r="M457" s="136">
        <f t="shared" si="254"/>
        <v>4466.2785185185276</v>
      </c>
      <c r="N457" s="136">
        <f t="shared" si="255"/>
        <v>-5852.7585185185089</v>
      </c>
      <c r="O457" s="155">
        <f t="shared" si="241"/>
        <v>1.9561108965067131E-2</v>
      </c>
      <c r="P457" s="100">
        <f t="shared" si="256"/>
        <v>1.9951380084911558E-2</v>
      </c>
      <c r="Q457" s="100">
        <f t="shared" si="233"/>
        <v>0.69122094699302383</v>
      </c>
      <c r="S457" s="100">
        <f t="shared" si="257"/>
        <v>3.2189332934917242E-2</v>
      </c>
      <c r="T457" s="100">
        <f t="shared" si="234"/>
        <v>0.84497767142517577</v>
      </c>
      <c r="U457" s="100">
        <f t="shared" si="228"/>
        <v>0.11549368467156741</v>
      </c>
      <c r="V457" s="100">
        <f t="shared" si="248"/>
        <v>-0.16373133328868947</v>
      </c>
      <c r="W457" s="100">
        <f t="shared" si="250"/>
        <v>0.52738196931956038</v>
      </c>
      <c r="X457" s="100">
        <f t="shared" si="258"/>
        <v>1.4008437956719993E-2</v>
      </c>
      <c r="Y457" s="100">
        <f t="shared" si="235"/>
        <v>0.62430625530938877</v>
      </c>
      <c r="Z457" s="100">
        <f t="shared" si="229"/>
        <v>5.2651434581793548E-2</v>
      </c>
      <c r="AA457" s="100">
        <f t="shared" si="259"/>
        <v>1.1637313332886894</v>
      </c>
      <c r="AB457" s="100">
        <f t="shared" si="230"/>
        <v>0.78741074380099607</v>
      </c>
      <c r="AC457" s="100">
        <f t="shared" si="226"/>
        <v>0.21258925619900385</v>
      </c>
      <c r="AD457" s="100">
        <f t="shared" si="239"/>
        <v>0.47261803068043962</v>
      </c>
      <c r="AE457" s="359">
        <f t="shared" si="227"/>
        <v>6887551.461538462</v>
      </c>
      <c r="AF457" s="100">
        <f t="shared" si="251"/>
        <v>2.1789890764290273E-2</v>
      </c>
      <c r="AG457" s="100">
        <f t="shared" si="252"/>
        <v>0.72971622772830214</v>
      </c>
      <c r="AI457" s="198">
        <f t="shared" si="242"/>
        <v>3399753.6</v>
      </c>
      <c r="AJ457" s="205">
        <f t="shared" si="260"/>
        <v>-6.5791960515115995E-3</v>
      </c>
      <c r="AK457" s="35">
        <f t="shared" si="261"/>
        <v>-693.23999999999069</v>
      </c>
      <c r="AL457" s="35">
        <f t="shared" si="246"/>
        <v>-211.92999999999302</v>
      </c>
      <c r="AM457" s="35">
        <f t="shared" si="247"/>
        <v>-5722.1099999998114</v>
      </c>
      <c r="AN457">
        <f t="shared" si="262"/>
        <v>-18717.479999999749</v>
      </c>
      <c r="AO457">
        <f t="shared" si="243"/>
        <v>3401637.9299999997</v>
      </c>
      <c r="AP457" s="35">
        <f t="shared" si="244"/>
        <v>2.0935887788621881</v>
      </c>
    </row>
    <row r="458" spans="2:42">
      <c r="B458" s="149">
        <v>45191</v>
      </c>
      <c r="C458" s="352">
        <v>2376004</v>
      </c>
      <c r="D458" s="352">
        <v>4795616</v>
      </c>
      <c r="E458" s="355">
        <v>77.23</v>
      </c>
      <c r="F458" s="356">
        <v>126265.59</v>
      </c>
      <c r="G458" s="111">
        <v>28</v>
      </c>
      <c r="H458" s="136">
        <f t="shared" si="237"/>
        <v>7171620</v>
      </c>
      <c r="I458" s="136">
        <f t="shared" si="240"/>
        <v>148622</v>
      </c>
      <c r="J458" s="136">
        <f t="shared" si="249"/>
        <v>49989</v>
      </c>
      <c r="K458" s="155">
        <f t="shared" si="245"/>
        <v>6.9703916269964108E-3</v>
      </c>
      <c r="L458" s="136">
        <f t="shared" si="253"/>
        <v>5307.9285714285716</v>
      </c>
      <c r="M458" s="136">
        <f t="shared" si="254"/>
        <v>5503.1185714285739</v>
      </c>
      <c r="N458" s="136">
        <f t="shared" si="255"/>
        <v>-5112.7385714285692</v>
      </c>
      <c r="O458" s="155">
        <f t="shared" si="241"/>
        <v>2.0723630086368211E-2</v>
      </c>
      <c r="P458" s="100">
        <f t="shared" si="256"/>
        <v>2.1162187430496207E-2</v>
      </c>
      <c r="Q458" s="100">
        <f t="shared" si="233"/>
        <v>0.68817126017956243</v>
      </c>
      <c r="S458" s="100">
        <f t="shared" si="257"/>
        <v>2.3132839537644636E-2</v>
      </c>
      <c r="T458" s="100">
        <f t="shared" si="234"/>
        <v>0.86098529073749874</v>
      </c>
      <c r="U458" s="100">
        <f t="shared" si="228"/>
        <v>0.10845432928595787</v>
      </c>
      <c r="V458" s="100">
        <f t="shared" si="248"/>
        <v>0.40338874552401527</v>
      </c>
      <c r="W458" s="100">
        <f t="shared" si="250"/>
        <v>0.36146061821264686</v>
      </c>
      <c r="X458" s="100">
        <f t="shared" si="258"/>
        <v>2.0188630878494016E-2</v>
      </c>
      <c r="Y458" s="100">
        <f t="shared" si="235"/>
        <v>0.61391722121131931</v>
      </c>
      <c r="Z458" s="100">
        <f t="shared" si="229"/>
        <v>5.7415699294169217E-2</v>
      </c>
      <c r="AA458" s="100">
        <f t="shared" si="259"/>
        <v>0.59661125447598473</v>
      </c>
      <c r="AB458" s="100">
        <f t="shared" si="230"/>
        <v>0.81806764372662721</v>
      </c>
      <c r="AC458" s="100">
        <f t="shared" si="226"/>
        <v>0.18193235627337281</v>
      </c>
      <c r="AD458" s="100">
        <f t="shared" si="239"/>
        <v>0.63853938178735314</v>
      </c>
      <c r="AE458" s="359">
        <f t="shared" si="227"/>
        <v>6925464.384615385</v>
      </c>
      <c r="AF458" s="100">
        <f t="shared" si="251"/>
        <v>2.1960675092885011E-2</v>
      </c>
      <c r="AG458" s="100">
        <f t="shared" si="252"/>
        <v>0.72337185599516907</v>
      </c>
      <c r="AI458" s="198">
        <f t="shared" si="242"/>
        <v>3535436.52</v>
      </c>
      <c r="AJ458" s="205">
        <f t="shared" si="260"/>
        <v>3.4046878092105715E-2</v>
      </c>
      <c r="AK458" s="35">
        <f t="shared" si="261"/>
        <v>195.19000000000233</v>
      </c>
      <c r="AL458" s="35">
        <f t="shared" si="246"/>
        <v>348.7899999999936</v>
      </c>
      <c r="AM458" s="35">
        <f t="shared" si="247"/>
        <v>9766.1199999998207</v>
      </c>
      <c r="AN458">
        <f t="shared" si="262"/>
        <v>5465.3200000000652</v>
      </c>
      <c r="AO458">
        <f t="shared" si="243"/>
        <v>3537598.96</v>
      </c>
      <c r="AP458" s="35">
        <f t="shared" si="244"/>
        <v>2.0272563626036346</v>
      </c>
    </row>
    <row r="459" spans="2:42">
      <c r="B459" s="149">
        <v>45198</v>
      </c>
      <c r="C459" s="352">
        <v>2411886</v>
      </c>
      <c r="D459" s="352">
        <v>4839619</v>
      </c>
      <c r="E459" s="355">
        <v>80.12</v>
      </c>
      <c r="F459" s="356">
        <v>125859.49</v>
      </c>
      <c r="G459" s="111">
        <v>28</v>
      </c>
      <c r="H459" s="136">
        <f t="shared" si="237"/>
        <v>7251505</v>
      </c>
      <c r="I459" s="136">
        <f t="shared" si="240"/>
        <v>179940</v>
      </c>
      <c r="J459" s="136">
        <f t="shared" si="249"/>
        <v>79885</v>
      </c>
      <c r="K459" s="155">
        <f t="shared" si="245"/>
        <v>1.10163338506972E-2</v>
      </c>
      <c r="L459" s="136">
        <f t="shared" si="253"/>
        <v>6426.4285714285716</v>
      </c>
      <c r="M459" s="136">
        <f t="shared" si="254"/>
        <v>6209.4485714285756</v>
      </c>
      <c r="N459" s="136">
        <f t="shared" si="255"/>
        <v>-6643.4085714285675</v>
      </c>
      <c r="O459" s="155">
        <f t="shared" si="241"/>
        <v>2.4814159267627891E-2</v>
      </c>
      <c r="P459" s="100">
        <f t="shared" si="256"/>
        <v>2.5445569686483826E-2</v>
      </c>
      <c r="Q459" s="100">
        <f t="shared" si="233"/>
        <v>0.68848588332704941</v>
      </c>
      <c r="S459" s="100">
        <f t="shared" si="257"/>
        <v>2.2437892016637869E-2</v>
      </c>
      <c r="T459" s="100">
        <f t="shared" si="234"/>
        <v>0.8641870302656568</v>
      </c>
      <c r="U459" s="100">
        <f t="shared" si="228"/>
        <v>0.11320213050742631</v>
      </c>
      <c r="V459" s="100">
        <f t="shared" si="248"/>
        <v>0.44917068285660638</v>
      </c>
      <c r="W459" s="100">
        <f t="shared" si="250"/>
        <v>0.29415360675780816</v>
      </c>
      <c r="X459" s="100">
        <f t="shared" si="258"/>
        <v>2.6951100759685345E-2</v>
      </c>
      <c r="Y459" s="100">
        <f t="shared" si="235"/>
        <v>0.61273399580064314</v>
      </c>
      <c r="Z459" s="100">
        <f t="shared" si="229"/>
        <v>7.3635449441654524E-2</v>
      </c>
      <c r="AA459" s="100">
        <f t="shared" si="259"/>
        <v>0.55082931714339367</v>
      </c>
      <c r="AB459" s="100">
        <f t="shared" si="230"/>
        <v>0.3833739555917306</v>
      </c>
      <c r="AC459" s="100">
        <f t="shared" si="226"/>
        <v>0.61662604440826929</v>
      </c>
      <c r="AD459" s="100">
        <f t="shared" si="239"/>
        <v>0.70584639324219189</v>
      </c>
      <c r="AE459" s="359">
        <f t="shared" si="227"/>
        <v>6969863.769230769</v>
      </c>
      <c r="AF459" s="100">
        <f t="shared" si="251"/>
        <v>2.2759952204198523E-2</v>
      </c>
      <c r="AG459" s="100">
        <f t="shared" si="252"/>
        <v>0.71899546124990565</v>
      </c>
      <c r="AI459" s="198">
        <f t="shared" si="242"/>
        <v>3524065.72</v>
      </c>
      <c r="AJ459" s="205">
        <f t="shared" si="260"/>
        <v>5.3195609196372333E-2</v>
      </c>
      <c r="AK459" s="35">
        <f t="shared" si="261"/>
        <v>-216.97999999999593</v>
      </c>
      <c r="AL459" s="35">
        <f t="shared" si="246"/>
        <v>-406.09999999999127</v>
      </c>
      <c r="AM459" s="35">
        <f t="shared" si="247"/>
        <v>-11370.799999999756</v>
      </c>
      <c r="AN459">
        <f t="shared" si="262"/>
        <v>-6075.4399999998859</v>
      </c>
      <c r="AO459">
        <f t="shared" si="243"/>
        <v>3526309.08</v>
      </c>
      <c r="AP459" s="35">
        <f t="shared" si="244"/>
        <v>2.0564008529847873</v>
      </c>
    </row>
    <row r="460" spans="2:42">
      <c r="B460" s="149">
        <v>45205</v>
      </c>
      <c r="C460" s="352">
        <v>2403429</v>
      </c>
      <c r="D460" s="352">
        <v>4831879</v>
      </c>
      <c r="E460" s="355">
        <v>73.63</v>
      </c>
      <c r="F460" s="356">
        <v>125406.85</v>
      </c>
      <c r="G460" s="111">
        <v>28</v>
      </c>
      <c r="H460" s="136">
        <f t="shared" si="237"/>
        <v>7235308</v>
      </c>
      <c r="I460" s="136">
        <f t="shared" si="240"/>
        <v>143543</v>
      </c>
      <c r="J460" s="136">
        <f t="shared" si="249"/>
        <v>-16197</v>
      </c>
      <c r="K460" s="155">
        <f t="shared" si="245"/>
        <v>-2.2386054608870831E-3</v>
      </c>
      <c r="L460" s="136">
        <f t="shared" si="253"/>
        <v>5126.5357142857147</v>
      </c>
      <c r="M460" s="136">
        <f t="shared" si="254"/>
        <v>4404.6557142857246</v>
      </c>
      <c r="N460" s="136">
        <f t="shared" si="255"/>
        <v>-5848.4157142857048</v>
      </c>
      <c r="O460" s="155">
        <f t="shared" si="241"/>
        <v>1.983923835723372E-2</v>
      </c>
      <c r="P460" s="100">
        <f t="shared" si="256"/>
        <v>2.0240800421333759E-2</v>
      </c>
      <c r="Q460" s="100">
        <f t="shared" si="233"/>
        <v>0.65488782069645934</v>
      </c>
      <c r="S460" s="100">
        <f t="shared" si="257"/>
        <v>1.8087633099775534E-2</v>
      </c>
      <c r="T460" s="100">
        <f t="shared" si="234"/>
        <v>0.83249433467278766</v>
      </c>
      <c r="U460" s="100">
        <f t="shared" si="228"/>
        <v>0.10337002619519599</v>
      </c>
      <c r="V460" s="100">
        <f t="shared" si="248"/>
        <v>0.5221337284682348</v>
      </c>
      <c r="W460" s="100">
        <f t="shared" si="250"/>
        <v>0.2974718377071679</v>
      </c>
      <c r="X460" s="100">
        <f t="shared" si="258"/>
        <v>2.1315204534482511E-2</v>
      </c>
      <c r="Y460" s="100">
        <f t="shared" si="235"/>
        <v>0.57877602167075948</v>
      </c>
      <c r="Z460" s="100">
        <f t="shared" si="229"/>
        <v>7.39465858223054E-2</v>
      </c>
      <c r="AA460" s="100">
        <f t="shared" si="259"/>
        <v>0.47786627153176514</v>
      </c>
      <c r="AB460" s="100">
        <f t="shared" si="230"/>
        <v>0.62941578669094866</v>
      </c>
      <c r="AC460" s="100">
        <f t="shared" si="226"/>
        <v>0.37058421330905134</v>
      </c>
      <c r="AD460" s="100">
        <f t="shared" si="239"/>
        <v>0.7025281622928321</v>
      </c>
      <c r="AE460" s="359">
        <f t="shared" si="227"/>
        <v>7012776.538461538</v>
      </c>
      <c r="AF460" s="100">
        <f t="shared" si="251"/>
        <v>2.3695403380439232E-2</v>
      </c>
      <c r="AG460" s="100">
        <f t="shared" si="252"/>
        <v>0.71288662812489745</v>
      </c>
      <c r="AI460" s="198">
        <f t="shared" si="242"/>
        <v>3511391.8000000003</v>
      </c>
      <c r="AJ460" s="205">
        <f t="shared" si="260"/>
        <v>4.0738166297005524E-2</v>
      </c>
      <c r="AK460" s="35">
        <f t="shared" si="261"/>
        <v>-721.8799999999901</v>
      </c>
      <c r="AL460" s="35">
        <f t="shared" si="246"/>
        <v>-452.63999999999942</v>
      </c>
      <c r="AM460" s="35">
        <f t="shared" si="247"/>
        <v>-12673.919999999984</v>
      </c>
      <c r="AN460">
        <f t="shared" si="262"/>
        <v>-20212.639999999723</v>
      </c>
      <c r="AO460">
        <f t="shared" si="243"/>
        <v>3513453.4400000004</v>
      </c>
      <c r="AP460" s="35">
        <f t="shared" si="244"/>
        <v>2.0593151790848832</v>
      </c>
    </row>
    <row r="461" spans="2:42">
      <c r="B461" s="149">
        <v>45212</v>
      </c>
      <c r="C461" s="352">
        <v>2428640</v>
      </c>
      <c r="D461" s="352">
        <v>4853196</v>
      </c>
      <c r="E461" s="355">
        <v>75.89</v>
      </c>
      <c r="F461" s="356">
        <v>125462.34</v>
      </c>
      <c r="G461" s="111">
        <v>28</v>
      </c>
      <c r="H461" s="136">
        <f t="shared" si="237"/>
        <v>7281836</v>
      </c>
      <c r="I461" s="136">
        <f t="shared" si="240"/>
        <v>160205</v>
      </c>
      <c r="J461" s="136">
        <f t="shared" si="249"/>
        <v>46528</v>
      </c>
      <c r="K461" s="155">
        <f t="shared" si="245"/>
        <v>6.3895973488004949E-3</v>
      </c>
      <c r="L461" s="136">
        <f t="shared" si="253"/>
        <v>5721.6071428571431</v>
      </c>
      <c r="M461" s="136">
        <f t="shared" si="254"/>
        <v>5267.1471428571367</v>
      </c>
      <c r="N461" s="136">
        <f t="shared" si="255"/>
        <v>-6176.0671428571495</v>
      </c>
      <c r="O461" s="155">
        <f t="shared" si="241"/>
        <v>2.2000632807440322E-2</v>
      </c>
      <c r="P461" s="100">
        <f t="shared" si="256"/>
        <v>2.2495549123508363E-2</v>
      </c>
      <c r="Q461" s="100">
        <f t="shared" si="233"/>
        <v>0.66061774588084377</v>
      </c>
      <c r="S461" s="100">
        <f t="shared" si="257"/>
        <v>3.0902366418078656E-2</v>
      </c>
      <c r="T461" s="100">
        <f t="shared" si="234"/>
        <v>0.84877996310570136</v>
      </c>
      <c r="U461" s="100">
        <f t="shared" si="228"/>
        <v>9.8947541798097616E-2</v>
      </c>
      <c r="V461" s="100">
        <f t="shared" si="248"/>
        <v>0.54184577028885827</v>
      </c>
      <c r="W461" s="100">
        <f t="shared" si="250"/>
        <v>0.45442401922536751</v>
      </c>
      <c r="X461" s="100">
        <f t="shared" si="258"/>
        <v>1.8339868798302569E-2</v>
      </c>
      <c r="Y461" s="100">
        <f t="shared" si="235"/>
        <v>0.58013960446584301</v>
      </c>
      <c r="Z461" s="100">
        <f t="shared" si="229"/>
        <v>7.0584469629872443E-2</v>
      </c>
      <c r="AA461" s="100">
        <f t="shared" si="259"/>
        <v>0.45815422971114167</v>
      </c>
      <c r="AB461" s="100">
        <f t="shared" si="230"/>
        <v>0.62483152825787336</v>
      </c>
      <c r="AC461" s="100">
        <f t="shared" si="226"/>
        <v>0.37516847174212659</v>
      </c>
      <c r="AD461" s="100">
        <f t="shared" si="239"/>
        <v>0.54557598077463254</v>
      </c>
      <c r="AE461" s="359">
        <f t="shared" si="227"/>
        <v>7054210.846153846</v>
      </c>
      <c r="AF461" s="100">
        <f t="shared" si="251"/>
        <v>2.4197189022259237E-2</v>
      </c>
      <c r="AG461" s="100">
        <f t="shared" si="252"/>
        <v>0.70704834983445719</v>
      </c>
      <c r="AI461" s="198">
        <f t="shared" si="242"/>
        <v>3512945.52</v>
      </c>
      <c r="AJ461" s="205">
        <f t="shared" si="260"/>
        <v>3.3294154023397436E-2</v>
      </c>
      <c r="AK461" s="35">
        <f t="shared" si="261"/>
        <v>-454.4600000000064</v>
      </c>
      <c r="AL461" s="35">
        <f t="shared" si="246"/>
        <v>55.489999999990687</v>
      </c>
      <c r="AM461" s="35">
        <f t="shared" si="247"/>
        <v>1553.7199999997392</v>
      </c>
      <c r="AN461">
        <f t="shared" si="262"/>
        <v>-12724.880000000179</v>
      </c>
      <c r="AO461">
        <f t="shared" si="243"/>
        <v>3515070.44</v>
      </c>
      <c r="AP461" s="35">
        <f t="shared" si="244"/>
        <v>2.0716045735914186</v>
      </c>
    </row>
    <row r="462" spans="2:42">
      <c r="B462" s="149">
        <v>45219</v>
      </c>
      <c r="C462" s="352">
        <v>2408098</v>
      </c>
      <c r="D462" s="352">
        <v>4881509</v>
      </c>
      <c r="E462" s="355">
        <v>81.709999999999994</v>
      </c>
      <c r="F462" s="356">
        <v>125952.45</v>
      </c>
      <c r="G462" s="111">
        <v>28</v>
      </c>
      <c r="H462" s="136">
        <f t="shared" si="237"/>
        <v>7289607</v>
      </c>
      <c r="I462" s="136">
        <f t="shared" si="240"/>
        <v>117987</v>
      </c>
      <c r="J462" s="136">
        <f t="shared" si="249"/>
        <v>7771</v>
      </c>
      <c r="K462" s="155">
        <f t="shared" si="245"/>
        <v>1.0660382651629917E-3</v>
      </c>
      <c r="L462" s="136">
        <f t="shared" si="253"/>
        <v>4213.8214285714284</v>
      </c>
      <c r="M462" s="136">
        <f t="shared" si="254"/>
        <v>3900.681428571429</v>
      </c>
      <c r="N462" s="136">
        <f t="shared" si="255"/>
        <v>-4526.9614285714279</v>
      </c>
      <c r="O462" s="155">
        <f t="shared" si="241"/>
        <v>1.6185646222080286E-2</v>
      </c>
      <c r="P462" s="100">
        <f t="shared" si="256"/>
        <v>1.6451931362788323E-2</v>
      </c>
      <c r="Q462" s="100">
        <f t="shared" si="233"/>
        <v>0.64264092546971496</v>
      </c>
      <c r="S462" s="100">
        <f t="shared" si="257"/>
        <v>1.3507553017587513E-2</v>
      </c>
      <c r="T462" s="100">
        <f t="shared" si="234"/>
        <v>0.81184124748319109</v>
      </c>
      <c r="U462" s="100">
        <f t="shared" si="228"/>
        <v>9.1402113644418623E-2</v>
      </c>
      <c r="V462" s="100">
        <f t="shared" si="248"/>
        <v>-2.6434178355424014</v>
      </c>
      <c r="W462" s="100">
        <f t="shared" si="250"/>
        <v>0.27201301838338121</v>
      </c>
      <c r="X462" s="100">
        <f t="shared" si="258"/>
        <v>1.7910733469902511E-2</v>
      </c>
      <c r="Y462" s="100">
        <f t="shared" si="235"/>
        <v>0.57030004658296241</v>
      </c>
      <c r="Z462" s="100">
        <f t="shared" si="229"/>
        <v>6.7684955326385313E-2</v>
      </c>
      <c r="AA462" s="100">
        <f t="shared" si="259"/>
        <v>3.6434178355424014</v>
      </c>
      <c r="AB462" s="100">
        <f t="shared" si="230"/>
        <v>0.82044766223332044</v>
      </c>
      <c r="AC462" s="100">
        <f t="shared" ref="AC462:AC525" si="263">AVERAGE(V450:V462)</f>
        <v>0.17955233776667942</v>
      </c>
      <c r="AD462" s="100">
        <f t="shared" si="239"/>
        <v>0.72798698161661879</v>
      </c>
      <c r="AE462" s="359">
        <f t="shared" ref="AE462:AE525" si="264">AVERAGE(H450:H462)</f>
        <v>7093528.615384615</v>
      </c>
      <c r="AF462" s="100">
        <f t="shared" si="251"/>
        <v>2.4267575636166341E-2</v>
      </c>
      <c r="AG462" s="100">
        <f t="shared" si="252"/>
        <v>0.6988585227252011</v>
      </c>
      <c r="AI462" s="198">
        <f t="shared" si="242"/>
        <v>3526668.6</v>
      </c>
      <c r="AJ462" s="205">
        <f t="shared" si="260"/>
        <v>-2.4800105872074675E-3</v>
      </c>
      <c r="AK462" s="35">
        <f t="shared" si="261"/>
        <v>-313.13999999999942</v>
      </c>
      <c r="AL462" s="35">
        <f t="shared" si="246"/>
        <v>490.11000000000058</v>
      </c>
      <c r="AM462" s="35">
        <f t="shared" si="247"/>
        <v>13723.080000000016</v>
      </c>
      <c r="AN462">
        <f t="shared" si="262"/>
        <v>-8767.9199999999837</v>
      </c>
      <c r="AO462">
        <f t="shared" si="243"/>
        <v>3528956.48</v>
      </c>
      <c r="AP462" s="35">
        <f t="shared" si="244"/>
        <v>2.0656551140012924</v>
      </c>
    </row>
    <row r="463" spans="2:42">
      <c r="B463" s="149">
        <v>45226</v>
      </c>
      <c r="C463" s="352">
        <v>2447371</v>
      </c>
      <c r="D463" s="352">
        <v>4931925</v>
      </c>
      <c r="E463" s="355">
        <v>84.4</v>
      </c>
      <c r="F463" s="356">
        <v>126432</v>
      </c>
      <c r="G463" s="111">
        <v>28.3</v>
      </c>
      <c r="H463" s="136">
        <f t="shared" si="237"/>
        <v>7379296</v>
      </c>
      <c r="I463" s="136">
        <f t="shared" si="240"/>
        <v>127791</v>
      </c>
      <c r="J463" s="136">
        <f t="shared" si="249"/>
        <v>89689</v>
      </c>
      <c r="K463" s="155">
        <f t="shared" si="245"/>
        <v>1.2154140449170219E-2</v>
      </c>
      <c r="L463" s="136">
        <f t="shared" si="253"/>
        <v>4515.5830388692575</v>
      </c>
      <c r="M463" s="136">
        <f t="shared" si="254"/>
        <v>5088.0930388692523</v>
      </c>
      <c r="N463" s="136">
        <f t="shared" si="255"/>
        <v>-3943.0730388692627</v>
      </c>
      <c r="O463" s="155">
        <f t="shared" si="241"/>
        <v>1.7317505626552994E-2</v>
      </c>
      <c r="P463" s="100">
        <f t="shared" si="256"/>
        <v>1.7622686600919396E-2</v>
      </c>
      <c r="Q463" s="100">
        <f t="shared" si="233"/>
        <v>0.65295373773254972</v>
      </c>
      <c r="S463" s="100">
        <f t="shared" si="257"/>
        <v>1.4712552749176371E-2</v>
      </c>
      <c r="T463" s="100">
        <f t="shared" si="234"/>
        <v>0.84356015767243731</v>
      </c>
      <c r="U463" s="100">
        <f t="shared" ref="U463:U526" si="265">(C463-C450)/C450</f>
        <v>8.7625216814350038E-2</v>
      </c>
      <c r="V463" s="100">
        <f t="shared" si="248"/>
        <v>0.43787978458896853</v>
      </c>
      <c r="W463" s="100">
        <f t="shared" si="250"/>
        <v>0.2776799618126472</v>
      </c>
      <c r="X463" s="100">
        <f t="shared" si="258"/>
        <v>1.9072989010085299E-2</v>
      </c>
      <c r="Y463" s="100">
        <f t="shared" si="235"/>
        <v>0.57228684342198199</v>
      </c>
      <c r="Z463" s="100">
        <f t="shared" ref="Z463:Z526" si="266">(D463-D450)/D450</f>
        <v>7.2124046551586204E-2</v>
      </c>
      <c r="AA463" s="100">
        <f t="shared" si="259"/>
        <v>0.56212021541103141</v>
      </c>
      <c r="AB463" s="100">
        <f t="shared" ref="AB463:AB485" si="267">AVERAGE(AA451:AA463)</f>
        <v>0.83361633777401245</v>
      </c>
      <c r="AC463" s="100">
        <f t="shared" si="263"/>
        <v>0.16638366222598752</v>
      </c>
      <c r="AD463" s="100">
        <f t="shared" si="239"/>
        <v>0.7223200381873528</v>
      </c>
      <c r="AE463" s="359">
        <f t="shared" si="264"/>
        <v>7134217.461538462</v>
      </c>
      <c r="AF463" s="100">
        <f t="shared" si="251"/>
        <v>2.3580617605935199E-2</v>
      </c>
      <c r="AG463" s="100">
        <f t="shared" si="252"/>
        <v>0.69117948821277131</v>
      </c>
      <c r="AI463" s="198">
        <f t="shared" si="242"/>
        <v>3578025.6</v>
      </c>
      <c r="AJ463" s="205">
        <f t="shared" si="260"/>
        <v>1.5311825682978434E-2</v>
      </c>
      <c r="AK463" s="35">
        <f t="shared" si="261"/>
        <v>572.50999999999476</v>
      </c>
      <c r="AL463" s="35">
        <f t="shared" si="246"/>
        <v>479.55000000000291</v>
      </c>
      <c r="AM463" s="35">
        <f t="shared" si="247"/>
        <v>13571.265000000083</v>
      </c>
      <c r="AN463">
        <f t="shared" si="262"/>
        <v>16202.032999999852</v>
      </c>
      <c r="AO463">
        <f t="shared" si="243"/>
        <v>3580414.12</v>
      </c>
      <c r="AP463" s="35">
        <f t="shared" si="244"/>
        <v>2.0610174557126371</v>
      </c>
    </row>
    <row r="464" spans="2:42">
      <c r="B464" s="149">
        <v>45233</v>
      </c>
      <c r="C464" s="352">
        <v>2461341</v>
      </c>
      <c r="D464" s="352">
        <v>4950032</v>
      </c>
      <c r="E464" s="355">
        <v>77.680000000000007</v>
      </c>
      <c r="F464" s="356">
        <v>126884.08</v>
      </c>
      <c r="G464" s="111">
        <v>28.5</v>
      </c>
      <c r="H464" s="136">
        <f t="shared" si="237"/>
        <v>7411373</v>
      </c>
      <c r="I464" s="136">
        <f t="shared" si="240"/>
        <v>176065</v>
      </c>
      <c r="J464" s="136">
        <f t="shared" si="249"/>
        <v>32077</v>
      </c>
      <c r="K464" s="155">
        <f t="shared" si="245"/>
        <v>4.3280779418334494E-3</v>
      </c>
      <c r="L464" s="136">
        <f t="shared" si="253"/>
        <v>6177.7192982456145</v>
      </c>
      <c r="M464" s="136">
        <f t="shared" si="254"/>
        <v>7654.9492982456104</v>
      </c>
      <c r="N464" s="136">
        <f t="shared" si="255"/>
        <v>-4700.4892982456186</v>
      </c>
      <c r="O464" s="155">
        <f t="shared" si="241"/>
        <v>2.3756057076064045E-2</v>
      </c>
      <c r="P464" s="100">
        <f t="shared" si="256"/>
        <v>2.4334140301974706E-2</v>
      </c>
      <c r="Q464" s="100">
        <f t="shared" si="233"/>
        <v>0.63082075597062437</v>
      </c>
      <c r="S464" s="100">
        <f t="shared" si="257"/>
        <v>2.409557344943412E-2</v>
      </c>
      <c r="T464" s="100">
        <f t="shared" si="234"/>
        <v>0.82246565818632156</v>
      </c>
      <c r="U464" s="100">
        <f t="shared" si="265"/>
        <v>8.5636039005146464E-2</v>
      </c>
      <c r="V464" s="100">
        <f t="shared" si="248"/>
        <v>0.43551454313059201</v>
      </c>
      <c r="W464" s="100">
        <f t="shared" si="250"/>
        <v>0.32892397694033454</v>
      </c>
      <c r="X464" s="100">
        <f t="shared" si="258"/>
        <v>2.4452806040879748E-2</v>
      </c>
      <c r="Y464" s="100">
        <f t="shared" si="235"/>
        <v>0.54978562721068847</v>
      </c>
      <c r="Z464" s="100">
        <f t="shared" si="266"/>
        <v>6.7268070133073454E-2</v>
      </c>
      <c r="AA464" s="100">
        <f t="shared" si="259"/>
        <v>0.56448545686940799</v>
      </c>
      <c r="AB464" s="100">
        <f t="shared" si="267"/>
        <v>0.82392777942292639</v>
      </c>
      <c r="AC464" s="100">
        <f t="shared" si="263"/>
        <v>0.17607222057707356</v>
      </c>
      <c r="AD464" s="100">
        <f t="shared" si="239"/>
        <v>0.67107602305966552</v>
      </c>
      <c r="AE464" s="359">
        <f t="shared" si="264"/>
        <v>7173151.692307692</v>
      </c>
      <c r="AF464" s="100">
        <f t="shared" si="251"/>
        <v>2.286899532112242E-2</v>
      </c>
      <c r="AG464" s="100">
        <f t="shared" si="252"/>
        <v>0.68272273163722441</v>
      </c>
      <c r="AI464" s="198">
        <f t="shared" si="242"/>
        <v>3616196.2800000003</v>
      </c>
      <c r="AJ464" s="205">
        <f t="shared" si="260"/>
        <v>2.984699115604245E-2</v>
      </c>
      <c r="AK464" s="35">
        <f t="shared" si="261"/>
        <v>1477.2299999999959</v>
      </c>
      <c r="AL464" s="35">
        <f t="shared" si="246"/>
        <v>452.08000000000175</v>
      </c>
      <c r="AM464" s="35">
        <f t="shared" si="247"/>
        <v>12884.28000000005</v>
      </c>
      <c r="AN464">
        <f t="shared" si="262"/>
        <v>42101.054999999884</v>
      </c>
      <c r="AO464">
        <f t="shared" si="243"/>
        <v>3618410.1599999997</v>
      </c>
      <c r="AP464" s="35">
        <f t="shared" si="244"/>
        <v>2.0482401586004833</v>
      </c>
    </row>
    <row r="465" spans="2:42">
      <c r="B465" s="149">
        <v>45240</v>
      </c>
      <c r="C465" s="352">
        <v>2476139</v>
      </c>
      <c r="D465" s="352">
        <v>4949642</v>
      </c>
      <c r="E465" s="355">
        <v>76.38</v>
      </c>
      <c r="F465" s="356">
        <v>127016.03</v>
      </c>
      <c r="G465" s="111">
        <v>28.7</v>
      </c>
      <c r="H465" s="136">
        <f t="shared" si="237"/>
        <v>7425781</v>
      </c>
      <c r="I465" s="136">
        <f t="shared" si="240"/>
        <v>143945</v>
      </c>
      <c r="J465" s="136">
        <f t="shared" si="249"/>
        <v>14408</v>
      </c>
      <c r="K465" s="155">
        <f t="shared" si="245"/>
        <v>1.9402672930968472E-3</v>
      </c>
      <c r="L465" s="136">
        <f t="shared" si="253"/>
        <v>5015.5052264808364</v>
      </c>
      <c r="M465" s="136">
        <f t="shared" si="254"/>
        <v>6569.1952264808388</v>
      </c>
      <c r="N465" s="136">
        <f t="shared" si="255"/>
        <v>-3461.8152264808341</v>
      </c>
      <c r="O465" s="155">
        <f t="shared" si="241"/>
        <v>1.9384493025043425E-2</v>
      </c>
      <c r="P465" s="100">
        <f t="shared" si="256"/>
        <v>1.976767946984799E-2</v>
      </c>
      <c r="Q465" s="100">
        <f t="shared" si="233"/>
        <v>0.61869619510205753</v>
      </c>
      <c r="S465" s="100">
        <f t="shared" si="257"/>
        <v>1.955785954278938E-2</v>
      </c>
      <c r="T465" s="100">
        <f t="shared" si="234"/>
        <v>0.82096584887165758</v>
      </c>
      <c r="U465" s="100">
        <f t="shared" si="265"/>
        <v>8.037051661587262E-2</v>
      </c>
      <c r="V465" s="100">
        <f t="shared" si="248"/>
        <v>1.0270682953914492</v>
      </c>
      <c r="W465" s="100">
        <f t="shared" si="250"/>
        <v>0.32998020077112789</v>
      </c>
      <c r="X465" s="100">
        <f t="shared" si="258"/>
        <v>1.9872677715880423E-2</v>
      </c>
      <c r="Y465" s="100">
        <f t="shared" si="235"/>
        <v>0.53348257645552977</v>
      </c>
      <c r="Z465" s="100">
        <f t="shared" si="266"/>
        <v>6.4849278507055089E-2</v>
      </c>
      <c r="AA465" s="100">
        <f t="shared" si="259"/>
        <v>-2.7068295391449195E-2</v>
      </c>
      <c r="AB465" s="100">
        <f t="shared" si="267"/>
        <v>0.79944238458104688</v>
      </c>
      <c r="AC465" s="100">
        <f t="shared" si="263"/>
        <v>0.20055761541895306</v>
      </c>
      <c r="AD465" s="100">
        <f t="shared" si="239"/>
        <v>0.67001979922887211</v>
      </c>
      <c r="AE465" s="359">
        <f t="shared" si="264"/>
        <v>7210508.384615385</v>
      </c>
      <c r="AF465" s="100">
        <f t="shared" si="251"/>
        <v>2.215662983007614E-2</v>
      </c>
      <c r="AG465" s="100">
        <f t="shared" si="252"/>
        <v>0.67386495587989181</v>
      </c>
      <c r="AI465" s="198">
        <f t="shared" si="242"/>
        <v>3645360.0609999998</v>
      </c>
      <c r="AJ465" s="205">
        <f t="shared" si="260"/>
        <v>3.7693309004120205E-2</v>
      </c>
      <c r="AK465" s="35">
        <f t="shared" si="261"/>
        <v>1553.6900000000023</v>
      </c>
      <c r="AL465" s="35">
        <f t="shared" si="246"/>
        <v>131.94999999999709</v>
      </c>
      <c r="AM465" s="35">
        <f t="shared" si="247"/>
        <v>3786.9649999999165</v>
      </c>
      <c r="AN465">
        <f t="shared" si="262"/>
        <v>44590.903000000064</v>
      </c>
      <c r="AO465">
        <f t="shared" si="243"/>
        <v>3647552.1669999999</v>
      </c>
      <c r="AP465" s="35">
        <f t="shared" si="244"/>
        <v>2.035825852521659</v>
      </c>
    </row>
    <row r="466" spans="2:42">
      <c r="B466" s="149">
        <v>45247</v>
      </c>
      <c r="C466" s="352">
        <v>2464783</v>
      </c>
      <c r="D466" s="352">
        <v>4991518</v>
      </c>
      <c r="E466" s="355">
        <v>90.77</v>
      </c>
      <c r="F466" s="356">
        <v>127900.87</v>
      </c>
      <c r="G466" s="111">
        <v>28.8</v>
      </c>
      <c r="H466" s="136">
        <f t="shared" si="237"/>
        <v>7456301</v>
      </c>
      <c r="I466" s="136">
        <f t="shared" si="240"/>
        <v>166694</v>
      </c>
      <c r="J466" s="136">
        <f t="shared" si="249"/>
        <v>30520</v>
      </c>
      <c r="K466" s="155">
        <f t="shared" si="245"/>
        <v>4.0931823970089187E-3</v>
      </c>
      <c r="L466" s="136">
        <f t="shared" si="253"/>
        <v>5787.9861111111113</v>
      </c>
      <c r="M466" s="136">
        <f t="shared" si="254"/>
        <v>7736.4061111111096</v>
      </c>
      <c r="N466" s="136">
        <f t="shared" si="255"/>
        <v>-3839.5661111111131</v>
      </c>
      <c r="O466" s="155">
        <f t="shared" si="241"/>
        <v>2.2356125376376303E-2</v>
      </c>
      <c r="P466" s="100">
        <f t="shared" si="256"/>
        <v>2.2867350736466313E-2</v>
      </c>
      <c r="Q466" s="100">
        <f t="shared" si="233"/>
        <v>0.60801214398695602</v>
      </c>
      <c r="S466" s="100">
        <f t="shared" si="257"/>
        <v>2.3539324396266263E-2</v>
      </c>
      <c r="T466" s="100">
        <f t="shared" si="234"/>
        <v>0.78505171250379335</v>
      </c>
      <c r="U466" s="100">
        <f t="shared" si="265"/>
        <v>7.9922151131433056E-2</v>
      </c>
      <c r="V466" s="100">
        <f t="shared" si="248"/>
        <v>-0.37208387942332899</v>
      </c>
      <c r="W466" s="100">
        <f t="shared" si="250"/>
        <v>0.34005423110609861</v>
      </c>
      <c r="X466" s="100">
        <f t="shared" si="258"/>
        <v>2.2535859300884215E-2</v>
      </c>
      <c r="Y466" s="100">
        <f t="shared" si="235"/>
        <v>0.53293803462691081</v>
      </c>
      <c r="Z466" s="100">
        <f t="shared" si="266"/>
        <v>6.2035726740246128E-2</v>
      </c>
      <c r="AA466" s="100">
        <f t="shared" si="259"/>
        <v>1.372083879423329</v>
      </c>
      <c r="AB466" s="100">
        <f t="shared" si="267"/>
        <v>0.81062248822855743</v>
      </c>
      <c r="AC466" s="100">
        <f t="shared" si="263"/>
        <v>0.18937751177144241</v>
      </c>
      <c r="AD466" s="100">
        <f t="shared" si="239"/>
        <v>0.65994576889390144</v>
      </c>
      <c r="AE466" s="359">
        <f t="shared" si="264"/>
        <v>7246968.153846154</v>
      </c>
      <c r="AF466" s="100">
        <f t="shared" si="251"/>
        <v>2.1630918373791518E-2</v>
      </c>
      <c r="AG466" s="100">
        <f t="shared" si="252"/>
        <v>0.66498202232042602</v>
      </c>
      <c r="AI466" s="198">
        <f t="shared" si="242"/>
        <v>3683545.0559999999</v>
      </c>
      <c r="AJ466" s="205">
        <f t="shared" si="260"/>
        <v>4.4482902646423815E-2</v>
      </c>
      <c r="AK466" s="35">
        <f t="shared" si="261"/>
        <v>1948.4199999999983</v>
      </c>
      <c r="AL466" s="35">
        <f t="shared" si="246"/>
        <v>884.83999999999651</v>
      </c>
      <c r="AM466" s="35">
        <f t="shared" si="247"/>
        <v>25483.391999999902</v>
      </c>
      <c r="AN466">
        <f t="shared" si="262"/>
        <v>56114.495999999948</v>
      </c>
      <c r="AO466">
        <f t="shared" si="243"/>
        <v>3686159.2319999998</v>
      </c>
      <c r="AP466" s="35">
        <f t="shared" si="244"/>
        <v>2.0227832089484736</v>
      </c>
    </row>
    <row r="467" spans="2:42">
      <c r="B467" s="149">
        <v>45254</v>
      </c>
      <c r="C467" s="352">
        <v>2510707</v>
      </c>
      <c r="D467" s="352">
        <v>5025102</v>
      </c>
      <c r="E467" s="355">
        <v>105.35</v>
      </c>
      <c r="F467" s="356">
        <v>128573.27</v>
      </c>
      <c r="G467" s="111">
        <v>29</v>
      </c>
      <c r="H467" s="136">
        <f t="shared" si="237"/>
        <v>7535809</v>
      </c>
      <c r="I467" s="136">
        <f t="shared" si="240"/>
        <v>156513</v>
      </c>
      <c r="J467" s="136">
        <f t="shared" si="249"/>
        <v>79508</v>
      </c>
      <c r="K467" s="155">
        <f t="shared" si="245"/>
        <v>1.0550692035851758E-2</v>
      </c>
      <c r="L467" s="136">
        <f t="shared" si="253"/>
        <v>5397</v>
      </c>
      <c r="M467" s="136">
        <f t="shared" si="254"/>
        <v>7538.2700000000041</v>
      </c>
      <c r="N467" s="136">
        <f t="shared" si="255"/>
        <v>-3255.7299999999959</v>
      </c>
      <c r="O467" s="155">
        <f t="shared" si="241"/>
        <v>2.0769236587604597E-2</v>
      </c>
      <c r="P467" s="100">
        <f t="shared" si="256"/>
        <v>2.1209746837638713E-2</v>
      </c>
      <c r="Q467" s="100">
        <f t="shared" si="233"/>
        <v>0.61025864174275246</v>
      </c>
      <c r="S467" s="100">
        <f t="shared" si="257"/>
        <v>2.5879198535898318E-2</v>
      </c>
      <c r="T467" s="100">
        <f t="shared" si="234"/>
        <v>0.81564733338253248</v>
      </c>
      <c r="U467" s="100">
        <f t="shared" si="265"/>
        <v>8.1137397982933179E-2</v>
      </c>
      <c r="V467" s="100">
        <f t="shared" si="248"/>
        <v>0.57760225386124664</v>
      </c>
      <c r="W467" s="100">
        <f t="shared" si="250"/>
        <v>0.40466926070038911</v>
      </c>
      <c r="X467" s="100">
        <f t="shared" si="258"/>
        <v>1.8892623063002784E-2</v>
      </c>
      <c r="Y467" s="100">
        <f t="shared" si="235"/>
        <v>0.52411674253419216</v>
      </c>
      <c r="Z467" s="100">
        <f t="shared" si="266"/>
        <v>6.9008012610847505E-2</v>
      </c>
      <c r="AA467" s="100">
        <f t="shared" si="259"/>
        <v>0.42239774613875336</v>
      </c>
      <c r="AB467" s="100">
        <f t="shared" si="267"/>
        <v>0.84167352050101207</v>
      </c>
      <c r="AC467" s="100">
        <f t="shared" si="263"/>
        <v>0.15832647949898776</v>
      </c>
      <c r="AD467" s="100">
        <f t="shared" si="239"/>
        <v>0.59533073929961089</v>
      </c>
      <c r="AE467" s="359">
        <f t="shared" si="264"/>
        <v>7286415.153846154</v>
      </c>
      <c r="AF467" s="100">
        <f t="shared" si="251"/>
        <v>2.133348094983234E-2</v>
      </c>
      <c r="AG467" s="100">
        <f t="shared" si="252"/>
        <v>0.6569489576458083</v>
      </c>
      <c r="AI467" s="198">
        <f t="shared" si="242"/>
        <v>3728624.83</v>
      </c>
      <c r="AJ467" s="205">
        <f t="shared" si="260"/>
        <v>4.2090037030478478E-2</v>
      </c>
      <c r="AK467" s="35">
        <f t="shared" si="261"/>
        <v>2141.2700000000041</v>
      </c>
      <c r="AL467" s="35">
        <f t="shared" si="246"/>
        <v>672.40000000000873</v>
      </c>
      <c r="AM467" s="35">
        <f t="shared" si="247"/>
        <v>19499.600000000253</v>
      </c>
      <c r="AN467">
        <f t="shared" si="262"/>
        <v>62096.830000000118</v>
      </c>
      <c r="AO467">
        <f t="shared" si="243"/>
        <v>3731679.9800000004</v>
      </c>
      <c r="AP467" s="35">
        <f t="shared" si="244"/>
        <v>2.0194145908513836</v>
      </c>
    </row>
    <row r="468" spans="2:42">
      <c r="B468" s="149">
        <v>45261</v>
      </c>
      <c r="C468" s="352">
        <v>2553498</v>
      </c>
      <c r="D468" s="352">
        <v>5059751</v>
      </c>
      <c r="E468" s="355">
        <v>103.68</v>
      </c>
      <c r="F468" s="356">
        <v>128687.37</v>
      </c>
      <c r="G468" s="111">
        <v>29</v>
      </c>
      <c r="H468" s="136">
        <f t="shared" si="237"/>
        <v>7613249</v>
      </c>
      <c r="I468" s="136">
        <f t="shared" si="240"/>
        <v>201876</v>
      </c>
      <c r="J468" s="136">
        <f t="shared" si="249"/>
        <v>77440</v>
      </c>
      <c r="K468" s="155">
        <f t="shared" si="245"/>
        <v>1.0171741394508441E-2</v>
      </c>
      <c r="L468" s="136">
        <f t="shared" si="253"/>
        <v>6961.2413793103451</v>
      </c>
      <c r="M468" s="136">
        <f t="shared" si="254"/>
        <v>8764.5313793103378</v>
      </c>
      <c r="N468" s="136">
        <f t="shared" si="255"/>
        <v>-5157.9513793103515</v>
      </c>
      <c r="O468" s="155">
        <f t="shared" si="241"/>
        <v>2.6516405807822652E-2</v>
      </c>
      <c r="P468" s="100">
        <f t="shared" si="256"/>
        <v>2.7238677637733251E-2</v>
      </c>
      <c r="Q468" s="100">
        <f t="shared" si="233"/>
        <v>0.60665527487624149</v>
      </c>
      <c r="S468" s="100">
        <f t="shared" si="257"/>
        <v>3.7441784783173074E-2</v>
      </c>
      <c r="T468" s="100">
        <f t="shared" si="234"/>
        <v>0.81110219780030379</v>
      </c>
      <c r="U468" s="100">
        <f t="shared" si="265"/>
        <v>8.2469533132453504E-2</v>
      </c>
      <c r="V468" s="100">
        <f t="shared" si="248"/>
        <v>0.55256973140495869</v>
      </c>
      <c r="W468" s="100">
        <f t="shared" si="250"/>
        <v>0.45650300184271531</v>
      </c>
      <c r="X468" s="100">
        <f t="shared" si="258"/>
        <v>2.2165311254553507E-2</v>
      </c>
      <c r="Y468" s="100">
        <f t="shared" si="235"/>
        <v>0.52005801283473385</v>
      </c>
      <c r="Z468" s="100">
        <f t="shared" si="266"/>
        <v>7.3662381071716326E-2</v>
      </c>
      <c r="AA468" s="100">
        <f t="shared" si="259"/>
        <v>0.44743026859504131</v>
      </c>
      <c r="AB468" s="100">
        <f t="shared" si="267"/>
        <v>0.85725286427013581</v>
      </c>
      <c r="AC468" s="100">
        <f t="shared" si="263"/>
        <v>0.14274713572986406</v>
      </c>
      <c r="AD468" s="100">
        <f t="shared" si="239"/>
        <v>0.54349699815728469</v>
      </c>
      <c r="AE468" s="359">
        <f t="shared" si="264"/>
        <v>7328083.153846154</v>
      </c>
      <c r="AF468" s="100">
        <f t="shared" si="251"/>
        <v>2.1598798991607354E-2</v>
      </c>
      <c r="AG468" s="100">
        <f t="shared" si="252"/>
        <v>0.64911783843816984</v>
      </c>
      <c r="AI468" s="198">
        <f t="shared" si="242"/>
        <v>3731933.73</v>
      </c>
      <c r="AJ468" s="205">
        <f t="shared" si="260"/>
        <v>3.2005300884829106E-2</v>
      </c>
      <c r="AK468" s="35">
        <f t="shared" si="261"/>
        <v>1803.2899999999936</v>
      </c>
      <c r="AL468" s="35">
        <f t="shared" si="246"/>
        <v>114.09999999999127</v>
      </c>
      <c r="AM468" s="35">
        <f t="shared" si="247"/>
        <v>3308.8999999997468</v>
      </c>
      <c r="AN468">
        <f t="shared" si="262"/>
        <v>52295.409999999814</v>
      </c>
      <c r="AO468">
        <f t="shared" si="243"/>
        <v>3734940.4499999997</v>
      </c>
      <c r="AP468" s="35">
        <f t="shared" si="244"/>
        <v>2.038385645479301</v>
      </c>
    </row>
    <row r="469" spans="2:42">
      <c r="B469" s="149">
        <v>45268</v>
      </c>
      <c r="C469" s="352">
        <v>2553673</v>
      </c>
      <c r="D469" s="352">
        <v>5067536</v>
      </c>
      <c r="E469" s="355">
        <v>89.2</v>
      </c>
      <c r="F469" s="356">
        <v>127847.58</v>
      </c>
      <c r="G469" s="111">
        <v>29</v>
      </c>
      <c r="H469" s="136">
        <f t="shared" si="237"/>
        <v>7621209</v>
      </c>
      <c r="I469" s="136">
        <f t="shared" si="240"/>
        <v>195428</v>
      </c>
      <c r="J469" s="136">
        <f t="shared" si="249"/>
        <v>7960</v>
      </c>
      <c r="K469" s="155">
        <f t="shared" si="245"/>
        <v>1.0444537080665285E-3</v>
      </c>
      <c r="L469" s="136">
        <f t="shared" si="253"/>
        <v>6738.8965517241377</v>
      </c>
      <c r="M469" s="136">
        <f t="shared" si="254"/>
        <v>7570.4465517241406</v>
      </c>
      <c r="N469" s="136">
        <f t="shared" si="255"/>
        <v>-5907.3465517241348</v>
      </c>
      <c r="O469" s="155">
        <f t="shared" si="241"/>
        <v>2.5642650660807228E-2</v>
      </c>
      <c r="P469" s="100">
        <f t="shared" si="256"/>
        <v>2.6317501149037387E-2</v>
      </c>
      <c r="Q469" s="100">
        <f t="shared" si="233"/>
        <v>0.58808547551371138</v>
      </c>
      <c r="S469" s="100">
        <f t="shared" si="257"/>
        <v>3.1312458630149601E-2</v>
      </c>
      <c r="T469" s="100">
        <f t="shared" si="234"/>
        <v>0.78327610802623637</v>
      </c>
      <c r="U469" s="100">
        <f t="shared" si="265"/>
        <v>8.1730685733093458E-2</v>
      </c>
      <c r="V469" s="100">
        <f t="shared" si="248"/>
        <v>2.1984924623115579E-2</v>
      </c>
      <c r="W469" s="100">
        <f t="shared" si="250"/>
        <v>0.39673946415047995</v>
      </c>
      <c r="X469" s="100">
        <f t="shared" si="258"/>
        <v>2.3818692341789568E-2</v>
      </c>
      <c r="Y469" s="100">
        <f t="shared" si="235"/>
        <v>0.50506882939001629</v>
      </c>
      <c r="Z469" s="100">
        <f t="shared" si="266"/>
        <v>7.1126070484350573E-2</v>
      </c>
      <c r="AA469" s="100">
        <f t="shared" si="259"/>
        <v>0.97801507537688437</v>
      </c>
      <c r="AB469" s="100">
        <f t="shared" si="267"/>
        <v>0.86231342985510584</v>
      </c>
      <c r="AC469" s="100">
        <f t="shared" si="263"/>
        <v>0.13768657014489427</v>
      </c>
      <c r="AD469" s="100">
        <f t="shared" si="239"/>
        <v>0.60326053584952</v>
      </c>
      <c r="AE469" s="359">
        <f t="shared" si="264"/>
        <v>7368809.615384615</v>
      </c>
      <c r="AF469" s="100">
        <f t="shared" si="251"/>
        <v>2.1954239885080443E-2</v>
      </c>
      <c r="AG469" s="100">
        <f t="shared" si="252"/>
        <v>0.64033398918376383</v>
      </c>
      <c r="AI469" s="198">
        <f t="shared" si="242"/>
        <v>3707579.82</v>
      </c>
      <c r="AJ469" s="205">
        <f t="shared" si="260"/>
        <v>1.7068206695316644E-2</v>
      </c>
      <c r="AK469" s="35">
        <f t="shared" si="261"/>
        <v>831.55000000000291</v>
      </c>
      <c r="AL469" s="35">
        <f t="shared" si="246"/>
        <v>-839.7899999999936</v>
      </c>
      <c r="AM469" s="35">
        <f t="shared" si="247"/>
        <v>-24353.909999999814</v>
      </c>
      <c r="AN469">
        <f t="shared" si="262"/>
        <v>24114.950000000084</v>
      </c>
      <c r="AO469">
        <f t="shared" si="243"/>
        <v>3710166.62</v>
      </c>
      <c r="AP469" s="35">
        <f t="shared" si="244"/>
        <v>2.0541419781303514</v>
      </c>
    </row>
    <row r="470" spans="2:42">
      <c r="B470" s="149">
        <v>45275</v>
      </c>
      <c r="C470" s="352">
        <v>2558049</v>
      </c>
      <c r="D470" s="352">
        <v>5101553</v>
      </c>
      <c r="E470" s="355">
        <v>91.57</v>
      </c>
      <c r="F470" s="356">
        <v>128570.53</v>
      </c>
      <c r="G470" s="111">
        <v>29.2</v>
      </c>
      <c r="H470" s="136">
        <f t="shared" si="237"/>
        <v>7659602</v>
      </c>
      <c r="I470" s="136">
        <f t="shared" si="240"/>
        <v>203301</v>
      </c>
      <c r="J470" s="136">
        <f t="shared" si="249"/>
        <v>38393</v>
      </c>
      <c r="K470" s="155">
        <f t="shared" si="245"/>
        <v>5.0124014276459799E-3</v>
      </c>
      <c r="L470" s="136">
        <f t="shared" si="253"/>
        <v>6962.3630136986303</v>
      </c>
      <c r="M470" s="136">
        <f t="shared" si="254"/>
        <v>7632.0230136986338</v>
      </c>
      <c r="N470" s="136">
        <f t="shared" si="255"/>
        <v>-6292.7030136986268</v>
      </c>
      <c r="O470" s="155">
        <f t="shared" si="241"/>
        <v>2.6541979596328896E-2</v>
      </c>
      <c r="P470" s="100">
        <f t="shared" si="256"/>
        <v>2.7265664301910558E-2</v>
      </c>
      <c r="Q470" s="100">
        <f t="shared" si="233"/>
        <v>0.57637320049938734</v>
      </c>
      <c r="S470" s="100">
        <f t="shared" si="257"/>
        <v>3.7839436575146775E-2</v>
      </c>
      <c r="T470" s="100">
        <f t="shared" si="234"/>
        <v>0.76997843746736483</v>
      </c>
      <c r="U470" s="100">
        <f t="shared" si="265"/>
        <v>8.5833539558518218E-2</v>
      </c>
      <c r="V470" s="100">
        <f t="shared" si="248"/>
        <v>0.11397911077540177</v>
      </c>
      <c r="W470" s="100">
        <f t="shared" si="250"/>
        <v>0.45875819597542561</v>
      </c>
      <c r="X470" s="100">
        <f t="shared" si="258"/>
        <v>2.2044396113567056E-2</v>
      </c>
      <c r="Y470" s="100">
        <f t="shared" si="235"/>
        <v>0.49440885252184502</v>
      </c>
      <c r="Z470" s="100">
        <f t="shared" si="266"/>
        <v>7.0452298379786615E-2</v>
      </c>
      <c r="AA470" s="100">
        <f t="shared" si="259"/>
        <v>0.88602088922459821</v>
      </c>
      <c r="AB470" s="100">
        <f t="shared" si="267"/>
        <v>0.84095108800402185</v>
      </c>
      <c r="AC470" s="100">
        <f t="shared" si="263"/>
        <v>0.1590489119959782</v>
      </c>
      <c r="AD470" s="100">
        <f t="shared" si="239"/>
        <v>0.54124180402457445</v>
      </c>
      <c r="AE470" s="359">
        <f t="shared" si="264"/>
        <v>7410192</v>
      </c>
      <c r="AF470" s="100">
        <f t="shared" si="251"/>
        <v>2.2523052770311799E-2</v>
      </c>
      <c r="AG470" s="100">
        <f t="shared" si="252"/>
        <v>0.6314416917944401</v>
      </c>
      <c r="AI470" s="198">
        <f t="shared" si="242"/>
        <v>3754259.4759999998</v>
      </c>
      <c r="AJ470" s="205">
        <f t="shared" si="260"/>
        <v>1.9197381578057702E-2</v>
      </c>
      <c r="AK470" s="35">
        <f t="shared" si="261"/>
        <v>669.66000000000349</v>
      </c>
      <c r="AL470" s="35">
        <f t="shared" si="246"/>
        <v>722.94999999999709</v>
      </c>
      <c r="AM470" s="35">
        <f t="shared" si="247"/>
        <v>21110.139999999916</v>
      </c>
      <c r="AN470">
        <f t="shared" si="262"/>
        <v>19554.072000000102</v>
      </c>
      <c r="AO470">
        <f t="shared" si="243"/>
        <v>3756933.3200000003</v>
      </c>
      <c r="AP470" s="35">
        <f t="shared" si="244"/>
        <v>2.0387910424771656</v>
      </c>
    </row>
    <row r="471" spans="2:42">
      <c r="B471" s="149">
        <v>45282</v>
      </c>
      <c r="C471" s="352">
        <v>2594911</v>
      </c>
      <c r="D471" s="352">
        <v>5136282</v>
      </c>
      <c r="E471" s="355">
        <v>95.65</v>
      </c>
      <c r="F471" s="356">
        <v>129053.09</v>
      </c>
      <c r="G471" s="111">
        <v>29.5</v>
      </c>
      <c r="H471" s="136">
        <f t="shared" si="237"/>
        <v>7731193</v>
      </c>
      <c r="I471" s="136">
        <f t="shared" si="240"/>
        <v>195384</v>
      </c>
      <c r="J471" s="136">
        <f t="shared" si="249"/>
        <v>71591</v>
      </c>
      <c r="K471" s="155">
        <f t="shared" si="245"/>
        <v>9.2600197666776653E-3</v>
      </c>
      <c r="L471" s="136">
        <f t="shared" si="253"/>
        <v>6623.1864406779659</v>
      </c>
      <c r="M471" s="136">
        <f t="shared" si="254"/>
        <v>7103.0064406779584</v>
      </c>
      <c r="N471" s="136">
        <f t="shared" si="255"/>
        <v>-6143.3664406779735</v>
      </c>
      <c r="O471" s="155">
        <f t="shared" si="241"/>
        <v>2.5272166921715702E-2</v>
      </c>
      <c r="P471" s="100">
        <f t="shared" si="256"/>
        <v>2.5927408722806005E-2</v>
      </c>
      <c r="Q471" s="100">
        <f t="shared" si="233"/>
        <v>0.56842552552613523</v>
      </c>
      <c r="S471" s="100">
        <f t="shared" si="257"/>
        <v>3.3537963609453436E-2</v>
      </c>
      <c r="T471" s="100">
        <f t="shared" si="234"/>
        <v>0.78357396037595783</v>
      </c>
      <c r="U471" s="100">
        <f t="shared" si="265"/>
        <v>9.2132420652490485E-2</v>
      </c>
      <c r="V471" s="100">
        <f t="shared" si="248"/>
        <v>0.51489712394016007</v>
      </c>
      <c r="W471" s="100">
        <f t="shared" si="250"/>
        <v>0.43096671170617862</v>
      </c>
      <c r="X471" s="100">
        <f t="shared" si="258"/>
        <v>2.2124924031392795E-2</v>
      </c>
      <c r="Y471" s="100">
        <f t="shared" si="235"/>
        <v>0.47833218596666094</v>
      </c>
      <c r="Z471" s="100">
        <f t="shared" si="266"/>
        <v>7.1036963760234342E-2</v>
      </c>
      <c r="AA471" s="100">
        <f t="shared" si="259"/>
        <v>0.48510287605983993</v>
      </c>
      <c r="AB471" s="100">
        <f t="shared" si="267"/>
        <v>0.83237352043354906</v>
      </c>
      <c r="AC471" s="100">
        <f t="shared" si="263"/>
        <v>0.16762647956645088</v>
      </c>
      <c r="AD471" s="100">
        <f t="shared" si="239"/>
        <v>0.56903328829382138</v>
      </c>
      <c r="AE471" s="359">
        <f t="shared" si="264"/>
        <v>7453236.076923077</v>
      </c>
      <c r="AF471" s="100">
        <f t="shared" si="251"/>
        <v>2.2894787018670783E-2</v>
      </c>
      <c r="AG471" s="100">
        <f t="shared" si="252"/>
        <v>0.62220624757567566</v>
      </c>
      <c r="AI471" s="198">
        <f t="shared" si="242"/>
        <v>3807066.1549999998</v>
      </c>
      <c r="AJ471" s="205">
        <f t="shared" si="260"/>
        <v>2.1037601951494733E-2</v>
      </c>
      <c r="AK471" s="35">
        <f t="shared" si="261"/>
        <v>479.81999999999243</v>
      </c>
      <c r="AL471" s="35">
        <f t="shared" si="246"/>
        <v>482.55999999999767</v>
      </c>
      <c r="AM471" s="35">
        <f t="shared" si="247"/>
        <v>14235.519999999931</v>
      </c>
      <c r="AN471">
        <f t="shared" si="262"/>
        <v>14154.689999999777</v>
      </c>
      <c r="AO471">
        <f t="shared" si="243"/>
        <v>3809887.8299999996</v>
      </c>
      <c r="AP471" s="35">
        <f t="shared" si="244"/>
        <v>2.0292442573040268</v>
      </c>
    </row>
    <row r="472" spans="2:42">
      <c r="B472" s="149">
        <v>45289</v>
      </c>
      <c r="C472" s="352">
        <v>2665995</v>
      </c>
      <c r="D472" s="352">
        <v>5186842</v>
      </c>
      <c r="E472" s="355">
        <v>91.36</v>
      </c>
      <c r="F472" s="356">
        <v>128613.96</v>
      </c>
      <c r="G472" s="111">
        <v>29.8</v>
      </c>
      <c r="H472" s="136">
        <f t="shared" si="237"/>
        <v>7852837</v>
      </c>
      <c r="I472" s="136">
        <f t="shared" si="240"/>
        <v>239588</v>
      </c>
      <c r="J472" s="136">
        <f t="shared" si="249"/>
        <v>121644</v>
      </c>
      <c r="K472" s="155">
        <f t="shared" si="245"/>
        <v>1.5490452686080203E-2</v>
      </c>
      <c r="L472" s="136">
        <f t="shared" si="253"/>
        <v>8039.8657718120803</v>
      </c>
      <c r="M472" s="136">
        <f t="shared" si="254"/>
        <v>7966.4557718120914</v>
      </c>
      <c r="N472" s="136">
        <f t="shared" si="255"/>
        <v>-8113.2757718120693</v>
      </c>
      <c r="O472" s="155">
        <f t="shared" si="241"/>
        <v>3.0509738073004698E-2</v>
      </c>
      <c r="P472" s="100">
        <f t="shared" si="256"/>
        <v>3.1469875738991328E-2</v>
      </c>
      <c r="Q472" s="100">
        <f t="shared" si="233"/>
        <v>0.5665821059841385</v>
      </c>
      <c r="S472" s="100">
        <f t="shared" si="257"/>
        <v>4.4056036072869453E-2</v>
      </c>
      <c r="T472" s="100">
        <f t="shared" si="234"/>
        <v>0.79228328229237999</v>
      </c>
      <c r="U472" s="100">
        <f t="shared" si="265"/>
        <v>0.1053569696080163</v>
      </c>
      <c r="V472" s="100">
        <f t="shared" si="248"/>
        <v>0.58436092203479006</v>
      </c>
      <c r="W472" s="100">
        <f t="shared" si="250"/>
        <v>0.46954354976042206</v>
      </c>
      <c r="X472" s="100">
        <f t="shared" si="258"/>
        <v>2.5118034464541833E-2</v>
      </c>
      <c r="Y472" s="100">
        <f t="shared" si="235"/>
        <v>0.47134668714783878</v>
      </c>
      <c r="Z472" s="100">
        <f t="shared" si="266"/>
        <v>7.174593702520797E-2</v>
      </c>
      <c r="AA472" s="100">
        <f t="shared" si="259"/>
        <v>0.41563907796520994</v>
      </c>
      <c r="AB472" s="100">
        <f t="shared" si="267"/>
        <v>0.82197427126599643</v>
      </c>
      <c r="AC472" s="100">
        <f t="shared" si="263"/>
        <v>0.17802572873400349</v>
      </c>
      <c r="AD472" s="100">
        <f t="shared" si="239"/>
        <v>0.53045645023957799</v>
      </c>
      <c r="AE472" s="359">
        <f t="shared" si="264"/>
        <v>7499492.384615385</v>
      </c>
      <c r="AF472" s="100">
        <f t="shared" si="251"/>
        <v>2.33907322243289E-2</v>
      </c>
      <c r="AG472" s="100">
        <f t="shared" si="252"/>
        <v>0.61288433630498784</v>
      </c>
      <c r="AI472" s="198">
        <f t="shared" si="242"/>
        <v>3832696.0080000004</v>
      </c>
      <c r="AJ472" s="205">
        <f t="shared" si="260"/>
        <v>2.700001803086691E-2</v>
      </c>
      <c r="AK472" s="35">
        <f t="shared" si="261"/>
        <v>-73.409999999988941</v>
      </c>
      <c r="AL472" s="35">
        <f t="shared" si="246"/>
        <v>-439.1299999999901</v>
      </c>
      <c r="AM472" s="35">
        <f t="shared" si="247"/>
        <v>-13086.073999999706</v>
      </c>
      <c r="AN472">
        <f t="shared" si="262"/>
        <v>-2187.6179999996707</v>
      </c>
      <c r="AO472">
        <f t="shared" si="243"/>
        <v>3835418.5360000003</v>
      </c>
      <c r="AP472" s="35">
        <f t="shared" si="244"/>
        <v>2.0474524295827723</v>
      </c>
    </row>
    <row r="473" spans="2:42">
      <c r="B473" s="149">
        <v>45296</v>
      </c>
      <c r="C473" s="352">
        <v>2687208</v>
      </c>
      <c r="D473" s="352">
        <v>5174902</v>
      </c>
      <c r="E473" s="355">
        <v>81.069999999999993</v>
      </c>
      <c r="F473" s="356">
        <v>128063.08</v>
      </c>
      <c r="G473" s="111">
        <v>30.1</v>
      </c>
      <c r="H473" s="136">
        <f t="shared" si="237"/>
        <v>7862110</v>
      </c>
      <c r="I473" s="136">
        <f t="shared" si="240"/>
        <v>240901</v>
      </c>
      <c r="J473" s="136">
        <f t="shared" si="249"/>
        <v>9273</v>
      </c>
      <c r="K473" s="155">
        <f t="shared" si="245"/>
        <v>1.1794543703916632E-3</v>
      </c>
      <c r="L473" s="136">
        <f t="shared" si="253"/>
        <v>8003.3554817275744</v>
      </c>
      <c r="M473" s="136">
        <f t="shared" si="254"/>
        <v>8218.8554817275744</v>
      </c>
      <c r="N473" s="136">
        <f t="shared" si="255"/>
        <v>-7787.8554817275744</v>
      </c>
      <c r="O473" s="155">
        <f t="shared" si="241"/>
        <v>3.0640756743418752E-2</v>
      </c>
      <c r="P473" s="100">
        <f t="shared" si="256"/>
        <v>3.1609289287303367E-2</v>
      </c>
      <c r="Q473" s="100">
        <f t="shared" si="233"/>
        <v>0.54129325233372305</v>
      </c>
      <c r="S473" s="100">
        <f t="shared" si="257"/>
        <v>5.2291346621121809E-2</v>
      </c>
      <c r="T473" s="100">
        <f t="shared" si="234"/>
        <v>0.75784892055693909</v>
      </c>
      <c r="U473" s="100">
        <f t="shared" si="265"/>
        <v>0.11807255383870295</v>
      </c>
      <c r="V473" s="100">
        <f t="shared" si="248"/>
        <v>2.2876091879650597</v>
      </c>
      <c r="W473" s="100">
        <f t="shared" si="250"/>
        <v>0.55431484302680356</v>
      </c>
      <c r="X473" s="100">
        <f t="shared" si="258"/>
        <v>2.118702264769308E-2</v>
      </c>
      <c r="Y473" s="100">
        <f t="shared" si="235"/>
        <v>0.44862256409677875</v>
      </c>
      <c r="Z473" s="100">
        <f t="shared" si="266"/>
        <v>7.0991637000843766E-2</v>
      </c>
      <c r="AA473" s="100">
        <f t="shared" si="259"/>
        <v>-1.2876091879650597</v>
      </c>
      <c r="AB473" s="100">
        <f t="shared" si="267"/>
        <v>0.68616846668931764</v>
      </c>
      <c r="AC473" s="100">
        <f t="shared" si="263"/>
        <v>0.31383153331068231</v>
      </c>
      <c r="AD473" s="100">
        <f t="shared" si="239"/>
        <v>0.44568515697319644</v>
      </c>
      <c r="AE473" s="359">
        <f t="shared" si="264"/>
        <v>7547707.923076923</v>
      </c>
      <c r="AF473" s="100">
        <f t="shared" si="251"/>
        <v>2.4277775791466203E-2</v>
      </c>
      <c r="AG473" s="100">
        <f t="shared" si="252"/>
        <v>0.60391297554713341</v>
      </c>
      <c r="AI473" s="198">
        <f t="shared" si="242"/>
        <v>3854698.7080000001</v>
      </c>
      <c r="AJ473" s="205">
        <f t="shared" si="260"/>
        <v>3.9680572001818772E-2</v>
      </c>
      <c r="AK473" s="35">
        <f t="shared" si="261"/>
        <v>215.5</v>
      </c>
      <c r="AL473" s="35">
        <f t="shared" si="246"/>
        <v>-550.88000000000466</v>
      </c>
      <c r="AM473" s="35">
        <f t="shared" si="247"/>
        <v>-16581.488000000139</v>
      </c>
      <c r="AN473">
        <f t="shared" si="262"/>
        <v>6486.55</v>
      </c>
      <c r="AO473">
        <f t="shared" si="243"/>
        <v>3857138.9150000005</v>
      </c>
      <c r="AP473" s="35">
        <f t="shared" si="244"/>
        <v>2.0383268980603981</v>
      </c>
    </row>
    <row r="474" spans="2:42">
      <c r="B474" s="149">
        <v>45303</v>
      </c>
      <c r="C474" s="352">
        <v>2717697</v>
      </c>
      <c r="D474" s="352">
        <v>5172417</v>
      </c>
      <c r="E474" s="355">
        <v>77.22</v>
      </c>
      <c r="F474" s="356">
        <v>129100.32</v>
      </c>
      <c r="G474" s="111">
        <v>30.2</v>
      </c>
      <c r="H474" s="136">
        <f t="shared" ref="H474:H505" si="268">C474+D474</f>
        <v>7890114</v>
      </c>
      <c r="I474" s="136">
        <f t="shared" si="240"/>
        <v>230512</v>
      </c>
      <c r="J474" s="136">
        <f t="shared" si="249"/>
        <v>28004</v>
      </c>
      <c r="K474" s="155">
        <f t="shared" si="245"/>
        <v>3.5492516331196229E-3</v>
      </c>
      <c r="L474" s="136">
        <f t="shared" si="253"/>
        <v>7632.8476821192053</v>
      </c>
      <c r="M474" s="136">
        <f t="shared" si="254"/>
        <v>8162.6376821192134</v>
      </c>
      <c r="N474" s="136">
        <f t="shared" si="255"/>
        <v>-7103.0576821191971</v>
      </c>
      <c r="O474" s="155">
        <f t="shared" si="241"/>
        <v>2.9215293974206202E-2</v>
      </c>
      <c r="P474" s="100">
        <f t="shared" si="256"/>
        <v>3.0094514049163391E-2</v>
      </c>
      <c r="Q474" s="100">
        <f t="shared" si="233"/>
        <v>0.53959785543556715</v>
      </c>
      <c r="S474" s="100">
        <f t="shared" si="257"/>
        <v>6.241006329433095E-2</v>
      </c>
      <c r="T474" s="100">
        <f t="shared" si="234"/>
        <v>0.76045060848487467</v>
      </c>
      <c r="U474" s="100">
        <f t="shared" si="265"/>
        <v>0.11902011002042295</v>
      </c>
      <c r="V474" s="100">
        <f t="shared" si="248"/>
        <v>1.0887373232395372</v>
      </c>
      <c r="W474" s="100">
        <f t="shared" si="250"/>
        <v>0.69257999583535779</v>
      </c>
      <c r="X474" s="100">
        <f t="shared" si="258"/>
        <v>1.3890672114942253E-2</v>
      </c>
      <c r="Y474" s="100">
        <f t="shared" si="235"/>
        <v>0.44439037694466088</v>
      </c>
      <c r="Z474" s="100">
        <f t="shared" si="266"/>
        <v>6.5775418919821083E-2</v>
      </c>
      <c r="AA474" s="100">
        <f t="shared" si="259"/>
        <v>-8.8737323239537202E-2</v>
      </c>
      <c r="AB474" s="100">
        <f t="shared" si="267"/>
        <v>0.64409988569311161</v>
      </c>
      <c r="AC474" s="100">
        <f t="shared" si="263"/>
        <v>0.35590011430688839</v>
      </c>
      <c r="AD474" s="100">
        <f t="shared" si="239"/>
        <v>0.30742000416464221</v>
      </c>
      <c r="AE474" s="359">
        <f t="shared" si="264"/>
        <v>7594498.538461538</v>
      </c>
      <c r="AF474" s="100">
        <f t="shared" si="251"/>
        <v>2.4872032797738308E-2</v>
      </c>
      <c r="AG474" s="100">
        <f t="shared" si="252"/>
        <v>0.59457355746834606</v>
      </c>
      <c r="AI474" s="198">
        <f t="shared" si="242"/>
        <v>3898829.6640000003</v>
      </c>
      <c r="AJ474" s="205">
        <f t="shared" si="260"/>
        <v>3.8508310073983962E-2</v>
      </c>
      <c r="AK474" s="35">
        <f t="shared" si="261"/>
        <v>529.79000000000815</v>
      </c>
      <c r="AL474" s="35">
        <f t="shared" si="246"/>
        <v>1037.2400000000052</v>
      </c>
      <c r="AM474" s="35">
        <f t="shared" si="247"/>
        <v>31324.648000000157</v>
      </c>
      <c r="AN474">
        <f t="shared" si="262"/>
        <v>15999.658000000245</v>
      </c>
      <c r="AO474">
        <f t="shared" si="243"/>
        <v>3901161.7080000001</v>
      </c>
      <c r="AP474" s="35">
        <f t="shared" si="244"/>
        <v>2.0225037028893138</v>
      </c>
    </row>
    <row r="475" spans="2:42">
      <c r="B475" s="149">
        <v>45310</v>
      </c>
      <c r="C475" s="352">
        <v>2685921</v>
      </c>
      <c r="D475" s="352">
        <v>5187680</v>
      </c>
      <c r="E475" s="355">
        <v>80.459999999999994</v>
      </c>
      <c r="F475" s="356">
        <v>128681.76</v>
      </c>
      <c r="G475" s="111">
        <v>30.3</v>
      </c>
      <c r="H475" s="136">
        <f t="shared" si="268"/>
        <v>7873601</v>
      </c>
      <c r="I475" s="136">
        <f t="shared" si="240"/>
        <v>142408</v>
      </c>
      <c r="J475" s="136">
        <f t="shared" si="249"/>
        <v>-16513</v>
      </c>
      <c r="K475" s="155">
        <f t="shared" si="245"/>
        <v>-2.0972614690533595E-3</v>
      </c>
      <c r="L475" s="136">
        <f t="shared" si="253"/>
        <v>4699.9339933993397</v>
      </c>
      <c r="M475" s="136">
        <f t="shared" si="254"/>
        <v>4328.6039933993379</v>
      </c>
      <c r="N475" s="136">
        <f t="shared" si="255"/>
        <v>-5071.2639933993414</v>
      </c>
      <c r="O475" s="155">
        <f t="shared" si="241"/>
        <v>1.808676868436691E-2</v>
      </c>
      <c r="P475" s="100">
        <f t="shared" si="256"/>
        <v>1.841992561820666E-2</v>
      </c>
      <c r="Q475" s="100">
        <f t="shared" si="233"/>
        <v>0.5171777445298914</v>
      </c>
      <c r="S475" s="100">
        <f t="shared" si="257"/>
        <v>3.5072493815780197E-2</v>
      </c>
      <c r="T475" s="100">
        <f t="shared" si="234"/>
        <v>0.71055254599416873</v>
      </c>
      <c r="U475" s="100">
        <f t="shared" si="265"/>
        <v>0.11537030469690188</v>
      </c>
      <c r="V475" s="100">
        <f t="shared" si="248"/>
        <v>1.9243020650396656</v>
      </c>
      <c r="W475" s="100">
        <f t="shared" si="250"/>
        <v>0.63907926520981972</v>
      </c>
      <c r="X475" s="100">
        <f t="shared" si="258"/>
        <v>1.0006849312401461E-2</v>
      </c>
      <c r="Y475" s="100">
        <f t="shared" si="235"/>
        <v>0.43328652402690726</v>
      </c>
      <c r="Z475" s="100">
        <f t="shared" si="266"/>
        <v>6.2720564481188096E-2</v>
      </c>
      <c r="AA475" s="100">
        <f t="shared" si="259"/>
        <v>-0.92430206503966572</v>
      </c>
      <c r="AB475" s="100">
        <f t="shared" si="267"/>
        <v>0.29273681641756794</v>
      </c>
      <c r="AC475" s="100">
        <f t="shared" si="263"/>
        <v>0.70726318358243212</v>
      </c>
      <c r="AD475" s="100">
        <f t="shared" si="239"/>
        <v>0.36092073479018033</v>
      </c>
      <c r="AE475" s="359">
        <f t="shared" si="264"/>
        <v>7639421.153846154</v>
      </c>
      <c r="AF475" s="100">
        <f t="shared" si="251"/>
        <v>2.4980434673141316E-2</v>
      </c>
      <c r="AG475" s="100">
        <f t="shared" si="252"/>
        <v>0.58476034503142338</v>
      </c>
      <c r="AI475" s="198">
        <f t="shared" si="242"/>
        <v>3899057.3279999997</v>
      </c>
      <c r="AJ475" s="205">
        <f t="shared" si="260"/>
        <v>2.4163271468026264E-2</v>
      </c>
      <c r="AK475" s="35">
        <f t="shared" si="261"/>
        <v>-371.33000000000175</v>
      </c>
      <c r="AL475" s="35">
        <f t="shared" si="246"/>
        <v>-418.56000000001222</v>
      </c>
      <c r="AM475" s="35">
        <f t="shared" si="247"/>
        <v>-12682.368000000371</v>
      </c>
      <c r="AN475">
        <f t="shared" si="262"/>
        <v>-11251.299000000054</v>
      </c>
      <c r="AO475">
        <f t="shared" si="243"/>
        <v>3901495.2660000003</v>
      </c>
      <c r="AP475" s="35">
        <f t="shared" si="244"/>
        <v>2.0180983092855045</v>
      </c>
    </row>
    <row r="476" spans="2:42">
      <c r="B476" s="149">
        <v>45317</v>
      </c>
      <c r="C476" s="352">
        <v>2731038</v>
      </c>
      <c r="D476" s="352">
        <v>5202942</v>
      </c>
      <c r="E476" s="355">
        <v>92.62</v>
      </c>
      <c r="F476" s="356">
        <v>129526.64</v>
      </c>
      <c r="G476" s="111">
        <v>30.4</v>
      </c>
      <c r="H476" s="136">
        <f t="shared" si="268"/>
        <v>7933980</v>
      </c>
      <c r="I476" s="136">
        <f t="shared" si="240"/>
        <v>81143</v>
      </c>
      <c r="J476" s="136">
        <f t="shared" si="249"/>
        <v>60379</v>
      </c>
      <c r="K476" s="155">
        <f t="shared" si="245"/>
        <v>7.6101779938946151E-3</v>
      </c>
      <c r="L476" s="136">
        <f t="shared" si="253"/>
        <v>2669.1776315789475</v>
      </c>
      <c r="M476" s="136">
        <f t="shared" si="254"/>
        <v>3581.8576315789405</v>
      </c>
      <c r="N476" s="136">
        <f t="shared" si="255"/>
        <v>-1756.4976315789545</v>
      </c>
      <c r="O476" s="155">
        <f t="shared" si="241"/>
        <v>1.0227275591821508E-2</v>
      </c>
      <c r="P476" s="100">
        <f t="shared" si="256"/>
        <v>1.0332953555511212E-2</v>
      </c>
      <c r="Q476" s="100">
        <f t="shared" si="233"/>
        <v>0.51994272954769749</v>
      </c>
      <c r="S476" s="100">
        <f t="shared" si="257"/>
        <v>2.4397270062396965E-2</v>
      </c>
      <c r="T476" s="100">
        <f t="shared" si="234"/>
        <v>0.74458706435117861</v>
      </c>
      <c r="U476" s="100">
        <f t="shared" si="265"/>
        <v>0.11590682409818535</v>
      </c>
      <c r="V476" s="100">
        <f t="shared" si="248"/>
        <v>0.7472299971844516</v>
      </c>
      <c r="W476" s="100">
        <f t="shared" si="250"/>
        <v>0.80158485636468946</v>
      </c>
      <c r="X476" s="100">
        <f t="shared" si="258"/>
        <v>3.1040081807003181E-3</v>
      </c>
      <c r="Y476" s="100">
        <f t="shared" si="235"/>
        <v>0.42371408617240075</v>
      </c>
      <c r="Z476" s="100">
        <f t="shared" si="266"/>
        <v>5.4951565565169787E-2</v>
      </c>
      <c r="AA476" s="100">
        <f t="shared" si="259"/>
        <v>0.25277000281554846</v>
      </c>
      <c r="AB476" s="100">
        <f t="shared" si="267"/>
        <v>0.26894064621791541</v>
      </c>
      <c r="AC476" s="100">
        <f t="shared" si="263"/>
        <v>0.73105935378208464</v>
      </c>
      <c r="AD476" s="100">
        <f t="shared" si="239"/>
        <v>0.19841514363531051</v>
      </c>
      <c r="AE476" s="359">
        <f t="shared" si="264"/>
        <v>7682089.153846154</v>
      </c>
      <c r="AF476" s="100">
        <f t="shared" si="251"/>
        <v>2.4347883812156652E-2</v>
      </c>
      <c r="AG476" s="100">
        <f t="shared" si="252"/>
        <v>0.57462551719476418</v>
      </c>
      <c r="AI476" s="198">
        <f t="shared" si="242"/>
        <v>3937609.8559999997</v>
      </c>
      <c r="AJ476" s="205">
        <f t="shared" si="260"/>
        <v>2.7373380978040585E-2</v>
      </c>
      <c r="AK476" s="35">
        <f t="shared" si="261"/>
        <v>912.67999999999302</v>
      </c>
      <c r="AL476" s="35">
        <f t="shared" si="246"/>
        <v>844.88000000000466</v>
      </c>
      <c r="AM476" s="35">
        <f t="shared" si="247"/>
        <v>25684.352000000141</v>
      </c>
      <c r="AN476">
        <f t="shared" si="262"/>
        <v>27745.471999999787</v>
      </c>
      <c r="AO476">
        <f t="shared" si="243"/>
        <v>3940425.5039999997</v>
      </c>
      <c r="AP476" s="35">
        <f t="shared" si="244"/>
        <v>2.0134830596203552</v>
      </c>
    </row>
    <row r="477" spans="2:42">
      <c r="B477" s="149">
        <v>45324</v>
      </c>
      <c r="C477" s="352">
        <v>2777431</v>
      </c>
      <c r="D477" s="352">
        <v>5237550</v>
      </c>
      <c r="E477" s="355">
        <v>104.1</v>
      </c>
      <c r="F477" s="356">
        <v>129648.47</v>
      </c>
      <c r="G477" s="111">
        <v>30.6</v>
      </c>
      <c r="H477" s="136">
        <f t="shared" si="268"/>
        <v>8014981</v>
      </c>
      <c r="I477" s="136">
        <f t="shared" si="240"/>
        <v>152871</v>
      </c>
      <c r="J477" s="136">
        <f t="shared" si="249"/>
        <v>81001</v>
      </c>
      <c r="K477" s="155">
        <f t="shared" si="245"/>
        <v>1.0106199877454482E-2</v>
      </c>
      <c r="L477" s="136">
        <f t="shared" si="253"/>
        <v>4995.7843137254904</v>
      </c>
      <c r="M477" s="136">
        <f t="shared" si="254"/>
        <v>6581.1743137254898</v>
      </c>
      <c r="N477" s="136">
        <f t="shared" si="255"/>
        <v>-3410.394313725491</v>
      </c>
      <c r="O477" s="155">
        <f t="shared" si="241"/>
        <v>1.9073158127261937E-2</v>
      </c>
      <c r="P477" s="100">
        <f t="shared" si="256"/>
        <v>1.9444016936929143E-2</v>
      </c>
      <c r="Q477" s="100">
        <f t="shared" si="233"/>
        <v>0.51421497759436374</v>
      </c>
      <c r="S477" s="100">
        <f t="shared" si="257"/>
        <v>3.3574996799652278E-2</v>
      </c>
      <c r="T477" s="100">
        <f t="shared" si="234"/>
        <v>0.73827295165760676</v>
      </c>
      <c r="U477" s="100">
        <f t="shared" si="265"/>
        <v>0.12842186434143013</v>
      </c>
      <c r="V477" s="100">
        <f t="shared" si="248"/>
        <v>0.57274601548129034</v>
      </c>
      <c r="W477" s="100">
        <f t="shared" si="250"/>
        <v>0.59019042198978222</v>
      </c>
      <c r="X477" s="100">
        <f t="shared" si="258"/>
        <v>1.2106122975855388E-2</v>
      </c>
      <c r="Y477" s="100">
        <f t="shared" si="235"/>
        <v>0.41733583673269686</v>
      </c>
      <c r="Z477" s="100">
        <f t="shared" si="266"/>
        <v>5.8084068951473444E-2</v>
      </c>
      <c r="AA477" s="100">
        <f t="shared" si="259"/>
        <v>0.42725398451870966</v>
      </c>
      <c r="AB477" s="100">
        <f t="shared" si="267"/>
        <v>0.25838437911401563</v>
      </c>
      <c r="AC477" s="100">
        <f t="shared" si="263"/>
        <v>0.74161562088598443</v>
      </c>
      <c r="AD477" s="100">
        <f t="shared" si="239"/>
        <v>0.40980957801021778</v>
      </c>
      <c r="AE477" s="359">
        <f t="shared" si="264"/>
        <v>7728520.538461538</v>
      </c>
      <c r="AF477" s="100">
        <f t="shared" si="251"/>
        <v>2.3955963482872079E-2</v>
      </c>
      <c r="AG477" s="100">
        <f t="shared" si="252"/>
        <v>0.56566286939533861</v>
      </c>
      <c r="AI477" s="198">
        <f t="shared" si="242"/>
        <v>3967243.182</v>
      </c>
      <c r="AJ477" s="205">
        <f t="shared" si="260"/>
        <v>2.919669798483247E-2</v>
      </c>
      <c r="AK477" s="35">
        <f t="shared" si="261"/>
        <v>1585.3899999999994</v>
      </c>
      <c r="AL477" s="35">
        <f t="shared" si="246"/>
        <v>121.83000000000175</v>
      </c>
      <c r="AM477" s="35">
        <f t="shared" si="247"/>
        <v>3727.9980000000537</v>
      </c>
      <c r="AN477">
        <f t="shared" si="262"/>
        <v>48512.933999999987</v>
      </c>
      <c r="AO477">
        <f t="shared" si="243"/>
        <v>3970428.6420000005</v>
      </c>
      <c r="AP477" s="35">
        <f t="shared" si="244"/>
        <v>2.0186689455178475</v>
      </c>
    </row>
    <row r="478" spans="2:42">
      <c r="B478" s="149">
        <v>45331</v>
      </c>
      <c r="C478" s="352">
        <v>2787094</v>
      </c>
      <c r="D478" s="352">
        <v>5264470</v>
      </c>
      <c r="E478" s="355">
        <v>98.43</v>
      </c>
      <c r="F478" s="356">
        <v>129739.44</v>
      </c>
      <c r="G478" s="111">
        <v>30.8</v>
      </c>
      <c r="H478" s="136">
        <f t="shared" si="268"/>
        <v>8051564</v>
      </c>
      <c r="I478" s="136">
        <f t="shared" si="240"/>
        <v>161450</v>
      </c>
      <c r="J478" s="136">
        <f t="shared" si="249"/>
        <v>36583</v>
      </c>
      <c r="K478" s="155">
        <f t="shared" si="245"/>
        <v>4.5435892951978026E-3</v>
      </c>
      <c r="L478" s="136">
        <f t="shared" si="253"/>
        <v>5241.8831168831166</v>
      </c>
      <c r="M478" s="136">
        <f t="shared" si="254"/>
        <v>5881.0031168831119</v>
      </c>
      <c r="N478" s="136">
        <f t="shared" si="255"/>
        <v>-4602.7631168831213</v>
      </c>
      <c r="O478" s="155">
        <f t="shared" si="241"/>
        <v>2.0052004803041992E-2</v>
      </c>
      <c r="P478" s="100">
        <f t="shared" si="256"/>
        <v>2.0462315246649161E-2</v>
      </c>
      <c r="Q478" s="100">
        <f t="shared" si="233"/>
        <v>0.4995965881637367</v>
      </c>
      <c r="S478" s="100">
        <f t="shared" si="257"/>
        <v>2.5535223389509573E-2</v>
      </c>
      <c r="T478" s="100">
        <f t="shared" si="234"/>
        <v>0.71740079767649623</v>
      </c>
      <c r="U478" s="100">
        <f t="shared" si="265"/>
        <v>0.125580591396525</v>
      </c>
      <c r="V478" s="100">
        <f t="shared" si="248"/>
        <v>0.26413908099390426</v>
      </c>
      <c r="W478" s="100">
        <f t="shared" si="250"/>
        <v>0.42983586249612882</v>
      </c>
      <c r="X478" s="100">
        <f t="shared" si="258"/>
        <v>1.7796902299253906E-2</v>
      </c>
      <c r="Y478" s="100">
        <f t="shared" si="235"/>
        <v>0.4052461392527501</v>
      </c>
      <c r="Z478" s="100">
        <f t="shared" si="266"/>
        <v>6.3606216368779805E-2</v>
      </c>
      <c r="AA478" s="100">
        <f t="shared" si="259"/>
        <v>0.73586091900609574</v>
      </c>
      <c r="AB478" s="100">
        <f t="shared" si="267"/>
        <v>0.31707124175998058</v>
      </c>
      <c r="AC478" s="100">
        <f t="shared" si="263"/>
        <v>0.68292875824001942</v>
      </c>
      <c r="AD478" s="100">
        <f t="shared" si="239"/>
        <v>0.57016413750387118</v>
      </c>
      <c r="AE478" s="359">
        <f t="shared" si="264"/>
        <v>7776657.692307692</v>
      </c>
      <c r="AF478" s="100">
        <f t="shared" si="251"/>
        <v>2.3985672381609945E-2</v>
      </c>
      <c r="AG478" s="100">
        <f t="shared" si="252"/>
        <v>0.5564560518584355</v>
      </c>
      <c r="AI478" s="198">
        <f t="shared" si="242"/>
        <v>3995974.7520000003</v>
      </c>
      <c r="AJ478" s="205">
        <f t="shared" si="260"/>
        <v>2.4916474011930565E-2</v>
      </c>
      <c r="AK478" s="35">
        <f t="shared" si="261"/>
        <v>639.11999999999534</v>
      </c>
      <c r="AL478" s="35">
        <f t="shared" si="246"/>
        <v>90.970000000001164</v>
      </c>
      <c r="AM478" s="35">
        <f t="shared" si="247"/>
        <v>2801.8760000000361</v>
      </c>
      <c r="AN478">
        <f t="shared" si="262"/>
        <v>19684.895999999859</v>
      </c>
      <c r="AO478">
        <f t="shared" si="243"/>
        <v>3999006.3959999997</v>
      </c>
      <c r="AP478" s="35">
        <f t="shared" si="244"/>
        <v>2.0133911283696784</v>
      </c>
    </row>
    <row r="479" spans="2:42">
      <c r="B479" s="149">
        <v>45338</v>
      </c>
      <c r="C479" s="352">
        <v>2780495</v>
      </c>
      <c r="D479" s="352">
        <v>5303639</v>
      </c>
      <c r="E479" s="355">
        <v>95.87</v>
      </c>
      <c r="F479" s="356">
        <v>129557.11</v>
      </c>
      <c r="G479" s="111">
        <v>31</v>
      </c>
      <c r="H479" s="136">
        <f t="shared" si="268"/>
        <v>8084134</v>
      </c>
      <c r="I479" s="136">
        <f t="shared" si="240"/>
        <v>210533</v>
      </c>
      <c r="J479" s="136">
        <f t="shared" si="249"/>
        <v>32570</v>
      </c>
      <c r="K479" s="155">
        <f t="shared" si="245"/>
        <v>4.028879283792179E-3</v>
      </c>
      <c r="L479" s="136">
        <f t="shared" si="253"/>
        <v>6791.3870967741932</v>
      </c>
      <c r="M479" s="136">
        <f t="shared" si="254"/>
        <v>7666.737096774199</v>
      </c>
      <c r="N479" s="136">
        <f t="shared" si="255"/>
        <v>-5916.0370967741874</v>
      </c>
      <c r="O479" s="155">
        <f t="shared" si="241"/>
        <v>2.6042740013958204E-2</v>
      </c>
      <c r="P479" s="100">
        <f t="shared" si="256"/>
        <v>2.6739099428584202E-2</v>
      </c>
      <c r="Q479" s="100">
        <f t="shared" si="233"/>
        <v>0.49523299084649786</v>
      </c>
      <c r="S479" s="100">
        <f t="shared" si="257"/>
        <v>3.5211013279988504E-2</v>
      </c>
      <c r="T479" s="100">
        <f t="shared" si="234"/>
        <v>0.70179857266552204</v>
      </c>
      <c r="U479" s="100">
        <f t="shared" si="265"/>
        <v>0.12808916647023288</v>
      </c>
      <c r="V479" s="100">
        <f t="shared" si="248"/>
        <v>-0.2026097635861222</v>
      </c>
      <c r="W479" s="100">
        <f t="shared" si="250"/>
        <v>0.449212237511459</v>
      </c>
      <c r="X479" s="100">
        <f t="shared" si="258"/>
        <v>2.2352766554606298E-2</v>
      </c>
      <c r="Y479" s="100">
        <f t="shared" si="235"/>
        <v>0.40577603722871314</v>
      </c>
      <c r="Z479" s="100">
        <f t="shared" si="266"/>
        <v>6.2530276360818496E-2</v>
      </c>
      <c r="AA479" s="100">
        <f t="shared" si="259"/>
        <v>1.2026097635861221</v>
      </c>
      <c r="AB479" s="100">
        <f t="shared" si="267"/>
        <v>0.30403477131096468</v>
      </c>
      <c r="AC479" s="100">
        <f t="shared" si="263"/>
        <v>0.69596522868903521</v>
      </c>
      <c r="AD479" s="100">
        <f t="shared" si="239"/>
        <v>0.550787762488541</v>
      </c>
      <c r="AE479" s="359">
        <f t="shared" si="264"/>
        <v>7824952.538461538</v>
      </c>
      <c r="AF479" s="100">
        <f t="shared" si="251"/>
        <v>2.4286052683713626E-2</v>
      </c>
      <c r="AG479" s="100">
        <f t="shared" si="252"/>
        <v>0.5477821375402776</v>
      </c>
      <c r="AI479" s="198">
        <f t="shared" si="242"/>
        <v>4016270.41</v>
      </c>
      <c r="AJ479" s="205">
        <f t="shared" si="260"/>
        <v>3.0061902695881677E-2</v>
      </c>
      <c r="AK479" s="35">
        <f t="shared" si="261"/>
        <v>875.35000000000582</v>
      </c>
      <c r="AL479" s="35">
        <f t="shared" si="246"/>
        <v>-182.33000000000175</v>
      </c>
      <c r="AM479" s="35">
        <f t="shared" si="247"/>
        <v>-5652.2300000000541</v>
      </c>
      <c r="AN479">
        <f t="shared" si="262"/>
        <v>27135.85000000018</v>
      </c>
      <c r="AO479">
        <f t="shared" si="243"/>
        <v>4019242.38</v>
      </c>
      <c r="AP479" s="35">
        <f t="shared" si="244"/>
        <v>2.0113576728358442</v>
      </c>
    </row>
    <row r="480" spans="2:42">
      <c r="B480" s="149">
        <v>45345</v>
      </c>
      <c r="C480" s="352">
        <v>2832546</v>
      </c>
      <c r="D480" s="352">
        <v>5325952</v>
      </c>
      <c r="E480" s="355">
        <v>100.44</v>
      </c>
      <c r="F480" s="356">
        <v>130835.25</v>
      </c>
      <c r="G480" s="111">
        <v>31.2</v>
      </c>
      <c r="H480" s="136">
        <f t="shared" si="268"/>
        <v>8158498</v>
      </c>
      <c r="I480" s="136">
        <f t="shared" si="240"/>
        <v>224518</v>
      </c>
      <c r="J480" s="136">
        <f t="shared" si="249"/>
        <v>74364</v>
      </c>
      <c r="K480" s="155">
        <f t="shared" si="245"/>
        <v>9.1149130636546082E-3</v>
      </c>
      <c r="L480" s="136">
        <f t="shared" si="253"/>
        <v>7196.0897435897441</v>
      </c>
      <c r="M480" s="136">
        <f t="shared" si="254"/>
        <v>8504.6997435897447</v>
      </c>
      <c r="N480" s="136">
        <f t="shared" si="255"/>
        <v>-5887.4797435897435</v>
      </c>
      <c r="O480" s="155">
        <f t="shared" si="241"/>
        <v>2.7519526265741563E-2</v>
      </c>
      <c r="P480" s="100">
        <f t="shared" si="256"/>
        <v>2.8298281568645244E-2</v>
      </c>
      <c r="Q480" s="100">
        <f t="shared" si="233"/>
        <v>0.50006071308073641</v>
      </c>
      <c r="S480" s="100">
        <f t="shared" si="257"/>
        <v>3.7168285465086902E-2</v>
      </c>
      <c r="T480" s="100">
        <f t="shared" si="234"/>
        <v>0.74028334793376127</v>
      </c>
      <c r="U480" s="100">
        <f t="shared" si="265"/>
        <v>0.12818660241915922</v>
      </c>
      <c r="V480" s="100">
        <f t="shared" si="248"/>
        <v>0.6999489000053789</v>
      </c>
      <c r="W480" s="100">
        <f t="shared" si="250"/>
        <v>0.45211519789059229</v>
      </c>
      <c r="X480" s="100">
        <f t="shared" si="258"/>
        <v>2.3642393092215903E-2</v>
      </c>
      <c r="Y480" s="100">
        <f t="shared" si="235"/>
        <v>0.39746821450759467</v>
      </c>
      <c r="Z480" s="100">
        <f t="shared" si="266"/>
        <v>5.9869431506066939E-2</v>
      </c>
      <c r="AA480" s="100">
        <f t="shared" si="259"/>
        <v>0.30005109999462104</v>
      </c>
      <c r="AB480" s="100">
        <f t="shared" si="267"/>
        <v>0.29462349083833905</v>
      </c>
      <c r="AC480" s="100">
        <f t="shared" si="263"/>
        <v>0.70537650916166095</v>
      </c>
      <c r="AD480" s="100">
        <f t="shared" ref="AD480:AD511" si="269">(D480-D476)/(H480-H476)</f>
        <v>0.54788480210940771</v>
      </c>
      <c r="AE480" s="359">
        <f t="shared" si="264"/>
        <v>7872851.692307692</v>
      </c>
      <c r="AF480" s="100">
        <f t="shared" si="251"/>
        <v>2.4832117232853237E-2</v>
      </c>
      <c r="AG480" s="100">
        <f t="shared" si="252"/>
        <v>0.53948016140245991</v>
      </c>
      <c r="AI480" s="198">
        <f t="shared" si="242"/>
        <v>4082059.8</v>
      </c>
      <c r="AJ480" s="205">
        <f t="shared" si="260"/>
        <v>3.6684676563345169E-2</v>
      </c>
      <c r="AK480" s="35">
        <f t="shared" si="261"/>
        <v>1308.6100000000006</v>
      </c>
      <c r="AL480" s="35">
        <f t="shared" si="246"/>
        <v>1278.1399999999994</v>
      </c>
      <c r="AM480" s="35">
        <f t="shared" si="247"/>
        <v>39877.967999999979</v>
      </c>
      <c r="AN480">
        <f t="shared" si="262"/>
        <v>40828.63200000002</v>
      </c>
      <c r="AO480">
        <f t="shared" si="243"/>
        <v>4085193.5279999999</v>
      </c>
      <c r="AP480" s="35">
        <f t="shared" si="244"/>
        <v>1.9970897202498457</v>
      </c>
    </row>
    <row r="481" spans="2:42">
      <c r="B481" s="149">
        <v>45352</v>
      </c>
      <c r="C481" s="352">
        <v>2886857</v>
      </c>
      <c r="D481" s="352">
        <v>5397872</v>
      </c>
      <c r="E481" s="355">
        <v>94.09</v>
      </c>
      <c r="F481" s="356">
        <v>130901.89</v>
      </c>
      <c r="G481" s="111">
        <v>31.7</v>
      </c>
      <c r="H481" s="136">
        <f t="shared" si="268"/>
        <v>8284729</v>
      </c>
      <c r="I481" s="136">
        <f t="shared" ref="I481:I508" si="270">H481-H477</f>
        <v>269748</v>
      </c>
      <c r="J481" s="136">
        <f t="shared" ref="J481:J508" si="271">H481-H480</f>
        <v>126231</v>
      </c>
      <c r="K481" s="155">
        <f t="shared" ref="K481:K508" si="272">J481/H481</f>
        <v>1.5236587702506623E-2</v>
      </c>
      <c r="L481" s="136">
        <f t="shared" si="253"/>
        <v>8509.4006309148263</v>
      </c>
      <c r="M481" s="136">
        <f t="shared" si="254"/>
        <v>9762.8206309148245</v>
      </c>
      <c r="N481" s="136">
        <f t="shared" si="255"/>
        <v>-7255.980630914828</v>
      </c>
      <c r="O481" s="155">
        <f t="shared" si="241"/>
        <v>3.2559664896703318E-2</v>
      </c>
      <c r="P481" s="100">
        <f t="shared" si="256"/>
        <v>3.3655475914415769E-2</v>
      </c>
      <c r="Q481" s="100">
        <f t="shared" si="233"/>
        <v>0.49415515447087571</v>
      </c>
      <c r="S481" s="100">
        <f t="shared" si="257"/>
        <v>3.9398278481085576E-2</v>
      </c>
      <c r="T481" s="100">
        <f t="shared" si="234"/>
        <v>0.71090487532418045</v>
      </c>
      <c r="U481" s="100">
        <f t="shared" si="265"/>
        <v>0.13054993581353891</v>
      </c>
      <c r="V481" s="100">
        <f t="shared" si="248"/>
        <v>0.43025088924273752</v>
      </c>
      <c r="W481" s="100">
        <f t="shared" si="250"/>
        <v>0.40566009757254917</v>
      </c>
      <c r="X481" s="100">
        <f t="shared" si="258"/>
        <v>3.061011350726962E-2</v>
      </c>
      <c r="Y481" s="100">
        <f t="shared" si="235"/>
        <v>0.39934390886862342</v>
      </c>
      <c r="Z481" s="100">
        <f t="shared" si="266"/>
        <v>6.6825620470256336E-2</v>
      </c>
      <c r="AA481" s="100">
        <f t="shared" si="259"/>
        <v>0.56974911075726253</v>
      </c>
      <c r="AB481" s="100">
        <f t="shared" si="267"/>
        <v>0.30403263254312535</v>
      </c>
      <c r="AC481" s="100">
        <f t="shared" si="263"/>
        <v>0.6959673674568746</v>
      </c>
      <c r="AD481" s="100">
        <f t="shared" si="269"/>
        <v>0.59433990242745083</v>
      </c>
      <c r="AE481" s="359">
        <f t="shared" si="264"/>
        <v>7924504</v>
      </c>
      <c r="AF481" s="100">
        <f t="shared" ref="AF481:AF508" si="273">(AE481-AE477)/AE477</f>
        <v>2.5358470688294891E-2</v>
      </c>
      <c r="AG481" s="100">
        <f t="shared" ref="AG481:AG508" si="274">(AE481-AE428)/AE428</f>
        <v>0.53101457801433494</v>
      </c>
      <c r="AI481" s="198">
        <f t="shared" si="242"/>
        <v>4149589.9129999997</v>
      </c>
      <c r="AJ481" s="205">
        <f t="shared" si="260"/>
        <v>4.5963083843041229E-2</v>
      </c>
      <c r="AK481" s="35">
        <f t="shared" si="261"/>
        <v>1253.4199999999983</v>
      </c>
      <c r="AL481" s="35">
        <f t="shared" si="246"/>
        <v>66.639999999999418</v>
      </c>
      <c r="AM481" s="35">
        <f t="shared" si="247"/>
        <v>2112.4879999999816</v>
      </c>
      <c r="AN481">
        <f t="shared" si="262"/>
        <v>39733.413999999946</v>
      </c>
      <c r="AO481">
        <f t="shared" si="243"/>
        <v>4152572.5659999996</v>
      </c>
      <c r="AP481" s="35">
        <f t="shared" si="244"/>
        <v>1.9950834978376633</v>
      </c>
    </row>
    <row r="482" spans="2:42">
      <c r="B482" s="149">
        <v>45359</v>
      </c>
      <c r="C482" s="352">
        <v>2912758</v>
      </c>
      <c r="D482" s="352">
        <v>5478432</v>
      </c>
      <c r="E482" s="355">
        <v>89.48</v>
      </c>
      <c r="F482" s="356">
        <v>131995.35999999999</v>
      </c>
      <c r="G482" s="111">
        <v>32</v>
      </c>
      <c r="H482" s="136">
        <f t="shared" si="268"/>
        <v>8391190</v>
      </c>
      <c r="I482" s="136">
        <f t="shared" si="270"/>
        <v>339626</v>
      </c>
      <c r="J482" s="136">
        <f t="shared" si="271"/>
        <v>106461</v>
      </c>
      <c r="K482" s="155">
        <f t="shared" si="272"/>
        <v>1.268723506439492E-2</v>
      </c>
      <c r="L482" s="136">
        <f t="shared" si="253"/>
        <v>10613.3125</v>
      </c>
      <c r="M482" s="136">
        <f t="shared" si="254"/>
        <v>12869.232499999984</v>
      </c>
      <c r="N482" s="136">
        <f t="shared" si="255"/>
        <v>-8357.3925000000163</v>
      </c>
      <c r="O482" s="155">
        <f t="shared" si="241"/>
        <v>4.0474116305315458E-2</v>
      </c>
      <c r="P482" s="100">
        <f t="shared" si="256"/>
        <v>4.2181369979795227E-2</v>
      </c>
      <c r="Q482" s="100">
        <f t="shared" si="233"/>
        <v>0.49077077533420743</v>
      </c>
      <c r="S482" s="100">
        <f t="shared" si="257"/>
        <v>4.5087822656860517E-2</v>
      </c>
      <c r="T482" s="100">
        <f t="shared" si="234"/>
        <v>0.69772333405333742</v>
      </c>
      <c r="U482" s="100">
        <f t="shared" si="265"/>
        <v>0.14061510616277026</v>
      </c>
      <c r="V482" s="100">
        <f t="shared" si="248"/>
        <v>0.24329097040230696</v>
      </c>
      <c r="W482" s="100">
        <f t="shared" si="250"/>
        <v>0.37000700770847933</v>
      </c>
      <c r="X482" s="100">
        <f t="shared" si="258"/>
        <v>4.0642647787906473E-2</v>
      </c>
      <c r="Y482" s="100">
        <f t="shared" si="235"/>
        <v>0.40003257694040517</v>
      </c>
      <c r="Z482" s="100">
        <f t="shared" si="266"/>
        <v>8.1083982432487905E-2</v>
      </c>
      <c r="AA482" s="100">
        <f t="shared" si="259"/>
        <v>0.75670902959769304</v>
      </c>
      <c r="AB482" s="100">
        <f t="shared" si="267"/>
        <v>0.28700909056011059</v>
      </c>
      <c r="AC482" s="100">
        <f t="shared" si="263"/>
        <v>0.71299090943988941</v>
      </c>
      <c r="AD482" s="100">
        <f t="shared" si="269"/>
        <v>0.62999299229152073</v>
      </c>
      <c r="AE482" s="359">
        <f t="shared" si="264"/>
        <v>7983733.307692308</v>
      </c>
      <c r="AF482" s="100">
        <f t="shared" si="273"/>
        <v>2.6627842394226189E-2</v>
      </c>
      <c r="AG482" s="100">
        <f t="shared" si="274"/>
        <v>0.52366837195705018</v>
      </c>
      <c r="AI482" s="198">
        <f t="shared" si="242"/>
        <v>4223851.5199999996</v>
      </c>
      <c r="AJ482" s="205">
        <f t="shared" si="260"/>
        <v>5.7026578530293776E-2</v>
      </c>
      <c r="AK482" s="35">
        <f t="shared" si="261"/>
        <v>2255.9199999999837</v>
      </c>
      <c r="AL482" s="35">
        <f t="shared" si="246"/>
        <v>1093.4699999999866</v>
      </c>
      <c r="AM482" s="35">
        <f t="shared" si="247"/>
        <v>34991.039999999572</v>
      </c>
      <c r="AN482">
        <f t="shared" si="262"/>
        <v>72189.439999999478</v>
      </c>
      <c r="AO482">
        <f t="shared" si="243"/>
        <v>4226714.88</v>
      </c>
      <c r="AP482" s="35">
        <f t="shared" si="244"/>
        <v>1.9852746727027872</v>
      </c>
    </row>
    <row r="483" spans="2:42">
      <c r="B483" s="149">
        <v>45366</v>
      </c>
      <c r="C483" s="352">
        <v>2901041</v>
      </c>
      <c r="D483" s="352">
        <v>5508553</v>
      </c>
      <c r="E483" s="355">
        <v>91.16</v>
      </c>
      <c r="F483" s="356">
        <v>132538.6</v>
      </c>
      <c r="G483" s="111">
        <v>32</v>
      </c>
      <c r="H483" s="136">
        <f t="shared" si="268"/>
        <v>8409594</v>
      </c>
      <c r="I483" s="136">
        <f t="shared" si="270"/>
        <v>325460</v>
      </c>
      <c r="J483" s="136">
        <f t="shared" si="271"/>
        <v>18404</v>
      </c>
      <c r="K483" s="155">
        <f t="shared" si="272"/>
        <v>2.1884528551556711E-3</v>
      </c>
      <c r="L483" s="136">
        <f t="shared" si="253"/>
        <v>10170.625</v>
      </c>
      <c r="M483" s="136">
        <f t="shared" si="254"/>
        <v>13152.115000000005</v>
      </c>
      <c r="N483" s="136">
        <f t="shared" si="255"/>
        <v>-7189.1349999999948</v>
      </c>
      <c r="O483" s="155">
        <f t="shared" si="241"/>
        <v>3.87010359834256E-2</v>
      </c>
      <c r="P483" s="100">
        <f t="shared" si="256"/>
        <v>4.0259105056892924E-2</v>
      </c>
      <c r="Q483" s="100">
        <f t="shared" si="233"/>
        <v>0.47180922057001717</v>
      </c>
      <c r="S483" s="100">
        <f t="shared" si="257"/>
        <v>4.3354150969521617E-2</v>
      </c>
      <c r="T483" s="100">
        <f t="shared" si="234"/>
        <v>0.66279007818413294</v>
      </c>
      <c r="U483" s="100">
        <f t="shared" si="265"/>
        <v>0.1340834362437936</v>
      </c>
      <c r="V483" s="100">
        <f t="shared" si="248"/>
        <v>-0.63665507498369922</v>
      </c>
      <c r="W483" s="100">
        <f t="shared" si="250"/>
        <v>0.3703865298346955</v>
      </c>
      <c r="X483" s="100">
        <f t="shared" si="258"/>
        <v>3.863649090746938E-2</v>
      </c>
      <c r="Y483" s="100">
        <f t="shared" si="235"/>
        <v>0.38786040846113806</v>
      </c>
      <c r="Z483" s="100">
        <f t="shared" si="266"/>
        <v>7.9779627889781796E-2</v>
      </c>
      <c r="AA483" s="100">
        <f t="shared" si="259"/>
        <v>1.6366550749836992</v>
      </c>
      <c r="AB483" s="100">
        <f t="shared" si="267"/>
        <v>0.34475018177234917</v>
      </c>
      <c r="AC483" s="100">
        <f t="shared" si="263"/>
        <v>0.65524981822765072</v>
      </c>
      <c r="AD483" s="100">
        <f t="shared" si="269"/>
        <v>0.62961347016530445</v>
      </c>
      <c r="AE483" s="359">
        <f t="shared" si="264"/>
        <v>8041425</v>
      </c>
      <c r="AF483" s="100">
        <f t="shared" si="273"/>
        <v>2.7664380131949346E-2</v>
      </c>
      <c r="AG483" s="100">
        <f t="shared" si="274"/>
        <v>0.51565929291418977</v>
      </c>
      <c r="AI483" s="198">
        <f t="shared" si="242"/>
        <v>4241235.2</v>
      </c>
      <c r="AJ483" s="205">
        <f t="shared" si="260"/>
        <v>5.6013357427295345E-2</v>
      </c>
      <c r="AK483" s="35">
        <f t="shared" si="261"/>
        <v>2981.4900000000052</v>
      </c>
      <c r="AL483" s="35">
        <f t="shared" si="246"/>
        <v>543.24000000001979</v>
      </c>
      <c r="AM483" s="35">
        <f t="shared" si="247"/>
        <v>17383.680000000633</v>
      </c>
      <c r="AN483">
        <f t="shared" si="262"/>
        <v>95407.680000000168</v>
      </c>
      <c r="AO483">
        <f t="shared" si="243"/>
        <v>4244152.3200000003</v>
      </c>
      <c r="AP483" s="35">
        <f t="shared" si="244"/>
        <v>1.9814543319689335</v>
      </c>
    </row>
    <row r="484" spans="2:42">
      <c r="B484" s="149">
        <v>45373</v>
      </c>
      <c r="C484" s="352">
        <v>2930864</v>
      </c>
      <c r="D484" s="352">
        <v>5533352</v>
      </c>
      <c r="E484" s="355">
        <v>99.44</v>
      </c>
      <c r="F484" s="356">
        <v>133059.07999999999</v>
      </c>
      <c r="G484" s="111">
        <v>32.299999999999997</v>
      </c>
      <c r="H484" s="136">
        <f t="shared" si="268"/>
        <v>8464216</v>
      </c>
      <c r="I484" s="136">
        <f t="shared" si="270"/>
        <v>305718</v>
      </c>
      <c r="J484" s="136">
        <f t="shared" si="271"/>
        <v>54622</v>
      </c>
      <c r="K484" s="155">
        <f t="shared" si="272"/>
        <v>6.4532852186191848E-3</v>
      </c>
      <c r="L484" s="136">
        <f t="shared" si="253"/>
        <v>9464.9535603715176</v>
      </c>
      <c r="M484" s="136">
        <f t="shared" si="254"/>
        <v>11688.783560371505</v>
      </c>
      <c r="N484" s="136">
        <f t="shared" si="255"/>
        <v>-7241.1235603715304</v>
      </c>
      <c r="O484" s="155">
        <f t="shared" si="241"/>
        <v>3.6118879763937968E-2</v>
      </c>
      <c r="P484" s="100">
        <f t="shared" si="256"/>
        <v>3.7472338658414824E-2</v>
      </c>
      <c r="Q484" s="100">
        <f t="shared" si="233"/>
        <v>0.4645876763757244</v>
      </c>
      <c r="S484" s="100">
        <f t="shared" si="257"/>
        <v>3.4710115916917146E-2</v>
      </c>
      <c r="T484" s="100">
        <f t="shared" si="234"/>
        <v>0.66579424862026226</v>
      </c>
      <c r="U484" s="100">
        <f t="shared" si="265"/>
        <v>0.12946609729582248</v>
      </c>
      <c r="V484" s="100">
        <f t="shared" si="248"/>
        <v>0.54598879572333492</v>
      </c>
      <c r="W484" s="100">
        <f t="shared" si="250"/>
        <v>0.32159702732583623</v>
      </c>
      <c r="X484" s="100">
        <f t="shared" si="258"/>
        <v>3.8941394890528488E-2</v>
      </c>
      <c r="Y484" s="100">
        <f t="shared" si="235"/>
        <v>0.37652111299426588</v>
      </c>
      <c r="Z484" s="100">
        <f t="shared" si="266"/>
        <v>7.7306892417511347E-2</v>
      </c>
      <c r="AA484" s="100">
        <f t="shared" si="259"/>
        <v>0.45401120427666508</v>
      </c>
      <c r="AB484" s="100">
        <f t="shared" si="267"/>
        <v>0.34235851471210493</v>
      </c>
      <c r="AC484" s="100">
        <f t="shared" si="263"/>
        <v>0.65764148528789512</v>
      </c>
      <c r="AD484" s="100">
        <f t="shared" si="269"/>
        <v>0.67840297267416372</v>
      </c>
      <c r="AE484" s="359">
        <f t="shared" si="264"/>
        <v>8097811.384615385</v>
      </c>
      <c r="AF484" s="100">
        <f t="shared" si="273"/>
        <v>2.8574105178114019E-2</v>
      </c>
      <c r="AG484" s="100">
        <f t="shared" si="274"/>
        <v>0.50770689590124518</v>
      </c>
      <c r="AI484" s="198">
        <f t="shared" si="242"/>
        <v>4297808.2839999991</v>
      </c>
      <c r="AJ484" s="205">
        <f t="shared" si="260"/>
        <v>5.2852847476658533E-2</v>
      </c>
      <c r="AK484" s="35">
        <f t="shared" si="261"/>
        <v>2223.8299999999872</v>
      </c>
      <c r="AL484" s="35">
        <f t="shared" si="246"/>
        <v>520.47999999998137</v>
      </c>
      <c r="AM484" s="35">
        <f t="shared" si="247"/>
        <v>16811.503999999397</v>
      </c>
      <c r="AN484">
        <f t="shared" si="262"/>
        <v>71829.708999999581</v>
      </c>
      <c r="AO484">
        <f t="shared" si="243"/>
        <v>4301020.1959999995</v>
      </c>
      <c r="AP484" s="35">
        <f t="shared" si="244"/>
        <v>1.9679554185474002</v>
      </c>
    </row>
    <row r="485" spans="2:42">
      <c r="B485" s="149">
        <v>45380</v>
      </c>
      <c r="C485" s="352">
        <v>2996934</v>
      </c>
      <c r="D485" s="352">
        <v>5547035</v>
      </c>
      <c r="E485" s="355">
        <v>98</v>
      </c>
      <c r="F485" s="356">
        <v>134576</v>
      </c>
      <c r="G485" s="111">
        <v>32</v>
      </c>
      <c r="H485" s="136">
        <f t="shared" si="268"/>
        <v>8543969</v>
      </c>
      <c r="I485" s="136">
        <f t="shared" si="270"/>
        <v>259240</v>
      </c>
      <c r="J485" s="136">
        <f t="shared" si="271"/>
        <v>79753</v>
      </c>
      <c r="K485" s="155">
        <f t="shared" si="272"/>
        <v>9.3344205719847525E-3</v>
      </c>
      <c r="L485" s="136">
        <f t="shared" si="253"/>
        <v>8101.25</v>
      </c>
      <c r="M485" s="136">
        <f t="shared" si="254"/>
        <v>11775.36</v>
      </c>
      <c r="N485" s="136">
        <f t="shared" si="255"/>
        <v>-4427.1399999999994</v>
      </c>
      <c r="O485" s="155">
        <f t="shared" si="241"/>
        <v>3.0341870388340596E-2</v>
      </c>
      <c r="P485" s="100">
        <f t="shared" si="256"/>
        <v>3.1291307174923885E-2</v>
      </c>
      <c r="Q485" s="100">
        <f t="shared" si="233"/>
        <v>0.45536662163036723</v>
      </c>
      <c r="S485" s="100">
        <f t="shared" si="257"/>
        <v>3.8130395790300663E-2</v>
      </c>
      <c r="T485" s="100">
        <f t="shared" si="234"/>
        <v>0.66109821617734443</v>
      </c>
      <c r="U485" s="100">
        <f t="shared" si="265"/>
        <v>0.12413339109788278</v>
      </c>
      <c r="V485" s="100">
        <f t="shared" si="248"/>
        <v>0.82843278622747729</v>
      </c>
      <c r="W485" s="100">
        <f t="shared" si="250"/>
        <v>0.42461425705909583</v>
      </c>
      <c r="X485" s="100">
        <f t="shared" si="258"/>
        <v>2.7633667489707053E-2</v>
      </c>
      <c r="Y485" s="100">
        <f t="shared" si="235"/>
        <v>0.36408893216479699</v>
      </c>
      <c r="Z485" s="100">
        <f t="shared" si="266"/>
        <v>6.9443603641676385E-2</v>
      </c>
      <c r="AA485" s="100">
        <f t="shared" si="259"/>
        <v>0.17156721377252265</v>
      </c>
      <c r="AB485" s="100">
        <f t="shared" si="267"/>
        <v>0.32358375592805211</v>
      </c>
      <c r="AC485" s="100">
        <f t="shared" si="263"/>
        <v>0.67641624407194789</v>
      </c>
      <c r="AD485" s="100">
        <f t="shared" si="269"/>
        <v>0.57538574294090417</v>
      </c>
      <c r="AE485" s="359">
        <f t="shared" si="264"/>
        <v>8150975.384615385</v>
      </c>
      <c r="AF485" s="100">
        <f t="shared" si="273"/>
        <v>2.8578619509231743E-2</v>
      </c>
      <c r="AG485" s="100">
        <f t="shared" si="274"/>
        <v>0.4991840448701621</v>
      </c>
      <c r="AI485" s="198">
        <f t="shared" si="242"/>
        <v>4306432</v>
      </c>
      <c r="AJ485" s="205">
        <f t="shared" si="260"/>
        <v>3.7797008930602803E-2</v>
      </c>
      <c r="AK485" s="35">
        <f t="shared" si="261"/>
        <v>3674.1100000000006</v>
      </c>
      <c r="AL485" s="35">
        <f t="shared" si="246"/>
        <v>1516.9200000000128</v>
      </c>
      <c r="AM485" s="35">
        <f t="shared" si="247"/>
        <v>48541.44000000041</v>
      </c>
      <c r="AN485">
        <f t="shared" si="262"/>
        <v>117571.52000000002</v>
      </c>
      <c r="AO485">
        <f t="shared" si="243"/>
        <v>4309568</v>
      </c>
      <c r="AP485" s="35">
        <f t="shared" si="244"/>
        <v>1.9825581125532767</v>
      </c>
    </row>
    <row r="486" spans="2:42">
      <c r="B486" s="149">
        <v>45387</v>
      </c>
      <c r="C486" s="352">
        <v>3000684</v>
      </c>
      <c r="D486" s="352">
        <v>5558202</v>
      </c>
      <c r="E486" s="355">
        <v>86</v>
      </c>
      <c r="F486" s="355">
        <v>136387</v>
      </c>
      <c r="G486" s="111">
        <v>32.299999999999997</v>
      </c>
      <c r="H486" s="136">
        <f t="shared" si="268"/>
        <v>8558886</v>
      </c>
      <c r="I486" s="136">
        <f t="shared" si="270"/>
        <v>167696</v>
      </c>
      <c r="J486" s="136">
        <f t="shared" si="271"/>
        <v>14917</v>
      </c>
      <c r="K486" s="155">
        <f t="shared" si="272"/>
        <v>1.7428670039535518E-3</v>
      </c>
      <c r="L486" s="136">
        <f t="shared" si="253"/>
        <v>5191.826625386997</v>
      </c>
      <c r="M486" s="136">
        <f t="shared" si="254"/>
        <v>9583.4666253870109</v>
      </c>
      <c r="N486" s="136">
        <f t="shared" si="255"/>
        <v>-800.186625386983</v>
      </c>
      <c r="O486" s="155">
        <f t="shared" si="241"/>
        <v>1.9593204068847278E-2</v>
      </c>
      <c r="P486" s="100">
        <f t="shared" si="256"/>
        <v>1.9984769740644653E-2</v>
      </c>
      <c r="Q486" s="100">
        <f t="shared" si="233"/>
        <v>0.42734348181450965</v>
      </c>
      <c r="S486" s="100">
        <f t="shared" si="257"/>
        <v>3.0186510516836622E-2</v>
      </c>
      <c r="T486" s="100">
        <f t="shared" si="234"/>
        <v>0.62388865018356687</v>
      </c>
      <c r="U486" s="100">
        <f t="shared" si="265"/>
        <v>0.11665490724945743</v>
      </c>
      <c r="V486" s="100">
        <f t="shared" si="248"/>
        <v>0.25139103036803645</v>
      </c>
      <c r="W486" s="100">
        <f t="shared" si="250"/>
        <v>0.52431781318576476</v>
      </c>
      <c r="X486" s="100">
        <f t="shared" si="258"/>
        <v>1.4560735626544237E-2</v>
      </c>
      <c r="Y486" s="100">
        <f t="shared" si="235"/>
        <v>0.3397984446532239</v>
      </c>
      <c r="Z486" s="100">
        <f t="shared" si="266"/>
        <v>7.4069035510237677E-2</v>
      </c>
      <c r="AA486" s="100">
        <f t="shared" si="259"/>
        <v>0.74860896963196355</v>
      </c>
      <c r="AB486" s="100">
        <f t="shared" ref="AB486:AB508" si="275">AVERAGE(AA474:AA486)</f>
        <v>0.48021592189705398</v>
      </c>
      <c r="AC486" s="100">
        <f t="shared" si="263"/>
        <v>0.51978407810294602</v>
      </c>
      <c r="AD486" s="100">
        <f t="shared" si="269"/>
        <v>0.4756821868142353</v>
      </c>
      <c r="AE486" s="359">
        <f t="shared" si="264"/>
        <v>8204573.538461538</v>
      </c>
      <c r="AF486" s="100">
        <f t="shared" si="273"/>
        <v>2.7661273524311115E-2</v>
      </c>
      <c r="AG486" s="100">
        <f t="shared" si="274"/>
        <v>0.49016447659036549</v>
      </c>
      <c r="AI486" s="198">
        <f t="shared" si="242"/>
        <v>4405300.0999999996</v>
      </c>
      <c r="AJ486" s="205">
        <f t="shared" si="260"/>
        <v>4.2958086746382622E-2</v>
      </c>
      <c r="AK486" s="35">
        <f t="shared" si="261"/>
        <v>4391.640000000014</v>
      </c>
      <c r="AL486" s="35">
        <f t="shared" si="246"/>
        <v>1811</v>
      </c>
      <c r="AM486" s="35">
        <f t="shared" si="247"/>
        <v>58495.299999999996</v>
      </c>
      <c r="AN486">
        <f t="shared" si="262"/>
        <v>141849.97200000045</v>
      </c>
      <c r="AO486">
        <f t="shared" si="243"/>
        <v>4408077.8999999994</v>
      </c>
      <c r="AP486" s="35">
        <f t="shared" si="244"/>
        <v>1.9416367392236877</v>
      </c>
    </row>
    <row r="487" spans="2:42">
      <c r="B487" s="149">
        <v>45391</v>
      </c>
      <c r="C487" s="352">
        <v>3020842</v>
      </c>
      <c r="D487" s="352">
        <v>5530462</v>
      </c>
      <c r="E487" s="355">
        <v>109</v>
      </c>
      <c r="F487" s="355">
        <v>136252</v>
      </c>
      <c r="G487" s="111">
        <v>32.299999999999997</v>
      </c>
      <c r="H487" s="136">
        <f t="shared" si="268"/>
        <v>8551304</v>
      </c>
      <c r="I487" s="136">
        <f t="shared" si="270"/>
        <v>141710</v>
      </c>
      <c r="J487" s="136">
        <f t="shared" si="271"/>
        <v>-7582</v>
      </c>
      <c r="K487" s="155">
        <f t="shared" si="272"/>
        <v>-8.8664839888746795E-4</v>
      </c>
      <c r="L487" s="136">
        <f t="shared" si="253"/>
        <v>4387.3065015479879</v>
      </c>
      <c r="M487" s="136">
        <f t="shared" si="254"/>
        <v>8100.706501547982</v>
      </c>
      <c r="N487" s="136">
        <f t="shared" si="255"/>
        <v>-673.90650154799368</v>
      </c>
      <c r="O487" s="155">
        <f t="shared" si="241"/>
        <v>1.657174157298115E-2</v>
      </c>
      <c r="P487" s="100">
        <f t="shared" si="256"/>
        <v>1.6850991855254842E-2</v>
      </c>
      <c r="Q487" s="100">
        <f t="shared" si="233"/>
        <v>0.40482596139373223</v>
      </c>
      <c r="S487" s="100">
        <f t="shared" si="257"/>
        <v>4.1295865863322859E-2</v>
      </c>
      <c r="T487" s="100">
        <f t="shared" si="234"/>
        <v>0.62774229178046337</v>
      </c>
      <c r="U487" s="100">
        <f t="shared" si="265"/>
        <v>0.11154481165486807</v>
      </c>
      <c r="V487" s="100">
        <f t="shared" si="248"/>
        <v>-2.6586652598259035</v>
      </c>
      <c r="W487" s="100">
        <f t="shared" si="250"/>
        <v>0.84539552607437729</v>
      </c>
      <c r="X487" s="100">
        <f t="shared" si="258"/>
        <v>3.9772695297658027E-3</v>
      </c>
      <c r="Y487" s="100">
        <f t="shared" si="235"/>
        <v>0.30705357293838598</v>
      </c>
      <c r="Z487" s="100">
        <f t="shared" si="266"/>
        <v>6.9221990415699278E-2</v>
      </c>
      <c r="AA487" s="100">
        <f t="shared" si="259"/>
        <v>3.6586652598259035</v>
      </c>
      <c r="AB487" s="100">
        <f t="shared" si="275"/>
        <v>0.76847765905593401</v>
      </c>
      <c r="AC487" s="100">
        <f t="shared" si="263"/>
        <v>0.23152234094406604</v>
      </c>
      <c r="AD487" s="100">
        <f t="shared" si="269"/>
        <v>0.15460447392562274</v>
      </c>
      <c r="AE487" s="359">
        <f t="shared" si="264"/>
        <v>8255434.307692308</v>
      </c>
      <c r="AF487" s="100">
        <f t="shared" si="273"/>
        <v>2.6613356176586611E-2</v>
      </c>
      <c r="AG487" s="100">
        <f t="shared" si="274"/>
        <v>0.47951075401656718</v>
      </c>
      <c r="AI487" s="198">
        <f t="shared" si="242"/>
        <v>4400939.5999999996</v>
      </c>
      <c r="AJ487" s="205">
        <f t="shared" si="260"/>
        <v>3.7655162345158186E-2</v>
      </c>
      <c r="AK487" s="35">
        <f t="shared" si="261"/>
        <v>3713.3999999999942</v>
      </c>
      <c r="AL487" s="35">
        <f t="shared" si="246"/>
        <v>-135</v>
      </c>
      <c r="AM487" s="35">
        <f t="shared" si="247"/>
        <v>-4360.5</v>
      </c>
      <c r="AN487">
        <f t="shared" si="262"/>
        <v>119942.8199999998</v>
      </c>
      <c r="AO487">
        <f t="shared" si="243"/>
        <v>4404460.3</v>
      </c>
      <c r="AP487" s="35">
        <f t="shared" si="244"/>
        <v>1.941510064241015</v>
      </c>
    </row>
    <row r="488" spans="2:42">
      <c r="B488" s="149">
        <v>45401</v>
      </c>
      <c r="C488" s="352">
        <v>2988280</v>
      </c>
      <c r="D488" s="352">
        <v>5513297</v>
      </c>
      <c r="E488" s="355">
        <v>140</v>
      </c>
      <c r="F488" s="355">
        <v>135833</v>
      </c>
      <c r="G488" s="111">
        <v>32.5</v>
      </c>
      <c r="H488" s="136">
        <f t="shared" si="268"/>
        <v>8501577</v>
      </c>
      <c r="I488" s="136">
        <f t="shared" si="270"/>
        <v>37361</v>
      </c>
      <c r="J488" s="136">
        <f t="shared" si="271"/>
        <v>-49727</v>
      </c>
      <c r="K488" s="155">
        <f t="shared" si="272"/>
        <v>-5.8491501047393916E-3</v>
      </c>
      <c r="L488" s="136">
        <f t="shared" si="253"/>
        <v>1149.5692307692307</v>
      </c>
      <c r="M488" s="136">
        <f t="shared" si="254"/>
        <v>3923.4892307692435</v>
      </c>
      <c r="N488" s="136">
        <f t="shared" si="255"/>
        <v>1624.3507692307821</v>
      </c>
      <c r="O488" s="155">
        <f t="shared" si="241"/>
        <v>4.3945964378138318E-3</v>
      </c>
      <c r="P488" s="100">
        <f t="shared" si="256"/>
        <v>4.4139941608295442E-3</v>
      </c>
      <c r="Q488" s="100">
        <f t="shared" si="233"/>
        <v>0.3730398686855072</v>
      </c>
      <c r="S488" s="100">
        <f t="shared" si="257"/>
        <v>1.9590127689309365E-2</v>
      </c>
      <c r="T488" s="100">
        <f t="shared" si="234"/>
        <v>0.57618567360478012</v>
      </c>
      <c r="U488" s="100">
        <f t="shared" si="265"/>
        <v>0.11257181428642168</v>
      </c>
      <c r="V488" s="100">
        <f t="shared" si="248"/>
        <v>0.65481529149154383</v>
      </c>
      <c r="W488" s="100">
        <f t="shared" si="250"/>
        <v>1.5367897004898157</v>
      </c>
      <c r="X488" s="100">
        <f t="shared" si="258"/>
        <v>-3.6243853635192554E-3</v>
      </c>
      <c r="Y488" s="100">
        <f t="shared" si="235"/>
        <v>0.2833862614549118</v>
      </c>
      <c r="Z488" s="100">
        <f t="shared" si="266"/>
        <v>6.2767364216759713E-2</v>
      </c>
      <c r="AA488" s="100">
        <f t="shared" si="259"/>
        <v>0.34518470850845617</v>
      </c>
      <c r="AB488" s="100">
        <f t="shared" si="275"/>
        <v>0.86613048779040491</v>
      </c>
      <c r="AC488" s="100">
        <f t="shared" si="263"/>
        <v>0.13386951220959514</v>
      </c>
      <c r="AD488" s="100">
        <f t="shared" si="269"/>
        <v>-0.53678970048981556</v>
      </c>
      <c r="AE488" s="359">
        <f t="shared" si="264"/>
        <v>8303740.153846154</v>
      </c>
      <c r="AF488" s="100">
        <f t="shared" si="273"/>
        <v>2.5430176062386744E-2</v>
      </c>
      <c r="AG488" s="100">
        <f t="shared" si="274"/>
        <v>0.46788820079388671</v>
      </c>
      <c r="AI488" s="198">
        <f t="shared" si="242"/>
        <v>4414572.5</v>
      </c>
      <c r="AJ488" s="205">
        <f t="shared" si="260"/>
        <v>2.7168316566072534E-2</v>
      </c>
      <c r="AK488" s="35">
        <f t="shared" si="261"/>
        <v>2773.9200000000128</v>
      </c>
      <c r="AL488" s="35">
        <f t="shared" si="246"/>
        <v>-419</v>
      </c>
      <c r="AM488" s="35">
        <f t="shared" si="247"/>
        <v>-13617.5</v>
      </c>
      <c r="AN488">
        <f t="shared" si="262"/>
        <v>90152.400000000416</v>
      </c>
      <c r="AO488">
        <f t="shared" si="243"/>
        <v>4419122.5</v>
      </c>
      <c r="AP488" s="35">
        <f t="shared" si="244"/>
        <v>1.9238156443954655</v>
      </c>
    </row>
    <row r="489" spans="2:42">
      <c r="B489" s="149">
        <v>45408</v>
      </c>
      <c r="C489" s="352">
        <v>3029710</v>
      </c>
      <c r="D489" s="352">
        <v>5535131</v>
      </c>
      <c r="E489" s="355">
        <v>143</v>
      </c>
      <c r="F489" s="355">
        <v>140570</v>
      </c>
      <c r="G489" s="111">
        <v>32.5</v>
      </c>
      <c r="H489" s="136">
        <f t="shared" si="268"/>
        <v>8564841</v>
      </c>
      <c r="I489" s="136">
        <f t="shared" si="270"/>
        <v>20872</v>
      </c>
      <c r="J489" s="136">
        <f t="shared" si="271"/>
        <v>63264</v>
      </c>
      <c r="K489" s="155">
        <f t="shared" si="272"/>
        <v>7.3864768768036673E-3</v>
      </c>
      <c r="L489" s="136">
        <f t="shared" si="253"/>
        <v>642.21538461538466</v>
      </c>
      <c r="M489" s="136">
        <f t="shared" si="254"/>
        <v>6636.2153846153851</v>
      </c>
      <c r="N489" s="136">
        <f t="shared" si="255"/>
        <v>5351.7846153846149</v>
      </c>
      <c r="O489" s="155">
        <f t="shared" ref="O489:O508" si="276">I489/H489</f>
        <v>2.436939576578246E-3</v>
      </c>
      <c r="P489" s="100">
        <f t="shared" ref="P489:P508" si="277">(H489-H485)/H485</f>
        <v>2.4428927586230709E-3</v>
      </c>
      <c r="Q489" s="100">
        <f t="shared" ref="Q489:Q508" si="278">(H489-H436)/H436</f>
        <v>0.37398176335736039</v>
      </c>
      <c r="S489" s="100">
        <f t="shared" si="257"/>
        <v>1.0936510447010177E-2</v>
      </c>
      <c r="T489" s="100">
        <f t="shared" si="234"/>
        <v>0.59328349580885043</v>
      </c>
      <c r="U489" s="100">
        <f t="shared" si="265"/>
        <v>0.10936208137711742</v>
      </c>
      <c r="V489" s="100">
        <f t="shared" si="248"/>
        <v>0.65487481031866468</v>
      </c>
      <c r="W489" s="100">
        <f t="shared" si="250"/>
        <v>1.5703334610962054</v>
      </c>
      <c r="X489" s="100">
        <f t="shared" si="258"/>
        <v>-2.1460113375884595E-3</v>
      </c>
      <c r="Y489" s="100">
        <f t="shared" si="235"/>
        <v>0.27771916990570056</v>
      </c>
      <c r="Z489" s="100">
        <f t="shared" si="266"/>
        <v>6.3846377684010316E-2</v>
      </c>
      <c r="AA489" s="100">
        <f t="shared" si="259"/>
        <v>0.34512518968133538</v>
      </c>
      <c r="AB489" s="100">
        <f t="shared" si="275"/>
        <v>0.87323473293392695</v>
      </c>
      <c r="AC489" s="100">
        <f t="shared" si="263"/>
        <v>0.12676526706607308</v>
      </c>
      <c r="AD489" s="100">
        <f t="shared" si="269"/>
        <v>-0.57033346109620542</v>
      </c>
      <c r="AE489" s="359">
        <f t="shared" si="264"/>
        <v>8352267.923076923</v>
      </c>
      <c r="AF489" s="100">
        <f t="shared" si="273"/>
        <v>2.4695515439964282E-2</v>
      </c>
      <c r="AG489" s="100">
        <f t="shared" si="274"/>
        <v>0.45639186694227757</v>
      </c>
      <c r="AI489" s="198">
        <f t="shared" si="242"/>
        <v>4568525</v>
      </c>
      <c r="AJ489" s="205">
        <f t="shared" si="260"/>
        <v>6.0860823995363217E-2</v>
      </c>
      <c r="AK489" s="35">
        <f t="shared" si="261"/>
        <v>5994</v>
      </c>
      <c r="AL489" s="35">
        <f t="shared" si="246"/>
        <v>4737</v>
      </c>
      <c r="AM489" s="35">
        <f t="shared" si="247"/>
        <v>153952.5</v>
      </c>
      <c r="AN489">
        <f t="shared" si="262"/>
        <v>194805</v>
      </c>
      <c r="AO489">
        <f t="shared" si="243"/>
        <v>4573172.5</v>
      </c>
      <c r="AP489" s="35">
        <f t="shared" si="244"/>
        <v>1.872844507833457</v>
      </c>
    </row>
    <row r="490" spans="2:42">
      <c r="B490" s="149">
        <v>45415</v>
      </c>
      <c r="C490" s="352">
        <v>3055887</v>
      </c>
      <c r="D490" s="352">
        <v>5533874</v>
      </c>
      <c r="E490" s="355">
        <v>128</v>
      </c>
      <c r="F490" s="355">
        <v>141626</v>
      </c>
      <c r="G490" s="111">
        <v>32.5</v>
      </c>
      <c r="H490" s="136">
        <f t="shared" si="268"/>
        <v>8589761</v>
      </c>
      <c r="I490" s="136">
        <f t="shared" si="270"/>
        <v>30875</v>
      </c>
      <c r="J490" s="136">
        <f t="shared" si="271"/>
        <v>24920</v>
      </c>
      <c r="K490" s="155">
        <f t="shared" si="272"/>
        <v>2.9011284481605484E-3</v>
      </c>
      <c r="L490" s="136">
        <f t="shared" si="253"/>
        <v>950</v>
      </c>
      <c r="M490" s="136">
        <f t="shared" si="254"/>
        <v>6189</v>
      </c>
      <c r="N490" s="136">
        <f t="shared" si="255"/>
        <v>4289</v>
      </c>
      <c r="O490" s="155">
        <f t="shared" si="276"/>
        <v>3.5943956997173728E-3</v>
      </c>
      <c r="P490" s="100">
        <f t="shared" si="277"/>
        <v>3.6073619861276339E-3</v>
      </c>
      <c r="Q490" s="100">
        <f t="shared" si="278"/>
        <v>0.35600731149807724</v>
      </c>
      <c r="S490" s="100">
        <f t="shared" si="257"/>
        <v>1.8396805528339537E-2</v>
      </c>
      <c r="T490" s="100">
        <f t="shared" si="234"/>
        <v>0.56814132086687419</v>
      </c>
      <c r="U490" s="100">
        <f t="shared" si="265"/>
        <v>0.10025667604343726</v>
      </c>
      <c r="V490" s="100">
        <f t="shared" si="248"/>
        <v>1.0504414125200643</v>
      </c>
      <c r="W490" s="100">
        <f t="shared" si="250"/>
        <v>1.7879514170040487</v>
      </c>
      <c r="X490" s="100">
        <f t="shared" si="258"/>
        <v>-4.3769549937191917E-3</v>
      </c>
      <c r="Y490" s="100">
        <f t="shared" si="235"/>
        <v>0.26175173853238326</v>
      </c>
      <c r="Z490" s="100">
        <f t="shared" si="266"/>
        <v>5.6576834588691276E-2</v>
      </c>
      <c r="AA490" s="100">
        <f t="shared" si="259"/>
        <v>-5.0441412520064205E-2</v>
      </c>
      <c r="AB490" s="100">
        <f t="shared" si="275"/>
        <v>0.83648893316171369</v>
      </c>
      <c r="AC490" s="100">
        <f t="shared" si="263"/>
        <v>0.16351106683828645</v>
      </c>
      <c r="AD490" s="100">
        <f t="shared" si="269"/>
        <v>-0.78795141700404858</v>
      </c>
      <c r="AE490" s="359">
        <f t="shared" si="264"/>
        <v>8396481.7692307699</v>
      </c>
      <c r="AF490" s="100">
        <f t="shared" si="273"/>
        <v>2.3390396815824891E-2</v>
      </c>
      <c r="AG490" s="100">
        <f t="shared" si="274"/>
        <v>0.44393125044430748</v>
      </c>
      <c r="AI490" s="198">
        <f t="shared" si="242"/>
        <v>4602845</v>
      </c>
      <c r="AJ490" s="205">
        <f t="shared" si="260"/>
        <v>4.4842552270162116E-2</v>
      </c>
      <c r="AK490" s="35">
        <f t="shared" si="261"/>
        <v>5239</v>
      </c>
      <c r="AL490" s="35">
        <f t="shared" si="246"/>
        <v>1056</v>
      </c>
      <c r="AM490" s="35">
        <f t="shared" si="247"/>
        <v>34320</v>
      </c>
      <c r="AN490">
        <f t="shared" si="262"/>
        <v>170267.5</v>
      </c>
      <c r="AO490">
        <f t="shared" si="243"/>
        <v>4607005</v>
      </c>
      <c r="AP490" s="35">
        <f t="shared" si="244"/>
        <v>1.8645000385282846</v>
      </c>
    </row>
    <row r="491" spans="2:42">
      <c r="B491" s="149">
        <v>45422</v>
      </c>
      <c r="C491" s="352">
        <v>3061007</v>
      </c>
      <c r="D491" s="352">
        <v>5533517</v>
      </c>
      <c r="E491" s="355">
        <v>109</v>
      </c>
      <c r="F491" s="355">
        <v>142955</v>
      </c>
      <c r="G491" s="111">
        <v>32.299999999999997</v>
      </c>
      <c r="H491" s="136">
        <f t="shared" si="268"/>
        <v>8594524</v>
      </c>
      <c r="I491" s="136">
        <f t="shared" si="270"/>
        <v>43220</v>
      </c>
      <c r="J491" s="136">
        <f t="shared" si="271"/>
        <v>4763</v>
      </c>
      <c r="K491" s="155">
        <f t="shared" si="272"/>
        <v>5.5419008661794413E-4</v>
      </c>
      <c r="L491" s="136">
        <f t="shared" si="253"/>
        <v>1338.0804953560373</v>
      </c>
      <c r="M491" s="136">
        <f t="shared" si="254"/>
        <v>8041.0804953560373</v>
      </c>
      <c r="N491" s="136">
        <f t="shared" si="255"/>
        <v>5364.9195046439627</v>
      </c>
      <c r="O491" s="155">
        <f t="shared" si="276"/>
        <v>5.028783443969672E-3</v>
      </c>
      <c r="P491" s="100">
        <f t="shared" si="277"/>
        <v>5.0541999208541764E-3</v>
      </c>
      <c r="Q491" s="100">
        <f t="shared" si="278"/>
        <v>0.34177550195330875</v>
      </c>
      <c r="S491" s="100">
        <f t="shared" si="257"/>
        <v>1.329596185434392E-2</v>
      </c>
      <c r="T491" s="100">
        <f t="shared" si="234"/>
        <v>0.55283295843232427</v>
      </c>
      <c r="U491" s="100">
        <f t="shared" si="265"/>
        <v>9.8279067731479458E-2</v>
      </c>
      <c r="V491" s="100">
        <f t="shared" si="248"/>
        <v>1.0749527608650011</v>
      </c>
      <c r="W491" s="100">
        <f t="shared" si="250"/>
        <v>0.92931513188338732</v>
      </c>
      <c r="X491" s="100">
        <f t="shared" si="258"/>
        <v>5.5239508019402353E-4</v>
      </c>
      <c r="Y491" s="100">
        <f t="shared" si="235"/>
        <v>0.24794692106426072</v>
      </c>
      <c r="Z491" s="100">
        <f t="shared" si="266"/>
        <v>5.11061892270257E-2</v>
      </c>
      <c r="AA491" s="100">
        <f t="shared" si="259"/>
        <v>-7.495276086500105E-2</v>
      </c>
      <c r="AB491" s="100">
        <f t="shared" si="275"/>
        <v>0.77411865009470615</v>
      </c>
      <c r="AC491" s="100">
        <f t="shared" si="263"/>
        <v>0.2258813499052939</v>
      </c>
      <c r="AD491" s="100">
        <f t="shared" si="269"/>
        <v>7.0684868116612676E-2</v>
      </c>
      <c r="AE491" s="359">
        <f t="shared" si="264"/>
        <v>8438247.9230769239</v>
      </c>
      <c r="AF491" s="100">
        <f t="shared" si="273"/>
        <v>2.2144639345536621E-2</v>
      </c>
      <c r="AG491" s="100">
        <f t="shared" si="274"/>
        <v>0.43149225039873346</v>
      </c>
      <c r="AI491" s="198">
        <f t="shared" si="242"/>
        <v>4617446.5</v>
      </c>
      <c r="AJ491" s="205">
        <f t="shared" si="260"/>
        <v>4.9195608137862286E-2</v>
      </c>
      <c r="AK491" s="35">
        <f t="shared" si="261"/>
        <v>6703</v>
      </c>
      <c r="AL491" s="35">
        <f t="shared" si="246"/>
        <v>1329</v>
      </c>
      <c r="AM491" s="35">
        <f t="shared" si="247"/>
        <v>42926.7</v>
      </c>
      <c r="AN491">
        <f t="shared" si="262"/>
        <v>216506.9</v>
      </c>
      <c r="AO491">
        <f t="shared" si="243"/>
        <v>4620967.1999999993</v>
      </c>
      <c r="AP491" s="35">
        <f t="shared" si="244"/>
        <v>1.8598972093980675</v>
      </c>
    </row>
    <row r="492" spans="2:42">
      <c r="B492" s="149">
        <v>45429</v>
      </c>
      <c r="C492" s="352">
        <v>3029785</v>
      </c>
      <c r="D492" s="352">
        <v>5555756</v>
      </c>
      <c r="E492" s="355">
        <v>108</v>
      </c>
      <c r="F492" s="355">
        <v>144478</v>
      </c>
      <c r="G492" s="111">
        <v>32.299999999999997</v>
      </c>
      <c r="H492" s="136">
        <f t="shared" si="268"/>
        <v>8585541</v>
      </c>
      <c r="I492" s="136">
        <f t="shared" si="270"/>
        <v>83964</v>
      </c>
      <c r="J492" s="136">
        <f t="shared" si="271"/>
        <v>-8983</v>
      </c>
      <c r="K492" s="155">
        <f t="shared" si="272"/>
        <v>-1.046293995917089E-3</v>
      </c>
      <c r="L492" s="136">
        <f t="shared" si="253"/>
        <v>2599.5046439628486</v>
      </c>
      <c r="M492" s="136">
        <f t="shared" si="254"/>
        <v>11244.50464396285</v>
      </c>
      <c r="N492" s="136">
        <f t="shared" si="255"/>
        <v>6045.4953560371514</v>
      </c>
      <c r="O492" s="155">
        <f t="shared" si="276"/>
        <v>9.779698215872476E-3</v>
      </c>
      <c r="P492" s="100">
        <f t="shared" si="277"/>
        <v>9.8762853056556452E-3</v>
      </c>
      <c r="Q492" s="100">
        <f t="shared" si="278"/>
        <v>0.31934815092560809</v>
      </c>
      <c r="S492" s="100">
        <f t="shared" si="257"/>
        <v>1.3889260711847618E-2</v>
      </c>
      <c r="T492" s="100">
        <f t="shared" si="234"/>
        <v>0.49857753878545663</v>
      </c>
      <c r="U492" s="100">
        <f t="shared" si="265"/>
        <v>8.9656697818194242E-2</v>
      </c>
      <c r="V492" s="100">
        <f t="shared" si="248"/>
        <v>3.4756762774128909</v>
      </c>
      <c r="W492" s="100">
        <f t="shared" si="250"/>
        <v>0.49431899385450906</v>
      </c>
      <c r="X492" s="100">
        <f t="shared" si="258"/>
        <v>7.701199481907106E-3</v>
      </c>
      <c r="Y492" s="100">
        <f t="shared" si="235"/>
        <v>0.23856557970994055</v>
      </c>
      <c r="Z492" s="100">
        <f t="shared" si="266"/>
        <v>4.7536606469633397E-2</v>
      </c>
      <c r="AA492" s="100">
        <f t="shared" si="259"/>
        <v>-2.4756762774128909</v>
      </c>
      <c r="AB492" s="100">
        <f t="shared" si="275"/>
        <v>0.49117357001785911</v>
      </c>
      <c r="AC492" s="100">
        <f t="shared" si="263"/>
        <v>0.508826429982141</v>
      </c>
      <c r="AD492" s="100">
        <f t="shared" si="269"/>
        <v>0.50568100614549094</v>
      </c>
      <c r="AE492" s="359">
        <f t="shared" si="264"/>
        <v>8476817.692307692</v>
      </c>
      <c r="AF492" s="100">
        <f t="shared" si="273"/>
        <v>2.0843323039362135E-2</v>
      </c>
      <c r="AG492" s="100">
        <f t="shared" si="274"/>
        <v>0.41767057808162544</v>
      </c>
      <c r="AI492" s="198">
        <f t="shared" si="242"/>
        <v>4666639.3999999994</v>
      </c>
      <c r="AJ492" s="205">
        <f t="shared" si="260"/>
        <v>5.7098824404854476E-2</v>
      </c>
      <c r="AK492" s="35">
        <f t="shared" si="261"/>
        <v>8645</v>
      </c>
      <c r="AL492" s="35">
        <f t="shared" si="246"/>
        <v>1523</v>
      </c>
      <c r="AM492" s="35">
        <f t="shared" si="247"/>
        <v>49192.899999999994</v>
      </c>
      <c r="AN492">
        <f t="shared" si="262"/>
        <v>279233.5</v>
      </c>
      <c r="AO492">
        <f t="shared" si="243"/>
        <v>4670127.8</v>
      </c>
      <c r="AP492" s="35">
        <f t="shared" si="244"/>
        <v>1.8383953004455253</v>
      </c>
    </row>
    <row r="493" spans="2:42">
      <c r="B493" s="149">
        <v>45436</v>
      </c>
      <c r="C493" s="352">
        <v>3071926</v>
      </c>
      <c r="D493" s="352">
        <v>5563269</v>
      </c>
      <c r="E493" s="355">
        <v>118</v>
      </c>
      <c r="F493" s="355">
        <v>149207</v>
      </c>
      <c r="G493" s="111">
        <v>32.299999999999997</v>
      </c>
      <c r="H493" s="136">
        <f t="shared" si="268"/>
        <v>8635195</v>
      </c>
      <c r="I493" s="136">
        <f t="shared" si="270"/>
        <v>70354</v>
      </c>
      <c r="J493" s="136">
        <f t="shared" si="271"/>
        <v>49654</v>
      </c>
      <c r="K493" s="155">
        <f t="shared" si="272"/>
        <v>5.7501886176282062E-3</v>
      </c>
      <c r="L493" s="136">
        <f t="shared" si="253"/>
        <v>2178.1424148606811</v>
      </c>
      <c r="M493" s="136">
        <f t="shared" si="254"/>
        <v>10815.142414860682</v>
      </c>
      <c r="N493" s="136">
        <f t="shared" si="255"/>
        <v>6458.8575851393189</v>
      </c>
      <c r="O493" s="155">
        <f t="shared" si="276"/>
        <v>8.1473550973660703E-3</v>
      </c>
      <c r="P493" s="100">
        <f t="shared" si="277"/>
        <v>8.2142797513695825E-3</v>
      </c>
      <c r="Q493" s="100">
        <f t="shared" si="278"/>
        <v>0.32792667726934632</v>
      </c>
      <c r="S493" s="100">
        <f t="shared" si="257"/>
        <v>1.3934006885147423E-2</v>
      </c>
      <c r="T493" s="100">
        <f t="shared" si="234"/>
        <v>0.51586033479776106</v>
      </c>
      <c r="U493" s="100">
        <f t="shared" si="265"/>
        <v>8.4510542812014353E-2</v>
      </c>
      <c r="V493" s="100">
        <f t="shared" si="248"/>
        <v>0.84869295525033228</v>
      </c>
      <c r="W493" s="100">
        <f t="shared" si="250"/>
        <v>0.60005116979844786</v>
      </c>
      <c r="X493" s="100">
        <f t="shared" si="258"/>
        <v>5.0835291883787395E-3</v>
      </c>
      <c r="Y493" s="100">
        <f t="shared" si="235"/>
        <v>0.2428437149153925</v>
      </c>
      <c r="Z493" s="100">
        <f t="shared" si="266"/>
        <v>4.4558606611550387E-2</v>
      </c>
      <c r="AA493" s="100">
        <f t="shared" si="259"/>
        <v>0.15130704474966769</v>
      </c>
      <c r="AB493" s="100">
        <f t="shared" si="275"/>
        <v>0.47973171961440109</v>
      </c>
      <c r="AC493" s="100">
        <f t="shared" si="263"/>
        <v>0.52026828038559902</v>
      </c>
      <c r="AD493" s="100">
        <f t="shared" si="269"/>
        <v>0.39994883020155214</v>
      </c>
      <c r="AE493" s="359">
        <f t="shared" si="264"/>
        <v>8513486.692307692</v>
      </c>
      <c r="AF493" s="100">
        <f t="shared" si="273"/>
        <v>1.930239435750488E-2</v>
      </c>
      <c r="AG493" s="100">
        <f t="shared" si="274"/>
        <v>0.40457749013680416</v>
      </c>
      <c r="AI493" s="198">
        <f t="shared" si="242"/>
        <v>4819386.0999999996</v>
      </c>
      <c r="AJ493" s="205">
        <f t="shared" si="260"/>
        <v>5.4910742526307642E-2</v>
      </c>
      <c r="AK493" s="35">
        <f t="shared" si="261"/>
        <v>8637</v>
      </c>
      <c r="AL493" s="35">
        <f t="shared" si="246"/>
        <v>4729</v>
      </c>
      <c r="AM493" s="35">
        <f t="shared" si="247"/>
        <v>152746.69999999998</v>
      </c>
      <c r="AN493">
        <f t="shared" si="262"/>
        <v>278975.09999999998</v>
      </c>
      <c r="AO493">
        <f t="shared" si="243"/>
        <v>4823197.5</v>
      </c>
      <c r="AP493" s="35">
        <f t="shared" si="244"/>
        <v>1.7903465491512633</v>
      </c>
    </row>
    <row r="494" spans="2:42">
      <c r="B494" s="149">
        <v>45443</v>
      </c>
      <c r="C494" s="352">
        <v>3137455</v>
      </c>
      <c r="D494" s="352">
        <v>5587349</v>
      </c>
      <c r="E494" s="355">
        <v>122</v>
      </c>
      <c r="F494" s="355">
        <v>150110</v>
      </c>
      <c r="G494" s="111">
        <v>32.299999999999997</v>
      </c>
      <c r="H494" s="136">
        <f t="shared" si="268"/>
        <v>8724804</v>
      </c>
      <c r="I494" s="136">
        <f t="shared" si="270"/>
        <v>135043</v>
      </c>
      <c r="J494" s="136">
        <f t="shared" si="271"/>
        <v>89609</v>
      </c>
      <c r="K494" s="155">
        <f t="shared" si="272"/>
        <v>1.0270603213550699E-2</v>
      </c>
      <c r="L494" s="136">
        <f t="shared" si="253"/>
        <v>4180.897832817338</v>
      </c>
      <c r="M494" s="136">
        <f t="shared" si="254"/>
        <v>12664.897832817338</v>
      </c>
      <c r="N494" s="136">
        <f t="shared" si="255"/>
        <v>4303.102167182662</v>
      </c>
      <c r="O494" s="155">
        <f t="shared" si="276"/>
        <v>1.5478055438265432E-2</v>
      </c>
      <c r="P494" s="100">
        <f t="shared" si="277"/>
        <v>1.5721392015447228E-2</v>
      </c>
      <c r="Q494" s="100">
        <f t="shared" si="278"/>
        <v>0.33094096215219981</v>
      </c>
      <c r="S494" s="100">
        <f t="shared" si="257"/>
        <v>2.669208645476747E-2</v>
      </c>
      <c r="T494" s="100">
        <f t="shared" si="234"/>
        <v>0.51811380583980282</v>
      </c>
      <c r="U494" s="100">
        <f t="shared" si="265"/>
        <v>8.6806516568018438E-2</v>
      </c>
      <c r="V494" s="100">
        <f t="shared" si="248"/>
        <v>0.73127699226640186</v>
      </c>
      <c r="W494" s="100">
        <f t="shared" si="250"/>
        <v>0.60401501743888986</v>
      </c>
      <c r="X494" s="100">
        <f t="shared" si="258"/>
        <v>9.6632124258701959E-3</v>
      </c>
      <c r="Y494" s="100">
        <f t="shared" si="235"/>
        <v>0.24476287650043027</v>
      </c>
      <c r="Z494" s="100">
        <f t="shared" si="266"/>
        <v>3.5102166186971456E-2</v>
      </c>
      <c r="AA494" s="100">
        <f t="shared" si="259"/>
        <v>0.2687230077335982</v>
      </c>
      <c r="AB494" s="100">
        <f t="shared" si="275"/>
        <v>0.45657586553565765</v>
      </c>
      <c r="AC494" s="100">
        <f t="shared" si="263"/>
        <v>0.54342413446434246</v>
      </c>
      <c r="AD494" s="100">
        <f t="shared" si="269"/>
        <v>0.39598498256111014</v>
      </c>
      <c r="AE494" s="359">
        <f t="shared" si="264"/>
        <v>8547338.615384616</v>
      </c>
      <c r="AF494" s="100">
        <f t="shared" si="273"/>
        <v>1.796667345919415E-2</v>
      </c>
      <c r="AG494" s="100">
        <f t="shared" si="274"/>
        <v>0.39230533920119265</v>
      </c>
      <c r="AI494" s="198">
        <f t="shared" si="242"/>
        <v>4848553</v>
      </c>
      <c r="AJ494" s="205">
        <f t="shared" si="260"/>
        <v>5.3381767146188933E-2</v>
      </c>
      <c r="AK494" s="35">
        <f t="shared" si="261"/>
        <v>8484</v>
      </c>
      <c r="AL494" s="35">
        <f t="shared" si="246"/>
        <v>903</v>
      </c>
      <c r="AM494" s="35">
        <f t="shared" si="247"/>
        <v>29166.899999999998</v>
      </c>
      <c r="AN494">
        <f t="shared" si="262"/>
        <v>274033.19999999995</v>
      </c>
      <c r="AO494">
        <f t="shared" si="243"/>
        <v>4852493.5999999996</v>
      </c>
      <c r="AP494" s="35">
        <f t="shared" si="244"/>
        <v>1.7980042261158264</v>
      </c>
    </row>
    <row r="495" spans="2:42">
      <c r="B495" s="149">
        <v>45450</v>
      </c>
      <c r="C495" s="352">
        <v>3126107</v>
      </c>
      <c r="D495" s="352">
        <v>5585526</v>
      </c>
      <c r="E495" s="355">
        <v>108</v>
      </c>
      <c r="F495" s="355">
        <v>150669</v>
      </c>
      <c r="G495" s="111">
        <v>32.299999999999997</v>
      </c>
      <c r="H495" s="136">
        <f t="shared" si="268"/>
        <v>8711633</v>
      </c>
      <c r="I495" s="136">
        <f t="shared" si="270"/>
        <v>117109</v>
      </c>
      <c r="J495" s="136">
        <f t="shared" si="271"/>
        <v>-13171</v>
      </c>
      <c r="K495" s="155">
        <f t="shared" si="272"/>
        <v>-1.5118864626184321E-3</v>
      </c>
      <c r="L495" s="136">
        <f t="shared" si="253"/>
        <v>3625.6656346749228</v>
      </c>
      <c r="M495" s="136">
        <f t="shared" si="254"/>
        <v>11339.665634674922</v>
      </c>
      <c r="N495" s="136">
        <f t="shared" si="255"/>
        <v>4088.3343653250772</v>
      </c>
      <c r="O495" s="155">
        <f t="shared" si="276"/>
        <v>1.3442829834544224E-2</v>
      </c>
      <c r="P495" s="100">
        <f t="shared" si="277"/>
        <v>1.3626001858858035E-2</v>
      </c>
      <c r="Q495" s="100">
        <f t="shared" si="278"/>
        <v>0.32474881631322322</v>
      </c>
      <c r="S495" s="100">
        <f t="shared" si="257"/>
        <v>2.1267510985763835E-2</v>
      </c>
      <c r="T495" s="100">
        <f t="shared" si="234"/>
        <v>0.4985269303779265</v>
      </c>
      <c r="U495" s="100">
        <f t="shared" si="265"/>
        <v>7.3246387101159799E-2</v>
      </c>
      <c r="V495" s="100">
        <f t="shared" si="248"/>
        <v>0.86158985650292308</v>
      </c>
      <c r="W495" s="100">
        <f t="shared" si="250"/>
        <v>0.55589237377144374</v>
      </c>
      <c r="X495" s="100">
        <f t="shared" si="258"/>
        <v>9.3989048917713629E-3</v>
      </c>
      <c r="Y495" s="100">
        <f t="shared" si="235"/>
        <v>0.2440079430834772</v>
      </c>
      <c r="Z495" s="100">
        <f t="shared" si="266"/>
        <v>1.9548294110431599E-2</v>
      </c>
      <c r="AA495" s="100">
        <f t="shared" si="259"/>
        <v>0.13841014349707692</v>
      </c>
      <c r="AB495" s="100">
        <f t="shared" si="275"/>
        <v>0.40901441275868711</v>
      </c>
      <c r="AC495" s="100">
        <f t="shared" si="263"/>
        <v>0.59098558724131289</v>
      </c>
      <c r="AD495" s="100">
        <f t="shared" si="269"/>
        <v>0.44410762622855632</v>
      </c>
      <c r="AE495" s="359">
        <f t="shared" si="264"/>
        <v>8571988.0769230761</v>
      </c>
      <c r="AF495" s="100">
        <f t="shared" si="273"/>
        <v>1.5849279976759098E-2</v>
      </c>
      <c r="AG495" s="100">
        <f t="shared" si="274"/>
        <v>0.37994071014501435</v>
      </c>
      <c r="AI495" s="198">
        <f t="shared" si="242"/>
        <v>4866608.6999999993</v>
      </c>
      <c r="AJ495" s="205">
        <f t="shared" si="260"/>
        <v>5.3961036689867278E-2</v>
      </c>
      <c r="AK495" s="35">
        <f t="shared" si="261"/>
        <v>7714</v>
      </c>
      <c r="AL495" s="35">
        <f t="shared" si="246"/>
        <v>559</v>
      </c>
      <c r="AM495" s="35">
        <f t="shared" si="247"/>
        <v>18055.699999999997</v>
      </c>
      <c r="AN495">
        <f t="shared" si="262"/>
        <v>249162.19999999998</v>
      </c>
      <c r="AO495">
        <f t="shared" si="243"/>
        <v>4870097.0999999996</v>
      </c>
      <c r="AP495" s="35">
        <f t="shared" si="244"/>
        <v>1.7888006791486766</v>
      </c>
    </row>
    <row r="496" spans="2:42">
      <c r="B496" s="149">
        <v>45457</v>
      </c>
      <c r="C496" s="352">
        <v>3177131</v>
      </c>
      <c r="D496" s="352">
        <v>5644166</v>
      </c>
      <c r="E496" s="355">
        <v>112</v>
      </c>
      <c r="F496" s="355">
        <v>150495</v>
      </c>
      <c r="G496" s="111">
        <v>32.299999999999997</v>
      </c>
      <c r="H496" s="136">
        <f t="shared" si="268"/>
        <v>8821297</v>
      </c>
      <c r="I496" s="136">
        <f t="shared" si="270"/>
        <v>235756</v>
      </c>
      <c r="J496" s="136">
        <f t="shared" si="271"/>
        <v>109664</v>
      </c>
      <c r="K496" s="155">
        <f t="shared" si="272"/>
        <v>1.2431731977735247E-2</v>
      </c>
      <c r="L496" s="136">
        <f t="shared" si="253"/>
        <v>7298.9473684210534</v>
      </c>
      <c r="M496" s="136">
        <f t="shared" si="254"/>
        <v>13315.947368421053</v>
      </c>
      <c r="N496" s="136">
        <f t="shared" si="255"/>
        <v>-1281.9473684210534</v>
      </c>
      <c r="O496" s="155">
        <f t="shared" si="276"/>
        <v>2.6725775132613719E-2</v>
      </c>
      <c r="P496" s="100">
        <f t="shared" si="277"/>
        <v>2.7459655716512214E-2</v>
      </c>
      <c r="Q496" s="100">
        <f t="shared" si="278"/>
        <v>0.33096063877924498</v>
      </c>
      <c r="S496" s="100">
        <f t="shared" si="257"/>
        <v>4.8632493724802252E-2</v>
      </c>
      <c r="T496" s="100">
        <f t="shared" si="234"/>
        <v>0.50964144524271104</v>
      </c>
      <c r="U496" s="100">
        <f t="shared" si="265"/>
        <v>9.5169285783965135E-2</v>
      </c>
      <c r="V496" s="100">
        <f t="shared" si="248"/>
        <v>0.46527575138605193</v>
      </c>
      <c r="W496" s="100">
        <f t="shared" si="250"/>
        <v>0.6249936374896079</v>
      </c>
      <c r="X496" s="100">
        <f t="shared" si="258"/>
        <v>1.5913225850811303E-2</v>
      </c>
      <c r="Y496" s="100">
        <f t="shared" si="235"/>
        <v>0.24782394438282396</v>
      </c>
      <c r="Z496" s="100">
        <f t="shared" si="266"/>
        <v>2.4618624891146551E-2</v>
      </c>
      <c r="AA496" s="100">
        <f t="shared" si="259"/>
        <v>0.53472424861394807</v>
      </c>
      <c r="AB496" s="100">
        <f t="shared" si="275"/>
        <v>0.3242505030379369</v>
      </c>
      <c r="AC496" s="100">
        <f t="shared" si="263"/>
        <v>0.67574949696206299</v>
      </c>
      <c r="AD496" s="100">
        <f t="shared" si="269"/>
        <v>0.3750063625103921</v>
      </c>
      <c r="AE496" s="359">
        <f t="shared" si="264"/>
        <v>8603657.538461538</v>
      </c>
      <c r="AF496" s="100">
        <f t="shared" si="273"/>
        <v>1.4963144278653901E-2</v>
      </c>
      <c r="AG496" s="100">
        <f t="shared" si="274"/>
        <v>0.36953829749592787</v>
      </c>
      <c r="AI496" s="198">
        <f t="shared" si="242"/>
        <v>4860988.5</v>
      </c>
      <c r="AJ496" s="205">
        <f t="shared" si="260"/>
        <v>4.1646479048713422E-2</v>
      </c>
      <c r="AK496" s="35">
        <f t="shared" si="261"/>
        <v>6017</v>
      </c>
      <c r="AL496" s="35">
        <f t="shared" si="246"/>
        <v>-174</v>
      </c>
      <c r="AM496" s="35">
        <f t="shared" si="247"/>
        <v>-5620.2</v>
      </c>
      <c r="AN496">
        <f t="shared" si="262"/>
        <v>194349.09999999998</v>
      </c>
      <c r="AO496">
        <f t="shared" si="243"/>
        <v>4864606.0999999996</v>
      </c>
      <c r="AP496" s="35">
        <f t="shared" si="244"/>
        <v>1.8133630593441061</v>
      </c>
    </row>
    <row r="497" spans="2:42">
      <c r="B497" s="149">
        <v>45464</v>
      </c>
      <c r="C497" s="352">
        <v>3133695</v>
      </c>
      <c r="D497" s="352">
        <v>5594776</v>
      </c>
      <c r="E497" s="355">
        <v>144</v>
      </c>
      <c r="F497" s="355">
        <v>150459</v>
      </c>
      <c r="G497" s="111">
        <v>32.6</v>
      </c>
      <c r="H497" s="136">
        <f t="shared" si="268"/>
        <v>8728471</v>
      </c>
      <c r="I497" s="136">
        <f t="shared" si="270"/>
        <v>93276</v>
      </c>
      <c r="J497" s="136">
        <f t="shared" si="271"/>
        <v>-92826</v>
      </c>
      <c r="K497" s="155">
        <f t="shared" si="272"/>
        <v>-1.0634852312621535E-2</v>
      </c>
      <c r="L497" s="136">
        <f t="shared" si="253"/>
        <v>2861.2269938650306</v>
      </c>
      <c r="M497" s="136">
        <f t="shared" si="254"/>
        <v>4113.2269938650306</v>
      </c>
      <c r="N497" s="136">
        <f t="shared" si="255"/>
        <v>-1609.2269938650306</v>
      </c>
      <c r="O497" s="155">
        <f t="shared" si="276"/>
        <v>1.0686407733954779E-2</v>
      </c>
      <c r="P497" s="100">
        <f t="shared" si="277"/>
        <v>1.080184060695792E-2</v>
      </c>
      <c r="Q497" s="100">
        <f t="shared" si="278"/>
        <v>0.31465904301962455</v>
      </c>
      <c r="S497" s="100">
        <f t="shared" si="257"/>
        <v>2.010758071646257E-2</v>
      </c>
      <c r="T497" s="100">
        <f t="shared" si="234"/>
        <v>0.48380979438190275</v>
      </c>
      <c r="U497" s="100">
        <f t="shared" si="265"/>
        <v>6.9205190005404552E-2</v>
      </c>
      <c r="V497" s="100">
        <f t="shared" si="248"/>
        <v>0.46792924396182106</v>
      </c>
      <c r="W497" s="100">
        <f t="shared" si="250"/>
        <v>0.66221750503880961</v>
      </c>
      <c r="X497" s="100">
        <f t="shared" si="258"/>
        <v>5.6633968265780424E-3</v>
      </c>
      <c r="Y497" s="100">
        <f t="shared" si="235"/>
        <v>0.23575451521253729</v>
      </c>
      <c r="Z497" s="100">
        <f t="shared" si="266"/>
        <v>1.1100685443470794E-2</v>
      </c>
      <c r="AA497" s="100">
        <f t="shared" si="259"/>
        <v>0.53207075603817899</v>
      </c>
      <c r="AB497" s="100">
        <f t="shared" si="275"/>
        <v>0.33025508394266878</v>
      </c>
      <c r="AC497" s="100">
        <f t="shared" si="263"/>
        <v>0.66974491605733111</v>
      </c>
      <c r="AD497" s="100">
        <f t="shared" si="269"/>
        <v>0.33778249496119045</v>
      </c>
      <c r="AE497" s="359">
        <f t="shared" si="264"/>
        <v>8623984.846153846</v>
      </c>
      <c r="AF497" s="100">
        <f t="shared" si="273"/>
        <v>1.2979189119540635E-2</v>
      </c>
      <c r="AG497" s="100">
        <f t="shared" si="274"/>
        <v>0.35846721480486948</v>
      </c>
      <c r="AI497" s="198">
        <f t="shared" si="242"/>
        <v>4904963.4000000004</v>
      </c>
      <c r="AJ497" s="205">
        <f t="shared" si="260"/>
        <v>1.7756888164656644E-2</v>
      </c>
      <c r="AK497" s="35">
        <f t="shared" si="261"/>
        <v>1252</v>
      </c>
      <c r="AL497" s="35">
        <f t="shared" si="246"/>
        <v>-36</v>
      </c>
      <c r="AM497" s="35">
        <f t="shared" si="247"/>
        <v>-1173.6000000000001</v>
      </c>
      <c r="AN497">
        <f t="shared" si="262"/>
        <v>40815.200000000004</v>
      </c>
      <c r="AO497">
        <f t="shared" si="243"/>
        <v>4909657.8</v>
      </c>
      <c r="AP497" s="35">
        <f t="shared" si="244"/>
        <v>1.7778165720633321</v>
      </c>
    </row>
    <row r="498" spans="2:42">
      <c r="B498" s="149">
        <v>45471</v>
      </c>
      <c r="C498" s="352">
        <v>3189452</v>
      </c>
      <c r="D498" s="352">
        <v>5686613</v>
      </c>
      <c r="E498" s="355">
        <v>157</v>
      </c>
      <c r="F498" s="355">
        <v>151241</v>
      </c>
      <c r="G498" s="111">
        <v>32.6</v>
      </c>
      <c r="H498" s="136">
        <f t="shared" si="268"/>
        <v>8876065</v>
      </c>
      <c r="I498" s="136">
        <f t="shared" si="270"/>
        <v>151261</v>
      </c>
      <c r="J498" s="136">
        <f t="shared" si="271"/>
        <v>147594</v>
      </c>
      <c r="K498" s="155">
        <f t="shared" si="272"/>
        <v>1.662831446141956E-2</v>
      </c>
      <c r="L498" s="136">
        <f t="shared" si="253"/>
        <v>4639.9079754601225</v>
      </c>
      <c r="M498" s="136">
        <f t="shared" si="254"/>
        <v>5770.9079754601225</v>
      </c>
      <c r="N498" s="136">
        <f t="shared" si="255"/>
        <v>-3508.9079754601225</v>
      </c>
      <c r="O498" s="155">
        <f t="shared" si="276"/>
        <v>1.7041447983988399E-2</v>
      </c>
      <c r="P498" s="100">
        <f t="shared" si="277"/>
        <v>1.733689375715489E-2</v>
      </c>
      <c r="Q498" s="100">
        <f t="shared" si="278"/>
        <v>0.3290005378250308</v>
      </c>
      <c r="S498" s="100">
        <f t="shared" si="257"/>
        <v>1.6572986704191772E-2</v>
      </c>
      <c r="T498" s="100">
        <f t="shared" si="234"/>
        <v>0.48794441316166004</v>
      </c>
      <c r="U498" s="100">
        <f t="shared" si="265"/>
        <v>6.423831822789558E-2</v>
      </c>
      <c r="V498" s="100">
        <f t="shared" si="248"/>
        <v>0.37777280919278561</v>
      </c>
      <c r="W498" s="100">
        <f t="shared" si="250"/>
        <v>0.34375681768598648</v>
      </c>
      <c r="X498" s="100">
        <f t="shared" si="258"/>
        <v>1.7765849242637251E-2</v>
      </c>
      <c r="Y498" s="100">
        <f t="shared" si="235"/>
        <v>0.25387726248521847</v>
      </c>
      <c r="Z498" s="100">
        <f t="shared" si="266"/>
        <v>2.5162631928588877E-2</v>
      </c>
      <c r="AA498" s="100">
        <f t="shared" si="259"/>
        <v>0.62222719080721434</v>
      </c>
      <c r="AB498" s="100">
        <f t="shared" si="275"/>
        <v>0.36492123602226045</v>
      </c>
      <c r="AC498" s="100">
        <f t="shared" si="263"/>
        <v>0.63507876397773955</v>
      </c>
      <c r="AD498" s="100">
        <f t="shared" si="269"/>
        <v>0.65624318231401357</v>
      </c>
      <c r="AE498" s="359">
        <f t="shared" si="264"/>
        <v>8649530.692307692</v>
      </c>
      <c r="AF498" s="100">
        <f t="shared" si="273"/>
        <v>1.195601128275618E-2</v>
      </c>
      <c r="AG498" s="100">
        <f t="shared" si="274"/>
        <v>0.34927956208193245</v>
      </c>
      <c r="AI498" s="198">
        <f t="shared" si="242"/>
        <v>4930456.6000000006</v>
      </c>
      <c r="AJ498" s="205">
        <f t="shared" si="260"/>
        <v>1.6892380056482945E-2</v>
      </c>
      <c r="AK498" s="35">
        <f t="shared" si="261"/>
        <v>1131</v>
      </c>
      <c r="AL498" s="35">
        <f t="shared" si="246"/>
        <v>782</v>
      </c>
      <c r="AM498" s="35">
        <f t="shared" si="247"/>
        <v>25493.200000000001</v>
      </c>
      <c r="AN498">
        <f t="shared" si="262"/>
        <v>36870.6</v>
      </c>
      <c r="AO498">
        <f t="shared" si="243"/>
        <v>4935574.8</v>
      </c>
      <c r="AP498" s="35">
        <f t="shared" si="244"/>
        <v>1.798385266088967</v>
      </c>
    </row>
    <row r="499" spans="2:42">
      <c r="B499" s="149">
        <v>45478</v>
      </c>
      <c r="C499" s="352">
        <v>3190022</v>
      </c>
      <c r="D499" s="352">
        <v>5686614</v>
      </c>
      <c r="E499" s="355">
        <v>138</v>
      </c>
      <c r="F499" s="355">
        <v>153184</v>
      </c>
      <c r="G499" s="111">
        <v>33</v>
      </c>
      <c r="H499" s="136">
        <f t="shared" si="268"/>
        <v>8876636</v>
      </c>
      <c r="I499" s="136">
        <f t="shared" si="270"/>
        <v>165003</v>
      </c>
      <c r="J499" s="136">
        <f t="shared" si="271"/>
        <v>571</v>
      </c>
      <c r="K499" s="155">
        <f t="shared" si="272"/>
        <v>6.432617040960111E-5</v>
      </c>
      <c r="L499" s="136">
        <f t="shared" si="253"/>
        <v>5000.090909090909</v>
      </c>
      <c r="M499" s="136">
        <f t="shared" si="254"/>
        <v>7515.090909090909</v>
      </c>
      <c r="N499" s="136">
        <f t="shared" si="255"/>
        <v>-2485.090909090909</v>
      </c>
      <c r="O499" s="155">
        <f t="shared" si="276"/>
        <v>1.8588460763739777E-2</v>
      </c>
      <c r="P499" s="100">
        <f t="shared" si="277"/>
        <v>1.894053617731601E-2</v>
      </c>
      <c r="Q499" s="100">
        <f t="shared" si="278"/>
        <v>0.32996999091891555</v>
      </c>
      <c r="S499" s="100">
        <f t="shared" si="257"/>
        <v>2.0445557365758753E-2</v>
      </c>
      <c r="T499" s="100">
        <f t="shared" si="234"/>
        <v>0.47234955829817871</v>
      </c>
      <c r="U499" s="100">
        <f t="shared" si="265"/>
        <v>6.3098280258767667E-2</v>
      </c>
      <c r="V499" s="100">
        <f t="shared" si="248"/>
        <v>0.99824868651488619</v>
      </c>
      <c r="W499" s="100">
        <f t="shared" si="250"/>
        <v>0.3873565935164815</v>
      </c>
      <c r="X499" s="100">
        <f t="shared" si="258"/>
        <v>1.809820597021659E-2</v>
      </c>
      <c r="Y499" s="100">
        <f t="shared" si="235"/>
        <v>0.26153533525907818</v>
      </c>
      <c r="Z499" s="100">
        <f t="shared" si="266"/>
        <v>2.3103154581283661E-2</v>
      </c>
      <c r="AA499" s="100">
        <f t="shared" si="259"/>
        <v>1.7513134851138354E-3</v>
      </c>
      <c r="AB499" s="100">
        <f t="shared" si="275"/>
        <v>0.30747064708788741</v>
      </c>
      <c r="AC499" s="100">
        <f t="shared" si="263"/>
        <v>0.69252935291211248</v>
      </c>
      <c r="AD499" s="100">
        <f t="shared" si="269"/>
        <v>0.61264340648351845</v>
      </c>
      <c r="AE499" s="359">
        <f t="shared" si="264"/>
        <v>8673973</v>
      </c>
      <c r="AF499" s="100">
        <f t="shared" si="273"/>
        <v>1.1897464411025118E-2</v>
      </c>
      <c r="AG499" s="100">
        <f t="shared" si="274"/>
        <v>0.34217387402796728</v>
      </c>
      <c r="AI499" s="198">
        <f t="shared" si="242"/>
        <v>5055072</v>
      </c>
      <c r="AJ499" s="205">
        <f t="shared" si="260"/>
        <v>3.8725796877813655E-2</v>
      </c>
      <c r="AK499" s="35">
        <f t="shared" si="261"/>
        <v>2515</v>
      </c>
      <c r="AL499" s="35">
        <f t="shared" si="246"/>
        <v>1943</v>
      </c>
      <c r="AM499" s="35">
        <f t="shared" si="247"/>
        <v>64119</v>
      </c>
      <c r="AN499">
        <f t="shared" si="262"/>
        <v>82995</v>
      </c>
      <c r="AO499">
        <f t="shared" si="243"/>
        <v>5059626</v>
      </c>
      <c r="AP499" s="35">
        <f t="shared" si="244"/>
        <v>1.7544055627827038</v>
      </c>
    </row>
    <row r="500" spans="2:42">
      <c r="B500" s="149">
        <v>45485</v>
      </c>
      <c r="C500" s="352">
        <v>3221568</v>
      </c>
      <c r="D500" s="352">
        <v>5684945</v>
      </c>
      <c r="E500" s="355">
        <v>140</v>
      </c>
      <c r="F500" s="355">
        <v>154239</v>
      </c>
      <c r="G500" s="111">
        <v>33</v>
      </c>
      <c r="H500" s="136">
        <f t="shared" si="268"/>
        <v>8906513</v>
      </c>
      <c r="I500" s="136">
        <f t="shared" si="270"/>
        <v>85216</v>
      </c>
      <c r="J500" s="136">
        <f t="shared" si="271"/>
        <v>29877</v>
      </c>
      <c r="K500" s="155">
        <f t="shared" si="272"/>
        <v>3.354511468180645E-3</v>
      </c>
      <c r="L500" s="136">
        <f t="shared" si="253"/>
        <v>2582.3030303030305</v>
      </c>
      <c r="M500" s="136">
        <f t="shared" si="254"/>
        <v>6326.30303030303</v>
      </c>
      <c r="N500" s="136">
        <f t="shared" si="255"/>
        <v>1161.6969696969695</v>
      </c>
      <c r="O500" s="155">
        <f t="shared" si="276"/>
        <v>9.56782974436797E-3</v>
      </c>
      <c r="P500" s="100">
        <f t="shared" si="277"/>
        <v>9.6602574428680948E-3</v>
      </c>
      <c r="Q500" s="100">
        <f t="shared" si="278"/>
        <v>0.33382109496420936</v>
      </c>
      <c r="S500" s="100">
        <f t="shared" si="257"/>
        <v>1.3986518025224645E-2</v>
      </c>
      <c r="T500" s="100">
        <f t="shared" si="234"/>
        <v>0.47896258576791956</v>
      </c>
      <c r="U500" s="100">
        <f t="shared" si="265"/>
        <v>6.6447036951949159E-2</v>
      </c>
      <c r="V500" s="100">
        <f t="shared" si="248"/>
        <v>1.0558623690464237</v>
      </c>
      <c r="W500" s="100">
        <f t="shared" si="250"/>
        <v>0.52146310552009012</v>
      </c>
      <c r="X500" s="100">
        <f t="shared" si="258"/>
        <v>7.2249823977537158E-3</v>
      </c>
      <c r="Y500" s="100">
        <f t="shared" si="235"/>
        <v>0.26355135824750286</v>
      </c>
      <c r="Z500" s="100">
        <f t="shared" si="266"/>
        <v>2.7933109385798148E-2</v>
      </c>
      <c r="AA500" s="100">
        <f t="shared" si="259"/>
        <v>-5.5862369046423672E-2</v>
      </c>
      <c r="AB500" s="100">
        <f t="shared" si="275"/>
        <v>2.1737752559246912E-2</v>
      </c>
      <c r="AC500" s="100">
        <f t="shared" si="263"/>
        <v>0.97826224744075307</v>
      </c>
      <c r="AD500" s="100">
        <f t="shared" si="269"/>
        <v>0.47853689447990988</v>
      </c>
      <c r="AE500" s="359">
        <f t="shared" si="264"/>
        <v>8701296.7692307699</v>
      </c>
      <c r="AF500" s="100">
        <f t="shared" si="273"/>
        <v>1.1348572433613072E-2</v>
      </c>
      <c r="AG500" s="100">
        <f t="shared" si="274"/>
        <v>0.33700696238636119</v>
      </c>
      <c r="AI500" s="198">
        <f t="shared" si="242"/>
        <v>5089887</v>
      </c>
      <c r="AJ500" s="205">
        <f t="shared" si="260"/>
        <v>4.708887914464311E-2</v>
      </c>
      <c r="AK500" s="35">
        <f t="shared" si="261"/>
        <v>3744</v>
      </c>
      <c r="AL500" s="35">
        <f t="shared" si="246"/>
        <v>1055</v>
      </c>
      <c r="AM500" s="35">
        <f t="shared" si="247"/>
        <v>34815</v>
      </c>
      <c r="AN500">
        <f t="shared" si="262"/>
        <v>123552</v>
      </c>
      <c r="AO500">
        <f t="shared" si="243"/>
        <v>5094507</v>
      </c>
      <c r="AP500" s="35">
        <f t="shared" si="244"/>
        <v>1.748258074824512</v>
      </c>
    </row>
    <row r="501" spans="2:42">
      <c r="B501" s="149">
        <v>45492</v>
      </c>
      <c r="C501" s="352">
        <v>3186452</v>
      </c>
      <c r="D501" s="352">
        <v>5661593</v>
      </c>
      <c r="E501" s="355">
        <v>140</v>
      </c>
      <c r="F501" s="355">
        <v>154473</v>
      </c>
      <c r="G501" s="111">
        <v>33</v>
      </c>
      <c r="H501" s="136">
        <f t="shared" si="268"/>
        <v>8848045</v>
      </c>
      <c r="I501" s="136">
        <f t="shared" si="270"/>
        <v>119574</v>
      </c>
      <c r="J501" s="136">
        <f t="shared" si="271"/>
        <v>-58468</v>
      </c>
      <c r="K501" s="155">
        <f t="shared" si="272"/>
        <v>-6.6080134086117332E-3</v>
      </c>
      <c r="L501" s="136">
        <f t="shared" si="253"/>
        <v>3623.4545454545455</v>
      </c>
      <c r="M501" s="136">
        <f t="shared" si="254"/>
        <v>7637.454545454546</v>
      </c>
      <c r="N501" s="136">
        <f t="shared" si="255"/>
        <v>390.5454545454545</v>
      </c>
      <c r="O501" s="155">
        <f t="shared" si="276"/>
        <v>1.3514171774668867E-2</v>
      </c>
      <c r="P501" s="100">
        <f t="shared" si="277"/>
        <v>1.3699306556669547E-2</v>
      </c>
      <c r="Q501" s="100">
        <f t="shared" si="278"/>
        <v>0.31214529028545834</v>
      </c>
      <c r="S501" s="100">
        <f t="shared" si="257"/>
        <v>1.6835397190856163E-2</v>
      </c>
      <c r="T501" s="100">
        <f t="shared" si="234"/>
        <v>0.44185370926017514</v>
      </c>
      <c r="U501" s="100">
        <f t="shared" si="265"/>
        <v>6.6316409439543825E-2</v>
      </c>
      <c r="V501" s="100">
        <f t="shared" si="248"/>
        <v>0.60060203872203599</v>
      </c>
      <c r="W501" s="100">
        <f t="shared" si="250"/>
        <v>0.44120795490658504</v>
      </c>
      <c r="X501" s="100">
        <f t="shared" si="258"/>
        <v>1.1942748020653553E-2</v>
      </c>
      <c r="Y501" s="100">
        <f t="shared" si="235"/>
        <v>0.24891175612219216</v>
      </c>
      <c r="Z501" s="100">
        <f t="shared" si="266"/>
        <v>2.6897879798603266E-2</v>
      </c>
      <c r="AA501" s="100">
        <f t="shared" si="259"/>
        <v>0.39939796127796401</v>
      </c>
      <c r="AB501" s="100">
        <f t="shared" si="275"/>
        <v>2.590800277228595E-2</v>
      </c>
      <c r="AC501" s="100">
        <f t="shared" si="263"/>
        <v>0.974091997227714</v>
      </c>
      <c r="AD501" s="100">
        <f t="shared" si="269"/>
        <v>0.55879204509341496</v>
      </c>
      <c r="AE501" s="359">
        <f t="shared" si="264"/>
        <v>8727948.153846154</v>
      </c>
      <c r="AF501" s="100">
        <f t="shared" si="273"/>
        <v>1.2055135711268542E-2</v>
      </c>
      <c r="AG501" s="100">
        <f t="shared" si="274"/>
        <v>0.33241826024485099</v>
      </c>
      <c r="AI501" s="198">
        <f t="shared" si="242"/>
        <v>5097609</v>
      </c>
      <c r="AJ501" s="205">
        <f t="shared" si="260"/>
        <v>3.9275644747930147E-2</v>
      </c>
      <c r="AK501" s="35">
        <f t="shared" si="261"/>
        <v>4014</v>
      </c>
      <c r="AL501" s="35">
        <f t="shared" si="246"/>
        <v>234</v>
      </c>
      <c r="AM501" s="35">
        <f t="shared" si="247"/>
        <v>7722</v>
      </c>
      <c r="AN501">
        <f t="shared" si="262"/>
        <v>132462</v>
      </c>
      <c r="AO501">
        <f t="shared" si="243"/>
        <v>5102229</v>
      </c>
      <c r="AP501" s="35">
        <f t="shared" si="244"/>
        <v>1.7341528575060037</v>
      </c>
    </row>
    <row r="502" spans="2:42">
      <c r="B502" s="149">
        <v>45499</v>
      </c>
      <c r="C502" s="352">
        <v>3237162</v>
      </c>
      <c r="D502" s="352">
        <v>5682426</v>
      </c>
      <c r="E502" s="355">
        <v>141</v>
      </c>
      <c r="F502" s="355">
        <v>155173</v>
      </c>
      <c r="G502" s="111">
        <v>33.299999999999997</v>
      </c>
      <c r="H502" s="136">
        <f t="shared" si="268"/>
        <v>8919588</v>
      </c>
      <c r="I502" s="136">
        <f t="shared" si="270"/>
        <v>43523</v>
      </c>
      <c r="J502" s="136">
        <f t="shared" si="271"/>
        <v>71543</v>
      </c>
      <c r="K502" s="155">
        <f t="shared" si="272"/>
        <v>8.0208861664910983E-3</v>
      </c>
      <c r="L502" s="136">
        <f t="shared" si="253"/>
        <v>1306.996996996997</v>
      </c>
      <c r="M502" s="136">
        <f t="shared" si="254"/>
        <v>5238.996996996997</v>
      </c>
      <c r="N502" s="136">
        <f t="shared" si="255"/>
        <v>2625.003003003003</v>
      </c>
      <c r="O502" s="155">
        <f t="shared" si="276"/>
        <v>4.8794854650237212E-3</v>
      </c>
      <c r="P502" s="100">
        <f t="shared" si="277"/>
        <v>4.9034115906091266E-3</v>
      </c>
      <c r="Q502" s="100">
        <f t="shared" si="278"/>
        <v>0.31586923078284851</v>
      </c>
      <c r="S502" s="100">
        <f t="shared" si="257"/>
        <v>1.4958682557379763E-2</v>
      </c>
      <c r="T502" s="100">
        <f t="shared" si="234"/>
        <v>0.46715185553469729</v>
      </c>
      <c r="U502" s="100">
        <f t="shared" si="265"/>
        <v>6.8472560080007655E-2</v>
      </c>
      <c r="V502" s="100">
        <f t="shared" si="248"/>
        <v>0.70880449519869171</v>
      </c>
      <c r="W502" s="100">
        <f t="shared" si="250"/>
        <v>1.0962020081336306</v>
      </c>
      <c r="X502" s="100">
        <f t="shared" si="258"/>
        <v>-7.3629065315329177E-4</v>
      </c>
      <c r="Y502" s="100">
        <f t="shared" si="235"/>
        <v>0.24286173598276484</v>
      </c>
      <c r="Z502" s="100">
        <f t="shared" si="266"/>
        <v>2.6610932966175508E-2</v>
      </c>
      <c r="AA502" s="100">
        <f t="shared" si="259"/>
        <v>0.29119550480130829</v>
      </c>
      <c r="AB502" s="100">
        <f t="shared" si="275"/>
        <v>2.1759565473822327E-2</v>
      </c>
      <c r="AC502" s="100">
        <f t="shared" si="263"/>
        <v>0.97824043452617759</v>
      </c>
      <c r="AD502" s="100">
        <f t="shared" si="269"/>
        <v>-9.6202008133630501E-2</v>
      </c>
      <c r="AE502" s="359">
        <f t="shared" si="264"/>
        <v>8755236.384615384</v>
      </c>
      <c r="AF502" s="100">
        <f t="shared" si="273"/>
        <v>1.2220974301149023E-2</v>
      </c>
      <c r="AG502" s="100">
        <f t="shared" si="274"/>
        <v>0.32808613029549966</v>
      </c>
      <c r="AI502" s="198">
        <f t="shared" si="242"/>
        <v>5167260.8999999994</v>
      </c>
      <c r="AJ502" s="205">
        <f t="shared" si="260"/>
        <v>4.8028878299019778E-2</v>
      </c>
      <c r="AK502" s="35">
        <f t="shared" si="261"/>
        <v>3932</v>
      </c>
      <c r="AL502" s="35">
        <f t="shared" si="246"/>
        <v>700</v>
      </c>
      <c r="AM502" s="35">
        <f t="shared" si="247"/>
        <v>23309.999999999996</v>
      </c>
      <c r="AN502">
        <f t="shared" si="262"/>
        <v>130935.59999999999</v>
      </c>
      <c r="AO502">
        <f t="shared" si="243"/>
        <v>5171956.1999999993</v>
      </c>
      <c r="AP502" s="35">
        <f t="shared" si="244"/>
        <v>1.7246062524659433</v>
      </c>
    </row>
    <row r="503" spans="2:42">
      <c r="B503" s="149">
        <v>45506</v>
      </c>
      <c r="C503" s="352">
        <v>3288817</v>
      </c>
      <c r="D503" s="352">
        <v>5697624</v>
      </c>
      <c r="E503" s="355">
        <v>134</v>
      </c>
      <c r="F503" s="355">
        <v>156505</v>
      </c>
      <c r="G503" s="111">
        <v>33.5</v>
      </c>
      <c r="H503" s="136">
        <f t="shared" si="268"/>
        <v>8986441</v>
      </c>
      <c r="I503" s="136">
        <f t="shared" si="270"/>
        <v>109805</v>
      </c>
      <c r="J503" s="136">
        <f t="shared" si="271"/>
        <v>66853</v>
      </c>
      <c r="K503" s="155">
        <f t="shared" si="272"/>
        <v>7.4393188582665823E-3</v>
      </c>
      <c r="L503" s="136">
        <f t="shared" si="253"/>
        <v>3277.7611940298507</v>
      </c>
      <c r="M503" s="136">
        <f t="shared" si="254"/>
        <v>6598.7611940298502</v>
      </c>
      <c r="N503" s="136">
        <f t="shared" si="255"/>
        <v>43.238805970149315</v>
      </c>
      <c r="O503" s="155">
        <f t="shared" si="276"/>
        <v>1.2218964103809283E-2</v>
      </c>
      <c r="P503" s="100">
        <f t="shared" si="277"/>
        <v>1.2370114083758757E-2</v>
      </c>
      <c r="Q503" s="100">
        <f t="shared" si="278"/>
        <v>0.31182389314634118</v>
      </c>
      <c r="S503" s="100">
        <f t="shared" si="257"/>
        <v>3.0970005849489439E-2</v>
      </c>
      <c r="T503" s="100">
        <f t="shared" ref="T503:T558" si="279">(C503-C450)/C450</f>
        <v>0.46156847600454537</v>
      </c>
      <c r="U503" s="100">
        <f t="shared" si="265"/>
        <v>7.6223368207005038E-2</v>
      </c>
      <c r="V503" s="100">
        <f t="shared" si="248"/>
        <v>0.77266540020642305</v>
      </c>
      <c r="W503" s="100">
        <f t="shared" si="250"/>
        <v>0.89973134192432036</v>
      </c>
      <c r="X503" s="100">
        <f t="shared" si="258"/>
        <v>1.9361257859246293E-3</v>
      </c>
      <c r="Y503" s="100">
        <f t="shared" ref="Y503:Y558" si="280">(D503-D450)/D450</f>
        <v>0.23857514025647894</v>
      </c>
      <c r="Z503" s="100">
        <f t="shared" si="266"/>
        <v>2.9590482183005973E-2</v>
      </c>
      <c r="AA503" s="100">
        <f t="shared" si="259"/>
        <v>0.22733459979357695</v>
      </c>
      <c r="AB503" s="100">
        <f t="shared" si="275"/>
        <v>4.3126951036410135E-2</v>
      </c>
      <c r="AC503" s="100">
        <f t="shared" si="263"/>
        <v>0.95687304896358971</v>
      </c>
      <c r="AD503" s="100">
        <f t="shared" si="269"/>
        <v>0.10026865807567961</v>
      </c>
      <c r="AE503" s="359">
        <f t="shared" si="264"/>
        <v>8785750.2307692301</v>
      </c>
      <c r="AF503" s="100">
        <f t="shared" si="273"/>
        <v>1.2886508958378133E-2</v>
      </c>
      <c r="AG503" s="100">
        <f t="shared" si="274"/>
        <v>0.32474255793278606</v>
      </c>
      <c r="AI503" s="198">
        <f t="shared" si="242"/>
        <v>5242917.5</v>
      </c>
      <c r="AJ503" s="205">
        <f t="shared" si="260"/>
        <v>3.7159807021541931E-2</v>
      </c>
      <c r="AK503" s="35">
        <f t="shared" si="261"/>
        <v>3321</v>
      </c>
      <c r="AL503" s="35">
        <f t="shared" si="246"/>
        <v>1332</v>
      </c>
      <c r="AM503" s="35">
        <f t="shared" si="247"/>
        <v>44622</v>
      </c>
      <c r="AN503">
        <f t="shared" si="262"/>
        <v>111253.5</v>
      </c>
      <c r="AO503">
        <f t="shared" si="243"/>
        <v>5247406.5</v>
      </c>
      <c r="AP503" s="35">
        <f t="shared" si="244"/>
        <v>1.7125490468481905</v>
      </c>
    </row>
    <row r="504" spans="2:42">
      <c r="B504" s="149">
        <v>45513</v>
      </c>
      <c r="C504" s="352">
        <v>3294816</v>
      </c>
      <c r="D504" s="352">
        <v>5710408</v>
      </c>
      <c r="E504" s="355">
        <v>122</v>
      </c>
      <c r="F504" s="355">
        <v>157277</v>
      </c>
      <c r="G504" s="111">
        <v>33.5</v>
      </c>
      <c r="H504" s="136">
        <f t="shared" si="268"/>
        <v>9005224</v>
      </c>
      <c r="I504" s="136">
        <f t="shared" si="270"/>
        <v>98711</v>
      </c>
      <c r="J504" s="136">
        <f t="shared" si="271"/>
        <v>18783</v>
      </c>
      <c r="K504" s="155">
        <f t="shared" si="272"/>
        <v>2.0857893151797224E-3</v>
      </c>
      <c r="L504" s="136">
        <f t="shared" si="253"/>
        <v>2946.5970149253731</v>
      </c>
      <c r="M504" s="136">
        <f t="shared" si="254"/>
        <v>5984.5970149253735</v>
      </c>
      <c r="N504" s="136">
        <f t="shared" si="255"/>
        <v>91.40298507462694</v>
      </c>
      <c r="O504" s="155">
        <f t="shared" si="276"/>
        <v>1.0961526331826949E-2</v>
      </c>
      <c r="P504" s="100">
        <f t="shared" si="277"/>
        <v>1.1083013071445581E-2</v>
      </c>
      <c r="Q504" s="100">
        <f t="shared" si="278"/>
        <v>0.30411682278992092</v>
      </c>
      <c r="S504" s="100">
        <f t="shared" si="257"/>
        <v>2.2736754276178557E-2</v>
      </c>
      <c r="T504" s="100">
        <f t="shared" si="279"/>
        <v>0.45326104407750922</v>
      </c>
      <c r="U504" s="100">
        <f t="shared" si="265"/>
        <v>7.6383033426581509E-2</v>
      </c>
      <c r="V504" s="100">
        <f t="shared" si="248"/>
        <v>0.31938454985891496</v>
      </c>
      <c r="W504" s="100">
        <f t="shared" si="250"/>
        <v>0.74204495952832006</v>
      </c>
      <c r="X504" s="100">
        <f t="shared" si="258"/>
        <v>4.4790231040054036E-3</v>
      </c>
      <c r="Y504" s="100">
        <f t="shared" si="280"/>
        <v>0.23121146001328147</v>
      </c>
      <c r="Z504" s="100">
        <f t="shared" si="266"/>
        <v>3.1967191932364171E-2</v>
      </c>
      <c r="AA504" s="100">
        <f t="shared" si="259"/>
        <v>0.68061545014108504</v>
      </c>
      <c r="AB504" s="100">
        <f t="shared" si="275"/>
        <v>0.1012475826522629</v>
      </c>
      <c r="AC504" s="100">
        <f t="shared" si="263"/>
        <v>0.89875241734773703</v>
      </c>
      <c r="AD504" s="100">
        <f t="shared" si="269"/>
        <v>0.25795504047167994</v>
      </c>
      <c r="AE504" s="359">
        <f t="shared" si="264"/>
        <v>8817342.538461538</v>
      </c>
      <c r="AF504" s="100">
        <f t="shared" si="273"/>
        <v>1.3336606290814628E-2</v>
      </c>
      <c r="AG504" s="100">
        <f t="shared" si="274"/>
        <v>0.32184198798702035</v>
      </c>
      <c r="AI504" s="198">
        <f t="shared" si="242"/>
        <v>5268779.5</v>
      </c>
      <c r="AJ504" s="205">
        <f t="shared" si="260"/>
        <v>3.5146654532802003E-2</v>
      </c>
      <c r="AK504" s="35">
        <f t="shared" si="261"/>
        <v>3038</v>
      </c>
      <c r="AL504" s="35">
        <f t="shared" si="246"/>
        <v>772</v>
      </c>
      <c r="AM504" s="35">
        <f t="shared" si="247"/>
        <v>25862</v>
      </c>
      <c r="AN504">
        <f t="shared" si="262"/>
        <v>101773</v>
      </c>
      <c r="AO504">
        <f t="shared" si="243"/>
        <v>5272866.5</v>
      </c>
      <c r="AP504" s="35">
        <f t="shared" si="244"/>
        <v>1.7078422144766987</v>
      </c>
    </row>
    <row r="505" spans="2:42">
      <c r="B505" s="149">
        <v>45520</v>
      </c>
      <c r="C505" s="352">
        <v>3262383</v>
      </c>
      <c r="D505" s="352">
        <v>5727859</v>
      </c>
      <c r="E505" s="355">
        <v>121</v>
      </c>
      <c r="F505" s="355">
        <v>158381</v>
      </c>
      <c r="G505" s="111">
        <v>34</v>
      </c>
      <c r="H505" s="136">
        <f t="shared" si="268"/>
        <v>8990242</v>
      </c>
      <c r="I505" s="136">
        <f t="shared" si="270"/>
        <v>142197</v>
      </c>
      <c r="J505" s="136">
        <f t="shared" si="271"/>
        <v>-14982</v>
      </c>
      <c r="K505" s="155">
        <f t="shared" si="272"/>
        <v>-1.6664734942618898E-3</v>
      </c>
      <c r="L505" s="136">
        <f t="shared" si="253"/>
        <v>4182.2647058823532</v>
      </c>
      <c r="M505" s="136">
        <f t="shared" si="254"/>
        <v>8090.2647058823532</v>
      </c>
      <c r="N505" s="136">
        <f t="shared" si="255"/>
        <v>-274.26470588235316</v>
      </c>
      <c r="O505" s="155">
        <f t="shared" si="276"/>
        <v>1.5816815609635423E-2</v>
      </c>
      <c r="P505" s="100">
        <f t="shared" si="277"/>
        <v>1.6071007776294086E-2</v>
      </c>
      <c r="Q505" s="100">
        <f t="shared" si="278"/>
        <v>0.2953970407530449</v>
      </c>
      <c r="S505" s="100">
        <f t="shared" si="257"/>
        <v>2.3829324904313637E-2</v>
      </c>
      <c r="T505" s="100">
        <f t="shared" si="279"/>
        <v>0.42341863970836868</v>
      </c>
      <c r="U505" s="100">
        <f t="shared" si="265"/>
        <v>7.6770463910805553E-2</v>
      </c>
      <c r="V505" s="100">
        <f t="shared" si="248"/>
        <v>2.1647977573087704</v>
      </c>
      <c r="W505" s="100">
        <f t="shared" si="250"/>
        <v>0.53398454257122163</v>
      </c>
      <c r="X505" s="100">
        <f t="shared" si="258"/>
        <v>1.1704479640270857E-2</v>
      </c>
      <c r="Y505" s="100">
        <f t="shared" si="280"/>
        <v>0.23227225798151502</v>
      </c>
      <c r="Z505" s="100">
        <f t="shared" si="266"/>
        <v>3.0977422334602166E-2</v>
      </c>
      <c r="AA505" s="100">
        <f t="shared" si="259"/>
        <v>-1.1647977573087704</v>
      </c>
      <c r="AB505" s="100">
        <f t="shared" si="275"/>
        <v>0.20208439189104141</v>
      </c>
      <c r="AC505" s="100">
        <f t="shared" si="263"/>
        <v>0.79791560810895856</v>
      </c>
      <c r="AD505" s="100">
        <f t="shared" si="269"/>
        <v>0.46601545742877837</v>
      </c>
      <c r="AE505" s="359">
        <f t="shared" si="264"/>
        <v>8848473.384615384</v>
      </c>
      <c r="AF505" s="100">
        <f t="shared" si="273"/>
        <v>1.3809113968684389E-2</v>
      </c>
      <c r="AG505" s="100">
        <f t="shared" si="274"/>
        <v>0.31992225333048885</v>
      </c>
      <c r="AI505" s="198">
        <f t="shared" si="242"/>
        <v>5384954</v>
      </c>
      <c r="AJ505" s="205">
        <f t="shared" si="260"/>
        <v>5.6368583781141318E-2</v>
      </c>
      <c r="AK505" s="35">
        <f t="shared" si="261"/>
        <v>3908</v>
      </c>
      <c r="AL505" s="35">
        <f t="shared" si="246"/>
        <v>1104</v>
      </c>
      <c r="AM505" s="35">
        <f t="shared" si="247"/>
        <v>37536</v>
      </c>
      <c r="AN505">
        <f t="shared" si="262"/>
        <v>132872</v>
      </c>
      <c r="AO505">
        <f t="shared" si="243"/>
        <v>5389068</v>
      </c>
      <c r="AP505" s="35">
        <f t="shared" si="244"/>
        <v>1.6682368825184615</v>
      </c>
    </row>
    <row r="506" spans="2:42">
      <c r="B506" s="149">
        <v>45527</v>
      </c>
      <c r="C506" s="352">
        <v>3316163</v>
      </c>
      <c r="D506" s="352">
        <v>5759875</v>
      </c>
      <c r="E506" s="355">
        <v>129</v>
      </c>
      <c r="F506" s="355">
        <v>160460</v>
      </c>
      <c r="G506" s="111">
        <v>34</v>
      </c>
      <c r="H506" s="136">
        <f t="shared" ref="H506:H537" si="281">C506+D506</f>
        <v>9076038</v>
      </c>
      <c r="I506" s="136">
        <f t="shared" si="270"/>
        <v>156450</v>
      </c>
      <c r="J506" s="136">
        <f t="shared" si="271"/>
        <v>85796</v>
      </c>
      <c r="K506" s="155">
        <f t="shared" si="272"/>
        <v>9.4530234448114911E-3</v>
      </c>
      <c r="L506" s="136">
        <f t="shared" si="253"/>
        <v>4601.4705882352937</v>
      </c>
      <c r="M506" s="136">
        <f t="shared" si="254"/>
        <v>9888.4705882352937</v>
      </c>
      <c r="N506" s="136">
        <f t="shared" si="255"/>
        <v>685.52941176470631</v>
      </c>
      <c r="O506" s="155">
        <f t="shared" si="276"/>
        <v>1.7237697770767377E-2</v>
      </c>
      <c r="P506" s="100">
        <f t="shared" si="277"/>
        <v>1.7540047813867636E-2</v>
      </c>
      <c r="Q506" s="100">
        <f t="shared" si="278"/>
        <v>0.29985918728492117</v>
      </c>
      <c r="S506" s="100">
        <f t="shared" si="257"/>
        <v>2.440440113902239E-2</v>
      </c>
      <c r="T506" s="100">
        <f t="shared" si="279"/>
        <v>0.45294651921181966</v>
      </c>
      <c r="U506" s="100">
        <f t="shared" si="265"/>
        <v>7.950614695796708E-2</v>
      </c>
      <c r="V506" s="100">
        <f t="shared" si="248"/>
        <v>0.62683574991841107</v>
      </c>
      <c r="W506" s="100">
        <f t="shared" si="250"/>
        <v>0.50496005113454778</v>
      </c>
      <c r="X506" s="100">
        <f t="shared" si="258"/>
        <v>1.3629565963551483E-2</v>
      </c>
      <c r="Y506" s="100">
        <f t="shared" si="280"/>
        <v>0.22551757432467942</v>
      </c>
      <c r="Z506" s="100">
        <f t="shared" si="266"/>
        <v>3.5340013218846687E-2</v>
      </c>
      <c r="AA506" s="100">
        <f t="shared" si="259"/>
        <v>0.37316425008158888</v>
      </c>
      <c r="AB506" s="100">
        <f t="shared" si="275"/>
        <v>0.21915033076272769</v>
      </c>
      <c r="AC506" s="100">
        <f t="shared" si="263"/>
        <v>0.78084966923727239</v>
      </c>
      <c r="AD506" s="100">
        <f t="shared" si="269"/>
        <v>0.49503994886545222</v>
      </c>
      <c r="AE506" s="359">
        <f t="shared" si="264"/>
        <v>8882384.384615384</v>
      </c>
      <c r="AF506" s="100">
        <f t="shared" si="273"/>
        <v>1.4522509092207175E-2</v>
      </c>
      <c r="AG506" s="100">
        <f t="shared" si="274"/>
        <v>0.31772961999115346</v>
      </c>
      <c r="AI506" s="198">
        <f t="shared" si="242"/>
        <v>5455640</v>
      </c>
      <c r="AJ506" s="205">
        <f t="shared" si="260"/>
        <v>5.5808890934847241E-2</v>
      </c>
      <c r="AK506" s="35">
        <f t="shared" si="261"/>
        <v>5287</v>
      </c>
      <c r="AL506" s="35">
        <f t="shared" si="246"/>
        <v>2079</v>
      </c>
      <c r="AM506" s="35">
        <f t="shared" si="247"/>
        <v>70686</v>
      </c>
      <c r="AN506">
        <f t="shared" si="262"/>
        <v>179758</v>
      </c>
      <c r="AO506">
        <f t="shared" si="243"/>
        <v>5460026</v>
      </c>
      <c r="AP506" s="35">
        <f t="shared" si="244"/>
        <v>1.6622701064060867</v>
      </c>
    </row>
    <row r="507" spans="2:42">
      <c r="B507" s="149">
        <v>45534</v>
      </c>
      <c r="C507" s="352">
        <v>3378663</v>
      </c>
      <c r="D507" s="352">
        <v>5789103</v>
      </c>
      <c r="E507" s="355">
        <v>132</v>
      </c>
      <c r="F507" s="355">
        <v>160377</v>
      </c>
      <c r="G507" s="111">
        <v>34</v>
      </c>
      <c r="H507" s="136">
        <f t="shared" si="281"/>
        <v>9167766</v>
      </c>
      <c r="I507" s="136">
        <f t="shared" si="270"/>
        <v>181325</v>
      </c>
      <c r="J507" s="136">
        <f t="shared" si="271"/>
        <v>91728</v>
      </c>
      <c r="K507" s="155">
        <f t="shared" si="272"/>
        <v>1.0005490977845638E-2</v>
      </c>
      <c r="L507" s="136">
        <f t="shared" si="253"/>
        <v>5333.088235294118</v>
      </c>
      <c r="M507" s="136">
        <f t="shared" si="254"/>
        <v>9205.0882352941189</v>
      </c>
      <c r="N507" s="136">
        <f t="shared" si="255"/>
        <v>-1461.088235294118</v>
      </c>
      <c r="O507" s="155">
        <f t="shared" si="276"/>
        <v>1.9778537104895567E-2</v>
      </c>
      <c r="P507" s="100">
        <f t="shared" si="277"/>
        <v>2.0177620929130897E-2</v>
      </c>
      <c r="Q507" s="100">
        <f t="shared" si="278"/>
        <v>0.30539208469089696</v>
      </c>
      <c r="S507" s="100">
        <f t="shared" si="257"/>
        <v>2.731863767427619E-2</v>
      </c>
      <c r="T507" s="100">
        <f t="shared" si="279"/>
        <v>0.45488857301198865</v>
      </c>
      <c r="U507" s="100">
        <f t="shared" si="265"/>
        <v>7.6880146488156803E-2</v>
      </c>
      <c r="V507" s="100">
        <f t="shared" si="248"/>
        <v>0.68136228850514569</v>
      </c>
      <c r="W507" s="100">
        <f t="shared" si="250"/>
        <v>0.49549703570936166</v>
      </c>
      <c r="X507" s="100">
        <f t="shared" si="258"/>
        <v>1.6055640035214678E-2</v>
      </c>
      <c r="Y507" s="100">
        <f t="shared" si="280"/>
        <v>0.23153669175859418</v>
      </c>
      <c r="Z507" s="100">
        <f t="shared" si="266"/>
        <v>3.6109074267599892E-2</v>
      </c>
      <c r="AA507" s="100">
        <f t="shared" si="259"/>
        <v>0.31863771149485437</v>
      </c>
      <c r="AB507" s="100">
        <f t="shared" si="275"/>
        <v>0.22298992335974732</v>
      </c>
      <c r="AC507" s="100">
        <f t="shared" si="263"/>
        <v>0.77701007664025268</v>
      </c>
      <c r="AD507" s="100">
        <f t="shared" si="269"/>
        <v>0.50450296429063834</v>
      </c>
      <c r="AE507" s="359">
        <f t="shared" si="264"/>
        <v>8916458.384615384</v>
      </c>
      <c r="AF507" s="100">
        <f t="shared" si="273"/>
        <v>1.4877289976716073E-2</v>
      </c>
      <c r="AG507" s="100">
        <f t="shared" si="274"/>
        <v>0.3157630050660083</v>
      </c>
      <c r="AI507" s="198">
        <f t="shared" si="242"/>
        <v>5452818</v>
      </c>
      <c r="AJ507" s="205">
        <f t="shared" si="260"/>
        <v>4.00350568171252E-2</v>
      </c>
      <c r="AK507" s="35">
        <f t="shared" si="261"/>
        <v>3872</v>
      </c>
      <c r="AL507" s="35">
        <f t="shared" si="246"/>
        <v>-83</v>
      </c>
      <c r="AM507" s="35">
        <f t="shared" si="247"/>
        <v>-2822</v>
      </c>
      <c r="AN507">
        <f t="shared" si="262"/>
        <v>131648</v>
      </c>
      <c r="AO507">
        <f t="shared" si="243"/>
        <v>5457306</v>
      </c>
      <c r="AP507" s="35">
        <f t="shared" si="244"/>
        <v>1.6799068991183561</v>
      </c>
    </row>
    <row r="508" spans="2:42">
      <c r="B508" s="149">
        <v>45541</v>
      </c>
      <c r="C508" s="352">
        <v>3384053</v>
      </c>
      <c r="D508" s="352">
        <v>5797343</v>
      </c>
      <c r="E508" s="355">
        <v>120</v>
      </c>
      <c r="F508" s="355">
        <v>161191</v>
      </c>
      <c r="G508" s="111">
        <v>34</v>
      </c>
      <c r="H508" s="136">
        <f t="shared" si="281"/>
        <v>9181396</v>
      </c>
      <c r="I508" s="136">
        <f t="shared" si="270"/>
        <v>176172</v>
      </c>
      <c r="J508" s="136">
        <f t="shared" si="271"/>
        <v>13630</v>
      </c>
      <c r="K508" s="155">
        <f t="shared" si="272"/>
        <v>1.4845237042384405E-3</v>
      </c>
      <c r="L508" s="136">
        <f t="shared" si="253"/>
        <v>5181.5294117647063</v>
      </c>
      <c r="M508" s="136">
        <f t="shared" si="254"/>
        <v>9095.5294117647063</v>
      </c>
      <c r="N508" s="136">
        <f t="shared" si="255"/>
        <v>-1267.5294117647063</v>
      </c>
      <c r="O508" s="155">
        <f t="shared" si="276"/>
        <v>1.9187931769852864E-2</v>
      </c>
      <c r="P508" s="100">
        <f t="shared" si="277"/>
        <v>1.9563311251335893E-2</v>
      </c>
      <c r="Q508" s="100">
        <f t="shared" si="278"/>
        <v>0.29835418326777735</v>
      </c>
      <c r="S508" s="100">
        <f t="shared" si="257"/>
        <v>2.70840617503375E-2</v>
      </c>
      <c r="T508" s="100">
        <f t="shared" si="279"/>
        <v>0.43455537110484471</v>
      </c>
      <c r="U508" s="100">
        <f t="shared" si="265"/>
        <v>8.2513490421153204E-2</v>
      </c>
      <c r="V508" s="100">
        <f t="shared" si="248"/>
        <v>0.39545121056493032</v>
      </c>
      <c r="W508" s="100">
        <f t="shared" si="250"/>
        <v>0.50653338782553414</v>
      </c>
      <c r="X508" s="100">
        <f t="shared" si="258"/>
        <v>1.522395597652567E-2</v>
      </c>
      <c r="Y508" s="100">
        <f t="shared" si="280"/>
        <v>0.23017695718019465</v>
      </c>
      <c r="Z508" s="100">
        <f t="shared" si="266"/>
        <v>3.7922480353685582E-2</v>
      </c>
      <c r="AA508" s="100">
        <f t="shared" si="259"/>
        <v>0.60454878943506973</v>
      </c>
      <c r="AB508" s="100">
        <f t="shared" si="275"/>
        <v>0.25884674227805449</v>
      </c>
      <c r="AC508" s="100">
        <f t="shared" si="263"/>
        <v>0.74115325772194562</v>
      </c>
      <c r="AD508" s="100">
        <f t="shared" si="269"/>
        <v>0.49346661217446586</v>
      </c>
      <c r="AE508" s="359">
        <f t="shared" si="264"/>
        <v>8952594</v>
      </c>
      <c r="AF508" s="100">
        <f t="shared" si="273"/>
        <v>1.5339254537122794E-2</v>
      </c>
      <c r="AG508" s="100">
        <f t="shared" si="274"/>
        <v>0.31370639580723658</v>
      </c>
      <c r="AI508" s="198">
        <f t="shared" si="242"/>
        <v>5480494</v>
      </c>
      <c r="AJ508" s="205">
        <f t="shared" si="260"/>
        <v>4.0182835512474945E-2</v>
      </c>
      <c r="AK508" s="35">
        <f t="shared" si="261"/>
        <v>3914</v>
      </c>
      <c r="AL508" s="35">
        <f t="shared" si="246"/>
        <v>814</v>
      </c>
      <c r="AM508" s="35">
        <f t="shared" si="247"/>
        <v>27676</v>
      </c>
      <c r="AN508">
        <f t="shared" si="262"/>
        <v>133076</v>
      </c>
      <c r="AO508">
        <f t="shared" si="243"/>
        <v>5484574</v>
      </c>
      <c r="AP508" s="35">
        <f t="shared" si="244"/>
        <v>1.6740399527839354</v>
      </c>
    </row>
    <row r="509" spans="2:42">
      <c r="B509" s="149">
        <v>45548</v>
      </c>
      <c r="C509" s="352">
        <v>3437273</v>
      </c>
      <c r="D509" s="352">
        <v>5811759</v>
      </c>
      <c r="E509" s="355">
        <v>121</v>
      </c>
      <c r="F509" s="355">
        <v>161473</v>
      </c>
      <c r="G509" s="111">
        <v>34.299999999999997</v>
      </c>
      <c r="H509" s="136">
        <f t="shared" si="281"/>
        <v>9249032</v>
      </c>
      <c r="I509" s="136">
        <f t="shared" ref="I509" si="282">H509-H505</f>
        <v>258790</v>
      </c>
      <c r="J509" s="136">
        <f t="shared" ref="J509" si="283">H509-H508</f>
        <v>67636</v>
      </c>
      <c r="K509" s="155">
        <f t="shared" ref="K509" si="284">J509/H509</f>
        <v>7.3127652710034954E-3</v>
      </c>
      <c r="L509" s="136">
        <f t="shared" si="253"/>
        <v>7544.8979591836742</v>
      </c>
      <c r="M509" s="136">
        <f t="shared" si="254"/>
        <v>10636.897959183674</v>
      </c>
      <c r="N509" s="136">
        <f t="shared" si="255"/>
        <v>-4452.8979591836742</v>
      </c>
      <c r="O509" s="155">
        <f t="shared" ref="O509" si="285">I509/H509</f>
        <v>2.7980225390073252E-2</v>
      </c>
      <c r="P509" s="100">
        <f t="shared" ref="P509" si="286">(H509-H505)/H505</f>
        <v>2.87856544907245E-2</v>
      </c>
      <c r="Q509" s="100">
        <f t="shared" ref="Q509" si="287">(H509-H456)/H456</f>
        <v>0.30419324385396301</v>
      </c>
      <c r="S509" s="100">
        <f t="shared" si="257"/>
        <v>5.3608052763884556E-2</v>
      </c>
      <c r="T509" s="100">
        <f t="shared" si="279"/>
        <v>0.45602184748863595</v>
      </c>
      <c r="U509" s="100">
        <f t="shared" si="265"/>
        <v>8.1879532194297305E-2</v>
      </c>
      <c r="V509" s="100">
        <f t="shared" si="248"/>
        <v>0.78685906913478032</v>
      </c>
      <c r="W509" s="100">
        <f t="shared" si="250"/>
        <v>0.67579891031338146</v>
      </c>
      <c r="X509" s="100">
        <f t="shared" si="258"/>
        <v>1.4647706935523377E-2</v>
      </c>
      <c r="Y509" s="100">
        <f t="shared" si="280"/>
        <v>0.22843263082335455</v>
      </c>
      <c r="Z509" s="100">
        <f t="shared" si="266"/>
        <v>2.9693138011886965E-2</v>
      </c>
      <c r="AA509" s="100">
        <f t="shared" si="259"/>
        <v>0.21314093086521971</v>
      </c>
      <c r="AB509" s="100">
        <f t="shared" ref="AB509" si="288">AVERAGE(AA497:AA509)</f>
        <v>0.23410956398969077</v>
      </c>
      <c r="AC509" s="100">
        <f t="shared" si="263"/>
        <v>0.76589043601030937</v>
      </c>
      <c r="AD509" s="100">
        <f t="shared" si="269"/>
        <v>0.32420108968661848</v>
      </c>
      <c r="AE509" s="359">
        <f t="shared" si="264"/>
        <v>8985496.692307692</v>
      </c>
      <c r="AF509" s="100">
        <f t="shared" ref="AF509" si="289">(AE509-AE505)/AE505</f>
        <v>1.5485530863498661E-2</v>
      </c>
      <c r="AG509" s="100">
        <f t="shared" ref="AG509" si="290">(AE509-AE456)/AE456</f>
        <v>0.31166473230066327</v>
      </c>
      <c r="AI509" s="198">
        <f t="shared" si="242"/>
        <v>5538523.8999999994</v>
      </c>
      <c r="AJ509" s="205">
        <f t="shared" si="260"/>
        <v>2.8518330890105921E-2</v>
      </c>
      <c r="AK509" s="35">
        <f t="shared" si="261"/>
        <v>3092</v>
      </c>
      <c r="AL509" s="35">
        <f t="shared" si="246"/>
        <v>282</v>
      </c>
      <c r="AM509" s="35">
        <f t="shared" si="247"/>
        <v>9672.5999999999985</v>
      </c>
      <c r="AN509">
        <f t="shared" si="262"/>
        <v>106055.59999999999</v>
      </c>
      <c r="AO509">
        <f t="shared" si="243"/>
        <v>5542674.1999999993</v>
      </c>
      <c r="AP509" s="35">
        <f t="shared" si="244"/>
        <v>1.6686948693466417</v>
      </c>
    </row>
    <row r="510" spans="2:42">
      <c r="B510" s="149">
        <v>45555</v>
      </c>
      <c r="C510" s="352">
        <v>3386283</v>
      </c>
      <c r="D510" s="352">
        <v>5871096</v>
      </c>
      <c r="E510" s="355">
        <v>127</v>
      </c>
      <c r="F510" s="355">
        <v>163047</v>
      </c>
      <c r="G510" s="111">
        <v>34.299999999999997</v>
      </c>
      <c r="H510" s="136">
        <f t="shared" si="281"/>
        <v>9257379</v>
      </c>
      <c r="I510" s="136">
        <f t="shared" ref="I510" si="291">H510-H506</f>
        <v>181341</v>
      </c>
      <c r="J510" s="136">
        <f t="shared" ref="J510" si="292">H510-H509</f>
        <v>8347</v>
      </c>
      <c r="K510" s="155">
        <f t="shared" ref="K510" si="293">J510/H510</f>
        <v>9.0165909810973493E-4</v>
      </c>
      <c r="L510" s="136">
        <f t="shared" si="253"/>
        <v>5286.9096209912541</v>
      </c>
      <c r="M510" s="136">
        <f t="shared" si="254"/>
        <v>7873.9096209912541</v>
      </c>
      <c r="N510" s="136">
        <f t="shared" si="255"/>
        <v>-2699.9096209912541</v>
      </c>
      <c r="O510" s="155">
        <f t="shared" ref="O510" si="294">I510/H510</f>
        <v>1.9588805859628303E-2</v>
      </c>
      <c r="P510" s="100">
        <f t="shared" ref="P510" si="295">(H510-H506)/H506</f>
        <v>1.9980194000950635E-2</v>
      </c>
      <c r="Q510" s="100">
        <f t="shared" ref="Q510" si="296">(H510-H457)/H457</f>
        <v>0.29989590867597604</v>
      </c>
      <c r="S510" s="100">
        <f t="shared" si="257"/>
        <v>2.114491959532749E-2</v>
      </c>
      <c r="T510" s="100">
        <f t="shared" si="279"/>
        <v>0.4374000090838126</v>
      </c>
      <c r="U510" s="100">
        <f t="shared" si="265"/>
        <v>8.0603887742744587E-2</v>
      </c>
      <c r="V510" s="100">
        <f t="shared" si="248"/>
        <v>-6.1087815981789868</v>
      </c>
      <c r="W510" s="100">
        <f t="shared" si="250"/>
        <v>0.38667482808631254</v>
      </c>
      <c r="X510" s="100">
        <f t="shared" si="258"/>
        <v>1.9309620434471233E-2</v>
      </c>
      <c r="Y510" s="100">
        <f t="shared" si="280"/>
        <v>0.23192451537960532</v>
      </c>
      <c r="Z510" s="100">
        <f t="shared" si="266"/>
        <v>4.938892995894742E-2</v>
      </c>
      <c r="AA510" s="100">
        <f t="shared" si="259"/>
        <v>7.1087815981789868</v>
      </c>
      <c r="AB510" s="100">
        <f t="shared" ref="AB510" si="297">AVERAGE(AA498:AA510)</f>
        <v>0.74001039800052204</v>
      </c>
      <c r="AC510" s="100">
        <f t="shared" si="263"/>
        <v>0.25998960199947785</v>
      </c>
      <c r="AD510" s="100">
        <f t="shared" si="269"/>
        <v>0.61332517191368752</v>
      </c>
      <c r="AE510" s="359">
        <f t="shared" si="264"/>
        <v>9026181.9230769239</v>
      </c>
      <c r="AF510" s="100">
        <f t="shared" ref="AF510" si="298">(AE510-AE506)/AE506</f>
        <v>1.6189069537522211E-2</v>
      </c>
      <c r="AG510" s="100">
        <f t="shared" ref="AG510" si="299">(AE510-AE457)/AE457</f>
        <v>0.31050663991129868</v>
      </c>
      <c r="AI510" s="198">
        <f t="shared" si="242"/>
        <v>5592512.0999999996</v>
      </c>
      <c r="AJ510" s="205">
        <f t="shared" si="260"/>
        <v>2.5088183971083068E-2</v>
      </c>
      <c r="AK510" s="35">
        <f t="shared" si="261"/>
        <v>2587</v>
      </c>
      <c r="AL510" s="35">
        <f t="shared" si="246"/>
        <v>1574</v>
      </c>
      <c r="AM510" s="35">
        <f t="shared" si="247"/>
        <v>53988.2</v>
      </c>
      <c r="AN510">
        <f t="shared" si="262"/>
        <v>88734.099999999991</v>
      </c>
      <c r="AO510">
        <f t="shared" si="243"/>
        <v>5596868.1999999993</v>
      </c>
      <c r="AP510" s="35">
        <f t="shared" si="244"/>
        <v>1.6540284082444539</v>
      </c>
    </row>
    <row r="511" spans="2:42">
      <c r="B511" s="149">
        <v>45562</v>
      </c>
      <c r="C511" s="352">
        <v>3448903</v>
      </c>
      <c r="D511" s="352">
        <v>5931980</v>
      </c>
      <c r="E511" s="355">
        <v>137</v>
      </c>
      <c r="F511" s="355">
        <v>163454</v>
      </c>
      <c r="G511" s="111">
        <v>34.299999999999997</v>
      </c>
      <c r="H511" s="136">
        <f t="shared" si="281"/>
        <v>9380883</v>
      </c>
      <c r="I511" s="136">
        <f t="shared" ref="I511:I512" si="300">H511-H507</f>
        <v>213117</v>
      </c>
      <c r="J511" s="136">
        <f t="shared" ref="J511:J512" si="301">H511-H510</f>
        <v>123504</v>
      </c>
      <c r="K511" s="155">
        <f t="shared" ref="K511:K512" si="302">J511/H511</f>
        <v>1.3165498386452533E-2</v>
      </c>
      <c r="L511" s="136">
        <f t="shared" si="253"/>
        <v>6213.3236151603505</v>
      </c>
      <c r="M511" s="136">
        <f t="shared" si="254"/>
        <v>9290.3236151603505</v>
      </c>
      <c r="N511" s="136">
        <f t="shared" si="255"/>
        <v>-3136.3236151603505</v>
      </c>
      <c r="O511" s="155">
        <f t="shared" ref="O511:O512" si="303">I511/H511</f>
        <v>2.271822386016327E-2</v>
      </c>
      <c r="P511" s="100">
        <f t="shared" ref="P511:P512" si="304">(H511-H507)/H507</f>
        <v>2.324633940264182E-2</v>
      </c>
      <c r="Q511" s="100">
        <f t="shared" ref="Q511:Q512" si="305">(H511-H458)/H458</f>
        <v>0.30805633873518118</v>
      </c>
      <c r="S511" s="100">
        <f t="shared" si="257"/>
        <v>2.0789288544018743E-2</v>
      </c>
      <c r="T511" s="100">
        <f t="shared" si="279"/>
        <v>0.45155605798643439</v>
      </c>
      <c r="U511" s="100">
        <f t="shared" si="265"/>
        <v>8.1346576151639843E-2</v>
      </c>
      <c r="V511" s="100">
        <f t="shared" si="248"/>
        <v>0.50702811244979917</v>
      </c>
      <c r="W511" s="100">
        <f t="shared" si="250"/>
        <v>0.32958421899707674</v>
      </c>
      <c r="X511" s="100">
        <f t="shared" si="258"/>
        <v>2.4680334759979224E-2</v>
      </c>
      <c r="Y511" s="100">
        <f t="shared" si="280"/>
        <v>0.23695892248253406</v>
      </c>
      <c r="Z511" s="100">
        <f t="shared" si="266"/>
        <v>4.3148179768871205E-2</v>
      </c>
      <c r="AA511" s="100">
        <f t="shared" si="259"/>
        <v>0.49297188755020083</v>
      </c>
      <c r="AB511" s="100">
        <f t="shared" ref="AB511:AB512" si="306">AVERAGE(AA499:AA511)</f>
        <v>0.73006768236536723</v>
      </c>
      <c r="AC511" s="100">
        <f t="shared" si="263"/>
        <v>0.26993231763463288</v>
      </c>
      <c r="AD511" s="100">
        <f t="shared" si="269"/>
        <v>0.67041578100292332</v>
      </c>
      <c r="AE511" s="359">
        <f t="shared" si="264"/>
        <v>9065014.0769230761</v>
      </c>
      <c r="AF511" s="100">
        <f t="shared" ref="AF511:AF513" si="307">(AE511-AE507)/AE507</f>
        <v>1.666084064991686E-2</v>
      </c>
      <c r="AG511" s="100">
        <f t="shared" ref="AG511:AG513" si="308">(AE511-AE458)/AE458</f>
        <v>0.3089395271543966</v>
      </c>
      <c r="AI511" s="198">
        <f t="shared" si="242"/>
        <v>5606472.1999999993</v>
      </c>
      <c r="AJ511" s="205">
        <f t="shared" si="260"/>
        <v>2.8178860911917333E-2</v>
      </c>
      <c r="AK511" s="35">
        <f t="shared" si="261"/>
        <v>3077</v>
      </c>
      <c r="AL511" s="35">
        <f t="shared" si="246"/>
        <v>407</v>
      </c>
      <c r="AM511" s="35">
        <f t="shared" si="247"/>
        <v>13960.099999999999</v>
      </c>
      <c r="AN511">
        <f t="shared" si="262"/>
        <v>105541.09999999999</v>
      </c>
      <c r="AO511">
        <f t="shared" si="243"/>
        <v>5611171.2999999998</v>
      </c>
      <c r="AP511" s="35">
        <f t="shared" si="244"/>
        <v>1.6718226014593425</v>
      </c>
    </row>
    <row r="512" spans="2:42">
      <c r="B512" s="149">
        <v>45569</v>
      </c>
      <c r="C512" s="352">
        <v>3463047</v>
      </c>
      <c r="D512" s="352">
        <v>5957591</v>
      </c>
      <c r="E512" s="355">
        <v>127</v>
      </c>
      <c r="F512" s="355">
        <v>162793</v>
      </c>
      <c r="G512" s="111">
        <v>34.299999999999997</v>
      </c>
      <c r="H512" s="136">
        <f t="shared" si="281"/>
        <v>9420638</v>
      </c>
      <c r="I512" s="136">
        <f t="shared" si="300"/>
        <v>239242</v>
      </c>
      <c r="J512" s="136">
        <f t="shared" si="301"/>
        <v>39755</v>
      </c>
      <c r="K512" s="155">
        <f t="shared" si="302"/>
        <v>4.2199901959930949E-3</v>
      </c>
      <c r="L512" s="136">
        <f t="shared" si="253"/>
        <v>6974.9854227405258</v>
      </c>
      <c r="M512" s="136">
        <f t="shared" si="254"/>
        <v>8576.9854227405267</v>
      </c>
      <c r="N512" s="136">
        <f t="shared" si="255"/>
        <v>-5372.9854227405258</v>
      </c>
      <c r="O512" s="155">
        <f t="shared" si="303"/>
        <v>2.5395519921262232E-2</v>
      </c>
      <c r="P512" s="100">
        <f t="shared" si="304"/>
        <v>2.6057257523801391E-2</v>
      </c>
      <c r="Q512" s="100">
        <f t="shared" si="305"/>
        <v>0.29912866363603141</v>
      </c>
      <c r="S512" s="100">
        <f t="shared" si="257"/>
        <v>2.3343015017790798E-2</v>
      </c>
      <c r="T512" s="100">
        <f t="shared" si="279"/>
        <v>0.43582532507755339</v>
      </c>
      <c r="U512" s="100">
        <f t="shared" si="265"/>
        <v>8.5587184038229208E-2</v>
      </c>
      <c r="V512" s="100">
        <f t="shared" si="248"/>
        <v>0.35577914727707205</v>
      </c>
      <c r="W512" s="100">
        <f t="shared" si="250"/>
        <v>0.33018449937719968</v>
      </c>
      <c r="X512" s="100">
        <f t="shared" si="258"/>
        <v>2.7641628242455207E-2</v>
      </c>
      <c r="Y512" s="100">
        <f t="shared" si="280"/>
        <v>0.23100413482962193</v>
      </c>
      <c r="Z512" s="100">
        <f t="shared" si="266"/>
        <v>4.7651730889418556E-2</v>
      </c>
      <c r="AA512" s="100">
        <f t="shared" si="259"/>
        <v>0.64422085272292795</v>
      </c>
      <c r="AB512" s="100">
        <f t="shared" si="306"/>
        <v>0.77948841615289133</v>
      </c>
      <c r="AC512" s="100">
        <f t="shared" si="263"/>
        <v>0.22051158384710856</v>
      </c>
      <c r="AD512" s="100">
        <f t="shared" ref="AD512:AD543" si="309">(D512-D508)/(H512-H508)</f>
        <v>0.66981550062280037</v>
      </c>
      <c r="AE512" s="359">
        <f t="shared" si="264"/>
        <v>9106860.384615384</v>
      </c>
      <c r="AF512" s="100">
        <f t="shared" si="307"/>
        <v>1.7231473315486443E-2</v>
      </c>
      <c r="AG512" s="100">
        <f t="shared" si="308"/>
        <v>0.30660522015058916</v>
      </c>
      <c r="AI512" s="198">
        <f t="shared" si="242"/>
        <v>5583799.8999999994</v>
      </c>
      <c r="AJ512" s="205">
        <f t="shared" si="260"/>
        <v>1.8849742377238153E-2</v>
      </c>
      <c r="AK512" s="35">
        <f t="shared" si="261"/>
        <v>1602</v>
      </c>
      <c r="AL512" s="35">
        <f t="shared" si="246"/>
        <v>-661</v>
      </c>
      <c r="AM512" s="35">
        <f t="shared" si="247"/>
        <v>-22672.3</v>
      </c>
      <c r="AN512">
        <f t="shared" si="262"/>
        <v>54948.6</v>
      </c>
      <c r="AO512">
        <f t="shared" si="243"/>
        <v>5588156</v>
      </c>
      <c r="AP512" s="35">
        <f t="shared" si="244"/>
        <v>1.6858222998785288</v>
      </c>
    </row>
    <row r="513" spans="2:42">
      <c r="B513" s="149">
        <v>45576</v>
      </c>
      <c r="C513" s="352">
        <v>3484680</v>
      </c>
      <c r="D513" s="352">
        <v>5930677</v>
      </c>
      <c r="E513" s="355">
        <v>126</v>
      </c>
      <c r="F513" s="355">
        <v>163112</v>
      </c>
      <c r="G513" s="111">
        <v>34.299999999999997</v>
      </c>
      <c r="H513" s="136">
        <f t="shared" si="281"/>
        <v>9415357</v>
      </c>
      <c r="I513" s="136">
        <f t="shared" ref="I513" si="310">H513-H509</f>
        <v>166325</v>
      </c>
      <c r="J513" s="136">
        <f t="shared" ref="J513" si="311">H513-H512</f>
        <v>-5281</v>
      </c>
      <c r="K513" s="155">
        <f t="shared" ref="K513" si="312">J513/H513</f>
        <v>-5.6089216797621162E-4</v>
      </c>
      <c r="L513" s="136">
        <f t="shared" si="253"/>
        <v>4849.1253644314875</v>
      </c>
      <c r="M513" s="136">
        <f t="shared" si="254"/>
        <v>6488.1253644314875</v>
      </c>
      <c r="N513" s="136">
        <f t="shared" si="255"/>
        <v>-3210.1253644314875</v>
      </c>
      <c r="O513" s="155">
        <f t="shared" ref="O513" si="313">I513/H513</f>
        <v>1.766528874051191E-2</v>
      </c>
      <c r="P513" s="100">
        <f t="shared" ref="P513" si="314">(H513-H509)/H509</f>
        <v>1.7982962973854995E-2</v>
      </c>
      <c r="Q513" s="100">
        <f t="shared" ref="Q513" si="315">(H513-H460)/H460</f>
        <v>0.30130700724834381</v>
      </c>
      <c r="S513" s="100">
        <f t="shared" si="257"/>
        <v>1.3792038048767148E-2</v>
      </c>
      <c r="T513" s="100">
        <f t="shared" si="279"/>
        <v>0.4498784861129661</v>
      </c>
      <c r="U513" s="100">
        <f t="shared" si="265"/>
        <v>8.1672030514333388E-2</v>
      </c>
      <c r="V513" s="100">
        <f t="shared" si="248"/>
        <v>-4.0963832607460704</v>
      </c>
      <c r="W513" s="100">
        <f t="shared" si="250"/>
        <v>0.28502630392304223</v>
      </c>
      <c r="X513" s="100">
        <f t="shared" si="258"/>
        <v>2.0461619279120144E-2</v>
      </c>
      <c r="Y513" s="100">
        <f t="shared" si="280"/>
        <v>0.22740594290544114</v>
      </c>
      <c r="Z513" s="100">
        <f t="shared" si="266"/>
        <v>4.3225044393569334E-2</v>
      </c>
      <c r="AA513" s="100">
        <f t="shared" si="259"/>
        <v>5.0963832607460704</v>
      </c>
      <c r="AB513" s="100">
        <f t="shared" ref="AB513" si="316">AVERAGE(AA501:AA513)</f>
        <v>1.1758150030600065</v>
      </c>
      <c r="AC513" s="100">
        <f t="shared" si="263"/>
        <v>-0.17581500306000633</v>
      </c>
      <c r="AD513" s="100">
        <f t="shared" si="309"/>
        <v>0.71497369607695771</v>
      </c>
      <c r="AE513" s="359">
        <f t="shared" si="264"/>
        <v>9146002.2307692301</v>
      </c>
      <c r="AF513" s="100">
        <f t="shared" si="307"/>
        <v>1.7862734132320552E-2</v>
      </c>
      <c r="AG513" s="100">
        <f t="shared" si="308"/>
        <v>0.30419131147385436</v>
      </c>
      <c r="AI513" s="198">
        <f t="shared" si="242"/>
        <v>5594741.5999999996</v>
      </c>
      <c r="AJ513" s="205">
        <f t="shared" si="260"/>
        <v>1.0150303765954714E-2</v>
      </c>
      <c r="AK513" s="35">
        <f t="shared" si="261"/>
        <v>1639</v>
      </c>
      <c r="AL513" s="35">
        <f t="shared" si="246"/>
        <v>319</v>
      </c>
      <c r="AM513" s="35">
        <f t="shared" si="247"/>
        <v>10941.699999999999</v>
      </c>
      <c r="AN513">
        <f t="shared" si="262"/>
        <v>56217.7</v>
      </c>
      <c r="AO513">
        <f t="shared" si="243"/>
        <v>5599063.3999999994</v>
      </c>
      <c r="AP513" s="35">
        <f t="shared" si="244"/>
        <v>1.6815949967632089</v>
      </c>
    </row>
    <row r="514" spans="2:42">
      <c r="B514" s="149">
        <v>45583</v>
      </c>
      <c r="C514" s="352">
        <v>3446277</v>
      </c>
      <c r="D514" s="352">
        <v>5961304</v>
      </c>
      <c r="E514" s="355">
        <v>130</v>
      </c>
      <c r="F514" s="355">
        <v>163016</v>
      </c>
      <c r="G514" s="111">
        <v>34.299999999999997</v>
      </c>
      <c r="H514" s="136">
        <f t="shared" si="281"/>
        <v>9407581</v>
      </c>
      <c r="I514" s="136">
        <f t="shared" ref="I514" si="317">H514-H510</f>
        <v>150202</v>
      </c>
      <c r="J514" s="136">
        <f t="shared" ref="J514" si="318">H514-H513</f>
        <v>-7776</v>
      </c>
      <c r="K514" s="155">
        <f t="shared" ref="K514" si="319">J514/H514</f>
        <v>-8.265674247184265E-4</v>
      </c>
      <c r="L514" s="136">
        <f t="shared" si="253"/>
        <v>4379.0670553935861</v>
      </c>
      <c r="M514" s="136">
        <f t="shared" si="254"/>
        <v>4348.0670553935861</v>
      </c>
      <c r="N514" s="136">
        <f t="shared" si="255"/>
        <v>-4410.0670553935861</v>
      </c>
      <c r="O514" s="155">
        <f t="shared" ref="O514" si="320">I514/H514</f>
        <v>1.5966059712906006E-2</v>
      </c>
      <c r="P514" s="100">
        <f t="shared" ref="P514" si="321">(H514-H510)/H510</f>
        <v>1.6225110800800097E-2</v>
      </c>
      <c r="Q514" s="100">
        <f t="shared" ref="Q514" si="322">(H514-H461)/H461</f>
        <v>0.29192431688931197</v>
      </c>
      <c r="S514" s="100">
        <f t="shared" si="257"/>
        <v>1.7716770866463318E-2</v>
      </c>
      <c r="T514" s="100">
        <f t="shared" si="279"/>
        <v>0.41901516898346397</v>
      </c>
      <c r="U514" s="100">
        <f t="shared" si="265"/>
        <v>8.1540534738951037E-2</v>
      </c>
      <c r="V514" s="100">
        <f t="shared" si="248"/>
        <v>4.9386574074074074</v>
      </c>
      <c r="W514" s="100">
        <f t="shared" si="250"/>
        <v>0.39942211155643731</v>
      </c>
      <c r="X514" s="100">
        <f t="shared" si="258"/>
        <v>1.5364763240117348E-2</v>
      </c>
      <c r="Y514" s="100">
        <f t="shared" si="280"/>
        <v>0.22832541690053318</v>
      </c>
      <c r="Z514" s="100">
        <f t="shared" si="266"/>
        <v>5.2937574283421641E-2</v>
      </c>
      <c r="AA514" s="100">
        <f t="shared" si="259"/>
        <v>-3.9386574074074074</v>
      </c>
      <c r="AB514" s="100">
        <f t="shared" ref="AB514" si="323">AVERAGE(AA502:AA514)</f>
        <v>0.8421184362380546</v>
      </c>
      <c r="AC514" s="100">
        <f t="shared" si="263"/>
        <v>0.15788156376194529</v>
      </c>
      <c r="AD514" s="100">
        <f t="shared" si="309"/>
        <v>0.60057788844356264</v>
      </c>
      <c r="AE514" s="359">
        <f t="shared" si="264"/>
        <v>9189043.461538462</v>
      </c>
      <c r="AF514" s="100">
        <f t="shared" ref="AF514" si="324">(AE514-AE510)/AE510</f>
        <v>1.8043236869085877E-2</v>
      </c>
      <c r="AG514" s="100">
        <f t="shared" ref="AG514" si="325">(AE514-AE461)/AE461</f>
        <v>0.30263237971524293</v>
      </c>
      <c r="AI514" s="198">
        <f t="shared" ref="AI514:AI564" si="326">F514*G514</f>
        <v>5591448.7999999998</v>
      </c>
      <c r="AJ514" s="205">
        <f t="shared" si="260"/>
        <v>-1.9012922654200673E-4</v>
      </c>
      <c r="AK514" s="35">
        <f t="shared" si="261"/>
        <v>-31</v>
      </c>
      <c r="AL514" s="35">
        <f t="shared" si="246"/>
        <v>-96</v>
      </c>
      <c r="AM514" s="35">
        <f t="shared" si="247"/>
        <v>-3292.7999999999997</v>
      </c>
      <c r="AN514">
        <f t="shared" si="262"/>
        <v>-1063.3</v>
      </c>
      <c r="AO514">
        <f t="shared" ref="AO514:AO564" si="327">(E514+F514)*G514</f>
        <v>5595907.7999999998</v>
      </c>
      <c r="AP514" s="35">
        <f t="shared" ref="AP514:AP564" si="328">H514/AO514</f>
        <v>1.6811536816242756</v>
      </c>
    </row>
    <row r="515" spans="2:42">
      <c r="B515" s="149">
        <v>45590</v>
      </c>
      <c r="C515" s="352">
        <v>3498487</v>
      </c>
      <c r="D515" s="352">
        <v>5993621</v>
      </c>
      <c r="E515" s="355">
        <v>138</v>
      </c>
      <c r="F515" s="355">
        <v>163086</v>
      </c>
      <c r="G515" s="111">
        <v>34.299999999999997</v>
      </c>
      <c r="H515" s="136">
        <f t="shared" si="281"/>
        <v>9492108</v>
      </c>
      <c r="I515" s="136">
        <f t="shared" ref="I515" si="329">H515-H511</f>
        <v>111225</v>
      </c>
      <c r="J515" s="136">
        <f t="shared" ref="J515" si="330">H515-H514</f>
        <v>84527</v>
      </c>
      <c r="K515" s="155">
        <f t="shared" ref="K515" si="331">J515/H515</f>
        <v>8.9049766395409742E-3</v>
      </c>
      <c r="L515" s="136">
        <f t="shared" si="253"/>
        <v>3242.711370262391</v>
      </c>
      <c r="M515" s="136">
        <f t="shared" si="254"/>
        <v>2874.711370262391</v>
      </c>
      <c r="N515" s="136">
        <f t="shared" si="255"/>
        <v>-3610.711370262391</v>
      </c>
      <c r="O515" s="155">
        <f t="shared" ref="O515" si="332">I515/H515</f>
        <v>1.1717629002956982E-2</v>
      </c>
      <c r="P515" s="100">
        <f t="shared" ref="P515" si="333">(H515-H511)/H511</f>
        <v>1.1856559771612117E-2</v>
      </c>
      <c r="Q515" s="100">
        <f t="shared" ref="Q515" si="334">(H515-H462)/H462</f>
        <v>0.30214262579587625</v>
      </c>
      <c r="S515" s="100">
        <f t="shared" si="257"/>
        <v>1.4376745301332046E-2</v>
      </c>
      <c r="T515" s="100">
        <f t="shared" si="279"/>
        <v>0.45280092421487828</v>
      </c>
      <c r="U515" s="100">
        <f t="shared" si="265"/>
        <v>8.0726574697219361E-2</v>
      </c>
      <c r="V515" s="100">
        <f t="shared" si="248"/>
        <v>0.61767245968743711</v>
      </c>
      <c r="W515" s="100">
        <f t="shared" si="250"/>
        <v>0.4457990559676332</v>
      </c>
      <c r="X515" s="100">
        <f t="shared" si="258"/>
        <v>1.0391302735343005E-2</v>
      </c>
      <c r="Y515" s="100">
        <f t="shared" si="280"/>
        <v>0.2278213560601855</v>
      </c>
      <c r="Z515" s="100">
        <f t="shared" si="266"/>
        <v>5.4764461516964763E-2</v>
      </c>
      <c r="AA515" s="100">
        <f t="shared" si="259"/>
        <v>0.38232754031256283</v>
      </c>
      <c r="AB515" s="100">
        <f t="shared" ref="AB515" si="335">AVERAGE(AA503:AA515)</f>
        <v>0.84912859281584341</v>
      </c>
      <c r="AC515" s="100">
        <f t="shared" si="263"/>
        <v>0.15087140718415648</v>
      </c>
      <c r="AD515" s="100">
        <f t="shared" si="309"/>
        <v>0.55420094403236686</v>
      </c>
      <c r="AE515" s="359">
        <f t="shared" si="264"/>
        <v>9233083.461538462</v>
      </c>
      <c r="AF515" s="100">
        <f t="shared" ref="AF515" si="336">(AE515-AE511)/AE511</f>
        <v>1.854044386353931E-2</v>
      </c>
      <c r="AG515" s="100">
        <f t="shared" ref="AG515" si="337">(AE515-AE462)/AE462</f>
        <v>0.30162066894514655</v>
      </c>
      <c r="AI515" s="198">
        <f t="shared" si="326"/>
        <v>5593849.7999999998</v>
      </c>
      <c r="AJ515" s="205">
        <f t="shared" si="260"/>
        <v>-2.2513979468228602E-3</v>
      </c>
      <c r="AK515" s="35">
        <f t="shared" si="261"/>
        <v>-368</v>
      </c>
      <c r="AL515" s="35">
        <f t="shared" ref="AL515:AL564" si="338">F515-F514</f>
        <v>70</v>
      </c>
      <c r="AM515" s="35">
        <f t="shared" ref="AM515:AM564" si="339">AL515*G515</f>
        <v>2401</v>
      </c>
      <c r="AN515">
        <f t="shared" si="262"/>
        <v>-12622.4</v>
      </c>
      <c r="AO515">
        <f t="shared" si="327"/>
        <v>5598583.1999999993</v>
      </c>
      <c r="AP515" s="35">
        <f t="shared" si="328"/>
        <v>1.6954482341175177</v>
      </c>
    </row>
    <row r="516" spans="2:42">
      <c r="B516" s="149">
        <v>45597</v>
      </c>
      <c r="C516" s="352">
        <v>3557057</v>
      </c>
      <c r="D516" s="352">
        <v>5998621</v>
      </c>
      <c r="E516" s="355">
        <v>146</v>
      </c>
      <c r="F516" s="355">
        <v>163676</v>
      </c>
      <c r="G516" s="111">
        <v>34.299999999999997</v>
      </c>
      <c r="H516" s="136">
        <f t="shared" si="281"/>
        <v>9555678</v>
      </c>
      <c r="I516" s="136">
        <f t="shared" ref="I516" si="340">H516-H512</f>
        <v>135040</v>
      </c>
      <c r="J516" s="136">
        <f t="shared" ref="J516" si="341">H516-H515</f>
        <v>63570</v>
      </c>
      <c r="K516" s="155">
        <f t="shared" ref="K516" si="342">J516/H516</f>
        <v>6.652589172636416E-3</v>
      </c>
      <c r="L516" s="136">
        <f t="shared" si="253"/>
        <v>3937.0262390670559</v>
      </c>
      <c r="M516" s="136">
        <f t="shared" si="254"/>
        <v>4820.0262390670559</v>
      </c>
      <c r="N516" s="136">
        <f t="shared" si="255"/>
        <v>-3054.0262390670559</v>
      </c>
      <c r="O516" s="155">
        <f t="shared" ref="O516" si="343">I516/H516</f>
        <v>1.4131911937593543E-2</v>
      </c>
      <c r="P516" s="100">
        <f t="shared" ref="P516" si="344">(H516-H512)/H512</f>
        <v>1.4334485626132753E-2</v>
      </c>
      <c r="Q516" s="100">
        <f t="shared" ref="Q516" si="345">(H516-H463)/H463</f>
        <v>0.29493084435154787</v>
      </c>
      <c r="S516" s="100">
        <f t="shared" si="257"/>
        <v>2.7146613950084997E-2</v>
      </c>
      <c r="T516" s="100">
        <f t="shared" si="279"/>
        <v>0.45341960822449884</v>
      </c>
      <c r="U516" s="100">
        <f t="shared" si="265"/>
        <v>8.1561242233909634E-2</v>
      </c>
      <c r="V516" s="100">
        <f t="shared" ref="V516:V558" si="346">(C516-C515)/(H516-H515)</f>
        <v>0.92134654711341823</v>
      </c>
      <c r="W516" s="100">
        <f t="shared" si="250"/>
        <v>0.69616409952606639</v>
      </c>
      <c r="X516" s="100">
        <f t="shared" si="258"/>
        <v>6.8870118811445767E-3</v>
      </c>
      <c r="Y516" s="100">
        <f t="shared" si="280"/>
        <v>0.2162839053716348</v>
      </c>
      <c r="Z516" s="100">
        <f t="shared" si="266"/>
        <v>5.2828512376387068E-2</v>
      </c>
      <c r="AA516" s="100">
        <f t="shared" si="259"/>
        <v>7.8653452886581723E-2</v>
      </c>
      <c r="AB516" s="100">
        <f t="shared" ref="AB516" si="347">AVERAGE(AA504:AA516)</f>
        <v>0.83769158151530543</v>
      </c>
      <c r="AC516" s="100">
        <f t="shared" si="263"/>
        <v>0.16230841848469463</v>
      </c>
      <c r="AD516" s="100">
        <f t="shared" si="309"/>
        <v>0.30383590047393366</v>
      </c>
      <c r="AE516" s="359">
        <f t="shared" si="264"/>
        <v>9276870.9230769239</v>
      </c>
      <c r="AF516" s="100">
        <f t="shared" ref="AF516" si="348">(AE516-AE512)/AE512</f>
        <v>1.8668402861291924E-2</v>
      </c>
      <c r="AG516" s="100">
        <f t="shared" ref="AG516" si="349">(AE516-AE463)/AE463</f>
        <v>0.30033475613685712</v>
      </c>
      <c r="AI516" s="198">
        <f t="shared" si="326"/>
        <v>5614086.7999999998</v>
      </c>
      <c r="AJ516" s="205">
        <f t="shared" si="260"/>
        <v>5.4240661453502977E-3</v>
      </c>
      <c r="AK516" s="35">
        <f t="shared" si="261"/>
        <v>883</v>
      </c>
      <c r="AL516" s="35">
        <f t="shared" si="338"/>
        <v>590</v>
      </c>
      <c r="AM516" s="35">
        <f t="shared" si="339"/>
        <v>20237</v>
      </c>
      <c r="AN516">
        <f t="shared" si="262"/>
        <v>30286.899999999998</v>
      </c>
      <c r="AO516">
        <f t="shared" si="327"/>
        <v>5619094.5999999996</v>
      </c>
      <c r="AP516" s="35">
        <f t="shared" si="328"/>
        <v>1.7005725441959991</v>
      </c>
    </row>
    <row r="517" spans="2:42">
      <c r="B517" s="149">
        <v>45604</v>
      </c>
      <c r="C517" s="352">
        <v>3560081</v>
      </c>
      <c r="D517" s="352">
        <v>5989588</v>
      </c>
      <c r="E517" s="355">
        <v>131</v>
      </c>
      <c r="F517" s="355">
        <v>164186</v>
      </c>
      <c r="G517" s="111">
        <v>34.299999999999997</v>
      </c>
      <c r="H517" s="136">
        <f t="shared" si="281"/>
        <v>9549669</v>
      </c>
      <c r="I517" s="136">
        <f t="shared" ref="I517" si="350">H517-H513</f>
        <v>134312</v>
      </c>
      <c r="J517" s="136">
        <f t="shared" ref="J517" si="351">H517-H516</f>
        <v>-6009</v>
      </c>
      <c r="K517" s="155">
        <f t="shared" ref="K517" si="352">J517/H517</f>
        <v>-6.2923646882420746E-4</v>
      </c>
      <c r="L517" s="136">
        <f t="shared" si="253"/>
        <v>3915.8017492711374</v>
      </c>
      <c r="M517" s="136">
        <f t="shared" si="254"/>
        <v>4989.8017492711369</v>
      </c>
      <c r="N517" s="136">
        <f t="shared" si="255"/>
        <v>-2841.8017492711374</v>
      </c>
      <c r="O517" s="155">
        <f t="shared" ref="O517" si="353">I517/H517</f>
        <v>1.4064571243254609E-2</v>
      </c>
      <c r="P517" s="100">
        <f t="shared" ref="P517" si="354">(H517-H513)/H513</f>
        <v>1.4265205238633012E-2</v>
      </c>
      <c r="Q517" s="100">
        <f t="shared" ref="Q517" si="355">(H517-H464)/H464</f>
        <v>0.28851550178354268</v>
      </c>
      <c r="S517" s="100">
        <f t="shared" si="257"/>
        <v>2.163785483889482E-2</v>
      </c>
      <c r="T517" s="100">
        <f t="shared" si="279"/>
        <v>0.44639893456453211</v>
      </c>
      <c r="U517" s="100">
        <f t="shared" si="265"/>
        <v>8.0509806920932764E-2</v>
      </c>
      <c r="V517" s="100">
        <f t="shared" si="346"/>
        <v>-0.50324513230154766</v>
      </c>
      <c r="W517" s="100">
        <f t="shared" ref="W517:W558" si="356">(C517-C513)/(H517-H513)</f>
        <v>0.56138692000714752</v>
      </c>
      <c r="X517" s="100">
        <f t="shared" si="258"/>
        <v>9.9332673150131084E-3</v>
      </c>
      <c r="Y517" s="100">
        <f t="shared" si="280"/>
        <v>0.21000995549119683</v>
      </c>
      <c r="Z517" s="100">
        <f t="shared" si="266"/>
        <v>4.8889676534496308E-2</v>
      </c>
      <c r="AA517" s="100">
        <f t="shared" si="259"/>
        <v>1.5032451323015477</v>
      </c>
      <c r="AB517" s="100">
        <f t="shared" ref="AB517" si="357">AVERAGE(AA505:AA517)</f>
        <v>0.9009707878353409</v>
      </c>
      <c r="AC517" s="100">
        <f t="shared" si="263"/>
        <v>9.9029212164659E-2</v>
      </c>
      <c r="AD517" s="100">
        <f t="shared" si="309"/>
        <v>0.43861307999285248</v>
      </c>
      <c r="AE517" s="359">
        <f t="shared" si="264"/>
        <v>9318751.307692308</v>
      </c>
      <c r="AF517" s="100">
        <f t="shared" ref="AF517" si="358">(AE517-AE513)/AE513</f>
        <v>1.8887932953035019E-2</v>
      </c>
      <c r="AG517" s="100">
        <f t="shared" ref="AG517" si="359">(AE517-AE464)/AE464</f>
        <v>0.29911532718393552</v>
      </c>
      <c r="AI517" s="198">
        <f t="shared" si="326"/>
        <v>5631579.7999999998</v>
      </c>
      <c r="AJ517" s="205">
        <f t="shared" si="260"/>
        <v>6.5844327823826911E-3</v>
      </c>
      <c r="AK517" s="35">
        <f t="shared" si="261"/>
        <v>1074</v>
      </c>
      <c r="AL517" s="35">
        <f t="shared" si="338"/>
        <v>510</v>
      </c>
      <c r="AM517" s="35">
        <f t="shared" si="339"/>
        <v>17493</v>
      </c>
      <c r="AN517">
        <f t="shared" si="262"/>
        <v>36838.199999999997</v>
      </c>
      <c r="AO517">
        <f t="shared" si="327"/>
        <v>5636073.0999999996</v>
      </c>
      <c r="AP517" s="35">
        <f t="shared" si="328"/>
        <v>1.6943834529044701</v>
      </c>
    </row>
    <row r="518" spans="2:42">
      <c r="B518" s="149">
        <v>45611</v>
      </c>
      <c r="C518" s="352">
        <v>3564805</v>
      </c>
      <c r="D518" s="352">
        <v>6018152</v>
      </c>
      <c r="E518" s="355">
        <v>154</v>
      </c>
      <c r="F518" s="355">
        <v>163205</v>
      </c>
      <c r="G518" s="111">
        <v>34.6</v>
      </c>
      <c r="H518" s="136">
        <f t="shared" si="281"/>
        <v>9582957</v>
      </c>
      <c r="I518" s="136">
        <f t="shared" ref="I518" si="360">H518-H514</f>
        <v>175376</v>
      </c>
      <c r="J518" s="136">
        <f t="shared" ref="J518" si="361">H518-H517</f>
        <v>33288</v>
      </c>
      <c r="K518" s="155">
        <f t="shared" ref="K518" si="362">J518/H518</f>
        <v>3.4736668441692894E-3</v>
      </c>
      <c r="L518" s="136">
        <f t="shared" ref="L518:L564" si="363">I518/G518</f>
        <v>5068.6705202312132</v>
      </c>
      <c r="M518" s="136">
        <f t="shared" ref="M518:M564" si="364">L518+AK518</f>
        <v>5257.6705202312132</v>
      </c>
      <c r="N518" s="136">
        <f t="shared" ref="N518:N564" si="365">AK518-L518</f>
        <v>-4879.6705202312132</v>
      </c>
      <c r="O518" s="155">
        <f t="shared" ref="O518" si="366">I518/H518</f>
        <v>1.8300823013188937E-2</v>
      </c>
      <c r="P518" s="100">
        <f t="shared" ref="P518" si="367">(H518-H514)/H514</f>
        <v>1.8641986712631016E-2</v>
      </c>
      <c r="Q518" s="100">
        <f t="shared" ref="Q518" si="368">(H518-H465)/H465</f>
        <v>0.2904981981019909</v>
      </c>
      <c r="S518" s="100">
        <f t="shared" ref="S518:S558" si="369">(C518-C514)/C514</f>
        <v>3.4393056623132731E-2</v>
      </c>
      <c r="T518" s="100">
        <f t="shared" si="279"/>
        <v>0.43966271683455571</v>
      </c>
      <c r="U518" s="100">
        <f t="shared" si="265"/>
        <v>9.2699722871287651E-2</v>
      </c>
      <c r="V518" s="100">
        <f t="shared" si="346"/>
        <v>0.1419130016822879</v>
      </c>
      <c r="W518" s="100">
        <f t="shared" si="356"/>
        <v>0.67585074354529695</v>
      </c>
      <c r="X518" s="100">
        <f t="shared" ref="X518:X558" si="370">(D518-D514)/D514</f>
        <v>9.5361685966694528E-3</v>
      </c>
      <c r="Y518" s="100">
        <f t="shared" si="280"/>
        <v>0.21587621892654055</v>
      </c>
      <c r="Z518" s="100">
        <f t="shared" si="266"/>
        <v>5.0680891411607726E-2</v>
      </c>
      <c r="AA518" s="100">
        <f t="shared" ref="AA518:AA558" si="371">(D518-D517)/(H518-H517)</f>
        <v>0.85808699831771207</v>
      </c>
      <c r="AB518" s="100">
        <f t="shared" ref="AB518" si="372">AVERAGE(AA506:AA518)</f>
        <v>1.0565773074989164</v>
      </c>
      <c r="AC518" s="100">
        <f t="shared" si="263"/>
        <v>-5.6577307498916568E-2</v>
      </c>
      <c r="AD518" s="100">
        <f t="shared" si="309"/>
        <v>0.32414925645470305</v>
      </c>
      <c r="AE518" s="359">
        <f t="shared" si="264"/>
        <v>9364344.7692307699</v>
      </c>
      <c r="AF518" s="100">
        <f t="shared" ref="AF518" si="373">(AE518-AE514)/AE514</f>
        <v>1.907720955135829E-2</v>
      </c>
      <c r="AG518" s="100">
        <f t="shared" ref="AG518" si="374">(AE518-AE465)/AE465</f>
        <v>0.29870797865111592</v>
      </c>
      <c r="AI518" s="198">
        <f t="shared" si="326"/>
        <v>5646893</v>
      </c>
      <c r="AJ518" s="205">
        <f t="shared" ref="AJ518:AJ558" si="375">(AI518-AI514)/AI514</f>
        <v>9.9158915664219593E-3</v>
      </c>
      <c r="AK518" s="35">
        <f t="shared" ref="AK518:AK564" si="376">(F518-F514)</f>
        <v>189</v>
      </c>
      <c r="AL518" s="35">
        <f t="shared" si="338"/>
        <v>-981</v>
      </c>
      <c r="AM518" s="35">
        <f t="shared" si="339"/>
        <v>-33942.6</v>
      </c>
      <c r="AN518">
        <f t="shared" ref="AN518:AN564" si="377">AK518*G518</f>
        <v>6539.4000000000005</v>
      </c>
      <c r="AO518">
        <f t="shared" si="327"/>
        <v>5652221.4000000004</v>
      </c>
      <c r="AP518" s="35">
        <f t="shared" si="328"/>
        <v>1.69543199422443</v>
      </c>
    </row>
    <row r="519" spans="2:42">
      <c r="B519" s="149">
        <v>45618</v>
      </c>
      <c r="C519" s="352">
        <v>3601634</v>
      </c>
      <c r="D519" s="352">
        <v>6021579</v>
      </c>
      <c r="E519" s="355">
        <v>172</v>
      </c>
      <c r="F519" s="355">
        <v>163429</v>
      </c>
      <c r="G519" s="111">
        <v>34.6</v>
      </c>
      <c r="H519" s="136">
        <f t="shared" si="281"/>
        <v>9623213</v>
      </c>
      <c r="I519" s="136">
        <f t="shared" ref="I519" si="378">H519-H515</f>
        <v>131105</v>
      </c>
      <c r="J519" s="136">
        <f t="shared" ref="J519" si="379">H519-H518</f>
        <v>40256</v>
      </c>
      <c r="K519" s="155">
        <f t="shared" ref="K519" si="380">J519/H519</f>
        <v>4.183218224516074E-3</v>
      </c>
      <c r="L519" s="136">
        <f t="shared" si="363"/>
        <v>3789.1618497109826</v>
      </c>
      <c r="M519" s="136">
        <f t="shared" si="364"/>
        <v>4132.161849710983</v>
      </c>
      <c r="N519" s="136">
        <f t="shared" si="365"/>
        <v>-3446.1618497109826</v>
      </c>
      <c r="O519" s="155">
        <f t="shared" ref="O519" si="381">I519/H519</f>
        <v>1.3623828133077798E-2</v>
      </c>
      <c r="P519" s="100">
        <f t="shared" ref="P519" si="382">(H519-H515)/H515</f>
        <v>1.3812000453429313E-2</v>
      </c>
      <c r="Q519" s="100">
        <f t="shared" ref="Q519" si="383">(H519-H466)/H466</f>
        <v>0.29061487726957375</v>
      </c>
      <c r="S519" s="100">
        <f t="shared" si="369"/>
        <v>2.9483316645166898E-2</v>
      </c>
      <c r="T519" s="100">
        <f t="shared" si="279"/>
        <v>0.46123776413582857</v>
      </c>
      <c r="U519" s="100">
        <f t="shared" si="265"/>
        <v>8.608473105815366E-2</v>
      </c>
      <c r="V519" s="100">
        <f t="shared" si="346"/>
        <v>0.91486983306836245</v>
      </c>
      <c r="W519" s="100">
        <f t="shared" si="356"/>
        <v>0.78675107738072536</v>
      </c>
      <c r="X519" s="100">
        <f t="shared" si="370"/>
        <v>4.6646259414801173E-3</v>
      </c>
      <c r="Y519" s="100">
        <f t="shared" si="280"/>
        <v>0.20636227295984907</v>
      </c>
      <c r="Z519" s="100">
        <f t="shared" si="266"/>
        <v>4.5435708240196188E-2</v>
      </c>
      <c r="AA519" s="100">
        <f t="shared" si="371"/>
        <v>8.5130166931637524E-2</v>
      </c>
      <c r="AB519" s="100">
        <f t="shared" ref="AB519" si="384">AVERAGE(AA507:AA519)</f>
        <v>1.0344208395643049</v>
      </c>
      <c r="AC519" s="100">
        <f t="shared" si="263"/>
        <v>-3.4420839564304966E-2</v>
      </c>
      <c r="AD519" s="100">
        <f t="shared" si="309"/>
        <v>0.21324892261927464</v>
      </c>
      <c r="AE519" s="359">
        <f t="shared" si="264"/>
        <v>9406435.153846154</v>
      </c>
      <c r="AF519" s="100">
        <f t="shared" ref="AF519" si="385">(AE519-AE515)/AE515</f>
        <v>1.877505960276539E-2</v>
      </c>
      <c r="AG519" s="100">
        <f t="shared" ref="AG519" si="386">(AE519-AE466)/AE466</f>
        <v>0.29798212909958971</v>
      </c>
      <c r="AI519" s="198">
        <f t="shared" si="326"/>
        <v>5654643.4000000004</v>
      </c>
      <c r="AJ519" s="205">
        <f t="shared" si="375"/>
        <v>1.0867935710394041E-2</v>
      </c>
      <c r="AK519" s="35">
        <f t="shared" si="376"/>
        <v>343</v>
      </c>
      <c r="AL519" s="35">
        <f t="shared" si="338"/>
        <v>224</v>
      </c>
      <c r="AM519" s="35">
        <f t="shared" si="339"/>
        <v>7750.4000000000005</v>
      </c>
      <c r="AN519">
        <f t="shared" si="377"/>
        <v>11867.800000000001</v>
      </c>
      <c r="AO519">
        <f t="shared" si="327"/>
        <v>5660594.6000000006</v>
      </c>
      <c r="AP519" s="35">
        <f t="shared" si="328"/>
        <v>1.7000357170958682</v>
      </c>
    </row>
    <row r="520" spans="2:42">
      <c r="B520" s="149">
        <v>45625</v>
      </c>
      <c r="C520" s="352">
        <v>3681161</v>
      </c>
      <c r="D520" s="352">
        <v>6064789</v>
      </c>
      <c r="E520" s="355">
        <v>178</v>
      </c>
      <c r="F520" s="355">
        <v>164664</v>
      </c>
      <c r="G520" s="111">
        <v>34.799999999999997</v>
      </c>
      <c r="H520" s="136">
        <f t="shared" si="281"/>
        <v>9745950</v>
      </c>
      <c r="I520" s="136">
        <f t="shared" ref="I520" si="387">H520-H516</f>
        <v>190272</v>
      </c>
      <c r="J520" s="136">
        <f t="shared" ref="J520" si="388">H520-H519</f>
        <v>122737</v>
      </c>
      <c r="K520" s="155">
        <f t="shared" ref="K520" si="389">J520/H520</f>
        <v>1.259364146132496E-2</v>
      </c>
      <c r="L520" s="136">
        <f t="shared" si="363"/>
        <v>5467.5862068965525</v>
      </c>
      <c r="M520" s="136">
        <f t="shared" si="364"/>
        <v>6455.5862068965525</v>
      </c>
      <c r="N520" s="136">
        <f t="shared" si="365"/>
        <v>-4479.5862068965525</v>
      </c>
      <c r="O520" s="155">
        <f t="shared" ref="O520" si="390">I520/H520</f>
        <v>1.9523186554414911E-2</v>
      </c>
      <c r="P520" s="100">
        <f t="shared" ref="P520" si="391">(H520-H516)/H516</f>
        <v>1.9911930895955263E-2</v>
      </c>
      <c r="Q520" s="100">
        <f t="shared" ref="Q520" si="392">(H520-H467)/H467</f>
        <v>0.29328516686131512</v>
      </c>
      <c r="S520" s="100">
        <f t="shared" si="369"/>
        <v>3.4889516811229059E-2</v>
      </c>
      <c r="T520" s="100">
        <f t="shared" si="279"/>
        <v>0.46618502278441887</v>
      </c>
      <c r="U520" s="100">
        <f t="shared" si="265"/>
        <v>8.9531865119427415E-2</v>
      </c>
      <c r="V520" s="100">
        <f t="shared" si="346"/>
        <v>0.64794642202432839</v>
      </c>
      <c r="W520" s="100">
        <f t="shared" si="356"/>
        <v>0.6522452068617558</v>
      </c>
      <c r="X520" s="100">
        <f t="shared" si="370"/>
        <v>1.1030535184669944E-2</v>
      </c>
      <c r="Y520" s="100">
        <f t="shared" si="280"/>
        <v>0.2068986858376208</v>
      </c>
      <c r="Z520" s="100">
        <f t="shared" si="266"/>
        <v>4.7621539986419312E-2</v>
      </c>
      <c r="AA520" s="100">
        <f t="shared" si="371"/>
        <v>0.35205357797567155</v>
      </c>
      <c r="AB520" s="100">
        <f t="shared" ref="AB520" si="393">AVERAGE(AA508:AA520)</f>
        <v>1.03699129083206</v>
      </c>
      <c r="AC520" s="100">
        <f t="shared" si="263"/>
        <v>-3.6991290832060028E-2</v>
      </c>
      <c r="AD520" s="100">
        <f t="shared" si="309"/>
        <v>0.3477547931382442</v>
      </c>
      <c r="AE520" s="359">
        <f t="shared" si="264"/>
        <v>9450910.846153846</v>
      </c>
      <c r="AF520" s="100">
        <f t="shared" ref="AF520" si="394">(AE520-AE516)/AE516</f>
        <v>1.876062785825601E-2</v>
      </c>
      <c r="AG520" s="100">
        <f t="shared" ref="AG520" si="395">(AE520-AE467)/AE467</f>
        <v>0.29705906767680634</v>
      </c>
      <c r="AI520" s="198">
        <f t="shared" si="326"/>
        <v>5730307.1999999993</v>
      </c>
      <c r="AJ520" s="205">
        <f t="shared" si="375"/>
        <v>2.0701568062681083E-2</v>
      </c>
      <c r="AK520" s="35">
        <f t="shared" si="376"/>
        <v>988</v>
      </c>
      <c r="AL520" s="35">
        <f t="shared" si="338"/>
        <v>1235</v>
      </c>
      <c r="AM520" s="35">
        <f t="shared" si="339"/>
        <v>42978</v>
      </c>
      <c r="AN520">
        <f t="shared" si="377"/>
        <v>34382.399999999994</v>
      </c>
      <c r="AO520">
        <f t="shared" si="327"/>
        <v>5736501.5999999996</v>
      </c>
      <c r="AP520" s="35">
        <f t="shared" si="328"/>
        <v>1.6989361599759687</v>
      </c>
    </row>
    <row r="521" spans="2:42">
      <c r="B521" s="149">
        <v>45632</v>
      </c>
      <c r="C521" s="352">
        <v>3684266</v>
      </c>
      <c r="D521" s="352">
        <v>6070698</v>
      </c>
      <c r="E521" s="355">
        <v>165</v>
      </c>
      <c r="F521" s="355">
        <v>165990</v>
      </c>
      <c r="G521" s="111">
        <v>35</v>
      </c>
      <c r="H521" s="136">
        <f t="shared" si="281"/>
        <v>9754964</v>
      </c>
      <c r="I521" s="136">
        <f t="shared" ref="I521" si="396">H521-H517</f>
        <v>205295</v>
      </c>
      <c r="J521" s="136">
        <f t="shared" ref="J521" si="397">H521-H520</f>
        <v>9014</v>
      </c>
      <c r="K521" s="155">
        <f t="shared" ref="K521" si="398">J521/H521</f>
        <v>9.2404236448232922E-4</v>
      </c>
      <c r="L521" s="136">
        <f t="shared" si="363"/>
        <v>5865.5714285714284</v>
      </c>
      <c r="M521" s="136">
        <f t="shared" si="364"/>
        <v>7669.5714285714284</v>
      </c>
      <c r="N521" s="136">
        <f t="shared" si="365"/>
        <v>-4061.5714285714284</v>
      </c>
      <c r="O521" s="155">
        <f t="shared" ref="O521" si="399">I521/H521</f>
        <v>2.1045182739782536E-2</v>
      </c>
      <c r="P521" s="100">
        <f t="shared" ref="P521" si="400">(H521-H517)/H517</f>
        <v>2.1497603738935871E-2</v>
      </c>
      <c r="Q521" s="100">
        <f t="shared" ref="Q521" si="401">(H521-H468)/H468</f>
        <v>0.28131419319136941</v>
      </c>
      <c r="S521" s="100">
        <f t="shared" si="369"/>
        <v>3.4882633288399897E-2</v>
      </c>
      <c r="T521" s="100">
        <f t="shared" si="279"/>
        <v>0.44283097147520772</v>
      </c>
      <c r="U521" s="100">
        <f t="shared" si="265"/>
        <v>8.8714036098134399E-2</v>
      </c>
      <c r="V521" s="100">
        <f t="shared" si="346"/>
        <v>0.34446416685156422</v>
      </c>
      <c r="W521" s="100">
        <f t="shared" si="356"/>
        <v>0.60491000755011082</v>
      </c>
      <c r="X521" s="100">
        <f t="shared" si="370"/>
        <v>1.3541832927406693E-2</v>
      </c>
      <c r="Y521" s="100">
        <f t="shared" si="280"/>
        <v>0.19980172937363913</v>
      </c>
      <c r="Z521" s="100">
        <f t="shared" si="266"/>
        <v>4.7151772803506707E-2</v>
      </c>
      <c r="AA521" s="100">
        <f t="shared" si="371"/>
        <v>0.65553583314843578</v>
      </c>
      <c r="AB521" s="100">
        <f t="shared" ref="AB521" si="402">AVERAGE(AA509:AA521)</f>
        <v>1.0409133711177037</v>
      </c>
      <c r="AC521" s="100">
        <f t="shared" si="263"/>
        <v>-4.0913371117703719E-2</v>
      </c>
      <c r="AD521" s="100">
        <f t="shared" si="309"/>
        <v>0.39508999244988918</v>
      </c>
      <c r="AE521" s="359">
        <f t="shared" si="264"/>
        <v>9495031.461538462</v>
      </c>
      <c r="AF521" s="100">
        <f t="shared" ref="AF521" si="403">(AE521-AE517)/AE517</f>
        <v>1.8916714055953056E-2</v>
      </c>
      <c r="AG521" s="100">
        <f t="shared" ref="AG521" si="404">(AE521-AE468)/AE468</f>
        <v>0.29570465593788769</v>
      </c>
      <c r="AI521" s="198">
        <f t="shared" si="326"/>
        <v>5809650</v>
      </c>
      <c r="AJ521" s="205">
        <f t="shared" si="375"/>
        <v>3.1619937268757198E-2</v>
      </c>
      <c r="AK521" s="35">
        <f t="shared" si="376"/>
        <v>1804</v>
      </c>
      <c r="AL521" s="35">
        <f t="shared" si="338"/>
        <v>1326</v>
      </c>
      <c r="AM521" s="35">
        <f t="shared" si="339"/>
        <v>46410</v>
      </c>
      <c r="AN521">
        <f t="shared" si="377"/>
        <v>63140</v>
      </c>
      <c r="AO521">
        <f t="shared" si="327"/>
        <v>5815425</v>
      </c>
      <c r="AP521" s="35">
        <f t="shared" si="328"/>
        <v>1.6774292506566588</v>
      </c>
    </row>
    <row r="522" spans="2:42">
      <c r="B522" s="149">
        <v>45639</v>
      </c>
      <c r="C522" s="352">
        <v>3735369</v>
      </c>
      <c r="D522" s="352">
        <v>6126518</v>
      </c>
      <c r="E522" s="355">
        <v>164</v>
      </c>
      <c r="F522" s="355">
        <v>166466</v>
      </c>
      <c r="G522" s="111">
        <v>35.200000000000003</v>
      </c>
      <c r="H522" s="136">
        <f t="shared" si="281"/>
        <v>9861887</v>
      </c>
      <c r="I522" s="136">
        <f t="shared" ref="I522" si="405">H522-H518</f>
        <v>278930</v>
      </c>
      <c r="J522" s="136">
        <f t="shared" ref="J522" si="406">H522-H521</f>
        <v>106923</v>
      </c>
      <c r="K522" s="155">
        <f t="shared" ref="K522" si="407">J522/H522</f>
        <v>1.0842042704403325E-2</v>
      </c>
      <c r="L522" s="136">
        <f t="shared" si="363"/>
        <v>7924.147727272727</v>
      </c>
      <c r="M522" s="136">
        <f t="shared" si="364"/>
        <v>11185.147727272728</v>
      </c>
      <c r="N522" s="136">
        <f t="shared" si="365"/>
        <v>-4663.147727272727</v>
      </c>
      <c r="O522" s="155">
        <f t="shared" ref="O522" si="408">I522/H522</f>
        <v>2.828363375082274E-2</v>
      </c>
      <c r="P522" s="100">
        <f t="shared" ref="P522" si="409">(H522-H518)/H518</f>
        <v>2.9106882145041452E-2</v>
      </c>
      <c r="Q522" s="100">
        <f t="shared" ref="Q522" si="410">(H522-H469)/H469</f>
        <v>0.2940055836285293</v>
      </c>
      <c r="S522" s="100">
        <f t="shared" si="369"/>
        <v>4.784665640897609E-2</v>
      </c>
      <c r="T522" s="100">
        <f t="shared" si="279"/>
        <v>0.46274366373455017</v>
      </c>
      <c r="U522" s="100">
        <f t="shared" si="265"/>
        <v>8.6724563338437186E-2</v>
      </c>
      <c r="V522" s="100">
        <f t="shared" si="346"/>
        <v>0.47794207046192122</v>
      </c>
      <c r="W522" s="100">
        <f t="shared" si="356"/>
        <v>0.61149392320653928</v>
      </c>
      <c r="X522" s="100">
        <f t="shared" si="370"/>
        <v>1.8006524261932898E-2</v>
      </c>
      <c r="Y522" s="100">
        <f t="shared" si="280"/>
        <v>0.20897374976714522</v>
      </c>
      <c r="Z522" s="100">
        <f t="shared" si="266"/>
        <v>5.4158990419251728E-2</v>
      </c>
      <c r="AA522" s="100">
        <f t="shared" si="371"/>
        <v>0.52205792953807884</v>
      </c>
      <c r="AB522" s="100">
        <f t="shared" ref="AB522" si="411">AVERAGE(AA510:AA522)</f>
        <v>1.0646762171694621</v>
      </c>
      <c r="AC522" s="100">
        <f t="shared" si="263"/>
        <v>-6.4676217169462008E-2</v>
      </c>
      <c r="AD522" s="100">
        <f t="shared" si="309"/>
        <v>0.38850607679346072</v>
      </c>
      <c r="AE522" s="359">
        <f t="shared" si="264"/>
        <v>9542174.153846154</v>
      </c>
      <c r="AF522" s="100">
        <f t="shared" ref="AF522" si="412">(AE522-AE518)/AE518</f>
        <v>1.899005098570199E-2</v>
      </c>
      <c r="AG522" s="100">
        <f t="shared" ref="AG522" si="413">(AE522-AE469)/AE469</f>
        <v>0.29494106265467684</v>
      </c>
      <c r="AI522" s="198">
        <f t="shared" si="326"/>
        <v>5859603.2000000002</v>
      </c>
      <c r="AJ522" s="205">
        <f t="shared" si="375"/>
        <v>3.7668537370904705E-2</v>
      </c>
      <c r="AK522" s="35">
        <f t="shared" si="376"/>
        <v>3261</v>
      </c>
      <c r="AL522" s="35">
        <f t="shared" si="338"/>
        <v>476</v>
      </c>
      <c r="AM522" s="35">
        <f t="shared" si="339"/>
        <v>16755.2</v>
      </c>
      <c r="AN522">
        <f t="shared" si="377"/>
        <v>114787.20000000001</v>
      </c>
      <c r="AO522">
        <f t="shared" si="327"/>
        <v>5865376.0000000009</v>
      </c>
      <c r="AP522" s="35">
        <f t="shared" si="328"/>
        <v>1.6813733680500615</v>
      </c>
    </row>
    <row r="523" spans="2:42">
      <c r="B523" s="149">
        <v>45646</v>
      </c>
      <c r="C523" s="352">
        <v>3706092</v>
      </c>
      <c r="D523" s="352">
        <v>6144421</v>
      </c>
      <c r="E523" s="355">
        <v>160</v>
      </c>
      <c r="F523" s="355">
        <v>167088</v>
      </c>
      <c r="G523" s="111">
        <v>35.299999999999997</v>
      </c>
      <c r="H523" s="136">
        <f t="shared" si="281"/>
        <v>9850513</v>
      </c>
      <c r="I523" s="136">
        <f t="shared" ref="I523" si="414">H523-H519</f>
        <v>227300</v>
      </c>
      <c r="J523" s="136">
        <f t="shared" ref="J523" si="415">H523-H522</f>
        <v>-11374</v>
      </c>
      <c r="K523" s="155">
        <f t="shared" ref="K523" si="416">J523/H523</f>
        <v>-1.1546606760480392E-3</v>
      </c>
      <c r="L523" s="136">
        <f t="shared" si="363"/>
        <v>6439.0934844192643</v>
      </c>
      <c r="M523" s="136">
        <f t="shared" si="364"/>
        <v>10098.093484419263</v>
      </c>
      <c r="N523" s="136">
        <f t="shared" si="365"/>
        <v>-2780.0934844192643</v>
      </c>
      <c r="O523" s="155">
        <f t="shared" ref="O523" si="417">I523/H523</f>
        <v>2.3074940360974093E-2</v>
      </c>
      <c r="P523" s="100">
        <f t="shared" ref="P523" si="418">(H523-H519)/H519</f>
        <v>2.3619969754384528E-2</v>
      </c>
      <c r="Q523" s="100">
        <f t="shared" ref="Q523" si="419">(H523-H470)/H470</f>
        <v>0.28603457464239002</v>
      </c>
      <c r="S523" s="100">
        <f t="shared" si="369"/>
        <v>2.900294699572472E-2</v>
      </c>
      <c r="T523" s="100">
        <f t="shared" si="279"/>
        <v>0.44879632876461711</v>
      </c>
      <c r="U523" s="100">
        <f t="shared" si="265"/>
        <v>9.4442490482927743E-2</v>
      </c>
      <c r="V523" s="100">
        <f t="shared" si="346"/>
        <v>2.5740284860207492</v>
      </c>
      <c r="W523" s="100">
        <f t="shared" si="356"/>
        <v>0.45956005279366474</v>
      </c>
      <c r="X523" s="100">
        <f t="shared" si="370"/>
        <v>2.0400296998511518E-2</v>
      </c>
      <c r="Y523" s="100">
        <f t="shared" si="280"/>
        <v>0.20442167316501467</v>
      </c>
      <c r="Z523" s="100">
        <f t="shared" si="266"/>
        <v>4.65543401095809E-2</v>
      </c>
      <c r="AA523" s="100">
        <f t="shared" si="371"/>
        <v>-1.5740284860207492</v>
      </c>
      <c r="AB523" s="100">
        <f t="shared" ref="AB523" si="420">AVERAGE(AA511:AA523)</f>
        <v>0.39676774915409779</v>
      </c>
      <c r="AC523" s="100">
        <f t="shared" si="263"/>
        <v>0.60323225084590226</v>
      </c>
      <c r="AD523" s="100">
        <f t="shared" si="309"/>
        <v>0.54043994720633526</v>
      </c>
      <c r="AE523" s="359">
        <f t="shared" si="264"/>
        <v>9587799.846153846</v>
      </c>
      <c r="AF523" s="100">
        <f t="shared" ref="AF523" si="421">(AE523-AE519)/AE519</f>
        <v>1.9280916664113145E-2</v>
      </c>
      <c r="AG523" s="100">
        <f t="shared" ref="AG523" si="422">(AE523-AE470)/AE470</f>
        <v>0.29386658890266892</v>
      </c>
      <c r="AI523" s="198">
        <f t="shared" si="326"/>
        <v>5898206.3999999994</v>
      </c>
      <c r="AJ523" s="205">
        <f t="shared" si="375"/>
        <v>4.3073096351221557E-2</v>
      </c>
      <c r="AK523" s="35">
        <f t="shared" si="376"/>
        <v>3659</v>
      </c>
      <c r="AL523" s="35">
        <f t="shared" si="338"/>
        <v>622</v>
      </c>
      <c r="AM523" s="35">
        <f t="shared" si="339"/>
        <v>21956.6</v>
      </c>
      <c r="AN523">
        <f t="shared" si="377"/>
        <v>129162.69999999998</v>
      </c>
      <c r="AO523">
        <f t="shared" si="327"/>
        <v>5903854.3999999994</v>
      </c>
      <c r="AP523" s="35">
        <f t="shared" si="328"/>
        <v>1.6684884708538885</v>
      </c>
    </row>
    <row r="524" spans="2:42">
      <c r="B524" s="149">
        <v>45653</v>
      </c>
      <c r="C524" s="352">
        <v>3801241</v>
      </c>
      <c r="D524" s="352">
        <v>6238808</v>
      </c>
      <c r="E524" s="355">
        <v>158</v>
      </c>
      <c r="F524" s="355">
        <v>167533</v>
      </c>
      <c r="G524" s="111">
        <v>35.299999999999997</v>
      </c>
      <c r="H524" s="136">
        <f t="shared" si="281"/>
        <v>10040049</v>
      </c>
      <c r="I524" s="136">
        <f t="shared" ref="I524" si="423">H524-H520</f>
        <v>294099</v>
      </c>
      <c r="J524" s="136">
        <f t="shared" ref="J524" si="424">H524-H523</f>
        <v>189536</v>
      </c>
      <c r="K524" s="155">
        <f t="shared" ref="K524" si="425">J524/H524</f>
        <v>1.8877995515758937E-2</v>
      </c>
      <c r="L524" s="136">
        <f t="shared" si="363"/>
        <v>8331.4164305949016</v>
      </c>
      <c r="M524" s="136">
        <f t="shared" si="364"/>
        <v>11200.416430594902</v>
      </c>
      <c r="N524" s="136">
        <f t="shared" si="365"/>
        <v>-5462.4164305949016</v>
      </c>
      <c r="O524" s="155">
        <f t="shared" ref="O524" si="426">I524/H524</f>
        <v>2.9292586121840641E-2</v>
      </c>
      <c r="P524" s="100">
        <f t="shared" ref="P524" si="427">(H524-H520)/H520</f>
        <v>3.0176534868329923E-2</v>
      </c>
      <c r="Q524" s="100">
        <f t="shared" ref="Q524" si="428">(H524-H471)/H471</f>
        <v>0.29864161973449632</v>
      </c>
      <c r="S524" s="100">
        <f t="shared" si="369"/>
        <v>3.2620143481906928E-2</v>
      </c>
      <c r="T524" s="100">
        <f t="shared" si="279"/>
        <v>0.46488299598714561</v>
      </c>
      <c r="U524" s="100">
        <f t="shared" si="265"/>
        <v>0.10215944026259945</v>
      </c>
      <c r="V524" s="100">
        <f t="shared" si="346"/>
        <v>0.50201017221002875</v>
      </c>
      <c r="W524" s="100">
        <f t="shared" si="356"/>
        <v>0.40829788608597783</v>
      </c>
      <c r="X524" s="100">
        <f t="shared" si="370"/>
        <v>2.8693331293141444E-2</v>
      </c>
      <c r="Y524" s="100">
        <f t="shared" si="280"/>
        <v>0.21465449132271164</v>
      </c>
      <c r="Z524" s="100">
        <f t="shared" si="266"/>
        <v>5.1724382078159402E-2</v>
      </c>
      <c r="AA524" s="100">
        <f t="shared" si="371"/>
        <v>0.49798982778997131</v>
      </c>
      <c r="AB524" s="100">
        <f t="shared" ref="AB524" si="429">AVERAGE(AA512:AA524)</f>
        <v>0.39715374455715696</v>
      </c>
      <c r="AC524" s="100">
        <f t="shared" si="263"/>
        <v>0.60284625544284298</v>
      </c>
      <c r="AD524" s="100">
        <f t="shared" si="309"/>
        <v>0.59170211391402217</v>
      </c>
      <c r="AE524" s="359">
        <f t="shared" si="264"/>
        <v>9638504.9230769239</v>
      </c>
      <c r="AF524" s="100">
        <f t="shared" ref="AF524" si="430">(AE524-AE520)/AE520</f>
        <v>1.9849311878698067E-2</v>
      </c>
      <c r="AG524" s="100">
        <f t="shared" ref="AG524" si="431">(AE524-AE471)/AE471</f>
        <v>0.2931973204122621</v>
      </c>
      <c r="AI524" s="198">
        <f t="shared" si="326"/>
        <v>5913914.8999999994</v>
      </c>
      <c r="AJ524" s="205">
        <f t="shared" si="375"/>
        <v>3.2041510793697103E-2</v>
      </c>
      <c r="AK524" s="35">
        <f t="shared" si="376"/>
        <v>2869</v>
      </c>
      <c r="AL524" s="35">
        <f t="shared" si="338"/>
        <v>445</v>
      </c>
      <c r="AM524" s="35">
        <f t="shared" si="339"/>
        <v>15708.499999999998</v>
      </c>
      <c r="AN524">
        <f t="shared" si="377"/>
        <v>101275.7</v>
      </c>
      <c r="AO524">
        <f t="shared" si="327"/>
        <v>5919492.2999999998</v>
      </c>
      <c r="AP524" s="35">
        <f t="shared" si="328"/>
        <v>1.6960996807107935</v>
      </c>
    </row>
    <row r="525" spans="2:42">
      <c r="B525" s="149">
        <v>45660</v>
      </c>
      <c r="C525" s="352">
        <v>3854945</v>
      </c>
      <c r="D525" s="352">
        <v>6214277</v>
      </c>
      <c r="E525" s="355">
        <v>149</v>
      </c>
      <c r="F525" s="355">
        <v>167624</v>
      </c>
      <c r="G525" s="111">
        <v>35.5</v>
      </c>
      <c r="H525" s="136">
        <f t="shared" si="281"/>
        <v>10069222</v>
      </c>
      <c r="I525" s="136">
        <f t="shared" ref="I525:I526" si="432">H525-H521</f>
        <v>314258</v>
      </c>
      <c r="J525" s="136">
        <f t="shared" ref="J525:J526" si="433">H525-H524</f>
        <v>29173</v>
      </c>
      <c r="K525" s="155">
        <f t="shared" ref="K525:K526" si="434">J525/H525</f>
        <v>2.8972446927875858E-3</v>
      </c>
      <c r="L525" s="136">
        <f t="shared" si="363"/>
        <v>8852.3380281690133</v>
      </c>
      <c r="M525" s="136">
        <f t="shared" si="364"/>
        <v>10486.338028169013</v>
      </c>
      <c r="N525" s="136">
        <f t="shared" si="365"/>
        <v>-7218.3380281690133</v>
      </c>
      <c r="O525" s="155">
        <f t="shared" ref="O525:O526" si="435">I525/H525</f>
        <v>3.1209759800707542E-2</v>
      </c>
      <c r="P525" s="100">
        <f t="shared" ref="P525:P526" si="436">(H525-H521)/H521</f>
        <v>3.2215188082703329E-2</v>
      </c>
      <c r="Q525" s="100">
        <f t="shared" ref="Q525:Q526" si="437">(H525-H472)/H472</f>
        <v>0.2822400363078974</v>
      </c>
      <c r="S525" s="100">
        <f t="shared" si="369"/>
        <v>4.6326459598736901E-2</v>
      </c>
      <c r="T525" s="100">
        <f t="shared" si="279"/>
        <v>0.44596857833566828</v>
      </c>
      <c r="U525" s="100">
        <f t="shared" si="265"/>
        <v>0.11316566018306999</v>
      </c>
      <c r="V525" s="100">
        <f t="shared" si="346"/>
        <v>1.840880265999383</v>
      </c>
      <c r="W525" s="100">
        <f t="shared" si="356"/>
        <v>0.54311743853776195</v>
      </c>
      <c r="X525" s="100">
        <f t="shared" si="370"/>
        <v>2.3651151811537981E-2</v>
      </c>
      <c r="Y525" s="100">
        <f t="shared" si="280"/>
        <v>0.19808488479116965</v>
      </c>
      <c r="Z525" s="100">
        <f t="shared" si="266"/>
        <v>4.3085535747586563E-2</v>
      </c>
      <c r="AA525" s="100">
        <f t="shared" si="371"/>
        <v>-0.84088026599938304</v>
      </c>
      <c r="AB525" s="100">
        <f t="shared" ref="AB525:AB526" si="438">AVERAGE(AA513:AA525)</f>
        <v>0.28291519696313305</v>
      </c>
      <c r="AC525" s="100">
        <f t="shared" si="263"/>
        <v>0.71708480303686695</v>
      </c>
      <c r="AD525" s="100">
        <f t="shared" si="309"/>
        <v>0.45688256146223805</v>
      </c>
      <c r="AE525" s="359">
        <f t="shared" si="264"/>
        <v>9688396</v>
      </c>
      <c r="AF525" s="100">
        <f t="shared" ref="AF525:AF526" si="439">(AE525-AE521)/AE521</f>
        <v>2.0364812822874789E-2</v>
      </c>
      <c r="AG525" s="100">
        <f t="shared" ref="AG525:AG526" si="440">(AE525-AE472)/AE472</f>
        <v>0.29187356998654701</v>
      </c>
      <c r="AI525" s="198">
        <f t="shared" si="326"/>
        <v>5950652</v>
      </c>
      <c r="AJ525" s="205">
        <f t="shared" si="375"/>
        <v>2.4270308882634928E-2</v>
      </c>
      <c r="AK525" s="35">
        <f t="shared" si="376"/>
        <v>1634</v>
      </c>
      <c r="AL525" s="35">
        <f t="shared" si="338"/>
        <v>91</v>
      </c>
      <c r="AM525" s="35">
        <f t="shared" si="339"/>
        <v>3230.5</v>
      </c>
      <c r="AN525">
        <f t="shared" si="377"/>
        <v>58007</v>
      </c>
      <c r="AO525">
        <f t="shared" si="327"/>
        <v>5955941.5</v>
      </c>
      <c r="AP525" s="35">
        <f t="shared" si="328"/>
        <v>1.6906180156403483</v>
      </c>
    </row>
    <row r="526" spans="2:42">
      <c r="B526" s="149">
        <v>45667</v>
      </c>
      <c r="C526" s="352">
        <v>3859493</v>
      </c>
      <c r="D526" s="352">
        <v>6253424</v>
      </c>
      <c r="E526" s="355">
        <v>128</v>
      </c>
      <c r="F526" s="355">
        <v>168242</v>
      </c>
      <c r="G526" s="111">
        <v>35.5</v>
      </c>
      <c r="H526" s="136">
        <f t="shared" si="281"/>
        <v>10112917</v>
      </c>
      <c r="I526" s="136">
        <f t="shared" si="432"/>
        <v>251030</v>
      </c>
      <c r="J526" s="136">
        <f t="shared" si="433"/>
        <v>43695</v>
      </c>
      <c r="K526" s="155">
        <f t="shared" si="434"/>
        <v>4.3207118183606176E-3</v>
      </c>
      <c r="L526" s="136">
        <f t="shared" si="363"/>
        <v>7071.2676056338032</v>
      </c>
      <c r="M526" s="136">
        <f t="shared" si="364"/>
        <v>8847.2676056338023</v>
      </c>
      <c r="N526" s="136">
        <f t="shared" si="365"/>
        <v>-5295.2676056338032</v>
      </c>
      <c r="O526" s="155">
        <f t="shared" si="435"/>
        <v>2.4822709412131039E-2</v>
      </c>
      <c r="P526" s="100">
        <f t="shared" si="436"/>
        <v>2.545456057243406E-2</v>
      </c>
      <c r="Q526" s="100">
        <f t="shared" si="437"/>
        <v>0.28628536105447522</v>
      </c>
      <c r="S526" s="100">
        <f t="shared" si="369"/>
        <v>3.3229381086580738E-2</v>
      </c>
      <c r="T526" s="100">
        <f t="shared" si="279"/>
        <v>0.43624646845350268</v>
      </c>
      <c r="U526" s="100">
        <f t="shared" si="265"/>
        <v>0.10756023508614851</v>
      </c>
      <c r="V526" s="100">
        <f t="shared" si="346"/>
        <v>0.10408513559903879</v>
      </c>
      <c r="W526" s="100">
        <f t="shared" si="356"/>
        <v>0.49445882962195753</v>
      </c>
      <c r="X526" s="100">
        <f t="shared" si="370"/>
        <v>2.0714213195815307E-2</v>
      </c>
      <c r="Y526" s="100">
        <f t="shared" si="280"/>
        <v>0.20841399508628375</v>
      </c>
      <c r="Z526" s="100">
        <f t="shared" si="266"/>
        <v>5.4419925414923118E-2</v>
      </c>
      <c r="AA526" s="100">
        <f t="shared" si="371"/>
        <v>0.89591486440096124</v>
      </c>
      <c r="AB526" s="100">
        <f t="shared" si="438"/>
        <v>-4.0197756601875335E-2</v>
      </c>
      <c r="AC526" s="100">
        <f t="shared" ref="AC526:AC558" si="441">AVERAGE(V514:V526)</f>
        <v>1.0401977566018754</v>
      </c>
      <c r="AD526" s="100">
        <f t="shared" si="309"/>
        <v>0.50554117037804247</v>
      </c>
      <c r="AE526" s="359">
        <f t="shared" ref="AE526:AE563" si="442">AVERAGE(H514:H526)</f>
        <v>9742054.461538462</v>
      </c>
      <c r="AF526" s="100">
        <f t="shared" si="439"/>
        <v>2.0947040419687001E-2</v>
      </c>
      <c r="AG526" s="100">
        <f t="shared" si="440"/>
        <v>0.29073018733970624</v>
      </c>
      <c r="AI526" s="198">
        <f t="shared" si="326"/>
        <v>5972591</v>
      </c>
      <c r="AJ526" s="205">
        <f t="shared" si="375"/>
        <v>1.9282500221175353E-2</v>
      </c>
      <c r="AK526" s="35">
        <f t="shared" si="376"/>
        <v>1776</v>
      </c>
      <c r="AL526" s="35">
        <f t="shared" si="338"/>
        <v>618</v>
      </c>
      <c r="AM526" s="35">
        <f t="shared" si="339"/>
        <v>21939</v>
      </c>
      <c r="AN526">
        <f t="shared" si="377"/>
        <v>63048</v>
      </c>
      <c r="AO526">
        <f t="shared" si="327"/>
        <v>5977135</v>
      </c>
      <c r="AP526" s="35">
        <f t="shared" si="328"/>
        <v>1.6919338445593082</v>
      </c>
    </row>
    <row r="527" spans="2:42">
      <c r="B527" s="149">
        <v>45674</v>
      </c>
      <c r="C527" s="352">
        <v>3813338</v>
      </c>
      <c r="D527" s="352">
        <v>6269283</v>
      </c>
      <c r="E527" s="355">
        <v>127</v>
      </c>
      <c r="F527" s="355">
        <v>169330</v>
      </c>
      <c r="G527" s="111">
        <v>35.75</v>
      </c>
      <c r="H527" s="136">
        <f t="shared" si="281"/>
        <v>10082621</v>
      </c>
      <c r="I527" s="136">
        <f t="shared" ref="I527" si="443">H527-H523</f>
        <v>232108</v>
      </c>
      <c r="J527" s="136">
        <f t="shared" ref="J527" si="444">H527-H526</f>
        <v>-30296</v>
      </c>
      <c r="K527" s="155">
        <f t="shared" ref="K527" si="445">J527/H527</f>
        <v>-3.0047742546308147E-3</v>
      </c>
      <c r="L527" s="136">
        <f t="shared" si="363"/>
        <v>6492.5314685314688</v>
      </c>
      <c r="M527" s="136">
        <f t="shared" si="364"/>
        <v>8734.5314685314697</v>
      </c>
      <c r="N527" s="136">
        <f t="shared" si="365"/>
        <v>-4250.5314685314688</v>
      </c>
      <c r="O527" s="155">
        <f t="shared" ref="O527" si="446">I527/H527</f>
        <v>2.302060148844234E-2</v>
      </c>
      <c r="P527" s="100">
        <f t="shared" ref="P527" si="447">(H527-H523)/H523</f>
        <v>2.3563036767729761E-2</v>
      </c>
      <c r="Q527" s="100">
        <f t="shared" ref="Q527" si="448">(H527-H474)/H474</f>
        <v>0.27788026890359252</v>
      </c>
      <c r="S527" s="100">
        <f t="shared" si="369"/>
        <v>2.8937759774986697E-2</v>
      </c>
      <c r="T527" s="100">
        <f t="shared" si="279"/>
        <v>0.40315053517739469</v>
      </c>
      <c r="U527" s="100">
        <f t="shared" ref="U527:U558" si="449">(C527-C514)/C514</f>
        <v>0.10650943032147445</v>
      </c>
      <c r="V527" s="100">
        <f t="shared" si="346"/>
        <v>1.5234684446791655</v>
      </c>
      <c r="W527" s="100">
        <f t="shared" si="356"/>
        <v>0.46205214813793577</v>
      </c>
      <c r="X527" s="100">
        <f t="shared" si="370"/>
        <v>2.0321198693904599E-2</v>
      </c>
      <c r="Y527" s="100">
        <f t="shared" si="280"/>
        <v>0.21206062852241031</v>
      </c>
      <c r="Z527" s="100">
        <f t="shared" ref="Z527:Z558" si="450">(D527-D514)/D514</f>
        <v>5.1663025405179808E-2</v>
      </c>
      <c r="AA527" s="100">
        <f t="shared" si="371"/>
        <v>-0.52346844467916553</v>
      </c>
      <c r="AB527" s="100">
        <f t="shared" ref="AB527" si="451">AVERAGE(AA515:AA527)</f>
        <v>0.22250908668491254</v>
      </c>
      <c r="AC527" s="100">
        <f t="shared" si="441"/>
        <v>0.77749091331508757</v>
      </c>
      <c r="AD527" s="100">
        <f t="shared" si="309"/>
        <v>0.53794785186206417</v>
      </c>
      <c r="AE527" s="359">
        <f t="shared" si="442"/>
        <v>9793980.615384616</v>
      </c>
      <c r="AF527" s="100">
        <f t="shared" ref="AF527" si="452">(AE527-AE523)/AE523</f>
        <v>2.1504492431960762E-2</v>
      </c>
      <c r="AG527" s="100">
        <f t="shared" ref="AG527" si="453">(AE527-AE474)/AE474</f>
        <v>0.28961518206686493</v>
      </c>
      <c r="AI527" s="198">
        <f t="shared" si="326"/>
        <v>6053547.5</v>
      </c>
      <c r="AJ527" s="205">
        <f t="shared" si="375"/>
        <v>2.6337006449960884E-2</v>
      </c>
      <c r="AK527" s="35">
        <f t="shared" si="376"/>
        <v>2242</v>
      </c>
      <c r="AL527" s="35">
        <f t="shared" si="338"/>
        <v>1088</v>
      </c>
      <c r="AM527" s="35">
        <f t="shared" si="339"/>
        <v>38896</v>
      </c>
      <c r="AN527">
        <f t="shared" si="377"/>
        <v>80151.5</v>
      </c>
      <c r="AO527">
        <f t="shared" si="327"/>
        <v>6058087.75</v>
      </c>
      <c r="AP527" s="35">
        <f t="shared" si="328"/>
        <v>1.6643240270001041</v>
      </c>
    </row>
    <row r="528" spans="2:42">
      <c r="B528" s="149">
        <v>45681</v>
      </c>
      <c r="C528" s="352">
        <v>3865149</v>
      </c>
      <c r="D528" s="352">
        <v>6262831</v>
      </c>
      <c r="E528" s="355">
        <v>158</v>
      </c>
      <c r="F528" s="355">
        <v>171420</v>
      </c>
      <c r="G528" s="111">
        <v>36</v>
      </c>
      <c r="H528" s="136">
        <f t="shared" si="281"/>
        <v>10127980</v>
      </c>
      <c r="I528" s="136">
        <f t="shared" ref="I528" si="454">H528-H524</f>
        <v>87931</v>
      </c>
      <c r="J528" s="136">
        <f t="shared" ref="J528" si="455">H528-H527</f>
        <v>45359</v>
      </c>
      <c r="K528" s="155">
        <f t="shared" ref="K528" si="456">J528/H528</f>
        <v>4.4785830935685101E-3</v>
      </c>
      <c r="L528" s="136">
        <f t="shared" si="363"/>
        <v>2442.5277777777778</v>
      </c>
      <c r="M528" s="136">
        <f t="shared" si="364"/>
        <v>6329.5277777777774</v>
      </c>
      <c r="N528" s="136">
        <f t="shared" si="365"/>
        <v>1444.4722222222222</v>
      </c>
      <c r="O528" s="155">
        <f t="shared" ref="O528" si="457">I528/H528</f>
        <v>8.6819879186175331E-3</v>
      </c>
      <c r="P528" s="100">
        <f t="shared" ref="P528" si="458">(H528-H524)/H524</f>
        <v>8.7580249857346307E-3</v>
      </c>
      <c r="Q528" s="100">
        <f t="shared" ref="Q528" si="459">(H528-H475)/H475</f>
        <v>0.28632121439732594</v>
      </c>
      <c r="S528" s="100">
        <f t="shared" si="369"/>
        <v>1.6812404159588935E-2</v>
      </c>
      <c r="T528" s="100">
        <f t="shared" si="279"/>
        <v>0.43904046321541101</v>
      </c>
      <c r="U528" s="100">
        <f t="shared" si="449"/>
        <v>0.10480587751219313</v>
      </c>
      <c r="V528" s="100">
        <f t="shared" si="346"/>
        <v>1.142242994775017</v>
      </c>
      <c r="W528" s="100">
        <f t="shared" si="356"/>
        <v>0.72679714776358739</v>
      </c>
      <c r="X528" s="100">
        <f t="shared" si="370"/>
        <v>3.8505753022051647E-3</v>
      </c>
      <c r="Y528" s="100">
        <f t="shared" si="280"/>
        <v>0.20725083274218919</v>
      </c>
      <c r="Z528" s="100">
        <f t="shared" si="450"/>
        <v>4.4916086619424221E-2</v>
      </c>
      <c r="AA528" s="100">
        <f t="shared" si="371"/>
        <v>-0.14224299477501709</v>
      </c>
      <c r="AB528" s="100">
        <f t="shared" ref="AB528" si="460">AVERAGE(AA516:AA528)</f>
        <v>0.18215750706279102</v>
      </c>
      <c r="AC528" s="100">
        <f t="shared" si="441"/>
        <v>0.81784249293720912</v>
      </c>
      <c r="AD528" s="100">
        <f t="shared" si="309"/>
        <v>0.27320285223641266</v>
      </c>
      <c r="AE528" s="359">
        <f t="shared" si="442"/>
        <v>9842893.846153846</v>
      </c>
      <c r="AF528" s="100">
        <f t="shared" ref="AF528" si="461">(AE528-AE524)/AE524</f>
        <v>2.1205459218842676E-2</v>
      </c>
      <c r="AG528" s="100">
        <f t="shared" ref="AG528" si="462">(AE528-AE475)/AE475</f>
        <v>0.2884345093604806</v>
      </c>
      <c r="AI528" s="198">
        <f t="shared" si="326"/>
        <v>6171120</v>
      </c>
      <c r="AJ528" s="205">
        <f t="shared" si="375"/>
        <v>4.349151185790661E-2</v>
      </c>
      <c r="AK528" s="35">
        <f t="shared" si="376"/>
        <v>3887</v>
      </c>
      <c r="AL528" s="35">
        <f t="shared" si="338"/>
        <v>2090</v>
      </c>
      <c r="AM528" s="35">
        <f t="shared" si="339"/>
        <v>75240</v>
      </c>
      <c r="AN528">
        <f t="shared" si="377"/>
        <v>139932</v>
      </c>
      <c r="AO528">
        <f t="shared" si="327"/>
        <v>6176808</v>
      </c>
      <c r="AP528" s="35">
        <f t="shared" si="328"/>
        <v>1.6396786171757323</v>
      </c>
    </row>
    <row r="529" spans="2:42">
      <c r="B529" s="149">
        <v>45688</v>
      </c>
      <c r="C529" s="352">
        <v>3964963</v>
      </c>
      <c r="D529" s="352">
        <v>6293067</v>
      </c>
      <c r="E529" s="355">
        <v>182</v>
      </c>
      <c r="F529" s="355">
        <v>171537</v>
      </c>
      <c r="G529" s="111">
        <v>36</v>
      </c>
      <c r="H529" s="136">
        <f t="shared" si="281"/>
        <v>10258030</v>
      </c>
      <c r="I529" s="136">
        <f t="shared" ref="I529:I530" si="463">H529-H525</f>
        <v>188808</v>
      </c>
      <c r="J529" s="136">
        <f t="shared" ref="J529:J530" si="464">H529-H528</f>
        <v>130050</v>
      </c>
      <c r="K529" s="155">
        <f t="shared" ref="K529:K530" si="465">J529/H529</f>
        <v>1.2677872846930649E-2</v>
      </c>
      <c r="L529" s="136">
        <f t="shared" si="363"/>
        <v>5244.666666666667</v>
      </c>
      <c r="M529" s="136">
        <f t="shared" si="364"/>
        <v>9157.6666666666679</v>
      </c>
      <c r="N529" s="136">
        <f t="shared" si="365"/>
        <v>-1331.666666666667</v>
      </c>
      <c r="O529" s="155">
        <f t="shared" ref="O529:O530" si="466">I529/H529</f>
        <v>1.8405873252466603E-2</v>
      </c>
      <c r="P529" s="100">
        <f t="shared" ref="P529:P530" si="467">(H529-H525)/H525</f>
        <v>1.8751001815234584E-2</v>
      </c>
      <c r="Q529" s="100">
        <f t="shared" ref="Q529:Q530" si="468">(H529-H476)/H476</f>
        <v>0.29292360202571721</v>
      </c>
      <c r="S529" s="100">
        <f t="shared" si="369"/>
        <v>2.8539447385111851E-2</v>
      </c>
      <c r="T529" s="100">
        <f t="shared" si="279"/>
        <v>0.45181539033876494</v>
      </c>
      <c r="U529" s="100">
        <f t="shared" si="449"/>
        <v>0.11467513733966028</v>
      </c>
      <c r="V529" s="100">
        <f t="shared" si="346"/>
        <v>0.76750480584390623</v>
      </c>
      <c r="W529" s="100">
        <f t="shared" si="356"/>
        <v>0.5826977670437693</v>
      </c>
      <c r="X529" s="100">
        <f t="shared" si="370"/>
        <v>1.2678868354275164E-2</v>
      </c>
      <c r="Y529" s="100">
        <f t="shared" si="280"/>
        <v>0.20952088260833968</v>
      </c>
      <c r="Z529" s="100">
        <f t="shared" si="450"/>
        <v>4.9085614843811604E-2</v>
      </c>
      <c r="AA529" s="100">
        <f t="shared" si="371"/>
        <v>0.23249519415609382</v>
      </c>
      <c r="AB529" s="100">
        <f t="shared" ref="AB529:AB530" si="469">AVERAGE(AA517:AA529)</f>
        <v>0.19399148716044581</v>
      </c>
      <c r="AC529" s="100">
        <f t="shared" si="441"/>
        <v>0.80600851283955421</v>
      </c>
      <c r="AD529" s="100">
        <f t="shared" si="309"/>
        <v>0.41730223295623065</v>
      </c>
      <c r="AE529" s="359">
        <f t="shared" si="442"/>
        <v>9896920.9230769239</v>
      </c>
      <c r="AF529" s="100">
        <f t="shared" ref="AF529:AF530" si="470">(AE529-AE525)/AE525</f>
        <v>2.1523162665618122E-2</v>
      </c>
      <c r="AG529" s="100">
        <f t="shared" ref="AG529:AG530" si="471">(AE529-AE476)/AE476</f>
        <v>0.28831112538206888</v>
      </c>
      <c r="AI529" s="198">
        <f t="shared" si="326"/>
        <v>6175332</v>
      </c>
      <c r="AJ529" s="205">
        <f t="shared" si="375"/>
        <v>3.7757207109405826E-2</v>
      </c>
      <c r="AK529" s="35">
        <f t="shared" si="376"/>
        <v>3913</v>
      </c>
      <c r="AL529" s="35">
        <f t="shared" si="338"/>
        <v>117</v>
      </c>
      <c r="AM529" s="35">
        <f t="shared" si="339"/>
        <v>4212</v>
      </c>
      <c r="AN529">
        <f t="shared" si="377"/>
        <v>140868</v>
      </c>
      <c r="AO529">
        <f t="shared" si="327"/>
        <v>6181884</v>
      </c>
      <c r="AP529" s="35">
        <f t="shared" si="328"/>
        <v>1.6593695384772669</v>
      </c>
    </row>
    <row r="530" spans="2:42">
      <c r="B530" s="149">
        <v>45695</v>
      </c>
      <c r="C530" s="352">
        <v>3940984</v>
      </c>
      <c r="D530" s="352">
        <v>6330695</v>
      </c>
      <c r="E530" s="355">
        <v>162</v>
      </c>
      <c r="F530" s="355">
        <v>173625</v>
      </c>
      <c r="G530" s="111">
        <v>36</v>
      </c>
      <c r="H530" s="136">
        <f t="shared" si="281"/>
        <v>10271679</v>
      </c>
      <c r="I530" s="136">
        <f t="shared" si="463"/>
        <v>158762</v>
      </c>
      <c r="J530" s="136">
        <f t="shared" si="464"/>
        <v>13649</v>
      </c>
      <c r="K530" s="155">
        <f t="shared" si="465"/>
        <v>1.3287993131405294E-3</v>
      </c>
      <c r="L530" s="136">
        <f t="shared" si="363"/>
        <v>4410.0555555555557</v>
      </c>
      <c r="M530" s="136">
        <f t="shared" si="364"/>
        <v>9793.0555555555547</v>
      </c>
      <c r="N530" s="136">
        <f t="shared" si="365"/>
        <v>972.94444444444434</v>
      </c>
      <c r="O530" s="155">
        <f t="shared" si="466"/>
        <v>1.5456285189597534E-2</v>
      </c>
      <c r="P530" s="100">
        <f t="shared" si="467"/>
        <v>1.5698932365409507E-2</v>
      </c>
      <c r="Q530" s="100">
        <f t="shared" si="468"/>
        <v>0.28155999371676615</v>
      </c>
      <c r="S530" s="100">
        <f t="shared" si="369"/>
        <v>2.1114431351475439E-2</v>
      </c>
      <c r="T530" s="100">
        <f t="shared" si="279"/>
        <v>0.41893137939340347</v>
      </c>
      <c r="U530" s="100">
        <f t="shared" si="449"/>
        <v>0.10699279033257951</v>
      </c>
      <c r="V530" s="100">
        <f t="shared" si="346"/>
        <v>-1.7568320023444941</v>
      </c>
      <c r="W530" s="100">
        <f t="shared" si="356"/>
        <v>0.51329033395900781</v>
      </c>
      <c r="X530" s="100">
        <f t="shared" si="370"/>
        <v>1.2356590565424638E-2</v>
      </c>
      <c r="Y530" s="100">
        <f t="shared" si="280"/>
        <v>0.2087130433122357</v>
      </c>
      <c r="Z530" s="100">
        <f t="shared" si="450"/>
        <v>5.6949993889396068E-2</v>
      </c>
      <c r="AA530" s="100">
        <f t="shared" si="371"/>
        <v>2.7568320023444941</v>
      </c>
      <c r="AB530" s="100">
        <f t="shared" si="469"/>
        <v>0.29042124639451855</v>
      </c>
      <c r="AC530" s="100">
        <f t="shared" si="441"/>
        <v>0.70957875360548139</v>
      </c>
      <c r="AD530" s="100">
        <f t="shared" si="309"/>
        <v>0.48670966604099219</v>
      </c>
      <c r="AE530" s="359">
        <f t="shared" si="442"/>
        <v>9952460.153846154</v>
      </c>
      <c r="AF530" s="100">
        <f t="shared" si="470"/>
        <v>2.159767153205432E-2</v>
      </c>
      <c r="AG530" s="100">
        <f t="shared" si="471"/>
        <v>0.28775748273127055</v>
      </c>
      <c r="AI530" s="198">
        <f t="shared" si="326"/>
        <v>6250500</v>
      </c>
      <c r="AJ530" s="205">
        <f t="shared" si="375"/>
        <v>4.6530726781726726E-2</v>
      </c>
      <c r="AK530" s="35">
        <f t="shared" si="376"/>
        <v>5383</v>
      </c>
      <c r="AL530" s="35">
        <f t="shared" si="338"/>
        <v>2088</v>
      </c>
      <c r="AM530" s="35">
        <f t="shared" si="339"/>
        <v>75168</v>
      </c>
      <c r="AN530">
        <f t="shared" si="377"/>
        <v>193788</v>
      </c>
      <c r="AO530">
        <f t="shared" si="327"/>
        <v>6256332</v>
      </c>
      <c r="AP530" s="35">
        <f t="shared" si="328"/>
        <v>1.6418052942203194</v>
      </c>
    </row>
    <row r="531" spans="2:42">
      <c r="B531" s="149">
        <v>45702</v>
      </c>
      <c r="C531" s="352">
        <v>4000428</v>
      </c>
      <c r="D531" s="352">
        <v>6371867</v>
      </c>
      <c r="E531" s="355">
        <v>160</v>
      </c>
      <c r="F531" s="355">
        <v>174739</v>
      </c>
      <c r="G531" s="111">
        <v>36.5</v>
      </c>
      <c r="H531" s="136">
        <f t="shared" si="281"/>
        <v>10372295</v>
      </c>
      <c r="I531" s="136">
        <f t="shared" ref="I531" si="472">H531-H527</f>
        <v>289674</v>
      </c>
      <c r="J531" s="136">
        <f t="shared" ref="J531" si="473">H531-H530</f>
        <v>100616</v>
      </c>
      <c r="K531" s="155">
        <f t="shared" ref="K531" si="474">J531/H531</f>
        <v>9.7004568420007344E-3</v>
      </c>
      <c r="L531" s="136">
        <f t="shared" si="363"/>
        <v>7936.2739726027394</v>
      </c>
      <c r="M531" s="136">
        <f t="shared" si="364"/>
        <v>13345.273972602739</v>
      </c>
      <c r="N531" s="136">
        <f t="shared" si="365"/>
        <v>-2527.2739726027394</v>
      </c>
      <c r="O531" s="155">
        <f t="shared" ref="O531" si="475">I531/H531</f>
        <v>2.7927666924243862E-2</v>
      </c>
      <c r="P531" s="100">
        <f t="shared" ref="P531" si="476">(H531-H527)/H527</f>
        <v>2.8730029622257944E-2</v>
      </c>
      <c r="Q531" s="100">
        <f t="shared" ref="Q531" si="477">(H531-H478)/H478</f>
        <v>0.28823356555322666</v>
      </c>
      <c r="S531" s="100">
        <f t="shared" si="369"/>
        <v>4.90620028961503E-2</v>
      </c>
      <c r="T531" s="100">
        <f t="shared" si="279"/>
        <v>0.43534017869508529</v>
      </c>
      <c r="U531" s="100">
        <f t="shared" si="449"/>
        <v>0.12220107411204821</v>
      </c>
      <c r="V531" s="100">
        <f t="shared" si="346"/>
        <v>0.59080066788582331</v>
      </c>
      <c r="W531" s="100">
        <f t="shared" si="356"/>
        <v>0.64586397122282291</v>
      </c>
      <c r="X531" s="100">
        <f t="shared" si="370"/>
        <v>1.6362955700037787E-2</v>
      </c>
      <c r="Y531" s="100">
        <f t="shared" si="280"/>
        <v>0.21035298899984234</v>
      </c>
      <c r="Z531" s="100">
        <f t="shared" si="450"/>
        <v>5.8774686980322198E-2</v>
      </c>
      <c r="AA531" s="100">
        <f t="shared" si="371"/>
        <v>0.40919933211417669</v>
      </c>
      <c r="AB531" s="100">
        <f t="shared" ref="AB531" si="478">AVERAGE(AA519:AA531)</f>
        <v>0.2558914259173235</v>
      </c>
      <c r="AC531" s="100">
        <f t="shared" si="441"/>
        <v>0.7441085740826765</v>
      </c>
      <c r="AD531" s="100">
        <f t="shared" si="309"/>
        <v>0.35413602877717709</v>
      </c>
      <c r="AE531" s="359">
        <f t="shared" si="442"/>
        <v>10013178.461538462</v>
      </c>
      <c r="AF531" s="100">
        <f t="shared" ref="AF531" si="479">(AE531-AE527)/AE527</f>
        <v>2.2380874004337404E-2</v>
      </c>
      <c r="AG531" s="100">
        <f t="shared" ref="AG531" si="480">(AE531-AE478)/AE478</f>
        <v>0.28759408703857858</v>
      </c>
      <c r="AI531" s="198">
        <f t="shared" si="326"/>
        <v>6377973.5</v>
      </c>
      <c r="AJ531" s="205">
        <f t="shared" si="375"/>
        <v>5.359270741660159E-2</v>
      </c>
      <c r="AK531" s="35">
        <f t="shared" si="376"/>
        <v>5409</v>
      </c>
      <c r="AL531" s="35">
        <f t="shared" si="338"/>
        <v>1114</v>
      </c>
      <c r="AM531" s="35">
        <f t="shared" si="339"/>
        <v>40661</v>
      </c>
      <c r="AN531">
        <f t="shared" si="377"/>
        <v>197428.5</v>
      </c>
      <c r="AO531">
        <f t="shared" si="327"/>
        <v>6383813.5</v>
      </c>
      <c r="AP531" s="35">
        <f t="shared" si="328"/>
        <v>1.6247803918457204</v>
      </c>
    </row>
    <row r="532" spans="2:42">
      <c r="B532" s="149">
        <v>45709</v>
      </c>
      <c r="C532" s="352">
        <v>3962342</v>
      </c>
      <c r="D532" s="352">
        <v>6405164</v>
      </c>
      <c r="E532" s="355">
        <v>160</v>
      </c>
      <c r="F532" s="355">
        <v>174616</v>
      </c>
      <c r="G532" s="111">
        <v>36.5</v>
      </c>
      <c r="H532" s="136">
        <f t="shared" si="281"/>
        <v>10367506</v>
      </c>
      <c r="I532" s="136">
        <f t="shared" ref="I532" si="481">H532-H528</f>
        <v>239526</v>
      </c>
      <c r="J532" s="136">
        <f t="shared" ref="J532" si="482">H532-H531</f>
        <v>-4789</v>
      </c>
      <c r="K532" s="155">
        <f t="shared" ref="K532" si="483">J532/H532</f>
        <v>-4.6192401528390723E-4</v>
      </c>
      <c r="L532" s="136">
        <f t="shared" si="363"/>
        <v>6562.3561643835619</v>
      </c>
      <c r="M532" s="136">
        <f t="shared" si="364"/>
        <v>9758.3561643835619</v>
      </c>
      <c r="N532" s="136">
        <f t="shared" si="365"/>
        <v>-3366.3561643835619</v>
      </c>
      <c r="O532" s="155">
        <f t="shared" ref="O532" si="484">I532/H532</f>
        <v>2.3103531360386963E-2</v>
      </c>
      <c r="P532" s="100">
        <f t="shared" ref="P532" si="485">(H532-H528)/H528</f>
        <v>2.364992821865762E-2</v>
      </c>
      <c r="Q532" s="100">
        <f t="shared" ref="Q532" si="486">(H532-H479)/H479</f>
        <v>0.28245103309767006</v>
      </c>
      <c r="S532" s="100">
        <f t="shared" si="369"/>
        <v>2.5145990490922858E-2</v>
      </c>
      <c r="T532" s="100">
        <f t="shared" si="279"/>
        <v>0.42504913693425089</v>
      </c>
      <c r="U532" s="100">
        <f t="shared" si="449"/>
        <v>0.10015120914562668</v>
      </c>
      <c r="V532" s="100">
        <f t="shared" si="346"/>
        <v>7.9528085195239093</v>
      </c>
      <c r="W532" s="100">
        <f t="shared" si="356"/>
        <v>0.40577223349448494</v>
      </c>
      <c r="X532" s="100">
        <f t="shared" si="370"/>
        <v>2.2726623151734415E-2</v>
      </c>
      <c r="Y532" s="100">
        <f t="shared" si="280"/>
        <v>0.20769230334115879</v>
      </c>
      <c r="Z532" s="100">
        <f t="shared" si="450"/>
        <v>6.3701730061168346E-2</v>
      </c>
      <c r="AA532" s="100">
        <f t="shared" si="371"/>
        <v>-6.9528085195239093</v>
      </c>
      <c r="AB532" s="100">
        <f t="shared" ref="AB532" si="487">AVERAGE(AA520:AA532)</f>
        <v>-0.28548847304079544</v>
      </c>
      <c r="AC532" s="100">
        <f t="shared" si="441"/>
        <v>1.2854884730407954</v>
      </c>
      <c r="AD532" s="100">
        <f t="shared" si="309"/>
        <v>0.59422776650551501</v>
      </c>
      <c r="AE532" s="359">
        <f t="shared" si="442"/>
        <v>10070431.76923077</v>
      </c>
      <c r="AF532" s="100">
        <f t="shared" ref="AF532" si="488">(AE532-AE528)/AE528</f>
        <v>2.3116974198176016E-2</v>
      </c>
      <c r="AG532" s="100">
        <f t="shared" ref="AG532" si="489">(AE532-AE479)/AE479</f>
        <v>0.28696394255839347</v>
      </c>
      <c r="AI532" s="198">
        <f t="shared" si="326"/>
        <v>6373484</v>
      </c>
      <c r="AJ532" s="205">
        <f t="shared" si="375"/>
        <v>3.2792102568091369E-2</v>
      </c>
      <c r="AK532" s="35">
        <f t="shared" si="376"/>
        <v>3196</v>
      </c>
      <c r="AL532" s="35">
        <f t="shared" si="338"/>
        <v>-123</v>
      </c>
      <c r="AM532" s="35">
        <f t="shared" si="339"/>
        <v>-4489.5</v>
      </c>
      <c r="AN532">
        <f t="shared" si="377"/>
        <v>116654</v>
      </c>
      <c r="AO532">
        <f t="shared" si="327"/>
        <v>6379324</v>
      </c>
      <c r="AP532" s="35">
        <f t="shared" si="328"/>
        <v>1.62517313746723</v>
      </c>
    </row>
    <row r="533" spans="2:42">
      <c r="B533" s="149">
        <v>45716</v>
      </c>
      <c r="C533" s="352">
        <v>4037661</v>
      </c>
      <c r="D533" s="352">
        <v>6488944</v>
      </c>
      <c r="E533" s="355">
        <v>158</v>
      </c>
      <c r="F533" s="355">
        <v>174379</v>
      </c>
      <c r="G533" s="111">
        <v>36.5</v>
      </c>
      <c r="H533" s="136">
        <f t="shared" si="281"/>
        <v>10526605</v>
      </c>
      <c r="I533" s="136">
        <f t="shared" ref="I533:I534" si="490">H533-H529</f>
        <v>268575</v>
      </c>
      <c r="J533" s="136">
        <f t="shared" ref="J533:J534" si="491">H533-H532</f>
        <v>159099</v>
      </c>
      <c r="K533" s="155">
        <f t="shared" ref="K533:K534" si="492">J533/H533</f>
        <v>1.5113989743131807E-2</v>
      </c>
      <c r="L533" s="136">
        <f t="shared" si="363"/>
        <v>7358.2191780821922</v>
      </c>
      <c r="M533" s="136">
        <f t="shared" si="364"/>
        <v>10200.219178082192</v>
      </c>
      <c r="N533" s="136">
        <f t="shared" si="365"/>
        <v>-4516.2191780821922</v>
      </c>
      <c r="O533" s="155">
        <f t="shared" ref="O533:O534" si="493">I533/H533</f>
        <v>2.5513924004937964E-2</v>
      </c>
      <c r="P533" s="100">
        <f t="shared" ref="P533:P534" si="494">(H533-H529)/H529</f>
        <v>2.6181927719064968E-2</v>
      </c>
      <c r="Q533" s="100">
        <f t="shared" ref="Q533:Q534" si="495">(H533-H480)/H480</f>
        <v>0.29026261941842724</v>
      </c>
      <c r="S533" s="100">
        <f t="shared" si="369"/>
        <v>1.8335101739915354E-2</v>
      </c>
      <c r="T533" s="100">
        <f t="shared" si="279"/>
        <v>0.42545293174409171</v>
      </c>
      <c r="U533" s="100">
        <f t="shared" si="449"/>
        <v>9.684444662974534E-2</v>
      </c>
      <c r="V533" s="100">
        <f t="shared" si="346"/>
        <v>0.47340963802412334</v>
      </c>
      <c r="W533" s="100">
        <f t="shared" si="356"/>
        <v>0.27068044307921435</v>
      </c>
      <c r="X533" s="100">
        <f t="shared" si="370"/>
        <v>3.1125840548018955E-2</v>
      </c>
      <c r="Y533" s="100">
        <f t="shared" si="280"/>
        <v>0.21836321468912975</v>
      </c>
      <c r="Z533" s="100">
        <f t="shared" si="450"/>
        <v>6.9937305320927082E-2</v>
      </c>
      <c r="AA533" s="100">
        <f t="shared" si="371"/>
        <v>0.52659036197587661</v>
      </c>
      <c r="AB533" s="100">
        <f t="shared" ref="AB533:AB534" si="496">AVERAGE(AA521:AA533)</f>
        <v>-0.27206256657924122</v>
      </c>
      <c r="AC533" s="100">
        <f t="shared" si="441"/>
        <v>1.2720625665792413</v>
      </c>
      <c r="AD533" s="100">
        <f t="shared" si="309"/>
        <v>0.72931955692078565</v>
      </c>
      <c r="AE533" s="359">
        <f t="shared" si="442"/>
        <v>10130482.153846154</v>
      </c>
      <c r="AF533" s="100">
        <f t="shared" ref="AF533:AF534" si="497">(AE533-AE529)/AE529</f>
        <v>2.3599383342007802E-2</v>
      </c>
      <c r="AG533" s="100">
        <f t="shared" ref="AG533:AG534" si="498">(AE533-AE480)/AE480</f>
        <v>0.2867614620181807</v>
      </c>
      <c r="AI533" s="198">
        <f t="shared" si="326"/>
        <v>6364833.5</v>
      </c>
      <c r="AJ533" s="205">
        <f t="shared" si="375"/>
        <v>3.0686852140095464E-2</v>
      </c>
      <c r="AK533" s="35">
        <f t="shared" si="376"/>
        <v>2842</v>
      </c>
      <c r="AL533" s="35">
        <f t="shared" si="338"/>
        <v>-237</v>
      </c>
      <c r="AM533" s="35">
        <f t="shared" si="339"/>
        <v>-8650.5</v>
      </c>
      <c r="AN533">
        <f t="shared" si="377"/>
        <v>103733</v>
      </c>
      <c r="AO533">
        <f t="shared" si="327"/>
        <v>6370600.5</v>
      </c>
      <c r="AP533" s="35">
        <f t="shared" si="328"/>
        <v>1.6523724882764192</v>
      </c>
    </row>
    <row r="534" spans="2:42">
      <c r="B534" s="149">
        <v>45723</v>
      </c>
      <c r="C534" s="352">
        <v>4012395</v>
      </c>
      <c r="D534" s="352">
        <v>6545890</v>
      </c>
      <c r="E534" s="355">
        <v>140</v>
      </c>
      <c r="F534" s="355">
        <v>179421</v>
      </c>
      <c r="G534" s="111">
        <v>36.5</v>
      </c>
      <c r="H534" s="136">
        <f t="shared" si="281"/>
        <v>10558285</v>
      </c>
      <c r="I534" s="136">
        <f t="shared" si="490"/>
        <v>286606</v>
      </c>
      <c r="J534" s="136">
        <f t="shared" si="491"/>
        <v>31680</v>
      </c>
      <c r="K534" s="155">
        <f t="shared" si="492"/>
        <v>3.0004872950483907E-3</v>
      </c>
      <c r="L534" s="136">
        <f t="shared" si="363"/>
        <v>7852.2191780821922</v>
      </c>
      <c r="M534" s="136">
        <f t="shared" si="364"/>
        <v>13648.219178082192</v>
      </c>
      <c r="N534" s="136">
        <f t="shared" si="365"/>
        <v>-2056.2191780821922</v>
      </c>
      <c r="O534" s="155">
        <f t="shared" si="493"/>
        <v>2.7145128209742398E-2</v>
      </c>
      <c r="P534" s="100">
        <f t="shared" si="494"/>
        <v>2.7902546409403955E-2</v>
      </c>
      <c r="Q534" s="100">
        <f t="shared" si="495"/>
        <v>0.27442732284906363</v>
      </c>
      <c r="S534" s="100">
        <f t="shared" si="369"/>
        <v>1.8120093864882475E-2</v>
      </c>
      <c r="T534" s="100">
        <f t="shared" si="279"/>
        <v>0.38988353077412563</v>
      </c>
      <c r="U534" s="100">
        <f t="shared" si="449"/>
        <v>8.9062244691344217E-2</v>
      </c>
      <c r="V534" s="100">
        <f t="shared" si="346"/>
        <v>-0.79753787878787874</v>
      </c>
      <c r="W534" s="100">
        <f t="shared" si="356"/>
        <v>0.24916086892807549</v>
      </c>
      <c r="X534" s="100">
        <f t="shared" si="370"/>
        <v>3.3992318378945757E-2</v>
      </c>
      <c r="Y534" s="100">
        <f t="shared" si="280"/>
        <v>0.21267973749655419</v>
      </c>
      <c r="Z534" s="100">
        <f t="shared" si="450"/>
        <v>7.8276336592596113E-2</v>
      </c>
      <c r="AA534" s="100">
        <f t="shared" si="371"/>
        <v>1.7975378787878789</v>
      </c>
      <c r="AB534" s="100">
        <f t="shared" si="496"/>
        <v>-0.18421625537620712</v>
      </c>
      <c r="AC534" s="100">
        <f t="shared" si="441"/>
        <v>1.184216255376207</v>
      </c>
      <c r="AD534" s="100">
        <f t="shared" si="309"/>
        <v>0.75083913107192457</v>
      </c>
      <c r="AE534" s="359">
        <f t="shared" si="442"/>
        <v>10192276.076923076</v>
      </c>
      <c r="AF534" s="100">
        <f t="shared" si="497"/>
        <v>2.4096145010361541E-2</v>
      </c>
      <c r="AG534" s="100">
        <f t="shared" si="498"/>
        <v>0.28617211587287683</v>
      </c>
      <c r="AI534" s="198">
        <f t="shared" si="326"/>
        <v>6548866.5</v>
      </c>
      <c r="AJ534" s="205">
        <f t="shared" si="375"/>
        <v>4.7734821214302857E-2</v>
      </c>
      <c r="AK534" s="35">
        <f t="shared" si="376"/>
        <v>5796</v>
      </c>
      <c r="AL534" s="35">
        <f t="shared" si="338"/>
        <v>5042</v>
      </c>
      <c r="AM534" s="35">
        <f t="shared" si="339"/>
        <v>184033</v>
      </c>
      <c r="AN534">
        <f t="shared" si="377"/>
        <v>211554</v>
      </c>
      <c r="AO534">
        <f t="shared" si="327"/>
        <v>6553976.5</v>
      </c>
      <c r="AP534" s="35">
        <f t="shared" si="328"/>
        <v>1.6109738873796695</v>
      </c>
    </row>
    <row r="535" spans="2:42">
      <c r="B535" s="149">
        <v>45730</v>
      </c>
      <c r="C535" s="352">
        <v>4059701</v>
      </c>
      <c r="D535" s="352">
        <v>6543609</v>
      </c>
      <c r="E535" s="355">
        <v>145</v>
      </c>
      <c r="F535" s="355">
        <v>179587</v>
      </c>
      <c r="G535" s="111">
        <v>37</v>
      </c>
      <c r="H535" s="136">
        <f t="shared" si="281"/>
        <v>10603310</v>
      </c>
      <c r="I535" s="136">
        <f t="shared" ref="I535:I536" si="499">H535-H531</f>
        <v>231015</v>
      </c>
      <c r="J535" s="136">
        <f t="shared" ref="J535:J536" si="500">H535-H534</f>
        <v>45025</v>
      </c>
      <c r="K535" s="155">
        <f t="shared" ref="K535:K536" si="501">J535/H535</f>
        <v>4.2463155373180638E-3</v>
      </c>
      <c r="L535" s="136">
        <f t="shared" si="363"/>
        <v>6243.6486486486483</v>
      </c>
      <c r="M535" s="136">
        <f t="shared" si="364"/>
        <v>11091.648648648648</v>
      </c>
      <c r="N535" s="136">
        <f t="shared" si="365"/>
        <v>-1395.6486486486483</v>
      </c>
      <c r="O535" s="155">
        <f t="shared" ref="O535:O536" si="502">I535/H535</f>
        <v>2.1787064605297779E-2</v>
      </c>
      <c r="P535" s="100">
        <f t="shared" ref="P535:P536" si="503">(H535-H531)/H531</f>
        <v>2.2272312925924301E-2</v>
      </c>
      <c r="Q535" s="100">
        <f t="shared" ref="Q535:Q536" si="504">(H535-H482)/H482</f>
        <v>0.26362411052544393</v>
      </c>
      <c r="S535" s="100">
        <f t="shared" si="369"/>
        <v>1.4816664616885994E-2</v>
      </c>
      <c r="T535" s="100">
        <f t="shared" si="279"/>
        <v>0.39376529049100545</v>
      </c>
      <c r="U535" s="100">
        <f t="shared" si="449"/>
        <v>8.6827298722027199E-2</v>
      </c>
      <c r="V535" s="100">
        <f t="shared" si="346"/>
        <v>1.0506607440310938</v>
      </c>
      <c r="W535" s="100">
        <f t="shared" si="356"/>
        <v>0.25657641278704846</v>
      </c>
      <c r="X535" s="100">
        <f t="shared" si="370"/>
        <v>2.6953167729332705E-2</v>
      </c>
      <c r="Y535" s="100">
        <f t="shared" si="280"/>
        <v>0.1944309977745457</v>
      </c>
      <c r="Z535" s="100">
        <f t="shared" si="450"/>
        <v>6.807961716590076E-2</v>
      </c>
      <c r="AA535" s="100">
        <f t="shared" si="371"/>
        <v>-5.0660744031093836E-2</v>
      </c>
      <c r="AB535" s="100">
        <f t="shared" ref="AB535:AB536" si="505">AVERAGE(AA523:AA535)</f>
        <v>-0.22827153795845115</v>
      </c>
      <c r="AC535" s="100">
        <f t="shared" si="441"/>
        <v>1.228271537958451</v>
      </c>
      <c r="AD535" s="100">
        <f t="shared" si="309"/>
        <v>0.74342358721295154</v>
      </c>
      <c r="AE535" s="359">
        <f t="shared" si="442"/>
        <v>10249308.615384616</v>
      </c>
      <c r="AF535" s="100">
        <f t="shared" ref="AF535:AF536" si="506">(AE535-AE531)/AE531</f>
        <v>2.3581938018297745E-2</v>
      </c>
      <c r="AG535" s="100">
        <f t="shared" ref="AG535:AG536" si="507">(AE535-AE482)/AE482</f>
        <v>0.28377392134447071</v>
      </c>
      <c r="AI535" s="198">
        <f t="shared" si="326"/>
        <v>6644719</v>
      </c>
      <c r="AJ535" s="205">
        <f t="shared" si="375"/>
        <v>4.1822923848774222E-2</v>
      </c>
      <c r="AK535" s="35">
        <f t="shared" si="376"/>
        <v>4848</v>
      </c>
      <c r="AL535" s="35">
        <f t="shared" si="338"/>
        <v>166</v>
      </c>
      <c r="AM535" s="35">
        <f t="shared" si="339"/>
        <v>6142</v>
      </c>
      <c r="AN535">
        <f t="shared" si="377"/>
        <v>179376</v>
      </c>
      <c r="AO535">
        <f t="shared" si="327"/>
        <v>6650084</v>
      </c>
      <c r="AP535" s="35">
        <f t="shared" si="328"/>
        <v>1.5944625661871339</v>
      </c>
    </row>
    <row r="536" spans="2:42">
      <c r="B536" s="149">
        <v>45737</v>
      </c>
      <c r="C536" s="352">
        <v>4035200</v>
      </c>
      <c r="D536" s="352">
        <v>6761315</v>
      </c>
      <c r="E536" s="355">
        <v>145</v>
      </c>
      <c r="F536" s="355">
        <v>179099</v>
      </c>
      <c r="G536" s="111">
        <v>38</v>
      </c>
      <c r="H536" s="136">
        <f t="shared" si="281"/>
        <v>10796515</v>
      </c>
      <c r="I536" s="136">
        <f t="shared" si="499"/>
        <v>429009</v>
      </c>
      <c r="J536" s="136">
        <f t="shared" si="500"/>
        <v>193205</v>
      </c>
      <c r="K536" s="155">
        <f t="shared" si="501"/>
        <v>1.7895126344010082E-2</v>
      </c>
      <c r="L536" s="136">
        <f t="shared" si="363"/>
        <v>11289.71052631579</v>
      </c>
      <c r="M536" s="136">
        <f t="shared" si="364"/>
        <v>15772.71052631579</v>
      </c>
      <c r="N536" s="136">
        <f t="shared" si="365"/>
        <v>-6806.71052631579</v>
      </c>
      <c r="O536" s="155">
        <f t="shared" si="502"/>
        <v>3.9735877734620846E-2</v>
      </c>
      <c r="P536" s="100">
        <f t="shared" si="503"/>
        <v>4.1380154494243843E-2</v>
      </c>
      <c r="Q536" s="100">
        <f t="shared" si="504"/>
        <v>0.28383308397527873</v>
      </c>
      <c r="S536" s="100">
        <f t="shared" si="369"/>
        <v>1.838761015581189E-2</v>
      </c>
      <c r="T536" s="100">
        <f t="shared" si="279"/>
        <v>0.3909489731444678</v>
      </c>
      <c r="U536" s="100">
        <f t="shared" si="449"/>
        <v>8.8801896984748357E-2</v>
      </c>
      <c r="V536" s="100">
        <f t="shared" si="346"/>
        <v>-0.12681348826376129</v>
      </c>
      <c r="W536" s="100">
        <f t="shared" si="356"/>
        <v>0.16982860499430083</v>
      </c>
      <c r="X536" s="100">
        <f t="shared" si="370"/>
        <v>5.5603728491573363E-2</v>
      </c>
      <c r="Y536" s="100">
        <f t="shared" si="280"/>
        <v>0.22742124837502697</v>
      </c>
      <c r="Z536" s="100">
        <f t="shared" si="450"/>
        <v>0.1003990449222148</v>
      </c>
      <c r="AA536" s="100">
        <f t="shared" si="371"/>
        <v>1.1268134882637613</v>
      </c>
      <c r="AB536" s="100">
        <f t="shared" si="505"/>
        <v>-2.0514463013488856E-2</v>
      </c>
      <c r="AC536" s="100">
        <f t="shared" si="441"/>
        <v>1.0205144630134888</v>
      </c>
      <c r="AD536" s="100">
        <f t="shared" si="309"/>
        <v>0.83017139500569914</v>
      </c>
      <c r="AE536" s="359">
        <f t="shared" si="442"/>
        <v>10322078</v>
      </c>
      <c r="AF536" s="100">
        <f t="shared" si="506"/>
        <v>2.4988623778586214E-2</v>
      </c>
      <c r="AG536" s="100">
        <f t="shared" si="507"/>
        <v>0.2836130412209279</v>
      </c>
      <c r="AI536" s="198">
        <f t="shared" si="326"/>
        <v>6805762</v>
      </c>
      <c r="AJ536" s="205">
        <f t="shared" si="375"/>
        <v>6.7824442643929131E-2</v>
      </c>
      <c r="AK536" s="35">
        <f t="shared" si="376"/>
        <v>4483</v>
      </c>
      <c r="AL536" s="35">
        <f t="shared" si="338"/>
        <v>-488</v>
      </c>
      <c r="AM536" s="35">
        <f t="shared" si="339"/>
        <v>-18544</v>
      </c>
      <c r="AN536">
        <f t="shared" si="377"/>
        <v>170354</v>
      </c>
      <c r="AO536">
        <f t="shared" si="327"/>
        <v>6811272</v>
      </c>
      <c r="AP536" s="35">
        <f t="shared" si="328"/>
        <v>1.5850952656126491</v>
      </c>
    </row>
    <row r="537" spans="2:42">
      <c r="B537" s="149">
        <v>45744</v>
      </c>
      <c r="C537" s="352">
        <v>4107141</v>
      </c>
      <c r="D537" s="352">
        <v>6730439</v>
      </c>
      <c r="E537" s="355">
        <v>148</v>
      </c>
      <c r="F537" s="355">
        <v>178436</v>
      </c>
      <c r="G537" s="111">
        <v>38</v>
      </c>
      <c r="H537" s="136">
        <f t="shared" si="281"/>
        <v>10837580</v>
      </c>
      <c r="I537" s="136">
        <f t="shared" ref="I537:I538" si="508">H537-H533</f>
        <v>310975</v>
      </c>
      <c r="J537" s="136">
        <f t="shared" ref="J537:J538" si="509">H537-H536</f>
        <v>41065</v>
      </c>
      <c r="K537" s="155">
        <f t="shared" ref="K537:K538" si="510">J537/H537</f>
        <v>3.7891300456374946E-3</v>
      </c>
      <c r="L537" s="136">
        <f t="shared" si="363"/>
        <v>8183.5526315789475</v>
      </c>
      <c r="M537" s="136">
        <f t="shared" si="364"/>
        <v>12240.552631578947</v>
      </c>
      <c r="N537" s="136">
        <f t="shared" si="365"/>
        <v>-4126.5526315789475</v>
      </c>
      <c r="O537" s="155">
        <f t="shared" ref="O537:O538" si="511">I537/H537</f>
        <v>2.8694136513871177E-2</v>
      </c>
      <c r="P537" s="100">
        <f t="shared" ref="P537:P538" si="512">(H537-H533)/H533</f>
        <v>2.9541813338678519E-2</v>
      </c>
      <c r="Q537" s="100">
        <f t="shared" ref="Q537:Q538" si="513">(H537-H484)/H484</f>
        <v>0.28039974405190038</v>
      </c>
      <c r="S537" s="100">
        <f t="shared" si="369"/>
        <v>1.720798254236797E-2</v>
      </c>
      <c r="T537" s="100">
        <f t="shared" si="279"/>
        <v>0.4013413791973971</v>
      </c>
      <c r="U537" s="100">
        <f t="shared" si="449"/>
        <v>8.0473718977565487E-2</v>
      </c>
      <c r="V537" s="100">
        <f t="shared" si="346"/>
        <v>1.7518811640082796</v>
      </c>
      <c r="W537" s="100">
        <f t="shared" si="356"/>
        <v>0.22342632044376556</v>
      </c>
      <c r="X537" s="100">
        <f t="shared" si="370"/>
        <v>3.7216379121163629E-2</v>
      </c>
      <c r="Y537" s="100">
        <f t="shared" si="280"/>
        <v>0.21634029427370607</v>
      </c>
      <c r="Z537" s="100">
        <f t="shared" si="450"/>
        <v>7.8802072447172605E-2</v>
      </c>
      <c r="AA537" s="100">
        <f t="shared" si="371"/>
        <v>-0.75188116400827953</v>
      </c>
      <c r="AB537" s="100">
        <f t="shared" ref="AB537:AB538" si="514">AVERAGE(AA525:AA537)</f>
        <v>-0.11665838545950818</v>
      </c>
      <c r="AC537" s="100">
        <f t="shared" si="441"/>
        <v>1.116658385459508</v>
      </c>
      <c r="AD537" s="100">
        <f t="shared" si="309"/>
        <v>0.77657367955623446</v>
      </c>
      <c r="AE537" s="359">
        <f t="shared" si="442"/>
        <v>10383426.538461538</v>
      </c>
      <c r="AF537" s="100">
        <f t="shared" ref="AF537:AF538" si="515">(AE537-AE533)/AE533</f>
        <v>2.4968642239732962E-2</v>
      </c>
      <c r="AG537" s="100">
        <f t="shared" ref="AG537:AG538" si="516">(AE537-AE484)/AE484</f>
        <v>0.28225097440383407</v>
      </c>
      <c r="AI537" s="198">
        <f t="shared" si="326"/>
        <v>6780568</v>
      </c>
      <c r="AJ537" s="205">
        <f t="shared" si="375"/>
        <v>6.5317419536583321E-2</v>
      </c>
      <c r="AK537" s="35">
        <f t="shared" si="376"/>
        <v>4057</v>
      </c>
      <c r="AL537" s="35">
        <f t="shared" si="338"/>
        <v>-663</v>
      </c>
      <c r="AM537" s="35">
        <f t="shared" si="339"/>
        <v>-25194</v>
      </c>
      <c r="AN537">
        <f t="shared" si="377"/>
        <v>154166</v>
      </c>
      <c r="AO537">
        <f t="shared" si="327"/>
        <v>6786192</v>
      </c>
      <c r="AP537" s="35">
        <f t="shared" si="328"/>
        <v>1.5970046235060842</v>
      </c>
    </row>
    <row r="538" spans="2:42">
      <c r="B538" s="149">
        <v>45751</v>
      </c>
      <c r="C538" s="352">
        <v>4151764</v>
      </c>
      <c r="D538" s="352">
        <v>6812622</v>
      </c>
      <c r="E538" s="355">
        <v>185</v>
      </c>
      <c r="F538" s="355">
        <v>180439</v>
      </c>
      <c r="G538" s="111">
        <v>38</v>
      </c>
      <c r="H538" s="136">
        <f t="shared" ref="H538:H564" si="517">C538+D538</f>
        <v>10964386</v>
      </c>
      <c r="I538" s="136">
        <f t="shared" si="508"/>
        <v>406101</v>
      </c>
      <c r="J538" s="136">
        <f t="shared" si="509"/>
        <v>126806</v>
      </c>
      <c r="K538" s="155">
        <f t="shared" si="510"/>
        <v>1.1565262295581349E-2</v>
      </c>
      <c r="L538" s="136">
        <f t="shared" si="363"/>
        <v>10686.868421052632</v>
      </c>
      <c r="M538" s="136">
        <f t="shared" si="364"/>
        <v>11704.868421052632</v>
      </c>
      <c r="N538" s="136">
        <f t="shared" si="365"/>
        <v>-9668.8684210526317</v>
      </c>
      <c r="O538" s="155">
        <f t="shared" si="511"/>
        <v>3.7038188914545696E-2</v>
      </c>
      <c r="P538" s="100">
        <f t="shared" si="512"/>
        <v>3.8462780650456017E-2</v>
      </c>
      <c r="Q538" s="100">
        <f t="shared" si="513"/>
        <v>0.28328953440725263</v>
      </c>
      <c r="S538" s="100">
        <f t="shared" si="369"/>
        <v>3.4734616108334296E-2</v>
      </c>
      <c r="T538" s="100">
        <f t="shared" si="279"/>
        <v>0.38533714789848561</v>
      </c>
      <c r="U538" s="100">
        <f t="shared" si="449"/>
        <v>7.6996948075783181E-2</v>
      </c>
      <c r="V538" s="100">
        <f t="shared" si="346"/>
        <v>0.35189975237764776</v>
      </c>
      <c r="W538" s="100">
        <f t="shared" si="356"/>
        <v>0.34318802465396542</v>
      </c>
      <c r="X538" s="100">
        <f t="shared" si="370"/>
        <v>4.0748011347578404E-2</v>
      </c>
      <c r="Y538" s="100">
        <f t="shared" si="280"/>
        <v>0.22815558221644536</v>
      </c>
      <c r="Z538" s="100">
        <f t="shared" si="450"/>
        <v>9.6285537319948891E-2</v>
      </c>
      <c r="AA538" s="100">
        <f t="shared" si="371"/>
        <v>0.6481002476223523</v>
      </c>
      <c r="AB538" s="100">
        <f t="shared" si="514"/>
        <v>-2.121422873220796E-3</v>
      </c>
      <c r="AC538" s="100">
        <f t="shared" si="441"/>
        <v>1.0021214228732207</v>
      </c>
      <c r="AD538" s="100">
        <f t="shared" si="309"/>
        <v>0.65681197534603464</v>
      </c>
      <c r="AE538" s="359">
        <f t="shared" si="442"/>
        <v>10452285.307692308</v>
      </c>
      <c r="AF538" s="100">
        <f t="shared" si="515"/>
        <v>2.5510418753072625E-2</v>
      </c>
      <c r="AG538" s="100">
        <f t="shared" si="516"/>
        <v>0.28233552605502238</v>
      </c>
      <c r="AI538" s="198">
        <f t="shared" si="326"/>
        <v>6856682</v>
      </c>
      <c r="AJ538" s="205">
        <f t="shared" si="375"/>
        <v>4.7002866831992986E-2</v>
      </c>
      <c r="AK538" s="35">
        <f t="shared" si="376"/>
        <v>1018</v>
      </c>
      <c r="AL538" s="35">
        <f t="shared" si="338"/>
        <v>2003</v>
      </c>
      <c r="AM538" s="35">
        <f t="shared" si="339"/>
        <v>76114</v>
      </c>
      <c r="AN538">
        <f t="shared" si="377"/>
        <v>38684</v>
      </c>
      <c r="AO538">
        <f t="shared" si="327"/>
        <v>6863712</v>
      </c>
      <c r="AP538" s="35">
        <f t="shared" si="328"/>
        <v>1.5974426083145681</v>
      </c>
    </row>
    <row r="539" spans="2:42">
      <c r="B539" s="149">
        <v>45758</v>
      </c>
      <c r="C539" s="352">
        <v>4204868</v>
      </c>
      <c r="D539" s="352">
        <v>6818421</v>
      </c>
      <c r="E539" s="355">
        <v>194</v>
      </c>
      <c r="F539" s="355">
        <v>184192</v>
      </c>
      <c r="G539" s="111">
        <v>38.5</v>
      </c>
      <c r="H539" s="136">
        <f t="shared" si="517"/>
        <v>11023289</v>
      </c>
      <c r="I539" s="136">
        <f t="shared" ref="I539:I540" si="518">H539-H535</f>
        <v>419979</v>
      </c>
      <c r="J539" s="136">
        <f t="shared" ref="J539:J540" si="519">H539-H538</f>
        <v>58903</v>
      </c>
      <c r="K539" s="155">
        <f t="shared" ref="K539:K540" si="520">J539/H539</f>
        <v>5.3435050101652967E-3</v>
      </c>
      <c r="L539" s="136">
        <f t="shared" si="363"/>
        <v>10908.545454545454</v>
      </c>
      <c r="M539" s="136">
        <f t="shared" si="364"/>
        <v>15513.545454545454</v>
      </c>
      <c r="N539" s="136">
        <f t="shared" si="365"/>
        <v>-6303.545454545454</v>
      </c>
      <c r="O539" s="155">
        <f t="shared" ref="O539:O540" si="521">I539/H539</f>
        <v>3.8099246059864707E-2</v>
      </c>
      <c r="P539" s="100">
        <f t="shared" ref="P539:P540" si="522">(H539-H535)/H535</f>
        <v>3.9608292127646931E-2</v>
      </c>
      <c r="Q539" s="100">
        <f t="shared" ref="Q539:Q540" si="523">(H539-H486)/H486</f>
        <v>0.2879350186461182</v>
      </c>
      <c r="S539" s="100">
        <f t="shared" si="369"/>
        <v>3.5758052132410734E-2</v>
      </c>
      <c r="T539" s="100">
        <f t="shared" si="279"/>
        <v>0.40130316954401063</v>
      </c>
      <c r="U539" s="100">
        <f t="shared" si="449"/>
        <v>8.948714248218613E-2</v>
      </c>
      <c r="V539" s="100">
        <f t="shared" si="346"/>
        <v>0.90155000594197243</v>
      </c>
      <c r="W539" s="100">
        <f t="shared" si="356"/>
        <v>0.34565299693556106</v>
      </c>
      <c r="X539" s="100">
        <f t="shared" si="370"/>
        <v>4.1997008073067936E-2</v>
      </c>
      <c r="Y539" s="100">
        <f t="shared" si="280"/>
        <v>0.22673141422352047</v>
      </c>
      <c r="Z539" s="100">
        <f t="shared" si="450"/>
        <v>9.0350022643594929E-2</v>
      </c>
      <c r="AA539" s="100">
        <f t="shared" si="371"/>
        <v>9.844999405802761E-2</v>
      </c>
      <c r="AB539" s="100">
        <f t="shared" ref="AB539:AB540" si="524">AVERAGE(AA527:AA539)</f>
        <v>-6.3464874438061897E-2</v>
      </c>
      <c r="AC539" s="100">
        <f t="shared" si="441"/>
        <v>1.0634648744380617</v>
      </c>
      <c r="AD539" s="100">
        <f t="shared" si="309"/>
        <v>0.65434700306443894</v>
      </c>
      <c r="AE539" s="359">
        <f t="shared" si="442"/>
        <v>10522313.923076924</v>
      </c>
      <c r="AF539" s="100">
        <f t="shared" ref="AF539:AF540" si="525">(AE539-AE535)/AE535</f>
        <v>2.6636460851858463E-2</v>
      </c>
      <c r="AG539" s="100">
        <f t="shared" ref="AG539:AG540" si="526">(AE539-AE486)/AE486</f>
        <v>0.28249370594952233</v>
      </c>
      <c r="AI539" s="198">
        <f t="shared" si="326"/>
        <v>7091392</v>
      </c>
      <c r="AJ539" s="205">
        <f t="shared" si="375"/>
        <v>6.7222255749264936E-2</v>
      </c>
      <c r="AK539" s="35">
        <f t="shared" si="376"/>
        <v>4605</v>
      </c>
      <c r="AL539" s="35">
        <f t="shared" si="338"/>
        <v>3753</v>
      </c>
      <c r="AM539" s="35">
        <f t="shared" si="339"/>
        <v>144490.5</v>
      </c>
      <c r="AN539">
        <f t="shared" si="377"/>
        <v>177292.5</v>
      </c>
      <c r="AO539">
        <f t="shared" si="327"/>
        <v>7098861</v>
      </c>
      <c r="AP539" s="35">
        <f t="shared" si="328"/>
        <v>1.5528250236199863</v>
      </c>
    </row>
    <row r="540" spans="2:42">
      <c r="B540" s="149">
        <v>45765</v>
      </c>
      <c r="C540" s="353">
        <v>4174747.11</v>
      </c>
      <c r="D540" s="353">
        <v>6856308.6299999999</v>
      </c>
      <c r="E540" s="355">
        <v>190</v>
      </c>
      <c r="F540" s="355">
        <v>184585</v>
      </c>
      <c r="G540" s="111">
        <v>38.5</v>
      </c>
      <c r="H540" s="136">
        <f t="shared" si="517"/>
        <v>11031055.74</v>
      </c>
      <c r="I540" s="136">
        <f t="shared" si="518"/>
        <v>234540.74000000022</v>
      </c>
      <c r="J540" s="136">
        <f t="shared" si="519"/>
        <v>7766.7400000002235</v>
      </c>
      <c r="K540" s="155">
        <f t="shared" si="520"/>
        <v>7.0407948097270907E-4</v>
      </c>
      <c r="L540" s="136">
        <f t="shared" si="363"/>
        <v>6091.9672727272782</v>
      </c>
      <c r="M540" s="136">
        <f t="shared" si="364"/>
        <v>11577.967272727277</v>
      </c>
      <c r="N540" s="136">
        <f t="shared" si="365"/>
        <v>-605.96727272727821</v>
      </c>
      <c r="O540" s="155">
        <f t="shared" si="521"/>
        <v>2.1261857933463784E-2</v>
      </c>
      <c r="P540" s="100">
        <f t="shared" si="522"/>
        <v>2.1723745115900847E-2</v>
      </c>
      <c r="Q540" s="100">
        <f t="shared" si="523"/>
        <v>0.28998521628981966</v>
      </c>
      <c r="S540" s="100">
        <f t="shared" si="369"/>
        <v>3.4582451923076893E-2</v>
      </c>
      <c r="T540" s="100">
        <f t="shared" si="279"/>
        <v>0.38198128535024334</v>
      </c>
      <c r="U540" s="100">
        <f t="shared" si="449"/>
        <v>9.4775000275349283E-2</v>
      </c>
      <c r="V540" s="100">
        <f t="shared" si="346"/>
        <v>-3.8781895621585458</v>
      </c>
      <c r="W540" s="100">
        <f t="shared" si="356"/>
        <v>0.59498025801402232</v>
      </c>
      <c r="X540" s="100">
        <f t="shared" si="370"/>
        <v>1.4049579112938812E-2</v>
      </c>
      <c r="Y540" s="100">
        <f t="shared" si="280"/>
        <v>0.23973523911745526</v>
      </c>
      <c r="Z540" s="100">
        <f t="shared" si="450"/>
        <v>9.3635209959416391E-2</v>
      </c>
      <c r="AA540" s="100">
        <f t="shared" si="371"/>
        <v>4.8781895621584859</v>
      </c>
      <c r="AB540" s="100">
        <f t="shared" si="524"/>
        <v>0.35204727993406515</v>
      </c>
      <c r="AC540" s="100">
        <f t="shared" si="441"/>
        <v>0.64795272006593008</v>
      </c>
      <c r="AD540" s="100">
        <f t="shared" si="309"/>
        <v>0.40501974198597562</v>
      </c>
      <c r="AE540" s="359">
        <f t="shared" si="442"/>
        <v>10595270.441538462</v>
      </c>
      <c r="AF540" s="100">
        <f t="shared" si="525"/>
        <v>2.6466806542099607E-2</v>
      </c>
      <c r="AG540" s="100">
        <f t="shared" si="526"/>
        <v>0.28342980473673263</v>
      </c>
      <c r="AI540" s="198">
        <f t="shared" si="326"/>
        <v>7106522.5</v>
      </c>
      <c r="AJ540" s="205">
        <f t="shared" si="375"/>
        <v>4.4192039039860638E-2</v>
      </c>
      <c r="AK540" s="35">
        <f t="shared" si="376"/>
        <v>5486</v>
      </c>
      <c r="AL540" s="35">
        <f t="shared" si="338"/>
        <v>393</v>
      </c>
      <c r="AM540" s="35">
        <f t="shared" si="339"/>
        <v>15130.5</v>
      </c>
      <c r="AN540">
        <f t="shared" si="377"/>
        <v>211211</v>
      </c>
      <c r="AO540">
        <f t="shared" si="327"/>
        <v>7113837.5</v>
      </c>
      <c r="AP540" s="35">
        <f t="shared" si="328"/>
        <v>1.5506476975331529</v>
      </c>
    </row>
    <row r="541" spans="2:42">
      <c r="B541" s="149">
        <v>45772</v>
      </c>
      <c r="C541" s="353">
        <v>4238187.75</v>
      </c>
      <c r="D541" s="353">
        <v>6884530.0999999996</v>
      </c>
      <c r="E541" s="355">
        <v>190</v>
      </c>
      <c r="F541" s="355">
        <v>184585</v>
      </c>
      <c r="G541" s="111">
        <v>38.5</v>
      </c>
      <c r="H541" s="136">
        <f t="shared" si="517"/>
        <v>11122717.85</v>
      </c>
      <c r="I541" s="136">
        <f t="shared" ref="I541:I546" si="527">H541-H537</f>
        <v>285137.84999999963</v>
      </c>
      <c r="J541" s="136">
        <f t="shared" ref="J541:J546" si="528">H541-H540</f>
        <v>91662.109999999404</v>
      </c>
      <c r="K541" s="155">
        <f t="shared" ref="K541:K546" si="529">J541/H541</f>
        <v>8.2409813173494641E-3</v>
      </c>
      <c r="L541" s="136">
        <f t="shared" si="363"/>
        <v>7406.1779220779126</v>
      </c>
      <c r="M541" s="136">
        <f t="shared" si="364"/>
        <v>13555.177922077914</v>
      </c>
      <c r="N541" s="136">
        <f t="shared" si="365"/>
        <v>-1257.1779220779126</v>
      </c>
      <c r="O541" s="155">
        <f t="shared" ref="O541:O546" si="530">I541/H541</f>
        <v>2.5635627357031236E-2</v>
      </c>
      <c r="P541" s="100">
        <f t="shared" ref="P541:P546" si="531">(H541-H537)/H537</f>
        <v>2.6310103362558766E-2</v>
      </c>
      <c r="Q541" s="100">
        <f t="shared" ref="Q541:Q546" si="532">(H541-H488)/H488</f>
        <v>0.30831231076305016</v>
      </c>
      <c r="S541" s="100">
        <f t="shared" si="369"/>
        <v>3.1907049210143992E-2</v>
      </c>
      <c r="T541" s="100">
        <f t="shared" si="279"/>
        <v>0.41826995796913274</v>
      </c>
      <c r="U541" s="100">
        <f t="shared" si="449"/>
        <v>9.6513420310575346E-2</v>
      </c>
      <c r="V541" s="100">
        <f t="shared" si="346"/>
        <v>0.69211411345430018</v>
      </c>
      <c r="W541" s="100">
        <f t="shared" si="356"/>
        <v>0.45959086105194441</v>
      </c>
      <c r="X541" s="100">
        <f t="shared" si="370"/>
        <v>2.2894658134484189E-2</v>
      </c>
      <c r="Y541" s="100">
        <f t="shared" si="280"/>
        <v>0.24871380954082459</v>
      </c>
      <c r="Z541" s="100">
        <f t="shared" si="450"/>
        <v>9.9268062638126375E-2</v>
      </c>
      <c r="AA541" s="100">
        <f t="shared" si="371"/>
        <v>0.30788588654570492</v>
      </c>
      <c r="AB541" s="100">
        <f t="shared" ref="AB541:AB546" si="533">AVERAGE(AA529:AA541)</f>
        <v>0.38667257849719766</v>
      </c>
      <c r="AC541" s="100">
        <f t="shared" si="441"/>
        <v>0.61332742150279806</v>
      </c>
      <c r="AD541" s="100">
        <f t="shared" si="309"/>
        <v>0.54040913894805553</v>
      </c>
      <c r="AE541" s="359">
        <f t="shared" si="442"/>
        <v>10671788.737692308</v>
      </c>
      <c r="AF541" s="100">
        <f t="shared" ref="AF541:AF546" si="534">(AE541-AE537)/AE537</f>
        <v>2.7771391087772348E-2</v>
      </c>
      <c r="AG541" s="100">
        <f t="shared" ref="AG541:AG546" si="535">(AE541-AE488)/AE488</f>
        <v>0.28517855086654093</v>
      </c>
      <c r="AI541" s="198">
        <f t="shared" si="326"/>
        <v>7106522.5</v>
      </c>
      <c r="AJ541" s="205">
        <f t="shared" si="375"/>
        <v>4.8071857696877308E-2</v>
      </c>
      <c r="AK541" s="35">
        <f t="shared" si="376"/>
        <v>6149</v>
      </c>
      <c r="AL541" s="35">
        <f t="shared" si="338"/>
        <v>0</v>
      </c>
      <c r="AM541" s="35">
        <f t="shared" si="339"/>
        <v>0</v>
      </c>
      <c r="AN541">
        <f t="shared" si="377"/>
        <v>236736.5</v>
      </c>
      <c r="AO541">
        <f t="shared" si="327"/>
        <v>7113837.5</v>
      </c>
      <c r="AP541" s="35">
        <f t="shared" si="328"/>
        <v>1.5635327416461227</v>
      </c>
    </row>
    <row r="542" spans="2:42">
      <c r="B542" s="149">
        <v>45779</v>
      </c>
      <c r="C542" s="353">
        <v>4321345.4400000004</v>
      </c>
      <c r="D542" s="353">
        <v>6946294.7999999998</v>
      </c>
      <c r="E542" s="355">
        <v>190</v>
      </c>
      <c r="F542" s="355">
        <v>184585</v>
      </c>
      <c r="G542" s="111">
        <v>38.5</v>
      </c>
      <c r="H542" s="136">
        <f t="shared" si="517"/>
        <v>11267640.24</v>
      </c>
      <c r="I542" s="136">
        <f t="shared" si="527"/>
        <v>303254.24000000022</v>
      </c>
      <c r="J542" s="136">
        <f t="shared" si="528"/>
        <v>144922.3900000006</v>
      </c>
      <c r="K542" s="155">
        <f t="shared" si="529"/>
        <v>1.286182260998427E-2</v>
      </c>
      <c r="L542" s="136">
        <f t="shared" si="363"/>
        <v>7876.7335064935123</v>
      </c>
      <c r="M542" s="136">
        <f t="shared" si="364"/>
        <v>12022.733506493512</v>
      </c>
      <c r="N542" s="136">
        <f t="shared" si="365"/>
        <v>-3730.7335064935123</v>
      </c>
      <c r="O542" s="155">
        <f t="shared" si="530"/>
        <v>2.691373113985757E-2</v>
      </c>
      <c r="P542" s="100">
        <f t="shared" si="531"/>
        <v>2.7658114188975125E-2</v>
      </c>
      <c r="Q542" s="100">
        <f t="shared" si="532"/>
        <v>0.31556910863844412</v>
      </c>
      <c r="S542" s="100">
        <f t="shared" si="369"/>
        <v>4.0845635734593877E-2</v>
      </c>
      <c r="T542" s="100">
        <f t="shared" si="279"/>
        <v>0.42632312663588279</v>
      </c>
      <c r="U542" s="100">
        <f t="shared" si="449"/>
        <v>8.9882916940208626E-2</v>
      </c>
      <c r="V542" s="100">
        <f t="shared" si="346"/>
        <v>0.57380843636376733</v>
      </c>
      <c r="W542" s="100">
        <f t="shared" si="356"/>
        <v>0.5592055036064798</v>
      </c>
      <c r="X542" s="100">
        <f t="shared" si="370"/>
        <v>1.9621344028774797E-2</v>
      </c>
      <c r="Y542" s="100">
        <f t="shared" si="280"/>
        <v>0.25494677542410465</v>
      </c>
      <c r="Z542" s="100">
        <f t="shared" si="450"/>
        <v>0.10380118311150982</v>
      </c>
      <c r="AA542" s="100">
        <f t="shared" si="371"/>
        <v>0.42619156363623267</v>
      </c>
      <c r="AB542" s="100">
        <f t="shared" si="533"/>
        <v>0.40157229922643911</v>
      </c>
      <c r="AC542" s="100">
        <f t="shared" si="441"/>
        <v>0.59842770077355656</v>
      </c>
      <c r="AD542" s="100">
        <f t="shared" si="309"/>
        <v>0.4407944963935202</v>
      </c>
      <c r="AE542" s="359">
        <f t="shared" si="442"/>
        <v>10749451.063846152</v>
      </c>
      <c r="AF542" s="100">
        <f t="shared" si="534"/>
        <v>2.8430696963002589E-2</v>
      </c>
      <c r="AG542" s="100">
        <f t="shared" si="535"/>
        <v>0.28700984724710821</v>
      </c>
      <c r="AI542" s="198">
        <f t="shared" si="326"/>
        <v>7106522.5</v>
      </c>
      <c r="AJ542" s="205">
        <f t="shared" si="375"/>
        <v>3.6437521821779104E-2</v>
      </c>
      <c r="AK542" s="35">
        <f t="shared" si="376"/>
        <v>4146</v>
      </c>
      <c r="AL542" s="35">
        <f t="shared" si="338"/>
        <v>0</v>
      </c>
      <c r="AM542" s="35">
        <f t="shared" si="339"/>
        <v>0</v>
      </c>
      <c r="AN542">
        <f t="shared" si="377"/>
        <v>159621</v>
      </c>
      <c r="AO542">
        <f t="shared" si="327"/>
        <v>7113837.5</v>
      </c>
      <c r="AP542" s="35">
        <f t="shared" si="328"/>
        <v>1.5839046421850373</v>
      </c>
    </row>
    <row r="543" spans="2:42">
      <c r="B543" s="149">
        <v>45786</v>
      </c>
      <c r="C543" s="353">
        <v>4322069.0199999996</v>
      </c>
      <c r="D543" s="353">
        <v>6968136.4900000002</v>
      </c>
      <c r="E543" s="355">
        <v>190</v>
      </c>
      <c r="F543" s="355">
        <v>184585</v>
      </c>
      <c r="G543" s="111">
        <v>38.75</v>
      </c>
      <c r="H543" s="136">
        <f t="shared" si="517"/>
        <v>11290205.51</v>
      </c>
      <c r="I543" s="136">
        <f t="shared" si="527"/>
        <v>266916.50999999978</v>
      </c>
      <c r="J543" s="136">
        <f t="shared" si="528"/>
        <v>22565.269999999553</v>
      </c>
      <c r="K543" s="155">
        <f t="shared" si="529"/>
        <v>1.998658924322765E-3</v>
      </c>
      <c r="L543" s="136">
        <f t="shared" si="363"/>
        <v>6888.1679999999942</v>
      </c>
      <c r="M543" s="136">
        <f t="shared" si="364"/>
        <v>7281.1679999999942</v>
      </c>
      <c r="N543" s="136">
        <f t="shared" si="365"/>
        <v>-6495.1679999999942</v>
      </c>
      <c r="O543" s="155">
        <f t="shared" si="530"/>
        <v>2.3641421740603887E-2</v>
      </c>
      <c r="P543" s="100">
        <f t="shared" si="531"/>
        <v>2.421387210296308E-2</v>
      </c>
      <c r="Q543" s="100">
        <f t="shared" si="532"/>
        <v>0.31437946992937288</v>
      </c>
      <c r="S543" s="100">
        <f t="shared" si="369"/>
        <v>2.7872698976519488E-2</v>
      </c>
      <c r="T543" s="100">
        <f t="shared" si="279"/>
        <v>0.41434189811337907</v>
      </c>
      <c r="U543" s="100">
        <f t="shared" si="449"/>
        <v>9.6697936352951333E-2</v>
      </c>
      <c r="V543" s="100">
        <f t="shared" si="346"/>
        <v>3.2066090944143699E-2</v>
      </c>
      <c r="W543" s="100">
        <f t="shared" si="356"/>
        <v>0.4390924338101066</v>
      </c>
      <c r="X543" s="100">
        <f t="shared" si="370"/>
        <v>2.195750159751066E-2</v>
      </c>
      <c r="Y543" s="100">
        <f t="shared" si="280"/>
        <v>0.25917873988457274</v>
      </c>
      <c r="Z543" s="100">
        <f t="shared" si="450"/>
        <v>0.10069060190073921</v>
      </c>
      <c r="AA543" s="100">
        <f t="shared" si="371"/>
        <v>0.9679339090558563</v>
      </c>
      <c r="AB543" s="100">
        <f t="shared" si="533"/>
        <v>0.26396475358885158</v>
      </c>
      <c r="AC543" s="100">
        <f t="shared" si="441"/>
        <v>0.73603524641114404</v>
      </c>
      <c r="AD543" s="100">
        <f t="shared" si="309"/>
        <v>0.56090756618989346</v>
      </c>
      <c r="AE543" s="359">
        <f t="shared" si="442"/>
        <v>10827799.256923076</v>
      </c>
      <c r="AF543" s="100">
        <f t="shared" si="534"/>
        <v>2.9032144077756439E-2</v>
      </c>
      <c r="AG543" s="100">
        <f t="shared" si="535"/>
        <v>0.2895638381068083</v>
      </c>
      <c r="AI543" s="198">
        <f t="shared" si="326"/>
        <v>7152668.75</v>
      </c>
      <c r="AJ543" s="205">
        <f t="shared" si="375"/>
        <v>8.6410044741568361E-3</v>
      </c>
      <c r="AK543" s="35">
        <f t="shared" si="376"/>
        <v>393</v>
      </c>
      <c r="AL543" s="35">
        <f t="shared" si="338"/>
        <v>0</v>
      </c>
      <c r="AM543" s="35">
        <f t="shared" si="339"/>
        <v>0</v>
      </c>
      <c r="AN543">
        <f t="shared" si="377"/>
        <v>15228.75</v>
      </c>
      <c r="AO543">
        <f t="shared" si="327"/>
        <v>7160031.25</v>
      </c>
      <c r="AP543" s="35">
        <f t="shared" si="328"/>
        <v>1.5768374628253194</v>
      </c>
    </row>
    <row r="544" spans="2:42">
      <c r="B544" s="149">
        <v>45793</v>
      </c>
      <c r="C544" s="353">
        <v>4311900.83</v>
      </c>
      <c r="D544" s="353">
        <v>7026755.79</v>
      </c>
      <c r="E544" s="355">
        <v>190</v>
      </c>
      <c r="F544" s="355">
        <v>184000</v>
      </c>
      <c r="G544" s="111">
        <v>39</v>
      </c>
      <c r="H544" s="136">
        <f t="shared" si="517"/>
        <v>11338656.620000001</v>
      </c>
      <c r="I544" s="136">
        <f t="shared" si="527"/>
        <v>307600.88000000082</v>
      </c>
      <c r="J544" s="136">
        <f t="shared" si="528"/>
        <v>48451.110000001267</v>
      </c>
      <c r="K544" s="155">
        <f t="shared" si="529"/>
        <v>4.2730908628575495E-3</v>
      </c>
      <c r="L544" s="136">
        <f t="shared" si="363"/>
        <v>7887.2020512820727</v>
      </c>
      <c r="M544" s="136">
        <f t="shared" si="364"/>
        <v>7302.2020512820727</v>
      </c>
      <c r="N544" s="136">
        <f t="shared" si="365"/>
        <v>-8472.2020512820727</v>
      </c>
      <c r="O544" s="155">
        <f t="shared" si="530"/>
        <v>2.7128511807777173E-2</v>
      </c>
      <c r="P544" s="100">
        <f t="shared" si="531"/>
        <v>2.7884990090712825E-2</v>
      </c>
      <c r="Q544" s="100">
        <f t="shared" si="532"/>
        <v>0.31928849346397786</v>
      </c>
      <c r="S544" s="100">
        <f t="shared" si="369"/>
        <v>3.285318041695709E-2</v>
      </c>
      <c r="T544" s="100">
        <f t="shared" si="279"/>
        <v>0.4086543513294808</v>
      </c>
      <c r="U544" s="100">
        <f t="shared" si="449"/>
        <v>7.7859876493215241E-2</v>
      </c>
      <c r="V544" s="100">
        <f t="shared" si="346"/>
        <v>-0.20986495459029139</v>
      </c>
      <c r="W544" s="100">
        <f t="shared" si="356"/>
        <v>0.44588207940107272</v>
      </c>
      <c r="X544" s="100">
        <f t="shared" si="370"/>
        <v>2.4859901909053961E-2</v>
      </c>
      <c r="Y544" s="100">
        <f t="shared" si="280"/>
        <v>0.2698534747430974</v>
      </c>
      <c r="Z544" s="100">
        <f t="shared" si="450"/>
        <v>0.10277816376267741</v>
      </c>
      <c r="AA544" s="100">
        <f t="shared" si="371"/>
        <v>1.2098649545902722</v>
      </c>
      <c r="AB544" s="100">
        <f t="shared" si="533"/>
        <v>0.32555441685624348</v>
      </c>
      <c r="AC544" s="100">
        <f t="shared" si="441"/>
        <v>0.67444558314375069</v>
      </c>
      <c r="AD544" s="100">
        <f t="shared" ref="AD544:AD558" si="536">(D544-D540)/(H544-H540)</f>
        <v>0.55411792059892573</v>
      </c>
      <c r="AE544" s="359">
        <f t="shared" si="442"/>
        <v>10902134.766153844</v>
      </c>
      <c r="AF544" s="100">
        <f t="shared" si="534"/>
        <v>2.8962387162136855E-2</v>
      </c>
      <c r="AG544" s="100">
        <f t="shared" si="535"/>
        <v>0.29199033561679094</v>
      </c>
      <c r="AI544" s="198">
        <f t="shared" si="326"/>
        <v>7176000</v>
      </c>
      <c r="AJ544" s="205">
        <f t="shared" si="375"/>
        <v>9.7765820061781264E-3</v>
      </c>
      <c r="AK544" s="35">
        <f t="shared" si="376"/>
        <v>-585</v>
      </c>
      <c r="AL544" s="35">
        <f t="shared" si="338"/>
        <v>-585</v>
      </c>
      <c r="AM544" s="35">
        <f t="shared" si="339"/>
        <v>-22815</v>
      </c>
      <c r="AN544">
        <f t="shared" si="377"/>
        <v>-22815</v>
      </c>
      <c r="AO544">
        <f t="shared" si="327"/>
        <v>7183410</v>
      </c>
      <c r="AP544" s="35">
        <f t="shared" si="328"/>
        <v>1.5784504323155717</v>
      </c>
    </row>
    <row r="545" spans="2:42">
      <c r="B545" s="149">
        <v>45800</v>
      </c>
      <c r="C545" s="353">
        <v>4384799.97</v>
      </c>
      <c r="D545" s="353">
        <v>7045443.3099999996</v>
      </c>
      <c r="E545" s="355">
        <v>190</v>
      </c>
      <c r="F545" s="355">
        <v>186145</v>
      </c>
      <c r="G545" s="111">
        <v>39</v>
      </c>
      <c r="H545" s="136">
        <f t="shared" si="517"/>
        <v>11430243.279999999</v>
      </c>
      <c r="I545" s="136">
        <f t="shared" si="527"/>
        <v>307525.4299999997</v>
      </c>
      <c r="J545" s="136">
        <f t="shared" si="528"/>
        <v>91586.659999998286</v>
      </c>
      <c r="K545" s="155">
        <f t="shared" si="529"/>
        <v>8.0126606019183776E-3</v>
      </c>
      <c r="L545" s="136">
        <f t="shared" si="363"/>
        <v>7885.2674358974282</v>
      </c>
      <c r="M545" s="136">
        <f t="shared" si="364"/>
        <v>9445.2674358974291</v>
      </c>
      <c r="N545" s="136">
        <f t="shared" si="365"/>
        <v>-6325.2674358974282</v>
      </c>
      <c r="O545" s="155">
        <f t="shared" si="530"/>
        <v>2.6904539340653448E-2</v>
      </c>
      <c r="P545" s="100">
        <f t="shared" si="531"/>
        <v>2.7648406994339042E-2</v>
      </c>
      <c r="Q545" s="100">
        <f t="shared" si="532"/>
        <v>0.3313364038445567</v>
      </c>
      <c r="S545" s="100">
        <f t="shared" si="369"/>
        <v>3.4593139485148985E-2</v>
      </c>
      <c r="T545" s="100">
        <f t="shared" si="279"/>
        <v>0.44723139430685666</v>
      </c>
      <c r="U545" s="100">
        <f t="shared" si="449"/>
        <v>0.10661825001476392</v>
      </c>
      <c r="V545" s="100">
        <f t="shared" si="346"/>
        <v>0.79595805764727123</v>
      </c>
      <c r="W545" s="100">
        <f t="shared" si="356"/>
        <v>0.47674828062186558</v>
      </c>
      <c r="X545" s="100">
        <f t="shared" si="370"/>
        <v>2.3373158031511833E-2</v>
      </c>
      <c r="Y545" s="100">
        <f t="shared" si="280"/>
        <v>0.26813404152378173</v>
      </c>
      <c r="Z545" s="100">
        <f t="shared" si="450"/>
        <v>9.996298455433765E-2</v>
      </c>
      <c r="AA545" s="100">
        <f t="shared" si="371"/>
        <v>0.20404194235273895</v>
      </c>
      <c r="AB545" s="100">
        <f t="shared" si="533"/>
        <v>0.8760813754621396</v>
      </c>
      <c r="AC545" s="100">
        <f t="shared" si="441"/>
        <v>0.12391862453785556</v>
      </c>
      <c r="AD545" s="100">
        <f t="shared" si="536"/>
        <v>0.52325171937813442</v>
      </c>
      <c r="AE545" s="359">
        <f t="shared" si="442"/>
        <v>10983883.787692307</v>
      </c>
      <c r="AF545" s="100">
        <f t="shared" si="534"/>
        <v>2.9244867722848778E-2</v>
      </c>
      <c r="AG545" s="100">
        <f t="shared" si="535"/>
        <v>0.29575557554572129</v>
      </c>
      <c r="AI545" s="198">
        <f t="shared" si="326"/>
        <v>7259655</v>
      </c>
      <c r="AJ545" s="205">
        <f t="shared" si="375"/>
        <v>2.1548162269239279E-2</v>
      </c>
      <c r="AK545" s="35">
        <f t="shared" si="376"/>
        <v>1560</v>
      </c>
      <c r="AL545" s="35">
        <f t="shared" si="338"/>
        <v>2145</v>
      </c>
      <c r="AM545" s="35">
        <f t="shared" si="339"/>
        <v>83655</v>
      </c>
      <c r="AN545">
        <f t="shared" si="377"/>
        <v>60840</v>
      </c>
      <c r="AO545">
        <f t="shared" si="327"/>
        <v>7267065</v>
      </c>
      <c r="AP545" s="35">
        <f t="shared" si="328"/>
        <v>1.5728830387508574</v>
      </c>
    </row>
    <row r="546" spans="2:42">
      <c r="B546" s="149">
        <v>45807</v>
      </c>
      <c r="C546" s="353">
        <v>4485920.04</v>
      </c>
      <c r="D546" s="353">
        <v>7126437.9299999997</v>
      </c>
      <c r="E546" s="355">
        <v>190</v>
      </c>
      <c r="F546" s="355">
        <v>186601</v>
      </c>
      <c r="G546" s="111">
        <v>39.25</v>
      </c>
      <c r="H546" s="136">
        <f t="shared" si="517"/>
        <v>11612357.969999999</v>
      </c>
      <c r="I546" s="136">
        <f t="shared" si="527"/>
        <v>344717.72999999858</v>
      </c>
      <c r="J546" s="136">
        <f t="shared" si="528"/>
        <v>182114.68999999948</v>
      </c>
      <c r="K546" s="155">
        <f t="shared" si="529"/>
        <v>1.5682834655156561E-2</v>
      </c>
      <c r="L546" s="136">
        <f t="shared" si="363"/>
        <v>8782.6173248407285</v>
      </c>
      <c r="M546" s="136">
        <f t="shared" si="364"/>
        <v>10798.617324840729</v>
      </c>
      <c r="N546" s="136">
        <f t="shared" si="365"/>
        <v>-6766.6173248407285</v>
      </c>
      <c r="O546" s="155">
        <f t="shared" si="530"/>
        <v>2.9685420557182377E-2</v>
      </c>
      <c r="P546" s="100">
        <f t="shared" si="531"/>
        <v>3.059360457536214E-2</v>
      </c>
      <c r="Q546" s="100">
        <f t="shared" si="532"/>
        <v>0.34477078629955649</v>
      </c>
      <c r="S546" s="100">
        <f t="shared" si="369"/>
        <v>3.8084111137386786E-2</v>
      </c>
      <c r="T546" s="100">
        <f t="shared" si="279"/>
        <v>0.46029560607905268</v>
      </c>
      <c r="U546" s="100">
        <f t="shared" si="449"/>
        <v>0.111019483805104</v>
      </c>
      <c r="V546" s="100">
        <f t="shared" si="346"/>
        <v>0.5552548781210378</v>
      </c>
      <c r="W546" s="100">
        <f t="shared" si="356"/>
        <v>0.47741843739804246</v>
      </c>
      <c r="X546" s="100">
        <f t="shared" si="370"/>
        <v>2.5933700654340194E-2</v>
      </c>
      <c r="Y546" s="100">
        <f t="shared" si="280"/>
        <v>0.28098028874749714</v>
      </c>
      <c r="Z546" s="100">
        <f t="shared" si="450"/>
        <v>9.8243093175099008E-2</v>
      </c>
      <c r="AA546" s="100">
        <f t="shared" si="371"/>
        <v>0.44474512187896725</v>
      </c>
      <c r="AB546" s="100">
        <f t="shared" si="533"/>
        <v>0.86978558776237724</v>
      </c>
      <c r="AC546" s="100">
        <f t="shared" si="441"/>
        <v>0.1302144122376182</v>
      </c>
      <c r="AD546" s="100">
        <f t="shared" si="536"/>
        <v>0.5225815626019602</v>
      </c>
      <c r="AE546" s="359">
        <f t="shared" si="442"/>
        <v>11067403.246923076</v>
      </c>
      <c r="AF546" s="100">
        <f t="shared" si="534"/>
        <v>2.9578457652251543E-2</v>
      </c>
      <c r="AG546" s="100">
        <f t="shared" si="535"/>
        <v>0.29998479435258407</v>
      </c>
      <c r="AI546" s="198">
        <f t="shared" si="326"/>
        <v>7324089.25</v>
      </c>
      <c r="AJ546" s="205">
        <f t="shared" si="375"/>
        <v>3.0615079316219714E-2</v>
      </c>
      <c r="AK546" s="35">
        <f t="shared" si="376"/>
        <v>2016</v>
      </c>
      <c r="AL546" s="35">
        <f t="shared" si="338"/>
        <v>456</v>
      </c>
      <c r="AM546" s="35">
        <f t="shared" si="339"/>
        <v>17898</v>
      </c>
      <c r="AN546">
        <f t="shared" si="377"/>
        <v>79128</v>
      </c>
      <c r="AO546">
        <f t="shared" si="327"/>
        <v>7331546.75</v>
      </c>
      <c r="AP546" s="35">
        <f t="shared" si="328"/>
        <v>1.583889234560224</v>
      </c>
    </row>
    <row r="547" spans="2:42">
      <c r="B547" s="149">
        <v>45814</v>
      </c>
      <c r="C547" s="353">
        <v>4479045</v>
      </c>
      <c r="D547" s="353">
        <v>7136220</v>
      </c>
      <c r="E547" s="355">
        <v>200</v>
      </c>
      <c r="F547" s="355">
        <v>186940</v>
      </c>
      <c r="G547" s="111">
        <v>40.25</v>
      </c>
      <c r="H547" s="136">
        <f t="shared" si="517"/>
        <v>11615265</v>
      </c>
      <c r="I547" s="136">
        <f t="shared" ref="I547:I553" si="537">H547-H543</f>
        <v>325059.49000000022</v>
      </c>
      <c r="J547" s="136">
        <f t="shared" ref="J547:J553" si="538">H547-H546</f>
        <v>2907.0300000011921</v>
      </c>
      <c r="K547" s="155">
        <f t="shared" ref="K547:K553" si="539">J547/H547</f>
        <v>2.502766833129672E-4</v>
      </c>
      <c r="L547" s="136">
        <f t="shared" si="363"/>
        <v>8076.0121739130491</v>
      </c>
      <c r="M547" s="136">
        <f t="shared" si="364"/>
        <v>10431.012173913048</v>
      </c>
      <c r="N547" s="136">
        <f t="shared" si="365"/>
        <v>-5721.0121739130491</v>
      </c>
      <c r="O547" s="155">
        <f t="shared" ref="O547:O553" si="540">I547/H547</f>
        <v>2.7985542301445576E-2</v>
      </c>
      <c r="P547" s="100">
        <f t="shared" ref="P547:P553" si="541">(H547-H543)/H543</f>
        <v>2.8791281940092891E-2</v>
      </c>
      <c r="Q547" s="100">
        <f t="shared" ref="Q547:Q553" si="542">(H547-H494)/H494</f>
        <v>0.33129237057932764</v>
      </c>
      <c r="S547" s="100">
        <f t="shared" si="369"/>
        <v>3.6319637486955374E-2</v>
      </c>
      <c r="T547" s="100">
        <f t="shared" si="279"/>
        <v>0.42760453934797471</v>
      </c>
      <c r="U547" s="100">
        <f t="shared" si="449"/>
        <v>0.11630210884023133</v>
      </c>
      <c r="V547" s="100">
        <f t="shared" si="346"/>
        <v>-2.3649704337406967</v>
      </c>
      <c r="W547" s="100">
        <f t="shared" si="356"/>
        <v>0.48291461972084043</v>
      </c>
      <c r="X547" s="100">
        <f t="shared" si="370"/>
        <v>2.4121730428388864E-2</v>
      </c>
      <c r="Y547" s="100">
        <f t="shared" si="280"/>
        <v>0.27721035503599289</v>
      </c>
      <c r="Z547" s="100">
        <f t="shared" si="450"/>
        <v>9.0183305860623994E-2</v>
      </c>
      <c r="AA547" s="100">
        <f t="shared" si="371"/>
        <v>3.3649704337403765</v>
      </c>
      <c r="AB547" s="100">
        <f t="shared" ref="AB547:AB553" si="543">AVERAGE(AA535:AA547)</f>
        <v>0.99035732275872335</v>
      </c>
      <c r="AC547" s="100">
        <f t="shared" si="441"/>
        <v>9.6426772412475919E-3</v>
      </c>
      <c r="AD547" s="100">
        <f t="shared" si="536"/>
        <v>0.51708538027915951</v>
      </c>
      <c r="AE547" s="359">
        <f t="shared" si="442"/>
        <v>11148709.400769232</v>
      </c>
      <c r="AF547" s="100">
        <f t="shared" ref="AF547:AF553" si="544">(AE547-AE543)/AE543</f>
        <v>2.9637614831192278E-2</v>
      </c>
      <c r="AG547" s="100">
        <f t="shared" ref="AG547:AG553" si="545">(AE547-AE494)/AE494</f>
        <v>0.30434862855466249</v>
      </c>
      <c r="AI547" s="198">
        <f t="shared" si="326"/>
        <v>7524335</v>
      </c>
      <c r="AJ547" s="205">
        <f t="shared" si="375"/>
        <v>5.1961898836710423E-2</v>
      </c>
      <c r="AK547" s="35">
        <f t="shared" si="376"/>
        <v>2355</v>
      </c>
      <c r="AL547" s="35">
        <f t="shared" si="338"/>
        <v>339</v>
      </c>
      <c r="AM547" s="35">
        <f t="shared" si="339"/>
        <v>13644.75</v>
      </c>
      <c r="AN547">
        <f t="shared" si="377"/>
        <v>94788.75</v>
      </c>
      <c r="AO547">
        <f t="shared" si="327"/>
        <v>7532385</v>
      </c>
      <c r="AP547" s="35">
        <f t="shared" si="328"/>
        <v>1.542043456355457</v>
      </c>
    </row>
    <row r="548" spans="2:42">
      <c r="B548" s="149">
        <v>45821</v>
      </c>
      <c r="C548" s="353">
        <v>4524203</v>
      </c>
      <c r="D548" s="353">
        <v>7135762</v>
      </c>
      <c r="E548" s="355">
        <v>200</v>
      </c>
      <c r="F548" s="357">
        <v>188658</v>
      </c>
      <c r="G548" s="111">
        <v>40.5</v>
      </c>
      <c r="H548" s="136">
        <f t="shared" si="517"/>
        <v>11659965</v>
      </c>
      <c r="I548" s="136">
        <f t="shared" si="537"/>
        <v>321308.37999999896</v>
      </c>
      <c r="J548" s="136">
        <f t="shared" si="538"/>
        <v>44700</v>
      </c>
      <c r="K548" s="155">
        <f t="shared" si="539"/>
        <v>3.8336307184455528E-3</v>
      </c>
      <c r="L548" s="136">
        <f t="shared" si="363"/>
        <v>7933.5402469135543</v>
      </c>
      <c r="M548" s="136">
        <f t="shared" si="364"/>
        <v>12591.540246913555</v>
      </c>
      <c r="N548" s="136">
        <f t="shared" si="365"/>
        <v>-3275.5402469135543</v>
      </c>
      <c r="O548" s="155">
        <f t="shared" si="540"/>
        <v>2.7556547553959119E-2</v>
      </c>
      <c r="P548" s="100">
        <f t="shared" si="541"/>
        <v>2.8337429271228686E-2</v>
      </c>
      <c r="Q548" s="100">
        <f t="shared" si="542"/>
        <v>0.33843620363713667</v>
      </c>
      <c r="S548" s="100">
        <f t="shared" si="369"/>
        <v>4.923632949137189E-2</v>
      </c>
      <c r="T548" s="100">
        <f t="shared" si="279"/>
        <v>0.44723229243272861</v>
      </c>
      <c r="U548" s="100">
        <f t="shared" si="449"/>
        <v>0.11441778594039315</v>
      </c>
      <c r="V548" s="100">
        <f t="shared" si="346"/>
        <v>1.0102460850111856</v>
      </c>
      <c r="W548" s="100">
        <f t="shared" si="356"/>
        <v>0.6607427107876882</v>
      </c>
      <c r="X548" s="100">
        <f t="shared" si="370"/>
        <v>1.5513020981194505E-2</v>
      </c>
      <c r="Y548" s="100">
        <f t="shared" si="280"/>
        <v>0.27754521239360447</v>
      </c>
      <c r="Z548" s="100">
        <f t="shared" si="450"/>
        <v>9.0493334794300814E-2</v>
      </c>
      <c r="AA548" s="100">
        <f t="shared" si="371"/>
        <v>-1.0246085011185683E-2</v>
      </c>
      <c r="AB548" s="100">
        <f t="shared" si="543"/>
        <v>0.99346614268333144</v>
      </c>
      <c r="AC548" s="100">
        <f t="shared" si="441"/>
        <v>6.5338573166392553E-3</v>
      </c>
      <c r="AD548" s="100">
        <f t="shared" si="536"/>
        <v>0.33925728921231474</v>
      </c>
      <c r="AE548" s="359">
        <f t="shared" si="442"/>
        <v>11229990.554615386</v>
      </c>
      <c r="AF548" s="100">
        <f t="shared" si="544"/>
        <v>3.0072622976500388E-2</v>
      </c>
      <c r="AG548" s="100">
        <f t="shared" si="545"/>
        <v>0.31008004839017489</v>
      </c>
      <c r="AI548" s="198">
        <f t="shared" si="326"/>
        <v>7640649</v>
      </c>
      <c r="AJ548" s="205">
        <f t="shared" si="375"/>
        <v>6.4750418060200668E-2</v>
      </c>
      <c r="AK548" s="35">
        <f t="shared" si="376"/>
        <v>4658</v>
      </c>
      <c r="AL548" s="35">
        <f t="shared" si="338"/>
        <v>1718</v>
      </c>
      <c r="AM548" s="35">
        <f t="shared" si="339"/>
        <v>69579</v>
      </c>
      <c r="AN548">
        <f t="shared" si="377"/>
        <v>188649</v>
      </c>
      <c r="AO548">
        <f t="shared" si="327"/>
        <v>7648749</v>
      </c>
      <c r="AP548" s="35">
        <f t="shared" si="328"/>
        <v>1.5244277201409016</v>
      </c>
    </row>
    <row r="549" spans="2:42">
      <c r="B549" s="149">
        <v>45828</v>
      </c>
      <c r="C549" s="353">
        <v>4486056</v>
      </c>
      <c r="D549" s="353">
        <v>7195290</v>
      </c>
      <c r="E549" s="355">
        <v>200</v>
      </c>
      <c r="F549" s="357">
        <v>189328</v>
      </c>
      <c r="G549" s="111">
        <v>40.5</v>
      </c>
      <c r="H549" s="136">
        <f t="shared" si="517"/>
        <v>11681346</v>
      </c>
      <c r="I549" s="136">
        <f t="shared" si="537"/>
        <v>251102.72000000067</v>
      </c>
      <c r="J549" s="136">
        <f t="shared" si="538"/>
        <v>21381</v>
      </c>
      <c r="K549" s="155">
        <f t="shared" si="539"/>
        <v>1.8303541389836412E-3</v>
      </c>
      <c r="L549" s="136">
        <f t="shared" si="363"/>
        <v>6200.0671604938434</v>
      </c>
      <c r="M549" s="136">
        <f t="shared" si="364"/>
        <v>9383.0671604938434</v>
      </c>
      <c r="N549" s="136">
        <f t="shared" si="365"/>
        <v>-3017.0671604938434</v>
      </c>
      <c r="O549" s="155">
        <f t="shared" si="540"/>
        <v>2.149604334979896E-2</v>
      </c>
      <c r="P549" s="100">
        <f t="shared" si="541"/>
        <v>2.1968274327053578E-2</v>
      </c>
      <c r="Q549" s="100">
        <f t="shared" si="542"/>
        <v>0.32422091672006964</v>
      </c>
      <c r="S549" s="100">
        <f t="shared" si="369"/>
        <v>2.3092508368175405E-2</v>
      </c>
      <c r="T549" s="100">
        <f t="shared" si="279"/>
        <v>0.41198332709604985</v>
      </c>
      <c r="U549" s="100">
        <f t="shared" si="449"/>
        <v>0.11173076923076923</v>
      </c>
      <c r="V549" s="100">
        <f t="shared" si="346"/>
        <v>-1.7841541555586735</v>
      </c>
      <c r="W549" s="100">
        <f t="shared" si="356"/>
        <v>0.40324545269760514</v>
      </c>
      <c r="X549" s="100">
        <f t="shared" si="370"/>
        <v>2.1268596368849417E-2</v>
      </c>
      <c r="Y549" s="100">
        <f t="shared" si="280"/>
        <v>0.27481899008640071</v>
      </c>
      <c r="Z549" s="100">
        <f t="shared" si="450"/>
        <v>6.418499951562677E-2</v>
      </c>
      <c r="AA549" s="100">
        <f t="shared" si="371"/>
        <v>2.7841541555586735</v>
      </c>
      <c r="AB549" s="100">
        <f t="shared" si="543"/>
        <v>1.1209538863214019</v>
      </c>
      <c r="AC549" s="100">
        <f t="shared" si="441"/>
        <v>-0.12095388632143088</v>
      </c>
      <c r="AD549" s="100">
        <f t="shared" si="536"/>
        <v>0.59675454730239486</v>
      </c>
      <c r="AE549" s="359">
        <f t="shared" si="442"/>
        <v>11298054.477692308</v>
      </c>
      <c r="AF549" s="100">
        <f t="shared" si="544"/>
        <v>2.8602878187043167E-2</v>
      </c>
      <c r="AG549" s="100">
        <f t="shared" si="545"/>
        <v>0.31316878050826835</v>
      </c>
      <c r="AI549" s="198">
        <f t="shared" si="326"/>
        <v>7667784</v>
      </c>
      <c r="AJ549" s="205">
        <f t="shared" si="375"/>
        <v>5.6218787256419211E-2</v>
      </c>
      <c r="AK549" s="35">
        <f t="shared" si="376"/>
        <v>3183</v>
      </c>
      <c r="AL549" s="35">
        <f t="shared" si="338"/>
        <v>670</v>
      </c>
      <c r="AM549" s="35">
        <f t="shared" si="339"/>
        <v>27135</v>
      </c>
      <c r="AN549">
        <f t="shared" si="377"/>
        <v>128911.5</v>
      </c>
      <c r="AO549">
        <f t="shared" si="327"/>
        <v>7675884</v>
      </c>
      <c r="AP549" s="35">
        <f t="shared" si="328"/>
        <v>1.521824196405261</v>
      </c>
    </row>
    <row r="550" spans="2:42">
      <c r="B550" s="149">
        <v>45835</v>
      </c>
      <c r="C550" s="353">
        <v>4579951</v>
      </c>
      <c r="D550" s="353">
        <v>7289210</v>
      </c>
      <c r="E550" s="355">
        <v>200</v>
      </c>
      <c r="F550" s="357">
        <v>190909</v>
      </c>
      <c r="G550" s="111">
        <v>40.5</v>
      </c>
      <c r="H550" s="136">
        <f t="shared" si="517"/>
        <v>11869161</v>
      </c>
      <c r="I550" s="136">
        <f t="shared" si="537"/>
        <v>256803.03000000119</v>
      </c>
      <c r="J550" s="136">
        <f t="shared" si="538"/>
        <v>187815</v>
      </c>
      <c r="K550" s="155">
        <f t="shared" si="539"/>
        <v>1.5823780636221887E-2</v>
      </c>
      <c r="L550" s="136">
        <f t="shared" si="363"/>
        <v>6340.815555555585</v>
      </c>
      <c r="M550" s="136">
        <f t="shared" si="364"/>
        <v>10648.815555555586</v>
      </c>
      <c r="N550" s="136">
        <f t="shared" si="365"/>
        <v>-2032.815555555585</v>
      </c>
      <c r="O550" s="155">
        <f t="shared" si="540"/>
        <v>2.1636156928025594E-2</v>
      </c>
      <c r="P550" s="100">
        <f t="shared" si="541"/>
        <v>2.2114632589129633E-2</v>
      </c>
      <c r="Q550" s="100">
        <f t="shared" si="542"/>
        <v>0.35982132494912339</v>
      </c>
      <c r="S550" s="100">
        <f t="shared" si="369"/>
        <v>2.0961354451605421E-2</v>
      </c>
      <c r="T550" s="100">
        <f t="shared" si="279"/>
        <v>0.46151779289305439</v>
      </c>
      <c r="U550" s="100">
        <f t="shared" si="449"/>
        <v>0.1151190085755517</v>
      </c>
      <c r="V550" s="100">
        <f t="shared" si="346"/>
        <v>0.49993344514548893</v>
      </c>
      <c r="W550" s="100">
        <f t="shared" si="356"/>
        <v>0.3661598541107538</v>
      </c>
      <c r="X550" s="100">
        <f t="shared" si="370"/>
        <v>2.2840593238703799E-2</v>
      </c>
      <c r="Y550" s="100">
        <f t="shared" si="280"/>
        <v>0.30286002513773563</v>
      </c>
      <c r="Z550" s="100">
        <f t="shared" si="450"/>
        <v>8.3021478985248962E-2</v>
      </c>
      <c r="AA550" s="100">
        <f t="shared" si="371"/>
        <v>0.50006655485451112</v>
      </c>
      <c r="AB550" s="100">
        <f t="shared" si="543"/>
        <v>1.2172575570031545</v>
      </c>
      <c r="AC550" s="100">
        <f t="shared" si="441"/>
        <v>-0.21725755700318403</v>
      </c>
      <c r="AD550" s="100">
        <f t="shared" si="536"/>
        <v>0.63384014588924265</v>
      </c>
      <c r="AE550" s="359">
        <f t="shared" si="442"/>
        <v>11377406.862307694</v>
      </c>
      <c r="AF550" s="100">
        <f t="shared" si="544"/>
        <v>2.8010510547793046E-2</v>
      </c>
      <c r="AG550" s="100">
        <f t="shared" si="545"/>
        <v>0.31927491354322457</v>
      </c>
      <c r="AI550" s="198">
        <f t="shared" si="326"/>
        <v>7731814.5</v>
      </c>
      <c r="AJ550" s="205">
        <f t="shared" si="375"/>
        <v>5.5669071755235645E-2</v>
      </c>
      <c r="AK550" s="35">
        <f t="shared" si="376"/>
        <v>4308</v>
      </c>
      <c r="AL550" s="35">
        <f t="shared" si="338"/>
        <v>1581</v>
      </c>
      <c r="AM550" s="35">
        <f t="shared" si="339"/>
        <v>64030.5</v>
      </c>
      <c r="AN550">
        <f t="shared" si="377"/>
        <v>174474</v>
      </c>
      <c r="AO550">
        <f t="shared" si="327"/>
        <v>7739914.5</v>
      </c>
      <c r="AP550" s="35">
        <f t="shared" si="328"/>
        <v>1.5335002731619323</v>
      </c>
    </row>
    <row r="551" spans="2:42">
      <c r="B551" s="149">
        <v>45842</v>
      </c>
      <c r="C551" s="353">
        <v>4615295</v>
      </c>
      <c r="D551" s="353">
        <v>7384152</v>
      </c>
      <c r="E551" s="355">
        <v>200</v>
      </c>
      <c r="F551" s="357">
        <v>191124</v>
      </c>
      <c r="G551" s="111">
        <v>40.5</v>
      </c>
      <c r="H551" s="136">
        <f t="shared" si="517"/>
        <v>11999447</v>
      </c>
      <c r="I551" s="136">
        <f t="shared" si="537"/>
        <v>384182</v>
      </c>
      <c r="J551" s="136">
        <f t="shared" si="538"/>
        <v>130286</v>
      </c>
      <c r="K551" s="155">
        <f t="shared" si="539"/>
        <v>1.0857667024155363E-2</v>
      </c>
      <c r="L551" s="136">
        <f t="shared" si="363"/>
        <v>9485.9753086419751</v>
      </c>
      <c r="M551" s="136">
        <f t="shared" si="364"/>
        <v>13669.975308641975</v>
      </c>
      <c r="N551" s="136">
        <f t="shared" si="365"/>
        <v>-5301.9753086419751</v>
      </c>
      <c r="O551" s="155">
        <f t="shared" si="540"/>
        <v>3.2016642100256787E-2</v>
      </c>
      <c r="P551" s="100">
        <f t="shared" si="541"/>
        <v>3.3075612136270673E-2</v>
      </c>
      <c r="Q551" s="100">
        <f t="shared" si="542"/>
        <v>0.35188813962042864</v>
      </c>
      <c r="S551" s="100">
        <f t="shared" si="369"/>
        <v>3.0419430927798224E-2</v>
      </c>
      <c r="T551" s="100">
        <f t="shared" si="279"/>
        <v>0.44704952449511703</v>
      </c>
      <c r="U551" s="100">
        <f t="shared" si="449"/>
        <v>0.11164676026864725</v>
      </c>
      <c r="V551" s="100">
        <f t="shared" si="346"/>
        <v>0.27128010684187098</v>
      </c>
      <c r="W551" s="100">
        <f t="shared" si="356"/>
        <v>0.35464961919090432</v>
      </c>
      <c r="X551" s="100">
        <f t="shared" si="370"/>
        <v>3.4742762975356702E-2</v>
      </c>
      <c r="Y551" s="100">
        <f t="shared" si="280"/>
        <v>0.29851495081518648</v>
      </c>
      <c r="Z551" s="100">
        <f t="shared" si="450"/>
        <v>8.3892809552621586E-2</v>
      </c>
      <c r="AA551" s="100">
        <f t="shared" si="371"/>
        <v>0.72871989315812902</v>
      </c>
      <c r="AB551" s="100">
        <f t="shared" si="543"/>
        <v>1.2234590681982147</v>
      </c>
      <c r="AC551" s="100">
        <f t="shared" si="441"/>
        <v>-0.22345906819824377</v>
      </c>
      <c r="AD551" s="100">
        <f t="shared" si="536"/>
        <v>0.64535038080909568</v>
      </c>
      <c r="AE551" s="359">
        <f t="shared" si="442"/>
        <v>11457026.93923077</v>
      </c>
      <c r="AF551" s="100">
        <f t="shared" si="544"/>
        <v>2.7654998204569306E-2</v>
      </c>
      <c r="AG551" s="100">
        <f t="shared" si="545"/>
        <v>0.3245836504655536</v>
      </c>
      <c r="AI551" s="198">
        <f t="shared" si="326"/>
        <v>7740522</v>
      </c>
      <c r="AJ551" s="205">
        <f t="shared" si="375"/>
        <v>2.8731708516433679E-2</v>
      </c>
      <c r="AK551" s="35">
        <f t="shared" si="376"/>
        <v>4184</v>
      </c>
      <c r="AL551" s="35">
        <f t="shared" si="338"/>
        <v>215</v>
      </c>
      <c r="AM551" s="35">
        <f t="shared" si="339"/>
        <v>8707.5</v>
      </c>
      <c r="AN551">
        <f t="shared" si="377"/>
        <v>169452</v>
      </c>
      <c r="AO551">
        <f t="shared" si="327"/>
        <v>7748622</v>
      </c>
      <c r="AP551" s="35">
        <f t="shared" si="328"/>
        <v>1.548591091422449</v>
      </c>
    </row>
    <row r="552" spans="2:42">
      <c r="B552" s="149">
        <v>45849</v>
      </c>
      <c r="C552" s="353">
        <v>4651742</v>
      </c>
      <c r="D552" s="353">
        <v>7412996</v>
      </c>
      <c r="E552" s="355">
        <v>200</v>
      </c>
      <c r="F552" s="357">
        <v>190821</v>
      </c>
      <c r="G552" s="111">
        <v>40.5</v>
      </c>
      <c r="H552" s="136">
        <f t="shared" si="517"/>
        <v>12064738</v>
      </c>
      <c r="I552" s="136">
        <f t="shared" si="537"/>
        <v>404773</v>
      </c>
      <c r="J552" s="136">
        <f t="shared" si="538"/>
        <v>65291</v>
      </c>
      <c r="K552" s="155">
        <f t="shared" si="539"/>
        <v>5.4117213320338991E-3</v>
      </c>
      <c r="L552" s="136">
        <f t="shared" si="363"/>
        <v>9994.3950617283954</v>
      </c>
      <c r="M552" s="136">
        <f t="shared" si="364"/>
        <v>12157.395061728395</v>
      </c>
      <c r="N552" s="136">
        <f t="shared" si="365"/>
        <v>-7831.3950617283954</v>
      </c>
      <c r="O552" s="155">
        <f t="shared" si="540"/>
        <v>3.3550086209911893E-2</v>
      </c>
      <c r="P552" s="100">
        <f t="shared" si="541"/>
        <v>3.4714769727010326E-2</v>
      </c>
      <c r="Q552" s="100">
        <f t="shared" si="542"/>
        <v>0.359156554352347</v>
      </c>
      <c r="S552" s="100">
        <f t="shared" si="369"/>
        <v>2.8190379609403026E-2</v>
      </c>
      <c r="T552" s="100">
        <f t="shared" si="279"/>
        <v>0.45821627562443146</v>
      </c>
      <c r="U552" s="100">
        <f t="shared" si="449"/>
        <v>0.10627539318713453</v>
      </c>
      <c r="V552" s="100">
        <f t="shared" si="346"/>
        <v>0.5582239512337076</v>
      </c>
      <c r="W552" s="100">
        <f t="shared" si="356"/>
        <v>0.31508771583084838</v>
      </c>
      <c r="X552" s="100">
        <f t="shared" si="370"/>
        <v>3.8851351824794607E-2</v>
      </c>
      <c r="Y552" s="100">
        <f t="shared" si="280"/>
        <v>0.30358698515496219</v>
      </c>
      <c r="Z552" s="100">
        <f t="shared" si="450"/>
        <v>8.7201274312630445E-2</v>
      </c>
      <c r="AA552" s="100">
        <f t="shared" si="371"/>
        <v>0.44177604876629245</v>
      </c>
      <c r="AB552" s="100">
        <f t="shared" si="543"/>
        <v>1.2498687647142348</v>
      </c>
      <c r="AC552" s="100">
        <f t="shared" si="441"/>
        <v>-0.24986876471426411</v>
      </c>
      <c r="AD552" s="100">
        <f t="shared" si="536"/>
        <v>0.68491228416915162</v>
      </c>
      <c r="AE552" s="359">
        <f t="shared" si="442"/>
        <v>11537138.40076923</v>
      </c>
      <c r="AF552" s="100">
        <f t="shared" si="544"/>
        <v>2.7350677158638412E-2</v>
      </c>
      <c r="AG552" s="100">
        <f t="shared" si="545"/>
        <v>0.33008696254521774</v>
      </c>
      <c r="AI552" s="198">
        <f t="shared" si="326"/>
        <v>7728250.5</v>
      </c>
      <c r="AJ552" s="205">
        <f t="shared" si="375"/>
        <v>1.1465190980504405E-2</v>
      </c>
      <c r="AK552" s="35">
        <f t="shared" si="376"/>
        <v>2163</v>
      </c>
      <c r="AL552" s="35">
        <f t="shared" si="338"/>
        <v>-303</v>
      </c>
      <c r="AM552" s="35">
        <f t="shared" si="339"/>
        <v>-12271.5</v>
      </c>
      <c r="AN552">
        <f t="shared" si="377"/>
        <v>87601.5</v>
      </c>
      <c r="AO552">
        <f t="shared" si="327"/>
        <v>7736350.5</v>
      </c>
      <c r="AP552" s="35">
        <f t="shared" si="328"/>
        <v>1.559486995838671</v>
      </c>
    </row>
    <row r="553" spans="2:42">
      <c r="B553" s="149">
        <v>45856</v>
      </c>
      <c r="C553" s="353">
        <v>4623198</v>
      </c>
      <c r="D553" s="353">
        <v>7442152</v>
      </c>
      <c r="E553" s="355">
        <v>200</v>
      </c>
      <c r="F553" s="357">
        <v>191615</v>
      </c>
      <c r="G553" s="111">
        <v>40.5</v>
      </c>
      <c r="H553" s="136">
        <f t="shared" si="517"/>
        <v>12065350</v>
      </c>
      <c r="I553" s="136">
        <f t="shared" si="537"/>
        <v>384004</v>
      </c>
      <c r="J553" s="136">
        <f t="shared" si="538"/>
        <v>612</v>
      </c>
      <c r="K553" s="155">
        <f t="shared" si="539"/>
        <v>5.0723766819860175E-5</v>
      </c>
      <c r="L553" s="136">
        <f t="shared" si="363"/>
        <v>9481.5802469135797</v>
      </c>
      <c r="M553" s="136">
        <f t="shared" si="364"/>
        <v>11768.58024691358</v>
      </c>
      <c r="N553" s="136">
        <f t="shared" si="365"/>
        <v>-7194.5802469135797</v>
      </c>
      <c r="O553" s="155">
        <f t="shared" si="540"/>
        <v>3.1827008748192137E-2</v>
      </c>
      <c r="P553" s="100">
        <f t="shared" si="541"/>
        <v>3.2873266488296811E-2</v>
      </c>
      <c r="Q553" s="100">
        <f t="shared" si="542"/>
        <v>0.35466596186408755</v>
      </c>
      <c r="S553" s="100">
        <f t="shared" si="369"/>
        <v>3.0570728497370518E-2</v>
      </c>
      <c r="T553" s="100">
        <f t="shared" si="279"/>
        <v>0.43507695631444065</v>
      </c>
      <c r="U553" s="100">
        <f t="shared" si="449"/>
        <v>0.1074198935130229</v>
      </c>
      <c r="V553" s="100">
        <f t="shared" si="346"/>
        <v>-46.640522875816991</v>
      </c>
      <c r="W553" s="100">
        <f t="shared" si="356"/>
        <v>0.35713690482390809</v>
      </c>
      <c r="X553" s="100">
        <f t="shared" si="370"/>
        <v>3.4308832583537285E-2</v>
      </c>
      <c r="Y553" s="100">
        <f t="shared" si="280"/>
        <v>0.30909832900758055</v>
      </c>
      <c r="Z553" s="100">
        <f t="shared" si="450"/>
        <v>8.5445886644691507E-2</v>
      </c>
      <c r="AA553" s="100">
        <f t="shared" si="371"/>
        <v>47.640522875816991</v>
      </c>
      <c r="AB553" s="100">
        <f t="shared" si="543"/>
        <v>4.5392790196110431</v>
      </c>
      <c r="AC553" s="100">
        <f t="shared" si="441"/>
        <v>-3.5392790196110675</v>
      </c>
      <c r="AD553" s="100">
        <f t="shared" si="536"/>
        <v>0.64286309517609197</v>
      </c>
      <c r="AE553" s="359">
        <f t="shared" si="442"/>
        <v>11616699.497692307</v>
      </c>
      <c r="AF553" s="100">
        <f t="shared" si="544"/>
        <v>2.820353014133143E-2</v>
      </c>
      <c r="AG553" s="100">
        <f t="shared" si="545"/>
        <v>0.33505382080184709</v>
      </c>
      <c r="AI553" s="198">
        <f t="shared" si="326"/>
        <v>7760407.5</v>
      </c>
      <c r="AJ553" s="205">
        <f t="shared" si="375"/>
        <v>1.2079565621566805E-2</v>
      </c>
      <c r="AK553" s="35">
        <f t="shared" si="376"/>
        <v>2287</v>
      </c>
      <c r="AL553" s="35">
        <f t="shared" si="338"/>
        <v>794</v>
      </c>
      <c r="AM553" s="35">
        <f t="shared" si="339"/>
        <v>32157</v>
      </c>
      <c r="AN553">
        <f t="shared" si="377"/>
        <v>92623.5</v>
      </c>
      <c r="AO553">
        <f t="shared" si="327"/>
        <v>7768507.5</v>
      </c>
      <c r="AP553" s="35">
        <f t="shared" si="328"/>
        <v>1.5531104269385079</v>
      </c>
    </row>
    <row r="554" spans="2:42">
      <c r="B554" s="149">
        <v>45863</v>
      </c>
      <c r="C554" s="353">
        <v>4695565</v>
      </c>
      <c r="D554" s="353">
        <v>7481584</v>
      </c>
      <c r="E554" s="355">
        <v>215</v>
      </c>
      <c r="F554" s="355">
        <v>191878</v>
      </c>
      <c r="G554" s="111">
        <v>40.5</v>
      </c>
      <c r="H554" s="136">
        <f t="shared" si="517"/>
        <v>12177149</v>
      </c>
      <c r="I554" s="136">
        <f t="shared" ref="I554" si="546">H554-H550</f>
        <v>307988</v>
      </c>
      <c r="J554" s="136">
        <f t="shared" ref="J554" si="547">H554-H553</f>
        <v>111799</v>
      </c>
      <c r="K554" s="155">
        <f t="shared" ref="K554" si="548">J554/H554</f>
        <v>9.1810488645577056E-3</v>
      </c>
      <c r="L554" s="136">
        <f t="shared" si="363"/>
        <v>7604.641975308642</v>
      </c>
      <c r="M554" s="136">
        <f t="shared" si="364"/>
        <v>8573.6419753086411</v>
      </c>
      <c r="N554" s="136">
        <f t="shared" si="365"/>
        <v>-6635.641975308642</v>
      </c>
      <c r="O554" s="155">
        <f t="shared" ref="O554" si="549">I554/H554</f>
        <v>2.5292291323691613E-2</v>
      </c>
      <c r="P554" s="100">
        <f t="shared" ref="P554" si="550">(H554-H550)/H550</f>
        <v>2.5948590637535376E-2</v>
      </c>
      <c r="Q554" s="100">
        <f t="shared" ref="Q554" si="551">(H554-H501)/H501</f>
        <v>0.37625305929162883</v>
      </c>
      <c r="S554" s="100">
        <f t="shared" si="369"/>
        <v>2.5243501513444139E-2</v>
      </c>
      <c r="T554" s="100">
        <f t="shared" si="279"/>
        <v>0.47360292890023137</v>
      </c>
      <c r="U554" s="100">
        <f t="shared" si="449"/>
        <v>0.10791811901207067</v>
      </c>
      <c r="V554" s="100">
        <f t="shared" si="346"/>
        <v>0.6472955929838371</v>
      </c>
      <c r="W554" s="100">
        <f t="shared" si="356"/>
        <v>0.37538475525020454</v>
      </c>
      <c r="X554" s="100">
        <f t="shared" si="370"/>
        <v>2.6391611711008463E-2</v>
      </c>
      <c r="Y554" s="100">
        <f t="shared" si="280"/>
        <v>0.32146270493127993</v>
      </c>
      <c r="Z554" s="100">
        <f t="shared" si="450"/>
        <v>8.6723987160721452E-2</v>
      </c>
      <c r="AA554" s="100">
        <f t="shared" si="371"/>
        <v>0.35270440701616296</v>
      </c>
      <c r="AB554" s="100">
        <f t="shared" ref="AB554" si="552">AVERAGE(AA542:AA554)</f>
        <v>4.5427265981087706</v>
      </c>
      <c r="AC554" s="100">
        <f t="shared" si="441"/>
        <v>-3.5427265981087954</v>
      </c>
      <c r="AD554" s="100">
        <f t="shared" si="536"/>
        <v>0.62461524474979546</v>
      </c>
      <c r="AE554" s="359">
        <f t="shared" si="442"/>
        <v>11697809.586153846</v>
      </c>
      <c r="AF554" s="100">
        <f t="shared" ref="AF554" si="553">(AE554-AE550)/AE550</f>
        <v>2.8161313709156106E-2</v>
      </c>
      <c r="AG554" s="100">
        <f t="shared" ref="AG554" si="554">(AE554-AE501)/AE501</f>
        <v>0.34027028804003151</v>
      </c>
      <c r="AI554" s="198">
        <f t="shared" si="326"/>
        <v>7771059</v>
      </c>
      <c r="AJ554" s="205">
        <f t="shared" si="375"/>
        <v>5.075716702722239E-3</v>
      </c>
      <c r="AK554" s="35">
        <f t="shared" si="376"/>
        <v>969</v>
      </c>
      <c r="AL554" s="35">
        <f t="shared" si="338"/>
        <v>263</v>
      </c>
      <c r="AM554" s="35">
        <f t="shared" si="339"/>
        <v>10651.5</v>
      </c>
      <c r="AN554">
        <f t="shared" si="377"/>
        <v>39244.5</v>
      </c>
      <c r="AO554">
        <f t="shared" si="327"/>
        <v>7779766.5</v>
      </c>
      <c r="AP554" s="35">
        <f t="shared" si="328"/>
        <v>1.5652332239020283</v>
      </c>
    </row>
    <row r="555" spans="2:42">
      <c r="B555" s="149">
        <v>45870</v>
      </c>
      <c r="C555" s="353">
        <v>4814975</v>
      </c>
      <c r="D555" s="353">
        <v>7550912</v>
      </c>
      <c r="E555" s="355">
        <v>208</v>
      </c>
      <c r="F555" s="357">
        <v>189900</v>
      </c>
      <c r="G555" s="111">
        <v>40.57</v>
      </c>
      <c r="H555" s="136">
        <f t="shared" si="517"/>
        <v>12365887</v>
      </c>
      <c r="I555" s="136">
        <f t="shared" ref="I555" si="555">H555-H551</f>
        <v>366440</v>
      </c>
      <c r="J555" s="136">
        <f t="shared" ref="J555" si="556">H555-H554</f>
        <v>188738</v>
      </c>
      <c r="K555" s="155">
        <f t="shared" ref="K555" si="557">J555/H555</f>
        <v>1.5262795139564189E-2</v>
      </c>
      <c r="L555" s="136">
        <f t="shared" si="363"/>
        <v>9032.2898693615971</v>
      </c>
      <c r="M555" s="136">
        <f t="shared" si="364"/>
        <v>7808.2898693615971</v>
      </c>
      <c r="N555" s="136">
        <f t="shared" si="365"/>
        <v>-10256.289869361597</v>
      </c>
      <c r="O555" s="155">
        <f t="shared" ref="O555" si="558">I555/H555</f>
        <v>2.9633135091724515E-2</v>
      </c>
      <c r="P555" s="100">
        <f t="shared" ref="P555" si="559">(H555-H551)/H551</f>
        <v>3.0538073962908457E-2</v>
      </c>
      <c r="Q555" s="100">
        <f t="shared" ref="Q555" si="560">(H555-H502)/H502</f>
        <v>0.38637423611942612</v>
      </c>
      <c r="S555" s="100">
        <f t="shared" si="369"/>
        <v>4.3264840058977815E-2</v>
      </c>
      <c r="T555" s="100">
        <f t="shared" si="279"/>
        <v>0.48740625276090599</v>
      </c>
      <c r="U555" s="100">
        <f t="shared" si="449"/>
        <v>0.11423052538933327</v>
      </c>
      <c r="V555" s="100">
        <f t="shared" si="346"/>
        <v>0.63267598469836495</v>
      </c>
      <c r="W555" s="100">
        <f t="shared" si="356"/>
        <v>0.54491867700032748</v>
      </c>
      <c r="X555" s="100">
        <f t="shared" si="370"/>
        <v>2.2583500447986446E-2</v>
      </c>
      <c r="Y555" s="100">
        <f t="shared" si="280"/>
        <v>0.32881836032708567</v>
      </c>
      <c r="Z555" s="100">
        <f t="shared" si="450"/>
        <v>8.7041684438731309E-2</v>
      </c>
      <c r="AA555" s="100">
        <f t="shared" si="371"/>
        <v>0.36732401530163505</v>
      </c>
      <c r="AB555" s="100">
        <f t="shared" ref="AB555" si="561">AVERAGE(AA543:AA555)</f>
        <v>4.5381983251599554</v>
      </c>
      <c r="AC555" s="100">
        <f t="shared" si="441"/>
        <v>-3.5381983251599802</v>
      </c>
      <c r="AD555" s="100">
        <f t="shared" si="536"/>
        <v>0.45508132299967252</v>
      </c>
      <c r="AE555" s="359">
        <f t="shared" si="442"/>
        <v>11782290.106153846</v>
      </c>
      <c r="AF555" s="100">
        <f t="shared" ref="AF555" si="562">(AE555-AE551)/AE551</f>
        <v>2.8389840457590319E-2</v>
      </c>
      <c r="AG555" s="100">
        <f t="shared" ref="AG555" si="563">(AE555-AE502)/AE502</f>
        <v>0.34574208948345142</v>
      </c>
      <c r="AI555" s="198">
        <f t="shared" si="326"/>
        <v>7704243</v>
      </c>
      <c r="AJ555" s="205">
        <f t="shared" si="375"/>
        <v>-4.6868932095277295E-3</v>
      </c>
      <c r="AK555" s="35">
        <f t="shared" si="376"/>
        <v>-1224</v>
      </c>
      <c r="AL555" s="35">
        <f t="shared" si="338"/>
        <v>-1978</v>
      </c>
      <c r="AM555" s="35">
        <f t="shared" si="339"/>
        <v>-80247.460000000006</v>
      </c>
      <c r="AN555">
        <f t="shared" si="377"/>
        <v>-49657.68</v>
      </c>
      <c r="AO555">
        <f t="shared" si="327"/>
        <v>7712681.5599999996</v>
      </c>
      <c r="AP555" s="35">
        <f t="shared" si="328"/>
        <v>1.6033187554550095</v>
      </c>
    </row>
    <row r="556" spans="2:42">
      <c r="B556" s="149">
        <v>45877</v>
      </c>
      <c r="C556" s="353">
        <v>4807239</v>
      </c>
      <c r="D556" s="353">
        <v>7568545</v>
      </c>
      <c r="E556" s="355">
        <v>182</v>
      </c>
      <c r="F556" s="357">
        <v>192048</v>
      </c>
      <c r="G556" s="111">
        <v>40.880000000000003</v>
      </c>
      <c r="H556" s="136">
        <f t="shared" si="517"/>
        <v>12375784</v>
      </c>
      <c r="I556" s="136">
        <f t="shared" ref="I556" si="564">H556-H552</f>
        <v>311046</v>
      </c>
      <c r="J556" s="136">
        <f t="shared" ref="J556" si="565">H556-H555</f>
        <v>9897</v>
      </c>
      <c r="K556" s="155">
        <f t="shared" ref="K556" si="566">J556/H556</f>
        <v>7.9970691149748574E-4</v>
      </c>
      <c r="L556" s="136">
        <f t="shared" si="363"/>
        <v>7608.757338551859</v>
      </c>
      <c r="M556" s="136">
        <f t="shared" si="364"/>
        <v>8835.757338551859</v>
      </c>
      <c r="N556" s="136">
        <f t="shared" si="365"/>
        <v>-6381.757338551859</v>
      </c>
      <c r="O556" s="155">
        <f t="shared" ref="O556" si="567">I556/H556</f>
        <v>2.5133438010876724E-2</v>
      </c>
      <c r="P556" s="100">
        <f t="shared" ref="P556" si="568">(H556-H552)/H552</f>
        <v>2.5781413570688399E-2</v>
      </c>
      <c r="Q556" s="100">
        <f t="shared" ref="Q556" si="569">(H556-H503)/H503</f>
        <v>0.37716188199533052</v>
      </c>
      <c r="S556" s="100">
        <f t="shared" si="369"/>
        <v>3.3427692249484171E-2</v>
      </c>
      <c r="T556" s="100">
        <f t="shared" si="279"/>
        <v>0.46169245658849367</v>
      </c>
      <c r="U556" s="100">
        <f t="shared" si="449"/>
        <v>0.11225410278154246</v>
      </c>
      <c r="V556" s="100">
        <f t="shared" si="346"/>
        <v>-0.78165100535515808</v>
      </c>
      <c r="W556" s="100">
        <f t="shared" si="356"/>
        <v>0.49991641107746121</v>
      </c>
      <c r="X556" s="100">
        <f t="shared" si="370"/>
        <v>2.0983283951589885E-2</v>
      </c>
      <c r="Y556" s="100">
        <f t="shared" si="280"/>
        <v>0.32836863225793772</v>
      </c>
      <c r="Z556" s="100">
        <f t="shared" si="450"/>
        <v>8.6164860700080767E-2</v>
      </c>
      <c r="AA556" s="100">
        <f t="shared" si="371"/>
        <v>1.7816510053551582</v>
      </c>
      <c r="AB556" s="100">
        <f t="shared" ref="AB556" si="570">AVERAGE(AA544:AA556)</f>
        <v>4.6007919479522092</v>
      </c>
      <c r="AC556" s="100">
        <f t="shared" si="441"/>
        <v>-3.6007919479522341</v>
      </c>
      <c r="AD556" s="100">
        <f t="shared" si="536"/>
        <v>0.50008358892253879</v>
      </c>
      <c r="AE556" s="359">
        <f t="shared" si="442"/>
        <v>11865796.143846154</v>
      </c>
      <c r="AF556" s="100">
        <f t="shared" ref="AF556" si="571">(AE556-AE552)/AE552</f>
        <v>2.848693771888974E-2</v>
      </c>
      <c r="AG556" s="100">
        <f t="shared" ref="AG556" si="572">(AE556-AE503)/AE503</f>
        <v>0.35057289726835916</v>
      </c>
      <c r="AI556" s="198">
        <f t="shared" si="326"/>
        <v>7850922.2400000002</v>
      </c>
      <c r="AJ556" s="205">
        <f t="shared" si="375"/>
        <v>1.5873157838245566E-2</v>
      </c>
      <c r="AK556" s="35">
        <f t="shared" si="376"/>
        <v>1227</v>
      </c>
      <c r="AL556" s="35">
        <f t="shared" si="338"/>
        <v>2148</v>
      </c>
      <c r="AM556" s="35">
        <f t="shared" si="339"/>
        <v>87810.240000000005</v>
      </c>
      <c r="AN556">
        <f t="shared" si="377"/>
        <v>50159.76</v>
      </c>
      <c r="AO556">
        <f t="shared" si="327"/>
        <v>7858362.4000000004</v>
      </c>
      <c r="AP556" s="35">
        <f t="shared" si="328"/>
        <v>1.5748553413622155</v>
      </c>
    </row>
    <row r="557" spans="2:42" ht="15.75" thickBot="1">
      <c r="B557" s="149">
        <v>45884</v>
      </c>
      <c r="C557" s="353">
        <v>4796275</v>
      </c>
      <c r="D557" s="353">
        <v>7634670</v>
      </c>
      <c r="E557" s="355">
        <v>181</v>
      </c>
      <c r="F557" s="357">
        <v>193115</v>
      </c>
      <c r="G557" s="111">
        <v>40.9</v>
      </c>
      <c r="H557" s="136">
        <f t="shared" si="517"/>
        <v>12430945</v>
      </c>
      <c r="I557" s="136">
        <f t="shared" ref="I557" si="573">H557-H553</f>
        <v>365595</v>
      </c>
      <c r="J557" s="136">
        <f t="shared" ref="J557" si="574">H557-H556</f>
        <v>55161</v>
      </c>
      <c r="K557" s="155">
        <f t="shared" ref="K557" si="575">J557/H557</f>
        <v>4.437393939077037E-3</v>
      </c>
      <c r="L557" s="136">
        <f t="shared" si="363"/>
        <v>8938.7530562347183</v>
      </c>
      <c r="M557" s="136">
        <f t="shared" si="364"/>
        <v>10438.753056234718</v>
      </c>
      <c r="N557" s="136">
        <f t="shared" si="365"/>
        <v>-7438.7530562347183</v>
      </c>
      <c r="O557" s="155">
        <f t="shared" ref="O557" si="576">I557/H557</f>
        <v>2.9410073007321649E-2</v>
      </c>
      <c r="P557" s="100">
        <f t="shared" ref="P557" si="577">(H557-H553)/H553</f>
        <v>3.0301234526971865E-2</v>
      </c>
      <c r="Q557" s="100">
        <f t="shared" ref="Q557" si="578">(H557-H504)/H504</f>
        <v>0.38041485697635063</v>
      </c>
      <c r="S557" s="100">
        <f t="shared" si="369"/>
        <v>3.7436640178508472E-2</v>
      </c>
      <c r="T557" s="100">
        <f t="shared" si="279"/>
        <v>0.45570344444120703</v>
      </c>
      <c r="U557" s="100">
        <f t="shared" si="449"/>
        <v>0.11233425560949181</v>
      </c>
      <c r="V557" s="100">
        <f t="shared" si="346"/>
        <v>-0.1987636192237269</v>
      </c>
      <c r="W557" s="100">
        <f t="shared" si="356"/>
        <v>0.47341183550103255</v>
      </c>
      <c r="X557" s="100">
        <f t="shared" si="370"/>
        <v>2.5868592847875186E-2</v>
      </c>
      <c r="Y557" s="100">
        <f t="shared" si="280"/>
        <v>0.33697452090988944</v>
      </c>
      <c r="Z557" s="100">
        <f t="shared" si="450"/>
        <v>8.6514207718039957E-2</v>
      </c>
      <c r="AA557" s="100">
        <f t="shared" si="371"/>
        <v>1.198763619223727</v>
      </c>
      <c r="AB557" s="100">
        <f t="shared" ref="AB557" si="579">AVERAGE(AA545:AA557)</f>
        <v>4.5999379990778602</v>
      </c>
      <c r="AC557" s="100">
        <f t="shared" si="441"/>
        <v>-3.5999379990778833</v>
      </c>
      <c r="AD557" s="100">
        <f t="shared" si="536"/>
        <v>0.52658816449896739</v>
      </c>
      <c r="AE557" s="359">
        <f t="shared" si="442"/>
        <v>11949818.326923076</v>
      </c>
      <c r="AF557" s="100">
        <f t="shared" ref="AF557" si="580">(AE557-AE553)/AE553</f>
        <v>2.8675858344871852E-2</v>
      </c>
      <c r="AG557" s="100">
        <f t="shared" ref="AG557" si="581">(AE557-AE504)/AE504</f>
        <v>0.355263025656265</v>
      </c>
      <c r="AI557" s="198">
        <f t="shared" si="326"/>
        <v>7898403.5</v>
      </c>
      <c r="AJ557" s="205">
        <f t="shared" si="375"/>
        <v>1.7782055903636504E-2</v>
      </c>
      <c r="AK557" s="35">
        <f t="shared" si="376"/>
        <v>1500</v>
      </c>
      <c r="AL557" s="35">
        <f t="shared" si="338"/>
        <v>1067</v>
      </c>
      <c r="AM557" s="35">
        <f t="shared" si="339"/>
        <v>43640.299999999996</v>
      </c>
      <c r="AN557">
        <f t="shared" si="377"/>
        <v>61350</v>
      </c>
      <c r="AO557">
        <f t="shared" si="327"/>
        <v>7905806.3999999994</v>
      </c>
      <c r="AP557" s="35">
        <f t="shared" si="328"/>
        <v>1.5723816611547685</v>
      </c>
    </row>
    <row r="558" spans="2:42" ht="15.75" thickBot="1">
      <c r="B558" s="149">
        <v>45891</v>
      </c>
      <c r="C558" s="353">
        <v>4842155</v>
      </c>
      <c r="D558" s="353">
        <v>7637816</v>
      </c>
      <c r="E558" s="355">
        <v>183</v>
      </c>
      <c r="F558" s="357">
        <v>192266</v>
      </c>
      <c r="G558" s="360">
        <v>41.12</v>
      </c>
      <c r="H558" s="136">
        <f t="shared" si="517"/>
        <v>12479971</v>
      </c>
      <c r="I558" s="136">
        <f t="shared" ref="I558" si="582">H558-H554</f>
        <v>302822</v>
      </c>
      <c r="J558" s="136">
        <f t="shared" ref="J558" si="583">H558-H557</f>
        <v>49026</v>
      </c>
      <c r="K558" s="155">
        <f t="shared" ref="K558" si="584">J558/H558</f>
        <v>3.9283745130497495E-3</v>
      </c>
      <c r="L558" s="136">
        <f t="shared" si="363"/>
        <v>7364.3482490272381</v>
      </c>
      <c r="M558" s="136">
        <f t="shared" si="364"/>
        <v>7752.3482490272381</v>
      </c>
      <c r="N558" s="136">
        <f t="shared" si="365"/>
        <v>-6976.3482490272381</v>
      </c>
      <c r="O558" s="155">
        <f t="shared" ref="O558" si="585">I558/H558</f>
        <v>2.4264639717512165E-2</v>
      </c>
      <c r="P558" s="100">
        <f t="shared" ref="P558" si="586">(H558-H554)/H554</f>
        <v>2.4868054090493596E-2</v>
      </c>
      <c r="Q558" s="100">
        <f t="shared" ref="Q558" si="587">(H558-H505)/H505</f>
        <v>0.38816852761026899</v>
      </c>
      <c r="S558" s="100">
        <f t="shared" si="369"/>
        <v>3.1218820312358578E-2</v>
      </c>
      <c r="T558" s="100">
        <f t="shared" si="279"/>
        <v>0.48423866848251723</v>
      </c>
      <c r="U558" s="100">
        <f t="shared" si="449"/>
        <v>0.10430465086871461</v>
      </c>
      <c r="V558" s="100">
        <f t="shared" si="346"/>
        <v>0.93582996777220251</v>
      </c>
      <c r="W558" s="100">
        <f t="shared" si="356"/>
        <v>0.48407975642456624</v>
      </c>
      <c r="X558" s="100">
        <f t="shared" si="370"/>
        <v>2.0882208901216642E-2</v>
      </c>
      <c r="Y558" s="100">
        <f t="shared" si="280"/>
        <v>0.33345042187665586</v>
      </c>
      <c r="Z558" s="100">
        <f t="shared" si="450"/>
        <v>8.4078838468434211E-2</v>
      </c>
      <c r="AA558" s="100">
        <f t="shared" si="371"/>
        <v>6.4170032227797491E-2</v>
      </c>
      <c r="AB558" s="100">
        <f t="shared" ref="AB558" si="588">AVERAGE(AA546:AA558)</f>
        <v>4.5891786213759413</v>
      </c>
      <c r="AC558" s="100">
        <f t="shared" si="441"/>
        <v>-3.5891786213759653</v>
      </c>
      <c r="AD558" s="100">
        <f t="shared" si="536"/>
        <v>0.51592024357543376</v>
      </c>
      <c r="AE558" s="359">
        <f t="shared" si="442"/>
        <v>12030566.613076923</v>
      </c>
      <c r="AF558" s="100">
        <f t="shared" ref="AF558" si="589">(AE558-AE554)/AE554</f>
        <v>2.844609706392778E-2</v>
      </c>
      <c r="AG558" s="100">
        <f t="shared" ref="AG558" si="590">(AE558-AE505)/AE505</f>
        <v>0.35962059104954353</v>
      </c>
      <c r="AI558" s="198">
        <f t="shared" si="326"/>
        <v>7905977.9199999999</v>
      </c>
      <c r="AJ558" s="205">
        <f t="shared" si="375"/>
        <v>1.7361716080137847E-2</v>
      </c>
      <c r="AK558" s="35">
        <f t="shared" si="376"/>
        <v>388</v>
      </c>
      <c r="AL558" s="35">
        <f t="shared" si="338"/>
        <v>-849</v>
      </c>
      <c r="AM558" s="35">
        <f t="shared" si="339"/>
        <v>-34910.879999999997</v>
      </c>
      <c r="AN558">
        <f t="shared" si="377"/>
        <v>15954.56</v>
      </c>
      <c r="AO558">
        <f t="shared" si="327"/>
        <v>7913502.8799999999</v>
      </c>
      <c r="AP558" s="35">
        <f t="shared" si="328"/>
        <v>1.577047634814281</v>
      </c>
    </row>
    <row r="559" spans="2:42" ht="15.75" thickBot="1">
      <c r="B559" s="149">
        <v>45898</v>
      </c>
      <c r="C559" s="353">
        <v>4939027</v>
      </c>
      <c r="D559" s="353">
        <v>7720327</v>
      </c>
      <c r="E559" s="355">
        <v>188</v>
      </c>
      <c r="F559" s="357">
        <v>192699</v>
      </c>
      <c r="G559" s="360">
        <v>41.12</v>
      </c>
      <c r="H559" s="136">
        <f t="shared" si="517"/>
        <v>12659354</v>
      </c>
      <c r="I559" s="136">
        <f t="shared" ref="I559" si="591">H559-H555</f>
        <v>293467</v>
      </c>
      <c r="J559" s="136">
        <f t="shared" ref="J559" si="592">H559-H558</f>
        <v>179383</v>
      </c>
      <c r="K559" s="155">
        <f t="shared" ref="K559" si="593">J559/H559</f>
        <v>1.4169996352104539E-2</v>
      </c>
      <c r="L559" s="136">
        <f t="shared" si="363"/>
        <v>7136.8433852140079</v>
      </c>
      <c r="M559" s="136">
        <f t="shared" si="364"/>
        <v>9935.8433852140079</v>
      </c>
      <c r="N559" s="136">
        <f t="shared" si="365"/>
        <v>-4337.8433852140079</v>
      </c>
      <c r="O559" s="155">
        <f t="shared" ref="O559" si="594">I559/H559</f>
        <v>2.3181830605258372E-2</v>
      </c>
      <c r="P559" s="100">
        <f t="shared" ref="P559" si="595">(H559-H555)/H555</f>
        <v>2.3731981377478218E-2</v>
      </c>
      <c r="Q559" s="100">
        <f t="shared" ref="Q559" si="596">(H559-H506)/H506</f>
        <v>0.39481059907417754</v>
      </c>
      <c r="S559" s="100">
        <f t="shared" ref="S559" si="597">(C559-C555)/C555</f>
        <v>2.5763789012404011E-2</v>
      </c>
      <c r="T559" s="100">
        <f t="shared" ref="T559" si="598">(C559-C506)/C506</f>
        <v>0.48938004555264625</v>
      </c>
      <c r="U559" s="100">
        <f t="shared" ref="U559" si="599">(C559-C546)/C546</f>
        <v>0.10100647268781901</v>
      </c>
      <c r="V559" s="100">
        <f t="shared" ref="V559" si="600">(C559-C558)/(H559-H558)</f>
        <v>0.54002887676089706</v>
      </c>
      <c r="W559" s="100">
        <f t="shared" ref="W559" si="601">(C559-C555)/(H559-H555)</f>
        <v>0.42271192331676133</v>
      </c>
      <c r="X559" s="100">
        <f t="shared" ref="X559" si="602">(D559-D555)/D555</f>
        <v>2.243636265394167E-2</v>
      </c>
      <c r="Y559" s="100">
        <f t="shared" ref="Y559" si="603">(D559-D506)/D506</f>
        <v>0.34036363636363637</v>
      </c>
      <c r="Z559" s="100">
        <f t="shared" ref="Z559" si="604">(D559-D546)/D546</f>
        <v>8.3336033490156322E-2</v>
      </c>
      <c r="AA559" s="100">
        <f t="shared" ref="AA559" si="605">(D559-D558)/(H559-H558)</f>
        <v>0.45997112323910294</v>
      </c>
      <c r="AB559" s="100">
        <f t="shared" ref="AB559" si="606">AVERAGE(AA547:AA559)</f>
        <v>4.5903498522497976</v>
      </c>
      <c r="AC559" s="100">
        <f t="shared" ref="AC559" si="607">AVERAGE(V547:V559)</f>
        <v>-3.5903498522498221</v>
      </c>
      <c r="AD559" s="100">
        <f t="shared" ref="AD559" si="608">(D559-D555)/(H559-H555)</f>
        <v>0.57728807668323867</v>
      </c>
      <c r="AE559" s="359">
        <f t="shared" si="442"/>
        <v>12111104.76923077</v>
      </c>
      <c r="AF559" s="100">
        <f t="shared" ref="AF559" si="609">(AE559-AE555)/AE555</f>
        <v>2.7907534113863441E-2</v>
      </c>
      <c r="AG559" s="100">
        <f t="shared" ref="AG559" si="610">(AE559-AE506)/AE506</f>
        <v>0.36349703467096606</v>
      </c>
      <c r="AI559" s="198">
        <f t="shared" si="326"/>
        <v>7923782.8799999999</v>
      </c>
      <c r="AJ559" s="205">
        <f t="shared" ref="AJ559" si="611">(AI559-AI555)/AI555</f>
        <v>2.8495970337384203E-2</v>
      </c>
      <c r="AK559" s="35">
        <f t="shared" si="376"/>
        <v>2799</v>
      </c>
      <c r="AL559" s="35">
        <f t="shared" si="338"/>
        <v>433</v>
      </c>
      <c r="AM559" s="35">
        <f t="shared" si="339"/>
        <v>17804.96</v>
      </c>
      <c r="AN559">
        <f t="shared" si="377"/>
        <v>115094.87999999999</v>
      </c>
      <c r="AO559">
        <f t="shared" si="327"/>
        <v>7931513.4399999995</v>
      </c>
      <c r="AP559" s="35">
        <f t="shared" si="328"/>
        <v>1.5960830295207822</v>
      </c>
    </row>
    <row r="560" spans="2:42" ht="15.75" thickBot="1">
      <c r="B560" s="149">
        <v>45905</v>
      </c>
      <c r="C560" s="353">
        <v>4967450</v>
      </c>
      <c r="D560" s="353">
        <v>7726888</v>
      </c>
      <c r="E560" s="355">
        <v>172</v>
      </c>
      <c r="F560" s="357">
        <v>193705</v>
      </c>
      <c r="G560" s="360">
        <v>41.12</v>
      </c>
      <c r="H560" s="136">
        <f t="shared" si="517"/>
        <v>12694338</v>
      </c>
      <c r="I560" s="136">
        <f t="shared" ref="I560" si="612">H560-H556</f>
        <v>318554</v>
      </c>
      <c r="J560" s="136">
        <f t="shared" ref="J560" si="613">H560-H559</f>
        <v>34984</v>
      </c>
      <c r="K560" s="155">
        <f t="shared" ref="K560" si="614">J560/H560</f>
        <v>2.7558743118388687E-3</v>
      </c>
      <c r="L560" s="136">
        <f t="shared" si="363"/>
        <v>7746.93579766537</v>
      </c>
      <c r="M560" s="136">
        <f t="shared" si="364"/>
        <v>9403.93579766537</v>
      </c>
      <c r="N560" s="136">
        <f t="shared" si="365"/>
        <v>-6089.93579766537</v>
      </c>
      <c r="O560" s="155">
        <f t="shared" ref="O560" si="615">I560/H560</f>
        <v>2.5094179783144266E-2</v>
      </c>
      <c r="P560" s="100">
        <f t="shared" ref="P560" si="616">(H560-H556)/H556</f>
        <v>2.5740106646980912E-2</v>
      </c>
      <c r="Q560" s="100">
        <f t="shared" ref="Q560" si="617">(H560-H507)/H507</f>
        <v>0.38467081293305261</v>
      </c>
      <c r="S560" s="100">
        <f t="shared" ref="S560" si="618">(C560-C556)/C556</f>
        <v>3.3327030339036605E-2</v>
      </c>
      <c r="T560" s="100">
        <f t="shared" ref="T560" si="619">(C560-C507)/C507</f>
        <v>0.47024133510799981</v>
      </c>
      <c r="U560" s="100">
        <f t="shared" ref="U560" si="620">(C560-C547)/C547</f>
        <v>0.10904221770489021</v>
      </c>
      <c r="V560" s="100">
        <f t="shared" ref="V560" si="621">(C560-C559)/(H560-H559)</f>
        <v>0.81245712325634578</v>
      </c>
      <c r="W560" s="100">
        <f t="shared" ref="W560" si="622">(C560-C556)/(H560-H556)</f>
        <v>0.50293199897034724</v>
      </c>
      <c r="X560" s="100">
        <f t="shared" ref="X560" si="623">(D560-D556)/D556</f>
        <v>2.0921194232180688E-2</v>
      </c>
      <c r="Y560" s="100">
        <f t="shared" ref="Y560" si="624">(D560-D507)/D507</f>
        <v>0.33472975001481231</v>
      </c>
      <c r="Z560" s="100">
        <f t="shared" ref="Z560" si="625">(D560-D547)/D547</f>
        <v>8.2770430283819724E-2</v>
      </c>
      <c r="AA560" s="100">
        <f t="shared" ref="AA560" si="626">(D560-D559)/(H560-H559)</f>
        <v>0.18754287674365425</v>
      </c>
      <c r="AB560" s="100">
        <f t="shared" ref="AB560" si="627">AVERAGE(AA548:AA560)</f>
        <v>4.3459323478654346</v>
      </c>
      <c r="AC560" s="100">
        <f t="shared" ref="AC560" si="628">AVERAGE(V548:V560)</f>
        <v>-3.3459323478654346</v>
      </c>
      <c r="AD560" s="100">
        <f t="shared" ref="AD560" si="629">(D560-D556)/(H560-H556)</f>
        <v>0.49706800102965276</v>
      </c>
      <c r="AE560" s="359">
        <f t="shared" si="442"/>
        <v>12194110.384615384</v>
      </c>
      <c r="AF560" s="100">
        <f t="shared" ref="AF560" si="630">(AE560-AE556)/AE556</f>
        <v>2.766896015987097E-2</v>
      </c>
      <c r="AG560" s="100">
        <f t="shared" ref="AG560" si="631">(AE560-AE507)/AE507</f>
        <v>0.36759572675798263</v>
      </c>
      <c r="AI560" s="198">
        <f t="shared" si="326"/>
        <v>7965149.5999999996</v>
      </c>
      <c r="AJ560" s="205">
        <f t="shared" ref="AJ560" si="632">(AI560-AI556)/AI556</f>
        <v>1.4549546729429765E-2</v>
      </c>
      <c r="AK560" s="35">
        <f t="shared" si="376"/>
        <v>1657</v>
      </c>
      <c r="AL560" s="35">
        <f t="shared" si="338"/>
        <v>1006</v>
      </c>
      <c r="AM560" s="35">
        <f t="shared" si="339"/>
        <v>41366.719999999994</v>
      </c>
      <c r="AN560">
        <f t="shared" si="377"/>
        <v>68135.839999999997</v>
      </c>
      <c r="AO560">
        <f t="shared" si="327"/>
        <v>7972222.2399999993</v>
      </c>
      <c r="AP560" s="35">
        <f t="shared" si="328"/>
        <v>1.5923211393063224</v>
      </c>
    </row>
    <row r="561" spans="2:42" ht="15.75" thickBot="1">
      <c r="B561" s="149">
        <v>45912</v>
      </c>
      <c r="C561" s="353">
        <v>5047609</v>
      </c>
      <c r="D561" s="353">
        <v>7755920</v>
      </c>
      <c r="E561" s="355">
        <v>178</v>
      </c>
      <c r="F561" s="357">
        <v>193902</v>
      </c>
      <c r="G561" s="360">
        <v>43.3</v>
      </c>
      <c r="H561" s="136">
        <f t="shared" si="517"/>
        <v>12803529</v>
      </c>
      <c r="I561" s="136">
        <f t="shared" ref="I561" si="633">H561-H557</f>
        <v>372584</v>
      </c>
      <c r="J561" s="136">
        <f t="shared" ref="J561" si="634">H561-H560</f>
        <v>109191</v>
      </c>
      <c r="K561" s="155">
        <f t="shared" ref="K561" si="635">J561/H561</f>
        <v>8.5281956248156269E-3</v>
      </c>
      <c r="L561" s="136">
        <f t="shared" si="363"/>
        <v>8604.7113163972299</v>
      </c>
      <c r="M561" s="136">
        <f t="shared" si="364"/>
        <v>9391.7113163972299</v>
      </c>
      <c r="N561" s="136">
        <f t="shared" si="365"/>
        <v>-7817.7113163972299</v>
      </c>
      <c r="O561" s="155">
        <f t="shared" ref="O561" si="636">I561/H561</f>
        <v>2.9100102010937767E-2</v>
      </c>
      <c r="P561" s="100">
        <f t="shared" ref="P561" si="637">(H561-H557)/H557</f>
        <v>2.9972298968421147E-2</v>
      </c>
      <c r="Q561" s="100">
        <f t="shared" ref="Q561" si="638">(H561-H508)/H508</f>
        <v>0.39450787222335254</v>
      </c>
      <c r="S561" s="100">
        <f t="shared" ref="S561" si="639">(C561-C557)/C557</f>
        <v>5.2401916070283709E-2</v>
      </c>
      <c r="T561" s="100">
        <f t="shared" ref="T561" si="640">(C561-C508)/C508</f>
        <v>0.49158686344451463</v>
      </c>
      <c r="U561" s="100">
        <f t="shared" ref="U561" si="641">(C561-C548)/C548</f>
        <v>0.11569021107143071</v>
      </c>
      <c r="V561" s="100">
        <f t="shared" ref="V561" si="642">(C561-C560)/(H561-H560)</f>
        <v>0.7341172807282651</v>
      </c>
      <c r="W561" s="100">
        <f t="shared" ref="W561" si="643">(C561-C557)/(H561-H557)</f>
        <v>0.67457002984561876</v>
      </c>
      <c r="X561" s="100">
        <f t="shared" ref="X561" si="644">(D561-D557)/D557</f>
        <v>1.5881498479960496E-2</v>
      </c>
      <c r="Y561" s="100">
        <f t="shared" ref="Y561" si="645">(D561-D508)/D508</f>
        <v>0.33784045553281911</v>
      </c>
      <c r="Z561" s="100">
        <f t="shared" ref="Z561" si="646">(D561-D548)/D548</f>
        <v>8.69084478994675E-2</v>
      </c>
      <c r="AA561" s="100">
        <f t="shared" ref="AA561" si="647">(D561-D560)/(H561-H560)</f>
        <v>0.26588271927173485</v>
      </c>
      <c r="AB561" s="100">
        <f t="shared" ref="AB561" si="648">AVERAGE(AA549:AA561)</f>
        <v>4.3671730251179666</v>
      </c>
      <c r="AC561" s="100">
        <f t="shared" ref="AC561" si="649">AVERAGE(V549:V561)</f>
        <v>-3.367173025117967</v>
      </c>
      <c r="AD561" s="100">
        <f t="shared" ref="AD561" si="650">(D561-D557)/(H561-H557)</f>
        <v>0.3254299701543813</v>
      </c>
      <c r="AE561" s="359">
        <f t="shared" si="442"/>
        <v>12282076.846153846</v>
      </c>
      <c r="AF561" s="100">
        <f t="shared" ref="AF561" si="651">(AE561-AE557)/AE557</f>
        <v>2.7804482891776498E-2</v>
      </c>
      <c r="AG561" s="100">
        <f t="shared" ref="AG561" si="652">(AE561-AE508)/AE508</f>
        <v>0.37190146745779445</v>
      </c>
      <c r="AI561" s="198">
        <f t="shared" si="326"/>
        <v>8395956.5999999996</v>
      </c>
      <c r="AJ561" s="205">
        <f t="shared" ref="AJ561" si="653">(AI561-AI557)/AI557</f>
        <v>6.2994135460412937E-2</v>
      </c>
      <c r="AK561" s="35">
        <f t="shared" si="376"/>
        <v>787</v>
      </c>
      <c r="AL561" s="35">
        <f t="shared" si="338"/>
        <v>197</v>
      </c>
      <c r="AM561" s="35">
        <f t="shared" si="339"/>
        <v>8530.0999999999985</v>
      </c>
      <c r="AN561">
        <f t="shared" si="377"/>
        <v>34077.1</v>
      </c>
      <c r="AO561">
        <f t="shared" si="327"/>
        <v>8403664</v>
      </c>
      <c r="AP561" s="35">
        <f t="shared" si="328"/>
        <v>1.5235650782801406</v>
      </c>
    </row>
    <row r="562" spans="2:42" ht="15.75" thickBot="1">
      <c r="B562" s="149">
        <v>45919</v>
      </c>
      <c r="C562" s="353">
        <v>4998595</v>
      </c>
      <c r="D562" s="353">
        <v>7811045</v>
      </c>
      <c r="E562" s="355">
        <v>183</v>
      </c>
      <c r="F562" s="357">
        <v>194444</v>
      </c>
      <c r="G562" s="360">
        <v>43.3</v>
      </c>
      <c r="H562" s="136">
        <f t="shared" si="517"/>
        <v>12809640</v>
      </c>
      <c r="I562" s="136">
        <f t="shared" ref="I562" si="654">H562-H558</f>
        <v>329669</v>
      </c>
      <c r="J562" s="136">
        <f t="shared" ref="J562" si="655">H562-H561</f>
        <v>6111</v>
      </c>
      <c r="K562" s="155">
        <f t="shared" ref="K562" si="656">J562/H562</f>
        <v>4.7706258723898562E-4</v>
      </c>
      <c r="L562" s="136">
        <f t="shared" si="363"/>
        <v>7613.6027713625872</v>
      </c>
      <c r="M562" s="136">
        <f t="shared" si="364"/>
        <v>9791.6027713625881</v>
      </c>
      <c r="N562" s="136">
        <f t="shared" si="365"/>
        <v>-5435.6027713625872</v>
      </c>
      <c r="O562" s="155">
        <f t="shared" ref="O562" si="657">I562/H562</f>
        <v>2.5736008193829023E-2</v>
      </c>
      <c r="P562" s="100">
        <f t="shared" ref="P562" si="658">(H562-H558)/H558</f>
        <v>2.6415846639387223E-2</v>
      </c>
      <c r="Q562" s="100">
        <f t="shared" ref="Q562" si="659">(H562-H509)/H509</f>
        <v>0.38497088127708934</v>
      </c>
      <c r="S562" s="100">
        <f t="shared" ref="S562" si="660">(C562-C558)/C558</f>
        <v>3.2307929010946569E-2</v>
      </c>
      <c r="T562" s="100">
        <f t="shared" ref="T562" si="661">(C562-C509)/C509</f>
        <v>0.45423275951604658</v>
      </c>
      <c r="U562" s="100">
        <f t="shared" ref="U562" si="662">(C562-C549)/C549</f>
        <v>0.11425158312780759</v>
      </c>
      <c r="V562" s="100">
        <f t="shared" ref="V562" si="663">(C562-C561)/(H562-H561)</f>
        <v>-8.0206185567010309</v>
      </c>
      <c r="W562" s="100">
        <f t="shared" ref="W562" si="664">(C562-C558)/(H562-H558)</f>
        <v>0.47453658063087523</v>
      </c>
      <c r="X562" s="100">
        <f t="shared" ref="X562" si="665">(D562-D558)/D558</f>
        <v>2.2680436397001447E-2</v>
      </c>
      <c r="Y562" s="100">
        <f t="shared" ref="Y562" si="666">(D562-D509)/D509</f>
        <v>0.34400703814456174</v>
      </c>
      <c r="Z562" s="100">
        <f t="shared" ref="Z562" si="667">(D562-D549)/D549</f>
        <v>8.5577509732060839E-2</v>
      </c>
      <c r="AA562" s="100">
        <f t="shared" ref="AA562" si="668">(D562-D561)/(H562-H561)</f>
        <v>9.0206185567010309</v>
      </c>
      <c r="AB562" s="100">
        <f t="shared" ref="AB562" si="669">AVERAGE(AA550:AA562)</f>
        <v>4.8469010559750716</v>
      </c>
      <c r="AC562" s="100">
        <f t="shared" ref="AC562" si="670">AVERAGE(V550:V562)</f>
        <v>-3.8469010559750716</v>
      </c>
      <c r="AD562" s="100">
        <f t="shared" ref="AD562" si="671">(D562-D558)/(H562-H558)</f>
        <v>0.52546341936912477</v>
      </c>
      <c r="AE562" s="359">
        <f t="shared" si="442"/>
        <v>12368868.692307692</v>
      </c>
      <c r="AF562" s="100">
        <f t="shared" ref="AF562" si="672">(AE562-AE558)/AE558</f>
        <v>2.812021163351049E-2</v>
      </c>
      <c r="AG562" s="100">
        <f t="shared" ref="AG562" si="673">(AE562-AE509)/AE509</f>
        <v>0.37653700355779313</v>
      </c>
      <c r="AI562" s="198">
        <f t="shared" si="326"/>
        <v>8419425.1999999993</v>
      </c>
      <c r="AJ562" s="205">
        <f t="shared" ref="AJ562" si="674">(AI562-AI558)/AI558</f>
        <v>6.4944183400906755E-2</v>
      </c>
      <c r="AK562" s="35">
        <f t="shared" si="376"/>
        <v>2178</v>
      </c>
      <c r="AL562" s="35">
        <f t="shared" si="338"/>
        <v>542</v>
      </c>
      <c r="AM562" s="35">
        <f t="shared" si="339"/>
        <v>23468.6</v>
      </c>
      <c r="AN562">
        <f t="shared" si="377"/>
        <v>94307.4</v>
      </c>
      <c r="AO562">
        <f t="shared" si="327"/>
        <v>8427349.0999999996</v>
      </c>
      <c r="AP562" s="35">
        <f t="shared" si="328"/>
        <v>1.5200082312954142</v>
      </c>
    </row>
    <row r="563" spans="2:42" ht="15.75" thickBot="1">
      <c r="B563" s="149">
        <v>45926</v>
      </c>
      <c r="C563" s="353">
        <v>5073119</v>
      </c>
      <c r="D563" s="353">
        <v>7919380</v>
      </c>
      <c r="E563" s="355">
        <v>197</v>
      </c>
      <c r="F563" s="357">
        <v>194180</v>
      </c>
      <c r="G563" s="360">
        <v>41.5</v>
      </c>
      <c r="H563" s="136">
        <f t="shared" si="517"/>
        <v>12992499</v>
      </c>
      <c r="I563" s="136">
        <f t="shared" ref="I563" si="675">H563-H559</f>
        <v>333145</v>
      </c>
      <c r="J563" s="136">
        <f t="shared" ref="J563" si="676">H563-H562</f>
        <v>182859</v>
      </c>
      <c r="K563" s="155">
        <f t="shared" ref="K563" si="677">J563/H563</f>
        <v>1.4074197735170116E-2</v>
      </c>
      <c r="L563" s="136">
        <f t="shared" si="363"/>
        <v>8027.5903614457829</v>
      </c>
      <c r="M563" s="136">
        <f t="shared" si="364"/>
        <v>9508.590361445782</v>
      </c>
      <c r="N563" s="136">
        <f t="shared" si="365"/>
        <v>-6546.5903614457829</v>
      </c>
      <c r="O563" s="155">
        <f t="shared" ref="O563" si="678">I563/H563</f>
        <v>2.5641333510974293E-2</v>
      </c>
      <c r="P563" s="100">
        <f t="shared" ref="P563" si="679">(H563-H559)/H559</f>
        <v>2.6316113760623171E-2</v>
      </c>
      <c r="Q563" s="100">
        <f t="shared" ref="Q563" si="680">(H563-H510)/H510</f>
        <v>0.40347489283953913</v>
      </c>
      <c r="S563" s="100">
        <f t="shared" ref="S563" si="681">(C563-C559)/C559</f>
        <v>2.714947701237511E-2</v>
      </c>
      <c r="T563" s="100">
        <f t="shared" ref="T563" si="682">(C563-C510)/C510</f>
        <v>0.49813792881457336</v>
      </c>
      <c r="U563" s="100">
        <f t="shared" ref="U563" si="683">(C563-C550)/C550</f>
        <v>0.10767975465239693</v>
      </c>
      <c r="V563" s="100">
        <f t="shared" ref="V563" si="684">(C563-C562)/(H563-H562)</f>
        <v>0.40754898583061266</v>
      </c>
      <c r="W563" s="100">
        <f t="shared" ref="W563" si="685">(C563-C559)/(H563-H559)</f>
        <v>0.4025034144291525</v>
      </c>
      <c r="X563" s="100">
        <f t="shared" ref="X563" si="686">(D563-D559)/D559</f>
        <v>2.5782975254804621E-2</v>
      </c>
      <c r="Y563" s="100">
        <f t="shared" ref="Y563" si="687">(D563-D510)/D510</f>
        <v>0.34887591686458541</v>
      </c>
      <c r="Z563" s="100">
        <f t="shared" ref="Z563" si="688">(D563-D550)/D550</f>
        <v>8.6452441348239387E-2</v>
      </c>
      <c r="AA563" s="100">
        <f t="shared" ref="AA563" si="689">(D563-D562)/(H563-H562)</f>
        <v>0.59245101416938739</v>
      </c>
      <c r="AB563" s="100">
        <f t="shared" ref="AB563" si="690">AVERAGE(AA551:AA563)</f>
        <v>4.854007552845446</v>
      </c>
      <c r="AC563" s="100">
        <f t="shared" ref="AC563" si="691">AVERAGE(V551:V563)</f>
        <v>-3.854007552845446</v>
      </c>
      <c r="AD563" s="100">
        <f t="shared" ref="AD563" si="692">(D563-D559)/(H563-H559)</f>
        <v>0.5974965855708475</v>
      </c>
      <c r="AE563" s="359">
        <f t="shared" si="442"/>
        <v>12455279.307692308</v>
      </c>
      <c r="AF563" s="100">
        <f t="shared" ref="AF563" si="693">(AE563-AE559)/AE559</f>
        <v>2.8418096038269024E-2</v>
      </c>
      <c r="AG563" s="100">
        <f t="shared" ref="AG563" si="694">(AE563-AE510)/AE510</f>
        <v>0.37990563605286204</v>
      </c>
      <c r="AI563" s="198">
        <f t="shared" si="326"/>
        <v>8058470</v>
      </c>
      <c r="AJ563" s="205">
        <f t="shared" ref="AJ563" si="695">(AI563-AI559)/AI559</f>
        <v>1.6997830712898093E-2</v>
      </c>
      <c r="AK563" s="35">
        <f t="shared" si="376"/>
        <v>1481</v>
      </c>
      <c r="AL563" s="35">
        <f t="shared" si="338"/>
        <v>-264</v>
      </c>
      <c r="AM563" s="35">
        <f t="shared" si="339"/>
        <v>-10956</v>
      </c>
      <c r="AN563">
        <f t="shared" si="377"/>
        <v>61461.5</v>
      </c>
      <c r="AO563">
        <f t="shared" si="327"/>
        <v>8066645.5</v>
      </c>
      <c r="AP563" s="35">
        <f t="shared" si="328"/>
        <v>1.6106445981790076</v>
      </c>
    </row>
    <row r="564" spans="2:42" ht="15.75" thickBot="1">
      <c r="B564" s="149">
        <v>45933</v>
      </c>
      <c r="C564" s="353">
        <v>5130971</v>
      </c>
      <c r="D564" s="353">
        <v>7980985</v>
      </c>
      <c r="E564" s="355">
        <v>194</v>
      </c>
      <c r="F564" s="357">
        <v>194899</v>
      </c>
      <c r="G564" s="361">
        <v>41.7</v>
      </c>
      <c r="H564" s="136">
        <f t="shared" si="517"/>
        <v>13111956</v>
      </c>
      <c r="I564" s="136">
        <f t="shared" ref="I564" si="696">H564-H560</f>
        <v>417618</v>
      </c>
      <c r="J564" s="136">
        <f t="shared" ref="J564" si="697">H564-H563</f>
        <v>119457</v>
      </c>
      <c r="K564" s="155">
        <f t="shared" ref="K564" si="698">J564/H564</f>
        <v>9.1105400292679443E-3</v>
      </c>
      <c r="L564" s="136">
        <f t="shared" si="363"/>
        <v>10014.820143884892</v>
      </c>
      <c r="M564" s="136">
        <f t="shared" si="364"/>
        <v>11208.820143884892</v>
      </c>
      <c r="N564" s="136">
        <f t="shared" si="365"/>
        <v>-8820.8201438848919</v>
      </c>
      <c r="O564" s="155">
        <f t="shared" ref="O564" si="699">I564/H564</f>
        <v>3.1850167892570717E-2</v>
      </c>
      <c r="P564" s="100">
        <f t="shared" ref="P564" si="700">(H564-H560)/H560</f>
        <v>3.289797388410487E-2</v>
      </c>
      <c r="Q564" s="100">
        <f t="shared" ref="Q564" si="701">(H564-H511)/H511</f>
        <v>0.39773153550683876</v>
      </c>
      <c r="S564" s="100">
        <f t="shared" ref="S564" si="702">(C564-C560)/C560</f>
        <v>3.2918499431297751E-2</v>
      </c>
      <c r="T564" s="100">
        <f t="shared" ref="T564" si="703">(C564-C511)/C511</f>
        <v>0.48771101999679317</v>
      </c>
      <c r="U564" s="100">
        <f t="shared" ref="U564" si="704">(C564-C551)/C551</f>
        <v>0.11173196946240706</v>
      </c>
      <c r="V564" s="100">
        <f t="shared" ref="V564" si="705">(C564-C563)/(H564-H563)</f>
        <v>0.48429141866947939</v>
      </c>
      <c r="W564" s="100">
        <f t="shared" ref="W564" si="706">(C564-C560)/(H564-H560)</f>
        <v>0.39155639843110213</v>
      </c>
      <c r="X564" s="100">
        <f t="shared" ref="X564" si="707">(D564-D560)/D560</f>
        <v>3.2884778451557732E-2</v>
      </c>
      <c r="Y564" s="100">
        <f t="shared" ref="Y564" si="708">(D564-D511)/D511</f>
        <v>0.34541670740629604</v>
      </c>
      <c r="Z564" s="100">
        <f t="shared" ref="Z564" si="709">(D564-D551)/D551</f>
        <v>8.0826207261172303E-2</v>
      </c>
      <c r="AA564" s="100">
        <f t="shared" ref="AA564" si="710">(D564-D563)/(H564-H563)</f>
        <v>0.51570858133052055</v>
      </c>
      <c r="AB564" s="100">
        <f t="shared" ref="AB564" si="711">AVERAGE(AA552:AA564)</f>
        <v>4.8376220673202459</v>
      </c>
      <c r="AC564" s="100">
        <f t="shared" ref="AC564" si="712">AVERAGE(V552:V564)</f>
        <v>-3.8376220673202459</v>
      </c>
      <c r="AD564" s="100">
        <f t="shared" ref="AD564" si="713">(D564-D560)/(H564-H560)</f>
        <v>0.60844360156889787</v>
      </c>
      <c r="AE564" s="359">
        <f t="shared" ref="AE564" si="714">AVERAGE(H552:H564)</f>
        <v>12540856.923076924</v>
      </c>
      <c r="AF564" s="100">
        <f t="shared" ref="AF564" si="715">(AE564-AE560)/AE560</f>
        <v>2.8435574841032298E-2</v>
      </c>
      <c r="AG564" s="100">
        <f t="shared" ref="AG564" si="716">(AE564-AE511)/AE511</f>
        <v>0.38343490883288822</v>
      </c>
      <c r="AI564" s="198">
        <f t="shared" si="326"/>
        <v>8127288.3000000007</v>
      </c>
      <c r="AJ564" s="205">
        <f t="shared" ref="AJ564" si="717">(AI564-AI560)/AI560</f>
        <v>2.035601440555506E-2</v>
      </c>
      <c r="AK564" s="35">
        <f t="shared" si="376"/>
        <v>1194</v>
      </c>
      <c r="AL564" s="35">
        <f t="shared" si="338"/>
        <v>719</v>
      </c>
      <c r="AM564" s="35">
        <f t="shared" si="339"/>
        <v>29982.300000000003</v>
      </c>
      <c r="AN564">
        <f t="shared" si="377"/>
        <v>49789.8</v>
      </c>
      <c r="AO564">
        <f t="shared" si="327"/>
        <v>8135378.1000000006</v>
      </c>
      <c r="AP564" s="35">
        <f t="shared" si="328"/>
        <v>1.611720541913104</v>
      </c>
    </row>
    <row r="565" spans="2:42">
      <c r="B565" s="149">
        <v>45940</v>
      </c>
      <c r="C565" s="435">
        <v>5156165</v>
      </c>
      <c r="D565" s="435">
        <v>8016505</v>
      </c>
      <c r="E565" s="436">
        <v>182</v>
      </c>
      <c r="F565" s="437">
        <v>193943</v>
      </c>
      <c r="G565" s="430">
        <v>41.9</v>
      </c>
      <c r="H565" s="136">
        <f t="shared" ref="H565:H591" si="718">C565+D565</f>
        <v>13172670</v>
      </c>
      <c r="I565" s="136">
        <f t="shared" ref="I565:I566" si="719">H565-H561</f>
        <v>369141</v>
      </c>
      <c r="J565" s="136">
        <f t="shared" ref="J565:J566" si="720">H565-H564</f>
        <v>60714</v>
      </c>
      <c r="K565" s="155">
        <f t="shared" ref="K565:K566" si="721">J565/H565</f>
        <v>4.6090883624959863E-3</v>
      </c>
      <c r="L565" s="136">
        <f t="shared" ref="L565:L566" si="722">I565/G565</f>
        <v>8810.0477326968976</v>
      </c>
      <c r="M565" s="136">
        <f t="shared" ref="M565:M566" si="723">L565+AK565</f>
        <v>8851.0477326968976</v>
      </c>
      <c r="N565" s="136">
        <f t="shared" ref="N565:N566" si="724">AK565-L565</f>
        <v>-8769.0477326968976</v>
      </c>
      <c r="O565" s="155">
        <f t="shared" ref="O565:O566" si="725">I565/H565</f>
        <v>2.8023248134205137E-2</v>
      </c>
      <c r="P565" s="100">
        <f t="shared" ref="P565:P566" si="726">(H565-H561)/H561</f>
        <v>2.8831191775330067E-2</v>
      </c>
      <c r="Q565" s="100">
        <f t="shared" ref="Q565:Q566" si="727">(H565-H512)/H512</f>
        <v>0.39827790856627759</v>
      </c>
      <c r="S565" s="100">
        <f t="shared" ref="S565:S566" si="728">(C565-C561)/C561</f>
        <v>2.1506420168440146E-2</v>
      </c>
      <c r="T565" s="100">
        <f t="shared" ref="T565:T566" si="729">(C565-C512)/C512</f>
        <v>0.48890991083863428</v>
      </c>
      <c r="U565" s="100">
        <f t="shared" ref="U565:U566" si="730">(C565-C552)/C552</f>
        <v>0.10843744128543673</v>
      </c>
      <c r="V565" s="100">
        <f t="shared" ref="V565:V566" si="731">(C565-C564)/(H565-H564)</f>
        <v>0.41496195276213066</v>
      </c>
      <c r="W565" s="100">
        <f t="shared" ref="W565:W566" si="732">(C565-C561)/(H565-H561)</f>
        <v>0.29407733088440463</v>
      </c>
      <c r="X565" s="100">
        <f t="shared" ref="X565:X566" si="733">(D565-D561)/D561</f>
        <v>3.3598206273401481E-2</v>
      </c>
      <c r="Y565" s="100">
        <f t="shared" ref="Y565:Y566" si="734">(D565-D512)/D512</f>
        <v>0.34559505679392893</v>
      </c>
      <c r="Z565" s="100">
        <f t="shared" ref="Z565:Z566" si="735">(D565-D552)/D552</f>
        <v>8.141229268166339E-2</v>
      </c>
      <c r="AA565" s="100">
        <f t="shared" ref="AA565:AA566" si="736">(D565-D564)/(H565-H564)</f>
        <v>0.58503804723786934</v>
      </c>
      <c r="AB565" s="100">
        <f t="shared" ref="AB565:AB566" si="737">AVERAGE(AA553:AA565)</f>
        <v>4.848642221048828</v>
      </c>
      <c r="AC565" s="100">
        <f t="shared" ref="AC565:AC566" si="738">AVERAGE(V553:V565)</f>
        <v>-3.848642221048828</v>
      </c>
      <c r="AD565" s="100">
        <f t="shared" ref="AD565:AD566" si="739">(D565-D561)/(H565-H561)</f>
        <v>0.70592266911559542</v>
      </c>
      <c r="AE565" s="359">
        <f t="shared" ref="AE565:AE566" si="740">AVERAGE(H553:H565)</f>
        <v>12626082.461538462</v>
      </c>
      <c r="AF565" s="100">
        <f t="shared" ref="AF565:AF566" si="741">(AE565-AE561)/AE561</f>
        <v>2.800874963523306E-2</v>
      </c>
      <c r="AG565" s="100">
        <f t="shared" ref="AG565:AG566" si="742">(AE565-AE512)/AE512</f>
        <v>0.38643637085600357</v>
      </c>
      <c r="AI565" s="198">
        <f t="shared" ref="AI565:AI571" si="743">F565*G565</f>
        <v>8126211.7000000002</v>
      </c>
      <c r="AJ565" s="205">
        <f t="shared" ref="AJ565:AJ566" si="744">(AI565-AI561)/AI561</f>
        <v>-3.2127953114955296E-2</v>
      </c>
      <c r="AK565" s="35">
        <f t="shared" ref="AK565:AK566" si="745">(F565-F561)</f>
        <v>41</v>
      </c>
      <c r="AL565" s="35">
        <f t="shared" ref="AL565:AL566" si="746">F565-F564</f>
        <v>-956</v>
      </c>
      <c r="AM565" s="35">
        <f t="shared" ref="AM565:AM566" si="747">AL565*G565</f>
        <v>-40056.400000000001</v>
      </c>
      <c r="AN565">
        <f t="shared" ref="AN565:AN566" si="748">AK565*G565</f>
        <v>1717.8999999999999</v>
      </c>
      <c r="AO565">
        <f t="shared" ref="AO565:AO571" si="749">(E565+F565)*G565</f>
        <v>8133837.5</v>
      </c>
      <c r="AP565" s="35">
        <f t="shared" ref="AP565:AP576" si="750">H565/AO565</f>
        <v>1.6194901852907684</v>
      </c>
    </row>
    <row r="566" spans="2:42">
      <c r="B566" s="149">
        <v>45947</v>
      </c>
      <c r="C566" s="435">
        <v>5095351</v>
      </c>
      <c r="D566" s="435">
        <v>8051180</v>
      </c>
      <c r="E566" s="436">
        <v>185</v>
      </c>
      <c r="F566" s="437">
        <v>195417</v>
      </c>
      <c r="G566" s="430">
        <v>41.9</v>
      </c>
      <c r="H566" s="136">
        <f t="shared" si="718"/>
        <v>13146531</v>
      </c>
      <c r="I566" s="136">
        <f t="shared" si="719"/>
        <v>336891</v>
      </c>
      <c r="J566" s="136">
        <f t="shared" si="720"/>
        <v>-26139</v>
      </c>
      <c r="K566" s="155">
        <f t="shared" si="721"/>
        <v>-1.9882811671002791E-3</v>
      </c>
      <c r="L566" s="136">
        <f t="shared" si="722"/>
        <v>8040.357995226731</v>
      </c>
      <c r="M566" s="136">
        <f t="shared" si="723"/>
        <v>9013.3579952267319</v>
      </c>
      <c r="N566" s="136">
        <f t="shared" si="724"/>
        <v>-7067.357995226731</v>
      </c>
      <c r="O566" s="155">
        <f t="shared" si="725"/>
        <v>2.5625847609532886E-2</v>
      </c>
      <c r="P566" s="100">
        <f t="shared" si="726"/>
        <v>2.6299802336365426E-2</v>
      </c>
      <c r="Q566" s="100">
        <f t="shared" si="727"/>
        <v>0.39628598257081488</v>
      </c>
      <c r="S566" s="100">
        <f t="shared" si="728"/>
        <v>1.935663921561959E-2</v>
      </c>
      <c r="T566" s="100">
        <f t="shared" si="729"/>
        <v>0.46221489491144091</v>
      </c>
      <c r="U566" s="100">
        <f t="shared" si="730"/>
        <v>0.10212692599365202</v>
      </c>
      <c r="V566" s="100">
        <f t="shared" si="731"/>
        <v>2.3265618424576302</v>
      </c>
      <c r="W566" s="100">
        <f t="shared" si="732"/>
        <v>0.28720268573514873</v>
      </c>
      <c r="X566" s="100">
        <f t="shared" si="733"/>
        <v>3.0743005577358727E-2</v>
      </c>
      <c r="Y566" s="100">
        <f t="shared" si="734"/>
        <v>0.35754821919993285</v>
      </c>
      <c r="Z566" s="100">
        <f t="shared" si="735"/>
        <v>8.1834931616553919E-2</v>
      </c>
      <c r="AA566" s="100">
        <f t="shared" si="736"/>
        <v>-1.3265618424576304</v>
      </c>
      <c r="AB566" s="100">
        <f t="shared" si="737"/>
        <v>1.0819433965661653</v>
      </c>
      <c r="AC566" s="100">
        <f t="shared" si="738"/>
        <v>-8.1943396566165463E-2</v>
      </c>
      <c r="AD566" s="100">
        <f t="shared" si="739"/>
        <v>0.71279731426485127</v>
      </c>
      <c r="AE566" s="359">
        <f t="shared" si="740"/>
        <v>12709250.23076923</v>
      </c>
      <c r="AF566" s="100">
        <f t="shared" si="741"/>
        <v>2.7519213513296031E-2</v>
      </c>
      <c r="AG566" s="100">
        <f t="shared" si="742"/>
        <v>0.38959623123777776</v>
      </c>
      <c r="AI566" s="198">
        <f t="shared" si="743"/>
        <v>8187972.2999999998</v>
      </c>
      <c r="AJ566" s="205">
        <f t="shared" si="744"/>
        <v>-2.749034459026959E-2</v>
      </c>
      <c r="AK566" s="35">
        <f t="shared" si="745"/>
        <v>973</v>
      </c>
      <c r="AL566" s="35">
        <f t="shared" si="746"/>
        <v>1474</v>
      </c>
      <c r="AM566" s="35">
        <f t="shared" si="747"/>
        <v>61760.6</v>
      </c>
      <c r="AN566">
        <f t="shared" si="748"/>
        <v>40768.699999999997</v>
      </c>
      <c r="AO566">
        <f t="shared" si="749"/>
        <v>8195723.7999999998</v>
      </c>
      <c r="AP566" s="35">
        <f t="shared" si="750"/>
        <v>1.6040719917867412</v>
      </c>
    </row>
    <row r="567" spans="2:42">
      <c r="B567" s="149">
        <v>45954</v>
      </c>
      <c r="C567" s="353">
        <v>5157106</v>
      </c>
      <c r="D567" s="353">
        <v>8106166</v>
      </c>
      <c r="E567" s="355">
        <v>200</v>
      </c>
      <c r="F567" s="357">
        <v>194830</v>
      </c>
      <c r="G567" s="430">
        <v>42</v>
      </c>
      <c r="H567" s="136">
        <f t="shared" si="718"/>
        <v>13263272</v>
      </c>
      <c r="I567" s="136">
        <f t="shared" ref="I567:I568" si="751">H567-H563</f>
        <v>270773</v>
      </c>
      <c r="J567" s="136">
        <f t="shared" ref="J567:J568" si="752">H567-H566</f>
        <v>116741</v>
      </c>
      <c r="K567" s="155">
        <f t="shared" ref="K567:K568" si="753">J567/H567</f>
        <v>8.8018250700128906E-3</v>
      </c>
      <c r="L567" s="136">
        <f t="shared" ref="L567:L568" si="754">I567/G567</f>
        <v>6446.9761904761908</v>
      </c>
      <c r="M567" s="136">
        <f t="shared" ref="M567:M568" si="755">L567+AK567</f>
        <v>7096.9761904761908</v>
      </c>
      <c r="N567" s="136">
        <f t="shared" ref="N567:N568" si="756">AK567-L567</f>
        <v>-5796.9761904761908</v>
      </c>
      <c r="O567" s="155">
        <f t="shared" ref="O567:O568" si="757">I567/H567</f>
        <v>2.041524896722317E-2</v>
      </c>
      <c r="P567" s="100">
        <f t="shared" ref="P567:P568" si="758">(H567-H563)/H563</f>
        <v>2.0840717401633051E-2</v>
      </c>
      <c r="Q567" s="100">
        <f t="shared" ref="Q567:Q568" si="759">(H567-H514)/H514</f>
        <v>0.40984935447273851</v>
      </c>
      <c r="S567" s="100">
        <f t="shared" ref="S567:S568" si="760">(C567-C563)/C563</f>
        <v>1.6555298623982605E-2</v>
      </c>
      <c r="T567" s="100">
        <f t="shared" ref="T567:T568" si="761">(C567-C514)/C514</f>
        <v>0.49642817451992394</v>
      </c>
      <c r="U567" s="100">
        <f t="shared" ref="U567:U568" si="762">(C567-C554)/C554</f>
        <v>9.8292963679557199E-2</v>
      </c>
      <c r="V567" s="100">
        <f t="shared" ref="V567:V568" si="763">(C567-C566)/(H567-H566)</f>
        <v>0.52899152825485474</v>
      </c>
      <c r="W567" s="100">
        <f t="shared" ref="W567:W568" si="764">(C567-C563)/(H567-H563)</f>
        <v>0.31017494358743303</v>
      </c>
      <c r="X567" s="100">
        <f t="shared" ref="X567:X568" si="765">(D567-D563)/D563</f>
        <v>2.3585937282969122E-2</v>
      </c>
      <c r="Y567" s="100">
        <f t="shared" ref="Y567:Y568" si="766">(D567-D514)/D514</f>
        <v>0.35979745371146982</v>
      </c>
      <c r="Z567" s="100">
        <f t="shared" ref="Z567:Z568" si="767">(D567-D554)/D554</f>
        <v>8.3482588713833863E-2</v>
      </c>
      <c r="AA567" s="100">
        <f t="shared" ref="AA567:AA568" si="768">(D567-D566)/(H567-H566)</f>
        <v>0.47100847174514526</v>
      </c>
      <c r="AB567" s="100">
        <f t="shared" ref="AB567:AB568" si="769">AVERAGE(AA555:AA567)</f>
        <v>1.0910437092376257</v>
      </c>
      <c r="AC567" s="100">
        <f t="shared" ref="AC567:AC568" si="770">AVERAGE(V555:V567)</f>
        <v>-9.1043709237625559E-2</v>
      </c>
      <c r="AD567" s="100">
        <f t="shared" ref="AD567:AD568" si="771">(D567-D563)/(H567-H563)</f>
        <v>0.68982505641256697</v>
      </c>
      <c r="AE567" s="359">
        <f t="shared" ref="AE567:AE568" si="772">AVERAGE(H555:H567)</f>
        <v>12792798.153846154</v>
      </c>
      <c r="AF567" s="100">
        <f t="shared" ref="AF567:AF568" si="773">(AE567-AE563)/AE563</f>
        <v>2.7098456631590457E-2</v>
      </c>
      <c r="AG567" s="100">
        <f t="shared" ref="AG567:AG568" si="774">(AE567-AE514)/AE514</f>
        <v>0.3921795241682684</v>
      </c>
      <c r="AI567" s="198">
        <f t="shared" si="743"/>
        <v>8182860</v>
      </c>
      <c r="AJ567" s="205">
        <f t="shared" ref="AJ567:AJ568" si="775">(AI567-AI563)/AI563</f>
        <v>1.5435932627409421E-2</v>
      </c>
      <c r="AK567" s="35">
        <f t="shared" ref="AK567:AK568" si="776">(F567-F563)</f>
        <v>650</v>
      </c>
      <c r="AL567" s="35">
        <f t="shared" ref="AL567:AL568" si="777">F567-F566</f>
        <v>-587</v>
      </c>
      <c r="AM567" s="35">
        <f t="shared" ref="AM567:AM568" si="778">AL567*G567</f>
        <v>-24654</v>
      </c>
      <c r="AN567">
        <f t="shared" ref="AN567:AN568" si="779">AK567*G567</f>
        <v>27300</v>
      </c>
      <c r="AO567">
        <f t="shared" si="749"/>
        <v>8191260</v>
      </c>
      <c r="AP567" s="35">
        <f t="shared" si="750"/>
        <v>1.6191980232589369</v>
      </c>
    </row>
    <row r="568" spans="2:42">
      <c r="B568" s="149">
        <v>45961</v>
      </c>
      <c r="C568" s="353">
        <v>5275254</v>
      </c>
      <c r="D568" s="353">
        <v>8177491</v>
      </c>
      <c r="E568" s="355">
        <v>219</v>
      </c>
      <c r="F568" s="357">
        <v>194025</v>
      </c>
      <c r="G568" s="430">
        <v>42</v>
      </c>
      <c r="H568" s="136">
        <f t="shared" si="718"/>
        <v>13452745</v>
      </c>
      <c r="I568" s="136">
        <f t="shared" si="751"/>
        <v>340789</v>
      </c>
      <c r="J568" s="136">
        <f t="shared" si="752"/>
        <v>189473</v>
      </c>
      <c r="K568" s="155">
        <f t="shared" si="753"/>
        <v>1.4084337434478986E-2</v>
      </c>
      <c r="L568" s="136">
        <f t="shared" si="754"/>
        <v>8114.0238095238092</v>
      </c>
      <c r="M568" s="136">
        <f t="shared" si="755"/>
        <v>7240.0238095238092</v>
      </c>
      <c r="N568" s="136">
        <f t="shared" si="756"/>
        <v>-8988.0238095238092</v>
      </c>
      <c r="O568" s="155">
        <f t="shared" si="757"/>
        <v>2.5332302069205951E-2</v>
      </c>
      <c r="P568" s="100">
        <f t="shared" si="758"/>
        <v>2.5990706497184705E-2</v>
      </c>
      <c r="Q568" s="100">
        <f t="shared" si="759"/>
        <v>0.41725578765011945</v>
      </c>
      <c r="S568" s="100">
        <f t="shared" si="760"/>
        <v>2.8120018608563564E-2</v>
      </c>
      <c r="T568" s="100">
        <f t="shared" si="761"/>
        <v>0.5078672580461211</v>
      </c>
      <c r="U568" s="100">
        <f t="shared" si="762"/>
        <v>9.5593227379166035E-2</v>
      </c>
      <c r="V568" s="100">
        <f t="shared" si="763"/>
        <v>0.62356114063745227</v>
      </c>
      <c r="W568" s="100">
        <f t="shared" si="764"/>
        <v>0.42337927573953382</v>
      </c>
      <c r="X568" s="100">
        <f t="shared" si="765"/>
        <v>2.4621772876405608E-2</v>
      </c>
      <c r="Y568" s="100">
        <f t="shared" si="766"/>
        <v>0.36436571481580166</v>
      </c>
      <c r="Z568" s="100">
        <f t="shared" si="767"/>
        <v>8.2980572412974754E-2</v>
      </c>
      <c r="AA568" s="100">
        <f t="shared" si="768"/>
        <v>0.37643885936254767</v>
      </c>
      <c r="AB568" s="100">
        <f t="shared" si="769"/>
        <v>1.0917448510884651</v>
      </c>
      <c r="AC568" s="100">
        <f t="shared" si="770"/>
        <v>-9.1744851088465029E-2</v>
      </c>
      <c r="AD568" s="100">
        <f t="shared" si="771"/>
        <v>0.57662072426046618</v>
      </c>
      <c r="AE568" s="359">
        <f t="shared" si="772"/>
        <v>12876402.615384616</v>
      </c>
      <c r="AF568" s="100">
        <f t="shared" si="773"/>
        <v>2.6756201299947949E-2</v>
      </c>
      <c r="AG568" s="100">
        <f t="shared" si="774"/>
        <v>0.39459398033418036</v>
      </c>
      <c r="AI568" s="198">
        <f t="shared" si="743"/>
        <v>8149050</v>
      </c>
      <c r="AJ568" s="205">
        <f t="shared" si="775"/>
        <v>2.6776089633733374E-3</v>
      </c>
      <c r="AK568" s="35">
        <f t="shared" si="776"/>
        <v>-874</v>
      </c>
      <c r="AL568" s="35">
        <f t="shared" si="777"/>
        <v>-805</v>
      </c>
      <c r="AM568" s="35">
        <f t="shared" si="778"/>
        <v>-33810</v>
      </c>
      <c r="AN568">
        <f t="shared" si="779"/>
        <v>-36708</v>
      </c>
      <c r="AO568">
        <f t="shared" si="749"/>
        <v>8158248</v>
      </c>
      <c r="AP568" s="35">
        <f t="shared" si="750"/>
        <v>1.6489747553641418</v>
      </c>
    </row>
    <row r="569" spans="2:42">
      <c r="B569" s="149">
        <v>45968</v>
      </c>
      <c r="C569" s="353">
        <v>5243413</v>
      </c>
      <c r="D569" s="353">
        <v>8191399</v>
      </c>
      <c r="E569" s="355">
        <v>189</v>
      </c>
      <c r="F569" s="357">
        <v>194465</v>
      </c>
      <c r="G569" s="430">
        <v>42</v>
      </c>
      <c r="H569" s="136">
        <f t="shared" si="718"/>
        <v>13434812</v>
      </c>
      <c r="I569" s="136">
        <f t="shared" ref="I569:I571" si="780">H569-H565</f>
        <v>262142</v>
      </c>
      <c r="J569" s="136">
        <f t="shared" ref="J569:J571" si="781">H569-H568</f>
        <v>-17933</v>
      </c>
      <c r="K569" s="155">
        <f t="shared" ref="K569:K571" si="782">J569/H569</f>
        <v>-1.3348158500468782E-3</v>
      </c>
      <c r="L569" s="136">
        <f t="shared" ref="L569:L571" si="783">I569/G569</f>
        <v>6241.4761904761908</v>
      </c>
      <c r="M569" s="136">
        <f t="shared" ref="M569:M571" si="784">L569+AK569</f>
        <v>6763.4761904761908</v>
      </c>
      <c r="N569" s="136">
        <f t="shared" ref="N569:N571" si="785">AK569-L569</f>
        <v>-5719.4761904761908</v>
      </c>
      <c r="O569" s="155">
        <f t="shared" ref="O569:O571" si="786">I569/H569</f>
        <v>1.9512145015501518E-2</v>
      </c>
      <c r="P569" s="100">
        <f t="shared" ref="P569:P571" si="787">(H569-H565)/H565</f>
        <v>1.9900445391860571E-2</v>
      </c>
      <c r="Q569" s="100">
        <f t="shared" ref="Q569:Q571" si="788">(H569-H516)/H516</f>
        <v>0.40595068188777395</v>
      </c>
      <c r="S569" s="100">
        <f t="shared" ref="S569:S571" si="789">(C569-C565)/C565</f>
        <v>1.692110318424643E-2</v>
      </c>
      <c r="T569" s="100">
        <f t="shared" ref="T569:T571" si="790">(C569-C516)/C516</f>
        <v>0.47408742676881477</v>
      </c>
      <c r="U569" s="100">
        <f t="shared" ref="U569:U571" si="791">(C569-C556)/C556</f>
        <v>9.0732747009250006E-2</v>
      </c>
      <c r="V569" s="100">
        <f t="shared" ref="V569:V571" si="792">(C569-C568)/(H569-H568)</f>
        <v>1.7755534489488651</v>
      </c>
      <c r="W569" s="100">
        <f t="shared" ref="W569:W571" si="793">(C569-C565)/(H569-H565)</f>
        <v>0.3328272463016228</v>
      </c>
      <c r="X569" s="100">
        <f t="shared" ref="X569:X571" si="794">(D569-D565)/D565</f>
        <v>2.1816739339649886E-2</v>
      </c>
      <c r="Y569" s="100">
        <f t="shared" ref="Y569:Y571" si="795">(D569-D516)/D516</f>
        <v>0.365547014888922</v>
      </c>
      <c r="Z569" s="100">
        <f t="shared" ref="Z569:Z571" si="796">(D569-D556)/D556</f>
        <v>8.2295077851819609E-2</v>
      </c>
      <c r="AA569" s="100">
        <f t="shared" ref="AA569:AA571" si="797">(D569-D568)/(H569-H568)</f>
        <v>-0.77555344894886524</v>
      </c>
      <c r="AB569" s="100">
        <f t="shared" ref="AB569:AB571" si="798">AVERAGE(AA557:AA569)</f>
        <v>0.8950368161420017</v>
      </c>
      <c r="AC569" s="100">
        <f t="shared" ref="AC569:AC571" si="799">AVERAGE(V557:V569)</f>
        <v>0.10496318385799823</v>
      </c>
      <c r="AD569" s="100">
        <f t="shared" ref="AD569:AD571" si="800">(D569-D565)/(H569-H565)</f>
        <v>0.66717275369837725</v>
      </c>
      <c r="AE569" s="359">
        <f t="shared" ref="AE569:AE571" si="801">AVERAGE(H557:H569)</f>
        <v>12957866.307692308</v>
      </c>
      <c r="AF569" s="100">
        <f t="shared" ref="AF569:AF571" si="802">(AE569-AE565)/AE565</f>
        <v>2.6277655572464781E-2</v>
      </c>
      <c r="AG569" s="100">
        <f t="shared" ref="AG569:AG571" si="803">(AE569-AE516)/AE516</f>
        <v>0.39679277798924928</v>
      </c>
      <c r="AI569" s="198">
        <f t="shared" si="743"/>
        <v>8167530</v>
      </c>
      <c r="AJ569" s="205">
        <f t="shared" ref="AJ569:AJ571" si="804">(AI569-AI565)/AI565</f>
        <v>5.0845709569687699E-3</v>
      </c>
      <c r="AK569" s="35">
        <f t="shared" ref="AK569:AK571" si="805">(F569-F565)</f>
        <v>522</v>
      </c>
      <c r="AL569" s="35">
        <f t="shared" ref="AL569:AL571" si="806">F569-F568</f>
        <v>440</v>
      </c>
      <c r="AM569" s="35">
        <f t="shared" ref="AM569:AM571" si="807">AL569*G569</f>
        <v>18480</v>
      </c>
      <c r="AN569">
        <f t="shared" ref="AN569:AN571" si="808">AK569*G569</f>
        <v>21924</v>
      </c>
      <c r="AO569">
        <f t="shared" si="749"/>
        <v>8175468</v>
      </c>
      <c r="AP569" s="35">
        <f t="shared" si="750"/>
        <v>1.6433080038965353</v>
      </c>
    </row>
    <row r="570" spans="2:42">
      <c r="B570" s="149">
        <v>45975</v>
      </c>
      <c r="C570" s="353">
        <v>5356346</v>
      </c>
      <c r="D570" s="353">
        <v>8252813</v>
      </c>
      <c r="E570" s="355">
        <v>222</v>
      </c>
      <c r="F570" s="357">
        <v>195381</v>
      </c>
      <c r="G570" s="430">
        <v>42.2</v>
      </c>
      <c r="H570" s="136">
        <f t="shared" si="718"/>
        <v>13609159</v>
      </c>
      <c r="I570" s="136">
        <f t="shared" si="780"/>
        <v>462628</v>
      </c>
      <c r="J570" s="136">
        <f t="shared" si="781"/>
        <v>174347</v>
      </c>
      <c r="K570" s="155">
        <f t="shared" si="782"/>
        <v>1.2811004706462757E-2</v>
      </c>
      <c r="L570" s="136">
        <f t="shared" si="783"/>
        <v>10962.748815165876</v>
      </c>
      <c r="M570" s="136">
        <f t="shared" si="784"/>
        <v>10926.748815165876</v>
      </c>
      <c r="N570" s="136">
        <f t="shared" si="785"/>
        <v>-10998.748815165876</v>
      </c>
      <c r="O570" s="155">
        <f t="shared" si="786"/>
        <v>3.3993871333269012E-2</v>
      </c>
      <c r="P570" s="100">
        <f t="shared" si="787"/>
        <v>3.5190119735769076E-2</v>
      </c>
      <c r="Q570" s="100">
        <f t="shared" si="788"/>
        <v>0.42509222047381956</v>
      </c>
      <c r="S570" s="100">
        <f t="shared" si="789"/>
        <v>5.1222182730885468E-2</v>
      </c>
      <c r="T570" s="100">
        <f t="shared" si="790"/>
        <v>0.50455734012793529</v>
      </c>
      <c r="U570" s="100">
        <f t="shared" si="791"/>
        <v>0.11677207833162194</v>
      </c>
      <c r="V570" s="100">
        <f t="shared" si="792"/>
        <v>0.64774845566599937</v>
      </c>
      <c r="W570" s="100">
        <f t="shared" si="793"/>
        <v>0.5641573791469604</v>
      </c>
      <c r="X570" s="100">
        <f t="shared" si="794"/>
        <v>2.5043906607478655E-2</v>
      </c>
      <c r="Y570" s="100">
        <f t="shared" si="795"/>
        <v>0.37785987951091127</v>
      </c>
      <c r="Z570" s="100">
        <f t="shared" si="796"/>
        <v>8.0965254555861621E-2</v>
      </c>
      <c r="AA570" s="100">
        <f t="shared" si="797"/>
        <v>0.35225154433400058</v>
      </c>
      <c r="AB570" s="100">
        <f t="shared" si="798"/>
        <v>0.82992050268894579</v>
      </c>
      <c r="AC570" s="100">
        <f t="shared" si="799"/>
        <v>0.17007949731105418</v>
      </c>
      <c r="AD570" s="100">
        <f t="shared" si="800"/>
        <v>0.4358426208530396</v>
      </c>
      <c r="AE570" s="359">
        <f t="shared" si="801"/>
        <v>13048498.153846154</v>
      </c>
      <c r="AF570" s="100">
        <f t="shared" si="802"/>
        <v>2.6692992656293848E-2</v>
      </c>
      <c r="AG570" s="100">
        <f t="shared" si="803"/>
        <v>0.40024105408576238</v>
      </c>
      <c r="AI570" s="198">
        <f t="shared" si="743"/>
        <v>8245078.2000000002</v>
      </c>
      <c r="AJ570" s="205">
        <f t="shared" si="804"/>
        <v>6.9743640925605446E-3</v>
      </c>
      <c r="AK570" s="35">
        <f t="shared" si="805"/>
        <v>-36</v>
      </c>
      <c r="AL570" s="35">
        <f t="shared" si="806"/>
        <v>916</v>
      </c>
      <c r="AM570" s="35">
        <f t="shared" si="807"/>
        <v>38655.200000000004</v>
      </c>
      <c r="AN570">
        <f t="shared" si="808"/>
        <v>-1519.2</v>
      </c>
      <c r="AO570">
        <f t="shared" si="749"/>
        <v>8254446.6000000006</v>
      </c>
      <c r="AP570" s="35">
        <f t="shared" si="750"/>
        <v>1.648706407525854</v>
      </c>
    </row>
    <row r="571" spans="2:42">
      <c r="B571" s="149">
        <v>45982</v>
      </c>
      <c r="C571" s="353">
        <v>5321761</v>
      </c>
      <c r="D571" s="353">
        <v>8308801</v>
      </c>
      <c r="E571" s="355">
        <v>242</v>
      </c>
      <c r="F571" s="357">
        <v>194294</v>
      </c>
      <c r="G571" s="430">
        <v>42.2</v>
      </c>
      <c r="H571" s="136">
        <f t="shared" si="718"/>
        <v>13630562</v>
      </c>
      <c r="I571" s="136">
        <f t="shared" si="780"/>
        <v>367290</v>
      </c>
      <c r="J571" s="136">
        <f t="shared" si="781"/>
        <v>21403</v>
      </c>
      <c r="K571" s="155">
        <f t="shared" si="782"/>
        <v>1.5702213892574643E-3</v>
      </c>
      <c r="L571" s="136">
        <f t="shared" si="783"/>
        <v>8703.5545023696668</v>
      </c>
      <c r="M571" s="136">
        <f t="shared" si="784"/>
        <v>8167.5545023696668</v>
      </c>
      <c r="N571" s="136">
        <f t="shared" si="785"/>
        <v>-9239.5545023696668</v>
      </c>
      <c r="O571" s="155">
        <f t="shared" si="786"/>
        <v>2.6946064292873616E-2</v>
      </c>
      <c r="P571" s="100">
        <f t="shared" si="787"/>
        <v>2.7692261758636934E-2</v>
      </c>
      <c r="Q571" s="100">
        <f t="shared" si="788"/>
        <v>0.42237536910579898</v>
      </c>
      <c r="S571" s="100">
        <f t="shared" si="789"/>
        <v>3.1927790508862915E-2</v>
      </c>
      <c r="T571" s="100">
        <f t="shared" si="790"/>
        <v>0.4928617413855737</v>
      </c>
      <c r="U571" s="100">
        <f t="shared" si="791"/>
        <v>9.9048047821682694E-2</v>
      </c>
      <c r="V571" s="100">
        <f t="shared" si="792"/>
        <v>-1.6158949679951409</v>
      </c>
      <c r="W571" s="100">
        <f t="shared" si="793"/>
        <v>0.44829698603283508</v>
      </c>
      <c r="X571" s="100">
        <f t="shared" si="794"/>
        <v>2.4997637600809062E-2</v>
      </c>
      <c r="Y571" s="100">
        <f t="shared" si="795"/>
        <v>0.38062332091313084</v>
      </c>
      <c r="Z571" s="100">
        <f t="shared" si="796"/>
        <v>8.7850375028673114E-2</v>
      </c>
      <c r="AA571" s="100">
        <f t="shared" si="797"/>
        <v>2.6158949679951409</v>
      </c>
      <c r="AB571" s="100">
        <f t="shared" si="798"/>
        <v>1.0262070362095108</v>
      </c>
      <c r="AC571" s="100">
        <f t="shared" si="799"/>
        <v>-2.6207036209510728E-2</v>
      </c>
      <c r="AD571" s="100">
        <f t="shared" si="800"/>
        <v>0.55170301396716492</v>
      </c>
      <c r="AE571" s="359">
        <f t="shared" si="801"/>
        <v>13137005.153846154</v>
      </c>
      <c r="AF571" s="100">
        <f t="shared" si="802"/>
        <v>2.6906310555405284E-2</v>
      </c>
      <c r="AG571" s="100">
        <f t="shared" si="803"/>
        <v>0.40287499847416314</v>
      </c>
      <c r="AI571" s="198">
        <f t="shared" si="743"/>
        <v>8199206.8000000007</v>
      </c>
      <c r="AJ571" s="205">
        <f t="shared" si="804"/>
        <v>1.9976878499694171E-3</v>
      </c>
      <c r="AK571" s="35">
        <f t="shared" si="805"/>
        <v>-536</v>
      </c>
      <c r="AL571" s="35">
        <f t="shared" si="806"/>
        <v>-1087</v>
      </c>
      <c r="AM571" s="35">
        <f t="shared" si="807"/>
        <v>-45871.4</v>
      </c>
      <c r="AN571">
        <f t="shared" si="808"/>
        <v>-22619.200000000001</v>
      </c>
      <c r="AO571">
        <f t="shared" si="749"/>
        <v>8209419.2000000002</v>
      </c>
      <c r="AP571" s="35">
        <f t="shared" si="750"/>
        <v>1.6603564354467366</v>
      </c>
    </row>
    <row r="572" spans="2:42">
      <c r="B572" s="149">
        <v>45989</v>
      </c>
      <c r="C572" s="353">
        <v>5410068</v>
      </c>
      <c r="D572" s="353">
        <v>8411101</v>
      </c>
      <c r="E572" s="355">
        <v>254</v>
      </c>
      <c r="F572" s="357">
        <v>195082</v>
      </c>
      <c r="G572" s="430">
        <v>42.4</v>
      </c>
      <c r="H572" s="136">
        <f t="shared" si="718"/>
        <v>13821169</v>
      </c>
      <c r="I572" s="136">
        <f t="shared" ref="I572:I591" si="809">H572-H568</f>
        <v>368424</v>
      </c>
      <c r="J572" s="136">
        <f t="shared" ref="J572:J591" si="810">H572-H571</f>
        <v>190607</v>
      </c>
      <c r="K572" s="155">
        <f t="shared" ref="K572:K591" si="811">J572/H572</f>
        <v>1.3790946337462482E-2</v>
      </c>
      <c r="L572" s="136">
        <f t="shared" ref="L572:L591" si="812">I572/G572</f>
        <v>8689.2452830188686</v>
      </c>
      <c r="M572" s="136">
        <f t="shared" ref="M572:M591" si="813">L572+AK572</f>
        <v>9746.2452830188686</v>
      </c>
      <c r="N572" s="136">
        <f t="shared" ref="N572:N591" si="814">AK572-L572</f>
        <v>-7632.2452830188686</v>
      </c>
      <c r="O572" s="155">
        <f t="shared" ref="O572:O576" si="815">I572/H572</f>
        <v>2.6656500618724797E-2</v>
      </c>
      <c r="P572" s="100">
        <f t="shared" ref="P572:P576" si="816">(H572-H568)/H568</f>
        <v>2.738652966364857E-2</v>
      </c>
      <c r="Q572" s="100">
        <f t="shared" ref="Q572:Q576" si="817">(H572-H519)/H519</f>
        <v>0.43623226462928755</v>
      </c>
      <c r="S572" s="100">
        <f t="shared" ref="S572:S576" si="818">(C572-C568)/C568</f>
        <v>2.5555925837883825E-2</v>
      </c>
      <c r="T572" s="100">
        <f t="shared" ref="T572:T576" si="819">(C572-C519)/C519</f>
        <v>0.50211487341578853</v>
      </c>
      <c r="U572" s="100">
        <f t="shared" ref="U572:U576" si="820">(C572-C559)/C559</f>
        <v>9.5371213803852453E-2</v>
      </c>
      <c r="V572" s="100">
        <f t="shared" ref="V572:V576" si="821">(C572-C571)/(H572-H571)</f>
        <v>0.46329358313178426</v>
      </c>
      <c r="W572" s="100">
        <f t="shared" ref="W572:W576" si="822">(C572-C568)/(H572-H568)</f>
        <v>0.36592078691941893</v>
      </c>
      <c r="X572" s="100">
        <f t="shared" ref="X572:X576" si="823">(D572-D568)/D568</f>
        <v>2.8567442018584917E-2</v>
      </c>
      <c r="Y572" s="100">
        <f t="shared" ref="Y572:Y576" si="824">(D572-D519)/D519</f>
        <v>0.39682648023051759</v>
      </c>
      <c r="Z572" s="100">
        <f t="shared" ref="Z572:Z576" si="825">(D572-D559)/D559</f>
        <v>8.9474707483245208E-2</v>
      </c>
      <c r="AA572" s="100">
        <f t="shared" ref="AA572:AA576" si="826">(D572-D571)/(H572-H571)</f>
        <v>0.53670641686821574</v>
      </c>
      <c r="AB572" s="100">
        <f t="shared" ref="AB572:AB576" si="827">AVERAGE(AA560:AA572)</f>
        <v>1.0321097511040578</v>
      </c>
      <c r="AC572" s="100">
        <f t="shared" ref="AC572:AC576" si="828">AVERAGE(V560:V572)</f>
        <v>-3.2109751104057845E-2</v>
      </c>
      <c r="AD572" s="100">
        <f t="shared" ref="AD572:AD576" si="829">(D572-D568)/(H572-H568)</f>
        <v>0.63407921308058102</v>
      </c>
      <c r="AE572" s="359">
        <f t="shared" ref="AE572:AE576" si="830">AVERAGE(H560:H572)</f>
        <v>13226375.538461538</v>
      </c>
      <c r="AF572" s="100">
        <f t="shared" ref="AF572:AF576" si="831">(AE572-AE568)/AE568</f>
        <v>2.7179402006176585E-2</v>
      </c>
      <c r="AG572" s="100">
        <f t="shared" ref="AG572:AG576" si="832">(AE572-AE519)/AE519</f>
        <v>0.40609862526437196</v>
      </c>
      <c r="AI572" s="198">
        <f t="shared" ref="AI572:AI576" si="833">F572*G572</f>
        <v>8271476.7999999998</v>
      </c>
      <c r="AJ572" s="205">
        <f t="shared" ref="AJ572:AJ576" si="834">(AI572-AI568)/AI568</f>
        <v>1.5023444450580107E-2</v>
      </c>
      <c r="AK572" s="35">
        <f t="shared" ref="AK572:AK576" si="835">(F572-F568)</f>
        <v>1057</v>
      </c>
      <c r="AL572" s="35">
        <f t="shared" ref="AL572:AL576" si="836">F572-F571</f>
        <v>788</v>
      </c>
      <c r="AM572" s="35">
        <f t="shared" ref="AM572:AM576" si="837">AL572*G572</f>
        <v>33411.199999999997</v>
      </c>
      <c r="AN572">
        <f t="shared" ref="AN572:AN576" si="838">AK572*G572</f>
        <v>44816.799999999996</v>
      </c>
      <c r="AO572">
        <f t="shared" ref="AO572:AO576" si="839">(E572+F572)*G572</f>
        <v>8282246.3999999994</v>
      </c>
      <c r="AP572" s="35">
        <f t="shared" si="750"/>
        <v>1.6687705644690793</v>
      </c>
    </row>
    <row r="573" spans="2:42">
      <c r="B573" s="149">
        <v>45996</v>
      </c>
      <c r="C573" s="353">
        <v>5427054</v>
      </c>
      <c r="D573" s="353">
        <v>8440072</v>
      </c>
      <c r="E573" s="355">
        <v>236</v>
      </c>
      <c r="F573" s="357">
        <v>196544</v>
      </c>
      <c r="G573" s="430">
        <v>42.4</v>
      </c>
      <c r="H573" s="136">
        <f t="shared" si="718"/>
        <v>13867126</v>
      </c>
      <c r="I573" s="136">
        <f t="shared" si="809"/>
        <v>432314</v>
      </c>
      <c r="J573" s="136">
        <f t="shared" si="810"/>
        <v>45957</v>
      </c>
      <c r="K573" s="155">
        <f t="shared" si="811"/>
        <v>3.3140969513077187E-3</v>
      </c>
      <c r="L573" s="136">
        <f t="shared" si="812"/>
        <v>10196.084905660378</v>
      </c>
      <c r="M573" s="136">
        <f t="shared" si="813"/>
        <v>12275.084905660378</v>
      </c>
      <c r="N573" s="136">
        <f t="shared" si="814"/>
        <v>-8117.0849056603784</v>
      </c>
      <c r="O573" s="155">
        <f t="shared" si="815"/>
        <v>3.1175457697579151E-2</v>
      </c>
      <c r="P573" s="100">
        <f t="shared" si="816"/>
        <v>3.2178641576822958E-2</v>
      </c>
      <c r="Q573" s="100">
        <f t="shared" si="817"/>
        <v>0.42286036763989143</v>
      </c>
      <c r="S573" s="100">
        <f t="shared" si="818"/>
        <v>3.502318051238764E-2</v>
      </c>
      <c r="T573" s="100">
        <f t="shared" si="819"/>
        <v>0.47427781615637021</v>
      </c>
      <c r="U573" s="100">
        <f t="shared" si="820"/>
        <v>9.2523125547313012E-2</v>
      </c>
      <c r="V573" s="100">
        <f t="shared" si="821"/>
        <v>0.36960637117305306</v>
      </c>
      <c r="W573" s="100">
        <f t="shared" si="822"/>
        <v>0.42478615080705229</v>
      </c>
      <c r="X573" s="100">
        <f t="shared" si="823"/>
        <v>3.0357817999098809E-2</v>
      </c>
      <c r="Y573" s="100">
        <f t="shared" si="824"/>
        <v>0.3916513830901619</v>
      </c>
      <c r="Z573" s="100">
        <f t="shared" si="825"/>
        <v>9.2298995404100595E-2</v>
      </c>
      <c r="AA573" s="100">
        <f t="shared" si="826"/>
        <v>0.63039362882694694</v>
      </c>
      <c r="AB573" s="100">
        <f t="shared" si="827"/>
        <v>1.0661751935720034</v>
      </c>
      <c r="AC573" s="100">
        <f t="shared" si="828"/>
        <v>-6.6175193572003438E-2</v>
      </c>
      <c r="AD573" s="100">
        <f t="shared" si="829"/>
        <v>0.57521384919294771</v>
      </c>
      <c r="AE573" s="359">
        <f t="shared" si="830"/>
        <v>13316590</v>
      </c>
      <c r="AF573" s="100">
        <f t="shared" si="831"/>
        <v>2.7683855025941985E-2</v>
      </c>
      <c r="AG573" s="100">
        <f t="shared" si="832"/>
        <v>0.4090271527023594</v>
      </c>
      <c r="AI573" s="198">
        <f t="shared" si="833"/>
        <v>8333465.5999999996</v>
      </c>
      <c r="AJ573" s="205">
        <f t="shared" si="834"/>
        <v>2.0316497153974291E-2</v>
      </c>
      <c r="AK573" s="35">
        <f t="shared" si="835"/>
        <v>2079</v>
      </c>
      <c r="AL573" s="35">
        <f t="shared" si="836"/>
        <v>1462</v>
      </c>
      <c r="AM573" s="35">
        <f t="shared" si="837"/>
        <v>61988.799999999996</v>
      </c>
      <c r="AN573">
        <f t="shared" si="838"/>
        <v>88149.599999999991</v>
      </c>
      <c r="AO573">
        <f t="shared" si="839"/>
        <v>8343472</v>
      </c>
      <c r="AP573" s="35">
        <f t="shared" si="750"/>
        <v>1.6620330241415084</v>
      </c>
    </row>
    <row r="574" spans="2:42">
      <c r="B574" s="149">
        <v>46003</v>
      </c>
      <c r="C574" s="353">
        <v>5493756</v>
      </c>
      <c r="D574" s="353">
        <v>8531364</v>
      </c>
      <c r="E574" s="355">
        <v>234</v>
      </c>
      <c r="F574" s="357">
        <v>198324</v>
      </c>
      <c r="G574" s="430">
        <v>42.6</v>
      </c>
      <c r="H574" s="136">
        <f t="shared" si="718"/>
        <v>14025120</v>
      </c>
      <c r="I574" s="136">
        <f t="shared" si="809"/>
        <v>415961</v>
      </c>
      <c r="J574" s="136">
        <f t="shared" si="810"/>
        <v>157994</v>
      </c>
      <c r="K574" s="155">
        <f t="shared" si="811"/>
        <v>1.1265072954812508E-2</v>
      </c>
      <c r="L574" s="136">
        <f t="shared" si="812"/>
        <v>9764.3427230046946</v>
      </c>
      <c r="M574" s="136">
        <f t="shared" si="813"/>
        <v>12707.342723004695</v>
      </c>
      <c r="N574" s="136">
        <f t="shared" si="814"/>
        <v>-6821.3427230046946</v>
      </c>
      <c r="O574" s="155">
        <f t="shared" si="815"/>
        <v>2.9658284563697138E-2</v>
      </c>
      <c r="P574" s="100">
        <f t="shared" si="816"/>
        <v>3.0564783613741306E-2</v>
      </c>
      <c r="Q574" s="100">
        <f t="shared" si="817"/>
        <v>0.43774185122569392</v>
      </c>
      <c r="S574" s="100">
        <f t="shared" si="818"/>
        <v>2.5653682566436149E-2</v>
      </c>
      <c r="T574" s="100">
        <f t="shared" si="819"/>
        <v>0.49113989055079083</v>
      </c>
      <c r="U574" s="100">
        <f t="shared" si="820"/>
        <v>8.8387789149278403E-2</v>
      </c>
      <c r="V574" s="100">
        <f t="shared" si="821"/>
        <v>0.4221805891362963</v>
      </c>
      <c r="W574" s="100">
        <f t="shared" si="822"/>
        <v>0.33034346970028439</v>
      </c>
      <c r="X574" s="100">
        <f t="shared" si="823"/>
        <v>3.375224908161617E-2</v>
      </c>
      <c r="Y574" s="100">
        <f t="shared" si="824"/>
        <v>0.40533493842059021</v>
      </c>
      <c r="Z574" s="100">
        <f t="shared" si="825"/>
        <v>9.9980917802143396E-2</v>
      </c>
      <c r="AA574" s="100">
        <f t="shared" si="826"/>
        <v>0.5778194108637037</v>
      </c>
      <c r="AB574" s="100">
        <f t="shared" si="827"/>
        <v>1.0901703236944624</v>
      </c>
      <c r="AC574" s="100">
        <f t="shared" si="828"/>
        <v>-9.0170323694462567E-2</v>
      </c>
      <c r="AD574" s="100">
        <f t="shared" si="829"/>
        <v>0.66965653029971561</v>
      </c>
      <c r="AE574" s="359">
        <f t="shared" si="830"/>
        <v>13410558.538461538</v>
      </c>
      <c r="AF574" s="100">
        <f t="shared" si="831"/>
        <v>2.7747284043463938E-2</v>
      </c>
      <c r="AG574" s="100">
        <f t="shared" si="832"/>
        <v>0.41237641947619735</v>
      </c>
      <c r="AI574" s="198">
        <f t="shared" si="833"/>
        <v>8448602.4000000004</v>
      </c>
      <c r="AJ574" s="205">
        <f t="shared" si="834"/>
        <v>2.4684326220217073E-2</v>
      </c>
      <c r="AK574" s="35">
        <f t="shared" si="835"/>
        <v>2943</v>
      </c>
      <c r="AL574" s="35">
        <f t="shared" si="836"/>
        <v>1780</v>
      </c>
      <c r="AM574" s="35">
        <f t="shared" si="837"/>
        <v>75828</v>
      </c>
      <c r="AN574">
        <f t="shared" si="838"/>
        <v>125371.8</v>
      </c>
      <c r="AO574">
        <f t="shared" si="839"/>
        <v>8458570.8000000007</v>
      </c>
      <c r="AP574" s="35">
        <f t="shared" si="750"/>
        <v>1.6580957151768474</v>
      </c>
    </row>
    <row r="575" spans="2:42">
      <c r="B575" s="149">
        <v>46010</v>
      </c>
      <c r="C575" s="353">
        <v>5470001</v>
      </c>
      <c r="D575" s="353">
        <v>8614138</v>
      </c>
      <c r="E575" s="355">
        <v>235</v>
      </c>
      <c r="F575" s="357">
        <v>199068</v>
      </c>
      <c r="G575" s="430">
        <v>42.7</v>
      </c>
      <c r="H575" s="136">
        <f t="shared" si="718"/>
        <v>14084139</v>
      </c>
      <c r="I575" s="136">
        <f t="shared" si="809"/>
        <v>453577</v>
      </c>
      <c r="J575" s="136">
        <f t="shared" si="810"/>
        <v>59019</v>
      </c>
      <c r="K575" s="155">
        <f t="shared" si="811"/>
        <v>4.1904585008710861E-3</v>
      </c>
      <c r="L575" s="136">
        <f t="shared" si="812"/>
        <v>10622.412177985947</v>
      </c>
      <c r="M575" s="136">
        <f t="shared" si="813"/>
        <v>15396.412177985947</v>
      </c>
      <c r="N575" s="136">
        <f t="shared" si="814"/>
        <v>-5848.412177985947</v>
      </c>
      <c r="O575" s="155">
        <f t="shared" si="815"/>
        <v>3.2204808543852062E-2</v>
      </c>
      <c r="P575" s="100">
        <f t="shared" si="816"/>
        <v>3.327647091880731E-2</v>
      </c>
      <c r="Q575" s="100">
        <f t="shared" si="817"/>
        <v>0.42813834715404869</v>
      </c>
      <c r="S575" s="100">
        <f t="shared" si="818"/>
        <v>2.7855441084257637E-2</v>
      </c>
      <c r="T575" s="100">
        <f t="shared" si="819"/>
        <v>0.4643803597449141</v>
      </c>
      <c r="U575" s="100">
        <f t="shared" si="820"/>
        <v>9.430770046383033E-2</v>
      </c>
      <c r="V575" s="100">
        <f t="shared" si="821"/>
        <v>-0.40249750080482555</v>
      </c>
      <c r="W575" s="100">
        <f t="shared" si="822"/>
        <v>0.32682433192159216</v>
      </c>
      <c r="X575" s="100">
        <f t="shared" si="823"/>
        <v>3.6748623537860639E-2</v>
      </c>
      <c r="Y575" s="100">
        <f t="shared" si="824"/>
        <v>0.40604140883940926</v>
      </c>
      <c r="Z575" s="100">
        <f t="shared" si="825"/>
        <v>0.10281505227533576</v>
      </c>
      <c r="AA575" s="100">
        <f t="shared" si="826"/>
        <v>1.4024975008048255</v>
      </c>
      <c r="AB575" s="100">
        <f t="shared" si="827"/>
        <v>0.50416101170244676</v>
      </c>
      <c r="AC575" s="100">
        <f t="shared" si="828"/>
        <v>0.49583898829755318</v>
      </c>
      <c r="AD575" s="100">
        <f t="shared" si="829"/>
        <v>0.6731756680784079</v>
      </c>
      <c r="AE575" s="359">
        <f t="shared" si="830"/>
        <v>13508596.923076924</v>
      </c>
      <c r="AF575" s="100">
        <f t="shared" si="831"/>
        <v>2.8285881361778877E-2</v>
      </c>
      <c r="AG575" s="100">
        <f t="shared" si="832"/>
        <v>0.41567285455925451</v>
      </c>
      <c r="AI575" s="198">
        <f t="shared" si="833"/>
        <v>8500203.6000000015</v>
      </c>
      <c r="AJ575" s="205">
        <f t="shared" si="834"/>
        <v>3.6710477896471728E-2</v>
      </c>
      <c r="AK575" s="35">
        <f t="shared" si="835"/>
        <v>4774</v>
      </c>
      <c r="AL575" s="35">
        <f t="shared" si="836"/>
        <v>744</v>
      </c>
      <c r="AM575" s="35">
        <f t="shared" si="837"/>
        <v>31768.800000000003</v>
      </c>
      <c r="AN575">
        <f t="shared" si="838"/>
        <v>203849.80000000002</v>
      </c>
      <c r="AO575">
        <f t="shared" si="839"/>
        <v>8510238.1000000015</v>
      </c>
      <c r="AP575" s="35">
        <f t="shared" si="750"/>
        <v>1.6549641542931681</v>
      </c>
    </row>
    <row r="576" spans="2:42">
      <c r="B576" s="494">
        <v>46017</v>
      </c>
      <c r="C576" s="198">
        <v>5565338.96</v>
      </c>
      <c r="D576" s="198">
        <v>8756046.9800000004</v>
      </c>
      <c r="E576" s="198">
        <v>227.12</v>
      </c>
      <c r="F576" s="198">
        <v>200087.15</v>
      </c>
      <c r="G576" s="430">
        <v>42.9</v>
      </c>
      <c r="H576" s="136">
        <f t="shared" si="718"/>
        <v>14321385.940000001</v>
      </c>
      <c r="I576" s="136">
        <f t="shared" si="809"/>
        <v>500216.94000000134</v>
      </c>
      <c r="J576" s="136">
        <f t="shared" si="810"/>
        <v>237246.94000000134</v>
      </c>
      <c r="K576" s="155">
        <f t="shared" si="811"/>
        <v>1.6565920434932522E-2</v>
      </c>
      <c r="L576" s="136">
        <f t="shared" si="812"/>
        <v>11660.068531468563</v>
      </c>
      <c r="M576" s="136">
        <f t="shared" si="813"/>
        <v>16665.218531468556</v>
      </c>
      <c r="N576" s="136">
        <f t="shared" si="814"/>
        <v>-6654.9185314685692</v>
      </c>
      <c r="O576" s="155">
        <f t="shared" si="815"/>
        <v>3.4927970106781531E-2</v>
      </c>
      <c r="P576" s="100">
        <f t="shared" si="816"/>
        <v>3.6192086212099808E-2</v>
      </c>
      <c r="Q576" s="100">
        <f t="shared" si="817"/>
        <v>0.45387209173776039</v>
      </c>
      <c r="S576" s="100">
        <f t="shared" si="818"/>
        <v>2.8700371233781156E-2</v>
      </c>
      <c r="T576" s="100">
        <f t="shared" si="819"/>
        <v>0.50167318026643704</v>
      </c>
      <c r="U576" s="100">
        <f t="shared" si="820"/>
        <v>9.7025116107073373E-2</v>
      </c>
      <c r="V576" s="100">
        <f t="shared" si="821"/>
        <v>0.40185116823845829</v>
      </c>
      <c r="W576" s="100">
        <f t="shared" si="822"/>
        <v>0.31040724050648816</v>
      </c>
      <c r="X576" s="100">
        <f t="shared" si="823"/>
        <v>4.1010799894092398E-2</v>
      </c>
      <c r="Y576" s="100">
        <f t="shared" si="824"/>
        <v>0.4250402080196003</v>
      </c>
      <c r="Z576" s="100">
        <f t="shared" si="825"/>
        <v>0.10564804062944327</v>
      </c>
      <c r="AA576" s="100">
        <f t="shared" si="826"/>
        <v>0.59814883176153777</v>
      </c>
      <c r="AB576" s="100">
        <f t="shared" si="827"/>
        <v>0.50459930536338138</v>
      </c>
      <c r="AC576" s="100">
        <f t="shared" si="828"/>
        <v>0.49540069463661823</v>
      </c>
      <c r="AD576" s="100">
        <f t="shared" si="829"/>
        <v>0.68959275949350995</v>
      </c>
      <c r="AE576" s="359">
        <f t="shared" si="830"/>
        <v>13610818.995384615</v>
      </c>
      <c r="AF576" s="100">
        <f t="shared" si="831"/>
        <v>2.906642532605682E-2</v>
      </c>
      <c r="AG576" s="100">
        <f t="shared" si="832"/>
        <v>0.41959774023073776</v>
      </c>
      <c r="AI576" s="198">
        <f t="shared" si="833"/>
        <v>8583738.7349999994</v>
      </c>
      <c r="AJ576" s="205">
        <f t="shared" si="834"/>
        <v>3.7751654577571882E-2</v>
      </c>
      <c r="AK576" s="35">
        <f t="shared" si="835"/>
        <v>5005.1499999999942</v>
      </c>
      <c r="AL576" s="35">
        <f t="shared" si="836"/>
        <v>1019.1499999999942</v>
      </c>
      <c r="AM576" s="35">
        <f t="shared" si="837"/>
        <v>43721.534999999749</v>
      </c>
      <c r="AN576">
        <f t="shared" si="838"/>
        <v>214720.93499999974</v>
      </c>
      <c r="AO576">
        <f t="shared" si="839"/>
        <v>8593482.1830000002</v>
      </c>
      <c r="AP576" s="35">
        <f t="shared" si="750"/>
        <v>1.6665404820796847</v>
      </c>
    </row>
    <row r="577" spans="2:42">
      <c r="B577" s="494">
        <v>46024</v>
      </c>
      <c r="C577" s="198">
        <v>5719567.3200000003</v>
      </c>
      <c r="D577" s="198">
        <v>8780409.2599999998</v>
      </c>
      <c r="E577" s="198">
        <v>214.57</v>
      </c>
      <c r="F577" s="198">
        <v>199495.92</v>
      </c>
      <c r="G577" s="430">
        <v>43</v>
      </c>
      <c r="H577" s="136">
        <f t="shared" si="718"/>
        <v>14499976.58</v>
      </c>
      <c r="I577" s="136">
        <f t="shared" si="809"/>
        <v>632850.58000000007</v>
      </c>
      <c r="J577" s="136">
        <f t="shared" si="810"/>
        <v>178590.63999999873</v>
      </c>
      <c r="K577" s="155">
        <f t="shared" si="811"/>
        <v>1.2316615755526878E-2</v>
      </c>
      <c r="L577" s="136">
        <f t="shared" si="812"/>
        <v>14717.455348837211</v>
      </c>
      <c r="M577" s="136">
        <f t="shared" si="813"/>
        <v>17669.375348837224</v>
      </c>
      <c r="N577" s="136">
        <f t="shared" si="814"/>
        <v>-11765.535348837198</v>
      </c>
      <c r="O577" s="155">
        <f t="shared" ref="O577:O591" si="840">I577/H577</f>
        <v>4.3644938080306887E-2</v>
      </c>
      <c r="P577" s="100">
        <f t="shared" ref="P577:P591" si="841">(H577-H573)/H573</f>
        <v>4.5636751263383638E-2</v>
      </c>
      <c r="Q577" s="100">
        <f t="shared" ref="Q577:Q591" si="842">(H577-H524)/H524</f>
        <v>0.44421372644695262</v>
      </c>
      <c r="S577" s="100">
        <f t="shared" ref="S577:S591" si="843">(C577-C573)/C573</f>
        <v>5.3899098848104385E-2</v>
      </c>
      <c r="T577" s="100">
        <f t="shared" ref="T577:T591" si="844">(C577-C524)/C524</f>
        <v>0.50465790514203135</v>
      </c>
      <c r="U577" s="100">
        <f t="shared" ref="U577:U591" si="845">(C577-C564)/C564</f>
        <v>0.11471441175559174</v>
      </c>
      <c r="V577" s="100">
        <f t="shared" ref="V577:V591" si="846">(C577-C576)/(H577-H576)</f>
        <v>0.86358590797368451</v>
      </c>
      <c r="W577" s="100">
        <f t="shared" ref="W577:W591" si="847">(C577-C573)/(H577-H573)</f>
        <v>0.46221545692507743</v>
      </c>
      <c r="X577" s="100">
        <f t="shared" ref="X577:X591" si="848">(D577-D573)/D573</f>
        <v>4.0323975909210226E-2</v>
      </c>
      <c r="Y577" s="100">
        <f t="shared" ref="Y577:Y591" si="849">(D577-D524)/D524</f>
        <v>0.40738571534818829</v>
      </c>
      <c r="Z577" s="100">
        <f t="shared" ref="Z577:Z591" si="850">(D577-D564)/D564</f>
        <v>0.1001661148341965</v>
      </c>
      <c r="AA577" s="100">
        <f t="shared" ref="AA577:AA591" si="851">(D577-D576)/(H577-H576)</f>
        <v>0.13641409202632065</v>
      </c>
      <c r="AB577" s="100">
        <f t="shared" ref="AB577:AB591" si="852">AVERAGE(AA565:AA577)</f>
        <v>0.4754228061861353</v>
      </c>
      <c r="AC577" s="100">
        <f t="shared" ref="AC577:AC591" si="853">AVERAGE(V565:V577)</f>
        <v>0.52457719381386481</v>
      </c>
      <c r="AD577" s="100">
        <f t="shared" ref="AD577:AD591" si="854">(D577-D573)/(H577-H573)</f>
        <v>0.53778454307492263</v>
      </c>
      <c r="AE577" s="359">
        <f t="shared" ref="AE577:AE591" si="855">AVERAGE(H565:H577)</f>
        <v>13717589.809230771</v>
      </c>
      <c r="AF577" s="100">
        <f t="shared" ref="AF577:AF591" si="856">(AE577-AE573)/AE573</f>
        <v>3.0112799840707787E-2</v>
      </c>
      <c r="AG577" s="100">
        <f t="shared" ref="AG577:AG591" si="857">(AE577-AE524)/AE524</f>
        <v>0.4232072213178546</v>
      </c>
      <c r="AI577" s="198">
        <f t="shared" ref="AI577:AI591" si="858">F577*G577</f>
        <v>8578324.5600000005</v>
      </c>
      <c r="AJ577" s="205">
        <f t="shared" ref="AJ577:AJ591" si="859">(AI577-AI573)/AI573</f>
        <v>2.9382608839232612E-2</v>
      </c>
      <c r="AK577" s="35">
        <f t="shared" ref="AK577:AK591" si="860">(F577-F573)</f>
        <v>2951.9200000000128</v>
      </c>
      <c r="AL577" s="35">
        <f t="shared" ref="AL577:AL591" si="861">F577-F576</f>
        <v>-591.22999999998137</v>
      </c>
      <c r="AM577" s="35">
        <f t="shared" ref="AM577:AM591" si="862">AL577*G577</f>
        <v>-25422.889999999199</v>
      </c>
      <c r="AN577">
        <f t="shared" ref="AN577:AN591" si="863">AK577*G577</f>
        <v>126932.56000000055</v>
      </c>
      <c r="AO577">
        <f t="shared" ref="AO577:AO591" si="864">(E577+F577)*G577</f>
        <v>8587551.0700000003</v>
      </c>
      <c r="AP577" s="35">
        <f t="shared" ref="AP577:AP591" si="865">H577/AO577</f>
        <v>1.6884879591173132</v>
      </c>
    </row>
    <row r="578" spans="2:42">
      <c r="B578" s="494">
        <v>46031</v>
      </c>
      <c r="C578" s="198">
        <v>5696312.9299999997</v>
      </c>
      <c r="D578" s="198">
        <v>8776665.7599999998</v>
      </c>
      <c r="E578" s="198">
        <v>180.5</v>
      </c>
      <c r="F578" s="198">
        <v>199081.02</v>
      </c>
      <c r="H578" s="136">
        <f t="shared" si="718"/>
        <v>14472978.689999999</v>
      </c>
      <c r="I578" s="136">
        <f t="shared" si="809"/>
        <v>447858.68999999948</v>
      </c>
      <c r="J578" s="136">
        <f t="shared" si="810"/>
        <v>-26997.890000000596</v>
      </c>
      <c r="K578" s="155">
        <f t="shared" si="811"/>
        <v>-1.865399692646172E-3</v>
      </c>
      <c r="L578" s="136" t="e">
        <f t="shared" si="812"/>
        <v>#DIV/0!</v>
      </c>
      <c r="M578" s="136" t="e">
        <f t="shared" si="813"/>
        <v>#DIV/0!</v>
      </c>
      <c r="N578" s="136" t="e">
        <f t="shared" si="814"/>
        <v>#DIV/0!</v>
      </c>
      <c r="O578" s="155">
        <f t="shared" si="840"/>
        <v>3.0944472426359906E-2</v>
      </c>
      <c r="P578" s="100">
        <f t="shared" si="841"/>
        <v>3.1932610202265614E-2</v>
      </c>
      <c r="Q578" s="100">
        <f t="shared" si="842"/>
        <v>0.43734825689611367</v>
      </c>
      <c r="S578" s="100">
        <f t="shared" si="843"/>
        <v>3.6870390676251315E-2</v>
      </c>
      <c r="T578" s="100">
        <f t="shared" si="844"/>
        <v>0.47766386550262058</v>
      </c>
      <c r="U578" s="100">
        <f t="shared" si="845"/>
        <v>0.1047576890964505</v>
      </c>
      <c r="V578" s="100">
        <f t="shared" si="846"/>
        <v>0.86134101590902412</v>
      </c>
      <c r="W578" s="100">
        <f t="shared" si="847"/>
        <v>0.45227866405807587</v>
      </c>
      <c r="X578" s="100">
        <f t="shared" si="848"/>
        <v>2.875293563842778E-2</v>
      </c>
      <c r="Y578" s="100">
        <f t="shared" si="849"/>
        <v>0.41233899937193014</v>
      </c>
      <c r="Z578" s="100">
        <f t="shared" si="850"/>
        <v>9.482446028537371E-2</v>
      </c>
      <c r="AA578" s="100">
        <f t="shared" si="851"/>
        <v>0.13865898409097591</v>
      </c>
      <c r="AB578" s="100">
        <f t="shared" si="852"/>
        <v>0.4410859551748359</v>
      </c>
      <c r="AC578" s="100">
        <f t="shared" si="853"/>
        <v>0.55891404482516427</v>
      </c>
      <c r="AD578" s="100">
        <f t="shared" si="854"/>
        <v>0.54772133594192418</v>
      </c>
      <c r="AE578" s="359">
        <f t="shared" si="855"/>
        <v>13817613.554615386</v>
      </c>
      <c r="AF578" s="100">
        <f t="shared" si="856"/>
        <v>3.0353323091384471E-2</v>
      </c>
      <c r="AG578" s="100">
        <f t="shared" si="857"/>
        <v>0.42620239249256386</v>
      </c>
      <c r="AI578" s="198">
        <f t="shared" si="858"/>
        <v>0</v>
      </c>
      <c r="AJ578" s="205">
        <f t="shared" si="859"/>
        <v>-1</v>
      </c>
      <c r="AK578" s="35">
        <f t="shared" si="860"/>
        <v>757.01999999998952</v>
      </c>
      <c r="AL578" s="35">
        <f t="shared" si="861"/>
        <v>-414.90000000002328</v>
      </c>
      <c r="AM578" s="35">
        <f t="shared" si="862"/>
        <v>0</v>
      </c>
      <c r="AN578">
        <f t="shared" si="863"/>
        <v>0</v>
      </c>
      <c r="AO578">
        <f t="shared" si="864"/>
        <v>0</v>
      </c>
      <c r="AP578" s="35" t="e">
        <f t="shared" si="865"/>
        <v>#DIV/0!</v>
      </c>
    </row>
    <row r="579" spans="2:42">
      <c r="B579" s="494">
        <v>46038</v>
      </c>
      <c r="C579" s="198">
        <v>5621973.6699999999</v>
      </c>
      <c r="D579" s="198">
        <v>8869185.7599999998</v>
      </c>
      <c r="E579" s="198">
        <v>178.3</v>
      </c>
      <c r="F579" s="198">
        <v>199274.36</v>
      </c>
      <c r="H579" s="136">
        <f t="shared" si="718"/>
        <v>14491159.43</v>
      </c>
      <c r="I579" s="136">
        <f t="shared" si="809"/>
        <v>407020.4299999997</v>
      </c>
      <c r="J579" s="136">
        <f t="shared" si="810"/>
        <v>18180.740000000224</v>
      </c>
      <c r="K579" s="155">
        <f t="shared" si="811"/>
        <v>1.2546090661567045E-3</v>
      </c>
      <c r="L579" s="136" t="e">
        <f t="shared" si="812"/>
        <v>#DIV/0!</v>
      </c>
      <c r="M579" s="136" t="e">
        <f t="shared" si="813"/>
        <v>#DIV/0!</v>
      </c>
      <c r="N579" s="136" t="e">
        <f t="shared" si="814"/>
        <v>#DIV/0!</v>
      </c>
      <c r="O579" s="155">
        <f t="shared" si="840"/>
        <v>2.8087499276101727E-2</v>
      </c>
      <c r="P579" s="100">
        <f t="shared" si="841"/>
        <v>2.8899205695143999E-2</v>
      </c>
      <c r="Q579" s="100">
        <f t="shared" si="842"/>
        <v>0.43293566336992578</v>
      </c>
      <c r="S579" s="100">
        <f t="shared" si="843"/>
        <v>2.7782932763632022E-2</v>
      </c>
      <c r="T579" s="100">
        <f t="shared" si="844"/>
        <v>0.45666119099063007</v>
      </c>
      <c r="U579" s="100">
        <f t="shared" si="845"/>
        <v>0.1033535609224958</v>
      </c>
      <c r="V579" s="100">
        <f t="shared" si="846"/>
        <v>-4.08890177187501</v>
      </c>
      <c r="W579" s="100">
        <f t="shared" si="847"/>
        <v>0.37337848127181239</v>
      </c>
      <c r="X579" s="100">
        <f t="shared" si="848"/>
        <v>2.9608042035082299E-2</v>
      </c>
      <c r="Y579" s="100">
        <f t="shared" si="849"/>
        <v>0.41829272411402135</v>
      </c>
      <c r="Z579" s="100">
        <f t="shared" si="850"/>
        <v>0.10160072933408516</v>
      </c>
      <c r="AA579" s="100">
        <f t="shared" si="851"/>
        <v>5.08890177187501</v>
      </c>
      <c r="AB579" s="100">
        <f t="shared" si="852"/>
        <v>0.93458315627734667</v>
      </c>
      <c r="AC579" s="100">
        <f t="shared" si="853"/>
        <v>6.5416843722653439E-2</v>
      </c>
      <c r="AD579" s="100">
        <f t="shared" si="854"/>
        <v>0.62662151872818761</v>
      </c>
      <c r="AE579" s="359">
        <f t="shared" si="855"/>
        <v>13921046.510769231</v>
      </c>
      <c r="AF579" s="100">
        <f t="shared" si="856"/>
        <v>3.053237801386419E-2</v>
      </c>
      <c r="AG579" s="100">
        <f t="shared" si="857"/>
        <v>0.4289641436238516</v>
      </c>
      <c r="AI579" s="198">
        <f t="shared" si="858"/>
        <v>0</v>
      </c>
      <c r="AJ579" s="205">
        <f t="shared" si="859"/>
        <v>-1</v>
      </c>
      <c r="AK579" s="35">
        <f t="shared" si="860"/>
        <v>206.35999999998603</v>
      </c>
      <c r="AL579" s="35">
        <f t="shared" si="861"/>
        <v>193.33999999999651</v>
      </c>
      <c r="AM579" s="35">
        <f t="shared" si="862"/>
        <v>0</v>
      </c>
      <c r="AN579">
        <f t="shared" si="863"/>
        <v>0</v>
      </c>
      <c r="AO579">
        <f t="shared" si="864"/>
        <v>0</v>
      </c>
      <c r="AP579" s="35" t="e">
        <f t="shared" si="865"/>
        <v>#DIV/0!</v>
      </c>
    </row>
    <row r="580" spans="2:42">
      <c r="B580" s="494">
        <v>46045</v>
      </c>
      <c r="C580" s="198">
        <v>5684042.46</v>
      </c>
      <c r="D580" s="198">
        <v>8844489.9900000002</v>
      </c>
      <c r="E580" s="198">
        <v>219.31</v>
      </c>
      <c r="F580" s="198">
        <v>200896.52</v>
      </c>
      <c r="H580" s="136">
        <f t="shared" si="718"/>
        <v>14528532.449999999</v>
      </c>
      <c r="I580" s="136">
        <f t="shared" si="809"/>
        <v>207146.50999999791</v>
      </c>
      <c r="J580" s="136">
        <f t="shared" si="810"/>
        <v>37373.019999999553</v>
      </c>
      <c r="K580" s="155">
        <f t="shared" si="811"/>
        <v>2.5723878257228627E-3</v>
      </c>
      <c r="L580" s="136" t="e">
        <f t="shared" si="812"/>
        <v>#DIV/0!</v>
      </c>
      <c r="M580" s="136" t="e">
        <f t="shared" si="813"/>
        <v>#DIV/0!</v>
      </c>
      <c r="N580" s="136" t="e">
        <f t="shared" si="814"/>
        <v>#DIV/0!</v>
      </c>
      <c r="O580" s="155">
        <f t="shared" si="840"/>
        <v>1.4257910130489328E-2</v>
      </c>
      <c r="P580" s="100">
        <f t="shared" si="841"/>
        <v>1.4464138517588047E-2</v>
      </c>
      <c r="Q580" s="100">
        <f t="shared" si="842"/>
        <v>0.44094798862319623</v>
      </c>
      <c r="S580" s="100">
        <f t="shared" si="843"/>
        <v>2.1329069236063206E-2</v>
      </c>
      <c r="T580" s="100">
        <f t="shared" si="844"/>
        <v>0.49056875105222775</v>
      </c>
      <c r="U580" s="100">
        <f t="shared" si="845"/>
        <v>0.10217677511379443</v>
      </c>
      <c r="V580" s="100">
        <f t="shared" si="846"/>
        <v>1.6607913944337593</v>
      </c>
      <c r="W580" s="100">
        <f t="shared" si="847"/>
        <v>0.57304127402388383</v>
      </c>
      <c r="X580" s="100">
        <f t="shared" si="848"/>
        <v>1.010079208140564E-2</v>
      </c>
      <c r="Y580" s="100">
        <f t="shared" si="849"/>
        <v>0.41076579092058857</v>
      </c>
      <c r="Z580" s="100">
        <f t="shared" si="850"/>
        <v>9.1081775280693764E-2</v>
      </c>
      <c r="AA580" s="100">
        <f t="shared" si="851"/>
        <v>-0.66079139443373447</v>
      </c>
      <c r="AB580" s="100">
        <f t="shared" si="852"/>
        <v>0.84752162810974041</v>
      </c>
      <c r="AC580" s="100">
        <f t="shared" si="853"/>
        <v>0.1524783718902615</v>
      </c>
      <c r="AD580" s="100">
        <f t="shared" si="854"/>
        <v>0.42695872597612516</v>
      </c>
      <c r="AE580" s="359">
        <f t="shared" si="855"/>
        <v>14018374.237692308</v>
      </c>
      <c r="AF580" s="100">
        <f t="shared" si="856"/>
        <v>2.9943476762558773E-2</v>
      </c>
      <c r="AG580" s="100">
        <f t="shared" si="857"/>
        <v>0.43132550371520184</v>
      </c>
      <c r="AI580" s="198">
        <f t="shared" si="858"/>
        <v>0</v>
      </c>
      <c r="AJ580" s="205">
        <f t="shared" si="859"/>
        <v>-1</v>
      </c>
      <c r="AK580" s="35">
        <f t="shared" si="860"/>
        <v>809.36999999999534</v>
      </c>
      <c r="AL580" s="35">
        <f t="shared" si="861"/>
        <v>1622.1600000000035</v>
      </c>
      <c r="AM580" s="35">
        <f t="shared" si="862"/>
        <v>0</v>
      </c>
      <c r="AN580">
        <f t="shared" si="863"/>
        <v>0</v>
      </c>
      <c r="AO580">
        <f t="shared" si="864"/>
        <v>0</v>
      </c>
      <c r="AP580" s="35" t="e">
        <f t="shared" si="865"/>
        <v>#DIV/0!</v>
      </c>
    </row>
    <row r="581" spans="2:42">
      <c r="B581" s="494">
        <v>46052</v>
      </c>
      <c r="C581" s="198">
        <v>5828492.0099999998</v>
      </c>
      <c r="D581" s="198">
        <v>8924876.1699999999</v>
      </c>
      <c r="E581" s="198">
        <v>260.91000000000003</v>
      </c>
      <c r="F581" s="198">
        <v>203773.01</v>
      </c>
      <c r="H581" s="136">
        <f t="shared" si="718"/>
        <v>14753368.18</v>
      </c>
      <c r="I581" s="136">
        <f t="shared" si="809"/>
        <v>253391.59999999963</v>
      </c>
      <c r="J581" s="136">
        <f t="shared" si="810"/>
        <v>224835.73000000045</v>
      </c>
      <c r="K581" s="155">
        <f t="shared" si="811"/>
        <v>1.5239620353594432E-2</v>
      </c>
      <c r="L581" s="136" t="e">
        <f t="shared" si="812"/>
        <v>#DIV/0!</v>
      </c>
      <c r="M581" s="136" t="e">
        <f t="shared" si="813"/>
        <v>#DIV/0!</v>
      </c>
      <c r="N581" s="136" t="e">
        <f t="shared" si="814"/>
        <v>#DIV/0!</v>
      </c>
      <c r="O581" s="155">
        <f t="shared" si="840"/>
        <v>1.717516955507848E-2</v>
      </c>
      <c r="P581" s="100">
        <f t="shared" si="841"/>
        <v>1.7475310984260889E-2</v>
      </c>
      <c r="Q581" s="100">
        <f t="shared" si="842"/>
        <v>0.45669404757908288</v>
      </c>
      <c r="S581" s="100">
        <f t="shared" si="843"/>
        <v>1.9044218540642945E-2</v>
      </c>
      <c r="T581" s="100">
        <f t="shared" si="844"/>
        <v>0.5079604977712372</v>
      </c>
      <c r="U581" s="100">
        <f t="shared" si="845"/>
        <v>0.1048741937355054</v>
      </c>
      <c r="V581" s="100">
        <f t="shared" si="846"/>
        <v>0.64246705806056503</v>
      </c>
      <c r="W581" s="100">
        <f t="shared" si="847"/>
        <v>0.42986701216614776</v>
      </c>
      <c r="X581" s="100">
        <f t="shared" si="848"/>
        <v>1.6453323042484258E-2</v>
      </c>
      <c r="Y581" s="100">
        <f t="shared" si="849"/>
        <v>0.42505460709382065</v>
      </c>
      <c r="Z581" s="100">
        <f t="shared" si="850"/>
        <v>9.1395413336437775E-2</v>
      </c>
      <c r="AA581" s="100">
        <f t="shared" si="851"/>
        <v>0.3575329419394308</v>
      </c>
      <c r="AB581" s="100">
        <f t="shared" si="852"/>
        <v>0.84606732676950058</v>
      </c>
      <c r="AC581" s="100">
        <f t="shared" si="853"/>
        <v>0.15393267323050103</v>
      </c>
      <c r="AD581" s="100">
        <f t="shared" si="854"/>
        <v>0.57013298783385224</v>
      </c>
      <c r="AE581" s="359">
        <f t="shared" si="855"/>
        <v>14118422.174615385</v>
      </c>
      <c r="AF581" s="100">
        <f t="shared" si="856"/>
        <v>2.922032011154671E-2</v>
      </c>
      <c r="AG581" s="100">
        <f t="shared" si="857"/>
        <v>0.43437716542398969</v>
      </c>
      <c r="AI581" s="198">
        <f t="shared" si="858"/>
        <v>0</v>
      </c>
      <c r="AJ581" s="205">
        <f t="shared" si="859"/>
        <v>-1</v>
      </c>
      <c r="AK581" s="35">
        <f t="shared" si="860"/>
        <v>4277.0899999999965</v>
      </c>
      <c r="AL581" s="35">
        <f t="shared" si="861"/>
        <v>2876.4900000000198</v>
      </c>
      <c r="AM581" s="35">
        <f t="shared" si="862"/>
        <v>0</v>
      </c>
      <c r="AN581">
        <f t="shared" si="863"/>
        <v>0</v>
      </c>
      <c r="AO581">
        <f t="shared" si="864"/>
        <v>0</v>
      </c>
      <c r="AP581" s="35" t="e">
        <f t="shared" si="865"/>
        <v>#DIV/0!</v>
      </c>
    </row>
    <row r="582" spans="2:42">
      <c r="B582" s="494">
        <v>46059</v>
      </c>
      <c r="C582" s="198">
        <v>5851424.2800000003</v>
      </c>
      <c r="D582" s="198">
        <v>9032014.3900000006</v>
      </c>
      <c r="E582" s="198">
        <v>240.85</v>
      </c>
      <c r="F582" s="198">
        <v>203424.72</v>
      </c>
      <c r="H582" s="136">
        <f t="shared" si="718"/>
        <v>14883438.670000002</v>
      </c>
      <c r="I582" s="136">
        <f t="shared" si="809"/>
        <v>410459.98000000231</v>
      </c>
      <c r="J582" s="136">
        <f t="shared" si="810"/>
        <v>130070.49000000209</v>
      </c>
      <c r="K582" s="155">
        <f t="shared" si="811"/>
        <v>8.7392767816607039E-3</v>
      </c>
      <c r="L582" s="136" t="e">
        <f t="shared" si="812"/>
        <v>#DIV/0!</v>
      </c>
      <c r="M582" s="136" t="e">
        <f t="shared" si="813"/>
        <v>#DIV/0!</v>
      </c>
      <c r="N582" s="136" t="e">
        <f t="shared" si="814"/>
        <v>#DIV/0!</v>
      </c>
      <c r="O582" s="155">
        <f t="shared" si="840"/>
        <v>2.7578302911097509E-2</v>
      </c>
      <c r="P582" s="100">
        <f t="shared" si="841"/>
        <v>2.8360435594616516E-2</v>
      </c>
      <c r="Q582" s="100">
        <f t="shared" si="842"/>
        <v>0.45090613597347656</v>
      </c>
      <c r="S582" s="100">
        <f t="shared" si="843"/>
        <v>2.7230131473834001E-2</v>
      </c>
      <c r="T582" s="100">
        <f t="shared" si="844"/>
        <v>0.47578282067197103</v>
      </c>
      <c r="U582" s="100">
        <f t="shared" si="845"/>
        <v>0.115957159964321</v>
      </c>
      <c r="V582" s="100">
        <f t="shared" si="846"/>
        <v>0.17630647812582328</v>
      </c>
      <c r="W582" s="100">
        <f t="shared" si="847"/>
        <v>0.37789640295748123</v>
      </c>
      <c r="X582" s="100">
        <f t="shared" si="848"/>
        <v>2.9094036047693905E-2</v>
      </c>
      <c r="Y582" s="100">
        <f t="shared" si="849"/>
        <v>0.43523251699052318</v>
      </c>
      <c r="Z582" s="100">
        <f t="shared" si="850"/>
        <v>0.10262171211535424</v>
      </c>
      <c r="AA582" s="100">
        <f t="shared" si="851"/>
        <v>0.82369352187416955</v>
      </c>
      <c r="AB582" s="100">
        <f t="shared" si="852"/>
        <v>0.96908632452511867</v>
      </c>
      <c r="AC582" s="100">
        <f t="shared" si="853"/>
        <v>3.0913675474882402E-2</v>
      </c>
      <c r="AD582" s="100">
        <f t="shared" si="854"/>
        <v>0.6221035970425165</v>
      </c>
      <c r="AE582" s="359">
        <f t="shared" si="855"/>
        <v>14229854.995384615</v>
      </c>
      <c r="AF582" s="100">
        <f t="shared" si="856"/>
        <v>2.9834489084515713E-2</v>
      </c>
      <c r="AG582" s="100">
        <f t="shared" si="857"/>
        <v>0.4378062738891314</v>
      </c>
      <c r="AI582" s="198">
        <f t="shared" si="858"/>
        <v>0</v>
      </c>
      <c r="AJ582" s="205" t="e">
        <f t="shared" si="859"/>
        <v>#DIV/0!</v>
      </c>
      <c r="AK582" s="35">
        <f t="shared" si="860"/>
        <v>4343.7000000000116</v>
      </c>
      <c r="AL582" s="35">
        <f t="shared" si="861"/>
        <v>-348.29000000000815</v>
      </c>
      <c r="AM582" s="35">
        <f t="shared" si="862"/>
        <v>0</v>
      </c>
      <c r="AN582">
        <f t="shared" si="863"/>
        <v>0</v>
      </c>
      <c r="AO582">
        <f t="shared" si="864"/>
        <v>0</v>
      </c>
      <c r="AP582" s="35" t="e">
        <f t="shared" si="865"/>
        <v>#DIV/0!</v>
      </c>
    </row>
    <row r="583" spans="2:42">
      <c r="B583" s="494">
        <v>46066</v>
      </c>
      <c r="C583" s="198">
        <v>5938029.0800000001</v>
      </c>
      <c r="D583" s="198">
        <v>9094010.7400000002</v>
      </c>
      <c r="E583" s="198">
        <v>239.74</v>
      </c>
      <c r="F583" s="198">
        <v>203988.85</v>
      </c>
      <c r="H583" s="136">
        <f t="shared" si="718"/>
        <v>15032039.82</v>
      </c>
      <c r="I583" s="136">
        <f t="shared" si="809"/>
        <v>540880.3900000006</v>
      </c>
      <c r="J583" s="136">
        <f t="shared" si="810"/>
        <v>148601.14999999851</v>
      </c>
      <c r="K583" s="155">
        <f t="shared" si="811"/>
        <v>9.8856277510844508E-3</v>
      </c>
      <c r="L583" s="136" t="e">
        <f t="shared" si="812"/>
        <v>#DIV/0!</v>
      </c>
      <c r="M583" s="136" t="e">
        <f t="shared" si="813"/>
        <v>#DIV/0!</v>
      </c>
      <c r="N583" s="136" t="e">
        <f t="shared" si="814"/>
        <v>#DIV/0!</v>
      </c>
      <c r="O583" s="155">
        <f t="shared" si="840"/>
        <v>3.5981835896972805E-2</v>
      </c>
      <c r="P583" s="100">
        <f t="shared" si="841"/>
        <v>3.7324852618780456E-2</v>
      </c>
      <c r="Q583" s="100">
        <f t="shared" si="842"/>
        <v>0.46344524785091123</v>
      </c>
      <c r="S583" s="100">
        <f t="shared" si="843"/>
        <v>5.6217874460447292E-2</v>
      </c>
      <c r="T583" s="100">
        <f t="shared" si="844"/>
        <v>0.50673767769673772</v>
      </c>
      <c r="U583" s="100">
        <f t="shared" si="845"/>
        <v>0.10859699504102238</v>
      </c>
      <c r="V583" s="100">
        <f t="shared" si="846"/>
        <v>0.58280033499068262</v>
      </c>
      <c r="W583" s="100">
        <f t="shared" si="847"/>
        <v>0.58433512444405644</v>
      </c>
      <c r="X583" s="100">
        <f t="shared" si="848"/>
        <v>2.5348998891641262E-2</v>
      </c>
      <c r="Y583" s="100">
        <f t="shared" si="849"/>
        <v>0.43649484614248518</v>
      </c>
      <c r="Z583" s="100">
        <f t="shared" si="850"/>
        <v>0.10192860785770866</v>
      </c>
      <c r="AA583" s="100">
        <f t="shared" si="851"/>
        <v>0.41719966500932359</v>
      </c>
      <c r="AB583" s="100">
        <f t="shared" si="852"/>
        <v>0.97408233380783593</v>
      </c>
      <c r="AC583" s="100">
        <f t="shared" si="853"/>
        <v>2.5917666192165713E-2</v>
      </c>
      <c r="AD583" s="100">
        <f t="shared" si="854"/>
        <v>0.4156648755559435</v>
      </c>
      <c r="AE583" s="359">
        <f t="shared" si="855"/>
        <v>14339307.366153846</v>
      </c>
      <c r="AF583" s="100">
        <f t="shared" si="856"/>
        <v>3.0045216432618801E-2</v>
      </c>
      <c r="AG583" s="100">
        <f t="shared" si="857"/>
        <v>0.44078018344161701</v>
      </c>
      <c r="AI583" s="198">
        <f t="shared" si="858"/>
        <v>0</v>
      </c>
      <c r="AJ583" s="205" t="e">
        <f t="shared" si="859"/>
        <v>#DIV/0!</v>
      </c>
      <c r="AK583" s="35">
        <f t="shared" si="860"/>
        <v>4714.4900000000198</v>
      </c>
      <c r="AL583" s="35">
        <f t="shared" si="861"/>
        <v>564.13000000000466</v>
      </c>
      <c r="AM583" s="35">
        <f t="shared" si="862"/>
        <v>0</v>
      </c>
      <c r="AN583">
        <f t="shared" si="863"/>
        <v>0</v>
      </c>
      <c r="AO583">
        <f t="shared" si="864"/>
        <v>0</v>
      </c>
      <c r="AP583" s="35" t="e">
        <f t="shared" si="865"/>
        <v>#DIV/0!</v>
      </c>
    </row>
    <row r="584" spans="2:42">
      <c r="B584" s="494">
        <v>46073</v>
      </c>
      <c r="C584" s="198">
        <v>5878442.9500000002</v>
      </c>
      <c r="D584" s="198">
        <v>9167571.3100000005</v>
      </c>
      <c r="E584" s="198">
        <v>227.59</v>
      </c>
      <c r="F584" s="198">
        <v>203847.54</v>
      </c>
      <c r="H584" s="136">
        <f t="shared" si="718"/>
        <v>15046014.260000002</v>
      </c>
      <c r="I584" s="136">
        <f t="shared" si="809"/>
        <v>517481.81000000238</v>
      </c>
      <c r="J584" s="136">
        <f t="shared" si="810"/>
        <v>13974.440000001341</v>
      </c>
      <c r="K584" s="155">
        <f t="shared" si="811"/>
        <v>9.2878019112028543E-4</v>
      </c>
      <c r="L584" s="136" t="e">
        <f t="shared" si="812"/>
        <v>#DIV/0!</v>
      </c>
      <c r="M584" s="136" t="e">
        <f t="shared" si="813"/>
        <v>#DIV/0!</v>
      </c>
      <c r="N584" s="136" t="e">
        <f t="shared" si="814"/>
        <v>#DIV/0!</v>
      </c>
      <c r="O584" s="155">
        <f t="shared" si="840"/>
        <v>3.439328190560962E-2</v>
      </c>
      <c r="P584" s="100">
        <f t="shared" si="841"/>
        <v>3.5618312570861378E-2</v>
      </c>
      <c r="Q584" s="100">
        <f t="shared" si="842"/>
        <v>0.45059644562751078</v>
      </c>
      <c r="S584" s="100">
        <f t="shared" si="843"/>
        <v>3.4201097435151852E-2</v>
      </c>
      <c r="T584" s="100">
        <f t="shared" si="844"/>
        <v>0.46945350597486074</v>
      </c>
      <c r="U584" s="100">
        <f t="shared" si="845"/>
        <v>0.10460483851116203</v>
      </c>
      <c r="V584" s="100">
        <f t="shared" si="846"/>
        <v>-4.2639368733197305</v>
      </c>
      <c r="W584" s="100">
        <f t="shared" si="847"/>
        <v>0.37566632535354105</v>
      </c>
      <c r="X584" s="100">
        <f t="shared" si="848"/>
        <v>3.6529106863741306E-2</v>
      </c>
      <c r="Y584" s="100">
        <f t="shared" si="849"/>
        <v>0.43875748034288858</v>
      </c>
      <c r="Z584" s="100">
        <f t="shared" si="850"/>
        <v>0.10335670694243375</v>
      </c>
      <c r="AA584" s="100">
        <f t="shared" si="851"/>
        <v>5.2639368733196639</v>
      </c>
      <c r="AB584" s="100">
        <f t="shared" si="852"/>
        <v>1.1777778649866453</v>
      </c>
      <c r="AC584" s="100">
        <f t="shared" si="853"/>
        <v>-0.17777786498664888</v>
      </c>
      <c r="AD584" s="100">
        <f t="shared" si="854"/>
        <v>0.62433367464645528</v>
      </c>
      <c r="AE584" s="359">
        <f t="shared" si="855"/>
        <v>14448188.309230767</v>
      </c>
      <c r="AF584" s="100">
        <f t="shared" si="856"/>
        <v>3.0660764525945138E-2</v>
      </c>
      <c r="AG584" s="100">
        <f t="shared" si="857"/>
        <v>0.44291728792486673</v>
      </c>
      <c r="AI584" s="198">
        <f t="shared" si="858"/>
        <v>0</v>
      </c>
      <c r="AJ584" s="205" t="e">
        <f t="shared" si="859"/>
        <v>#DIV/0!</v>
      </c>
      <c r="AK584" s="35">
        <f t="shared" si="860"/>
        <v>2951.0200000000186</v>
      </c>
      <c r="AL584" s="35">
        <f t="shared" si="861"/>
        <v>-141.30999999999767</v>
      </c>
      <c r="AM584" s="35">
        <f t="shared" si="862"/>
        <v>0</v>
      </c>
      <c r="AN584">
        <f t="shared" si="863"/>
        <v>0</v>
      </c>
      <c r="AO584">
        <f t="shared" si="864"/>
        <v>0</v>
      </c>
      <c r="AP584" s="35" t="e">
        <f t="shared" si="865"/>
        <v>#DIV/0!</v>
      </c>
    </row>
    <row r="585" spans="2:42">
      <c r="B585" s="494">
        <v>46080</v>
      </c>
      <c r="C585" s="198">
        <v>5931623.9000000004</v>
      </c>
      <c r="D585" s="198">
        <v>9256566.8499999996</v>
      </c>
      <c r="E585" s="198">
        <v>215.58</v>
      </c>
      <c r="F585" s="198">
        <v>204976.86</v>
      </c>
      <c r="H585" s="136">
        <f t="shared" si="718"/>
        <v>15188190.75</v>
      </c>
      <c r="I585" s="136">
        <f t="shared" si="809"/>
        <v>434822.5700000003</v>
      </c>
      <c r="J585" s="136">
        <f t="shared" si="810"/>
        <v>142176.48999999836</v>
      </c>
      <c r="K585" s="155">
        <f t="shared" si="811"/>
        <v>9.3609892277655496E-3</v>
      </c>
      <c r="L585" s="136" t="e">
        <f t="shared" si="812"/>
        <v>#DIV/0!</v>
      </c>
      <c r="M585" s="136" t="e">
        <f t="shared" si="813"/>
        <v>#DIV/0!</v>
      </c>
      <c r="N585" s="136" t="e">
        <f t="shared" si="814"/>
        <v>#DIV/0!</v>
      </c>
      <c r="O585" s="155">
        <f t="shared" si="840"/>
        <v>2.862899058599197E-2</v>
      </c>
      <c r="P585" s="100">
        <f t="shared" si="841"/>
        <v>2.9472766130072971E-2</v>
      </c>
      <c r="Q585" s="100">
        <f t="shared" si="842"/>
        <v>0.46498017459551022</v>
      </c>
      <c r="S585" s="100">
        <f t="shared" si="843"/>
        <v>1.7694437913452779E-2</v>
      </c>
      <c r="T585" s="100">
        <f t="shared" si="844"/>
        <v>0.49699947657218896</v>
      </c>
      <c r="U585" s="100">
        <f t="shared" si="845"/>
        <v>9.6404684747030969E-2</v>
      </c>
      <c r="V585" s="100">
        <f t="shared" si="846"/>
        <v>0.37404883184273857</v>
      </c>
      <c r="W585" s="100">
        <f t="shared" si="847"/>
        <v>0.2371815474067975</v>
      </c>
      <c r="X585" s="100">
        <f t="shared" si="848"/>
        <v>3.7164737491254145E-2</v>
      </c>
      <c r="Y585" s="100">
        <f t="shared" si="849"/>
        <v>0.44517249675418141</v>
      </c>
      <c r="Z585" s="100">
        <f t="shared" si="850"/>
        <v>0.10051785729359326</v>
      </c>
      <c r="AA585" s="100">
        <f t="shared" si="851"/>
        <v>0.62595116815726803</v>
      </c>
      <c r="AB585" s="100">
        <f t="shared" si="852"/>
        <v>1.184642845855034</v>
      </c>
      <c r="AC585" s="100">
        <f t="shared" si="853"/>
        <v>-0.18464284585503699</v>
      </c>
      <c r="AD585" s="100">
        <f t="shared" si="854"/>
        <v>0.76281845259320247</v>
      </c>
      <c r="AE585" s="359">
        <f t="shared" si="855"/>
        <v>14553343.828461537</v>
      </c>
      <c r="AF585" s="100">
        <f t="shared" si="856"/>
        <v>3.0805259147734777E-2</v>
      </c>
      <c r="AG585" s="100">
        <f t="shared" si="857"/>
        <v>0.44515589420186247</v>
      </c>
      <c r="AI585" s="198">
        <f t="shared" si="858"/>
        <v>0</v>
      </c>
      <c r="AJ585" s="205" t="e">
        <f t="shared" si="859"/>
        <v>#DIV/0!</v>
      </c>
      <c r="AK585" s="35">
        <f t="shared" si="860"/>
        <v>1203.8499999999767</v>
      </c>
      <c r="AL585" s="35">
        <f t="shared" si="861"/>
        <v>1129.3199999999779</v>
      </c>
      <c r="AM585" s="35">
        <f t="shared" si="862"/>
        <v>0</v>
      </c>
      <c r="AN585">
        <f t="shared" si="863"/>
        <v>0</v>
      </c>
      <c r="AO585">
        <f t="shared" si="864"/>
        <v>0</v>
      </c>
      <c r="AP585" s="35" t="e">
        <f t="shared" si="865"/>
        <v>#DIV/0!</v>
      </c>
    </row>
    <row r="586" spans="2:42">
      <c r="B586" s="494">
        <v>46087</v>
      </c>
      <c r="C586" s="198">
        <v>5939265.4800000004</v>
      </c>
      <c r="D586" s="198">
        <v>9337309.3900000006</v>
      </c>
      <c r="E586" s="198">
        <v>184.12</v>
      </c>
      <c r="F586" s="198">
        <v>203355.33</v>
      </c>
      <c r="H586" s="136">
        <f t="shared" si="718"/>
        <v>15276574.870000001</v>
      </c>
      <c r="I586" s="136">
        <f t="shared" si="809"/>
        <v>393136.19999999925</v>
      </c>
      <c r="J586" s="136">
        <f t="shared" si="810"/>
        <v>88384.120000001043</v>
      </c>
      <c r="K586" s="155">
        <f t="shared" si="811"/>
        <v>5.7855979335766534E-3</v>
      </c>
      <c r="L586" s="136" t="e">
        <f t="shared" si="812"/>
        <v>#DIV/0!</v>
      </c>
      <c r="M586" s="136" t="e">
        <f t="shared" si="813"/>
        <v>#DIV/0!</v>
      </c>
      <c r="N586" s="136" t="e">
        <f t="shared" si="814"/>
        <v>#DIV/0!</v>
      </c>
      <c r="O586" s="155">
        <f t="shared" si="840"/>
        <v>2.5734577504806823E-2</v>
      </c>
      <c r="P586" s="100">
        <f t="shared" si="841"/>
        <v>2.6414339368524383E-2</v>
      </c>
      <c r="Q586" s="100">
        <f t="shared" si="842"/>
        <v>0.45123473997551927</v>
      </c>
      <c r="S586" s="100">
        <f t="shared" si="843"/>
        <v>1.5011934837854585E-2</v>
      </c>
      <c r="T586" s="100">
        <f t="shared" si="844"/>
        <v>0.4709668493714555</v>
      </c>
      <c r="U586" s="100">
        <f t="shared" si="845"/>
        <v>9.4381128324870264E-2</v>
      </c>
      <c r="V586" s="100">
        <f t="shared" si="846"/>
        <v>8.6458743946310535E-2</v>
      </c>
      <c r="W586" s="100">
        <f t="shared" si="847"/>
        <v>0.22343706837477789</v>
      </c>
      <c r="X586" s="100">
        <f t="shared" si="848"/>
        <v>3.3801429760565292E-2</v>
      </c>
      <c r="Y586" s="100">
        <f t="shared" si="849"/>
        <v>0.43895669156645528</v>
      </c>
      <c r="Z586" s="100">
        <f t="shared" si="850"/>
        <v>0.10630684074733018</v>
      </c>
      <c r="AA586" s="100">
        <f t="shared" si="851"/>
        <v>0.91354125605368941</v>
      </c>
      <c r="AB586" s="100">
        <f t="shared" si="852"/>
        <v>1.2064234325647836</v>
      </c>
      <c r="AC586" s="100">
        <f t="shared" si="853"/>
        <v>-0.2064234325647864</v>
      </c>
      <c r="AD586" s="100">
        <f t="shared" si="854"/>
        <v>0.7765629316252245</v>
      </c>
      <c r="AE586" s="359">
        <f t="shared" si="855"/>
        <v>14661762.972307691</v>
      </c>
      <c r="AF586" s="100">
        <f t="shared" si="856"/>
        <v>3.0352240206464768E-2</v>
      </c>
      <c r="AG586" s="100">
        <f t="shared" si="857"/>
        <v>0.44729172310334553</v>
      </c>
      <c r="AI586" s="198">
        <f t="shared" si="858"/>
        <v>0</v>
      </c>
      <c r="AJ586" s="205" t="e">
        <f t="shared" si="859"/>
        <v>#DIV/0!</v>
      </c>
      <c r="AK586" s="35">
        <f t="shared" si="860"/>
        <v>-69.39000000001397</v>
      </c>
      <c r="AL586" s="35">
        <f t="shared" si="861"/>
        <v>-1621.5299999999988</v>
      </c>
      <c r="AM586" s="35">
        <f t="shared" si="862"/>
        <v>0</v>
      </c>
      <c r="AN586">
        <f t="shared" si="863"/>
        <v>0</v>
      </c>
      <c r="AO586">
        <f t="shared" si="864"/>
        <v>0</v>
      </c>
      <c r="AP586" s="35" t="e">
        <f t="shared" si="865"/>
        <v>#DIV/0!</v>
      </c>
    </row>
    <row r="587" spans="2:42">
      <c r="B587" s="494">
        <v>46094</v>
      </c>
      <c r="C587" s="198">
        <v>5984942.2199999997</v>
      </c>
      <c r="D587" s="198">
        <v>9444837.0600000005</v>
      </c>
      <c r="E587" s="198">
        <v>176.34</v>
      </c>
      <c r="F587" s="198">
        <v>202764.25</v>
      </c>
      <c r="H587" s="136">
        <f t="shared" si="718"/>
        <v>15429779.280000001</v>
      </c>
      <c r="I587" s="136">
        <f t="shared" si="809"/>
        <v>397739.46000000089</v>
      </c>
      <c r="J587" s="136">
        <f t="shared" si="810"/>
        <v>153204.41000000015</v>
      </c>
      <c r="K587" s="155">
        <f t="shared" si="811"/>
        <v>9.9291381438348179E-3</v>
      </c>
      <c r="L587" s="136" t="e">
        <f t="shared" si="812"/>
        <v>#DIV/0!</v>
      </c>
      <c r="M587" s="136" t="e">
        <f t="shared" si="813"/>
        <v>#DIV/0!</v>
      </c>
      <c r="N587" s="136" t="e">
        <f t="shared" si="814"/>
        <v>#DIV/0!</v>
      </c>
      <c r="O587" s="155">
        <f t="shared" si="840"/>
        <v>2.5777391418394992E-2</v>
      </c>
      <c r="P587" s="100">
        <f t="shared" si="841"/>
        <v>2.6459446938852035E-2</v>
      </c>
      <c r="Q587" s="100">
        <f t="shared" si="842"/>
        <v>0.46139067850507931</v>
      </c>
      <c r="S587" s="100">
        <f t="shared" si="843"/>
        <v>7.9004564255181556E-3</v>
      </c>
      <c r="T587" s="100">
        <f t="shared" si="844"/>
        <v>0.49161341792121654</v>
      </c>
      <c r="U587" s="100">
        <f t="shared" si="845"/>
        <v>8.9408088018470375E-2</v>
      </c>
      <c r="V587" s="100">
        <f t="shared" si="846"/>
        <v>0.29814246208708517</v>
      </c>
      <c r="W587" s="100">
        <f t="shared" si="847"/>
        <v>0.11794942347435067</v>
      </c>
      <c r="X587" s="100">
        <f t="shared" si="848"/>
        <v>3.8577733194979744E-2</v>
      </c>
      <c r="Y587" s="100">
        <f t="shared" si="849"/>
        <v>0.44286522688282276</v>
      </c>
      <c r="Z587" s="100">
        <f t="shared" si="850"/>
        <v>0.10707233450594776</v>
      </c>
      <c r="AA587" s="100">
        <f t="shared" si="851"/>
        <v>0.70185753791290872</v>
      </c>
      <c r="AB587" s="100">
        <f t="shared" si="852"/>
        <v>1.2159648269531838</v>
      </c>
      <c r="AC587" s="100">
        <f t="shared" si="853"/>
        <v>-0.21596482695318725</v>
      </c>
      <c r="AD587" s="100">
        <f t="shared" si="854"/>
        <v>0.882050576525647</v>
      </c>
      <c r="AE587" s="359">
        <f t="shared" si="855"/>
        <v>14769813.686153848</v>
      </c>
      <c r="AF587" s="100">
        <f t="shared" si="856"/>
        <v>3.0022811353926263E-2</v>
      </c>
      <c r="AG587" s="100">
        <f t="shared" si="857"/>
        <v>0.44911829062352815</v>
      </c>
      <c r="AI587" s="198">
        <f t="shared" si="858"/>
        <v>0</v>
      </c>
      <c r="AJ587" s="205" t="e">
        <f t="shared" si="859"/>
        <v>#DIV/0!</v>
      </c>
      <c r="AK587" s="35">
        <f t="shared" si="860"/>
        <v>-1224.6000000000058</v>
      </c>
      <c r="AL587" s="35">
        <f t="shared" si="861"/>
        <v>-591.07999999998719</v>
      </c>
      <c r="AM587" s="35">
        <f t="shared" si="862"/>
        <v>0</v>
      </c>
      <c r="AN587">
        <f t="shared" si="863"/>
        <v>0</v>
      </c>
      <c r="AO587">
        <f t="shared" si="864"/>
        <v>0</v>
      </c>
      <c r="AP587" s="35" t="e">
        <f t="shared" si="865"/>
        <v>#DIV/0!</v>
      </c>
    </row>
    <row r="588" spans="2:42">
      <c r="B588" s="494">
        <v>46100</v>
      </c>
      <c r="C588" s="198">
        <v>5901791.9699999997</v>
      </c>
      <c r="D588" s="198">
        <v>9464974.5500000007</v>
      </c>
      <c r="E588" s="198">
        <v>202.6</v>
      </c>
      <c r="F588" s="198">
        <v>202962.47</v>
      </c>
      <c r="H588" s="136">
        <f t="shared" si="718"/>
        <v>15366766.52</v>
      </c>
      <c r="I588" s="136">
        <f t="shared" si="809"/>
        <v>320752.25999999791</v>
      </c>
      <c r="J588" s="136">
        <f t="shared" si="810"/>
        <v>-63012.760000001639</v>
      </c>
      <c r="K588" s="155">
        <f t="shared" si="811"/>
        <v>-4.1005868032152311E-3</v>
      </c>
      <c r="L588" s="136" t="e">
        <f t="shared" si="812"/>
        <v>#DIV/0!</v>
      </c>
      <c r="M588" s="136" t="e">
        <f t="shared" si="813"/>
        <v>#DIV/0!</v>
      </c>
      <c r="N588" s="136" t="e">
        <f t="shared" si="814"/>
        <v>#DIV/0!</v>
      </c>
      <c r="O588" s="155">
        <f t="shared" si="840"/>
        <v>2.0873113389374118E-2</v>
      </c>
      <c r="P588" s="100">
        <f t="shared" si="841"/>
        <v>2.1318088262930961E-2</v>
      </c>
      <c r="Q588" s="100">
        <f t="shared" si="842"/>
        <v>0.44924240826685247</v>
      </c>
      <c r="S588" s="100">
        <f t="shared" si="843"/>
        <v>3.9719735648705333E-3</v>
      </c>
      <c r="T588" s="100">
        <f t="shared" si="844"/>
        <v>0.45375040427854163</v>
      </c>
      <c r="U588" s="100">
        <f t="shared" si="845"/>
        <v>7.8938005678609521E-2</v>
      </c>
      <c r="V588" s="100">
        <f t="shared" si="846"/>
        <v>1.3195779711918323</v>
      </c>
      <c r="W588" s="100">
        <f t="shared" si="847"/>
        <v>7.2794561135749142E-2</v>
      </c>
      <c r="X588" s="100">
        <f t="shared" si="848"/>
        <v>3.2440788289870438E-2</v>
      </c>
      <c r="Y588" s="100">
        <f t="shared" si="849"/>
        <v>0.44644561586732961</v>
      </c>
      <c r="Z588" s="100">
        <f t="shared" si="850"/>
        <v>9.8772105810239028E-2</v>
      </c>
      <c r="AA588" s="100">
        <f t="shared" si="851"/>
        <v>-0.31957797119186176</v>
      </c>
      <c r="AB588" s="100">
        <f t="shared" si="852"/>
        <v>1.0834974829534387</v>
      </c>
      <c r="AC588" s="100">
        <f t="shared" si="853"/>
        <v>-8.3497482953444335E-2</v>
      </c>
      <c r="AD588" s="100">
        <f t="shared" si="854"/>
        <v>0.92720543886425666</v>
      </c>
      <c r="AE588" s="359">
        <f t="shared" si="855"/>
        <v>14868477.341538467</v>
      </c>
      <c r="AF588" s="100">
        <f t="shared" si="856"/>
        <v>2.9089393307476612E-2</v>
      </c>
      <c r="AG588" s="100">
        <f t="shared" si="857"/>
        <v>0.4506810068359437</v>
      </c>
      <c r="AI588" s="198">
        <f t="shared" si="858"/>
        <v>0</v>
      </c>
      <c r="AJ588" s="205" t="e">
        <f t="shared" si="859"/>
        <v>#DIV/0!</v>
      </c>
      <c r="AK588" s="35">
        <f t="shared" si="860"/>
        <v>-885.07000000000698</v>
      </c>
      <c r="AL588" s="35">
        <f t="shared" si="861"/>
        <v>198.22000000000116</v>
      </c>
      <c r="AM588" s="35">
        <f t="shared" si="862"/>
        <v>0</v>
      </c>
      <c r="AN588">
        <f t="shared" si="863"/>
        <v>0</v>
      </c>
      <c r="AO588">
        <f t="shared" si="864"/>
        <v>0</v>
      </c>
      <c r="AP588" s="35" t="e">
        <f t="shared" si="865"/>
        <v>#DIV/0!</v>
      </c>
    </row>
    <row r="589" spans="2:42">
      <c r="B589" s="494">
        <v>46108</v>
      </c>
      <c r="C589" s="198">
        <v>6049214.1100000003</v>
      </c>
      <c r="D589" s="198">
        <v>9501147.9800000004</v>
      </c>
      <c r="E589" s="198">
        <v>242.28</v>
      </c>
      <c r="F589" s="198">
        <v>203097.14</v>
      </c>
      <c r="H589" s="136">
        <f t="shared" si="718"/>
        <v>15550362.09</v>
      </c>
      <c r="I589" s="136">
        <f t="shared" si="809"/>
        <v>362171.33999999985</v>
      </c>
      <c r="J589" s="136">
        <f t="shared" si="810"/>
        <v>183595.5700000003</v>
      </c>
      <c r="K589" s="155">
        <f t="shared" si="811"/>
        <v>1.1806514146578326E-2</v>
      </c>
      <c r="L589" s="136" t="e">
        <f t="shared" si="812"/>
        <v>#DIV/0!</v>
      </c>
      <c r="M589" s="136" t="e">
        <f t="shared" si="813"/>
        <v>#DIV/0!</v>
      </c>
      <c r="N589" s="136" t="e">
        <f t="shared" si="814"/>
        <v>#DIV/0!</v>
      </c>
      <c r="O589" s="155">
        <f t="shared" si="840"/>
        <v>2.3290219089682936E-2</v>
      </c>
      <c r="P589" s="100">
        <f t="shared" si="841"/>
        <v>2.3845588059920819E-2</v>
      </c>
      <c r="Q589" s="100">
        <f t="shared" si="842"/>
        <v>0.44031310936908807</v>
      </c>
      <c r="S589" s="100">
        <f t="shared" si="843"/>
        <v>1.982428622961074E-2</v>
      </c>
      <c r="T589" s="100">
        <f t="shared" si="844"/>
        <v>0.49911134764076137</v>
      </c>
      <c r="U589" s="100">
        <f t="shared" si="845"/>
        <v>8.6944416769181007E-2</v>
      </c>
      <c r="V589" s="100">
        <f t="shared" si="846"/>
        <v>0.80297220679126602</v>
      </c>
      <c r="W589" s="100">
        <f t="shared" si="847"/>
        <v>0.32468115781883794</v>
      </c>
      <c r="X589" s="100">
        <f t="shared" si="848"/>
        <v>2.6422445163889335E-2</v>
      </c>
      <c r="Y589" s="100">
        <f t="shared" si="849"/>
        <v>0.40522191023491738</v>
      </c>
      <c r="Z589" s="100">
        <f t="shared" si="850"/>
        <v>8.5095591846630306E-2</v>
      </c>
      <c r="AA589" s="100">
        <f t="shared" si="851"/>
        <v>0.19702779320873398</v>
      </c>
      <c r="AB589" s="100">
        <f t="shared" si="852"/>
        <v>1.0526420184493768</v>
      </c>
      <c r="AC589" s="100">
        <f t="shared" si="853"/>
        <v>-5.2642018449382211E-2</v>
      </c>
      <c r="AD589" s="100">
        <f t="shared" si="854"/>
        <v>0.67531884218116467</v>
      </c>
      <c r="AE589" s="359">
        <f t="shared" si="855"/>
        <v>14963013.968461541</v>
      </c>
      <c r="AF589" s="100">
        <f t="shared" si="856"/>
        <v>2.8149554138810678E-2</v>
      </c>
      <c r="AG589" s="100">
        <f t="shared" si="857"/>
        <v>0.44961256526656179</v>
      </c>
      <c r="AI589" s="198">
        <f t="shared" si="858"/>
        <v>0</v>
      </c>
      <c r="AJ589" s="205" t="e">
        <f t="shared" si="859"/>
        <v>#DIV/0!</v>
      </c>
      <c r="AK589" s="35">
        <f t="shared" si="860"/>
        <v>-1879.7199999999721</v>
      </c>
      <c r="AL589" s="35">
        <f t="shared" si="861"/>
        <v>134.67000000001281</v>
      </c>
      <c r="AM589" s="35">
        <f t="shared" si="862"/>
        <v>0</v>
      </c>
      <c r="AN589">
        <f t="shared" si="863"/>
        <v>0</v>
      </c>
      <c r="AO589">
        <f t="shared" si="864"/>
        <v>0</v>
      </c>
      <c r="AP589" s="35" t="e">
        <f t="shared" si="865"/>
        <v>#DIV/0!</v>
      </c>
    </row>
    <row r="590" spans="2:42">
      <c r="B590" s="494">
        <v>46115</v>
      </c>
      <c r="C590" s="198">
        <v>6161499.0499999998</v>
      </c>
      <c r="D590" s="198">
        <v>9663608.3200000003</v>
      </c>
      <c r="E590" s="198">
        <v>220.85</v>
      </c>
      <c r="F590" s="198">
        <v>204461.69</v>
      </c>
      <c r="H590" s="136">
        <f t="shared" si="718"/>
        <v>15825107.370000001</v>
      </c>
      <c r="I590" s="136">
        <f t="shared" si="809"/>
        <v>548532.5</v>
      </c>
      <c r="J590" s="136">
        <f t="shared" si="810"/>
        <v>274745.28000000119</v>
      </c>
      <c r="K590" s="155">
        <f t="shared" si="811"/>
        <v>1.7361353296145198E-2</v>
      </c>
      <c r="L590" s="136" t="e">
        <f t="shared" si="812"/>
        <v>#DIV/0!</v>
      </c>
      <c r="M590" s="136" t="e">
        <f t="shared" si="813"/>
        <v>#DIV/0!</v>
      </c>
      <c r="N590" s="136" t="e">
        <f t="shared" si="814"/>
        <v>#DIV/0!</v>
      </c>
      <c r="O590" s="155">
        <f t="shared" si="840"/>
        <v>3.466216608677581E-2</v>
      </c>
      <c r="P590" s="100">
        <f t="shared" si="841"/>
        <v>3.5906772602358868E-2</v>
      </c>
      <c r="Q590" s="100">
        <f t="shared" si="842"/>
        <v>0.4602067408037589</v>
      </c>
      <c r="S590" s="100">
        <f t="shared" si="843"/>
        <v>3.7417685865087709E-2</v>
      </c>
      <c r="T590" s="100">
        <f t="shared" si="844"/>
        <v>0.50019175139105276</v>
      </c>
      <c r="U590" s="100">
        <f t="shared" si="845"/>
        <v>7.7266636665795807E-2</v>
      </c>
      <c r="V590" s="100">
        <f t="shared" si="846"/>
        <v>0.40868742130892655</v>
      </c>
      <c r="W590" s="100">
        <f t="shared" si="847"/>
        <v>0.40514202895908513</v>
      </c>
      <c r="X590" s="100">
        <f t="shared" si="848"/>
        <v>3.4945712557137368E-2</v>
      </c>
      <c r="Y590" s="100">
        <f t="shared" si="849"/>
        <v>0.43580653802820296</v>
      </c>
      <c r="Z590" s="100">
        <f t="shared" si="850"/>
        <v>0.1005874594050529</v>
      </c>
      <c r="AA590" s="100">
        <f t="shared" si="851"/>
        <v>0.59131257869106668</v>
      </c>
      <c r="AB590" s="100">
        <f t="shared" si="852"/>
        <v>1.0876342097312803</v>
      </c>
      <c r="AC590" s="100">
        <f t="shared" si="853"/>
        <v>-8.7634209731286647E-2</v>
      </c>
      <c r="AD590" s="100">
        <f t="shared" si="854"/>
        <v>0.5948579710409132</v>
      </c>
      <c r="AE590" s="359">
        <f t="shared" si="855"/>
        <v>15064947.106153846</v>
      </c>
      <c r="AF590" s="100">
        <f t="shared" si="856"/>
        <v>2.749902140743005E-2</v>
      </c>
      <c r="AG590" s="100">
        <f t="shared" si="857"/>
        <v>0.45086470736335038</v>
      </c>
      <c r="AI590" s="198">
        <f t="shared" si="858"/>
        <v>0</v>
      </c>
      <c r="AJ590" s="205" t="e">
        <f t="shared" si="859"/>
        <v>#DIV/0!</v>
      </c>
      <c r="AK590" s="35">
        <f t="shared" si="860"/>
        <v>1106.3600000000151</v>
      </c>
      <c r="AL590" s="35">
        <f t="shared" si="861"/>
        <v>1364.5499999999884</v>
      </c>
      <c r="AM590" s="35">
        <f t="shared" si="862"/>
        <v>0</v>
      </c>
      <c r="AN590">
        <f t="shared" si="863"/>
        <v>0</v>
      </c>
      <c r="AO590">
        <f t="shared" si="864"/>
        <v>0</v>
      </c>
      <c r="AP590" s="35" t="e">
        <f t="shared" si="865"/>
        <v>#DIV/0!</v>
      </c>
    </row>
    <row r="591" spans="2:42">
      <c r="B591" s="494">
        <v>46122</v>
      </c>
      <c r="C591" s="198">
        <v>6195486.9500000002</v>
      </c>
      <c r="D591" s="198">
        <v>9722024.5099999998</v>
      </c>
      <c r="E591" s="198">
        <v>209.06</v>
      </c>
      <c r="F591" s="198">
        <v>207006.48</v>
      </c>
      <c r="H591" s="136">
        <f t="shared" si="718"/>
        <v>15917511.460000001</v>
      </c>
      <c r="I591" s="136">
        <f t="shared" si="809"/>
        <v>487732.1799999997</v>
      </c>
      <c r="J591" s="136">
        <f t="shared" si="810"/>
        <v>92404.089999999851</v>
      </c>
      <c r="K591" s="155">
        <f t="shared" si="811"/>
        <v>5.8051844493536078E-3</v>
      </c>
      <c r="L591" s="136" t="e">
        <f t="shared" si="812"/>
        <v>#DIV/0!</v>
      </c>
      <c r="M591" s="136" t="e">
        <f t="shared" si="813"/>
        <v>#DIV/0!</v>
      </c>
      <c r="N591" s="136" t="e">
        <f t="shared" si="814"/>
        <v>#DIV/0!</v>
      </c>
      <c r="O591" s="155">
        <f t="shared" si="840"/>
        <v>3.0641233161706777E-2</v>
      </c>
      <c r="P591" s="100">
        <f t="shared" si="841"/>
        <v>3.160979630033954E-2</v>
      </c>
      <c r="Q591" s="100">
        <f t="shared" si="842"/>
        <v>0.45174672434917934</v>
      </c>
      <c r="S591" s="100">
        <f t="shared" si="843"/>
        <v>3.5179074794810708E-2</v>
      </c>
      <c r="T591" s="100">
        <f t="shared" si="844"/>
        <v>0.49225412378930983</v>
      </c>
      <c r="U591" s="100">
        <f t="shared" si="845"/>
        <v>8.7631074018259827E-2</v>
      </c>
      <c r="V591" s="100">
        <f t="shared" si="846"/>
        <v>0.36781813445704004</v>
      </c>
      <c r="W591" s="100">
        <f t="shared" si="847"/>
        <v>0.4316810303556361</v>
      </c>
      <c r="X591" s="100">
        <f t="shared" si="848"/>
        <v>2.9348039382693092E-2</v>
      </c>
      <c r="Y591" s="100">
        <f t="shared" si="849"/>
        <v>0.42706061043750848</v>
      </c>
      <c r="Z591" s="100">
        <f t="shared" si="850"/>
        <v>0.10771274375156335</v>
      </c>
      <c r="AA591" s="100">
        <f t="shared" si="851"/>
        <v>0.63218186554295996</v>
      </c>
      <c r="AB591" s="100">
        <f t="shared" si="852"/>
        <v>1.1255975083045098</v>
      </c>
      <c r="AC591" s="100">
        <f t="shared" si="853"/>
        <v>-0.12559750830451624</v>
      </c>
      <c r="AD591" s="100">
        <f t="shared" si="854"/>
        <v>0.5683189696443639</v>
      </c>
      <c r="AE591" s="359">
        <f t="shared" si="855"/>
        <v>15176065.011538466</v>
      </c>
      <c r="AF591" s="100">
        <f t="shared" si="856"/>
        <v>2.7505514559433085E-2</v>
      </c>
      <c r="AG591" s="100">
        <f t="shared" si="857"/>
        <v>0.45193750120557041</v>
      </c>
      <c r="AI591" s="198">
        <f t="shared" si="858"/>
        <v>0</v>
      </c>
      <c r="AJ591" s="205" t="e">
        <f t="shared" si="859"/>
        <v>#DIV/0!</v>
      </c>
      <c r="AK591" s="35">
        <f t="shared" si="860"/>
        <v>4242.2300000000105</v>
      </c>
      <c r="AL591" s="35">
        <f t="shared" si="861"/>
        <v>2544.7900000000081</v>
      </c>
      <c r="AM591" s="35">
        <f t="shared" si="862"/>
        <v>0</v>
      </c>
      <c r="AN591">
        <f t="shared" si="863"/>
        <v>0</v>
      </c>
      <c r="AO591">
        <f t="shared" si="864"/>
        <v>0</v>
      </c>
      <c r="AP591" s="35" t="e">
        <f t="shared" si="865"/>
        <v>#DIV/0!</v>
      </c>
    </row>
  </sheetData>
  <autoFilter ref="B1:AD534" xr:uid="{00000000-0009-0000-0000-000006000000}"/>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580"/>
  <sheetViews>
    <sheetView topLeftCell="A2" zoomScale="70" zoomScaleNormal="70" workbookViewId="0">
      <selection activeCell="C2" sqref="C2"/>
    </sheetView>
  </sheetViews>
  <sheetFormatPr defaultRowHeight="15"/>
  <cols>
    <col min="1" max="1" width="14.140625" bestFit="1" customWidth="1"/>
    <col min="2" max="2" width="10.28515625" customWidth="1"/>
    <col min="3" max="3" width="10.28515625" style="367" customWidth="1"/>
    <col min="4" max="6" width="8.42578125" customWidth="1"/>
    <col min="7" max="7" width="9.42578125" style="110" bestFit="1" customWidth="1"/>
    <col min="8" max="9" width="8.42578125" customWidth="1"/>
    <col min="10" max="11" width="15.5703125" customWidth="1"/>
    <col min="12" max="12" width="9.28515625" style="367" bestFit="1" customWidth="1"/>
    <col min="13" max="14" width="8.42578125" customWidth="1"/>
    <col min="15" max="16" width="15.5703125" customWidth="1"/>
    <col min="17" max="17" width="12.140625" style="367" bestFit="1" customWidth="1"/>
    <col min="18" max="19" width="8.42578125" customWidth="1"/>
    <col min="20" max="21" width="15.5703125" customWidth="1"/>
    <col min="22" max="22" width="13.5703125" style="367" customWidth="1"/>
    <col min="23" max="23" width="12.42578125" style="367" bestFit="1" customWidth="1"/>
    <col min="24" max="25" width="9.140625" customWidth="1"/>
    <col min="26" max="26" width="12.42578125" bestFit="1" customWidth="1"/>
    <col min="27" max="27" width="8.42578125" customWidth="1"/>
    <col min="28" max="28" width="7.42578125" bestFit="1" customWidth="1"/>
    <col min="29" max="31" width="9.140625" customWidth="1"/>
    <col min="32" max="32" width="11.7109375" style="367" customWidth="1"/>
    <col min="33" max="34" width="8.42578125" customWidth="1"/>
    <col min="35" max="36" width="9.140625" customWidth="1"/>
  </cols>
  <sheetData>
    <row r="1" spans="1:36" hidden="1">
      <c r="B1" s="472" t="s">
        <v>2175</v>
      </c>
      <c r="C1" s="472"/>
      <c r="D1" s="472"/>
      <c r="E1" s="472"/>
      <c r="F1" s="472"/>
      <c r="G1" s="472"/>
      <c r="H1" s="472"/>
      <c r="I1" s="472"/>
      <c r="J1" s="472"/>
      <c r="K1" s="472"/>
      <c r="L1" s="472"/>
      <c r="M1" s="472"/>
      <c r="N1" s="472"/>
      <c r="O1" s="472"/>
      <c r="P1" s="472"/>
      <c r="Q1" s="472"/>
      <c r="R1" s="472"/>
      <c r="S1" s="472"/>
      <c r="T1" s="472"/>
      <c r="U1" s="153"/>
      <c r="V1" s="471" t="s">
        <v>2174</v>
      </c>
      <c r="W1" s="471"/>
      <c r="Z1" s="6"/>
      <c r="AA1" s="6"/>
      <c r="AB1" s="6"/>
    </row>
    <row r="2" spans="1:36" ht="60">
      <c r="A2" s="403" t="s">
        <v>5773</v>
      </c>
      <c r="B2" s="151"/>
      <c r="C2" s="364" t="s">
        <v>2176</v>
      </c>
      <c r="D2" s="151" t="s">
        <v>2195</v>
      </c>
      <c r="E2" s="151" t="s">
        <v>2196</v>
      </c>
      <c r="F2" s="151" t="s">
        <v>2222</v>
      </c>
      <c r="G2" s="194" t="s">
        <v>2226</v>
      </c>
      <c r="H2" s="151" t="s">
        <v>2229</v>
      </c>
      <c r="I2" s="151"/>
      <c r="J2" s="151" t="s">
        <v>2188</v>
      </c>
      <c r="K2" s="151"/>
      <c r="L2" s="364" t="s">
        <v>2178</v>
      </c>
      <c r="M2" s="151" t="s">
        <v>2193</v>
      </c>
      <c r="N2" s="151" t="s">
        <v>2194</v>
      </c>
      <c r="O2" s="151" t="s">
        <v>2188</v>
      </c>
      <c r="P2" s="151"/>
      <c r="Q2" s="364" t="s">
        <v>2177</v>
      </c>
      <c r="R2" s="151" t="s">
        <v>2172</v>
      </c>
      <c r="S2" s="151" t="s">
        <v>2173</v>
      </c>
      <c r="T2" s="151" t="s">
        <v>2188</v>
      </c>
      <c r="U2" s="151"/>
      <c r="V2" s="368" t="s">
        <v>2198</v>
      </c>
      <c r="W2" s="368" t="s">
        <v>2197</v>
      </c>
      <c r="X2" s="152" t="s">
        <v>2475</v>
      </c>
      <c r="Y2" s="152" t="s">
        <v>2476</v>
      </c>
      <c r="Z2" s="152" t="s">
        <v>186</v>
      </c>
      <c r="AA2" s="152" t="s">
        <v>2172</v>
      </c>
      <c r="AB2" s="152" t="s">
        <v>2173</v>
      </c>
      <c r="AC2" s="152" t="s">
        <v>2473</v>
      </c>
      <c r="AD2" s="152"/>
      <c r="AE2" s="152"/>
      <c r="AF2" s="368" t="s">
        <v>2526</v>
      </c>
      <c r="AG2" s="152" t="s">
        <v>5758</v>
      </c>
      <c r="AH2" s="152" t="s">
        <v>2173</v>
      </c>
      <c r="AI2" s="152" t="s">
        <v>2527</v>
      </c>
      <c r="AJ2" s="152"/>
    </row>
    <row r="3" spans="1:36">
      <c r="A3" s="403" t="s">
        <v>5774</v>
      </c>
      <c r="B3" s="125"/>
      <c r="C3" s="365"/>
      <c r="D3" s="100"/>
      <c r="E3" s="100"/>
      <c r="F3" s="100"/>
      <c r="H3" s="100"/>
      <c r="I3" s="100"/>
      <c r="J3" s="362"/>
      <c r="K3" s="363"/>
      <c r="L3" s="365"/>
      <c r="M3" s="100"/>
      <c r="N3" s="100"/>
      <c r="O3" s="362"/>
      <c r="P3" s="363"/>
      <c r="Q3" s="365"/>
      <c r="R3" s="100"/>
      <c r="S3" s="100"/>
      <c r="T3" s="362"/>
      <c r="U3" s="363"/>
      <c r="V3" s="365"/>
      <c r="W3" s="365"/>
      <c r="X3" s="100"/>
      <c r="Y3" s="100"/>
      <c r="Z3" s="35"/>
      <c r="AA3" s="100"/>
      <c r="AB3" s="100"/>
      <c r="AC3" s="100"/>
      <c r="AD3" s="100"/>
      <c r="AE3" s="100"/>
      <c r="AF3" s="365"/>
      <c r="AG3" s="100"/>
      <c r="AH3" s="100"/>
      <c r="AI3" s="100"/>
      <c r="AJ3" s="152"/>
    </row>
    <row r="4" spans="1:36">
      <c r="A4" s="22"/>
      <c r="B4" s="125"/>
      <c r="C4" s="365"/>
      <c r="D4" s="100"/>
      <c r="E4" s="100"/>
      <c r="F4" s="100"/>
      <c r="H4" s="100"/>
      <c r="I4" s="100"/>
      <c r="J4" s="362"/>
      <c r="K4" s="363"/>
      <c r="L4" s="365"/>
      <c r="M4" s="100"/>
      <c r="N4" s="100"/>
      <c r="O4" s="362"/>
      <c r="P4" s="363"/>
      <c r="Q4" s="365"/>
      <c r="R4" s="100"/>
      <c r="S4" s="100"/>
      <c r="T4" s="362"/>
      <c r="U4" s="363"/>
      <c r="V4" s="365"/>
      <c r="W4" s="365"/>
      <c r="X4" s="100"/>
      <c r="Y4" s="100"/>
      <c r="Z4" s="35"/>
      <c r="AA4" s="100"/>
      <c r="AB4" s="100"/>
      <c r="AC4" s="100"/>
      <c r="AD4" s="100"/>
      <c r="AE4" s="100"/>
      <c r="AF4" s="365"/>
      <c r="AG4" s="100"/>
      <c r="AH4" s="100"/>
      <c r="AI4" s="100"/>
      <c r="AJ4" s="152"/>
    </row>
    <row r="5" spans="1:36">
      <c r="A5" s="22"/>
      <c r="B5" s="125"/>
      <c r="C5" s="365"/>
      <c r="D5" s="100"/>
      <c r="E5" s="100"/>
      <c r="F5" s="100"/>
      <c r="H5" s="100"/>
      <c r="I5" s="100"/>
      <c r="J5" s="362"/>
      <c r="K5" s="363"/>
      <c r="L5" s="365"/>
      <c r="M5" s="100"/>
      <c r="N5" s="100"/>
      <c r="O5" s="362"/>
      <c r="P5" s="363"/>
      <c r="Q5" s="365"/>
      <c r="R5" s="100"/>
      <c r="S5" s="100"/>
      <c r="T5" s="362"/>
      <c r="U5" s="363"/>
      <c r="V5" s="365"/>
      <c r="W5" s="365"/>
      <c r="X5" s="100"/>
      <c r="Y5" s="100"/>
      <c r="Z5" s="35"/>
      <c r="AA5" s="100"/>
      <c r="AB5" s="100"/>
      <c r="AC5" s="100"/>
      <c r="AD5" s="100"/>
      <c r="AE5" s="100"/>
      <c r="AF5" s="365"/>
      <c r="AG5" s="100"/>
      <c r="AH5" s="100"/>
      <c r="AI5" s="100"/>
      <c r="AJ5" s="152"/>
    </row>
    <row r="6" spans="1:36">
      <c r="A6" s="22"/>
      <c r="B6" s="125">
        <v>46017</v>
      </c>
      <c r="C6" s="365">
        <v>673845</v>
      </c>
      <c r="D6" s="100">
        <f t="shared" ref="D6:D10" si="0">(C6-C58)/C58</f>
        <v>0.31809352792399465</v>
      </c>
      <c r="E6" s="100">
        <f t="shared" ref="E6:E10" si="1">(C6-C10)/C10</f>
        <v>2.2691055010365856E-2</v>
      </c>
      <c r="F6" s="100">
        <f t="shared" ref="F6:F10" si="2">(C6-C19)/C19</f>
        <v>8.277066655525811E-2</v>
      </c>
      <c r="G6" s="110">
        <f t="shared" ref="G6:G10" si="3">C6-C7</f>
        <v>4540</v>
      </c>
      <c r="H6" s="100">
        <f t="shared" ref="H6:H10" si="4">(C6-C31)/C31</f>
        <v>0.15048924113415843</v>
      </c>
      <c r="I6" s="100"/>
      <c r="J6" s="362">
        <f t="shared" ref="J6:J10" si="5">C6-C7</f>
        <v>4540</v>
      </c>
      <c r="K6" s="363"/>
      <c r="L6" s="365">
        <v>51299</v>
      </c>
      <c r="M6" s="100">
        <f t="shared" ref="M6:M10" si="6">(L6-L58)/L58</f>
        <v>-0.32114547355327061</v>
      </c>
      <c r="N6" s="100">
        <f t="shared" ref="N6:N10" si="7">(L6-L10)/L10</f>
        <v>3.9030219557644005E-2</v>
      </c>
      <c r="O6" s="362">
        <f t="shared" ref="O6:O10" si="8">L6-L7</f>
        <v>1257</v>
      </c>
      <c r="P6" s="363"/>
      <c r="Q6" s="365">
        <v>2155993</v>
      </c>
      <c r="R6" s="100">
        <f t="shared" ref="R6:R10" si="9">(Q6-Q58)/Q58</f>
        <v>0.5132037279958338</v>
      </c>
      <c r="S6" s="100">
        <f t="shared" ref="S6:S10" si="10">(Q6-Q10)/Q10</f>
        <v>4.1296021714666578E-2</v>
      </c>
      <c r="T6" s="362">
        <f t="shared" ref="T6:T10" si="11">Q6-Q7</f>
        <v>40000</v>
      </c>
      <c r="U6" s="363"/>
      <c r="V6" s="365">
        <v>1001843</v>
      </c>
      <c r="W6" s="365">
        <v>1682356</v>
      </c>
      <c r="X6" s="100">
        <f t="shared" ref="X6:X10" si="12">(V6-V19)/V19</f>
        <v>9.5316188183381598E-2</v>
      </c>
      <c r="Y6" s="100">
        <f t="shared" ref="Y6:Y10" si="13">(W6-W19)/W19</f>
        <v>6.9118297500241482E-2</v>
      </c>
      <c r="Z6" s="35">
        <f t="shared" ref="Z6:Z10" si="14">V6+W6</f>
        <v>2684199</v>
      </c>
      <c r="AA6" s="100">
        <f t="shared" ref="AA6:AA10" si="15">(Z6-Z58)/Z58</f>
        <v>0.49983907539876332</v>
      </c>
      <c r="AB6" s="100">
        <f t="shared" ref="AB6:AB10" si="16">(Z6-Z10)/Z10</f>
        <v>2.0099486529718456E-2</v>
      </c>
      <c r="AC6" s="100">
        <f t="shared" ref="AC6:AC10" si="17">(Z6-Z19)/Z19</f>
        <v>7.8748423090417255E-2</v>
      </c>
      <c r="AD6" s="100"/>
      <c r="AE6" s="100"/>
      <c r="AF6" s="365">
        <v>4964235</v>
      </c>
      <c r="AG6" s="100">
        <f t="shared" ref="AG6:AG7" si="18">(AF6-AF58)/AF58</f>
        <v>0.45713256695623994</v>
      </c>
      <c r="AH6" s="100">
        <f t="shared" ref="AH6:AH7" si="19">(AF6-AF10)/AF10</f>
        <v>3.1546498435298664E-2</v>
      </c>
      <c r="AI6" s="100">
        <f t="shared" ref="AI6:AI7" si="20">(AF6-AF19)/AF19</f>
        <v>0.11436467945461569</v>
      </c>
      <c r="AJ6" s="152"/>
    </row>
    <row r="7" spans="1:36">
      <c r="B7" s="125">
        <v>46010</v>
      </c>
      <c r="C7" s="365">
        <v>669305</v>
      </c>
      <c r="D7" s="100">
        <f t="shared" si="0"/>
        <v>0.32099062701684927</v>
      </c>
      <c r="E7" s="100">
        <f t="shared" si="1"/>
        <v>2.2940722456995698E-2</v>
      </c>
      <c r="F7" s="100">
        <f t="shared" si="2"/>
        <v>8.2705952007350633E-2</v>
      </c>
      <c r="G7" s="110">
        <f t="shared" si="3"/>
        <v>2749</v>
      </c>
      <c r="H7" s="100">
        <f t="shared" si="4"/>
        <v>0.1477781150376159</v>
      </c>
      <c r="I7" s="100"/>
      <c r="J7" s="362">
        <f t="shared" si="5"/>
        <v>2749</v>
      </c>
      <c r="K7" s="363"/>
      <c r="L7" s="365">
        <v>50042</v>
      </c>
      <c r="M7" s="100">
        <f t="shared" si="6"/>
        <v>-0.33017441004430526</v>
      </c>
      <c r="N7" s="100">
        <f t="shared" si="7"/>
        <v>3.3690690132407927E-2</v>
      </c>
      <c r="O7" s="362">
        <f t="shared" si="8"/>
        <v>-302</v>
      </c>
      <c r="P7" s="363"/>
      <c r="Q7" s="365">
        <v>2115993</v>
      </c>
      <c r="R7" s="100">
        <f t="shared" si="9"/>
        <v>0.50993628418864556</v>
      </c>
      <c r="S7" s="100">
        <f t="shared" si="10"/>
        <v>3.0170061386849124E-2</v>
      </c>
      <c r="T7" s="362">
        <f t="shared" si="11"/>
        <v>2998</v>
      </c>
      <c r="U7" s="363"/>
      <c r="V7" s="365">
        <v>990739</v>
      </c>
      <c r="W7" s="365">
        <v>1643919</v>
      </c>
      <c r="X7" s="100">
        <f t="shared" si="12"/>
        <v>8.8728961445984383E-2</v>
      </c>
      <c r="Y7" s="100">
        <f t="shared" si="13"/>
        <v>6.4546836216838932E-2</v>
      </c>
      <c r="Z7" s="35">
        <f t="shared" si="14"/>
        <v>2634658</v>
      </c>
      <c r="AA7" s="100">
        <f t="shared" si="15"/>
        <v>0.5288153827495905</v>
      </c>
      <c r="AB7" s="100">
        <f t="shared" si="16"/>
        <v>2.7145101616745222E-2</v>
      </c>
      <c r="AC7" s="100">
        <f t="shared" si="17"/>
        <v>7.3513215298102591E-2</v>
      </c>
      <c r="AD7" s="100"/>
      <c r="AE7" s="100"/>
      <c r="AF7" s="365">
        <v>4909595</v>
      </c>
      <c r="AG7" s="100">
        <f t="shared" si="18"/>
        <v>0.45882924495644695</v>
      </c>
      <c r="AH7" s="100">
        <f t="shared" si="19"/>
        <v>3.3872107262023964E-2</v>
      </c>
      <c r="AI7" s="100">
        <f t="shared" si="20"/>
        <v>0.11726491922031687</v>
      </c>
      <c r="AJ7" s="152"/>
    </row>
    <row r="8" spans="1:36">
      <c r="B8" s="125">
        <v>46003</v>
      </c>
      <c r="C8" s="365">
        <v>666556</v>
      </c>
      <c r="D8" s="100">
        <f t="shared" si="0"/>
        <v>0.32289396699890049</v>
      </c>
      <c r="E8" s="100">
        <f t="shared" si="1"/>
        <v>2.2739268660930193E-2</v>
      </c>
      <c r="F8" s="100">
        <f t="shared" si="2"/>
        <v>8.3630026304067212E-2</v>
      </c>
      <c r="G8" s="110">
        <f t="shared" si="3"/>
        <v>3811</v>
      </c>
      <c r="H8" s="100">
        <f t="shared" si="4"/>
        <v>0.14943067868481</v>
      </c>
      <c r="I8" s="100"/>
      <c r="J8" s="362">
        <f t="shared" si="5"/>
        <v>3811</v>
      </c>
      <c r="K8" s="363"/>
      <c r="L8" s="365">
        <v>50344</v>
      </c>
      <c r="M8" s="100">
        <f t="shared" si="6"/>
        <v>-0.33282974860520281</v>
      </c>
      <c r="N8" s="100">
        <f t="shared" si="7"/>
        <v>2.1881216254617791E-2</v>
      </c>
      <c r="O8" s="362">
        <f t="shared" si="8"/>
        <v>854</v>
      </c>
      <c r="P8" s="363"/>
      <c r="Q8" s="365">
        <v>2112995</v>
      </c>
      <c r="R8" s="100">
        <f t="shared" si="9"/>
        <v>0.51004039885742625</v>
      </c>
      <c r="S8" s="100">
        <f t="shared" si="10"/>
        <v>3.2297353150102154E-2</v>
      </c>
      <c r="T8" s="362">
        <f t="shared" si="11"/>
        <v>36902</v>
      </c>
      <c r="U8" s="363"/>
      <c r="V8" s="365">
        <v>976010</v>
      </c>
      <c r="W8" s="365">
        <v>1687851</v>
      </c>
      <c r="X8" s="100">
        <f t="shared" si="12"/>
        <v>8.9965938913395493E-2</v>
      </c>
      <c r="Y8" s="100">
        <f t="shared" si="13"/>
        <v>5.224731989895539E-2</v>
      </c>
      <c r="Z8" s="35">
        <f t="shared" si="14"/>
        <v>2663861</v>
      </c>
      <c r="AA8" s="100">
        <f t="shared" si="15"/>
        <v>0.5163574782979935</v>
      </c>
      <c r="AB8" s="100">
        <f t="shared" si="16"/>
        <v>2.124053463044805E-2</v>
      </c>
      <c r="AC8" s="100">
        <f t="shared" si="17"/>
        <v>6.5760109846232873E-2</v>
      </c>
      <c r="AD8" s="100"/>
      <c r="AE8" s="100"/>
      <c r="AF8" s="365">
        <v>4866813</v>
      </c>
      <c r="AG8" s="100">
        <f t="shared" ref="AG8:AG10" si="21">(AF8-AF60)/AF60</f>
        <v>0.45283811352454101</v>
      </c>
      <c r="AH8" s="100">
        <f t="shared" ref="AH8:AH10" si="22">(AF8-AF12)/AF12</f>
        <v>3.3375905724978103E-2</v>
      </c>
      <c r="AI8" s="100">
        <f t="shared" ref="AI8:AI10" si="23">(AF8-AF21)/AF21</f>
        <v>0.11472691691380793</v>
      </c>
      <c r="AJ8" s="152"/>
    </row>
    <row r="9" spans="1:36">
      <c r="B9" s="125">
        <v>45996</v>
      </c>
      <c r="C9" s="365">
        <v>662745</v>
      </c>
      <c r="D9" s="100">
        <f t="shared" si="0"/>
        <v>0.32588246120851772</v>
      </c>
      <c r="E9" s="100">
        <f t="shared" si="1"/>
        <v>2.4015685983665068E-2</v>
      </c>
      <c r="F9" s="100">
        <f t="shared" si="2"/>
        <v>8.2348964023771842E-2</v>
      </c>
      <c r="G9" s="110">
        <f t="shared" si="3"/>
        <v>3851</v>
      </c>
      <c r="H9" s="100">
        <f t="shared" si="4"/>
        <v>0.14421242543787713</v>
      </c>
      <c r="I9" s="100"/>
      <c r="J9" s="362">
        <f t="shared" si="5"/>
        <v>3851</v>
      </c>
      <c r="K9" s="363"/>
      <c r="L9" s="365">
        <v>49490</v>
      </c>
      <c r="M9" s="100">
        <f t="shared" si="6"/>
        <v>-0.33916410735745761</v>
      </c>
      <c r="N9" s="100">
        <f t="shared" si="7"/>
        <v>1.1734401831711505E-2</v>
      </c>
      <c r="O9" s="362">
        <f t="shared" si="8"/>
        <v>118</v>
      </c>
      <c r="P9" s="363"/>
      <c r="Q9" s="365">
        <v>2076093</v>
      </c>
      <c r="R9" s="100">
        <f t="shared" si="9"/>
        <v>0.50873479069422678</v>
      </c>
      <c r="S9" s="100">
        <f t="shared" si="10"/>
        <v>3.5002557478455862E-2</v>
      </c>
      <c r="T9" s="362">
        <f t="shared" si="11"/>
        <v>5603</v>
      </c>
      <c r="U9" s="363"/>
      <c r="V9" s="365">
        <v>974644</v>
      </c>
      <c r="W9" s="365">
        <v>1664080</v>
      </c>
      <c r="X9" s="100">
        <f t="shared" si="12"/>
        <v>0.10284411403612992</v>
      </c>
      <c r="Y9" s="100">
        <f t="shared" si="13"/>
        <v>6.2347342791004699E-2</v>
      </c>
      <c r="Z9" s="35">
        <f t="shared" si="14"/>
        <v>2638724</v>
      </c>
      <c r="AA9" s="100">
        <f t="shared" si="15"/>
        <v>0.52221811357892511</v>
      </c>
      <c r="AB9" s="100">
        <f t="shared" si="16"/>
        <v>3.8290933658507026E-2</v>
      </c>
      <c r="AC9" s="100">
        <f t="shared" si="17"/>
        <v>7.6954157930888958E-2</v>
      </c>
      <c r="AD9" s="100"/>
      <c r="AE9" s="100"/>
      <c r="AF9" s="365">
        <v>4822089</v>
      </c>
      <c r="AG9" s="100">
        <f t="shared" si="21"/>
        <v>0.45311223050719973</v>
      </c>
      <c r="AH9" s="100">
        <f t="shared" si="22"/>
        <v>3.0899476328979564E-2</v>
      </c>
      <c r="AI9" s="100">
        <f t="shared" si="23"/>
        <v>0.11303771978742341</v>
      </c>
      <c r="AJ9" s="152"/>
    </row>
    <row r="10" spans="1:36">
      <c r="B10" s="125">
        <v>45989</v>
      </c>
      <c r="C10" s="365">
        <v>658894</v>
      </c>
      <c r="D10" s="100">
        <f t="shared" si="0"/>
        <v>0.32781566389372541</v>
      </c>
      <c r="E10" s="100">
        <f t="shared" si="1"/>
        <v>2.6050937064461627E-2</v>
      </c>
      <c r="F10" s="100">
        <f t="shared" si="2"/>
        <v>8.2210297926716497E-2</v>
      </c>
      <c r="G10" s="110">
        <f t="shared" si="3"/>
        <v>4599</v>
      </c>
      <c r="H10" s="100">
        <f t="shared" si="4"/>
        <v>0.14097360273185058</v>
      </c>
      <c r="I10" s="100"/>
      <c r="J10" s="362">
        <f t="shared" si="5"/>
        <v>4599</v>
      </c>
      <c r="K10" s="363"/>
      <c r="L10" s="365">
        <v>49372</v>
      </c>
      <c r="M10" s="100">
        <f t="shared" si="6"/>
        <v>-0.34357965272422686</v>
      </c>
      <c r="N10" s="100">
        <f t="shared" si="7"/>
        <v>-4.1349819472739375E-3</v>
      </c>
      <c r="O10" s="362">
        <f t="shared" si="8"/>
        <v>961</v>
      </c>
      <c r="P10" s="363"/>
      <c r="Q10" s="365">
        <v>2070490</v>
      </c>
      <c r="R10" s="100">
        <f t="shared" si="9"/>
        <v>0.51006434852497251</v>
      </c>
      <c r="S10" s="100">
        <f t="shared" si="10"/>
        <v>3.4712640346541701E-2</v>
      </c>
      <c r="T10" s="362">
        <f t="shared" si="11"/>
        <v>16467</v>
      </c>
      <c r="U10" s="363"/>
      <c r="V10" s="365">
        <v>965747</v>
      </c>
      <c r="W10" s="365">
        <v>1665564</v>
      </c>
      <c r="X10" s="100">
        <f t="shared" si="12"/>
        <v>0.12499053525602569</v>
      </c>
      <c r="Y10" s="100">
        <f t="shared" si="13"/>
        <v>5.7725257292657615E-2</v>
      </c>
      <c r="Z10" s="35">
        <f t="shared" si="14"/>
        <v>2631311</v>
      </c>
      <c r="AA10" s="100">
        <f t="shared" si="15"/>
        <v>0.51347065502354206</v>
      </c>
      <c r="AB10" s="100">
        <f t="shared" si="16"/>
        <v>1.8907779415306671E-2</v>
      </c>
      <c r="AC10" s="100">
        <f t="shared" si="17"/>
        <v>8.1457719836505876E-2</v>
      </c>
      <c r="AD10" s="100"/>
      <c r="AE10" s="100"/>
      <c r="AF10" s="365">
        <v>4812420</v>
      </c>
      <c r="AG10" s="100">
        <f t="shared" si="21"/>
        <v>0.45167975336870714</v>
      </c>
      <c r="AH10" s="100">
        <f t="shared" si="22"/>
        <v>2.8545195080597607E-2</v>
      </c>
      <c r="AI10" s="100">
        <f t="shared" si="23"/>
        <v>0.12026556263872611</v>
      </c>
      <c r="AJ10" s="152"/>
    </row>
    <row r="11" spans="1:36">
      <c r="B11" s="125">
        <v>45982</v>
      </c>
      <c r="C11" s="365">
        <v>654295</v>
      </c>
      <c r="D11" s="100">
        <f t="shared" ref="D11:D13" si="24">(C11-C63)/C63</f>
        <v>0.33002738133231424</v>
      </c>
      <c r="E11" s="100">
        <f t="shared" ref="E11:E13" si="25">(C11-C15)/C15</f>
        <v>2.4317351376569051E-2</v>
      </c>
      <c r="F11" s="100">
        <f t="shared" ref="F11:F13" si="26">(C11-C24)/C24</f>
        <v>8.2189469784304747E-2</v>
      </c>
      <c r="G11" s="110">
        <f t="shared" ref="G11:G13" si="27">C11-C12</f>
        <v>2559</v>
      </c>
      <c r="H11" s="100">
        <f t="shared" ref="H11:H13" si="28">(C11-C36)/C36</f>
        <v>0.13675673753292092</v>
      </c>
      <c r="I11" s="100"/>
      <c r="J11" s="362">
        <f t="shared" ref="J11:J13" si="29">C11-C12</f>
        <v>2559</v>
      </c>
      <c r="K11" s="363"/>
      <c r="L11" s="365">
        <v>48411</v>
      </c>
      <c r="M11" s="100">
        <f t="shared" ref="M11:M13" si="30">(L11-L63)/L63</f>
        <v>-0.34778039744021555</v>
      </c>
      <c r="N11" s="100">
        <f t="shared" ref="N11:N13" si="31">(L11-L15)/L15</f>
        <v>-1.6736061744693817E-2</v>
      </c>
      <c r="O11" s="362">
        <f t="shared" ref="O11:O13" si="32">L11-L12</f>
        <v>-855</v>
      </c>
      <c r="P11" s="363"/>
      <c r="Q11" s="365">
        <v>2054023</v>
      </c>
      <c r="R11" s="100">
        <f t="shared" ref="R11:R13" si="33">(Q11-Q63)/Q63</f>
        <v>0.51803851517688937</v>
      </c>
      <c r="S11" s="100">
        <f t="shared" ref="S11:S13" si="34">(Q11-Q15)/Q15</f>
        <v>4.5231983944113791E-2</v>
      </c>
      <c r="T11" s="362">
        <f t="shared" ref="T11:T13" si="35">Q11-Q12</f>
        <v>7137</v>
      </c>
      <c r="U11" s="363"/>
      <c r="V11" s="365">
        <v>957995</v>
      </c>
      <c r="W11" s="365">
        <v>1607035</v>
      </c>
      <c r="X11" s="100">
        <f t="shared" ref="X11:X13" si="36">(V11-V24)/V24</f>
        <v>0.12801772810391948</v>
      </c>
      <c r="Y11" s="100">
        <f t="shared" ref="Y11:Y13" si="37">(W11-W24)/W24</f>
        <v>5.886488466728515E-2</v>
      </c>
      <c r="Z11" s="35">
        <f t="shared" ref="Z11:Z13" si="38">V11+W11</f>
        <v>2565030</v>
      </c>
      <c r="AA11" s="100">
        <f t="shared" ref="AA11:AA13" si="39">(Z11-Z63)/Z63</f>
        <v>0.52463550344183185</v>
      </c>
      <c r="AB11" s="100">
        <f t="shared" ref="AB11:AB13" si="40">(Z11-Z15)/Z15</f>
        <v>2.4380366951519621E-2</v>
      </c>
      <c r="AC11" s="100">
        <f t="shared" ref="AC11:AC13" si="41">(Z11-Z24)/Z24</f>
        <v>8.3677057029475255E-2</v>
      </c>
      <c r="AD11" s="100"/>
      <c r="AE11" s="100"/>
      <c r="AF11" s="365">
        <v>4748745</v>
      </c>
      <c r="AG11" s="100">
        <f t="shared" ref="AG11:AG13" si="42">(AF11-AF63)/AF63</f>
        <v>0.44387995372245465</v>
      </c>
      <c r="AH11" s="100">
        <f t="shared" ref="AH11:AH13" si="43">(AF11-AF15)/AF15</f>
        <v>2.801196186128432E-2</v>
      </c>
      <c r="AI11" s="100">
        <f t="shared" ref="AI11:AI13" si="44">(AF11-AF24)/AF24</f>
        <v>0.12025863817925667</v>
      </c>
      <c r="AJ11" s="152"/>
    </row>
    <row r="12" spans="1:36">
      <c r="B12" s="125">
        <v>45975</v>
      </c>
      <c r="C12" s="365">
        <v>651736</v>
      </c>
      <c r="D12" s="100">
        <f t="shared" si="24"/>
        <v>0.33416854999836232</v>
      </c>
      <c r="E12" s="100">
        <f t="shared" si="25"/>
        <v>2.8208299676898224E-2</v>
      </c>
      <c r="F12" s="100">
        <f t="shared" si="26"/>
        <v>8.4056746412597444E-2</v>
      </c>
      <c r="G12" s="110">
        <f t="shared" si="27"/>
        <v>4534</v>
      </c>
      <c r="H12" s="100">
        <f t="shared" si="28"/>
        <v>0.1394888839794089</v>
      </c>
      <c r="I12" s="100"/>
      <c r="J12" s="362">
        <f t="shared" si="29"/>
        <v>4534</v>
      </c>
      <c r="K12" s="363"/>
      <c r="L12" s="365">
        <v>49266</v>
      </c>
      <c r="M12" s="100">
        <f t="shared" si="30"/>
        <v>-0.3350699130810344</v>
      </c>
      <c r="N12" s="100">
        <f t="shared" si="31"/>
        <v>6.6817875314166613E-3</v>
      </c>
      <c r="O12" s="362">
        <f t="shared" si="32"/>
        <v>350</v>
      </c>
      <c r="P12" s="363"/>
      <c r="Q12" s="365">
        <v>2046886</v>
      </c>
      <c r="R12" s="100">
        <f t="shared" si="33"/>
        <v>0.53808339776811442</v>
      </c>
      <c r="S12" s="100">
        <f t="shared" si="34"/>
        <v>5.4418113717625838E-2</v>
      </c>
      <c r="T12" s="362">
        <f t="shared" si="35"/>
        <v>41004</v>
      </c>
      <c r="U12" s="363"/>
      <c r="V12" s="365">
        <v>948131</v>
      </c>
      <c r="W12" s="365">
        <v>1660325</v>
      </c>
      <c r="X12" s="100">
        <f t="shared" si="36"/>
        <v>0.1357106494097636</v>
      </c>
      <c r="Y12" s="100">
        <f t="shared" si="37"/>
        <v>9.5904561436858882E-2</v>
      </c>
      <c r="Z12" s="35">
        <f t="shared" si="38"/>
        <v>2608456</v>
      </c>
      <c r="AA12" s="100">
        <f t="shared" si="39"/>
        <v>0.56063017376924418</v>
      </c>
      <c r="AB12" s="100">
        <f t="shared" si="40"/>
        <v>5.549654494565022E-2</v>
      </c>
      <c r="AC12" s="100">
        <f t="shared" si="41"/>
        <v>0.11004646230289268</v>
      </c>
      <c r="AD12" s="100"/>
      <c r="AE12" s="100"/>
      <c r="AF12" s="365">
        <v>4709625</v>
      </c>
      <c r="AG12" s="100">
        <f t="shared" si="42"/>
        <v>0.43900015661295966</v>
      </c>
      <c r="AH12" s="100">
        <f t="shared" si="43"/>
        <v>2.7374848253814515E-2</v>
      </c>
      <c r="AI12" s="100">
        <f t="shared" si="44"/>
        <v>0.1269585155314906</v>
      </c>
      <c r="AJ12" s="152"/>
    </row>
    <row r="13" spans="1:36">
      <c r="B13" s="125">
        <v>45968</v>
      </c>
      <c r="C13" s="365">
        <v>647202</v>
      </c>
      <c r="D13" s="100">
        <f t="shared" si="24"/>
        <v>0.33367540600522999</v>
      </c>
      <c r="E13" s="100">
        <f t="shared" si="25"/>
        <v>2.6351721020956731E-2</v>
      </c>
      <c r="F13" s="100">
        <f t="shared" si="26"/>
        <v>8.1109704232551455E-2</v>
      </c>
      <c r="G13" s="110">
        <f t="shared" si="27"/>
        <v>5037</v>
      </c>
      <c r="H13" s="100">
        <f t="shared" si="28"/>
        <v>0.13659694758279403</v>
      </c>
      <c r="I13" s="100"/>
      <c r="J13" s="362">
        <f t="shared" si="29"/>
        <v>5037</v>
      </c>
      <c r="K13" s="363"/>
      <c r="L13" s="365">
        <v>48916</v>
      </c>
      <c r="M13" s="100">
        <f t="shared" si="30"/>
        <v>-0.34854235753192964</v>
      </c>
      <c r="N13" s="100">
        <f t="shared" si="31"/>
        <v>-1.7711554680910881E-2</v>
      </c>
      <c r="O13" s="362">
        <f t="shared" si="32"/>
        <v>-661</v>
      </c>
      <c r="P13" s="363"/>
      <c r="Q13" s="365">
        <v>2005882</v>
      </c>
      <c r="R13" s="100">
        <f t="shared" si="33"/>
        <v>0.50063253212597381</v>
      </c>
      <c r="S13" s="100">
        <f t="shared" si="34"/>
        <v>3.5283783023547122E-2</v>
      </c>
      <c r="T13" s="362">
        <f t="shared" si="35"/>
        <v>4853</v>
      </c>
      <c r="U13" s="363"/>
      <c r="V13" s="365">
        <v>939015</v>
      </c>
      <c r="W13" s="365">
        <v>1602396</v>
      </c>
      <c r="X13" s="100">
        <f t="shared" si="36"/>
        <v>0.13269441864392467</v>
      </c>
      <c r="Y13" s="100">
        <f t="shared" si="37"/>
        <v>5.150235151527878E-2</v>
      </c>
      <c r="Z13" s="35">
        <f t="shared" si="38"/>
        <v>2541411</v>
      </c>
      <c r="AA13" s="100">
        <f t="shared" si="39"/>
        <v>0.52818660464310796</v>
      </c>
      <c r="AB13" s="100">
        <f t="shared" si="40"/>
        <v>1.2414015900656355E-3</v>
      </c>
      <c r="AC13" s="100">
        <f t="shared" si="41"/>
        <v>8.0108936934134206E-2</v>
      </c>
      <c r="AD13" s="100"/>
      <c r="AE13" s="100"/>
      <c r="AF13" s="365">
        <v>4677555</v>
      </c>
      <c r="AG13" s="100">
        <f t="shared" si="42"/>
        <v>0.43795963001400218</v>
      </c>
      <c r="AH13" s="100">
        <f t="shared" si="43"/>
        <v>3.3261004072690357E-2</v>
      </c>
      <c r="AI13" s="100">
        <f t="shared" si="44"/>
        <v>0.13906873367972955</v>
      </c>
      <c r="AJ13" s="152"/>
    </row>
    <row r="14" spans="1:36">
      <c r="B14" s="125">
        <v>45961</v>
      </c>
      <c r="C14" s="365">
        <v>642165</v>
      </c>
      <c r="D14" s="100">
        <f t="shared" ref="D14:D15" si="45">(C14-C66)/C66</f>
        <v>0.33389763615969426</v>
      </c>
      <c r="E14" s="100">
        <f t="shared" ref="E14:E15" si="46">(C14-C18)/C18</f>
        <v>2.4807698445628929E-2</v>
      </c>
      <c r="F14" s="100">
        <f t="shared" ref="F14:F15" si="47">(C14-C27)/C27</f>
        <v>7.8781189680631789E-2</v>
      </c>
      <c r="G14" s="110">
        <f t="shared" ref="G14:G15" si="48">C14-C15</f>
        <v>3403</v>
      </c>
      <c r="H14" s="100">
        <f t="shared" ref="H14:H15" si="49">(C14-C39)/C39</f>
        <v>0.13324966499635291</v>
      </c>
      <c r="I14" s="100"/>
      <c r="J14" s="362">
        <f t="shared" ref="J14:J15" si="50">C14-C15</f>
        <v>3403</v>
      </c>
      <c r="L14" s="365">
        <v>49577</v>
      </c>
      <c r="M14" s="100">
        <f t="shared" ref="M14:M15" si="51">(L14-L66)/L66</f>
        <v>-0.34424559871962751</v>
      </c>
      <c r="N14" s="100">
        <f t="shared" ref="N14:N15" si="52">(L14-L18)/L18</f>
        <v>-4.3379591508846621E-3</v>
      </c>
      <c r="O14" s="362">
        <f t="shared" ref="O14:O15" si="53">L14-L15</f>
        <v>342</v>
      </c>
      <c r="Q14" s="365">
        <v>2001029</v>
      </c>
      <c r="R14" s="100">
        <f t="shared" ref="R14:R15" si="54">(Q14-Q66)/Q66</f>
        <v>0.50715757665227568</v>
      </c>
      <c r="S14" s="100">
        <f t="shared" ref="S14:S15" si="55">(Q14-Q18)/Q18</f>
        <v>4.0127225312410496E-2</v>
      </c>
      <c r="T14" s="362">
        <f t="shared" ref="T14:T15" si="56">Q14-Q15</f>
        <v>35893</v>
      </c>
      <c r="U14" s="363"/>
      <c r="V14" s="365">
        <v>934434</v>
      </c>
      <c r="W14" s="365">
        <v>1648048</v>
      </c>
      <c r="X14" s="100">
        <f t="shared" ref="X14" si="57">(V14-V27)/V27</f>
        <v>0.14998769321650093</v>
      </c>
      <c r="Y14" s="100">
        <f t="shared" ref="Y14" si="58">(W14-W27)/W27</f>
        <v>5.3586212231344937E-2</v>
      </c>
      <c r="Z14" s="35">
        <f t="shared" ref="Z14" si="59">V14+W14</f>
        <v>2582482</v>
      </c>
      <c r="AA14" s="100">
        <f t="shared" ref="AA14" si="60">(Z14-Z66)/Z66</f>
        <v>0.54422432159794398</v>
      </c>
      <c r="AB14" s="100">
        <f t="shared" ref="AB14" si="61">(Z14-Z18)/Z18</f>
        <v>2.0452258109639024E-2</v>
      </c>
      <c r="AC14" s="100">
        <f t="shared" ref="AC14" si="62">(Z14-Z27)/Z27</f>
        <v>8.6543304048701045E-2</v>
      </c>
      <c r="AD14" s="100"/>
      <c r="AE14" s="100"/>
      <c r="AF14" s="365">
        <v>4678861</v>
      </c>
      <c r="AG14" s="100">
        <f t="shared" ref="AG14" si="63">(AF14-AF66)/AF66</f>
        <v>0.43911174019021143</v>
      </c>
      <c r="AH14" s="100">
        <f t="shared" ref="AH14" si="64">(AF14-AF18)/AF18</f>
        <v>3.6853146961624214E-2</v>
      </c>
      <c r="AI14" s="100">
        <f t="shared" ref="AI14" si="65">(AF14-AF27)/AF27</f>
        <v>0.15339528343700806</v>
      </c>
      <c r="AJ14" s="152"/>
    </row>
    <row r="15" spans="1:36">
      <c r="B15" s="125">
        <v>45954</v>
      </c>
      <c r="C15" s="365">
        <v>638762</v>
      </c>
      <c r="D15" s="100">
        <f t="shared" si="45"/>
        <v>0.33452977381842797</v>
      </c>
      <c r="E15" s="100">
        <f t="shared" si="46"/>
        <v>2.6397400752650506E-2</v>
      </c>
      <c r="F15" s="100">
        <f t="shared" si="47"/>
        <v>7.9359983237495296E-2</v>
      </c>
      <c r="G15" s="110">
        <f t="shared" si="48"/>
        <v>4906</v>
      </c>
      <c r="H15" s="100">
        <f t="shared" si="49"/>
        <v>0.13534765967340615</v>
      </c>
      <c r="I15" s="100"/>
      <c r="J15" s="362">
        <f t="shared" si="50"/>
        <v>4906</v>
      </c>
      <c r="L15" s="365">
        <v>49235</v>
      </c>
      <c r="M15" s="100">
        <f t="shared" si="51"/>
        <v>-0.35200905489530276</v>
      </c>
      <c r="N15" s="100">
        <f t="shared" si="52"/>
        <v>-2.297938205703173E-2</v>
      </c>
      <c r="O15" s="362">
        <f t="shared" si="53"/>
        <v>296</v>
      </c>
      <c r="Q15" s="365">
        <v>1965136</v>
      </c>
      <c r="R15" s="100">
        <f t="shared" si="54"/>
        <v>0.49337224191715967</v>
      </c>
      <c r="S15" s="100">
        <f t="shared" si="55"/>
        <v>2.7717693720530338E-2</v>
      </c>
      <c r="T15" s="362">
        <f t="shared" si="56"/>
        <v>23889</v>
      </c>
      <c r="U15" s="363"/>
      <c r="V15" s="365">
        <v>932320</v>
      </c>
      <c r="W15" s="365">
        <v>1571662</v>
      </c>
      <c r="X15" s="100">
        <f t="shared" ref="X15" si="66">(V15-V28)/V28</f>
        <v>0.19194765412653322</v>
      </c>
      <c r="Y15" s="100">
        <f t="shared" ref="Y15" si="67">(W15-W28)/W28</f>
        <v>4.9699816129448071E-2</v>
      </c>
      <c r="Z15" s="35">
        <f t="shared" ref="Z15" si="68">V15+W15</f>
        <v>2503982</v>
      </c>
      <c r="AA15" s="100">
        <f t="shared" ref="AA15" si="69">(Z15-Z67)/Z67</f>
        <v>0.53811405222254161</v>
      </c>
      <c r="AB15" s="100">
        <f t="shared" ref="AB15" si="70">(Z15-Z19)/Z19</f>
        <v>6.3213025363578383E-3</v>
      </c>
      <c r="AC15" s="100">
        <f t="shared" ref="AC15" si="71">(Z15-Z28)/Z28</f>
        <v>9.8511865461161141E-2</v>
      </c>
      <c r="AD15" s="100"/>
      <c r="AE15" s="100"/>
      <c r="AF15" s="365">
        <v>4619348</v>
      </c>
      <c r="AG15" s="100">
        <f t="shared" ref="AG15" si="72">(AF15-AF67)/AF67</f>
        <v>0.42317559937382043</v>
      </c>
      <c r="AH15" s="100">
        <f t="shared" ref="AH15" si="73">(AF15-AF19)/AF19</f>
        <v>3.6944917657870772E-2</v>
      </c>
      <c r="AI15" s="100">
        <f t="shared" ref="AI15" si="74">(AF15-AF28)/AF28</f>
        <v>0.1523303933119482</v>
      </c>
      <c r="AJ15" s="152"/>
    </row>
    <row r="16" spans="1:36">
      <c r="B16" s="125">
        <v>45947</v>
      </c>
      <c r="C16" s="365">
        <v>633856</v>
      </c>
      <c r="D16" s="100">
        <f t="shared" ref="D16:D17" si="75">(C16-C68)/C68</f>
        <v>0.33619183135704878</v>
      </c>
      <c r="E16" s="100">
        <f t="shared" ref="E16:E17" si="76">(C16-C20)/C20</f>
        <v>2.5361627233579973E-2</v>
      </c>
      <c r="F16" s="100">
        <f t="shared" ref="F16:F17" si="77">(C16-C29)/C29</f>
        <v>7.6404738615367895E-2</v>
      </c>
      <c r="G16" s="110">
        <f t="shared" ref="G16:G17" si="78">C16-C17</f>
        <v>3271</v>
      </c>
      <c r="H16" s="100">
        <f t="shared" ref="H16:H17" si="79">(C16-C41)/C41</f>
        <v>0.13338447357896333</v>
      </c>
      <c r="I16" s="100"/>
      <c r="J16" s="362">
        <f t="shared" ref="J16:J17" si="80">C16-C17</f>
        <v>3271</v>
      </c>
      <c r="L16" s="438">
        <v>48939</v>
      </c>
      <c r="M16" s="100">
        <f t="shared" ref="M16:M17" si="81">(L16-L68)/L68</f>
        <v>-0.35698800404682757</v>
      </c>
      <c r="N16" s="100">
        <f t="shared" ref="N16:N17" si="82">(L16-L20)/L20</f>
        <v>-3.3380078611072707E-2</v>
      </c>
      <c r="O16" s="362">
        <f t="shared" ref="O16:O17" si="83">L16-L17</f>
        <v>-859</v>
      </c>
      <c r="Q16" s="440">
        <v>1941247</v>
      </c>
      <c r="R16" s="100">
        <f t="shared" ref="R16:R17" si="84">(Q16-Q68)/Q68</f>
        <v>0.49556894882045366</v>
      </c>
      <c r="S16" s="100">
        <f t="shared" ref="S16:S17" si="85">(Q16-Q20)/Q20</f>
        <v>3.5029780645326407E-2</v>
      </c>
      <c r="T16" s="362">
        <f t="shared" ref="T16:T17" si="86">Q16-Q17</f>
        <v>3728</v>
      </c>
      <c r="U16" s="363"/>
      <c r="V16" s="441">
        <v>929724</v>
      </c>
      <c r="W16" s="442">
        <v>1541583</v>
      </c>
      <c r="X16" s="100">
        <f t="shared" ref="X16:X17" si="87">(V16-V29)/V29</f>
        <v>0.20431661945121263</v>
      </c>
      <c r="Y16" s="100">
        <f t="shared" ref="Y16:Y17" si="88">(W16-W29)/W29</f>
        <v>5.535903893904303E-2</v>
      </c>
      <c r="Z16" s="35">
        <f t="shared" ref="Z16:Z17" si="89">V16+W16</f>
        <v>2471307</v>
      </c>
      <c r="AA16" s="100">
        <f t="shared" ref="AA16:AA17" si="90">(Z16-Z68)/Z68</f>
        <v>0.54670229085030519</v>
      </c>
      <c r="AB16" s="100">
        <f t="shared" ref="AB16:AB17" si="91">(Z16-Z20)/Z20</f>
        <v>6.9544979115725896E-3</v>
      </c>
      <c r="AC16" s="100">
        <f t="shared" ref="AC16:AC17" si="92">(Z16-Z29)/Z29</f>
        <v>0.10686331242005238</v>
      </c>
      <c r="AD16" s="100"/>
      <c r="AE16" s="100"/>
      <c r="AF16" s="441">
        <v>4584135</v>
      </c>
      <c r="AG16" s="100">
        <f t="shared" ref="AG16:AG17" si="93">(AF16-AF68)/AF68</f>
        <v>0.4231301119297986</v>
      </c>
      <c r="AH16" s="100">
        <f t="shared" ref="AH16:AH17" si="94">(AF16-AF20)/AF20</f>
        <v>4.3200756980978534E-2</v>
      </c>
      <c r="AI16" s="100">
        <f t="shared" ref="AI16:AI17" si="95">(AF16-AF29)/AF29</f>
        <v>0.14675132964452506</v>
      </c>
      <c r="AJ16" s="152"/>
    </row>
    <row r="17" spans="2:36">
      <c r="B17" s="125">
        <v>45940</v>
      </c>
      <c r="C17" s="365">
        <v>630585</v>
      </c>
      <c r="D17" s="100">
        <f t="shared" si="75"/>
        <v>0.3374728246460576</v>
      </c>
      <c r="E17" s="100">
        <f t="shared" si="76"/>
        <v>2.515143534369239E-2</v>
      </c>
      <c r="F17" s="100">
        <f t="shared" si="77"/>
        <v>7.1719925355124017E-2</v>
      </c>
      <c r="G17" s="110">
        <f t="shared" si="78"/>
        <v>3965</v>
      </c>
      <c r="H17" s="100">
        <f t="shared" si="79"/>
        <v>0.13640735892629485</v>
      </c>
      <c r="I17" s="100"/>
      <c r="J17" s="362">
        <f t="shared" si="80"/>
        <v>3965</v>
      </c>
      <c r="L17" s="438">
        <v>49798</v>
      </c>
      <c r="M17" s="100">
        <f t="shared" si="81"/>
        <v>-0.35891758284198871</v>
      </c>
      <c r="N17" s="100">
        <f t="shared" si="82"/>
        <v>-4.2806343104276792E-2</v>
      </c>
      <c r="O17" s="362">
        <f t="shared" si="83"/>
        <v>5</v>
      </c>
      <c r="Q17" s="440">
        <v>1937519</v>
      </c>
      <c r="R17" s="100">
        <f t="shared" si="84"/>
        <v>0.48592431255104818</v>
      </c>
      <c r="S17" s="100">
        <f t="shared" si="85"/>
        <v>3.0542589314588191E-2</v>
      </c>
      <c r="T17" s="362">
        <f t="shared" si="86"/>
        <v>13688</v>
      </c>
      <c r="U17" s="363"/>
      <c r="V17" s="441">
        <v>923765</v>
      </c>
      <c r="W17" s="442">
        <v>1614495</v>
      </c>
      <c r="X17" s="100">
        <f t="shared" si="87"/>
        <v>0.21532834711450544</v>
      </c>
      <c r="Y17" s="100">
        <f t="shared" si="88"/>
        <v>8.079584844577796E-2</v>
      </c>
      <c r="Z17" s="35">
        <f t="shared" si="89"/>
        <v>2538260</v>
      </c>
      <c r="AA17" s="100">
        <f t="shared" si="90"/>
        <v>0.55568004079411226</v>
      </c>
      <c r="AB17" s="100">
        <f t="shared" si="91"/>
        <v>1.5509539130720057E-2</v>
      </c>
      <c r="AC17" s="100">
        <f t="shared" si="92"/>
        <v>0.12616503771024143</v>
      </c>
      <c r="AD17" s="100"/>
      <c r="AE17" s="100"/>
      <c r="AF17" s="441">
        <v>4526983</v>
      </c>
      <c r="AG17" s="100">
        <f t="shared" si="93"/>
        <v>0.41517204488092285</v>
      </c>
      <c r="AH17" s="100">
        <f t="shared" si="94"/>
        <v>3.6890014576524924E-2</v>
      </c>
      <c r="AI17" s="100">
        <f t="shared" si="95"/>
        <v>0.13884273320263552</v>
      </c>
      <c r="AJ17" s="152"/>
    </row>
    <row r="18" spans="2:36">
      <c r="B18" s="125">
        <v>45933</v>
      </c>
      <c r="C18" s="365">
        <v>626620</v>
      </c>
      <c r="D18" s="100">
        <f t="shared" ref="D18" si="96">(C18-C70)/C70</f>
        <v>0.33959856082194767</v>
      </c>
      <c r="E18" s="100">
        <f t="shared" ref="E18" si="97">(C18-C22)/C22</f>
        <v>2.3352130663491861E-2</v>
      </c>
      <c r="F18" s="100">
        <f t="shared" ref="F18" si="98">(C18-C31)/C31</f>
        <v>6.9859638758893158E-2</v>
      </c>
      <c r="G18" s="110">
        <f t="shared" ref="G18" si="99">C18-C19</f>
        <v>4286</v>
      </c>
      <c r="H18" s="100">
        <f t="shared" ref="H18" si="100">(C18-C43)/C43</f>
        <v>0.13587873712297951</v>
      </c>
      <c r="I18" s="100"/>
      <c r="J18" s="362">
        <f t="shared" ref="J18" si="101">C18-C19</f>
        <v>4286</v>
      </c>
      <c r="L18" s="365">
        <v>49793</v>
      </c>
      <c r="M18" s="100">
        <f t="shared" ref="M18" si="102">(L18-L70)/L70</f>
        <v>-0.3628371807339919</v>
      </c>
      <c r="N18" s="100">
        <f t="shared" ref="N18" si="103">(L18-L22)/L22</f>
        <v>-5.0512947637389879E-2</v>
      </c>
      <c r="O18" s="362">
        <f t="shared" ref="O18" si="104">L18-L19</f>
        <v>-600</v>
      </c>
      <c r="Q18" s="365">
        <v>1923831</v>
      </c>
      <c r="R18" s="100">
        <f t="shared" ref="R18:R19" si="105">(Q18-Q70)/Q70</f>
        <v>0.48920387165093215</v>
      </c>
      <c r="S18" s="100">
        <f t="shared" ref="S18:S19" si="106">(Q18-Q22)/Q22</f>
        <v>3.8498536041871791E-2</v>
      </c>
      <c r="T18" s="362">
        <f t="shared" ref="T18:T19" si="107">Q18-Q19</f>
        <v>11695</v>
      </c>
      <c r="U18" s="363"/>
      <c r="V18" s="365">
        <v>916254</v>
      </c>
      <c r="W18" s="365">
        <v>1614469</v>
      </c>
      <c r="X18" s="100">
        <f t="shared" ref="X18" si="108">(V18-V31)/V31</f>
        <v>0.22444577783538977</v>
      </c>
      <c r="Y18" s="100">
        <f t="shared" ref="Y18" si="109">(W18-W31)/W31</f>
        <v>8.654356083549368E-2</v>
      </c>
      <c r="Z18" s="35">
        <f t="shared" ref="Z18" si="110">V18+W18</f>
        <v>2530723</v>
      </c>
      <c r="AA18" s="100">
        <f t="shared" ref="AA18" si="111">(Z18-Z70)/Z70</f>
        <v>0.55710065779475404</v>
      </c>
      <c r="AB18" s="100">
        <f t="shared" ref="AB18" si="112">(Z18-Z22)/Z22</f>
        <v>3.2875229626642688E-2</v>
      </c>
      <c r="AC18" s="100">
        <f t="shared" ref="AC18" si="113">(Z18-Z31)/Z31</f>
        <v>0.13273165017811928</v>
      </c>
      <c r="AD18" s="100"/>
      <c r="AE18" s="100"/>
      <c r="AF18" s="365">
        <v>4512559</v>
      </c>
      <c r="AG18" s="100">
        <f t="shared" ref="AG18" si="114">(AF18-AF70)/AF70</f>
        <v>0.40694036901282687</v>
      </c>
      <c r="AH18" s="100">
        <f t="shared" ref="AH18" si="115">(AF18-AF22)/AF22</f>
        <v>4.159180383568524E-2</v>
      </c>
      <c r="AI18" s="100">
        <f t="shared" ref="AI18" si="116">(AF18-AF31)/AF31</f>
        <v>0.13986209175157319</v>
      </c>
      <c r="AJ18" s="152"/>
    </row>
    <row r="19" spans="2:36">
      <c r="B19" s="125">
        <v>45926</v>
      </c>
      <c r="C19" s="365">
        <v>622334</v>
      </c>
      <c r="D19" s="100">
        <f t="shared" ref="D19" si="117">(C19-C71)/C71</f>
        <v>0.33771691303702972</v>
      </c>
      <c r="E19" s="100">
        <f t="shared" ref="E19" si="118">(C19-C23)/C23</f>
        <v>2.2161779512220762E-2</v>
      </c>
      <c r="F19" s="100">
        <f t="shared" ref="F19" si="119">(C19-C32)/C32</f>
        <v>6.7228461529227568E-2</v>
      </c>
      <c r="G19" s="110">
        <f t="shared" ref="G19" si="120">C19-C20</f>
        <v>4156</v>
      </c>
      <c r="H19" s="100">
        <f t="shared" ref="H19" si="121">(C19-C44)/C44</f>
        <v>0.13251091413004512</v>
      </c>
      <c r="I19" s="100"/>
      <c r="J19" s="362">
        <f t="shared" ref="J19" si="122">C19-C20</f>
        <v>4156</v>
      </c>
      <c r="L19" s="365">
        <v>50393</v>
      </c>
      <c r="M19" s="100">
        <f t="shared" ref="M19" si="123">(L19-L71)/L71</f>
        <v>-0.36149967056915516</v>
      </c>
      <c r="N19" s="100">
        <f t="shared" ref="N19" si="124">(L19-L23)/L23</f>
        <v>-5.897182125450505E-2</v>
      </c>
      <c r="O19" s="362">
        <f t="shared" ref="O19" si="125">L19-L20</f>
        <v>-236</v>
      </c>
      <c r="Q19" s="365">
        <v>1912136</v>
      </c>
      <c r="R19" s="100">
        <f t="shared" si="105"/>
        <v>0.48816170622103855</v>
      </c>
      <c r="S19" s="100">
        <f t="shared" si="106"/>
        <v>3.7221225938667266E-2</v>
      </c>
      <c r="T19" s="362">
        <f t="shared" si="107"/>
        <v>36589</v>
      </c>
      <c r="U19" s="363"/>
      <c r="V19" s="365">
        <v>914661</v>
      </c>
      <c r="W19" s="365">
        <v>1573592</v>
      </c>
      <c r="X19" s="100">
        <f t="shared" ref="X19" si="126">(V19-V32)/V32</f>
        <v>0.2307362126639235</v>
      </c>
      <c r="Y19" s="100">
        <f t="shared" ref="Y19" si="127">(W19-W32)/W32</f>
        <v>7.2182593569460898E-2</v>
      </c>
      <c r="Z19" s="35">
        <f t="shared" ref="Z19" si="128">V19+W19</f>
        <v>2488253</v>
      </c>
      <c r="AA19" s="100">
        <f t="shared" ref="AA19" si="129">(Z19-Z71)/Z71</f>
        <v>0.53609423547881074</v>
      </c>
      <c r="AB19" s="100">
        <f t="shared" ref="AB19" si="130">(Z19-Z23)/Z23</f>
        <v>2.2661485379852575E-2</v>
      </c>
      <c r="AC19" s="100">
        <f t="shared" ref="AC19" si="131">(Z19-Z32)/Z32</f>
        <v>0.12548109650878514</v>
      </c>
      <c r="AD19" s="100"/>
      <c r="AE19" s="100"/>
      <c r="AF19" s="365">
        <v>4454767</v>
      </c>
      <c r="AG19" s="100">
        <f t="shared" ref="AG19" si="132">(AF19-AF71)/AF71</f>
        <v>0.39738248759991096</v>
      </c>
      <c r="AH19" s="100">
        <f t="shared" ref="AH19" si="133">(AF19-AF23)/AF23</f>
        <v>3.7008835404937629E-2</v>
      </c>
      <c r="AI19" s="100">
        <f t="shared" ref="AI19" si="134">(AF19-AF32)/AF32</f>
        <v>0.13533926374176422</v>
      </c>
      <c r="AJ19" s="152"/>
    </row>
    <row r="20" spans="2:36">
      <c r="B20" s="125">
        <v>45919</v>
      </c>
      <c r="C20" s="365">
        <v>618178</v>
      </c>
      <c r="D20" s="100">
        <f t="shared" ref="D20" si="135">(C20-C72)/C72</f>
        <v>0.33620816365349865</v>
      </c>
      <c r="E20" s="100">
        <f t="shared" ref="E20" si="136">(C20-C24)/C24</f>
        <v>2.2452749986354683E-2</v>
      </c>
      <c r="F20" s="100">
        <f t="shared" ref="F20" si="137">(C20-C33)/C33</f>
        <v>6.6006094143655561E-2</v>
      </c>
      <c r="G20" s="110">
        <f t="shared" ref="G20" si="138">C20-C21</f>
        <v>3064</v>
      </c>
      <c r="H20" s="100">
        <f t="shared" ref="H20" si="139">(C20-C45)/C45</f>
        <v>0.12780890420580782</v>
      </c>
      <c r="I20" s="100"/>
      <c r="J20" s="362">
        <f t="shared" ref="J20:J21" si="140">C20-C21</f>
        <v>3064</v>
      </c>
      <c r="L20" s="365">
        <v>50629</v>
      </c>
      <c r="M20" s="100">
        <f t="shared" ref="M20" si="141">(L20-L72)/L72</f>
        <v>-0.36018753712198759</v>
      </c>
      <c r="N20" s="100">
        <f t="shared" ref="N20" si="142">(L20-L24)/L24</f>
        <v>-5.6907085910140827E-2</v>
      </c>
      <c r="O20" s="362">
        <f t="shared" ref="O20" si="143">L20-L21</f>
        <v>-1396</v>
      </c>
      <c r="Q20" s="365">
        <v>1875547</v>
      </c>
      <c r="R20" s="100">
        <f t="shared" ref="R20" si="144">(Q20-Q72)/Q72</f>
        <v>0.48076007550858157</v>
      </c>
      <c r="S20" s="100">
        <f t="shared" ref="S20" si="145">(Q20-Q24)/Q24</f>
        <v>3.2280310881684544E-2</v>
      </c>
      <c r="T20" s="362">
        <f t="shared" ref="T20" si="146">Q20-Q21</f>
        <v>-4549</v>
      </c>
      <c r="U20" s="363"/>
      <c r="V20" s="365">
        <v>909996</v>
      </c>
      <c r="W20" s="365">
        <v>1544243</v>
      </c>
      <c r="X20" s="100">
        <f t="shared" ref="X20" si="147">(V20-V33)/V33</f>
        <v>0.23280467004718547</v>
      </c>
      <c r="Y20" s="100">
        <f t="shared" ref="Y20" si="148">(W20-W33)/W33</f>
        <v>9.4515384593576265E-2</v>
      </c>
      <c r="Z20" s="35">
        <f t="shared" ref="Z20" si="149">V20+W20</f>
        <v>2454239</v>
      </c>
      <c r="AA20" s="100">
        <f t="shared" ref="AA20" si="150">(Z20-Z72)/Z72</f>
        <v>0.55538113266856881</v>
      </c>
      <c r="AB20" s="100">
        <f t="shared" ref="AB20" si="151">(Z20-Z24)/Z24</f>
        <v>3.6869937882583172E-2</v>
      </c>
      <c r="AC20" s="100">
        <f t="shared" ref="AC20" si="152">(Z20-Z33)/Z33</f>
        <v>0.14201484102458628</v>
      </c>
      <c r="AD20" s="100"/>
      <c r="AE20" s="100"/>
      <c r="AF20" s="365">
        <v>4394298</v>
      </c>
      <c r="AG20" s="100">
        <f t="shared" ref="AG20" si="153">(AF20-AF72)/AF72</f>
        <v>0.39340867770152482</v>
      </c>
      <c r="AH20" s="100">
        <f t="shared" ref="AH20" si="154">(AF20-AF24)/AF24</f>
        <v>3.6642374613467601E-2</v>
      </c>
      <c r="AI20" s="100">
        <f t="shared" ref="AI20" si="155">(AF20-AF33)/AF33</f>
        <v>0.13939385453566755</v>
      </c>
      <c r="AJ20" s="152"/>
    </row>
    <row r="21" spans="2:36">
      <c r="B21" s="125">
        <v>45912</v>
      </c>
      <c r="C21" s="365">
        <v>615114</v>
      </c>
      <c r="D21" s="100">
        <f t="shared" ref="D21" si="156">(C21-C73)/C73</f>
        <v>0.33349664736526052</v>
      </c>
      <c r="E21" s="100">
        <f t="shared" ref="E21" si="157">(C21-C25)/C25</f>
        <v>2.3142010741831767E-2</v>
      </c>
      <c r="F21" s="100">
        <f t="shared" ref="F21" si="158">(C21-C34)/C34</f>
        <v>6.1978712567872032E-2</v>
      </c>
      <c r="G21" s="110">
        <f t="shared" ref="G21" si="159">C21-C22</f>
        <v>2793</v>
      </c>
      <c r="H21" s="100">
        <f t="shared" ref="H21" si="160">(C21-C46)/C46</f>
        <v>0.13135233162527726</v>
      </c>
      <c r="I21" s="100"/>
      <c r="J21" s="362">
        <f t="shared" si="140"/>
        <v>2793</v>
      </c>
      <c r="K21" s="363"/>
      <c r="L21" s="365">
        <v>52025</v>
      </c>
      <c r="M21" s="100">
        <f t="shared" ref="M21" si="161">(L21-L73)/L73</f>
        <v>-0.3560385696072485</v>
      </c>
      <c r="N21" s="100">
        <f t="shared" ref="N21" si="162">(L21-L25)/L25</f>
        <v>-4.3095203060623893E-2</v>
      </c>
      <c r="O21" s="362">
        <f t="shared" ref="O21" si="163">L21-L22</f>
        <v>-417</v>
      </c>
      <c r="P21" s="363"/>
      <c r="Q21" s="365">
        <v>1880096</v>
      </c>
      <c r="R21" s="100">
        <f t="shared" ref="R21" si="164">(Q21-Q73)/Q73</f>
        <v>0.47436423249536736</v>
      </c>
      <c r="S21" s="100">
        <f t="shared" ref="S21" si="165">(Q21-Q25)/Q25</f>
        <v>4.9839712179919934E-2</v>
      </c>
      <c r="T21" s="362">
        <f t="shared" ref="T21" si="166">Q21-Q22</f>
        <v>27584</v>
      </c>
      <c r="U21" s="363"/>
      <c r="V21" s="365">
        <v>895450</v>
      </c>
      <c r="W21" s="365">
        <v>1604044</v>
      </c>
      <c r="X21" s="100">
        <f t="shared" ref="X21" si="167">(V21-V34)/V34</f>
        <v>0.23458236937237525</v>
      </c>
      <c r="Y21" s="100">
        <f t="shared" ref="Y21" si="168">(W21-W34)/W34</f>
        <v>9.6455347328933044E-2</v>
      </c>
      <c r="Z21" s="35">
        <f t="shared" ref="Z21" si="169">V21+W21</f>
        <v>2499494</v>
      </c>
      <c r="AA21" s="100">
        <f t="shared" ref="AA21" si="170">(Z21-Z73)/Z73</f>
        <v>0.54288610207825616</v>
      </c>
      <c r="AB21" s="100">
        <f t="shared" ref="AB21" si="171">(Z21-Z25)/Z25</f>
        <v>6.367693081551172E-2</v>
      </c>
      <c r="AC21" s="100">
        <f t="shared" ref="AC21" si="172">(Z21-Z34)/Z34</f>
        <v>0.14223838131248737</v>
      </c>
      <c r="AD21" s="100"/>
      <c r="AE21" s="100"/>
      <c r="AF21" s="365">
        <v>4365924</v>
      </c>
      <c r="AG21" s="100">
        <f t="shared" ref="AG21" si="173">(AF21-AF73)/AF73</f>
        <v>0.40011610005847664</v>
      </c>
      <c r="AH21" s="100">
        <f t="shared" ref="AH21" si="174">(AF21-AF25)/AF25</f>
        <v>4.4714861578853418E-2</v>
      </c>
      <c r="AI21" s="100">
        <f t="shared" ref="AI21" si="175">(AF21-AF34)/AF34</f>
        <v>0.1441013682023905</v>
      </c>
      <c r="AJ21" s="152"/>
    </row>
    <row r="22" spans="2:36">
      <c r="B22" s="125">
        <v>45905</v>
      </c>
      <c r="C22" s="365">
        <v>612321</v>
      </c>
      <c r="D22" s="100">
        <f t="shared" ref="D22" si="176">(C22-C74)/C74</f>
        <v>0.33501576324177718</v>
      </c>
      <c r="E22" s="100">
        <f t="shared" ref="E22" si="177">(C22-C26)/C26</f>
        <v>2.2843216191204819E-2</v>
      </c>
      <c r="F22" s="100">
        <f t="shared" ref="F22" si="178">(C22-C35)/C35</f>
        <v>6.0325480879123927E-2</v>
      </c>
      <c r="G22" s="110">
        <f t="shared" ref="G22" si="179">C22-C23</f>
        <v>3480</v>
      </c>
      <c r="H22" s="100">
        <f t="shared" ref="H22" si="180">(C22-C47)/C47</f>
        <v>0.13127556506412744</v>
      </c>
      <c r="I22" s="100"/>
      <c r="J22" s="362">
        <f t="shared" ref="J22" si="181">C22-C23</f>
        <v>3480</v>
      </c>
      <c r="K22" s="363"/>
      <c r="L22" s="365">
        <v>52442</v>
      </c>
      <c r="M22" s="100">
        <f t="shared" ref="M22" si="182">(L22-L74)/L74</f>
        <v>-0.35315884253891505</v>
      </c>
      <c r="N22" s="100">
        <f t="shared" ref="N22" si="183">(L22-L26)/L26</f>
        <v>-5.940380959213689E-2</v>
      </c>
      <c r="O22" s="362">
        <f t="shared" ref="O22" si="184">L22-L23</f>
        <v>-1109</v>
      </c>
      <c r="P22" s="363"/>
      <c r="Q22" s="365">
        <v>1852512</v>
      </c>
      <c r="R22" s="100">
        <f t="shared" ref="R22" si="185">(Q22-Q74)/Q74</f>
        <v>0.46947789253248301</v>
      </c>
      <c r="S22" s="100">
        <f t="shared" ref="S22" si="186">(Q22-Q26)/Q26</f>
        <v>2.9221363663637638E-2</v>
      </c>
      <c r="T22" s="362">
        <f t="shared" ref="T22" si="187">Q22-Q23</f>
        <v>8994</v>
      </c>
      <c r="U22" s="363"/>
      <c r="V22" s="365">
        <v>883755</v>
      </c>
      <c r="W22" s="365">
        <v>1566418</v>
      </c>
      <c r="X22" s="100">
        <f t="shared" ref="X22:X23" si="188">(V22-V35)/V35</f>
        <v>0.19849549829329782</v>
      </c>
      <c r="Y22" s="100">
        <f t="shared" ref="Y22:Y23" si="189">(W22-W35)/W35</f>
        <v>8.6467654306944391E-2</v>
      </c>
      <c r="Z22" s="35">
        <f t="shared" ref="Z22:Z23" si="190">V22+W22</f>
        <v>2450173</v>
      </c>
      <c r="AA22" s="100">
        <f t="shared" ref="AA22:AA23" si="191">(Z22-Z74)/Z74</f>
        <v>0.54716336575832492</v>
      </c>
      <c r="AB22" s="100">
        <f t="shared" ref="AB22:AB23" si="192">(Z22-Z26)/Z26</f>
        <v>4.1332454425796701E-2</v>
      </c>
      <c r="AC22" s="100">
        <f t="shared" ref="AC22:AC23" si="193">(Z22-Z35)/Z35</f>
        <v>0.12437613003294878</v>
      </c>
      <c r="AD22" s="100"/>
      <c r="AE22" s="100"/>
      <c r="AF22" s="365">
        <v>4332368</v>
      </c>
      <c r="AG22" s="100">
        <f t="shared" ref="AG22" si="194">(AF22-AF74)/AF74</f>
        <v>0.39260074681289941</v>
      </c>
      <c r="AH22" s="100">
        <f t="shared" ref="AH22" si="195">(AF22-AF26)/AF26</f>
        <v>5.5009493548356464E-2</v>
      </c>
      <c r="AI22" s="100">
        <f t="shared" ref="AI22" si="196">(AF22-AF35)/AF35</f>
        <v>0.13165233327308118</v>
      </c>
      <c r="AJ22" s="152"/>
    </row>
    <row r="23" spans="2:36">
      <c r="B23" s="125">
        <v>45898</v>
      </c>
      <c r="C23" s="365">
        <v>608841</v>
      </c>
      <c r="D23" s="100">
        <f t="shared" ref="D23" si="197">(C23-C75)/C75</f>
        <v>0.33287141327834074</v>
      </c>
      <c r="E23" s="100">
        <f t="shared" ref="E23" si="198">(C23-C27)/C27</f>
        <v>2.2799776235617845E-2</v>
      </c>
      <c r="F23" s="100">
        <f t="shared" ref="F23" si="199">(C23-C36)/C36</f>
        <v>5.7786027458991897E-2</v>
      </c>
      <c r="G23" s="110">
        <f t="shared" ref="G23" si="200">C23-C24</f>
        <v>4238</v>
      </c>
      <c r="H23" s="100">
        <f t="shared" ref="H23" si="201">(C23-C48)/C48</f>
        <v>0.13144338518146848</v>
      </c>
      <c r="I23" s="100"/>
      <c r="J23" s="362">
        <f t="shared" ref="J23:J35" si="202">C23-C24</f>
        <v>4238</v>
      </c>
      <c r="K23" s="363"/>
      <c r="L23" s="365">
        <v>53551</v>
      </c>
      <c r="M23" s="100">
        <f t="shared" ref="M23:M24" si="203">(L23-L75)/L75</f>
        <v>-0.34850420331642273</v>
      </c>
      <c r="N23" s="100">
        <f t="shared" ref="N23:N24" si="204">(L23-L27)/L27</f>
        <v>-4.9013514233453501E-2</v>
      </c>
      <c r="O23" s="362">
        <f t="shared" ref="O23:O24" si="205">L23-L24</f>
        <v>-133</v>
      </c>
      <c r="P23" s="363"/>
      <c r="Q23" s="365">
        <v>1843518</v>
      </c>
      <c r="R23" s="100">
        <f t="shared" ref="R23" si="206">(Q23-Q75)/Q75</f>
        <v>0.46549036410740308</v>
      </c>
      <c r="S23" s="100">
        <f t="shared" ref="S23" si="207">(Q23-Q27)/Q27</f>
        <v>3.1854812980590015E-2</v>
      </c>
      <c r="T23" s="362">
        <f t="shared" ref="T23" si="208">Q23-Q24</f>
        <v>26621</v>
      </c>
      <c r="U23" s="363"/>
      <c r="V23" s="365">
        <v>858449</v>
      </c>
      <c r="W23" s="365">
        <v>1574666</v>
      </c>
      <c r="X23" s="100">
        <f t="shared" si="188"/>
        <v>0.1756407393289954</v>
      </c>
      <c r="Y23" s="100">
        <f t="shared" si="189"/>
        <v>9.1138041012986032E-2</v>
      </c>
      <c r="Z23" s="35">
        <f t="shared" si="190"/>
        <v>2433115</v>
      </c>
      <c r="AA23" s="100">
        <f t="shared" si="191"/>
        <v>0.53826968329453595</v>
      </c>
      <c r="AB23" s="100">
        <f t="shared" si="192"/>
        <v>2.3699220838888802E-2</v>
      </c>
      <c r="AC23" s="100">
        <f t="shared" si="193"/>
        <v>0.11952920781058383</v>
      </c>
      <c r="AD23" s="100"/>
      <c r="AE23" s="100"/>
      <c r="AF23" s="365">
        <v>4295785</v>
      </c>
      <c r="AG23" s="100">
        <f t="shared" ref="AG23:AG24" si="209">(AF23-AF75)/AF75</f>
        <v>0.38354595718958662</v>
      </c>
      <c r="AH23" s="100">
        <f t="shared" ref="AH23:AH24" si="210">(AF23-AF27)/AF27</f>
        <v>5.8962460662850991E-2</v>
      </c>
      <c r="AI23" s="100">
        <f t="shared" ref="AI23:AI24" si="211">(AF23-AF36)/AF36</f>
        <v>0.10493322952477083</v>
      </c>
      <c r="AJ23" s="152"/>
    </row>
    <row r="24" spans="2:36">
      <c r="B24" s="125">
        <v>45891</v>
      </c>
      <c r="C24" s="365">
        <v>604603</v>
      </c>
      <c r="D24" s="100">
        <f t="shared" ref="D24" si="212">(C24-C76)/C76</f>
        <v>0.32770645667078052</v>
      </c>
      <c r="E24" s="100">
        <f t="shared" ref="E24" si="213">(C24-C28)/C28</f>
        <v>2.1639176947500578E-2</v>
      </c>
      <c r="F24" s="100">
        <f t="shared" ref="F24" si="214">(C24-C37)/C37</f>
        <v>5.7082005168661173E-2</v>
      </c>
      <c r="G24" s="110">
        <f t="shared" ref="G24" si="215">C24-C25</f>
        <v>3402</v>
      </c>
      <c r="H24" s="100">
        <f t="shared" ref="H24" si="216">(C24-C49)/C49</f>
        <v>0.13005259596801627</v>
      </c>
      <c r="I24" s="100"/>
      <c r="J24" s="362">
        <f t="shared" si="202"/>
        <v>3402</v>
      </c>
      <c r="K24" s="363"/>
      <c r="L24" s="365">
        <v>53684</v>
      </c>
      <c r="M24" s="100">
        <f t="shared" si="203"/>
        <v>-0.35034791553215949</v>
      </c>
      <c r="N24" s="100">
        <f t="shared" si="204"/>
        <v>-5.2958402427407118E-2</v>
      </c>
      <c r="O24" s="362">
        <f t="shared" si="205"/>
        <v>-684</v>
      </c>
      <c r="P24" s="363"/>
      <c r="Q24" s="365">
        <v>1816897</v>
      </c>
      <c r="R24" s="100">
        <f t="shared" ref="R24" si="217">(Q24-Q76)/Q76</f>
        <v>0.46076180996799326</v>
      </c>
      <c r="S24" s="100">
        <f t="shared" ref="S24" si="218">(Q24-Q28)/Q28</f>
        <v>2.7860734795199727E-2</v>
      </c>
      <c r="T24" s="362">
        <f t="shared" ref="T24" si="219">Q24-Q25</f>
        <v>26056</v>
      </c>
      <c r="U24" s="363"/>
      <c r="V24" s="365">
        <v>849273</v>
      </c>
      <c r="W24" s="365">
        <v>1517696</v>
      </c>
      <c r="X24" s="100">
        <f t="shared" ref="X24" si="220">(V24-V37)/V37</f>
        <v>0.18157150639532516</v>
      </c>
      <c r="Y24" s="100">
        <f t="shared" ref="Y24" si="221">(W24-W37)/W37</f>
        <v>0.1003291491401312</v>
      </c>
      <c r="Z24" s="35">
        <f t="shared" ref="Z24" si="222">V24+W24</f>
        <v>2366969</v>
      </c>
      <c r="AA24" s="100">
        <f t="shared" ref="AA24" si="223">(Z24-Z76)/Z76</f>
        <v>0.54265258904422065</v>
      </c>
      <c r="AB24" s="100">
        <f t="shared" ref="AB24" si="224">(Z24-Z28)/Z28</f>
        <v>3.8403443666423773E-2</v>
      </c>
      <c r="AC24" s="100">
        <f t="shared" ref="AC24" si="225">(Z24-Z37)/Z37</f>
        <v>0.12816141050716201</v>
      </c>
      <c r="AD24" s="100"/>
      <c r="AE24" s="100"/>
      <c r="AF24" s="365">
        <v>4238972</v>
      </c>
      <c r="AG24" s="100">
        <f t="shared" si="209"/>
        <v>0.37440217244519752</v>
      </c>
      <c r="AH24" s="100">
        <f t="shared" si="210"/>
        <v>5.7442797554619313E-2</v>
      </c>
      <c r="AI24" s="100">
        <f t="shared" si="211"/>
        <v>0.1018596857810216</v>
      </c>
      <c r="AJ24" s="152"/>
    </row>
    <row r="25" spans="2:36">
      <c r="B25" s="125">
        <v>45884</v>
      </c>
      <c r="C25" s="365">
        <v>601201</v>
      </c>
      <c r="D25" s="100">
        <f t="shared" ref="D25" si="226">(C25-C77)/C77</f>
        <v>0.32506601074685815</v>
      </c>
      <c r="E25" s="100">
        <f t="shared" ref="E25" si="227">(C25-C29)/C29</f>
        <v>2.0950508096945986E-2</v>
      </c>
      <c r="F25" s="100">
        <f t="shared" ref="F25" si="228">(C25-C38)/C38</f>
        <v>5.581135639834759E-2</v>
      </c>
      <c r="G25" s="110">
        <f t="shared" ref="G25" si="229">C25-C26</f>
        <v>2555</v>
      </c>
      <c r="H25" s="100">
        <f t="shared" ref="H25" si="230">(C25-C50)/C50</f>
        <v>0.13103376916564763</v>
      </c>
      <c r="I25" s="100"/>
      <c r="J25" s="362">
        <f t="shared" si="202"/>
        <v>2555</v>
      </c>
      <c r="K25" s="363"/>
      <c r="L25" s="365">
        <v>54368</v>
      </c>
      <c r="M25" s="100">
        <f t="shared" ref="M25" si="231">(L25-L77)/L77</f>
        <v>-0.34703289576402485</v>
      </c>
      <c r="N25" s="100">
        <f t="shared" ref="N25" si="232">(L25-L29)/L29</f>
        <v>-4.7211804703655672E-2</v>
      </c>
      <c r="O25" s="362">
        <f t="shared" ref="O25" si="233">L25-L26</f>
        <v>-1386</v>
      </c>
      <c r="P25" s="363"/>
      <c r="Q25" s="365">
        <v>1790841</v>
      </c>
      <c r="R25" s="100">
        <f t="shared" ref="R25" si="234">(Q25-Q77)/Q77</f>
        <v>0.46139326964977306</v>
      </c>
      <c r="S25" s="100">
        <f t="shared" ref="S25" si="235">(Q25-Q29)/Q29</f>
        <v>2.6529929070859208E-2</v>
      </c>
      <c r="T25" s="362">
        <f t="shared" ref="T25" si="236">Q25-Q26</f>
        <v>-9075</v>
      </c>
      <c r="U25" s="363"/>
      <c r="V25" s="365">
        <v>834835</v>
      </c>
      <c r="W25" s="365">
        <v>1515027</v>
      </c>
      <c r="X25" s="100">
        <f t="shared" ref="X25" si="237">(V25-V38)/V38</f>
        <v>0.16655862571405228</v>
      </c>
      <c r="Y25" s="100">
        <f t="shared" ref="Y25" si="238">(W25-W38)/W38</f>
        <v>0.1317753081627305</v>
      </c>
      <c r="Z25" s="35">
        <f t="shared" ref="Z25" si="239">V25+W25</f>
        <v>2349862</v>
      </c>
      <c r="AA25" s="100">
        <f t="shared" ref="AA25" si="240">(Z25-Z77)/Z77</f>
        <v>0.56660599878664242</v>
      </c>
      <c r="AB25" s="100">
        <f t="shared" ref="AB25" si="241">(Z25-Z29)/Z29</f>
        <v>5.2469821454804742E-2</v>
      </c>
      <c r="AC25" s="100">
        <f t="shared" ref="AC25" si="242">(Z25-Z38)/Z38</f>
        <v>0.14389266782636925</v>
      </c>
      <c r="AD25" s="100"/>
      <c r="AE25" s="100"/>
      <c r="AF25" s="365">
        <v>4179058</v>
      </c>
      <c r="AG25" s="100">
        <f t="shared" ref="AG25" si="243">(AF25-AF77)/AF77</f>
        <v>0.36856315088393193</v>
      </c>
      <c r="AH25" s="100">
        <f t="shared" ref="AH25" si="244">(AF25-AF29)/AF29</f>
        <v>4.5418670733211305E-2</v>
      </c>
      <c r="AI25" s="100">
        <f t="shared" ref="AI25" si="245">(AF25-AF38)/AF38</f>
        <v>9.277306407792682E-2</v>
      </c>
      <c r="AJ25" s="152"/>
    </row>
    <row r="26" spans="2:36">
      <c r="B26" s="125">
        <v>45877</v>
      </c>
      <c r="C26" s="365">
        <v>598646</v>
      </c>
      <c r="D26" s="100">
        <f t="shared" ref="D26" si="246">(C26-C78)/C78</f>
        <v>0.32189078126000559</v>
      </c>
      <c r="E26" s="100">
        <f t="shared" ref="E26" si="247">(C26-C30)/C30</f>
        <v>1.7437532504172432E-2</v>
      </c>
      <c r="F26" s="100">
        <f t="shared" ref="F26" si="248">(C26-C39)/C39</f>
        <v>5.6450256478329831E-2</v>
      </c>
      <c r="G26" s="110">
        <f t="shared" ref="G26" si="249">C26-C27</f>
        <v>3377</v>
      </c>
      <c r="H26" s="100">
        <f t="shared" ref="H26" si="250">(C26-C51)/C51</f>
        <v>0.13034185210011046</v>
      </c>
      <c r="I26" s="100"/>
      <c r="J26" s="362">
        <f t="shared" si="202"/>
        <v>3377</v>
      </c>
      <c r="K26" s="363"/>
      <c r="L26" s="365">
        <v>55754</v>
      </c>
      <c r="M26" s="100">
        <f t="shared" ref="M26" si="251">(L26-L78)/L78</f>
        <v>-0.34423260135731171</v>
      </c>
      <c r="N26" s="100">
        <f t="shared" ref="N26" si="252">(L26-L30)/L30</f>
        <v>-4.9037165907656617E-2</v>
      </c>
      <c r="O26" s="362">
        <f t="shared" ref="O26:O28" si="253">L26-L27</f>
        <v>-557</v>
      </c>
      <c r="P26" s="363"/>
      <c r="Q26" s="365">
        <v>1799916</v>
      </c>
      <c r="R26" s="100">
        <f t="shared" ref="R26" si="254">(Q26-Q78)/Q78</f>
        <v>0.46216115880054948</v>
      </c>
      <c r="S26" s="100">
        <f t="shared" ref="S26" si="255">(Q26-Q30)/Q30</f>
        <v>2.8036433026868986E-2</v>
      </c>
      <c r="T26" s="362">
        <f t="shared" ref="T26:T28" si="256">Q26-Q27</f>
        <v>13310</v>
      </c>
      <c r="U26" s="363"/>
      <c r="V26" s="365">
        <v>829010</v>
      </c>
      <c r="W26" s="365">
        <v>1523911</v>
      </c>
      <c r="X26" s="100">
        <f t="shared" ref="X26" si="257">(V26-V39)/V39</f>
        <v>0.17060649605341638</v>
      </c>
      <c r="Y26" s="100">
        <f t="shared" ref="Y26" si="258">(W26-W39)/W39</f>
        <v>0.12521544722479716</v>
      </c>
      <c r="Z26" s="35">
        <f t="shared" ref="Z26" si="259">V26+W26</f>
        <v>2352921</v>
      </c>
      <c r="AA26" s="100">
        <f t="shared" ref="AA26" si="260">(Z26-Z78)/Z78</f>
        <v>0.54196271640957683</v>
      </c>
      <c r="AB26" s="100">
        <f t="shared" ref="AB26" si="261">(Z26-Z30)/Z30</f>
        <v>4.3934571987983478E-2</v>
      </c>
      <c r="AC26" s="100">
        <f t="shared" ref="AC26" si="262">(Z26-Z39)/Z39</f>
        <v>0.14080097797417049</v>
      </c>
      <c r="AD26" s="100"/>
      <c r="AE26" s="100"/>
      <c r="AF26" s="365">
        <v>4106473</v>
      </c>
      <c r="AG26" s="100">
        <f t="shared" ref="AG26" si="263">(AF26-AF78)/AF78</f>
        <v>0.34919399691757502</v>
      </c>
      <c r="AH26" s="100">
        <f t="shared" ref="AH26" si="264">(AF26-AF30)/AF30</f>
        <v>3.3055996707481848E-2</v>
      </c>
      <c r="AI26" s="100">
        <f t="shared" ref="AI26" si="265">(AF26-AF39)/AF39</f>
        <v>7.0196543558558755E-2</v>
      </c>
      <c r="AJ26" s="152"/>
    </row>
    <row r="27" spans="2:36">
      <c r="B27" s="125">
        <v>45870</v>
      </c>
      <c r="C27" s="365">
        <v>595269</v>
      </c>
      <c r="D27" s="100">
        <f t="shared" ref="D27" si="266">(C27-C79)/C79</f>
        <v>0.31888970866816885</v>
      </c>
      <c r="E27" s="100">
        <f t="shared" ref="E27" si="267">(C27-C31)/C31</f>
        <v>1.6332509821530707E-2</v>
      </c>
      <c r="F27" s="100">
        <f t="shared" ref="F27" si="268">(C27-C40)/C40</f>
        <v>5.8042378892496416E-2</v>
      </c>
      <c r="G27" s="110">
        <f t="shared" ref="G27" si="269">C27-C28</f>
        <v>3472</v>
      </c>
      <c r="H27" s="100">
        <f t="shared" ref="H27" si="270">(C27-C52)/C52</f>
        <v>0.13151802007299271</v>
      </c>
      <c r="I27" s="100"/>
      <c r="J27" s="362">
        <f t="shared" si="202"/>
        <v>3472</v>
      </c>
      <c r="K27" s="363"/>
      <c r="L27" s="365">
        <v>56311</v>
      </c>
      <c r="M27" s="100">
        <f t="shared" ref="M27" si="271">(L27-L79)/L79</f>
        <v>-0.34322004245492083</v>
      </c>
      <c r="N27" s="100">
        <f t="shared" ref="N27" si="272">(L27-L31)/L31</f>
        <v>-4.3647356532667582E-2</v>
      </c>
      <c r="O27" s="362">
        <f t="shared" si="253"/>
        <v>-375</v>
      </c>
      <c r="P27" s="363"/>
      <c r="Q27" s="365">
        <v>1786606</v>
      </c>
      <c r="R27" s="100">
        <f t="shared" ref="R27" si="273">(Q27-Q79)/Q79</f>
        <v>0.46507962540796743</v>
      </c>
      <c r="S27" s="100">
        <f t="shared" ref="S27" si="274">(Q27-Q31)/Q31</f>
        <v>2.8835633319743027E-2</v>
      </c>
      <c r="T27" s="362">
        <f t="shared" si="256"/>
        <v>18957</v>
      </c>
      <c r="U27" s="363"/>
      <c r="V27" s="365">
        <v>812560</v>
      </c>
      <c r="W27" s="365">
        <v>1564227</v>
      </c>
      <c r="X27" s="100">
        <f t="shared" ref="X27" si="275">(V27-V40)/V40</f>
        <v>0.1686272986999352</v>
      </c>
      <c r="Y27" s="100">
        <f t="shared" ref="Y27" si="276">(W27-W40)/W40</f>
        <v>0.13489491462236147</v>
      </c>
      <c r="Z27" s="35">
        <f t="shared" ref="Z27" si="277">V27+W27</f>
        <v>2376787</v>
      </c>
      <c r="AA27" s="100">
        <f t="shared" ref="AA27" si="278">(Z27-Z79)/Z79</f>
        <v>0.55114910835196029</v>
      </c>
      <c r="AB27" s="100">
        <f t="shared" ref="AB27" si="279">(Z27-Z31)/Z31</f>
        <v>6.3831110963903037E-2</v>
      </c>
      <c r="AC27" s="100">
        <f t="shared" ref="AC27" si="280">(Z27-Z40)/Z40</f>
        <v>0.14620585749890383</v>
      </c>
      <c r="AD27" s="100"/>
      <c r="AE27" s="100"/>
      <c r="AF27" s="365">
        <v>4056598</v>
      </c>
      <c r="AG27" s="100">
        <f t="shared" ref="AG27" si="281">(AF27-AF79)/AF79</f>
        <v>0.33330308206967019</v>
      </c>
      <c r="AH27" s="100">
        <f t="shared" ref="AH27" si="282">(AF27-AF31)/AF31</f>
        <v>2.4687385068039719E-2</v>
      </c>
      <c r="AI27" s="100">
        <f t="shared" ref="AI27" si="283">(AF27-AF40)/AF40</f>
        <v>5.094330628020434E-2</v>
      </c>
      <c r="AJ27" s="152"/>
    </row>
    <row r="28" spans="2:36">
      <c r="B28" s="125">
        <v>45863</v>
      </c>
      <c r="C28" s="365">
        <v>591797</v>
      </c>
      <c r="D28" s="100">
        <f t="shared" ref="D28" si="284">(C28-C80)/C80</f>
        <v>0.31598469198285967</v>
      </c>
      <c r="E28" s="100">
        <f t="shared" ref="E28" si="285">(C28-C32)/C32</f>
        <v>1.4861154697657988E-2</v>
      </c>
      <c r="F28" s="100">
        <f t="shared" ref="F28" si="286">(C28-C41)/C41</f>
        <v>5.8179667480641913E-2</v>
      </c>
      <c r="G28" s="110">
        <f t="shared" ref="G28" si="287">C28-C29</f>
        <v>2933</v>
      </c>
      <c r="H28" s="100">
        <f t="shared" ref="H28" si="288">(C28-C53)/C53</f>
        <v>0.13049682511786415</v>
      </c>
      <c r="I28" s="100"/>
      <c r="J28" s="362">
        <f t="shared" si="202"/>
        <v>2933</v>
      </c>
      <c r="K28" s="363"/>
      <c r="L28" s="365">
        <v>56686</v>
      </c>
      <c r="M28" s="100">
        <f t="shared" ref="M28" si="289">(L28-L80)/L80</f>
        <v>-0.34646114115083526</v>
      </c>
      <c r="N28" s="100">
        <f t="shared" ref="N28" si="290">(L28-L32)/L32</f>
        <v>-4.5786620880045786E-2</v>
      </c>
      <c r="O28" s="362">
        <f t="shared" si="253"/>
        <v>-376</v>
      </c>
      <c r="P28" s="363"/>
      <c r="Q28" s="365">
        <v>1767649</v>
      </c>
      <c r="R28" s="100">
        <f t="shared" ref="R28" si="291">(Q28-Q80)/Q80</f>
        <v>0.46257489117456996</v>
      </c>
      <c r="S28" s="100">
        <f t="shared" ref="S28" si="292">(Q28-Q32)/Q32</f>
        <v>2.3788107915256602E-2</v>
      </c>
      <c r="T28" s="362">
        <f t="shared" si="256"/>
        <v>23091</v>
      </c>
      <c r="U28" s="363"/>
      <c r="V28" s="365">
        <v>782182</v>
      </c>
      <c r="W28" s="365">
        <v>1497249</v>
      </c>
      <c r="X28" s="100">
        <f t="shared" ref="X28" si="293">(V28-V41)/V41</f>
        <v>0.12869185571788444</v>
      </c>
      <c r="Y28" s="100">
        <f t="shared" ref="Y28" si="294">(W28-W41)/W41</f>
        <v>0.13764682492265859</v>
      </c>
      <c r="Z28" s="35">
        <f t="shared" ref="Z28" si="295">V28+W28</f>
        <v>2279431</v>
      </c>
      <c r="AA28" s="100">
        <f t="shared" ref="AA28" si="296">(Z28-Z80)/Z80</f>
        <v>0.52762747145371269</v>
      </c>
      <c r="AB28" s="100">
        <f t="shared" ref="AB28" si="297">(Z28-Z32)/Z32</f>
        <v>3.1027191083911734E-2</v>
      </c>
      <c r="AC28" s="100">
        <f t="shared" ref="AC28" si="298">(Z28-Z41)/Z41</f>
        <v>0.13455797530076891</v>
      </c>
      <c r="AD28" s="100"/>
      <c r="AE28" s="100"/>
      <c r="AF28" s="365">
        <v>4008701</v>
      </c>
      <c r="AG28" s="100">
        <f t="shared" ref="AG28" si="299">(AF28-AF80)/AF80</f>
        <v>0.31665945236308429</v>
      </c>
      <c r="AH28" s="100">
        <f t="shared" ref="AH28" si="300">(AF28-AF32)/AF32</f>
        <v>2.1655148720656762E-2</v>
      </c>
      <c r="AI28" s="100">
        <f t="shared" ref="AI28" si="301">(AF28-AF41)/AF41</f>
        <v>4.814874679463893E-2</v>
      </c>
      <c r="AJ28" s="152"/>
    </row>
    <row r="29" spans="2:36">
      <c r="B29" s="125">
        <v>45856</v>
      </c>
      <c r="C29" s="366">
        <v>588864</v>
      </c>
      <c r="D29" s="100">
        <f t="shared" ref="D29:D35" si="302">(C29-C81)/C81</f>
        <v>0.31356361324574222</v>
      </c>
      <c r="E29" s="100">
        <f t="shared" ref="E29:E35" si="303">(C29-C33)/C33</f>
        <v>1.5456086469931936E-2</v>
      </c>
      <c r="F29" s="100">
        <f t="shared" ref="F29:F35" si="304">(C29-C42)/C42</f>
        <v>6.1219951325790653E-2</v>
      </c>
      <c r="G29" s="110">
        <f t="shared" ref="G29:G35" si="305">C29-C30</f>
        <v>478</v>
      </c>
      <c r="H29" s="100">
        <f t="shared" ref="H29:H35" si="306">(C29-C54)/C54</f>
        <v>0.13141249798258489</v>
      </c>
      <c r="I29" s="100"/>
      <c r="J29" s="362">
        <f t="shared" si="202"/>
        <v>478</v>
      </c>
      <c r="K29" s="363"/>
      <c r="L29" s="366">
        <v>57062</v>
      </c>
      <c r="M29" s="100">
        <f t="shared" ref="M29:M35" si="307">(L29-L81)/L81</f>
        <v>-0.34715405297179797</v>
      </c>
      <c r="N29" s="100">
        <f t="shared" ref="N29:N35" si="308">(L29-L33)/L33</f>
        <v>-3.3993566954460812E-2</v>
      </c>
      <c r="O29" s="362">
        <f t="shared" ref="O29:O35" si="309">L29-L30</f>
        <v>-1567</v>
      </c>
      <c r="P29" s="363"/>
      <c r="Q29" s="366">
        <v>1744558</v>
      </c>
      <c r="R29" s="100">
        <f t="shared" ref="R29:R35" si="310">(Q29-Q81)/Q81</f>
        <v>0.4618176211667841</v>
      </c>
      <c r="S29" s="100">
        <f t="shared" ref="S29:S35" si="311">(Q29-Q33)/Q33</f>
        <v>2.7395719415160665E-2</v>
      </c>
      <c r="T29" s="362">
        <f t="shared" ref="T29:T35" si="312">Q29-Q30</f>
        <v>-6271</v>
      </c>
      <c r="U29" s="363"/>
      <c r="V29" s="366">
        <v>771993</v>
      </c>
      <c r="W29" s="366">
        <v>1460719</v>
      </c>
      <c r="X29" s="100">
        <f t="shared" ref="X29:X35" si="313">(V29-V42)/V42</f>
        <v>0.11791112300085045</v>
      </c>
      <c r="Y29" s="100">
        <f t="shared" ref="Y29:Y35" si="314">(W29-W42)/W42</f>
        <v>0.14103743004811709</v>
      </c>
      <c r="Z29" s="35">
        <f t="shared" ref="Z29:Z35" si="315">V29+W29</f>
        <v>2232712</v>
      </c>
      <c r="AA29" s="100">
        <f t="shared" ref="AA29:AA35" si="316">(Z29-Z81)/Z81</f>
        <v>0.53205236411145285</v>
      </c>
      <c r="AB29" s="100">
        <f t="shared" ref="AB29:AB35" si="317">(Z29-Z33)/Z33</f>
        <v>3.8933143729557758E-2</v>
      </c>
      <c r="AC29" s="100">
        <f t="shared" ref="AC29:AC35" si="318">(Z29-Z42)/Z42</f>
        <v>0.13293371489454872</v>
      </c>
      <c r="AD29" s="100"/>
      <c r="AE29" s="100"/>
      <c r="AF29" s="366">
        <v>3997497</v>
      </c>
      <c r="AG29" s="100">
        <f t="shared" ref="AG29:AG35" si="319">(AF29-AF81)/AF81</f>
        <v>0.31921430526903294</v>
      </c>
      <c r="AH29" s="100">
        <f t="shared" ref="AH29:AH35" si="320">(AF29-AF33)/AF33</f>
        <v>3.6507654993987088E-2</v>
      </c>
      <c r="AI29" s="100">
        <f t="shared" ref="AI29:AI35" si="321">(AF29-AF42)/AF42</f>
        <v>5.2227054643854229E-2</v>
      </c>
      <c r="AJ29" s="152"/>
    </row>
    <row r="30" spans="2:36">
      <c r="B30" s="125">
        <v>45849</v>
      </c>
      <c r="C30" s="366">
        <v>588386</v>
      </c>
      <c r="D30" s="100">
        <f t="shared" si="302"/>
        <v>0.31180968942991549</v>
      </c>
      <c r="E30" s="100">
        <f t="shared" si="303"/>
        <v>1.5833498787151574E-2</v>
      </c>
      <c r="F30" s="100">
        <f t="shared" si="304"/>
        <v>6.6571680796721169E-2</v>
      </c>
      <c r="G30" s="110">
        <f t="shared" si="305"/>
        <v>2683</v>
      </c>
      <c r="H30" s="100">
        <f t="shared" si="306"/>
        <v>0.13641121914098864</v>
      </c>
      <c r="I30" s="100"/>
      <c r="J30" s="362">
        <f t="shared" si="202"/>
        <v>2683</v>
      </c>
      <c r="K30" s="363"/>
      <c r="L30" s="366">
        <v>58629</v>
      </c>
      <c r="M30" s="100">
        <f t="shared" si="307"/>
        <v>-0.34377623316879891</v>
      </c>
      <c r="N30" s="100">
        <f t="shared" si="308"/>
        <v>-2.7953245461328029E-2</v>
      </c>
      <c r="O30" s="362">
        <f t="shared" si="309"/>
        <v>-252</v>
      </c>
      <c r="P30" s="363"/>
      <c r="Q30" s="366">
        <v>1750829</v>
      </c>
      <c r="R30" s="100">
        <f t="shared" si="310"/>
        <v>0.45575478404749331</v>
      </c>
      <c r="S30" s="100">
        <f t="shared" si="311"/>
        <v>3.206736031982476E-2</v>
      </c>
      <c r="T30" s="362">
        <f t="shared" si="312"/>
        <v>14297</v>
      </c>
      <c r="U30" s="363"/>
      <c r="V30" s="366">
        <v>760095</v>
      </c>
      <c r="W30" s="366">
        <v>1493802</v>
      </c>
      <c r="X30" s="100">
        <f t="shared" si="313"/>
        <v>0.11293730407064512</v>
      </c>
      <c r="Y30" s="100">
        <f t="shared" si="314"/>
        <v>0.1591209067482349</v>
      </c>
      <c r="Z30" s="35">
        <f t="shared" si="315"/>
        <v>2253897</v>
      </c>
      <c r="AA30" s="100">
        <f t="shared" si="316"/>
        <v>0.52187816720763103</v>
      </c>
      <c r="AB30" s="100">
        <f t="shared" si="317"/>
        <v>3.0003537085934735E-2</v>
      </c>
      <c r="AC30" s="100">
        <f t="shared" si="318"/>
        <v>0.14312370036009536</v>
      </c>
      <c r="AD30" s="100"/>
      <c r="AE30" s="100"/>
      <c r="AF30" s="366">
        <v>3975073</v>
      </c>
      <c r="AG30" s="100">
        <f t="shared" si="319"/>
        <v>0.30370370205170782</v>
      </c>
      <c r="AH30" s="100">
        <f t="shared" si="320"/>
        <v>4.1677880330574006E-2</v>
      </c>
      <c r="AI30" s="100">
        <f t="shared" si="321"/>
        <v>5.1444724648215541E-2</v>
      </c>
      <c r="AJ30" s="152"/>
    </row>
    <row r="31" spans="2:36">
      <c r="B31" s="125">
        <v>45842</v>
      </c>
      <c r="C31" s="366">
        <v>585703</v>
      </c>
      <c r="D31" s="100">
        <f t="shared" si="302"/>
        <v>0.30932213809399262</v>
      </c>
      <c r="E31" s="100">
        <f t="shared" si="303"/>
        <v>1.423242895041248E-2</v>
      </c>
      <c r="F31" s="100">
        <f t="shared" si="304"/>
        <v>6.5850556033753282E-2</v>
      </c>
      <c r="G31" s="110">
        <f t="shared" si="305"/>
        <v>2572</v>
      </c>
      <c r="H31" s="100">
        <f t="shared" si="306"/>
        <v>0.13490078146344678</v>
      </c>
      <c r="I31" s="100"/>
      <c r="J31" s="362">
        <f t="shared" si="202"/>
        <v>2572</v>
      </c>
      <c r="K31" s="363"/>
      <c r="L31" s="366">
        <v>58881</v>
      </c>
      <c r="M31" s="100">
        <f t="shared" si="307"/>
        <v>-0.34538116891058068</v>
      </c>
      <c r="N31" s="100">
        <f t="shared" si="308"/>
        <v>-3.0589901052042345E-2</v>
      </c>
      <c r="O31" s="362">
        <f t="shared" si="309"/>
        <v>-525</v>
      </c>
      <c r="P31" s="363"/>
      <c r="Q31" s="366">
        <v>1736532</v>
      </c>
      <c r="R31" s="100">
        <f t="shared" si="310"/>
        <v>0.45907441016333939</v>
      </c>
      <c r="S31" s="100">
        <f t="shared" si="311"/>
        <v>4.5045977564874107E-2</v>
      </c>
      <c r="T31" s="362">
        <f t="shared" si="312"/>
        <v>9955</v>
      </c>
      <c r="U31" s="363"/>
      <c r="V31" s="366">
        <v>748301</v>
      </c>
      <c r="W31" s="366">
        <v>1485876</v>
      </c>
      <c r="X31" s="100">
        <f t="shared" si="313"/>
        <v>0.10556400975105266</v>
      </c>
      <c r="Y31" s="100">
        <f t="shared" si="314"/>
        <v>0.15297069921946838</v>
      </c>
      <c r="Z31" s="35">
        <f t="shared" si="315"/>
        <v>2234177</v>
      </c>
      <c r="AA31" s="100">
        <f t="shared" si="316"/>
        <v>0.52755987881680233</v>
      </c>
      <c r="AB31" s="100">
        <f t="shared" si="317"/>
        <v>2.5256293767265986E-2</v>
      </c>
      <c r="AC31" s="100">
        <f t="shared" si="318"/>
        <v>0.13664620289002724</v>
      </c>
      <c r="AD31" s="100"/>
      <c r="AE31" s="100"/>
      <c r="AF31" s="366">
        <v>3958864</v>
      </c>
      <c r="AG31" s="100">
        <f t="shared" si="319"/>
        <v>0.29736788472580478</v>
      </c>
      <c r="AH31" s="100">
        <f t="shared" si="320"/>
        <v>3.4089828636626268E-2</v>
      </c>
      <c r="AI31" s="100">
        <f t="shared" si="321"/>
        <v>5.7085089861994787E-2</v>
      </c>
      <c r="AJ31" s="152"/>
    </row>
    <row r="32" spans="2:36">
      <c r="B32" s="125">
        <v>45835</v>
      </c>
      <c r="C32" s="366">
        <v>583131</v>
      </c>
      <c r="D32" s="100">
        <f t="shared" si="302"/>
        <v>0.30445899483031302</v>
      </c>
      <c r="E32" s="100">
        <f t="shared" si="303"/>
        <v>1.3118078411587594E-2</v>
      </c>
      <c r="F32" s="100">
        <f t="shared" si="304"/>
        <v>6.3868876146412387E-2</v>
      </c>
      <c r="G32" s="110">
        <f t="shared" si="305"/>
        <v>3230</v>
      </c>
      <c r="H32" s="100">
        <f t="shared" si="306"/>
        <v>0.13566933933694147</v>
      </c>
      <c r="I32" s="100"/>
      <c r="J32" s="362">
        <f t="shared" si="202"/>
        <v>3230</v>
      </c>
      <c r="K32" s="363"/>
      <c r="L32" s="366">
        <v>59406</v>
      </c>
      <c r="M32" s="100">
        <f t="shared" si="307"/>
        <v>-0.34505644734521079</v>
      </c>
      <c r="N32" s="100">
        <f t="shared" si="308"/>
        <v>-3.5163597963068977E-2</v>
      </c>
      <c r="O32" s="362">
        <f t="shared" si="309"/>
        <v>336</v>
      </c>
      <c r="P32" s="363"/>
      <c r="Q32" s="366">
        <v>1726577</v>
      </c>
      <c r="R32" s="100">
        <f t="shared" si="310"/>
        <v>0.45271177599030726</v>
      </c>
      <c r="S32" s="100">
        <f t="shared" si="311"/>
        <v>3.0527181062599728E-2</v>
      </c>
      <c r="T32" s="362">
        <f t="shared" si="312"/>
        <v>28538</v>
      </c>
      <c r="U32" s="363"/>
      <c r="V32" s="366">
        <v>743182</v>
      </c>
      <c r="W32" s="366">
        <v>1467653</v>
      </c>
      <c r="X32" s="100">
        <f t="shared" si="313"/>
        <v>9.5167852685156665E-2</v>
      </c>
      <c r="Y32" s="100">
        <f t="shared" si="314"/>
        <v>0.16074412748426734</v>
      </c>
      <c r="Z32" s="35">
        <f t="shared" si="315"/>
        <v>2210835</v>
      </c>
      <c r="AA32" s="100">
        <f t="shared" si="316"/>
        <v>0.51096092258190617</v>
      </c>
      <c r="AB32" s="100">
        <f t="shared" si="317"/>
        <v>1.7253338272096519E-2</v>
      </c>
      <c r="AC32" s="100">
        <f t="shared" si="318"/>
        <v>0.13784142937136645</v>
      </c>
      <c r="AD32" s="100"/>
      <c r="AE32" s="100"/>
      <c r="AF32" s="366">
        <v>3923732</v>
      </c>
      <c r="AG32" s="100">
        <f t="shared" si="319"/>
        <v>0.28450697947250703</v>
      </c>
      <c r="AH32" s="100">
        <f t="shared" si="320"/>
        <v>9.2362328537596988E-3</v>
      </c>
      <c r="AI32" s="100">
        <f t="shared" si="321"/>
        <v>4.9920942831324998E-2</v>
      </c>
      <c r="AJ32" s="152"/>
    </row>
    <row r="33" spans="2:36">
      <c r="B33" s="125">
        <v>45828</v>
      </c>
      <c r="C33" s="366">
        <v>579901</v>
      </c>
      <c r="D33" s="100">
        <f t="shared" si="302"/>
        <v>0.29900609069058443</v>
      </c>
      <c r="E33" s="100">
        <f t="shared" si="303"/>
        <v>1.3893268606526565E-2</v>
      </c>
      <c r="F33" s="100">
        <f t="shared" si="304"/>
        <v>6.6586597706815187E-2</v>
      </c>
      <c r="G33" s="110">
        <f t="shared" si="305"/>
        <v>686</v>
      </c>
      <c r="H33" s="100">
        <f t="shared" si="306"/>
        <v>0.13433171565664567</v>
      </c>
      <c r="I33" s="100"/>
      <c r="J33" s="362">
        <f t="shared" si="202"/>
        <v>686</v>
      </c>
      <c r="K33" s="363"/>
      <c r="L33" s="366">
        <v>59070</v>
      </c>
      <c r="M33" s="100">
        <f t="shared" si="307"/>
        <v>-0.34366666666666668</v>
      </c>
      <c r="N33" s="100">
        <f t="shared" si="308"/>
        <v>-3.9739222629316596E-2</v>
      </c>
      <c r="O33" s="362">
        <f t="shared" si="309"/>
        <v>-1245</v>
      </c>
      <c r="P33" s="363"/>
      <c r="Q33" s="366">
        <v>1698039</v>
      </c>
      <c r="R33" s="100">
        <f t="shared" si="310"/>
        <v>0.45543039636853599</v>
      </c>
      <c r="S33" s="100">
        <f t="shared" si="311"/>
        <v>2.7088877197469118E-2</v>
      </c>
      <c r="T33" s="362">
        <f t="shared" si="312"/>
        <v>1610</v>
      </c>
      <c r="U33" s="363"/>
      <c r="V33" s="366">
        <v>738151</v>
      </c>
      <c r="W33" s="366">
        <v>1410892</v>
      </c>
      <c r="X33" s="100">
        <f t="shared" si="313"/>
        <v>9.6069064953307803E-2</v>
      </c>
      <c r="Y33" s="100">
        <f t="shared" si="314"/>
        <v>0.17451791963717855</v>
      </c>
      <c r="Z33" s="35">
        <f t="shared" si="315"/>
        <v>2149043</v>
      </c>
      <c r="AA33" s="100">
        <f t="shared" si="316"/>
        <v>0.50221798151798569</v>
      </c>
      <c r="AB33" s="100">
        <f t="shared" si="317"/>
        <v>2.4291987820940181E-2</v>
      </c>
      <c r="AC33" s="100">
        <f t="shared" si="318"/>
        <v>0.14633662362878427</v>
      </c>
      <c r="AD33" s="100"/>
      <c r="AE33" s="100"/>
      <c r="AF33" s="366">
        <v>3856698</v>
      </c>
      <c r="AG33" s="100">
        <f t="shared" si="319"/>
        <v>0.28344545719041775</v>
      </c>
      <c r="AH33" s="100">
        <f t="shared" si="320"/>
        <v>2.4930682326503831E-3</v>
      </c>
      <c r="AI33" s="100">
        <f t="shared" si="321"/>
        <v>3.8607333136565072E-2</v>
      </c>
      <c r="AJ33" s="152"/>
    </row>
    <row r="34" spans="2:36">
      <c r="B34" s="125">
        <v>45821</v>
      </c>
      <c r="C34" s="366">
        <v>579215</v>
      </c>
      <c r="D34" s="100">
        <f t="shared" si="302"/>
        <v>0.29199372756858522</v>
      </c>
      <c r="E34" s="100">
        <f t="shared" si="303"/>
        <v>1.7200195602250997E-2</v>
      </c>
      <c r="F34" s="100">
        <f t="shared" si="304"/>
        <v>7.0111553284337089E-2</v>
      </c>
      <c r="G34" s="110">
        <f t="shared" si="305"/>
        <v>1731</v>
      </c>
      <c r="H34" s="100">
        <f t="shared" si="306"/>
        <v>0.14318223534496879</v>
      </c>
      <c r="I34" s="100"/>
      <c r="J34" s="362">
        <f t="shared" si="202"/>
        <v>1731</v>
      </c>
      <c r="K34" s="363"/>
      <c r="L34" s="366">
        <v>60315</v>
      </c>
      <c r="M34" s="100">
        <f t="shared" si="307"/>
        <v>-0.34297385620915033</v>
      </c>
      <c r="N34" s="100">
        <f t="shared" si="308"/>
        <v>-2.460331604146293E-2</v>
      </c>
      <c r="O34" s="362">
        <f t="shared" si="309"/>
        <v>-424</v>
      </c>
      <c r="P34" s="363"/>
      <c r="Q34" s="366">
        <v>1696429</v>
      </c>
      <c r="R34" s="100">
        <f t="shared" si="310"/>
        <v>0.45741072609840877</v>
      </c>
      <c r="S34" s="100">
        <f t="shared" si="311"/>
        <v>4.3073264332916868E-2</v>
      </c>
      <c r="T34" s="362">
        <f t="shared" si="312"/>
        <v>34749</v>
      </c>
      <c r="U34" s="363"/>
      <c r="V34" s="366">
        <v>725306</v>
      </c>
      <c r="W34" s="366">
        <v>1462936</v>
      </c>
      <c r="X34" s="100">
        <f t="shared" si="313"/>
        <v>9.1130370421630469E-2</v>
      </c>
      <c r="Y34" s="100">
        <f t="shared" si="314"/>
        <v>0.18171309852590392</v>
      </c>
      <c r="Z34" s="35">
        <f t="shared" si="315"/>
        <v>2188242</v>
      </c>
      <c r="AA34" s="100">
        <f t="shared" si="316"/>
        <v>0.48555209176275071</v>
      </c>
      <c r="AB34" s="100">
        <f t="shared" si="317"/>
        <v>6.5217437972829861E-2</v>
      </c>
      <c r="AC34" s="100">
        <f t="shared" si="318"/>
        <v>0.15006716742663614</v>
      </c>
      <c r="AD34" s="100"/>
      <c r="AE34" s="100"/>
      <c r="AF34" s="366">
        <v>3816029</v>
      </c>
      <c r="AG34" s="100">
        <f t="shared" si="319"/>
        <v>0.25671760430002549</v>
      </c>
      <c r="AH34" s="100">
        <f t="shared" si="320"/>
        <v>-2.1546236160811848E-3</v>
      </c>
      <c r="AI34" s="100">
        <f t="shared" si="321"/>
        <v>3.3742384470143327E-2</v>
      </c>
      <c r="AJ34" s="152"/>
    </row>
    <row r="35" spans="2:36">
      <c r="B35" s="125">
        <v>45814</v>
      </c>
      <c r="C35" s="366">
        <v>577484</v>
      </c>
      <c r="D35" s="100">
        <f t="shared" si="302"/>
        <v>0.29112486361766443</v>
      </c>
      <c r="E35" s="100">
        <f t="shared" si="303"/>
        <v>1.9104980091960565E-2</v>
      </c>
      <c r="F35" s="100">
        <f t="shared" si="304"/>
        <v>7.3170913010351044E-2</v>
      </c>
      <c r="G35" s="110">
        <f t="shared" si="305"/>
        <v>1903.5100000000093</v>
      </c>
      <c r="H35" s="100">
        <f t="shared" si="306"/>
        <v>0.14611540461475564</v>
      </c>
      <c r="I35" s="100"/>
      <c r="J35" s="362">
        <f t="shared" si="202"/>
        <v>1903.5100000000093</v>
      </c>
      <c r="K35" s="363"/>
      <c r="L35" s="366">
        <v>60739</v>
      </c>
      <c r="M35" s="100">
        <f t="shared" si="307"/>
        <v>-0.33647585754861264</v>
      </c>
      <c r="N35" s="100">
        <f t="shared" si="308"/>
        <v>-4.1082265571223742E-2</v>
      </c>
      <c r="O35" s="362">
        <f t="shared" si="309"/>
        <v>-832.05999999999767</v>
      </c>
      <c r="P35" s="363"/>
      <c r="Q35" s="366">
        <v>1661680</v>
      </c>
      <c r="R35" s="100">
        <f t="shared" si="310"/>
        <v>0.44398233518312213</v>
      </c>
      <c r="S35" s="100">
        <f t="shared" si="311"/>
        <v>1.9715109880611609E-2</v>
      </c>
      <c r="T35" s="362">
        <f t="shared" si="312"/>
        <v>-13750.820000000065</v>
      </c>
      <c r="U35" s="363"/>
      <c r="V35" s="366">
        <v>737387</v>
      </c>
      <c r="W35" s="366">
        <v>1441753</v>
      </c>
      <c r="X35" s="100">
        <f t="shared" si="313"/>
        <v>0.11488980176867519</v>
      </c>
      <c r="Y35" s="100">
        <f t="shared" si="314"/>
        <v>0.17346298441110472</v>
      </c>
      <c r="Z35" s="35">
        <f t="shared" si="315"/>
        <v>2179140</v>
      </c>
      <c r="AA35" s="100">
        <f t="shared" si="316"/>
        <v>0.51694603179464971</v>
      </c>
      <c r="AB35" s="100">
        <f t="shared" si="317"/>
        <v>5.6544203202161851E-2</v>
      </c>
      <c r="AC35" s="100">
        <f t="shared" si="318"/>
        <v>0.1529658259392708</v>
      </c>
      <c r="AD35" s="100"/>
      <c r="AE35" s="100"/>
      <c r="AF35" s="366">
        <v>3828356</v>
      </c>
      <c r="AG35" s="100">
        <f t="shared" si="319"/>
        <v>0.26865875443405612</v>
      </c>
      <c r="AH35" s="100">
        <f t="shared" si="320"/>
        <v>-2.2841112770813853E-3</v>
      </c>
      <c r="AI35" s="100">
        <f t="shared" si="321"/>
        <v>4.855411315169398E-2</v>
      </c>
      <c r="AJ35" s="152"/>
    </row>
    <row r="36" spans="2:36">
      <c r="B36" s="125">
        <v>45807</v>
      </c>
      <c r="C36" s="366">
        <v>575580.49</v>
      </c>
      <c r="D36" s="100">
        <f t="shared" ref="D36:D41" si="322">(C36-C88)/C88</f>
        <v>0.28790565032937132</v>
      </c>
      <c r="E36" s="100">
        <f t="shared" ref="E36:E41" si="323">(C36-C40)/C40</f>
        <v>2.3047648850702346E-2</v>
      </c>
      <c r="F36" s="100">
        <f t="shared" ref="F36:F41" si="324">(C36-C49)/C49</f>
        <v>7.5807144379109626E-2</v>
      </c>
      <c r="G36" s="110">
        <f t="shared" ref="G36:G41" si="325">C36-C37</f>
        <v>3625.8099999999395</v>
      </c>
      <c r="H36" s="100">
        <f t="shared" ref="H36:H41" si="326">(C36-C61)/C61</f>
        <v>0.15150182454006383</v>
      </c>
      <c r="I36" s="100"/>
      <c r="J36" s="362">
        <f t="shared" ref="J36:J41" si="327">C36-C37</f>
        <v>3625.8099999999395</v>
      </c>
      <c r="K36" s="363"/>
      <c r="L36" s="366">
        <v>61571.06</v>
      </c>
      <c r="M36" s="100">
        <f t="shared" ref="M36:M41" si="328">(L36-L88)/L88</f>
        <v>-0.33075662221062818</v>
      </c>
      <c r="N36" s="100">
        <f t="shared" ref="N36:N41" si="329">(L36-L40)/L40</f>
        <v>-3.6701555190950343E-2</v>
      </c>
      <c r="O36" s="362">
        <f t="shared" ref="O36:O41" si="330">L36-L37</f>
        <v>56.519999999996799</v>
      </c>
      <c r="P36" s="363"/>
      <c r="Q36" s="366">
        <v>1675430.82</v>
      </c>
      <c r="R36" s="100">
        <f t="shared" ref="R36:R41" si="331">(Q36-Q88)/Q88</f>
        <v>0.45993811454125294</v>
      </c>
      <c r="S36" s="100">
        <f t="shared" ref="S36:S41" si="332">(Q36-Q40)/Q40</f>
        <v>3.3449582861430488E-2</v>
      </c>
      <c r="T36" s="362">
        <f t="shared" ref="T36:T41" si="333">Q36-Q37</f>
        <v>22176.620000000112</v>
      </c>
      <c r="U36" s="363"/>
      <c r="V36" s="366">
        <v>730196.71</v>
      </c>
      <c r="W36" s="366">
        <v>1443140.96</v>
      </c>
      <c r="X36" s="100">
        <f t="shared" ref="X36:X41" si="334">(V36-V49)/V49</f>
        <v>0.10385824533821111</v>
      </c>
      <c r="Y36" s="100">
        <f t="shared" ref="Y36:Y41" si="335">(W36-W49)/W49</f>
        <v>0.14620780473004794</v>
      </c>
      <c r="Z36" s="35">
        <f t="shared" ref="Z36:Z41" si="336">V36+W36</f>
        <v>2173337.67</v>
      </c>
      <c r="AA36" s="100">
        <f t="shared" ref="AA36:AA41" si="337">(Z36-Z88)/Z88</f>
        <v>0.49788768621612955</v>
      </c>
      <c r="AB36" s="100">
        <f t="shared" ref="AB36:AB41" si="338">(Z36-Z40)/Z40</f>
        <v>4.8092390137197655E-2</v>
      </c>
      <c r="AC36" s="100">
        <f t="shared" ref="AC36:AC41" si="339">(Z36-Z49)/Z49</f>
        <v>0.13162136198342972</v>
      </c>
      <c r="AD36" s="100"/>
      <c r="AE36" s="100"/>
      <c r="AF36" s="366">
        <v>3887823.16</v>
      </c>
      <c r="AG36" s="100">
        <f t="shared" ref="AG36:AG41" si="340">(AF36-AF88)/AF88</f>
        <v>0.28473697353104011</v>
      </c>
      <c r="AH36" s="100">
        <f t="shared" ref="AH36:AH41" si="341">(AF36-AF40)/AF40</f>
        <v>7.2187892424026333E-3</v>
      </c>
      <c r="AI36" s="100">
        <f t="shared" ref="AI36:AI41" si="342">(AF36-AF49)/AF49</f>
        <v>6.6291681339814792E-2</v>
      </c>
      <c r="AJ36" s="152"/>
    </row>
    <row r="37" spans="2:36">
      <c r="B37" s="125">
        <v>45800</v>
      </c>
      <c r="C37" s="366">
        <v>571954.68000000005</v>
      </c>
      <c r="D37" s="100">
        <f t="shared" si="322"/>
        <v>0.28234059153767521</v>
      </c>
      <c r="E37" s="100">
        <f t="shared" si="323"/>
        <v>2.2700035817006515E-2</v>
      </c>
      <c r="F37" s="100">
        <f t="shared" si="324"/>
        <v>7.6012943279089557E-2</v>
      </c>
      <c r="G37" s="110">
        <f t="shared" si="325"/>
        <v>2533.8300000000745</v>
      </c>
      <c r="H37" s="100">
        <f t="shared" si="326"/>
        <v>0.15261390017411502</v>
      </c>
      <c r="I37" s="100"/>
      <c r="J37" s="362">
        <f t="shared" si="327"/>
        <v>2533.8300000000745</v>
      </c>
      <c r="K37" s="363"/>
      <c r="L37" s="366">
        <v>61514.54</v>
      </c>
      <c r="M37" s="100">
        <f t="shared" si="328"/>
        <v>-0.31860984957575489</v>
      </c>
      <c r="N37" s="100">
        <f t="shared" si="329"/>
        <v>-3.9415415534212551E-2</v>
      </c>
      <c r="O37" s="362">
        <f t="shared" si="330"/>
        <v>-321.83999999999651</v>
      </c>
      <c r="P37" s="363"/>
      <c r="Q37" s="366">
        <v>1653254.2</v>
      </c>
      <c r="R37" s="100">
        <f t="shared" si="331"/>
        <v>0.46343497611772244</v>
      </c>
      <c r="S37" s="100">
        <f t="shared" si="332"/>
        <v>2.9553064256932202E-2</v>
      </c>
      <c r="T37" s="362">
        <f t="shared" si="333"/>
        <v>26878.510000000009</v>
      </c>
      <c r="U37" s="363"/>
      <c r="V37" s="366">
        <v>718765.64</v>
      </c>
      <c r="W37" s="366">
        <v>1379310.91</v>
      </c>
      <c r="X37" s="100">
        <f t="shared" si="334"/>
        <v>6.6555534616486126E-2</v>
      </c>
      <c r="Y37" s="100">
        <f t="shared" si="335"/>
        <v>0.15356127550602236</v>
      </c>
      <c r="Z37" s="35">
        <f t="shared" si="336"/>
        <v>2098076.5499999998</v>
      </c>
      <c r="AA37" s="100">
        <f t="shared" si="337"/>
        <v>0.49232211216333277</v>
      </c>
      <c r="AB37" s="100">
        <f t="shared" si="338"/>
        <v>4.4291089571924847E-2</v>
      </c>
      <c r="AC37" s="100">
        <f t="shared" si="339"/>
        <v>0.12219951102127652</v>
      </c>
      <c r="AD37" s="100"/>
      <c r="AE37" s="100"/>
      <c r="AF37" s="366">
        <v>3847106.9</v>
      </c>
      <c r="AG37" s="100">
        <f t="shared" si="340"/>
        <v>0.28884675341086813</v>
      </c>
      <c r="AH37" s="100">
        <f t="shared" si="341"/>
        <v>5.8969915740805312E-3</v>
      </c>
      <c r="AI37" s="100">
        <f t="shared" si="342"/>
        <v>6.6827790992973576E-2</v>
      </c>
      <c r="AJ37" s="152"/>
    </row>
    <row r="38" spans="2:36">
      <c r="B38" s="125">
        <v>45793</v>
      </c>
      <c r="C38" s="366">
        <v>569420.85</v>
      </c>
      <c r="D38" s="100">
        <f t="shared" si="322"/>
        <v>0.27834779485222305</v>
      </c>
      <c r="E38" s="100">
        <f t="shared" si="323"/>
        <v>2.6180521683937745E-2</v>
      </c>
      <c r="F38" s="100">
        <f t="shared" si="324"/>
        <v>7.5159974698601764E-2</v>
      </c>
      <c r="G38" s="110">
        <f t="shared" si="325"/>
        <v>2762.8399999999674</v>
      </c>
      <c r="H38" s="100">
        <f t="shared" si="326"/>
        <v>0.15749825690479138</v>
      </c>
      <c r="I38" s="100"/>
      <c r="J38" s="362">
        <f t="shared" si="327"/>
        <v>2762.8399999999674</v>
      </c>
      <c r="K38" s="363"/>
      <c r="L38" s="366">
        <v>61836.38</v>
      </c>
      <c r="M38" s="100">
        <f t="shared" si="328"/>
        <v>-0.31139121816501303</v>
      </c>
      <c r="N38" s="100">
        <f t="shared" si="329"/>
        <v>-3.1390487146375788E-2</v>
      </c>
      <c r="O38" s="362">
        <f t="shared" si="330"/>
        <v>-1504.8199999999997</v>
      </c>
      <c r="P38" s="363"/>
      <c r="Q38" s="366">
        <v>1626375.69</v>
      </c>
      <c r="R38" s="100">
        <f t="shared" si="331"/>
        <v>0.46129731609292995</v>
      </c>
      <c r="S38" s="100">
        <f t="shared" si="332"/>
        <v>2.5924329594572623E-2</v>
      </c>
      <c r="T38" s="362">
        <f t="shared" si="333"/>
        <v>-3177.4899999999907</v>
      </c>
      <c r="U38" s="363"/>
      <c r="V38" s="366">
        <v>715639.13</v>
      </c>
      <c r="W38" s="366">
        <v>1338628.78</v>
      </c>
      <c r="X38" s="100">
        <f t="shared" si="334"/>
        <v>7.0412301589675791E-2</v>
      </c>
      <c r="Y38" s="100">
        <f t="shared" si="335"/>
        <v>7.8559936702639402E-2</v>
      </c>
      <c r="Z38" s="35">
        <f t="shared" si="336"/>
        <v>2054267.9100000001</v>
      </c>
      <c r="AA38" s="100">
        <f t="shared" si="337"/>
        <v>0.48689431615762507</v>
      </c>
      <c r="AB38" s="100">
        <f t="shared" si="338"/>
        <v>4.2386736249440435E-2</v>
      </c>
      <c r="AC38" s="100">
        <f t="shared" si="339"/>
        <v>7.570752844702551E-2</v>
      </c>
      <c r="AD38" s="100"/>
      <c r="AE38" s="100"/>
      <c r="AF38" s="366">
        <v>3824268.86</v>
      </c>
      <c r="AG38" s="100">
        <f t="shared" si="340"/>
        <v>0.27997647017061039</v>
      </c>
      <c r="AH38" s="100">
        <f t="shared" si="341"/>
        <v>6.6296882083989013E-3</v>
      </c>
      <c r="AI38" s="100">
        <f t="shared" si="342"/>
        <v>6.5346163017703976E-2</v>
      </c>
      <c r="AJ38" s="152"/>
    </row>
    <row r="39" spans="2:36">
      <c r="B39" s="125">
        <v>45786</v>
      </c>
      <c r="C39" s="366">
        <v>566658.01</v>
      </c>
      <c r="D39" s="100">
        <f t="shared" si="322"/>
        <v>0.27232517984965382</v>
      </c>
      <c r="E39" s="100">
        <f t="shared" si="323"/>
        <v>2.7185191630367218E-2</v>
      </c>
      <c r="F39" s="100">
        <f t="shared" si="324"/>
        <v>7.7132774482968389E-2</v>
      </c>
      <c r="G39" s="110">
        <f t="shared" si="325"/>
        <v>4044.4400000000605</v>
      </c>
      <c r="H39" s="100">
        <f t="shared" si="326"/>
        <v>0.16000542481412336</v>
      </c>
      <c r="I39" s="100"/>
      <c r="J39" s="362">
        <f t="shared" si="327"/>
        <v>4044.4400000000605</v>
      </c>
      <c r="K39" s="363"/>
      <c r="L39" s="366">
        <v>63341.2</v>
      </c>
      <c r="M39" s="100">
        <f t="shared" si="328"/>
        <v>-0.29930750680324791</v>
      </c>
      <c r="N39" s="100">
        <f t="shared" si="329"/>
        <v>-3.0813250707673521E-2</v>
      </c>
      <c r="O39" s="362">
        <f t="shared" si="330"/>
        <v>-575.7100000000064</v>
      </c>
      <c r="P39" s="363"/>
      <c r="Q39" s="366">
        <v>1629553.18</v>
      </c>
      <c r="R39" s="100">
        <f t="shared" si="331"/>
        <v>0.45783742534362504</v>
      </c>
      <c r="S39" s="100">
        <f t="shared" si="332"/>
        <v>2.4863967034356151E-2</v>
      </c>
      <c r="T39" s="362">
        <f t="shared" si="333"/>
        <v>8350.8999999999069</v>
      </c>
      <c r="U39" s="363"/>
      <c r="V39" s="366">
        <v>708188.45</v>
      </c>
      <c r="W39" s="366">
        <v>1354328.19</v>
      </c>
      <c r="X39" s="100">
        <f t="shared" si="334"/>
        <v>6.8812047800010198E-2</v>
      </c>
      <c r="Y39" s="100">
        <f t="shared" si="335"/>
        <v>0.11806256330919151</v>
      </c>
      <c r="Z39" s="35">
        <f t="shared" si="336"/>
        <v>2062516.64</v>
      </c>
      <c r="AA39" s="100">
        <f t="shared" si="337"/>
        <v>0.46542904218909525</v>
      </c>
      <c r="AB39" s="100">
        <f t="shared" si="338"/>
        <v>4.6060069990363592E-2</v>
      </c>
      <c r="AC39" s="100">
        <f t="shared" si="339"/>
        <v>0.10064813110121019</v>
      </c>
      <c r="AD39" s="100"/>
      <c r="AE39" s="100"/>
      <c r="AF39" s="366">
        <v>3837120.41</v>
      </c>
      <c r="AG39" s="100">
        <f t="shared" si="340"/>
        <v>0.28227291766181445</v>
      </c>
      <c r="AH39" s="100">
        <f t="shared" si="341"/>
        <v>1.4954948735406388E-2</v>
      </c>
      <c r="AI39" s="100">
        <f t="shared" si="342"/>
        <v>7.7838573106735018E-2</v>
      </c>
      <c r="AJ39" s="152"/>
    </row>
    <row r="40" spans="2:36">
      <c r="B40" s="125">
        <v>45779</v>
      </c>
      <c r="C40" s="366">
        <v>562613.56999999995</v>
      </c>
      <c r="D40" s="100">
        <f t="shared" si="322"/>
        <v>0.26527541453299947</v>
      </c>
      <c r="E40" s="100">
        <f t="shared" si="323"/>
        <v>2.3832875052091106E-2</v>
      </c>
      <c r="F40" s="100">
        <f t="shared" si="324"/>
        <v>7.4748359071146298E-2</v>
      </c>
      <c r="G40" s="110">
        <f t="shared" si="325"/>
        <v>3354.0999999999767</v>
      </c>
      <c r="H40" s="100">
        <f t="shared" si="326"/>
        <v>0.15936582611580591</v>
      </c>
      <c r="I40" s="100"/>
      <c r="J40" s="362">
        <f t="shared" si="327"/>
        <v>3354.0999999999767</v>
      </c>
      <c r="K40" s="363"/>
      <c r="L40" s="366">
        <v>63916.91</v>
      </c>
      <c r="M40" s="100">
        <f t="shared" si="328"/>
        <v>-0.29450755527102945</v>
      </c>
      <c r="N40" s="100">
        <f t="shared" si="329"/>
        <v>-2.200428429347405E-2</v>
      </c>
      <c r="O40" s="362">
        <f t="shared" si="330"/>
        <v>-121.73999999999796</v>
      </c>
      <c r="P40" s="363"/>
      <c r="Q40" s="366">
        <v>1621202.28</v>
      </c>
      <c r="R40" s="100">
        <f t="shared" si="331"/>
        <v>0.45820552465912745</v>
      </c>
      <c r="S40" s="100">
        <f t="shared" si="332"/>
        <v>3.1755968291304566E-2</v>
      </c>
      <c r="T40" s="362">
        <f t="shared" si="333"/>
        <v>15404.330000000075</v>
      </c>
      <c r="U40" s="363"/>
      <c r="V40" s="366">
        <v>695311.5</v>
      </c>
      <c r="W40" s="366">
        <v>1378301.18</v>
      </c>
      <c r="X40" s="100">
        <f t="shared" si="334"/>
        <v>5.7738032758455453E-2</v>
      </c>
      <c r="Y40" s="100">
        <f t="shared" si="335"/>
        <v>0.10703632100893382</v>
      </c>
      <c r="Z40" s="35">
        <f t="shared" si="336"/>
        <v>2073612.68</v>
      </c>
      <c r="AA40" s="100">
        <f t="shared" si="337"/>
        <v>0.54155671297156727</v>
      </c>
      <c r="AB40" s="100">
        <f t="shared" si="338"/>
        <v>5.4958483140150977E-2</v>
      </c>
      <c r="AC40" s="100">
        <f t="shared" si="339"/>
        <v>9.0001692604160827E-2</v>
      </c>
      <c r="AD40" s="100"/>
      <c r="AE40" s="100"/>
      <c r="AF40" s="366">
        <v>3859958.93</v>
      </c>
      <c r="AG40" s="100">
        <f t="shared" si="340"/>
        <v>0.28519983548467981</v>
      </c>
      <c r="AH40" s="100">
        <f t="shared" si="341"/>
        <v>3.0675727274960554E-2</v>
      </c>
      <c r="AI40" s="100">
        <f t="shared" si="342"/>
        <v>9.5708588942252468E-2</v>
      </c>
      <c r="AJ40" s="152"/>
    </row>
    <row r="41" spans="2:36">
      <c r="B41" s="125">
        <v>45772</v>
      </c>
      <c r="C41" s="366">
        <v>559259.47</v>
      </c>
      <c r="D41" s="100">
        <f t="shared" si="322"/>
        <v>0.25881656365216055</v>
      </c>
      <c r="E41" s="100">
        <f t="shared" si="323"/>
        <v>2.031746524046605E-2</v>
      </c>
      <c r="F41" s="100">
        <f t="shared" si="324"/>
        <v>7.4531902057379071E-2</v>
      </c>
      <c r="G41" s="110">
        <f t="shared" si="325"/>
        <v>4366.0200000000186</v>
      </c>
      <c r="H41" s="100">
        <f t="shared" si="326"/>
        <v>0.16168723775497482</v>
      </c>
      <c r="I41" s="100"/>
      <c r="J41" s="362">
        <f t="shared" si="327"/>
        <v>4366.0200000000186</v>
      </c>
      <c r="K41" s="363"/>
      <c r="L41" s="366">
        <v>64038.65</v>
      </c>
      <c r="M41" s="100">
        <f t="shared" si="328"/>
        <v>-0.29357708599920573</v>
      </c>
      <c r="N41" s="100">
        <f t="shared" si="329"/>
        <v>-3.3422637465473241E-2</v>
      </c>
      <c r="O41" s="362">
        <f t="shared" si="330"/>
        <v>198.29000000000087</v>
      </c>
      <c r="P41" s="363"/>
      <c r="Q41" s="366">
        <v>1605797.95</v>
      </c>
      <c r="R41" s="100">
        <f t="shared" si="331"/>
        <v>0.4543519213717912</v>
      </c>
      <c r="S41" s="100">
        <f t="shared" si="332"/>
        <v>3.6163126534920993E-2</v>
      </c>
      <c r="T41" s="362">
        <f t="shared" si="333"/>
        <v>20519.540000000037</v>
      </c>
      <c r="U41" s="363"/>
      <c r="V41" s="366">
        <v>692998.71</v>
      </c>
      <c r="W41" s="366">
        <v>1316092.98</v>
      </c>
      <c r="X41" s="100">
        <f t="shared" si="334"/>
        <v>7.5719142092983846E-2</v>
      </c>
      <c r="Y41" s="100">
        <f t="shared" si="335"/>
        <v>0.11208160885546493</v>
      </c>
      <c r="Z41" s="35">
        <f t="shared" si="336"/>
        <v>2009091.69</v>
      </c>
      <c r="AA41" s="100">
        <f t="shared" si="337"/>
        <v>0.48549815522710299</v>
      </c>
      <c r="AB41" s="100">
        <f t="shared" si="338"/>
        <v>3.401102311467577E-2</v>
      </c>
      <c r="AC41" s="100">
        <f t="shared" si="339"/>
        <v>9.9264522186457149E-2</v>
      </c>
      <c r="AD41" s="100"/>
      <c r="AE41" s="100"/>
      <c r="AF41" s="366">
        <v>3824553.54</v>
      </c>
      <c r="AG41" s="100">
        <f t="shared" si="340"/>
        <v>0.26797558660820225</v>
      </c>
      <c r="AH41" s="100">
        <f t="shared" si="341"/>
        <v>2.3382549732163582E-2</v>
      </c>
      <c r="AI41" s="100">
        <f t="shared" si="342"/>
        <v>0.10042469554959324</v>
      </c>
      <c r="AJ41" s="152"/>
    </row>
    <row r="42" spans="2:36">
      <c r="B42" s="125">
        <v>45765</v>
      </c>
      <c r="C42" s="366">
        <v>554893.44999999995</v>
      </c>
      <c r="D42" s="100">
        <f t="shared" ref="D42" si="343">(C42-C94)/C94</f>
        <v>0.24920575780565821</v>
      </c>
      <c r="E42" s="100">
        <f t="shared" ref="E42" si="344">(C42-C46)/C46</f>
        <v>2.0591302524563183E-2</v>
      </c>
      <c r="F42" s="100">
        <f t="shared" ref="F42" si="345">(C42-C55)/C55</f>
        <v>7.1723565835776465E-2</v>
      </c>
      <c r="G42" s="110">
        <f t="shared" ref="G42" si="346">C42-C43</f>
        <v>3232.4499999999534</v>
      </c>
      <c r="H42" s="100">
        <f t="shared" ref="H42" si="347">(C42-C67)/C67</f>
        <v>0.1593078960893527</v>
      </c>
      <c r="I42" s="100"/>
      <c r="J42" s="362">
        <f t="shared" ref="J42:J44" si="348">C42-C43</f>
        <v>3232.4499999999534</v>
      </c>
      <c r="K42" s="363"/>
      <c r="L42" s="366">
        <v>63840.36</v>
      </c>
      <c r="M42" s="100">
        <f t="shared" ref="M42" si="349">(L42-L94)/L94</f>
        <v>-0.29238453097462841</v>
      </c>
      <c r="N42" s="100">
        <f t="shared" ref="N42" si="350">(L42-L46)/L46</f>
        <v>-3.5104816891616153E-2</v>
      </c>
      <c r="O42" s="362">
        <f t="shared" ref="O42" si="351">L42-L43</f>
        <v>-1514.6399999999994</v>
      </c>
      <c r="P42" s="363"/>
      <c r="Q42" s="366">
        <v>1585278.41</v>
      </c>
      <c r="R42" s="100">
        <f t="shared" ref="R42" si="352">(Q42-Q94)/Q94</f>
        <v>0.45702790017113615</v>
      </c>
      <c r="S42" s="100">
        <f t="shared" ref="S42" si="353">(Q42-Q46)/Q46</f>
        <v>2.2344071542488134E-2</v>
      </c>
      <c r="T42" s="362">
        <f t="shared" ref="T42" si="354">Q42-Q43</f>
        <v>-4740.5900000000838</v>
      </c>
      <c r="U42" s="363"/>
      <c r="V42" s="366">
        <v>690567.42</v>
      </c>
      <c r="W42" s="366">
        <v>1280167.47</v>
      </c>
      <c r="X42" s="100">
        <f t="shared" ref="X42" si="355">(V42-V55)/V55</f>
        <v>7.3154517609360231E-2</v>
      </c>
      <c r="Y42" s="100">
        <f t="shared" ref="Y42" si="356">(W42-W55)/W55</f>
        <v>0.11428400950499183</v>
      </c>
      <c r="Z42" s="35">
        <f t="shared" ref="Z42" si="357">V42+W42</f>
        <v>1970734.8900000001</v>
      </c>
      <c r="AA42" s="100">
        <f t="shared" ref="AA42" si="358">(Z42-Z94)/Z94</f>
        <v>0.44287601457859582</v>
      </c>
      <c r="AB42" s="100">
        <f t="shared" ref="AB42" si="359">(Z42-Z46)/Z46</f>
        <v>5.1224000576090709E-2</v>
      </c>
      <c r="AC42" s="100">
        <f t="shared" ref="AC42" si="360">(Z42-Z55)/Z55</f>
        <v>9.9517726040986187E-2</v>
      </c>
      <c r="AD42" s="100"/>
      <c r="AE42" s="100"/>
      <c r="AF42" s="366">
        <v>3799082.13</v>
      </c>
      <c r="AG42" s="100">
        <f t="shared" ref="AG42" si="361">(AF42-AF94)/AF94</f>
        <v>0.26338518101040037</v>
      </c>
      <c r="AH42" s="100">
        <f t="shared" ref="AH42" si="362">(AF42-AF46)/AF46</f>
        <v>2.3091400832028097E-2</v>
      </c>
      <c r="AI42" s="100">
        <f t="shared" ref="AI42" si="363">(AF42-AF55)/AF55</f>
        <v>9.4690284840956346E-2</v>
      </c>
      <c r="AJ42" s="152"/>
    </row>
    <row r="43" spans="2:36">
      <c r="B43" s="125">
        <v>45758</v>
      </c>
      <c r="C43" s="365">
        <v>551661</v>
      </c>
      <c r="D43" s="100">
        <f t="shared" ref="D43" si="364">(C43-C95)/C95</f>
        <v>0.2388635873666056</v>
      </c>
      <c r="E43" s="100">
        <f t="shared" ref="E43" si="365">(C43-C47)/C47</f>
        <v>1.9204975003048408E-2</v>
      </c>
      <c r="F43" s="100">
        <f t="shared" ref="F43" si="366">(C43-C56)/C56</f>
        <v>6.8938523454560599E-2</v>
      </c>
      <c r="G43" s="110">
        <f t="shared" ref="G43" si="367">C43-C44</f>
        <v>2144</v>
      </c>
      <c r="H43" s="100">
        <f t="shared" ref="H43" si="368">(C43-C68)/C68</f>
        <v>0.16292173913043478</v>
      </c>
      <c r="I43" s="100"/>
      <c r="J43" s="362">
        <f t="shared" si="348"/>
        <v>2144</v>
      </c>
      <c r="K43" s="363"/>
      <c r="L43" s="365">
        <v>65355</v>
      </c>
      <c r="M43" s="100">
        <f t="shared" ref="M43" si="369">(L43-L95)/L95</f>
        <v>-0.28622915369745422</v>
      </c>
      <c r="N43" s="100">
        <f t="shared" ref="N43" si="370">(L43-L47)/L47</f>
        <v>-1.2212263651890029E-2</v>
      </c>
      <c r="O43" s="362">
        <f t="shared" ref="O43" si="371">L43-L44</f>
        <v>0</v>
      </c>
      <c r="P43" s="363"/>
      <c r="Q43" s="365">
        <v>1590019</v>
      </c>
      <c r="R43" s="100">
        <f t="shared" ref="R43" si="372">(Q43-Q95)/Q95</f>
        <v>0.47215393916836335</v>
      </c>
      <c r="S43" s="100">
        <f t="shared" ref="S43" si="373">(Q43-Q47)/Q47</f>
        <v>2.6878713510720745E-2</v>
      </c>
      <c r="T43" s="362">
        <f t="shared" ref="T43" si="374">Q43-Q44</f>
        <v>18715</v>
      </c>
      <c r="U43" s="363"/>
      <c r="V43" s="365">
        <v>682963</v>
      </c>
      <c r="W43" s="365">
        <v>1288737</v>
      </c>
      <c r="X43" s="100">
        <f t="shared" ref="X43" si="375">(V43-V56)/V56</f>
        <v>7.1117928160635613E-2</v>
      </c>
      <c r="Y43" s="100">
        <f t="shared" ref="Y43" si="376">(W43-W56)/W56</f>
        <v>8.1362946404972103E-2</v>
      </c>
      <c r="Z43" s="35">
        <f t="shared" ref="Z43" si="377">V43+W43</f>
        <v>1971700</v>
      </c>
      <c r="AA43" s="100">
        <f t="shared" ref="AA43" si="378">(Z43-Z95)/Z95</f>
        <v>0.404426754269124</v>
      </c>
      <c r="AB43" s="100">
        <f t="shared" ref="AB43" si="379">(Z43-Z47)/Z47</f>
        <v>3.6259899049144693E-2</v>
      </c>
      <c r="AC43" s="100">
        <f t="shared" ref="AC43" si="380">(Z43-Z56)/Z56</f>
        <v>7.7792135949290145E-2</v>
      </c>
      <c r="AD43" s="100"/>
      <c r="AE43" s="100"/>
      <c r="AF43" s="365">
        <v>3780582</v>
      </c>
      <c r="AG43" s="100">
        <f t="shared" ref="AG43" si="381">(AF43-AF95)/AF95</f>
        <v>0.25928110934540222</v>
      </c>
      <c r="AH43" s="100">
        <f t="shared" ref="AH43" si="382">(AF43-AF47)/AF47</f>
        <v>2.4139976757226796E-2</v>
      </c>
      <c r="AI43" s="100">
        <f t="shared" ref="AI43" si="383">(AF43-AF56)/AF56</f>
        <v>9.5767192853451533E-2</v>
      </c>
      <c r="AJ43" s="152"/>
    </row>
    <row r="44" spans="2:36">
      <c r="B44" s="125">
        <v>45751</v>
      </c>
      <c r="C44" s="365">
        <v>549517</v>
      </c>
      <c r="D44" s="100">
        <f t="shared" ref="D44" si="384">(C44-C96)/C96</f>
        <v>0.23336468085010875</v>
      </c>
      <c r="E44" s="100">
        <f t="shared" ref="E44" si="385">(C44-C48)/C48</f>
        <v>2.1198268012116481E-2</v>
      </c>
      <c r="F44" s="100">
        <f t="shared" ref="F44" si="386">(C44-C57)/C57</f>
        <v>7.0204822491718097E-2</v>
      </c>
      <c r="G44" s="110">
        <f t="shared" ref="G44" si="387">C44-C45</f>
        <v>1394</v>
      </c>
      <c r="H44" s="100">
        <f t="shared" ref="H44" si="388">(C44-C69)/C69</f>
        <v>0.16552733442918499</v>
      </c>
      <c r="I44" s="100"/>
      <c r="J44" s="362">
        <f t="shared" si="348"/>
        <v>1394</v>
      </c>
      <c r="K44" s="363"/>
      <c r="L44" s="365">
        <v>65355</v>
      </c>
      <c r="M44" s="100">
        <f t="shared" ref="M44" si="389">(L44-L96)/L96</f>
        <v>-0.28956551041927103</v>
      </c>
      <c r="N44" s="100">
        <f t="shared" ref="N44" si="390">(L44-L48)/L48</f>
        <v>-2.9736631135128717E-2</v>
      </c>
      <c r="O44" s="362">
        <f t="shared" ref="O44" si="391">L44-L45</f>
        <v>-898</v>
      </c>
      <c r="P44" s="363"/>
      <c r="Q44" s="365">
        <v>1571304</v>
      </c>
      <c r="R44" s="100">
        <f t="shared" ref="R44" si="392">(Q44-Q96)/Q96</f>
        <v>0.46019756711799198</v>
      </c>
      <c r="S44" s="100">
        <f t="shared" ref="S44" si="393">(Q44-Q48)/Q48</f>
        <v>3.5868665926118815E-2</v>
      </c>
      <c r="T44" s="362">
        <f t="shared" ref="T44" si="394">Q44-Q45</f>
        <v>21550</v>
      </c>
      <c r="U44" s="363"/>
      <c r="V44" s="365">
        <v>676850</v>
      </c>
      <c r="W44" s="365">
        <v>1288737</v>
      </c>
      <c r="X44" s="100">
        <f t="shared" ref="X44" si="395">(V44-V57)/V57</f>
        <v>5.0009850871763371E-2</v>
      </c>
      <c r="Y44" s="100">
        <f t="shared" ref="Y44" si="396">(W44-W57)/W57</f>
        <v>8.2030266087674927E-2</v>
      </c>
      <c r="Z44" s="35">
        <f t="shared" ref="Z44" si="397">V44+W44</f>
        <v>1965587</v>
      </c>
      <c r="AA44" s="100">
        <f t="shared" ref="AA44" si="398">(Z44-Z96)/Z96</f>
        <v>0.41709274895894616</v>
      </c>
      <c r="AB44" s="100">
        <f t="shared" ref="AB44" si="399">(Z44-Z48)/Z48</f>
        <v>3.9976614127818076E-2</v>
      </c>
      <c r="AC44" s="100">
        <f t="shared" ref="AC44" si="400">(Z44-Z57)/Z57</f>
        <v>7.0785863746282651E-2</v>
      </c>
      <c r="AD44" s="100"/>
      <c r="AE44" s="100"/>
      <c r="AF44" s="365">
        <v>3745076</v>
      </c>
      <c r="AG44" s="100">
        <f t="shared" ref="AG44" si="401">(AF44-AF96)/AF96</f>
        <v>0.23071143388067994</v>
      </c>
      <c r="AH44" s="100">
        <f t="shared" ref="AH44" si="402">(AF44-AF48)/AF48</f>
        <v>2.5744430211216897E-2</v>
      </c>
      <c r="AI44" s="100">
        <f t="shared" ref="AI44" si="403">(AF44-AF57)/AF57</f>
        <v>9.6448632497199649E-2</v>
      </c>
      <c r="AJ44" s="152"/>
    </row>
    <row r="45" spans="2:36">
      <c r="B45" s="125">
        <v>45744</v>
      </c>
      <c r="C45" s="365">
        <v>548123</v>
      </c>
      <c r="D45" s="100">
        <f t="shared" ref="D45" si="404">(C45-C97)/C97</f>
        <v>0.23327798327798327</v>
      </c>
      <c r="E45" s="100">
        <f t="shared" ref="E45" si="405">(C45-C49)/C49</f>
        <v>2.4486843531667857E-2</v>
      </c>
      <c r="F45" s="100">
        <f t="shared" ref="F45" si="406">(C45-C58)/C58</f>
        <v>7.2171461992422151E-2</v>
      </c>
      <c r="G45" s="110">
        <f t="shared" ref="G45" si="407">C45-C46</f>
        <v>4425</v>
      </c>
      <c r="H45" s="100">
        <f t="shared" ref="H45" si="408">(C45-C70)/C70</f>
        <v>0.17178638082635159</v>
      </c>
      <c r="I45" s="100"/>
      <c r="J45" s="362">
        <f t="shared" ref="J45" si="409">C45-C46</f>
        <v>4425</v>
      </c>
      <c r="K45" s="363"/>
      <c r="L45" s="365">
        <v>66253</v>
      </c>
      <c r="M45" s="100">
        <f t="shared" ref="M45" si="410">(L45-L97)/L97</f>
        <v>-0.28602834204429117</v>
      </c>
      <c r="N45" s="100">
        <f t="shared" ref="N45" si="411">(L45-L49)/L49</f>
        <v>-3.1813532076574599E-2</v>
      </c>
      <c r="O45" s="362">
        <f t="shared" ref="O45" si="412">L45-L46</f>
        <v>90</v>
      </c>
      <c r="P45" s="363"/>
      <c r="Q45" s="365">
        <v>1549754</v>
      </c>
      <c r="R45" s="100">
        <f t="shared" ref="R45" si="413">(Q45-Q97)/Q97</f>
        <v>0.42687705548946892</v>
      </c>
      <c r="S45" s="100">
        <f t="shared" ref="S45" si="414">(Q45-Q49)/Q49</f>
        <v>2.3848895554138824E-2</v>
      </c>
      <c r="T45" s="362">
        <f t="shared" ref="T45" si="415">Q45-Q46</f>
        <v>-877</v>
      </c>
      <c r="U45" s="363"/>
      <c r="V45" s="365">
        <v>678601</v>
      </c>
      <c r="W45" s="365">
        <v>1264407</v>
      </c>
      <c r="X45" s="100">
        <f t="shared" ref="X45" si="416">(V45-V58)/V58</f>
        <v>7.7101702313400258E-2</v>
      </c>
      <c r="Y45" s="100">
        <f t="shared" ref="Y45" si="417">(W45-W58)/W58</f>
        <v>9.0350998979849662E-2</v>
      </c>
      <c r="Z45" s="35">
        <f t="shared" ref="Z45" si="418">V45+W45</f>
        <v>1943008</v>
      </c>
      <c r="AA45" s="100">
        <f t="shared" ref="AA45" si="419">(Z45-Z97)/Z97</f>
        <v>0.41456169880661864</v>
      </c>
      <c r="AB45" s="100">
        <f t="shared" ref="AB45" si="420">(Z45-Z49)/Z49</f>
        <v>1.1692471747705867E-2</v>
      </c>
      <c r="AC45" s="100">
        <f t="shared" ref="AC45" si="421">(Z45-Z58)/Z58</f>
        <v>8.5686762498756744E-2</v>
      </c>
      <c r="AD45" s="100"/>
      <c r="AE45" s="100"/>
      <c r="AF45" s="365">
        <v>3737169</v>
      </c>
      <c r="AG45" s="100">
        <f t="shared" ref="AG45" si="422">(AF45-AF97)/AF97</f>
        <v>0.23366002553828152</v>
      </c>
      <c r="AH45" s="100">
        <f t="shared" ref="AH45" si="423">(AF45-AF49)/AF49</f>
        <v>2.4972600981427909E-2</v>
      </c>
      <c r="AI45" s="100">
        <f t="shared" ref="AI45" si="424">(AF45-AF58)/AF58</f>
        <v>9.6956662631661139E-2</v>
      </c>
      <c r="AJ45" s="152"/>
    </row>
    <row r="46" spans="2:36">
      <c r="B46" s="125">
        <v>45737</v>
      </c>
      <c r="C46" s="365">
        <v>543698</v>
      </c>
      <c r="D46" s="100">
        <f t="shared" ref="D46" si="425">(C46-C98)/C98</f>
        <v>0.22880434659777923</v>
      </c>
      <c r="E46" s="100">
        <f t="shared" ref="E46" si="426">(C46-C50)/C50</f>
        <v>2.2853917787602294E-2</v>
      </c>
      <c r="F46" s="100">
        <f t="shared" ref="F46" si="427">(C46-C59)/C59</f>
        <v>7.308321606413655E-2</v>
      </c>
      <c r="G46" s="110">
        <f t="shared" ref="G46" si="428">C46-C47</f>
        <v>2432</v>
      </c>
      <c r="H46" s="100">
        <f t="shared" ref="H46" si="429">(C46-C71)/C71</f>
        <v>0.16868756999361595</v>
      </c>
      <c r="I46" s="100"/>
      <c r="J46" s="362">
        <f t="shared" ref="J46:J49" si="430">C46-C47</f>
        <v>2432</v>
      </c>
      <c r="K46" s="363"/>
      <c r="L46" s="365">
        <v>66163</v>
      </c>
      <c r="M46" s="100">
        <f t="shared" ref="M46" si="431">(L46-L98)/L98</f>
        <v>-0.28738987139995259</v>
      </c>
      <c r="N46" s="100">
        <f t="shared" ref="N46" si="432">(L46-L50)/L50</f>
        <v>-3.2393459884758252E-2</v>
      </c>
      <c r="O46" s="362">
        <f t="shared" ref="O46" si="433">L46-L47</f>
        <v>0</v>
      </c>
      <c r="P46" s="363"/>
      <c r="Q46" s="365">
        <v>1550631</v>
      </c>
      <c r="R46" s="100">
        <f t="shared" ref="R46" si="434">(Q46-Q98)/Q98</f>
        <v>0.44063291445007868</v>
      </c>
      <c r="S46" s="100">
        <f t="shared" ref="S46" si="435">(Q46-Q50)/Q50</f>
        <v>3.8739255935653846E-2</v>
      </c>
      <c r="T46" s="362">
        <f t="shared" ref="T46" si="436">Q46-Q47</f>
        <v>2231</v>
      </c>
      <c r="U46" s="363"/>
      <c r="V46" s="365">
        <v>673453</v>
      </c>
      <c r="W46" s="365">
        <v>1201252</v>
      </c>
      <c r="X46" s="100">
        <f t="shared" ref="X46" si="437">(V46-V59)/V59</f>
        <v>8.7437005795224634E-2</v>
      </c>
      <c r="Y46" s="100">
        <f t="shared" ref="Y46" si="438">(W46-W59)/W59</f>
        <v>8.8061012834796157E-2</v>
      </c>
      <c r="Z46" s="35">
        <f t="shared" ref="Z46" si="439">V46+W46</f>
        <v>1874705</v>
      </c>
      <c r="AA46" s="100">
        <f t="shared" ref="AA46" si="440">(Z46-Z98)/Z98</f>
        <v>0.42109125144689852</v>
      </c>
      <c r="AB46" s="100">
        <f t="shared" ref="AB46" si="441">(Z46-Z50)/Z50</f>
        <v>2.72463095264202E-3</v>
      </c>
      <c r="AC46" s="100">
        <f t="shared" ref="AC46" si="442">(Z46-Z59)/Z59</f>
        <v>8.7836767473262564E-2</v>
      </c>
      <c r="AD46" s="100"/>
      <c r="AE46" s="100"/>
      <c r="AF46" s="365">
        <v>3713336</v>
      </c>
      <c r="AG46" s="100">
        <f t="shared" ref="AG46" si="443">(AF46-AF98)/AF98</f>
        <v>0.23489504267094166</v>
      </c>
      <c r="AH46" s="100">
        <f t="shared" ref="AH46" si="444">(AF46-AF50)/AF50</f>
        <v>2.9732249471592444E-2</v>
      </c>
      <c r="AI46" s="100">
        <f t="shared" ref="AI46" si="445">(AF46-AF59)/AF59</f>
        <v>0.10337474947517929</v>
      </c>
      <c r="AJ46" s="152"/>
    </row>
    <row r="47" spans="2:36">
      <c r="B47" s="125">
        <v>45730</v>
      </c>
      <c r="C47" s="365">
        <v>541266</v>
      </c>
      <c r="D47" s="100">
        <f t="shared" ref="D47" si="446">(C47-C99)/C99</f>
        <v>0.22688481337168581</v>
      </c>
      <c r="E47" s="100">
        <f t="shared" ref="E47" si="447">(C47-C51)/C51</f>
        <v>2.1998999273056843E-2</v>
      </c>
      <c r="F47" s="100">
        <f t="shared" ref="F47" si="448">(C47-C60)/C60</f>
        <v>7.4234611858008739E-2</v>
      </c>
      <c r="G47" s="110">
        <f t="shared" ref="G47" si="449">C47-C48</f>
        <v>3156</v>
      </c>
      <c r="H47" s="100">
        <f t="shared" ref="H47" si="450">(C47-C72)/C72</f>
        <v>0.16996083313879595</v>
      </c>
      <c r="I47" s="100"/>
      <c r="J47" s="362">
        <f t="shared" si="430"/>
        <v>3156</v>
      </c>
      <c r="K47" s="363"/>
      <c r="L47" s="365">
        <v>66163</v>
      </c>
      <c r="M47" s="100">
        <f t="shared" ref="M47" si="451">(L47-L99)/L99</f>
        <v>-0.28672919361793875</v>
      </c>
      <c r="N47" s="100">
        <f t="shared" ref="N47" si="452">(L47-L51)/L51</f>
        <v>-5.496279156132608E-2</v>
      </c>
      <c r="O47" s="362">
        <f t="shared" ref="O47" si="453">L47-L48</f>
        <v>-1195</v>
      </c>
      <c r="P47" s="363"/>
      <c r="Q47" s="365">
        <v>1548400</v>
      </c>
      <c r="R47" s="100">
        <f t="shared" ref="R47" si="454">(Q47-Q99)/Q99</f>
        <v>0.46052874838232577</v>
      </c>
      <c r="S47" s="100">
        <f t="shared" ref="S47" si="455">(Q47-Q51)/Q51</f>
        <v>3.8421042042505245E-2</v>
      </c>
      <c r="T47" s="362">
        <f t="shared" ref="T47" si="456">Q47-Q48</f>
        <v>31505</v>
      </c>
      <c r="U47" s="363"/>
      <c r="V47" s="365">
        <v>664729</v>
      </c>
      <c r="W47" s="365">
        <v>1237979</v>
      </c>
      <c r="X47" s="100">
        <f t="shared" ref="X47" si="457">(V47-V60)/V60</f>
        <v>9.7916246865946757E-2</v>
      </c>
      <c r="Y47" s="100">
        <f t="shared" ref="Y47" si="458">(W47-W60)/W60</f>
        <v>7.5284199481631259E-2</v>
      </c>
      <c r="Z47" s="35">
        <f t="shared" ref="Z47" si="459">V47+W47</f>
        <v>1902708</v>
      </c>
      <c r="AA47" s="100">
        <f t="shared" ref="AA47" si="460">(Z47-Z99)/Z99</f>
        <v>0.45584397201106397</v>
      </c>
      <c r="AB47" s="100">
        <f t="shared" ref="AB47" si="461">(Z47-Z51)/Z51</f>
        <v>-3.6560907791316913E-3</v>
      </c>
      <c r="AC47" s="100">
        <f t="shared" ref="AC47" si="462">(Z47-Z60)/Z60</f>
        <v>8.3084104169631426E-2</v>
      </c>
      <c r="AD47" s="100"/>
      <c r="AE47" s="100"/>
      <c r="AF47" s="365">
        <v>3691470</v>
      </c>
      <c r="AG47" s="100">
        <f t="shared" ref="AG47" si="463">(AF47-AF99)/AF99</f>
        <v>0.23476768388925079</v>
      </c>
      <c r="AH47" s="100">
        <f t="shared" ref="AH47" si="464">(AF47-AF51)/AF51</f>
        <v>2.8351704434024495E-2</v>
      </c>
      <c r="AI47" s="100">
        <f t="shared" ref="AI47" si="465">(AF47-AF60)/AF60</f>
        <v>0.10197542230047411</v>
      </c>
      <c r="AJ47" s="152"/>
    </row>
    <row r="48" spans="2:36">
      <c r="B48" s="125">
        <v>45723</v>
      </c>
      <c r="C48" s="365">
        <v>538110</v>
      </c>
      <c r="D48" s="100">
        <f t="shared" ref="D48:D49" si="466">(C48-C100)/C100</f>
        <v>0.22228557021140311</v>
      </c>
      <c r="E48" s="100">
        <f t="shared" ref="E48:E49" si="467">(C48-C52)/C52</f>
        <v>2.2867244525547444E-2</v>
      </c>
      <c r="F48" s="100">
        <f t="shared" ref="F48:F49" si="468">(C48-C61)/C61</f>
        <v>7.6538655442010842E-2</v>
      </c>
      <c r="G48" s="110">
        <f t="shared" ref="G48:G49" si="469">C48-C49</f>
        <v>3088</v>
      </c>
      <c r="H48" s="100">
        <f t="shared" ref="H48:H49" si="470">(C48-C73)/C73</f>
        <v>0.16656080159729794</v>
      </c>
      <c r="I48" s="100"/>
      <c r="J48" s="362">
        <f t="shared" si="430"/>
        <v>3088</v>
      </c>
      <c r="K48" s="363"/>
      <c r="L48" s="365">
        <v>67358</v>
      </c>
      <c r="M48" s="100">
        <f t="shared" ref="M48" si="471">(L48-L100)/L100</f>
        <v>-0.27777062961056787</v>
      </c>
      <c r="N48" s="100">
        <f t="shared" ref="N48" si="472">(L48-L52)/L52</f>
        <v>-4.1208204631830669E-2</v>
      </c>
      <c r="O48" s="362">
        <f t="shared" ref="O48" si="473">L48-L49</f>
        <v>-1072</v>
      </c>
      <c r="P48" s="363"/>
      <c r="Q48" s="365">
        <v>1516895</v>
      </c>
      <c r="R48" s="100">
        <f t="shared" ref="R48" si="474">(Q48-Q100)/Q100</f>
        <v>0.42794945631556008</v>
      </c>
      <c r="S48" s="100">
        <f t="shared" ref="S48" si="475">(Q48-Q52)/Q52</f>
        <v>3.1383563897852643E-2</v>
      </c>
      <c r="T48" s="362">
        <f t="shared" ref="T48" si="476">Q48-Q49</f>
        <v>3240</v>
      </c>
      <c r="U48" s="363"/>
      <c r="V48" s="365">
        <v>661399</v>
      </c>
      <c r="W48" s="365">
        <v>1228631</v>
      </c>
      <c r="X48" s="100">
        <f t="shared" ref="X48" si="477">(V48-V61)/V61</f>
        <v>9.5742601158367677E-2</v>
      </c>
      <c r="Y48" s="100">
        <f t="shared" ref="Y48" si="478">(W48-W61)/W61</f>
        <v>8.7413983086474939E-2</v>
      </c>
      <c r="Z48" s="35">
        <f t="shared" ref="Z48" si="479">V48+W48</f>
        <v>1890030</v>
      </c>
      <c r="AA48" s="100">
        <f t="shared" ref="AA48" si="480">(Z48-Z100)/Z100</f>
        <v>0.43515263251411973</v>
      </c>
      <c r="AB48" s="100">
        <f t="shared" ref="AB48" si="481">(Z48-Z52)/Z52</f>
        <v>8.6017959230721211E-3</v>
      </c>
      <c r="AC48" s="100">
        <f t="shared" ref="AC48" si="482">(Z48-Z61)/Z61</f>
        <v>9.03140689240617E-2</v>
      </c>
      <c r="AD48" s="100"/>
      <c r="AE48" s="100"/>
      <c r="AF48" s="365">
        <v>3651081</v>
      </c>
      <c r="AG48" s="100">
        <f t="shared" ref="AG48" si="483">(AF48-AF100)/AF100</f>
        <v>0.23125961002350962</v>
      </c>
      <c r="AH48" s="100">
        <f t="shared" ref="AH48" si="484">(AF48-AF52)/AF52</f>
        <v>2.558051737998783E-2</v>
      </c>
      <c r="AI48" s="100">
        <f t="shared" ref="AI48" si="485">(AF48-AF61)/AF61</f>
        <v>0.10023486826403605</v>
      </c>
      <c r="AJ48" s="152"/>
    </row>
    <row r="49" spans="2:36">
      <c r="B49" s="125">
        <v>45716</v>
      </c>
      <c r="C49" s="365">
        <v>535022</v>
      </c>
      <c r="D49" s="100">
        <f t="shared" si="466"/>
        <v>0.21948173017967812</v>
      </c>
      <c r="E49" s="100">
        <f t="shared" si="467"/>
        <v>2.2040788257138708E-2</v>
      </c>
      <c r="F49" s="100">
        <f t="shared" si="468"/>
        <v>7.8186464177468246E-2</v>
      </c>
      <c r="G49" s="110">
        <f t="shared" si="469"/>
        <v>3472</v>
      </c>
      <c r="H49" s="100">
        <f t="shared" si="470"/>
        <v>0.16648425202000602</v>
      </c>
      <c r="I49" s="100"/>
      <c r="J49" s="362">
        <f t="shared" si="430"/>
        <v>3472</v>
      </c>
      <c r="K49" s="363"/>
      <c r="L49" s="365">
        <v>68430</v>
      </c>
      <c r="M49" s="100">
        <f t="shared" ref="M49" si="486">(L49-L101)/L101</f>
        <v>-0.2677994393203364</v>
      </c>
      <c r="N49" s="100">
        <f t="shared" ref="N49" si="487">(L49-L53)/L53</f>
        <v>-3.9133914655208726E-2</v>
      </c>
      <c r="O49" s="362">
        <f t="shared" ref="O49" si="488">L49-L50</f>
        <v>52</v>
      </c>
      <c r="P49" s="363"/>
      <c r="Q49" s="365">
        <v>1513655</v>
      </c>
      <c r="R49" s="100">
        <f t="shared" ref="R49" si="489">(Q49-Q101)/Q101</f>
        <v>0.44740855772163834</v>
      </c>
      <c r="S49" s="100">
        <f t="shared" ref="S49" si="490">(Q49-Q53)/Q53</f>
        <v>3.1194264326580221E-2</v>
      </c>
      <c r="T49" s="362">
        <f t="shared" ref="T49" si="491">Q49-Q50</f>
        <v>20854</v>
      </c>
      <c r="U49" s="363"/>
      <c r="V49" s="365">
        <v>661495</v>
      </c>
      <c r="W49" s="365">
        <v>1259057</v>
      </c>
      <c r="X49" s="100">
        <f t="shared" ref="X49" si="492">(V49-V62)/V62</f>
        <v>0.10294019567957637</v>
      </c>
      <c r="Y49" s="100">
        <f t="shared" ref="Y49" si="493">(W49-W62)/W62</f>
        <v>0.10556286319915563</v>
      </c>
      <c r="Z49" s="35">
        <f t="shared" ref="Z49" si="494">V49+W49</f>
        <v>1920552</v>
      </c>
      <c r="AA49" s="100">
        <f t="shared" ref="AA49" si="495">(Z49-Z101)/Z101</f>
        <v>0.46730343594119944</v>
      </c>
      <c r="AB49" s="100">
        <f t="shared" ref="AB49" si="496">(Z49-Z53)/Z53</f>
        <v>9.5448156375598329E-3</v>
      </c>
      <c r="AC49" s="100">
        <f t="shared" ref="AC49" si="497">(Z49-Z62)/Z62</f>
        <v>0.10465813180075394</v>
      </c>
      <c r="AD49" s="100"/>
      <c r="AE49" s="100"/>
      <c r="AF49" s="365">
        <v>3646116</v>
      </c>
      <c r="AG49" s="100">
        <f t="shared" ref="AG49" si="498">(AF49-AF101)/AF101</f>
        <v>0.25005489386903618</v>
      </c>
      <c r="AH49" s="100">
        <f t="shared" ref="AH49" si="499">(AF49-AF53)/AF53</f>
        <v>3.500599097819148E-2</v>
      </c>
      <c r="AI49" s="100">
        <f t="shared" ref="AI49" si="500">(AF49-AF62)/AF62</f>
        <v>9.9860938079738892E-2</v>
      </c>
      <c r="AJ49" s="152"/>
    </row>
    <row r="50" spans="2:36">
      <c r="B50" s="125">
        <v>45709</v>
      </c>
      <c r="C50" s="365">
        <v>531550</v>
      </c>
      <c r="D50" s="100">
        <f t="shared" ref="D50" si="501">(C50-C102)/C102</f>
        <v>0.21446621062780741</v>
      </c>
      <c r="E50" s="100">
        <f t="shared" ref="E50" si="502">(C50-C54)/C54</f>
        <v>2.129237532374709E-2</v>
      </c>
      <c r="F50" s="100">
        <f t="shared" ref="F50" si="503">(C50-C63)/C63</f>
        <v>8.0515752905328072E-2</v>
      </c>
      <c r="G50" s="110">
        <f t="shared" ref="G50" si="504">C50-C51</f>
        <v>1935</v>
      </c>
      <c r="H50" s="100">
        <f t="shared" ref="H50" si="505">(C50-C75)/C75</f>
        <v>0.1636663755037884</v>
      </c>
      <c r="I50" s="100"/>
      <c r="J50" s="362">
        <f t="shared" ref="J50" si="506">C50-C51</f>
        <v>1935</v>
      </c>
      <c r="K50" s="363"/>
      <c r="L50" s="365">
        <v>68378</v>
      </c>
      <c r="M50" s="100">
        <f t="shared" ref="M50" si="507">(L50-L102)/L102</f>
        <v>-0.26553453850202474</v>
      </c>
      <c r="N50" s="100">
        <f t="shared" ref="N50" si="508">(L50-L54)/L54</f>
        <v>-4.0443446533819816E-2</v>
      </c>
      <c r="O50" s="362">
        <f t="shared" ref="O50" si="509">L50-L51</f>
        <v>-1633</v>
      </c>
      <c r="P50" s="363"/>
      <c r="Q50" s="365">
        <v>1492801</v>
      </c>
      <c r="R50" s="100">
        <f t="shared" ref="R50" si="510">(Q50-Q102)/Q102</f>
        <v>0.44774008970784335</v>
      </c>
      <c r="S50" s="100">
        <f t="shared" ref="S50" si="511">(Q50-Q54)/Q54</f>
        <v>3.2543639949064535E-2</v>
      </c>
      <c r="T50" s="362">
        <f t="shared" ref="T50" si="512">Q50-Q51</f>
        <v>1691</v>
      </c>
      <c r="U50" s="363"/>
      <c r="V50" s="365">
        <v>673913</v>
      </c>
      <c r="W50" s="365">
        <v>1195698</v>
      </c>
      <c r="X50" s="100">
        <f t="shared" ref="X50" si="513">(V50-V63)/V63</f>
        <v>0.1404606092605849</v>
      </c>
      <c r="Y50" s="100">
        <f t="shared" ref="Y50" si="514">(W50-W63)/W63</f>
        <v>9.5487211812261566E-2</v>
      </c>
      <c r="Z50" s="35">
        <f t="shared" ref="Z50" si="515">V50+W50</f>
        <v>1869611</v>
      </c>
      <c r="AA50" s="100">
        <f t="shared" ref="AA50" si="516">(Z50-Z102)/Z102</f>
        <v>0.47139663019414674</v>
      </c>
      <c r="AB50" s="100">
        <f t="shared" ref="AB50" si="517">(Z50-Z54)/Z54</f>
        <v>2.2948356622561308E-2</v>
      </c>
      <c r="AC50" s="100">
        <f t="shared" ref="AC50" si="518">(Z50-Z63)/Z63</f>
        <v>0.11128341899525021</v>
      </c>
      <c r="AD50" s="100"/>
      <c r="AE50" s="100"/>
      <c r="AF50" s="365">
        <v>3606118</v>
      </c>
      <c r="AG50" s="100">
        <f t="shared" ref="AG50" si="519">(AF50-AF102)/AF102</f>
        <v>0.25638029380080579</v>
      </c>
      <c r="AH50" s="100">
        <f t="shared" ref="AH50" si="520">(AF50-AF54)/AF54</f>
        <v>3.7575042619460368E-2</v>
      </c>
      <c r="AI50" s="100">
        <f t="shared" ref="AI50" si="521">(AF50-AF63)/AF63</f>
        <v>9.6458430797549816E-2</v>
      </c>
      <c r="AJ50" s="152"/>
    </row>
    <row r="51" spans="2:36">
      <c r="B51" s="125">
        <v>45702</v>
      </c>
      <c r="C51" s="365">
        <v>529615</v>
      </c>
      <c r="D51" s="100">
        <f t="shared" ref="D51" si="522">(C51-C103)/C103</f>
        <v>0.21242471206873265</v>
      </c>
      <c r="E51" s="100">
        <f t="shared" ref="E51" si="523">(C51-C55)/C55</f>
        <v>2.2900660153971547E-2</v>
      </c>
      <c r="F51" s="100">
        <f t="shared" ref="F51" si="524">(C51-C64)/C64</f>
        <v>8.4174691297369889E-2</v>
      </c>
      <c r="G51" s="110">
        <f t="shared" ref="G51" si="525">C51-C52</f>
        <v>3535</v>
      </c>
      <c r="H51" s="100">
        <f t="shared" ref="H51" si="526">(C51-C76)/C76</f>
        <v>0.16303302340493747</v>
      </c>
      <c r="I51" s="100"/>
      <c r="J51" s="362">
        <f t="shared" ref="J51" si="527">C51-C52</f>
        <v>3535</v>
      </c>
      <c r="K51" s="363"/>
      <c r="L51" s="365">
        <v>70011</v>
      </c>
      <c r="M51" s="100">
        <f t="shared" ref="M51" si="528">(L51-L103)/L103</f>
        <v>-0.24630207772634299</v>
      </c>
      <c r="N51" s="100">
        <f t="shared" ref="N51" si="529">(L51-L55)/L55</f>
        <v>-2.2138108274205263E-2</v>
      </c>
      <c r="O51" s="362">
        <f t="shared" ref="O51" si="530">L51-L52</f>
        <v>-242</v>
      </c>
      <c r="P51" s="363"/>
      <c r="Q51" s="365">
        <v>1491110</v>
      </c>
      <c r="R51" s="100">
        <f t="shared" ref="R51" si="531">(Q51-Q103)/Q103</f>
        <v>0.47802797439859801</v>
      </c>
      <c r="S51" s="100">
        <f t="shared" ref="S51" si="532">(Q51-Q55)/Q55</f>
        <v>4.1554323074558891E-2</v>
      </c>
      <c r="T51" s="362">
        <f t="shared" ref="T51" si="533">Q51-Q52</f>
        <v>20372</v>
      </c>
      <c r="U51" s="363"/>
      <c r="V51" s="365">
        <v>668564</v>
      </c>
      <c r="W51" s="365">
        <v>1241126</v>
      </c>
      <c r="X51" s="100">
        <f t="shared" ref="X51" si="534">(V51-V64)/V64</f>
        <v>0.14825005238335687</v>
      </c>
      <c r="Y51" s="100">
        <f t="shared" ref="Y51" si="535">(W51-W64)/W64</f>
        <v>0.13951959572737305</v>
      </c>
      <c r="Z51" s="35">
        <f t="shared" ref="Z51" si="536">V51+W51</f>
        <v>1909690</v>
      </c>
      <c r="AA51" s="100">
        <f t="shared" ref="AA51" si="537">(Z51-Z103)/Z103</f>
        <v>0.53768049542284624</v>
      </c>
      <c r="AB51" s="100">
        <f t="shared" ref="AB51" si="538">(Z51-Z55)/Z55</f>
        <v>6.5459396338799672E-2</v>
      </c>
      <c r="AC51" s="100">
        <f t="shared" ref="AC51" si="539">(Z51-Z64)/Z64</f>
        <v>0.14256090060380086</v>
      </c>
      <c r="AD51" s="100"/>
      <c r="AE51" s="100"/>
      <c r="AF51" s="365">
        <v>3589696</v>
      </c>
      <c r="AG51" s="100">
        <f t="shared" ref="AG51" si="540">(AF51-AF103)/AF103</f>
        <v>0.25938168391647037</v>
      </c>
      <c r="AH51" s="100">
        <f t="shared" ref="AH51" si="541">(AF51-AF55)/AF55</f>
        <v>3.4356510932402967E-2</v>
      </c>
      <c r="AI51" s="100">
        <f t="shared" ref="AI51" si="542">(AF51-AF64)/AF64</f>
        <v>9.6811976790703039E-2</v>
      </c>
      <c r="AJ51" s="152"/>
    </row>
    <row r="52" spans="2:36">
      <c r="B52" s="125">
        <v>45695</v>
      </c>
      <c r="C52" s="365">
        <v>526080</v>
      </c>
      <c r="D52" s="100">
        <f t="shared" ref="D52" si="543">(C52-C104)/C104</f>
        <v>0.20309280472382241</v>
      </c>
      <c r="E52" s="100">
        <f t="shared" ref="E52" si="544">(C52-C56)/C56</f>
        <v>1.9370915143494361E-2</v>
      </c>
      <c r="F52" s="100">
        <f t="shared" ref="F52" si="545">(C52-C65)/C65</f>
        <v>8.4081874887950589E-2</v>
      </c>
      <c r="G52" s="110">
        <f t="shared" ref="G52" si="546">C52-C53</f>
        <v>2596</v>
      </c>
      <c r="H52" s="100">
        <f t="shared" ref="H52" si="547">(C52-C77)/C77</f>
        <v>0.15949695182427698</v>
      </c>
      <c r="I52" s="100"/>
      <c r="J52" s="362">
        <f t="shared" ref="J52" si="548">C52-C53</f>
        <v>2596</v>
      </c>
      <c r="K52" s="363"/>
      <c r="L52" s="365">
        <v>70253</v>
      </c>
      <c r="M52" s="100">
        <f t="shared" ref="M52" si="549">(L52-L104)/L104</f>
        <v>-0.2509223124986672</v>
      </c>
      <c r="N52" s="100">
        <f t="shared" ref="N52" si="550">(L52-L56)/L56</f>
        <v>-4.5306915623683532E-2</v>
      </c>
      <c r="O52" s="362">
        <f t="shared" ref="O52" si="551">L52-L53</f>
        <v>-964</v>
      </c>
      <c r="P52" s="363"/>
      <c r="Q52" s="365">
        <v>1470738</v>
      </c>
      <c r="R52" s="100">
        <f t="shared" ref="R52" si="552">(Q52-Q104)/Q104</f>
        <v>0.45933475819942965</v>
      </c>
      <c r="S52" s="100">
        <f t="shared" ref="S52" si="553">(Q52-Q56)/Q56</f>
        <v>2.1038812634811895E-2</v>
      </c>
      <c r="T52" s="362">
        <f t="shared" ref="T52" si="554">Q52-Q53</f>
        <v>2872</v>
      </c>
      <c r="U52" s="363"/>
      <c r="V52" s="365">
        <v>662594</v>
      </c>
      <c r="W52" s="365">
        <v>1211317</v>
      </c>
      <c r="X52" s="100">
        <f t="shared" ref="X52" si="555">(V52-V65)/V65</f>
        <v>0.15549440296880696</v>
      </c>
      <c r="Y52" s="100">
        <f t="shared" ref="Y52" si="556">(W52-W65)/W65</f>
        <v>0.11171306769946632</v>
      </c>
      <c r="Z52" s="35">
        <f t="shared" ref="Z52" si="557">V52+W52</f>
        <v>1873911</v>
      </c>
      <c r="AA52" s="100">
        <f t="shared" ref="AA52" si="558">(Z52-Z104)/Z104</f>
        <v>0.50126780637051671</v>
      </c>
      <c r="AB52" s="100">
        <f t="shared" ref="AB52" si="559">(Z52-Z56)/Z56</f>
        <v>2.4337647344357786E-2</v>
      </c>
      <c r="AC52" s="100">
        <f t="shared" ref="AC52" si="560">(Z52-Z65)/Z65</f>
        <v>0.12680935452525038</v>
      </c>
      <c r="AD52" s="100"/>
      <c r="AE52" s="100"/>
      <c r="AF52" s="365">
        <v>3560014</v>
      </c>
      <c r="AG52" s="100">
        <f t="shared" ref="AG52" si="561">(AF52-AF104)/AF104</f>
        <v>0.2588124703342648</v>
      </c>
      <c r="AH52" s="100">
        <f t="shared" ref="AH52" si="562">(AF52-AF56)/AF56</f>
        <v>3.1837570855224775E-2</v>
      </c>
      <c r="AI52" s="100">
        <f t="shared" ref="AI52" si="563">(AF52-AF65)/AF65</f>
        <v>9.4408598997695992E-2</v>
      </c>
      <c r="AJ52" s="152"/>
    </row>
    <row r="53" spans="2:36">
      <c r="B53" s="125">
        <v>45688</v>
      </c>
      <c r="C53" s="365">
        <v>523484</v>
      </c>
      <c r="D53" s="100">
        <f t="shared" ref="D53" si="564">(C53-C105)/C105</f>
        <v>0.19864721600809657</v>
      </c>
      <c r="E53" s="100">
        <f t="shared" ref="E53" si="565">(C53-C57)/C57</f>
        <v>1.9504585476435774E-2</v>
      </c>
      <c r="F53" s="100">
        <f t="shared" ref="F53" si="566">(C53-C66)/C66</f>
        <v>8.7374849403846946E-2</v>
      </c>
      <c r="G53" s="110">
        <f t="shared" ref="G53" si="567">C53-C54</f>
        <v>3016</v>
      </c>
      <c r="H53" s="100">
        <f t="shared" ref="H53" si="568">(C53-C78)/C78</f>
        <v>0.15592298910727337</v>
      </c>
      <c r="I53" s="100"/>
      <c r="J53" s="362">
        <f t="shared" ref="J53" si="569">C53-C54</f>
        <v>3016</v>
      </c>
      <c r="K53" s="363"/>
      <c r="L53" s="365">
        <v>71217</v>
      </c>
      <c r="M53" s="100">
        <f t="shared" ref="M53" si="570">(L53-L105)/L105</f>
        <v>-0.24263016845329249</v>
      </c>
      <c r="N53" s="100">
        <f t="shared" ref="N53" si="571">(L53-L57)/L57</f>
        <v>-4.401578608247423E-2</v>
      </c>
      <c r="O53" s="362">
        <f t="shared" ref="O53" si="572">L53-L54</f>
        <v>-43</v>
      </c>
      <c r="P53" s="363"/>
      <c r="Q53" s="365">
        <v>1467866</v>
      </c>
      <c r="R53" s="100">
        <f t="shared" ref="R53" si="573">(Q53-Q105)/Q105</f>
        <v>0.46449911653109499</v>
      </c>
      <c r="S53" s="100">
        <f t="shared" ref="S53" si="574">(Q53-Q57)/Q57</f>
        <v>2.5526625953921148E-2</v>
      </c>
      <c r="T53" s="362">
        <f t="shared" ref="T53" si="575">Q53-Q54</f>
        <v>22115</v>
      </c>
      <c r="U53" s="363"/>
      <c r="V53" s="365">
        <v>657357</v>
      </c>
      <c r="W53" s="365">
        <v>1245037</v>
      </c>
      <c r="X53" s="100">
        <f t="shared" ref="X53" si="576">(V53-V66)/V66</f>
        <v>0.15137932846408492</v>
      </c>
      <c r="Y53" s="100">
        <f t="shared" ref="Y53" si="577">(W53-W66)/W66</f>
        <v>0.13039361042437075</v>
      </c>
      <c r="Z53" s="35">
        <f t="shared" ref="Z53" si="578">V53+W53</f>
        <v>1902394</v>
      </c>
      <c r="AA53" s="100">
        <f t="shared" ref="AA53" si="579">(Z53-Z105)/Z105</f>
        <v>0.52880091934071061</v>
      </c>
      <c r="AB53" s="100">
        <f t="shared" ref="AB53" si="580">(Z53-Z57)/Z57</f>
        <v>3.636043709881355E-2</v>
      </c>
      <c r="AC53" s="100">
        <f t="shared" ref="AC53" si="581">(Z53-Z66)/Z66</f>
        <v>0.13755800972165499</v>
      </c>
      <c r="AD53" s="100"/>
      <c r="AE53" s="100"/>
      <c r="AF53" s="365">
        <v>3522797</v>
      </c>
      <c r="AG53" s="100">
        <f t="shared" ref="AG53" si="582">(AF53-AF105)/AF105</f>
        <v>0.25693033829808626</v>
      </c>
      <c r="AH53" s="100">
        <f t="shared" ref="AH53" si="583">(AF53-AF57)/AF57</f>
        <v>3.1371847517977586E-2</v>
      </c>
      <c r="AI53" s="100">
        <f t="shared" ref="AI53" si="584">(AF53-AF66)/AF66</f>
        <v>8.3532620654226786E-2</v>
      </c>
      <c r="AJ53" s="152"/>
    </row>
    <row r="54" spans="2:36">
      <c r="B54" s="125">
        <v>45681</v>
      </c>
      <c r="C54" s="365">
        <v>520468</v>
      </c>
      <c r="D54" s="100">
        <f t="shared" ref="D54" si="585">(C54-C106)/C106</f>
        <v>0.19193510710899606</v>
      </c>
      <c r="E54" s="100">
        <f t="shared" ref="E54" si="586">(C54-C58)/C58</f>
        <v>1.8076118827839688E-2</v>
      </c>
      <c r="F54" s="100">
        <f t="shared" ref="F54" si="587">(C54-C67)/C67</f>
        <v>8.7384725953844417E-2</v>
      </c>
      <c r="G54" s="110">
        <f t="shared" ref="G54" si="588">C54-C55</f>
        <v>2710</v>
      </c>
      <c r="H54" s="100">
        <f t="shared" ref="H54" si="589">(C54-C79)/C79</f>
        <v>0.15315914131443853</v>
      </c>
      <c r="I54" s="100"/>
      <c r="J54" s="362">
        <f t="shared" ref="J54" si="590">C54-C55</f>
        <v>2710</v>
      </c>
      <c r="K54" s="363"/>
      <c r="L54" s="365">
        <v>71260</v>
      </c>
      <c r="M54" s="100">
        <f t="shared" ref="M54:M59" si="591">(L54-L106)/L106</f>
        <v>-0.24268026993995431</v>
      </c>
      <c r="N54" s="100">
        <f t="shared" ref="N54" si="592">(L54-L58)/L58</f>
        <v>-5.6995778580597352E-2</v>
      </c>
      <c r="O54" s="362">
        <f t="shared" ref="O54" si="593">L54-L55</f>
        <v>-336</v>
      </c>
      <c r="P54" s="363"/>
      <c r="Q54" s="365">
        <v>1445751</v>
      </c>
      <c r="R54" s="100">
        <f t="shared" ref="R54" si="594">(Q54-Q106)/Q106</f>
        <v>0.45144793313756493</v>
      </c>
      <c r="S54" s="100">
        <f t="shared" ref="S54" si="595">(Q54-Q58)/Q58</f>
        <v>1.4713778270015097E-2</v>
      </c>
      <c r="T54" s="362">
        <f t="shared" ref="T54" si="596">Q54-Q55</f>
        <v>14131</v>
      </c>
      <c r="U54" s="363"/>
      <c r="V54" s="365">
        <v>644219</v>
      </c>
      <c r="W54" s="365">
        <v>1183450</v>
      </c>
      <c r="X54" s="100">
        <f t="shared" ref="X54" si="597">(V54-V67)/V67</f>
        <v>0.14993109898897583</v>
      </c>
      <c r="Y54" s="100">
        <f t="shared" ref="Y54" si="598">(W54-W67)/W67</f>
        <v>0.10837738308864021</v>
      </c>
      <c r="Z54" s="35">
        <f t="shared" ref="Z54" si="599">V54+W54</f>
        <v>1827669</v>
      </c>
      <c r="AA54" s="100">
        <f t="shared" ref="AA54" si="600">(Z54-Z106)/Z106</f>
        <v>0.51773656854676975</v>
      </c>
      <c r="AB54" s="100">
        <f t="shared" ref="AB54" si="601">(Z54-Z58)/Z58</f>
        <v>2.1239253533356654E-2</v>
      </c>
      <c r="AC54" s="100">
        <f t="shared" ref="AC54" si="602">(Z54-Z67)/Z67</f>
        <v>0.12267714852244165</v>
      </c>
      <c r="AD54" s="100"/>
      <c r="AE54" s="100"/>
      <c r="AF54" s="365">
        <v>3475525</v>
      </c>
      <c r="AG54" s="100">
        <f t="shared" ref="AG54" si="603">(AF54-AF106)/AF106</f>
        <v>0.25034750362658426</v>
      </c>
      <c r="AH54" s="100">
        <f t="shared" ref="AH54" si="604">(AF54-AF58)/AF58</f>
        <v>2.0157318251570657E-2</v>
      </c>
      <c r="AI54" s="100">
        <f t="shared" ref="AI54" si="605">(AF54-AF67)/AF67</f>
        <v>7.0775004397524766E-2</v>
      </c>
      <c r="AJ54" s="152"/>
    </row>
    <row r="55" spans="2:36">
      <c r="B55" s="125">
        <v>45674</v>
      </c>
      <c r="C55" s="365">
        <v>517758</v>
      </c>
      <c r="D55" s="100">
        <f t="shared" ref="D55" si="606">(C55-C107)/C107</f>
        <v>0.18598961888574819</v>
      </c>
      <c r="E55" s="100">
        <f t="shared" ref="E55" si="607">(C55-C59)/C59</f>
        <v>2.1886083419352675E-2</v>
      </c>
      <c r="F55" s="100">
        <f t="shared" ref="F55" si="608">(C55-C68)/C68</f>
        <v>9.1452964426877476E-2</v>
      </c>
      <c r="G55" s="110">
        <f t="shared" ref="G55" si="609">C55-C56</f>
        <v>1675</v>
      </c>
      <c r="H55" s="100">
        <f t="shared" ref="H55" si="610">(C55-C80)/C80</f>
        <v>0.15134345417712736</v>
      </c>
      <c r="I55" s="100"/>
      <c r="J55" s="362">
        <f t="shared" ref="J55" si="611">C55-C56</f>
        <v>1675</v>
      </c>
      <c r="K55" s="363"/>
      <c r="L55" s="365">
        <v>71596</v>
      </c>
      <c r="M55" s="100">
        <f t="shared" si="591"/>
        <v>-0.23840524210705472</v>
      </c>
      <c r="N55" s="100">
        <f t="shared" ref="N55" si="612">(L55-L59)/L59</f>
        <v>-4.1668339825188395E-2</v>
      </c>
      <c r="O55" s="362">
        <f t="shared" ref="O55" si="613">L55-L56</f>
        <v>-1991</v>
      </c>
      <c r="P55" s="363"/>
      <c r="Q55" s="365">
        <v>1431620</v>
      </c>
      <c r="R55" s="100">
        <f t="shared" ref="R55" si="614">(Q55-Q107)/Q107</f>
        <v>0.45596075184941859</v>
      </c>
      <c r="S55" s="100">
        <f t="shared" ref="S55" si="615">(Q55-Q59)/Q59</f>
        <v>2.1579458519072999E-2</v>
      </c>
      <c r="T55" s="362">
        <f t="shared" ref="T55" si="616">Q55-Q56</f>
        <v>-8813</v>
      </c>
      <c r="U55" s="363"/>
      <c r="V55" s="365">
        <v>643493</v>
      </c>
      <c r="W55" s="365">
        <v>1148870</v>
      </c>
      <c r="X55" s="100">
        <f t="shared" ref="X55" si="617">(V55-V68)/V68</f>
        <v>0.13937738147513351</v>
      </c>
      <c r="Y55" s="100">
        <f t="shared" ref="Y55" si="618">(W55-W68)/W68</f>
        <v>0.11215229207707536</v>
      </c>
      <c r="Z55" s="35">
        <f t="shared" ref="Z55" si="619">V55+W55</f>
        <v>1792363</v>
      </c>
      <c r="AA55" s="100">
        <f t="shared" ref="AA55" si="620">(Z55-Z107)/Z107</f>
        <v>0.52923254387334517</v>
      </c>
      <c r="AB55" s="100">
        <f t="shared" ref="AB55" si="621">(Z55-Z59)/Z59</f>
        <v>4.0056100591121968E-2</v>
      </c>
      <c r="AC55" s="100">
        <f t="shared" ref="AC55" si="622">(Z55-Z68)/Z68</f>
        <v>0.12177562647430108</v>
      </c>
      <c r="AD55" s="100"/>
      <c r="AE55" s="100"/>
      <c r="AF55" s="365">
        <v>3470463</v>
      </c>
      <c r="AG55" s="100">
        <f t="shared" ref="AG55" si="623">(AF55-AF107)/AF107</f>
        <v>0.26187246759484778</v>
      </c>
      <c r="AH55" s="100">
        <f t="shared" ref="AH55" si="624">(AF55-AF59)/AF59</f>
        <v>3.1207852773861327E-2</v>
      </c>
      <c r="AI55" s="100">
        <f t="shared" ref="AI55" si="625">(AF55-AF68)/AF68</f>
        <v>7.7394186174321811E-2</v>
      </c>
      <c r="AJ55" s="152"/>
    </row>
    <row r="56" spans="2:36">
      <c r="B56" s="125">
        <v>45667</v>
      </c>
      <c r="C56" s="365">
        <v>516083</v>
      </c>
      <c r="D56" s="100">
        <f t="shared" ref="D56" si="626">(C56-C108)/C108</f>
        <v>0.17926248537584089</v>
      </c>
      <c r="E56" s="100">
        <f t="shared" ref="E56" si="627">(C56-C60)/C60</f>
        <v>2.4254657029107177E-2</v>
      </c>
      <c r="F56" s="100">
        <f t="shared" ref="F56" si="628">(C56-C69)/C69</f>
        <v>9.4613712285911242E-2</v>
      </c>
      <c r="G56" s="110">
        <f t="shared" ref="G56" si="629">C56-C57</f>
        <v>2614</v>
      </c>
      <c r="H56" s="100">
        <f t="shared" ref="H56" si="630">(C56-C81)/C81</f>
        <v>0.15121292898649327</v>
      </c>
      <c r="I56" s="100"/>
      <c r="J56" s="362">
        <f t="shared" ref="J56" si="631">C56-C57</f>
        <v>2614</v>
      </c>
      <c r="K56" s="363"/>
      <c r="L56" s="365">
        <v>73587</v>
      </c>
      <c r="M56" s="100">
        <f t="shared" si="591"/>
        <v>-0.22592962709724926</v>
      </c>
      <c r="N56" s="100">
        <f t="shared" ref="N56" si="632">(L56-L60)/L60</f>
        <v>-2.4808173975271339E-2</v>
      </c>
      <c r="O56" s="362">
        <f t="shared" ref="O56" si="633">L56-L57</f>
        <v>-909</v>
      </c>
      <c r="P56" s="363"/>
      <c r="Q56" s="365">
        <v>1440433</v>
      </c>
      <c r="R56" s="100">
        <f t="shared" ref="R56" si="634">(Q56-Q108)/Q108</f>
        <v>0.45125647075892</v>
      </c>
      <c r="S56" s="100">
        <f t="shared" ref="S56" si="635">(Q56-Q60)/Q60</f>
        <v>2.9397618947228501E-2</v>
      </c>
      <c r="T56" s="362">
        <f t="shared" ref="T56" si="636">Q56-Q57</f>
        <v>9104</v>
      </c>
      <c r="U56" s="363"/>
      <c r="V56" s="365">
        <v>637617</v>
      </c>
      <c r="W56" s="365">
        <v>1191771</v>
      </c>
      <c r="X56" s="100">
        <f t="shared" ref="X56" si="637">(V56-V69)/V69</f>
        <v>0.14399285202947462</v>
      </c>
      <c r="Y56" s="100">
        <f t="shared" ref="Y56" si="638">(W56-W69)/W69</f>
        <v>0.10940128294516996</v>
      </c>
      <c r="Z56" s="35">
        <f t="shared" ref="Z56" si="639">V56+W56</f>
        <v>1829388</v>
      </c>
      <c r="AA56" s="100">
        <f t="shared" ref="AA56" si="640">(Z56-Z108)/Z108</f>
        <v>0.53413330627435618</v>
      </c>
      <c r="AB56" s="100">
        <f t="shared" ref="AB56" si="641">(Z56-Z60)/Z60</f>
        <v>4.1347943645937101E-2</v>
      </c>
      <c r="AC56" s="100">
        <f t="shared" ref="AC56" si="642">(Z56-Z69)/Z69</f>
        <v>0.12121784154036999</v>
      </c>
      <c r="AD56" s="100"/>
      <c r="AE56" s="100"/>
      <c r="AF56" s="365">
        <v>3450169</v>
      </c>
      <c r="AG56" s="100">
        <f t="shared" ref="AG56" si="643">(AF56-AF108)/AF108</f>
        <v>0.26152466076905112</v>
      </c>
      <c r="AH56" s="100">
        <f t="shared" ref="AH56" si="644">(AF56-AF60)/AF60</f>
        <v>2.9942391725519768E-2</v>
      </c>
      <c r="AI56" s="100">
        <f t="shared" ref="AI56" si="645">(AF56-AF69)/AF69</f>
        <v>7.8551149609965121E-2</v>
      </c>
      <c r="AJ56" s="152"/>
    </row>
    <row r="57" spans="2:36">
      <c r="B57" s="125">
        <v>45660</v>
      </c>
      <c r="C57" s="365">
        <v>513469</v>
      </c>
      <c r="D57" s="100">
        <f t="shared" ref="D57" si="646">(C57-C109)/C109</f>
        <v>0.17282312257027085</v>
      </c>
      <c r="E57" s="100">
        <f t="shared" ref="E57" si="647">(C57-C61)/C61</f>
        <v>2.7242063650840649E-2</v>
      </c>
      <c r="F57" s="100">
        <f t="shared" ref="F57" si="648">(C57-C70)/C70</f>
        <v>9.7702488632160883E-2</v>
      </c>
      <c r="G57" s="110">
        <f t="shared" ref="G57" si="649">C57-C58</f>
        <v>2242</v>
      </c>
      <c r="H57" s="100">
        <f t="shared" ref="H57" si="650">(C57-C82)/C82</f>
        <v>0.14478184290905849</v>
      </c>
      <c r="I57" s="100"/>
      <c r="J57" s="362">
        <f t="shared" ref="J57" si="651">C57-C58</f>
        <v>2242</v>
      </c>
      <c r="K57" s="363"/>
      <c r="L57" s="365">
        <v>74496</v>
      </c>
      <c r="M57" s="100">
        <f t="shared" si="591"/>
        <v>-0.21852970795568982</v>
      </c>
      <c r="N57" s="100">
        <f t="shared" ref="N57" si="652">(L57-L61)/L61</f>
        <v>-5.2610495393243424E-3</v>
      </c>
      <c r="O57" s="362">
        <f t="shared" ref="O57" si="653">L57-L58</f>
        <v>-1071</v>
      </c>
      <c r="P57" s="363"/>
      <c r="Q57" s="365">
        <v>1431329</v>
      </c>
      <c r="R57" s="100">
        <f t="shared" ref="R57" si="654">(Q57-Q109)/Q109</f>
        <v>0.45609128845140456</v>
      </c>
      <c r="S57" s="100">
        <f t="shared" ref="S57" si="655">(Q57-Q61)/Q61</f>
        <v>4.0172988025862451E-2</v>
      </c>
      <c r="T57" s="362">
        <f t="shared" ref="T57" si="656">Q57-Q58</f>
        <v>6542</v>
      </c>
      <c r="U57" s="363"/>
      <c r="V57" s="365">
        <v>644613</v>
      </c>
      <c r="W57" s="365">
        <v>1191036</v>
      </c>
      <c r="X57" s="100">
        <f t="shared" ref="X57" si="657">(V57-V70)/V70</f>
        <v>0.15355418517338754</v>
      </c>
      <c r="Y57" s="100">
        <f t="shared" ref="Y57" si="658">(W57-W70)/W70</f>
        <v>0.11679901882185484</v>
      </c>
      <c r="Z57" s="35">
        <f t="shared" ref="Z57" si="659">V57+W57</f>
        <v>1835649</v>
      </c>
      <c r="AA57" s="100">
        <f t="shared" ref="AA57" si="660">(Z57-Z109)/Z109</f>
        <v>0.56748653804443427</v>
      </c>
      <c r="AB57" s="100">
        <f t="shared" ref="AB57" si="661">(Z57-Z61)/Z61</f>
        <v>5.8942942866719007E-2</v>
      </c>
      <c r="AC57" s="100">
        <f t="shared" ref="AC57" si="662">(Z57-Z70)/Z70</f>
        <v>0.12943623833200329</v>
      </c>
      <c r="AD57" s="100"/>
      <c r="AE57" s="100"/>
      <c r="AF57" s="365">
        <v>3415642</v>
      </c>
      <c r="AG57" s="100">
        <f t="shared" ref="AG57" si="663">(AF57-AF109)/AF109</f>
        <v>0.25439498335141303</v>
      </c>
      <c r="AH57" s="100">
        <f t="shared" ref="AH57" si="664">(AF57-AF61)/AF61</f>
        <v>2.9286511558387393E-2</v>
      </c>
      <c r="AI57" s="100">
        <f t="shared" ref="AI57" si="665">(AF57-AF70)/AF70</f>
        <v>6.49400076310825E-2</v>
      </c>
      <c r="AJ57" s="152"/>
    </row>
    <row r="58" spans="2:36">
      <c r="B58" s="125">
        <v>45653</v>
      </c>
      <c r="C58" s="365">
        <v>511227</v>
      </c>
      <c r="D58" s="100">
        <f t="shared" ref="D58" si="666">(C58-C110)/C110</f>
        <v>0.16645256973361475</v>
      </c>
      <c r="E58" s="100">
        <f t="shared" ref="E58" si="667">(C58-C62)/C62</f>
        <v>3.0234329657573999E-2</v>
      </c>
      <c r="F58" s="100">
        <f t="shared" ref="F58" si="668">(C58-C71)/C71</f>
        <v>9.8890634773580732E-2</v>
      </c>
      <c r="G58" s="110">
        <f t="shared" ref="G58" si="669">C58-C59</f>
        <v>4558</v>
      </c>
      <c r="H58" s="100">
        <f t="shared" ref="H58" si="670">(C58-C83)/C83</f>
        <v>0.14283319138091757</v>
      </c>
      <c r="I58" s="100"/>
      <c r="J58" s="362">
        <f t="shared" ref="J58" si="671">C58-C59</f>
        <v>4558</v>
      </c>
      <c r="K58" s="363"/>
      <c r="L58" s="365">
        <v>75567</v>
      </c>
      <c r="M58" s="100">
        <f t="shared" si="591"/>
        <v>-0.21124981733920631</v>
      </c>
      <c r="N58" s="100">
        <f t="shared" ref="N58" si="672">(L58-L62)/L62</f>
        <v>4.6932751881298695E-3</v>
      </c>
      <c r="O58" s="362">
        <f t="shared" ref="O58" si="673">L58-L59</f>
        <v>858</v>
      </c>
      <c r="P58" s="363"/>
      <c r="Q58" s="365">
        <v>1424787</v>
      </c>
      <c r="R58" s="100">
        <f t="shared" ref="R58" si="674">(Q58-Q110)/Q110</f>
        <v>0.45454851721064704</v>
      </c>
      <c r="S58" s="100">
        <f t="shared" ref="S58" si="675">(Q58-Q62)/Q62</f>
        <v>3.9135689108302875E-2</v>
      </c>
      <c r="T58" s="362">
        <f t="shared" ref="T58" si="676">Q58-Q59</f>
        <v>23408</v>
      </c>
      <c r="U58" s="363"/>
      <c r="V58" s="365">
        <v>630025</v>
      </c>
      <c r="W58" s="365">
        <v>1159633</v>
      </c>
      <c r="X58" s="100">
        <f t="shared" ref="X58" si="677">(V58-V71)/V71</f>
        <v>0.12361203750931847</v>
      </c>
      <c r="Y58" s="100">
        <f t="shared" ref="Y58" si="678">(W58-W71)/W71</f>
        <v>9.4878595241624591E-2</v>
      </c>
      <c r="Z58" s="35">
        <f t="shared" ref="Z58" si="679">V58+W58</f>
        <v>1789658</v>
      </c>
      <c r="AA58" s="100">
        <f t="shared" ref="AA58" si="680">(Z58-Z110)/Z110</f>
        <v>0.55301972538405531</v>
      </c>
      <c r="AB58" s="100">
        <f t="shared" ref="AB58" si="681">(Z58-Z62)/Z62</f>
        <v>2.937085944159476E-2</v>
      </c>
      <c r="AC58" s="100">
        <f t="shared" ref="AC58" si="682">(Z58-Z71)/Z71</f>
        <v>0.10482468514196006</v>
      </c>
      <c r="AD58" s="100"/>
      <c r="AE58" s="100"/>
      <c r="AF58" s="365">
        <v>3406852</v>
      </c>
      <c r="AG58" s="100">
        <f t="shared" ref="AG58" si="683">(AF58-AF110)/AF110</f>
        <v>0.24795056790426423</v>
      </c>
      <c r="AH58" s="100">
        <f t="shared" ref="AH58" si="684">(AF58-AF62)/AF62</f>
        <v>2.7686293200445241E-2</v>
      </c>
      <c r="AI58" s="100">
        <f t="shared" ref="AI58:AI63" si="685">(AF58-AF71)/AF71</f>
        <v>6.8669881644703723E-2</v>
      </c>
      <c r="AJ58" s="152"/>
    </row>
    <row r="59" spans="2:36">
      <c r="B59" s="125">
        <v>45646</v>
      </c>
      <c r="C59" s="365">
        <v>506669</v>
      </c>
      <c r="D59" s="100">
        <f t="shared" ref="D59" si="686">(C59-C111)/C111</f>
        <v>0.15615031101821386</v>
      </c>
      <c r="E59" s="100">
        <f t="shared" ref="E59" si="687">(C59-C63)/C63</f>
        <v>2.9938549541510061E-2</v>
      </c>
      <c r="F59" s="100">
        <f t="shared" ref="F59" si="688">(C59-C72)/C72</f>
        <v>9.5178498863037031E-2</v>
      </c>
      <c r="G59" s="110">
        <f t="shared" ref="G59" si="689">C59-C60</f>
        <v>2807</v>
      </c>
      <c r="H59" s="100">
        <f t="shared" ref="H59" si="690">(C59-C84)/C84</f>
        <v>0.13341416328694558</v>
      </c>
      <c r="I59" s="100"/>
      <c r="J59" s="362">
        <f t="shared" ref="J59" si="691">C59-C60</f>
        <v>2807</v>
      </c>
      <c r="K59" s="363"/>
      <c r="L59" s="365">
        <v>74709</v>
      </c>
      <c r="M59" s="100">
        <f t="shared" si="591"/>
        <v>-0.19816899745634464</v>
      </c>
      <c r="N59" s="100">
        <f t="shared" ref="N59" si="692">(L59-L63)/L63</f>
        <v>6.5207140451330418E-3</v>
      </c>
      <c r="O59" s="362">
        <f t="shared" ref="O59" si="693">L59-L60</f>
        <v>-750</v>
      </c>
      <c r="P59" s="363"/>
      <c r="Q59" s="365">
        <v>1401379</v>
      </c>
      <c r="R59" s="100">
        <f t="shared" ref="R59" si="694">(Q59-Q111)/Q111</f>
        <v>0.45015946405177354</v>
      </c>
      <c r="S59" s="100">
        <f t="shared" ref="S59" si="695">(Q59-Q63)/Q63</f>
        <v>3.569789450267797E-2</v>
      </c>
      <c r="T59" s="362">
        <f t="shared" ref="T59" si="696">Q59-Q60</f>
        <v>2082</v>
      </c>
      <c r="U59" s="363"/>
      <c r="V59" s="365">
        <v>619303</v>
      </c>
      <c r="W59" s="365">
        <v>1104030</v>
      </c>
      <c r="X59" s="100">
        <f t="shared" ref="X59" si="697">(V59-V72)/V72</f>
        <v>0.10222740337981544</v>
      </c>
      <c r="Y59" s="100">
        <f t="shared" ref="Y59" si="698">(W59-W72)/W72</f>
        <v>8.6604129574021416E-2</v>
      </c>
      <c r="Z59" s="35">
        <f t="shared" ref="Z59" si="699">V59+W59</f>
        <v>1723333</v>
      </c>
      <c r="AA59" s="100">
        <f t="shared" ref="AA59" si="700">(Z59-Z111)/Z111</f>
        <v>0.57075604118359069</v>
      </c>
      <c r="AB59" s="100">
        <f t="shared" ref="AB59" si="701">(Z59-Z63)/Z63</f>
        <v>2.4336821032472276E-2</v>
      </c>
      <c r="AC59" s="100">
        <f t="shared" ref="AC59" si="702">(Z59-Z72)/Z72</f>
        <v>9.2167320910931091E-2</v>
      </c>
      <c r="AD59" s="100"/>
      <c r="AE59" s="100"/>
      <c r="AF59" s="365">
        <v>3365435</v>
      </c>
      <c r="AG59" s="100">
        <f t="shared" ref="AG59" si="703">(AF59-AF111)/AF111</f>
        <v>0.24846201199680343</v>
      </c>
      <c r="AH59" s="100">
        <f t="shared" ref="AH59" si="704">(AF59-AF63)/AF63</f>
        <v>2.3277546395085266E-2</v>
      </c>
      <c r="AI59" s="100">
        <f t="shared" si="685"/>
        <v>6.7161656592345603E-2</v>
      </c>
      <c r="AJ59" s="100"/>
    </row>
    <row r="60" spans="2:36">
      <c r="B60" s="125">
        <v>45639</v>
      </c>
      <c r="C60" s="365">
        <v>503862</v>
      </c>
      <c r="D60" s="100">
        <f t="shared" ref="D60" si="705">(C60-C112)/C112</f>
        <v>0.14835368952683531</v>
      </c>
      <c r="E60" s="100">
        <f t="shared" ref="E60" si="706">(C60-C64)/C64</f>
        <v>3.1455733516753466E-2</v>
      </c>
      <c r="F60" s="100">
        <f t="shared" ref="F60" si="707">(C60-C73)/C73</f>
        <v>9.2315063117982821E-2</v>
      </c>
      <c r="G60" s="110">
        <f t="shared" ref="G60" si="708">C60-C61</f>
        <v>4010</v>
      </c>
      <c r="H60" s="100">
        <f t="shared" ref="H60" si="709">(C60-C85)/C85</f>
        <v>0.12867507879368933</v>
      </c>
      <c r="I60" s="100"/>
      <c r="J60" s="362">
        <f t="shared" ref="J60:J61" si="710">C60-C61</f>
        <v>4010</v>
      </c>
      <c r="K60" s="363"/>
      <c r="L60" s="365">
        <v>75459</v>
      </c>
      <c r="M60" s="100">
        <f t="shared" ref="M60:M65" si="711">(L60-L112)/L112</f>
        <v>-0.17833770702440194</v>
      </c>
      <c r="N60" s="100">
        <f t="shared" ref="N60" si="712">(L60-L64)/L64</f>
        <v>1.8450035091507853E-2</v>
      </c>
      <c r="O60" s="362">
        <f t="shared" ref="O60" si="713">L60-L61</f>
        <v>569</v>
      </c>
      <c r="P60" s="363"/>
      <c r="Q60" s="365">
        <v>1399297</v>
      </c>
      <c r="R60" s="100">
        <f t="shared" ref="R60" si="714">(Q60-Q112)/Q112</f>
        <v>0.47225302647388701</v>
      </c>
      <c r="S60" s="100">
        <f t="shared" ref="S60" si="715">(Q60-Q64)/Q64</f>
        <v>5.1468173726689825E-2</v>
      </c>
      <c r="T60" s="362">
        <f t="shared" ref="T60" si="716">Q60-Q61</f>
        <v>23248</v>
      </c>
      <c r="U60" s="363"/>
      <c r="V60" s="365">
        <v>605446</v>
      </c>
      <c r="W60" s="365">
        <v>1151304</v>
      </c>
      <c r="X60" s="100">
        <f t="shared" ref="X60" si="717">(V60-V73)/V73</f>
        <v>9.1365635590165112E-2</v>
      </c>
      <c r="Y60" s="100">
        <f t="shared" ref="Y60" si="718">(W60-W73)/W73</f>
        <v>8.0780885649592779E-2</v>
      </c>
      <c r="Z60" s="35">
        <f t="shared" ref="Z60" si="719">V60+W60</f>
        <v>1756750</v>
      </c>
      <c r="AA60" s="100">
        <f t="shared" ref="AA60" si="720">(Z60-Z112)/Z112</f>
        <v>0.6311589190293363</v>
      </c>
      <c r="AB60" s="100">
        <f t="shared" ref="AB60" si="721">(Z60-Z64)/Z64</f>
        <v>5.1057429287333103E-2</v>
      </c>
      <c r="AC60" s="100">
        <f t="shared" ref="AC60" si="722">(Z60-Z73)/Z73</f>
        <v>8.440554761322755E-2</v>
      </c>
      <c r="AD60" s="100"/>
      <c r="AE60" s="100"/>
      <c r="AF60" s="365">
        <v>3349866</v>
      </c>
      <c r="AG60" s="100">
        <f t="shared" ref="AG60" si="723">(AF60-AF112)/AF112</f>
        <v>0.25354416369711386</v>
      </c>
      <c r="AH60" s="100">
        <f t="shared" ref="AH60" si="724">(AF60-AF64)/AF64</f>
        <v>2.3533232185668426E-2</v>
      </c>
      <c r="AI60" s="100">
        <f t="shared" si="685"/>
        <v>7.4274613950790006E-2</v>
      </c>
      <c r="AJ60" s="100"/>
    </row>
    <row r="61" spans="2:36">
      <c r="B61" s="125">
        <v>45632</v>
      </c>
      <c r="C61" s="365">
        <v>499852</v>
      </c>
      <c r="D61" s="100">
        <f t="shared" ref="D61" si="725">(C61-C113)/C113</f>
        <v>0.13638626747995389</v>
      </c>
      <c r="E61" s="100">
        <f t="shared" ref="E61" si="726">(C61-C65)/C65</f>
        <v>3.0034392728276838E-2</v>
      </c>
      <c r="F61" s="100">
        <f t="shared" ref="F61" si="727">(C61-C74)/C74</f>
        <v>8.9804692780304451E-2</v>
      </c>
      <c r="G61" s="110">
        <f t="shared" ref="G61" si="728">C61-C62</f>
        <v>3628</v>
      </c>
      <c r="H61" s="100">
        <f t="shared" ref="H61" si="729">(C61-C86)/C86</f>
        <v>0.11496706527388353</v>
      </c>
      <c r="I61" s="100"/>
      <c r="J61" s="362">
        <f t="shared" si="710"/>
        <v>3628</v>
      </c>
      <c r="K61" s="363"/>
      <c r="L61" s="365">
        <v>74890</v>
      </c>
      <c r="M61" s="100">
        <f t="shared" si="711"/>
        <v>-0.1810556934617866</v>
      </c>
      <c r="N61" s="100">
        <f t="shared" ref="N61" si="730">(L61-L65)/L65</f>
        <v>-2.6236232636807971E-3</v>
      </c>
      <c r="O61" s="362">
        <f t="shared" ref="O61" si="731">L61-L62</f>
        <v>-324</v>
      </c>
      <c r="P61" s="363"/>
      <c r="Q61" s="365">
        <v>1376049</v>
      </c>
      <c r="R61" s="100">
        <f t="shared" ref="R61" si="732">(Q61-Q113)/Q113</f>
        <v>0.44597490019870939</v>
      </c>
      <c r="S61" s="100">
        <f t="shared" ref="S61" si="733">(Q61-Q65)/Q65</f>
        <v>2.9444351761177413E-2</v>
      </c>
      <c r="T61" s="362">
        <f t="shared" ref="T61" si="734">Q61-Q62</f>
        <v>4922</v>
      </c>
      <c r="U61" s="363"/>
      <c r="V61" s="365">
        <v>603608</v>
      </c>
      <c r="W61" s="365">
        <v>1129865</v>
      </c>
      <c r="X61" s="100">
        <f t="shared" ref="X61" si="735">(V61-V74)/V74</f>
        <v>9.6133800642853248E-2</v>
      </c>
      <c r="Y61" s="100">
        <f t="shared" ref="Y61" si="736">(W61-W74)/W74</f>
        <v>9.3786453820723439E-2</v>
      </c>
      <c r="Z61" s="35">
        <f t="shared" ref="Z61" si="737">V61+W61</f>
        <v>1733473</v>
      </c>
      <c r="AA61" s="100">
        <f t="shared" ref="AA61" si="738">(Z61-Z113)/Z113</f>
        <v>0.61897730594618017</v>
      </c>
      <c r="AB61" s="100">
        <f t="shared" ref="AB61" si="739">(Z61-Z65)/Z65</f>
        <v>4.2361986357382697E-2</v>
      </c>
      <c r="AC61" s="100">
        <f t="shared" ref="AC61" si="740">(Z61-Z74)/Z74</f>
        <v>9.4602675456459895E-2</v>
      </c>
      <c r="AD61" s="100"/>
      <c r="AE61" s="100"/>
      <c r="AF61" s="365">
        <v>3318456</v>
      </c>
      <c r="AG61" s="100">
        <f t="shared" ref="AG61" si="741">(AF61-AF113)/AF113</f>
        <v>0.24739813863025842</v>
      </c>
      <c r="AH61" s="100">
        <f t="shared" ref="AH61" si="742">(AF61-AF65)/AF65</f>
        <v>2.0149578567808506E-2</v>
      </c>
      <c r="AI61" s="100">
        <f t="shared" si="685"/>
        <v>6.668784920065586E-2</v>
      </c>
      <c r="AJ61" s="100"/>
    </row>
    <row r="62" spans="2:36">
      <c r="B62" s="125">
        <v>45625</v>
      </c>
      <c r="C62" s="365">
        <v>496224</v>
      </c>
      <c r="D62" s="100">
        <f t="shared" ref="D62" si="743">(C62-C114)/C114</f>
        <v>0.12702619834429191</v>
      </c>
      <c r="E62" s="100">
        <f t="shared" ref="E62" si="744">(C62-C66)/C66</f>
        <v>3.0750695858086496E-2</v>
      </c>
      <c r="F62" s="100">
        <f t="shared" ref="F62" si="745">(C62-C75)/C75</f>
        <v>8.6330888002994821E-2</v>
      </c>
      <c r="G62" s="110">
        <f t="shared" ref="G62" si="746">C62-C63</f>
        <v>4283</v>
      </c>
      <c r="H62" s="100">
        <f t="shared" ref="H62" si="747">(C62-C87)/C87</f>
        <v>0.10944570641578279</v>
      </c>
      <c r="I62" s="100"/>
      <c r="J62" s="362">
        <f t="shared" ref="J62" si="748">C62-C63</f>
        <v>4283</v>
      </c>
      <c r="K62" s="363"/>
      <c r="L62" s="365">
        <v>75214</v>
      </c>
      <c r="M62" s="100">
        <f t="shared" si="711"/>
        <v>-0.17405341298427479</v>
      </c>
      <c r="N62" s="100">
        <f t="shared" ref="N62" si="749">(L62-L66)/L66</f>
        <v>-5.1452984669920505E-3</v>
      </c>
      <c r="O62" s="362">
        <f t="shared" ref="O62" si="750">L62-L63</f>
        <v>989</v>
      </c>
      <c r="P62" s="363"/>
      <c r="Q62" s="365">
        <v>1371127</v>
      </c>
      <c r="R62" s="100">
        <f t="shared" ref="R62" si="751">(Q62-Q114)/Q114</f>
        <v>0.44953832621846146</v>
      </c>
      <c r="S62" s="100">
        <f t="shared" ref="S62" si="752">(Q62-Q66)/Q66</f>
        <v>3.2720888404168459E-2</v>
      </c>
      <c r="T62" s="362">
        <f t="shared" ref="T62" si="753">Q62-Q63</f>
        <v>18050</v>
      </c>
      <c r="U62" s="363"/>
      <c r="V62" s="365">
        <v>599756</v>
      </c>
      <c r="W62" s="365">
        <v>1138838</v>
      </c>
      <c r="X62" s="100">
        <f t="shared" ref="X62" si="754">(V62-V75)/V75</f>
        <v>0.10165425576858787</v>
      </c>
      <c r="Y62" s="100">
        <f t="shared" ref="Y62" si="755">(W62-W75)/W75</f>
        <v>9.7878354355697639E-2</v>
      </c>
      <c r="Z62" s="35">
        <f t="shared" ref="Z62" si="756">V62+W62</f>
        <v>1738594</v>
      </c>
      <c r="AA62" s="100">
        <f t="shared" ref="AA62" si="757">(Z62-Z114)/Z114</f>
        <v>0.61544686967760642</v>
      </c>
      <c r="AB62" s="100">
        <f t="shared" ref="AB62" si="758">(Z62-Z66)/Z66</f>
        <v>3.9611947027803407E-2</v>
      </c>
      <c r="AC62" s="100">
        <f t="shared" ref="AC62" si="759">(Z62-Z75)/Z75</f>
        <v>9.9177984500436869E-2</v>
      </c>
      <c r="AD62" s="100"/>
      <c r="AE62" s="100"/>
      <c r="AF62" s="365">
        <v>3315070</v>
      </c>
      <c r="AG62" s="100">
        <f t="shared" ref="AG62" si="760">(AF62-AF114)/AF114</f>
        <v>0.24613830270314882</v>
      </c>
      <c r="AH62" s="100">
        <f t="shared" ref="AH62" si="761">(AF62-AF66)/AF66</f>
        <v>1.9640497239042608E-2</v>
      </c>
      <c r="AI62" s="100">
        <f t="shared" si="685"/>
        <v>6.76865104516364E-2</v>
      </c>
      <c r="AJ62" s="100"/>
    </row>
    <row r="63" spans="2:36">
      <c r="B63" s="125">
        <v>45618</v>
      </c>
      <c r="C63" s="365">
        <v>491941</v>
      </c>
      <c r="D63" s="100">
        <f t="shared" ref="D63" si="762">(C63-C115)/C115</f>
        <v>0.11634530068917628</v>
      </c>
      <c r="E63" s="100">
        <f t="shared" ref="E63" si="763">(C63-C67)/C67</f>
        <v>2.7784857994074902E-2</v>
      </c>
      <c r="F63" s="100">
        <f t="shared" ref="F63" si="764">(C63-C76)/C76</f>
        <v>8.0301027287460414E-2</v>
      </c>
      <c r="G63" s="110">
        <f t="shared" ref="G63" si="765">C63-C64</f>
        <v>3445</v>
      </c>
      <c r="H63" s="100">
        <f t="shared" ref="H63" si="766">(C63-C88)/C88</f>
        <v>0.10075585350136045</v>
      </c>
      <c r="I63" s="100"/>
      <c r="J63" s="362">
        <f t="shared" ref="J63:J64" si="767">C63-C64</f>
        <v>3445</v>
      </c>
      <c r="K63" s="363"/>
      <c r="L63" s="365">
        <v>74225</v>
      </c>
      <c r="M63" s="100">
        <f t="shared" si="711"/>
        <v>-0.17609253071962172</v>
      </c>
      <c r="N63" s="100">
        <f t="shared" ref="N63" si="768">(L63-L67)/L67</f>
        <v>-2.3111040918124267E-2</v>
      </c>
      <c r="O63" s="362">
        <f t="shared" ref="O63" si="769">L63-L64</f>
        <v>133</v>
      </c>
      <c r="P63" s="363"/>
      <c r="Q63" s="365">
        <v>1353077</v>
      </c>
      <c r="R63" s="100">
        <f t="shared" ref="R63" si="770">(Q63-Q115)/Q115</f>
        <v>0.44066511712590356</v>
      </c>
      <c r="S63" s="100">
        <f t="shared" ref="S63" si="771">(Q63-Q67)/Q67</f>
        <v>2.8248239804545161E-2</v>
      </c>
      <c r="T63" s="362">
        <f t="shared" ref="T63" si="772">Q63-Q64</f>
        <v>22274</v>
      </c>
      <c r="U63" s="363"/>
      <c r="V63" s="365">
        <v>590913</v>
      </c>
      <c r="W63" s="365">
        <v>1091476</v>
      </c>
      <c r="X63" s="100">
        <f t="shared" ref="X63" si="773">(V63-V76)/V76</f>
        <v>8.6057453730081418E-2</v>
      </c>
      <c r="Y63" s="100">
        <f t="shared" ref="Y63" si="774">(W63-W76)/W76</f>
        <v>0.10221154040353038</v>
      </c>
      <c r="Z63" s="35">
        <f t="shared" ref="Z63" si="775">V63+W63</f>
        <v>1682389</v>
      </c>
      <c r="AA63" s="100">
        <f t="shared" ref="AA63" si="776">(Z63-Z115)/Z115</f>
        <v>0.61652839993004993</v>
      </c>
      <c r="AB63" s="100">
        <f t="shared" ref="AB63" si="777">(Z63-Z67)/Z67</f>
        <v>3.3436407372189419E-2</v>
      </c>
      <c r="AC63" s="100">
        <f t="shared" ref="AC63" si="778">(Z63-Z76)/Z76</f>
        <v>9.6483201355622897E-2</v>
      </c>
      <c r="AD63" s="100"/>
      <c r="AE63" s="100"/>
      <c r="AF63" s="365">
        <v>3288877.99</v>
      </c>
      <c r="AG63" s="100">
        <f t="shared" ref="AG63:AG126" si="779">(AF63-AF115)/AF115</f>
        <v>0.24706661249239684</v>
      </c>
      <c r="AH63" s="100">
        <f t="shared" ref="AH63:AH126" si="780">(AF63-AF67)/AF67</f>
        <v>1.3270899851151314E-2</v>
      </c>
      <c r="AI63" s="100">
        <f t="shared" si="685"/>
        <v>6.6353128627222549E-2</v>
      </c>
      <c r="AJ63" s="100"/>
    </row>
    <row r="64" spans="2:36">
      <c r="B64" s="125">
        <v>45611</v>
      </c>
      <c r="C64" s="365">
        <v>488496</v>
      </c>
      <c r="D64" s="100">
        <f t="shared" ref="D64" si="781">(C64-C116)/C116</f>
        <v>0.10767053957715436</v>
      </c>
      <c r="E64" s="100">
        <f t="shared" ref="E64" si="782">(C64-C68)/C68</f>
        <v>2.9767588932806323E-2</v>
      </c>
      <c r="F64" s="100">
        <f t="shared" ref="F64" si="783">(C64-C77)/C77</f>
        <v>7.6660627620042582E-2</v>
      </c>
      <c r="G64" s="110">
        <f t="shared" ref="G64" si="784">C64-C65</f>
        <v>3219</v>
      </c>
      <c r="H64" s="100">
        <f t="shared" ref="H64" si="785">(C64-C89)/C89</f>
        <v>9.5223575412982264E-2</v>
      </c>
      <c r="I64" s="100"/>
      <c r="J64" s="362">
        <f t="shared" si="767"/>
        <v>3219</v>
      </c>
      <c r="K64" s="363"/>
      <c r="L64" s="365">
        <v>74092</v>
      </c>
      <c r="M64" s="100">
        <f t="shared" si="711"/>
        <v>-0.17020013663497183</v>
      </c>
      <c r="N64" s="100">
        <f t="shared" ref="N64" si="786">(L64-L68)/L68</f>
        <v>-2.6501465004138802E-2</v>
      </c>
      <c r="O64" s="362">
        <f t="shared" ref="O64" si="787">L64-L65</f>
        <v>-995</v>
      </c>
      <c r="P64" s="363"/>
      <c r="Q64" s="365">
        <v>1330803</v>
      </c>
      <c r="R64" s="100">
        <f t="shared" ref="R64" si="788">(Q64-Q116)/Q116</f>
        <v>0.43789295349764401</v>
      </c>
      <c r="S64" s="100">
        <f t="shared" ref="S64" si="789">(Q64-Q68)/Q68</f>
        <v>2.5272746743256351E-2</v>
      </c>
      <c r="T64" s="362">
        <f t="shared" ref="T64" si="790">Q64-Q65</f>
        <v>-5888</v>
      </c>
      <c r="U64" s="363"/>
      <c r="V64" s="365">
        <v>582246</v>
      </c>
      <c r="W64" s="365">
        <v>1089166</v>
      </c>
      <c r="X64" s="100">
        <f t="shared" ref="X64" si="791">(V64-V77)/V77</f>
        <v>9.7299935735191301E-2</v>
      </c>
      <c r="Y64" s="100">
        <f t="shared" ref="Y64" si="792">(W64-W77)/W77</f>
        <v>0.12360099984216276</v>
      </c>
      <c r="Z64" s="35">
        <f t="shared" ref="Z64" si="793">V64+W64</f>
        <v>1671412</v>
      </c>
      <c r="AA64" s="100">
        <f t="shared" ref="AA64" si="794">(Z64-Z116)/Z116</f>
        <v>0.65657406609003155</v>
      </c>
      <c r="AB64" s="100">
        <f t="shared" ref="AB64" si="795">(Z64-Z68)/Z68</f>
        <v>4.607673969874658E-2</v>
      </c>
      <c r="AC64" s="100">
        <f t="shared" ref="AC64" si="796">(Z64-Z77)/Z77</f>
        <v>0.11429695260571879</v>
      </c>
      <c r="AD64" s="100"/>
      <c r="AE64" s="100"/>
      <c r="AF64" s="365">
        <v>3272845.37</v>
      </c>
      <c r="AG64" s="100">
        <f t="shared" si="779"/>
        <v>0.25460837646101647</v>
      </c>
      <c r="AH64" s="100">
        <f t="shared" si="780"/>
        <v>1.6044422281853248E-2</v>
      </c>
      <c r="AI64" s="100">
        <f t="shared" ref="AI64:AI127" si="797">(AF64-AF77)/AF77</f>
        <v>7.1795503178727876E-2</v>
      </c>
      <c r="AJ64" s="100"/>
    </row>
    <row r="65" spans="2:36">
      <c r="B65" s="125">
        <v>45604</v>
      </c>
      <c r="C65" s="365">
        <v>485277</v>
      </c>
      <c r="D65" s="100">
        <f t="shared" ref="D65" si="798">(C65-C117)/C117</f>
        <v>9.6842219464730095E-2</v>
      </c>
      <c r="E65" s="100">
        <f t="shared" ref="E65" si="799">(C65-C69)/C69</f>
        <v>2.9274086642982131E-2</v>
      </c>
      <c r="F65" s="100">
        <f t="shared" ref="F65" si="800">(C65-C78)/C78</f>
        <v>7.1556800943314985E-2</v>
      </c>
      <c r="G65" s="110">
        <f t="shared" ref="G65" si="801">C65-C66</f>
        <v>3857</v>
      </c>
      <c r="H65" s="100">
        <f t="shared" ref="H65" si="802">(C65-C90)/C90</f>
        <v>8.9445149123890136E-2</v>
      </c>
      <c r="I65" s="100"/>
      <c r="J65" s="362">
        <f t="shared" ref="J65" si="803">C65-C66</f>
        <v>3857</v>
      </c>
      <c r="K65" s="363"/>
      <c r="L65" s="365">
        <v>75087</v>
      </c>
      <c r="M65" s="100">
        <f t="shared" si="711"/>
        <v>-0.15911305224256678</v>
      </c>
      <c r="N65" s="100">
        <f t="shared" ref="N65" si="804">(L65-L69)/L69</f>
        <v>-3.3355647673730011E-2</v>
      </c>
      <c r="O65" s="362">
        <f t="shared" ref="O65" si="805">L65-L66</f>
        <v>-516</v>
      </c>
      <c r="P65" s="363"/>
      <c r="Q65" s="365">
        <v>1336691</v>
      </c>
      <c r="R65" s="100">
        <f t="shared" ref="R65" si="806">(Q65-Q117)/Q117</f>
        <v>0.43611773945573917</v>
      </c>
      <c r="S65" s="100">
        <f t="shared" ref="S65" si="807">(Q65-Q69)/Q69</f>
        <v>2.5136607831031929E-2</v>
      </c>
      <c r="T65" s="362">
        <f t="shared" ref="T65" si="808">Q65-Q66</f>
        <v>9007</v>
      </c>
      <c r="U65" s="363"/>
      <c r="V65" s="365">
        <v>573429</v>
      </c>
      <c r="W65" s="365">
        <v>1089595</v>
      </c>
      <c r="X65" s="100">
        <f t="shared" ref="X65" si="809">(V65-V78)/V78</f>
        <v>8.4712643243304589E-2</v>
      </c>
      <c r="Y65" s="100">
        <f t="shared" ref="Y65" si="810">(W65-W78)/W78</f>
        <v>9.2566781646077331E-2</v>
      </c>
      <c r="Z65" s="35">
        <f t="shared" ref="Z65" si="811">V65+W65</f>
        <v>1663024</v>
      </c>
      <c r="AA65" s="100">
        <f t="shared" ref="AA65" si="812">(Z65-Z117)/Z117</f>
        <v>0.64064073840592795</v>
      </c>
      <c r="AB65" s="100">
        <f t="shared" ref="AB65" si="813">(Z65-Z69)/Z69</f>
        <v>1.9254624885389138E-2</v>
      </c>
      <c r="AC65" s="100">
        <f t="shared" ref="AC65" si="814">(Z65-Z78)/Z78</f>
        <v>8.9845772337583868E-2</v>
      </c>
      <c r="AD65" s="100"/>
      <c r="AE65" s="100"/>
      <c r="AF65" s="365">
        <v>3252911.21</v>
      </c>
      <c r="AG65" s="100">
        <f t="shared" si="779"/>
        <v>0.25531021132622489</v>
      </c>
      <c r="AH65" s="100">
        <f t="shared" si="780"/>
        <v>1.6886745294112444E-2</v>
      </c>
      <c r="AI65" s="100">
        <f t="shared" si="797"/>
        <v>6.8753715667407345E-2</v>
      </c>
      <c r="AJ65" s="100"/>
    </row>
    <row r="66" spans="2:36">
      <c r="B66" s="125">
        <v>45597</v>
      </c>
      <c r="C66" s="365">
        <v>481420</v>
      </c>
      <c r="D66" s="100">
        <f t="shared" ref="D66" si="815">(C66-C118)/C118</f>
        <v>8.6932962457892698E-2</v>
      </c>
      <c r="E66" s="100">
        <f t="shared" ref="E66" si="816">(C66-C70)/C70</f>
        <v>2.918760836057268E-2</v>
      </c>
      <c r="F66" s="100">
        <f t="shared" ref="F66" si="817">(C66-C79)/C79</f>
        <v>6.6643624222040537E-2</v>
      </c>
      <c r="G66" s="110">
        <f t="shared" ref="G66" si="818">C66-C67</f>
        <v>2778</v>
      </c>
      <c r="H66" s="100">
        <f t="shared" ref="H66" si="819">(C66-C91)/C91</f>
        <v>8.0939080139748348E-2</v>
      </c>
      <c r="I66" s="100"/>
      <c r="J66" s="362">
        <f t="shared" ref="J66" si="820">C66-C67</f>
        <v>2778</v>
      </c>
      <c r="K66" s="363"/>
      <c r="L66" s="365">
        <v>75603</v>
      </c>
      <c r="M66" s="100">
        <f t="shared" ref="M66" si="821">(L66-L118)/L118</f>
        <v>-0.15118615904523458</v>
      </c>
      <c r="N66" s="100">
        <f t="shared" ref="N66" si="822">(L66-L70)/L70</f>
        <v>-3.2566412448175257E-2</v>
      </c>
      <c r="O66" s="362">
        <f t="shared" ref="O66" si="823">L66-L67</f>
        <v>-378</v>
      </c>
      <c r="P66" s="363"/>
      <c r="Q66" s="365">
        <v>1327684</v>
      </c>
      <c r="R66" s="100">
        <f t="shared" ref="R66" si="824">(Q66-Q118)/Q118</f>
        <v>0.43222187462918416</v>
      </c>
      <c r="S66" s="100">
        <f t="shared" ref="S66" si="825">(Q66-Q70)/Q70</f>
        <v>2.7736923424664744E-2</v>
      </c>
      <c r="T66" s="362">
        <f t="shared" ref="T66" si="826">Q66-Q67</f>
        <v>11779</v>
      </c>
      <c r="U66" s="363"/>
      <c r="V66" s="365">
        <v>570930</v>
      </c>
      <c r="W66" s="365">
        <v>1101419</v>
      </c>
      <c r="X66" s="100">
        <f t="shared" ref="X66" si="827">(V66-V79)/V79</f>
        <v>7.4406604552956293E-2</v>
      </c>
      <c r="Y66" s="100">
        <f t="shared" ref="Y66" si="828">(W66-W79)/W79</f>
        <v>0.10044620555429001</v>
      </c>
      <c r="Z66" s="35">
        <f t="shared" ref="Z66" si="829">V66+W66</f>
        <v>1672349</v>
      </c>
      <c r="AA66" s="100">
        <f t="shared" ref="AA66" si="830">(Z66-Z118)/Z118</f>
        <v>0.66843818090396112</v>
      </c>
      <c r="AB66" s="100">
        <f t="shared" ref="AB66" si="831">(Z66-Z70)/Z70</f>
        <v>2.8961181434079934E-2</v>
      </c>
      <c r="AC66" s="100">
        <f t="shared" ref="AC66" si="832">(Z66-Z79)/Z79</f>
        <v>9.1415705405361314E-2</v>
      </c>
      <c r="AD66" s="100"/>
      <c r="AE66" s="100"/>
      <c r="AF66" s="365">
        <v>3251214.53</v>
      </c>
      <c r="AG66" s="100">
        <f t="shared" si="779"/>
        <v>0.2527105870409378</v>
      </c>
      <c r="AH66" s="100">
        <f t="shared" si="780"/>
        <v>1.3674274525399939E-2</v>
      </c>
      <c r="AI66" s="100">
        <f t="shared" si="797"/>
        <v>6.859352425818234E-2</v>
      </c>
      <c r="AJ66" s="100"/>
    </row>
    <row r="67" spans="2:36">
      <c r="B67" s="125">
        <v>45590</v>
      </c>
      <c r="C67" s="365">
        <v>478642</v>
      </c>
      <c r="D67" s="100">
        <f t="shared" ref="D67" si="833">(C67-C119)/C119</f>
        <v>7.9866077673144686E-2</v>
      </c>
      <c r="E67" s="100">
        <f t="shared" ref="E67" si="834">(C67-C71)/C71</f>
        <v>2.884865472538858E-2</v>
      </c>
      <c r="F67" s="100">
        <f t="shared" ref="F67" si="835">(C67-C80)/C80</f>
        <v>6.4360828020520386E-2</v>
      </c>
      <c r="G67" s="110">
        <f t="shared" ref="G67" si="836">C67-C68</f>
        <v>4267</v>
      </c>
      <c r="H67" s="100">
        <f t="shared" ref="H67" si="837">(C67-C92)/C92</f>
        <v>7.6429697497171975E-2</v>
      </c>
      <c r="I67" s="100"/>
      <c r="J67" s="362">
        <f t="shared" ref="J67:J68" si="838">C67-C68</f>
        <v>4267</v>
      </c>
      <c r="K67" s="363"/>
      <c r="L67" s="365">
        <v>75981</v>
      </c>
      <c r="M67" s="100">
        <f t="shared" ref="M67:M68" si="839">(L67-L119)/L119</f>
        <v>-0.14263952517433595</v>
      </c>
      <c r="N67" s="100">
        <f t="shared" ref="N67:N68" si="840">(L67-L71)/L71</f>
        <v>-3.7289037555116311E-2</v>
      </c>
      <c r="O67" s="362">
        <f t="shared" ref="O67:O68" si="841">L67-L68</f>
        <v>-128</v>
      </c>
      <c r="P67" s="363"/>
      <c r="Q67" s="365">
        <v>1315905</v>
      </c>
      <c r="R67" s="100">
        <f t="shared" ref="R67:R68" si="842">(Q67-Q119)/Q119</f>
        <v>0.42122333393815287</v>
      </c>
      <c r="S67" s="100">
        <f t="shared" ref="S67:S68" si="843">(Q67-Q71)/Q71</f>
        <v>2.4131876615887018E-2</v>
      </c>
      <c r="T67" s="362">
        <f t="shared" ref="T67:T68" si="844">Q67-Q68</f>
        <v>17906</v>
      </c>
      <c r="U67" s="363"/>
      <c r="V67" s="365">
        <v>560224</v>
      </c>
      <c r="W67" s="365">
        <v>1067732</v>
      </c>
      <c r="X67" s="100">
        <f t="shared" ref="X67" si="845">(V67-V80)/V80</f>
        <v>7.754656121190906E-2</v>
      </c>
      <c r="Y67" s="100">
        <f t="shared" ref="Y67" si="846">(W67-W80)/W80</f>
        <v>9.8228713135047122E-2</v>
      </c>
      <c r="Z67" s="35">
        <f t="shared" ref="Z67" si="847">V67+W67</f>
        <v>1627956</v>
      </c>
      <c r="AA67" s="100">
        <f t="shared" ref="AA67" si="848">(Z67-Z119)/Z119</f>
        <v>0.6450497115527446</v>
      </c>
      <c r="AB67" s="100">
        <f t="shared" ref="AB67" si="849">(Z67-Z71)/Z71</f>
        <v>4.9998240585434391E-3</v>
      </c>
      <c r="AC67" s="100">
        <f t="shared" ref="AC67" si="850">(Z67-Z80)/Z80</f>
        <v>9.1022412136142899E-2</v>
      </c>
      <c r="AD67" s="100"/>
      <c r="AE67" s="100"/>
      <c r="AF67" s="365">
        <v>3245803.26</v>
      </c>
      <c r="AG67" s="100">
        <f t="shared" si="779"/>
        <v>0.25461026580861934</v>
      </c>
      <c r="AH67" s="100">
        <f t="shared" si="780"/>
        <v>1.8151708881452216E-2</v>
      </c>
      <c r="AI67" s="100">
        <f t="shared" si="797"/>
        <v>6.6085383467091544E-2</v>
      </c>
      <c r="AJ67" s="100"/>
    </row>
    <row r="68" spans="2:36">
      <c r="B68" s="125">
        <v>45583</v>
      </c>
      <c r="C68" s="365">
        <v>474375</v>
      </c>
      <c r="D68" s="100">
        <f t="shared" ref="D68" si="851">(C68-C120)/C120</f>
        <v>6.9710752467522508E-2</v>
      </c>
      <c r="E68" s="100">
        <f t="shared" ref="E68" si="852">(C68-C72)/C72</f>
        <v>2.5374160246932793E-2</v>
      </c>
      <c r="F68" s="100">
        <f t="shared" ref="F68" si="853">(C68-C81)/C81</f>
        <v>5.8175977871713941E-2</v>
      </c>
      <c r="G68" s="110">
        <f t="shared" ref="G68" si="854">C68-C69</f>
        <v>2900</v>
      </c>
      <c r="H68" s="100">
        <f t="shared" ref="H68" si="855">(C68-C93)/C93</f>
        <v>6.7753233364995474E-2</v>
      </c>
      <c r="I68" s="100"/>
      <c r="J68" s="362">
        <f t="shared" si="838"/>
        <v>2900</v>
      </c>
      <c r="K68" s="363"/>
      <c r="L68" s="365">
        <v>76109</v>
      </c>
      <c r="M68" s="100">
        <f t="shared" si="839"/>
        <v>-0.13219616204690832</v>
      </c>
      <c r="N68" s="100">
        <f t="shared" si="840"/>
        <v>-3.8189837105559135E-2</v>
      </c>
      <c r="O68" s="362">
        <f t="shared" si="841"/>
        <v>-1569</v>
      </c>
      <c r="P68" s="363"/>
      <c r="Q68" s="365">
        <v>1297999</v>
      </c>
      <c r="R68" s="100">
        <f t="shared" si="842"/>
        <v>0.41880918313473997</v>
      </c>
      <c r="S68" s="100">
        <f t="shared" si="843"/>
        <v>2.4781089063650955E-2</v>
      </c>
      <c r="T68" s="362">
        <f t="shared" si="844"/>
        <v>-5916</v>
      </c>
      <c r="U68" s="363"/>
      <c r="V68" s="365">
        <v>564776</v>
      </c>
      <c r="W68" s="365">
        <v>1033015</v>
      </c>
      <c r="X68" s="100">
        <f t="shared" ref="X68:Y70" si="856">(V68-V81)/V81</f>
        <v>8.9451470281865106E-2</v>
      </c>
      <c r="Y68" s="100">
        <f t="shared" si="856"/>
        <v>0.10020448808750386</v>
      </c>
      <c r="Z68" s="35">
        <f t="shared" ref="Z68" si="857">V68+W68</f>
        <v>1597791</v>
      </c>
      <c r="AA68" s="100">
        <f t="shared" ref="AA68" si="858">(Z68-Z120)/Z120</f>
        <v>0.66076556963498911</v>
      </c>
      <c r="AB68" s="100">
        <f t="shared" ref="AB68" si="859">(Z68-Z72)/Z72</f>
        <v>1.2604711826209739E-2</v>
      </c>
      <c r="AC68" s="100">
        <f t="shared" ref="AC68" si="860">(Z68-Z81)/Z81</f>
        <v>9.6379416111886496E-2</v>
      </c>
      <c r="AD68" s="100"/>
      <c r="AE68" s="100"/>
      <c r="AF68" s="365">
        <v>3221163.66</v>
      </c>
      <c r="AG68" s="100">
        <f t="shared" si="779"/>
        <v>0.25692511528170625</v>
      </c>
      <c r="AH68" s="100">
        <f t="shared" si="780"/>
        <v>2.1413976963056264E-2</v>
      </c>
      <c r="AI68" s="100">
        <f t="shared" si="797"/>
        <v>6.3016477532004539E-2</v>
      </c>
      <c r="AJ68" s="100"/>
    </row>
    <row r="69" spans="2:36">
      <c r="B69" s="125">
        <v>45576</v>
      </c>
      <c r="C69" s="365">
        <v>471475</v>
      </c>
      <c r="D69" s="100">
        <f t="shared" ref="D69" si="861">(C69-C121)/C121</f>
        <v>5.9425340820485853E-2</v>
      </c>
      <c r="E69" s="100">
        <f t="shared" ref="E69" si="862">(C69-C73)/C73</f>
        <v>2.2103759330036703E-2</v>
      </c>
      <c r="F69" s="100">
        <f t="shared" ref="F69" si="863">(C69-C82)/C82</f>
        <v>5.1155998483936413E-2</v>
      </c>
      <c r="G69" s="110">
        <f t="shared" ref="G69" si="864">C69-C70</f>
        <v>3708</v>
      </c>
      <c r="H69" s="100">
        <f t="shared" ref="H69" si="865">(C69-C94)/C94</f>
        <v>6.1409689844821105E-2</v>
      </c>
      <c r="I69" s="100"/>
      <c r="J69" s="362">
        <f t="shared" ref="J69" si="866">C69-C70</f>
        <v>3708</v>
      </c>
      <c r="K69" s="363"/>
      <c r="L69" s="365">
        <v>77678</v>
      </c>
      <c r="M69" s="100">
        <f t="shared" ref="M69" si="867">(L69-L121)/L121</f>
        <v>-0.11708475886291046</v>
      </c>
      <c r="N69" s="100">
        <f t="shared" ref="N69" si="868">(L69-L73)/L73</f>
        <v>-3.8507717634826522E-2</v>
      </c>
      <c r="O69" s="362">
        <f t="shared" ref="O69" si="869">L69-L70</f>
        <v>-470</v>
      </c>
      <c r="P69" s="363"/>
      <c r="Q69" s="365">
        <v>1303915</v>
      </c>
      <c r="R69" s="100">
        <f t="shared" ref="R69" si="870">(Q69-Q121)/Q121</f>
        <v>0.41727426479539487</v>
      </c>
      <c r="S69" s="100">
        <f t="shared" ref="S69" si="871">(Q69-Q73)/Q73</f>
        <v>2.2525253079734721E-2</v>
      </c>
      <c r="T69" s="362">
        <f t="shared" ref="T69" si="872">Q69-Q70</f>
        <v>12063</v>
      </c>
      <c r="U69" s="363"/>
      <c r="V69" s="365">
        <v>557361</v>
      </c>
      <c r="W69" s="365">
        <v>1074247</v>
      </c>
      <c r="X69" s="100">
        <f t="shared" si="856"/>
        <v>8.851491490865912E-2</v>
      </c>
      <c r="Y69" s="100">
        <f t="shared" si="856"/>
        <v>0.10866094437432337</v>
      </c>
      <c r="Z69" s="35">
        <f t="shared" ref="Z69" si="873">V69+W69</f>
        <v>1631608</v>
      </c>
      <c r="AA69" s="100">
        <f t="shared" ref="AA69" si="874">(Z69-Z121)/Z121</f>
        <v>0.67239263929447435</v>
      </c>
      <c r="AB69" s="100">
        <f t="shared" ref="AB69" si="875">(Z69-Z73)/Z73</f>
        <v>7.1579716693456596E-3</v>
      </c>
      <c r="AC69" s="100">
        <f t="shared" ref="AC69" si="876">(Z69-Z82)/Z82</f>
        <v>0.101695682030416</v>
      </c>
      <c r="AD69" s="100"/>
      <c r="AE69" s="100"/>
      <c r="AF69" s="365">
        <v>3198892.33</v>
      </c>
      <c r="AG69" s="100">
        <f t="shared" si="779"/>
        <v>0.25086446774549143</v>
      </c>
      <c r="AH69" s="100">
        <f t="shared" si="780"/>
        <v>2.5858593412659853E-2</v>
      </c>
      <c r="AI69" s="100">
        <f t="shared" si="797"/>
        <v>4.9139920973983016E-2</v>
      </c>
      <c r="AJ69" s="100"/>
    </row>
    <row r="70" spans="2:36">
      <c r="B70" s="125">
        <v>45569</v>
      </c>
      <c r="C70" s="365">
        <v>467767</v>
      </c>
      <c r="D70" s="100">
        <f t="shared" ref="D70:D71" si="877">(C70-C122)/C122</f>
        <v>5.030503207495908E-2</v>
      </c>
      <c r="E70" s="100">
        <f t="shared" ref="E70:E71" si="878">(C70-C74)/C74</f>
        <v>1.985121941647662E-2</v>
      </c>
      <c r="F70" s="100">
        <f t="shared" ref="F70:F71" si="879">(C70-C83)/C83</f>
        <v>4.5679616750832153E-2</v>
      </c>
      <c r="G70" s="110">
        <f t="shared" ref="G70:G71" si="880">C70-C71</f>
        <v>2546</v>
      </c>
      <c r="H70" s="100">
        <f t="shared" ref="H70:H71" si="881">(C70-C95)/C95</f>
        <v>5.0463062771729364E-2</v>
      </c>
      <c r="I70" s="100"/>
      <c r="J70" s="362">
        <f t="shared" ref="J70:J71" si="882">C70-C71</f>
        <v>2546</v>
      </c>
      <c r="K70" s="363"/>
      <c r="L70" s="365">
        <v>78148</v>
      </c>
      <c r="M70" s="100">
        <f t="shared" ref="M70:M71" si="883">(L70-L122)/L122</f>
        <v>-0.10951583313392359</v>
      </c>
      <c r="N70" s="100">
        <f t="shared" ref="N70:N71" si="884">(L70-L74)/L74</f>
        <v>-3.6090485235710588E-2</v>
      </c>
      <c r="O70" s="362">
        <f t="shared" ref="O70:O71" si="885">L70-L71</f>
        <v>-776</v>
      </c>
      <c r="P70" s="363"/>
      <c r="Q70" s="365">
        <v>1291852</v>
      </c>
      <c r="R70" s="100">
        <f t="shared" ref="R70:R71" si="886">(Q70-Q122)/Q122</f>
        <v>0.41816201832404981</v>
      </c>
      <c r="S70" s="100">
        <f t="shared" ref="S70:S71" si="887">(Q70-Q74)/Q74</f>
        <v>2.4742595148572969E-2</v>
      </c>
      <c r="T70" s="362">
        <f t="shared" ref="T70:T71" si="888">Q70-Q71</f>
        <v>6954</v>
      </c>
      <c r="U70" s="363"/>
      <c r="V70" s="365">
        <v>558806</v>
      </c>
      <c r="W70" s="365">
        <v>1066473</v>
      </c>
      <c r="X70" s="100">
        <f t="shared" si="856"/>
        <v>8.8365443794358012E-2</v>
      </c>
      <c r="Y70" s="100">
        <f t="shared" si="856"/>
        <v>0.12361677850439817</v>
      </c>
      <c r="Z70" s="35">
        <f t="shared" ref="Z70:Z71" si="889">V70+W70</f>
        <v>1625279</v>
      </c>
      <c r="AA70" s="100">
        <f t="shared" ref="AA70:AA71" si="890">(Z70-Z122)/Z122</f>
        <v>0.69410895263667549</v>
      </c>
      <c r="AB70" s="100">
        <f t="shared" ref="AB70:AB71" si="891">(Z70-Z74)/Z74</f>
        <v>2.6283502404248399E-2</v>
      </c>
      <c r="AC70" s="100">
        <f t="shared" ref="AC70:AC71" si="892">(Z70-Z83)/Z83</f>
        <v>0.11124185428616164</v>
      </c>
      <c r="AD70" s="100"/>
      <c r="AE70" s="100"/>
      <c r="AF70" s="365">
        <v>3207356.26</v>
      </c>
      <c r="AG70" s="100">
        <f t="shared" si="779"/>
        <v>0.25471867148634797</v>
      </c>
      <c r="AH70" s="100">
        <f t="shared" si="780"/>
        <v>3.0975836533514173E-2</v>
      </c>
      <c r="AI70" s="100">
        <f t="shared" si="797"/>
        <v>5.1089657689243194E-2</v>
      </c>
      <c r="AJ70" s="100"/>
    </row>
    <row r="71" spans="2:36">
      <c r="B71" s="125">
        <v>45562</v>
      </c>
      <c r="C71" s="365">
        <v>465221</v>
      </c>
      <c r="D71" s="100">
        <f t="shared" si="877"/>
        <v>4.315722441218546E-2</v>
      </c>
      <c r="E71" s="100">
        <f t="shared" si="878"/>
        <v>1.8459288643115312E-2</v>
      </c>
      <c r="F71" s="100">
        <f t="shared" si="879"/>
        <v>4.0695346386923445E-2</v>
      </c>
      <c r="G71" s="110">
        <f t="shared" si="880"/>
        <v>2585</v>
      </c>
      <c r="H71" s="100">
        <f t="shared" si="881"/>
        <v>4.4166331869202297E-2</v>
      </c>
      <c r="I71" s="100"/>
      <c r="J71" s="362">
        <f t="shared" si="882"/>
        <v>2585</v>
      </c>
      <c r="K71" s="363"/>
      <c r="L71" s="365">
        <v>78924</v>
      </c>
      <c r="M71" s="100">
        <f t="shared" si="883"/>
        <v>-0.10249383081069402</v>
      </c>
      <c r="N71" s="100">
        <f t="shared" si="884"/>
        <v>-3.9818971495310045E-2</v>
      </c>
      <c r="O71" s="362">
        <f t="shared" si="885"/>
        <v>-207</v>
      </c>
      <c r="P71" s="363"/>
      <c r="Q71" s="365">
        <v>1284898</v>
      </c>
      <c r="R71" s="100">
        <f t="shared" si="886"/>
        <v>0.40490498370836886</v>
      </c>
      <c r="S71" s="100">
        <f t="shared" si="887"/>
        <v>2.1419719178697456E-2</v>
      </c>
      <c r="T71" s="362">
        <f t="shared" si="888"/>
        <v>18287</v>
      </c>
      <c r="U71" s="363"/>
      <c r="V71" s="365">
        <v>560714</v>
      </c>
      <c r="W71" s="365">
        <v>1059143</v>
      </c>
      <c r="X71" s="100">
        <f t="shared" ref="X71:X134" si="893">(V71-V84)/V84</f>
        <v>8.7065848528028997E-2</v>
      </c>
      <c r="Y71" s="100">
        <f t="shared" ref="Y71:Y134" si="894">(W71-W84)/W84</f>
        <v>0.11795527304930478</v>
      </c>
      <c r="Z71" s="35">
        <f t="shared" si="889"/>
        <v>1619857</v>
      </c>
      <c r="AA71" s="100">
        <f t="shared" si="890"/>
        <v>0.68140831415632042</v>
      </c>
      <c r="AB71" s="100">
        <f t="shared" si="891"/>
        <v>2.410979931998164E-2</v>
      </c>
      <c r="AC71" s="100">
        <f t="shared" si="892"/>
        <v>0.10706616602811103</v>
      </c>
      <c r="AD71" s="100"/>
      <c r="AE71" s="100"/>
      <c r="AF71" s="365">
        <v>3187936.76</v>
      </c>
      <c r="AG71" s="100">
        <f t="shared" si="779"/>
        <v>0.24252370581924054</v>
      </c>
      <c r="AH71" s="100">
        <f t="shared" si="780"/>
        <v>2.6740634383254538E-2</v>
      </c>
      <c r="AI71" s="100">
        <f t="shared" si="797"/>
        <v>4.363066038581899E-2</v>
      </c>
      <c r="AJ71" s="100"/>
    </row>
    <row r="72" spans="2:36">
      <c r="B72" s="125">
        <v>45555</v>
      </c>
      <c r="C72" s="365">
        <v>462636</v>
      </c>
      <c r="D72" s="100">
        <f t="shared" ref="D72" si="895">(C72-C124)/C124</f>
        <v>3.7242307045569197E-2</v>
      </c>
      <c r="E72" s="100">
        <f t="shared" ref="E72" si="896">(C72-C76)/C76</f>
        <v>1.5947331204680108E-2</v>
      </c>
      <c r="F72" s="100">
        <f t="shared" ref="F72" si="897">(C72-C85)/C85</f>
        <v>3.6326858847853701E-2</v>
      </c>
      <c r="G72" s="110">
        <f t="shared" ref="G72" si="898">C72-C73</f>
        <v>1357</v>
      </c>
      <c r="H72" s="100">
        <f t="shared" ref="H72" si="899">(C72-C97)/C97</f>
        <v>4.0932040932040933E-2</v>
      </c>
      <c r="I72" s="100"/>
      <c r="J72" s="362">
        <f t="shared" ref="J72" si="900">C72-C73</f>
        <v>1357</v>
      </c>
      <c r="K72" s="363"/>
      <c r="L72" s="365">
        <v>79131</v>
      </c>
      <c r="M72" s="100">
        <f t="shared" ref="M72" si="901">(L72-L124)/L124</f>
        <v>-9.1826194739016667E-2</v>
      </c>
      <c r="N72" s="100">
        <f t="shared" ref="N72" si="902">(L72-L76)/L76</f>
        <v>-4.2403339989108731E-2</v>
      </c>
      <c r="O72" s="362">
        <f t="shared" ref="O72" si="903">L72-L73</f>
        <v>-1658</v>
      </c>
      <c r="P72" s="363"/>
      <c r="Q72" s="365">
        <v>1266611</v>
      </c>
      <c r="R72" s="100">
        <f t="shared" ref="R72" si="904">(Q72-Q124)/Q124</f>
        <v>0.39617922438100611</v>
      </c>
      <c r="S72" s="100">
        <f t="shared" ref="S72" si="905">(Q72-Q76)/Q76</f>
        <v>1.8338946503500157E-2</v>
      </c>
      <c r="T72" s="362">
        <f t="shared" ref="T72" si="906">Q72-Q73</f>
        <v>-8580</v>
      </c>
      <c r="U72" s="363"/>
      <c r="V72" s="365">
        <v>561865</v>
      </c>
      <c r="W72" s="365">
        <v>1016037</v>
      </c>
      <c r="X72" s="100">
        <f t="shared" si="893"/>
        <v>8.0750705926706731E-2</v>
      </c>
      <c r="Y72" s="100">
        <f t="shared" si="894"/>
        <v>0.11567087150926325</v>
      </c>
      <c r="Z72" s="35">
        <f t="shared" ref="Z72" si="907">V72+W72</f>
        <v>1577902</v>
      </c>
      <c r="AA72" s="100">
        <f t="shared" ref="AA72" si="908">(Z72-Z124)/Z124</f>
        <v>0.68642694688600836</v>
      </c>
      <c r="AB72" s="100">
        <f t="shared" ref="AB72:AB73" si="909">(Z72-Z76)/Z76</f>
        <v>2.8384657998500994E-2</v>
      </c>
      <c r="AC72" s="100">
        <f>(Z72-Z85)/Z85</f>
        <v>0.1029806092633757</v>
      </c>
      <c r="AD72" s="100"/>
      <c r="AE72" s="100"/>
      <c r="AF72" s="365">
        <v>3153631.86</v>
      </c>
      <c r="AG72" s="100">
        <f t="shared" si="779"/>
        <v>0.23713948904960586</v>
      </c>
      <c r="AH72" s="100">
        <f t="shared" si="780"/>
        <v>2.2502266935565687E-2</v>
      </c>
      <c r="AI72" s="100">
        <f t="shared" si="797"/>
        <v>4.9476646698281085E-2</v>
      </c>
      <c r="AJ72" s="100"/>
    </row>
    <row r="73" spans="2:36">
      <c r="B73" s="125">
        <v>45548</v>
      </c>
      <c r="C73" s="365">
        <v>461279</v>
      </c>
      <c r="D73" s="100">
        <f t="shared" ref="D73" si="910">(C73-C125)/C125</f>
        <v>3.2944664518426127E-2</v>
      </c>
      <c r="E73" s="100">
        <f t="shared" ref="E73" si="911">(C73-C77)/C77</f>
        <v>1.6673499164672017E-2</v>
      </c>
      <c r="F73" s="100">
        <f t="shared" ref="F73" si="912">(C73-C86)/C86</f>
        <v>2.8926348003952614E-2</v>
      </c>
      <c r="G73" s="110">
        <f t="shared" ref="G73" si="913">C73-C74</f>
        <v>2617</v>
      </c>
      <c r="H73" s="100">
        <f t="shared" ref="H73" si="914">(C73-C98)/C98</f>
        <v>4.2530302105722312E-2</v>
      </c>
      <c r="I73" s="100"/>
      <c r="J73" s="362">
        <f t="shared" ref="J73" si="915">C73-C74</f>
        <v>2617</v>
      </c>
      <c r="K73" s="363"/>
      <c r="L73" s="365">
        <v>80789</v>
      </c>
      <c r="M73" s="100">
        <f t="shared" ref="M73" si="916">(L73-L125)/L125</f>
        <v>-6.9304763550486717E-2</v>
      </c>
      <c r="N73" s="100">
        <f t="shared" ref="N73" si="917">(L73-L77)/L77</f>
        <v>-2.9713077837695015E-2</v>
      </c>
      <c r="O73" s="362">
        <f t="shared" ref="O73" si="918">L73-L74</f>
        <v>-285</v>
      </c>
      <c r="P73" s="363"/>
      <c r="Q73" s="365">
        <v>1275191</v>
      </c>
      <c r="R73" s="100">
        <f t="shared" ref="R73" si="919">(Q73-Q125)/Q125</f>
        <v>0.42340122963445836</v>
      </c>
      <c r="S73" s="100">
        <f t="shared" ref="S73" si="920">(Q73-Q77)/Q77</f>
        <v>4.0603573917485564E-2</v>
      </c>
      <c r="T73" s="362">
        <f t="shared" ref="T73" si="921">Q73-Q74</f>
        <v>14531</v>
      </c>
      <c r="U73" s="363"/>
      <c r="V73" s="365">
        <v>554760</v>
      </c>
      <c r="W73" s="365">
        <v>1065252</v>
      </c>
      <c r="X73" s="100">
        <f t="shared" si="893"/>
        <v>3.4469255512563517E-2</v>
      </c>
      <c r="Y73" s="100">
        <f t="shared" si="894"/>
        <v>0.13718946859377351</v>
      </c>
      <c r="Z73" s="35">
        <f t="shared" ref="Z73" si="922">V73+W73</f>
        <v>1620012</v>
      </c>
      <c r="AA73" s="100">
        <f t="shared" ref="AA73" si="923">(Z73-Z125)/Z125</f>
        <v>0.74836092377526608</v>
      </c>
      <c r="AB73" s="100">
        <f t="shared" si="909"/>
        <v>8.0029600592011835E-2</v>
      </c>
      <c r="AC73" s="100">
        <f t="shared" ref="AC73:AC136" si="924">(Z73-Z86)/Z86</f>
        <v>9.9792534500643584E-2</v>
      </c>
      <c r="AD73" s="100"/>
      <c r="AE73" s="100"/>
      <c r="AF73" s="365">
        <v>3118258.55</v>
      </c>
      <c r="AG73" s="100">
        <f t="shared" si="779"/>
        <v>0.23516167206933117</v>
      </c>
      <c r="AH73" s="100">
        <f t="shared" si="780"/>
        <v>2.1171217642531052E-2</v>
      </c>
      <c r="AI73" s="100">
        <f t="shared" si="797"/>
        <v>2.6923646163084999E-2</v>
      </c>
      <c r="AJ73" s="100"/>
    </row>
    <row r="74" spans="2:36">
      <c r="B74" s="125">
        <v>45541</v>
      </c>
      <c r="C74" s="365">
        <v>458662</v>
      </c>
      <c r="D74" s="100">
        <f t="shared" ref="D74:D102" si="925">(C74-C126)/C126</f>
        <v>2.5128570758059E-2</v>
      </c>
      <c r="E74" s="100">
        <f t="shared" ref="E74:E102" si="926">(C74-C78)/C78</f>
        <v>1.2787305877391134E-2</v>
      </c>
      <c r="F74" s="100">
        <f t="shared" ref="F74:F102" si="927">(C74-C87)/C87</f>
        <v>2.5465488561770021E-2</v>
      </c>
      <c r="G74" s="110">
        <f t="shared" ref="G74:G106" si="928">C74-C75</f>
        <v>1873</v>
      </c>
      <c r="H74" s="100">
        <f t="shared" ref="H74:H104" si="929">(C74-C99)/C99</f>
        <v>3.9646758286469422E-2</v>
      </c>
      <c r="I74" s="100"/>
      <c r="J74" s="362">
        <f t="shared" ref="J74:J102" si="930">C74-C75</f>
        <v>1873</v>
      </c>
      <c r="K74" s="363"/>
      <c r="L74" s="365">
        <v>81074</v>
      </c>
      <c r="M74" s="100">
        <f t="shared" ref="M74:M101" si="931">(L74-L126)/L126</f>
        <v>-7.1168343147812937E-2</v>
      </c>
      <c r="N74" s="100">
        <f t="shared" ref="N74:N101" si="932">(L74-L78)/L78</f>
        <v>-4.6423824702132417E-2</v>
      </c>
      <c r="O74" s="362">
        <f t="shared" ref="O74:O101" si="933">L74-L75</f>
        <v>-1123</v>
      </c>
      <c r="P74" s="363"/>
      <c r="Q74" s="365">
        <v>1260660</v>
      </c>
      <c r="R74" s="100">
        <f t="shared" ref="R74:R101" si="934">(Q74-Q126)/Q126</f>
        <v>0.39614157880747763</v>
      </c>
      <c r="S74" s="100">
        <f t="shared" ref="S74:S101" si="935">(Q74-Q78)/Q78</f>
        <v>2.4096728099256132E-2</v>
      </c>
      <c r="T74" s="362">
        <f t="shared" ref="T74:T101" si="936">Q74-Q75</f>
        <v>2707</v>
      </c>
      <c r="U74" s="363"/>
      <c r="V74" s="365">
        <v>550670</v>
      </c>
      <c r="W74" s="365">
        <v>1032985</v>
      </c>
      <c r="X74" s="100">
        <f t="shared" si="893"/>
        <v>3.041258043812229E-2</v>
      </c>
      <c r="Y74" s="100">
        <f t="shared" si="894"/>
        <v>0.14507146546888752</v>
      </c>
      <c r="Z74" s="35">
        <f t="shared" ref="Z74:Z101" si="937">V74+W74</f>
        <v>1583655</v>
      </c>
      <c r="AA74" s="100">
        <f t="shared" ref="AA74:AA101" si="938">(Z74-Z126)/Z126</f>
        <v>0.71565398640611355</v>
      </c>
      <c r="AB74" s="100">
        <f t="shared" ref="AB74:AB101" si="939">(Z74-Z78)/Z78</f>
        <v>3.7832109813975251E-2</v>
      </c>
      <c r="AC74" s="100">
        <f t="shared" si="924"/>
        <v>0.10241616783765892</v>
      </c>
      <c r="AD74" s="100"/>
      <c r="AE74" s="100"/>
      <c r="AF74" s="365">
        <v>3110990.72</v>
      </c>
      <c r="AG74" s="100">
        <f t="shared" si="779"/>
        <v>0.23745795036925219</v>
      </c>
      <c r="AH74" s="100">
        <f t="shared" si="780"/>
        <v>2.2125313837515759E-2</v>
      </c>
      <c r="AI74" s="100">
        <f t="shared" si="797"/>
        <v>3.0934848245854813E-2</v>
      </c>
      <c r="AJ74" s="100"/>
    </row>
    <row r="75" spans="2:36">
      <c r="B75" s="125">
        <v>45534</v>
      </c>
      <c r="C75" s="365">
        <v>456789</v>
      </c>
      <c r="D75" s="100">
        <f t="shared" si="925"/>
        <v>2.0534050643657924E-2</v>
      </c>
      <c r="E75" s="100">
        <f t="shared" si="926"/>
        <v>1.2070695992608692E-2</v>
      </c>
      <c r="F75" s="100">
        <f t="shared" si="927"/>
        <v>2.2100547758842903E-2</v>
      </c>
      <c r="G75" s="110">
        <f t="shared" si="928"/>
        <v>1415</v>
      </c>
      <c r="H75" s="100">
        <f t="shared" si="929"/>
        <v>3.7569648085515245E-2</v>
      </c>
      <c r="I75" s="100"/>
      <c r="J75" s="362">
        <f t="shared" si="930"/>
        <v>1415</v>
      </c>
      <c r="K75" s="363"/>
      <c r="L75" s="365">
        <v>82197</v>
      </c>
      <c r="M75" s="100">
        <f t="shared" si="931"/>
        <v>-6.0036364883872519E-2</v>
      </c>
      <c r="N75" s="100">
        <f t="shared" si="932"/>
        <v>-4.1300240266859502E-2</v>
      </c>
      <c r="O75" s="362">
        <f t="shared" si="933"/>
        <v>-438</v>
      </c>
      <c r="P75" s="363"/>
      <c r="Q75" s="365">
        <v>1257953</v>
      </c>
      <c r="R75" s="100">
        <f t="shared" si="934"/>
        <v>0.39254528708758973</v>
      </c>
      <c r="S75" s="100">
        <f t="shared" si="935"/>
        <v>3.1565611008151147E-2</v>
      </c>
      <c r="T75" s="362">
        <f t="shared" si="936"/>
        <v>14152</v>
      </c>
      <c r="U75" s="363"/>
      <c r="V75" s="365">
        <v>544414</v>
      </c>
      <c r="W75" s="365">
        <v>1037308</v>
      </c>
      <c r="X75" s="100">
        <f t="shared" si="893"/>
        <v>1.8694928923343495E-2</v>
      </c>
      <c r="Y75" s="100">
        <f t="shared" si="894"/>
        <v>0.13179969274815823</v>
      </c>
      <c r="Z75" s="35">
        <f t="shared" si="937"/>
        <v>1581722</v>
      </c>
      <c r="AA75" s="100">
        <f t="shared" si="938"/>
        <v>0.71821530566687053</v>
      </c>
      <c r="AB75" s="100">
        <f t="shared" si="939"/>
        <v>3.2270317012285651E-2</v>
      </c>
      <c r="AC75" s="100">
        <f t="shared" si="924"/>
        <v>9.013980640070024E-2</v>
      </c>
      <c r="AD75" s="100"/>
      <c r="AE75" s="100"/>
      <c r="AF75" s="365">
        <v>3104909.51</v>
      </c>
      <c r="AG75" s="100">
        <f t="shared" si="779"/>
        <v>0.23668891027022362</v>
      </c>
      <c r="AH75" s="100">
        <f t="shared" si="780"/>
        <v>2.0506695322146586E-2</v>
      </c>
      <c r="AI75" s="100">
        <f t="shared" si="797"/>
        <v>2.6021987832683297E-2</v>
      </c>
      <c r="AJ75" s="100"/>
    </row>
    <row r="76" spans="2:36">
      <c r="B76" s="125">
        <v>45527</v>
      </c>
      <c r="C76" s="365">
        <v>455374</v>
      </c>
      <c r="D76" s="100">
        <f t="shared" si="925"/>
        <v>1.86699714559267E-2</v>
      </c>
      <c r="E76" s="100">
        <f t="shared" si="926"/>
        <v>1.2619552189353324E-2</v>
      </c>
      <c r="F76" s="100">
        <f t="shared" si="927"/>
        <v>2.0962997506860617E-2</v>
      </c>
      <c r="G76" s="110">
        <f t="shared" si="928"/>
        <v>1660</v>
      </c>
      <c r="H76" s="100">
        <f t="shared" si="929"/>
        <v>3.7939137827679499E-2</v>
      </c>
      <c r="I76" s="100"/>
      <c r="J76" s="362">
        <f t="shared" si="930"/>
        <v>1660</v>
      </c>
      <c r="K76" s="363"/>
      <c r="L76" s="365">
        <v>82635</v>
      </c>
      <c r="M76" s="100">
        <f t="shared" si="931"/>
        <v>-5.1088604106380046E-2</v>
      </c>
      <c r="N76" s="100">
        <f t="shared" si="932"/>
        <v>-4.7292389637640223E-2</v>
      </c>
      <c r="O76" s="362">
        <f t="shared" si="933"/>
        <v>-628</v>
      </c>
      <c r="P76" s="363"/>
      <c r="Q76" s="365">
        <v>1243801</v>
      </c>
      <c r="R76" s="100">
        <f t="shared" si="934"/>
        <v>0.38210707265334787</v>
      </c>
      <c r="S76" s="100">
        <f t="shared" si="935"/>
        <v>2.9136504033222266E-2</v>
      </c>
      <c r="T76" s="362">
        <f t="shared" si="936"/>
        <v>18367</v>
      </c>
      <c r="U76" s="363"/>
      <c r="V76" s="365">
        <v>544090</v>
      </c>
      <c r="W76" s="365">
        <v>990260</v>
      </c>
      <c r="X76" s="100">
        <f t="shared" si="893"/>
        <v>3.8634971475804249E-3</v>
      </c>
      <c r="Y76" s="100">
        <f t="shared" si="894"/>
        <v>0.14624304621503428</v>
      </c>
      <c r="Z76" s="35">
        <f t="shared" si="937"/>
        <v>1534350</v>
      </c>
      <c r="AA76" s="100">
        <f t="shared" si="938"/>
        <v>0.72740864498028679</v>
      </c>
      <c r="AB76" s="100">
        <f t="shared" si="939"/>
        <v>2.8289608601885348E-2</v>
      </c>
      <c r="AC76" s="100">
        <f t="shared" si="924"/>
        <v>9.1354094204908698E-2</v>
      </c>
      <c r="AD76" s="100"/>
      <c r="AE76" s="100"/>
      <c r="AF76" s="365">
        <v>3084229.7</v>
      </c>
      <c r="AG76" s="100">
        <f t="shared" si="779"/>
        <v>0.23445975346937017</v>
      </c>
      <c r="AH76" s="100">
        <f t="shared" si="780"/>
        <v>1.3016482836699459E-2</v>
      </c>
      <c r="AI76" s="100">
        <f t="shared" si="797"/>
        <v>3.3269815200190088E-2</v>
      </c>
      <c r="AJ76" s="100"/>
    </row>
    <row r="77" spans="2:36">
      <c r="B77" s="125">
        <v>45520</v>
      </c>
      <c r="C77" s="365">
        <v>453714</v>
      </c>
      <c r="D77" s="100">
        <f t="shared" si="925"/>
        <v>1.910109835807821E-2</v>
      </c>
      <c r="E77" s="100">
        <f t="shared" si="926"/>
        <v>1.2088022395966942E-2</v>
      </c>
      <c r="F77" s="100">
        <f t="shared" si="927"/>
        <v>1.8586325726536981E-2</v>
      </c>
      <c r="G77" s="110">
        <f t="shared" si="928"/>
        <v>843</v>
      </c>
      <c r="H77" s="100">
        <f t="shared" si="929"/>
        <v>3.6629333625783106E-2</v>
      </c>
      <c r="I77" s="100"/>
      <c r="J77" s="362">
        <f t="shared" si="930"/>
        <v>843</v>
      </c>
      <c r="K77" s="363"/>
      <c r="L77" s="365">
        <v>83263</v>
      </c>
      <c r="M77" s="100">
        <f t="shared" si="931"/>
        <v>-3.9343278760398281E-2</v>
      </c>
      <c r="N77" s="100">
        <f t="shared" si="932"/>
        <v>-4.7388593329901037E-2</v>
      </c>
      <c r="O77" s="362">
        <f t="shared" si="933"/>
        <v>-1758</v>
      </c>
      <c r="P77" s="363"/>
      <c r="Q77" s="365">
        <v>1225434</v>
      </c>
      <c r="R77" s="100">
        <f t="shared" si="934"/>
        <v>0.38168456207091339</v>
      </c>
      <c r="S77" s="100">
        <f t="shared" si="935"/>
        <v>2.6828007310102001E-2</v>
      </c>
      <c r="T77" s="362">
        <f t="shared" si="936"/>
        <v>-5563</v>
      </c>
      <c r="U77" s="363"/>
      <c r="V77" s="365">
        <v>530617</v>
      </c>
      <c r="W77" s="365">
        <v>969353</v>
      </c>
      <c r="X77" s="100">
        <f t="shared" si="893"/>
        <v>-2.9254968825922781E-2</v>
      </c>
      <c r="Y77" s="100">
        <f t="shared" si="894"/>
        <v>0.16093655498667625</v>
      </c>
      <c r="Z77" s="35">
        <f t="shared" si="937"/>
        <v>1499970</v>
      </c>
      <c r="AA77" s="100">
        <f t="shared" si="938"/>
        <v>0.73693480458513638</v>
      </c>
      <c r="AB77" s="100">
        <f t="shared" si="939"/>
        <v>2.9256162279889166E-2</v>
      </c>
      <c r="AC77" s="100">
        <f t="shared" si="924"/>
        <v>8.5689386739703666E-2</v>
      </c>
      <c r="AD77" s="100"/>
      <c r="AE77" s="100"/>
      <c r="AF77" s="365">
        <v>3053609.91</v>
      </c>
      <c r="AG77" s="100">
        <f t="shared" si="779"/>
        <v>0.22841354019821028</v>
      </c>
      <c r="AH77" s="100">
        <f t="shared" si="780"/>
        <v>7.7220510692776866E-3</v>
      </c>
      <c r="AI77" s="100">
        <f t="shared" si="797"/>
        <v>2.2038192649403723E-2</v>
      </c>
      <c r="AJ77" s="100"/>
    </row>
    <row r="78" spans="2:36">
      <c r="B78" s="125">
        <v>45513</v>
      </c>
      <c r="C78" s="365">
        <v>452871</v>
      </c>
      <c r="D78" s="100">
        <f t="shared" si="925"/>
        <v>1.7966723461263538E-2</v>
      </c>
      <c r="E78" s="100">
        <f t="shared" si="926"/>
        <v>9.6782823891378503E-3</v>
      </c>
      <c r="F78" s="100">
        <f t="shared" si="927"/>
        <v>1.6837609908121751E-2</v>
      </c>
      <c r="G78" s="110">
        <f t="shared" si="928"/>
        <v>1530</v>
      </c>
      <c r="H78" s="100">
        <f t="shared" si="929"/>
        <v>3.6737992276047737E-2</v>
      </c>
      <c r="I78" s="100"/>
      <c r="J78" s="362">
        <f t="shared" si="930"/>
        <v>1530</v>
      </c>
      <c r="K78" s="363"/>
      <c r="L78" s="365">
        <v>85021</v>
      </c>
      <c r="M78" s="100">
        <f t="shared" si="931"/>
        <v>-2.085636631656532E-2</v>
      </c>
      <c r="N78" s="100">
        <f t="shared" si="932"/>
        <v>-4.8375362367505011E-2</v>
      </c>
      <c r="O78" s="362">
        <f t="shared" si="933"/>
        <v>-717</v>
      </c>
      <c r="P78" s="363"/>
      <c r="Q78" s="365">
        <v>1230997</v>
      </c>
      <c r="R78" s="100">
        <f t="shared" si="934"/>
        <v>0.3833214404108396</v>
      </c>
      <c r="S78" s="100">
        <f t="shared" si="935"/>
        <v>2.353215071152703E-2</v>
      </c>
      <c r="T78" s="362">
        <f t="shared" si="936"/>
        <v>11537</v>
      </c>
      <c r="U78" s="363"/>
      <c r="V78" s="365">
        <v>528646</v>
      </c>
      <c r="W78" s="365">
        <v>997280</v>
      </c>
      <c r="X78" s="100">
        <f t="shared" si="893"/>
        <v>-3.209942546202886E-2</v>
      </c>
      <c r="Y78" s="100">
        <f t="shared" si="894"/>
        <v>0.15791661393452236</v>
      </c>
      <c r="Z78" s="35">
        <f t="shared" si="937"/>
        <v>1525926</v>
      </c>
      <c r="AA78" s="100">
        <f t="shared" si="938"/>
        <v>0.75325678069899282</v>
      </c>
      <c r="AB78" s="100">
        <f t="shared" si="939"/>
        <v>3.0336995956102543E-2</v>
      </c>
      <c r="AC78" s="100">
        <f t="shared" si="924"/>
        <v>8.4178538618450829E-2</v>
      </c>
      <c r="AD78" s="100"/>
      <c r="AE78" s="100"/>
      <c r="AF78" s="365">
        <v>3043649.03</v>
      </c>
      <c r="AG78" s="100">
        <f t="shared" si="779"/>
        <v>0.2303138225503899</v>
      </c>
      <c r="AH78" s="100">
        <f t="shared" si="780"/>
        <v>-1.775185472797773E-3</v>
      </c>
      <c r="AI78" s="100">
        <f t="shared" si="797"/>
        <v>1.711395656636458E-2</v>
      </c>
      <c r="AJ78" s="100"/>
    </row>
    <row r="79" spans="2:36">
      <c r="B79" s="125">
        <v>45506</v>
      </c>
      <c r="C79" s="365">
        <v>451341</v>
      </c>
      <c r="D79" s="100">
        <f t="shared" si="925"/>
        <v>1.7700471937423759E-2</v>
      </c>
      <c r="E79" s="100">
        <f t="shared" si="926"/>
        <v>8.9597682263548636E-3</v>
      </c>
      <c r="F79" s="100">
        <f t="shared" si="927"/>
        <v>1.5031811036371856E-2</v>
      </c>
      <c r="G79" s="110">
        <f t="shared" si="928"/>
        <v>1642</v>
      </c>
      <c r="H79" s="100">
        <f t="shared" si="929"/>
        <v>3.2172121306369247E-2</v>
      </c>
      <c r="I79" s="100"/>
      <c r="J79" s="362">
        <f t="shared" si="930"/>
        <v>1642</v>
      </c>
      <c r="K79" s="363"/>
      <c r="L79" s="365">
        <v>85738</v>
      </c>
      <c r="M79" s="100">
        <f t="shared" si="931"/>
        <v>-7.7998426144516965E-3</v>
      </c>
      <c r="N79" s="100">
        <f t="shared" si="932"/>
        <v>-4.6794223264811502E-2</v>
      </c>
      <c r="O79" s="362">
        <f t="shared" si="933"/>
        <v>-999</v>
      </c>
      <c r="P79" s="363"/>
      <c r="Q79" s="365">
        <v>1219460</v>
      </c>
      <c r="R79" s="100">
        <f t="shared" si="934"/>
        <v>0.37800654277949475</v>
      </c>
      <c r="S79" s="100">
        <f t="shared" si="935"/>
        <v>2.4618538683874439E-2</v>
      </c>
      <c r="T79" s="362">
        <f t="shared" si="936"/>
        <v>10873</v>
      </c>
      <c r="U79" s="363"/>
      <c r="V79" s="365">
        <v>531391</v>
      </c>
      <c r="W79" s="365">
        <v>1000884</v>
      </c>
      <c r="X79" s="100">
        <f t="shared" si="893"/>
        <v>-4.7800712100876774E-2</v>
      </c>
      <c r="Y79" s="100">
        <f t="shared" si="894"/>
        <v>0.27165009687767999</v>
      </c>
      <c r="Z79" s="35">
        <f t="shared" si="937"/>
        <v>1532275</v>
      </c>
      <c r="AA79" s="100">
        <f t="shared" si="938"/>
        <v>0.79773165105861754</v>
      </c>
      <c r="AB79" s="100">
        <f t="shared" si="939"/>
        <v>4.7652810549037007E-2</v>
      </c>
      <c r="AC79" s="100">
        <f t="shared" si="924"/>
        <v>0.13911765449298288</v>
      </c>
      <c r="AD79" s="100"/>
      <c r="AE79" s="100"/>
      <c r="AF79" s="365">
        <v>3042517.53</v>
      </c>
      <c r="AG79" s="100">
        <f t="shared" si="779"/>
        <v>0.23086840702486869</v>
      </c>
      <c r="AH79" s="100">
        <f t="shared" si="780"/>
        <v>-2.9299990761794186E-3</v>
      </c>
      <c r="AI79" s="100">
        <f t="shared" si="797"/>
        <v>1.3027107263872859E-2</v>
      </c>
      <c r="AJ79" s="100"/>
    </row>
    <row r="80" spans="2:36">
      <c r="B80" s="125">
        <v>45499</v>
      </c>
      <c r="C80" s="365">
        <v>449699</v>
      </c>
      <c r="D80" s="100">
        <f t="shared" si="925"/>
        <v>1.8024299526641419E-2</v>
      </c>
      <c r="E80" s="100">
        <f t="shared" si="926"/>
        <v>5.9727668674739226E-3</v>
      </c>
      <c r="F80" s="100">
        <f t="shared" si="927"/>
        <v>1.2210932892764375E-2</v>
      </c>
      <c r="G80" s="110">
        <f t="shared" si="928"/>
        <v>1404</v>
      </c>
      <c r="H80" s="100">
        <f t="shared" si="929"/>
        <v>2.9698050736268945E-2</v>
      </c>
      <c r="I80" s="100"/>
      <c r="J80" s="362">
        <f t="shared" si="930"/>
        <v>1404</v>
      </c>
      <c r="K80" s="363"/>
      <c r="L80" s="365">
        <v>86737</v>
      </c>
      <c r="M80" s="100">
        <f t="shared" si="931"/>
        <v>1.4990170380078638E-2</v>
      </c>
      <c r="N80" s="100">
        <f t="shared" si="932"/>
        <v>-4.3735667666255071E-2</v>
      </c>
      <c r="O80" s="362">
        <f t="shared" si="933"/>
        <v>-668</v>
      </c>
      <c r="P80" s="363"/>
      <c r="Q80" s="365">
        <v>1208587</v>
      </c>
      <c r="R80" s="100">
        <f t="shared" si="934"/>
        <v>0.36542674281324317</v>
      </c>
      <c r="S80" s="100">
        <f t="shared" si="935"/>
        <v>1.6884023827954096E-2</v>
      </c>
      <c r="T80" s="362">
        <f t="shared" si="936"/>
        <v>15170</v>
      </c>
      <c r="U80" s="363"/>
      <c r="V80" s="365">
        <v>519907</v>
      </c>
      <c r="W80" s="365">
        <v>972231</v>
      </c>
      <c r="X80" s="100">
        <f t="shared" si="893"/>
        <v>-8.0451861887462547E-2</v>
      </c>
      <c r="Y80" s="100">
        <f t="shared" si="894"/>
        <v>0.23524411873821588</v>
      </c>
      <c r="Z80" s="35">
        <f t="shared" si="937"/>
        <v>1492138</v>
      </c>
      <c r="AA80" s="100">
        <f t="shared" si="938"/>
        <v>0.7808556625853198</v>
      </c>
      <c r="AB80" s="100">
        <f t="shared" si="939"/>
        <v>1.977859455794773E-2</v>
      </c>
      <c r="AC80" s="100">
        <f t="shared" si="924"/>
        <v>0.10326883405916583</v>
      </c>
      <c r="AD80" s="100"/>
      <c r="AE80" s="100"/>
      <c r="AF80" s="365">
        <v>3044599.72</v>
      </c>
      <c r="AG80" s="100">
        <f t="shared" si="779"/>
        <v>0.24006341161734995</v>
      </c>
      <c r="AH80" s="100">
        <f t="shared" si="780"/>
        <v>-3.2933977040121654E-3</v>
      </c>
      <c r="AI80" s="100">
        <f t="shared" si="797"/>
        <v>9.3931423834031306E-3</v>
      </c>
      <c r="AJ80" s="100"/>
    </row>
    <row r="81" spans="2:36">
      <c r="B81" s="125">
        <v>45492</v>
      </c>
      <c r="C81" s="365">
        <v>448295</v>
      </c>
      <c r="D81" s="100">
        <f t="shared" si="925"/>
        <v>1.9049134491890479E-2</v>
      </c>
      <c r="E81" s="100">
        <f t="shared" si="926"/>
        <v>4.2023300979573E-3</v>
      </c>
      <c r="F81" s="100">
        <f t="shared" si="927"/>
        <v>9.2256363730506968E-3</v>
      </c>
      <c r="G81" s="110">
        <f t="shared" si="928"/>
        <v>-235</v>
      </c>
      <c r="H81" s="100">
        <f t="shared" si="929"/>
        <v>2.6650147254831013E-2</v>
      </c>
      <c r="I81" s="100"/>
      <c r="J81" s="362">
        <f t="shared" si="930"/>
        <v>-235</v>
      </c>
      <c r="K81" s="363"/>
      <c r="L81" s="365">
        <v>87405</v>
      </c>
      <c r="M81" s="100">
        <f t="shared" si="931"/>
        <v>3.8273760735540431E-2</v>
      </c>
      <c r="N81" s="100">
        <f t="shared" si="932"/>
        <v>-2.8833333333333332E-2</v>
      </c>
      <c r="O81" s="362">
        <f t="shared" si="933"/>
        <v>-1938</v>
      </c>
      <c r="P81" s="363"/>
      <c r="Q81" s="365">
        <v>1193417</v>
      </c>
      <c r="R81" s="100">
        <f t="shared" si="934"/>
        <v>0.36055739420602789</v>
      </c>
      <c r="S81" s="100">
        <f t="shared" si="935"/>
        <v>2.2906645455698676E-2</v>
      </c>
      <c r="T81" s="362">
        <f t="shared" si="936"/>
        <v>-9278</v>
      </c>
      <c r="U81" s="363"/>
      <c r="V81" s="365">
        <v>518404</v>
      </c>
      <c r="W81" s="365">
        <v>938930</v>
      </c>
      <c r="X81" s="100">
        <f t="shared" si="893"/>
        <v>-0.10428657079519871</v>
      </c>
      <c r="Y81" s="100">
        <f t="shared" si="894"/>
        <v>0.1929328388455005</v>
      </c>
      <c r="Z81" s="35">
        <f t="shared" si="937"/>
        <v>1457334</v>
      </c>
      <c r="AA81" s="100">
        <f t="shared" si="938"/>
        <v>0.80996382143961609</v>
      </c>
      <c r="AB81" s="100">
        <f t="shared" si="939"/>
        <v>1.8701505683009687E-2</v>
      </c>
      <c r="AC81" s="100">
        <f t="shared" si="924"/>
        <v>6.6988910837156385E-2</v>
      </c>
      <c r="AD81" s="100"/>
      <c r="AE81" s="100"/>
      <c r="AF81" s="365">
        <v>3030210.47</v>
      </c>
      <c r="AG81" s="100">
        <f t="shared" si="779"/>
        <v>0.2423679045368817</v>
      </c>
      <c r="AH81" s="100">
        <f t="shared" si="780"/>
        <v>8.4040446133819263E-3</v>
      </c>
      <c r="AI81" s="100">
        <f t="shared" si="797"/>
        <v>7.6968257436858308E-3</v>
      </c>
      <c r="AJ81" s="100"/>
    </row>
    <row r="82" spans="2:36">
      <c r="B82" s="125">
        <v>45485</v>
      </c>
      <c r="C82" s="365">
        <v>448530</v>
      </c>
      <c r="D82" s="100">
        <f t="shared" si="925"/>
        <v>2.0190714456254529E-2</v>
      </c>
      <c r="E82" s="100">
        <f t="shared" si="926"/>
        <v>4.8850017064047061E-4</v>
      </c>
      <c r="F82" s="100">
        <f t="shared" si="927"/>
        <v>7.2625848873558259E-3</v>
      </c>
      <c r="G82" s="110">
        <f t="shared" si="928"/>
        <v>1197</v>
      </c>
      <c r="H82" s="100">
        <f t="shared" si="929"/>
        <v>2.7414204626147031E-2</v>
      </c>
      <c r="I82" s="100"/>
      <c r="J82" s="362">
        <f t="shared" si="930"/>
        <v>1197</v>
      </c>
      <c r="K82" s="363"/>
      <c r="L82" s="365">
        <v>89343</v>
      </c>
      <c r="M82" s="100">
        <f t="shared" si="931"/>
        <v>6.8253026137004499E-2</v>
      </c>
      <c r="N82" s="100">
        <f t="shared" si="932"/>
        <v>-2.676470588235294E-2</v>
      </c>
      <c r="O82" s="362">
        <f t="shared" si="933"/>
        <v>-604</v>
      </c>
      <c r="P82" s="363"/>
      <c r="Q82" s="365">
        <v>1202695</v>
      </c>
      <c r="R82" s="100">
        <f t="shared" si="934"/>
        <v>0.36668008731561863</v>
      </c>
      <c r="S82" s="100">
        <f t="shared" si="935"/>
        <v>3.3241351818983127E-2</v>
      </c>
      <c r="T82" s="362">
        <f t="shared" si="936"/>
        <v>12535</v>
      </c>
      <c r="U82" s="363"/>
      <c r="V82" s="365">
        <v>512038</v>
      </c>
      <c r="W82" s="365">
        <v>968959</v>
      </c>
      <c r="X82" s="100">
        <f t="shared" si="893"/>
        <v>-0.1385502135799499</v>
      </c>
      <c r="Y82" s="100">
        <f t="shared" si="894"/>
        <v>0.19694463557114217</v>
      </c>
      <c r="Z82" s="35">
        <f t="shared" si="937"/>
        <v>1480997</v>
      </c>
      <c r="AA82" s="100">
        <f t="shared" si="938"/>
        <v>0.83593878905694952</v>
      </c>
      <c r="AB82" s="100">
        <f t="shared" si="939"/>
        <v>5.4181353087814389E-3</v>
      </c>
      <c r="AC82" s="100">
        <f t="shared" si="924"/>
        <v>5.4902779222148305E-2</v>
      </c>
      <c r="AD82" s="100"/>
      <c r="AE82" s="100"/>
      <c r="AF82" s="365">
        <v>3049061.68</v>
      </c>
      <c r="AG82" s="100">
        <f t="shared" si="779"/>
        <v>0.26016015290702937</v>
      </c>
      <c r="AH82" s="100">
        <f t="shared" si="780"/>
        <v>4.1353170671950398E-3</v>
      </c>
      <c r="AI82" s="100">
        <f t="shared" si="797"/>
        <v>1.5617641636381914E-2</v>
      </c>
      <c r="AJ82" s="100"/>
    </row>
    <row r="83" spans="2:36">
      <c r="B83" s="125">
        <v>45478</v>
      </c>
      <c r="C83" s="365">
        <v>447333</v>
      </c>
      <c r="D83" s="100">
        <f t="shared" si="925"/>
        <v>1.9246595140413925E-2</v>
      </c>
      <c r="E83" s="100">
        <f t="shared" si="926"/>
        <v>1.3638233558103347E-4</v>
      </c>
      <c r="F83" s="100">
        <f t="shared" si="927"/>
        <v>4.0175695724093971E-3</v>
      </c>
      <c r="G83" s="110">
        <f t="shared" si="928"/>
        <v>304</v>
      </c>
      <c r="H83" s="100">
        <f t="shared" si="929"/>
        <v>2.2167026177244809E-2</v>
      </c>
      <c r="I83" s="100"/>
      <c r="J83" s="362">
        <f t="shared" si="930"/>
        <v>304</v>
      </c>
      <c r="K83" s="363"/>
      <c r="L83" s="365">
        <v>89947</v>
      </c>
      <c r="M83" s="100">
        <f t="shared" si="931"/>
        <v>8.6079927281535212E-2</v>
      </c>
      <c r="N83" s="100">
        <f t="shared" si="932"/>
        <v>-1.7402228533974218E-2</v>
      </c>
      <c r="O83" s="362">
        <f t="shared" si="933"/>
        <v>-757</v>
      </c>
      <c r="P83" s="363"/>
      <c r="Q83" s="365">
        <v>1190160</v>
      </c>
      <c r="R83" s="100">
        <f t="shared" si="934"/>
        <v>0.36724471516079743</v>
      </c>
      <c r="S83" s="100">
        <f t="shared" si="935"/>
        <v>3.4236445068571958E-2</v>
      </c>
      <c r="T83" s="362">
        <f t="shared" si="936"/>
        <v>1640</v>
      </c>
      <c r="U83" s="363"/>
      <c r="V83" s="365">
        <v>513436</v>
      </c>
      <c r="W83" s="365">
        <v>949143</v>
      </c>
      <c r="X83" s="100">
        <f t="shared" si="893"/>
        <v>-0.1500009105312039</v>
      </c>
      <c r="Y83" s="100">
        <f t="shared" si="894"/>
        <v>0.21216761407537296</v>
      </c>
      <c r="Z83" s="35">
        <f t="shared" si="937"/>
        <v>1462579</v>
      </c>
      <c r="AA83" s="100">
        <f t="shared" si="938"/>
        <v>0.86060232375851042</v>
      </c>
      <c r="AB83" s="100">
        <f t="shared" si="939"/>
        <v>1.8132570755521462E-2</v>
      </c>
      <c r="AC83" s="100">
        <f t="shared" si="924"/>
        <v>5.4448414483625751E-2</v>
      </c>
      <c r="AD83" s="100"/>
      <c r="AE83" s="100"/>
      <c r="AF83" s="365">
        <v>3051458.3</v>
      </c>
      <c r="AG83" s="100">
        <f t="shared" si="779"/>
        <v>0.26964422659624981</v>
      </c>
      <c r="AH83" s="100">
        <f t="shared" si="780"/>
        <v>1.1206712773175264E-2</v>
      </c>
      <c r="AI83" s="100">
        <f t="shared" si="797"/>
        <v>2.7739409881406378E-3</v>
      </c>
      <c r="AJ83" s="100"/>
    </row>
    <row r="84" spans="2:36">
      <c r="B84" s="125">
        <v>45471</v>
      </c>
      <c r="C84" s="365">
        <v>447029</v>
      </c>
      <c r="D84" s="100">
        <f t="shared" si="925"/>
        <v>1.9382680461842969E-2</v>
      </c>
      <c r="E84" s="100">
        <f t="shared" si="926"/>
        <v>2.6179650579979952E-4</v>
      </c>
      <c r="F84" s="100">
        <f t="shared" si="927"/>
        <v>5.8162558162558166E-3</v>
      </c>
      <c r="G84" s="110">
        <f t="shared" si="928"/>
        <v>610</v>
      </c>
      <c r="H84" s="100">
        <f t="shared" si="929"/>
        <v>2.1066408409204075E-2</v>
      </c>
      <c r="I84" s="100"/>
      <c r="J84" s="362">
        <f t="shared" si="930"/>
        <v>610</v>
      </c>
      <c r="K84" s="363"/>
      <c r="L84" s="365">
        <v>90704</v>
      </c>
      <c r="M84" s="100">
        <f t="shared" si="931"/>
        <v>9.5920865195595645E-2</v>
      </c>
      <c r="N84" s="100">
        <f t="shared" si="932"/>
        <v>-1.409767285138205E-2</v>
      </c>
      <c r="O84" s="362">
        <f t="shared" si="933"/>
        <v>704</v>
      </c>
      <c r="P84" s="363"/>
      <c r="Q84" s="365">
        <v>1188520</v>
      </c>
      <c r="R84" s="100">
        <f t="shared" si="934"/>
        <v>0.37854200752192235</v>
      </c>
      <c r="S84" s="100">
        <f t="shared" si="935"/>
        <v>3.5653413546833226E-2</v>
      </c>
      <c r="T84" s="362">
        <f t="shared" si="936"/>
        <v>21828</v>
      </c>
      <c r="U84" s="363"/>
      <c r="V84" s="365">
        <v>515805</v>
      </c>
      <c r="W84" s="365">
        <v>947393</v>
      </c>
      <c r="X84" s="100">
        <f t="shared" si="893"/>
        <v>-0.1310079569787404</v>
      </c>
      <c r="Y84" s="100">
        <f t="shared" si="894"/>
        <v>0.21459239572876723</v>
      </c>
      <c r="Z84" s="35">
        <f t="shared" si="937"/>
        <v>1463198</v>
      </c>
      <c r="AA84" s="100">
        <f t="shared" si="938"/>
        <v>0.86830543188840115</v>
      </c>
      <c r="AB84" s="100">
        <f t="shared" si="939"/>
        <v>8.4517914310427416E-3</v>
      </c>
      <c r="AC84" s="100">
        <f t="shared" si="924"/>
        <v>6.5247208745639121E-2</v>
      </c>
      <c r="AD84" s="100"/>
      <c r="AE84" s="100"/>
      <c r="AF84" s="365">
        <v>3054659.93</v>
      </c>
      <c r="AG84" s="100">
        <f t="shared" si="779"/>
        <v>0.26167166092317051</v>
      </c>
      <c r="AH84" s="100">
        <f t="shared" si="780"/>
        <v>9.4169390242376527E-3</v>
      </c>
      <c r="AI84" s="100">
        <f t="shared" si="797"/>
        <v>8.3600306153041246E-3</v>
      </c>
      <c r="AJ84" s="100"/>
    </row>
    <row r="85" spans="2:36">
      <c r="B85" s="125">
        <v>45464</v>
      </c>
      <c r="C85" s="365">
        <v>446419</v>
      </c>
      <c r="D85" s="100">
        <f t="shared" si="925"/>
        <v>1.725629852868248E-2</v>
      </c>
      <c r="E85" s="100">
        <f t="shared" si="926"/>
        <v>8.8560256847165179E-4</v>
      </c>
      <c r="F85" s="100">
        <f t="shared" si="927"/>
        <v>8.9454211783637425E-3</v>
      </c>
      <c r="G85" s="110">
        <f t="shared" si="928"/>
        <v>-1892</v>
      </c>
      <c r="H85" s="100">
        <f t="shared" si="929"/>
        <v>1.8581940562432262E-2</v>
      </c>
      <c r="I85" s="100"/>
      <c r="J85" s="362">
        <f t="shared" si="930"/>
        <v>-1892</v>
      </c>
      <c r="K85" s="363"/>
      <c r="L85" s="365">
        <v>90000</v>
      </c>
      <c r="M85" s="100">
        <f t="shared" si="931"/>
        <v>8.8866114111475047E-2</v>
      </c>
      <c r="N85" s="100">
        <f t="shared" si="932"/>
        <v>-3.0793770353796054E-3</v>
      </c>
      <c r="O85" s="362">
        <f t="shared" si="933"/>
        <v>-1800</v>
      </c>
      <c r="P85" s="363"/>
      <c r="Q85" s="365">
        <v>1166692</v>
      </c>
      <c r="R85" s="100">
        <f t="shared" si="934"/>
        <v>0.35727438913275866</v>
      </c>
      <c r="S85" s="100">
        <f t="shared" si="935"/>
        <v>3.2737663183760757E-2</v>
      </c>
      <c r="T85" s="362">
        <f t="shared" si="936"/>
        <v>2690</v>
      </c>
      <c r="U85" s="363"/>
      <c r="V85" s="365">
        <v>519884</v>
      </c>
      <c r="W85" s="365">
        <v>910696</v>
      </c>
      <c r="X85" s="100">
        <f t="shared" si="893"/>
        <v>-0.11718127802938065</v>
      </c>
      <c r="Y85" s="100">
        <f t="shared" si="894"/>
        <v>0.24699921950952336</v>
      </c>
      <c r="Z85" s="35">
        <f t="shared" si="937"/>
        <v>1430580</v>
      </c>
      <c r="AA85" s="100">
        <f t="shared" si="938"/>
        <v>0.87630757914129032</v>
      </c>
      <c r="AB85" s="100">
        <f t="shared" si="939"/>
        <v>1.7544458622646905E-2</v>
      </c>
      <c r="AC85" s="100">
        <f t="shared" si="924"/>
        <v>8.4429135514603154E-2</v>
      </c>
      <c r="AD85" s="100"/>
      <c r="AE85" s="100"/>
      <c r="AF85" s="365">
        <v>3004956.68</v>
      </c>
      <c r="AG85" s="100">
        <f t="shared" si="779"/>
        <v>0.23462747686995827</v>
      </c>
      <c r="AH85" s="100">
        <f t="shared" si="780"/>
        <v>6.7119947091413886E-3</v>
      </c>
      <c r="AI85" s="100">
        <f t="shared" si="797"/>
        <v>-6.8129908714659431E-4</v>
      </c>
      <c r="AJ85" s="100"/>
    </row>
    <row r="86" spans="2:36">
      <c r="B86" s="125">
        <v>45457</v>
      </c>
      <c r="C86" s="365">
        <v>448311</v>
      </c>
      <c r="D86" s="100">
        <f t="shared" si="925"/>
        <v>2.6044879653587566E-2</v>
      </c>
      <c r="E86" s="100">
        <f t="shared" si="926"/>
        <v>6.4566098308395164E-3</v>
      </c>
      <c r="F86" s="100">
        <f t="shared" si="927"/>
        <v>1.6184200684088483E-2</v>
      </c>
      <c r="G86" s="110">
        <f t="shared" si="928"/>
        <v>1039</v>
      </c>
      <c r="H86" s="100">
        <f t="shared" si="929"/>
        <v>2.2985227205308531E-2</v>
      </c>
      <c r="I86" s="100"/>
      <c r="J86" s="362">
        <f t="shared" si="930"/>
        <v>1039</v>
      </c>
      <c r="K86" s="363"/>
      <c r="L86" s="365">
        <v>91800</v>
      </c>
      <c r="M86" s="100">
        <f t="shared" si="931"/>
        <v>0.13206821216586101</v>
      </c>
      <c r="N86" s="100">
        <f t="shared" si="932"/>
        <v>2.2283098920923394E-2</v>
      </c>
      <c r="O86" s="362">
        <f t="shared" si="933"/>
        <v>260</v>
      </c>
      <c r="P86" s="363"/>
      <c r="Q86" s="365">
        <v>1164002</v>
      </c>
      <c r="R86" s="100">
        <f t="shared" si="934"/>
        <v>0.3605294442143912</v>
      </c>
      <c r="S86" s="100">
        <f t="shared" si="935"/>
        <v>4.5854908546255187E-2</v>
      </c>
      <c r="T86" s="362">
        <f t="shared" si="936"/>
        <v>13240</v>
      </c>
      <c r="U86" s="363"/>
      <c r="V86" s="365">
        <v>536275</v>
      </c>
      <c r="W86" s="365">
        <v>936741</v>
      </c>
      <c r="X86" s="100">
        <f t="shared" si="893"/>
        <v>-7.7972786636085728E-2</v>
      </c>
      <c r="Y86" s="100">
        <f t="shared" si="894"/>
        <v>0.29148829687351357</v>
      </c>
      <c r="Z86" s="35">
        <f t="shared" si="937"/>
        <v>1473016</v>
      </c>
      <c r="AA86" s="100">
        <f t="shared" si="938"/>
        <v>0.99500309296610723</v>
      </c>
      <c r="AB86" s="100">
        <f t="shared" si="939"/>
        <v>6.6179882062822146E-2</v>
      </c>
      <c r="AC86" s="100">
        <f t="shared" si="924"/>
        <v>0.12706808626223751</v>
      </c>
      <c r="AD86" s="100"/>
      <c r="AE86" s="100"/>
      <c r="AF86" s="365">
        <v>3036504.77</v>
      </c>
      <c r="AG86" s="100">
        <f t="shared" si="779"/>
        <v>0.25091394846905057</v>
      </c>
      <c r="AH86" s="100">
        <f t="shared" si="780"/>
        <v>1.6313130547212958E-2</v>
      </c>
      <c r="AI86" s="100">
        <f t="shared" si="797"/>
        <v>1.5686965347561317E-2</v>
      </c>
      <c r="AJ86" s="100"/>
    </row>
    <row r="87" spans="2:36">
      <c r="B87" s="125">
        <v>45450</v>
      </c>
      <c r="C87" s="365">
        <v>447272</v>
      </c>
      <c r="D87" s="100">
        <f t="shared" si="925"/>
        <v>2.577296074382808E-2</v>
      </c>
      <c r="E87" s="100">
        <f t="shared" si="926"/>
        <v>4.2660966562783472E-3</v>
      </c>
      <c r="F87" s="100">
        <f t="shared" si="927"/>
        <v>1.5952336064363574E-2</v>
      </c>
      <c r="G87" s="110">
        <f t="shared" si="928"/>
        <v>360</v>
      </c>
      <c r="H87" s="100">
        <f t="shared" si="929"/>
        <v>1.9379217766068251E-2</v>
      </c>
      <c r="I87" s="100"/>
      <c r="J87" s="362">
        <f t="shared" si="930"/>
        <v>360</v>
      </c>
      <c r="K87" s="363"/>
      <c r="L87" s="365">
        <v>91540</v>
      </c>
      <c r="M87" s="100">
        <f t="shared" si="931"/>
        <v>0.13594552822273656</v>
      </c>
      <c r="N87" s="100">
        <f t="shared" si="932"/>
        <v>1.2633022854487931E-2</v>
      </c>
      <c r="O87" s="362">
        <f t="shared" si="933"/>
        <v>-461</v>
      </c>
      <c r="P87" s="363"/>
      <c r="Q87" s="365">
        <v>1150762</v>
      </c>
      <c r="R87" s="100">
        <f t="shared" si="934"/>
        <v>0.34314719092813006</v>
      </c>
      <c r="S87" s="100">
        <f t="shared" si="935"/>
        <v>2.949933261047712E-2</v>
      </c>
      <c r="T87" s="362">
        <f t="shared" si="936"/>
        <v>3158</v>
      </c>
      <c r="U87" s="363"/>
      <c r="V87" s="365">
        <v>534417</v>
      </c>
      <c r="W87" s="365">
        <v>902114</v>
      </c>
      <c r="X87" s="100">
        <f t="shared" si="893"/>
        <v>-7.9227982033111585E-2</v>
      </c>
      <c r="Y87" s="100">
        <f t="shared" si="894"/>
        <v>0.2247781218731035</v>
      </c>
      <c r="Z87" s="35">
        <f t="shared" si="937"/>
        <v>1436531</v>
      </c>
      <c r="AA87" s="100">
        <f t="shared" si="938"/>
        <v>0.96468611387222669</v>
      </c>
      <c r="AB87" s="100">
        <f t="shared" si="939"/>
        <v>2.0662915672255266E-2</v>
      </c>
      <c r="AC87" s="100">
        <f t="shared" si="924"/>
        <v>9.0798159996476724E-2</v>
      </c>
      <c r="AD87" s="100"/>
      <c r="AE87" s="100"/>
      <c r="AF87" s="365">
        <v>3017640.47</v>
      </c>
      <c r="AG87" s="100">
        <f t="shared" si="779"/>
        <v>0.24761611813403486</v>
      </c>
      <c r="AH87" s="100">
        <f t="shared" si="780"/>
        <v>8.4225243067806727E-3</v>
      </c>
      <c r="AI87" s="100">
        <f t="shared" si="797"/>
        <v>1.764349470290047E-2</v>
      </c>
      <c r="AJ87" s="100"/>
    </row>
    <row r="88" spans="2:36">
      <c r="B88" s="125">
        <v>45443</v>
      </c>
      <c r="C88" s="365">
        <v>446912</v>
      </c>
      <c r="D88" s="100">
        <f t="shared" si="925"/>
        <v>2.9578211401817475E-2</v>
      </c>
      <c r="E88" s="100">
        <f t="shared" si="926"/>
        <v>5.0713246389914026E-3</v>
      </c>
      <c r="F88" s="100">
        <f t="shared" si="927"/>
        <v>1.8651604977104316E-2</v>
      </c>
      <c r="G88" s="110">
        <f t="shared" si="928"/>
        <v>888</v>
      </c>
      <c r="H88" s="100">
        <f t="shared" si="929"/>
        <v>1.6030064042959025E-2</v>
      </c>
      <c r="I88" s="100"/>
      <c r="J88" s="362">
        <f t="shared" si="930"/>
        <v>888</v>
      </c>
      <c r="K88" s="363"/>
      <c r="L88" s="365">
        <v>92001</v>
      </c>
      <c r="M88" s="100">
        <f t="shared" si="931"/>
        <v>0.14877856822041036</v>
      </c>
      <c r="N88" s="100">
        <f t="shared" si="932"/>
        <v>1.5474784489895033E-2</v>
      </c>
      <c r="O88" s="362">
        <f t="shared" si="933"/>
        <v>1723</v>
      </c>
      <c r="P88" s="363"/>
      <c r="Q88" s="365">
        <v>1147604</v>
      </c>
      <c r="R88" s="100">
        <f t="shared" si="934"/>
        <v>0.34702667961557471</v>
      </c>
      <c r="S88" s="100">
        <f t="shared" si="935"/>
        <v>3.2223130676150569E-2</v>
      </c>
      <c r="T88" s="362">
        <f t="shared" si="936"/>
        <v>17896</v>
      </c>
      <c r="U88" s="363"/>
      <c r="V88" s="365">
        <v>534423</v>
      </c>
      <c r="W88" s="365">
        <v>916512</v>
      </c>
      <c r="X88" s="100">
        <f t="shared" si="893"/>
        <v>-6.5028787966262713E-2</v>
      </c>
      <c r="Y88" s="100">
        <f t="shared" si="894"/>
        <v>0.243055122296577</v>
      </c>
      <c r="Z88" s="35">
        <f t="shared" si="937"/>
        <v>1450935</v>
      </c>
      <c r="AA88" s="100">
        <f t="shared" si="938"/>
        <v>1.01516415768184</v>
      </c>
      <c r="AB88" s="100">
        <f t="shared" si="939"/>
        <v>7.8648202197240141E-2</v>
      </c>
      <c r="AC88" s="100">
        <f t="shared" si="924"/>
        <v>0.10851563031219369</v>
      </c>
      <c r="AD88" s="100"/>
      <c r="AE88" s="100"/>
      <c r="AF88" s="365">
        <v>3026162.74</v>
      </c>
      <c r="AG88" s="100">
        <f t="shared" si="779"/>
        <v>0.26136057648964589</v>
      </c>
      <c r="AH88" s="100">
        <f t="shared" si="780"/>
        <v>7.5816676106105537E-3</v>
      </c>
      <c r="AI88" s="100">
        <f t="shared" si="797"/>
        <v>3.7506635219815267E-2</v>
      </c>
      <c r="AJ88" s="100"/>
    </row>
    <row r="89" spans="2:36">
      <c r="B89" s="125">
        <v>45436</v>
      </c>
      <c r="C89" s="365">
        <v>446024</v>
      </c>
      <c r="D89" s="100">
        <f t="shared" si="925"/>
        <v>3.3726933427720283E-2</v>
      </c>
      <c r="E89" s="100">
        <f t="shared" si="926"/>
        <v>3.9390106105691531E-3</v>
      </c>
      <c r="F89" s="100">
        <f t="shared" si="927"/>
        <v>1.9059499819503656E-2</v>
      </c>
      <c r="G89" s="110">
        <f t="shared" si="928"/>
        <v>589</v>
      </c>
      <c r="H89" s="100">
        <f t="shared" si="929"/>
        <v>1.3011730771414621E-2</v>
      </c>
      <c r="I89" s="100"/>
      <c r="J89" s="362">
        <f t="shared" si="930"/>
        <v>589</v>
      </c>
      <c r="K89" s="363"/>
      <c r="L89" s="365">
        <v>90278</v>
      </c>
      <c r="M89" s="100">
        <f t="shared" si="931"/>
        <v>0.13751139048602101</v>
      </c>
      <c r="N89" s="100">
        <f t="shared" si="932"/>
        <v>-4.1256673873714868E-3</v>
      </c>
      <c r="O89" s="362">
        <f t="shared" si="933"/>
        <v>479</v>
      </c>
      <c r="P89" s="363"/>
      <c r="Q89" s="365">
        <v>1129708</v>
      </c>
      <c r="R89" s="100">
        <f t="shared" si="934"/>
        <v>0.3168293752071773</v>
      </c>
      <c r="S89" s="100">
        <f t="shared" si="935"/>
        <v>2.31629704030221E-2</v>
      </c>
      <c r="T89" s="362">
        <f t="shared" si="936"/>
        <v>16741</v>
      </c>
      <c r="U89" s="363"/>
      <c r="V89" s="365">
        <v>541996</v>
      </c>
      <c r="W89" s="365">
        <v>863918</v>
      </c>
      <c r="X89" s="100">
        <f t="shared" si="893"/>
        <v>-3.5474169380527824E-2</v>
      </c>
      <c r="Y89" s="100">
        <f t="shared" si="894"/>
        <v>0.21900587972180321</v>
      </c>
      <c r="Z89" s="35">
        <f t="shared" si="937"/>
        <v>1405914</v>
      </c>
      <c r="AA89" s="100">
        <f t="shared" si="938"/>
        <v>1.0143668098927052</v>
      </c>
      <c r="AB89" s="100">
        <f t="shared" si="939"/>
        <v>3.95158487803796E-2</v>
      </c>
      <c r="AC89" s="100">
        <f t="shared" si="924"/>
        <v>0.10646392321331742</v>
      </c>
      <c r="AD89" s="100"/>
      <c r="AE89" s="100"/>
      <c r="AF89" s="365">
        <v>2984921.9</v>
      </c>
      <c r="AG89" s="100">
        <f t="shared" si="779"/>
        <v>0.2665174425399946</v>
      </c>
      <c r="AH89" s="100">
        <f t="shared" si="780"/>
        <v>-1.0392178447011778E-2</v>
      </c>
      <c r="AI89" s="100">
        <f t="shared" si="797"/>
        <v>3.9954059654858577E-2</v>
      </c>
      <c r="AJ89" s="100"/>
    </row>
    <row r="90" spans="2:36">
      <c r="B90" s="125">
        <v>45429</v>
      </c>
      <c r="C90" s="365">
        <v>445435</v>
      </c>
      <c r="D90" s="100">
        <f t="shared" si="925"/>
        <v>4.3128987447699496E-2</v>
      </c>
      <c r="E90" s="100">
        <f t="shared" si="926"/>
        <v>2.7870516910289806E-3</v>
      </c>
      <c r="F90" s="100">
        <f t="shared" si="927"/>
        <v>1.9715079105266892E-2</v>
      </c>
      <c r="G90" s="110">
        <f t="shared" si="928"/>
        <v>63</v>
      </c>
      <c r="H90" s="100">
        <f t="shared" si="929"/>
        <v>1.0810786278198474E-2</v>
      </c>
      <c r="I90" s="100"/>
      <c r="J90" s="362">
        <f t="shared" si="930"/>
        <v>63</v>
      </c>
      <c r="K90" s="363"/>
      <c r="L90" s="365">
        <v>89799</v>
      </c>
      <c r="M90" s="100">
        <f t="shared" si="931"/>
        <v>0.1439951814080622</v>
      </c>
      <c r="N90" s="100">
        <f t="shared" si="932"/>
        <v>-4.6553386758886707E-3</v>
      </c>
      <c r="O90" s="362">
        <f t="shared" si="933"/>
        <v>-599</v>
      </c>
      <c r="P90" s="363"/>
      <c r="Q90" s="365">
        <v>1112967</v>
      </c>
      <c r="R90" s="100">
        <f t="shared" si="934"/>
        <v>0.30617502517894241</v>
      </c>
      <c r="S90" s="100">
        <f t="shared" si="935"/>
        <v>2.2926926109949983E-2</v>
      </c>
      <c r="T90" s="362">
        <f t="shared" si="936"/>
        <v>-4821</v>
      </c>
      <c r="U90" s="363"/>
      <c r="V90" s="365">
        <v>546608</v>
      </c>
      <c r="W90" s="365">
        <v>834975</v>
      </c>
      <c r="X90" s="100">
        <f t="shared" si="893"/>
        <v>-1.5782186026328252E-2</v>
      </c>
      <c r="Y90" s="100">
        <f t="shared" si="894"/>
        <v>0.21617901525876987</v>
      </c>
      <c r="Z90" s="35">
        <f t="shared" si="937"/>
        <v>1381583</v>
      </c>
      <c r="AA90" s="100">
        <f t="shared" si="938"/>
        <v>1.0653689543899154</v>
      </c>
      <c r="AB90" s="100">
        <f t="shared" si="939"/>
        <v>1.1527721442806541E-2</v>
      </c>
      <c r="AC90" s="100">
        <f t="shared" si="924"/>
        <v>0.11244926239744785</v>
      </c>
      <c r="AD90" s="100"/>
      <c r="AE90" s="100"/>
      <c r="AF90" s="365">
        <v>2987764.97</v>
      </c>
      <c r="AG90" s="100">
        <f t="shared" si="779"/>
        <v>0.28106252669465398</v>
      </c>
      <c r="AH90" s="100">
        <f t="shared" si="780"/>
        <v>-6.4184299590322761E-3</v>
      </c>
      <c r="AI90" s="100">
        <f t="shared" si="797"/>
        <v>4.8204772511444664E-2</v>
      </c>
      <c r="AJ90" s="100"/>
    </row>
    <row r="91" spans="2:36">
      <c r="B91" s="125">
        <v>45422</v>
      </c>
      <c r="C91" s="365">
        <v>445372</v>
      </c>
      <c r="D91" s="100">
        <f t="shared" si="925"/>
        <v>5.2136449651574213E-2</v>
      </c>
      <c r="E91" s="100">
        <f t="shared" si="926"/>
        <v>1.7067299055010599E-4</v>
      </c>
      <c r="F91" s="100">
        <f t="shared" si="927"/>
        <v>1.8521610069681869E-2</v>
      </c>
      <c r="G91" s="110">
        <f t="shared" si="928"/>
        <v>715</v>
      </c>
      <c r="H91" s="100">
        <f t="shared" si="929"/>
        <v>9.8863522988036599E-3</v>
      </c>
      <c r="I91" s="100"/>
      <c r="J91" s="362">
        <f t="shared" si="930"/>
        <v>715</v>
      </c>
      <c r="K91" s="363"/>
      <c r="L91" s="365">
        <v>90398</v>
      </c>
      <c r="M91" s="100">
        <f t="shared" si="931"/>
        <v>0.16186903107104464</v>
      </c>
      <c r="N91" s="100">
        <f t="shared" si="932"/>
        <v>-1.2723480008300297E-2</v>
      </c>
      <c r="O91" s="362">
        <f t="shared" si="933"/>
        <v>-201</v>
      </c>
      <c r="P91" s="363"/>
      <c r="Q91" s="365">
        <v>1117788</v>
      </c>
      <c r="R91" s="100">
        <f t="shared" si="934"/>
        <v>0.31190425404485267</v>
      </c>
      <c r="S91" s="100">
        <f t="shared" si="935"/>
        <v>3.4928518058668798E-2</v>
      </c>
      <c r="T91" s="362">
        <f t="shared" si="936"/>
        <v>6009</v>
      </c>
      <c r="U91" s="363"/>
      <c r="V91" s="365">
        <v>546178</v>
      </c>
      <c r="W91" s="365">
        <v>861271</v>
      </c>
      <c r="X91" s="100">
        <f t="shared" si="893"/>
        <v>5.7156884656673983E-4</v>
      </c>
      <c r="Y91" s="100">
        <f t="shared" si="894"/>
        <v>0.22626514017879898</v>
      </c>
      <c r="Z91" s="35">
        <f t="shared" si="937"/>
        <v>1407449</v>
      </c>
      <c r="AA91" s="100">
        <f t="shared" si="938"/>
        <v>1.1049657560137687</v>
      </c>
      <c r="AB91" s="100">
        <f t="shared" si="939"/>
        <v>2.5151041585049841E-3</v>
      </c>
      <c r="AC91" s="100">
        <f t="shared" si="924"/>
        <v>0.12756575568870526</v>
      </c>
      <c r="AD91" s="100"/>
      <c r="AE91" s="100"/>
      <c r="AF91" s="365">
        <v>2992436.6</v>
      </c>
      <c r="AG91" s="100">
        <f t="shared" si="779"/>
        <v>0.28420474561751086</v>
      </c>
      <c r="AH91" s="100">
        <f t="shared" si="780"/>
        <v>-3.2437118692879119E-3</v>
      </c>
      <c r="AI91" s="100">
        <f t="shared" si="797"/>
        <v>5.8118453681549664E-2</v>
      </c>
      <c r="AJ91" s="100"/>
    </row>
    <row r="92" spans="2:36">
      <c r="B92" s="125">
        <v>45415</v>
      </c>
      <c r="C92" s="365">
        <v>444657</v>
      </c>
      <c r="D92" s="100">
        <f t="shared" si="925"/>
        <v>7.162447880984818E-2</v>
      </c>
      <c r="E92" s="100">
        <f t="shared" si="926"/>
        <v>-1.988584715728897E-3</v>
      </c>
      <c r="F92" s="100">
        <f t="shared" si="927"/>
        <v>1.8153133865623762E-2</v>
      </c>
      <c r="G92" s="110">
        <f t="shared" si="928"/>
        <v>383</v>
      </c>
      <c r="H92" s="100">
        <f t="shared" si="929"/>
        <v>5.0312930151820284E-3</v>
      </c>
      <c r="I92" s="100"/>
      <c r="J92" s="362">
        <f t="shared" si="930"/>
        <v>383</v>
      </c>
      <c r="K92" s="363"/>
      <c r="L92" s="365">
        <v>90599</v>
      </c>
      <c r="M92" s="100">
        <f t="shared" si="931"/>
        <v>0.20459885285290327</v>
      </c>
      <c r="N92" s="100">
        <f t="shared" si="932"/>
        <v>-1.5153326883567228E-2</v>
      </c>
      <c r="O92" s="362">
        <f t="shared" si="933"/>
        <v>-53</v>
      </c>
      <c r="P92" s="363"/>
      <c r="Q92" s="365">
        <v>1111779</v>
      </c>
      <c r="R92" s="100">
        <f t="shared" si="934"/>
        <v>0.32608680042560589</v>
      </c>
      <c r="S92" s="100">
        <f t="shared" si="935"/>
        <v>3.3165441552286519E-2</v>
      </c>
      <c r="T92" s="362">
        <f t="shared" si="936"/>
        <v>7646</v>
      </c>
      <c r="U92" s="363"/>
      <c r="V92" s="365">
        <v>558067</v>
      </c>
      <c r="W92" s="365">
        <v>787075</v>
      </c>
      <c r="X92" s="100">
        <f t="shared" si="893"/>
        <v>3.2438352515017588E-2</v>
      </c>
      <c r="Y92" s="100">
        <f t="shared" si="894"/>
        <v>0.11826317741181552</v>
      </c>
      <c r="Z92" s="35">
        <f t="shared" si="937"/>
        <v>1345142</v>
      </c>
      <c r="AA92" s="100">
        <f t="shared" si="938"/>
        <v>1.092950553949418</v>
      </c>
      <c r="AB92" s="100">
        <f t="shared" si="939"/>
        <v>-3.0217958034859445E-2</v>
      </c>
      <c r="AC92" s="100">
        <f t="shared" si="924"/>
        <v>8.0982344479535825E-2</v>
      </c>
      <c r="AD92" s="100"/>
      <c r="AE92" s="100"/>
      <c r="AF92" s="365">
        <v>3003392.02</v>
      </c>
      <c r="AG92" s="100">
        <f t="shared" si="779"/>
        <v>0.31055968666151273</v>
      </c>
      <c r="AH92" s="100">
        <f t="shared" si="780"/>
        <v>-1.3021658454997498E-2</v>
      </c>
      <c r="AI92" s="100">
        <f t="shared" si="797"/>
        <v>7.1607176837147485E-2</v>
      </c>
      <c r="AJ92" s="100"/>
    </row>
    <row r="93" spans="2:36">
      <c r="B93" s="125">
        <v>45408</v>
      </c>
      <c r="C93" s="365">
        <v>444274</v>
      </c>
      <c r="D93" s="100">
        <f t="shared" si="925"/>
        <v>8.1966551176274591E-2</v>
      </c>
      <c r="E93" s="100">
        <f t="shared" si="926"/>
        <v>-3.8250038250038252E-4</v>
      </c>
      <c r="F93" s="100">
        <f t="shared" si="927"/>
        <v>1.7441567542561914E-2</v>
      </c>
      <c r="G93" s="110">
        <f t="shared" si="928"/>
        <v>77</v>
      </c>
      <c r="H93" s="100">
        <f t="shared" si="929"/>
        <v>3.066044125748449E-3</v>
      </c>
      <c r="I93" s="100"/>
      <c r="J93" s="362">
        <f t="shared" si="930"/>
        <v>77</v>
      </c>
      <c r="K93" s="363"/>
      <c r="L93" s="365">
        <v>90652</v>
      </c>
      <c r="M93" s="100">
        <f t="shared" si="931"/>
        <v>0.23830297361004413</v>
      </c>
      <c r="N93" s="100">
        <f t="shared" si="932"/>
        <v>-2.3093916698097957E-2</v>
      </c>
      <c r="O93" s="362">
        <f t="shared" si="933"/>
        <v>433</v>
      </c>
      <c r="P93" s="363"/>
      <c r="Q93" s="365">
        <v>1104133</v>
      </c>
      <c r="R93" s="100">
        <f t="shared" si="934"/>
        <v>0.32078175598075187</v>
      </c>
      <c r="S93" s="100">
        <f t="shared" si="935"/>
        <v>1.6588467530171732E-2</v>
      </c>
      <c r="T93" s="362">
        <f t="shared" si="936"/>
        <v>16111</v>
      </c>
      <c r="U93" s="363"/>
      <c r="V93" s="365">
        <v>565394</v>
      </c>
      <c r="W93" s="365">
        <v>787076</v>
      </c>
      <c r="X93" s="100">
        <f t="shared" si="893"/>
        <v>8.2064786780832663E-2</v>
      </c>
      <c r="Y93" s="100">
        <f t="shared" si="894"/>
        <v>0.15459011607864537</v>
      </c>
      <c r="Z93" s="35">
        <f t="shared" si="937"/>
        <v>1352470</v>
      </c>
      <c r="AA93" s="100">
        <f t="shared" si="938"/>
        <v>1.1503999387412591</v>
      </c>
      <c r="AB93" s="100">
        <f t="shared" si="939"/>
        <v>-1.5365731492105279E-2</v>
      </c>
      <c r="AC93" s="100">
        <f t="shared" si="924"/>
        <v>0.1231208587892281</v>
      </c>
      <c r="AD93" s="100"/>
      <c r="AE93" s="100"/>
      <c r="AF93" s="365">
        <v>3016267.49</v>
      </c>
      <c r="AG93" s="100">
        <f t="shared" si="779"/>
        <v>0.33427360462740963</v>
      </c>
      <c r="AH93" s="100">
        <f t="shared" si="780"/>
        <v>-4.3135248248905448E-3</v>
      </c>
      <c r="AI93" s="100">
        <f t="shared" si="797"/>
        <v>8.5125995753597958E-2</v>
      </c>
      <c r="AJ93" s="100"/>
    </row>
    <row r="94" spans="2:36">
      <c r="B94" s="125">
        <v>45401</v>
      </c>
      <c r="C94" s="365">
        <v>444197</v>
      </c>
      <c r="D94" s="100">
        <f t="shared" si="925"/>
        <v>9.5687137128267929E-2</v>
      </c>
      <c r="E94" s="100">
        <f t="shared" si="926"/>
        <v>3.9235096426577711E-3</v>
      </c>
      <c r="F94" s="100">
        <f t="shared" si="927"/>
        <v>1.7488924826256063E-2</v>
      </c>
      <c r="G94" s="110">
        <f t="shared" si="928"/>
        <v>-1099</v>
      </c>
      <c r="H94" s="100">
        <f t="shared" si="929"/>
        <v>2.1545792140636494E-3</v>
      </c>
      <c r="I94" s="100"/>
      <c r="J94" s="362">
        <f t="shared" si="930"/>
        <v>-1099</v>
      </c>
      <c r="K94" s="363"/>
      <c r="L94" s="365">
        <v>90219</v>
      </c>
      <c r="M94" s="100">
        <f t="shared" si="931"/>
        <v>0.28426390591943751</v>
      </c>
      <c r="N94" s="100">
        <f t="shared" si="932"/>
        <v>-2.8294164530512891E-2</v>
      </c>
      <c r="O94" s="362">
        <f t="shared" si="933"/>
        <v>-1344</v>
      </c>
      <c r="P94" s="363"/>
      <c r="Q94" s="365">
        <v>1088022</v>
      </c>
      <c r="R94" s="100">
        <f t="shared" si="934"/>
        <v>0.32261249536958236</v>
      </c>
      <c r="S94" s="100">
        <f t="shared" si="935"/>
        <v>1.0840299752683597E-2</v>
      </c>
      <c r="T94" s="362">
        <f t="shared" si="936"/>
        <v>7959</v>
      </c>
      <c r="U94" s="363"/>
      <c r="V94" s="365">
        <v>578761</v>
      </c>
      <c r="W94" s="365">
        <v>787077</v>
      </c>
      <c r="X94" s="100">
        <f t="shared" si="893"/>
        <v>0.11846303392912702</v>
      </c>
      <c r="Y94" s="100">
        <f t="shared" si="894"/>
        <v>0.2023675310033822</v>
      </c>
      <c r="Z94" s="35">
        <f t="shared" si="937"/>
        <v>1365838</v>
      </c>
      <c r="AA94" s="100">
        <f t="shared" si="938"/>
        <v>1.2640740286853083</v>
      </c>
      <c r="AB94" s="100">
        <f t="shared" si="939"/>
        <v>3.53524595569591E-2</v>
      </c>
      <c r="AC94" s="100">
        <f t="shared" si="924"/>
        <v>0.16532416662187402</v>
      </c>
      <c r="AD94" s="100"/>
      <c r="AE94" s="100"/>
      <c r="AF94" s="365">
        <v>3007065.61</v>
      </c>
      <c r="AG94" s="100">
        <f t="shared" si="779"/>
        <v>0.35181679718944048</v>
      </c>
      <c r="AH94" s="100">
        <f t="shared" si="780"/>
        <v>2.0039871229286799E-5</v>
      </c>
      <c r="AI94" s="100">
        <f t="shared" si="797"/>
        <v>9.3379558148381364E-2</v>
      </c>
      <c r="AJ94" s="100"/>
    </row>
    <row r="95" spans="2:36">
      <c r="B95" s="125">
        <v>45391</v>
      </c>
      <c r="C95" s="365">
        <v>445296</v>
      </c>
      <c r="D95" s="100">
        <f t="shared" si="925"/>
        <v>0.10604627502722301</v>
      </c>
      <c r="E95" s="100">
        <f t="shared" si="926"/>
        <v>9.3501159414376735E-3</v>
      </c>
      <c r="F95" s="100">
        <f t="shared" si="927"/>
        <v>1.7512430535244223E-2</v>
      </c>
      <c r="G95" s="110">
        <f t="shared" si="928"/>
        <v>-247</v>
      </c>
      <c r="H95" s="100">
        <f t="shared" si="929"/>
        <v>4.1379061518374786E-3</v>
      </c>
      <c r="I95" s="100"/>
      <c r="J95" s="362">
        <f t="shared" si="930"/>
        <v>-247</v>
      </c>
      <c r="K95" s="363"/>
      <c r="L95" s="365">
        <v>91563</v>
      </c>
      <c r="M95" s="100">
        <f t="shared" si="931"/>
        <v>0.33105682972886935</v>
      </c>
      <c r="N95" s="100">
        <f t="shared" si="932"/>
        <v>-1.2904269081500646E-2</v>
      </c>
      <c r="O95" s="362">
        <f t="shared" si="933"/>
        <v>-430</v>
      </c>
      <c r="P95" s="363"/>
      <c r="Q95" s="365">
        <v>1080063</v>
      </c>
      <c r="R95" s="100">
        <f t="shared" si="934"/>
        <v>0.30660624529823083</v>
      </c>
      <c r="S95" s="100">
        <f t="shared" si="935"/>
        <v>1.8769737512309415E-2</v>
      </c>
      <c r="T95" s="362">
        <f t="shared" si="936"/>
        <v>3973</v>
      </c>
      <c r="U95" s="363"/>
      <c r="V95" s="365">
        <v>594391</v>
      </c>
      <c r="W95" s="365">
        <v>809527</v>
      </c>
      <c r="X95" s="100">
        <f t="shared" si="893"/>
        <v>0.16474857784475139</v>
      </c>
      <c r="Y95" s="100">
        <f t="shared" si="894"/>
        <v>0.18674612249684816</v>
      </c>
      <c r="Z95" s="35">
        <f t="shared" si="937"/>
        <v>1403918</v>
      </c>
      <c r="AA95" s="100">
        <f t="shared" si="938"/>
        <v>1.3481403323264227</v>
      </c>
      <c r="AB95" s="100">
        <f t="shared" si="939"/>
        <v>7.4198225633060305E-2</v>
      </c>
      <c r="AC95" s="100">
        <f t="shared" si="924"/>
        <v>0.17733218053145733</v>
      </c>
      <c r="AD95" s="100"/>
      <c r="AE95" s="100"/>
      <c r="AF95" s="365">
        <v>3002174.79</v>
      </c>
      <c r="AG95" s="100">
        <f t="shared" si="779"/>
        <v>0.36536296390798562</v>
      </c>
      <c r="AH95" s="100">
        <f t="shared" si="780"/>
        <v>4.2038570214570073E-3</v>
      </c>
      <c r="AI95" s="100">
        <f t="shared" si="797"/>
        <v>9.77194257800552E-2</v>
      </c>
      <c r="AJ95" s="100"/>
    </row>
    <row r="96" spans="2:36">
      <c r="B96" s="125">
        <v>45387</v>
      </c>
      <c r="C96" s="365">
        <v>445543</v>
      </c>
      <c r="D96" s="100">
        <f t="shared" si="925"/>
        <v>0.1223774956287552</v>
      </c>
      <c r="E96" s="100">
        <f t="shared" si="926"/>
        <v>1.2025013117576644E-2</v>
      </c>
      <c r="F96" s="100">
        <f t="shared" si="927"/>
        <v>1.7672210979292197E-2</v>
      </c>
      <c r="G96" s="110">
        <f t="shared" si="928"/>
        <v>1099</v>
      </c>
      <c r="H96" s="100">
        <f t="shared" si="929"/>
        <v>1.1549809113563386E-3</v>
      </c>
      <c r="I96" s="100"/>
      <c r="J96" s="362">
        <f t="shared" si="930"/>
        <v>1099</v>
      </c>
      <c r="K96" s="363"/>
      <c r="L96" s="365">
        <v>91993</v>
      </c>
      <c r="M96" s="100">
        <f t="shared" si="931"/>
        <v>0.38692664876289545</v>
      </c>
      <c r="N96" s="100">
        <f t="shared" si="932"/>
        <v>-1.3627980785726539E-2</v>
      </c>
      <c r="O96" s="362">
        <f t="shared" si="933"/>
        <v>-802</v>
      </c>
      <c r="P96" s="363"/>
      <c r="Q96" s="365">
        <v>1076090</v>
      </c>
      <c r="R96" s="100">
        <f t="shared" si="934"/>
        <v>0.31768245262302247</v>
      </c>
      <c r="S96" s="100">
        <f t="shared" si="935"/>
        <v>1.2991756480581085E-2</v>
      </c>
      <c r="T96" s="362">
        <f t="shared" si="936"/>
        <v>-10026</v>
      </c>
      <c r="U96" s="363"/>
      <c r="V96" s="365">
        <v>604043</v>
      </c>
      <c r="W96" s="365">
        <v>783013</v>
      </c>
      <c r="X96" s="100">
        <f t="shared" si="893"/>
        <v>0.18334231225083503</v>
      </c>
      <c r="Y96" s="100">
        <f t="shared" si="894"/>
        <v>0.18526451546494749</v>
      </c>
      <c r="Z96" s="35">
        <f t="shared" si="937"/>
        <v>1387056</v>
      </c>
      <c r="AA96" s="100">
        <f t="shared" si="938"/>
        <v>1.4084928607478846</v>
      </c>
      <c r="AB96" s="100">
        <f t="shared" si="939"/>
        <v>5.3230408958855058E-2</v>
      </c>
      <c r="AC96" s="100">
        <f t="shared" si="924"/>
        <v>0.18442665646523973</v>
      </c>
      <c r="AD96" s="100"/>
      <c r="AE96" s="100"/>
      <c r="AF96" s="365">
        <v>3043017.15</v>
      </c>
      <c r="AG96" s="100">
        <f t="shared" si="779"/>
        <v>0.4169869552906767</v>
      </c>
      <c r="AH96" s="100">
        <f t="shared" si="780"/>
        <v>2.6201311174375911E-2</v>
      </c>
      <c r="AI96" s="100">
        <f t="shared" si="797"/>
        <v>0.11754845713113793</v>
      </c>
      <c r="AJ96" s="100"/>
    </row>
    <row r="97" spans="2:36">
      <c r="B97" s="125">
        <v>45380</v>
      </c>
      <c r="C97" s="365">
        <v>444444</v>
      </c>
      <c r="D97" s="100">
        <f t="shared" si="925"/>
        <v>0.13441540165113597</v>
      </c>
      <c r="E97" s="100">
        <f t="shared" si="926"/>
        <v>1.302626450496776E-2</v>
      </c>
      <c r="F97" s="100">
        <f t="shared" si="927"/>
        <v>1.4075637442245166E-2</v>
      </c>
      <c r="G97" s="110">
        <f t="shared" si="928"/>
        <v>1983</v>
      </c>
      <c r="H97" s="100">
        <f t="shared" si="929"/>
        <v>-2.0634852917732279E-3</v>
      </c>
      <c r="I97" s="100"/>
      <c r="J97" s="362">
        <f t="shared" si="930"/>
        <v>1983</v>
      </c>
      <c r="K97" s="363"/>
      <c r="L97" s="365">
        <v>92795</v>
      </c>
      <c r="M97" s="100">
        <f t="shared" si="931"/>
        <v>0.43785245165502945</v>
      </c>
      <c r="N97" s="100">
        <f t="shared" si="932"/>
        <v>-7.0940957435425538E-3</v>
      </c>
      <c r="O97" s="362">
        <f t="shared" si="933"/>
        <v>-51</v>
      </c>
      <c r="P97" s="363"/>
      <c r="Q97" s="365">
        <v>1086116</v>
      </c>
      <c r="R97" s="100">
        <f t="shared" si="934"/>
        <v>0.3314177185735282</v>
      </c>
      <c r="S97" s="100">
        <f t="shared" si="935"/>
        <v>3.8581178061311817E-2</v>
      </c>
      <c r="T97" s="362">
        <f t="shared" si="936"/>
        <v>9762</v>
      </c>
      <c r="U97" s="363"/>
      <c r="V97" s="365">
        <v>593567</v>
      </c>
      <c r="W97" s="365">
        <v>780009</v>
      </c>
      <c r="X97" s="100">
        <f t="shared" si="893"/>
        <v>0.18809635805002051</v>
      </c>
      <c r="Y97" s="100">
        <f t="shared" si="894"/>
        <v>0.19490699747846893</v>
      </c>
      <c r="Z97" s="35">
        <f t="shared" si="937"/>
        <v>1373576</v>
      </c>
      <c r="AA97" s="100">
        <f t="shared" si="938"/>
        <v>1.3856751252913824</v>
      </c>
      <c r="AB97" s="100">
        <f t="shared" si="939"/>
        <v>4.9413285517064344E-2</v>
      </c>
      <c r="AC97" s="100">
        <f t="shared" si="924"/>
        <v>0.19195434117251967</v>
      </c>
      <c r="AD97" s="100"/>
      <c r="AE97" s="100"/>
      <c r="AF97" s="365">
        <v>3029334.6</v>
      </c>
      <c r="AG97" s="100">
        <f t="shared" si="779"/>
        <v>0.44460928264525751</v>
      </c>
      <c r="AH97" s="100">
        <f t="shared" si="780"/>
        <v>3.8594093522202597E-2</v>
      </c>
      <c r="AI97" s="100">
        <f t="shared" si="797"/>
        <v>0.10966365267467951</v>
      </c>
      <c r="AJ97" s="100"/>
    </row>
    <row r="98" spans="2:36">
      <c r="B98" s="125">
        <v>45373</v>
      </c>
      <c r="C98" s="365">
        <v>442461</v>
      </c>
      <c r="D98" s="100">
        <f t="shared" si="925"/>
        <v>0.14702135848696798</v>
      </c>
      <c r="E98" s="100">
        <f t="shared" si="926"/>
        <v>1.0918886314721647E-2</v>
      </c>
      <c r="F98" s="100">
        <f t="shared" si="927"/>
        <v>9.636316339523273E-3</v>
      </c>
      <c r="G98" s="110">
        <f t="shared" si="928"/>
        <v>1290</v>
      </c>
      <c r="H98" s="100">
        <f t="shared" si="929"/>
        <v>-7.8771408198684226E-3</v>
      </c>
      <c r="I98" s="100"/>
      <c r="J98" s="362">
        <f t="shared" si="930"/>
        <v>1290</v>
      </c>
      <c r="K98" s="363"/>
      <c r="L98" s="365">
        <v>92846</v>
      </c>
      <c r="M98" s="100">
        <f t="shared" si="931"/>
        <v>0.49684327383803434</v>
      </c>
      <c r="N98" s="100">
        <f t="shared" si="932"/>
        <v>-2.7175372452980162E-3</v>
      </c>
      <c r="O98" s="362">
        <f t="shared" si="933"/>
        <v>86</v>
      </c>
      <c r="P98" s="363"/>
      <c r="Q98" s="365">
        <v>1076354</v>
      </c>
      <c r="R98" s="100">
        <f t="shared" si="934"/>
        <v>0.33541841536329797</v>
      </c>
      <c r="S98" s="100">
        <f t="shared" si="935"/>
        <v>4.3863741059522364E-2</v>
      </c>
      <c r="T98" s="362">
        <f t="shared" si="936"/>
        <v>16190</v>
      </c>
      <c r="U98" s="363"/>
      <c r="V98" s="365">
        <v>588891</v>
      </c>
      <c r="W98" s="365">
        <v>730310</v>
      </c>
      <c r="X98" s="100">
        <f t="shared" si="893"/>
        <v>0.21094244799592027</v>
      </c>
      <c r="Y98" s="100">
        <f t="shared" si="894"/>
        <v>0.19560661921195491</v>
      </c>
      <c r="Z98" s="35">
        <f t="shared" si="937"/>
        <v>1319201</v>
      </c>
      <c r="AA98" s="100">
        <f t="shared" si="938"/>
        <v>1.3967712216743533</v>
      </c>
      <c r="AB98" s="100">
        <f t="shared" si="939"/>
        <v>3.8220199789554377E-2</v>
      </c>
      <c r="AC98" s="100">
        <f t="shared" si="924"/>
        <v>0.20240425981829052</v>
      </c>
      <c r="AD98" s="100"/>
      <c r="AE98" s="100"/>
      <c r="AF98" s="365">
        <v>3007005.35</v>
      </c>
      <c r="AG98" s="100">
        <f t="shared" si="779"/>
        <v>0.47084616161708109</v>
      </c>
      <c r="AH98" s="100">
        <f t="shared" si="780"/>
        <v>4.7647987418491286E-2</v>
      </c>
      <c r="AI98" s="100">
        <f t="shared" si="797"/>
        <v>0.11549679293944236</v>
      </c>
      <c r="AJ98" s="100"/>
    </row>
    <row r="99" spans="2:36">
      <c r="B99" s="125">
        <v>45366</v>
      </c>
      <c r="C99" s="365">
        <v>441171</v>
      </c>
      <c r="D99" s="100">
        <f t="shared" si="925"/>
        <v>0.16304479095017863</v>
      </c>
      <c r="E99" s="100">
        <f t="shared" si="926"/>
        <v>9.9536883360079476E-3</v>
      </c>
      <c r="F99" s="100">
        <f t="shared" si="927"/>
        <v>5.4744068063149404E-3</v>
      </c>
      <c r="G99" s="110">
        <f t="shared" si="928"/>
        <v>922</v>
      </c>
      <c r="H99" s="100">
        <f t="shared" si="929"/>
        <v>-1.088279804943669E-2</v>
      </c>
      <c r="I99" s="100"/>
      <c r="J99" s="362">
        <f t="shared" si="930"/>
        <v>922</v>
      </c>
      <c r="K99" s="363"/>
      <c r="L99" s="365">
        <v>92760</v>
      </c>
      <c r="M99" s="100">
        <f t="shared" si="931"/>
        <v>0.54408224984569176</v>
      </c>
      <c r="N99" s="100">
        <f t="shared" si="932"/>
        <v>-1.3995047906125524E-3</v>
      </c>
      <c r="O99" s="362">
        <f t="shared" si="933"/>
        <v>-504</v>
      </c>
      <c r="P99" s="363"/>
      <c r="Q99" s="365">
        <v>1060164</v>
      </c>
      <c r="R99" s="100">
        <f t="shared" si="934"/>
        <v>0.33350288841099845</v>
      </c>
      <c r="S99" s="100">
        <f t="shared" si="935"/>
        <v>5.0862813240012648E-2</v>
      </c>
      <c r="T99" s="362">
        <f t="shared" si="936"/>
        <v>-2125</v>
      </c>
      <c r="U99" s="363"/>
      <c r="V99" s="365">
        <v>581626</v>
      </c>
      <c r="W99" s="365">
        <v>725319</v>
      </c>
      <c r="X99" s="100">
        <f t="shared" si="893"/>
        <v>0.2279761678553181</v>
      </c>
      <c r="Y99" s="100">
        <f t="shared" si="894"/>
        <v>0.20215497166648158</v>
      </c>
      <c r="Z99" s="35">
        <f t="shared" si="937"/>
        <v>1306945</v>
      </c>
      <c r="AA99" s="100">
        <f t="shared" si="938"/>
        <v>1.4893299533146231</v>
      </c>
      <c r="AB99" s="100">
        <f t="shared" si="939"/>
        <v>5.235081876661226E-2</v>
      </c>
      <c r="AC99" s="100">
        <f t="shared" si="924"/>
        <v>0.21351074053268584</v>
      </c>
      <c r="AD99" s="100"/>
      <c r="AE99" s="100"/>
      <c r="AF99" s="365">
        <v>2989606.91</v>
      </c>
      <c r="AG99" s="100">
        <f t="shared" si="779"/>
        <v>0.48758847239825187</v>
      </c>
      <c r="AH99" s="100">
        <f t="shared" si="780"/>
        <v>4.8850984753058727E-2</v>
      </c>
      <c r="AI99" s="100">
        <f t="shared" si="797"/>
        <v>0.11873259819320023</v>
      </c>
      <c r="AJ99" s="100"/>
    </row>
    <row r="100" spans="2:36">
      <c r="B100" s="125">
        <v>45359</v>
      </c>
      <c r="C100" s="365">
        <v>440249</v>
      </c>
      <c r="D100" s="100">
        <f t="shared" si="925"/>
        <v>0.17636606403988397</v>
      </c>
      <c r="E100" s="100">
        <f t="shared" si="926"/>
        <v>6.8058169610289224E-3</v>
      </c>
      <c r="F100" s="100">
        <f t="shared" si="927"/>
        <v>8.8209684423033643E-4</v>
      </c>
      <c r="G100" s="110">
        <f t="shared" si="928"/>
        <v>1520</v>
      </c>
      <c r="H100" s="100">
        <f t="shared" si="929"/>
        <v>-1.414793300893259E-2</v>
      </c>
      <c r="I100" s="100"/>
      <c r="J100" s="362">
        <f t="shared" si="930"/>
        <v>1520</v>
      </c>
      <c r="K100" s="363"/>
      <c r="L100" s="365">
        <v>93264</v>
      </c>
      <c r="M100" s="100">
        <f t="shared" si="931"/>
        <v>0.5849008893145623</v>
      </c>
      <c r="N100" s="100">
        <f t="shared" si="932"/>
        <v>-5.5658627087198514E-3</v>
      </c>
      <c r="O100" s="362">
        <f t="shared" si="933"/>
        <v>-194</v>
      </c>
      <c r="P100" s="363"/>
      <c r="Q100" s="365">
        <v>1062289</v>
      </c>
      <c r="R100" s="100">
        <f t="shared" si="934"/>
        <v>0.3396777942543584</v>
      </c>
      <c r="S100" s="100">
        <f t="shared" si="935"/>
        <v>5.4052632727864466E-2</v>
      </c>
      <c r="T100" s="362">
        <f t="shared" si="936"/>
        <v>16520</v>
      </c>
      <c r="U100" s="363"/>
      <c r="V100" s="365">
        <v>580401</v>
      </c>
      <c r="W100" s="365">
        <v>736553</v>
      </c>
      <c r="X100" s="100">
        <f t="shared" si="893"/>
        <v>0.23546879190773592</v>
      </c>
      <c r="Y100" s="100">
        <f t="shared" si="894"/>
        <v>0.22567015953366315</v>
      </c>
      <c r="Z100" s="35">
        <f t="shared" si="937"/>
        <v>1316954</v>
      </c>
      <c r="AA100" s="100">
        <f t="shared" si="938"/>
        <v>1.5392019624532809</v>
      </c>
      <c r="AB100" s="100">
        <f t="shared" si="939"/>
        <v>5.5066458690341998E-2</v>
      </c>
      <c r="AC100" s="100">
        <f t="shared" si="924"/>
        <v>0.22996933841775774</v>
      </c>
      <c r="AD100" s="100"/>
      <c r="AE100" s="100"/>
      <c r="AF100" s="365">
        <v>2965321.83</v>
      </c>
      <c r="AG100" s="100">
        <f t="shared" si="779"/>
        <v>0.50179417071030463</v>
      </c>
      <c r="AH100" s="100">
        <f t="shared" si="780"/>
        <v>4.853073559778779E-2</v>
      </c>
      <c r="AI100" s="100">
        <f t="shared" si="797"/>
        <v>0.11465601206756144</v>
      </c>
      <c r="AJ100" s="100"/>
    </row>
    <row r="101" spans="2:36">
      <c r="B101" s="125">
        <v>45352</v>
      </c>
      <c r="C101" s="365">
        <v>438729</v>
      </c>
      <c r="D101" s="100">
        <f t="shared" si="925"/>
        <v>0.1864186408851618</v>
      </c>
      <c r="E101" s="100">
        <f t="shared" si="926"/>
        <v>4.5794989570191128E-3</v>
      </c>
      <c r="F101" s="100">
        <f t="shared" si="927"/>
        <v>-3.5567062991857731E-3</v>
      </c>
      <c r="G101" s="110">
        <f t="shared" si="928"/>
        <v>1047</v>
      </c>
      <c r="H101" s="100">
        <f t="shared" si="929"/>
        <v>-1.9422509996222779E-2</v>
      </c>
      <c r="I101" s="100"/>
      <c r="J101" s="362">
        <f t="shared" si="930"/>
        <v>1047</v>
      </c>
      <c r="K101" s="363"/>
      <c r="L101" s="365">
        <v>93458</v>
      </c>
      <c r="M101" s="100">
        <f t="shared" si="931"/>
        <v>0.62088822621326833</v>
      </c>
      <c r="N101" s="100">
        <f t="shared" si="932"/>
        <v>-6.1043049174749021E-3</v>
      </c>
      <c r="O101" s="362">
        <f t="shared" si="933"/>
        <v>359</v>
      </c>
      <c r="P101" s="363"/>
      <c r="Q101" s="365">
        <v>1045769</v>
      </c>
      <c r="R101" s="100">
        <f t="shared" si="934"/>
        <v>0.34891647632553041</v>
      </c>
      <c r="S101" s="100">
        <f t="shared" si="935"/>
        <v>4.3370291699383119E-2</v>
      </c>
      <c r="T101" s="362">
        <f t="shared" si="936"/>
        <v>14644</v>
      </c>
      <c r="U101" s="363"/>
      <c r="V101" s="365">
        <v>571593</v>
      </c>
      <c r="W101" s="365">
        <v>737306</v>
      </c>
      <c r="X101" s="100">
        <f t="shared" si="893"/>
        <v>0.22257775420239514</v>
      </c>
      <c r="Y101" s="100">
        <f t="shared" si="894"/>
        <v>0.21127977657302449</v>
      </c>
      <c r="Z101" s="35">
        <f t="shared" si="937"/>
        <v>1308899</v>
      </c>
      <c r="AA101" s="100">
        <f t="shared" si="938"/>
        <v>1.5516213929785345</v>
      </c>
      <c r="AB101" s="100">
        <f t="shared" si="939"/>
        <v>5.1856762859921086E-2</v>
      </c>
      <c r="AC101" s="100">
        <f t="shared" si="924"/>
        <v>0.21618778868105454</v>
      </c>
      <c r="AD101" s="100"/>
      <c r="AE101" s="100"/>
      <c r="AF101" s="365">
        <v>2916764.71</v>
      </c>
      <c r="AG101" s="100">
        <f t="shared" si="779"/>
        <v>0.5001617471458818</v>
      </c>
      <c r="AH101" s="100">
        <f t="shared" si="780"/>
        <v>4.0698641924646638E-2</v>
      </c>
      <c r="AI101" s="100">
        <f t="shared" si="797"/>
        <v>9.6414924904705476E-2</v>
      </c>
      <c r="AJ101" s="100"/>
    </row>
    <row r="102" spans="2:36">
      <c r="B102" s="125">
        <v>45345</v>
      </c>
      <c r="C102" s="365">
        <v>437682</v>
      </c>
      <c r="D102" s="100">
        <f t="shared" si="925"/>
        <v>0.19069366484928568</v>
      </c>
      <c r="E102" s="100">
        <f t="shared" si="926"/>
        <v>2.3450847116049632E-3</v>
      </c>
      <c r="F102" s="100">
        <f t="shared" si="927"/>
        <v>-6.7828379902466918E-3</v>
      </c>
      <c r="G102" s="110">
        <f t="shared" si="928"/>
        <v>859</v>
      </c>
      <c r="H102" s="100">
        <f t="shared" si="929"/>
        <v>-2.2153807657764334E-2</v>
      </c>
      <c r="I102" s="100"/>
      <c r="J102" s="362">
        <f t="shared" si="930"/>
        <v>859</v>
      </c>
      <c r="K102" s="363"/>
      <c r="L102" s="365">
        <v>93099</v>
      </c>
      <c r="M102" s="100">
        <f t="shared" ref="M102:M134" si="940">(L102-L154)/L154</f>
        <v>0.6502637082373327</v>
      </c>
      <c r="N102" s="100">
        <f t="shared" ref="N102:N134" si="941">(L102-L106)/L106</f>
        <v>-1.0585047026940858E-2</v>
      </c>
      <c r="O102" s="362">
        <f t="shared" ref="O102:O130" si="942">L102-L103</f>
        <v>209</v>
      </c>
      <c r="P102" s="363"/>
      <c r="Q102" s="365">
        <v>1031125</v>
      </c>
      <c r="R102" s="100">
        <f t="shared" ref="R102:R134" si="943">(Q102-Q154)/Q154</f>
        <v>0.35443080174448449</v>
      </c>
      <c r="S102" s="100">
        <f t="shared" ref="S102:S134" si="944">(Q102-Q106)/Q106</f>
        <v>3.5188113344878647E-2</v>
      </c>
      <c r="T102" s="362">
        <f t="shared" ref="T102:T130" si="945">Q102-Q103</f>
        <v>22274</v>
      </c>
      <c r="U102" s="363"/>
      <c r="V102" s="365">
        <v>561930</v>
      </c>
      <c r="W102" s="365">
        <v>708707</v>
      </c>
      <c r="X102" s="100">
        <f t="shared" si="893"/>
        <v>0.22741718816552536</v>
      </c>
      <c r="Y102" s="100">
        <f t="shared" si="894"/>
        <v>0.21577315856016277</v>
      </c>
      <c r="Z102" s="35">
        <f t="shared" ref="Z102:Z134" si="946">V102+W102</f>
        <v>1270637</v>
      </c>
      <c r="AA102" s="100">
        <f t="shared" ref="AA102:AA134" si="947">(Z102-Z154)/Z154</f>
        <v>1.531000264964467</v>
      </c>
      <c r="AB102" s="100">
        <f t="shared" ref="AB102:AB134" si="948">(Z102-Z106)/Z106</f>
        <v>5.516493426794563E-2</v>
      </c>
      <c r="AC102" s="100">
        <f t="shared" si="924"/>
        <v>0.22089528432599048</v>
      </c>
      <c r="AD102" s="100"/>
      <c r="AE102" s="100"/>
      <c r="AF102" s="365">
        <v>2870244</v>
      </c>
      <c r="AG102" s="100">
        <f t="shared" si="779"/>
        <v>0.4988992487038052</v>
      </c>
      <c r="AH102" s="100">
        <f t="shared" si="780"/>
        <v>3.259289465596759E-2</v>
      </c>
      <c r="AI102" s="100">
        <f t="shared" si="797"/>
        <v>8.8330267340390706E-2</v>
      </c>
      <c r="AJ102" s="100"/>
    </row>
    <row r="103" spans="2:36">
      <c r="B103" s="125">
        <v>45338</v>
      </c>
      <c r="C103" s="365">
        <v>436823</v>
      </c>
      <c r="D103" s="100">
        <f t="shared" ref="D103:D134" si="949">(C103-C155)/C155</f>
        <v>0.19309658441370764</v>
      </c>
      <c r="E103" s="100">
        <f t="shared" ref="E103:E134" si="950">(C103-C107)/C107</f>
        <v>5.9785322588773188E-4</v>
      </c>
      <c r="F103" s="100">
        <f t="shared" ref="F103:F112" si="951">(C103-C116)/C116</f>
        <v>-9.4986077476349844E-3</v>
      </c>
      <c r="G103" s="110">
        <f t="shared" si="928"/>
        <v>-450</v>
      </c>
      <c r="H103" s="100">
        <f t="shared" si="929"/>
        <v>-2.2828547652496041E-2</v>
      </c>
      <c r="I103" s="100"/>
      <c r="J103" s="362">
        <f t="shared" ref="J103:J108" si="952">C103-C104</f>
        <v>-450</v>
      </c>
      <c r="K103" s="363"/>
      <c r="L103" s="365">
        <v>92890</v>
      </c>
      <c r="M103" s="100">
        <f t="shared" si="940"/>
        <v>0.68732607226674614</v>
      </c>
      <c r="N103" s="100">
        <f t="shared" si="941"/>
        <v>-1.1892604884690664E-2</v>
      </c>
      <c r="O103" s="362">
        <f t="shared" si="942"/>
        <v>-896</v>
      </c>
      <c r="P103" s="363"/>
      <c r="Q103" s="365">
        <v>1008851</v>
      </c>
      <c r="R103" s="100">
        <f t="shared" si="943"/>
        <v>0.40219045045106394</v>
      </c>
      <c r="S103" s="100">
        <f t="shared" si="944"/>
        <v>2.6003730364229184E-2</v>
      </c>
      <c r="T103" s="362">
        <f t="shared" si="945"/>
        <v>1037</v>
      </c>
      <c r="U103" s="363"/>
      <c r="V103" s="365">
        <v>555373</v>
      </c>
      <c r="W103" s="365">
        <v>686556</v>
      </c>
      <c r="X103" s="100">
        <f t="shared" si="893"/>
        <v>0.23701836016936884</v>
      </c>
      <c r="Y103" s="100">
        <f t="shared" si="894"/>
        <v>0.22600161429724497</v>
      </c>
      <c r="Z103" s="35">
        <f t="shared" si="946"/>
        <v>1241929</v>
      </c>
      <c r="AA103" s="100">
        <f t="shared" si="947"/>
        <v>1.5502890513363927</v>
      </c>
      <c r="AB103" s="100">
        <f t="shared" si="948"/>
        <v>5.9605807517829609E-2</v>
      </c>
      <c r="AC103" s="100">
        <f t="shared" si="924"/>
        <v>0.23090379471077557</v>
      </c>
      <c r="AD103" s="100"/>
      <c r="AE103" s="100"/>
      <c r="AF103" s="365">
        <v>2850363.83</v>
      </c>
      <c r="AG103" s="100">
        <f t="shared" si="779"/>
        <v>0.51606448515104664</v>
      </c>
      <c r="AH103" s="100">
        <f t="shared" si="780"/>
        <v>3.6402243650256842E-2</v>
      </c>
      <c r="AI103" s="100">
        <f t="shared" si="797"/>
        <v>9.2654840909732514E-2</v>
      </c>
      <c r="AJ103" s="100"/>
    </row>
    <row r="104" spans="2:36">
      <c r="B104" s="125">
        <v>45331</v>
      </c>
      <c r="C104" s="365">
        <v>437273</v>
      </c>
      <c r="D104" s="100">
        <f t="shared" si="949"/>
        <v>0.19785295774402503</v>
      </c>
      <c r="E104" s="100">
        <f t="shared" si="950"/>
        <v>-8.2032392512430537E-4</v>
      </c>
      <c r="F104" s="100">
        <f t="shared" si="951"/>
        <v>-1.1658315081899776E-2</v>
      </c>
      <c r="G104" s="110">
        <f t="shared" si="928"/>
        <v>544</v>
      </c>
      <c r="H104" s="100">
        <f t="shared" si="929"/>
        <v>-1.782754205880371E-2</v>
      </c>
      <c r="I104" s="100"/>
      <c r="J104" s="362">
        <f t="shared" si="952"/>
        <v>544</v>
      </c>
      <c r="K104" s="363"/>
      <c r="L104" s="365">
        <v>93786</v>
      </c>
      <c r="M104" s="100">
        <f t="shared" si="940"/>
        <v>0.72544353093898739</v>
      </c>
      <c r="N104" s="100">
        <f t="shared" si="941"/>
        <v>-1.3453952558775574E-2</v>
      </c>
      <c r="O104" s="362">
        <f t="shared" si="942"/>
        <v>-246</v>
      </c>
      <c r="P104" s="363"/>
      <c r="Q104" s="365">
        <v>1007814</v>
      </c>
      <c r="R104" s="100">
        <f t="shared" si="943"/>
        <v>0.40046440355337259</v>
      </c>
      <c r="S104" s="100">
        <f t="shared" si="944"/>
        <v>1.5386754414422764E-2</v>
      </c>
      <c r="T104" s="362">
        <f t="shared" si="945"/>
        <v>5515</v>
      </c>
      <c r="U104" s="363"/>
      <c r="V104" s="365">
        <v>545866</v>
      </c>
      <c r="W104" s="365">
        <v>702353</v>
      </c>
      <c r="X104" s="100">
        <f t="shared" si="893"/>
        <v>0.24030292633382336</v>
      </c>
      <c r="Y104" s="100">
        <f t="shared" si="894"/>
        <v>0.22460141996317581</v>
      </c>
      <c r="Z104" s="35">
        <f t="shared" si="946"/>
        <v>1248219</v>
      </c>
      <c r="AA104" s="100">
        <f t="shared" si="947"/>
        <v>1.5225399824685937</v>
      </c>
      <c r="AB104" s="100">
        <f t="shared" si="948"/>
        <v>4.6762273188886476E-2</v>
      </c>
      <c r="AC104" s="100">
        <f t="shared" si="924"/>
        <v>0.23141875393999661</v>
      </c>
      <c r="AD104" s="100"/>
      <c r="AE104" s="100"/>
      <c r="AF104" s="365">
        <v>2828073.35</v>
      </c>
      <c r="AG104" s="100">
        <f t="shared" si="779"/>
        <v>0.51879392952522463</v>
      </c>
      <c r="AH104" s="100">
        <f t="shared" si="780"/>
        <v>3.4060729630561296E-2</v>
      </c>
      <c r="AI104" s="100">
        <f t="shared" si="797"/>
        <v>9.136374325893909E-2</v>
      </c>
      <c r="AJ104" s="100"/>
    </row>
    <row r="105" spans="2:36">
      <c r="B105" s="125">
        <v>45324</v>
      </c>
      <c r="C105" s="365">
        <v>436729</v>
      </c>
      <c r="D105" s="100">
        <f t="shared" si="949"/>
        <v>0.20035836302330379</v>
      </c>
      <c r="E105" s="100">
        <f t="shared" si="950"/>
        <v>-2.4599936958378827E-3</v>
      </c>
      <c r="F105" s="100">
        <f t="shared" si="951"/>
        <v>-1.396878866421624E-2</v>
      </c>
      <c r="G105" s="110">
        <f t="shared" si="928"/>
        <v>71</v>
      </c>
      <c r="H105" s="100">
        <f t="shared" ref="H105:H168" si="953">(C105-C130)/C130</f>
        <v>-1.8317381394449713E-2</v>
      </c>
      <c r="I105" s="100"/>
      <c r="J105" s="362">
        <f t="shared" si="952"/>
        <v>71</v>
      </c>
      <c r="K105" s="363"/>
      <c r="L105" s="365">
        <v>94032</v>
      </c>
      <c r="M105" s="100">
        <f t="shared" si="940"/>
        <v>0.74742505122022607</v>
      </c>
      <c r="N105" s="100">
        <f t="shared" si="941"/>
        <v>-1.3595166163141994E-2</v>
      </c>
      <c r="O105" s="362">
        <f t="shared" si="942"/>
        <v>-63</v>
      </c>
      <c r="P105" s="363"/>
      <c r="Q105" s="365">
        <v>1002299</v>
      </c>
      <c r="R105" s="100">
        <f t="shared" si="943"/>
        <v>0.40252708962856698</v>
      </c>
      <c r="S105" s="100">
        <f t="shared" si="944"/>
        <v>1.9638980502424228E-2</v>
      </c>
      <c r="T105" s="362">
        <f t="shared" si="945"/>
        <v>6224</v>
      </c>
      <c r="U105" s="363"/>
      <c r="V105" s="365">
        <v>540533</v>
      </c>
      <c r="W105" s="365">
        <v>703837</v>
      </c>
      <c r="X105" s="100">
        <f t="shared" si="893"/>
        <v>0.22439073008193064</v>
      </c>
      <c r="Y105" s="100">
        <f t="shared" si="894"/>
        <v>0.25489549327566136</v>
      </c>
      <c r="Z105" s="35">
        <f t="shared" si="946"/>
        <v>1244370</v>
      </c>
      <c r="AA105" s="100">
        <f t="shared" si="947"/>
        <v>1.5365588006606465</v>
      </c>
      <c r="AB105" s="100">
        <f t="shared" si="948"/>
        <v>6.2585071190817354E-2</v>
      </c>
      <c r="AC105" s="100">
        <f t="shared" si="924"/>
        <v>0.24146001771846792</v>
      </c>
      <c r="AD105" s="100"/>
      <c r="AE105" s="100"/>
      <c r="AF105" s="365">
        <v>2802698.68</v>
      </c>
      <c r="AG105" s="100">
        <f t="shared" si="779"/>
        <v>0.52017074215213177</v>
      </c>
      <c r="AH105" s="100">
        <f t="shared" si="780"/>
        <v>2.9291466739672214E-2</v>
      </c>
      <c r="AI105" s="100">
        <f t="shared" si="797"/>
        <v>7.9894998107572404E-2</v>
      </c>
      <c r="AJ105" s="100"/>
    </row>
    <row r="106" spans="2:36">
      <c r="B106" s="125">
        <v>45317</v>
      </c>
      <c r="C106" s="365">
        <v>436658</v>
      </c>
      <c r="D106" s="100">
        <f t="shared" si="949"/>
        <v>0.2058921242726876</v>
      </c>
      <c r="E106" s="100">
        <f t="shared" si="950"/>
        <v>-3.6894643773886259E-3</v>
      </c>
      <c r="F106" s="100">
        <f t="shared" si="951"/>
        <v>-1.4854188005649284E-2</v>
      </c>
      <c r="G106" s="110">
        <f t="shared" si="928"/>
        <v>96</v>
      </c>
      <c r="H106" s="100">
        <f t="shared" si="953"/>
        <v>-1.5407302515721852E-2</v>
      </c>
      <c r="I106" s="100"/>
      <c r="J106" s="362">
        <f t="shared" si="952"/>
        <v>96</v>
      </c>
      <c r="K106" s="363"/>
      <c r="L106" s="365">
        <v>94095</v>
      </c>
      <c r="M106" s="100">
        <f t="shared" si="940"/>
        <v>0.78262389278680966</v>
      </c>
      <c r="N106" s="100">
        <f t="shared" si="941"/>
        <v>-1.7859006742792727E-2</v>
      </c>
      <c r="O106" s="362">
        <f t="shared" si="942"/>
        <v>87</v>
      </c>
      <c r="P106" s="363"/>
      <c r="Q106" s="365">
        <v>996075</v>
      </c>
      <c r="R106" s="100">
        <f t="shared" si="943"/>
        <v>0.41374930616535061</v>
      </c>
      <c r="S106" s="100">
        <f t="shared" si="944"/>
        <v>1.6881410541081058E-2</v>
      </c>
      <c r="T106" s="362">
        <f t="shared" si="945"/>
        <v>12793</v>
      </c>
      <c r="U106" s="363"/>
      <c r="V106" s="365">
        <v>522514</v>
      </c>
      <c r="W106" s="365">
        <v>681693</v>
      </c>
      <c r="X106" s="100">
        <f t="shared" si="893"/>
        <v>0.20584420679500967</v>
      </c>
      <c r="Y106" s="100">
        <f t="shared" si="894"/>
        <v>0.22542518214387794</v>
      </c>
      <c r="Z106" s="35">
        <f t="shared" si="946"/>
        <v>1204207</v>
      </c>
      <c r="AA106" s="100">
        <f t="shared" si="947"/>
        <v>1.5173671085301059</v>
      </c>
      <c r="AB106" s="100">
        <f t="shared" si="948"/>
        <v>4.498022775611716E-2</v>
      </c>
      <c r="AC106" s="100">
        <f t="shared" si="924"/>
        <v>0.21685130187781235</v>
      </c>
      <c r="AD106" s="100"/>
      <c r="AE106" s="100"/>
      <c r="AF106" s="365">
        <v>2779647.25</v>
      </c>
      <c r="AG106" s="100">
        <f t="shared" si="779"/>
        <v>0.53381503628567473</v>
      </c>
      <c r="AH106" s="100">
        <f t="shared" si="780"/>
        <v>1.8201660715236916E-2</v>
      </c>
      <c r="AI106" s="100">
        <f t="shared" si="797"/>
        <v>7.4425556888712344E-2</v>
      </c>
      <c r="AJ106" s="100"/>
    </row>
    <row r="107" spans="2:36">
      <c r="B107" s="125">
        <v>45310</v>
      </c>
      <c r="C107" s="365">
        <v>436562</v>
      </c>
      <c r="D107" s="100">
        <f t="shared" si="949"/>
        <v>0.20930018941904296</v>
      </c>
      <c r="E107" s="100">
        <f t="shared" si="950"/>
        <v>-3.8244059164198449E-3</v>
      </c>
      <c r="F107" s="100">
        <f t="shared" si="951"/>
        <v>-1.5557174137071805E-2</v>
      </c>
      <c r="G107" s="110">
        <f t="shared" ref="G107:G170" si="954">C107-C108</f>
        <v>-1070</v>
      </c>
      <c r="H107" s="100">
        <f t="shared" si="953"/>
        <v>-1.1715115555183288E-2</v>
      </c>
      <c r="I107" s="100"/>
      <c r="J107" s="362">
        <f t="shared" si="952"/>
        <v>-1070</v>
      </c>
      <c r="K107" s="363"/>
      <c r="L107" s="365">
        <v>94008</v>
      </c>
      <c r="M107" s="100">
        <f t="shared" si="940"/>
        <v>0.81716611930806649</v>
      </c>
      <c r="N107" s="100">
        <f t="shared" si="941"/>
        <v>8.961823704292016E-3</v>
      </c>
      <c r="O107" s="362">
        <f t="shared" si="942"/>
        <v>-1057</v>
      </c>
      <c r="P107" s="363"/>
      <c r="Q107" s="365">
        <v>983282</v>
      </c>
      <c r="R107" s="100">
        <f t="shared" si="943"/>
        <v>0.41883475936075792</v>
      </c>
      <c r="S107" s="100">
        <f t="shared" si="944"/>
        <v>1.7508966619134446E-2</v>
      </c>
      <c r="T107" s="362">
        <f t="shared" si="945"/>
        <v>-9260</v>
      </c>
      <c r="U107" s="363"/>
      <c r="V107" s="365">
        <v>517461</v>
      </c>
      <c r="W107" s="365">
        <v>654606</v>
      </c>
      <c r="X107" s="100">
        <f t="shared" si="893"/>
        <v>0.19466550307865993</v>
      </c>
      <c r="Y107" s="100">
        <f t="shared" si="894"/>
        <v>0.23758550151435517</v>
      </c>
      <c r="Z107" s="35">
        <f t="shared" si="946"/>
        <v>1172067</v>
      </c>
      <c r="AA107" s="100">
        <f t="shared" si="947"/>
        <v>1.5497606179222216</v>
      </c>
      <c r="AB107" s="100">
        <f t="shared" si="948"/>
        <v>6.8296911230695187E-2</v>
      </c>
      <c r="AC107" s="100">
        <f t="shared" si="924"/>
        <v>0.21826228768679559</v>
      </c>
      <c r="AD107" s="100"/>
      <c r="AE107" s="100"/>
      <c r="AF107" s="365">
        <v>2750248.61</v>
      </c>
      <c r="AG107" s="100">
        <f t="shared" si="779"/>
        <v>0.54264848745910699</v>
      </c>
      <c r="AH107" s="100">
        <f t="shared" si="780"/>
        <v>2.0248768177668498E-2</v>
      </c>
      <c r="AI107" s="100">
        <f t="shared" si="797"/>
        <v>7.3170107469051143E-2</v>
      </c>
      <c r="AJ107" s="100"/>
    </row>
    <row r="108" spans="2:36">
      <c r="B108" s="125">
        <v>45303</v>
      </c>
      <c r="C108" s="365">
        <v>437632</v>
      </c>
      <c r="D108" s="100">
        <f t="shared" si="949"/>
        <v>0.21098819483530268</v>
      </c>
      <c r="E108" s="100">
        <f t="shared" si="950"/>
        <v>-2.5913407738468305E-3</v>
      </c>
      <c r="F108" s="100">
        <f t="shared" si="951"/>
        <v>-1.662138871848801E-2</v>
      </c>
      <c r="G108" s="110">
        <f t="shared" si="954"/>
        <v>-174</v>
      </c>
      <c r="H108" s="100">
        <f t="shared" si="953"/>
        <v>-5.1896389075162244E-3</v>
      </c>
      <c r="I108" s="100"/>
      <c r="J108" s="362">
        <f t="shared" si="952"/>
        <v>-174</v>
      </c>
      <c r="K108" s="363"/>
      <c r="L108" s="365">
        <v>95065</v>
      </c>
      <c r="M108" s="100">
        <f t="shared" si="940"/>
        <v>0.85553834229466064</v>
      </c>
      <c r="N108" s="100">
        <f t="shared" si="941"/>
        <v>3.5149231791108161E-2</v>
      </c>
      <c r="O108" s="362">
        <f t="shared" si="942"/>
        <v>-263</v>
      </c>
      <c r="P108" s="363"/>
      <c r="Q108" s="365">
        <v>992542</v>
      </c>
      <c r="R108" s="100">
        <f t="shared" si="943"/>
        <v>0.42868711700030604</v>
      </c>
      <c r="S108" s="100">
        <f t="shared" si="944"/>
        <v>4.4290785589081338E-2</v>
      </c>
      <c r="T108" s="362">
        <f t="shared" si="945"/>
        <v>9548</v>
      </c>
      <c r="U108" s="363"/>
      <c r="V108" s="365">
        <v>510317</v>
      </c>
      <c r="W108" s="365">
        <v>682140</v>
      </c>
      <c r="X108" s="100">
        <f t="shared" si="893"/>
        <v>0.19202864697693106</v>
      </c>
      <c r="Y108" s="100">
        <f t="shared" si="894"/>
        <v>0.24590643007826413</v>
      </c>
      <c r="Z108" s="35">
        <f t="shared" si="946"/>
        <v>1192457</v>
      </c>
      <c r="AA108" s="100">
        <f t="shared" si="947"/>
        <v>1.5762455202767989</v>
      </c>
      <c r="AB108" s="100">
        <f t="shared" si="948"/>
        <v>0.10720755435262003</v>
      </c>
      <c r="AC108" s="100">
        <f t="shared" si="924"/>
        <v>0.22226436097099977</v>
      </c>
      <c r="AD108" s="100"/>
      <c r="AE108" s="100"/>
      <c r="AF108" s="365">
        <v>2734919.98</v>
      </c>
      <c r="AG108" s="100">
        <f t="shared" si="779"/>
        <v>0.54766430279822675</v>
      </c>
      <c r="AH108" s="100">
        <f t="shared" si="780"/>
        <v>2.342690098876412E-2</v>
      </c>
      <c r="AI108" s="100">
        <f t="shared" si="797"/>
        <v>6.9437127666378801E-2</v>
      </c>
      <c r="AJ108" s="100"/>
    </row>
    <row r="109" spans="2:36">
      <c r="B109" s="125">
        <v>45296</v>
      </c>
      <c r="C109" s="365">
        <v>437806</v>
      </c>
      <c r="D109" s="100">
        <f t="shared" si="949"/>
        <v>0.21368732228096457</v>
      </c>
      <c r="E109" s="100">
        <f t="shared" si="950"/>
        <v>-4.6719304507560344E-3</v>
      </c>
      <c r="F109" s="100">
        <f t="shared" si="951"/>
        <v>-1.6968181011893669E-2</v>
      </c>
      <c r="G109" s="110">
        <f t="shared" si="954"/>
        <v>-469</v>
      </c>
      <c r="H109" s="100">
        <f t="shared" si="953"/>
        <v>-4.2012442127951962E-3</v>
      </c>
      <c r="I109" s="100"/>
      <c r="J109" s="362">
        <f>C109-C110</f>
        <v>-469</v>
      </c>
      <c r="K109" s="363"/>
      <c r="L109" s="365">
        <v>95328</v>
      </c>
      <c r="M109" s="100">
        <f t="shared" si="940"/>
        <v>0.8890305520888363</v>
      </c>
      <c r="N109" s="100">
        <f t="shared" si="941"/>
        <v>4.2439883211040273E-2</v>
      </c>
      <c r="O109" s="362">
        <f t="shared" si="942"/>
        <v>-478</v>
      </c>
      <c r="P109" s="363"/>
      <c r="Q109" s="365">
        <v>982994</v>
      </c>
      <c r="R109" s="100">
        <f t="shared" si="943"/>
        <v>0.44042160093448901</v>
      </c>
      <c r="S109" s="100">
        <f t="shared" si="944"/>
        <v>3.2946247587062771E-2</v>
      </c>
      <c r="T109" s="362">
        <f t="shared" si="945"/>
        <v>3455</v>
      </c>
      <c r="U109" s="363"/>
      <c r="V109" s="365">
        <v>510455</v>
      </c>
      <c r="W109" s="365">
        <v>660623</v>
      </c>
      <c r="X109" s="100">
        <f t="shared" si="893"/>
        <v>0.19007430168769976</v>
      </c>
      <c r="Y109" s="100">
        <f t="shared" si="894"/>
        <v>0.24541516163817481</v>
      </c>
      <c r="Z109" s="35">
        <f t="shared" si="946"/>
        <v>1171078</v>
      </c>
      <c r="AA109" s="100">
        <f t="shared" si="947"/>
        <v>1.6016555290939467</v>
      </c>
      <c r="AB109" s="100">
        <f t="shared" si="948"/>
        <v>9.3728431589555072E-2</v>
      </c>
      <c r="AC109" s="100">
        <f t="shared" si="924"/>
        <v>0.2206727115995793</v>
      </c>
      <c r="AD109" s="100"/>
      <c r="AE109" s="100"/>
      <c r="AF109" s="365">
        <v>2722939.78</v>
      </c>
      <c r="AG109" s="100">
        <f t="shared" si="779"/>
        <v>0.56079868643303987</v>
      </c>
      <c r="AH109" s="100">
        <f t="shared" si="780"/>
        <v>2.3545291296399623E-2</v>
      </c>
      <c r="AI109" s="100">
        <f t="shared" si="797"/>
        <v>6.5214808191880955E-2</v>
      </c>
      <c r="AJ109" s="100"/>
    </row>
    <row r="110" spans="2:36">
      <c r="B110" s="125">
        <v>45289</v>
      </c>
      <c r="C110" s="365">
        <v>438275</v>
      </c>
      <c r="D110" s="100">
        <f t="shared" si="949"/>
        <v>0.21716930368862211</v>
      </c>
      <c r="E110" s="100">
        <f t="shared" si="950"/>
        <v>-4.5878331573149817E-3</v>
      </c>
      <c r="F110" s="100">
        <f t="shared" si="951"/>
        <v>-1.7263338221510671E-2</v>
      </c>
      <c r="G110" s="110">
        <f t="shared" si="954"/>
        <v>37</v>
      </c>
      <c r="H110" s="100">
        <f t="shared" si="953"/>
        <v>-1.3920245428687059E-3</v>
      </c>
      <c r="I110" s="100"/>
      <c r="J110" s="362">
        <f>C110-C111</f>
        <v>37</v>
      </c>
      <c r="K110" s="363"/>
      <c r="L110" s="365">
        <v>95806</v>
      </c>
      <c r="M110" s="100">
        <f t="shared" si="940"/>
        <v>0.92992980571779416</v>
      </c>
      <c r="N110" s="100">
        <f t="shared" si="941"/>
        <v>5.2073267152771677E-2</v>
      </c>
      <c r="O110" s="362">
        <f t="shared" si="942"/>
        <v>2633</v>
      </c>
      <c r="P110" s="363"/>
      <c r="Q110" s="365">
        <v>979539</v>
      </c>
      <c r="R110" s="100">
        <f t="shared" si="943"/>
        <v>0.45423691944816214</v>
      </c>
      <c r="S110" s="100">
        <f t="shared" si="944"/>
        <v>3.5556387209722741E-2</v>
      </c>
      <c r="T110" s="362">
        <f t="shared" si="945"/>
        <v>13177</v>
      </c>
      <c r="U110" s="363"/>
      <c r="V110" s="365">
        <v>499595</v>
      </c>
      <c r="W110" s="365">
        <v>652778</v>
      </c>
      <c r="X110" s="100">
        <f t="shared" si="893"/>
        <v>0.16371619575598054</v>
      </c>
      <c r="Y110" s="100">
        <f t="shared" si="894"/>
        <v>0.22224073786284154</v>
      </c>
      <c r="Z110" s="35">
        <f t="shared" si="946"/>
        <v>1152373</v>
      </c>
      <c r="AA110" s="100">
        <f t="shared" si="947"/>
        <v>1.5873016999176999</v>
      </c>
      <c r="AB110" s="100">
        <f t="shared" si="948"/>
        <v>7.074875189434239E-2</v>
      </c>
      <c r="AC110" s="100">
        <f t="shared" si="924"/>
        <v>0.19616086062489554</v>
      </c>
      <c r="AD110" s="100"/>
      <c r="AE110" s="100"/>
      <c r="AF110" s="365">
        <v>2729957.49</v>
      </c>
      <c r="AG110" s="100">
        <f t="shared" si="779"/>
        <v>0.56687655524963954</v>
      </c>
      <c r="AH110" s="100">
        <f t="shared" si="780"/>
        <v>2.6193894258748265E-2</v>
      </c>
      <c r="AI110" s="100">
        <f t="shared" si="797"/>
        <v>6.4022643035049662E-2</v>
      </c>
      <c r="AJ110" s="100"/>
    </row>
    <row r="111" spans="2:36">
      <c r="B111" s="125">
        <v>45282</v>
      </c>
      <c r="C111" s="365">
        <v>438238</v>
      </c>
      <c r="D111" s="100">
        <f t="shared" si="949"/>
        <v>0.22205540093424198</v>
      </c>
      <c r="E111" s="100">
        <f t="shared" si="950"/>
        <v>-5.521125737795317E-3</v>
      </c>
      <c r="F111" s="100">
        <f t="shared" si="951"/>
        <v>-1.7458662631018442E-2</v>
      </c>
      <c r="G111" s="110">
        <f t="shared" si="954"/>
        <v>-531</v>
      </c>
      <c r="H111" s="100">
        <f t="shared" si="953"/>
        <v>-6.6387836082862882E-4</v>
      </c>
      <c r="I111" s="100"/>
      <c r="J111" s="362">
        <f>C111-C112</f>
        <v>-531</v>
      </c>
      <c r="K111" s="363"/>
      <c r="L111" s="365">
        <v>93173</v>
      </c>
      <c r="M111" s="100">
        <f t="shared" si="940"/>
        <v>0.99762488183905074</v>
      </c>
      <c r="N111" s="100">
        <f t="shared" si="941"/>
        <v>3.4232814217052029E-2</v>
      </c>
      <c r="O111" s="362">
        <f t="shared" si="942"/>
        <v>1336</v>
      </c>
      <c r="P111" s="363"/>
      <c r="Q111" s="365">
        <v>966362</v>
      </c>
      <c r="R111" s="100">
        <f t="shared" si="943"/>
        <v>0.46141243837618545</v>
      </c>
      <c r="S111" s="100">
        <f t="shared" si="944"/>
        <v>2.8917071176305868E-2</v>
      </c>
      <c r="T111" s="362">
        <f t="shared" si="945"/>
        <v>15916</v>
      </c>
      <c r="U111" s="363"/>
      <c r="V111" s="365">
        <v>486308</v>
      </c>
      <c r="W111" s="365">
        <v>610828</v>
      </c>
      <c r="X111" s="100">
        <f t="shared" si="893"/>
        <v>0.13381765956653113</v>
      </c>
      <c r="Y111" s="100">
        <f t="shared" si="894"/>
        <v>0.20541662719838338</v>
      </c>
      <c r="Z111" s="35">
        <f t="shared" si="946"/>
        <v>1097136</v>
      </c>
      <c r="AA111" s="100">
        <f t="shared" si="947"/>
        <v>1.606122736110571</v>
      </c>
      <c r="AB111" s="100">
        <f t="shared" si="948"/>
        <v>5.4186340130406963E-2</v>
      </c>
      <c r="AC111" s="100">
        <f t="shared" si="924"/>
        <v>0.17259482198433598</v>
      </c>
      <c r="AD111" s="100"/>
      <c r="AE111" s="100"/>
      <c r="AF111" s="365">
        <v>2695664.72</v>
      </c>
      <c r="AG111" s="100">
        <f t="shared" si="779"/>
        <v>0.60397953500728641</v>
      </c>
      <c r="AH111" s="100">
        <f t="shared" si="780"/>
        <v>2.2133834397932602E-2</v>
      </c>
      <c r="AI111" s="100">
        <f t="shared" si="797"/>
        <v>5.7483378655950421E-2</v>
      </c>
      <c r="AJ111" s="100"/>
    </row>
    <row r="112" spans="2:36">
      <c r="B112" s="125">
        <v>45275</v>
      </c>
      <c r="C112" s="365">
        <v>438769</v>
      </c>
      <c r="D112" s="100">
        <f t="shared" si="949"/>
        <v>0.2274593667697343</v>
      </c>
      <c r="E112" s="100">
        <f t="shared" si="950"/>
        <v>-5.0860294050955532E-3</v>
      </c>
      <c r="F112" s="100">
        <f t="shared" si="951"/>
        <v>-1.7462105350372955E-2</v>
      </c>
      <c r="G112" s="110">
        <f t="shared" si="954"/>
        <v>-1092</v>
      </c>
      <c r="H112" s="100">
        <f t="shared" si="953"/>
        <v>-1.7577914665038176E-4</v>
      </c>
      <c r="I112" s="100"/>
      <c r="J112" s="362">
        <f t="shared" ref="J112:J175" si="955">C112-C113</f>
        <v>-1092</v>
      </c>
      <c r="K112" s="363"/>
      <c r="L112" s="365">
        <v>91837</v>
      </c>
      <c r="M112" s="100">
        <f t="shared" si="940"/>
        <v>1.0632261067736415</v>
      </c>
      <c r="N112" s="100">
        <f t="shared" si="941"/>
        <v>2.8536549854965336E-2</v>
      </c>
      <c r="O112" s="362">
        <f t="shared" si="942"/>
        <v>390</v>
      </c>
      <c r="P112" s="363"/>
      <c r="Q112" s="365">
        <v>950446</v>
      </c>
      <c r="R112" s="100">
        <f t="shared" si="943"/>
        <v>0.46692923799600555</v>
      </c>
      <c r="S112" s="100">
        <f t="shared" si="944"/>
        <v>2.6928558231399977E-2</v>
      </c>
      <c r="T112" s="362">
        <f t="shared" si="945"/>
        <v>-1195</v>
      </c>
      <c r="U112" s="363"/>
      <c r="V112" s="365">
        <v>473646</v>
      </c>
      <c r="W112" s="365">
        <v>603349</v>
      </c>
      <c r="X112" s="100">
        <f t="shared" si="893"/>
        <v>0.11641556041635238</v>
      </c>
      <c r="Y112" s="100">
        <f t="shared" si="894"/>
        <v>0.20109369681068137</v>
      </c>
      <c r="Z112" s="35">
        <f t="shared" si="946"/>
        <v>1076995</v>
      </c>
      <c r="AA112" s="100">
        <f t="shared" si="947"/>
        <v>1.6592067300118822</v>
      </c>
      <c r="AB112" s="100">
        <f t="shared" si="948"/>
        <v>6.74339937182655E-2</v>
      </c>
      <c r="AC112" s="100">
        <f t="shared" si="924"/>
        <v>0.16232223779906732</v>
      </c>
      <c r="AD112" s="100"/>
      <c r="AE112" s="100"/>
      <c r="AF112" s="365">
        <v>2672315.9</v>
      </c>
      <c r="AG112" s="100">
        <f t="shared" si="779"/>
        <v>0.58785555545243107</v>
      </c>
      <c r="AH112" s="100">
        <f t="shared" si="780"/>
        <v>2.4402174151588393E-2</v>
      </c>
      <c r="AI112" s="100">
        <f t="shared" si="797"/>
        <v>5.852100536738996E-2</v>
      </c>
      <c r="AJ112" s="100"/>
    </row>
    <row r="113" spans="2:36">
      <c r="B113" s="125">
        <v>45268</v>
      </c>
      <c r="C113" s="365">
        <v>439861</v>
      </c>
      <c r="D113" s="100">
        <f t="shared" si="949"/>
        <v>0.23115244686864056</v>
      </c>
      <c r="E113" s="100">
        <f t="shared" si="950"/>
        <v>-5.8088153859019824E-3</v>
      </c>
      <c r="F113" s="100">
        <f t="shared" ref="F113:F176" si="956">(C113-C126)/C126</f>
        <v>-1.6892443101432886E-2</v>
      </c>
      <c r="G113" s="110">
        <f t="shared" si="954"/>
        <v>-434</v>
      </c>
      <c r="H113" s="100">
        <f t="shared" si="953"/>
        <v>6.705449585905055E-3</v>
      </c>
      <c r="I113" s="100"/>
      <c r="J113" s="362">
        <f t="shared" si="955"/>
        <v>-434</v>
      </c>
      <c r="K113" s="363"/>
      <c r="L113" s="365">
        <v>91447</v>
      </c>
      <c r="M113" s="100">
        <f t="shared" si="940"/>
        <v>1.1352960488371888</v>
      </c>
      <c r="N113" s="100">
        <f t="shared" si="941"/>
        <v>2.409989361106445E-2</v>
      </c>
      <c r="O113" s="362">
        <f t="shared" si="942"/>
        <v>383</v>
      </c>
      <c r="P113" s="363"/>
      <c r="Q113" s="365">
        <v>951641</v>
      </c>
      <c r="R113" s="100">
        <f t="shared" si="943"/>
        <v>0.48429073993930605</v>
      </c>
      <c r="S113" s="100">
        <f t="shared" si="944"/>
        <v>2.2426665320106967E-2</v>
      </c>
      <c r="T113" s="362">
        <f t="shared" si="945"/>
        <v>5735</v>
      </c>
      <c r="U113" s="363"/>
      <c r="V113" s="365">
        <v>469782</v>
      </c>
      <c r="W113" s="365">
        <v>600939</v>
      </c>
      <c r="X113" s="100">
        <f t="shared" si="893"/>
        <v>0.11311142914008966</v>
      </c>
      <c r="Y113" s="100">
        <f t="shared" si="894"/>
        <v>0.19943594840903919</v>
      </c>
      <c r="Z113" s="35">
        <f t="shared" si="946"/>
        <v>1070721</v>
      </c>
      <c r="AA113" s="100">
        <f t="shared" si="947"/>
        <v>1.6503065899285079</v>
      </c>
      <c r="AB113" s="100">
        <f t="shared" si="948"/>
        <v>5.6309765864313174E-2</v>
      </c>
      <c r="AC113" s="100">
        <f t="shared" si="924"/>
        <v>0.15996650279179514</v>
      </c>
      <c r="AD113" s="100"/>
      <c r="AE113" s="100"/>
      <c r="AF113" s="365">
        <v>2660302.19</v>
      </c>
      <c r="AG113" s="100">
        <f t="shared" si="779"/>
        <v>0.61673811979230164</v>
      </c>
      <c r="AH113" s="100">
        <f t="shared" si="780"/>
        <v>2.6620245291146084E-2</v>
      </c>
      <c r="AI113" s="100">
        <f t="shared" si="797"/>
        <v>5.8187693790431053E-2</v>
      </c>
      <c r="AJ113" s="100"/>
    </row>
    <row r="114" spans="2:36">
      <c r="B114" s="125">
        <v>45261</v>
      </c>
      <c r="C114" s="365">
        <v>440295</v>
      </c>
      <c r="D114" s="100">
        <f t="shared" si="949"/>
        <v>0.2348988221293016</v>
      </c>
      <c r="E114" s="100">
        <f t="shared" si="950"/>
        <v>-5.9176006285616232E-3</v>
      </c>
      <c r="F114" s="100">
        <f t="shared" si="956"/>
        <v>-1.6315979964164274E-2</v>
      </c>
      <c r="G114" s="110">
        <f t="shared" si="954"/>
        <v>-376</v>
      </c>
      <c r="H114" s="100">
        <f t="shared" si="953"/>
        <v>9.7719189904661684E-3</v>
      </c>
      <c r="I114" s="100"/>
      <c r="J114" s="362">
        <f t="shared" si="955"/>
        <v>-376</v>
      </c>
      <c r="K114" s="363"/>
      <c r="L114" s="365">
        <v>91064</v>
      </c>
      <c r="M114" s="100">
        <f t="shared" si="940"/>
        <v>1.2179658546660481</v>
      </c>
      <c r="N114" s="100">
        <f t="shared" si="941"/>
        <v>2.2398365312285982E-2</v>
      </c>
      <c r="O114" s="362">
        <f t="shared" si="942"/>
        <v>975</v>
      </c>
      <c r="P114" s="363"/>
      <c r="Q114" s="365">
        <v>945906</v>
      </c>
      <c r="R114" s="100">
        <f t="shared" si="943"/>
        <v>0.49623237032564993</v>
      </c>
      <c r="S114" s="100">
        <f t="shared" si="944"/>
        <v>2.0383814629831392E-2</v>
      </c>
      <c r="T114" s="362">
        <f t="shared" si="945"/>
        <v>6703</v>
      </c>
      <c r="U114" s="363"/>
      <c r="V114" s="365">
        <v>467531</v>
      </c>
      <c r="W114" s="365">
        <v>608700</v>
      </c>
      <c r="X114" s="100">
        <f t="shared" si="893"/>
        <v>0.11437894475907176</v>
      </c>
      <c r="Y114" s="100">
        <f t="shared" si="894"/>
        <v>0.21492883475011826</v>
      </c>
      <c r="Z114" s="35">
        <f t="shared" si="946"/>
        <v>1076231</v>
      </c>
      <c r="AA114" s="100">
        <f t="shared" si="947"/>
        <v>1.675731138882631</v>
      </c>
      <c r="AB114" s="100">
        <f t="shared" si="948"/>
        <v>7.3714213882659044E-2</v>
      </c>
      <c r="AC114" s="100">
        <f t="shared" si="924"/>
        <v>0.16910340542343202</v>
      </c>
      <c r="AD114" s="100"/>
      <c r="AE114" s="100"/>
      <c r="AF114" s="365">
        <v>2660274.54</v>
      </c>
      <c r="AG114" s="100">
        <f t="shared" si="779"/>
        <v>0.6576423730619837</v>
      </c>
      <c r="AH114" s="100">
        <f t="shared" si="780"/>
        <v>2.5018204717933833E-2</v>
      </c>
      <c r="AI114" s="100">
        <f t="shared" si="797"/>
        <v>5.9590307316950031E-2</v>
      </c>
      <c r="AJ114" s="100"/>
    </row>
    <row r="115" spans="2:36">
      <c r="B115" s="125">
        <v>45254</v>
      </c>
      <c r="C115" s="365">
        <v>440671</v>
      </c>
      <c r="D115" s="100">
        <f t="shared" si="949"/>
        <v>0.23876708392467022</v>
      </c>
      <c r="E115" s="100">
        <f t="shared" si="950"/>
        <v>-5.8004430988038138E-3</v>
      </c>
      <c r="F115" s="100">
        <f t="shared" si="956"/>
        <v>-1.4220585735121737E-2</v>
      </c>
      <c r="G115" s="110">
        <f t="shared" si="954"/>
        <v>-341</v>
      </c>
      <c r="H115" s="100">
        <f t="shared" si="953"/>
        <v>1.5200442137714602E-2</v>
      </c>
      <c r="I115" s="100"/>
      <c r="J115" s="362">
        <f t="shared" si="955"/>
        <v>-341</v>
      </c>
      <c r="K115" s="363"/>
      <c r="L115" s="365">
        <v>90089</v>
      </c>
      <c r="M115" s="100">
        <f t="shared" si="940"/>
        <v>1.3060363584238199</v>
      </c>
      <c r="N115" s="100">
        <f t="shared" si="941"/>
        <v>1.6553451738845884E-2</v>
      </c>
      <c r="O115" s="362">
        <f t="shared" si="942"/>
        <v>800</v>
      </c>
      <c r="P115" s="363"/>
      <c r="Q115" s="365">
        <v>939203</v>
      </c>
      <c r="R115" s="100">
        <f t="shared" si="943"/>
        <v>0.50334834078461055</v>
      </c>
      <c r="S115" s="100">
        <f t="shared" si="944"/>
        <v>1.4372024503831965E-2</v>
      </c>
      <c r="T115" s="362">
        <f t="shared" si="945"/>
        <v>13680</v>
      </c>
      <c r="U115" s="363"/>
      <c r="V115" s="365">
        <v>457815</v>
      </c>
      <c r="W115" s="365">
        <v>582927</v>
      </c>
      <c r="X115" s="100">
        <f t="shared" si="893"/>
        <v>0.11602583010538274</v>
      </c>
      <c r="Y115" s="100">
        <f t="shared" si="894"/>
        <v>0.21946407987967007</v>
      </c>
      <c r="Z115" s="35">
        <f t="shared" si="946"/>
        <v>1040742</v>
      </c>
      <c r="AA115" s="100">
        <f t="shared" si="947"/>
        <v>1.6660201053915371</v>
      </c>
      <c r="AB115" s="100">
        <f t="shared" si="948"/>
        <v>5.1669901951174657E-2</v>
      </c>
      <c r="AC115" s="100">
        <f t="shared" si="924"/>
        <v>0.17169272199568134</v>
      </c>
      <c r="AD115" s="100"/>
      <c r="AE115" s="100"/>
      <c r="AF115" s="365">
        <v>2637291.35</v>
      </c>
      <c r="AG115" s="100">
        <f t="shared" si="779"/>
        <v>0.68788832823024859</v>
      </c>
      <c r="AH115" s="100">
        <f t="shared" si="780"/>
        <v>1.9400295271831371E-2</v>
      </c>
      <c r="AI115" s="100">
        <f t="shared" si="797"/>
        <v>5.5573140271589487E-2</v>
      </c>
      <c r="AJ115" s="100"/>
    </row>
    <row r="116" spans="2:36">
      <c r="B116" s="125">
        <v>45247</v>
      </c>
      <c r="C116" s="365">
        <v>441012</v>
      </c>
      <c r="D116" s="100">
        <f t="shared" si="949"/>
        <v>0.24199746622513599</v>
      </c>
      <c r="E116" s="100">
        <f t="shared" si="950"/>
        <v>-5.522469845149855E-3</v>
      </c>
      <c r="F116" s="100">
        <f t="shared" si="956"/>
        <v>-9.4292581029177241E-3</v>
      </c>
      <c r="G116" s="110">
        <f t="shared" si="954"/>
        <v>-1419</v>
      </c>
      <c r="H116" s="100">
        <f t="shared" si="953"/>
        <v>2.211087825952365E-2</v>
      </c>
      <c r="I116" s="100"/>
      <c r="J116" s="362">
        <f t="shared" si="955"/>
        <v>-1419</v>
      </c>
      <c r="K116" s="363"/>
      <c r="L116" s="365">
        <v>89289</v>
      </c>
      <c r="M116" s="100">
        <f t="shared" si="940"/>
        <v>1.3546509558080679</v>
      </c>
      <c r="N116" s="100">
        <f t="shared" si="941"/>
        <v>1.8083759962601052E-2</v>
      </c>
      <c r="O116" s="362">
        <f t="shared" si="942"/>
        <v>-6</v>
      </c>
      <c r="P116" s="363"/>
      <c r="Q116" s="365">
        <v>925523</v>
      </c>
      <c r="R116" s="100">
        <f t="shared" si="943"/>
        <v>0.50731195061025491</v>
      </c>
      <c r="S116" s="100">
        <f t="shared" si="944"/>
        <v>1.1665287571418733E-2</v>
      </c>
      <c r="T116" s="362">
        <f t="shared" si="945"/>
        <v>-5244</v>
      </c>
      <c r="U116" s="363"/>
      <c r="V116" s="365">
        <v>448961</v>
      </c>
      <c r="W116" s="365">
        <v>559996</v>
      </c>
      <c r="X116" s="100">
        <f t="shared" si="893"/>
        <v>9.3717036427108019E-2</v>
      </c>
      <c r="Y116" s="100">
        <f t="shared" si="894"/>
        <v>0.23597053072070839</v>
      </c>
      <c r="Z116" s="35">
        <f t="shared" si="946"/>
        <v>1008957</v>
      </c>
      <c r="AA116" s="100">
        <f t="shared" si="947"/>
        <v>1.6848877460199765</v>
      </c>
      <c r="AB116" s="100">
        <f t="shared" si="948"/>
        <v>4.8723548225149439E-2</v>
      </c>
      <c r="AC116" s="100">
        <f t="shared" si="924"/>
        <v>0.16835172012093941</v>
      </c>
      <c r="AD116" s="100"/>
      <c r="AE116" s="100"/>
      <c r="AF116" s="365">
        <v>2608658.9500000002</v>
      </c>
      <c r="AG116" s="100">
        <f t="shared" si="779"/>
        <v>0.6881309724995599</v>
      </c>
      <c r="AH116" s="100">
        <f t="shared" si="780"/>
        <v>1.7920632899293586E-2</v>
      </c>
      <c r="AI116" s="100">
        <f t="shared" si="797"/>
        <v>4.9417597658780878E-2</v>
      </c>
      <c r="AJ116" s="100"/>
    </row>
    <row r="117" spans="2:36">
      <c r="B117" s="125">
        <v>45240</v>
      </c>
      <c r="C117" s="365">
        <v>442431</v>
      </c>
      <c r="D117" s="100">
        <f t="shared" si="949"/>
        <v>0.24459147698549005</v>
      </c>
      <c r="E117" s="100">
        <f t="shared" si="950"/>
        <v>-5.8378218048711428E-3</v>
      </c>
      <c r="F117" s="100">
        <f t="shared" si="956"/>
        <v>-5.5003843750421463E-3</v>
      </c>
      <c r="G117" s="110">
        <f t="shared" si="954"/>
        <v>-485</v>
      </c>
      <c r="H117" s="100">
        <f t="shared" si="953"/>
        <v>3.609415749878913E-2</v>
      </c>
      <c r="I117" s="100"/>
      <c r="J117" s="362">
        <f t="shared" si="955"/>
        <v>-485</v>
      </c>
      <c r="K117" s="363"/>
      <c r="L117" s="365">
        <v>89295</v>
      </c>
      <c r="M117" s="100">
        <f t="shared" si="940"/>
        <v>1.42465103978008</v>
      </c>
      <c r="N117" s="100">
        <f t="shared" si="941"/>
        <v>1.4958115004717035E-2</v>
      </c>
      <c r="O117" s="362">
        <f t="shared" si="942"/>
        <v>226</v>
      </c>
      <c r="P117" s="363"/>
      <c r="Q117" s="365">
        <v>930767</v>
      </c>
      <c r="R117" s="100">
        <f t="shared" si="943"/>
        <v>0.51957044458692681</v>
      </c>
      <c r="S117" s="100">
        <f t="shared" si="944"/>
        <v>1.1685666336237631E-2</v>
      </c>
      <c r="T117" s="362">
        <f t="shared" si="945"/>
        <v>3757</v>
      </c>
      <c r="U117" s="363"/>
      <c r="V117" s="365">
        <v>440107</v>
      </c>
      <c r="W117" s="365">
        <v>573536</v>
      </c>
      <c r="X117" s="100">
        <f t="shared" si="893"/>
        <v>8.031144679900537E-2</v>
      </c>
      <c r="Y117" s="100">
        <f t="shared" si="894"/>
        <v>0.23887512447375414</v>
      </c>
      <c r="Z117" s="35">
        <f t="shared" si="946"/>
        <v>1013643</v>
      </c>
      <c r="AA117" s="100">
        <f t="shared" si="947"/>
        <v>1.6961450777317839</v>
      </c>
      <c r="AB117" s="100">
        <f t="shared" si="948"/>
        <v>3.8980620389437205E-2</v>
      </c>
      <c r="AC117" s="100">
        <f t="shared" si="924"/>
        <v>0.1646544216155103</v>
      </c>
      <c r="AD117" s="100"/>
      <c r="AE117" s="100"/>
      <c r="AF117" s="365">
        <v>2591320.6</v>
      </c>
      <c r="AG117" s="100">
        <f t="shared" si="779"/>
        <v>0.69388271732449369</v>
      </c>
      <c r="AH117" s="100">
        <f t="shared" si="780"/>
        <v>1.328539028286942E-2</v>
      </c>
      <c r="AI117" s="100">
        <f t="shared" si="797"/>
        <v>4.7472136706764194E-2</v>
      </c>
      <c r="AJ117" s="100"/>
    </row>
    <row r="118" spans="2:36">
      <c r="B118" s="125">
        <v>45233</v>
      </c>
      <c r="C118" s="365">
        <v>442916</v>
      </c>
      <c r="D118" s="100">
        <f t="shared" si="949"/>
        <v>0.2465624376600575</v>
      </c>
      <c r="E118" s="100">
        <f t="shared" si="950"/>
        <v>-5.4943944602492802E-3</v>
      </c>
      <c r="F118" s="100">
        <f t="shared" si="956"/>
        <v>-1.2965313839514217E-3</v>
      </c>
      <c r="G118" s="110">
        <f t="shared" si="954"/>
        <v>-326</v>
      </c>
      <c r="H118" s="100">
        <f t="shared" si="953"/>
        <v>4.6334452399065598E-2</v>
      </c>
      <c r="I118" s="100"/>
      <c r="J118" s="362">
        <f t="shared" si="955"/>
        <v>-326</v>
      </c>
      <c r="K118" s="363"/>
      <c r="L118" s="365">
        <v>89069</v>
      </c>
      <c r="M118" s="100">
        <f t="shared" si="940"/>
        <v>1.4933501518085737</v>
      </c>
      <c r="N118" s="100">
        <f t="shared" si="941"/>
        <v>1.4927243929397555E-2</v>
      </c>
      <c r="O118" s="362">
        <f t="shared" si="942"/>
        <v>447</v>
      </c>
      <c r="P118" s="363"/>
      <c r="Q118" s="365">
        <v>927010</v>
      </c>
      <c r="R118" s="100">
        <f t="shared" si="943"/>
        <v>0.53770638488448597</v>
      </c>
      <c r="S118" s="100">
        <f t="shared" si="944"/>
        <v>1.764782080809367E-2</v>
      </c>
      <c r="T118" s="362">
        <f t="shared" si="945"/>
        <v>1114</v>
      </c>
      <c r="U118" s="363"/>
      <c r="V118" s="365">
        <v>441471</v>
      </c>
      <c r="W118" s="365">
        <v>560873</v>
      </c>
      <c r="X118" s="100">
        <f t="shared" si="893"/>
        <v>8.3941632722210349E-2</v>
      </c>
      <c r="Y118" s="100">
        <f t="shared" si="894"/>
        <v>0.26023300490950557</v>
      </c>
      <c r="Z118" s="35">
        <f t="shared" si="946"/>
        <v>1002344</v>
      </c>
      <c r="AA118" s="100">
        <f t="shared" si="947"/>
        <v>1.7393231280193782</v>
      </c>
      <c r="AB118" s="100">
        <f t="shared" si="948"/>
        <v>4.4792890341692627E-2</v>
      </c>
      <c r="AC118" s="100">
        <f t="shared" si="924"/>
        <v>0.17599356123978985</v>
      </c>
      <c r="AD118" s="100"/>
      <c r="AE118" s="100"/>
      <c r="AF118" s="365">
        <v>2595343.7000000002</v>
      </c>
      <c r="AG118" s="100">
        <f t="shared" si="779"/>
        <v>0.7124629580466838</v>
      </c>
      <c r="AH118" s="100">
        <f t="shared" si="780"/>
        <v>1.529918578937762E-2</v>
      </c>
      <c r="AI118" s="100">
        <f t="shared" si="797"/>
        <v>4.996159732924501E-2</v>
      </c>
      <c r="AJ118" s="100"/>
    </row>
    <row r="119" spans="2:36">
      <c r="B119" s="125">
        <v>45226</v>
      </c>
      <c r="C119" s="365">
        <v>443242</v>
      </c>
      <c r="D119" s="100">
        <f t="shared" si="949"/>
        <v>0.248898828916087</v>
      </c>
      <c r="E119" s="100">
        <f t="shared" si="950"/>
        <v>-6.1259176543924081E-3</v>
      </c>
      <c r="F119" s="100">
        <f t="shared" si="956"/>
        <v>3.4070046203962989E-3</v>
      </c>
      <c r="G119" s="110">
        <f t="shared" si="954"/>
        <v>-219</v>
      </c>
      <c r="H119" s="100">
        <f t="shared" si="953"/>
        <v>6.8214325281362329E-2</v>
      </c>
      <c r="I119" s="100"/>
      <c r="J119" s="362">
        <f t="shared" si="955"/>
        <v>-219</v>
      </c>
      <c r="K119" s="363"/>
      <c r="L119" s="365">
        <v>88622</v>
      </c>
      <c r="M119" s="100">
        <f t="shared" si="940"/>
        <v>1.5601840563817111</v>
      </c>
      <c r="N119" s="100">
        <f t="shared" si="941"/>
        <v>7.7896676029430159E-3</v>
      </c>
      <c r="O119" s="362">
        <f t="shared" si="942"/>
        <v>919</v>
      </c>
      <c r="P119" s="363"/>
      <c r="Q119" s="365">
        <v>925896</v>
      </c>
      <c r="R119" s="100">
        <f t="shared" si="943"/>
        <v>0.54813200655445027</v>
      </c>
      <c r="S119" s="100">
        <f t="shared" si="944"/>
        <v>1.2372892475234534E-2</v>
      </c>
      <c r="T119" s="362">
        <f t="shared" si="945"/>
        <v>11045</v>
      </c>
      <c r="U119" s="363"/>
      <c r="V119" s="365">
        <v>433318</v>
      </c>
      <c r="W119" s="365">
        <v>556291</v>
      </c>
      <c r="X119" s="100">
        <f t="shared" si="893"/>
        <v>8.456122523045656E-2</v>
      </c>
      <c r="Y119" s="100">
        <f t="shared" si="894"/>
        <v>0.26907406055518041</v>
      </c>
      <c r="Z119" s="35">
        <f t="shared" si="946"/>
        <v>989609</v>
      </c>
      <c r="AA119" s="100">
        <f t="shared" si="947"/>
        <v>1.7264905489913469</v>
      </c>
      <c r="AB119" s="100">
        <f t="shared" si="948"/>
        <v>2.7212155371691513E-2</v>
      </c>
      <c r="AC119" s="100">
        <f t="shared" si="924"/>
        <v>0.18109101932622568</v>
      </c>
      <c r="AD119" s="100"/>
      <c r="AE119" s="100"/>
      <c r="AF119" s="365">
        <v>2587100.83</v>
      </c>
      <c r="AG119" s="100">
        <f t="shared" si="779"/>
        <v>0.73187860174200803</v>
      </c>
      <c r="AH119" s="100">
        <f t="shared" si="780"/>
        <v>8.3431236633543897E-3</v>
      </c>
      <c r="AI119" s="100">
        <f t="shared" si="797"/>
        <v>5.3724422416972957E-2</v>
      </c>
      <c r="AJ119" s="100"/>
    </row>
    <row r="120" spans="2:36">
      <c r="B120" s="125">
        <v>45219</v>
      </c>
      <c r="C120" s="365">
        <v>443461</v>
      </c>
      <c r="D120" s="100">
        <f t="shared" si="949"/>
        <v>0.25061126004454648</v>
      </c>
      <c r="E120" s="100">
        <f t="shared" si="950"/>
        <v>-5.7485566952525085E-3</v>
      </c>
      <c r="F120" s="100">
        <f t="shared" si="956"/>
        <v>8.0606480797426779E-3</v>
      </c>
      <c r="G120" s="110">
        <f t="shared" si="954"/>
        <v>-1568</v>
      </c>
      <c r="H120" s="100">
        <f t="shared" si="953"/>
        <v>7.9986604553005367E-2</v>
      </c>
      <c r="I120" s="100"/>
      <c r="J120" s="362">
        <f t="shared" si="955"/>
        <v>-1568</v>
      </c>
      <c r="K120" s="363"/>
      <c r="L120" s="365">
        <v>87703</v>
      </c>
      <c r="M120" s="100">
        <f t="shared" si="940"/>
        <v>1.6185283955807204</v>
      </c>
      <c r="N120" s="100">
        <f t="shared" si="941"/>
        <v>6.5532754900610567E-3</v>
      </c>
      <c r="O120" s="362">
        <f t="shared" si="942"/>
        <v>-276</v>
      </c>
      <c r="P120" s="363"/>
      <c r="Q120" s="365">
        <v>914851</v>
      </c>
      <c r="R120" s="100">
        <f t="shared" si="943"/>
        <v>0.55200847931615271</v>
      </c>
      <c r="S120" s="100">
        <f t="shared" si="944"/>
        <v>8.4358651584328891E-3</v>
      </c>
      <c r="T120" s="362">
        <f t="shared" si="945"/>
        <v>-5165</v>
      </c>
      <c r="U120" s="363"/>
      <c r="V120" s="365">
        <v>433143</v>
      </c>
      <c r="W120" s="365">
        <v>528938</v>
      </c>
      <c r="X120" s="100">
        <f t="shared" si="893"/>
        <v>8.5742861654847763E-2</v>
      </c>
      <c r="Y120" s="100">
        <f t="shared" si="894"/>
        <v>0.30204610128102877</v>
      </c>
      <c r="Z120" s="35">
        <f t="shared" si="946"/>
        <v>962081</v>
      </c>
      <c r="AA120" s="100">
        <f t="shared" si="947"/>
        <v>1.7490142170645173</v>
      </c>
      <c r="AB120" s="100">
        <f t="shared" si="948"/>
        <v>2.8251008926433872E-2</v>
      </c>
      <c r="AC120" s="100">
        <f t="shared" si="924"/>
        <v>0.19487489024097926</v>
      </c>
      <c r="AD120" s="100"/>
      <c r="AE120" s="100"/>
      <c r="AF120" s="365">
        <v>2562733.15</v>
      </c>
      <c r="AG120" s="100">
        <f t="shared" si="779"/>
        <v>0.7517929122789101</v>
      </c>
      <c r="AH120" s="100">
        <f t="shared" si="780"/>
        <v>5.3356005102913094E-3</v>
      </c>
      <c r="AI120" s="100">
        <f t="shared" si="797"/>
        <v>5.0705040119771554E-2</v>
      </c>
      <c r="AJ120" s="100"/>
    </row>
    <row r="121" spans="2:36">
      <c r="B121" s="125">
        <v>45212</v>
      </c>
      <c r="C121" s="365">
        <v>445029</v>
      </c>
      <c r="D121" s="100">
        <f t="shared" si="949"/>
        <v>0.25295816110387143</v>
      </c>
      <c r="E121" s="100">
        <f t="shared" si="950"/>
        <v>-3.4440520683346508E-3</v>
      </c>
      <c r="F121" s="100">
        <f t="shared" si="956"/>
        <v>1.2227617915752564E-2</v>
      </c>
      <c r="G121" s="110">
        <f t="shared" si="954"/>
        <v>-334</v>
      </c>
      <c r="H121" s="100">
        <f t="shared" si="953"/>
        <v>9.7739406049694055E-2</v>
      </c>
      <c r="I121" s="100"/>
      <c r="J121" s="362">
        <f t="shared" si="955"/>
        <v>-334</v>
      </c>
      <c r="K121" s="363"/>
      <c r="L121" s="365">
        <v>87979</v>
      </c>
      <c r="M121" s="100">
        <f t="shared" si="940"/>
        <v>1.6835047983673075</v>
      </c>
      <c r="N121" s="100">
        <f t="shared" si="941"/>
        <v>1.3524566557225967E-2</v>
      </c>
      <c r="O121" s="362">
        <f t="shared" si="942"/>
        <v>220</v>
      </c>
      <c r="P121" s="363"/>
      <c r="Q121" s="365">
        <v>920016</v>
      </c>
      <c r="R121" s="100">
        <f t="shared" si="943"/>
        <v>0.56443412026571982</v>
      </c>
      <c r="S121" s="100">
        <f t="shared" si="944"/>
        <v>2.6945693377208452E-2</v>
      </c>
      <c r="T121" s="362">
        <f t="shared" si="945"/>
        <v>9082</v>
      </c>
      <c r="U121" s="363"/>
      <c r="V121" s="365">
        <v>428108</v>
      </c>
      <c r="W121" s="365">
        <v>547505</v>
      </c>
      <c r="X121" s="100">
        <f t="shared" si="893"/>
        <v>8.8130768863001821E-2</v>
      </c>
      <c r="Y121" s="100">
        <f t="shared" si="894"/>
        <v>0.32492147764251117</v>
      </c>
      <c r="Z121" s="35">
        <f t="shared" si="946"/>
        <v>975613</v>
      </c>
      <c r="AA121" s="100">
        <f t="shared" si="947"/>
        <v>1.7634724568517677</v>
      </c>
      <c r="AB121" s="100">
        <f t="shared" si="948"/>
        <v>5.2908031500481872E-2</v>
      </c>
      <c r="AC121" s="100">
        <f t="shared" si="924"/>
        <v>0.20943239574976705</v>
      </c>
      <c r="AD121" s="100"/>
      <c r="AE121" s="100"/>
      <c r="AF121" s="365">
        <v>2557345.27</v>
      </c>
      <c r="AG121" s="100">
        <f t="shared" si="779"/>
        <v>0.76589438218886363</v>
      </c>
      <c r="AH121" s="100">
        <f t="shared" si="780"/>
        <v>1.2980421316184753E-2</v>
      </c>
      <c r="AI121" s="100">
        <f t="shared" si="797"/>
        <v>5.6936508571800423E-2</v>
      </c>
      <c r="AJ121" s="100"/>
    </row>
    <row r="122" spans="2:36">
      <c r="B122" s="125">
        <v>45205</v>
      </c>
      <c r="C122" s="365">
        <v>445363</v>
      </c>
      <c r="D122" s="100">
        <f t="shared" si="949"/>
        <v>0.25620014764257587</v>
      </c>
      <c r="E122" s="100">
        <f t="shared" si="950"/>
        <v>-4.5952451728692792E-3</v>
      </c>
      <c r="F122" s="100">
        <f t="shared" si="956"/>
        <v>1.4757957386376966E-2</v>
      </c>
      <c r="G122" s="110">
        <f t="shared" si="954"/>
        <v>-611</v>
      </c>
      <c r="H122" s="100">
        <f t="shared" si="953"/>
        <v>0.10621269264702382</v>
      </c>
      <c r="I122" s="100"/>
      <c r="J122" s="362">
        <f t="shared" si="955"/>
        <v>-611</v>
      </c>
      <c r="K122" s="363"/>
      <c r="L122" s="365">
        <v>87759</v>
      </c>
      <c r="M122" s="100">
        <f t="shared" si="940"/>
        <v>1.7424944608855708</v>
      </c>
      <c r="N122" s="100">
        <f t="shared" si="941"/>
        <v>5.4189675320211721E-3</v>
      </c>
      <c r="O122" s="362">
        <f t="shared" si="942"/>
        <v>-178</v>
      </c>
      <c r="P122" s="363"/>
      <c r="Q122" s="365">
        <v>910934</v>
      </c>
      <c r="R122" s="100">
        <f t="shared" si="943"/>
        <v>0.56908701491760394</v>
      </c>
      <c r="S122" s="100">
        <f t="shared" si="944"/>
        <v>8.8309559670417294E-3</v>
      </c>
      <c r="T122" s="362">
        <f t="shared" si="945"/>
        <v>-3646</v>
      </c>
      <c r="U122" s="363"/>
      <c r="V122" s="365">
        <v>428927</v>
      </c>
      <c r="W122" s="365">
        <v>530444</v>
      </c>
      <c r="X122" s="100">
        <f t="shared" si="893"/>
        <v>9.8987452756634758E-2</v>
      </c>
      <c r="Y122" s="100">
        <f t="shared" si="894"/>
        <v>0.34023155076941447</v>
      </c>
      <c r="Z122" s="35">
        <f t="shared" si="946"/>
        <v>959371</v>
      </c>
      <c r="AA122" s="100">
        <f t="shared" si="947"/>
        <v>1.7682459149248513</v>
      </c>
      <c r="AB122" s="100">
        <f t="shared" si="948"/>
        <v>3.9335385922072405E-2</v>
      </c>
      <c r="AC122" s="100">
        <f t="shared" si="924"/>
        <v>0.22045230510387873</v>
      </c>
      <c r="AD122" s="100"/>
      <c r="AE122" s="100"/>
      <c r="AF122" s="365">
        <v>2556235.38</v>
      </c>
      <c r="AG122" s="100">
        <f t="shared" si="779"/>
        <v>0.78665679818395096</v>
      </c>
      <c r="AH122" s="100">
        <f t="shared" si="780"/>
        <v>1.6793066485317636E-2</v>
      </c>
      <c r="AI122" s="100">
        <f t="shared" si="797"/>
        <v>6.3592935888414651E-2</v>
      </c>
      <c r="AJ122" s="100"/>
    </row>
    <row r="123" spans="2:36">
      <c r="B123" s="125">
        <v>45198</v>
      </c>
      <c r="C123" s="365">
        <v>445974</v>
      </c>
      <c r="D123" s="100">
        <f t="shared" si="949"/>
        <v>0.25832120459170677</v>
      </c>
      <c r="E123" s="100">
        <f t="shared" si="950"/>
        <v>-3.628255711598354E-3</v>
      </c>
      <c r="F123" s="100">
        <f t="shared" si="956"/>
        <v>1.6976910975104426E-2</v>
      </c>
      <c r="G123" s="110">
        <f t="shared" si="954"/>
        <v>-51</v>
      </c>
      <c r="H123" s="100">
        <f t="shared" si="953"/>
        <v>0.12346323752261504</v>
      </c>
      <c r="I123" s="100"/>
      <c r="J123" s="362">
        <f t="shared" si="955"/>
        <v>-51</v>
      </c>
      <c r="K123" s="363"/>
      <c r="L123" s="365">
        <v>87937</v>
      </c>
      <c r="M123" s="100">
        <f t="shared" si="940"/>
        <v>1.8052701576255772</v>
      </c>
      <c r="N123" s="100">
        <f t="shared" si="941"/>
        <v>5.6033940558281019E-3</v>
      </c>
      <c r="O123" s="362">
        <f t="shared" si="942"/>
        <v>805</v>
      </c>
      <c r="P123" s="363"/>
      <c r="Q123" s="365">
        <v>914580</v>
      </c>
      <c r="R123" s="100">
        <f t="shared" si="943"/>
        <v>0.58129192196663748</v>
      </c>
      <c r="S123" s="100">
        <f t="shared" si="944"/>
        <v>1.2433746463157055E-2</v>
      </c>
      <c r="T123" s="362">
        <f t="shared" si="945"/>
        <v>7382</v>
      </c>
      <c r="U123" s="363"/>
      <c r="V123" s="365">
        <v>429310</v>
      </c>
      <c r="W123" s="365">
        <v>534083</v>
      </c>
      <c r="X123" s="100">
        <f t="shared" si="893"/>
        <v>9.1375101359133265E-2</v>
      </c>
      <c r="Y123" s="100">
        <f t="shared" si="894"/>
        <v>0.37013782804153661</v>
      </c>
      <c r="Z123" s="35">
        <f t="shared" si="946"/>
        <v>963393</v>
      </c>
      <c r="AA123" s="100">
        <f t="shared" si="947"/>
        <v>1.7729971325723317</v>
      </c>
      <c r="AB123" s="100">
        <f t="shared" si="948"/>
        <v>4.6528149682639172E-2</v>
      </c>
      <c r="AC123" s="100">
        <f t="shared" si="924"/>
        <v>0.23012222197082177</v>
      </c>
      <c r="AD123" s="100"/>
      <c r="AE123" s="100"/>
      <c r="AF123" s="365">
        <v>2565694.92</v>
      </c>
      <c r="AG123" s="100">
        <f t="shared" si="779"/>
        <v>0.81587316784850228</v>
      </c>
      <c r="AH123" s="100">
        <f t="shared" si="780"/>
        <v>2.1919139505179566E-2</v>
      </c>
      <c r="AI123" s="100">
        <f t="shared" si="797"/>
        <v>5.9713567244305578E-2</v>
      </c>
      <c r="AJ123" s="100"/>
    </row>
    <row r="124" spans="2:36">
      <c r="B124" s="125">
        <v>45191</v>
      </c>
      <c r="C124" s="365">
        <v>446025</v>
      </c>
      <c r="D124" s="100">
        <f t="shared" si="949"/>
        <v>0.25998944719112399</v>
      </c>
      <c r="E124" s="100">
        <f t="shared" si="950"/>
        <v>-2.2437073292948095E-3</v>
      </c>
      <c r="F124" s="100">
        <f t="shared" si="956"/>
        <v>1.6358489560828735E-2</v>
      </c>
      <c r="G124" s="110">
        <f t="shared" si="954"/>
        <v>-542</v>
      </c>
      <c r="H124" s="100">
        <f t="shared" si="953"/>
        <v>0.13845080487406269</v>
      </c>
      <c r="I124" s="100"/>
      <c r="J124" s="362">
        <f t="shared" si="955"/>
        <v>-542</v>
      </c>
      <c r="K124" s="363"/>
      <c r="L124" s="365">
        <v>87132</v>
      </c>
      <c r="M124" s="100">
        <f t="shared" si="940"/>
        <v>1.8685979847516432</v>
      </c>
      <c r="N124" s="100">
        <f t="shared" si="941"/>
        <v>5.5119195259749213E-4</v>
      </c>
      <c r="O124" s="362">
        <f t="shared" si="942"/>
        <v>327</v>
      </c>
      <c r="P124" s="363"/>
      <c r="Q124" s="365">
        <v>907198</v>
      </c>
      <c r="R124" s="100">
        <f t="shared" si="943"/>
        <v>0.58400699758284758</v>
      </c>
      <c r="S124" s="100">
        <f t="shared" si="944"/>
        <v>8.0750635326486148E-3</v>
      </c>
      <c r="T124" s="362">
        <f t="shared" si="945"/>
        <v>11322</v>
      </c>
      <c r="U124" s="363"/>
      <c r="V124" s="365">
        <v>428912</v>
      </c>
      <c r="W124" s="365">
        <v>506736</v>
      </c>
      <c r="X124" s="100">
        <f t="shared" si="893"/>
        <v>8.7079968702908142E-2</v>
      </c>
      <c r="Y124" s="100">
        <f t="shared" si="894"/>
        <v>0.37741150168612875</v>
      </c>
      <c r="Z124" s="35">
        <f t="shared" si="946"/>
        <v>935648</v>
      </c>
      <c r="AA124" s="100">
        <f t="shared" si="947"/>
        <v>1.7787825119956555</v>
      </c>
      <c r="AB124" s="100">
        <f t="shared" si="948"/>
        <v>5.3375334088386218E-2</v>
      </c>
      <c r="AC124" s="100">
        <f t="shared" si="924"/>
        <v>0.22716900404618409</v>
      </c>
      <c r="AD124" s="100"/>
      <c r="AE124" s="100"/>
      <c r="AF124" s="365">
        <v>2549132</v>
      </c>
      <c r="AG124" s="100">
        <f t="shared" si="779"/>
        <v>0.84942328442061554</v>
      </c>
      <c r="AH124" s="100">
        <f t="shared" si="780"/>
        <v>2.0287451443996643E-2</v>
      </c>
      <c r="AI124" s="100">
        <f t="shared" si="797"/>
        <v>4.7345683987853805E-2</v>
      </c>
      <c r="AJ124" s="100"/>
    </row>
    <row r="125" spans="2:36">
      <c r="B125" s="125">
        <v>45184</v>
      </c>
      <c r="C125" s="365">
        <v>446567</v>
      </c>
      <c r="D125" s="100">
        <f t="shared" si="949"/>
        <v>0.26208448287551783</v>
      </c>
      <c r="E125" s="100">
        <f t="shared" si="950"/>
        <v>3.0479998203095169E-3</v>
      </c>
      <c r="F125" s="100">
        <f t="shared" si="956"/>
        <v>2.2053404382813804E-2</v>
      </c>
      <c r="G125" s="110">
        <f t="shared" si="954"/>
        <v>-852</v>
      </c>
      <c r="H125" s="100">
        <f t="shared" si="953"/>
        <v>0.15766561797638623</v>
      </c>
      <c r="I125" s="100"/>
      <c r="J125" s="362">
        <f t="shared" si="955"/>
        <v>-852</v>
      </c>
      <c r="K125" s="363"/>
      <c r="L125" s="365">
        <v>86805</v>
      </c>
      <c r="M125" s="100">
        <f t="shared" si="940"/>
        <v>1.9294413154998677</v>
      </c>
      <c r="N125" s="100">
        <f t="shared" si="941"/>
        <v>1.5229656294347721E-3</v>
      </c>
      <c r="O125" s="362">
        <f t="shared" si="942"/>
        <v>-481</v>
      </c>
      <c r="P125" s="363"/>
      <c r="Q125" s="365">
        <v>895876</v>
      </c>
      <c r="R125" s="100">
        <f t="shared" si="943"/>
        <v>0.58445135297182416</v>
      </c>
      <c r="S125" s="100">
        <f t="shared" si="944"/>
        <v>1.0105839016904702E-2</v>
      </c>
      <c r="T125" s="362">
        <f t="shared" si="945"/>
        <v>-7084</v>
      </c>
      <c r="U125" s="363"/>
      <c r="V125" s="365">
        <v>424256</v>
      </c>
      <c r="W125" s="365">
        <v>502333</v>
      </c>
      <c r="X125" s="100">
        <f t="shared" si="893"/>
        <v>0.10351098806989482</v>
      </c>
      <c r="Y125" s="100">
        <f t="shared" si="894"/>
        <v>0.41945046094353083</v>
      </c>
      <c r="Z125" s="35">
        <f t="shared" si="946"/>
        <v>926589</v>
      </c>
      <c r="AA125" s="100">
        <f t="shared" si="947"/>
        <v>1.8261451727427782</v>
      </c>
      <c r="AB125" s="100">
        <f t="shared" si="948"/>
        <v>7.2971248522128412E-2</v>
      </c>
      <c r="AC125" s="100">
        <f t="shared" si="924"/>
        <v>0.25494082950108643</v>
      </c>
      <c r="AD125" s="100"/>
      <c r="AE125" s="100"/>
      <c r="AF125" s="365">
        <v>2524575.2200000002</v>
      </c>
      <c r="AG125" s="100">
        <f t="shared" si="779"/>
        <v>0.86113632607227975</v>
      </c>
      <c r="AH125" s="100">
        <f t="shared" si="780"/>
        <v>1.5592192486981959E-2</v>
      </c>
      <c r="AI125" s="100">
        <f t="shared" si="797"/>
        <v>4.0020219252717426E-2</v>
      </c>
      <c r="AJ125" s="100"/>
    </row>
    <row r="126" spans="2:36">
      <c r="B126" s="125">
        <v>45177</v>
      </c>
      <c r="C126" s="365">
        <v>447419</v>
      </c>
      <c r="D126" s="100">
        <f t="shared" si="949"/>
        <v>0.26289358464883389</v>
      </c>
      <c r="E126" s="100">
        <f t="shared" si="950"/>
        <v>5.7116782578594582E-3</v>
      </c>
      <c r="F126" s="100">
        <f t="shared" si="956"/>
        <v>2.6110090332153175E-2</v>
      </c>
      <c r="G126" s="110">
        <f t="shared" si="954"/>
        <v>-179</v>
      </c>
      <c r="H126" s="100">
        <f t="shared" si="953"/>
        <v>0.17951619059760948</v>
      </c>
      <c r="I126" s="100"/>
      <c r="J126" s="362">
        <f t="shared" si="955"/>
        <v>-179</v>
      </c>
      <c r="K126" s="362"/>
      <c r="L126" s="365">
        <v>87286</v>
      </c>
      <c r="M126" s="100">
        <f t="shared" si="940"/>
        <v>2.0023613420953517</v>
      </c>
      <c r="N126" s="100">
        <f t="shared" si="941"/>
        <v>5.2284871936613226E-3</v>
      </c>
      <c r="O126" s="362">
        <f t="shared" si="942"/>
        <v>-161</v>
      </c>
      <c r="P126" s="362"/>
      <c r="Q126" s="365">
        <v>902960</v>
      </c>
      <c r="R126" s="100">
        <f t="shared" si="943"/>
        <v>0.59596629311270621</v>
      </c>
      <c r="S126" s="100">
        <f t="shared" si="944"/>
        <v>1.4692909758002439E-2</v>
      </c>
      <c r="T126" s="362">
        <f t="shared" si="945"/>
        <v>-388</v>
      </c>
      <c r="U126" s="362"/>
      <c r="V126" s="365">
        <v>422044</v>
      </c>
      <c r="W126" s="365">
        <v>501018</v>
      </c>
      <c r="X126" s="100">
        <f t="shared" si="893"/>
        <v>0.10744863141754014</v>
      </c>
      <c r="Y126" s="100">
        <f t="shared" si="894"/>
        <v>0.43115267493820347</v>
      </c>
      <c r="Z126" s="35">
        <f t="shared" si="946"/>
        <v>923062</v>
      </c>
      <c r="AA126" s="100">
        <f t="shared" si="947"/>
        <v>1.816245662151752</v>
      </c>
      <c r="AB126" s="100">
        <f t="shared" si="948"/>
        <v>6.0578763652741806E-2</v>
      </c>
      <c r="AC126" s="100">
        <f t="shared" si="924"/>
        <v>0.26243505614784873</v>
      </c>
      <c r="AD126" s="100"/>
      <c r="AE126" s="100"/>
      <c r="AF126" s="365">
        <v>2514017.3199999998</v>
      </c>
      <c r="AG126" s="100">
        <f t="shared" si="779"/>
        <v>0.87446735371411577</v>
      </c>
      <c r="AH126" s="100">
        <f t="shared" si="780"/>
        <v>1.6224350587191981E-2</v>
      </c>
      <c r="AI126" s="100">
        <f t="shared" si="797"/>
        <v>3.9397688651799309E-2</v>
      </c>
      <c r="AJ126" s="100"/>
    </row>
    <row r="127" spans="2:36">
      <c r="B127" s="125">
        <v>45170</v>
      </c>
      <c r="C127" s="365">
        <v>447598</v>
      </c>
      <c r="D127" s="100">
        <f t="shared" si="949"/>
        <v>0.26483203034706165</v>
      </c>
      <c r="E127" s="100">
        <f t="shared" si="950"/>
        <v>9.2606163371973735E-3</v>
      </c>
      <c r="F127" s="100">
        <f t="shared" si="956"/>
        <v>3.1158591103015131E-2</v>
      </c>
      <c r="G127" s="110">
        <f t="shared" si="954"/>
        <v>570</v>
      </c>
      <c r="H127" s="100">
        <f t="shared" si="953"/>
        <v>0.19600293818299186</v>
      </c>
      <c r="I127" s="100"/>
      <c r="J127" s="362">
        <f t="shared" si="955"/>
        <v>570</v>
      </c>
      <c r="K127" s="362"/>
      <c r="L127" s="365">
        <v>87447</v>
      </c>
      <c r="M127" s="100">
        <f t="shared" si="940"/>
        <v>2.0801023143298529</v>
      </c>
      <c r="N127" s="100">
        <f t="shared" si="941"/>
        <v>1.1977503124566033E-2</v>
      </c>
      <c r="O127" s="362">
        <f t="shared" si="942"/>
        <v>363</v>
      </c>
      <c r="P127" s="362"/>
      <c r="Q127" s="365">
        <v>903348</v>
      </c>
      <c r="R127" s="100">
        <f t="shared" si="943"/>
        <v>0.60593147262704339</v>
      </c>
      <c r="S127" s="100">
        <f t="shared" si="944"/>
        <v>2.0795642667058405E-2</v>
      </c>
      <c r="T127" s="362">
        <f t="shared" si="945"/>
        <v>3417</v>
      </c>
      <c r="U127" s="362"/>
      <c r="V127" s="365">
        <v>419544</v>
      </c>
      <c r="W127" s="365">
        <v>501017</v>
      </c>
      <c r="X127" s="100">
        <f t="shared" si="893"/>
        <v>0.11406908139647709</v>
      </c>
      <c r="Y127" s="100">
        <f t="shared" si="894"/>
        <v>0.45889911073652734</v>
      </c>
      <c r="Z127" s="35">
        <f t="shared" si="946"/>
        <v>920561</v>
      </c>
      <c r="AA127" s="100">
        <f t="shared" si="947"/>
        <v>1.8502243059939234</v>
      </c>
      <c r="AB127" s="100">
        <f t="shared" si="948"/>
        <v>8.0042189835487804E-2</v>
      </c>
      <c r="AC127" s="100">
        <f t="shared" si="924"/>
        <v>0.27854213466471778</v>
      </c>
      <c r="AD127" s="100"/>
      <c r="AE127" s="100"/>
      <c r="AF127" s="365">
        <v>2510663.34</v>
      </c>
      <c r="AG127" s="100">
        <f t="shared" ref="AG127:AG190" si="957">(AF127-AF179)/AF179</f>
        <v>0.88576986013102232</v>
      </c>
      <c r="AH127" s="100">
        <f t="shared" ref="AH127:AH190" si="958">(AF127-AF131)/AF131</f>
        <v>1.5703658371866897E-2</v>
      </c>
      <c r="AI127" s="100">
        <f t="shared" si="797"/>
        <v>4.6490896227814681E-2</v>
      </c>
      <c r="AJ127" s="100"/>
    </row>
    <row r="128" spans="2:36">
      <c r="B128" s="125">
        <v>45163</v>
      </c>
      <c r="C128" s="365">
        <v>447028</v>
      </c>
      <c r="D128" s="100">
        <f t="shared" si="949"/>
        <v>0.26527357732789891</v>
      </c>
      <c r="E128" s="100">
        <f t="shared" si="950"/>
        <v>1.1977715246855029E-2</v>
      </c>
      <c r="F128" s="100">
        <f t="shared" si="956"/>
        <v>3.6053852699242508E-2</v>
      </c>
      <c r="G128" s="110">
        <f t="shared" si="954"/>
        <v>1818</v>
      </c>
      <c r="H128" s="100">
        <f t="shared" si="953"/>
        <v>0.20886094194277588</v>
      </c>
      <c r="I128" s="100"/>
      <c r="J128" s="362">
        <f t="shared" si="955"/>
        <v>1818</v>
      </c>
      <c r="K128" s="362"/>
      <c r="L128" s="365">
        <v>87084</v>
      </c>
      <c r="M128" s="100">
        <f t="shared" si="940"/>
        <v>2.123575346696275</v>
      </c>
      <c r="N128" s="100">
        <f t="shared" si="941"/>
        <v>1.9050739561879797E-2</v>
      </c>
      <c r="O128" s="362">
        <f t="shared" si="942"/>
        <v>411</v>
      </c>
      <c r="P128" s="362"/>
      <c r="Q128" s="365">
        <v>899931</v>
      </c>
      <c r="R128" s="100">
        <f t="shared" si="943"/>
        <v>0.60985387684950854</v>
      </c>
      <c r="S128" s="100">
        <f t="shared" si="944"/>
        <v>1.6716094155128879E-2</v>
      </c>
      <c r="T128" s="362">
        <f t="shared" si="945"/>
        <v>13018</v>
      </c>
      <c r="U128" s="362"/>
      <c r="V128" s="365">
        <v>410219</v>
      </c>
      <c r="W128" s="365">
        <v>478019</v>
      </c>
      <c r="X128" s="100">
        <f t="shared" si="893"/>
        <v>0.11299033710297264</v>
      </c>
      <c r="Y128" s="100">
        <f t="shared" si="894"/>
        <v>0.45131461106648391</v>
      </c>
      <c r="Z128" s="35">
        <f t="shared" si="946"/>
        <v>888238</v>
      </c>
      <c r="AA128" s="100">
        <f t="shared" si="947"/>
        <v>1.8199924274283044</v>
      </c>
      <c r="AB128" s="100">
        <f t="shared" si="948"/>
        <v>6.0105480876071309E-2</v>
      </c>
      <c r="AC128" s="100">
        <f t="shared" si="924"/>
        <v>0.27265049390323781</v>
      </c>
      <c r="AD128" s="100"/>
      <c r="AE128" s="100"/>
      <c r="AF128" s="365">
        <v>2498444.92</v>
      </c>
      <c r="AG128" s="100">
        <f t="shared" si="957"/>
        <v>0.89189924194162828</v>
      </c>
      <c r="AH128" s="100">
        <f t="shared" si="958"/>
        <v>1.7614930094402254E-2</v>
      </c>
      <c r="AI128" s="100">
        <f t="shared" ref="AI128:AI191" si="959">(AF128-AF141)/AF141</f>
        <v>6.0102802155540945E-2</v>
      </c>
      <c r="AJ128" s="100"/>
    </row>
    <row r="129" spans="2:36">
      <c r="B129" s="125">
        <v>45156</v>
      </c>
      <c r="C129" s="365">
        <v>445210</v>
      </c>
      <c r="D129" s="100">
        <f t="shared" si="949"/>
        <v>0.26308728480406784</v>
      </c>
      <c r="E129" s="100">
        <f t="shared" si="950"/>
        <v>1.2036416125842492E-2</v>
      </c>
      <c r="F129" s="100">
        <f t="shared" si="956"/>
        <v>4.2602077747797749E-2</v>
      </c>
      <c r="G129" s="110">
        <f t="shared" si="954"/>
        <v>332</v>
      </c>
      <c r="H129" s="100">
        <f t="shared" si="953"/>
        <v>0.21117324113751648</v>
      </c>
      <c r="I129" s="100"/>
      <c r="J129" s="362">
        <f t="shared" si="955"/>
        <v>332</v>
      </c>
      <c r="K129" s="362"/>
      <c r="L129" s="365">
        <v>86673</v>
      </c>
      <c r="M129" s="100">
        <f t="shared" si="940"/>
        <v>2.1854135381453577</v>
      </c>
      <c r="N129" s="100">
        <f t="shared" si="941"/>
        <v>2.9578418445529383E-2</v>
      </c>
      <c r="O129" s="362">
        <f t="shared" si="942"/>
        <v>-159</v>
      </c>
      <c r="P129" s="362"/>
      <c r="Q129" s="365">
        <v>886913</v>
      </c>
      <c r="R129" s="100">
        <f t="shared" si="943"/>
        <v>0.59813485314348813</v>
      </c>
      <c r="S129" s="100">
        <f t="shared" si="944"/>
        <v>1.1126907164428554E-2</v>
      </c>
      <c r="T129" s="362">
        <f t="shared" si="945"/>
        <v>-2972</v>
      </c>
      <c r="U129" s="362"/>
      <c r="V129" s="365">
        <v>410491</v>
      </c>
      <c r="W129" s="365">
        <v>453082</v>
      </c>
      <c r="X129" s="100">
        <f t="shared" si="893"/>
        <v>0.13913809950468739</v>
      </c>
      <c r="Y129" s="100">
        <f t="shared" si="894"/>
        <v>0.46830111395366986</v>
      </c>
      <c r="Z129" s="35">
        <f t="shared" si="946"/>
        <v>863573</v>
      </c>
      <c r="AA129" s="100">
        <f t="shared" si="947"/>
        <v>1.8419416702523881</v>
      </c>
      <c r="AB129" s="100">
        <f t="shared" si="948"/>
        <v>7.2530996444242421E-2</v>
      </c>
      <c r="AC129" s="100">
        <f t="shared" si="924"/>
        <v>0.29098060995927316</v>
      </c>
      <c r="AD129" s="100"/>
      <c r="AE129" s="100"/>
      <c r="AF129" s="365">
        <v>2485815.9</v>
      </c>
      <c r="AG129" s="100">
        <f t="shared" si="957"/>
        <v>0.90255878436991432</v>
      </c>
      <c r="AH129" s="100">
        <f t="shared" si="958"/>
        <v>1.9169434375118626E-2</v>
      </c>
      <c r="AI129" s="100">
        <f t="shared" si="959"/>
        <v>6.5842069147676277E-2</v>
      </c>
      <c r="AJ129" s="100"/>
    </row>
    <row r="130" spans="2:36">
      <c r="B130" s="125">
        <v>45149</v>
      </c>
      <c r="C130" s="365">
        <v>444878</v>
      </c>
      <c r="D130" s="100">
        <f t="shared" si="949"/>
        <v>0.26243072639894749</v>
      </c>
      <c r="E130" s="100">
        <f t="shared" si="950"/>
        <v>1.1884165308607234E-2</v>
      </c>
      <c r="F130" s="100">
        <f t="shared" si="956"/>
        <v>5.0969435546224351E-2</v>
      </c>
      <c r="G130" s="110">
        <f t="shared" si="954"/>
        <v>1387</v>
      </c>
      <c r="H130" s="100">
        <f t="shared" si="953"/>
        <v>0.21509724140166939</v>
      </c>
      <c r="I130" s="100"/>
      <c r="J130" s="362">
        <f t="shared" si="955"/>
        <v>1387</v>
      </c>
      <c r="K130" s="362"/>
      <c r="L130" s="365">
        <v>86832</v>
      </c>
      <c r="M130" s="100">
        <f t="shared" si="940"/>
        <v>2.2411513343545919</v>
      </c>
      <c r="N130" s="100">
        <f t="shared" si="941"/>
        <v>3.8229595665338914E-2</v>
      </c>
      <c r="O130" s="362">
        <f t="shared" si="942"/>
        <v>420</v>
      </c>
      <c r="P130" s="362"/>
      <c r="Q130" s="365">
        <v>889885</v>
      </c>
      <c r="R130" s="100">
        <f t="shared" si="943"/>
        <v>0.59778262313610286</v>
      </c>
      <c r="S130" s="100">
        <f t="shared" si="944"/>
        <v>1.1219061774480886E-2</v>
      </c>
      <c r="T130" s="362">
        <f t="shared" si="945"/>
        <v>4940</v>
      </c>
      <c r="U130" s="362"/>
      <c r="V130" s="365">
        <v>407389</v>
      </c>
      <c r="W130" s="365">
        <v>462949</v>
      </c>
      <c r="X130" s="100">
        <f t="shared" si="893"/>
        <v>0.15257288572349989</v>
      </c>
      <c r="Y130" s="100">
        <f t="shared" si="894"/>
        <v>0.46887628611430299</v>
      </c>
      <c r="Z130" s="35">
        <f t="shared" si="946"/>
        <v>870338</v>
      </c>
      <c r="AA130" s="100">
        <f t="shared" si="947"/>
        <v>1.8521986253481324</v>
      </c>
      <c r="AB130" s="100">
        <f t="shared" si="948"/>
        <v>7.8926759331887489E-2</v>
      </c>
      <c r="AC130" s="100">
        <f t="shared" si="924"/>
        <v>0.30166825665264702</v>
      </c>
      <c r="AD130" s="100"/>
      <c r="AE130" s="100"/>
      <c r="AF130" s="365">
        <v>2473880.2200000002</v>
      </c>
      <c r="AG130" s="100">
        <f t="shared" si="957"/>
        <v>0.92023293724062905</v>
      </c>
      <c r="AH130" s="100">
        <f t="shared" si="958"/>
        <v>2.2440869844546924E-2</v>
      </c>
      <c r="AI130" s="100">
        <f t="shared" si="959"/>
        <v>6.1666174853392715E-2</v>
      </c>
      <c r="AJ130" s="100"/>
    </row>
    <row r="131" spans="2:36">
      <c r="B131" s="125">
        <v>45142</v>
      </c>
      <c r="C131" s="365">
        <v>443491</v>
      </c>
      <c r="D131" s="100">
        <f t="shared" si="949"/>
        <v>0.26288499873182142</v>
      </c>
      <c r="E131" s="100">
        <f t="shared" si="950"/>
        <v>1.0492612271880931E-2</v>
      </c>
      <c r="F131" s="100">
        <f t="shared" si="956"/>
        <v>6.8814415902276091E-2</v>
      </c>
      <c r="G131" s="110">
        <f t="shared" si="954"/>
        <v>1754</v>
      </c>
      <c r="H131" s="100">
        <f t="shared" si="953"/>
        <v>0.21488636637262168</v>
      </c>
      <c r="I131" s="100"/>
      <c r="J131" s="362">
        <f t="shared" si="955"/>
        <v>1754</v>
      </c>
      <c r="K131" s="362"/>
      <c r="L131" s="365">
        <v>86412</v>
      </c>
      <c r="M131" s="100">
        <f t="shared" si="940"/>
        <v>2.2922005113631814</v>
      </c>
      <c r="N131" s="100">
        <f t="shared" si="941"/>
        <v>4.3395985149610551E-2</v>
      </c>
      <c r="O131" s="362">
        <f t="shared" ref="O131:O194" si="960">L131-L132</f>
        <v>956</v>
      </c>
      <c r="P131" s="362"/>
      <c r="Q131" s="365">
        <v>884945</v>
      </c>
      <c r="R131" s="100">
        <f t="shared" si="943"/>
        <v>0.60248992795119671</v>
      </c>
      <c r="S131" s="100">
        <f t="shared" si="944"/>
        <v>1.6616567905131975E-2</v>
      </c>
      <c r="T131" s="362">
        <f t="shared" ref="T131:T194" si="961">Q131-Q132</f>
        <v>-190</v>
      </c>
      <c r="U131" s="362"/>
      <c r="V131" s="365">
        <v>407283</v>
      </c>
      <c r="W131" s="365">
        <v>445055</v>
      </c>
      <c r="X131" s="100">
        <f t="shared" si="893"/>
        <v>0.19530706322425784</v>
      </c>
      <c r="Y131" s="100">
        <f t="shared" si="894"/>
        <v>0.47385681260262741</v>
      </c>
      <c r="Z131" s="35">
        <f t="shared" si="946"/>
        <v>852338</v>
      </c>
      <c r="AA131" s="100">
        <f t="shared" si="947"/>
        <v>1.8624204990007833</v>
      </c>
      <c r="AB131" s="100">
        <f t="shared" si="948"/>
        <v>8.4291558560379454E-2</v>
      </c>
      <c r="AC131" s="100">
        <f t="shared" si="924"/>
        <v>0.32618064802982805</v>
      </c>
      <c r="AD131" s="100"/>
      <c r="AE131" s="100"/>
      <c r="AF131" s="365">
        <v>2471846.31</v>
      </c>
      <c r="AG131" s="100">
        <f t="shared" si="957"/>
        <v>0.93884850071610471</v>
      </c>
      <c r="AH131" s="100">
        <f t="shared" si="958"/>
        <v>2.8480512587946621E-2</v>
      </c>
      <c r="AI131" s="100">
        <f t="shared" si="959"/>
        <v>7.8614481205492609E-2</v>
      </c>
      <c r="AJ131" s="100"/>
    </row>
    <row r="132" spans="2:36">
      <c r="B132" s="125">
        <v>45135</v>
      </c>
      <c r="C132" s="365">
        <v>441737</v>
      </c>
      <c r="D132" s="100">
        <f t="shared" si="949"/>
        <v>0.26172896201765578</v>
      </c>
      <c r="E132" s="100">
        <f t="shared" si="950"/>
        <v>7.3150670743355071E-3</v>
      </c>
      <c r="F132" s="100">
        <f t="shared" si="956"/>
        <v>7.5788046153846517E-2</v>
      </c>
      <c r="G132" s="110">
        <f t="shared" si="954"/>
        <v>1822</v>
      </c>
      <c r="H132" s="100">
        <f t="shared" si="953"/>
        <v>0.21412295086157582</v>
      </c>
      <c r="I132" s="100"/>
      <c r="J132" s="362">
        <f t="shared" si="955"/>
        <v>1822</v>
      </c>
      <c r="K132" s="362"/>
      <c r="L132" s="365">
        <v>85456</v>
      </c>
      <c r="M132" s="100">
        <f t="shared" si="940"/>
        <v>2.3364281135141423</v>
      </c>
      <c r="N132" s="100">
        <f t="shared" si="941"/>
        <v>3.2512496209150886E-2</v>
      </c>
      <c r="O132" s="362">
        <f t="shared" si="960"/>
        <v>1273</v>
      </c>
      <c r="P132" s="362"/>
      <c r="Q132" s="365">
        <v>885135</v>
      </c>
      <c r="R132" s="100">
        <f t="shared" si="943"/>
        <v>0.60658591775581883</v>
      </c>
      <c r="S132" s="100">
        <f t="shared" si="944"/>
        <v>2.6651448715980179E-2</v>
      </c>
      <c r="T132" s="362">
        <f t="shared" si="961"/>
        <v>7982</v>
      </c>
      <c r="U132" s="362"/>
      <c r="V132" s="365">
        <v>399533</v>
      </c>
      <c r="W132" s="365">
        <v>438344</v>
      </c>
      <c r="X132" s="100">
        <f t="shared" si="893"/>
        <v>0.21494625986955876</v>
      </c>
      <c r="Y132" s="100">
        <f t="shared" si="894"/>
        <v>0.46070587432399135</v>
      </c>
      <c r="Z132" s="35">
        <f t="shared" si="946"/>
        <v>837877</v>
      </c>
      <c r="AA132" s="100">
        <f t="shared" si="947"/>
        <v>1.8507227830241686</v>
      </c>
      <c r="AB132" s="100">
        <f t="shared" si="948"/>
        <v>6.9855310323249431E-2</v>
      </c>
      <c r="AC132" s="100">
        <f t="shared" si="924"/>
        <v>0.33220747925847527</v>
      </c>
      <c r="AD132" s="100"/>
      <c r="AE132" s="100"/>
      <c r="AF132" s="365">
        <v>2455196.7999999998</v>
      </c>
      <c r="AG132" s="100">
        <f t="shared" si="957"/>
        <v>0.94944434411720258</v>
      </c>
      <c r="AH132" s="100">
        <f t="shared" si="958"/>
        <v>1.4074330869705958E-2</v>
      </c>
      <c r="AI132" s="100">
        <f t="shared" si="959"/>
        <v>8.6078835934302655E-2</v>
      </c>
      <c r="AJ132" s="100"/>
    </row>
    <row r="133" spans="2:36">
      <c r="B133" s="125">
        <v>45128</v>
      </c>
      <c r="C133" s="365">
        <v>439915</v>
      </c>
      <c r="D133" s="100">
        <f t="shared" si="949"/>
        <v>0.26226382784536539</v>
      </c>
      <c r="E133" s="100">
        <f t="shared" si="950"/>
        <v>2.4356144502034036E-3</v>
      </c>
      <c r="F133" s="100">
        <f t="shared" si="956"/>
        <v>8.5124858857178215E-2</v>
      </c>
      <c r="G133" s="110">
        <f t="shared" si="954"/>
        <v>261.90999999997439</v>
      </c>
      <c r="H133" s="100">
        <f t="shared" si="953"/>
        <v>0.21488678519440699</v>
      </c>
      <c r="I133" s="100"/>
      <c r="J133" s="362">
        <f t="shared" si="955"/>
        <v>261.90999999997439</v>
      </c>
      <c r="K133" s="362"/>
      <c r="L133" s="365">
        <v>84183</v>
      </c>
      <c r="M133" s="100">
        <f t="shared" si="940"/>
        <v>2.3775919325853785</v>
      </c>
      <c r="N133" s="100">
        <f t="shared" si="941"/>
        <v>1.8489067602736713E-2</v>
      </c>
      <c r="O133" s="362">
        <f t="shared" si="960"/>
        <v>548.32000000000698</v>
      </c>
      <c r="P133" s="362"/>
      <c r="Q133" s="365">
        <v>877153</v>
      </c>
      <c r="R133" s="100">
        <f t="shared" si="943"/>
        <v>0.60160673207519877</v>
      </c>
      <c r="S133" s="100">
        <f t="shared" si="944"/>
        <v>2.0438386695860331E-2</v>
      </c>
      <c r="T133" s="362">
        <f t="shared" si="961"/>
        <v>-2859.0899999999674</v>
      </c>
      <c r="U133" s="362"/>
      <c r="V133" s="365">
        <v>398937</v>
      </c>
      <c r="W133" s="365">
        <v>406236</v>
      </c>
      <c r="X133" s="100">
        <f t="shared" si="893"/>
        <v>0.2366393188792108</v>
      </c>
      <c r="Y133" s="100">
        <f t="shared" si="894"/>
        <v>0.44739026274859867</v>
      </c>
      <c r="Z133" s="35">
        <f t="shared" si="946"/>
        <v>805173</v>
      </c>
      <c r="AA133" s="100">
        <f t="shared" si="947"/>
        <v>1.8216723195456914</v>
      </c>
      <c r="AB133" s="100">
        <f t="shared" si="948"/>
        <v>5.6041746997672393E-2</v>
      </c>
      <c r="AC133" s="100">
        <f t="shared" si="924"/>
        <v>0.334690701165611</v>
      </c>
      <c r="AD133" s="100"/>
      <c r="AE133" s="100"/>
      <c r="AF133" s="365">
        <v>2439060.4900000002</v>
      </c>
      <c r="AG133" s="100">
        <f t="shared" si="957"/>
        <v>0.9681949282254475</v>
      </c>
      <c r="AH133" s="100">
        <f t="shared" si="958"/>
        <v>2.1213013632876139E-3</v>
      </c>
      <c r="AI133" s="100">
        <f t="shared" si="959"/>
        <v>9.6471898976327186E-2</v>
      </c>
      <c r="AJ133" s="100"/>
    </row>
    <row r="134" spans="2:36">
      <c r="B134" s="125">
        <v>45121</v>
      </c>
      <c r="C134" s="365">
        <v>439653.09</v>
      </c>
      <c r="D134" s="100">
        <f t="shared" si="949"/>
        <v>0.26211300604555504</v>
      </c>
      <c r="E134" s="100">
        <f t="shared" si="950"/>
        <v>6.2296080586421703E-3</v>
      </c>
      <c r="F134" s="100">
        <f t="shared" si="956"/>
        <v>9.2030160833936211E-2</v>
      </c>
      <c r="G134" s="110">
        <f t="shared" si="954"/>
        <v>767.15000000002328</v>
      </c>
      <c r="H134" s="100">
        <f t="shared" si="953"/>
        <v>0.2178626747533399</v>
      </c>
      <c r="I134" s="100"/>
      <c r="J134" s="362">
        <f t="shared" si="955"/>
        <v>767.15000000002328</v>
      </c>
      <c r="K134" s="362"/>
      <c r="L134" s="365">
        <v>83634.679999999993</v>
      </c>
      <c r="M134" s="100">
        <f t="shared" si="940"/>
        <v>2.4285599501179207</v>
      </c>
      <c r="N134" s="100">
        <f t="shared" si="941"/>
        <v>3.1374320944051029E-2</v>
      </c>
      <c r="O134" s="362">
        <f t="shared" si="960"/>
        <v>816.64999999999418</v>
      </c>
      <c r="P134" s="362"/>
      <c r="Q134" s="365">
        <v>880012.09</v>
      </c>
      <c r="R134" s="100">
        <f t="shared" si="943"/>
        <v>0.62623048979874074</v>
      </c>
      <c r="S134" s="100">
        <f t="shared" si="944"/>
        <v>2.8591325195012344E-2</v>
      </c>
      <c r="T134" s="362">
        <f t="shared" si="961"/>
        <v>9531.4899999999907</v>
      </c>
      <c r="U134" s="362"/>
      <c r="V134" s="365">
        <v>393434.33</v>
      </c>
      <c r="W134" s="365">
        <v>413235.81</v>
      </c>
      <c r="X134" s="100">
        <f t="shared" si="893"/>
        <v>0.26768945091829383</v>
      </c>
      <c r="Y134" s="100">
        <f t="shared" si="894"/>
        <v>0.43719397933291054</v>
      </c>
      <c r="Z134" s="35">
        <f t="shared" si="946"/>
        <v>806670.14</v>
      </c>
      <c r="AA134" s="100">
        <f t="shared" si="947"/>
        <v>1.8656023936250048</v>
      </c>
      <c r="AB134" s="100">
        <f t="shared" si="948"/>
        <v>9.2526777919182665E-2</v>
      </c>
      <c r="AC134" s="100">
        <f t="shared" si="924"/>
        <v>0.34920607230436679</v>
      </c>
      <c r="AD134" s="100"/>
      <c r="AE134" s="100"/>
      <c r="AF134" s="365">
        <v>2419582.6800000002</v>
      </c>
      <c r="AG134" s="100">
        <f t="shared" si="957"/>
        <v>0.96521803952145468</v>
      </c>
      <c r="AH134" s="100">
        <f t="shared" si="958"/>
        <v>-3.2323499738393228E-3</v>
      </c>
      <c r="AI134" s="100">
        <f t="shared" si="959"/>
        <v>0.10040514309469212</v>
      </c>
      <c r="AJ134" s="100"/>
    </row>
    <row r="135" spans="2:36">
      <c r="B135" s="125">
        <v>45114</v>
      </c>
      <c r="C135" s="365">
        <v>438885.94</v>
      </c>
      <c r="D135" s="100">
        <f t="shared" ref="D135:D198" si="962">(C135-C187)/C187</f>
        <v>0.25937575601910645</v>
      </c>
      <c r="E135" s="100">
        <f t="shared" ref="E135:E198" si="963">(C135-C139)/C139</f>
        <v>6.5403828154637174E-3</v>
      </c>
      <c r="F135" s="100">
        <f t="shared" si="956"/>
        <v>0.10560754451056827</v>
      </c>
      <c r="G135" s="110">
        <f t="shared" si="954"/>
        <v>356.80999999999767</v>
      </c>
      <c r="H135" s="100">
        <f t="shared" si="953"/>
        <v>0.21445802002411835</v>
      </c>
      <c r="I135" s="100"/>
      <c r="J135" s="362">
        <f t="shared" si="955"/>
        <v>356.80999999999767</v>
      </c>
      <c r="K135" s="362"/>
      <c r="L135" s="365">
        <v>82818.03</v>
      </c>
      <c r="M135" s="100">
        <f t="shared" ref="M135:M198" si="964">(L135-L187)/L187</f>
        <v>2.3933401758990085</v>
      </c>
      <c r="N135" s="100">
        <f t="shared" ref="N135:N198" si="965">(L135-L139)/L139</f>
        <v>2.7712156813594527E-2</v>
      </c>
      <c r="O135" s="362">
        <f t="shared" si="960"/>
        <v>52.929999999993015</v>
      </c>
      <c r="P135" s="362"/>
      <c r="Q135" s="365">
        <v>870480.6</v>
      </c>
      <c r="R135" s="100">
        <f t="shared" ref="R135:R198" si="966">(Q135-Q187)/Q187</f>
        <v>0.62166518453163344</v>
      </c>
      <c r="S135" s="100">
        <f t="shared" ref="S135:S198" si="967">(Q135-Q139)/Q139</f>
        <v>1.6008151683348244E-2</v>
      </c>
      <c r="T135" s="362">
        <f t="shared" si="961"/>
        <v>8323.3399999999674</v>
      </c>
      <c r="U135" s="362"/>
      <c r="V135" s="365">
        <v>390292.9</v>
      </c>
      <c r="W135" s="365">
        <v>395785.34</v>
      </c>
      <c r="X135" s="100">
        <f t="shared" ref="X135:X198" si="968">(V135-V148)/V148</f>
        <v>0.30831703857336079</v>
      </c>
      <c r="Y135" s="100">
        <f t="shared" ref="Y135:Y198" si="969">(W135-W148)/W148</f>
        <v>0.42581519986829292</v>
      </c>
      <c r="Z135" s="35">
        <f t="shared" ref="Z135:Z198" si="970">V135+W135</f>
        <v>786078.24</v>
      </c>
      <c r="AA135" s="100">
        <f t="shared" ref="AA135:AA198" si="971">(Z135-Z187)/Z187</f>
        <v>1.7841174330102116</v>
      </c>
      <c r="AB135" s="100">
        <f t="shared" ref="AB135:AB198" si="972">(Z135-Z139)/Z139</f>
        <v>7.5087834891916366E-2</v>
      </c>
      <c r="AC135" s="100">
        <f t="shared" si="924"/>
        <v>0.364951255774289</v>
      </c>
      <c r="AD135" s="100"/>
      <c r="AE135" s="100"/>
      <c r="AF135" s="365">
        <v>2403396.35</v>
      </c>
      <c r="AG135" s="100">
        <f t="shared" si="957"/>
        <v>0.94083323665087848</v>
      </c>
      <c r="AH135" s="100">
        <f t="shared" si="958"/>
        <v>-6.3375493752878577E-3</v>
      </c>
      <c r="AI135" s="100">
        <f t="shared" si="959"/>
        <v>0.11914626453657212</v>
      </c>
      <c r="AJ135" s="100"/>
    </row>
    <row r="136" spans="2:36">
      <c r="B136" s="125">
        <v>45104</v>
      </c>
      <c r="C136" s="365">
        <v>438529.13</v>
      </c>
      <c r="D136" s="100">
        <f t="shared" si="962"/>
        <v>0.26202573072191643</v>
      </c>
      <c r="E136" s="100">
        <f t="shared" si="963"/>
        <v>1.0266086641206998E-2</v>
      </c>
      <c r="F136" s="100">
        <f t="shared" si="956"/>
        <v>0.11931806739358215</v>
      </c>
      <c r="G136" s="110">
        <f t="shared" si="954"/>
        <v>-317.01000000000931</v>
      </c>
      <c r="H136" s="100">
        <f t="shared" si="953"/>
        <v>0.21569198579256799</v>
      </c>
      <c r="I136" s="100"/>
      <c r="J136" s="362">
        <f t="shared" si="955"/>
        <v>-317.01000000000931</v>
      </c>
      <c r="K136" s="362"/>
      <c r="L136" s="365">
        <v>82765.100000000006</v>
      </c>
      <c r="M136" s="100">
        <f t="shared" si="964"/>
        <v>2.473731836536488</v>
      </c>
      <c r="N136" s="100">
        <f t="shared" si="965"/>
        <v>3.3453691553560198E-2</v>
      </c>
      <c r="O136" s="362">
        <f t="shared" si="960"/>
        <v>110.31000000001222</v>
      </c>
      <c r="P136" s="362"/>
      <c r="Q136" s="365">
        <v>862157.26</v>
      </c>
      <c r="R136" s="100">
        <f t="shared" si="966"/>
        <v>0.59283574141440765</v>
      </c>
      <c r="S136" s="100">
        <f t="shared" si="967"/>
        <v>1.1976980948360003E-2</v>
      </c>
      <c r="T136" s="362">
        <f t="shared" si="961"/>
        <v>2572.7800000000279</v>
      </c>
      <c r="U136" s="362"/>
      <c r="V136" s="365">
        <v>393366.13</v>
      </c>
      <c r="W136" s="365">
        <v>389802.39</v>
      </c>
      <c r="X136" s="100">
        <f t="shared" si="968"/>
        <v>0.36115965701359665</v>
      </c>
      <c r="Y136" s="100">
        <f t="shared" si="969"/>
        <v>0.35930244150911783</v>
      </c>
      <c r="Z136" s="35">
        <f t="shared" si="970"/>
        <v>783168.52</v>
      </c>
      <c r="AA136" s="100">
        <f t="shared" si="971"/>
        <v>1.7641671466447144</v>
      </c>
      <c r="AB136" s="100">
        <f t="shared" si="972"/>
        <v>8.7721456115355451E-2</v>
      </c>
      <c r="AC136" s="100">
        <f t="shared" si="924"/>
        <v>0.36023464087554424</v>
      </c>
      <c r="AD136" s="100"/>
      <c r="AE136" s="100"/>
      <c r="AF136" s="365">
        <v>2421121.14</v>
      </c>
      <c r="AG136" s="100">
        <f t="shared" si="957"/>
        <v>0.96892007388749035</v>
      </c>
      <c r="AH136" s="100">
        <f t="shared" si="958"/>
        <v>9.1680518482851123E-3</v>
      </c>
      <c r="AI136" s="100">
        <f t="shared" si="959"/>
        <v>0.15456842345928648</v>
      </c>
      <c r="AJ136" s="100"/>
    </row>
    <row r="137" spans="2:36">
      <c r="B137" s="125">
        <v>45100</v>
      </c>
      <c r="C137" s="365">
        <v>438846.14</v>
      </c>
      <c r="D137" s="100">
        <f t="shared" si="962"/>
        <v>0.27149972545968737</v>
      </c>
      <c r="E137" s="100">
        <f t="shared" si="963"/>
        <v>1.7091175696357212E-2</v>
      </c>
      <c r="F137" s="100">
        <f t="shared" si="956"/>
        <v>0.13765031419619392</v>
      </c>
      <c r="G137" s="110">
        <f t="shared" si="954"/>
        <v>1914.960000000021</v>
      </c>
      <c r="H137" s="100">
        <f t="shared" si="953"/>
        <v>0.21875546323709905</v>
      </c>
      <c r="I137" s="100"/>
      <c r="J137" s="362">
        <f t="shared" si="955"/>
        <v>1914.960000000021</v>
      </c>
      <c r="K137" s="362"/>
      <c r="L137" s="365">
        <v>82654.789999999994</v>
      </c>
      <c r="M137" s="100">
        <f t="shared" si="964"/>
        <v>2.5462713321709041</v>
      </c>
      <c r="N137" s="100">
        <f t="shared" si="965"/>
        <v>4.1458219092470557E-2</v>
      </c>
      <c r="O137" s="362">
        <f t="shared" si="960"/>
        <v>1564.2699999999895</v>
      </c>
      <c r="P137" s="362"/>
      <c r="Q137" s="365">
        <v>859584.48</v>
      </c>
      <c r="R137" s="100">
        <f t="shared" si="966"/>
        <v>0.59967190129481407</v>
      </c>
      <c r="S137" s="100">
        <f t="shared" si="967"/>
        <v>1.9634221729742337E-3</v>
      </c>
      <c r="T137" s="362">
        <f t="shared" si="961"/>
        <v>4033.7199999999721</v>
      </c>
      <c r="U137" s="362"/>
      <c r="V137" s="365">
        <v>394554.23</v>
      </c>
      <c r="W137" s="365">
        <v>367890.06</v>
      </c>
      <c r="X137" s="100">
        <f t="shared" si="968"/>
        <v>0.41635232394162941</v>
      </c>
      <c r="Y137" s="100">
        <f t="shared" si="969"/>
        <v>0.35334859640825772</v>
      </c>
      <c r="Z137" s="35">
        <f t="shared" si="970"/>
        <v>762444.29</v>
      </c>
      <c r="AA137" s="100">
        <f t="shared" si="971"/>
        <v>1.7611019618908947</v>
      </c>
      <c r="AB137" s="100">
        <f t="shared" si="972"/>
        <v>9.2415661390532186E-2</v>
      </c>
      <c r="AC137" s="100">
        <f t="shared" ref="AC137:AC200" si="973">(Z137-Z150)/Z150</f>
        <v>0.38523586049581143</v>
      </c>
      <c r="AD137" s="100"/>
      <c r="AE137" s="100"/>
      <c r="AF137" s="365">
        <v>2433897.46</v>
      </c>
      <c r="AG137" s="100">
        <f t="shared" si="957"/>
        <v>1.00635422832114</v>
      </c>
      <c r="AH137" s="100">
        <f t="shared" si="958"/>
        <v>3.2714988771997286E-2</v>
      </c>
      <c r="AI137" s="100">
        <f t="shared" si="959"/>
        <v>0.19051625126325863</v>
      </c>
      <c r="AJ137" s="100"/>
    </row>
    <row r="138" spans="2:36">
      <c r="B138" s="125">
        <v>45093</v>
      </c>
      <c r="C138" s="365">
        <v>436931.18</v>
      </c>
      <c r="D138" s="100">
        <f t="shared" si="962"/>
        <v>0.27811115146262194</v>
      </c>
      <c r="E138" s="100">
        <f t="shared" si="963"/>
        <v>2.3214564140062011E-2</v>
      </c>
      <c r="F138" s="100">
        <f t="shared" si="956"/>
        <v>0.15186749106970962</v>
      </c>
      <c r="G138" s="110">
        <f t="shared" si="954"/>
        <v>897.07000000000698</v>
      </c>
      <c r="H138" s="100">
        <f t="shared" si="953"/>
        <v>0.21841124766809689</v>
      </c>
      <c r="I138" s="100"/>
      <c r="J138" s="362">
        <f t="shared" si="955"/>
        <v>897.07000000000698</v>
      </c>
      <c r="K138" s="362"/>
      <c r="L138" s="365">
        <v>81090.52</v>
      </c>
      <c r="M138" s="100">
        <f t="shared" si="964"/>
        <v>2.5757713390690529</v>
      </c>
      <c r="N138" s="100">
        <f t="shared" si="965"/>
        <v>3.3053420838473693E-2</v>
      </c>
      <c r="O138" s="362">
        <f t="shared" si="960"/>
        <v>505.66999999999825</v>
      </c>
      <c r="P138" s="362"/>
      <c r="Q138" s="365">
        <v>855550.76</v>
      </c>
      <c r="R138" s="100">
        <f t="shared" si="966"/>
        <v>0.6098921409916902</v>
      </c>
      <c r="S138" s="100">
        <f t="shared" si="967"/>
        <v>4.0720304239598437E-3</v>
      </c>
      <c r="T138" s="362">
        <f t="shared" si="961"/>
        <v>-1214.609999999986</v>
      </c>
      <c r="U138" s="362"/>
      <c r="V138" s="365">
        <v>384460.15</v>
      </c>
      <c r="W138" s="365">
        <v>353892.59</v>
      </c>
      <c r="X138" s="100">
        <f t="shared" si="968"/>
        <v>0.40947337606429474</v>
      </c>
      <c r="Y138" s="100">
        <f t="shared" si="969"/>
        <v>0.4029430865727171</v>
      </c>
      <c r="Z138" s="35">
        <f t="shared" si="970"/>
        <v>738352.74</v>
      </c>
      <c r="AA138" s="100">
        <f t="shared" si="971"/>
        <v>1.754566310467701</v>
      </c>
      <c r="AB138" s="100">
        <f t="shared" si="972"/>
        <v>0.10378517004387655</v>
      </c>
      <c r="AC138" s="100">
        <f t="shared" si="973"/>
        <v>0.40633583799924561</v>
      </c>
      <c r="AD138" s="100"/>
      <c r="AE138" s="100"/>
      <c r="AF138" s="365">
        <v>2427428.98</v>
      </c>
      <c r="AG138" s="100">
        <f t="shared" si="957"/>
        <v>1.0131507582037838</v>
      </c>
      <c r="AH138" s="100">
        <f t="shared" si="958"/>
        <v>4.0807537980682075E-2</v>
      </c>
      <c r="AI138" s="100">
        <f t="shared" si="959"/>
        <v>0.20785624228218233</v>
      </c>
      <c r="AJ138" s="100"/>
    </row>
    <row r="139" spans="2:36">
      <c r="B139" s="125">
        <v>45086</v>
      </c>
      <c r="C139" s="365">
        <v>436034.11</v>
      </c>
      <c r="D139" s="100">
        <f t="shared" si="962"/>
        <v>0.28696920178290314</v>
      </c>
      <c r="E139" s="100">
        <f t="shared" si="963"/>
        <v>3.007683559447823E-2</v>
      </c>
      <c r="F139" s="100">
        <f t="shared" si="956"/>
        <v>0.16510367943557805</v>
      </c>
      <c r="G139" s="110">
        <f t="shared" si="954"/>
        <v>1961.2099999999627</v>
      </c>
      <c r="H139" s="100">
        <f t="shared" si="953"/>
        <v>0.21980849273901451</v>
      </c>
      <c r="I139" s="100"/>
      <c r="J139" s="362">
        <f t="shared" si="955"/>
        <v>1961.2099999999627</v>
      </c>
      <c r="K139" s="362"/>
      <c r="L139" s="365">
        <v>80584.850000000006</v>
      </c>
      <c r="M139" s="100">
        <f t="shared" si="964"/>
        <v>2.6429067724242503</v>
      </c>
      <c r="N139" s="100">
        <f t="shared" si="965"/>
        <v>3.5742401253406914E-2</v>
      </c>
      <c r="O139" s="362">
        <f t="shared" si="960"/>
        <v>498.92000000001281</v>
      </c>
      <c r="P139" s="362"/>
      <c r="Q139" s="365">
        <v>856765.37</v>
      </c>
      <c r="R139" s="100">
        <f t="shared" si="966"/>
        <v>0.61876163508335325</v>
      </c>
      <c r="S139" s="100">
        <f t="shared" si="967"/>
        <v>5.5521562418922085E-3</v>
      </c>
      <c r="T139" s="362">
        <f t="shared" si="961"/>
        <v>4811.9399999999441</v>
      </c>
      <c r="U139" s="362"/>
      <c r="V139" s="365">
        <v>381095.78</v>
      </c>
      <c r="W139" s="365">
        <v>350080.05</v>
      </c>
      <c r="X139" s="100">
        <f t="shared" si="968"/>
        <v>0.4398169678055856</v>
      </c>
      <c r="Y139" s="100">
        <f t="shared" si="969"/>
        <v>0.37845628432137313</v>
      </c>
      <c r="Z139" s="35">
        <f t="shared" si="970"/>
        <v>731175.83000000007</v>
      </c>
      <c r="AA139" s="100">
        <f t="shared" si="971"/>
        <v>1.7207574121601117</v>
      </c>
      <c r="AB139" s="100">
        <f t="shared" si="972"/>
        <v>9.3538795206749889E-2</v>
      </c>
      <c r="AC139" s="100">
        <f t="shared" si="973"/>
        <v>0.4097706544301522</v>
      </c>
      <c r="AD139" s="100"/>
      <c r="AE139" s="100"/>
      <c r="AF139" s="365">
        <v>2418725.14</v>
      </c>
      <c r="AG139" s="100">
        <f t="shared" si="957"/>
        <v>1.0505090218958295</v>
      </c>
      <c r="AH139" s="100">
        <f t="shared" si="958"/>
        <v>3.7996361604579504E-2</v>
      </c>
      <c r="AI139" s="100">
        <f t="shared" si="959"/>
        <v>0.22496899967261411</v>
      </c>
      <c r="AJ139" s="100"/>
    </row>
    <row r="140" spans="2:36">
      <c r="B140" s="125">
        <v>45079</v>
      </c>
      <c r="C140" s="365">
        <v>434072.9</v>
      </c>
      <c r="D140" s="100">
        <f t="shared" si="962"/>
        <v>0.29647031914604804</v>
      </c>
      <c r="E140" s="100">
        <f t="shared" si="963"/>
        <v>4.6116771417023403E-2</v>
      </c>
      <c r="F140" s="100">
        <f t="shared" si="956"/>
        <v>0.17382753376932181</v>
      </c>
      <c r="G140" s="110">
        <f t="shared" si="954"/>
        <v>2601.1199999999953</v>
      </c>
      <c r="H140" s="100">
        <f t="shared" si="953"/>
        <v>0.21495179830529818</v>
      </c>
      <c r="I140" s="100"/>
      <c r="J140" s="362">
        <f t="shared" si="955"/>
        <v>2601.1199999999953</v>
      </c>
      <c r="K140" s="362"/>
      <c r="L140" s="365">
        <v>80085.929999999993</v>
      </c>
      <c r="M140" s="100">
        <f t="shared" si="964"/>
        <v>2.7442840545424367</v>
      </c>
      <c r="N140" s="100">
        <f t="shared" si="965"/>
        <v>6.4817706681728315E-2</v>
      </c>
      <c r="O140" s="362">
        <f t="shared" si="960"/>
        <v>721.44999999999709</v>
      </c>
      <c r="P140" s="362"/>
      <c r="Q140" s="365">
        <v>851953.43</v>
      </c>
      <c r="R140" s="100">
        <f t="shared" si="966"/>
        <v>0.63302526761706024</v>
      </c>
      <c r="S140" s="100">
        <f t="shared" si="967"/>
        <v>1.6176954323044834E-2</v>
      </c>
      <c r="T140" s="362">
        <f t="shared" si="961"/>
        <v>-5946.6300000000047</v>
      </c>
      <c r="U140" s="362"/>
      <c r="V140" s="365">
        <v>376587.06</v>
      </c>
      <c r="W140" s="365">
        <v>343421.28</v>
      </c>
      <c r="X140" s="100">
        <f t="shared" si="968"/>
        <v>0.44777825487670264</v>
      </c>
      <c r="Y140" s="100">
        <f t="shared" si="969"/>
        <v>0.35818126356737628</v>
      </c>
      <c r="Z140" s="35">
        <f t="shared" si="970"/>
        <v>720008.34000000008</v>
      </c>
      <c r="AA140" s="100">
        <f t="shared" si="971"/>
        <v>1.7208773790726677</v>
      </c>
      <c r="AB140" s="100">
        <f t="shared" si="972"/>
        <v>0.120284590066477</v>
      </c>
      <c r="AC140" s="100">
        <f t="shared" si="973"/>
        <v>0.40361378797520858</v>
      </c>
      <c r="AD140" s="100"/>
      <c r="AE140" s="100"/>
      <c r="AF140" s="365">
        <v>2399125.83</v>
      </c>
      <c r="AG140" s="100">
        <f t="shared" si="957"/>
        <v>1.0682025620142668</v>
      </c>
      <c r="AH140" s="100">
        <f t="shared" si="958"/>
        <v>4.6882183574004997E-2</v>
      </c>
      <c r="AI140" s="100">
        <f t="shared" si="959"/>
        <v>0.23392770915539979</v>
      </c>
      <c r="AJ140" s="100"/>
    </row>
    <row r="141" spans="2:36">
      <c r="B141" s="125">
        <v>45072</v>
      </c>
      <c r="C141" s="365">
        <v>431471.78</v>
      </c>
      <c r="D141" s="100">
        <f t="shared" si="962"/>
        <v>0.30715497697802602</v>
      </c>
      <c r="E141" s="100">
        <f t="shared" si="963"/>
        <v>5.0788553317295905E-2</v>
      </c>
      <c r="F141" s="100">
        <f t="shared" si="956"/>
        <v>0.17379904818394351</v>
      </c>
      <c r="G141" s="110">
        <f t="shared" si="954"/>
        <v>4453.640000000014</v>
      </c>
      <c r="H141" s="100">
        <f t="shared" si="953"/>
        <v>0.21015226814756741</v>
      </c>
      <c r="I141" s="100"/>
      <c r="J141" s="362">
        <f t="shared" si="955"/>
        <v>4453.640000000014</v>
      </c>
      <c r="K141" s="362"/>
      <c r="L141" s="365">
        <v>79364.479999999996</v>
      </c>
      <c r="M141" s="100">
        <f t="shared" si="964"/>
        <v>2.8551186732456459</v>
      </c>
      <c r="N141" s="100">
        <f t="shared" si="965"/>
        <v>8.4115867085280738E-2</v>
      </c>
      <c r="O141" s="362">
        <f t="shared" si="960"/>
        <v>868.51999999998952</v>
      </c>
      <c r="P141" s="362"/>
      <c r="Q141" s="365">
        <v>857900.06</v>
      </c>
      <c r="R141" s="100">
        <f t="shared" si="966"/>
        <v>0.66083350643764116</v>
      </c>
      <c r="S141" s="100">
        <f t="shared" si="967"/>
        <v>2.6233929882353346E-2</v>
      </c>
      <c r="T141" s="362">
        <f t="shared" si="961"/>
        <v>5819</v>
      </c>
      <c r="U141" s="362"/>
      <c r="V141" s="365">
        <v>368573.73</v>
      </c>
      <c r="W141" s="365">
        <v>329369.65999999997</v>
      </c>
      <c r="X141" s="100">
        <f t="shared" si="968"/>
        <v>0.4268436920303435</v>
      </c>
      <c r="Y141" s="100">
        <f t="shared" si="969"/>
        <v>0.35145109323343976</v>
      </c>
      <c r="Z141" s="35">
        <f t="shared" si="970"/>
        <v>697943.3899999999</v>
      </c>
      <c r="AA141" s="100">
        <f t="shared" si="971"/>
        <v>1.7020187653002605</v>
      </c>
      <c r="AB141" s="100">
        <f t="shared" si="972"/>
        <v>0.10971587029720924</v>
      </c>
      <c r="AC141" s="100">
        <f t="shared" si="973"/>
        <v>0.39024355895523122</v>
      </c>
      <c r="AD141" s="100"/>
      <c r="AE141" s="100"/>
      <c r="AF141" s="365">
        <v>2356794.94</v>
      </c>
      <c r="AG141" s="100">
        <f t="shared" si="957"/>
        <v>1.0681914949004989</v>
      </c>
      <c r="AH141" s="100">
        <f t="shared" si="958"/>
        <v>4.2549870124893772E-2</v>
      </c>
      <c r="AI141" s="100">
        <f t="shared" si="959"/>
        <v>0.23076580420163917</v>
      </c>
      <c r="AJ141" s="100"/>
    </row>
    <row r="142" spans="2:36">
      <c r="B142" s="125">
        <v>45064</v>
      </c>
      <c r="C142" s="365">
        <v>427018.14</v>
      </c>
      <c r="D142" s="100">
        <f t="shared" si="962"/>
        <v>0.3103515615950001</v>
      </c>
      <c r="E142" s="100">
        <f t="shared" si="963"/>
        <v>5.3312569239409385E-2</v>
      </c>
      <c r="F142" s="100">
        <f t="shared" si="956"/>
        <v>0.16631652709837724</v>
      </c>
      <c r="G142" s="110">
        <f t="shared" si="954"/>
        <v>3715.6300000000047</v>
      </c>
      <c r="H142" s="100">
        <f t="shared" si="953"/>
        <v>0.20038762721108624</v>
      </c>
      <c r="I142" s="100"/>
      <c r="J142" s="362">
        <f t="shared" si="955"/>
        <v>3715.6300000000047</v>
      </c>
      <c r="K142" s="362"/>
      <c r="L142" s="365">
        <v>78495.960000000006</v>
      </c>
      <c r="M142" s="100">
        <f t="shared" si="964"/>
        <v>3.0325000269703373</v>
      </c>
      <c r="N142" s="100">
        <f t="shared" si="965"/>
        <v>0.11738689398570076</v>
      </c>
      <c r="O142" s="362">
        <f t="shared" si="960"/>
        <v>692.01000000000931</v>
      </c>
      <c r="P142" s="362"/>
      <c r="Q142" s="365">
        <v>852081.06</v>
      </c>
      <c r="R142" s="100">
        <f t="shared" si="966"/>
        <v>0.67672892334313384</v>
      </c>
      <c r="S142" s="100">
        <f t="shared" si="967"/>
        <v>3.5799879987499235E-2</v>
      </c>
      <c r="T142" s="362">
        <f t="shared" si="961"/>
        <v>46.320000000065193</v>
      </c>
      <c r="U142" s="362"/>
      <c r="V142" s="365">
        <v>360352.27</v>
      </c>
      <c r="W142" s="365">
        <v>308575.67</v>
      </c>
      <c r="X142" s="100">
        <f t="shared" si="968"/>
        <v>0.44500367113230876</v>
      </c>
      <c r="Y142" s="100">
        <f t="shared" si="969"/>
        <v>0.29873183105154894</v>
      </c>
      <c r="Z142" s="35">
        <f t="shared" si="970"/>
        <v>668927.93999999994</v>
      </c>
      <c r="AA142" s="100">
        <f t="shared" si="971"/>
        <v>1.6937903256333904</v>
      </c>
      <c r="AB142" s="100">
        <f t="shared" si="972"/>
        <v>0.10884480883967505</v>
      </c>
      <c r="AC142" s="100">
        <f t="shared" si="973"/>
        <v>0.37363698046748833</v>
      </c>
      <c r="AD142" s="100"/>
      <c r="AE142" s="100"/>
      <c r="AF142" s="365">
        <v>2332255.38</v>
      </c>
      <c r="AG142" s="100">
        <f t="shared" si="957"/>
        <v>1.0811926226623412</v>
      </c>
      <c r="AH142" s="100">
        <f t="shared" si="958"/>
        <v>4.8458000894580203E-2</v>
      </c>
      <c r="AI142" s="100">
        <f t="shared" si="959"/>
        <v>0.24049060499075245</v>
      </c>
      <c r="AJ142" s="100"/>
    </row>
    <row r="143" spans="2:36">
      <c r="B143" s="125">
        <v>45058</v>
      </c>
      <c r="C143" s="365">
        <v>423302.51</v>
      </c>
      <c r="D143" s="100">
        <f t="shared" si="962"/>
        <v>0.30566641676242429</v>
      </c>
      <c r="E143" s="100">
        <f t="shared" si="963"/>
        <v>5.1417853282252318E-2</v>
      </c>
      <c r="F143" s="100">
        <f t="shared" si="956"/>
        <v>0.15958260314258996</v>
      </c>
      <c r="G143" s="110">
        <f t="shared" si="954"/>
        <v>8365.179999999993</v>
      </c>
      <c r="H143" s="100">
        <f t="shared" si="953"/>
        <v>0.19212321856715986</v>
      </c>
      <c r="I143" s="100"/>
      <c r="J143" s="362">
        <f t="shared" si="955"/>
        <v>8365.179999999993</v>
      </c>
      <c r="K143" s="362"/>
      <c r="L143" s="365">
        <v>77803.95</v>
      </c>
      <c r="M143" s="100">
        <f t="shared" si="964"/>
        <v>3.2083509348501371</v>
      </c>
      <c r="N143" s="100">
        <f t="shared" si="965"/>
        <v>0.1310406935922093</v>
      </c>
      <c r="O143" s="362">
        <f t="shared" si="960"/>
        <v>2593.0200000000041</v>
      </c>
      <c r="P143" s="362"/>
      <c r="Q143" s="365">
        <v>852034.74</v>
      </c>
      <c r="R143" s="100">
        <f t="shared" si="966"/>
        <v>0.69359567465349992</v>
      </c>
      <c r="S143" s="100">
        <f t="shared" si="967"/>
        <v>3.0749051208174259E-2</v>
      </c>
      <c r="T143" s="362">
        <f t="shared" si="961"/>
        <v>13643.920000000042</v>
      </c>
      <c r="U143" s="362"/>
      <c r="V143" s="365">
        <v>353460.51</v>
      </c>
      <c r="W143" s="365">
        <v>315172.21999999997</v>
      </c>
      <c r="X143" s="100">
        <f t="shared" si="968"/>
        <v>0.42696843726067357</v>
      </c>
      <c r="Y143" s="100">
        <f t="shared" si="969"/>
        <v>0.27535056516727585</v>
      </c>
      <c r="Z143" s="35">
        <f t="shared" si="970"/>
        <v>668632.73</v>
      </c>
      <c r="AA143" s="100">
        <f t="shared" si="971"/>
        <v>1.7078020082111314</v>
      </c>
      <c r="AB143" s="100">
        <f t="shared" si="972"/>
        <v>0.11832990304741678</v>
      </c>
      <c r="AC143" s="100">
        <f t="shared" si="973"/>
        <v>0.35124749343835332</v>
      </c>
      <c r="AD143" s="100"/>
      <c r="AE143" s="100"/>
      <c r="AF143" s="365">
        <v>2330186.5299999998</v>
      </c>
      <c r="AG143" s="100">
        <f t="shared" si="957"/>
        <v>1.1156254844042715</v>
      </c>
      <c r="AH143" s="100">
        <f t="shared" si="958"/>
        <v>5.9748552168497782E-2</v>
      </c>
      <c r="AI143" s="100">
        <f t="shared" si="959"/>
        <v>0.25140783792805349</v>
      </c>
      <c r="AJ143" s="100"/>
    </row>
    <row r="144" spans="2:36">
      <c r="B144" s="125">
        <v>45051</v>
      </c>
      <c r="C144" s="365">
        <v>414937.33</v>
      </c>
      <c r="D144" s="100">
        <f t="shared" si="962"/>
        <v>0.29128248322681916</v>
      </c>
      <c r="E144" s="100">
        <f t="shared" si="963"/>
        <v>4.5278056861587708E-2</v>
      </c>
      <c r="F144" s="100">
        <f t="shared" si="956"/>
        <v>0.14046352359486186</v>
      </c>
      <c r="G144" s="110">
        <f t="shared" si="954"/>
        <v>4320.2000000000116</v>
      </c>
      <c r="H144" s="100">
        <f t="shared" si="953"/>
        <v>0.16724972798270399</v>
      </c>
      <c r="I144" s="100"/>
      <c r="J144" s="362">
        <f t="shared" si="955"/>
        <v>4320.2000000000116</v>
      </c>
      <c r="K144" s="362"/>
      <c r="L144" s="365">
        <v>75210.929999999993</v>
      </c>
      <c r="M144" s="100">
        <f t="shared" si="964"/>
        <v>3.2651427424284867</v>
      </c>
      <c r="N144" s="100">
        <f t="shared" si="965"/>
        <v>0.13391283135935025</v>
      </c>
      <c r="O144" s="362">
        <f t="shared" si="960"/>
        <v>2004.2899999999936</v>
      </c>
      <c r="P144" s="362"/>
      <c r="Q144" s="365">
        <v>838390.82</v>
      </c>
      <c r="R144" s="100">
        <f t="shared" si="966"/>
        <v>0.69827335726715001</v>
      </c>
      <c r="S144" s="100">
        <f t="shared" si="967"/>
        <v>2.66175430997657E-2</v>
      </c>
      <c r="T144" s="362">
        <f t="shared" si="961"/>
        <v>2421.5199999999022</v>
      </c>
      <c r="U144" s="362"/>
      <c r="V144" s="365">
        <v>340735.04</v>
      </c>
      <c r="W144" s="365">
        <v>301966.24</v>
      </c>
      <c r="X144" s="100">
        <f t="shared" si="968"/>
        <v>0.37064990121635377</v>
      </c>
      <c r="Y144" s="100">
        <f t="shared" si="969"/>
        <v>0.24789596508476106</v>
      </c>
      <c r="Z144" s="35">
        <f t="shared" si="970"/>
        <v>642701.28</v>
      </c>
      <c r="AA144" s="100">
        <f t="shared" si="971"/>
        <v>1.6651955800554195</v>
      </c>
      <c r="AB144" s="100">
        <f t="shared" si="972"/>
        <v>0.11599059048338874</v>
      </c>
      <c r="AC144" s="100">
        <f t="shared" si="973"/>
        <v>0.31010036241621264</v>
      </c>
      <c r="AD144" s="100"/>
      <c r="AE144" s="100"/>
      <c r="AF144" s="365">
        <v>2291686.56</v>
      </c>
      <c r="AG144" s="100">
        <f t="shared" si="957"/>
        <v>1.1185947228959938</v>
      </c>
      <c r="AH144" s="100">
        <f t="shared" si="958"/>
        <v>6.712837984990154E-2</v>
      </c>
      <c r="AI144" s="100">
        <f t="shared" si="959"/>
        <v>0.24300014252522709</v>
      </c>
      <c r="AJ144" s="100"/>
    </row>
    <row r="145" spans="2:36">
      <c r="B145" s="125">
        <v>45044</v>
      </c>
      <c r="C145" s="365">
        <v>410617.13</v>
      </c>
      <c r="D145" s="100">
        <f t="shared" si="962"/>
        <v>0.27867002067397989</v>
      </c>
      <c r="E145" s="100">
        <f t="shared" si="963"/>
        <v>4.8074440095460212E-2</v>
      </c>
      <c r="F145" s="100">
        <f t="shared" si="956"/>
        <v>0.1339766205095391</v>
      </c>
      <c r="G145" s="110">
        <f t="shared" si="954"/>
        <v>5212.1699999999837</v>
      </c>
      <c r="H145" s="100">
        <f t="shared" si="953"/>
        <v>0.15565906519018671</v>
      </c>
      <c r="I145" s="100"/>
      <c r="J145" s="362">
        <f t="shared" si="955"/>
        <v>5212.1699999999837</v>
      </c>
      <c r="K145" s="362"/>
      <c r="L145" s="365">
        <v>73206.64</v>
      </c>
      <c r="M145" s="100">
        <f t="shared" si="964"/>
        <v>3.1849751296681537</v>
      </c>
      <c r="N145" s="100">
        <f t="shared" si="965"/>
        <v>0.13433209549466182</v>
      </c>
      <c r="O145" s="362">
        <f t="shared" si="960"/>
        <v>2957.0599999999977</v>
      </c>
      <c r="P145" s="362"/>
      <c r="Q145" s="365">
        <v>835969.3</v>
      </c>
      <c r="R145" s="100">
        <f t="shared" si="966"/>
        <v>0.71108042015116812</v>
      </c>
      <c r="S145" s="100">
        <f t="shared" si="967"/>
        <v>2.4774829027018698E-2</v>
      </c>
      <c r="T145" s="362">
        <f t="shared" si="961"/>
        <v>13338.330000000075</v>
      </c>
      <c r="U145" s="362"/>
      <c r="V145" s="365">
        <v>328848.28999999998</v>
      </c>
      <c r="W145" s="365">
        <v>300090.53000000003</v>
      </c>
      <c r="X145" s="100">
        <f t="shared" si="968"/>
        <v>0.37963295405431269</v>
      </c>
      <c r="Y145" s="100">
        <f t="shared" si="969"/>
        <v>0.25037486388046359</v>
      </c>
      <c r="Z145" s="35">
        <f t="shared" si="970"/>
        <v>628938.82000000007</v>
      </c>
      <c r="AA145" s="100">
        <f t="shared" si="971"/>
        <v>1.6186991726728777</v>
      </c>
      <c r="AB145" s="100">
        <f t="shared" si="972"/>
        <v>9.2363071431150745E-2</v>
      </c>
      <c r="AC145" s="100">
        <f t="shared" si="973"/>
        <v>0.31478217511253204</v>
      </c>
      <c r="AD145" s="100"/>
      <c r="AE145" s="100"/>
      <c r="AF145" s="365">
        <v>2260606.4300000002</v>
      </c>
      <c r="AG145" s="100">
        <f t="shared" si="957"/>
        <v>1.0786216877727486</v>
      </c>
      <c r="AH145" s="100">
        <f t="shared" si="958"/>
        <v>7.8023217767214201E-2</v>
      </c>
      <c r="AI145" s="100">
        <f t="shared" si="959"/>
        <v>0.24740725049125559</v>
      </c>
      <c r="AJ145" s="100"/>
    </row>
    <row r="146" spans="2:36">
      <c r="B146" s="125">
        <v>45036</v>
      </c>
      <c r="C146" s="365">
        <v>405404.96</v>
      </c>
      <c r="D146" s="100">
        <f t="shared" si="962"/>
        <v>0.27582907813035745</v>
      </c>
      <c r="E146" s="100">
        <f t="shared" si="963"/>
        <v>5.0958497938925554E-2</v>
      </c>
      <c r="F146" s="100">
        <f t="shared" si="956"/>
        <v>0.12299351505495108</v>
      </c>
      <c r="G146" s="110">
        <f t="shared" si="954"/>
        <v>2803.3600000000442</v>
      </c>
      <c r="H146" s="100">
        <f t="shared" si="953"/>
        <v>0.14228746323853136</v>
      </c>
      <c r="I146" s="100"/>
      <c r="J146" s="362">
        <f t="shared" si="955"/>
        <v>2803.3600000000442</v>
      </c>
      <c r="K146" s="362"/>
      <c r="L146" s="365">
        <v>70249.58</v>
      </c>
      <c r="M146" s="100">
        <f t="shared" si="964"/>
        <v>3.2781241911860977</v>
      </c>
      <c r="N146" s="100">
        <f t="shared" si="965"/>
        <v>0.13254864305351768</v>
      </c>
      <c r="O146" s="362">
        <f t="shared" si="960"/>
        <v>1459.8800000000047</v>
      </c>
      <c r="P146" s="362"/>
      <c r="Q146" s="365">
        <v>822630.97</v>
      </c>
      <c r="R146" s="100">
        <f t="shared" si="966"/>
        <v>0.69442360766816258</v>
      </c>
      <c r="S146" s="100">
        <f t="shared" si="967"/>
        <v>2.0627550402723172E-2</v>
      </c>
      <c r="T146" s="362">
        <f t="shared" si="961"/>
        <v>-3986.0800000000745</v>
      </c>
      <c r="U146" s="362"/>
      <c r="V146" s="365">
        <v>322597.7</v>
      </c>
      <c r="W146" s="365">
        <v>280667.90999999997</v>
      </c>
      <c r="X146" s="100">
        <f t="shared" si="968"/>
        <v>0.37980845932123725</v>
      </c>
      <c r="Y146" s="100">
        <f t="shared" si="969"/>
        <v>0.24256213642767113</v>
      </c>
      <c r="Z146" s="35">
        <f t="shared" si="970"/>
        <v>603265.61</v>
      </c>
      <c r="AA146" s="100">
        <f t="shared" si="971"/>
        <v>1.5706720941493189</v>
      </c>
      <c r="AB146" s="100">
        <f t="shared" si="972"/>
        <v>9.6034382231232299E-2</v>
      </c>
      <c r="AC146" s="100">
        <f t="shared" si="973"/>
        <v>0.31236771833421295</v>
      </c>
      <c r="AD146" s="100"/>
      <c r="AE146" s="100"/>
      <c r="AF146" s="365">
        <v>2224462.38</v>
      </c>
      <c r="AG146" s="100">
        <f t="shared" si="957"/>
        <v>1.1009594534318923</v>
      </c>
      <c r="AH146" s="100">
        <f t="shared" si="958"/>
        <v>8.8073206549032779E-2</v>
      </c>
      <c r="AI146" s="100">
        <f t="shared" si="959"/>
        <v>0.24772848295946795</v>
      </c>
      <c r="AJ146" s="100"/>
    </row>
    <row r="147" spans="2:36">
      <c r="B147" s="125">
        <v>45030</v>
      </c>
      <c r="C147" s="365">
        <v>402601.6</v>
      </c>
      <c r="D147" s="100">
        <f t="shared" si="962"/>
        <v>0.27693696707678828</v>
      </c>
      <c r="E147" s="100">
        <f t="shared" si="963"/>
        <v>6.1365533337883513E-2</v>
      </c>
      <c r="F147" s="100">
        <f t="shared" si="956"/>
        <v>0.11405423922794622</v>
      </c>
      <c r="G147" s="110">
        <f t="shared" si="954"/>
        <v>5638.0099999999511</v>
      </c>
      <c r="H147" s="100">
        <f t="shared" si="953"/>
        <v>0.13538303091354245</v>
      </c>
      <c r="I147" s="100"/>
      <c r="J147" s="362">
        <f t="shared" si="955"/>
        <v>5638.0099999999511</v>
      </c>
      <c r="K147" s="362"/>
      <c r="L147" s="365">
        <v>68789.7</v>
      </c>
      <c r="M147" s="100">
        <f t="shared" si="964"/>
        <v>3.388150474858767</v>
      </c>
      <c r="N147" s="100">
        <f t="shared" si="965"/>
        <v>0.14507281955810883</v>
      </c>
      <c r="O147" s="362">
        <f t="shared" si="960"/>
        <v>2461.0299999999988</v>
      </c>
      <c r="P147" s="362"/>
      <c r="Q147" s="365">
        <v>826617.05</v>
      </c>
      <c r="R147" s="100">
        <f t="shared" si="966"/>
        <v>0.72540737278122691</v>
      </c>
      <c r="S147" s="100">
        <f t="shared" si="967"/>
        <v>3.9741232285550904E-2</v>
      </c>
      <c r="T147" s="362">
        <f t="shared" si="961"/>
        <v>9963.5400000000373</v>
      </c>
      <c r="U147" s="362"/>
      <c r="V147" s="365">
        <v>310355.45</v>
      </c>
      <c r="W147" s="365">
        <v>287529.59999999998</v>
      </c>
      <c r="X147" s="100">
        <f t="shared" si="968"/>
        <v>0.3628420301269088</v>
      </c>
      <c r="Y147" s="100">
        <f t="shared" si="969"/>
        <v>0.22280402327877105</v>
      </c>
      <c r="Z147" s="35">
        <f t="shared" si="970"/>
        <v>597885.05000000005</v>
      </c>
      <c r="AA147" s="100">
        <f t="shared" si="971"/>
        <v>1.583435516761813</v>
      </c>
      <c r="AB147" s="100">
        <f t="shared" si="972"/>
        <v>0.13878790890512702</v>
      </c>
      <c r="AC147" s="100">
        <f t="shared" si="973"/>
        <v>0.29170165607897819</v>
      </c>
      <c r="AD147" s="100"/>
      <c r="AE147" s="100"/>
      <c r="AF147" s="365">
        <v>2198810.77</v>
      </c>
      <c r="AG147" s="100">
        <f t="shared" si="957"/>
        <v>1.1169152571337111</v>
      </c>
      <c r="AH147" s="100">
        <f t="shared" si="958"/>
        <v>9.4098874168418292E-2</v>
      </c>
      <c r="AI147" s="100">
        <f t="shared" si="959"/>
        <v>0.24428537661905639</v>
      </c>
      <c r="AJ147" s="100"/>
    </row>
    <row r="148" spans="2:36">
      <c r="B148" s="125">
        <v>45023</v>
      </c>
      <c r="C148" s="365">
        <v>396963.59</v>
      </c>
      <c r="D148" s="100">
        <f t="shared" si="962"/>
        <v>0.26604065154195095</v>
      </c>
      <c r="E148" s="100">
        <f t="shared" si="963"/>
        <v>6.0705409746398681E-2</v>
      </c>
      <c r="F148" s="100">
        <f t="shared" si="956"/>
        <v>0.10046385063278877</v>
      </c>
      <c r="G148" s="110">
        <f t="shared" si="954"/>
        <v>5181.1800000000512</v>
      </c>
      <c r="H148" s="100">
        <f t="shared" si="953"/>
        <v>0.11763226610308809</v>
      </c>
      <c r="I148" s="100"/>
      <c r="J148" s="362">
        <f t="shared" si="955"/>
        <v>5181.1800000000512</v>
      </c>
      <c r="K148" s="362"/>
      <c r="L148" s="365">
        <v>66328.67</v>
      </c>
      <c r="M148" s="100">
        <f t="shared" si="964"/>
        <v>3.3932526816732183</v>
      </c>
      <c r="N148" s="100">
        <f t="shared" si="965"/>
        <v>0.12716984120402436</v>
      </c>
      <c r="O148" s="362">
        <f t="shared" si="960"/>
        <v>1791.4499999999971</v>
      </c>
      <c r="P148" s="362"/>
      <c r="Q148" s="365">
        <v>816653.51</v>
      </c>
      <c r="R148" s="100">
        <f t="shared" si="966"/>
        <v>0.70732088270775817</v>
      </c>
      <c r="S148" s="100">
        <f t="shared" si="967"/>
        <v>2.9901065479243052E-2</v>
      </c>
      <c r="T148" s="362">
        <f t="shared" si="961"/>
        <v>894.5</v>
      </c>
      <c r="U148" s="362"/>
      <c r="V148" s="365">
        <v>298316.76</v>
      </c>
      <c r="W148" s="365">
        <v>277585.3</v>
      </c>
      <c r="X148" s="100">
        <f t="shared" si="968"/>
        <v>0.32870751147465782</v>
      </c>
      <c r="Y148" s="100">
        <f t="shared" si="969"/>
        <v>0.23036857606992547</v>
      </c>
      <c r="Z148" s="35">
        <f t="shared" si="970"/>
        <v>575902.06000000006</v>
      </c>
      <c r="AA148" s="100">
        <f t="shared" si="971"/>
        <v>1.4934402277452277</v>
      </c>
      <c r="AB148" s="100">
        <f t="shared" si="972"/>
        <v>0.11038930815570418</v>
      </c>
      <c r="AC148" s="100">
        <f t="shared" si="973"/>
        <v>0.27941843209042772</v>
      </c>
      <c r="AD148" s="100"/>
      <c r="AE148" s="100"/>
      <c r="AF148" s="365">
        <v>2147526.58</v>
      </c>
      <c r="AG148" s="100">
        <f t="shared" si="957"/>
        <v>1.0953367903149203</v>
      </c>
      <c r="AH148" s="100">
        <f t="shared" si="958"/>
        <v>8.7619855174180736E-2</v>
      </c>
      <c r="AI148" s="100">
        <f t="shared" si="959"/>
        <v>0.23096981055675014</v>
      </c>
      <c r="AJ148" s="100"/>
    </row>
    <row r="149" spans="2:36">
      <c r="B149" s="125">
        <v>45016</v>
      </c>
      <c r="C149" s="365">
        <v>391782.41</v>
      </c>
      <c r="D149" s="100">
        <f t="shared" si="962"/>
        <v>0.25801211162350046</v>
      </c>
      <c r="E149" s="100">
        <f t="shared" si="963"/>
        <v>5.9464850499769101E-2</v>
      </c>
      <c r="F149" s="100">
        <f t="shared" si="956"/>
        <v>8.8050934178655477E-2</v>
      </c>
      <c r="G149" s="110">
        <f t="shared" si="954"/>
        <v>6034.5799999999581</v>
      </c>
      <c r="H149" s="100">
        <f t="shared" si="953"/>
        <v>0.10506962025530671</v>
      </c>
      <c r="I149" s="100"/>
      <c r="J149" s="362">
        <f t="shared" si="955"/>
        <v>6034.5799999999581</v>
      </c>
      <c r="K149" s="362"/>
      <c r="L149" s="365">
        <v>64537.22</v>
      </c>
      <c r="M149" s="100">
        <f t="shared" si="964"/>
        <v>3.404723781755441</v>
      </c>
      <c r="N149" s="100">
        <f t="shared" si="965"/>
        <v>0.11930086296021175</v>
      </c>
      <c r="O149" s="362">
        <f t="shared" si="960"/>
        <v>2509.3499999999985</v>
      </c>
      <c r="P149" s="362"/>
      <c r="Q149" s="365">
        <v>815759.01</v>
      </c>
      <c r="R149" s="100">
        <f t="shared" si="966"/>
        <v>0.71191398599706557</v>
      </c>
      <c r="S149" s="100">
        <f t="shared" si="967"/>
        <v>5.2231199528770825E-2</v>
      </c>
      <c r="T149" s="362">
        <f t="shared" si="961"/>
        <v>9753.9499999999534</v>
      </c>
      <c r="U149" s="362"/>
      <c r="V149" s="365">
        <v>288993.38</v>
      </c>
      <c r="W149" s="365">
        <v>286766.49</v>
      </c>
      <c r="X149" s="100">
        <f t="shared" si="968"/>
        <v>0.32742805703349498</v>
      </c>
      <c r="Y149" s="100">
        <f t="shared" si="969"/>
        <v>0.25947999006704031</v>
      </c>
      <c r="Z149" s="35">
        <f t="shared" si="970"/>
        <v>575759.87</v>
      </c>
      <c r="AA149" s="100">
        <f t="shared" si="971"/>
        <v>1.4787481182609721</v>
      </c>
      <c r="AB149" s="100">
        <f t="shared" si="972"/>
        <v>0.1224099044391813</v>
      </c>
      <c r="AC149" s="100">
        <f t="shared" si="973"/>
        <v>0.2926929825632793</v>
      </c>
      <c r="AD149" s="100"/>
      <c r="AE149" s="100"/>
      <c r="AF149" s="365">
        <v>2096992.34</v>
      </c>
      <c r="AG149" s="100">
        <f t="shared" si="957"/>
        <v>1.0912398410947104</v>
      </c>
      <c r="AH149" s="100">
        <f t="shared" si="958"/>
        <v>7.8533239839538249E-2</v>
      </c>
      <c r="AI149" s="100">
        <f t="shared" si="959"/>
        <v>0.20358216057206108</v>
      </c>
      <c r="AJ149" s="100"/>
    </row>
    <row r="150" spans="2:36">
      <c r="B150" s="125">
        <v>45009</v>
      </c>
      <c r="C150" s="365">
        <v>385747.83</v>
      </c>
      <c r="D150" s="100">
        <f t="shared" si="962"/>
        <v>0.24651871136093406</v>
      </c>
      <c r="E150" s="100">
        <f t="shared" si="963"/>
        <v>4.9409154158405542E-2</v>
      </c>
      <c r="F150" s="100">
        <f t="shared" si="956"/>
        <v>7.5683119789164421E-2</v>
      </c>
      <c r="G150" s="110">
        <f t="shared" si="954"/>
        <v>6423.6600000000326</v>
      </c>
      <c r="H150" s="100">
        <f t="shared" si="953"/>
        <v>8.8392314606315456E-2</v>
      </c>
      <c r="I150" s="100"/>
      <c r="J150" s="362">
        <f t="shared" si="955"/>
        <v>6423.6600000000326</v>
      </c>
      <c r="K150" s="362"/>
      <c r="L150" s="365">
        <v>62027.87</v>
      </c>
      <c r="M150" s="100">
        <f t="shared" si="964"/>
        <v>3.4025774736159233</v>
      </c>
      <c r="N150" s="100">
        <f t="shared" si="965"/>
        <v>9.9499916865521731E-2</v>
      </c>
      <c r="O150" s="362">
        <f t="shared" si="960"/>
        <v>1953.3500000000058</v>
      </c>
      <c r="P150" s="362"/>
      <c r="Q150" s="365">
        <v>806005.06</v>
      </c>
      <c r="R150" s="100">
        <f t="shared" si="966"/>
        <v>0.70231316929290488</v>
      </c>
      <c r="S150" s="100">
        <f t="shared" si="967"/>
        <v>5.8725256031917951E-2</v>
      </c>
      <c r="T150" s="362">
        <f t="shared" si="961"/>
        <v>10983.160000000033</v>
      </c>
      <c r="U150" s="362"/>
      <c r="V150" s="365">
        <v>278570.68</v>
      </c>
      <c r="W150" s="365">
        <v>271836.88</v>
      </c>
      <c r="X150" s="100">
        <f t="shared" si="968"/>
        <v>0.33707780120763403</v>
      </c>
      <c r="Y150" s="100">
        <f t="shared" si="969"/>
        <v>0.27838352980679654</v>
      </c>
      <c r="Z150" s="35">
        <f t="shared" si="970"/>
        <v>550407.56000000006</v>
      </c>
      <c r="AA150" s="100">
        <f t="shared" si="971"/>
        <v>1.4611599505735762</v>
      </c>
      <c r="AB150" s="100">
        <f t="shared" si="972"/>
        <v>9.6364799859004521E-2</v>
      </c>
      <c r="AC150" s="100">
        <f t="shared" si="973"/>
        <v>0.30743103520725179</v>
      </c>
      <c r="AD150" s="100"/>
      <c r="AE150" s="100"/>
      <c r="AF150" s="365">
        <v>2044405.07</v>
      </c>
      <c r="AG150" s="100">
        <f t="shared" si="957"/>
        <v>1.086619745328304</v>
      </c>
      <c r="AH150" s="100">
        <f t="shared" si="958"/>
        <v>6.7629519814082162E-2</v>
      </c>
      <c r="AI150" s="100">
        <f t="shared" si="959"/>
        <v>0.21646578271245048</v>
      </c>
      <c r="AJ150" s="100"/>
    </row>
    <row r="151" spans="2:36">
      <c r="B151" s="125">
        <v>45002</v>
      </c>
      <c r="C151" s="365">
        <v>379324.17</v>
      </c>
      <c r="D151" s="100">
        <f t="shared" si="962"/>
        <v>0.23303516890871565</v>
      </c>
      <c r="E151" s="100">
        <f t="shared" si="963"/>
        <v>3.6049776711767852E-2</v>
      </c>
      <c r="F151" s="100">
        <f t="shared" si="956"/>
        <v>6.1162036307612945E-2</v>
      </c>
      <c r="G151" s="110">
        <f t="shared" si="954"/>
        <v>5079.2699999999604</v>
      </c>
      <c r="H151" s="100">
        <f t="shared" si="953"/>
        <v>7.1564264928046448E-2</v>
      </c>
      <c r="I151" s="100"/>
      <c r="J151" s="362">
        <f t="shared" si="955"/>
        <v>5079.2699999999604</v>
      </c>
      <c r="K151" s="362"/>
      <c r="L151" s="365">
        <v>60074.52</v>
      </c>
      <c r="M151" s="100">
        <f t="shared" si="964"/>
        <v>3.4086181375998867</v>
      </c>
      <c r="N151" s="100">
        <f t="shared" si="965"/>
        <v>9.1240218267952214E-2</v>
      </c>
      <c r="O151" s="362">
        <f t="shared" si="960"/>
        <v>1229.1999999999971</v>
      </c>
      <c r="P151" s="362"/>
      <c r="Q151" s="365">
        <v>795021.9</v>
      </c>
      <c r="R151" s="100">
        <f t="shared" si="966"/>
        <v>0.68978156869770779</v>
      </c>
      <c r="S151" s="100">
        <f t="shared" si="967"/>
        <v>0.10499183336237042</v>
      </c>
      <c r="T151" s="362">
        <f t="shared" si="961"/>
        <v>2078.25</v>
      </c>
      <c r="U151" s="362"/>
      <c r="V151" s="365">
        <v>272768.65000000002</v>
      </c>
      <c r="W151" s="365">
        <v>252250.14</v>
      </c>
      <c r="X151" s="100">
        <f t="shared" si="968"/>
        <v>0.36040095943230055</v>
      </c>
      <c r="Y151" s="100">
        <f t="shared" si="969"/>
        <v>0.23349671552647555</v>
      </c>
      <c r="Z151" s="35">
        <f t="shared" si="970"/>
        <v>525018.79</v>
      </c>
      <c r="AA151" s="100">
        <f t="shared" si="971"/>
        <v>1.4108492507210937</v>
      </c>
      <c r="AB151" s="100">
        <f t="shared" si="972"/>
        <v>7.8120948848831875E-2</v>
      </c>
      <c r="AC151" s="100">
        <f t="shared" si="973"/>
        <v>0.29632310247558741</v>
      </c>
      <c r="AD151" s="100"/>
      <c r="AE151" s="100"/>
      <c r="AF151" s="365">
        <v>2009700.24</v>
      </c>
      <c r="AG151" s="100">
        <f t="shared" si="957"/>
        <v>1.1708818103145122</v>
      </c>
      <c r="AH151" s="100">
        <f t="shared" si="958"/>
        <v>6.892850926456455E-2</v>
      </c>
      <c r="AI151" s="100">
        <f t="shared" si="959"/>
        <v>0.19413789772312631</v>
      </c>
      <c r="AJ151" s="100"/>
    </row>
    <row r="152" spans="2:36">
      <c r="B152" s="125">
        <v>44995</v>
      </c>
      <c r="C152" s="365">
        <v>374244.9</v>
      </c>
      <c r="D152" s="100">
        <f t="shared" si="962"/>
        <v>0.22072793953091904</v>
      </c>
      <c r="E152" s="100">
        <f t="shared" si="963"/>
        <v>2.5195610946975682E-2</v>
      </c>
      <c r="F152" s="100">
        <f t="shared" si="956"/>
        <v>4.7495741525413103E-2</v>
      </c>
      <c r="G152" s="110">
        <f t="shared" si="954"/>
        <v>4452.1600000000326</v>
      </c>
      <c r="H152" s="100">
        <f t="shared" si="953"/>
        <v>5.7688277649938106E-2</v>
      </c>
      <c r="I152" s="100"/>
      <c r="J152" s="362">
        <f t="shared" si="955"/>
        <v>4452.1600000000326</v>
      </c>
      <c r="K152" s="362"/>
      <c r="L152" s="365">
        <v>58845.32</v>
      </c>
      <c r="M152" s="100">
        <f t="shared" si="964"/>
        <v>3.4342922766344319</v>
      </c>
      <c r="N152" s="100">
        <f t="shared" si="965"/>
        <v>8.2616560254564805E-2</v>
      </c>
      <c r="O152" s="362">
        <f t="shared" si="960"/>
        <v>1186.8099999999977</v>
      </c>
      <c r="P152" s="362"/>
      <c r="Q152" s="365">
        <v>792943.65</v>
      </c>
      <c r="R152" s="100">
        <f t="shared" si="966"/>
        <v>0.68358031385738349</v>
      </c>
      <c r="S152" s="100">
        <f t="shared" si="967"/>
        <v>0.10187927122334503</v>
      </c>
      <c r="T152" s="362">
        <f t="shared" si="961"/>
        <v>17677.710000000079</v>
      </c>
      <c r="U152" s="362"/>
      <c r="V152" s="365">
        <v>264683.49</v>
      </c>
      <c r="W152" s="365">
        <v>253965.29</v>
      </c>
      <c r="X152" s="100">
        <f t="shared" si="968"/>
        <v>0.35514484647534639</v>
      </c>
      <c r="Y152" s="100">
        <f t="shared" si="969"/>
        <v>0.21699995059454988</v>
      </c>
      <c r="Z152" s="35">
        <f t="shared" si="970"/>
        <v>518648.78</v>
      </c>
      <c r="AA152" s="100">
        <f t="shared" si="971"/>
        <v>1.3518739035294562</v>
      </c>
      <c r="AB152" s="100">
        <f t="shared" si="972"/>
        <v>4.8143221989536786E-2</v>
      </c>
      <c r="AC152" s="100">
        <f t="shared" si="973"/>
        <v>0.28378754081817853</v>
      </c>
      <c r="AD152" s="100"/>
      <c r="AE152" s="100"/>
      <c r="AF152" s="365">
        <v>1974519.47</v>
      </c>
      <c r="AG152" s="100">
        <f t="shared" si="957"/>
        <v>1.1705350892805546</v>
      </c>
      <c r="AH152" s="100">
        <f t="shared" si="958"/>
        <v>6.0399718686703692E-2</v>
      </c>
      <c r="AI152" s="100">
        <f t="shared" si="959"/>
        <v>0.1999692769568753</v>
      </c>
      <c r="AJ152" s="100"/>
    </row>
    <row r="153" spans="2:36">
      <c r="B153" s="125">
        <v>44988</v>
      </c>
      <c r="C153" s="365">
        <v>369792.74</v>
      </c>
      <c r="D153" s="100">
        <f t="shared" si="962"/>
        <v>0.21139353382912329</v>
      </c>
      <c r="E153" s="100">
        <f t="shared" si="963"/>
        <v>1.6382717988276896E-2</v>
      </c>
      <c r="F153" s="100">
        <f t="shared" si="956"/>
        <v>3.7160583376979223E-2</v>
      </c>
      <c r="G153" s="110">
        <f t="shared" si="954"/>
        <v>2207.0100000000093</v>
      </c>
      <c r="H153" s="100">
        <f t="shared" si="953"/>
        <v>4.3784191095403192E-2</v>
      </c>
      <c r="I153" s="100"/>
      <c r="J153" s="362">
        <f t="shared" si="955"/>
        <v>2207.0100000000093</v>
      </c>
      <c r="K153" s="362"/>
      <c r="L153" s="365">
        <v>57658.51</v>
      </c>
      <c r="M153" s="100">
        <f t="shared" si="964"/>
        <v>3.4619110411549583</v>
      </c>
      <c r="N153" s="100">
        <f t="shared" si="965"/>
        <v>7.1485502701547562E-2</v>
      </c>
      <c r="O153" s="362">
        <f t="shared" si="960"/>
        <v>1243.8899999999994</v>
      </c>
      <c r="P153" s="362"/>
      <c r="Q153" s="365">
        <v>775265.94</v>
      </c>
      <c r="R153" s="100">
        <f t="shared" si="966"/>
        <v>0.65809874810718083</v>
      </c>
      <c r="S153" s="100">
        <f t="shared" si="967"/>
        <v>8.4837441238946806E-2</v>
      </c>
      <c r="T153" s="362">
        <f t="shared" si="961"/>
        <v>13968.279999999912</v>
      </c>
      <c r="U153" s="362"/>
      <c r="V153" s="365">
        <v>260113.77</v>
      </c>
      <c r="W153" s="365">
        <v>252853.79</v>
      </c>
      <c r="X153" s="100">
        <f t="shared" si="968"/>
        <v>0.35670595046538128</v>
      </c>
      <c r="Y153" s="100">
        <f t="shared" si="969"/>
        <v>0.20123469968941293</v>
      </c>
      <c r="Z153" s="35">
        <f t="shared" si="970"/>
        <v>512967.56</v>
      </c>
      <c r="AA153" s="100">
        <f t="shared" si="971"/>
        <v>1.3406219037842266</v>
      </c>
      <c r="AB153" s="100">
        <f t="shared" si="972"/>
        <v>4.5647499354226059E-2</v>
      </c>
      <c r="AC153" s="100">
        <f t="shared" si="973"/>
        <v>0.27534262953645117</v>
      </c>
      <c r="AD153" s="100"/>
      <c r="AE153" s="100"/>
      <c r="AF153" s="365">
        <v>1944300.15</v>
      </c>
      <c r="AG153" s="100">
        <f t="shared" si="957"/>
        <v>1.1717649952749061</v>
      </c>
      <c r="AH153" s="100">
        <f t="shared" si="958"/>
        <v>5.4579367765642532E-2</v>
      </c>
      <c r="AI153" s="100">
        <f t="shared" si="959"/>
        <v>0.21151191958961149</v>
      </c>
      <c r="AJ153" s="100"/>
    </row>
    <row r="154" spans="2:36">
      <c r="B154" s="125">
        <v>44981</v>
      </c>
      <c r="C154" s="365">
        <v>367585.73</v>
      </c>
      <c r="D154" s="100">
        <f t="shared" si="962"/>
        <v>0.20920833418999873</v>
      </c>
      <c r="E154" s="100">
        <f t="shared" si="963"/>
        <v>1.5139392389528109E-2</v>
      </c>
      <c r="F154" s="100">
        <f t="shared" si="956"/>
        <v>3.331760620603838E-2</v>
      </c>
      <c r="G154" s="110">
        <f t="shared" si="954"/>
        <v>1460.2999999999884</v>
      </c>
      <c r="H154" s="100">
        <f t="shared" si="953"/>
        <v>3.8731641344480511E-2</v>
      </c>
      <c r="I154" s="100"/>
      <c r="J154" s="362">
        <f t="shared" si="955"/>
        <v>1460.2999999999884</v>
      </c>
      <c r="K154" s="362"/>
      <c r="L154" s="365">
        <v>56414.62</v>
      </c>
      <c r="M154" s="100">
        <f t="shared" si="964"/>
        <v>3.4650647781065911</v>
      </c>
      <c r="N154" s="100">
        <f t="shared" si="965"/>
        <v>6.8771449221410416E-2</v>
      </c>
      <c r="O154" s="362">
        <f t="shared" si="960"/>
        <v>1363.0200000000041</v>
      </c>
      <c r="P154" s="362"/>
      <c r="Q154" s="365">
        <v>761297.66</v>
      </c>
      <c r="R154" s="100">
        <f t="shared" si="966"/>
        <v>0.62887839748854557</v>
      </c>
      <c r="S154" s="100">
        <f t="shared" si="967"/>
        <v>8.0525099626338401E-2</v>
      </c>
      <c r="T154" s="362">
        <f t="shared" si="961"/>
        <v>41815.510000000009</v>
      </c>
      <c r="U154" s="362"/>
      <c r="V154" s="365">
        <v>258314.02</v>
      </c>
      <c r="W154" s="365">
        <v>243715.56</v>
      </c>
      <c r="X154" s="100">
        <f t="shared" si="968"/>
        <v>0.39636347871428873</v>
      </c>
      <c r="Y154" s="100">
        <f t="shared" si="969"/>
        <v>0.18664304049076852</v>
      </c>
      <c r="Z154" s="35">
        <f t="shared" si="970"/>
        <v>502029.57999999996</v>
      </c>
      <c r="AA154" s="100">
        <f t="shared" si="971"/>
        <v>1.3019275076784476</v>
      </c>
      <c r="AB154" s="100">
        <f t="shared" si="972"/>
        <v>4.9481320239114487E-2</v>
      </c>
      <c r="AC154" s="100">
        <f t="shared" si="973"/>
        <v>0.2860256949188838</v>
      </c>
      <c r="AD154" s="100"/>
      <c r="AE154" s="100"/>
      <c r="AF154" s="365">
        <v>1914901.22</v>
      </c>
      <c r="AG154" s="100">
        <f t="shared" si="957"/>
        <v>1.1556275898767181</v>
      </c>
      <c r="AH154" s="100">
        <f t="shared" si="958"/>
        <v>5.6646408726065037E-2</v>
      </c>
      <c r="AI154" s="100">
        <f t="shared" si="959"/>
        <v>0.22555265611888628</v>
      </c>
      <c r="AJ154" s="100"/>
    </row>
    <row r="155" spans="2:36">
      <c r="B155" s="125">
        <v>44974</v>
      </c>
      <c r="C155" s="365">
        <v>366125.43</v>
      </c>
      <c r="D155" s="100">
        <f t="shared" si="962"/>
        <v>0.20969296219715999</v>
      </c>
      <c r="E155" s="100">
        <f t="shared" si="963"/>
        <v>1.4187107100775016E-2</v>
      </c>
      <c r="F155" s="100">
        <f t="shared" si="956"/>
        <v>3.1098601354585323E-2</v>
      </c>
      <c r="G155" s="110">
        <f t="shared" si="954"/>
        <v>1078.1199999999953</v>
      </c>
      <c r="H155" s="100">
        <f t="shared" si="953"/>
        <v>3.6285943088162784E-2</v>
      </c>
      <c r="I155" s="100"/>
      <c r="J155" s="362">
        <f t="shared" si="955"/>
        <v>1078.1199999999953</v>
      </c>
      <c r="K155" s="362"/>
      <c r="L155" s="365">
        <v>55051.6</v>
      </c>
      <c r="M155" s="100">
        <f t="shared" si="964"/>
        <v>3.4184508502762552</v>
      </c>
      <c r="N155" s="100">
        <f t="shared" si="965"/>
        <v>6.4142438236107019E-2</v>
      </c>
      <c r="O155" s="362">
        <f t="shared" si="960"/>
        <v>696.87999999999738</v>
      </c>
      <c r="P155" s="362"/>
      <c r="Q155" s="365">
        <v>719482.15</v>
      </c>
      <c r="R155" s="100">
        <f t="shared" si="966"/>
        <v>0.55604929115492396</v>
      </c>
      <c r="S155" s="100">
        <f t="shared" si="967"/>
        <v>3.8182620204184309E-2</v>
      </c>
      <c r="T155" s="362">
        <f t="shared" si="961"/>
        <v>-146.28000000002794</v>
      </c>
      <c r="U155" s="362"/>
      <c r="V155" s="365">
        <v>249378.1</v>
      </c>
      <c r="W155" s="365">
        <v>237597.68</v>
      </c>
      <c r="X155" s="100">
        <f t="shared" si="968"/>
        <v>0.38997671891093405</v>
      </c>
      <c r="Y155" s="100">
        <f t="shared" si="969"/>
        <v>0.20989093459996969</v>
      </c>
      <c r="Z155" s="35">
        <f t="shared" si="970"/>
        <v>486975.78</v>
      </c>
      <c r="AA155" s="100">
        <f t="shared" si="971"/>
        <v>1.2886922312047548</v>
      </c>
      <c r="AB155" s="100">
        <f t="shared" si="972"/>
        <v>5.9386251576024215E-2</v>
      </c>
      <c r="AC155" s="100">
        <f t="shared" si="973"/>
        <v>0.29586821274892788</v>
      </c>
      <c r="AD155" s="100"/>
      <c r="AE155" s="100"/>
      <c r="AF155" s="365">
        <v>1880107.25</v>
      </c>
      <c r="AG155" s="100">
        <f t="shared" si="957"/>
        <v>1.1447043841382654</v>
      </c>
      <c r="AH155" s="100">
        <f t="shared" si="958"/>
        <v>5.4575428173164811E-2</v>
      </c>
      <c r="AI155" s="100">
        <f t="shared" si="959"/>
        <v>0.21666624161275397</v>
      </c>
      <c r="AJ155" s="100"/>
    </row>
    <row r="156" spans="2:36">
      <c r="B156" s="125">
        <v>44967</v>
      </c>
      <c r="C156" s="365">
        <v>365047.31</v>
      </c>
      <c r="D156" s="100">
        <f t="shared" si="962"/>
        <v>0.20803674497271174</v>
      </c>
      <c r="E156" s="100">
        <f t="shared" si="963"/>
        <v>1.0136331361470663E-2</v>
      </c>
      <c r="F156" s="100">
        <f t="shared" si="956"/>
        <v>2.6905372187934502E-2</v>
      </c>
      <c r="G156" s="110">
        <f t="shared" si="954"/>
        <v>1215.1300000000047</v>
      </c>
      <c r="H156" s="100">
        <f t="shared" si="953"/>
        <v>3.5660959126993658E-2</v>
      </c>
      <c r="I156" s="100"/>
      <c r="J156" s="362">
        <f t="shared" si="955"/>
        <v>1215.1300000000047</v>
      </c>
      <c r="K156" s="362"/>
      <c r="L156" s="365">
        <v>54354.720000000001</v>
      </c>
      <c r="M156" s="100">
        <f t="shared" si="964"/>
        <v>3.3251807903850068</v>
      </c>
      <c r="N156" s="100">
        <f t="shared" si="965"/>
        <v>6.0929543414405263E-2</v>
      </c>
      <c r="O156" s="362">
        <f t="shared" si="960"/>
        <v>542.97000000000116</v>
      </c>
      <c r="P156" s="362"/>
      <c r="Q156" s="365">
        <v>719628.43</v>
      </c>
      <c r="R156" s="100">
        <f t="shared" si="966"/>
        <v>0.55201573883652311</v>
      </c>
      <c r="S156" s="100">
        <f t="shared" si="967"/>
        <v>3.5849230529445206E-2</v>
      </c>
      <c r="T156" s="362">
        <f t="shared" si="961"/>
        <v>4990.5400000000373</v>
      </c>
      <c r="U156" s="362"/>
      <c r="V156" s="365">
        <v>247700.3</v>
      </c>
      <c r="W156" s="365">
        <v>247125.95</v>
      </c>
      <c r="X156" s="100">
        <f t="shared" si="968"/>
        <v>0.41687193266474437</v>
      </c>
      <c r="Y156" s="100">
        <f t="shared" si="969"/>
        <v>0.22863775682159182</v>
      </c>
      <c r="Z156" s="35">
        <f t="shared" si="970"/>
        <v>494826.25</v>
      </c>
      <c r="AA156" s="100">
        <f t="shared" si="971"/>
        <v>1.3035746947774149</v>
      </c>
      <c r="AB156" s="100">
        <f t="shared" si="972"/>
        <v>6.9048116517297822E-2</v>
      </c>
      <c r="AC156" s="100">
        <f t="shared" si="973"/>
        <v>0.31616689334408382</v>
      </c>
      <c r="AD156" s="100"/>
      <c r="AE156" s="100"/>
      <c r="AF156" s="365">
        <v>1862052.05</v>
      </c>
      <c r="AG156" s="100">
        <f t="shared" si="957"/>
        <v>1.1388259689862823</v>
      </c>
      <c r="AH156" s="100">
        <f t="shared" si="958"/>
        <v>5.3716930956517035E-2</v>
      </c>
      <c r="AI156" s="100">
        <f t="shared" si="959"/>
        <v>0.21717775340250989</v>
      </c>
      <c r="AJ156" s="100"/>
    </row>
    <row r="157" spans="2:36">
      <c r="B157" s="125">
        <v>44960</v>
      </c>
      <c r="C157" s="365">
        <v>363832.18</v>
      </c>
      <c r="D157" s="100">
        <f t="shared" si="962"/>
        <v>0.20744002676708875</v>
      </c>
      <c r="E157" s="100">
        <f t="shared" si="963"/>
        <v>8.6168401160466243E-3</v>
      </c>
      <c r="F157" s="100">
        <f t="shared" si="956"/>
        <v>2.398542658195417E-2</v>
      </c>
      <c r="G157" s="110">
        <f t="shared" si="954"/>
        <v>1728.4799999999814</v>
      </c>
      <c r="H157" s="100">
        <f t="shared" si="953"/>
        <v>3.2446925414861182E-2</v>
      </c>
      <c r="I157" s="100"/>
      <c r="J157" s="362">
        <f t="shared" si="955"/>
        <v>1728.4799999999814</v>
      </c>
      <c r="K157" s="362"/>
      <c r="L157" s="365">
        <v>53811.75</v>
      </c>
      <c r="M157" s="100">
        <f t="shared" si="964"/>
        <v>3.2618341051271025</v>
      </c>
      <c r="N157" s="100">
        <f t="shared" si="965"/>
        <v>6.6339793254515333E-2</v>
      </c>
      <c r="O157" s="362">
        <f t="shared" si="960"/>
        <v>1027.1999999999971</v>
      </c>
      <c r="P157" s="362"/>
      <c r="Q157" s="365">
        <v>714637.89</v>
      </c>
      <c r="R157" s="100">
        <f t="shared" si="966"/>
        <v>0.54517122404586205</v>
      </c>
      <c r="S157" s="100">
        <f t="shared" si="967"/>
        <v>4.7188338486547507E-2</v>
      </c>
      <c r="T157" s="362">
        <f t="shared" si="961"/>
        <v>10075.209999999963</v>
      </c>
      <c r="U157" s="362"/>
      <c r="V157" s="365">
        <v>248593.78</v>
      </c>
      <c r="W157" s="365">
        <v>241980.3</v>
      </c>
      <c r="X157" s="100">
        <f t="shared" si="968"/>
        <v>0.46509097670559046</v>
      </c>
      <c r="Y157" s="100">
        <f t="shared" si="969"/>
        <v>0.23313801283097918</v>
      </c>
      <c r="Z157" s="35">
        <f t="shared" si="970"/>
        <v>490574.07999999996</v>
      </c>
      <c r="AA157" s="100">
        <f t="shared" si="971"/>
        <v>1.3123312971864709</v>
      </c>
      <c r="AB157" s="100">
        <f t="shared" si="972"/>
        <v>8.9854619130558325E-2</v>
      </c>
      <c r="AC157" s="100">
        <f t="shared" si="973"/>
        <v>0.34069832647357451</v>
      </c>
      <c r="AD157" s="100"/>
      <c r="AE157" s="100"/>
      <c r="AF157" s="365">
        <v>1843673.61</v>
      </c>
      <c r="AG157" s="100">
        <f t="shared" si="957"/>
        <v>1.1291892675637676</v>
      </c>
      <c r="AH157" s="100">
        <f t="shared" si="958"/>
        <v>5.6800216382038769E-2</v>
      </c>
      <c r="AI157" s="100">
        <f t="shared" si="959"/>
        <v>0.21649504990541638</v>
      </c>
      <c r="AJ157" s="100"/>
    </row>
    <row r="158" spans="2:36">
      <c r="B158" s="125">
        <v>44953</v>
      </c>
      <c r="C158" s="365">
        <v>362103.7</v>
      </c>
      <c r="D158" s="100">
        <f t="shared" si="962"/>
        <v>0.20439678498194758</v>
      </c>
      <c r="E158" s="100">
        <f t="shared" si="963"/>
        <v>5.6277642851491096E-3</v>
      </c>
      <c r="F158" s="100">
        <f t="shared" si="956"/>
        <v>2.0279862639781664E-2</v>
      </c>
      <c r="G158" s="110">
        <f t="shared" si="954"/>
        <v>1099.8699999999953</v>
      </c>
      <c r="H158" s="100">
        <f t="shared" si="953"/>
        <v>3.1126518272722226E-2</v>
      </c>
      <c r="I158" s="100"/>
      <c r="J158" s="362">
        <f t="shared" si="955"/>
        <v>1099.8699999999953</v>
      </c>
      <c r="K158" s="362"/>
      <c r="L158" s="365">
        <v>52784.55</v>
      </c>
      <c r="M158" s="100">
        <f t="shared" si="964"/>
        <v>3.1521737249370894</v>
      </c>
      <c r="N158" s="100">
        <f t="shared" si="965"/>
        <v>6.329954623302507E-2</v>
      </c>
      <c r="O158" s="362">
        <f t="shared" si="960"/>
        <v>1051.25</v>
      </c>
      <c r="P158" s="362"/>
      <c r="Q158" s="365">
        <v>704562.68</v>
      </c>
      <c r="R158" s="100">
        <f t="shared" si="966"/>
        <v>0.52117009437086947</v>
      </c>
      <c r="S158" s="100">
        <f t="shared" si="967"/>
        <v>4.6003335570448244E-2</v>
      </c>
      <c r="T158" s="362">
        <f t="shared" si="961"/>
        <v>11541.880000000005</v>
      </c>
      <c r="U158" s="362"/>
      <c r="V158" s="365">
        <v>238359.26</v>
      </c>
      <c r="W158" s="365">
        <v>240000.45</v>
      </c>
      <c r="X158" s="100">
        <f t="shared" si="968"/>
        <v>0.44471356294830383</v>
      </c>
      <c r="Y158" s="100">
        <f t="shared" si="969"/>
        <v>0.21228561274255275</v>
      </c>
      <c r="Z158" s="35">
        <f t="shared" si="970"/>
        <v>478359.71</v>
      </c>
      <c r="AA158" s="100">
        <f t="shared" si="971"/>
        <v>1.2743750670982894</v>
      </c>
      <c r="AB158" s="100">
        <f t="shared" si="972"/>
        <v>7.401066395614786E-2</v>
      </c>
      <c r="AC158" s="100">
        <f t="shared" si="973"/>
        <v>0.31793792127319132</v>
      </c>
      <c r="AD158" s="100"/>
      <c r="AE158" s="100"/>
      <c r="AF158" s="365">
        <v>1812244.1</v>
      </c>
      <c r="AG158" s="100">
        <f t="shared" si="957"/>
        <v>1.1059487467405626</v>
      </c>
      <c r="AH158" s="100">
        <f t="shared" si="958"/>
        <v>4.0149087698608539E-2</v>
      </c>
      <c r="AI158" s="100">
        <f t="shared" si="959"/>
        <v>0.21316755092348055</v>
      </c>
      <c r="AJ158" s="100"/>
    </row>
    <row r="159" spans="2:36">
      <c r="B159" s="125">
        <v>44946</v>
      </c>
      <c r="C159" s="365">
        <v>361003.83</v>
      </c>
      <c r="D159" s="100">
        <f t="shared" si="962"/>
        <v>0.20345128164201545</v>
      </c>
      <c r="E159" s="100">
        <f t="shared" si="963"/>
        <v>6.6828531744096871E-3</v>
      </c>
      <c r="F159" s="100">
        <f t="shared" si="956"/>
        <v>1.8072513067005361E-2</v>
      </c>
      <c r="G159" s="110">
        <f t="shared" si="954"/>
        <v>-380.36999999999534</v>
      </c>
      <c r="H159" s="100">
        <f t="shared" si="953"/>
        <v>3.1131618384464703E-2</v>
      </c>
      <c r="I159" s="100"/>
      <c r="J159" s="362">
        <f t="shared" si="955"/>
        <v>-380.36999999999534</v>
      </c>
      <c r="K159" s="362"/>
      <c r="L159" s="365">
        <v>51733.3</v>
      </c>
      <c r="M159" s="100">
        <f t="shared" si="964"/>
        <v>3.0500108818017129</v>
      </c>
      <c r="N159" s="100">
        <f t="shared" si="965"/>
        <v>0.10915959880699524</v>
      </c>
      <c r="O159" s="362">
        <f t="shared" si="960"/>
        <v>500.19000000000233</v>
      </c>
      <c r="P159" s="362"/>
      <c r="Q159" s="365">
        <v>693020.8</v>
      </c>
      <c r="R159" s="100">
        <f t="shared" si="966"/>
        <v>0.50176577868021643</v>
      </c>
      <c r="S159" s="100">
        <f t="shared" si="967"/>
        <v>4.8043297618713086E-2</v>
      </c>
      <c r="T159" s="362">
        <f t="shared" si="961"/>
        <v>-1702.3399999999674</v>
      </c>
      <c r="U159" s="362"/>
      <c r="V159" s="365">
        <v>233798.9</v>
      </c>
      <c r="W159" s="365">
        <v>225878.37</v>
      </c>
      <c r="X159" s="100">
        <f t="shared" si="968"/>
        <v>0.42915895311474667</v>
      </c>
      <c r="Y159" s="100">
        <f t="shared" si="969"/>
        <v>0.2119164524908474</v>
      </c>
      <c r="Z159" s="35">
        <f t="shared" si="970"/>
        <v>459677.27</v>
      </c>
      <c r="AA159" s="100">
        <f t="shared" si="971"/>
        <v>1.2363875373976105</v>
      </c>
      <c r="AB159" s="100">
        <f t="shared" si="972"/>
        <v>9.1911471887020146E-2</v>
      </c>
      <c r="AC159" s="100">
        <f t="shared" si="973"/>
        <v>0.31346461523656</v>
      </c>
      <c r="AD159" s="100"/>
      <c r="AE159" s="100"/>
      <c r="AF159" s="365">
        <v>1782809.65</v>
      </c>
      <c r="AG159" s="100">
        <f t="shared" si="957"/>
        <v>1.0859551741564235</v>
      </c>
      <c r="AH159" s="100">
        <f t="shared" si="958"/>
        <v>6.0810779692773764E-2</v>
      </c>
      <c r="AI159" s="100">
        <f t="shared" si="959"/>
        <v>0.21866504470527665</v>
      </c>
      <c r="AJ159" s="100"/>
    </row>
    <row r="160" spans="2:36">
      <c r="B160" s="125">
        <v>44939</v>
      </c>
      <c r="C160" s="365">
        <v>361384.2</v>
      </c>
      <c r="D160" s="100">
        <f t="shared" si="962"/>
        <v>0.20375207339038343</v>
      </c>
      <c r="E160" s="100">
        <f t="shared" si="963"/>
        <v>1.0974843921487227E-2</v>
      </c>
      <c r="F160" s="100">
        <f t="shared" si="956"/>
        <v>1.7460171548356846E-2</v>
      </c>
      <c r="G160" s="110">
        <f t="shared" si="954"/>
        <v>660.32000000000698</v>
      </c>
      <c r="H160" s="100">
        <f t="shared" si="953"/>
        <v>3.6932597467317807E-2</v>
      </c>
      <c r="I160" s="100"/>
      <c r="J160" s="362">
        <f t="shared" si="955"/>
        <v>660.32000000000698</v>
      </c>
      <c r="K160" s="362"/>
      <c r="L160" s="365">
        <v>51233.11</v>
      </c>
      <c r="M160" s="100">
        <f t="shared" si="964"/>
        <v>2.9680676304181981</v>
      </c>
      <c r="N160" s="100">
        <f t="shared" si="965"/>
        <v>0.15101201131576297</v>
      </c>
      <c r="O160" s="362">
        <f t="shared" si="960"/>
        <v>769.12999999999738</v>
      </c>
      <c r="P160" s="362"/>
      <c r="Q160" s="365">
        <v>694723.14</v>
      </c>
      <c r="R160" s="100">
        <f t="shared" si="966"/>
        <v>0.49532359418704192</v>
      </c>
      <c r="S160" s="100">
        <f t="shared" si="967"/>
        <v>7.2243648117191625E-2</v>
      </c>
      <c r="T160" s="362">
        <f t="shared" si="961"/>
        <v>12288.219999999972</v>
      </c>
      <c r="U160" s="362"/>
      <c r="V160" s="365">
        <v>227726.65</v>
      </c>
      <c r="W160" s="365">
        <v>235139.56</v>
      </c>
      <c r="X160" s="100">
        <f t="shared" si="968"/>
        <v>0.42489590623442575</v>
      </c>
      <c r="Y160" s="100">
        <f t="shared" si="969"/>
        <v>0.21695910261389983</v>
      </c>
      <c r="Z160" s="35">
        <f t="shared" si="970"/>
        <v>462866.20999999996</v>
      </c>
      <c r="AA160" s="100">
        <f t="shared" si="971"/>
        <v>1.2103586524547754</v>
      </c>
      <c r="AB160" s="100">
        <f t="shared" si="972"/>
        <v>0.1428622609455876</v>
      </c>
      <c r="AC160" s="100">
        <f t="shared" si="973"/>
        <v>0.31109161372630967</v>
      </c>
      <c r="AD160" s="100"/>
      <c r="AE160" s="100"/>
      <c r="AF160" s="365">
        <v>1767127.39</v>
      </c>
      <c r="AG160" s="100">
        <f t="shared" si="957"/>
        <v>1.0716532740869922</v>
      </c>
      <c r="AH160" s="100">
        <f t="shared" si="958"/>
        <v>5.0004246654991202E-2</v>
      </c>
      <c r="AI160" s="100">
        <f t="shared" si="959"/>
        <v>0.22023426684699046</v>
      </c>
      <c r="AJ160" s="100"/>
    </row>
    <row r="161" spans="2:36">
      <c r="B161" s="125">
        <v>44932</v>
      </c>
      <c r="C161" s="365">
        <v>360723.88</v>
      </c>
      <c r="D161" s="100">
        <f t="shared" si="962"/>
        <v>0.20392450067474707</v>
      </c>
      <c r="E161" s="100">
        <f t="shared" si="963"/>
        <v>9.6509749806186085E-3</v>
      </c>
      <c r="F161" s="100">
        <f t="shared" si="956"/>
        <v>1.7465284081081792E-2</v>
      </c>
      <c r="G161" s="110">
        <f t="shared" si="954"/>
        <v>646.60999999998603</v>
      </c>
      <c r="H161" s="100">
        <f t="shared" si="953"/>
        <v>3.5530764810992342E-2</v>
      </c>
      <c r="I161" s="100"/>
      <c r="J161" s="362">
        <f t="shared" si="955"/>
        <v>646.60999999998603</v>
      </c>
      <c r="K161" s="362"/>
      <c r="L161" s="365">
        <v>50463.98</v>
      </c>
      <c r="M161" s="100">
        <f t="shared" si="964"/>
        <v>2.8868377069004034</v>
      </c>
      <c r="N161" s="100">
        <f t="shared" si="965"/>
        <v>0.17833867816985713</v>
      </c>
      <c r="O161" s="362">
        <f t="shared" si="960"/>
        <v>821.76000000000204</v>
      </c>
      <c r="P161" s="362"/>
      <c r="Q161" s="365">
        <v>682434.92</v>
      </c>
      <c r="R161" s="100">
        <f t="shared" si="966"/>
        <v>0.47220583525435877</v>
      </c>
      <c r="S161" s="100">
        <f t="shared" si="967"/>
        <v>6.4405413771812248E-2</v>
      </c>
      <c r="T161" s="362">
        <f t="shared" si="961"/>
        <v>8858.9800000000978</v>
      </c>
      <c r="U161" s="362"/>
      <c r="V161" s="365">
        <v>224516.5</v>
      </c>
      <c r="W161" s="365">
        <v>225611.5</v>
      </c>
      <c r="X161" s="100">
        <f t="shared" si="968"/>
        <v>0.42483340828231292</v>
      </c>
      <c r="Y161" s="100">
        <f t="shared" si="969"/>
        <v>0.19378162486986</v>
      </c>
      <c r="Z161" s="35">
        <f t="shared" si="970"/>
        <v>450128</v>
      </c>
      <c r="AA161" s="100">
        <f t="shared" si="971"/>
        <v>1.1856964027840766</v>
      </c>
      <c r="AB161" s="100">
        <f t="shared" si="972"/>
        <v>0.11418119632597042</v>
      </c>
      <c r="AC161" s="100">
        <f t="shared" si="973"/>
        <v>0.29883537984084718</v>
      </c>
      <c r="AD161" s="100"/>
      <c r="AE161" s="100"/>
      <c r="AF161" s="365">
        <v>1744581.03</v>
      </c>
      <c r="AG161" s="100">
        <f t="shared" si="957"/>
        <v>1.0508725249075688</v>
      </c>
      <c r="AH161" s="100">
        <f t="shared" si="958"/>
        <v>6.0229422382844809E-2</v>
      </c>
      <c r="AI161" s="100">
        <f t="shared" si="959"/>
        <v>0.21935858552754225</v>
      </c>
      <c r="AJ161" s="100"/>
    </row>
    <row r="162" spans="2:36">
      <c r="B162" s="125">
        <v>44925</v>
      </c>
      <c r="C162" s="365">
        <v>360077.27</v>
      </c>
      <c r="D162" s="100">
        <f t="shared" si="962"/>
        <v>0.20451460232468946</v>
      </c>
      <c r="E162" s="100">
        <f t="shared" si="963"/>
        <v>9.9115288580032355E-3</v>
      </c>
      <c r="F162" s="100">
        <f t="shared" si="956"/>
        <v>1.5962509322277198E-2</v>
      </c>
      <c r="G162" s="110">
        <f t="shared" si="954"/>
        <v>1469.960000000021</v>
      </c>
      <c r="H162" s="100">
        <f t="shared" si="953"/>
        <v>3.3235615001806489E-2</v>
      </c>
      <c r="I162" s="100"/>
      <c r="J162" s="362">
        <f t="shared" si="955"/>
        <v>1469.960000000021</v>
      </c>
      <c r="K162" s="362"/>
      <c r="L162" s="365">
        <v>49642.22</v>
      </c>
      <c r="M162" s="100">
        <f t="shared" si="964"/>
        <v>2.7862424596967026</v>
      </c>
      <c r="N162" s="100">
        <f t="shared" si="965"/>
        <v>0.20909194533317221</v>
      </c>
      <c r="O162" s="362">
        <f t="shared" si="960"/>
        <v>3000.3300000000017</v>
      </c>
      <c r="P162" s="362"/>
      <c r="Q162" s="365">
        <v>673575.94</v>
      </c>
      <c r="R162" s="100">
        <f t="shared" si="966"/>
        <v>0.44943999070741497</v>
      </c>
      <c r="S162" s="100">
        <f t="shared" si="967"/>
        <v>6.5461182507064841E-2</v>
      </c>
      <c r="T162" s="362">
        <f t="shared" si="961"/>
        <v>12323.869999999995</v>
      </c>
      <c r="U162" s="362"/>
      <c r="V162" s="365">
        <v>217709.26</v>
      </c>
      <c r="W162" s="365">
        <v>227686.42</v>
      </c>
      <c r="X162" s="100">
        <f t="shared" si="968"/>
        <v>0.41058121573193146</v>
      </c>
      <c r="Y162" s="100">
        <f t="shared" si="969"/>
        <v>0.17923791826663546</v>
      </c>
      <c r="Z162" s="35">
        <f t="shared" si="970"/>
        <v>445395.68000000005</v>
      </c>
      <c r="AA162" s="100">
        <f t="shared" si="971"/>
        <v>1.1250825004247582</v>
      </c>
      <c r="AB162" s="100">
        <f t="shared" si="972"/>
        <v>0.10734506820543548</v>
      </c>
      <c r="AC162" s="100">
        <f t="shared" si="973"/>
        <v>0.28201153994278966</v>
      </c>
      <c r="AD162" s="100"/>
      <c r="AE162" s="100"/>
      <c r="AF162" s="365">
        <v>1742292.64</v>
      </c>
      <c r="AG162" s="100">
        <f t="shared" si="957"/>
        <v>1.0363505358676206</v>
      </c>
      <c r="AH162" s="100">
        <f t="shared" si="958"/>
        <v>8.5639118411450971E-2</v>
      </c>
      <c r="AI162" s="100">
        <f t="shared" si="959"/>
        <v>0.2331093735477833</v>
      </c>
      <c r="AJ162" s="100"/>
    </row>
    <row r="163" spans="2:36">
      <c r="B163" s="125">
        <v>44918</v>
      </c>
      <c r="C163" s="365">
        <v>358607.31</v>
      </c>
      <c r="D163" s="100">
        <f t="shared" si="962"/>
        <v>0.20496662602815316</v>
      </c>
      <c r="E163" s="100">
        <f t="shared" si="963"/>
        <v>8.0784342123040153E-3</v>
      </c>
      <c r="F163" s="100">
        <f t="shared" si="956"/>
        <v>1.3040583567279919E-2</v>
      </c>
      <c r="G163" s="110">
        <f t="shared" si="954"/>
        <v>1146.1900000000023</v>
      </c>
      <c r="H163" s="100">
        <f t="shared" si="953"/>
        <v>3.202186920848521E-2</v>
      </c>
      <c r="I163" s="100"/>
      <c r="J163" s="362">
        <f t="shared" si="955"/>
        <v>1146.1900000000023</v>
      </c>
      <c r="K163" s="362"/>
      <c r="L163" s="365">
        <v>46641.89</v>
      </c>
      <c r="M163" s="100">
        <f t="shared" si="964"/>
        <v>2.5305450928622903</v>
      </c>
      <c r="N163" s="100">
        <f t="shared" si="965"/>
        <v>0.19390707151377395</v>
      </c>
      <c r="O163" s="362">
        <f t="shared" si="960"/>
        <v>2130.5299999999988</v>
      </c>
      <c r="P163" s="362"/>
      <c r="Q163" s="365">
        <v>661252.06999999995</v>
      </c>
      <c r="R163" s="100">
        <f t="shared" si="966"/>
        <v>0.4256661095464826</v>
      </c>
      <c r="S163" s="100">
        <f t="shared" si="967"/>
        <v>5.8442320004183382E-2</v>
      </c>
      <c r="T163" s="362">
        <f t="shared" si="961"/>
        <v>13336.699999999953</v>
      </c>
      <c r="U163" s="362"/>
      <c r="V163" s="365">
        <v>208342.91</v>
      </c>
      <c r="W163" s="365">
        <v>212641.1</v>
      </c>
      <c r="X163" s="100">
        <f t="shared" si="968"/>
        <v>0.36213448474390142</v>
      </c>
      <c r="Y163" s="100">
        <f t="shared" si="969"/>
        <v>0.15717864718222413</v>
      </c>
      <c r="Z163" s="35">
        <f t="shared" si="970"/>
        <v>420984.01</v>
      </c>
      <c r="AA163" s="100">
        <f t="shared" si="971"/>
        <v>1.0712949583405433</v>
      </c>
      <c r="AB163" s="100">
        <f t="shared" si="972"/>
        <v>7.84150487905282E-2</v>
      </c>
      <c r="AC163" s="100">
        <f t="shared" si="973"/>
        <v>0.25028109376368479</v>
      </c>
      <c r="AD163" s="100"/>
      <c r="AE163" s="100"/>
      <c r="AF163" s="365">
        <v>1680610.42</v>
      </c>
      <c r="AG163" s="100">
        <f t="shared" si="957"/>
        <v>0.97835593613931104</v>
      </c>
      <c r="AH163" s="100">
        <f t="shared" si="958"/>
        <v>7.5604601751769196E-2</v>
      </c>
      <c r="AI163" s="100">
        <f t="shared" si="959"/>
        <v>0.21930133189960738</v>
      </c>
      <c r="AJ163" s="100"/>
    </row>
    <row r="164" spans="2:36">
      <c r="B164" s="125">
        <v>44911</v>
      </c>
      <c r="C164" s="365">
        <v>357461.12</v>
      </c>
      <c r="D164" s="100">
        <f t="shared" si="962"/>
        <v>0.20879335741286162</v>
      </c>
      <c r="E164" s="100">
        <f t="shared" si="963"/>
        <v>6.69778898079707E-3</v>
      </c>
      <c r="F164" s="100">
        <f t="shared" si="956"/>
        <v>1.0254077850139882E-2</v>
      </c>
      <c r="G164" s="110">
        <f t="shared" si="954"/>
        <v>185.29999999998836</v>
      </c>
      <c r="H164" s="100">
        <f t="shared" si="953"/>
        <v>3.5697194334470703E-2</v>
      </c>
      <c r="I164" s="100"/>
      <c r="J164" s="362">
        <f t="shared" si="955"/>
        <v>185.29999999998836</v>
      </c>
      <c r="K164" s="362"/>
      <c r="L164" s="365">
        <v>44511.360000000001</v>
      </c>
      <c r="M164" s="100">
        <f t="shared" si="964"/>
        <v>2.3373791539766158</v>
      </c>
      <c r="N164" s="100">
        <f t="shared" si="965"/>
        <v>0.17381442695423857</v>
      </c>
      <c r="O164" s="362">
        <f t="shared" si="960"/>
        <v>1684.9800000000032</v>
      </c>
      <c r="P164" s="362"/>
      <c r="Q164" s="365">
        <v>647915.37</v>
      </c>
      <c r="R164" s="100">
        <f t="shared" si="966"/>
        <v>0.41135454081931949</v>
      </c>
      <c r="S164" s="100">
        <f t="shared" si="967"/>
        <v>5.5198606825616475E-2</v>
      </c>
      <c r="T164" s="362">
        <f t="shared" si="961"/>
        <v>6773.4599999999627</v>
      </c>
      <c r="U164" s="362"/>
      <c r="V164" s="365">
        <v>200506.07</v>
      </c>
      <c r="W164" s="365">
        <v>204500.05</v>
      </c>
      <c r="X164" s="100">
        <f t="shared" si="968"/>
        <v>0.34112686160999772</v>
      </c>
      <c r="Y164" s="100">
        <f t="shared" si="969"/>
        <v>0.1465736826474329</v>
      </c>
      <c r="Z164" s="35">
        <f t="shared" si="970"/>
        <v>405006.12</v>
      </c>
      <c r="AA164" s="100">
        <f t="shared" si="971"/>
        <v>1.0511509821826046</v>
      </c>
      <c r="AB164" s="100">
        <f t="shared" si="972"/>
        <v>7.774262793270291E-2</v>
      </c>
      <c r="AC164" s="100">
        <f t="shared" si="973"/>
        <v>0.2352899623989517</v>
      </c>
      <c r="AD164" s="100"/>
      <c r="AE164" s="100"/>
      <c r="AF164" s="365">
        <v>1682971.66</v>
      </c>
      <c r="AG164" s="100">
        <f t="shared" si="957"/>
        <v>0.9856044907744228</v>
      </c>
      <c r="AH164" s="100">
        <f t="shared" si="958"/>
        <v>8.9094680270488558E-2</v>
      </c>
      <c r="AI164" s="100">
        <f t="shared" si="959"/>
        <v>0.24069968973876149</v>
      </c>
      <c r="AJ164" s="100"/>
    </row>
    <row r="165" spans="2:36">
      <c r="B165" s="125">
        <v>44904</v>
      </c>
      <c r="C165" s="365">
        <v>357275.82</v>
      </c>
      <c r="D165" s="100">
        <f t="shared" si="962"/>
        <v>0.21320368708486648</v>
      </c>
      <c r="E165" s="100">
        <f t="shared" si="963"/>
        <v>5.0435898592144212E-3</v>
      </c>
      <c r="F165" s="100">
        <f t="shared" si="956"/>
        <v>8.4536888870422149E-3</v>
      </c>
      <c r="G165" s="110">
        <f t="shared" si="954"/>
        <v>732.44000000000233</v>
      </c>
      <c r="H165" s="100">
        <f t="shared" si="953"/>
        <v>4.5103280772849565E-2</v>
      </c>
      <c r="I165" s="100"/>
      <c r="J165" s="362">
        <f t="shared" si="955"/>
        <v>732.44000000000233</v>
      </c>
      <c r="K165" s="362"/>
      <c r="L165" s="365">
        <v>42826.38</v>
      </c>
      <c r="M165" s="100">
        <f t="shared" si="964"/>
        <v>2.1696736581037039</v>
      </c>
      <c r="N165" s="100">
        <f t="shared" si="965"/>
        <v>0.16287616100584376</v>
      </c>
      <c r="O165" s="362">
        <f t="shared" si="960"/>
        <v>1768.9399999999951</v>
      </c>
      <c r="P165" s="362"/>
      <c r="Q165" s="365">
        <v>641141.91</v>
      </c>
      <c r="R165" s="100">
        <f t="shared" si="966"/>
        <v>0.40461666067481611</v>
      </c>
      <c r="S165" s="100">
        <f t="shared" si="967"/>
        <v>4.6728447852160036E-2</v>
      </c>
      <c r="T165" s="362">
        <f t="shared" si="961"/>
        <v>8950</v>
      </c>
      <c r="U165" s="362"/>
      <c r="V165" s="365">
        <v>195317.49</v>
      </c>
      <c r="W165" s="365">
        <v>208681.43</v>
      </c>
      <c r="X165" s="100">
        <f t="shared" si="968"/>
        <v>0.34355432329859886</v>
      </c>
      <c r="Y165" s="100">
        <f t="shared" si="969"/>
        <v>0.14415208675012645</v>
      </c>
      <c r="Z165" s="35">
        <f t="shared" si="970"/>
        <v>403998.92</v>
      </c>
      <c r="AA165" s="100">
        <f t="shared" si="971"/>
        <v>1.0348468453821016</v>
      </c>
      <c r="AB165" s="100">
        <f t="shared" si="972"/>
        <v>7.4579215332179788E-2</v>
      </c>
      <c r="AC165" s="100">
        <f t="shared" si="973"/>
        <v>0.23259348338897354</v>
      </c>
      <c r="AD165" s="100"/>
      <c r="AE165" s="100"/>
      <c r="AF165" s="365">
        <v>1645475.02</v>
      </c>
      <c r="AG165" s="100">
        <f t="shared" si="957"/>
        <v>0.96351032433100792</v>
      </c>
      <c r="AH165" s="100">
        <f t="shared" si="958"/>
        <v>7.5606661007972351E-2</v>
      </c>
      <c r="AI165" s="100">
        <f t="shared" si="959"/>
        <v>0.2268766733643991</v>
      </c>
      <c r="AJ165" s="100"/>
    </row>
    <row r="166" spans="2:36">
      <c r="B166" s="125">
        <v>44897</v>
      </c>
      <c r="C166" s="365">
        <v>356543.38</v>
      </c>
      <c r="D166" s="100">
        <f t="shared" si="962"/>
        <v>0.2176399640032238</v>
      </c>
      <c r="E166" s="100">
        <f t="shared" si="963"/>
        <v>3.4715045389107657E-3</v>
      </c>
      <c r="F166" s="100">
        <f t="shared" si="956"/>
        <v>7.5279318321438918E-3</v>
      </c>
      <c r="G166" s="110">
        <f t="shared" si="954"/>
        <v>809.84000000002561</v>
      </c>
      <c r="H166" s="100">
        <f t="shared" si="953"/>
        <v>5.2349664019583991E-2</v>
      </c>
      <c r="I166" s="100"/>
      <c r="J166" s="362">
        <f t="shared" si="955"/>
        <v>809.84000000002561</v>
      </c>
      <c r="K166" s="362"/>
      <c r="L166" s="365">
        <v>41057.440000000002</v>
      </c>
      <c r="M166" s="100">
        <f t="shared" si="964"/>
        <v>2.0063337575364395</v>
      </c>
      <c r="N166" s="100">
        <f t="shared" si="965"/>
        <v>0.14934010999193226</v>
      </c>
      <c r="O166" s="362">
        <f t="shared" si="960"/>
        <v>1990.8400000000038</v>
      </c>
      <c r="P166" s="362"/>
      <c r="Q166" s="365">
        <v>632191.91</v>
      </c>
      <c r="R166" s="100">
        <f t="shared" si="966"/>
        <v>0.39274904244524228</v>
      </c>
      <c r="S166" s="100">
        <f t="shared" si="967"/>
        <v>4.8667799138432569E-2</v>
      </c>
      <c r="T166" s="362">
        <f t="shared" si="961"/>
        <v>7451.140000000014</v>
      </c>
      <c r="U166" s="362"/>
      <c r="V166" s="365">
        <v>191724.5</v>
      </c>
      <c r="W166" s="365">
        <v>210494.91</v>
      </c>
      <c r="X166" s="100">
        <f t="shared" si="968"/>
        <v>0.34852183053110614</v>
      </c>
      <c r="Y166" s="100">
        <f t="shared" si="969"/>
        <v>0.1642120096267452</v>
      </c>
      <c r="Z166" s="35">
        <f t="shared" si="970"/>
        <v>402219.41000000003</v>
      </c>
      <c r="AA166" s="100">
        <f t="shared" si="971"/>
        <v>1.0231608547024629</v>
      </c>
      <c r="AB166" s="100">
        <f t="shared" si="972"/>
        <v>9.9232331765650161E-2</v>
      </c>
      <c r="AC166" s="100">
        <f t="shared" si="973"/>
        <v>0.24534445704796898</v>
      </c>
      <c r="AD166" s="100"/>
      <c r="AE166" s="100"/>
      <c r="AF166" s="365">
        <v>1604854.33</v>
      </c>
      <c r="AG166" s="100">
        <f t="shared" si="957"/>
        <v>0.92868691993381647</v>
      </c>
      <c r="AH166" s="100">
        <f t="shared" si="958"/>
        <v>5.8917010947655502E-2</v>
      </c>
      <c r="AI166" s="100">
        <f t="shared" si="959"/>
        <v>0.2054128792173171</v>
      </c>
      <c r="AJ166" s="100"/>
    </row>
    <row r="167" spans="2:36">
      <c r="B167" s="125">
        <v>44890</v>
      </c>
      <c r="C167" s="365">
        <v>355733.54</v>
      </c>
      <c r="D167" s="100">
        <f t="shared" si="962"/>
        <v>0.2232198817037484</v>
      </c>
      <c r="E167" s="100">
        <f t="shared" si="963"/>
        <v>2.3310099498106305E-3</v>
      </c>
      <c r="F167" s="100">
        <f t="shared" si="956"/>
        <v>6.8726091683679706E-3</v>
      </c>
      <c r="G167" s="110">
        <f t="shared" si="954"/>
        <v>650.69000000000233</v>
      </c>
      <c r="H167" s="100">
        <f t="shared" si="953"/>
        <v>6.2489678887471214E-2</v>
      </c>
      <c r="I167" s="100"/>
      <c r="J167" s="362">
        <f t="shared" si="955"/>
        <v>650.69000000000233</v>
      </c>
      <c r="K167" s="362"/>
      <c r="L167" s="365">
        <v>39066.6</v>
      </c>
      <c r="M167" s="100">
        <f t="shared" si="964"/>
        <v>1.8252318706947983</v>
      </c>
      <c r="N167" s="100">
        <f t="shared" si="965"/>
        <v>0.12858755678095452</v>
      </c>
      <c r="O167" s="362">
        <f t="shared" si="960"/>
        <v>1146.3300000000017</v>
      </c>
      <c r="P167" s="362"/>
      <c r="Q167" s="365">
        <v>624740.77</v>
      </c>
      <c r="R167" s="100">
        <f t="shared" si="966"/>
        <v>0.37950639063706848</v>
      </c>
      <c r="S167" s="100">
        <f t="shared" si="967"/>
        <v>4.4589437514010608E-2</v>
      </c>
      <c r="T167" s="362">
        <f t="shared" si="961"/>
        <v>10718.570000000065</v>
      </c>
      <c r="U167" s="362"/>
      <c r="V167" s="365">
        <v>184990.53</v>
      </c>
      <c r="W167" s="365">
        <v>205382.37</v>
      </c>
      <c r="X167" s="100">
        <f t="shared" si="968"/>
        <v>0.33530359645261693</v>
      </c>
      <c r="Y167" s="100">
        <f t="shared" si="969"/>
        <v>0.16403070992471805</v>
      </c>
      <c r="Z167" s="35">
        <f t="shared" si="970"/>
        <v>390372.9</v>
      </c>
      <c r="AA167" s="100">
        <f t="shared" si="971"/>
        <v>0.99104741719914125</v>
      </c>
      <c r="AB167" s="100">
        <f t="shared" si="972"/>
        <v>7.5523790135643726E-2</v>
      </c>
      <c r="AC167" s="100">
        <f t="shared" si="973"/>
        <v>0.23936222259487522</v>
      </c>
      <c r="AD167" s="100"/>
      <c r="AE167" s="100"/>
      <c r="AF167" s="365">
        <v>1562479.76</v>
      </c>
      <c r="AG167" s="100">
        <f t="shared" si="957"/>
        <v>0.89979718536020781</v>
      </c>
      <c r="AH167" s="100">
        <f t="shared" si="958"/>
        <v>4.5968224593313671E-2</v>
      </c>
      <c r="AI167" s="100">
        <f t="shared" si="959"/>
        <v>0.18315767132986763</v>
      </c>
      <c r="AJ167" s="100"/>
    </row>
    <row r="168" spans="2:36">
      <c r="B168" s="125">
        <v>44883</v>
      </c>
      <c r="C168" s="365">
        <v>355082.85</v>
      </c>
      <c r="D168" s="100">
        <f t="shared" si="962"/>
        <v>0.22878640563689645</v>
      </c>
      <c r="E168" s="100">
        <f t="shared" si="963"/>
        <v>1.3746653227874738E-3</v>
      </c>
      <c r="F168" s="100">
        <f t="shared" si="956"/>
        <v>7.3911926663598713E-3</v>
      </c>
      <c r="G168" s="110">
        <f t="shared" si="954"/>
        <v>-400.05999999999767</v>
      </c>
      <c r="H168" s="100">
        <f t="shared" si="953"/>
        <v>7.5732727218085522E-2</v>
      </c>
      <c r="I168" s="100"/>
      <c r="J168" s="362">
        <f t="shared" si="955"/>
        <v>-400.05999999999767</v>
      </c>
      <c r="K168" s="362"/>
      <c r="L168" s="365">
        <v>37920.269999999997</v>
      </c>
      <c r="M168" s="100">
        <f t="shared" si="964"/>
        <v>1.7206470674331107</v>
      </c>
      <c r="N168" s="100">
        <f t="shared" si="965"/>
        <v>0.13217682135260725</v>
      </c>
      <c r="O168" s="362">
        <f t="shared" si="960"/>
        <v>1092.2899999999936</v>
      </c>
      <c r="P168" s="362"/>
      <c r="Q168" s="365">
        <v>614022.19999999995</v>
      </c>
      <c r="R168" s="100">
        <f t="shared" si="966"/>
        <v>0.37014908334315527</v>
      </c>
      <c r="S168" s="100">
        <f t="shared" si="967"/>
        <v>4.1664337567930212E-2</v>
      </c>
      <c r="T168" s="362">
        <f t="shared" si="961"/>
        <v>1502.3899999998976</v>
      </c>
      <c r="U168" s="362"/>
      <c r="V168" s="365">
        <v>179411.71</v>
      </c>
      <c r="W168" s="365">
        <v>196379.42</v>
      </c>
      <c r="X168" s="100">
        <f t="shared" si="968"/>
        <v>0.33352195169085708</v>
      </c>
      <c r="Y168" s="100">
        <f t="shared" si="969"/>
        <v>0.15976093664643967</v>
      </c>
      <c r="Z168" s="35">
        <f t="shared" si="970"/>
        <v>375791.13</v>
      </c>
      <c r="AA168" s="100">
        <f t="shared" si="971"/>
        <v>0.97850585376201116</v>
      </c>
      <c r="AB168" s="100">
        <f t="shared" si="972"/>
        <v>7.3771500545941907E-2</v>
      </c>
      <c r="AC168" s="100">
        <f t="shared" si="973"/>
        <v>0.23669506996887624</v>
      </c>
      <c r="AD168" s="100"/>
      <c r="AE168" s="100"/>
      <c r="AF168" s="365">
        <v>1545294.17</v>
      </c>
      <c r="AG168" s="100">
        <f t="shared" si="957"/>
        <v>0.90742460639114675</v>
      </c>
      <c r="AH168" s="100">
        <f t="shared" si="958"/>
        <v>5.6307939978815676E-2</v>
      </c>
      <c r="AI168" s="100">
        <f t="shared" si="959"/>
        <v>0.18271550100275552</v>
      </c>
      <c r="AJ168" s="100"/>
    </row>
    <row r="169" spans="2:36">
      <c r="B169" s="125">
        <v>44876</v>
      </c>
      <c r="C169" s="365">
        <v>355482.91</v>
      </c>
      <c r="D169" s="100">
        <f t="shared" si="962"/>
        <v>0.23331804246120896</v>
      </c>
      <c r="E169" s="100">
        <f t="shared" si="963"/>
        <v>8.453678691792831E-4</v>
      </c>
      <c r="F169" s="100">
        <f t="shared" si="956"/>
        <v>8.7541939446581993E-3</v>
      </c>
      <c r="G169" s="110">
        <f t="shared" si="954"/>
        <v>172.98999999999069</v>
      </c>
      <c r="H169" s="100">
        <f t="shared" ref="H169:H232" si="974">(C169-C194)/C194</f>
        <v>9.0837935453596502E-2</v>
      </c>
      <c r="I169" s="100"/>
      <c r="J169" s="362">
        <f t="shared" si="955"/>
        <v>172.98999999999069</v>
      </c>
      <c r="K169" s="362"/>
      <c r="L169" s="365">
        <v>36827.980000000003</v>
      </c>
      <c r="M169" s="100">
        <f t="shared" si="964"/>
        <v>1.6207832465621239</v>
      </c>
      <c r="N169" s="100">
        <f t="shared" si="965"/>
        <v>0.12331421184800059</v>
      </c>
      <c r="O169" s="362">
        <f t="shared" si="960"/>
        <v>1105.3600000000006</v>
      </c>
      <c r="P169" s="362"/>
      <c r="Q169" s="365">
        <v>612519.81000000006</v>
      </c>
      <c r="R169" s="100">
        <f t="shared" si="966"/>
        <v>0.36593664007313076</v>
      </c>
      <c r="S169" s="100">
        <f t="shared" si="967"/>
        <v>4.1554592640427955E-2</v>
      </c>
      <c r="T169" s="362">
        <f t="shared" si="961"/>
        <v>9667.4000000000233</v>
      </c>
      <c r="U169" s="362"/>
      <c r="V169" s="365">
        <v>174821.94</v>
      </c>
      <c r="W169" s="365">
        <v>201138.17</v>
      </c>
      <c r="X169" s="100">
        <f t="shared" si="968"/>
        <v>0.33372836644424891</v>
      </c>
      <c r="Y169" s="100">
        <f t="shared" si="969"/>
        <v>0.15551006777610202</v>
      </c>
      <c r="Z169" s="35">
        <f t="shared" si="970"/>
        <v>375960.11</v>
      </c>
      <c r="AA169" s="100">
        <f t="shared" si="971"/>
        <v>0.95908797488432862</v>
      </c>
      <c r="AB169" s="100">
        <f t="shared" si="972"/>
        <v>6.4925753203330439E-2</v>
      </c>
      <c r="AC169" s="100">
        <f t="shared" si="973"/>
        <v>0.23206490918210235</v>
      </c>
      <c r="AD169" s="100"/>
      <c r="AE169" s="100"/>
      <c r="AF169" s="365">
        <v>1529811.11</v>
      </c>
      <c r="AG169" s="100">
        <f t="shared" si="957"/>
        <v>0.90607108636628475</v>
      </c>
      <c r="AH169" s="100">
        <f t="shared" si="958"/>
        <v>5.636297008855197E-2</v>
      </c>
      <c r="AI169" s="100">
        <f t="shared" si="959"/>
        <v>0.18744378059607392</v>
      </c>
      <c r="AJ169" s="100"/>
    </row>
    <row r="170" spans="2:36">
      <c r="B170" s="125">
        <v>44869</v>
      </c>
      <c r="C170" s="365">
        <v>355309.92</v>
      </c>
      <c r="D170" s="100">
        <f t="shared" si="962"/>
        <v>0.23985711438275037</v>
      </c>
      <c r="E170" s="100">
        <f t="shared" si="963"/>
        <v>2.1945558182242426E-3</v>
      </c>
      <c r="F170" s="100">
        <f t="shared" si="956"/>
        <v>1.1780549929093363E-2</v>
      </c>
      <c r="G170" s="110">
        <f t="shared" si="954"/>
        <v>403.6699999999837</v>
      </c>
      <c r="H170" s="100">
        <f t="shared" si="974"/>
        <v>9.5944907311188862E-2</v>
      </c>
      <c r="I170" s="100"/>
      <c r="J170" s="362">
        <f t="shared" si="955"/>
        <v>403.6699999999837</v>
      </c>
      <c r="K170" s="362"/>
      <c r="L170" s="365">
        <v>35722.620000000003</v>
      </c>
      <c r="M170" s="100">
        <f t="shared" si="964"/>
        <v>1.5363919275945879</v>
      </c>
      <c r="N170" s="100">
        <f t="shared" si="965"/>
        <v>0.11634234070944421</v>
      </c>
      <c r="O170" s="362">
        <f t="shared" si="960"/>
        <v>1107.1399999999994</v>
      </c>
      <c r="P170" s="362"/>
      <c r="Q170" s="365">
        <v>602852.41</v>
      </c>
      <c r="R170" s="100">
        <f t="shared" si="966"/>
        <v>0.35588497157364846</v>
      </c>
      <c r="S170" s="100">
        <f t="shared" si="967"/>
        <v>3.8415393917433698E-2</v>
      </c>
      <c r="T170" s="362">
        <f t="shared" si="961"/>
        <v>4779.3800000000047</v>
      </c>
      <c r="U170" s="362"/>
      <c r="V170" s="365">
        <v>169678.05</v>
      </c>
      <c r="W170" s="365">
        <v>196231.32</v>
      </c>
      <c r="X170" s="100">
        <f t="shared" si="968"/>
        <v>0.3123569088751475</v>
      </c>
      <c r="Y170" s="100">
        <f t="shared" si="969"/>
        <v>0.1647458155083055</v>
      </c>
      <c r="Z170" s="35">
        <f t="shared" si="970"/>
        <v>365909.37</v>
      </c>
      <c r="AA170" s="100">
        <f t="shared" si="971"/>
        <v>0.93980076068566132</v>
      </c>
      <c r="AB170" s="100">
        <f t="shared" si="972"/>
        <v>5.5824200163675876E-2</v>
      </c>
      <c r="AC170" s="100">
        <f t="shared" si="973"/>
        <v>0.22883935887460397</v>
      </c>
      <c r="AD170" s="100"/>
      <c r="AE170" s="100"/>
      <c r="AF170" s="365">
        <v>1515561.95</v>
      </c>
      <c r="AG170" s="100">
        <f t="shared" si="957"/>
        <v>0.8970284598713707</v>
      </c>
      <c r="AH170" s="100">
        <f t="shared" si="958"/>
        <v>5.9287842669803428E-2</v>
      </c>
      <c r="AI170" s="100">
        <f t="shared" si="959"/>
        <v>0.18876525721369622</v>
      </c>
      <c r="AJ170" s="100"/>
    </row>
    <row r="171" spans="2:36">
      <c r="B171" s="125">
        <v>44862</v>
      </c>
      <c r="C171" s="365">
        <v>354906.25</v>
      </c>
      <c r="D171" s="100">
        <f t="shared" si="962"/>
        <v>0.2433927312379843</v>
      </c>
      <c r="E171" s="100">
        <f t="shared" si="963"/>
        <v>1.3724118830367239E-3</v>
      </c>
      <c r="F171" s="100">
        <f t="shared" si="956"/>
        <v>1.3715161795544967E-2</v>
      </c>
      <c r="G171" s="110">
        <f t="shared" ref="G171:G234" si="975">C171-C172</f>
        <v>310.84999999997672</v>
      </c>
      <c r="H171" s="100">
        <f t="shared" si="974"/>
        <v>0.10446612217974764</v>
      </c>
      <c r="I171" s="100"/>
      <c r="J171" s="362">
        <f t="shared" si="955"/>
        <v>310.84999999997672</v>
      </c>
      <c r="K171" s="362"/>
      <c r="L171" s="365">
        <v>34615.480000000003</v>
      </c>
      <c r="M171" s="100">
        <f t="shared" si="964"/>
        <v>1.4415751132779218</v>
      </c>
      <c r="N171" s="100">
        <f t="shared" si="965"/>
        <v>0.10426524711878984</v>
      </c>
      <c r="O171" s="362">
        <f t="shared" si="960"/>
        <v>1122.2400000000052</v>
      </c>
      <c r="P171" s="362"/>
      <c r="Q171" s="365">
        <v>598073.03</v>
      </c>
      <c r="R171" s="100">
        <f t="shared" si="966"/>
        <v>0.34874361381354357</v>
      </c>
      <c r="S171" s="100">
        <f t="shared" si="967"/>
        <v>3.4057218707068265E-2</v>
      </c>
      <c r="T171" s="362">
        <f t="shared" si="961"/>
        <v>8610.4000000000233</v>
      </c>
      <c r="U171" s="362"/>
      <c r="V171" s="365">
        <v>164987.21</v>
      </c>
      <c r="W171" s="365">
        <v>197973.52</v>
      </c>
      <c r="X171" s="100">
        <f t="shared" si="968"/>
        <v>0.31718669902353763</v>
      </c>
      <c r="Y171" s="100">
        <f t="shared" si="969"/>
        <v>0.17380160763552163</v>
      </c>
      <c r="Z171" s="35">
        <f t="shared" si="970"/>
        <v>362960.73</v>
      </c>
      <c r="AA171" s="100">
        <f t="shared" si="971"/>
        <v>0.92506685955483825</v>
      </c>
      <c r="AB171" s="100">
        <f t="shared" si="972"/>
        <v>4.4733627425526487E-2</v>
      </c>
      <c r="AC171" s="100">
        <f t="shared" si="973"/>
        <v>0.2349072982718034</v>
      </c>
      <c r="AD171" s="100"/>
      <c r="AE171" s="100"/>
      <c r="AF171" s="365">
        <v>1493811.88</v>
      </c>
      <c r="AG171" s="100">
        <f t="shared" si="957"/>
        <v>0.89054628949576753</v>
      </c>
      <c r="AH171" s="100">
        <f t="shared" si="958"/>
        <v>5.7246864995673982E-2</v>
      </c>
      <c r="AI171" s="100">
        <f t="shared" si="959"/>
        <v>0.18609763610032617</v>
      </c>
      <c r="AJ171" s="100"/>
    </row>
    <row r="172" spans="2:36">
      <c r="B172" s="125">
        <v>44855</v>
      </c>
      <c r="C172" s="365">
        <v>354595.4</v>
      </c>
      <c r="D172" s="100">
        <f t="shared" si="962"/>
        <v>0.24439663316508153</v>
      </c>
      <c r="E172" s="100">
        <f t="shared" si="963"/>
        <v>1.7072182557379433E-3</v>
      </c>
      <c r="F172" s="100">
        <f t="shared" si="956"/>
        <v>1.7453251060678795E-2</v>
      </c>
      <c r="G172" s="110">
        <f t="shared" si="975"/>
        <v>-587.25</v>
      </c>
      <c r="H172" s="100">
        <f t="shared" si="974"/>
        <v>0.10421722408146537</v>
      </c>
      <c r="I172" s="100"/>
      <c r="J172" s="362">
        <f t="shared" si="955"/>
        <v>-587.25</v>
      </c>
      <c r="K172" s="362"/>
      <c r="L172" s="365">
        <v>33493.24</v>
      </c>
      <c r="M172" s="100">
        <f t="shared" si="964"/>
        <v>1.3605956103794135</v>
      </c>
      <c r="N172" s="100">
        <f t="shared" si="965"/>
        <v>0.10267916226877748</v>
      </c>
      <c r="O172" s="362">
        <f t="shared" si="960"/>
        <v>708.12999999999738</v>
      </c>
      <c r="P172" s="362"/>
      <c r="Q172" s="365">
        <v>589462.63</v>
      </c>
      <c r="R172" s="100">
        <f t="shared" si="966"/>
        <v>0.33588825600459782</v>
      </c>
      <c r="S172" s="100">
        <f t="shared" si="967"/>
        <v>2.922728085113609E-2</v>
      </c>
      <c r="T172" s="362">
        <f t="shared" si="961"/>
        <v>1380.3399999999674</v>
      </c>
      <c r="U172" s="362"/>
      <c r="V172" s="365">
        <v>163591.95000000001</v>
      </c>
      <c r="W172" s="365">
        <v>186381.14</v>
      </c>
      <c r="X172" s="100">
        <f t="shared" si="968"/>
        <v>0.33155168485797404</v>
      </c>
      <c r="Y172" s="100">
        <f t="shared" si="969"/>
        <v>0.1469962243143621</v>
      </c>
      <c r="Z172" s="35">
        <f t="shared" si="970"/>
        <v>349973.09</v>
      </c>
      <c r="AA172" s="100">
        <f t="shared" si="971"/>
        <v>0.89292004285900528</v>
      </c>
      <c r="AB172" s="100">
        <f t="shared" si="972"/>
        <v>3.9385647338616318E-2</v>
      </c>
      <c r="AC172" s="100">
        <f t="shared" si="973"/>
        <v>0.22645615369476257</v>
      </c>
      <c r="AD172" s="100"/>
      <c r="AE172" s="100"/>
      <c r="AF172" s="365">
        <v>1462920.15</v>
      </c>
      <c r="AG172" s="100">
        <f t="shared" si="957"/>
        <v>0.8649489952590228</v>
      </c>
      <c r="AH172" s="100">
        <f t="shared" si="958"/>
        <v>6.1364648303069175E-2</v>
      </c>
      <c r="AI172" s="100">
        <f t="shared" si="959"/>
        <v>0.1805004555786193</v>
      </c>
      <c r="AJ172" s="100"/>
    </row>
    <row r="173" spans="2:36">
      <c r="B173" s="125">
        <v>44848</v>
      </c>
      <c r="C173" s="365">
        <v>355182.65</v>
      </c>
      <c r="D173" s="100">
        <f t="shared" si="962"/>
        <v>0.24911442007399612</v>
      </c>
      <c r="E173" s="100">
        <f t="shared" si="963"/>
        <v>3.8146821229649093E-3</v>
      </c>
      <c r="F173" s="100">
        <f t="shared" si="956"/>
        <v>1.9623544751445426E-2</v>
      </c>
      <c r="G173" s="110">
        <f t="shared" si="975"/>
        <v>650.77000000001863</v>
      </c>
      <c r="H173" s="100">
        <f t="shared" si="974"/>
        <v>0.11777703192727938</v>
      </c>
      <c r="I173" s="100"/>
      <c r="J173" s="362">
        <f t="shared" si="955"/>
        <v>650.77000000001863</v>
      </c>
      <c r="K173" s="362"/>
      <c r="L173" s="365">
        <v>32785.11</v>
      </c>
      <c r="M173" s="100">
        <f t="shared" si="964"/>
        <v>1.3067945548995561</v>
      </c>
      <c r="N173" s="100">
        <f t="shared" si="965"/>
        <v>0.10641156347224093</v>
      </c>
      <c r="O173" s="362">
        <f t="shared" si="960"/>
        <v>785.40999999999985</v>
      </c>
      <c r="P173" s="362"/>
      <c r="Q173" s="365">
        <v>588082.29</v>
      </c>
      <c r="R173" s="100">
        <f t="shared" si="966"/>
        <v>0.34055199352193688</v>
      </c>
      <c r="S173" s="100">
        <f t="shared" si="967"/>
        <v>4.0085659231041737E-2</v>
      </c>
      <c r="T173" s="362">
        <f t="shared" si="961"/>
        <v>7531.9500000000698</v>
      </c>
      <c r="U173" s="362"/>
      <c r="V173" s="365">
        <v>159819.85</v>
      </c>
      <c r="W173" s="365">
        <v>193218.95</v>
      </c>
      <c r="X173" s="100">
        <f t="shared" si="968"/>
        <v>0.33886166493326009</v>
      </c>
      <c r="Y173" s="100">
        <f t="shared" si="969"/>
        <v>0.19174499010430582</v>
      </c>
      <c r="Z173" s="35">
        <f t="shared" si="970"/>
        <v>353038.80000000005</v>
      </c>
      <c r="AA173" s="100">
        <f t="shared" si="971"/>
        <v>0.91564180241539694</v>
      </c>
      <c r="AB173" s="100">
        <f t="shared" si="972"/>
        <v>7.6786903806221718E-2</v>
      </c>
      <c r="AC173" s="100">
        <f t="shared" si="973"/>
        <v>0.25412951361072994</v>
      </c>
      <c r="AD173" s="100"/>
      <c r="AE173" s="100"/>
      <c r="AF173" s="365">
        <v>1448186.99</v>
      </c>
      <c r="AG173" s="100">
        <f t="shared" si="957"/>
        <v>0.85019505986326549</v>
      </c>
      <c r="AH173" s="100">
        <f t="shared" si="958"/>
        <v>6.7614619949518923E-2</v>
      </c>
      <c r="AI173" s="100">
        <f t="shared" si="959"/>
        <v>0.17623721680313745</v>
      </c>
      <c r="AJ173" s="100"/>
    </row>
    <row r="174" spans="2:36">
      <c r="B174" s="125">
        <v>44841</v>
      </c>
      <c r="C174" s="365">
        <v>354531.88</v>
      </c>
      <c r="D174" s="100">
        <f t="shared" si="962"/>
        <v>0.24917900732213824</v>
      </c>
      <c r="E174" s="100">
        <f t="shared" si="963"/>
        <v>7.0859039399358715E-4</v>
      </c>
      <c r="F174" s="100">
        <f t="shared" si="956"/>
        <v>1.7323212513654759E-2</v>
      </c>
      <c r="G174" s="110">
        <f t="shared" si="975"/>
        <v>112.03999999997905</v>
      </c>
      <c r="H174" s="100">
        <f t="shared" si="974"/>
        <v>0.12447358276577113</v>
      </c>
      <c r="I174" s="100"/>
      <c r="J174" s="362">
        <f t="shared" si="955"/>
        <v>112.03999999997905</v>
      </c>
      <c r="K174" s="362"/>
      <c r="L174" s="365">
        <v>31999.7</v>
      </c>
      <c r="M174" s="100">
        <f t="shared" si="964"/>
        <v>1.2419130984300157</v>
      </c>
      <c r="N174" s="100">
        <f t="shared" si="965"/>
        <v>0.10068810850134749</v>
      </c>
      <c r="O174" s="362">
        <f t="shared" si="960"/>
        <v>652.63000000000102</v>
      </c>
      <c r="P174" s="362"/>
      <c r="Q174" s="365">
        <v>580550.34</v>
      </c>
      <c r="R174" s="100">
        <f t="shared" si="966"/>
        <v>0.3216471910022321</v>
      </c>
      <c r="S174" s="100">
        <f t="shared" si="967"/>
        <v>2.6112755930629519E-2</v>
      </c>
      <c r="T174" s="362">
        <f t="shared" si="961"/>
        <v>2175.1599999999162</v>
      </c>
      <c r="U174" s="362"/>
      <c r="V174" s="365">
        <v>157573.85999999999</v>
      </c>
      <c r="W174" s="365">
        <v>188988.92</v>
      </c>
      <c r="X174" s="100">
        <f t="shared" si="968"/>
        <v>0.30229161179288438</v>
      </c>
      <c r="Y174" s="100">
        <f t="shared" si="969"/>
        <v>0.17132398545465008</v>
      </c>
      <c r="Z174" s="35">
        <f t="shared" si="970"/>
        <v>346562.78</v>
      </c>
      <c r="AA174" s="100">
        <f t="shared" si="971"/>
        <v>0.87307024265134203</v>
      </c>
      <c r="AB174" s="100">
        <f t="shared" si="972"/>
        <v>5.7356846927131749E-2</v>
      </c>
      <c r="AC174" s="100">
        <f t="shared" si="973"/>
        <v>0.22744967146079859</v>
      </c>
      <c r="AD174" s="100"/>
      <c r="AE174" s="100"/>
      <c r="AF174" s="365">
        <v>1430736.66</v>
      </c>
      <c r="AG174" s="100">
        <f t="shared" si="957"/>
        <v>0.83495489111065158</v>
      </c>
      <c r="AH174" s="100">
        <f t="shared" si="958"/>
        <v>6.6766382075670289E-2</v>
      </c>
      <c r="AI174" s="100">
        <f t="shared" si="959"/>
        <v>0.15537383695488563</v>
      </c>
      <c r="AJ174" s="100"/>
    </row>
    <row r="175" spans="2:36">
      <c r="B175" s="125">
        <v>44834</v>
      </c>
      <c r="C175" s="365">
        <v>354419.84</v>
      </c>
      <c r="D175" s="100">
        <f t="shared" si="962"/>
        <v>0.25219551217617786</v>
      </c>
      <c r="E175" s="100">
        <f t="shared" si="963"/>
        <v>1.5271869456091602E-3</v>
      </c>
      <c r="F175" s="100">
        <f t="shared" si="956"/>
        <v>1.9970914037899235E-2</v>
      </c>
      <c r="G175" s="110">
        <f t="shared" si="975"/>
        <v>428.78000000002794</v>
      </c>
      <c r="H175" s="100">
        <f t="shared" si="974"/>
        <v>0.13035536874551645</v>
      </c>
      <c r="I175" s="100"/>
      <c r="J175" s="362">
        <f t="shared" si="955"/>
        <v>428.78000000002794</v>
      </c>
      <c r="K175" s="362"/>
      <c r="L175" s="365">
        <v>31347.07</v>
      </c>
      <c r="M175" s="100">
        <f t="shared" si="964"/>
        <v>1.1875380325251363</v>
      </c>
      <c r="N175" s="100">
        <f t="shared" si="965"/>
        <v>0.10412230098756861</v>
      </c>
      <c r="O175" s="362">
        <f t="shared" si="960"/>
        <v>972.65000000000146</v>
      </c>
      <c r="P175" s="362"/>
      <c r="Q175" s="365">
        <v>578375.18000000005</v>
      </c>
      <c r="R175" s="100">
        <f t="shared" si="966"/>
        <v>0.31960693099895865</v>
      </c>
      <c r="S175" s="100">
        <f t="shared" si="967"/>
        <v>2.8209399421188035E-2</v>
      </c>
      <c r="T175" s="362">
        <f t="shared" si="961"/>
        <v>5651.7000000000698</v>
      </c>
      <c r="U175" s="362"/>
      <c r="V175" s="365">
        <v>154340.10999999999</v>
      </c>
      <c r="W175" s="365">
        <v>193079.29</v>
      </c>
      <c r="X175" s="100">
        <f t="shared" si="968"/>
        <v>0.31403285454405666</v>
      </c>
      <c r="Y175" s="100">
        <f t="shared" si="969"/>
        <v>0.16401430631172012</v>
      </c>
      <c r="Z175" s="35">
        <f t="shared" si="970"/>
        <v>347419.4</v>
      </c>
      <c r="AA175" s="100">
        <f t="shared" si="971"/>
        <v>0.85244593721945272</v>
      </c>
      <c r="AB175" s="100">
        <f t="shared" si="972"/>
        <v>7.5673657969244079E-2</v>
      </c>
      <c r="AC175" s="100">
        <f t="shared" si="973"/>
        <v>0.22620517431806217</v>
      </c>
      <c r="AD175" s="100"/>
      <c r="AE175" s="100"/>
      <c r="AF175" s="365">
        <v>1412926.28</v>
      </c>
      <c r="AG175" s="100">
        <f t="shared" si="957"/>
        <v>0.81433751466425242</v>
      </c>
      <c r="AH175" s="100">
        <f t="shared" si="958"/>
        <v>6.125490859760032E-2</v>
      </c>
      <c r="AI175" s="100">
        <f t="shared" si="959"/>
        <v>0.14902921198531058</v>
      </c>
      <c r="AJ175" s="100"/>
    </row>
    <row r="176" spans="2:36">
      <c r="B176" s="125">
        <v>44827</v>
      </c>
      <c r="C176" s="365">
        <v>353991.06</v>
      </c>
      <c r="D176" s="100">
        <f t="shared" si="962"/>
        <v>0.25439784742728022</v>
      </c>
      <c r="E176" s="100">
        <f t="shared" si="963"/>
        <v>1.9406722359559209E-3</v>
      </c>
      <c r="F176" s="100">
        <f t="shared" si="956"/>
        <v>2.5643145921674725E-2</v>
      </c>
      <c r="G176" s="110">
        <f t="shared" si="975"/>
        <v>158.1699999999837</v>
      </c>
      <c r="H176" s="100">
        <f t="shared" si="974"/>
        <v>0.13666420318983</v>
      </c>
      <c r="I176" s="100"/>
      <c r="J176" s="362">
        <f t="shared" ref="J176:J239" si="976">C176-C177</f>
        <v>158.1699999999837</v>
      </c>
      <c r="K176" s="362"/>
      <c r="L176" s="365">
        <v>30374.42</v>
      </c>
      <c r="M176" s="100">
        <f t="shared" si="964"/>
        <v>1.1176021941217724</v>
      </c>
      <c r="N176" s="100">
        <f t="shared" si="965"/>
        <v>8.9485892726542893E-2</v>
      </c>
      <c r="O176" s="362">
        <f t="shared" si="960"/>
        <v>742.48999999999796</v>
      </c>
      <c r="P176" s="362"/>
      <c r="Q176" s="365">
        <v>572723.48</v>
      </c>
      <c r="R176" s="100">
        <f t="shared" si="966"/>
        <v>0.31105604611504933</v>
      </c>
      <c r="S176" s="100">
        <f t="shared" si="967"/>
        <v>2.4524229791775043E-2</v>
      </c>
      <c r="T176" s="362">
        <f t="shared" si="961"/>
        <v>7306.3099999999395</v>
      </c>
      <c r="U176" s="362"/>
      <c r="V176" s="365">
        <v>152953.26</v>
      </c>
      <c r="W176" s="365">
        <v>183758.23</v>
      </c>
      <c r="X176" s="100">
        <f t="shared" si="968"/>
        <v>0.3268425411958697</v>
      </c>
      <c r="Y176" s="100">
        <f t="shared" si="969"/>
        <v>0.14233773438477168</v>
      </c>
      <c r="Z176" s="35">
        <f t="shared" si="970"/>
        <v>336711.49</v>
      </c>
      <c r="AA176" s="100">
        <f t="shared" si="971"/>
        <v>0.82328824418297775</v>
      </c>
      <c r="AB176" s="100">
        <f t="shared" si="972"/>
        <v>6.8997106662967808E-2</v>
      </c>
      <c r="AC176" s="100">
        <f t="shared" si="973"/>
        <v>0.21936089996845051</v>
      </c>
      <c r="AD176" s="100"/>
      <c r="AE176" s="100"/>
      <c r="AF176" s="365">
        <v>1378338.87</v>
      </c>
      <c r="AG176" s="100">
        <f t="shared" si="957"/>
        <v>0.78727361439500632</v>
      </c>
      <c r="AH176" s="100">
        <f t="shared" si="958"/>
        <v>4.3720532887185214E-2</v>
      </c>
      <c r="AI176" s="100">
        <f t="shared" si="959"/>
        <v>0.13621714362768694</v>
      </c>
      <c r="AJ176" s="100"/>
    </row>
    <row r="177" spans="2:36">
      <c r="B177" s="125">
        <v>44820</v>
      </c>
      <c r="C177" s="365">
        <v>353832.89</v>
      </c>
      <c r="D177" s="100">
        <f t="shared" si="962"/>
        <v>0.25673604556846547</v>
      </c>
      <c r="E177" s="100">
        <f t="shared" si="963"/>
        <v>3.8449817040866838E-3</v>
      </c>
      <c r="F177" s="100">
        <f t="shared" ref="F177:F240" si="977">(C177-C190)/C190</f>
        <v>3.5032021434696595E-2</v>
      </c>
      <c r="G177" s="110">
        <f t="shared" si="975"/>
        <v>-447.95000000001164</v>
      </c>
      <c r="H177" s="100">
        <f t="shared" si="974"/>
        <v>0.14338768433231402</v>
      </c>
      <c r="I177" s="100"/>
      <c r="J177" s="362">
        <f t="shared" si="976"/>
        <v>-447.95000000001164</v>
      </c>
      <c r="K177" s="362"/>
      <c r="L177" s="365">
        <v>29631.93</v>
      </c>
      <c r="M177" s="100">
        <f t="shared" si="964"/>
        <v>1.0630954162996897</v>
      </c>
      <c r="N177" s="100">
        <f t="shared" si="965"/>
        <v>8.9035235694801859E-2</v>
      </c>
      <c r="O177" s="362">
        <f t="shared" si="960"/>
        <v>559.47999999999956</v>
      </c>
      <c r="P177" s="362"/>
      <c r="Q177" s="365">
        <v>565417.17000000004</v>
      </c>
      <c r="R177" s="100">
        <f t="shared" si="966"/>
        <v>0.30277242012696925</v>
      </c>
      <c r="S177" s="100">
        <f t="shared" si="967"/>
        <v>1.8829226702908517E-2</v>
      </c>
      <c r="T177" s="362">
        <f t="shared" si="961"/>
        <v>-359.18999999994412</v>
      </c>
      <c r="U177" s="362"/>
      <c r="V177" s="365">
        <v>149505.67000000001</v>
      </c>
      <c r="W177" s="365">
        <v>178357.53</v>
      </c>
      <c r="X177" s="100">
        <f t="shared" si="968"/>
        <v>0.33204051601738027</v>
      </c>
      <c r="Y177" s="100">
        <f t="shared" si="969"/>
        <v>0.14472095724540235</v>
      </c>
      <c r="Z177" s="35">
        <f t="shared" si="970"/>
        <v>327863.2</v>
      </c>
      <c r="AA177" s="100">
        <f t="shared" si="971"/>
        <v>0.80995303254709405</v>
      </c>
      <c r="AB177" s="100">
        <f t="shared" si="972"/>
        <v>7.8968529843212829E-2</v>
      </c>
      <c r="AC177" s="100">
        <f t="shared" si="973"/>
        <v>0.22315646199421429</v>
      </c>
      <c r="AD177" s="100"/>
      <c r="AE177" s="100"/>
      <c r="AF177" s="365">
        <v>1356469.8</v>
      </c>
      <c r="AG177" s="100">
        <f t="shared" si="957"/>
        <v>0.7642172413265691</v>
      </c>
      <c r="AH177" s="100">
        <f t="shared" si="958"/>
        <v>3.819576249492207E-2</v>
      </c>
      <c r="AI177" s="100">
        <f t="shared" si="959"/>
        <v>0.12496729208140829</v>
      </c>
      <c r="AJ177" s="100"/>
    </row>
    <row r="178" spans="2:36">
      <c r="B178" s="125">
        <v>44813</v>
      </c>
      <c r="C178" s="365">
        <v>354280.84</v>
      </c>
      <c r="D178" s="100">
        <f t="shared" si="962"/>
        <v>0.25923964185614795</v>
      </c>
      <c r="E178" s="100">
        <f t="shared" si="963"/>
        <v>5.3430787551403576E-3</v>
      </c>
      <c r="F178" s="100">
        <f t="shared" si="977"/>
        <v>4.5671701834924028E-2</v>
      </c>
      <c r="G178" s="110">
        <f t="shared" si="975"/>
        <v>401.44000000000233</v>
      </c>
      <c r="H178" s="100">
        <f t="shared" si="974"/>
        <v>0.15162905488074149</v>
      </c>
      <c r="I178" s="100"/>
      <c r="J178" s="362">
        <f t="shared" si="976"/>
        <v>401.44000000000233</v>
      </c>
      <c r="K178" s="362"/>
      <c r="L178" s="365">
        <v>29072.45</v>
      </c>
      <c r="M178" s="100">
        <f t="shared" si="964"/>
        <v>1.0114192213758415</v>
      </c>
      <c r="N178" s="100">
        <f t="shared" si="965"/>
        <v>8.5178391727210603E-2</v>
      </c>
      <c r="O178" s="362">
        <f t="shared" si="960"/>
        <v>681.51000000000204</v>
      </c>
      <c r="P178" s="362"/>
      <c r="Q178" s="365">
        <v>565776.36</v>
      </c>
      <c r="R178" s="100">
        <f t="shared" si="966"/>
        <v>0.30246495922444433</v>
      </c>
      <c r="S178" s="100">
        <f t="shared" si="967"/>
        <v>1.5847706826383232E-2</v>
      </c>
      <c r="T178" s="362">
        <f t="shared" si="961"/>
        <v>3269.1700000000419</v>
      </c>
      <c r="U178" s="362"/>
      <c r="V178" s="365">
        <v>145373.72</v>
      </c>
      <c r="W178" s="365">
        <v>182389.59</v>
      </c>
      <c r="X178" s="100">
        <f t="shared" si="968"/>
        <v>0.33060707886452895</v>
      </c>
      <c r="Y178" s="100">
        <f t="shared" si="969"/>
        <v>0.14360784853203218</v>
      </c>
      <c r="Z178" s="35">
        <f t="shared" si="970"/>
        <v>327763.31</v>
      </c>
      <c r="AA178" s="100">
        <f t="shared" si="971"/>
        <v>0.78671403787788963</v>
      </c>
      <c r="AB178" s="100">
        <f t="shared" si="972"/>
        <v>7.4118402530457997E-2</v>
      </c>
      <c r="AC178" s="100">
        <f t="shared" si="973"/>
        <v>0.21963065315853278</v>
      </c>
      <c r="AD178" s="100"/>
      <c r="AE178" s="100"/>
      <c r="AF178" s="365">
        <v>1341190.24</v>
      </c>
      <c r="AG178" s="100">
        <f t="shared" si="957"/>
        <v>0.75152037109935343</v>
      </c>
      <c r="AH178" s="100">
        <f t="shared" si="958"/>
        <v>4.1035719164149359E-2</v>
      </c>
      <c r="AI178" s="100">
        <f t="shared" si="959"/>
        <v>0.13701331404635453</v>
      </c>
      <c r="AJ178" s="100"/>
    </row>
    <row r="179" spans="2:36">
      <c r="B179" s="125">
        <v>44806</v>
      </c>
      <c r="C179" s="365">
        <v>353879.4</v>
      </c>
      <c r="D179" s="100">
        <f t="shared" si="962"/>
        <v>0.26158136005032656</v>
      </c>
      <c r="E179" s="100">
        <f t="shared" si="963"/>
        <v>7.7070010895773514E-3</v>
      </c>
      <c r="F179" s="100">
        <f t="shared" si="977"/>
        <v>5.6951813064607365E-2</v>
      </c>
      <c r="G179" s="110">
        <f t="shared" si="975"/>
        <v>573.99000000004889</v>
      </c>
      <c r="H179" s="100">
        <f t="shared" si="974"/>
        <v>0.15429888504676462</v>
      </c>
      <c r="I179" s="100"/>
      <c r="J179" s="362">
        <f t="shared" si="976"/>
        <v>573.99000000004889</v>
      </c>
      <c r="K179" s="362"/>
      <c r="L179" s="365">
        <v>28390.94</v>
      </c>
      <c r="M179" s="100">
        <f t="shared" si="964"/>
        <v>0.95687976581632395</v>
      </c>
      <c r="N179" s="100">
        <f t="shared" si="965"/>
        <v>8.1663046637983169E-2</v>
      </c>
      <c r="O179" s="362">
        <f t="shared" si="960"/>
        <v>511.34999999999854</v>
      </c>
      <c r="P179" s="362"/>
      <c r="Q179" s="365">
        <v>562507.18999999994</v>
      </c>
      <c r="R179" s="100">
        <f t="shared" si="966"/>
        <v>0.30432260900142677</v>
      </c>
      <c r="S179" s="100">
        <f t="shared" si="967"/>
        <v>1.8608056291780875E-2</v>
      </c>
      <c r="T179" s="362">
        <f t="shared" si="961"/>
        <v>3493.0999999999767</v>
      </c>
      <c r="U179" s="362"/>
      <c r="V179" s="365">
        <v>142173.82</v>
      </c>
      <c r="W179" s="365">
        <v>180804.62</v>
      </c>
      <c r="X179" s="100">
        <f t="shared" si="968"/>
        <v>0.31569721472430806</v>
      </c>
      <c r="Y179" s="100">
        <f t="shared" si="969"/>
        <v>0.15482948784301562</v>
      </c>
      <c r="Z179" s="35">
        <f t="shared" si="970"/>
        <v>322978.44</v>
      </c>
      <c r="AA179" s="100">
        <f t="shared" si="971"/>
        <v>0.78081412457411314</v>
      </c>
      <c r="AB179" s="100">
        <f t="shared" si="972"/>
        <v>8.4663721893538157E-2</v>
      </c>
      <c r="AC179" s="100">
        <f t="shared" si="973"/>
        <v>0.22052021136891101</v>
      </c>
      <c r="AD179" s="100"/>
      <c r="AE179" s="100"/>
      <c r="AF179" s="365">
        <v>1331373.1399999999</v>
      </c>
      <c r="AG179" s="100">
        <f t="shared" si="957"/>
        <v>0.74229543482952065</v>
      </c>
      <c r="AH179" s="100">
        <f t="shared" si="958"/>
        <v>4.429260263462427E-2</v>
      </c>
      <c r="AI179" s="100">
        <f t="shared" si="959"/>
        <v>0.14773027104834216</v>
      </c>
      <c r="AJ179" s="100"/>
    </row>
    <row r="180" spans="2:36">
      <c r="B180" s="125">
        <v>44799</v>
      </c>
      <c r="C180" s="365">
        <v>353305.41</v>
      </c>
      <c r="D180" s="100">
        <f t="shared" si="962"/>
        <v>0.26145930576027121</v>
      </c>
      <c r="E180" s="100">
        <f t="shared" si="963"/>
        <v>9.1426985616379665E-3</v>
      </c>
      <c r="F180" s="100">
        <f t="shared" si="977"/>
        <v>7.0347926519694945E-2</v>
      </c>
      <c r="G180" s="110">
        <f t="shared" si="975"/>
        <v>827.78999999997905</v>
      </c>
      <c r="H180" s="100">
        <f t="shared" si="974"/>
        <v>0.15738315776790873</v>
      </c>
      <c r="I180" s="100"/>
      <c r="J180" s="362">
        <f t="shared" si="976"/>
        <v>827.78999999997905</v>
      </c>
      <c r="K180" s="362"/>
      <c r="L180" s="365">
        <v>27879.59</v>
      </c>
      <c r="M180" s="100">
        <f t="shared" si="964"/>
        <v>0.91419172958142569</v>
      </c>
      <c r="N180" s="100">
        <f t="shared" si="965"/>
        <v>8.8492883697431995E-2</v>
      </c>
      <c r="O180" s="362">
        <f t="shared" si="960"/>
        <v>670.25</v>
      </c>
      <c r="P180" s="362"/>
      <c r="Q180" s="365">
        <v>559014.09</v>
      </c>
      <c r="R180" s="100">
        <f t="shared" si="966"/>
        <v>0.3027735302760316</v>
      </c>
      <c r="S180" s="100">
        <f t="shared" si="967"/>
        <v>1.4652188447054796E-2</v>
      </c>
      <c r="T180" s="362">
        <f t="shared" si="961"/>
        <v>4046.5299999999115</v>
      </c>
      <c r="U180" s="362"/>
      <c r="V180" s="365">
        <v>138538.18</v>
      </c>
      <c r="W180" s="365">
        <v>176440.68</v>
      </c>
      <c r="X180" s="100">
        <f t="shared" si="968"/>
        <v>0.32990469275140583</v>
      </c>
      <c r="Y180" s="100">
        <f t="shared" si="969"/>
        <v>0.14473073920423607</v>
      </c>
      <c r="Z180" s="35">
        <f t="shared" si="970"/>
        <v>314978.86</v>
      </c>
      <c r="AA180" s="100">
        <f t="shared" si="971"/>
        <v>0.76106000339711688</v>
      </c>
      <c r="AB180" s="100">
        <f t="shared" si="972"/>
        <v>7.1657787924695335E-2</v>
      </c>
      <c r="AC180" s="100">
        <f t="shared" si="973"/>
        <v>0.21940948590813897</v>
      </c>
      <c r="AD180" s="100"/>
      <c r="AE180" s="100"/>
      <c r="AF180" s="365">
        <v>1320601.47</v>
      </c>
      <c r="AG180" s="100">
        <f t="shared" si="957"/>
        <v>0.73535501485700605</v>
      </c>
      <c r="AH180" s="100">
        <f t="shared" si="958"/>
        <v>4.8567294696850262E-2</v>
      </c>
      <c r="AI180" s="100">
        <f t="shared" si="959"/>
        <v>0.15888602867040111</v>
      </c>
      <c r="AJ180" s="100"/>
    </row>
    <row r="181" spans="2:36">
      <c r="B181" s="125">
        <v>44792</v>
      </c>
      <c r="C181" s="365">
        <v>352477.62</v>
      </c>
      <c r="D181" s="100">
        <f t="shared" si="962"/>
        <v>0.26260719902306329</v>
      </c>
      <c r="E181" s="100">
        <f t="shared" si="963"/>
        <v>1.1376629237521155E-2</v>
      </c>
      <c r="F181" s="100">
        <f t="shared" si="977"/>
        <v>8.1615876539317567E-2</v>
      </c>
      <c r="G181" s="110">
        <f t="shared" si="975"/>
        <v>79.669999999983702</v>
      </c>
      <c r="H181" s="100">
        <f t="shared" si="974"/>
        <v>0.1595087647157995</v>
      </c>
      <c r="I181" s="100"/>
      <c r="J181" s="362">
        <f t="shared" si="976"/>
        <v>79.669999999983702</v>
      </c>
      <c r="K181" s="362"/>
      <c r="L181" s="365">
        <v>27209.34</v>
      </c>
      <c r="M181" s="100">
        <f t="shared" si="964"/>
        <v>0.86973004731129611</v>
      </c>
      <c r="N181" s="100">
        <f t="shared" si="965"/>
        <v>9.169365875500568E-2</v>
      </c>
      <c r="O181" s="362">
        <f t="shared" si="960"/>
        <v>418.86000000000058</v>
      </c>
      <c r="P181" s="362"/>
      <c r="Q181" s="365">
        <v>554967.56000000006</v>
      </c>
      <c r="R181" s="100">
        <f t="shared" si="966"/>
        <v>0.30427149441094054</v>
      </c>
      <c r="S181" s="100">
        <f t="shared" si="967"/>
        <v>1.3323536691257843E-2</v>
      </c>
      <c r="T181" s="362">
        <f t="shared" si="961"/>
        <v>-1982.4199999999255</v>
      </c>
      <c r="U181" s="362"/>
      <c r="V181" s="365">
        <v>134539.75</v>
      </c>
      <c r="W181" s="365">
        <v>169327.5</v>
      </c>
      <c r="X181" s="100">
        <f t="shared" si="968"/>
        <v>0.31910199322623101</v>
      </c>
      <c r="Y181" s="100">
        <f t="shared" si="969"/>
        <v>0.15717170021805685</v>
      </c>
      <c r="Z181" s="35">
        <f t="shared" si="970"/>
        <v>303867.25</v>
      </c>
      <c r="AA181" s="100">
        <f t="shared" si="971"/>
        <v>0.74695716998540951</v>
      </c>
      <c r="AB181" s="100">
        <f t="shared" si="972"/>
        <v>6.4881470369064151E-2</v>
      </c>
      <c r="AC181" s="100">
        <f t="shared" si="973"/>
        <v>0.22368137041311645</v>
      </c>
      <c r="AD181" s="100"/>
      <c r="AE181" s="100"/>
      <c r="AF181" s="365">
        <v>1306564.57</v>
      </c>
      <c r="AG181" s="100">
        <f t="shared" si="957"/>
        <v>0.72719762676134891</v>
      </c>
      <c r="AH181" s="100">
        <f t="shared" si="958"/>
        <v>5.4329636602437253E-2</v>
      </c>
      <c r="AI181" s="100">
        <f t="shared" si="959"/>
        <v>0.16591543423344754</v>
      </c>
      <c r="AJ181" s="100"/>
    </row>
    <row r="182" spans="2:36">
      <c r="B182" s="125">
        <v>44785</v>
      </c>
      <c r="C182" s="365">
        <v>352397.95</v>
      </c>
      <c r="D182" s="100">
        <f t="shared" si="962"/>
        <v>0.26209450098573944</v>
      </c>
      <c r="E182" s="100">
        <f t="shared" si="963"/>
        <v>1.1629500883961015E-2</v>
      </c>
      <c r="F182" s="100">
        <f t="shared" si="977"/>
        <v>8.6963005844033284E-2</v>
      </c>
      <c r="G182" s="110">
        <f t="shared" si="975"/>
        <v>1225.0400000000373</v>
      </c>
      <c r="H182" s="100">
        <f t="shared" si="974"/>
        <v>0.16433682306008274</v>
      </c>
      <c r="I182" s="100"/>
      <c r="J182" s="362">
        <f t="shared" si="976"/>
        <v>1225.0400000000373</v>
      </c>
      <c r="K182" s="362"/>
      <c r="L182" s="365">
        <v>26790.48</v>
      </c>
      <c r="M182" s="100">
        <f t="shared" si="964"/>
        <v>0.83052723569375331</v>
      </c>
      <c r="N182" s="100">
        <f t="shared" si="965"/>
        <v>9.8261711199650104E-2</v>
      </c>
      <c r="O182" s="362">
        <f t="shared" si="960"/>
        <v>542.98999999999796</v>
      </c>
      <c r="P182" s="362"/>
      <c r="Q182" s="365">
        <v>556949.98</v>
      </c>
      <c r="R182" s="100">
        <f t="shared" si="966"/>
        <v>0.30713071455472446</v>
      </c>
      <c r="S182" s="100">
        <f t="shared" si="967"/>
        <v>2.9223403929369729E-2</v>
      </c>
      <c r="T182" s="362">
        <f t="shared" si="961"/>
        <v>4718.7399999999907</v>
      </c>
      <c r="U182" s="362"/>
      <c r="V182" s="365">
        <v>131077.62</v>
      </c>
      <c r="W182" s="365">
        <v>174068.73</v>
      </c>
      <c r="X182" s="100">
        <f t="shared" si="968"/>
        <v>0.31948134623364183</v>
      </c>
      <c r="Y182" s="100">
        <f t="shared" si="969"/>
        <v>0.17942364675275693</v>
      </c>
      <c r="Z182" s="35">
        <f t="shared" si="970"/>
        <v>305146.34999999998</v>
      </c>
      <c r="AA182" s="100">
        <f t="shared" si="971"/>
        <v>0.73205756482564754</v>
      </c>
      <c r="AB182" s="100">
        <f t="shared" si="972"/>
        <v>8.3997122994949783E-2</v>
      </c>
      <c r="AC182" s="100">
        <f t="shared" si="973"/>
        <v>0.23576944749368869</v>
      </c>
      <c r="AD182" s="100"/>
      <c r="AE182" s="100"/>
      <c r="AF182" s="365">
        <v>1288322.98</v>
      </c>
      <c r="AG182" s="100">
        <f t="shared" si="957"/>
        <v>0.70899477932167787</v>
      </c>
      <c r="AH182" s="100">
        <f t="shared" si="958"/>
        <v>4.6393488411827319E-2</v>
      </c>
      <c r="AI182" s="100">
        <f t="shared" si="959"/>
        <v>0.16969559884618113</v>
      </c>
      <c r="AJ182" s="100"/>
    </row>
    <row r="183" spans="2:36">
      <c r="B183" s="125">
        <v>44778</v>
      </c>
      <c r="C183" s="365">
        <v>351172.91</v>
      </c>
      <c r="D183" s="100">
        <f t="shared" si="962"/>
        <v>0.26139046771419233</v>
      </c>
      <c r="E183" s="100">
        <f t="shared" si="963"/>
        <v>7.6847051073898514E-3</v>
      </c>
      <c r="F183" s="100">
        <f t="shared" si="977"/>
        <v>9.2847990482775367E-2</v>
      </c>
      <c r="G183" s="110">
        <f t="shared" si="975"/>
        <v>1068.3999999999651</v>
      </c>
      <c r="H183" s="100">
        <f t="shared" si="974"/>
        <v>0.16212273723916779</v>
      </c>
      <c r="I183" s="100"/>
      <c r="J183" s="362">
        <f t="shared" si="976"/>
        <v>1068.3999999999651</v>
      </c>
      <c r="K183" s="362"/>
      <c r="L183" s="365">
        <v>26247.49</v>
      </c>
      <c r="M183" s="100">
        <f t="shared" si="964"/>
        <v>0.79002957070645086</v>
      </c>
      <c r="N183" s="100">
        <f t="shared" si="965"/>
        <v>7.5450144533834945E-2</v>
      </c>
      <c r="O183" s="362">
        <f t="shared" si="960"/>
        <v>634.47000000000116</v>
      </c>
      <c r="P183" s="362"/>
      <c r="Q183" s="365">
        <v>552231.24</v>
      </c>
      <c r="R183" s="100">
        <f t="shared" si="966"/>
        <v>0.30752668232310915</v>
      </c>
      <c r="S183" s="100">
        <f t="shared" si="967"/>
        <v>2.8781314274818739E-2</v>
      </c>
      <c r="T183" s="362">
        <f t="shared" si="961"/>
        <v>1289.6500000000233</v>
      </c>
      <c r="U183" s="362"/>
      <c r="V183" s="365">
        <v>129292.61</v>
      </c>
      <c r="W183" s="365">
        <v>168475.66</v>
      </c>
      <c r="X183" s="100">
        <f t="shared" si="968"/>
        <v>0.32206886051294503</v>
      </c>
      <c r="Y183" s="100">
        <f t="shared" si="969"/>
        <v>0.17527213399005548</v>
      </c>
      <c r="Z183" s="35">
        <f t="shared" si="970"/>
        <v>297768.27</v>
      </c>
      <c r="AA183" s="100">
        <f t="shared" si="971"/>
        <v>0.71788924029819945</v>
      </c>
      <c r="AB183" s="100">
        <f t="shared" si="972"/>
        <v>5.4630174604873495E-2</v>
      </c>
      <c r="AC183" s="100">
        <f t="shared" si="973"/>
        <v>0.23480488024661908</v>
      </c>
      <c r="AD183" s="100"/>
      <c r="AE183" s="100"/>
      <c r="AF183" s="365">
        <v>1274904.31</v>
      </c>
      <c r="AG183" s="100">
        <f t="shared" si="957"/>
        <v>0.69451893097150807</v>
      </c>
      <c r="AH183" s="100">
        <f t="shared" si="958"/>
        <v>2.9533334523644011E-2</v>
      </c>
      <c r="AI183" s="100">
        <f t="shared" si="959"/>
        <v>0.17861036954519563</v>
      </c>
      <c r="AJ183" s="100"/>
    </row>
    <row r="184" spans="2:36">
      <c r="B184" s="125">
        <v>44771</v>
      </c>
      <c r="C184" s="365">
        <v>350104.51</v>
      </c>
      <c r="D184" s="100">
        <f t="shared" si="962"/>
        <v>0.25981089837897431</v>
      </c>
      <c r="E184" s="100">
        <f t="shared" si="963"/>
        <v>7.5519956035497819E-3</v>
      </c>
      <c r="F184" s="100">
        <f t="shared" si="977"/>
        <v>9.0232502087172081E-2</v>
      </c>
      <c r="G184" s="110">
        <f t="shared" si="975"/>
        <v>1591.7900000000373</v>
      </c>
      <c r="H184" s="100">
        <f t="shared" si="974"/>
        <v>0.16188237919383194</v>
      </c>
      <c r="I184" s="100"/>
      <c r="J184" s="362">
        <f t="shared" si="976"/>
        <v>1591.7900000000373</v>
      </c>
      <c r="K184" s="362"/>
      <c r="L184" s="365">
        <v>25613.02</v>
      </c>
      <c r="M184" s="100">
        <f t="shared" si="964"/>
        <v>0.73848668358114533</v>
      </c>
      <c r="N184" s="100">
        <f t="shared" si="965"/>
        <v>7.5003389156127351E-2</v>
      </c>
      <c r="O184" s="362">
        <f t="shared" si="960"/>
        <v>689.04999999999927</v>
      </c>
      <c r="P184" s="362"/>
      <c r="Q184" s="365">
        <v>550941.59</v>
      </c>
      <c r="R184" s="100">
        <f t="shared" si="966"/>
        <v>0.30857037970401646</v>
      </c>
      <c r="S184" s="100">
        <f t="shared" si="967"/>
        <v>1.7864717608110772E-2</v>
      </c>
      <c r="T184" s="362">
        <f t="shared" si="961"/>
        <v>3270.9399999999441</v>
      </c>
      <c r="U184" s="362"/>
      <c r="V184" s="365">
        <v>125257.27</v>
      </c>
      <c r="W184" s="365">
        <v>168660.12</v>
      </c>
      <c r="X184" s="100">
        <f t="shared" si="968"/>
        <v>0.28935264460473009</v>
      </c>
      <c r="Y184" s="100">
        <f t="shared" si="969"/>
        <v>0.17923672268911078</v>
      </c>
      <c r="Z184" s="35">
        <f t="shared" si="970"/>
        <v>293917.39</v>
      </c>
      <c r="AA184" s="100">
        <f t="shared" si="971"/>
        <v>0.69309680766734494</v>
      </c>
      <c r="AB184" s="100">
        <f t="shared" si="972"/>
        <v>3.7371616092998411E-2</v>
      </c>
      <c r="AC184" s="100">
        <f t="shared" si="973"/>
        <v>0.22377757828205203</v>
      </c>
      <c r="AD184" s="100"/>
      <c r="AE184" s="100"/>
      <c r="AF184" s="365">
        <v>1259434.1599999999</v>
      </c>
      <c r="AG184" s="100">
        <f t="shared" si="957"/>
        <v>0.66993268831623387</v>
      </c>
      <c r="AH184" s="100">
        <f t="shared" si="958"/>
        <v>2.4205339582318068E-2</v>
      </c>
      <c r="AI184" s="100">
        <f t="shared" si="959"/>
        <v>0.15804640938664116</v>
      </c>
      <c r="AJ184" s="100"/>
    </row>
    <row r="185" spans="2:36">
      <c r="B185" s="125">
        <v>44764</v>
      </c>
      <c r="C185" s="365">
        <v>348512.72</v>
      </c>
      <c r="D185" s="100">
        <f t="shared" si="962"/>
        <v>0.25456349263488304</v>
      </c>
      <c r="E185" s="100">
        <f t="shared" si="963"/>
        <v>9.7703668971745768E-3</v>
      </c>
      <c r="F185" s="100">
        <f t="shared" si="977"/>
        <v>9.6786438612648795E-2</v>
      </c>
      <c r="G185" s="110">
        <f t="shared" si="975"/>
        <v>165.86999999999534</v>
      </c>
      <c r="H185" s="100">
        <f t="shared" si="974"/>
        <v>0.15919168871600498</v>
      </c>
      <c r="I185" s="100"/>
      <c r="J185" s="362">
        <f t="shared" si="976"/>
        <v>165.86999999999534</v>
      </c>
      <c r="K185" s="362"/>
      <c r="L185" s="365">
        <v>24923.97</v>
      </c>
      <c r="M185" s="100">
        <f t="shared" si="964"/>
        <v>0.68080398689019872</v>
      </c>
      <c r="N185" s="100">
        <f t="shared" si="965"/>
        <v>6.9353152973804191E-2</v>
      </c>
      <c r="O185" s="362">
        <f t="shared" si="960"/>
        <v>530.44000000000233</v>
      </c>
      <c r="P185" s="362"/>
      <c r="Q185" s="365">
        <v>547670.65</v>
      </c>
      <c r="R185" s="100">
        <f t="shared" si="966"/>
        <v>0.31600853142181412</v>
      </c>
      <c r="S185" s="100">
        <f t="shared" si="967"/>
        <v>1.9205639879476117E-2</v>
      </c>
      <c r="T185" s="362">
        <f t="shared" si="961"/>
        <v>6534.5100000000093</v>
      </c>
      <c r="U185" s="362"/>
      <c r="V185" s="365">
        <v>122858.13</v>
      </c>
      <c r="W185" s="365">
        <v>162494.99</v>
      </c>
      <c r="X185" s="100">
        <f t="shared" si="968"/>
        <v>0.27301262307694307</v>
      </c>
      <c r="Y185" s="100">
        <f t="shared" si="969"/>
        <v>0.17611432849618186</v>
      </c>
      <c r="Z185" s="35">
        <f t="shared" si="970"/>
        <v>285353.12</v>
      </c>
      <c r="AA185" s="100">
        <f t="shared" si="971"/>
        <v>0.66705674257928338</v>
      </c>
      <c r="AB185" s="100">
        <f t="shared" si="972"/>
        <v>3.3372627741349907E-2</v>
      </c>
      <c r="AC185" s="100">
        <f t="shared" si="973"/>
        <v>0.21596406359454484</v>
      </c>
      <c r="AD185" s="100"/>
      <c r="AE185" s="100"/>
      <c r="AF185" s="365">
        <v>1239237.26</v>
      </c>
      <c r="AG185" s="100">
        <f t="shared" si="957"/>
        <v>0.64550808985505326</v>
      </c>
      <c r="AH185" s="100">
        <f t="shared" si="958"/>
        <v>2.1550396989240488E-2</v>
      </c>
      <c r="AI185" s="100">
        <f t="shared" si="959"/>
        <v>0.17043437544762427</v>
      </c>
      <c r="AJ185" s="100"/>
    </row>
    <row r="186" spans="2:36">
      <c r="B186" s="125">
        <v>44756</v>
      </c>
      <c r="C186" s="365">
        <v>348346.85</v>
      </c>
      <c r="D186" s="100">
        <f t="shared" si="962"/>
        <v>0.25266979124330768</v>
      </c>
      <c r="E186" s="100">
        <f t="shared" si="963"/>
        <v>1.8984256426554921E-2</v>
      </c>
      <c r="F186" s="100">
        <f t="shared" si="977"/>
        <v>0.10485643904483463</v>
      </c>
      <c r="G186" s="110">
        <f t="shared" si="975"/>
        <v>-147.98000000003958</v>
      </c>
      <c r="H186" s="100">
        <f t="shared" si="974"/>
        <v>0.16125766058620172</v>
      </c>
      <c r="I186" s="100"/>
      <c r="J186" s="362">
        <f t="shared" si="976"/>
        <v>-147.98000000003958</v>
      </c>
      <c r="K186" s="362"/>
      <c r="L186" s="365">
        <v>24393.53</v>
      </c>
      <c r="M186" s="100">
        <f t="shared" si="964"/>
        <v>0.6404547955007337</v>
      </c>
      <c r="N186" s="100">
        <f t="shared" si="965"/>
        <v>7.5658232709829867E-2</v>
      </c>
      <c r="O186" s="362">
        <f t="shared" si="960"/>
        <v>-12.520000000000437</v>
      </c>
      <c r="P186" s="362"/>
      <c r="Q186" s="365">
        <v>541136.14</v>
      </c>
      <c r="R186" s="100">
        <f t="shared" si="966"/>
        <v>0.30619214659464705</v>
      </c>
      <c r="S186" s="100">
        <f t="shared" si="967"/>
        <v>1.8257314145310323E-2</v>
      </c>
      <c r="T186" s="362">
        <f t="shared" si="961"/>
        <v>4354.1900000000605</v>
      </c>
      <c r="U186" s="362"/>
      <c r="V186" s="365">
        <v>119369.95</v>
      </c>
      <c r="W186" s="365">
        <v>162131.12</v>
      </c>
      <c r="X186" s="100">
        <f t="shared" si="968"/>
        <v>0.26299231010140328</v>
      </c>
      <c r="Y186" s="100">
        <f t="shared" si="969"/>
        <v>0.18415952716332029</v>
      </c>
      <c r="Z186" s="35">
        <f t="shared" si="970"/>
        <v>281501.07</v>
      </c>
      <c r="AA186" s="100">
        <f t="shared" si="971"/>
        <v>0.6709214357689558</v>
      </c>
      <c r="AB186" s="100">
        <f t="shared" si="972"/>
        <v>5.0193656466433735E-2</v>
      </c>
      <c r="AC186" s="100">
        <f t="shared" si="973"/>
        <v>0.2163539835031052</v>
      </c>
      <c r="AD186" s="100"/>
      <c r="AE186" s="100"/>
      <c r="AF186" s="365">
        <v>1231203.17</v>
      </c>
      <c r="AG186" s="100">
        <f t="shared" si="957"/>
        <v>0.62898107853114704</v>
      </c>
      <c r="AH186" s="100">
        <f t="shared" si="958"/>
        <v>2.1079345929371707E-2</v>
      </c>
      <c r="AI186" s="100">
        <f t="shared" si="959"/>
        <v>0.18534655676822517</v>
      </c>
      <c r="AJ186" s="100"/>
    </row>
    <row r="187" spans="2:36">
      <c r="B187" s="125">
        <v>44750</v>
      </c>
      <c r="C187" s="365">
        <v>348494.83</v>
      </c>
      <c r="D187" s="100">
        <f t="shared" si="962"/>
        <v>0.25185776112856101</v>
      </c>
      <c r="E187" s="100">
        <f t="shared" si="963"/>
        <v>2.8594100563757635E-2</v>
      </c>
      <c r="F187" s="100">
        <f t="shared" si="977"/>
        <v>0.11145866458987187</v>
      </c>
      <c r="G187" s="110">
        <f t="shared" si="975"/>
        <v>1014.4899999999907</v>
      </c>
      <c r="H187" s="100">
        <f t="shared" si="974"/>
        <v>0.16081824877327011</v>
      </c>
      <c r="I187" s="100"/>
      <c r="J187" s="362">
        <f t="shared" si="976"/>
        <v>1014.4899999999907</v>
      </c>
      <c r="K187" s="362"/>
      <c r="L187" s="365">
        <v>24406.05</v>
      </c>
      <c r="M187" s="100">
        <f t="shared" si="964"/>
        <v>0.63584028504823853</v>
      </c>
      <c r="N187" s="100">
        <f t="shared" si="965"/>
        <v>0.10329627508303188</v>
      </c>
      <c r="O187" s="362">
        <f t="shared" si="960"/>
        <v>580.05999999999767</v>
      </c>
      <c r="P187" s="362"/>
      <c r="Q187" s="365">
        <v>536781.94999999995</v>
      </c>
      <c r="R187" s="100">
        <f t="shared" si="966"/>
        <v>0.28759873351482967</v>
      </c>
      <c r="S187" s="100">
        <f t="shared" si="967"/>
        <v>1.4189015442151546E-2</v>
      </c>
      <c r="T187" s="362">
        <f t="shared" si="961"/>
        <v>-4489.9700000000885</v>
      </c>
      <c r="U187" s="362"/>
      <c r="V187" s="365">
        <v>120997.37</v>
      </c>
      <c r="W187" s="365">
        <v>161346.41</v>
      </c>
      <c r="X187" s="100">
        <f t="shared" si="968"/>
        <v>0.29259411865438667</v>
      </c>
      <c r="Y187" s="100">
        <f t="shared" si="969"/>
        <v>0.1746356200688868</v>
      </c>
      <c r="Z187" s="35">
        <f t="shared" si="970"/>
        <v>282343.78000000003</v>
      </c>
      <c r="AA187" s="100">
        <f t="shared" si="971"/>
        <v>0.68628002552380063</v>
      </c>
      <c r="AB187" s="100">
        <f t="shared" si="972"/>
        <v>5.0621342628768065E-2</v>
      </c>
      <c r="AC187" s="100">
        <f t="shared" si="973"/>
        <v>0.22244282145066199</v>
      </c>
      <c r="AD187" s="100"/>
      <c r="AE187" s="100"/>
      <c r="AF187" s="365">
        <v>1238332.23</v>
      </c>
      <c r="AG187" s="100">
        <f t="shared" si="957"/>
        <v>0.64168673028382972</v>
      </c>
      <c r="AH187" s="100">
        <f t="shared" si="958"/>
        <v>4.9813956834872657E-2</v>
      </c>
      <c r="AI187" s="100">
        <f t="shared" si="959"/>
        <v>0.20823793489518408</v>
      </c>
      <c r="AJ187" s="100"/>
    </row>
    <row r="188" spans="2:36">
      <c r="B188" s="125">
        <v>44743</v>
      </c>
      <c r="C188" s="365">
        <v>347480.34</v>
      </c>
      <c r="D188" s="100">
        <f t="shared" si="962"/>
        <v>0.25114604260459922</v>
      </c>
      <c r="E188" s="100">
        <f t="shared" si="963"/>
        <v>3.7839375129793407E-2</v>
      </c>
      <c r="F188" s="100">
        <f t="shared" si="977"/>
        <v>0.11575830132611609</v>
      </c>
      <c r="G188" s="110">
        <f t="shared" si="975"/>
        <v>2339.7700000000186</v>
      </c>
      <c r="H188" s="100">
        <f t="shared" si="974"/>
        <v>0.1597238719787317</v>
      </c>
      <c r="I188" s="100"/>
      <c r="J188" s="362">
        <f t="shared" si="976"/>
        <v>2339.7700000000186</v>
      </c>
      <c r="K188" s="362"/>
      <c r="L188" s="365">
        <v>23825.99</v>
      </c>
      <c r="M188" s="100">
        <f t="shared" si="964"/>
        <v>0.59637054358094765</v>
      </c>
      <c r="N188" s="100">
        <f t="shared" si="965"/>
        <v>0.11394441496387152</v>
      </c>
      <c r="O188" s="362">
        <f t="shared" si="960"/>
        <v>518.47000000000116</v>
      </c>
      <c r="P188" s="362"/>
      <c r="Q188" s="365">
        <v>541271.92000000004</v>
      </c>
      <c r="R188" s="100">
        <f t="shared" si="966"/>
        <v>0.30532863853671366</v>
      </c>
      <c r="S188" s="100">
        <f t="shared" si="967"/>
        <v>3.7510609014861349E-2</v>
      </c>
      <c r="T188" s="362">
        <f t="shared" si="961"/>
        <v>3921.4300000000512</v>
      </c>
      <c r="U188" s="362"/>
      <c r="V188" s="365">
        <v>117455.29</v>
      </c>
      <c r="W188" s="365">
        <v>165873.64000000001</v>
      </c>
      <c r="X188" s="100">
        <f t="shared" si="968"/>
        <v>0.25904407431252002</v>
      </c>
      <c r="Y188" s="100">
        <f t="shared" si="969"/>
        <v>0.19342800877449282</v>
      </c>
      <c r="Z188" s="35">
        <f t="shared" si="970"/>
        <v>283328.93</v>
      </c>
      <c r="AA188" s="100">
        <f t="shared" si="971"/>
        <v>0.69748862639981335</v>
      </c>
      <c r="AB188" s="100">
        <f t="shared" si="972"/>
        <v>7.0686592982885724E-2</v>
      </c>
      <c r="AC188" s="100">
        <f t="shared" si="973"/>
        <v>0.21978117732726782</v>
      </c>
      <c r="AD188" s="100"/>
      <c r="AE188" s="100"/>
      <c r="AF188" s="365">
        <v>1229669.5900000001</v>
      </c>
      <c r="AG188" s="100">
        <f t="shared" si="957"/>
        <v>0.63434830108834717</v>
      </c>
      <c r="AH188" s="100">
        <f t="shared" si="958"/>
        <v>6.0055193715718172E-2</v>
      </c>
      <c r="AI188" s="100">
        <f t="shared" si="959"/>
        <v>0.22629634307133317</v>
      </c>
      <c r="AJ188" s="100"/>
    </row>
    <row r="189" spans="2:36">
      <c r="B189" s="125">
        <v>44736</v>
      </c>
      <c r="C189" s="365">
        <v>345140.57</v>
      </c>
      <c r="D189" s="100">
        <f t="shared" si="962"/>
        <v>0.24574982508855309</v>
      </c>
      <c r="E189" s="100">
        <f t="shared" si="963"/>
        <v>4.561233143111413E-2</v>
      </c>
      <c r="F189" s="100">
        <f t="shared" si="977"/>
        <v>0.11529902463684177</v>
      </c>
      <c r="G189" s="110">
        <f t="shared" si="975"/>
        <v>3283.6199999999953</v>
      </c>
      <c r="H189" s="100">
        <f t="shared" si="974"/>
        <v>0.15454901227080131</v>
      </c>
      <c r="I189" s="100"/>
      <c r="J189" s="362">
        <f t="shared" si="976"/>
        <v>3283.6199999999953</v>
      </c>
      <c r="K189" s="362"/>
      <c r="L189" s="365">
        <v>23307.52</v>
      </c>
      <c r="M189" s="100">
        <f t="shared" si="964"/>
        <v>0.57996090011090062</v>
      </c>
      <c r="N189" s="100">
        <f t="shared" si="965"/>
        <v>0.1321595703650596</v>
      </c>
      <c r="O189" s="362">
        <f t="shared" si="960"/>
        <v>629.75</v>
      </c>
      <c r="P189" s="362"/>
      <c r="Q189" s="365">
        <v>537350.49</v>
      </c>
      <c r="R189" s="100">
        <f t="shared" si="966"/>
        <v>0.30208941118884758</v>
      </c>
      <c r="S189" s="100">
        <f t="shared" si="967"/>
        <v>4.0272334859942256E-2</v>
      </c>
      <c r="T189" s="362">
        <f t="shared" si="961"/>
        <v>5916.9000000000233</v>
      </c>
      <c r="U189" s="362"/>
      <c r="V189" s="365">
        <v>115276.12</v>
      </c>
      <c r="W189" s="365">
        <v>160861.56</v>
      </c>
      <c r="X189" s="100">
        <f t="shared" si="968"/>
        <v>0.28420382809894218</v>
      </c>
      <c r="Y189" s="100">
        <f t="shared" si="969"/>
        <v>0.20160002629361612</v>
      </c>
      <c r="Z189" s="35">
        <f t="shared" si="970"/>
        <v>276137.68</v>
      </c>
      <c r="AA189" s="100">
        <f t="shared" si="971"/>
        <v>0.69368794478925899</v>
      </c>
      <c r="AB189" s="100">
        <f t="shared" si="972"/>
        <v>6.9039701295084341E-2</v>
      </c>
      <c r="AC189" s="100">
        <f t="shared" si="973"/>
        <v>0.2347559304241785</v>
      </c>
      <c r="AD189" s="100"/>
      <c r="AE189" s="100"/>
      <c r="AF189" s="365">
        <v>1213094.5900000001</v>
      </c>
      <c r="AG189" s="100">
        <f t="shared" si="957"/>
        <v>0.61997382550772939</v>
      </c>
      <c r="AH189" s="100">
        <f t="shared" si="958"/>
        <v>6.4544000399036822E-2</v>
      </c>
      <c r="AI189" s="100">
        <f t="shared" si="959"/>
        <v>0.23814363483501991</v>
      </c>
      <c r="AJ189" s="100"/>
    </row>
    <row r="190" spans="2:36">
      <c r="B190" s="125">
        <v>44729</v>
      </c>
      <c r="C190" s="365">
        <v>341856.95</v>
      </c>
      <c r="D190" s="100">
        <f t="shared" si="962"/>
        <v>0.23664788381960983</v>
      </c>
      <c r="E190" s="100">
        <f t="shared" si="963"/>
        <v>4.9025196621866877E-2</v>
      </c>
      <c r="F190" s="100">
        <f t="shared" si="977"/>
        <v>0.11124382631844523</v>
      </c>
      <c r="G190" s="110">
        <f t="shared" si="975"/>
        <v>3050</v>
      </c>
      <c r="H190" s="100">
        <f t="shared" si="974"/>
        <v>0.14868326478279284</v>
      </c>
      <c r="I190" s="100"/>
      <c r="J190" s="362">
        <f t="shared" si="976"/>
        <v>3050</v>
      </c>
      <c r="K190" s="362"/>
      <c r="L190" s="365">
        <v>22677.77</v>
      </c>
      <c r="M190" s="100">
        <f t="shared" si="964"/>
        <v>0.55887104091682738</v>
      </c>
      <c r="N190" s="100">
        <f t="shared" si="965"/>
        <v>0.16500400959013811</v>
      </c>
      <c r="O190" s="362">
        <f t="shared" si="960"/>
        <v>556.7400000000016</v>
      </c>
      <c r="P190" s="362"/>
      <c r="Q190" s="365">
        <v>531433.59</v>
      </c>
      <c r="R190" s="100">
        <f t="shared" si="966"/>
        <v>0.29873685906291675</v>
      </c>
      <c r="S190" s="100">
        <f t="shared" si="967"/>
        <v>4.5757396824518418E-2</v>
      </c>
      <c r="T190" s="362">
        <f t="shared" si="961"/>
        <v>2161.4899999999907</v>
      </c>
      <c r="U190" s="362"/>
      <c r="V190" s="365">
        <v>112238.08</v>
      </c>
      <c r="W190" s="365">
        <v>155808.74</v>
      </c>
      <c r="X190" s="100">
        <f t="shared" si="968"/>
        <v>0.2540702112558974</v>
      </c>
      <c r="Y190" s="100">
        <f t="shared" si="969"/>
        <v>0.21465243945125731</v>
      </c>
      <c r="Z190" s="35">
        <f t="shared" si="970"/>
        <v>268046.82</v>
      </c>
      <c r="AA190" s="100">
        <f t="shared" si="971"/>
        <v>0.68518582435421349</v>
      </c>
      <c r="AB190" s="100">
        <f t="shared" si="972"/>
        <v>7.9431561092806011E-2</v>
      </c>
      <c r="AC190" s="100">
        <f t="shared" si="973"/>
        <v>0.2308520903702739</v>
      </c>
      <c r="AD190" s="100"/>
      <c r="AE190" s="100"/>
      <c r="AF190" s="365">
        <v>1205785.99</v>
      </c>
      <c r="AG190" s="100">
        <f t="shared" si="957"/>
        <v>0.61525896801649615</v>
      </c>
      <c r="AH190" s="100">
        <f t="shared" si="958"/>
        <v>7.5985472438960547E-2</v>
      </c>
      <c r="AI190" s="100">
        <f t="shared" si="959"/>
        <v>0.30249219297653879</v>
      </c>
      <c r="AJ190" s="100"/>
    </row>
    <row r="191" spans="2:36">
      <c r="B191" s="125">
        <v>44722</v>
      </c>
      <c r="C191" s="365">
        <v>338806.95</v>
      </c>
      <c r="D191" s="100">
        <f t="shared" si="962"/>
        <v>0.22577227405578504</v>
      </c>
      <c r="E191" s="100">
        <f t="shared" si="963"/>
        <v>4.5041893044068769E-2</v>
      </c>
      <c r="F191" s="100">
        <f t="shared" si="977"/>
        <v>0.10513492628023817</v>
      </c>
      <c r="G191" s="110">
        <f t="shared" si="975"/>
        <v>3995.6600000000326</v>
      </c>
      <c r="H191" s="100">
        <f t="shared" si="974"/>
        <v>0.14571226824699579</v>
      </c>
      <c r="I191" s="100"/>
      <c r="J191" s="362">
        <f t="shared" si="976"/>
        <v>3995.6600000000326</v>
      </c>
      <c r="K191" s="362"/>
      <c r="L191" s="365">
        <v>22121.03</v>
      </c>
      <c r="M191" s="100">
        <f t="shared" si="964"/>
        <v>0.53422543602362804</v>
      </c>
      <c r="N191" s="100">
        <f t="shared" si="965"/>
        <v>0.19650811148210254</v>
      </c>
      <c r="O191" s="362">
        <f t="shared" si="960"/>
        <v>732.18000000000029</v>
      </c>
      <c r="P191" s="362"/>
      <c r="Q191" s="365">
        <v>529272.1</v>
      </c>
      <c r="R191" s="100">
        <f t="shared" si="966"/>
        <v>0.29214698205764345</v>
      </c>
      <c r="S191" s="100">
        <f t="shared" si="967"/>
        <v>5.2038018161999627E-2</v>
      </c>
      <c r="T191" s="362">
        <f t="shared" si="961"/>
        <v>7569.5599999999977</v>
      </c>
      <c r="U191" s="362"/>
      <c r="V191" s="365">
        <v>109253.68</v>
      </c>
      <c r="W191" s="365">
        <v>159486.13</v>
      </c>
      <c r="X191" s="100">
        <f t="shared" si="968"/>
        <v>0.23597028657819927</v>
      </c>
      <c r="Y191" s="100">
        <f t="shared" si="969"/>
        <v>0.20703320326261826</v>
      </c>
      <c r="Z191" s="35">
        <f t="shared" si="970"/>
        <v>268739.81</v>
      </c>
      <c r="AA191" s="100">
        <f t="shared" si="971"/>
        <v>0.68420252759658706</v>
      </c>
      <c r="AB191" s="100">
        <f t="shared" si="972"/>
        <v>8.8331702225043482E-2</v>
      </c>
      <c r="AC191" s="100">
        <f t="shared" si="973"/>
        <v>0.21863228132622686</v>
      </c>
      <c r="AD191" s="100"/>
      <c r="AE191" s="100"/>
      <c r="AF191" s="365">
        <v>1179573.03</v>
      </c>
      <c r="AG191" s="100">
        <f t="shared" ref="AG191:AG254" si="978">(AF191-AF243)/AF243</f>
        <v>0.58554403227422058</v>
      </c>
      <c r="AH191" s="100">
        <f t="shared" ref="AH191:AH254" si="979">(AF191-AF195)/AF195</f>
        <v>7.0959226162879141E-2</v>
      </c>
      <c r="AI191" s="100">
        <f t="shared" si="959"/>
        <v>0.29667227438582022</v>
      </c>
      <c r="AJ191" s="100"/>
    </row>
    <row r="192" spans="2:36">
      <c r="B192" s="125">
        <v>44715</v>
      </c>
      <c r="C192" s="365">
        <v>334811.28999999998</v>
      </c>
      <c r="D192" s="100">
        <f t="shared" si="962"/>
        <v>0.21363936023063301</v>
      </c>
      <c r="E192" s="100">
        <f t="shared" si="963"/>
        <v>4.1930727137938245E-2</v>
      </c>
      <c r="F192" s="100">
        <f t="shared" si="977"/>
        <v>9.6798795344082186E-2</v>
      </c>
      <c r="G192" s="110">
        <f t="shared" si="975"/>
        <v>4726.6499999999651</v>
      </c>
      <c r="H192" s="100">
        <f t="shared" si="974"/>
        <v>0.13692074517004943</v>
      </c>
      <c r="I192" s="100"/>
      <c r="J192" s="362">
        <f t="shared" si="976"/>
        <v>4726.6499999999651</v>
      </c>
      <c r="K192" s="362"/>
      <c r="L192" s="365">
        <v>21388.85</v>
      </c>
      <c r="M192" s="100">
        <f t="shared" si="964"/>
        <v>0.50022971091495083</v>
      </c>
      <c r="N192" s="100">
        <f t="shared" si="965"/>
        <v>0.21294203311129825</v>
      </c>
      <c r="O192" s="362">
        <f t="shared" si="960"/>
        <v>802.06999999999971</v>
      </c>
      <c r="P192" s="362"/>
      <c r="Q192" s="365">
        <v>521702.54</v>
      </c>
      <c r="R192" s="100">
        <f t="shared" si="966"/>
        <v>0.28145745978639286</v>
      </c>
      <c r="S192" s="100">
        <f t="shared" si="967"/>
        <v>5.6778656164913219E-2</v>
      </c>
      <c r="T192" s="362">
        <f t="shared" si="961"/>
        <v>5154.6399999999558</v>
      </c>
      <c r="U192" s="362"/>
      <c r="V192" s="365">
        <v>108059.68</v>
      </c>
      <c r="W192" s="365">
        <v>156563.91</v>
      </c>
      <c r="X192" s="100">
        <f t="shared" si="968"/>
        <v>0.23303296655647754</v>
      </c>
      <c r="Y192" s="100">
        <f t="shared" si="969"/>
        <v>0.19040671416414809</v>
      </c>
      <c r="Z192" s="35">
        <f t="shared" si="970"/>
        <v>264623.58999999997</v>
      </c>
      <c r="AA192" s="100">
        <f t="shared" si="971"/>
        <v>0.69236673144540606</v>
      </c>
      <c r="AB192" s="100">
        <f t="shared" si="972"/>
        <v>9.7358359775473607E-2</v>
      </c>
      <c r="AC192" s="100">
        <f t="shared" si="973"/>
        <v>0.20745212623585121</v>
      </c>
      <c r="AD192" s="100"/>
      <c r="AE192" s="100"/>
      <c r="AF192" s="365">
        <v>1160005.25</v>
      </c>
      <c r="AG192" s="100">
        <f t="shared" si="978"/>
        <v>0.56193733481914188</v>
      </c>
      <c r="AH192" s="100">
        <f t="shared" si="979"/>
        <v>7.2389673211526756E-2</v>
      </c>
      <c r="AI192" s="100">
        <f t="shared" ref="AI192:AI255" si="980">(AF192-AF205)/AF205</f>
        <v>0.29571496267441855</v>
      </c>
      <c r="AJ192" s="100"/>
    </row>
    <row r="193" spans="2:36">
      <c r="B193" s="125">
        <v>44708</v>
      </c>
      <c r="C193" s="365">
        <v>330084.64</v>
      </c>
      <c r="D193" s="100">
        <f t="shared" si="962"/>
        <v>0.19972144522822297</v>
      </c>
      <c r="E193" s="100">
        <f t="shared" si="963"/>
        <v>2.7890223315727783E-2</v>
      </c>
      <c r="F193" s="100">
        <f t="shared" si="977"/>
        <v>8.5844920247871062E-2</v>
      </c>
      <c r="G193" s="110">
        <f t="shared" si="975"/>
        <v>4204.0499999999884</v>
      </c>
      <c r="H193" s="100">
        <f t="shared" si="974"/>
        <v>0.12728007786210224</v>
      </c>
      <c r="I193" s="100"/>
      <c r="J193" s="362">
        <f t="shared" si="976"/>
        <v>4204.0499999999884</v>
      </c>
      <c r="K193" s="362"/>
      <c r="L193" s="365">
        <v>20586.78</v>
      </c>
      <c r="M193" s="100">
        <f t="shared" si="964"/>
        <v>0.46210745436325168</v>
      </c>
      <c r="N193" s="100">
        <f t="shared" si="965"/>
        <v>0.17687633662670146</v>
      </c>
      <c r="O193" s="362">
        <f t="shared" si="960"/>
        <v>1120.9499999999971</v>
      </c>
      <c r="P193" s="362"/>
      <c r="Q193" s="365">
        <v>516547.9</v>
      </c>
      <c r="R193" s="100">
        <f t="shared" si="966"/>
        <v>0.27359743018035548</v>
      </c>
      <c r="S193" s="100">
        <f t="shared" si="967"/>
        <v>5.7281646299934194E-2</v>
      </c>
      <c r="T193" s="362">
        <f t="shared" si="961"/>
        <v>8367.3300000000163</v>
      </c>
      <c r="U193" s="362"/>
      <c r="V193" s="365">
        <v>104171.51</v>
      </c>
      <c r="W193" s="365">
        <v>154132.91</v>
      </c>
      <c r="X193" s="100">
        <f t="shared" si="968"/>
        <v>0.17852833280424588</v>
      </c>
      <c r="Y193" s="100">
        <f t="shared" si="969"/>
        <v>0.18838220080249948</v>
      </c>
      <c r="Z193" s="35">
        <f t="shared" si="970"/>
        <v>258304.41999999998</v>
      </c>
      <c r="AA193" s="100">
        <f t="shared" si="971"/>
        <v>0.67842248400457583</v>
      </c>
      <c r="AB193" s="100">
        <f t="shared" si="972"/>
        <v>7.5496613409468588E-2</v>
      </c>
      <c r="AC193" s="100">
        <f t="shared" si="973"/>
        <v>0.1843884771748448</v>
      </c>
      <c r="AD193" s="100"/>
      <c r="AE193" s="100"/>
      <c r="AF193" s="365">
        <v>1139543.8700000001</v>
      </c>
      <c r="AG193" s="100">
        <f t="shared" si="978"/>
        <v>0.54002901630017774</v>
      </c>
      <c r="AH193" s="100">
        <f t="shared" si="979"/>
        <v>4.7807601940904658E-2</v>
      </c>
      <c r="AI193" s="100">
        <f t="shared" si="980"/>
        <v>0.28279839210029245</v>
      </c>
      <c r="AJ193" s="100"/>
    </row>
    <row r="194" spans="2:36">
      <c r="B194" s="125">
        <v>44701</v>
      </c>
      <c r="C194" s="365">
        <v>325880.59000000003</v>
      </c>
      <c r="D194" s="100">
        <f t="shared" si="962"/>
        <v>0.18729293547409048</v>
      </c>
      <c r="E194" s="100">
        <f t="shared" si="963"/>
        <v>2.5562027460830774E-2</v>
      </c>
      <c r="F194" s="100">
        <f t="shared" si="977"/>
        <v>7.6722412424775399E-2</v>
      </c>
      <c r="G194" s="110">
        <f t="shared" si="975"/>
        <v>1676.4100000000326</v>
      </c>
      <c r="H194" s="100">
        <f t="shared" si="974"/>
        <v>0.12056798678400633</v>
      </c>
      <c r="I194" s="100"/>
      <c r="J194" s="362">
        <f t="shared" si="976"/>
        <v>1676.4100000000326</v>
      </c>
      <c r="K194" s="362"/>
      <c r="L194" s="365">
        <v>19465.830000000002</v>
      </c>
      <c r="M194" s="100">
        <f t="shared" si="964"/>
        <v>0.40422092326203968</v>
      </c>
      <c r="N194" s="100">
        <f t="shared" si="965"/>
        <v>0.18544820089338729</v>
      </c>
      <c r="O194" s="362">
        <f t="shared" si="960"/>
        <v>977.84000000000015</v>
      </c>
      <c r="P194" s="362"/>
      <c r="Q194" s="365">
        <v>508180.57</v>
      </c>
      <c r="R194" s="100">
        <f t="shared" si="966"/>
        <v>0.26320526903510216</v>
      </c>
      <c r="S194" s="100">
        <f t="shared" si="967"/>
        <v>4.6730777430204533E-2</v>
      </c>
      <c r="T194" s="362">
        <f t="shared" si="961"/>
        <v>5088.390000000014</v>
      </c>
      <c r="U194" s="362"/>
      <c r="V194" s="365">
        <v>101993.44</v>
      </c>
      <c r="W194" s="365">
        <v>146328.76</v>
      </c>
      <c r="X194" s="100">
        <f t="shared" si="968"/>
        <v>0.15583243929987858</v>
      </c>
      <c r="Y194" s="100">
        <f t="shared" si="969"/>
        <v>0.17502674808491431</v>
      </c>
      <c r="Z194" s="35">
        <f t="shared" si="970"/>
        <v>248322.2</v>
      </c>
      <c r="AA194" s="100">
        <f t="shared" si="971"/>
        <v>0.67641664795521794</v>
      </c>
      <c r="AB194" s="100">
        <f t="shared" si="972"/>
        <v>5.8165655916912001E-2</v>
      </c>
      <c r="AC194" s="100">
        <f t="shared" si="973"/>
        <v>0.16706644009209934</v>
      </c>
      <c r="AD194" s="100"/>
      <c r="AE194" s="100"/>
      <c r="AF194" s="365">
        <v>1120634.08</v>
      </c>
      <c r="AG194" s="100">
        <f t="shared" si="978"/>
        <v>0.52418893573949099</v>
      </c>
      <c r="AH194" s="100">
        <f t="shared" si="979"/>
        <v>5.8416085334718787E-2</v>
      </c>
      <c r="AI194" s="100">
        <f t="shared" si="980"/>
        <v>0.27834666048479501</v>
      </c>
      <c r="AJ194" s="100"/>
    </row>
    <row r="195" spans="2:36">
      <c r="B195" s="125">
        <v>44694</v>
      </c>
      <c r="C195" s="365">
        <v>324204.18</v>
      </c>
      <c r="D195" s="100">
        <f t="shared" si="962"/>
        <v>0.17752526244001088</v>
      </c>
      <c r="E195" s="100">
        <f t="shared" si="963"/>
        <v>2.828280444692011E-2</v>
      </c>
      <c r="F195" s="100">
        <f t="shared" si="977"/>
        <v>7.2876176826908071E-2</v>
      </c>
      <c r="G195" s="110">
        <f t="shared" si="975"/>
        <v>2866.7999999999884</v>
      </c>
      <c r="H195" s="100">
        <f t="shared" si="974"/>
        <v>0.12192883726898499</v>
      </c>
      <c r="I195" s="100"/>
      <c r="J195" s="362">
        <f t="shared" si="976"/>
        <v>2866.7999999999884</v>
      </c>
      <c r="K195" s="362"/>
      <c r="L195" s="365">
        <v>18487.990000000002</v>
      </c>
      <c r="M195" s="100">
        <f t="shared" si="964"/>
        <v>0.33636463518122039</v>
      </c>
      <c r="N195" s="100">
        <f t="shared" si="965"/>
        <v>0.17936380152383491</v>
      </c>
      <c r="O195" s="362">
        <f t="shared" ref="O195:O258" si="981">L195-L196</f>
        <v>854.13000000000102</v>
      </c>
      <c r="P195" s="362"/>
      <c r="Q195" s="365">
        <v>503092.18</v>
      </c>
      <c r="R195" s="100">
        <f t="shared" si="966"/>
        <v>0.26097114584482117</v>
      </c>
      <c r="S195" s="100">
        <f t="shared" si="967"/>
        <v>5.0110152652404212E-2</v>
      </c>
      <c r="T195" s="362">
        <f t="shared" ref="T195:T258" si="982">Q195-Q196</f>
        <v>9419.7000000000116</v>
      </c>
      <c r="U195" s="362"/>
      <c r="V195" s="365">
        <v>99340.26</v>
      </c>
      <c r="W195" s="365">
        <v>147587.96</v>
      </c>
      <c r="X195" s="100">
        <f t="shared" si="968"/>
        <v>0.13110424930410616</v>
      </c>
      <c r="Y195" s="100">
        <f t="shared" si="969"/>
        <v>0.1622739208556041</v>
      </c>
      <c r="Z195" s="35">
        <f t="shared" si="970"/>
        <v>246928.21999999997</v>
      </c>
      <c r="AA195" s="100">
        <f t="shared" si="971"/>
        <v>0.67488017055914773</v>
      </c>
      <c r="AB195" s="100">
        <f t="shared" si="972"/>
        <v>6.6966189635908266E-2</v>
      </c>
      <c r="AC195" s="100">
        <f t="shared" si="973"/>
        <v>0.14952995929062035</v>
      </c>
      <c r="AD195" s="100"/>
      <c r="AE195" s="100"/>
      <c r="AF195" s="365">
        <v>1101417.31</v>
      </c>
      <c r="AG195" s="100">
        <f t="shared" si="978"/>
        <v>0.49478030080983276</v>
      </c>
      <c r="AH195" s="100">
        <f t="shared" si="979"/>
        <v>6.0394618682975784E-2</v>
      </c>
      <c r="AI195" s="100">
        <f t="shared" si="980"/>
        <v>0.26513109304276133</v>
      </c>
      <c r="AJ195" s="100"/>
    </row>
    <row r="196" spans="2:36">
      <c r="B196" s="125">
        <v>44687</v>
      </c>
      <c r="C196" s="365">
        <v>321337.38</v>
      </c>
      <c r="D196" s="100">
        <f t="shared" si="962"/>
        <v>0.16428421969694079</v>
      </c>
      <c r="E196" s="100">
        <f t="shared" si="963"/>
        <v>2.4845089545828244E-2</v>
      </c>
      <c r="F196" s="100">
        <f t="shared" si="977"/>
        <v>6.6413682012586642E-2</v>
      </c>
      <c r="G196" s="110">
        <f t="shared" si="975"/>
        <v>209.0800000000163</v>
      </c>
      <c r="H196" s="100">
        <f t="shared" si="974"/>
        <v>0.11485299946265681</v>
      </c>
      <c r="I196" s="100"/>
      <c r="J196" s="362">
        <f t="shared" si="976"/>
        <v>209.0800000000163</v>
      </c>
      <c r="K196" s="362"/>
      <c r="L196" s="365">
        <v>17633.86</v>
      </c>
      <c r="M196" s="100">
        <f t="shared" si="964"/>
        <v>0.26832099694245481</v>
      </c>
      <c r="N196" s="100">
        <f t="shared" si="965"/>
        <v>0.16797159860509941</v>
      </c>
      <c r="O196" s="362">
        <f t="shared" si="981"/>
        <v>141.13000000000102</v>
      </c>
      <c r="P196" s="362"/>
      <c r="Q196" s="365">
        <v>493672.48</v>
      </c>
      <c r="R196" s="100">
        <f t="shared" si="966"/>
        <v>0.2304426538017551</v>
      </c>
      <c r="S196" s="100">
        <f t="shared" si="967"/>
        <v>3.2086832421901947E-2</v>
      </c>
      <c r="T196" s="362">
        <f t="shared" si="982"/>
        <v>5110.2299999999814</v>
      </c>
      <c r="U196" s="362"/>
      <c r="V196" s="365">
        <v>97795.67</v>
      </c>
      <c r="W196" s="365">
        <v>143350.34</v>
      </c>
      <c r="X196" s="100">
        <f t="shared" si="968"/>
        <v>0.11602023258526231</v>
      </c>
      <c r="Y196" s="100">
        <f t="shared" si="969"/>
        <v>0.1511616627055343</v>
      </c>
      <c r="Z196" s="35">
        <f t="shared" si="970"/>
        <v>241146.01</v>
      </c>
      <c r="AA196" s="100">
        <f t="shared" si="971"/>
        <v>0.59915993475399099</v>
      </c>
      <c r="AB196" s="100">
        <f t="shared" si="972"/>
        <v>4.407190711256162E-2</v>
      </c>
      <c r="AC196" s="100">
        <f t="shared" si="973"/>
        <v>0.13664681614373456</v>
      </c>
      <c r="AD196" s="100"/>
      <c r="AE196" s="100"/>
      <c r="AF196" s="365">
        <v>1081701.25</v>
      </c>
      <c r="AG196" s="100">
        <f t="shared" si="978"/>
        <v>0.46192917556669261</v>
      </c>
      <c r="AH196" s="100">
        <f t="shared" si="979"/>
        <v>5.5413444640409031E-2</v>
      </c>
      <c r="AI196" s="100">
        <f t="shared" si="980"/>
        <v>0.24921606499011056</v>
      </c>
      <c r="AJ196" s="100"/>
    </row>
    <row r="197" spans="2:36">
      <c r="B197" s="125">
        <v>44680</v>
      </c>
      <c r="C197" s="365">
        <v>321128.3</v>
      </c>
      <c r="D197" s="100">
        <f t="shared" si="962"/>
        <v>0.16159359779956906</v>
      </c>
      <c r="E197" s="100">
        <f t="shared" si="963"/>
        <v>3.1141982063628018E-2</v>
      </c>
      <c r="F197" s="100">
        <f t="shared" si="977"/>
        <v>6.8108091927031753E-2</v>
      </c>
      <c r="G197" s="110">
        <f t="shared" si="975"/>
        <v>3370.25</v>
      </c>
      <c r="H197" s="100">
        <f t="shared" si="974"/>
        <v>0.1205800484957982</v>
      </c>
      <c r="I197" s="100"/>
      <c r="J197" s="362">
        <f t="shared" si="976"/>
        <v>3370.25</v>
      </c>
      <c r="K197" s="362"/>
      <c r="L197" s="365">
        <v>17492.73</v>
      </c>
      <c r="M197" s="100">
        <f t="shared" si="964"/>
        <v>0.25074217711005675</v>
      </c>
      <c r="N197" s="100">
        <f t="shared" si="965"/>
        <v>0.19389468339086885</v>
      </c>
      <c r="O197" s="362">
        <f t="shared" si="981"/>
        <v>1072.0799999999981</v>
      </c>
      <c r="P197" s="362"/>
      <c r="Q197" s="365">
        <v>488562.25</v>
      </c>
      <c r="R197" s="100">
        <f t="shared" si="966"/>
        <v>0.21141373310265268</v>
      </c>
      <c r="S197" s="100">
        <f t="shared" si="967"/>
        <v>2.5274055882257205E-2</v>
      </c>
      <c r="T197" s="362">
        <f t="shared" si="982"/>
        <v>3069.1500000000233</v>
      </c>
      <c r="U197" s="362"/>
      <c r="V197" s="365">
        <v>97147.41</v>
      </c>
      <c r="W197" s="365">
        <v>143024.82</v>
      </c>
      <c r="X197" s="100">
        <f t="shared" si="968"/>
        <v>0.13035459406854613</v>
      </c>
      <c r="Y197" s="100">
        <f t="shared" si="969"/>
        <v>0.14988737481165831</v>
      </c>
      <c r="Z197" s="35">
        <f t="shared" si="970"/>
        <v>240172.23</v>
      </c>
      <c r="AA197" s="100">
        <f t="shared" si="971"/>
        <v>0.54524057197754749</v>
      </c>
      <c r="AB197" s="100">
        <f t="shared" si="972"/>
        <v>3.3983947458931817E-2</v>
      </c>
      <c r="AC197" s="100">
        <f t="shared" si="973"/>
        <v>0.14190580916899492</v>
      </c>
      <c r="AD197" s="100"/>
      <c r="AE197" s="100"/>
      <c r="AF197" s="365">
        <v>1087550.68</v>
      </c>
      <c r="AG197" s="100">
        <f t="shared" si="978"/>
        <v>0.46191151259670776</v>
      </c>
      <c r="AH197" s="100">
        <f t="shared" si="979"/>
        <v>8.4567295665774339E-2</v>
      </c>
      <c r="AI197" s="100">
        <f t="shared" si="980"/>
        <v>0.26380656533126323</v>
      </c>
      <c r="AJ197" s="100"/>
    </row>
    <row r="198" spans="2:36">
      <c r="B198" s="125">
        <v>44673</v>
      </c>
      <c r="C198" s="365">
        <v>317758.05</v>
      </c>
      <c r="D198" s="100">
        <f t="shared" si="962"/>
        <v>0.14987260711330253</v>
      </c>
      <c r="E198" s="100">
        <f t="shared" si="963"/>
        <v>2.6814214380838454E-2</v>
      </c>
      <c r="F198" s="100">
        <f t="shared" si="977"/>
        <v>5.9286081603532013E-2</v>
      </c>
      <c r="G198" s="110">
        <f t="shared" si="975"/>
        <v>2471.070000000007</v>
      </c>
      <c r="H198" s="100">
        <f t="shared" si="974"/>
        <v>0.11324624365548919</v>
      </c>
      <c r="I198" s="100"/>
      <c r="J198" s="362">
        <f t="shared" si="976"/>
        <v>2471.070000000007</v>
      </c>
      <c r="K198" s="362"/>
      <c r="L198" s="365">
        <v>16420.650000000001</v>
      </c>
      <c r="M198" s="100">
        <f t="shared" si="964"/>
        <v>0.18531466259931681</v>
      </c>
      <c r="N198" s="100">
        <f t="shared" si="965"/>
        <v>0.16549518453771361</v>
      </c>
      <c r="O198" s="362">
        <f t="shared" si="981"/>
        <v>744.41000000000167</v>
      </c>
      <c r="P198" s="362"/>
      <c r="Q198" s="365">
        <v>485493.1</v>
      </c>
      <c r="R198" s="100">
        <f t="shared" si="966"/>
        <v>0.20724885783434324</v>
      </c>
      <c r="S198" s="100">
        <f t="shared" si="967"/>
        <v>2.5379788224700595E-2</v>
      </c>
      <c r="T198" s="362">
        <f t="shared" si="982"/>
        <v>6407.9499999999534</v>
      </c>
      <c r="U198" s="362"/>
      <c r="V198" s="365">
        <v>96509.75</v>
      </c>
      <c r="W198" s="365">
        <v>138162.57999999999</v>
      </c>
      <c r="X198" s="100">
        <f t="shared" si="968"/>
        <v>0.12114026917194326</v>
      </c>
      <c r="Y198" s="100">
        <f t="shared" si="969"/>
        <v>0.15653253310633919</v>
      </c>
      <c r="Z198" s="35">
        <f t="shared" si="970"/>
        <v>234672.33</v>
      </c>
      <c r="AA198" s="100">
        <f t="shared" si="971"/>
        <v>0.53995593776164541</v>
      </c>
      <c r="AB198" s="100">
        <f t="shared" si="972"/>
        <v>4.9342672734701942E-2</v>
      </c>
      <c r="AC198" s="100">
        <f t="shared" si="973"/>
        <v>0.14171030075961635</v>
      </c>
      <c r="AD198" s="100"/>
      <c r="AE198" s="100"/>
      <c r="AF198" s="365">
        <v>1058784.06</v>
      </c>
      <c r="AG198" s="100">
        <f t="shared" si="978"/>
        <v>0.43291046184517334</v>
      </c>
      <c r="AH198" s="100">
        <f t="shared" si="979"/>
        <v>8.0646765190651615E-2</v>
      </c>
      <c r="AI198" s="100">
        <f t="shared" si="980"/>
        <v>0.23881766529104512</v>
      </c>
      <c r="AJ198" s="100"/>
    </row>
    <row r="199" spans="2:36">
      <c r="B199" s="125">
        <v>44666</v>
      </c>
      <c r="C199" s="365">
        <v>315286.98</v>
      </c>
      <c r="D199" s="100">
        <f t="shared" ref="D199:D262" si="983">(C199-C251)/C251</f>
        <v>0.14014043725486225</v>
      </c>
      <c r="E199" s="100">
        <f t="shared" ref="E199:E262" si="984">(C199-C203)/C203</f>
        <v>2.487520011977841E-2</v>
      </c>
      <c r="F199" s="100">
        <f t="shared" si="977"/>
        <v>5.0204618486343111E-2</v>
      </c>
      <c r="G199" s="110">
        <f t="shared" si="975"/>
        <v>1739.7099999999627</v>
      </c>
      <c r="H199" s="100">
        <f t="shared" si="974"/>
        <v>0.10644993249429166</v>
      </c>
      <c r="I199" s="100"/>
      <c r="J199" s="362">
        <f t="shared" si="976"/>
        <v>1739.7099999999627</v>
      </c>
      <c r="K199" s="362"/>
      <c r="L199" s="365">
        <v>15676.24</v>
      </c>
      <c r="M199" s="100">
        <f t="shared" ref="M199:M262" si="985">(L199-L251)/L251</f>
        <v>0.13760812772133527</v>
      </c>
      <c r="N199" s="100">
        <f t="shared" ref="N199:N262" si="986">(L199-L203)/L203</f>
        <v>0.15041378596730948</v>
      </c>
      <c r="O199" s="362">
        <f t="shared" si="981"/>
        <v>578.38999999999942</v>
      </c>
      <c r="P199" s="362"/>
      <c r="Q199" s="365">
        <v>479085.15</v>
      </c>
      <c r="R199" s="100">
        <f t="shared" ref="R199:R262" si="987">(Q199-Q251)/Q251</f>
        <v>0.19683484703534371</v>
      </c>
      <c r="S199" s="100">
        <f t="shared" ref="S199:S262" si="988">(Q199-Q203)/Q203</f>
        <v>1.8272900792766396E-2</v>
      </c>
      <c r="T199" s="362">
        <f t="shared" si="982"/>
        <v>760.59000000002561</v>
      </c>
      <c r="U199" s="362"/>
      <c r="V199" s="365">
        <v>94513.600000000006</v>
      </c>
      <c r="W199" s="365">
        <v>136916.62</v>
      </c>
      <c r="X199" s="100">
        <f t="shared" ref="X199:X262" si="989">(V199-V212)/V212</f>
        <v>9.9879344887425808E-2</v>
      </c>
      <c r="Y199" s="100">
        <f t="shared" ref="Y199:Y262" si="990">(W199-W212)/W212</f>
        <v>0.10884436160751088</v>
      </c>
      <c r="Z199" s="35">
        <f t="shared" ref="Z199:Z262" si="991">V199+W199</f>
        <v>231430.22</v>
      </c>
      <c r="AA199" s="100">
        <f t="shared" ref="AA199:AA262" si="992">(Z199-Z251)/Z251</f>
        <v>0.52475194556727012</v>
      </c>
      <c r="AB199" s="100">
        <f t="shared" ref="AB199:AB262" si="993">(Z199-Z203)/Z203</f>
        <v>6.2711245975059005E-2</v>
      </c>
      <c r="AC199" s="100">
        <f t="shared" si="973"/>
        <v>0.10516554927721397</v>
      </c>
      <c r="AD199" s="100"/>
      <c r="AE199" s="100"/>
      <c r="AF199" s="365">
        <v>1038686.25</v>
      </c>
      <c r="AG199" s="100">
        <f t="shared" si="978"/>
        <v>0.40524530209331688</v>
      </c>
      <c r="AH199" s="100">
        <f t="shared" si="979"/>
        <v>0.12199075358063947</v>
      </c>
      <c r="AI199" s="100">
        <f t="shared" si="980"/>
        <v>0.21768118288384419</v>
      </c>
      <c r="AJ199" s="100"/>
    </row>
    <row r="200" spans="2:36">
      <c r="B200" s="125">
        <v>44659</v>
      </c>
      <c r="C200" s="365">
        <v>313547.27</v>
      </c>
      <c r="D200" s="100">
        <f t="shared" si="983"/>
        <v>0.13191553435921527</v>
      </c>
      <c r="E200" s="100">
        <f t="shared" si="984"/>
        <v>2.2741827217003491E-2</v>
      </c>
      <c r="F200" s="100">
        <f t="shared" si="977"/>
        <v>4.6471446450066248E-2</v>
      </c>
      <c r="G200" s="110">
        <f t="shared" si="975"/>
        <v>2117.5100000000093</v>
      </c>
      <c r="H200" s="100">
        <f t="shared" si="974"/>
        <v>0.10269016893655891</v>
      </c>
      <c r="I200" s="100"/>
      <c r="J200" s="362">
        <f t="shared" si="976"/>
        <v>2117.5100000000093</v>
      </c>
      <c r="K200" s="362"/>
      <c r="L200" s="365">
        <v>15097.85</v>
      </c>
      <c r="M200" s="100">
        <f t="shared" si="985"/>
        <v>9.9718621324613996E-2</v>
      </c>
      <c r="N200" s="100">
        <f t="shared" si="986"/>
        <v>0.13769930469891511</v>
      </c>
      <c r="O200" s="362">
        <f t="shared" si="981"/>
        <v>446.03000000000065</v>
      </c>
      <c r="P200" s="362"/>
      <c r="Q200" s="365">
        <v>478324.56</v>
      </c>
      <c r="R200" s="100">
        <f t="shared" si="987"/>
        <v>0.1893032057994837</v>
      </c>
      <c r="S200" s="100">
        <f t="shared" si="988"/>
        <v>1.5580127100450132E-2</v>
      </c>
      <c r="T200" s="362">
        <f t="shared" si="982"/>
        <v>1805.8699999999953</v>
      </c>
      <c r="U200" s="362"/>
      <c r="V200" s="365">
        <v>93608.17</v>
      </c>
      <c r="W200" s="365">
        <v>137358.69</v>
      </c>
      <c r="X200" s="100">
        <f t="shared" si="989"/>
        <v>8.3813625798533603E-2</v>
      </c>
      <c r="Y200" s="100">
        <f t="shared" si="990"/>
        <v>0.14873999933931764</v>
      </c>
      <c r="Z200" s="35">
        <f t="shared" si="991"/>
        <v>230966.86</v>
      </c>
      <c r="AA200" s="100">
        <f t="shared" si="992"/>
        <v>0.49745849370108408</v>
      </c>
      <c r="AB200" s="100">
        <f t="shared" si="993"/>
        <v>4.734639617612009E-2</v>
      </c>
      <c r="AC200" s="100">
        <f t="shared" si="973"/>
        <v>0.12151084816837303</v>
      </c>
      <c r="AD200" s="100"/>
      <c r="AE200" s="100"/>
      <c r="AF200" s="365">
        <v>1024907.59</v>
      </c>
      <c r="AG200" s="100">
        <f t="shared" si="978"/>
        <v>0.38422196105563761</v>
      </c>
      <c r="AH200" s="100">
        <f t="shared" si="979"/>
        <v>0.12665279890350636</v>
      </c>
      <c r="AI200" s="100">
        <f t="shared" si="980"/>
        <v>0.20484791520416293</v>
      </c>
      <c r="AJ200" s="100"/>
    </row>
    <row r="201" spans="2:36">
      <c r="B201" s="125">
        <v>44652</v>
      </c>
      <c r="C201" s="365">
        <v>311429.76000000001</v>
      </c>
      <c r="D201" s="100">
        <f t="shared" si="983"/>
        <v>0.12460424592506242</v>
      </c>
      <c r="E201" s="100">
        <f t="shared" si="984"/>
        <v>2.0203905317221122E-2</v>
      </c>
      <c r="F201" s="100">
        <f t="shared" si="977"/>
        <v>4.1781097480753156E-2</v>
      </c>
      <c r="G201" s="110">
        <f t="shared" si="975"/>
        <v>1969.640000000014</v>
      </c>
      <c r="H201" s="100">
        <f t="shared" si="974"/>
        <v>9.731039828455415E-2</v>
      </c>
      <c r="I201" s="100"/>
      <c r="J201" s="362">
        <f t="shared" si="976"/>
        <v>1969.640000000014</v>
      </c>
      <c r="K201" s="362"/>
      <c r="L201" s="365">
        <v>14651.82</v>
      </c>
      <c r="M201" s="100">
        <f t="shared" si="985"/>
        <v>7.6419999970613259E-2</v>
      </c>
      <c r="N201" s="100">
        <f t="shared" si="986"/>
        <v>0.13383293170453125</v>
      </c>
      <c r="O201" s="362">
        <f t="shared" si="981"/>
        <v>562.82999999999993</v>
      </c>
      <c r="P201" s="362"/>
      <c r="Q201" s="365">
        <v>476518.69</v>
      </c>
      <c r="R201" s="100">
        <f t="shared" si="987"/>
        <v>0.18789050836179802</v>
      </c>
      <c r="S201" s="100">
        <f t="shared" si="988"/>
        <v>1.9153560826719485E-2</v>
      </c>
      <c r="T201" s="362">
        <f t="shared" si="982"/>
        <v>3042.320000000007</v>
      </c>
      <c r="U201" s="362"/>
      <c r="V201" s="365">
        <v>93289.26</v>
      </c>
      <c r="W201" s="365">
        <v>138989.23000000001</v>
      </c>
      <c r="X201" s="100">
        <f t="shared" si="989"/>
        <v>7.8759803765686684E-2</v>
      </c>
      <c r="Y201" s="100">
        <f t="shared" si="990"/>
        <v>0.12896959002556874</v>
      </c>
      <c r="Z201" s="35">
        <f t="shared" si="991"/>
        <v>232278.49</v>
      </c>
      <c r="AA201" s="100">
        <f t="shared" si="992"/>
        <v>0.50340624568774339</v>
      </c>
      <c r="AB201" s="100">
        <f t="shared" si="993"/>
        <v>5.9864529195424072E-2</v>
      </c>
      <c r="AC201" s="100">
        <f t="shared" ref="AC201:AC264" si="994">(Z201-Z214)/Z214</f>
        <v>0.10825267619139713</v>
      </c>
      <c r="AD201" s="100"/>
      <c r="AE201" s="100"/>
      <c r="AF201" s="365">
        <v>1002750.76</v>
      </c>
      <c r="AG201" s="100">
        <f t="shared" si="978"/>
        <v>0.35148573286349061</v>
      </c>
      <c r="AH201" s="100">
        <f t="shared" si="979"/>
        <v>0.1200631752012716</v>
      </c>
      <c r="AI201" s="100">
        <f t="shared" si="980"/>
        <v>0.17199143277541712</v>
      </c>
      <c r="AJ201" s="100"/>
    </row>
    <row r="202" spans="2:36">
      <c r="B202" s="125">
        <v>44645</v>
      </c>
      <c r="C202" s="365">
        <v>309460.12</v>
      </c>
      <c r="D202" s="100">
        <f t="shared" si="983"/>
        <v>0.11818170846796308</v>
      </c>
      <c r="E202" s="100">
        <f t="shared" si="984"/>
        <v>1.7998593697957557E-2</v>
      </c>
      <c r="F202" s="100">
        <f t="shared" si="977"/>
        <v>3.982575449080332E-2</v>
      </c>
      <c r="G202" s="110">
        <f t="shared" si="975"/>
        <v>1825.609999999986</v>
      </c>
      <c r="H202" s="100">
        <f t="shared" si="974"/>
        <v>9.3348988198576649E-2</v>
      </c>
      <c r="I202" s="100"/>
      <c r="J202" s="362">
        <f t="shared" si="976"/>
        <v>1825.609999999986</v>
      </c>
      <c r="K202" s="362"/>
      <c r="L202" s="365">
        <v>14088.99</v>
      </c>
      <c r="M202" s="100">
        <f t="shared" si="985"/>
        <v>5.5857280429267867E-2</v>
      </c>
      <c r="N202" s="100">
        <f t="shared" si="986"/>
        <v>0.11510549939175299</v>
      </c>
      <c r="O202" s="362">
        <f t="shared" si="981"/>
        <v>462.3799999999992</v>
      </c>
      <c r="P202" s="362"/>
      <c r="Q202" s="365">
        <v>473476.37</v>
      </c>
      <c r="R202" s="100">
        <f t="shared" si="987"/>
        <v>0.18411042572107239</v>
      </c>
      <c r="S202" s="100">
        <f t="shared" si="988"/>
        <v>1.3053725679773698E-2</v>
      </c>
      <c r="T202" s="362">
        <f t="shared" si="982"/>
        <v>2988.4000000000233</v>
      </c>
      <c r="U202" s="362"/>
      <c r="V202" s="365">
        <v>89764.66</v>
      </c>
      <c r="W202" s="365">
        <v>133872.79999999999</v>
      </c>
      <c r="X202" s="100">
        <f t="shared" si="989"/>
        <v>4.2738198015183033E-2</v>
      </c>
      <c r="Y202" s="100">
        <f t="shared" si="990"/>
        <v>0.1426371773944029</v>
      </c>
      <c r="Z202" s="35">
        <f t="shared" si="991"/>
        <v>223637.46</v>
      </c>
      <c r="AA202" s="100">
        <f t="shared" si="992"/>
        <v>0.48430678190019827</v>
      </c>
      <c r="AB202" s="100">
        <f t="shared" si="993"/>
        <v>2.5432049086307841E-2</v>
      </c>
      <c r="AC202" s="100">
        <f t="shared" si="994"/>
        <v>0.10032479236939397</v>
      </c>
      <c r="AD202" s="100"/>
      <c r="AE202" s="100"/>
      <c r="AF202" s="365">
        <v>979768.87</v>
      </c>
      <c r="AG202" s="100">
        <f t="shared" si="978"/>
        <v>0.32341918411221937</v>
      </c>
      <c r="AH202" s="100">
        <f t="shared" si="979"/>
        <v>0.10293773162583054</v>
      </c>
      <c r="AI202" s="100">
        <f t="shared" si="980"/>
        <v>0.15334972159044749</v>
      </c>
      <c r="AJ202" s="100"/>
    </row>
    <row r="203" spans="2:36">
      <c r="B203" s="125">
        <v>44638</v>
      </c>
      <c r="C203" s="365">
        <v>307634.51</v>
      </c>
      <c r="D203" s="100">
        <f t="shared" si="983"/>
        <v>0.1127697856559665</v>
      </c>
      <c r="E203" s="100">
        <f t="shared" si="984"/>
        <v>1.6436639421555228E-2</v>
      </c>
      <c r="F203" s="100">
        <f t="shared" si="977"/>
        <v>4.0299298001865401E-2</v>
      </c>
      <c r="G203" s="110">
        <f t="shared" si="975"/>
        <v>1059.320000000007</v>
      </c>
      <c r="H203" s="100">
        <f t="shared" si="974"/>
        <v>9.012941495851938E-2</v>
      </c>
      <c r="I203" s="100"/>
      <c r="J203" s="362">
        <f t="shared" si="976"/>
        <v>1059.320000000007</v>
      </c>
      <c r="K203" s="362"/>
      <c r="L203" s="365">
        <v>13626.61</v>
      </c>
      <c r="M203" s="100">
        <f t="shared" si="985"/>
        <v>4.1147396063743617E-2</v>
      </c>
      <c r="N203" s="100">
        <f t="shared" si="986"/>
        <v>9.3674053812839789E-2</v>
      </c>
      <c r="O203" s="362">
        <f t="shared" si="981"/>
        <v>356.10000000000036</v>
      </c>
      <c r="P203" s="362"/>
      <c r="Q203" s="365">
        <v>470487.97</v>
      </c>
      <c r="R203" s="100">
        <f t="shared" si="987"/>
        <v>0.18532953809915334</v>
      </c>
      <c r="S203" s="100">
        <f t="shared" si="988"/>
        <v>1.7540841305679487E-2</v>
      </c>
      <c r="T203" s="362">
        <f t="shared" si="982"/>
        <v>-498.56000000005588</v>
      </c>
      <c r="U203" s="362"/>
      <c r="V203" s="365">
        <v>89499.04</v>
      </c>
      <c r="W203" s="365">
        <v>128274.34</v>
      </c>
      <c r="X203" s="100">
        <f t="shared" si="989"/>
        <v>6.1008651877430493E-2</v>
      </c>
      <c r="Y203" s="100">
        <f t="shared" si="990"/>
        <v>0.13416435374933985</v>
      </c>
      <c r="Z203" s="35">
        <f t="shared" si="991"/>
        <v>217773.38</v>
      </c>
      <c r="AA203" s="100">
        <f t="shared" si="992"/>
        <v>0.47778264249520386</v>
      </c>
      <c r="AB203" s="100">
        <f t="shared" si="993"/>
        <v>2.349287878177617E-2</v>
      </c>
      <c r="AC203" s="100">
        <f t="shared" si="994"/>
        <v>0.10291193199802905</v>
      </c>
      <c r="AD203" s="100"/>
      <c r="AE203" s="100"/>
      <c r="AF203" s="365">
        <v>925752.95</v>
      </c>
      <c r="AG203" s="100">
        <f t="shared" si="978"/>
        <v>0.24966991675652245</v>
      </c>
      <c r="AH203" s="100">
        <f t="shared" si="979"/>
        <v>5.6038909745139365E-2</v>
      </c>
      <c r="AI203" s="100">
        <f t="shared" si="980"/>
        <v>9.2222322310329133E-2</v>
      </c>
      <c r="AJ203" s="100"/>
    </row>
    <row r="204" spans="2:36">
      <c r="B204" s="125">
        <v>44631</v>
      </c>
      <c r="C204" s="365">
        <v>306575.19</v>
      </c>
      <c r="D204" s="100">
        <f t="shared" si="983"/>
        <v>0.10820650673969527</v>
      </c>
      <c r="E204" s="100">
        <f t="shared" si="984"/>
        <v>1.453725167017572E-2</v>
      </c>
      <c r="F204" s="100">
        <f t="shared" si="977"/>
        <v>4.1039247707117373E-2</v>
      </c>
      <c r="G204" s="110">
        <f t="shared" si="975"/>
        <v>1312.9199999999837</v>
      </c>
      <c r="H204" s="100">
        <f t="shared" si="974"/>
        <v>8.8887163513829776E-2</v>
      </c>
      <c r="I204" s="100"/>
      <c r="J204" s="362">
        <f t="shared" si="976"/>
        <v>1312.9199999999837</v>
      </c>
      <c r="K204" s="362"/>
      <c r="L204" s="365">
        <v>13270.51</v>
      </c>
      <c r="M204" s="100">
        <f t="shared" si="985"/>
        <v>3.8143054839539912E-2</v>
      </c>
      <c r="N204" s="100">
        <f t="shared" si="986"/>
        <v>5.5977382104298173E-2</v>
      </c>
      <c r="O204" s="362">
        <f t="shared" si="981"/>
        <v>348.13000000000102</v>
      </c>
      <c r="P204" s="362"/>
      <c r="Q204" s="365">
        <v>470986.53</v>
      </c>
      <c r="R204" s="100">
        <f t="shared" si="987"/>
        <v>0.18679850737298884</v>
      </c>
      <c r="S204" s="100">
        <f t="shared" si="988"/>
        <v>1.5772135822927726E-2</v>
      </c>
      <c r="T204" s="362">
        <f t="shared" si="982"/>
        <v>3423.3400000000256</v>
      </c>
      <c r="U204" s="362"/>
      <c r="V204" s="365">
        <v>88395.07</v>
      </c>
      <c r="W204" s="365">
        <v>132130.69</v>
      </c>
      <c r="X204" s="100">
        <f t="shared" si="989"/>
        <v>7.0979359840904768E-2</v>
      </c>
      <c r="Y204" s="100">
        <f t="shared" si="990"/>
        <v>0.13902291257663352</v>
      </c>
      <c r="Z204" s="35">
        <f t="shared" si="991"/>
        <v>220525.76</v>
      </c>
      <c r="AA204" s="100">
        <f t="shared" si="992"/>
        <v>0.48436713204834686</v>
      </c>
      <c r="AB204" s="100">
        <f t="shared" si="993"/>
        <v>2.6618050846246542E-2</v>
      </c>
      <c r="AC204" s="100">
        <f t="shared" si="994"/>
        <v>0.11073600657519209</v>
      </c>
      <c r="AD204" s="100"/>
      <c r="AE204" s="100"/>
      <c r="AF204" s="365">
        <v>909692.49</v>
      </c>
      <c r="AG204" s="100">
        <f t="shared" si="978"/>
        <v>0.23536294670920474</v>
      </c>
      <c r="AH204" s="100">
        <f t="shared" si="979"/>
        <v>4.4908450010188394E-2</v>
      </c>
      <c r="AI204" s="100">
        <f t="shared" si="980"/>
        <v>8.5516689327427231E-2</v>
      </c>
      <c r="AJ204" s="100"/>
    </row>
    <row r="205" spans="2:36">
      <c r="B205" s="125">
        <v>44624</v>
      </c>
      <c r="C205" s="365">
        <v>305262.27</v>
      </c>
      <c r="D205" s="100">
        <f t="shared" si="983"/>
        <v>0.10474289676155613</v>
      </c>
      <c r="E205" s="100">
        <f t="shared" si="984"/>
        <v>1.3065648727889621E-2</v>
      </c>
      <c r="F205" s="100">
        <f t="shared" si="977"/>
        <v>4.2508598685361672E-2</v>
      </c>
      <c r="G205" s="110">
        <f t="shared" si="975"/>
        <v>1273.5200000000186</v>
      </c>
      <c r="H205" s="100">
        <f t="shared" si="974"/>
        <v>8.5010274749813555E-2</v>
      </c>
      <c r="I205" s="100"/>
      <c r="J205" s="362">
        <f t="shared" si="976"/>
        <v>1273.5200000000186</v>
      </c>
      <c r="K205" s="362"/>
      <c r="L205" s="365">
        <v>12922.38</v>
      </c>
      <c r="M205" s="100">
        <f t="shared" si="985"/>
        <v>3.4869147599457667E-2</v>
      </c>
      <c r="N205" s="100">
        <f t="shared" si="986"/>
        <v>2.3438929293553196E-2</v>
      </c>
      <c r="O205" s="362">
        <f t="shared" si="981"/>
        <v>287.70999999999913</v>
      </c>
      <c r="P205" s="362"/>
      <c r="Q205" s="365">
        <v>467563.19</v>
      </c>
      <c r="R205" s="100">
        <f t="shared" si="987"/>
        <v>0.1876701647356574</v>
      </c>
      <c r="S205" s="100">
        <f t="shared" si="988"/>
        <v>1.09528150138918E-2</v>
      </c>
      <c r="T205" s="362">
        <f t="shared" si="982"/>
        <v>187.80999999999767</v>
      </c>
      <c r="U205" s="362"/>
      <c r="V205" s="365">
        <v>87637.3</v>
      </c>
      <c r="W205" s="365">
        <v>131521.35999999999</v>
      </c>
      <c r="X205" s="100">
        <f t="shared" si="989"/>
        <v>5.9180961034500199E-2</v>
      </c>
      <c r="Y205" s="100">
        <f t="shared" si="990"/>
        <v>0.13315228816509098</v>
      </c>
      <c r="Z205" s="35">
        <f t="shared" si="991"/>
        <v>219158.65999999997</v>
      </c>
      <c r="AA205" s="100">
        <f t="shared" si="992"/>
        <v>0.48566449726869493</v>
      </c>
      <c r="AB205" s="100">
        <f t="shared" si="993"/>
        <v>3.3008977089553318E-2</v>
      </c>
      <c r="AC205" s="100">
        <f t="shared" si="994"/>
        <v>0.10236654636096841</v>
      </c>
      <c r="AD205" s="100"/>
      <c r="AE205" s="100"/>
      <c r="AF205" s="365">
        <v>895262.68</v>
      </c>
      <c r="AG205" s="100">
        <f t="shared" si="978"/>
        <v>0.21817771631073668</v>
      </c>
      <c r="AH205" s="100">
        <f t="shared" si="979"/>
        <v>3.3905176907302839E-2</v>
      </c>
      <c r="AI205" s="100">
        <f t="shared" si="980"/>
        <v>7.5911619231443878E-2</v>
      </c>
      <c r="AJ205" s="100"/>
    </row>
    <row r="206" spans="2:36">
      <c r="B206" s="125">
        <v>44617</v>
      </c>
      <c r="C206" s="365">
        <v>303988.75</v>
      </c>
      <c r="D206" s="100">
        <f t="shared" si="983"/>
        <v>0.10011050367564493</v>
      </c>
      <c r="E206" s="100">
        <f t="shared" si="984"/>
        <v>1.11000610341209E-2</v>
      </c>
      <c r="F206" s="100">
        <f t="shared" si="977"/>
        <v>4.5291042318557781E-2</v>
      </c>
      <c r="G206" s="110">
        <f t="shared" si="975"/>
        <v>1328.9500000000116</v>
      </c>
      <c r="H206" s="100">
        <f t="shared" si="974"/>
        <v>8.372100965752366E-2</v>
      </c>
      <c r="I206" s="100"/>
      <c r="J206" s="362">
        <f t="shared" si="976"/>
        <v>1328.9500000000116</v>
      </c>
      <c r="K206" s="362"/>
      <c r="L206" s="365">
        <v>12634.67</v>
      </c>
      <c r="M206" s="100">
        <f t="shared" si="985"/>
        <v>1.9710341432312737E-2</v>
      </c>
      <c r="N206" s="100">
        <f t="shared" si="986"/>
        <v>-6.1231023613747514E-3</v>
      </c>
      <c r="O206" s="362">
        <f t="shared" si="981"/>
        <v>175.19000000000051</v>
      </c>
      <c r="P206" s="362"/>
      <c r="Q206" s="365">
        <v>467375.38</v>
      </c>
      <c r="R206" s="100">
        <f t="shared" si="987"/>
        <v>0.18794872589981571</v>
      </c>
      <c r="S206" s="100">
        <f t="shared" si="988"/>
        <v>9.0762271161182479E-3</v>
      </c>
      <c r="T206" s="362">
        <f t="shared" si="982"/>
        <v>4997.9000000000233</v>
      </c>
      <c r="U206" s="362"/>
      <c r="V206" s="365">
        <v>88391.18</v>
      </c>
      <c r="W206" s="365">
        <v>129699.78</v>
      </c>
      <c r="X206" s="100">
        <f t="shared" si="989"/>
        <v>9.0776869816981534E-2</v>
      </c>
      <c r="Y206" s="100">
        <f t="shared" si="990"/>
        <v>0.12753964173562457</v>
      </c>
      <c r="Z206" s="35">
        <f t="shared" si="991"/>
        <v>218090.96</v>
      </c>
      <c r="AA206" s="100">
        <f t="shared" si="992"/>
        <v>0.47967191850978042</v>
      </c>
      <c r="AB206" s="100">
        <f t="shared" si="993"/>
        <v>3.6919772744929288E-2</v>
      </c>
      <c r="AC206" s="100">
        <f t="shared" si="994"/>
        <v>0.11234525404422586</v>
      </c>
      <c r="AD206" s="100"/>
      <c r="AE206" s="100"/>
      <c r="AF206" s="365">
        <v>888326.55</v>
      </c>
      <c r="AG206" s="100">
        <f t="shared" si="978"/>
        <v>0.21211992825250439</v>
      </c>
      <c r="AH206" s="100">
        <f t="shared" si="979"/>
        <v>3.2294813192586841E-2</v>
      </c>
      <c r="AI206" s="100">
        <f t="shared" si="980"/>
        <v>8.0103770029471597E-2</v>
      </c>
      <c r="AJ206" s="100"/>
    </row>
    <row r="207" spans="2:36">
      <c r="B207" s="125">
        <v>44610</v>
      </c>
      <c r="C207" s="365">
        <v>302659.8</v>
      </c>
      <c r="D207" s="100">
        <f t="shared" si="983"/>
        <v>9.5177643713574456E-2</v>
      </c>
      <c r="E207" s="100">
        <f t="shared" si="984"/>
        <v>8.9541825955587184E-3</v>
      </c>
      <c r="F207" s="100">
        <f t="shared" si="977"/>
        <v>4.7373163116106454E-2</v>
      </c>
      <c r="G207" s="110">
        <f t="shared" si="975"/>
        <v>477.51000000000931</v>
      </c>
      <c r="H207" s="100">
        <f t="shared" si="974"/>
        <v>8.0631686872676384E-2</v>
      </c>
      <c r="I207" s="100"/>
      <c r="J207" s="362">
        <f t="shared" si="976"/>
        <v>477.51000000000931</v>
      </c>
      <c r="K207" s="362"/>
      <c r="L207" s="365">
        <v>12459.48</v>
      </c>
      <c r="M207" s="100">
        <f t="shared" si="985"/>
        <v>2.3989138358540961E-2</v>
      </c>
      <c r="N207" s="100">
        <f t="shared" si="986"/>
        <v>-2.4592871871873534E-2</v>
      </c>
      <c r="O207" s="362">
        <f t="shared" si="981"/>
        <v>-107.56000000000131</v>
      </c>
      <c r="P207" s="362"/>
      <c r="Q207" s="365">
        <v>462377.48</v>
      </c>
      <c r="R207" s="100">
        <f t="shared" si="987"/>
        <v>0.18496257434791402</v>
      </c>
      <c r="S207" s="100">
        <f t="shared" si="988"/>
        <v>1.9651304786178414E-3</v>
      </c>
      <c r="T207" s="362">
        <f t="shared" si="982"/>
        <v>-1295.929999999993</v>
      </c>
      <c r="U207" s="362"/>
      <c r="V207" s="365">
        <v>88242.41</v>
      </c>
      <c r="W207" s="365">
        <v>124532.28</v>
      </c>
      <c r="X207" s="100">
        <f t="shared" si="989"/>
        <v>0.1081244501283526</v>
      </c>
      <c r="Y207" s="100">
        <f t="shared" si="990"/>
        <v>0.12898527087852446</v>
      </c>
      <c r="Z207" s="35">
        <f t="shared" si="991"/>
        <v>212774.69</v>
      </c>
      <c r="AA207" s="100">
        <f t="shared" si="992"/>
        <v>0.46620794900517526</v>
      </c>
      <c r="AB207" s="100">
        <f t="shared" si="993"/>
        <v>3.5175537371338793E-2</v>
      </c>
      <c r="AC207" s="100">
        <f t="shared" si="994"/>
        <v>0.12023923954085147</v>
      </c>
      <c r="AD207" s="100"/>
      <c r="AE207" s="100"/>
      <c r="AF207" s="365">
        <v>876627.69</v>
      </c>
      <c r="AG207" s="100">
        <f t="shared" si="978"/>
        <v>0.19856664652711722</v>
      </c>
      <c r="AH207" s="100">
        <f t="shared" si="979"/>
        <v>2.5687776462446861E-2</v>
      </c>
      <c r="AI207" s="100">
        <f t="shared" si="980"/>
        <v>8.2060140400212714E-2</v>
      </c>
      <c r="AJ207" s="100"/>
    </row>
    <row r="208" spans="2:36">
      <c r="B208" s="125">
        <v>44603</v>
      </c>
      <c r="C208" s="365">
        <v>302182.28999999998</v>
      </c>
      <c r="D208" s="100">
        <f t="shared" si="983"/>
        <v>9.1565891385501419E-2</v>
      </c>
      <c r="E208" s="100">
        <f t="shared" si="984"/>
        <v>6.5535740891662919E-3</v>
      </c>
      <c r="F208" s="100">
        <f t="shared" si="977"/>
        <v>4.8396026602925482E-2</v>
      </c>
      <c r="G208" s="110">
        <f t="shared" si="975"/>
        <v>857.02999999996973</v>
      </c>
      <c r="H208" s="100">
        <f t="shared" si="974"/>
        <v>8.2444708890382898E-2</v>
      </c>
      <c r="I208" s="100"/>
      <c r="J208" s="362">
        <f t="shared" si="976"/>
        <v>857.02999999996973</v>
      </c>
      <c r="K208" s="362"/>
      <c r="L208" s="365">
        <v>12567.04</v>
      </c>
      <c r="M208" s="100">
        <f t="shared" si="985"/>
        <v>3.9005362431233447E-2</v>
      </c>
      <c r="N208" s="100">
        <f t="shared" si="986"/>
        <v>-2.6667234642388245E-2</v>
      </c>
      <c r="O208" s="362">
        <f t="shared" si="981"/>
        <v>-59.389999999999418</v>
      </c>
      <c r="P208" s="362"/>
      <c r="Q208" s="365">
        <v>463673.41</v>
      </c>
      <c r="R208" s="100">
        <f t="shared" si="987"/>
        <v>0.18626998341224682</v>
      </c>
      <c r="S208" s="100">
        <f t="shared" si="988"/>
        <v>-1.9883460767380619E-3</v>
      </c>
      <c r="T208" s="362">
        <f t="shared" si="982"/>
        <v>1175.8699999999953</v>
      </c>
      <c r="U208" s="362"/>
      <c r="V208" s="365">
        <v>87825.91</v>
      </c>
      <c r="W208" s="365">
        <v>126982.08</v>
      </c>
      <c r="X208" s="100">
        <f t="shared" si="989"/>
        <v>0.11874282760482226</v>
      </c>
      <c r="Y208" s="100">
        <f t="shared" si="990"/>
        <v>0.11975592577774712</v>
      </c>
      <c r="Z208" s="35">
        <f t="shared" si="991"/>
        <v>214807.99</v>
      </c>
      <c r="AA208" s="100">
        <f t="shared" si="992"/>
        <v>0.4540938394474755</v>
      </c>
      <c r="AB208" s="100">
        <f t="shared" si="993"/>
        <v>2.5788206300301986E-2</v>
      </c>
      <c r="AC208" s="100">
        <f t="shared" si="994"/>
        <v>0.1193414910908317</v>
      </c>
      <c r="AD208" s="100"/>
      <c r="AE208" s="100"/>
      <c r="AF208" s="365">
        <v>870595.4</v>
      </c>
      <c r="AG208" s="100">
        <f t="shared" si="978"/>
        <v>0.19526920766646372</v>
      </c>
      <c r="AH208" s="100">
        <f t="shared" si="979"/>
        <v>2.0623539095885334E-2</v>
      </c>
      <c r="AI208" s="100">
        <f t="shared" si="980"/>
        <v>8.4720008252188853E-2</v>
      </c>
      <c r="AJ208" s="100"/>
    </row>
    <row r="209" spans="2:36">
      <c r="B209" s="125">
        <v>44596</v>
      </c>
      <c r="C209" s="365">
        <v>301325.26</v>
      </c>
      <c r="D209" s="100">
        <f t="shared" si="983"/>
        <v>8.8830221369571472E-2</v>
      </c>
      <c r="E209" s="100">
        <f t="shared" si="984"/>
        <v>5.68019834502874E-3</v>
      </c>
      <c r="F209" s="100">
        <f t="shared" si="977"/>
        <v>5.147716493317165E-2</v>
      </c>
      <c r="G209" s="110">
        <f t="shared" si="975"/>
        <v>673.76000000000931</v>
      </c>
      <c r="H209" s="100">
        <f t="shared" si="974"/>
        <v>7.9180380175588982E-2</v>
      </c>
      <c r="I209" s="100"/>
      <c r="J209" s="362">
        <f t="shared" si="976"/>
        <v>673.76000000000931</v>
      </c>
      <c r="K209" s="362"/>
      <c r="L209" s="365">
        <v>12626.43</v>
      </c>
      <c r="M209" s="100">
        <f t="shared" si="985"/>
        <v>5.3590605622908162E-2</v>
      </c>
      <c r="N209" s="100">
        <f t="shared" si="986"/>
        <v>-2.7486848489983208E-2</v>
      </c>
      <c r="O209" s="362">
        <f t="shared" si="981"/>
        <v>-86.079999999999927</v>
      </c>
      <c r="P209" s="362"/>
      <c r="Q209" s="365">
        <v>462497.54</v>
      </c>
      <c r="R209" s="100">
        <f t="shared" si="987"/>
        <v>0.19121589379438633</v>
      </c>
      <c r="S209" s="100">
        <f t="shared" si="988"/>
        <v>-2.26152381125787E-3</v>
      </c>
      <c r="T209" s="362">
        <f t="shared" si="982"/>
        <v>-673.99000000004889</v>
      </c>
      <c r="U209" s="362"/>
      <c r="V209" s="365">
        <v>87628.94</v>
      </c>
      <c r="W209" s="365">
        <v>124526.68</v>
      </c>
      <c r="X209" s="100">
        <f t="shared" si="989"/>
        <v>0.11927406094733661</v>
      </c>
      <c r="Y209" s="100">
        <f t="shared" si="990"/>
        <v>0.12855625232120105</v>
      </c>
      <c r="Z209" s="35">
        <f t="shared" si="991"/>
        <v>212155.62</v>
      </c>
      <c r="AA209" s="100">
        <f t="shared" si="992"/>
        <v>0.4561715638332941</v>
      </c>
      <c r="AB209" s="100">
        <f t="shared" si="993"/>
        <v>3.0168697491436882E-2</v>
      </c>
      <c r="AC209" s="100">
        <f t="shared" si="994"/>
        <v>0.12470372939544591</v>
      </c>
      <c r="AD209" s="100"/>
      <c r="AE209" s="100"/>
      <c r="AF209" s="365">
        <v>865904.05</v>
      </c>
      <c r="AG209" s="100">
        <f t="shared" si="978"/>
        <v>0.19224696125773147</v>
      </c>
      <c r="AH209" s="100">
        <f t="shared" si="979"/>
        <v>1.7928542620453555E-2</v>
      </c>
      <c r="AI209" s="100">
        <f t="shared" si="980"/>
        <v>8.3851852026162646E-2</v>
      </c>
      <c r="AJ209" s="100"/>
    </row>
    <row r="210" spans="2:36">
      <c r="B210" s="125">
        <v>44589</v>
      </c>
      <c r="C210" s="365">
        <v>300651.5</v>
      </c>
      <c r="D210" s="100">
        <f t="shared" si="983"/>
        <v>8.6067679758837459E-2</v>
      </c>
      <c r="E210" s="100">
        <f t="shared" si="984"/>
        <v>5.7261375060451772E-3</v>
      </c>
      <c r="F210" s="100">
        <f t="shared" si="977"/>
        <v>5.3314473148322508E-2</v>
      </c>
      <c r="G210" s="110">
        <f t="shared" si="975"/>
        <v>677.71999999997206</v>
      </c>
      <c r="H210" s="100">
        <f t="shared" si="974"/>
        <v>7.9920817935453872E-2</v>
      </c>
      <c r="I210" s="100"/>
      <c r="J210" s="362">
        <f t="shared" si="976"/>
        <v>677.71999999997206</v>
      </c>
      <c r="K210" s="362"/>
      <c r="L210" s="365">
        <v>12712.51</v>
      </c>
      <c r="M210" s="100">
        <f t="shared" si="985"/>
        <v>6.4881269496631006E-2</v>
      </c>
      <c r="N210" s="100">
        <f t="shared" si="986"/>
        <v>-3.0409092677182267E-2</v>
      </c>
      <c r="O210" s="362">
        <f t="shared" si="981"/>
        <v>-61.110000000000582</v>
      </c>
      <c r="P210" s="362"/>
      <c r="Q210" s="365">
        <v>463171.53</v>
      </c>
      <c r="R210" s="100">
        <f t="shared" si="987"/>
        <v>0.19437259660288414</v>
      </c>
      <c r="S210" s="100">
        <f t="shared" si="988"/>
        <v>-3.3204895365780691E-3</v>
      </c>
      <c r="T210" s="362">
        <f t="shared" si="982"/>
        <v>1700.9000000000233</v>
      </c>
      <c r="U210" s="362"/>
      <c r="V210" s="365">
        <v>85944.19</v>
      </c>
      <c r="W210" s="365">
        <v>124381.59</v>
      </c>
      <c r="X210" s="100">
        <f t="shared" si="989"/>
        <v>0.11055419560720608</v>
      </c>
      <c r="Y210" s="100">
        <f t="shared" si="990"/>
        <v>0.1189830465170006</v>
      </c>
      <c r="Z210" s="35">
        <f t="shared" si="991"/>
        <v>210325.78</v>
      </c>
      <c r="AA210" s="100">
        <f t="shared" si="992"/>
        <v>0.44648741957779847</v>
      </c>
      <c r="AB210" s="100">
        <f t="shared" si="993"/>
        <v>3.5113822078102859E-3</v>
      </c>
      <c r="AC210" s="100">
        <f t="shared" si="994"/>
        <v>0.11552340328393608</v>
      </c>
      <c r="AD210" s="100"/>
      <c r="AE210" s="100"/>
      <c r="AF210" s="365">
        <v>860535.71</v>
      </c>
      <c r="AG210" s="100">
        <f t="shared" si="978"/>
        <v>0.1875238607526872</v>
      </c>
      <c r="AH210" s="100">
        <f t="shared" si="979"/>
        <v>5.7738372766835844E-3</v>
      </c>
      <c r="AI210" s="100">
        <f t="shared" si="980"/>
        <v>8.9081306221172815E-2</v>
      </c>
      <c r="AJ210" s="100"/>
    </row>
    <row r="211" spans="2:36">
      <c r="B211" s="125">
        <v>44582</v>
      </c>
      <c r="C211" s="365">
        <v>299973.78000000003</v>
      </c>
      <c r="D211" s="100">
        <f t="shared" si="983"/>
        <v>8.3693054538802075E-2</v>
      </c>
      <c r="E211" s="100">
        <f t="shared" si="984"/>
        <v>7.9504335355336919E-3</v>
      </c>
      <c r="F211" s="100">
        <f t="shared" si="977"/>
        <v>5.2710672134502826E-2</v>
      </c>
      <c r="G211" s="110">
        <f t="shared" si="975"/>
        <v>-241.02999999996973</v>
      </c>
      <c r="H211" s="100">
        <f t="shared" si="974"/>
        <v>7.9421219886418537E-2</v>
      </c>
      <c r="I211" s="100"/>
      <c r="J211" s="362">
        <f t="shared" si="976"/>
        <v>-241.02999999996973</v>
      </c>
      <c r="K211" s="362"/>
      <c r="L211" s="365">
        <v>12773.62</v>
      </c>
      <c r="M211" s="100">
        <f t="shared" si="985"/>
        <v>8.1019644947178796E-2</v>
      </c>
      <c r="N211" s="100">
        <f t="shared" si="986"/>
        <v>-3.3104331555011773E-2</v>
      </c>
      <c r="O211" s="362">
        <f t="shared" si="981"/>
        <v>-137.72999999999956</v>
      </c>
      <c r="P211" s="362"/>
      <c r="Q211" s="365">
        <v>461470.63</v>
      </c>
      <c r="R211" s="100">
        <f t="shared" si="987"/>
        <v>0.19479165585179795</v>
      </c>
      <c r="S211" s="100">
        <f t="shared" si="988"/>
        <v>-5.0646832121608474E-3</v>
      </c>
      <c r="T211" s="362">
        <f t="shared" si="982"/>
        <v>-3126.5599999999977</v>
      </c>
      <c r="U211" s="362"/>
      <c r="V211" s="365">
        <v>86081.78</v>
      </c>
      <c r="W211" s="365">
        <v>119462.77</v>
      </c>
      <c r="X211" s="100">
        <f t="shared" si="989"/>
        <v>0.11208637714606393</v>
      </c>
      <c r="Y211" s="100">
        <f t="shared" si="990"/>
        <v>0.11149209282799984</v>
      </c>
      <c r="Z211" s="35">
        <f t="shared" si="991"/>
        <v>205544.55</v>
      </c>
      <c r="AA211" s="100">
        <f t="shared" si="992"/>
        <v>0.44810411690254592</v>
      </c>
      <c r="AB211" s="100">
        <f t="shared" si="993"/>
        <v>1.1305370314125875E-2</v>
      </c>
      <c r="AC211" s="100">
        <f t="shared" si="994"/>
        <v>0.11174090098022937</v>
      </c>
      <c r="AD211" s="100"/>
      <c r="AE211" s="100"/>
      <c r="AF211" s="365">
        <v>854673.04</v>
      </c>
      <c r="AG211" s="100">
        <f t="shared" si="978"/>
        <v>0.18161172222347885</v>
      </c>
      <c r="AH211" s="100">
        <f t="shared" si="979"/>
        <v>6.0912761341983144E-3</v>
      </c>
      <c r="AI211" s="100">
        <f t="shared" si="980"/>
        <v>8.9547934125437267E-2</v>
      </c>
      <c r="AJ211" s="100"/>
    </row>
    <row r="212" spans="2:36">
      <c r="B212" s="125">
        <v>44575</v>
      </c>
      <c r="C212" s="365">
        <v>300214.81</v>
      </c>
      <c r="D212" s="100">
        <f t="shared" si="983"/>
        <v>8.3111736910201336E-2</v>
      </c>
      <c r="E212" s="100">
        <f t="shared" si="984"/>
        <v>1.520878165704943E-2</v>
      </c>
      <c r="F212" s="100">
        <f t="shared" si="977"/>
        <v>5.5802270439659428E-2</v>
      </c>
      <c r="G212" s="110">
        <f t="shared" si="975"/>
        <v>591.46999999997206</v>
      </c>
      <c r="H212" s="100">
        <f t="shared" si="974"/>
        <v>8.0702421921121967E-2</v>
      </c>
      <c r="I212" s="100"/>
      <c r="J212" s="362">
        <f t="shared" si="976"/>
        <v>591.46999999997206</v>
      </c>
      <c r="K212" s="362"/>
      <c r="L212" s="365">
        <v>12911.35</v>
      </c>
      <c r="M212" s="100">
        <f t="shared" si="985"/>
        <v>9.6356333746582201E-2</v>
      </c>
      <c r="N212" s="100">
        <f t="shared" si="986"/>
        <v>-3.1930942130368921E-2</v>
      </c>
      <c r="O212" s="362">
        <f t="shared" si="981"/>
        <v>-71.949999999998909</v>
      </c>
      <c r="P212" s="362"/>
      <c r="Q212" s="365">
        <v>464597.19</v>
      </c>
      <c r="R212" s="100">
        <f t="shared" si="987"/>
        <v>0.20788669507098126</v>
      </c>
      <c r="S212" s="100">
        <f t="shared" si="988"/>
        <v>1.2032410588432463E-2</v>
      </c>
      <c r="T212" s="362">
        <f t="shared" si="982"/>
        <v>1051.3300000000163</v>
      </c>
      <c r="U212" s="362"/>
      <c r="V212" s="365">
        <v>85930.880000000005</v>
      </c>
      <c r="W212" s="365">
        <v>123476.86</v>
      </c>
      <c r="X212" s="100">
        <f t="shared" si="989"/>
        <v>0.12087786808682209</v>
      </c>
      <c r="Y212" s="100">
        <f t="shared" si="990"/>
        <v>0.14724749762586764</v>
      </c>
      <c r="Z212" s="35">
        <f t="shared" si="991"/>
        <v>209407.74</v>
      </c>
      <c r="AA212" s="100">
        <f t="shared" si="992"/>
        <v>0.4773710258318723</v>
      </c>
      <c r="AB212" s="100">
        <f t="shared" si="993"/>
        <v>6.0544200116382146E-2</v>
      </c>
      <c r="AC212" s="100">
        <f t="shared" si="994"/>
        <v>0.13627799690383818</v>
      </c>
      <c r="AD212" s="100"/>
      <c r="AE212" s="100"/>
      <c r="AF212" s="365">
        <v>853003.45</v>
      </c>
      <c r="AG212" s="100">
        <f t="shared" si="978"/>
        <v>0.17820815182486288</v>
      </c>
      <c r="AH212" s="100">
        <f t="shared" si="979"/>
        <v>6.3909697481630712E-3</v>
      </c>
      <c r="AI212" s="100">
        <f t="shared" si="980"/>
        <v>8.9792119480594082E-2</v>
      </c>
      <c r="AJ212" s="100"/>
    </row>
    <row r="213" spans="2:36">
      <c r="B213" s="125">
        <v>44568</v>
      </c>
      <c r="C213" s="365">
        <v>299623.34000000003</v>
      </c>
      <c r="D213" s="100">
        <f t="shared" si="983"/>
        <v>7.8460413957602962E-2</v>
      </c>
      <c r="E213" s="100">
        <f t="shared" si="984"/>
        <v>1.7432808144370305E-2</v>
      </c>
      <c r="F213" s="100">
        <f t="shared" si="977"/>
        <v>5.571094602759994E-2</v>
      </c>
      <c r="G213" s="110">
        <f t="shared" si="975"/>
        <v>683.61000000004424</v>
      </c>
      <c r="H213" s="100">
        <f t="shared" si="974"/>
        <v>7.7458018550828456E-2</v>
      </c>
      <c r="I213" s="100"/>
      <c r="J213" s="362">
        <f t="shared" si="976"/>
        <v>683.61000000004424</v>
      </c>
      <c r="K213" s="362"/>
      <c r="L213" s="365">
        <v>12983.3</v>
      </c>
      <c r="M213" s="100">
        <f t="shared" si="985"/>
        <v>0.10275244319040817</v>
      </c>
      <c r="N213" s="100">
        <f t="shared" si="986"/>
        <v>-3.9077689843086898E-2</v>
      </c>
      <c r="O213" s="362">
        <f t="shared" si="981"/>
        <v>-127.90999999999985</v>
      </c>
      <c r="P213" s="362"/>
      <c r="Q213" s="365">
        <v>463545.86</v>
      </c>
      <c r="R213" s="100">
        <f t="shared" si="987"/>
        <v>0.20046878653573466</v>
      </c>
      <c r="S213" s="100">
        <f t="shared" si="988"/>
        <v>1.5538413239645759E-2</v>
      </c>
      <c r="T213" s="362">
        <f t="shared" si="982"/>
        <v>-1168.75</v>
      </c>
      <c r="U213" s="362"/>
      <c r="V213" s="365">
        <v>86369.25</v>
      </c>
      <c r="W213" s="365">
        <v>119573.35</v>
      </c>
      <c r="X213" s="100">
        <f t="shared" si="989"/>
        <v>0.12834798726550853</v>
      </c>
      <c r="Y213" s="100">
        <f t="shared" si="990"/>
        <v>0.10227146184184532</v>
      </c>
      <c r="Z213" s="35">
        <f t="shared" si="991"/>
        <v>205942.6</v>
      </c>
      <c r="AA213" s="100">
        <f t="shared" si="992"/>
        <v>0.44562817767089297</v>
      </c>
      <c r="AB213" s="100">
        <f t="shared" si="993"/>
        <v>3.728408466980071E-2</v>
      </c>
      <c r="AC213" s="100">
        <f t="shared" si="994"/>
        <v>0.1130593878380369</v>
      </c>
      <c r="AD213" s="100"/>
      <c r="AE213" s="100"/>
      <c r="AF213" s="365">
        <v>850653.08</v>
      </c>
      <c r="AG213" s="100">
        <f t="shared" si="978"/>
        <v>0.17734787838846661</v>
      </c>
      <c r="AH213" s="100">
        <f t="shared" si="979"/>
        <v>1.5066217780669007E-2</v>
      </c>
      <c r="AI213" s="100">
        <f t="shared" si="980"/>
        <v>9.0983458678091322E-2</v>
      </c>
      <c r="AJ213" s="100"/>
    </row>
    <row r="214" spans="2:36">
      <c r="B214" s="125">
        <v>44561</v>
      </c>
      <c r="C214" s="365">
        <v>298939.73</v>
      </c>
      <c r="D214" s="100">
        <f t="shared" si="983"/>
        <v>7.4251879771794316E-2</v>
      </c>
      <c r="E214" s="100">
        <f t="shared" si="984"/>
        <v>2.0916338641130901E-2</v>
      </c>
      <c r="F214" s="100">
        <f t="shared" si="977"/>
        <v>5.6179553371386512E-2</v>
      </c>
      <c r="G214" s="110">
        <f t="shared" si="975"/>
        <v>1332.0599999999977</v>
      </c>
      <c r="H214" s="100">
        <f t="shared" si="974"/>
        <v>7.384669411071744E-2</v>
      </c>
      <c r="I214" s="100"/>
      <c r="J214" s="362">
        <f t="shared" si="976"/>
        <v>1332.0599999999977</v>
      </c>
      <c r="K214" s="362"/>
      <c r="L214" s="365">
        <v>13111.21</v>
      </c>
      <c r="M214" s="100">
        <f t="shared" si="985"/>
        <v>0.1124685953898328</v>
      </c>
      <c r="N214" s="100">
        <f t="shared" si="986"/>
        <v>-3.9962715036560091E-2</v>
      </c>
      <c r="O214" s="362">
        <f t="shared" si="981"/>
        <v>-99.75</v>
      </c>
      <c r="P214" s="362"/>
      <c r="Q214" s="365">
        <v>464714.61</v>
      </c>
      <c r="R214" s="100">
        <f t="shared" si="987"/>
        <v>0.2045240625860047</v>
      </c>
      <c r="S214" s="100">
        <f t="shared" si="988"/>
        <v>2.3788532959578938E-2</v>
      </c>
      <c r="T214" s="362">
        <f t="shared" si="982"/>
        <v>894.88000000000466</v>
      </c>
      <c r="U214" s="362"/>
      <c r="V214" s="365">
        <v>86478.25</v>
      </c>
      <c r="W214" s="365">
        <v>123111.58</v>
      </c>
      <c r="X214" s="100">
        <f t="shared" si="989"/>
        <v>0.12881003940733654</v>
      </c>
      <c r="Y214" s="100">
        <f t="shared" si="990"/>
        <v>0.10975109028873435</v>
      </c>
      <c r="Z214" s="35">
        <f t="shared" si="991"/>
        <v>209589.83000000002</v>
      </c>
      <c r="AA214" s="100">
        <f t="shared" si="992"/>
        <v>0.44534154367622408</v>
      </c>
      <c r="AB214" s="100">
        <f t="shared" si="993"/>
        <v>5.4235397540222836E-2</v>
      </c>
      <c r="AC214" s="100">
        <f t="shared" si="994"/>
        <v>0.11753641007386399</v>
      </c>
      <c r="AD214" s="100"/>
      <c r="AE214" s="100"/>
      <c r="AF214" s="365">
        <v>855595.64</v>
      </c>
      <c r="AG214" s="100">
        <f t="shared" si="978"/>
        <v>0.17408283196589366</v>
      </c>
      <c r="AH214" s="100">
        <f t="shared" si="979"/>
        <v>2.8240438258594111E-2</v>
      </c>
      <c r="AI214" s="100">
        <f t="shared" si="980"/>
        <v>9.8669682211000004E-2</v>
      </c>
      <c r="AJ214" s="100"/>
    </row>
    <row r="215" spans="2:36">
      <c r="B215" s="125">
        <v>44554</v>
      </c>
      <c r="C215" s="365">
        <v>297607.67</v>
      </c>
      <c r="D215" s="100">
        <f t="shared" si="983"/>
        <v>6.9152173040693432E-2</v>
      </c>
      <c r="E215" s="100">
        <f t="shared" si="984"/>
        <v>2.3349158731358847E-2</v>
      </c>
      <c r="F215" s="100">
        <f t="shared" si="977"/>
        <v>5.4598442756854791E-2</v>
      </c>
      <c r="G215" s="110">
        <f t="shared" si="975"/>
        <v>1890.359999999986</v>
      </c>
      <c r="H215" s="100">
        <f t="shared" si="974"/>
        <v>7.1573311368566817E-2</v>
      </c>
      <c r="I215" s="100"/>
      <c r="J215" s="362">
        <f t="shared" si="976"/>
        <v>1890.359999999986</v>
      </c>
      <c r="K215" s="362"/>
      <c r="L215" s="365">
        <v>13210.96</v>
      </c>
      <c r="M215" s="100">
        <f t="shared" si="985"/>
        <v>0.14033175114089613</v>
      </c>
      <c r="N215" s="100">
        <f t="shared" si="986"/>
        <v>-4.4605232232286587E-2</v>
      </c>
      <c r="O215" s="362">
        <f t="shared" si="981"/>
        <v>-126.26000000000022</v>
      </c>
      <c r="P215" s="362"/>
      <c r="Q215" s="365">
        <v>463819.73</v>
      </c>
      <c r="R215" s="100">
        <f t="shared" si="987"/>
        <v>0.20513002391891663</v>
      </c>
      <c r="S215" s="100">
        <f t="shared" si="988"/>
        <v>2.4172444578188141E-2</v>
      </c>
      <c r="T215" s="362">
        <f t="shared" si="982"/>
        <v>4746.2999999999884</v>
      </c>
      <c r="U215" s="362"/>
      <c r="V215" s="365">
        <v>86085.52</v>
      </c>
      <c r="W215" s="365">
        <v>117161.25</v>
      </c>
      <c r="X215" s="100">
        <f t="shared" si="989"/>
        <v>0.12795891704543516</v>
      </c>
      <c r="Y215" s="100">
        <f t="shared" si="990"/>
        <v>8.1292863977005581E-2</v>
      </c>
      <c r="Z215" s="35">
        <f t="shared" si="991"/>
        <v>203246.77000000002</v>
      </c>
      <c r="AA215" s="100">
        <f t="shared" si="992"/>
        <v>0.43890010922363465</v>
      </c>
      <c r="AB215" s="100">
        <f t="shared" si="993"/>
        <v>3.6634347472808471E-2</v>
      </c>
      <c r="AC215" s="100">
        <f t="shared" si="994"/>
        <v>0.10057855884027471</v>
      </c>
      <c r="AD215" s="100"/>
      <c r="AE215" s="100"/>
      <c r="AF215" s="365">
        <v>849498.51</v>
      </c>
      <c r="AG215" s="100">
        <f t="shared" si="978"/>
        <v>0.16748649008238756</v>
      </c>
      <c r="AH215" s="100">
        <f t="shared" si="979"/>
        <v>3.2893301776715712E-2</v>
      </c>
      <c r="AI215" s="100">
        <f t="shared" si="980"/>
        <v>0.10153337864648067</v>
      </c>
      <c r="AJ215" s="100"/>
    </row>
    <row r="216" spans="2:36">
      <c r="B216" s="125">
        <v>44547</v>
      </c>
      <c r="C216" s="365">
        <v>295717.31</v>
      </c>
      <c r="D216" s="100">
        <f t="shared" si="983"/>
        <v>6.1469294050811092E-2</v>
      </c>
      <c r="E216" s="100">
        <f t="shared" si="984"/>
        <v>2.334824235952785E-2</v>
      </c>
      <c r="F216" s="100">
        <f t="shared" si="977"/>
        <v>5.0322378949972706E-2</v>
      </c>
      <c r="G216" s="110">
        <f t="shared" si="975"/>
        <v>1227.75</v>
      </c>
      <c r="H216" s="100">
        <f t="shared" si="974"/>
        <v>6.7361588955356419E-2</v>
      </c>
      <c r="I216" s="100"/>
      <c r="J216" s="362">
        <f t="shared" si="976"/>
        <v>1227.75</v>
      </c>
      <c r="K216" s="362"/>
      <c r="L216" s="365">
        <v>13337.22</v>
      </c>
      <c r="M216" s="100">
        <f t="shared" si="985"/>
        <v>0.1686788372463903</v>
      </c>
      <c r="N216" s="100">
        <f t="shared" si="986"/>
        <v>-4.3100998998418696E-2</v>
      </c>
      <c r="O216" s="362">
        <f t="shared" si="981"/>
        <v>-174.07000000000153</v>
      </c>
      <c r="P216" s="362"/>
      <c r="Q216" s="365">
        <v>459073.43</v>
      </c>
      <c r="R216" s="100">
        <f t="shared" si="987"/>
        <v>0.19637056297327091</v>
      </c>
      <c r="S216" s="100">
        <f t="shared" si="988"/>
        <v>2.4391364516947747E-2</v>
      </c>
      <c r="T216" s="362">
        <f t="shared" si="982"/>
        <v>2620.1300000000047</v>
      </c>
      <c r="U216" s="362"/>
      <c r="V216" s="365">
        <v>84352.79</v>
      </c>
      <c r="W216" s="365">
        <v>113100.31</v>
      </c>
      <c r="X216" s="100">
        <f t="shared" si="989"/>
        <v>0.11806464970145272</v>
      </c>
      <c r="Y216" s="100">
        <f t="shared" si="990"/>
        <v>7.0020188415752901E-2</v>
      </c>
      <c r="Z216" s="35">
        <f t="shared" si="991"/>
        <v>197453.09999999998</v>
      </c>
      <c r="AA216" s="100">
        <f t="shared" si="992"/>
        <v>0.42269002574851977</v>
      </c>
      <c r="AB216" s="100">
        <f t="shared" si="993"/>
        <v>3.9572472595230529E-2</v>
      </c>
      <c r="AC216" s="100">
        <f t="shared" si="994"/>
        <v>9.0030345372169168E-2</v>
      </c>
      <c r="AD216" s="100"/>
      <c r="AE216" s="100"/>
      <c r="AF216" s="365">
        <v>847586.55</v>
      </c>
      <c r="AG216" s="100">
        <f t="shared" si="978"/>
        <v>0.16782260112913816</v>
      </c>
      <c r="AH216" s="100">
        <f t="shared" si="979"/>
        <v>4.6213383123150063E-2</v>
      </c>
      <c r="AI216" s="100">
        <f t="shared" si="980"/>
        <v>0.10236645521080096</v>
      </c>
      <c r="AJ216" s="100"/>
    </row>
    <row r="217" spans="2:36">
      <c r="B217" s="125">
        <v>44540</v>
      </c>
      <c r="C217" s="365">
        <v>294489.56</v>
      </c>
      <c r="D217" s="100">
        <f t="shared" si="983"/>
        <v>5.347756149182295E-2</v>
      </c>
      <c r="E217" s="100">
        <f t="shared" si="984"/>
        <v>2.1706747208924255E-2</v>
      </c>
      <c r="F217" s="100">
        <f t="shared" si="977"/>
        <v>4.6720246188799164E-2</v>
      </c>
      <c r="G217" s="110">
        <f t="shared" si="975"/>
        <v>1674.4500000000116</v>
      </c>
      <c r="H217" s="100">
        <f t="shared" si="974"/>
        <v>6.529907079837928E-2</v>
      </c>
      <c r="I217" s="100"/>
      <c r="J217" s="362">
        <f t="shared" si="976"/>
        <v>1674.4500000000116</v>
      </c>
      <c r="K217" s="362"/>
      <c r="L217" s="365">
        <v>13511.29</v>
      </c>
      <c r="M217" s="100">
        <f t="shared" si="985"/>
        <v>0.19075669725676217</v>
      </c>
      <c r="N217" s="100">
        <f t="shared" si="986"/>
        <v>-3.8498378910753257E-2</v>
      </c>
      <c r="O217" s="362">
        <f t="shared" si="981"/>
        <v>-145.68999999999869</v>
      </c>
      <c r="P217" s="362"/>
      <c r="Q217" s="365">
        <v>456453.3</v>
      </c>
      <c r="R217" s="100">
        <f t="shared" si="987"/>
        <v>0.18580227341422986</v>
      </c>
      <c r="S217" s="100">
        <f t="shared" si="988"/>
        <v>1.7903873104598369E-2</v>
      </c>
      <c r="T217" s="362">
        <f t="shared" si="982"/>
        <v>2536.7000000000116</v>
      </c>
      <c r="U217" s="362"/>
      <c r="V217" s="365">
        <v>82536.67</v>
      </c>
      <c r="W217" s="365">
        <v>116003.54</v>
      </c>
      <c r="X217" s="100">
        <f t="shared" si="989"/>
        <v>0.11552019613620336</v>
      </c>
      <c r="Y217" s="100">
        <f t="shared" si="990"/>
        <v>5.9825216401025512E-2</v>
      </c>
      <c r="Z217" s="35">
        <f t="shared" si="991"/>
        <v>198540.21</v>
      </c>
      <c r="AA217" s="100">
        <f t="shared" si="992"/>
        <v>0.40205695534339614</v>
      </c>
      <c r="AB217" s="100">
        <f t="shared" si="993"/>
        <v>3.457182716009239E-2</v>
      </c>
      <c r="AC217" s="100">
        <f t="shared" si="994"/>
        <v>8.2288863540657287E-2</v>
      </c>
      <c r="AD217" s="100"/>
      <c r="AE217" s="100"/>
      <c r="AF217" s="365">
        <v>838027.18</v>
      </c>
      <c r="AG217" s="100">
        <f t="shared" si="978"/>
        <v>0.15483187275036436</v>
      </c>
      <c r="AH217" s="100">
        <f t="shared" si="979"/>
        <v>4.4141572084068652E-2</v>
      </c>
      <c r="AI217" s="100">
        <f t="shared" si="980"/>
        <v>9.4417207587899524E-2</v>
      </c>
      <c r="AJ217" s="100"/>
    </row>
    <row r="218" spans="2:36">
      <c r="B218" s="125">
        <v>44533</v>
      </c>
      <c r="C218" s="365">
        <v>292815.11</v>
      </c>
      <c r="D218" s="100">
        <f t="shared" si="983"/>
        <v>4.7002366646743052E-2</v>
      </c>
      <c r="E218" s="100">
        <f t="shared" si="984"/>
        <v>2.178092109634212E-2</v>
      </c>
      <c r="F218" s="100">
        <f t="shared" si="977"/>
        <v>4.3886942040384187E-2</v>
      </c>
      <c r="G218" s="110">
        <f t="shared" si="975"/>
        <v>1997.7799999999697</v>
      </c>
      <c r="H218" s="100">
        <f t="shared" si="974"/>
        <v>5.9378041868960507E-2</v>
      </c>
      <c r="I218" s="100"/>
      <c r="J218" s="362">
        <f t="shared" si="976"/>
        <v>1997.7799999999697</v>
      </c>
      <c r="K218" s="362"/>
      <c r="L218" s="365">
        <v>13656.98</v>
      </c>
      <c r="M218" s="100">
        <f t="shared" si="985"/>
        <v>0.21060604851827514</v>
      </c>
      <c r="N218" s="100">
        <f t="shared" si="986"/>
        <v>-3.0321576991812788E-2</v>
      </c>
      <c r="O218" s="362">
        <f t="shared" si="981"/>
        <v>-170.77000000000044</v>
      </c>
      <c r="P218" s="362"/>
      <c r="Q218" s="365">
        <v>453916.6</v>
      </c>
      <c r="R218" s="100">
        <f t="shared" si="987"/>
        <v>0.18268362283052977</v>
      </c>
      <c r="S218" s="100">
        <f t="shared" si="988"/>
        <v>2.0911065592002995E-2</v>
      </c>
      <c r="T218" s="362">
        <f t="shared" si="982"/>
        <v>1043.9099999999744</v>
      </c>
      <c r="U218" s="362"/>
      <c r="V218" s="365">
        <v>82740.63</v>
      </c>
      <c r="W218" s="365">
        <v>116066.8</v>
      </c>
      <c r="X218" s="100">
        <f t="shared" si="989"/>
        <v>0.12786026743743342</v>
      </c>
      <c r="Y218" s="100">
        <f t="shared" si="990"/>
        <v>7.4643835603755093E-2</v>
      </c>
      <c r="Z218" s="35">
        <f t="shared" si="991"/>
        <v>198807.43</v>
      </c>
      <c r="AA218" s="100">
        <f t="shared" si="992"/>
        <v>0.39438679292923629</v>
      </c>
      <c r="AB218" s="100">
        <f t="shared" si="993"/>
        <v>5.3940772120597391E-2</v>
      </c>
      <c r="AC218" s="100">
        <f t="shared" si="994"/>
        <v>9.6169389555164339E-2</v>
      </c>
      <c r="AD218" s="100"/>
      <c r="AE218" s="100"/>
      <c r="AF218" s="365">
        <v>832096.86</v>
      </c>
      <c r="AG218" s="100">
        <f t="shared" si="978"/>
        <v>0.14381887965892659</v>
      </c>
      <c r="AH218" s="100">
        <f t="shared" si="979"/>
        <v>4.1535401960707437E-2</v>
      </c>
      <c r="AI218" s="100">
        <f t="shared" si="980"/>
        <v>8.8919790370698637E-2</v>
      </c>
      <c r="AJ218" s="100"/>
    </row>
    <row r="219" spans="2:36">
      <c r="B219" s="125">
        <v>44526</v>
      </c>
      <c r="C219" s="365">
        <v>290817.33</v>
      </c>
      <c r="D219" s="100">
        <f t="shared" si="983"/>
        <v>3.9739567194510377E-2</v>
      </c>
      <c r="E219" s="100">
        <f t="shared" si="984"/>
        <v>1.8861049192676116E-2</v>
      </c>
      <c r="F219" s="100">
        <f t="shared" si="977"/>
        <v>3.8348739706124922E-2</v>
      </c>
      <c r="G219" s="110">
        <f t="shared" si="975"/>
        <v>1846.9700000000303</v>
      </c>
      <c r="H219" s="100">
        <f t="shared" si="974"/>
        <v>5.4168030968074342E-2</v>
      </c>
      <c r="I219" s="100"/>
      <c r="J219" s="362">
        <f t="shared" si="976"/>
        <v>1846.9700000000303</v>
      </c>
      <c r="K219" s="362"/>
      <c r="L219" s="365">
        <v>13827.75</v>
      </c>
      <c r="M219" s="100">
        <f t="shared" si="985"/>
        <v>0.23215512532513072</v>
      </c>
      <c r="N219" s="100">
        <f t="shared" si="986"/>
        <v>-2.4670746364667477E-2</v>
      </c>
      <c r="O219" s="362">
        <f t="shared" si="981"/>
        <v>-110.20999999999913</v>
      </c>
      <c r="P219" s="362"/>
      <c r="Q219" s="365">
        <v>452872.69</v>
      </c>
      <c r="R219" s="100">
        <f t="shared" si="987"/>
        <v>0.17944408398637909</v>
      </c>
      <c r="S219" s="100">
        <f t="shared" si="988"/>
        <v>2.1295256380413304E-2</v>
      </c>
      <c r="T219" s="362">
        <f t="shared" si="982"/>
        <v>4730.070000000007</v>
      </c>
      <c r="U219" s="362"/>
      <c r="V219" s="365">
        <v>81035.070000000007</v>
      </c>
      <c r="W219" s="365">
        <v>115029.02</v>
      </c>
      <c r="X219" s="100">
        <f t="shared" si="989"/>
        <v>0.12342933526756826</v>
      </c>
      <c r="Y219" s="100">
        <f t="shared" si="990"/>
        <v>7.7800971200365499E-2</v>
      </c>
      <c r="Z219" s="35">
        <f t="shared" si="991"/>
        <v>196064.09000000003</v>
      </c>
      <c r="AA219" s="100">
        <f t="shared" si="992"/>
        <v>0.38064134191651944</v>
      </c>
      <c r="AB219" s="100">
        <f t="shared" si="993"/>
        <v>3.9882419257249245E-2</v>
      </c>
      <c r="AC219" s="100">
        <f t="shared" si="994"/>
        <v>9.6202541978381323E-2</v>
      </c>
      <c r="AD219" s="100"/>
      <c r="AE219" s="100"/>
      <c r="AF219" s="365">
        <v>822445.56</v>
      </c>
      <c r="AG219" s="100">
        <f t="shared" si="978"/>
        <v>0.12861185015494164</v>
      </c>
      <c r="AH219" s="100">
        <f t="shared" si="979"/>
        <v>4.0874974009624844E-2</v>
      </c>
      <c r="AI219" s="100">
        <f t="shared" si="980"/>
        <v>8.0746204979522562E-2</v>
      </c>
      <c r="AJ219" s="100"/>
    </row>
    <row r="220" spans="2:36">
      <c r="B220" s="125">
        <v>44519</v>
      </c>
      <c r="C220" s="365">
        <v>288970.36</v>
      </c>
      <c r="D220" s="100">
        <f t="shared" si="983"/>
        <v>3.4684202579291813E-2</v>
      </c>
      <c r="E220" s="100">
        <f t="shared" si="984"/>
        <v>1.4095904990593535E-2</v>
      </c>
      <c r="F220" s="100">
        <f t="shared" si="977"/>
        <v>3.5118362522665224E-2</v>
      </c>
      <c r="G220" s="110">
        <f t="shared" si="975"/>
        <v>737.39999999996508</v>
      </c>
      <c r="H220" s="100">
        <f t="shared" si="974"/>
        <v>5.0288004698794339E-2</v>
      </c>
      <c r="I220" s="100"/>
      <c r="J220" s="362">
        <f t="shared" si="976"/>
        <v>737.39999999996508</v>
      </c>
      <c r="K220" s="362"/>
      <c r="L220" s="365">
        <v>13937.96</v>
      </c>
      <c r="M220" s="100">
        <f t="shared" si="985"/>
        <v>0.25021729517071001</v>
      </c>
      <c r="N220" s="100">
        <f t="shared" si="986"/>
        <v>-1.7655885377352191E-2</v>
      </c>
      <c r="O220" s="362">
        <f t="shared" si="981"/>
        <v>-114.32000000000153</v>
      </c>
      <c r="P220" s="362"/>
      <c r="Q220" s="365">
        <v>448142.62</v>
      </c>
      <c r="R220" s="100">
        <f t="shared" si="987"/>
        <v>0.17238156828335818</v>
      </c>
      <c r="S220" s="100">
        <f t="shared" si="988"/>
        <v>1.5617331115852387E-2</v>
      </c>
      <c r="T220" s="362">
        <f t="shared" si="982"/>
        <v>-282.14000000001397</v>
      </c>
      <c r="U220" s="362"/>
      <c r="V220" s="365">
        <v>79632.22</v>
      </c>
      <c r="W220" s="365">
        <v>110304.61</v>
      </c>
      <c r="X220" s="100">
        <f t="shared" si="989"/>
        <v>0.11055246457536809</v>
      </c>
      <c r="Y220" s="100">
        <f t="shared" si="990"/>
        <v>7.8923316700545781E-2</v>
      </c>
      <c r="Z220" s="35">
        <f t="shared" si="991"/>
        <v>189936.83000000002</v>
      </c>
      <c r="AA220" s="100">
        <f t="shared" si="992"/>
        <v>0.36478324776410104</v>
      </c>
      <c r="AB220" s="100">
        <f t="shared" si="993"/>
        <v>2.7322507522231504E-2</v>
      </c>
      <c r="AC220" s="100">
        <f t="shared" si="994"/>
        <v>9.1962055841160392E-2</v>
      </c>
      <c r="AD220" s="100"/>
      <c r="AE220" s="100"/>
      <c r="AF220" s="365">
        <v>810146.92</v>
      </c>
      <c r="AG220" s="100">
        <f t="shared" si="978"/>
        <v>0.11393863938178773</v>
      </c>
      <c r="AH220" s="100">
        <f t="shared" si="979"/>
        <v>3.2785476682505282E-2</v>
      </c>
      <c r="AI220" s="100">
        <f t="shared" si="980"/>
        <v>7.0964167926286542E-2</v>
      </c>
      <c r="AJ220" s="100"/>
    </row>
    <row r="221" spans="2:36">
      <c r="B221" s="125">
        <v>44512</v>
      </c>
      <c r="C221" s="365">
        <v>288232.96000000002</v>
      </c>
      <c r="D221" s="100">
        <f t="shared" si="983"/>
        <v>3.1600664300627267E-2</v>
      </c>
      <c r="E221" s="100">
        <f t="shared" si="984"/>
        <v>1.3664227902492762E-2</v>
      </c>
      <c r="F221" s="100">
        <f t="shared" si="977"/>
        <v>3.2291004584001172E-2</v>
      </c>
      <c r="G221" s="110">
        <f t="shared" si="975"/>
        <v>1659.679999999993</v>
      </c>
      <c r="H221" s="100">
        <f t="shared" si="974"/>
        <v>5.0129917767689387E-2</v>
      </c>
      <c r="I221" s="100"/>
      <c r="J221" s="362">
        <f t="shared" si="976"/>
        <v>1659.679999999993</v>
      </c>
      <c r="K221" s="362"/>
      <c r="L221" s="365">
        <v>14052.28</v>
      </c>
      <c r="M221" s="100">
        <f t="shared" si="985"/>
        <v>0.26712528257719431</v>
      </c>
      <c r="N221" s="100">
        <f t="shared" si="986"/>
        <v>-1.1266913915373902E-2</v>
      </c>
      <c r="O221" s="362">
        <f t="shared" si="981"/>
        <v>-31.75</v>
      </c>
      <c r="P221" s="362"/>
      <c r="Q221" s="365">
        <v>448424.76</v>
      </c>
      <c r="R221" s="100">
        <f t="shared" si="987"/>
        <v>0.17074036493283165</v>
      </c>
      <c r="S221" s="100">
        <f t="shared" si="988"/>
        <v>2.219828106470622E-2</v>
      </c>
      <c r="T221" s="362">
        <f t="shared" si="982"/>
        <v>3805.6199999999953</v>
      </c>
      <c r="U221" s="362"/>
      <c r="V221" s="365">
        <v>78504.11</v>
      </c>
      <c r="W221" s="365">
        <v>113401.57</v>
      </c>
      <c r="X221" s="100">
        <f t="shared" si="989"/>
        <v>0.10967667976110833</v>
      </c>
      <c r="Y221" s="100">
        <f t="shared" si="990"/>
        <v>7.5603849773799151E-2</v>
      </c>
      <c r="Z221" s="35">
        <f t="shared" si="991"/>
        <v>191905.68</v>
      </c>
      <c r="AA221" s="100">
        <f t="shared" si="992"/>
        <v>0.36499623054537833</v>
      </c>
      <c r="AB221" s="100">
        <f t="shared" si="993"/>
        <v>4.1309178279986029E-2</v>
      </c>
      <c r="AC221" s="100">
        <f t="shared" si="994"/>
        <v>8.9286123779655224E-2</v>
      </c>
      <c r="AD221" s="100"/>
      <c r="AE221" s="100"/>
      <c r="AF221" s="365">
        <v>802599.19</v>
      </c>
      <c r="AG221" s="100">
        <f t="shared" si="978"/>
        <v>0.11060245885363179</v>
      </c>
      <c r="AH221" s="100">
        <f t="shared" si="979"/>
        <v>2.5395937570367413E-2</v>
      </c>
      <c r="AI221" s="100">
        <f t="shared" si="980"/>
        <v>6.4669222618234545E-2</v>
      </c>
      <c r="AJ221" s="100"/>
    </row>
    <row r="222" spans="2:36">
      <c r="B222" s="125">
        <v>44505</v>
      </c>
      <c r="C222" s="365">
        <v>286573.28000000003</v>
      </c>
      <c r="D222" s="100">
        <f t="shared" si="983"/>
        <v>2.764113964338253E-2</v>
      </c>
      <c r="E222" s="100">
        <f t="shared" si="984"/>
        <v>9.729577592427513E-3</v>
      </c>
      <c r="F222" s="100">
        <f t="shared" si="977"/>
        <v>2.9352758712482316E-2</v>
      </c>
      <c r="G222" s="110">
        <f t="shared" si="975"/>
        <v>1139.5300000000279</v>
      </c>
      <c r="H222" s="100">
        <f t="shared" si="974"/>
        <v>4.0848013558291443E-2</v>
      </c>
      <c r="I222" s="100"/>
      <c r="J222" s="362">
        <f t="shared" si="976"/>
        <v>1139.5300000000279</v>
      </c>
      <c r="K222" s="362"/>
      <c r="L222" s="365">
        <v>14084.03</v>
      </c>
      <c r="M222" s="100">
        <f t="shared" si="985"/>
        <v>0.24303683737646006</v>
      </c>
      <c r="N222" s="100">
        <f t="shared" si="986"/>
        <v>-1.3266645134757669E-2</v>
      </c>
      <c r="O222" s="362">
        <f t="shared" si="981"/>
        <v>-93.489999999999782</v>
      </c>
      <c r="P222" s="362"/>
      <c r="Q222" s="365">
        <v>444619.14</v>
      </c>
      <c r="R222" s="100">
        <f t="shared" si="987"/>
        <v>0.1693168067537841</v>
      </c>
      <c r="S222" s="100">
        <f t="shared" si="988"/>
        <v>1.2194114720229484E-2</v>
      </c>
      <c r="T222" s="362">
        <f t="shared" si="982"/>
        <v>1189.4000000000233</v>
      </c>
      <c r="U222" s="362"/>
      <c r="V222" s="365">
        <v>78290.87</v>
      </c>
      <c r="W222" s="365">
        <v>110341.58</v>
      </c>
      <c r="X222" s="100">
        <f t="shared" si="989"/>
        <v>0.10855647699031028</v>
      </c>
      <c r="Y222" s="100">
        <f t="shared" si="990"/>
        <v>7.4305975563734833E-2</v>
      </c>
      <c r="Z222" s="35">
        <f t="shared" si="991"/>
        <v>188632.45</v>
      </c>
      <c r="AA222" s="100">
        <f t="shared" si="992"/>
        <v>0.37754876622147954</v>
      </c>
      <c r="AB222" s="100">
        <f t="shared" si="993"/>
        <v>1.9503100977598182E-2</v>
      </c>
      <c r="AC222" s="100">
        <f t="shared" si="994"/>
        <v>8.8261204681372149E-2</v>
      </c>
      <c r="AD222" s="100"/>
      <c r="AE222" s="100"/>
      <c r="AF222" s="365">
        <v>798913.66</v>
      </c>
      <c r="AG222" s="100">
        <f t="shared" si="978"/>
        <v>0.11264597953941838</v>
      </c>
      <c r="AH222" s="100">
        <f t="shared" si="979"/>
        <v>2.4626382322594745E-2</v>
      </c>
      <c r="AI222" s="100">
        <f t="shared" si="980"/>
        <v>6.1863475135427892E-2</v>
      </c>
      <c r="AJ222" s="100"/>
    </row>
    <row r="223" spans="2:36">
      <c r="B223" s="125">
        <v>44497</v>
      </c>
      <c r="C223" s="365">
        <v>285433.75</v>
      </c>
      <c r="D223" s="100">
        <f t="shared" si="983"/>
        <v>2.5449553829502435E-2</v>
      </c>
      <c r="E223" s="100">
        <f t="shared" si="984"/>
        <v>8.4617745259889486E-3</v>
      </c>
      <c r="F223" s="100">
        <f t="shared" si="977"/>
        <v>2.7100590664140674E-2</v>
      </c>
      <c r="G223" s="110">
        <f t="shared" si="975"/>
        <v>480.07000000000698</v>
      </c>
      <c r="H223" s="100">
        <f t="shared" si="974"/>
        <v>3.4196553460172203E-2</v>
      </c>
      <c r="I223" s="100"/>
      <c r="J223" s="362">
        <f t="shared" si="976"/>
        <v>480.07000000000698</v>
      </c>
      <c r="K223" s="362"/>
      <c r="L223" s="365">
        <v>14177.52</v>
      </c>
      <c r="M223" s="100">
        <f t="shared" si="985"/>
        <v>0.26852636410569797</v>
      </c>
      <c r="N223" s="100">
        <f t="shared" si="986"/>
        <v>-1.0629567392238833E-2</v>
      </c>
      <c r="O223" s="362">
        <f t="shared" si="981"/>
        <v>-10.949999999998909</v>
      </c>
      <c r="P223" s="362"/>
      <c r="Q223" s="365">
        <v>443429.74</v>
      </c>
      <c r="R223" s="100">
        <f t="shared" si="987"/>
        <v>0.16703740998867012</v>
      </c>
      <c r="S223" s="100">
        <f t="shared" si="988"/>
        <v>1.171865347864013E-2</v>
      </c>
      <c r="T223" s="362">
        <f t="shared" si="982"/>
        <v>2178.289999999979</v>
      </c>
      <c r="U223" s="362"/>
      <c r="V223" s="365">
        <v>77388.56</v>
      </c>
      <c r="W223" s="365">
        <v>111155.92</v>
      </c>
      <c r="X223" s="100">
        <f t="shared" si="989"/>
        <v>0.10879773370650217</v>
      </c>
      <c r="Y223" s="100">
        <f t="shared" si="990"/>
        <v>7.0840593515627534E-2</v>
      </c>
      <c r="Z223" s="35">
        <f t="shared" si="991"/>
        <v>188544.47999999998</v>
      </c>
      <c r="AA223" s="100">
        <f t="shared" si="992"/>
        <v>0.36929823644039134</v>
      </c>
      <c r="AB223" s="100">
        <f t="shared" si="993"/>
        <v>5.3222588063715232E-3</v>
      </c>
      <c r="AC223" s="100">
        <f t="shared" si="994"/>
        <v>8.6101292581903799E-2</v>
      </c>
      <c r="AD223" s="100"/>
      <c r="AE223" s="100"/>
      <c r="AF223" s="365">
        <v>790148.27</v>
      </c>
      <c r="AG223" s="100">
        <f t="shared" si="978"/>
        <v>0.10269037502914601</v>
      </c>
      <c r="AH223" s="100">
        <f t="shared" si="979"/>
        <v>1.4628766341623051E-2</v>
      </c>
      <c r="AI223" s="100">
        <f t="shared" si="980"/>
        <v>4.7688292565862669E-2</v>
      </c>
      <c r="AJ223" s="100"/>
    </row>
    <row r="224" spans="2:36">
      <c r="B224" s="125">
        <v>44491</v>
      </c>
      <c r="C224" s="365">
        <v>284953.68</v>
      </c>
      <c r="D224" s="100">
        <f t="shared" si="983"/>
        <v>2.4568066270773986E-2</v>
      </c>
      <c r="E224" s="100">
        <f t="shared" si="984"/>
        <v>9.7579379786654225E-3</v>
      </c>
      <c r="F224" s="100">
        <f t="shared" si="977"/>
        <v>2.5765957753171368E-2</v>
      </c>
      <c r="G224" s="110">
        <f t="shared" si="975"/>
        <v>606.10999999998603</v>
      </c>
      <c r="H224" s="100">
        <f t="shared" si="974"/>
        <v>3.0741826109461887E-2</v>
      </c>
      <c r="I224" s="100"/>
      <c r="J224" s="362">
        <f t="shared" si="976"/>
        <v>606.10999999998603</v>
      </c>
      <c r="K224" s="362"/>
      <c r="L224" s="365">
        <v>14188.47</v>
      </c>
      <c r="M224" s="100">
        <f t="shared" si="985"/>
        <v>0.29126251585812235</v>
      </c>
      <c r="N224" s="100">
        <f t="shared" si="986"/>
        <v>-1.0827689772152201E-2</v>
      </c>
      <c r="O224" s="362">
        <f t="shared" si="981"/>
        <v>-23.940000000000509</v>
      </c>
      <c r="P224" s="362"/>
      <c r="Q224" s="365">
        <v>441251.45</v>
      </c>
      <c r="R224" s="100">
        <f t="shared" si="987"/>
        <v>0.16665401528736096</v>
      </c>
      <c r="S224" s="100">
        <f t="shared" si="988"/>
        <v>1.0095450215403116E-2</v>
      </c>
      <c r="T224" s="362">
        <f t="shared" si="982"/>
        <v>2564.7800000000279</v>
      </c>
      <c r="U224" s="362"/>
      <c r="V224" s="365">
        <v>77405.66</v>
      </c>
      <c r="W224" s="365">
        <v>107479.64</v>
      </c>
      <c r="X224" s="100">
        <f t="shared" si="989"/>
        <v>0.11326499191503685</v>
      </c>
      <c r="Y224" s="100">
        <f t="shared" si="990"/>
        <v>5.7438546263091347E-2</v>
      </c>
      <c r="Z224" s="35">
        <f t="shared" si="991"/>
        <v>184885.3</v>
      </c>
      <c r="AA224" s="100">
        <f t="shared" si="992"/>
        <v>0.37674180248521288</v>
      </c>
      <c r="AB224" s="100">
        <f t="shared" si="993"/>
        <v>1.1514427744746514E-3</v>
      </c>
      <c r="AC224" s="100">
        <f t="shared" si="994"/>
        <v>8.011535310633211E-2</v>
      </c>
      <c r="AD224" s="100"/>
      <c r="AE224" s="100"/>
      <c r="AF224" s="365">
        <v>784429.04</v>
      </c>
      <c r="AG224" s="100">
        <f t="shared" si="978"/>
        <v>9.8476955908719702E-2</v>
      </c>
      <c r="AH224" s="100">
        <f t="shared" si="979"/>
        <v>1.7158665457359498E-2</v>
      </c>
      <c r="AI224" s="100">
        <f t="shared" si="980"/>
        <v>4.1595804855991167E-2</v>
      </c>
      <c r="AJ224" s="100"/>
    </row>
    <row r="225" spans="2:36">
      <c r="B225" s="125">
        <v>44484</v>
      </c>
      <c r="C225" s="365">
        <v>284347.57</v>
      </c>
      <c r="D225" s="100">
        <f t="shared" si="983"/>
        <v>2.3651575473897866E-2</v>
      </c>
      <c r="E225" s="100">
        <f t="shared" si="984"/>
        <v>9.9395810513895864E-3</v>
      </c>
      <c r="F225" s="100">
        <f t="shared" si="977"/>
        <v>2.2525712956617382E-2</v>
      </c>
      <c r="G225" s="110">
        <f t="shared" si="975"/>
        <v>535.6600000000326</v>
      </c>
      <c r="H225" s="100">
        <f t="shared" si="974"/>
        <v>2.8969939997530544E-2</v>
      </c>
      <c r="I225" s="100"/>
      <c r="J225" s="362">
        <f t="shared" si="976"/>
        <v>535.6600000000326</v>
      </c>
      <c r="K225" s="362"/>
      <c r="L225" s="365">
        <v>14212.41</v>
      </c>
      <c r="M225" s="100">
        <f t="shared" si="985"/>
        <v>0.31549615692198324</v>
      </c>
      <c r="N225" s="100">
        <f t="shared" si="986"/>
        <v>-1.0474244317806043E-2</v>
      </c>
      <c r="O225" s="362">
        <f t="shared" si="981"/>
        <v>-60.979999999999563</v>
      </c>
      <c r="P225" s="362"/>
      <c r="Q225" s="365">
        <v>438686.67</v>
      </c>
      <c r="R225" s="100">
        <f t="shared" si="987"/>
        <v>0.16549656059138981</v>
      </c>
      <c r="S225" s="100">
        <f t="shared" si="988"/>
        <v>1.0773858801176957E-2</v>
      </c>
      <c r="T225" s="362">
        <f t="shared" si="982"/>
        <v>-576.04999999998836</v>
      </c>
      <c r="U225" s="362"/>
      <c r="V225" s="365">
        <v>76663.91</v>
      </c>
      <c r="W225" s="365">
        <v>107628.79</v>
      </c>
      <c r="X225" s="100">
        <f t="shared" si="989"/>
        <v>0.10035039765461924</v>
      </c>
      <c r="Y225" s="100">
        <f t="shared" si="990"/>
        <v>8.9379077309941296E-2</v>
      </c>
      <c r="Z225" s="35">
        <f t="shared" si="991"/>
        <v>184292.7</v>
      </c>
      <c r="AA225" s="100">
        <f t="shared" si="992"/>
        <v>0.39303557423155511</v>
      </c>
      <c r="AB225" s="100">
        <f t="shared" si="993"/>
        <v>1.7378989899726045E-2</v>
      </c>
      <c r="AC225" s="100">
        <f t="shared" si="994"/>
        <v>9.3916349539053076E-2</v>
      </c>
      <c r="AD225" s="100"/>
      <c r="AE225" s="100"/>
      <c r="AF225" s="365">
        <v>782721.25</v>
      </c>
      <c r="AG225" s="100">
        <f t="shared" si="978"/>
        <v>0.10013341513857175</v>
      </c>
      <c r="AH225" s="100">
        <f t="shared" si="979"/>
        <v>1.8002998962957928E-2</v>
      </c>
      <c r="AI225" s="100">
        <f t="shared" si="980"/>
        <v>3.5603332644317094E-2</v>
      </c>
      <c r="AJ225" s="100"/>
    </row>
    <row r="226" spans="2:36">
      <c r="B226" s="125">
        <v>44477</v>
      </c>
      <c r="C226" s="365">
        <v>283811.90999999997</v>
      </c>
      <c r="D226" s="100">
        <f t="shared" si="983"/>
        <v>2.1223869253423358E-2</v>
      </c>
      <c r="E226" s="100">
        <f t="shared" si="984"/>
        <v>8.7680945515124092E-3</v>
      </c>
      <c r="F226" s="100">
        <f t="shared" si="977"/>
        <v>1.9504772091513092E-2</v>
      </c>
      <c r="G226" s="110">
        <f t="shared" si="975"/>
        <v>773.1699999999837</v>
      </c>
      <c r="H226" s="100">
        <f t="shared" si="974"/>
        <v>2.6320323045174905E-2</v>
      </c>
      <c r="I226" s="100"/>
      <c r="J226" s="362">
        <f t="shared" si="976"/>
        <v>773.1699999999837</v>
      </c>
      <c r="K226" s="362"/>
      <c r="L226" s="365">
        <v>14273.39</v>
      </c>
      <c r="M226" s="100">
        <f t="shared" si="985"/>
        <v>0.33460154260874592</v>
      </c>
      <c r="N226" s="100">
        <f t="shared" si="986"/>
        <v>-1.2475006399745484E-2</v>
      </c>
      <c r="O226" s="362">
        <f t="shared" si="981"/>
        <v>-56.450000000000728</v>
      </c>
      <c r="P226" s="362"/>
      <c r="Q226" s="365">
        <v>439262.71999999997</v>
      </c>
      <c r="R226" s="100">
        <f t="shared" si="987"/>
        <v>0.16443495286236057</v>
      </c>
      <c r="S226" s="100">
        <f t="shared" si="988"/>
        <v>1.1219876160287922E-2</v>
      </c>
      <c r="T226" s="362">
        <f t="shared" si="982"/>
        <v>969.18999999994412</v>
      </c>
      <c r="U226" s="362"/>
      <c r="V226" s="365">
        <v>76544.87</v>
      </c>
      <c r="W226" s="365">
        <v>108479.03999999999</v>
      </c>
      <c r="X226" s="100">
        <f t="shared" si="989"/>
        <v>0.14122107358603589</v>
      </c>
      <c r="Y226" s="100">
        <f t="shared" si="990"/>
        <v>8.0865776366014872E-2</v>
      </c>
      <c r="Z226" s="35">
        <f t="shared" si="991"/>
        <v>185023.90999999997</v>
      </c>
      <c r="AA226" s="100">
        <f t="shared" si="992"/>
        <v>0.38671618127629431</v>
      </c>
      <c r="AB226" s="100">
        <f t="shared" si="993"/>
        <v>8.6083684597132067E-3</v>
      </c>
      <c r="AC226" s="100">
        <f t="shared" si="994"/>
        <v>0.105043375410336</v>
      </c>
      <c r="AD226" s="100"/>
      <c r="AE226" s="100"/>
      <c r="AF226" s="365">
        <v>779712.17</v>
      </c>
      <c r="AG226" s="100">
        <f t="shared" si="978"/>
        <v>9.792978059390893E-2</v>
      </c>
      <c r="AH226" s="100">
        <f t="shared" si="979"/>
        <v>1.8261025631294676E-2</v>
      </c>
      <c r="AI226" s="100">
        <f t="shared" si="980"/>
        <v>3.3683119860176539E-2</v>
      </c>
      <c r="AJ226" s="100"/>
    </row>
    <row r="227" spans="2:36">
      <c r="B227" s="125">
        <v>44470</v>
      </c>
      <c r="C227" s="365">
        <v>283038.74</v>
      </c>
      <c r="D227" s="100">
        <f t="shared" si="983"/>
        <v>1.985159478994172E-2</v>
      </c>
      <c r="E227" s="100">
        <f t="shared" si="984"/>
        <v>9.0341471024612558E-3</v>
      </c>
      <c r="F227" s="100">
        <f t="shared" si="977"/>
        <v>1.9116072738941284E-2</v>
      </c>
      <c r="G227" s="110">
        <f t="shared" si="975"/>
        <v>838.75</v>
      </c>
      <c r="H227" s="100">
        <f t="shared" si="974"/>
        <v>2.1778778783368022E-2</v>
      </c>
      <c r="I227" s="100"/>
      <c r="J227" s="362">
        <f t="shared" si="976"/>
        <v>838.75</v>
      </c>
      <c r="K227" s="362"/>
      <c r="L227" s="365">
        <v>14329.84</v>
      </c>
      <c r="M227" s="100">
        <f t="shared" si="985"/>
        <v>0.34940966199405987</v>
      </c>
      <c r="N227" s="100">
        <f t="shared" si="986"/>
        <v>-1.2298502853889559E-2</v>
      </c>
      <c r="O227" s="362">
        <f t="shared" si="981"/>
        <v>-13.940000000000509</v>
      </c>
      <c r="P227" s="362"/>
      <c r="Q227" s="365">
        <v>438293.53</v>
      </c>
      <c r="R227" s="100">
        <f t="shared" si="987"/>
        <v>0.16491767408194802</v>
      </c>
      <c r="S227" s="100">
        <f t="shared" si="988"/>
        <v>1.6300183750620534E-2</v>
      </c>
      <c r="T227" s="362">
        <f t="shared" si="982"/>
        <v>1452.1900000000023</v>
      </c>
      <c r="U227" s="362"/>
      <c r="V227" s="365">
        <v>76610.100000000006</v>
      </c>
      <c r="W227" s="365">
        <v>110936.21</v>
      </c>
      <c r="X227" s="100">
        <f t="shared" si="989"/>
        <v>0.15040544193170566</v>
      </c>
      <c r="Y227" s="100">
        <f t="shared" si="990"/>
        <v>0.10586039306535867</v>
      </c>
      <c r="Z227" s="35">
        <f t="shared" si="991"/>
        <v>187546.31</v>
      </c>
      <c r="AA227" s="100">
        <f t="shared" si="992"/>
        <v>0.40329082100301161</v>
      </c>
      <c r="AB227" s="100">
        <f t="shared" si="993"/>
        <v>3.407867676788346E-2</v>
      </c>
      <c r="AC227" s="100">
        <f t="shared" si="994"/>
        <v>0.1236329736898155</v>
      </c>
      <c r="AD227" s="100"/>
      <c r="AE227" s="100"/>
      <c r="AF227" s="365">
        <v>778756.03</v>
      </c>
      <c r="AG227" s="100">
        <f t="shared" si="978"/>
        <v>9.7519384402867254E-2</v>
      </c>
      <c r="AH227" s="100">
        <f t="shared" si="979"/>
        <v>1.9115554573199026E-2</v>
      </c>
      <c r="AI227" s="100">
        <f t="shared" si="980"/>
        <v>3.5041124008609419E-2</v>
      </c>
      <c r="AJ227" s="100"/>
    </row>
    <row r="228" spans="2:36">
      <c r="B228" s="125">
        <v>44463</v>
      </c>
      <c r="C228" s="365">
        <v>282199.99</v>
      </c>
      <c r="D228" s="100">
        <f t="shared" si="983"/>
        <v>1.847680112233115E-2</v>
      </c>
      <c r="E228" s="100">
        <f t="shared" si="984"/>
        <v>7.580957990299373E-3</v>
      </c>
      <c r="F228" s="100">
        <f t="shared" si="977"/>
        <v>1.8572195620153876E-2</v>
      </c>
      <c r="G228" s="110">
        <f t="shared" si="975"/>
        <v>650.89999999996508</v>
      </c>
      <c r="H228" s="100">
        <f t="shared" si="974"/>
        <v>1.9052600991023256E-2</v>
      </c>
      <c r="I228" s="100"/>
      <c r="J228" s="362">
        <f t="shared" si="976"/>
        <v>650.89999999996508</v>
      </c>
      <c r="K228" s="362"/>
      <c r="L228" s="365">
        <v>14343.78</v>
      </c>
      <c r="M228" s="100">
        <f t="shared" si="985"/>
        <v>0.36719277961684854</v>
      </c>
      <c r="N228" s="100">
        <f t="shared" si="986"/>
        <v>-1.5166828244767453E-2</v>
      </c>
      <c r="O228" s="362">
        <f t="shared" si="981"/>
        <v>-19.069999999999709</v>
      </c>
      <c r="P228" s="362"/>
      <c r="Q228" s="365">
        <v>436841.34</v>
      </c>
      <c r="R228" s="100">
        <f t="shared" si="987"/>
        <v>0.16402896143349194</v>
      </c>
      <c r="S228" s="100">
        <f t="shared" si="988"/>
        <v>1.8051861058300468E-2</v>
      </c>
      <c r="T228" s="362">
        <f t="shared" si="982"/>
        <v>2830.640000000014</v>
      </c>
      <c r="U228" s="362"/>
      <c r="V228" s="365">
        <v>76319.73</v>
      </c>
      <c r="W228" s="365">
        <v>108352.93</v>
      </c>
      <c r="X228" s="100">
        <f t="shared" si="989"/>
        <v>0.17683885962800835</v>
      </c>
      <c r="Y228" s="100">
        <f t="shared" si="990"/>
        <v>0.10352719919843403</v>
      </c>
      <c r="Z228" s="35">
        <f t="shared" si="991"/>
        <v>184672.65999999997</v>
      </c>
      <c r="AA228" s="100">
        <f t="shared" si="992"/>
        <v>0.40508280069362157</v>
      </c>
      <c r="AB228" s="100">
        <f t="shared" si="993"/>
        <v>3.2512579564719306E-2</v>
      </c>
      <c r="AC228" s="100">
        <f t="shared" si="994"/>
        <v>0.13268807782467629</v>
      </c>
      <c r="AD228" s="100"/>
      <c r="AE228" s="100"/>
      <c r="AF228" s="365">
        <v>771196.34</v>
      </c>
      <c r="AG228" s="100">
        <f t="shared" si="978"/>
        <v>8.860137900419858E-2</v>
      </c>
      <c r="AH228" s="100">
        <f t="shared" si="979"/>
        <v>1.3401443554631727E-2</v>
      </c>
      <c r="AI228" s="100">
        <f t="shared" si="980"/>
        <v>2.9860239610300644E-2</v>
      </c>
      <c r="AJ228" s="100"/>
    </row>
    <row r="229" spans="2:36">
      <c r="B229" s="125">
        <v>44456</v>
      </c>
      <c r="C229" s="365">
        <v>281549.09000000003</v>
      </c>
      <c r="D229" s="100">
        <f t="shared" si="983"/>
        <v>1.8338102291244752E-2</v>
      </c>
      <c r="E229" s="100">
        <f t="shared" si="984"/>
        <v>8.5346919682231029E-3</v>
      </c>
      <c r="F229" s="100">
        <f t="shared" si="977"/>
        <v>1.8487663743085796E-2</v>
      </c>
      <c r="G229" s="110">
        <f t="shared" si="975"/>
        <v>204.04000000003725</v>
      </c>
      <c r="H229" s="100">
        <f t="shared" si="974"/>
        <v>1.7329930828567933E-2</v>
      </c>
      <c r="I229" s="100"/>
      <c r="J229" s="362">
        <f t="shared" si="976"/>
        <v>204.04000000003725</v>
      </c>
      <c r="K229" s="362"/>
      <c r="L229" s="365">
        <v>14362.85</v>
      </c>
      <c r="M229" s="100">
        <f t="shared" si="985"/>
        <v>0.3838308901103667</v>
      </c>
      <c r="N229" s="100">
        <f t="shared" si="986"/>
        <v>-1.3035516112296397E-2</v>
      </c>
      <c r="O229" s="362">
        <f t="shared" si="981"/>
        <v>-90.850000000000364</v>
      </c>
      <c r="P229" s="362"/>
      <c r="Q229" s="365">
        <v>434010.7</v>
      </c>
      <c r="R229" s="100">
        <f t="shared" si="987"/>
        <v>0.16194199412655477</v>
      </c>
      <c r="S229" s="100">
        <f t="shared" si="988"/>
        <v>2.0001573207879639E-2</v>
      </c>
      <c r="T229" s="362">
        <f t="shared" si="982"/>
        <v>-378.22999999998137</v>
      </c>
      <c r="U229" s="362"/>
      <c r="V229" s="365">
        <v>75445.36</v>
      </c>
      <c r="W229" s="365">
        <v>105699.23</v>
      </c>
      <c r="X229" s="100">
        <f t="shared" si="989"/>
        <v>0.18042418715090666</v>
      </c>
      <c r="Y229" s="100">
        <f t="shared" si="990"/>
        <v>0.11090542920359375</v>
      </c>
      <c r="Z229" s="35">
        <f t="shared" si="991"/>
        <v>181144.59</v>
      </c>
      <c r="AA229" s="100">
        <f t="shared" si="992"/>
        <v>0.4027124615307297</v>
      </c>
      <c r="AB229" s="100">
        <f t="shared" si="993"/>
        <v>4.1414763534297613E-2</v>
      </c>
      <c r="AC229" s="100">
        <f t="shared" si="994"/>
        <v>0.13883945807100417</v>
      </c>
      <c r="AD229" s="100"/>
      <c r="AE229" s="100"/>
      <c r="AF229" s="365">
        <v>768879.12</v>
      </c>
      <c r="AG229" s="100">
        <f t="shared" si="978"/>
        <v>8.7970668340603062E-2</v>
      </c>
      <c r="AH229" s="100">
        <f t="shared" si="979"/>
        <v>1.6410686331678428E-2</v>
      </c>
      <c r="AI229" s="100">
        <f t="shared" si="980"/>
        <v>2.9982852844916266E-2</v>
      </c>
      <c r="AJ229" s="100"/>
    </row>
    <row r="230" spans="2:36">
      <c r="B230" s="125">
        <v>44449</v>
      </c>
      <c r="C230" s="365">
        <v>281345.05</v>
      </c>
      <c r="D230" s="100">
        <f t="shared" si="983"/>
        <v>1.8727757370879287E-2</v>
      </c>
      <c r="E230" s="100">
        <f t="shared" si="984"/>
        <v>7.6223215389246484E-3</v>
      </c>
      <c r="F230" s="100">
        <f t="shared" si="977"/>
        <v>1.7880423447153355E-2</v>
      </c>
      <c r="G230" s="110">
        <f t="shared" si="975"/>
        <v>840.42999999999302</v>
      </c>
      <c r="H230" s="100">
        <f t="shared" si="974"/>
        <v>1.7676043509771245E-2</v>
      </c>
      <c r="I230" s="100"/>
      <c r="J230" s="362">
        <f t="shared" si="976"/>
        <v>840.42999999999302</v>
      </c>
      <c r="K230" s="362"/>
      <c r="L230" s="365">
        <v>14453.7</v>
      </c>
      <c r="M230" s="100">
        <f t="shared" si="985"/>
        <v>0.40158178196776323</v>
      </c>
      <c r="N230" s="100">
        <f t="shared" si="986"/>
        <v>-1.2414428313833707E-2</v>
      </c>
      <c r="O230" s="362">
        <f t="shared" si="981"/>
        <v>-54.569999999999709</v>
      </c>
      <c r="P230" s="362"/>
      <c r="Q230" s="365">
        <v>434388.93</v>
      </c>
      <c r="R230" s="100">
        <f t="shared" si="987"/>
        <v>0.15916248162944815</v>
      </c>
      <c r="S230" s="100">
        <f t="shared" si="988"/>
        <v>1.9486727453625535E-2</v>
      </c>
      <c r="T230" s="362">
        <f t="shared" si="982"/>
        <v>3125.0800000000163</v>
      </c>
      <c r="U230" s="362"/>
      <c r="V230" s="365">
        <v>73989.399999999994</v>
      </c>
      <c r="W230" s="365">
        <v>109455.35</v>
      </c>
      <c r="X230" s="100">
        <f t="shared" si="989"/>
        <v>0.18893903323801708</v>
      </c>
      <c r="Y230" s="100">
        <f t="shared" si="990"/>
        <v>0.12453853280014283</v>
      </c>
      <c r="Z230" s="35">
        <f t="shared" si="991"/>
        <v>183444.75</v>
      </c>
      <c r="AA230" s="100">
        <f t="shared" si="992"/>
        <v>0.40801982536370274</v>
      </c>
      <c r="AB230" s="100">
        <f t="shared" si="993"/>
        <v>4.1260585175112663E-2</v>
      </c>
      <c r="AC230" s="100">
        <f t="shared" si="994"/>
        <v>0.14965516878323318</v>
      </c>
      <c r="AD230" s="100"/>
      <c r="AE230" s="100"/>
      <c r="AF230" s="365">
        <v>765729.17</v>
      </c>
      <c r="AG230" s="100">
        <f t="shared" si="978"/>
        <v>8.43492601655111E-2</v>
      </c>
      <c r="AH230" s="100">
        <f t="shared" si="979"/>
        <v>1.576015814320229E-2</v>
      </c>
      <c r="AI230" s="100">
        <f t="shared" si="980"/>
        <v>2.9268459818712678E-2</v>
      </c>
      <c r="AJ230" s="100"/>
    </row>
    <row r="231" spans="2:36">
      <c r="B231" s="125">
        <v>44442</v>
      </c>
      <c r="C231" s="365">
        <v>280504.62</v>
      </c>
      <c r="D231" s="100">
        <f t="shared" si="983"/>
        <v>1.8736489025555952E-2</v>
      </c>
      <c r="E231" s="100">
        <f t="shared" si="984"/>
        <v>7.5545229778453448E-3</v>
      </c>
      <c r="F231" s="100">
        <f t="shared" si="977"/>
        <v>1.6786045531907965E-2</v>
      </c>
      <c r="G231" s="110">
        <f t="shared" si="975"/>
        <v>427.88000000000466</v>
      </c>
      <c r="H231" s="100">
        <f t="shared" si="974"/>
        <v>1.3966737016604811E-2</v>
      </c>
      <c r="I231" s="100"/>
      <c r="J231" s="362">
        <f t="shared" si="976"/>
        <v>427.88000000000466</v>
      </c>
      <c r="K231" s="362"/>
      <c r="L231" s="365">
        <v>14508.27</v>
      </c>
      <c r="M231" s="100">
        <f t="shared" si="985"/>
        <v>0.41823455176586871</v>
      </c>
      <c r="N231" s="100">
        <f t="shared" si="986"/>
        <v>-1.0563207385038383E-2</v>
      </c>
      <c r="O231" s="362">
        <f t="shared" si="981"/>
        <v>-56.409999999999854</v>
      </c>
      <c r="P231" s="362"/>
      <c r="Q231" s="365">
        <v>431263.85</v>
      </c>
      <c r="R231" s="100">
        <f t="shared" si="987"/>
        <v>0.15530834343453381</v>
      </c>
      <c r="S231" s="100">
        <f t="shared" si="988"/>
        <v>2.1110270756125583E-2</v>
      </c>
      <c r="T231" s="362">
        <f t="shared" si="982"/>
        <v>2168.4799999999814</v>
      </c>
      <c r="U231" s="362"/>
      <c r="V231" s="365">
        <v>73360.710000000006</v>
      </c>
      <c r="W231" s="365">
        <v>108004.9</v>
      </c>
      <c r="X231" s="100">
        <f t="shared" si="989"/>
        <v>0.19602566604501986</v>
      </c>
      <c r="Y231" s="100">
        <f t="shared" si="990"/>
        <v>0.13658309792397769</v>
      </c>
      <c r="Z231" s="35">
        <f t="shared" si="991"/>
        <v>181365.61</v>
      </c>
      <c r="AA231" s="100">
        <f t="shared" si="992"/>
        <v>0.41289549781251794</v>
      </c>
      <c r="AB231" s="100">
        <f t="shared" si="993"/>
        <v>4.6337240630505983E-2</v>
      </c>
      <c r="AC231" s="100">
        <f t="shared" si="994"/>
        <v>0.15990084101081942</v>
      </c>
      <c r="AD231" s="100"/>
      <c r="AE231" s="100"/>
      <c r="AF231" s="365">
        <v>764148.9</v>
      </c>
      <c r="AG231" s="100">
        <f t="shared" si="978"/>
        <v>8.5207647677993242E-2</v>
      </c>
      <c r="AH231" s="100">
        <f t="shared" si="979"/>
        <v>1.5656443369505745E-2</v>
      </c>
      <c r="AI231" s="100">
        <f t="shared" si="980"/>
        <v>2.8920081414268578E-2</v>
      </c>
      <c r="AJ231" s="100"/>
    </row>
    <row r="232" spans="2:36">
      <c r="B232" s="125">
        <v>44435</v>
      </c>
      <c r="C232" s="365">
        <v>280076.74</v>
      </c>
      <c r="D232" s="100">
        <f t="shared" si="983"/>
        <v>2.13311475055936E-2</v>
      </c>
      <c r="E232" s="100">
        <f t="shared" si="984"/>
        <v>7.8240049934072096E-3</v>
      </c>
      <c r="F232" s="100">
        <f t="shared" si="977"/>
        <v>1.7963366267540398E-2</v>
      </c>
      <c r="G232" s="110">
        <f t="shared" si="975"/>
        <v>910.25</v>
      </c>
      <c r="H232" s="100">
        <f t="shared" si="974"/>
        <v>1.359656751269381E-2</v>
      </c>
      <c r="I232" s="100"/>
      <c r="J232" s="362">
        <f t="shared" si="976"/>
        <v>910.25</v>
      </c>
      <c r="K232" s="362"/>
      <c r="L232" s="365">
        <v>14564.68</v>
      </c>
      <c r="M232" s="100">
        <f t="shared" si="985"/>
        <v>0.43565813532841458</v>
      </c>
      <c r="N232" s="100">
        <f t="shared" si="986"/>
        <v>-1.1420666886582054E-2</v>
      </c>
      <c r="O232" s="362">
        <f t="shared" si="981"/>
        <v>12.130000000001019</v>
      </c>
      <c r="P232" s="362"/>
      <c r="Q232" s="365">
        <v>429095.37</v>
      </c>
      <c r="R232" s="100">
        <f t="shared" si="987"/>
        <v>0.15332660234165188</v>
      </c>
      <c r="S232" s="100">
        <f t="shared" si="988"/>
        <v>1.916700688749139E-2</v>
      </c>
      <c r="T232" s="362">
        <f t="shared" si="982"/>
        <v>3595.3399999999674</v>
      </c>
      <c r="U232" s="362"/>
      <c r="V232" s="365">
        <v>72131.88</v>
      </c>
      <c r="W232" s="365">
        <v>106725.66</v>
      </c>
      <c r="X232" s="100">
        <f t="shared" si="989"/>
        <v>0.2104004805901325</v>
      </c>
      <c r="Y232" s="100">
        <f t="shared" si="990"/>
        <v>0.13172245342549507</v>
      </c>
      <c r="Z232" s="35">
        <f t="shared" si="991"/>
        <v>178857.54</v>
      </c>
      <c r="AA232" s="100">
        <f t="shared" si="992"/>
        <v>0.40553052355906977</v>
      </c>
      <c r="AB232" s="100">
        <f t="shared" si="993"/>
        <v>3.0300146586203908E-2</v>
      </c>
      <c r="AC232" s="100">
        <f t="shared" si="994"/>
        <v>0.16218884899355498</v>
      </c>
      <c r="AD232" s="100"/>
      <c r="AE232" s="100"/>
      <c r="AF232" s="365">
        <v>760997.87</v>
      </c>
      <c r="AG232" s="100">
        <f t="shared" si="978"/>
        <v>8.2240449926585288E-2</v>
      </c>
      <c r="AH232" s="100">
        <f t="shared" si="979"/>
        <v>9.0366445611002877E-3</v>
      </c>
      <c r="AI232" s="100">
        <f t="shared" si="980"/>
        <v>2.844553158153568E-2</v>
      </c>
      <c r="AJ232" s="100"/>
    </row>
    <row r="233" spans="2:36">
      <c r="B233" s="125">
        <v>44428</v>
      </c>
      <c r="C233" s="365">
        <v>279166.49</v>
      </c>
      <c r="D233" s="100">
        <f t="shared" si="983"/>
        <v>2.3615052540818901E-2</v>
      </c>
      <c r="E233" s="100">
        <f t="shared" si="984"/>
        <v>4.9334403663119364E-3</v>
      </c>
      <c r="F233" s="100">
        <f t="shared" si="977"/>
        <v>1.709770869783404E-2</v>
      </c>
      <c r="G233" s="110">
        <f t="shared" si="975"/>
        <v>-50.28000000002794</v>
      </c>
      <c r="H233" s="100">
        <f t="shared" ref="H233:H296" si="995">(C233-C258)/C258</f>
        <v>1.0280768361532732E-2</v>
      </c>
      <c r="I233" s="100"/>
      <c r="J233" s="362">
        <f t="shared" si="976"/>
        <v>-50.28000000002794</v>
      </c>
      <c r="K233" s="362"/>
      <c r="L233" s="365">
        <v>14552.55</v>
      </c>
      <c r="M233" s="100">
        <f t="shared" si="985"/>
        <v>0.45267069882678695</v>
      </c>
      <c r="N233" s="100">
        <f t="shared" si="986"/>
        <v>-1.8616052762904192E-2</v>
      </c>
      <c r="O233" s="362">
        <f t="shared" si="981"/>
        <v>-82.840000000000146</v>
      </c>
      <c r="P233" s="362"/>
      <c r="Q233" s="365">
        <v>425500.03</v>
      </c>
      <c r="R233" s="100">
        <f t="shared" si="987"/>
        <v>0.15020382259062864</v>
      </c>
      <c r="S233" s="100">
        <f t="shared" si="988"/>
        <v>2.2442355821400826E-2</v>
      </c>
      <c r="T233" s="362">
        <f t="shared" si="982"/>
        <v>-585.87999999994645</v>
      </c>
      <c r="U233" s="362"/>
      <c r="V233" s="365">
        <v>71705.05</v>
      </c>
      <c r="W233" s="365">
        <v>102235.82</v>
      </c>
      <c r="X233" s="100">
        <f t="shared" si="989"/>
        <v>0.21465056777950409</v>
      </c>
      <c r="Y233" s="100">
        <f t="shared" si="990"/>
        <v>0.14751412283527499</v>
      </c>
      <c r="Z233" s="35">
        <f t="shared" si="991"/>
        <v>173940.87</v>
      </c>
      <c r="AA233" s="100">
        <f t="shared" si="992"/>
        <v>0.40203798267459201</v>
      </c>
      <c r="AB233" s="100">
        <f t="shared" si="993"/>
        <v>1.6177079625435974E-2</v>
      </c>
      <c r="AC233" s="100">
        <f t="shared" si="994"/>
        <v>0.17427024336855224</v>
      </c>
      <c r="AD233" s="100"/>
      <c r="AE233" s="100"/>
      <c r="AF233" s="365">
        <v>756465.01</v>
      </c>
      <c r="AG233" s="100">
        <f t="shared" si="978"/>
        <v>7.8724014525416275E-2</v>
      </c>
      <c r="AH233" s="100">
        <f t="shared" si="979"/>
        <v>4.4640633604607254E-3</v>
      </c>
      <c r="AI233" s="100">
        <f t="shared" si="980"/>
        <v>2.8877863964357917E-2</v>
      </c>
      <c r="AJ233" s="100"/>
    </row>
    <row r="234" spans="2:36">
      <c r="B234" s="125">
        <v>44421</v>
      </c>
      <c r="C234" s="365">
        <v>279216.77</v>
      </c>
      <c r="D234" s="100">
        <f t="shared" si="983"/>
        <v>3.2404193320716465E-2</v>
      </c>
      <c r="E234" s="100">
        <f t="shared" si="984"/>
        <v>4.0751423115515566E-3</v>
      </c>
      <c r="F234" s="100">
        <f t="shared" si="977"/>
        <v>1.4128813428322189E-2</v>
      </c>
      <c r="G234" s="110">
        <f t="shared" si="975"/>
        <v>815.34000000002561</v>
      </c>
      <c r="H234" s="100">
        <f t="shared" si="995"/>
        <v>1.0348795095731569E-2</v>
      </c>
      <c r="I234" s="100"/>
      <c r="J234" s="362">
        <f t="shared" si="976"/>
        <v>815.34000000002561</v>
      </c>
      <c r="K234" s="362"/>
      <c r="L234" s="365">
        <v>14635.39</v>
      </c>
      <c r="M234" s="100">
        <f t="shared" si="985"/>
        <v>0.47521681631797297</v>
      </c>
      <c r="N234" s="100">
        <f t="shared" si="986"/>
        <v>-1.5776080398225159E-2</v>
      </c>
      <c r="O234" s="362">
        <f t="shared" si="981"/>
        <v>-27.770000000000437</v>
      </c>
      <c r="P234" s="362"/>
      <c r="Q234" s="365">
        <v>426085.91</v>
      </c>
      <c r="R234" s="100">
        <f t="shared" si="987"/>
        <v>0.1505925072266808</v>
      </c>
      <c r="S234" s="100">
        <f t="shared" si="988"/>
        <v>2.8484383646291956E-2</v>
      </c>
      <c r="T234" s="362">
        <f t="shared" si="982"/>
        <v>3737.9400000000023</v>
      </c>
      <c r="U234" s="362"/>
      <c r="V234" s="365">
        <v>70745.03</v>
      </c>
      <c r="W234" s="365">
        <v>105430.61</v>
      </c>
      <c r="X234" s="100">
        <f t="shared" si="989"/>
        <v>0.20828299890435611</v>
      </c>
      <c r="Y234" s="100">
        <f t="shared" si="990"/>
        <v>0.18620857955860423</v>
      </c>
      <c r="Z234" s="35">
        <f t="shared" si="991"/>
        <v>176175.64</v>
      </c>
      <c r="AA234" s="100">
        <f t="shared" si="992"/>
        <v>0.39993361712528797</v>
      </c>
      <c r="AB234" s="100">
        <f t="shared" si="993"/>
        <v>4.5735468559017174E-2</v>
      </c>
      <c r="AC234" s="100">
        <f t="shared" si="994"/>
        <v>0.19497514691341097</v>
      </c>
      <c r="AD234" s="100"/>
      <c r="AE234" s="100"/>
      <c r="AF234" s="365">
        <v>753848.4</v>
      </c>
      <c r="AG234" s="100">
        <f t="shared" si="978"/>
        <v>7.8384122398381273E-2</v>
      </c>
      <c r="AH234" s="100">
        <f t="shared" si="979"/>
        <v>-2.5977762216290463E-3</v>
      </c>
      <c r="AI234" s="100">
        <f t="shared" si="980"/>
        <v>2.3079742697171817E-2</v>
      </c>
      <c r="AJ234" s="100"/>
    </row>
    <row r="235" spans="2:36">
      <c r="B235" s="125">
        <v>44414</v>
      </c>
      <c r="C235" s="365">
        <v>278401.43</v>
      </c>
      <c r="D235" s="100">
        <f t="shared" si="983"/>
        <v>4.7914200357681777E-2</v>
      </c>
      <c r="E235" s="100">
        <f t="shared" si="984"/>
        <v>6.9329162759076371E-5</v>
      </c>
      <c r="F235" s="100">
        <f t="shared" si="977"/>
        <v>8.7167315861680049E-3</v>
      </c>
      <c r="G235" s="110">
        <f t="shared" ref="G235:G298" si="996">C235-C236</f>
        <v>499</v>
      </c>
      <c r="H235" s="100">
        <f t="shared" si="995"/>
        <v>5.6628570157049619E-3</v>
      </c>
      <c r="I235" s="100"/>
      <c r="J235" s="362">
        <f t="shared" si="976"/>
        <v>499</v>
      </c>
      <c r="K235" s="362"/>
      <c r="L235" s="365">
        <v>14663.16</v>
      </c>
      <c r="M235" s="100">
        <f t="shared" si="985"/>
        <v>0.50732271444651733</v>
      </c>
      <c r="N235" s="100">
        <f t="shared" si="986"/>
        <v>-1.7186810888778374E-2</v>
      </c>
      <c r="O235" s="362">
        <f t="shared" si="981"/>
        <v>-69.780000000000655</v>
      </c>
      <c r="P235" s="362"/>
      <c r="Q235" s="365">
        <v>422347.97</v>
      </c>
      <c r="R235" s="100">
        <f t="shared" si="987"/>
        <v>0.15246272385266849</v>
      </c>
      <c r="S235" s="100">
        <f t="shared" si="988"/>
        <v>1.3101709687815133E-2</v>
      </c>
      <c r="T235" s="362">
        <f t="shared" si="982"/>
        <v>1322.3999999999651</v>
      </c>
      <c r="U235" s="362"/>
      <c r="V235" s="365">
        <v>70624.160000000003</v>
      </c>
      <c r="W235" s="365">
        <v>102709.64</v>
      </c>
      <c r="X235" s="100">
        <f t="shared" si="989"/>
        <v>0.17381044426989203</v>
      </c>
      <c r="Y235" s="100">
        <f t="shared" si="990"/>
        <v>0.13329960603052993</v>
      </c>
      <c r="Z235" s="35">
        <f t="shared" si="991"/>
        <v>173333.8</v>
      </c>
      <c r="AA235" s="100">
        <f t="shared" si="992"/>
        <v>0.40722237620440987</v>
      </c>
      <c r="AB235" s="100">
        <f t="shared" si="993"/>
        <v>3.5224947006579375E-2</v>
      </c>
      <c r="AC235" s="100">
        <f t="shared" si="994"/>
        <v>0.14946321649137509</v>
      </c>
      <c r="AD235" s="100"/>
      <c r="AE235" s="100"/>
      <c r="AF235" s="365">
        <v>752369.47</v>
      </c>
      <c r="AG235" s="100">
        <f t="shared" si="978"/>
        <v>8.1427570490478843E-2</v>
      </c>
      <c r="AH235" s="100">
        <f t="shared" si="979"/>
        <v>-2.5657531584412445E-3</v>
      </c>
      <c r="AI235" s="100">
        <f t="shared" si="980"/>
        <v>1.6834249751166906E-2</v>
      </c>
      <c r="AJ235" s="100"/>
    </row>
    <row r="236" spans="2:36">
      <c r="B236" s="125">
        <v>44407</v>
      </c>
      <c r="C236" s="365">
        <v>277902.43</v>
      </c>
      <c r="D236" s="100">
        <f t="shared" si="983"/>
        <v>6.1852825657746843E-2</v>
      </c>
      <c r="E236" s="100">
        <f t="shared" si="984"/>
        <v>6.2215181642110307E-4</v>
      </c>
      <c r="F236" s="100">
        <f t="shared" si="977"/>
        <v>5.2358621178603647E-3</v>
      </c>
      <c r="G236" s="110">
        <f t="shared" si="996"/>
        <v>106.42999999999302</v>
      </c>
      <c r="H236" s="100">
        <f t="shared" si="995"/>
        <v>4.1924941043503007E-3</v>
      </c>
      <c r="I236" s="100"/>
      <c r="J236" s="362">
        <f t="shared" si="976"/>
        <v>106.42999999999302</v>
      </c>
      <c r="K236" s="362"/>
      <c r="L236" s="365">
        <v>14732.94</v>
      </c>
      <c r="M236" s="100">
        <f t="shared" si="985"/>
        <v>0.52811354532498866</v>
      </c>
      <c r="N236" s="100">
        <f t="shared" si="986"/>
        <v>-1.2874955611687684E-2</v>
      </c>
      <c r="O236" s="362">
        <f t="shared" si="981"/>
        <v>-95.659999999999854</v>
      </c>
      <c r="P236" s="362"/>
      <c r="Q236" s="365">
        <v>421025.57</v>
      </c>
      <c r="R236" s="100">
        <f t="shared" si="987"/>
        <v>0.16838444362566918</v>
      </c>
      <c r="S236" s="100">
        <f t="shared" si="988"/>
        <v>1.534314596856199E-2</v>
      </c>
      <c r="T236" s="362">
        <f t="shared" si="982"/>
        <v>4865.1600000000326</v>
      </c>
      <c r="U236" s="362"/>
      <c r="V236" s="365">
        <v>69795.02</v>
      </c>
      <c r="W236" s="365">
        <v>103802.49</v>
      </c>
      <c r="X236" s="100">
        <f t="shared" si="989"/>
        <v>0.13968283204938423</v>
      </c>
      <c r="Y236" s="100">
        <f t="shared" si="990"/>
        <v>0.10209707692219497</v>
      </c>
      <c r="Z236" s="35">
        <f t="shared" si="991"/>
        <v>173597.51</v>
      </c>
      <c r="AA236" s="100">
        <f t="shared" si="992"/>
        <v>0.39412661131947474</v>
      </c>
      <c r="AB236" s="100">
        <f t="shared" si="993"/>
        <v>4.0062512487968951E-2</v>
      </c>
      <c r="AC236" s="100">
        <f t="shared" si="994"/>
        <v>0.11690646185979961</v>
      </c>
      <c r="AD236" s="100"/>
      <c r="AE236" s="100"/>
      <c r="AF236" s="365">
        <v>754182.59</v>
      </c>
      <c r="AG236" s="100">
        <f t="shared" si="978"/>
        <v>8.847752827978092E-2</v>
      </c>
      <c r="AH236" s="100">
        <f t="shared" si="979"/>
        <v>2.380675834155882E-3</v>
      </c>
      <c r="AI236" s="100">
        <f t="shared" si="980"/>
        <v>1.3790190376233963E-2</v>
      </c>
      <c r="AJ236" s="100"/>
    </row>
    <row r="237" spans="2:36">
      <c r="B237" s="125">
        <v>44396</v>
      </c>
      <c r="C237" s="365">
        <v>277796</v>
      </c>
      <c r="D237" s="100">
        <f t="shared" si="983"/>
        <v>7.8393336939416677E-2</v>
      </c>
      <c r="E237" s="100">
        <f t="shared" si="984"/>
        <v>2.6764411100662177E-3</v>
      </c>
      <c r="F237" s="100">
        <f t="shared" si="977"/>
        <v>5.2617416479204928E-3</v>
      </c>
      <c r="G237" s="110">
        <f t="shared" si="996"/>
        <v>-287.53999999997905</v>
      </c>
      <c r="H237" s="100">
        <f t="shared" si="995"/>
        <v>3.504912386221296E-3</v>
      </c>
      <c r="I237" s="100"/>
      <c r="J237" s="362">
        <f t="shared" si="976"/>
        <v>-287.53999999997905</v>
      </c>
      <c r="K237" s="362"/>
      <c r="L237" s="365">
        <v>14828.6</v>
      </c>
      <c r="M237" s="100">
        <f t="shared" si="985"/>
        <v>0.58054056819562616</v>
      </c>
      <c r="N237" s="100">
        <f t="shared" si="986"/>
        <v>5.1952418526081444E-3</v>
      </c>
      <c r="O237" s="362">
        <f t="shared" si="981"/>
        <v>-41.3799999999992</v>
      </c>
      <c r="P237" s="362"/>
      <c r="Q237" s="365">
        <v>416160.41</v>
      </c>
      <c r="R237" s="100">
        <f t="shared" si="987"/>
        <v>0.17236167400889735</v>
      </c>
      <c r="S237" s="100">
        <f t="shared" si="988"/>
        <v>8.4257357186170619E-3</v>
      </c>
      <c r="T237" s="362">
        <f t="shared" si="982"/>
        <v>1875.1599999999744</v>
      </c>
      <c r="U237" s="362"/>
      <c r="V237" s="365">
        <v>69530.31</v>
      </c>
      <c r="W237" s="365">
        <v>101641.5</v>
      </c>
      <c r="X237" s="100">
        <f t="shared" si="989"/>
        <v>0.12228946029141949</v>
      </c>
      <c r="Y237" s="100">
        <f t="shared" si="990"/>
        <v>0.12391773096699286</v>
      </c>
      <c r="Z237" s="35">
        <f t="shared" si="991"/>
        <v>171171.81</v>
      </c>
      <c r="AA237" s="100">
        <f t="shared" si="992"/>
        <v>0.42506618033269611</v>
      </c>
      <c r="AB237" s="100">
        <f t="shared" si="993"/>
        <v>4.9880737336380633E-2</v>
      </c>
      <c r="AC237" s="100">
        <f t="shared" si="994"/>
        <v>0.12325575489410362</v>
      </c>
      <c r="AD237" s="100"/>
      <c r="AE237" s="100"/>
      <c r="AF237" s="365">
        <v>753103.11</v>
      </c>
      <c r="AG237" s="100">
        <f t="shared" si="978"/>
        <v>9.5836939787508318E-2</v>
      </c>
      <c r="AH237" s="100">
        <f t="shared" si="979"/>
        <v>5.6984312397834009E-3</v>
      </c>
      <c r="AI237" s="100">
        <f t="shared" si="980"/>
        <v>1.92156889546829E-2</v>
      </c>
      <c r="AJ237" s="100"/>
    </row>
    <row r="238" spans="2:36">
      <c r="B238" s="125">
        <v>44393</v>
      </c>
      <c r="C238" s="365">
        <v>278083.53999999998</v>
      </c>
      <c r="D238" s="100">
        <f t="shared" si="983"/>
        <v>0.10706276991477376</v>
      </c>
      <c r="E238" s="100">
        <f t="shared" si="984"/>
        <v>5.9512356442242521E-3</v>
      </c>
      <c r="F238" s="100">
        <f t="shared" si="977"/>
        <v>5.6053976252998751E-3</v>
      </c>
      <c r="G238" s="110">
        <f t="shared" si="996"/>
        <v>-298.59000000002561</v>
      </c>
      <c r="H238" s="100">
        <f t="shared" si="995"/>
        <v>4.6118060037217204E-3</v>
      </c>
      <c r="I238" s="100"/>
      <c r="J238" s="362">
        <f t="shared" si="976"/>
        <v>-298.59000000002561</v>
      </c>
      <c r="K238" s="362"/>
      <c r="L238" s="365">
        <v>14869.98</v>
      </c>
      <c r="M238" s="100">
        <f t="shared" si="985"/>
        <v>0.63894274273634366</v>
      </c>
      <c r="N238" s="100">
        <f t="shared" si="986"/>
        <v>2.2163166881593897E-2</v>
      </c>
      <c r="O238" s="362">
        <f t="shared" si="981"/>
        <v>-49.600000000000364</v>
      </c>
      <c r="P238" s="362"/>
      <c r="Q238" s="365">
        <v>414285.25</v>
      </c>
      <c r="R238" s="100">
        <f t="shared" si="987"/>
        <v>0.18322528937500121</v>
      </c>
      <c r="S238" s="100">
        <f t="shared" si="988"/>
        <v>1.2445457843745355E-2</v>
      </c>
      <c r="T238" s="362">
        <f t="shared" si="982"/>
        <v>-2600.7999999999884</v>
      </c>
      <c r="U238" s="362"/>
      <c r="V238" s="365">
        <v>69672.27</v>
      </c>
      <c r="W238" s="365">
        <v>98798.29</v>
      </c>
      <c r="X238" s="100">
        <f t="shared" si="989"/>
        <v>0.11987351483362134</v>
      </c>
      <c r="Y238" s="100">
        <f t="shared" si="990"/>
        <v>0.10305589732024222</v>
      </c>
      <c r="Z238" s="35">
        <f t="shared" si="991"/>
        <v>168470.56</v>
      </c>
      <c r="AA238" s="100">
        <f t="shared" si="992"/>
        <v>0.4475903076129919</v>
      </c>
      <c r="AB238" s="100">
        <f t="shared" si="993"/>
        <v>5.9158991451627646E-2</v>
      </c>
      <c r="AC238" s="100">
        <f t="shared" si="994"/>
        <v>0.10994931487688824</v>
      </c>
      <c r="AD238" s="100"/>
      <c r="AE238" s="100"/>
      <c r="AF238" s="365">
        <v>755811.83</v>
      </c>
      <c r="AG238" s="100">
        <f t="shared" si="978"/>
        <v>0.10803929446357731</v>
      </c>
      <c r="AH238" s="100">
        <f t="shared" si="979"/>
        <v>1.2478040601930808E-2</v>
      </c>
      <c r="AI238" s="100">
        <f t="shared" si="980"/>
        <v>2.254268155956872E-2</v>
      </c>
      <c r="AJ238" s="100"/>
    </row>
    <row r="239" spans="2:36">
      <c r="B239" s="125">
        <v>44386</v>
      </c>
      <c r="C239" s="365">
        <v>278382.13</v>
      </c>
      <c r="D239" s="100">
        <f t="shared" si="983"/>
        <v>0.13052524349986463</v>
      </c>
      <c r="E239" s="100">
        <f t="shared" si="984"/>
        <v>7.160852357347358E-3</v>
      </c>
      <c r="F239" s="100">
        <f t="shared" si="977"/>
        <v>4.9682698082701079E-3</v>
      </c>
      <c r="G239" s="110">
        <f t="shared" si="996"/>
        <v>652.48999999999069</v>
      </c>
      <c r="H239" s="100">
        <f t="shared" si="995"/>
        <v>4.3440306927612056E-3</v>
      </c>
      <c r="I239" s="100"/>
      <c r="J239" s="362">
        <f t="shared" si="976"/>
        <v>652.48999999999069</v>
      </c>
      <c r="K239" s="362"/>
      <c r="L239" s="365">
        <v>14919.58</v>
      </c>
      <c r="M239" s="100">
        <f t="shared" si="985"/>
        <v>0.67929701657508312</v>
      </c>
      <c r="N239" s="100">
        <f t="shared" si="986"/>
        <v>3.4761904431638187E-2</v>
      </c>
      <c r="O239" s="362">
        <f t="shared" si="981"/>
        <v>-5.5200000000004366</v>
      </c>
      <c r="P239" s="362"/>
      <c r="Q239" s="365">
        <v>416886.05</v>
      </c>
      <c r="R239" s="100">
        <f t="shared" si="987"/>
        <v>0.19805820711558886</v>
      </c>
      <c r="S239" s="100">
        <f t="shared" si="988"/>
        <v>1.7771485346444398E-2</v>
      </c>
      <c r="T239" s="362">
        <f t="shared" si="982"/>
        <v>2222.7199999999721</v>
      </c>
      <c r="U239" s="362"/>
      <c r="V239" s="365">
        <v>67072.78</v>
      </c>
      <c r="W239" s="365">
        <v>100363.1</v>
      </c>
      <c r="X239" s="100">
        <f t="shared" si="989"/>
        <v>6.9922358472462393E-2</v>
      </c>
      <c r="Y239" s="100">
        <f t="shared" si="990"/>
        <v>9.6267224905338455E-2</v>
      </c>
      <c r="Z239" s="35">
        <f t="shared" si="991"/>
        <v>167435.88</v>
      </c>
      <c r="AA239" s="100">
        <f t="shared" si="992"/>
        <v>0.43849348293323465</v>
      </c>
      <c r="AB239" s="100">
        <f t="shared" si="993"/>
        <v>4.9326976551627578E-2</v>
      </c>
      <c r="AC239" s="100">
        <f t="shared" si="994"/>
        <v>8.5559550215626154E-2</v>
      </c>
      <c r="AD239" s="100"/>
      <c r="AE239" s="100"/>
      <c r="AF239" s="365">
        <v>754304.83</v>
      </c>
      <c r="AG239" s="100">
        <f t="shared" si="978"/>
        <v>0.11071567386333551</v>
      </c>
      <c r="AH239" s="100">
        <f t="shared" si="979"/>
        <v>1.3912230361964414E-2</v>
      </c>
      <c r="AI239" s="100">
        <f t="shared" si="980"/>
        <v>1.8750686602232437E-2</v>
      </c>
      <c r="AJ239" s="100"/>
    </row>
    <row r="240" spans="2:36">
      <c r="B240" s="125">
        <v>44379</v>
      </c>
      <c r="C240" s="365">
        <v>277729.64</v>
      </c>
      <c r="D240" s="100">
        <f t="shared" si="983"/>
        <v>0.16205764931412028</v>
      </c>
      <c r="E240" s="100">
        <f t="shared" si="984"/>
        <v>6.7271704209379045E-3</v>
      </c>
      <c r="F240" s="100">
        <f t="shared" si="977"/>
        <v>2.9097166668948351E-3</v>
      </c>
      <c r="G240" s="110">
        <f t="shared" si="996"/>
        <v>675.1600000000326</v>
      </c>
      <c r="H240" s="100">
        <f t="shared" si="995"/>
        <v>-3.4348952022217799E-4</v>
      </c>
      <c r="I240" s="100"/>
      <c r="J240" s="362">
        <f t="shared" ref="J240:J303" si="997">C240-C241</f>
        <v>675.1600000000326</v>
      </c>
      <c r="K240" s="362"/>
      <c r="L240" s="365">
        <v>14925.1</v>
      </c>
      <c r="M240" s="100">
        <f t="shared" si="985"/>
        <v>0.73178160552774019</v>
      </c>
      <c r="N240" s="100">
        <f t="shared" si="986"/>
        <v>4.6857519613103769E-2</v>
      </c>
      <c r="O240" s="362">
        <f t="shared" si="981"/>
        <v>173.14000000000124</v>
      </c>
      <c r="P240" s="362"/>
      <c r="Q240" s="365">
        <v>414663.33</v>
      </c>
      <c r="R240" s="100">
        <f t="shared" si="987"/>
        <v>0.20691958762718565</v>
      </c>
      <c r="S240" s="100">
        <f t="shared" si="988"/>
        <v>1.8537148637165518E-2</v>
      </c>
      <c r="T240" s="362">
        <f t="shared" si="982"/>
        <v>1980.0800000000163</v>
      </c>
      <c r="U240" s="362"/>
      <c r="V240" s="365">
        <v>66594</v>
      </c>
      <c r="W240" s="365">
        <v>100316.65</v>
      </c>
      <c r="X240" s="100">
        <f t="shared" si="989"/>
        <v>5.3950676994836716E-2</v>
      </c>
      <c r="Y240" s="100">
        <f t="shared" si="990"/>
        <v>9.8561637805098593E-2</v>
      </c>
      <c r="Z240" s="35">
        <f t="shared" si="991"/>
        <v>166910.65</v>
      </c>
      <c r="AA240" s="100">
        <f t="shared" si="992"/>
        <v>0.45160055927844489</v>
      </c>
      <c r="AB240" s="100">
        <f t="shared" si="993"/>
        <v>6.7455970890305694E-2</v>
      </c>
      <c r="AC240" s="100">
        <f t="shared" si="994"/>
        <v>8.0317483042880777E-2</v>
      </c>
      <c r="AD240" s="100"/>
      <c r="AE240" s="100"/>
      <c r="AF240" s="365">
        <v>752391.39</v>
      </c>
      <c r="AG240" s="100">
        <f t="shared" si="978"/>
        <v>0.11326355213764806</v>
      </c>
      <c r="AH240" s="100">
        <f t="shared" si="979"/>
        <v>1.3088692863648291E-2</v>
      </c>
      <c r="AI240" s="100">
        <f t="shared" si="980"/>
        <v>1.4056802225041815E-2</v>
      </c>
      <c r="AJ240" s="100"/>
    </row>
    <row r="241" spans="2:36">
      <c r="B241" s="125">
        <v>44372</v>
      </c>
      <c r="C241" s="365">
        <v>277054.48</v>
      </c>
      <c r="D241" s="100">
        <f t="shared" si="983"/>
        <v>0.20023140416529223</v>
      </c>
      <c r="E241" s="100">
        <f t="shared" si="984"/>
        <v>6.9786984106675063E-3</v>
      </c>
      <c r="F241" s="100">
        <f t="shared" ref="F241:F304" si="998">(C241-C254)/C254</f>
        <v>1.0894191636165941E-3</v>
      </c>
      <c r="G241" s="110">
        <f t="shared" si="996"/>
        <v>616.0899999999674</v>
      </c>
      <c r="H241" s="100">
        <f t="shared" si="995"/>
        <v>-4.3936416909288352E-3</v>
      </c>
      <c r="I241" s="100"/>
      <c r="J241" s="362">
        <f t="shared" si="997"/>
        <v>616.0899999999674</v>
      </c>
      <c r="K241" s="362"/>
      <c r="L241" s="365">
        <v>14751.96</v>
      </c>
      <c r="M241" s="100">
        <f t="shared" si="985"/>
        <v>0.76814383946667864</v>
      </c>
      <c r="N241" s="100">
        <f t="shared" si="986"/>
        <v>4.7708805479463733E-2</v>
      </c>
      <c r="O241" s="362">
        <f t="shared" si="981"/>
        <v>204.39999999999964</v>
      </c>
      <c r="P241" s="362"/>
      <c r="Q241" s="365">
        <v>412683.25</v>
      </c>
      <c r="R241" s="100">
        <f t="shared" si="987"/>
        <v>0.21820555908620903</v>
      </c>
      <c r="S241" s="100">
        <f t="shared" si="988"/>
        <v>1.7509366853446055E-2</v>
      </c>
      <c r="T241" s="362">
        <f t="shared" si="982"/>
        <v>3490.5900000000256</v>
      </c>
      <c r="U241" s="362"/>
      <c r="V241" s="365">
        <v>64851.47</v>
      </c>
      <c r="W241" s="365">
        <v>98187.82</v>
      </c>
      <c r="X241" s="100">
        <f t="shared" si="989"/>
        <v>5.7411495767188861E-2</v>
      </c>
      <c r="Y241" s="100">
        <f t="shared" si="990"/>
        <v>9.906551052720837E-2</v>
      </c>
      <c r="Z241" s="35">
        <f t="shared" si="991"/>
        <v>163039.29</v>
      </c>
      <c r="AA241" s="100">
        <f t="shared" si="992"/>
        <v>0.44388855831120283</v>
      </c>
      <c r="AB241" s="100">
        <f t="shared" si="993"/>
        <v>5.9404287824971883E-2</v>
      </c>
      <c r="AC241" s="100">
        <f t="shared" si="994"/>
        <v>8.2109964328843627E-2</v>
      </c>
      <c r="AD241" s="100"/>
      <c r="AE241" s="100"/>
      <c r="AF241" s="365">
        <v>748835.92</v>
      </c>
      <c r="AG241" s="100">
        <f t="shared" si="978"/>
        <v>0.10976543028653263</v>
      </c>
      <c r="AH241" s="100">
        <f t="shared" si="979"/>
        <v>1.2009344798492503E-2</v>
      </c>
      <c r="AI241" s="100">
        <f t="shared" si="980"/>
        <v>1.1487354441382953E-2</v>
      </c>
      <c r="AJ241" s="100"/>
    </row>
    <row r="242" spans="2:36">
      <c r="B242" s="125">
        <v>44365</v>
      </c>
      <c r="C242" s="365">
        <v>276438.39</v>
      </c>
      <c r="D242" s="100">
        <f t="shared" si="983"/>
        <v>0.24138750964871861</v>
      </c>
      <c r="E242" s="100">
        <f t="shared" si="984"/>
        <v>7.1583199871813495E-3</v>
      </c>
      <c r="F242" s="100">
        <f t="shared" si="998"/>
        <v>-7.2235109837054886E-5</v>
      </c>
      <c r="G242" s="110">
        <f t="shared" si="996"/>
        <v>35.540000000037253</v>
      </c>
      <c r="H242" s="100">
        <f t="shared" si="995"/>
        <v>-6.89822483281184E-3</v>
      </c>
      <c r="I242" s="100"/>
      <c r="J242" s="362">
        <f t="shared" si="997"/>
        <v>35.540000000037253</v>
      </c>
      <c r="K242" s="362"/>
      <c r="L242" s="365">
        <v>14547.56</v>
      </c>
      <c r="M242" s="100">
        <f t="shared" si="985"/>
        <v>0.81063888311516974</v>
      </c>
      <c r="N242" s="100">
        <f t="shared" si="986"/>
        <v>4.9428055952914156E-2</v>
      </c>
      <c r="O242" s="362">
        <f t="shared" si="981"/>
        <v>129.18999999999869</v>
      </c>
      <c r="P242" s="362"/>
      <c r="Q242" s="365">
        <v>409192.66</v>
      </c>
      <c r="R242" s="100">
        <f t="shared" si="987"/>
        <v>0.22476920453554644</v>
      </c>
      <c r="S242" s="100">
        <f t="shared" si="988"/>
        <v>1.7146964439213097E-2</v>
      </c>
      <c r="T242" s="362">
        <f t="shared" si="982"/>
        <v>-414.07000000000698</v>
      </c>
      <c r="U242" s="362"/>
      <c r="V242" s="365">
        <v>63913.77</v>
      </c>
      <c r="W242" s="365">
        <v>95146.92</v>
      </c>
      <c r="X242" s="100">
        <f t="shared" si="989"/>
        <v>4.164390428980079E-2</v>
      </c>
      <c r="Y242" s="100">
        <f t="shared" si="990"/>
        <v>0.106277207277598</v>
      </c>
      <c r="Z242" s="35">
        <f t="shared" si="991"/>
        <v>159060.69</v>
      </c>
      <c r="AA242" s="100">
        <f t="shared" si="992"/>
        <v>0.45135901672267481</v>
      </c>
      <c r="AB242" s="100">
        <f t="shared" si="993"/>
        <v>7.3814539140052884E-2</v>
      </c>
      <c r="AC242" s="100">
        <f t="shared" si="994"/>
        <v>7.936574610409429E-2</v>
      </c>
      <c r="AD242" s="100"/>
      <c r="AE242" s="100"/>
      <c r="AF242" s="365">
        <v>746497.01</v>
      </c>
      <c r="AG242" s="100">
        <f t="shared" si="978"/>
        <v>0.11165152466632833</v>
      </c>
      <c r="AH242" s="100">
        <f t="shared" si="979"/>
        <v>1.5320257978065542E-2</v>
      </c>
      <c r="AI242" s="100">
        <f t="shared" si="980"/>
        <v>7.6930960313904041E-3</v>
      </c>
      <c r="AJ242" s="100"/>
    </row>
    <row r="243" spans="2:36">
      <c r="B243" s="125">
        <v>44358</v>
      </c>
      <c r="C243" s="365">
        <v>276402.84999999998</v>
      </c>
      <c r="D243" s="100">
        <f t="shared" si="983"/>
        <v>0.27908482331990059</v>
      </c>
      <c r="E243" s="100">
        <f t="shared" si="984"/>
        <v>3.9085198883522694E-3</v>
      </c>
      <c r="F243" s="100">
        <f t="shared" si="998"/>
        <v>-8.6032124322926284E-4</v>
      </c>
      <c r="G243" s="110">
        <f t="shared" si="996"/>
        <v>529.05999999999767</v>
      </c>
      <c r="H243" s="100">
        <f t="shared" si="995"/>
        <v>-7.8594382481965378E-3</v>
      </c>
      <c r="I243" s="100"/>
      <c r="J243" s="362">
        <f t="shared" si="997"/>
        <v>529.05999999999767</v>
      </c>
      <c r="K243" s="362"/>
      <c r="L243" s="365">
        <v>14418.37</v>
      </c>
      <c r="M243" s="100">
        <f t="shared" si="985"/>
        <v>0.88279761554985359</v>
      </c>
      <c r="N243" s="100">
        <f t="shared" si="986"/>
        <v>4.2200897174752457E-2</v>
      </c>
      <c r="O243" s="362">
        <f t="shared" si="981"/>
        <v>161.32000000000153</v>
      </c>
      <c r="P243" s="362"/>
      <c r="Q243" s="365">
        <v>409606.73</v>
      </c>
      <c r="R243" s="100">
        <f t="shared" si="987"/>
        <v>0.23659748546742576</v>
      </c>
      <c r="S243" s="100">
        <f t="shared" si="988"/>
        <v>2.6655329196033761E-2</v>
      </c>
      <c r="T243" s="362">
        <f t="shared" si="982"/>
        <v>2490.179999999993</v>
      </c>
      <c r="U243" s="362"/>
      <c r="V243" s="365">
        <v>62231.45</v>
      </c>
      <c r="W243" s="365">
        <v>97333.57</v>
      </c>
      <c r="X243" s="100">
        <f t="shared" si="989"/>
        <v>2.2627929860171168E-2</v>
      </c>
      <c r="Y243" s="100">
        <f t="shared" si="990"/>
        <v>0.10970679071638277</v>
      </c>
      <c r="Z243" s="35">
        <f t="shared" si="991"/>
        <v>159565.02000000002</v>
      </c>
      <c r="AA243" s="100">
        <f t="shared" si="992"/>
        <v>0.45909963144171184</v>
      </c>
      <c r="AB243" s="100">
        <f t="shared" si="993"/>
        <v>8.2307594947527193E-2</v>
      </c>
      <c r="AC243" s="100">
        <f t="shared" si="994"/>
        <v>7.4038112883670029E-2</v>
      </c>
      <c r="AD243" s="100"/>
      <c r="AE243" s="100"/>
      <c r="AF243" s="365">
        <v>743954.76</v>
      </c>
      <c r="AG243" s="100">
        <f t="shared" si="978"/>
        <v>0.11669037276310616</v>
      </c>
      <c r="AH243" s="100">
        <f t="shared" si="979"/>
        <v>9.6526628419403657E-3</v>
      </c>
      <c r="AI243" s="100">
        <f t="shared" si="980"/>
        <v>1.0291010022451901E-2</v>
      </c>
      <c r="AJ243" s="100"/>
    </row>
    <row r="244" spans="2:36">
      <c r="B244" s="125">
        <v>44351</v>
      </c>
      <c r="C244" s="365">
        <v>275873.78999999998</v>
      </c>
      <c r="D244" s="100">
        <f t="shared" si="983"/>
        <v>0.3018970900519854</v>
      </c>
      <c r="E244" s="100">
        <f t="shared" si="984"/>
        <v>-4.415286980068136E-4</v>
      </c>
      <c r="F244" s="100">
        <f t="shared" si="998"/>
        <v>-1.6138912116811187E-3</v>
      </c>
      <c r="G244" s="110">
        <f t="shared" si="996"/>
        <v>739.38999999995576</v>
      </c>
      <c r="H244" s="100">
        <f t="shared" si="995"/>
        <v>-1.3116636227419294E-2</v>
      </c>
      <c r="I244" s="100"/>
      <c r="J244" s="362">
        <f t="shared" si="997"/>
        <v>739.38999999995576</v>
      </c>
      <c r="K244" s="362"/>
      <c r="L244" s="365">
        <v>14257.05</v>
      </c>
      <c r="M244" s="100">
        <f t="shared" si="985"/>
        <v>0.96478774247961763</v>
      </c>
      <c r="N244" s="100">
        <f t="shared" si="986"/>
        <v>2.5442862167354377E-2</v>
      </c>
      <c r="O244" s="362">
        <f t="shared" si="981"/>
        <v>176.84000000000015</v>
      </c>
      <c r="P244" s="362"/>
      <c r="Q244" s="365">
        <v>407116.55</v>
      </c>
      <c r="R244" s="100">
        <f t="shared" si="987"/>
        <v>0.2495374658777498</v>
      </c>
      <c r="S244" s="100">
        <f t="shared" si="988"/>
        <v>1.4708310636669339E-2</v>
      </c>
      <c r="T244" s="362">
        <f t="shared" si="982"/>
        <v>1534.7799999999697</v>
      </c>
      <c r="U244" s="362"/>
      <c r="V244" s="365">
        <v>61337.07</v>
      </c>
      <c r="W244" s="365">
        <v>95025.96</v>
      </c>
      <c r="X244" s="100">
        <f t="shared" si="989"/>
        <v>6.3651452227693698E-3</v>
      </c>
      <c r="Y244" s="100">
        <f t="shared" si="990"/>
        <v>9.7722605267675261E-2</v>
      </c>
      <c r="Z244" s="35">
        <f t="shared" si="991"/>
        <v>156363.03</v>
      </c>
      <c r="AA244" s="100">
        <f t="shared" si="992"/>
        <v>0.47427646730377254</v>
      </c>
      <c r="AB244" s="100">
        <f t="shared" si="993"/>
        <v>3.6921543312022159E-2</v>
      </c>
      <c r="AC244" s="100">
        <f t="shared" si="994"/>
        <v>5.9976376732545682E-2</v>
      </c>
      <c r="AD244" s="100"/>
      <c r="AE244" s="100"/>
      <c r="AF244" s="365">
        <v>742670.8</v>
      </c>
      <c r="AG244" s="100">
        <f t="shared" si="978"/>
        <v>0.12545002912237296</v>
      </c>
      <c r="AH244" s="100">
        <f t="shared" si="979"/>
        <v>3.7264081570175921E-3</v>
      </c>
      <c r="AI244" s="100">
        <f t="shared" si="980"/>
        <v>1.0547004053232585E-2</v>
      </c>
      <c r="AJ244" s="100"/>
    </row>
    <row r="245" spans="2:36">
      <c r="B245" s="125">
        <v>44344</v>
      </c>
      <c r="C245" s="365">
        <v>275134.40000000002</v>
      </c>
      <c r="D245" s="100">
        <f t="shared" si="983"/>
        <v>0.3026174365667697</v>
      </c>
      <c r="E245" s="100">
        <f t="shared" si="984"/>
        <v>-4.776727636817457E-3</v>
      </c>
      <c r="F245" s="100">
        <f t="shared" si="998"/>
        <v>-4.3110366337688879E-3</v>
      </c>
      <c r="G245" s="110">
        <f t="shared" si="996"/>
        <v>660.78000000002794</v>
      </c>
      <c r="H245" s="100">
        <f t="shared" si="995"/>
        <v>-1.6217544422718826E-2</v>
      </c>
      <c r="I245" s="100"/>
      <c r="J245" s="362">
        <f t="shared" si="997"/>
        <v>660.78000000002794</v>
      </c>
      <c r="K245" s="362"/>
      <c r="L245" s="365">
        <v>14080.21</v>
      </c>
      <c r="M245" s="100">
        <f t="shared" si="985"/>
        <v>0.96973948905048202</v>
      </c>
      <c r="N245" s="100">
        <f t="shared" si="986"/>
        <v>6.7446596138390959E-3</v>
      </c>
      <c r="O245" s="362">
        <f t="shared" si="981"/>
        <v>217.83999999999833</v>
      </c>
      <c r="P245" s="362"/>
      <c r="Q245" s="365">
        <v>405581.77</v>
      </c>
      <c r="R245" s="100">
        <f t="shared" si="987"/>
        <v>0.25644614343535005</v>
      </c>
      <c r="S245" s="100">
        <f t="shared" si="988"/>
        <v>5.6596187570396393E-3</v>
      </c>
      <c r="T245" s="362">
        <f t="shared" si="982"/>
        <v>3287.2399999999907</v>
      </c>
      <c r="U245" s="362"/>
      <c r="V245" s="365">
        <v>59593.4</v>
      </c>
      <c r="W245" s="365">
        <v>94303.74</v>
      </c>
      <c r="X245" s="100">
        <f t="shared" si="989"/>
        <v>-4.4899196857177963E-2</v>
      </c>
      <c r="Y245" s="100">
        <f t="shared" si="990"/>
        <v>0.10950079738530566</v>
      </c>
      <c r="Z245" s="35">
        <f t="shared" si="991"/>
        <v>153897.14000000001</v>
      </c>
      <c r="AA245" s="100">
        <f t="shared" si="992"/>
        <v>0.47193407602188242</v>
      </c>
      <c r="AB245" s="100">
        <f t="shared" si="993"/>
        <v>-9.8434584243619148E-3</v>
      </c>
      <c r="AC245" s="100">
        <f t="shared" si="994"/>
        <v>4.4138997769409126E-2</v>
      </c>
      <c r="AD245" s="100"/>
      <c r="AE245" s="100"/>
      <c r="AF245" s="365">
        <v>739949.61</v>
      </c>
      <c r="AG245" s="100">
        <f t="shared" si="978"/>
        <v>0.13333157093378162</v>
      </c>
      <c r="AH245" s="100">
        <f t="shared" si="979"/>
        <v>-5.3421201479603338E-3</v>
      </c>
      <c r="AI245" s="100">
        <f t="shared" si="980"/>
        <v>9.6598690916854264E-3</v>
      </c>
      <c r="AJ245" s="100"/>
    </row>
    <row r="246" spans="2:36">
      <c r="B246" s="125">
        <v>44337</v>
      </c>
      <c r="C246" s="365">
        <v>274473.62</v>
      </c>
      <c r="D246" s="100">
        <f t="shared" si="983"/>
        <v>0.30062435969487111</v>
      </c>
      <c r="E246" s="100">
        <f t="shared" si="984"/>
        <v>-6.7609710809028983E-3</v>
      </c>
      <c r="F246" s="100">
        <f t="shared" si="998"/>
        <v>-6.8143426608521145E-3</v>
      </c>
      <c r="G246" s="110">
        <f t="shared" si="996"/>
        <v>-853.10999999998603</v>
      </c>
      <c r="H246" s="100">
        <f t="shared" si="995"/>
        <v>-1.869299582280572E-2</v>
      </c>
      <c r="I246" s="100"/>
      <c r="J246" s="362">
        <f t="shared" si="997"/>
        <v>-853.10999999998603</v>
      </c>
      <c r="K246" s="362"/>
      <c r="L246" s="365">
        <v>13862.37</v>
      </c>
      <c r="M246" s="100">
        <f t="shared" si="985"/>
        <v>0.95276002062302978</v>
      </c>
      <c r="N246" s="100">
        <f t="shared" si="986"/>
        <v>6.4677216656411276E-4</v>
      </c>
      <c r="O246" s="362">
        <f t="shared" si="981"/>
        <v>27.829999999999927</v>
      </c>
      <c r="P246" s="362"/>
      <c r="Q246" s="365">
        <v>402294.53</v>
      </c>
      <c r="R246" s="100">
        <f t="shared" si="987"/>
        <v>0.25776725611825485</v>
      </c>
      <c r="S246" s="100">
        <f t="shared" si="988"/>
        <v>3.6357232575289872E-4</v>
      </c>
      <c r="T246" s="362">
        <f t="shared" si="982"/>
        <v>3322.5300000000279</v>
      </c>
      <c r="U246" s="362"/>
      <c r="V246" s="365">
        <v>59033.48</v>
      </c>
      <c r="W246" s="365">
        <v>89093.3</v>
      </c>
      <c r="X246" s="100">
        <f t="shared" si="989"/>
        <v>-5.4963072413608108E-2</v>
      </c>
      <c r="Y246" s="100">
        <f t="shared" si="990"/>
        <v>7.7930300455438639E-2</v>
      </c>
      <c r="Z246" s="35">
        <f t="shared" si="991"/>
        <v>148126.78</v>
      </c>
      <c r="AA246" s="100">
        <f t="shared" si="992"/>
        <v>0.43541768820340682</v>
      </c>
      <c r="AB246" s="100">
        <f t="shared" si="993"/>
        <v>-2.7969277832998251E-2</v>
      </c>
      <c r="AC246" s="100">
        <f t="shared" si="994"/>
        <v>2.0726019135738429E-2</v>
      </c>
      <c r="AD246" s="100"/>
      <c r="AE246" s="100"/>
      <c r="AF246" s="365">
        <v>735233.05</v>
      </c>
      <c r="AG246" s="100">
        <f t="shared" si="978"/>
        <v>0.13324699341215748</v>
      </c>
      <c r="AH246" s="100">
        <f t="shared" si="979"/>
        <v>-4.9688420513853918E-3</v>
      </c>
      <c r="AI246" s="100">
        <f t="shared" si="980"/>
        <v>5.2452383227872008E-3</v>
      </c>
      <c r="AJ246" s="100"/>
    </row>
    <row r="247" spans="2:36">
      <c r="B247" s="125">
        <v>44328</v>
      </c>
      <c r="C247" s="365">
        <v>275326.73</v>
      </c>
      <c r="D247" s="100">
        <f t="shared" si="983"/>
        <v>0.30507724354439342</v>
      </c>
      <c r="E247" s="100">
        <f t="shared" si="984"/>
        <v>-4.3637757253680602E-3</v>
      </c>
      <c r="F247" s="100">
        <f t="shared" si="998"/>
        <v>-5.4438085875076359E-3</v>
      </c>
      <c r="G247" s="110">
        <f t="shared" si="996"/>
        <v>-668.92000000004191</v>
      </c>
      <c r="H247" s="100">
        <f t="shared" si="995"/>
        <v>-1.4168034123589784E-2</v>
      </c>
      <c r="I247" s="100"/>
      <c r="J247" s="362">
        <f t="shared" si="997"/>
        <v>-668.92000000004191</v>
      </c>
      <c r="K247" s="362"/>
      <c r="L247" s="365">
        <v>13834.54</v>
      </c>
      <c r="M247" s="100">
        <f t="shared" si="985"/>
        <v>0.96198153250956209</v>
      </c>
      <c r="N247" s="100">
        <f t="shared" si="986"/>
        <v>3.9579100145138513E-3</v>
      </c>
      <c r="O247" s="362">
        <f t="shared" si="981"/>
        <v>-68.769999999998618</v>
      </c>
      <c r="P247" s="362"/>
      <c r="Q247" s="365">
        <v>398972</v>
      </c>
      <c r="R247" s="100">
        <f t="shared" si="987"/>
        <v>0.26132139105882318</v>
      </c>
      <c r="S247" s="100">
        <f t="shared" si="988"/>
        <v>-3.3012031548355627E-3</v>
      </c>
      <c r="T247" s="362">
        <f t="shared" si="982"/>
        <v>-2243.3499999999767</v>
      </c>
      <c r="U247" s="362"/>
      <c r="V247" s="365">
        <v>58550.05</v>
      </c>
      <c r="W247" s="365">
        <v>88880.33</v>
      </c>
      <c r="X247" s="100">
        <f t="shared" si="989"/>
        <v>-6.3648349159874995E-2</v>
      </c>
      <c r="Y247" s="100">
        <f t="shared" si="990"/>
        <v>4.3240686986935326E-2</v>
      </c>
      <c r="Z247" s="35">
        <f t="shared" si="991"/>
        <v>147430.38</v>
      </c>
      <c r="AA247" s="100">
        <f t="shared" si="992"/>
        <v>0.43509080481296852</v>
      </c>
      <c r="AB247" s="100">
        <f t="shared" si="993"/>
        <v>-2.8671541941575469E-2</v>
      </c>
      <c r="AC247" s="100">
        <f t="shared" si="994"/>
        <v>-2.003569302052866E-3</v>
      </c>
      <c r="AD247" s="100"/>
      <c r="AE247" s="100"/>
      <c r="AF247" s="365">
        <v>736842.27</v>
      </c>
      <c r="AG247" s="100">
        <f t="shared" si="978"/>
        <v>0.14295890991304558</v>
      </c>
      <c r="AH247" s="100">
        <f t="shared" si="979"/>
        <v>-3.1213580604582268E-3</v>
      </c>
      <c r="AI247" s="100">
        <f t="shared" si="980"/>
        <v>1.1635113438525562E-2</v>
      </c>
      <c r="AJ247" s="100"/>
    </row>
    <row r="248" spans="2:36">
      <c r="B248" s="125">
        <v>44323</v>
      </c>
      <c r="C248" s="365">
        <v>275995.65000000002</v>
      </c>
      <c r="D248" s="100">
        <f t="shared" si="983"/>
        <v>0.30916828319084461</v>
      </c>
      <c r="E248" s="100">
        <f t="shared" si="984"/>
        <v>-3.6469982641885003E-3</v>
      </c>
      <c r="F248" s="100">
        <f t="shared" si="998"/>
        <v>-2.6976009693353191E-3</v>
      </c>
      <c r="G248" s="110">
        <f t="shared" si="996"/>
        <v>-459.29999999998836</v>
      </c>
      <c r="H248" s="100">
        <f t="shared" si="995"/>
        <v>-1.2197300808056718E-2</v>
      </c>
      <c r="I248" s="100"/>
      <c r="J248" s="362">
        <f t="shared" si="997"/>
        <v>-459.29999999998836</v>
      </c>
      <c r="K248" s="362"/>
      <c r="L248" s="365">
        <v>13903.31</v>
      </c>
      <c r="M248" s="100">
        <f t="shared" si="985"/>
        <v>0.98372449059667355</v>
      </c>
      <c r="N248" s="100">
        <f t="shared" si="986"/>
        <v>1.2709021817591124E-2</v>
      </c>
      <c r="O248" s="362">
        <f t="shared" si="981"/>
        <v>-82.569999999999709</v>
      </c>
      <c r="P248" s="362"/>
      <c r="Q248" s="365">
        <v>401215.35</v>
      </c>
      <c r="R248" s="100">
        <f t="shared" si="987"/>
        <v>0.27728053183773704</v>
      </c>
      <c r="S248" s="100">
        <f t="shared" si="988"/>
        <v>-2.4206535182683124E-3</v>
      </c>
      <c r="T248" s="362">
        <f t="shared" si="982"/>
        <v>-2083.9000000000233</v>
      </c>
      <c r="U248" s="362"/>
      <c r="V248" s="365">
        <v>60166.58</v>
      </c>
      <c r="W248" s="365">
        <v>90628.85</v>
      </c>
      <c r="X248" s="100">
        <f t="shared" si="989"/>
        <v>-4.416169947765082E-2</v>
      </c>
      <c r="Y248" s="100">
        <f t="shared" si="990"/>
        <v>9.5242998265450476E-2</v>
      </c>
      <c r="Z248" s="35">
        <f t="shared" si="991"/>
        <v>150795.43</v>
      </c>
      <c r="AA248" s="100">
        <f t="shared" si="992"/>
        <v>0.4592012198827416</v>
      </c>
      <c r="AB248" s="100">
        <f t="shared" si="993"/>
        <v>-2.2327716345075337E-2</v>
      </c>
      <c r="AC248" s="100">
        <f t="shared" si="994"/>
        <v>3.5013906876537271E-2</v>
      </c>
      <c r="AD248" s="100"/>
      <c r="AE248" s="100"/>
      <c r="AF248" s="365">
        <v>739913.58</v>
      </c>
      <c r="AG248" s="100">
        <f t="shared" si="978"/>
        <v>0.16856262564996044</v>
      </c>
      <c r="AH248" s="100">
        <f t="shared" si="979"/>
        <v>-6.8587967106635539E-4</v>
      </c>
      <c r="AI248" s="100">
        <f t="shared" si="980"/>
        <v>1.8773058456452874E-2</v>
      </c>
      <c r="AJ248" s="100"/>
    </row>
    <row r="249" spans="2:36">
      <c r="B249" s="125">
        <v>44316</v>
      </c>
      <c r="C249" s="365">
        <v>276454.95</v>
      </c>
      <c r="D249" s="100">
        <f t="shared" si="983"/>
        <v>0.31108978563390027</v>
      </c>
      <c r="E249" s="100">
        <f t="shared" si="984"/>
        <v>-1.6933173727493541E-3</v>
      </c>
      <c r="F249" s="100">
        <f t="shared" si="998"/>
        <v>-1.3394707681636856E-3</v>
      </c>
      <c r="G249" s="110">
        <f t="shared" si="996"/>
        <v>112.98999999999069</v>
      </c>
      <c r="H249" s="100">
        <f t="shared" si="995"/>
        <v>-8.6428159734420473E-3</v>
      </c>
      <c r="I249" s="100"/>
      <c r="J249" s="362">
        <f t="shared" si="997"/>
        <v>112.98999999999069</v>
      </c>
      <c r="K249" s="362"/>
      <c r="L249" s="365">
        <v>13985.88</v>
      </c>
      <c r="M249" s="100">
        <f t="shared" si="985"/>
        <v>0.99827974441917078</v>
      </c>
      <c r="N249" s="100">
        <f t="shared" si="986"/>
        <v>2.7495625061528191E-2</v>
      </c>
      <c r="O249" s="362">
        <f t="shared" si="981"/>
        <v>132.46999999999935</v>
      </c>
      <c r="P249" s="362"/>
      <c r="Q249" s="365">
        <v>403299.25</v>
      </c>
      <c r="R249" s="100">
        <f t="shared" si="987"/>
        <v>0.30277634980705115</v>
      </c>
      <c r="S249" s="100">
        <f t="shared" si="988"/>
        <v>5.3652902983340883E-3</v>
      </c>
      <c r="T249" s="362">
        <f t="shared" si="982"/>
        <v>1150.929999999993</v>
      </c>
      <c r="U249" s="362"/>
      <c r="V249" s="365">
        <v>61240.74</v>
      </c>
      <c r="W249" s="365">
        <v>94186.34</v>
      </c>
      <c r="X249" s="100">
        <f t="shared" si="989"/>
        <v>-2.3526134630903257E-2</v>
      </c>
      <c r="Y249" s="100">
        <f t="shared" si="990"/>
        <v>0.13905294207922311</v>
      </c>
      <c r="Z249" s="35">
        <f t="shared" si="991"/>
        <v>155427.07999999999</v>
      </c>
      <c r="AA249" s="100">
        <f t="shared" si="992"/>
        <v>0.4668695765836291</v>
      </c>
      <c r="AB249" s="100">
        <f t="shared" si="993"/>
        <v>5.9908811229509038E-3</v>
      </c>
      <c r="AC249" s="100">
        <f t="shared" si="994"/>
        <v>6.8928953368018089E-2</v>
      </c>
      <c r="AD249" s="100"/>
      <c r="AE249" s="100"/>
      <c r="AF249" s="365">
        <v>743923.74</v>
      </c>
      <c r="AG249" s="100">
        <f t="shared" si="978"/>
        <v>0.21248486744446088</v>
      </c>
      <c r="AH249" s="100">
        <f t="shared" si="979"/>
        <v>2.6442871491304614E-3</v>
      </c>
      <c r="AI249" s="100">
        <f t="shared" si="980"/>
        <v>2.660143160169183E-2</v>
      </c>
      <c r="AJ249" s="100"/>
    </row>
    <row r="250" spans="2:36">
      <c r="B250" s="125">
        <v>44308</v>
      </c>
      <c r="C250" s="365">
        <v>276341.96000000002</v>
      </c>
      <c r="D250" s="100">
        <f t="shared" si="983"/>
        <v>0.31066562834834788</v>
      </c>
      <c r="E250" s="100">
        <f t="shared" si="984"/>
        <v>-1.4851511264664988E-3</v>
      </c>
      <c r="F250" s="100">
        <f t="shared" si="998"/>
        <v>-1.6798710552653733E-3</v>
      </c>
      <c r="G250" s="110">
        <f t="shared" si="996"/>
        <v>-191.5</v>
      </c>
      <c r="H250" s="100">
        <f t="shared" si="995"/>
        <v>-7.2136193201741911E-3</v>
      </c>
      <c r="I250" s="100"/>
      <c r="J250" s="362">
        <f t="shared" si="997"/>
        <v>-191.5</v>
      </c>
      <c r="K250" s="362"/>
      <c r="L250" s="365">
        <v>13853.41</v>
      </c>
      <c r="M250" s="100">
        <f t="shared" si="985"/>
        <v>0.98153265648824384</v>
      </c>
      <c r="N250" s="100">
        <f t="shared" si="986"/>
        <v>3.8202440861383524E-2</v>
      </c>
      <c r="O250" s="362">
        <f t="shared" si="981"/>
        <v>73.409999999999854</v>
      </c>
      <c r="P250" s="362"/>
      <c r="Q250" s="365">
        <v>402148.32</v>
      </c>
      <c r="R250" s="100">
        <f t="shared" si="987"/>
        <v>0.32332021788032739</v>
      </c>
      <c r="S250" s="100">
        <f t="shared" si="988"/>
        <v>5.7271039697589562E-3</v>
      </c>
      <c r="T250" s="362">
        <f t="shared" si="982"/>
        <v>1854.8699999999953</v>
      </c>
      <c r="U250" s="362"/>
      <c r="V250" s="365">
        <v>61953.99</v>
      </c>
      <c r="W250" s="365">
        <v>90435</v>
      </c>
      <c r="X250" s="100">
        <f t="shared" si="989"/>
        <v>-1.3727644938074201E-2</v>
      </c>
      <c r="Y250" s="100">
        <f t="shared" si="990"/>
        <v>0.14295081121892764</v>
      </c>
      <c r="Z250" s="35">
        <f t="shared" si="991"/>
        <v>152388.99</v>
      </c>
      <c r="AA250" s="100">
        <f t="shared" si="992"/>
        <v>0.44013618775591673</v>
      </c>
      <c r="AB250" s="100">
        <f t="shared" si="993"/>
        <v>1.1422734562990861E-2</v>
      </c>
      <c r="AC250" s="100">
        <f t="shared" si="994"/>
        <v>7.3612138048033376E-2</v>
      </c>
      <c r="AD250" s="100"/>
      <c r="AE250" s="100"/>
      <c r="AF250" s="365">
        <v>738904.55</v>
      </c>
      <c r="AG250" s="100">
        <f t="shared" si="978"/>
        <v>0.2363110225492441</v>
      </c>
      <c r="AH250" s="100">
        <f t="shared" si="979"/>
        <v>-1.9274069221992219E-3</v>
      </c>
      <c r="AI250" s="100">
        <f t="shared" si="980"/>
        <v>2.1558229898376882E-2</v>
      </c>
      <c r="AJ250" s="100"/>
    </row>
    <row r="251" spans="2:36">
      <c r="B251" s="125">
        <v>44302</v>
      </c>
      <c r="C251" s="365">
        <v>276533.46000000002</v>
      </c>
      <c r="D251" s="100">
        <f t="shared" si="983"/>
        <v>0.31031007756713064</v>
      </c>
      <c r="E251" s="100">
        <f t="shared" si="984"/>
        <v>2.7165031290800877E-4</v>
      </c>
      <c r="F251" s="100">
        <f t="shared" si="998"/>
        <v>-2.3255808919363124E-3</v>
      </c>
      <c r="G251" s="110">
        <f t="shared" si="996"/>
        <v>-472.42999999999302</v>
      </c>
      <c r="H251" s="100">
        <f t="shared" si="995"/>
        <v>-5.7073403250435112E-3</v>
      </c>
      <c r="I251" s="100"/>
      <c r="J251" s="362">
        <f t="shared" si="997"/>
        <v>-472.42999999999302</v>
      </c>
      <c r="K251" s="362"/>
      <c r="L251" s="365">
        <v>13780</v>
      </c>
      <c r="M251" s="100">
        <f t="shared" si="985"/>
        <v>0.96542954904944822</v>
      </c>
      <c r="N251" s="100">
        <f t="shared" si="986"/>
        <v>5.2867229469280061E-2</v>
      </c>
      <c r="O251" s="362">
        <f t="shared" si="981"/>
        <v>51.170000000000073</v>
      </c>
      <c r="P251" s="362"/>
      <c r="Q251" s="365">
        <v>400293.45</v>
      </c>
      <c r="R251" s="100">
        <f t="shared" si="987"/>
        <v>0.35002511735343522</v>
      </c>
      <c r="S251" s="100">
        <f t="shared" si="988"/>
        <v>8.4841280694521789E-3</v>
      </c>
      <c r="T251" s="362">
        <f t="shared" si="982"/>
        <v>-1895.4599999999627</v>
      </c>
      <c r="U251" s="362"/>
      <c r="V251" s="365">
        <v>62214.41</v>
      </c>
      <c r="W251" s="365">
        <v>89567.8</v>
      </c>
      <c r="X251" s="100">
        <f t="shared" si="989"/>
        <v>-4.3229900264912828E-3</v>
      </c>
      <c r="Y251" s="100">
        <f t="shared" si="990"/>
        <v>0.13006515224712106</v>
      </c>
      <c r="Z251" s="35">
        <f t="shared" si="991"/>
        <v>151782.21000000002</v>
      </c>
      <c r="AA251" s="100">
        <f t="shared" si="992"/>
        <v>0.43996984247274279</v>
      </c>
      <c r="AB251" s="100">
        <f t="shared" si="993"/>
        <v>2.9974900410518413E-2</v>
      </c>
      <c r="AC251" s="100">
        <f t="shared" si="994"/>
        <v>7.0823071251944675E-2</v>
      </c>
      <c r="AD251" s="100"/>
      <c r="AE251" s="100"/>
      <c r="AF251" s="365">
        <v>739149.42</v>
      </c>
      <c r="AG251" s="100">
        <f t="shared" si="978"/>
        <v>0.30613203806306599</v>
      </c>
      <c r="AH251" s="100">
        <f t="shared" si="979"/>
        <v>-2.2253840378991577E-3</v>
      </c>
      <c r="AI251" s="100">
        <f t="shared" si="980"/>
        <v>2.0947655089342775E-2</v>
      </c>
      <c r="AJ251" s="100"/>
    </row>
    <row r="252" spans="2:36">
      <c r="B252" s="125">
        <v>44295</v>
      </c>
      <c r="C252" s="365">
        <v>277005.89</v>
      </c>
      <c r="D252" s="100">
        <f t="shared" si="983"/>
        <v>0.309995030637153</v>
      </c>
      <c r="E252" s="100">
        <f t="shared" si="984"/>
        <v>1.3195448177665636E-3</v>
      </c>
      <c r="F252" s="100">
        <f t="shared" si="998"/>
        <v>-2.9485460041456771E-3</v>
      </c>
      <c r="G252" s="110">
        <f t="shared" si="996"/>
        <v>82.020000000018626</v>
      </c>
      <c r="H252" s="100">
        <f t="shared" si="995"/>
        <v>-2.7784808779999157E-3</v>
      </c>
      <c r="I252" s="100"/>
      <c r="J252" s="362">
        <f t="shared" si="997"/>
        <v>82.020000000018626</v>
      </c>
      <c r="K252" s="362"/>
      <c r="L252" s="365">
        <v>13728.83</v>
      </c>
      <c r="M252" s="100">
        <f t="shared" si="985"/>
        <v>0.94755067184166331</v>
      </c>
      <c r="N252" s="100">
        <f t="shared" si="986"/>
        <v>7.3997119596211483E-2</v>
      </c>
      <c r="O252" s="362">
        <f t="shared" si="981"/>
        <v>117.20999999999913</v>
      </c>
      <c r="P252" s="362"/>
      <c r="Q252" s="365">
        <v>402188.91</v>
      </c>
      <c r="R252" s="100">
        <f t="shared" si="987"/>
        <v>0.37845581409759793</v>
      </c>
      <c r="S252" s="100">
        <f t="shared" si="988"/>
        <v>1.3441293257302455E-2</v>
      </c>
      <c r="T252" s="362">
        <f t="shared" si="982"/>
        <v>1041.929999999993</v>
      </c>
      <c r="U252" s="362"/>
      <c r="V252" s="365">
        <v>62689.39</v>
      </c>
      <c r="W252" s="365">
        <v>91549.85</v>
      </c>
      <c r="X252" s="100">
        <f t="shared" si="989"/>
        <v>-2.9392028748203816E-3</v>
      </c>
      <c r="Y252" s="100">
        <f t="shared" si="990"/>
        <v>0.15034470817321566</v>
      </c>
      <c r="Z252" s="35">
        <f t="shared" si="991"/>
        <v>154239.24</v>
      </c>
      <c r="AA252" s="100">
        <f t="shared" si="992"/>
        <v>0.40912805934592517</v>
      </c>
      <c r="AB252" s="100">
        <f t="shared" si="993"/>
        <v>3.8190088668628275E-2</v>
      </c>
      <c r="AC252" s="100">
        <f t="shared" si="994"/>
        <v>8.2692903005708779E-2</v>
      </c>
      <c r="AD252" s="100"/>
      <c r="AE252" s="100"/>
      <c r="AF252" s="365">
        <v>740421.42</v>
      </c>
      <c r="AG252" s="100">
        <f t="shared" si="978"/>
        <v>0.35339031190302506</v>
      </c>
      <c r="AH252" s="100">
        <f t="shared" si="979"/>
        <v>5.4927321844921067E-3</v>
      </c>
      <c r="AI252" s="100">
        <f t="shared" si="980"/>
        <v>2.4781557189419517E-2</v>
      </c>
      <c r="AJ252" s="100"/>
    </row>
    <row r="253" spans="2:36">
      <c r="B253" s="125">
        <v>44288</v>
      </c>
      <c r="C253" s="365">
        <v>276923.87</v>
      </c>
      <c r="D253" s="100">
        <f t="shared" si="983"/>
        <v>0.31008780001334096</v>
      </c>
      <c r="E253" s="100">
        <f t="shared" si="984"/>
        <v>2.1863439796230436E-3</v>
      </c>
      <c r="F253" s="100">
        <f t="shared" si="998"/>
        <v>-4.8629939513894268E-3</v>
      </c>
      <c r="G253" s="110">
        <f t="shared" si="996"/>
        <v>170.89000000001397</v>
      </c>
      <c r="H253" s="100">
        <f t="shared" si="995"/>
        <v>-3.5609639848023724E-3</v>
      </c>
      <c r="I253" s="100"/>
      <c r="J253" s="362">
        <f t="shared" si="997"/>
        <v>170.89000000001397</v>
      </c>
      <c r="K253" s="362"/>
      <c r="L253" s="365">
        <v>13611.62</v>
      </c>
      <c r="M253" s="100">
        <f t="shared" si="985"/>
        <v>0.92510384564795878</v>
      </c>
      <c r="N253" s="100">
        <f t="shared" si="986"/>
        <v>9.0065884678188671E-2</v>
      </c>
      <c r="O253" s="362">
        <f t="shared" si="981"/>
        <v>267.97000000000116</v>
      </c>
      <c r="P253" s="362"/>
      <c r="Q253" s="365">
        <v>401146.98</v>
      </c>
      <c r="R253" s="100">
        <f t="shared" si="987"/>
        <v>0.37453996338415879</v>
      </c>
      <c r="S253" s="100">
        <f t="shared" si="988"/>
        <v>1.8964516474899239E-2</v>
      </c>
      <c r="T253" s="362">
        <f t="shared" si="982"/>
        <v>1288.6900000000023</v>
      </c>
      <c r="U253" s="362"/>
      <c r="V253" s="365">
        <v>63185.120000000003</v>
      </c>
      <c r="W253" s="365">
        <v>91316.36</v>
      </c>
      <c r="X253" s="100">
        <f t="shared" si="989"/>
        <v>-6.0772554224804102E-3</v>
      </c>
      <c r="Y253" s="100">
        <f t="shared" si="990"/>
        <v>0.12128358935072114</v>
      </c>
      <c r="Z253" s="35">
        <f t="shared" si="991"/>
        <v>154501.48000000001</v>
      </c>
      <c r="AA253" s="100">
        <f t="shared" si="992"/>
        <v>0.38012307721442207</v>
      </c>
      <c r="AB253" s="100">
        <f t="shared" si="993"/>
        <v>4.735703171149782E-2</v>
      </c>
      <c r="AC253" s="100">
        <f t="shared" si="994"/>
        <v>6.5449633712958574E-2</v>
      </c>
      <c r="AD253" s="100"/>
      <c r="AE253" s="100"/>
      <c r="AF253" s="365">
        <v>741961.78</v>
      </c>
      <c r="AG253" s="100">
        <f t="shared" si="978"/>
        <v>0.38842192947632181</v>
      </c>
      <c r="AH253" s="100">
        <f t="shared" si="979"/>
        <v>9.5822454592312568E-3</v>
      </c>
      <c r="AI253" s="100">
        <f t="shared" si="980"/>
        <v>1.8149867936278142E-2</v>
      </c>
      <c r="AJ253" s="100"/>
    </row>
    <row r="254" spans="2:36">
      <c r="B254" s="125">
        <v>44281</v>
      </c>
      <c r="C254" s="365">
        <v>276752.98</v>
      </c>
      <c r="D254" s="100">
        <f t="shared" si="983"/>
        <v>0.31185068830298729</v>
      </c>
      <c r="E254" s="100">
        <f t="shared" si="984"/>
        <v>1.5464724320741056E-3</v>
      </c>
      <c r="F254" s="100">
        <f t="shared" si="998"/>
        <v>-5.7680638322004079E-3</v>
      </c>
      <c r="G254" s="110">
        <f t="shared" si="996"/>
        <v>294.61999999999534</v>
      </c>
      <c r="H254" s="100">
        <f t="shared" si="995"/>
        <v>-2.7973979255672362E-3</v>
      </c>
      <c r="I254" s="100"/>
      <c r="J254" s="362">
        <f t="shared" si="997"/>
        <v>294.61999999999534</v>
      </c>
      <c r="K254" s="362"/>
      <c r="L254" s="365">
        <v>13343.65</v>
      </c>
      <c r="M254" s="100">
        <f t="shared" si="985"/>
        <v>0.88722061853920431</v>
      </c>
      <c r="N254" s="100">
        <f t="shared" si="986"/>
        <v>7.6930216416675648E-2</v>
      </c>
      <c r="O254" s="362">
        <f t="shared" si="981"/>
        <v>255.57999999999993</v>
      </c>
      <c r="P254" s="362"/>
      <c r="Q254" s="365">
        <v>399858.29</v>
      </c>
      <c r="R254" s="100">
        <f t="shared" si="987"/>
        <v>0.37010714677067458</v>
      </c>
      <c r="S254" s="100">
        <f t="shared" si="988"/>
        <v>1.6337544664802389E-2</v>
      </c>
      <c r="T254" s="362">
        <f t="shared" si="982"/>
        <v>2932.4099999999744</v>
      </c>
      <c r="U254" s="362"/>
      <c r="V254" s="365">
        <v>61330.400000000001</v>
      </c>
      <c r="W254" s="365">
        <v>89337.55</v>
      </c>
      <c r="X254" s="100">
        <f t="shared" si="989"/>
        <v>-3.1399324305543215E-2</v>
      </c>
      <c r="Y254" s="100">
        <f t="shared" si="990"/>
        <v>0.1463390567169818</v>
      </c>
      <c r="Z254" s="35">
        <f t="shared" si="991"/>
        <v>150667.95000000001</v>
      </c>
      <c r="AA254" s="100">
        <f t="shared" si="992"/>
        <v>0.32151027339768107</v>
      </c>
      <c r="AB254" s="100">
        <f t="shared" si="993"/>
        <v>2.2230057744877154E-2</v>
      </c>
      <c r="AC254" s="100">
        <f t="shared" si="994"/>
        <v>6.6664575833117162E-2</v>
      </c>
      <c r="AD254" s="100"/>
      <c r="AE254" s="100"/>
      <c r="AF254" s="365">
        <v>740331.47</v>
      </c>
      <c r="AG254" s="100">
        <f t="shared" si="978"/>
        <v>0.3962621596996122</v>
      </c>
      <c r="AH254" s="100">
        <f t="shared" si="979"/>
        <v>1.0180916352743293E-2</v>
      </c>
      <c r="AI254" s="100">
        <f t="shared" si="980"/>
        <v>1.7455568471608462E-2</v>
      </c>
      <c r="AJ254" s="100"/>
    </row>
    <row r="255" spans="2:36">
      <c r="B255" s="125">
        <v>44274</v>
      </c>
      <c r="C255" s="365">
        <v>276458.36</v>
      </c>
      <c r="D255" s="100">
        <f t="shared" si="983"/>
        <v>0.31516017234095078</v>
      </c>
      <c r="E255" s="100">
        <f t="shared" si="984"/>
        <v>3.6745973439188405E-4</v>
      </c>
      <c r="F255" s="100">
        <f t="shared" si="998"/>
        <v>-7.6601866030602738E-3</v>
      </c>
      <c r="G255" s="110">
        <f t="shared" si="996"/>
        <v>-182.48999999999069</v>
      </c>
      <c r="H255" s="100">
        <f t="shared" si="995"/>
        <v>-2.2450881861270644E-3</v>
      </c>
      <c r="I255" s="100"/>
      <c r="J255" s="362">
        <f t="shared" si="997"/>
        <v>-182.48999999999069</v>
      </c>
      <c r="K255" s="362"/>
      <c r="L255" s="365">
        <v>13088.07</v>
      </c>
      <c r="M255" s="100">
        <f t="shared" si="985"/>
        <v>0.85549265703482869</v>
      </c>
      <c r="N255" s="100">
        <f t="shared" si="986"/>
        <v>7.5650149290040145E-2</v>
      </c>
      <c r="O255" s="362">
        <f t="shared" si="981"/>
        <v>305.13999999999942</v>
      </c>
      <c r="P255" s="362"/>
      <c r="Q255" s="365">
        <v>396925.88</v>
      </c>
      <c r="R255" s="100">
        <f t="shared" si="987"/>
        <v>0.36559106231619343</v>
      </c>
      <c r="S255" s="100">
        <f t="shared" si="988"/>
        <v>1.7225822914453418E-2</v>
      </c>
      <c r="T255" s="362">
        <f t="shared" si="982"/>
        <v>71.210000000020955</v>
      </c>
      <c r="U255" s="362"/>
      <c r="V255" s="365">
        <v>61358.559999999998</v>
      </c>
      <c r="W255" s="365">
        <v>86006.399999999994</v>
      </c>
      <c r="X255" s="100">
        <f t="shared" si="989"/>
        <v>-2.7440115074160262E-2</v>
      </c>
      <c r="Y255" s="100">
        <f t="shared" si="990"/>
        <v>0.13616581291040106</v>
      </c>
      <c r="Z255" s="35">
        <f t="shared" si="991"/>
        <v>147364.96</v>
      </c>
      <c r="AA255" s="100">
        <f t="shared" si="992"/>
        <v>0.29425760146551111</v>
      </c>
      <c r="AB255" s="100">
        <f t="shared" si="993"/>
        <v>1.5476397859302153E-2</v>
      </c>
      <c r="AC255" s="100">
        <f t="shared" si="994"/>
        <v>6.179471852723304E-2</v>
      </c>
      <c r="AD255" s="100"/>
      <c r="AE255" s="100"/>
      <c r="AF255" s="365">
        <v>740797.98</v>
      </c>
      <c r="AG255" s="100">
        <f t="shared" ref="AG255:AG318" si="999">(AF255-AF307)/AF307</f>
        <v>0.40376007484365845</v>
      </c>
      <c r="AH255" s="100">
        <f t="shared" ref="AH255:AH318" si="1000">(AF255-AF259)/AF259</f>
        <v>1.2853872597456385E-2</v>
      </c>
      <c r="AI255" s="100">
        <f t="shared" si="980"/>
        <v>2.0687060117708572E-2</v>
      </c>
      <c r="AJ255" s="100"/>
    </row>
    <row r="256" spans="2:36">
      <c r="B256" s="125">
        <v>44267</v>
      </c>
      <c r="C256" s="365">
        <v>276640.84999999998</v>
      </c>
      <c r="D256" s="100">
        <f t="shared" si="983"/>
        <v>0.31847352842716259</v>
      </c>
      <c r="E256" s="100">
        <f t="shared" si="984"/>
        <v>-6.9684419992717861E-4</v>
      </c>
      <c r="F256" s="100">
        <f t="shared" si="998"/>
        <v>-1.0372632337033789E-2</v>
      </c>
      <c r="G256" s="110">
        <f t="shared" si="996"/>
        <v>321.10999999998603</v>
      </c>
      <c r="H256" s="100">
        <f t="shared" si="995"/>
        <v>5.854332728862545E-4</v>
      </c>
      <c r="I256" s="100"/>
      <c r="J256" s="362">
        <f t="shared" si="997"/>
        <v>321.10999999998603</v>
      </c>
      <c r="K256" s="362"/>
      <c r="L256" s="365">
        <v>12782.93</v>
      </c>
      <c r="M256" s="100">
        <f t="shared" si="985"/>
        <v>0.8103799651886231</v>
      </c>
      <c r="N256" s="100">
        <f t="shared" si="986"/>
        <v>5.6854503334364044E-2</v>
      </c>
      <c r="O256" s="362">
        <f t="shared" si="981"/>
        <v>295.96000000000095</v>
      </c>
      <c r="P256" s="362"/>
      <c r="Q256" s="365">
        <v>396854.67</v>
      </c>
      <c r="R256" s="100">
        <f t="shared" si="987"/>
        <v>0.36683007472961204</v>
      </c>
      <c r="S256" s="100">
        <f t="shared" si="988"/>
        <v>1.531977604230678E-2</v>
      </c>
      <c r="T256" s="362">
        <f t="shared" si="982"/>
        <v>3173.6599999999744</v>
      </c>
      <c r="U256" s="362"/>
      <c r="V256" s="365">
        <v>60854.44</v>
      </c>
      <c r="W256" s="365">
        <v>87711.07</v>
      </c>
      <c r="X256" s="100">
        <f t="shared" si="989"/>
        <v>-3.4581358547139021E-2</v>
      </c>
      <c r="Y256" s="100">
        <f t="shared" si="990"/>
        <v>0.11631274346259929</v>
      </c>
      <c r="Z256" s="35">
        <f t="shared" si="991"/>
        <v>148565.51</v>
      </c>
      <c r="AA256" s="100">
        <f t="shared" si="992"/>
        <v>0.27835445674919207</v>
      </c>
      <c r="AB256" s="100">
        <f t="shared" si="993"/>
        <v>5.6804350963497244E-3</v>
      </c>
      <c r="AC256" s="100">
        <f t="shared" si="994"/>
        <v>4.9144184040295393E-2</v>
      </c>
      <c r="AD256" s="100"/>
      <c r="AE256" s="100"/>
      <c r="AF256" s="365">
        <v>736376.7</v>
      </c>
      <c r="AG256" s="100">
        <f t="shared" si="999"/>
        <v>0.40887031696031617</v>
      </c>
      <c r="AH256" s="100">
        <f t="shared" si="1000"/>
        <v>1.0995916993180969E-2</v>
      </c>
      <c r="AI256" s="100">
        <f t="shared" ref="AI256:AI319" si="1001">(AF256-AF269)/AF269</f>
        <v>1.4753821601267314E-2</v>
      </c>
      <c r="AJ256" s="100"/>
    </row>
    <row r="257" spans="2:36">
      <c r="B257" s="125">
        <v>44260</v>
      </c>
      <c r="C257" s="365">
        <v>276319.74</v>
      </c>
      <c r="D257" s="100">
        <f t="shared" si="983"/>
        <v>0.32602766520918025</v>
      </c>
      <c r="E257" s="100">
        <f t="shared" si="984"/>
        <v>-1.5265110101210504E-3</v>
      </c>
      <c r="F257" s="100">
        <f t="shared" si="998"/>
        <v>-1.1979191472691704E-2</v>
      </c>
      <c r="G257" s="110">
        <f t="shared" si="996"/>
        <v>-5.9100000000325963</v>
      </c>
      <c r="H257" s="100">
        <f t="shared" si="995"/>
        <v>5.315147627599989E-4</v>
      </c>
      <c r="I257" s="100"/>
      <c r="J257" s="362">
        <f t="shared" si="997"/>
        <v>-5.9100000000325963</v>
      </c>
      <c r="K257" s="362"/>
      <c r="L257" s="365">
        <v>12486.97</v>
      </c>
      <c r="M257" s="100">
        <f t="shared" si="985"/>
        <v>0.77975180049400439</v>
      </c>
      <c r="N257" s="100">
        <f t="shared" si="986"/>
        <v>4.1953607210833507E-2</v>
      </c>
      <c r="O257" s="362">
        <f t="shared" si="981"/>
        <v>96.519999999998618</v>
      </c>
      <c r="P257" s="362"/>
      <c r="Q257" s="365">
        <v>393681.01</v>
      </c>
      <c r="R257" s="100">
        <f t="shared" si="987"/>
        <v>0.37898336386660242</v>
      </c>
      <c r="S257" s="100">
        <f t="shared" si="988"/>
        <v>1.397096338507395E-2</v>
      </c>
      <c r="T257" s="362">
        <f t="shared" si="982"/>
        <v>250.4100000000326</v>
      </c>
      <c r="U257" s="362"/>
      <c r="V257" s="365">
        <v>60949.120000000003</v>
      </c>
      <c r="W257" s="365">
        <v>86566.46</v>
      </c>
      <c r="X257" s="100">
        <f t="shared" si="989"/>
        <v>-4.314752648886902E-2</v>
      </c>
      <c r="Y257" s="100">
        <f t="shared" si="990"/>
        <v>9.7452631832498957E-2</v>
      </c>
      <c r="Z257" s="35">
        <f t="shared" si="991"/>
        <v>147515.58000000002</v>
      </c>
      <c r="AA257" s="100">
        <f t="shared" si="992"/>
        <v>0.28491590525656285</v>
      </c>
      <c r="AB257" s="100">
        <f t="shared" si="993"/>
        <v>1.2502015352576716E-2</v>
      </c>
      <c r="AC257" s="100">
        <f t="shared" si="994"/>
        <v>3.4638275356691749E-2</v>
      </c>
      <c r="AD257" s="100"/>
      <c r="AE257" s="100"/>
      <c r="AF257" s="365">
        <v>734919.6</v>
      </c>
      <c r="AG257" s="100">
        <f t="shared" si="999"/>
        <v>0.41707998027903026</v>
      </c>
      <c r="AH257" s="100">
        <f t="shared" si="1000"/>
        <v>1.1896941547677746E-2</v>
      </c>
      <c r="AI257" s="100">
        <f t="shared" si="1001"/>
        <v>1.0236853329054081E-2</v>
      </c>
      <c r="AJ257" s="100"/>
    </row>
    <row r="258" spans="2:36">
      <c r="B258" s="125">
        <v>44253</v>
      </c>
      <c r="C258" s="365">
        <v>276325.65000000002</v>
      </c>
      <c r="D258" s="100">
        <f t="shared" si="983"/>
        <v>0.33448148616240264</v>
      </c>
      <c r="E258" s="100">
        <f t="shared" si="984"/>
        <v>-1.8065515942789886E-3</v>
      </c>
      <c r="F258" s="100">
        <f t="shared" si="998"/>
        <v>-1.2071557992291019E-2</v>
      </c>
      <c r="G258" s="110">
        <f t="shared" si="996"/>
        <v>-31.159999999974389</v>
      </c>
      <c r="H258" s="100">
        <f t="shared" si="995"/>
        <v>3.5593086085521294E-3</v>
      </c>
      <c r="I258" s="100"/>
      <c r="J258" s="362">
        <f t="shared" si="997"/>
        <v>-31.159999999974389</v>
      </c>
      <c r="K258" s="362"/>
      <c r="L258" s="365">
        <v>12390.45</v>
      </c>
      <c r="M258" s="100">
        <f t="shared" si="985"/>
        <v>0.76664204769047384</v>
      </c>
      <c r="N258" s="100">
        <f t="shared" si="986"/>
        <v>3.7903460892815995E-2</v>
      </c>
      <c r="O258" s="362">
        <f t="shared" si="981"/>
        <v>222.86000000000058</v>
      </c>
      <c r="P258" s="362"/>
      <c r="Q258" s="365">
        <v>393430.6</v>
      </c>
      <c r="R258" s="100">
        <f t="shared" si="987"/>
        <v>0.39006220980865935</v>
      </c>
      <c r="S258" s="100">
        <f t="shared" si="988"/>
        <v>1.4532839065109661E-2</v>
      </c>
      <c r="T258" s="362">
        <f t="shared" si="982"/>
        <v>3226.3099999999977</v>
      </c>
      <c r="U258" s="362"/>
      <c r="V258" s="365">
        <v>62394.879999999997</v>
      </c>
      <c r="W258" s="365">
        <v>84996.55</v>
      </c>
      <c r="X258" s="100">
        <f t="shared" si="989"/>
        <v>-1.7200249437403437E-2</v>
      </c>
      <c r="Y258" s="100">
        <f t="shared" si="990"/>
        <v>8.2447515720322995E-2</v>
      </c>
      <c r="Z258" s="35">
        <f t="shared" si="991"/>
        <v>147391.43</v>
      </c>
      <c r="AA258" s="100">
        <f t="shared" si="992"/>
        <v>0.26753304807308292</v>
      </c>
      <c r="AB258" s="100">
        <f t="shared" si="993"/>
        <v>1.3664845310839713E-2</v>
      </c>
      <c r="AC258" s="100">
        <f t="shared" si="994"/>
        <v>3.7898891644026739E-2</v>
      </c>
      <c r="AD258" s="100"/>
      <c r="AE258" s="100"/>
      <c r="AF258" s="365">
        <v>732870.18</v>
      </c>
      <c r="AG258" s="100">
        <f t="shared" si="999"/>
        <v>0.42758898654335997</v>
      </c>
      <c r="AH258" s="100">
        <f t="shared" si="1000"/>
        <v>1.1347716858974876E-2</v>
      </c>
      <c r="AI258" s="100">
        <f t="shared" si="1001"/>
        <v>5.6908444775178833E-3</v>
      </c>
      <c r="AJ258" s="100"/>
    </row>
    <row r="259" spans="2:36">
      <c r="B259" s="125">
        <v>44246</v>
      </c>
      <c r="C259" s="365">
        <v>276356.81</v>
      </c>
      <c r="D259" s="100">
        <f t="shared" si="983"/>
        <v>0.34340191538579951</v>
      </c>
      <c r="E259" s="100">
        <f t="shared" si="984"/>
        <v>-1.6262235602747244E-3</v>
      </c>
      <c r="F259" s="100">
        <f t="shared" si="998"/>
        <v>-1.0479740613511816E-2</v>
      </c>
      <c r="G259" s="110">
        <f t="shared" si="996"/>
        <v>-476.95000000001164</v>
      </c>
      <c r="H259" s="100">
        <f t="shared" si="995"/>
        <v>7.7660068390017368E-3</v>
      </c>
      <c r="I259" s="100"/>
      <c r="J259" s="362">
        <f t="shared" si="997"/>
        <v>-476.95000000001164</v>
      </c>
      <c r="K259" s="362"/>
      <c r="L259" s="365">
        <v>12167.59</v>
      </c>
      <c r="M259" s="100">
        <f t="shared" si="985"/>
        <v>0.7471350356316705</v>
      </c>
      <c r="N259" s="100">
        <f t="shared" si="986"/>
        <v>2.9731886627505946E-2</v>
      </c>
      <c r="O259" s="362">
        <f t="shared" ref="O259:O322" si="1002">L259-L260</f>
        <v>72.329999999999927</v>
      </c>
      <c r="P259" s="362"/>
      <c r="Q259" s="365">
        <v>390204.29</v>
      </c>
      <c r="R259" s="100">
        <f t="shared" si="987"/>
        <v>0.39937235504677265</v>
      </c>
      <c r="S259" s="100">
        <f t="shared" si="988"/>
        <v>1.0276276454636201E-2</v>
      </c>
      <c r="T259" s="362">
        <f t="shared" ref="T259:T322" si="1003">Q259-Q260</f>
        <v>-662.39000000001397</v>
      </c>
      <c r="U259" s="362"/>
      <c r="V259" s="365">
        <v>62466.85</v>
      </c>
      <c r="W259" s="365">
        <v>82652.19</v>
      </c>
      <c r="X259" s="100">
        <f t="shared" si="989"/>
        <v>-6.8765383696945638E-3</v>
      </c>
      <c r="Y259" s="100">
        <f t="shared" si="990"/>
        <v>8.3670663052516456E-2</v>
      </c>
      <c r="Z259" s="35">
        <f t="shared" si="991"/>
        <v>145119.04000000001</v>
      </c>
      <c r="AA259" s="100">
        <f t="shared" si="992"/>
        <v>0.26486591173405361</v>
      </c>
      <c r="AB259" s="100">
        <f t="shared" si="993"/>
        <v>2.2393827834137459E-2</v>
      </c>
      <c r="AC259" s="100">
        <f t="shared" si="994"/>
        <v>4.2746868648952809E-2</v>
      </c>
      <c r="AD259" s="100"/>
      <c r="AE259" s="100"/>
      <c r="AF259" s="365">
        <v>731396.7</v>
      </c>
      <c r="AG259" s="100">
        <f t="shared" si="999"/>
        <v>0.44286096829625193</v>
      </c>
      <c r="AH259" s="100">
        <f t="shared" si="1000"/>
        <v>1.11783967300162E-2</v>
      </c>
      <c r="AI259" s="100">
        <f t="shared" si="1001"/>
        <v>5.6583870569174013E-3</v>
      </c>
      <c r="AJ259" s="100"/>
    </row>
    <row r="260" spans="2:36">
      <c r="B260" s="125">
        <v>44239</v>
      </c>
      <c r="C260" s="365">
        <v>276833.76</v>
      </c>
      <c r="D260" s="100">
        <f t="shared" si="983"/>
        <v>0.35016581896542909</v>
      </c>
      <c r="E260" s="100">
        <f t="shared" si="984"/>
        <v>-1.242161807467692E-3</v>
      </c>
      <c r="F260" s="100">
        <f t="shared" si="998"/>
        <v>-9.197661791210815E-3</v>
      </c>
      <c r="G260" s="110">
        <f t="shared" si="996"/>
        <v>91.570000000006985</v>
      </c>
      <c r="H260" s="100">
        <f t="shared" si="995"/>
        <v>1.5061670859824433E-2</v>
      </c>
      <c r="I260" s="100"/>
      <c r="J260" s="362">
        <f t="shared" si="997"/>
        <v>91.570000000006985</v>
      </c>
      <c r="K260" s="362"/>
      <c r="L260" s="365">
        <v>12095.26</v>
      </c>
      <c r="M260" s="100">
        <f t="shared" si="985"/>
        <v>0.73376431632813954</v>
      </c>
      <c r="N260" s="100">
        <f t="shared" si="986"/>
        <v>2.7058743610210063E-2</v>
      </c>
      <c r="O260" s="362">
        <f t="shared" si="1002"/>
        <v>111.06999999999971</v>
      </c>
      <c r="P260" s="362"/>
      <c r="Q260" s="365">
        <v>390866.68</v>
      </c>
      <c r="R260" s="100">
        <f t="shared" si="987"/>
        <v>0.41170753846382224</v>
      </c>
      <c r="S260" s="100">
        <f t="shared" si="988"/>
        <v>1.6197842949861142E-2</v>
      </c>
      <c r="T260" s="362">
        <f t="shared" si="1003"/>
        <v>2609.9899999999907</v>
      </c>
      <c r="U260" s="362"/>
      <c r="V260" s="365">
        <v>62529.98</v>
      </c>
      <c r="W260" s="365">
        <v>85196.38</v>
      </c>
      <c r="X260" s="100">
        <f t="shared" si="989"/>
        <v>1.6926095470483858E-3</v>
      </c>
      <c r="Y260" s="100">
        <f t="shared" si="990"/>
        <v>8.9937340012596317E-2</v>
      </c>
      <c r="Z260" s="35">
        <f t="shared" si="991"/>
        <v>147726.36000000002</v>
      </c>
      <c r="AA260" s="100">
        <f t="shared" si="992"/>
        <v>0.25273555578885287</v>
      </c>
      <c r="AB260" s="100">
        <f t="shared" si="993"/>
        <v>4.2209060732943768E-2</v>
      </c>
      <c r="AC260" s="100">
        <f t="shared" si="994"/>
        <v>5.0755373953442061E-2</v>
      </c>
      <c r="AD260" s="100"/>
      <c r="AE260" s="100"/>
      <c r="AF260" s="365">
        <v>728367.63</v>
      </c>
      <c r="AG260" s="100">
        <f t="shared" si="999"/>
        <v>0.44615447081428727</v>
      </c>
      <c r="AH260" s="100">
        <f t="shared" si="1000"/>
        <v>6.0553438457436621E-3</v>
      </c>
      <c r="AI260" s="100">
        <f t="shared" si="1001"/>
        <v>7.8839985215937783E-3</v>
      </c>
      <c r="AJ260" s="100"/>
    </row>
    <row r="261" spans="2:36">
      <c r="B261" s="125">
        <v>44232</v>
      </c>
      <c r="C261" s="365">
        <v>276742.19</v>
      </c>
      <c r="D261" s="100">
        <f t="shared" si="983"/>
        <v>0.35775741697453184</v>
      </c>
      <c r="E261" s="100">
        <f t="shared" si="984"/>
        <v>-3.897704408029141E-3</v>
      </c>
      <c r="F261" s="100">
        <f t="shared" si="998"/>
        <v>-7.6127840006385969E-3</v>
      </c>
      <c r="G261" s="110">
        <f t="shared" si="996"/>
        <v>-83.559999999997672</v>
      </c>
      <c r="H261" s="100">
        <f t="shared" si="995"/>
        <v>2.3254432120099484E-2</v>
      </c>
      <c r="I261" s="100"/>
      <c r="J261" s="362">
        <f t="shared" si="997"/>
        <v>-83.559999999997672</v>
      </c>
      <c r="K261" s="362"/>
      <c r="L261" s="365">
        <v>11984.19</v>
      </c>
      <c r="M261" s="100">
        <f t="shared" si="985"/>
        <v>0.7223340820998807</v>
      </c>
      <c r="N261" s="100">
        <f t="shared" si="986"/>
        <v>1.7891815036089369E-2</v>
      </c>
      <c r="O261" s="362">
        <f t="shared" si="1002"/>
        <v>46.230000000001382</v>
      </c>
      <c r="P261" s="362"/>
      <c r="Q261" s="365">
        <v>388256.69</v>
      </c>
      <c r="R261" s="100">
        <f t="shared" si="987"/>
        <v>0.4216797575514793</v>
      </c>
      <c r="S261" s="100">
        <f t="shared" si="988"/>
        <v>5.4885130646640263E-3</v>
      </c>
      <c r="T261" s="362">
        <f t="shared" si="1003"/>
        <v>461.84999999997672</v>
      </c>
      <c r="U261" s="362"/>
      <c r="V261" s="365">
        <v>62946.400000000001</v>
      </c>
      <c r="W261" s="365">
        <v>82747.710000000006</v>
      </c>
      <c r="X261" s="100">
        <f t="shared" si="989"/>
        <v>1.8463312270943961E-2</v>
      </c>
      <c r="Y261" s="100">
        <f t="shared" si="990"/>
        <v>0.10142098553218551</v>
      </c>
      <c r="Z261" s="35">
        <f t="shared" si="991"/>
        <v>145694.11000000002</v>
      </c>
      <c r="AA261" s="100">
        <f t="shared" si="992"/>
        <v>0.24957071608271114</v>
      </c>
      <c r="AB261" s="100">
        <f t="shared" si="993"/>
        <v>2.2709778048265086E-2</v>
      </c>
      <c r="AC261" s="100">
        <f t="shared" si="994"/>
        <v>6.397781228116653E-2</v>
      </c>
      <c r="AD261" s="100"/>
      <c r="AE261" s="100"/>
      <c r="AF261" s="365">
        <v>726279.1</v>
      </c>
      <c r="AG261" s="100">
        <f t="shared" si="999"/>
        <v>0.45078386232070444</v>
      </c>
      <c r="AH261" s="100">
        <f t="shared" si="1000"/>
        <v>5.2078545379333693E-3</v>
      </c>
      <c r="AI261" s="100">
        <f t="shared" si="1001"/>
        <v>1.1487925539422041E-2</v>
      </c>
      <c r="AJ261" s="100"/>
    </row>
    <row r="262" spans="2:36">
      <c r="B262" s="125">
        <v>44225</v>
      </c>
      <c r="C262" s="365">
        <v>276825.75</v>
      </c>
      <c r="D262" s="100">
        <f t="shared" si="983"/>
        <v>0.36568281365664307</v>
      </c>
      <c r="E262" s="100">
        <f t="shared" si="984"/>
        <v>-5.2155920969862114E-3</v>
      </c>
      <c r="F262" s="100">
        <f t="shared" si="998"/>
        <v>-5.4755549194256689E-3</v>
      </c>
      <c r="G262" s="110">
        <f t="shared" si="996"/>
        <v>18.789999999979045</v>
      </c>
      <c r="H262" s="100">
        <f t="shared" si="995"/>
        <v>4.1983277347625456E-2</v>
      </c>
      <c r="I262" s="100"/>
      <c r="J262" s="362">
        <f t="shared" si="997"/>
        <v>18.789999999979045</v>
      </c>
      <c r="K262" s="362"/>
      <c r="L262" s="365">
        <v>11937.96</v>
      </c>
      <c r="M262" s="100">
        <f t="shared" si="985"/>
        <v>0.71066482292166699</v>
      </c>
      <c r="N262" s="100">
        <f t="shared" si="986"/>
        <v>1.2919905410714062E-2</v>
      </c>
      <c r="O262" s="362">
        <f t="shared" si="1002"/>
        <v>121.68999999999869</v>
      </c>
      <c r="P262" s="362"/>
      <c r="Q262" s="365">
        <v>387794.84</v>
      </c>
      <c r="R262" s="100">
        <f t="shared" si="987"/>
        <v>0.43199266313707901</v>
      </c>
      <c r="S262" s="100">
        <f t="shared" si="988"/>
        <v>5.1507012587568932E-3</v>
      </c>
      <c r="T262" s="362">
        <f t="shared" si="1003"/>
        <v>1559.6100000000442</v>
      </c>
      <c r="U262" s="362"/>
      <c r="V262" s="365">
        <v>62716.21</v>
      </c>
      <c r="W262" s="365">
        <v>82688.289999999994</v>
      </c>
      <c r="X262" s="100">
        <f t="shared" si="989"/>
        <v>2.0070182857654023E-2</v>
      </c>
      <c r="Y262" s="100">
        <f t="shared" si="990"/>
        <v>8.4977442525775645E-2</v>
      </c>
      <c r="Z262" s="35">
        <f t="shared" si="991"/>
        <v>145404.5</v>
      </c>
      <c r="AA262" s="100">
        <f t="shared" si="992"/>
        <v>0.22575106963281369</v>
      </c>
      <c r="AB262" s="100">
        <f t="shared" si="993"/>
        <v>2.7164222971577698E-3</v>
      </c>
      <c r="AC262" s="100">
        <f t="shared" si="994"/>
        <v>5.5995515861810993E-2</v>
      </c>
      <c r="AD262" s="100"/>
      <c r="AE262" s="100"/>
      <c r="AF262" s="365">
        <v>724647.09</v>
      </c>
      <c r="AG262" s="100">
        <f t="shared" si="999"/>
        <v>0.45280896071866666</v>
      </c>
      <c r="AH262" s="100">
        <f t="shared" si="1000"/>
        <v>-5.610047752179095E-3</v>
      </c>
      <c r="AI262" s="100">
        <f t="shared" si="1001"/>
        <v>1.1280289756097626E-2</v>
      </c>
      <c r="AJ262" s="100"/>
    </row>
    <row r="263" spans="2:36">
      <c r="B263" s="125">
        <v>44218</v>
      </c>
      <c r="C263" s="365">
        <v>276806.96000000002</v>
      </c>
      <c r="D263" s="100">
        <f t="shared" ref="D263:D326" si="1004">(C263-C315)/C315</f>
        <v>0.37391188592013486</v>
      </c>
      <c r="E263" s="100">
        <f t="shared" ref="E263:E326" si="1005">(C263-C267)/C267</f>
        <v>-5.5741412955239208E-3</v>
      </c>
      <c r="F263" s="100">
        <f t="shared" si="998"/>
        <v>-4.7239546529403943E-3</v>
      </c>
      <c r="G263" s="110">
        <f t="shared" si="996"/>
        <v>-371.09999999997672</v>
      </c>
      <c r="H263" s="100">
        <f t="shared" si="995"/>
        <v>5.7667083507441562E-2</v>
      </c>
      <c r="I263" s="100"/>
      <c r="J263" s="362">
        <f t="shared" si="997"/>
        <v>-371.09999999997672</v>
      </c>
      <c r="K263" s="362"/>
      <c r="L263" s="365">
        <v>11816.27</v>
      </c>
      <c r="M263" s="100">
        <f t="shared" ref="M263:M326" si="1006">(L263-L315)/L315</f>
        <v>0.69496614018151326</v>
      </c>
      <c r="N263" s="100">
        <f t="shared" ref="N263:N326" si="1007">(L263-L267)/L267</f>
        <v>1.9946155393221858E-2</v>
      </c>
      <c r="O263" s="362">
        <f t="shared" si="1002"/>
        <v>39.670000000000073</v>
      </c>
      <c r="P263" s="362"/>
      <c r="Q263" s="365">
        <v>386235.23</v>
      </c>
      <c r="R263" s="100">
        <f t="shared" ref="R263:R326" si="1008">(Q263-Q315)/Q315</f>
        <v>0.44403353187170225</v>
      </c>
      <c r="S263" s="100">
        <f t="shared" ref="S263:S326" si="1009">(Q263-Q267)/Q267</f>
        <v>3.5443554077103771E-3</v>
      </c>
      <c r="T263" s="362">
        <f t="shared" si="1003"/>
        <v>1598.8299999999581</v>
      </c>
      <c r="U263" s="362"/>
      <c r="V263" s="365">
        <v>62816.31</v>
      </c>
      <c r="W263" s="365">
        <v>79124.14</v>
      </c>
      <c r="X263" s="100">
        <f t="shared" ref="X263:X326" si="1010">(V263-V276)/V276</f>
        <v>2.1372192199653091E-2</v>
      </c>
      <c r="Y263" s="100">
        <f t="shared" ref="Y263:Y326" si="1011">(W263-W276)/W276</f>
        <v>8.701877344757615E-2</v>
      </c>
      <c r="Z263" s="35">
        <f t="shared" ref="Z263:Z326" si="1012">V263+W263</f>
        <v>141940.45000000001</v>
      </c>
      <c r="AA263" s="100">
        <f t="shared" ref="AA263:AA326" si="1013">(Z263-Z315)/Z315</f>
        <v>0.23192936590382007</v>
      </c>
      <c r="AB263" s="100">
        <f t="shared" ref="AB263:AB326" si="1014">(Z263-Z267)/Z267</f>
        <v>4.8776126097937545E-3</v>
      </c>
      <c r="AC263" s="100">
        <f t="shared" si="994"/>
        <v>5.6954506272603955E-2</v>
      </c>
      <c r="AD263" s="100"/>
      <c r="AE263" s="100"/>
      <c r="AF263" s="365">
        <v>723311.24</v>
      </c>
      <c r="AG263" s="100">
        <f t="shared" si="999"/>
        <v>0.46306948786364982</v>
      </c>
      <c r="AH263" s="100">
        <f t="shared" si="1000"/>
        <v>-5.9357481100944685E-3</v>
      </c>
      <c r="AI263" s="100">
        <f t="shared" si="1001"/>
        <v>1.2890508349565087E-2</v>
      </c>
      <c r="AJ263" s="100"/>
    </row>
    <row r="264" spans="2:36">
      <c r="B264" s="125">
        <v>44211</v>
      </c>
      <c r="C264" s="365">
        <v>277178.06</v>
      </c>
      <c r="D264" s="100">
        <f t="shared" si="1004"/>
        <v>0.38285589930016573</v>
      </c>
      <c r="E264" s="100">
        <f t="shared" si="1005"/>
        <v>-5.0768428991412127E-3</v>
      </c>
      <c r="F264" s="100">
        <f t="shared" si="998"/>
        <v>-2.1586686821393202E-3</v>
      </c>
      <c r="G264" s="110">
        <f t="shared" si="996"/>
        <v>-647.01000000000931</v>
      </c>
      <c r="H264" s="100">
        <f t="shared" si="995"/>
        <v>7.5994517738894179E-2</v>
      </c>
      <c r="I264" s="100"/>
      <c r="J264" s="362">
        <f t="shared" si="997"/>
        <v>-647.01000000000931</v>
      </c>
      <c r="K264" s="362"/>
      <c r="L264" s="365">
        <v>11776.6</v>
      </c>
      <c r="M264" s="100">
        <f t="shared" si="1006"/>
        <v>0.68897047750855145</v>
      </c>
      <c r="N264" s="100">
        <f t="shared" si="1007"/>
        <v>3.1928932319916808E-2</v>
      </c>
      <c r="O264" s="362">
        <f t="shared" si="1002"/>
        <v>3.0599999999994907</v>
      </c>
      <c r="P264" s="362"/>
      <c r="Q264" s="365">
        <v>384636.4</v>
      </c>
      <c r="R264" s="100">
        <f t="shared" si="1008"/>
        <v>0.45314216789124939</v>
      </c>
      <c r="S264" s="100">
        <f t="shared" si="1009"/>
        <v>2.3835759957012725E-3</v>
      </c>
      <c r="T264" s="362">
        <f t="shared" si="1003"/>
        <v>-1500.9699999999721</v>
      </c>
      <c r="U264" s="362"/>
      <c r="V264" s="365">
        <v>62484.53</v>
      </c>
      <c r="W264" s="365">
        <v>79258.97</v>
      </c>
      <c r="X264" s="100">
        <f t="shared" si="1010"/>
        <v>2.4683773993581057E-2</v>
      </c>
      <c r="Y264" s="100">
        <f t="shared" si="1011"/>
        <v>0.11137040931521683</v>
      </c>
      <c r="Z264" s="35">
        <f t="shared" si="1012"/>
        <v>141743.5</v>
      </c>
      <c r="AA264" s="100">
        <f t="shared" si="1013"/>
        <v>0.24857640347524482</v>
      </c>
      <c r="AB264" s="100">
        <f t="shared" si="1014"/>
        <v>2.129094789945225E-2</v>
      </c>
      <c r="AC264" s="100">
        <f t="shared" si="994"/>
        <v>7.1413777735582676E-2</v>
      </c>
      <c r="AD264" s="100"/>
      <c r="AE264" s="100"/>
      <c r="AF264" s="365">
        <v>723983.66</v>
      </c>
      <c r="AG264" s="100">
        <f t="shared" si="999"/>
        <v>0.46916400692600652</v>
      </c>
      <c r="AH264" s="100">
        <f t="shared" si="1000"/>
        <v>-2.4800641348148179E-3</v>
      </c>
      <c r="AI264" s="100">
        <f t="shared" si="1001"/>
        <v>1.7576329223619035E-2</v>
      </c>
      <c r="AJ264" s="100"/>
    </row>
    <row r="265" spans="2:36">
      <c r="B265" s="125">
        <v>44204</v>
      </c>
      <c r="C265" s="365">
        <v>277825.07</v>
      </c>
      <c r="D265" s="100">
        <f t="shared" si="1004"/>
        <v>0.39005752257463855</v>
      </c>
      <c r="E265" s="100">
        <f t="shared" si="1005"/>
        <v>-6.1363218957744175E-3</v>
      </c>
      <c r="F265" s="100">
        <f t="shared" si="998"/>
        <v>-3.1822850209765739E-4</v>
      </c>
      <c r="G265" s="110">
        <f t="shared" si="996"/>
        <v>-452.05999999999767</v>
      </c>
      <c r="H265" s="100">
        <f t="shared" si="995"/>
        <v>0.10603378950787934</v>
      </c>
      <c r="I265" s="100"/>
      <c r="J265" s="362">
        <f t="shared" si="997"/>
        <v>-452.05999999999767</v>
      </c>
      <c r="K265" s="362"/>
      <c r="L265" s="365">
        <v>11773.54</v>
      </c>
      <c r="M265" s="100">
        <f t="shared" si="1006"/>
        <v>0.67792643856388746</v>
      </c>
      <c r="N265" s="100">
        <f t="shared" si="1007"/>
        <v>3.7607926809385316E-2</v>
      </c>
      <c r="O265" s="362">
        <f t="shared" si="1002"/>
        <v>-12.149999999999636</v>
      </c>
      <c r="P265" s="362"/>
      <c r="Q265" s="365">
        <v>386137.37</v>
      </c>
      <c r="R265" s="100">
        <f t="shared" si="1008"/>
        <v>0.46300979924681807</v>
      </c>
      <c r="S265" s="100">
        <f t="shared" si="1009"/>
        <v>3.1312539446897367E-3</v>
      </c>
      <c r="T265" s="362">
        <f t="shared" si="1003"/>
        <v>329.71000000002095</v>
      </c>
      <c r="U265" s="362"/>
      <c r="V265" s="365">
        <v>62874.19</v>
      </c>
      <c r="W265" s="365">
        <v>79584.710000000006</v>
      </c>
      <c r="X265" s="100">
        <f t="shared" si="1010"/>
        <v>3.7343699369550891E-2</v>
      </c>
      <c r="Y265" s="100">
        <f t="shared" si="1011"/>
        <v>9.2968663951665212E-2</v>
      </c>
      <c r="Z265" s="35">
        <f t="shared" si="1012"/>
        <v>142458.90000000002</v>
      </c>
      <c r="AA265" s="100">
        <f t="shared" si="1013"/>
        <v>0.23067732697515927</v>
      </c>
      <c r="AB265" s="100">
        <f t="shared" si="1014"/>
        <v>6.0203502130343183E-3</v>
      </c>
      <c r="AC265" s="100">
        <f t="shared" ref="AC265:AC328" si="1015">(Z265-Z278)/Z278</f>
        <v>6.7700178840786288E-2</v>
      </c>
      <c r="AD265" s="100"/>
      <c r="AE265" s="100"/>
      <c r="AF265" s="365">
        <v>722516.34</v>
      </c>
      <c r="AG265" s="100">
        <f t="shared" si="999"/>
        <v>0.47038760270475993</v>
      </c>
      <c r="AH265" s="100">
        <f t="shared" si="1000"/>
        <v>-4.3462575820763854E-3</v>
      </c>
      <c r="AI265" s="100">
        <f t="shared" si="1001"/>
        <v>1.7391079905440008E-2</v>
      </c>
      <c r="AJ265" s="100"/>
    </row>
    <row r="266" spans="2:36">
      <c r="B266" s="125">
        <v>44196</v>
      </c>
      <c r="C266" s="365">
        <v>278277.13</v>
      </c>
      <c r="D266" s="100">
        <f t="shared" si="1004"/>
        <v>0.39687817498403721</v>
      </c>
      <c r="E266" s="100">
        <f t="shared" si="1005"/>
        <v>-4.9802631644815061E-3</v>
      </c>
      <c r="F266" s="100">
        <f t="shared" si="998"/>
        <v>2.6944538548608192E-3</v>
      </c>
      <c r="G266" s="110">
        <f t="shared" si="996"/>
        <v>-81.440000000002328</v>
      </c>
      <c r="H266" s="100">
        <f t="shared" si="995"/>
        <v>0.13009883268618386</v>
      </c>
      <c r="I266" s="100"/>
      <c r="J266" s="362">
        <f t="shared" si="997"/>
        <v>-81.440000000002328</v>
      </c>
      <c r="K266" s="362"/>
      <c r="L266" s="365">
        <v>11785.69</v>
      </c>
      <c r="M266" s="100">
        <f t="shared" si="1006"/>
        <v>0.67154888267364088</v>
      </c>
      <c r="N266" s="100">
        <f t="shared" si="1007"/>
        <v>4.4727868090994584E-2</v>
      </c>
      <c r="O266" s="362">
        <f t="shared" si="1002"/>
        <v>200.5</v>
      </c>
      <c r="P266" s="362"/>
      <c r="Q266" s="365">
        <v>385807.66</v>
      </c>
      <c r="R266" s="100">
        <f t="shared" si="1008"/>
        <v>0.47805673341849036</v>
      </c>
      <c r="S266" s="100">
        <f t="shared" si="1009"/>
        <v>5.2251912456368864E-3</v>
      </c>
      <c r="T266" s="362">
        <f t="shared" si="1003"/>
        <v>936.54999999998836</v>
      </c>
      <c r="U266" s="362"/>
      <c r="V266" s="365">
        <v>63571.46</v>
      </c>
      <c r="W266" s="365">
        <v>81439.13</v>
      </c>
      <c r="X266" s="100">
        <f t="shared" si="1010"/>
        <v>5.2796263346374384E-2</v>
      </c>
      <c r="Y266" s="100">
        <f t="shared" si="1011"/>
        <v>0.11158363323026334</v>
      </c>
      <c r="Z266" s="35">
        <f t="shared" si="1012"/>
        <v>145010.59</v>
      </c>
      <c r="AA266" s="100">
        <f t="shared" si="1013"/>
        <v>0.24427569865912038</v>
      </c>
      <c r="AB266" s="100">
        <f t="shared" si="1014"/>
        <v>1.7068886866433434E-2</v>
      </c>
      <c r="AC266" s="100">
        <f t="shared" si="1015"/>
        <v>8.5022839933406882E-2</v>
      </c>
      <c r="AD266" s="100"/>
      <c r="AE266" s="100"/>
      <c r="AF266" s="365">
        <v>728735.33</v>
      </c>
      <c r="AG266" s="100">
        <f t="shared" si="999"/>
        <v>0.4901105480827917</v>
      </c>
      <c r="AH266" s="100">
        <f t="shared" si="1000"/>
        <v>1.7358180254136721E-3</v>
      </c>
      <c r="AI266" s="100">
        <f t="shared" si="1001"/>
        <v>2.7024022882006123E-2</v>
      </c>
      <c r="AJ266" s="100"/>
    </row>
    <row r="267" spans="2:36">
      <c r="B267" s="125">
        <v>44190</v>
      </c>
      <c r="C267" s="365">
        <v>278358.57</v>
      </c>
      <c r="D267" s="100">
        <f t="shared" si="1004"/>
        <v>0.40125658667223768</v>
      </c>
      <c r="E267" s="100">
        <f t="shared" si="1005"/>
        <v>-4.8033963564591831E-3</v>
      </c>
      <c r="F267" s="100">
        <f t="shared" si="998"/>
        <v>4.6128844249303854E-3</v>
      </c>
      <c r="G267" s="110">
        <f t="shared" si="996"/>
        <v>-233.85999999998603</v>
      </c>
      <c r="H267" s="100">
        <f t="shared" si="995"/>
        <v>0.16468917584972204</v>
      </c>
      <c r="I267" s="100"/>
      <c r="J267" s="362">
        <f t="shared" si="997"/>
        <v>-233.85999999998603</v>
      </c>
      <c r="K267" s="362"/>
      <c r="L267" s="365">
        <v>11585.19</v>
      </c>
      <c r="M267" s="100">
        <f t="shared" si="1006"/>
        <v>0.65275578419372249</v>
      </c>
      <c r="N267" s="100">
        <f t="shared" si="1007"/>
        <v>3.2326389786151162E-2</v>
      </c>
      <c r="O267" s="362">
        <f t="shared" si="1002"/>
        <v>172.97000000000116</v>
      </c>
      <c r="P267" s="362"/>
      <c r="Q267" s="365">
        <v>384871.11</v>
      </c>
      <c r="R267" s="100">
        <f t="shared" si="1008"/>
        <v>0.48665146349399896</v>
      </c>
      <c r="S267" s="100">
        <f t="shared" si="1009"/>
        <v>2.3434042506977628E-3</v>
      </c>
      <c r="T267" s="362">
        <f t="shared" si="1003"/>
        <v>1149.3399999999674</v>
      </c>
      <c r="U267" s="362"/>
      <c r="V267" s="365">
        <v>63318.559999999998</v>
      </c>
      <c r="W267" s="365">
        <v>77932.92</v>
      </c>
      <c r="X267" s="100">
        <f t="shared" si="1010"/>
        <v>5.9371316082967376E-2</v>
      </c>
      <c r="Y267" s="100">
        <f t="shared" si="1011"/>
        <v>8.7507969712788999E-2</v>
      </c>
      <c r="Z267" s="35">
        <f t="shared" si="1012"/>
        <v>141251.47999999998</v>
      </c>
      <c r="AA267" s="100">
        <f t="shared" si="1013"/>
        <v>0.22662004198860919</v>
      </c>
      <c r="AB267" s="100">
        <f t="shared" si="1014"/>
        <v>-5.3373216130788758E-3</v>
      </c>
      <c r="AC267" s="100">
        <f t="shared" si="1015"/>
        <v>7.4712548790487318E-2</v>
      </c>
      <c r="AD267" s="100"/>
      <c r="AE267" s="100"/>
      <c r="AF267" s="365">
        <v>727630.27</v>
      </c>
      <c r="AG267" s="100">
        <f t="shared" si="999"/>
        <v>0.48228019560884405</v>
      </c>
      <c r="AH267" s="100">
        <f t="shared" si="1000"/>
        <v>-1.4996916592999951E-3</v>
      </c>
      <c r="AI267" s="100">
        <f t="shared" si="1001"/>
        <v>2.7104609089816732E-2</v>
      </c>
      <c r="AJ267" s="100"/>
    </row>
    <row r="268" spans="2:36">
      <c r="B268" s="125">
        <v>44183</v>
      </c>
      <c r="C268" s="365">
        <v>278592.43</v>
      </c>
      <c r="D268" s="100">
        <f t="shared" si="1004"/>
        <v>0.41404894275143939</v>
      </c>
      <c r="E268" s="100">
        <f t="shared" si="1005"/>
        <v>-2.4749033804810244E-3</v>
      </c>
      <c r="F268" s="100">
        <f t="shared" si="998"/>
        <v>7.6441251467245395E-3</v>
      </c>
      <c r="G268" s="110">
        <f t="shared" si="996"/>
        <v>-947.98999999999069</v>
      </c>
      <c r="H268" s="100">
        <f t="shared" si="995"/>
        <v>0.20689397785129082</v>
      </c>
      <c r="I268" s="100"/>
      <c r="J268" s="362">
        <f t="shared" si="997"/>
        <v>-947.98999999999069</v>
      </c>
      <c r="K268" s="362"/>
      <c r="L268" s="365">
        <v>11412.22</v>
      </c>
      <c r="M268" s="100">
        <f t="shared" si="1006"/>
        <v>0.67581553462213373</v>
      </c>
      <c r="N268" s="100">
        <f t="shared" si="1007"/>
        <v>2.3661627691073904E-2</v>
      </c>
      <c r="O268" s="362">
        <f t="shared" si="1002"/>
        <v>65.409999999999854</v>
      </c>
      <c r="P268" s="362"/>
      <c r="Q268" s="365">
        <v>383721.77</v>
      </c>
      <c r="R268" s="100">
        <f t="shared" si="1008"/>
        <v>0.50616162572071954</v>
      </c>
      <c r="S268" s="100">
        <f t="shared" si="1009"/>
        <v>3.8508064621617338E-3</v>
      </c>
      <c r="T268" s="362">
        <f t="shared" si="1003"/>
        <v>-1210.2799999999697</v>
      </c>
      <c r="U268" s="362"/>
      <c r="V268" s="365">
        <v>63089.75</v>
      </c>
      <c r="W268" s="365">
        <v>75698.81</v>
      </c>
      <c r="X268" s="100">
        <f t="shared" si="1010"/>
        <v>6.223753334974369E-2</v>
      </c>
      <c r="Y268" s="100">
        <f t="shared" si="1011"/>
        <v>8.5357154788271009E-2</v>
      </c>
      <c r="Z268" s="35">
        <f t="shared" si="1012"/>
        <v>138788.56</v>
      </c>
      <c r="AA268" s="100">
        <f t="shared" si="1013"/>
        <v>0.22869098919902217</v>
      </c>
      <c r="AB268" s="100">
        <f t="shared" si="1014"/>
        <v>-2.7405339485618461E-3</v>
      </c>
      <c r="AC268" s="100">
        <f t="shared" si="1015"/>
        <v>7.4724023664771752E-2</v>
      </c>
      <c r="AD268" s="100"/>
      <c r="AE268" s="100"/>
      <c r="AF268" s="365">
        <v>725783.65</v>
      </c>
      <c r="AG268" s="100">
        <f t="shared" si="999"/>
        <v>0.48246256100257418</v>
      </c>
      <c r="AH268" s="100">
        <f t="shared" si="1000"/>
        <v>-2.059464020985685E-3</v>
      </c>
      <c r="AI268" s="100">
        <f t="shared" si="1001"/>
        <v>2.6990201998439444E-2</v>
      </c>
      <c r="AJ268" s="100"/>
    </row>
    <row r="269" spans="2:36">
      <c r="B269" s="125">
        <v>44176</v>
      </c>
      <c r="C269" s="365">
        <v>279540.42</v>
      </c>
      <c r="D269" s="100">
        <f t="shared" si="1004"/>
        <v>0.42086005870988585</v>
      </c>
      <c r="E269" s="100">
        <f t="shared" si="1005"/>
        <v>4.8961427199829539E-4</v>
      </c>
      <c r="F269" s="100">
        <f t="shared" si="998"/>
        <v>1.2193337544462526E-2</v>
      </c>
      <c r="G269" s="110">
        <f t="shared" si="996"/>
        <v>-129.54000000003725</v>
      </c>
      <c r="H269" s="100">
        <f t="shared" si="995"/>
        <v>0.25531763453678347</v>
      </c>
      <c r="I269" s="100"/>
      <c r="J269" s="362">
        <f t="shared" si="997"/>
        <v>-129.54000000003725</v>
      </c>
      <c r="K269" s="362"/>
      <c r="L269" s="365">
        <v>11346.81</v>
      </c>
      <c r="M269" s="100">
        <f t="shared" si="1006"/>
        <v>0.6886013408436451</v>
      </c>
      <c r="N269" s="100">
        <f t="shared" si="1007"/>
        <v>2.3167046742573649E-2</v>
      </c>
      <c r="O269" s="362">
        <f t="shared" si="1002"/>
        <v>65.699999999998909</v>
      </c>
      <c r="P269" s="362"/>
      <c r="Q269" s="365">
        <v>384932.05</v>
      </c>
      <c r="R269" s="100">
        <f t="shared" si="1008"/>
        <v>0.51774888910741312</v>
      </c>
      <c r="S269" s="100">
        <f t="shared" si="1009"/>
        <v>4.9745885828047865E-3</v>
      </c>
      <c r="T269" s="362">
        <f t="shared" si="1003"/>
        <v>1129.8300000000163</v>
      </c>
      <c r="U269" s="362"/>
      <c r="V269" s="365">
        <v>63034.25</v>
      </c>
      <c r="W269" s="365">
        <v>78572.13</v>
      </c>
      <c r="X269" s="100">
        <f t="shared" si="1010"/>
        <v>7.5623906829913407E-2</v>
      </c>
      <c r="Y269" s="100">
        <f t="shared" si="1011"/>
        <v>9.6103504408917406E-2</v>
      </c>
      <c r="Z269" s="35">
        <f t="shared" si="1012"/>
        <v>141606.38</v>
      </c>
      <c r="AA269" s="100">
        <f t="shared" si="1013"/>
        <v>0.22151262858623094</v>
      </c>
      <c r="AB269" s="100">
        <f t="shared" si="1014"/>
        <v>7.2248769352552152E-3</v>
      </c>
      <c r="AC269" s="100">
        <f t="shared" si="1015"/>
        <v>8.6891777704110579E-2</v>
      </c>
      <c r="AD269" s="100"/>
      <c r="AE269" s="100"/>
      <c r="AF269" s="365">
        <v>725670.29</v>
      </c>
      <c r="AG269" s="100">
        <f t="shared" si="999"/>
        <v>0.48551883280809216</v>
      </c>
      <c r="AH269" s="100">
        <f t="shared" si="1000"/>
        <v>4.1515347044246888E-3</v>
      </c>
      <c r="AI269" s="100">
        <f t="shared" si="1001"/>
        <v>2.7621870648589605E-2</v>
      </c>
      <c r="AJ269" s="100"/>
    </row>
    <row r="270" spans="2:36">
      <c r="B270" s="125">
        <v>44169</v>
      </c>
      <c r="C270" s="365">
        <v>279669.96000000002</v>
      </c>
      <c r="D270" s="100">
        <f t="shared" si="1004"/>
        <v>0.42916824103280743</v>
      </c>
      <c r="E270" s="100">
        <f t="shared" si="1005"/>
        <v>2.886090491127436E-3</v>
      </c>
      <c r="F270" s="100">
        <f t="shared" si="998"/>
        <v>1.5705171402587589E-2</v>
      </c>
      <c r="G270" s="110">
        <f t="shared" si="996"/>
        <v>-32.130000000004657</v>
      </c>
      <c r="H270" s="100">
        <f t="shared" si="995"/>
        <v>0.2942037369530876</v>
      </c>
      <c r="I270" s="100"/>
      <c r="J270" s="362">
        <f t="shared" si="997"/>
        <v>-32.130000000004657</v>
      </c>
      <c r="K270" s="362"/>
      <c r="L270" s="365">
        <v>11281.11</v>
      </c>
      <c r="M270" s="100">
        <f t="shared" si="1006"/>
        <v>0.7047518303878384</v>
      </c>
      <c r="N270" s="100">
        <f t="shared" si="1007"/>
        <v>-4.3449711129586194E-3</v>
      </c>
      <c r="O270" s="362">
        <f t="shared" si="1002"/>
        <v>58.700000000000728</v>
      </c>
      <c r="P270" s="362"/>
      <c r="Q270" s="365">
        <v>383802.22</v>
      </c>
      <c r="R270" s="100">
        <f t="shared" si="1008"/>
        <v>0.53185509772324857</v>
      </c>
      <c r="S270" s="100">
        <f t="shared" si="1009"/>
        <v>9.3726201607364206E-3</v>
      </c>
      <c r="T270" s="362">
        <f t="shared" si="1003"/>
        <v>-169.09000000002561</v>
      </c>
      <c r="U270" s="362"/>
      <c r="V270" s="365">
        <v>63697.51</v>
      </c>
      <c r="W270" s="365">
        <v>78879.45</v>
      </c>
      <c r="X270" s="100">
        <f t="shared" si="1010"/>
        <v>9.2905581620075395E-2</v>
      </c>
      <c r="Y270" s="100">
        <f t="shared" si="1011"/>
        <v>0.12553450062691043</v>
      </c>
      <c r="Z270" s="35">
        <f t="shared" si="1012"/>
        <v>142576.95999999999</v>
      </c>
      <c r="AA270" s="100">
        <f t="shared" si="1013"/>
        <v>0.23494267632110183</v>
      </c>
      <c r="AB270" s="100">
        <f t="shared" si="1014"/>
        <v>4.1213827947467224E-2</v>
      </c>
      <c r="AC270" s="100">
        <f t="shared" si="1015"/>
        <v>0.11071963905282517</v>
      </c>
      <c r="AD270" s="100"/>
      <c r="AE270" s="100"/>
      <c r="AF270" s="365">
        <v>727472.57</v>
      </c>
      <c r="AG270" s="100">
        <f t="shared" si="999"/>
        <v>0.48993586664614186</v>
      </c>
      <c r="AH270" s="100">
        <f t="shared" si="1000"/>
        <v>1.3150069602900537E-2</v>
      </c>
      <c r="AI270" s="100">
        <f t="shared" si="1001"/>
        <v>3.3121681441881552E-2</v>
      </c>
      <c r="AJ270" s="100"/>
    </row>
    <row r="271" spans="2:36">
      <c r="B271" s="125">
        <v>44162</v>
      </c>
      <c r="C271" s="365">
        <v>279702.09000000003</v>
      </c>
      <c r="D271" s="100">
        <f t="shared" si="1004"/>
        <v>0.43523532321211789</v>
      </c>
      <c r="E271" s="100">
        <f t="shared" si="1005"/>
        <v>4.8579868206873253E-3</v>
      </c>
      <c r="F271" s="100">
        <f t="shared" si="998"/>
        <v>1.9964944391358069E-2</v>
      </c>
      <c r="G271" s="110">
        <f t="shared" si="996"/>
        <v>418.46000000002095</v>
      </c>
      <c r="H271" s="100">
        <f t="shared" si="995"/>
        <v>0.3199635132154402</v>
      </c>
      <c r="I271" s="100"/>
      <c r="J271" s="362">
        <f t="shared" si="997"/>
        <v>418.46000000002095</v>
      </c>
      <c r="K271" s="362"/>
      <c r="L271" s="365">
        <v>11222.41</v>
      </c>
      <c r="M271" s="100">
        <f t="shared" si="1006"/>
        <v>0.71295014431787473</v>
      </c>
      <c r="N271" s="100">
        <f t="shared" si="1007"/>
        <v>4.1194054957020077E-3</v>
      </c>
      <c r="O271" s="362">
        <f t="shared" si="1002"/>
        <v>73.979999999999563</v>
      </c>
      <c r="P271" s="362"/>
      <c r="Q271" s="365">
        <v>383971.31</v>
      </c>
      <c r="R271" s="100">
        <f t="shared" si="1008"/>
        <v>0.54237741501528225</v>
      </c>
      <c r="S271" s="100">
        <f t="shared" si="1009"/>
        <v>1.0552163534084915E-2</v>
      </c>
      <c r="T271" s="362">
        <f t="shared" si="1003"/>
        <v>1721.5100000000093</v>
      </c>
      <c r="U271" s="362"/>
      <c r="V271" s="365">
        <v>63486.87</v>
      </c>
      <c r="W271" s="365">
        <v>78522.559999999998</v>
      </c>
      <c r="X271" s="100">
        <f t="shared" si="1010"/>
        <v>0.1112749292137758</v>
      </c>
      <c r="Y271" s="100">
        <f t="shared" si="1011"/>
        <v>0.11978435584480006</v>
      </c>
      <c r="Z271" s="35">
        <f t="shared" si="1012"/>
        <v>142009.43</v>
      </c>
      <c r="AA271" s="100">
        <f t="shared" si="1013"/>
        <v>0.22660550054575992</v>
      </c>
      <c r="AB271" s="100">
        <f t="shared" si="1014"/>
        <v>3.1338928919612055E-2</v>
      </c>
      <c r="AC271" s="100">
        <f t="shared" si="1015"/>
        <v>0.11596407117209066</v>
      </c>
      <c r="AD271" s="100"/>
      <c r="AE271" s="100"/>
      <c r="AF271" s="365">
        <v>728723.13</v>
      </c>
      <c r="AG271" s="100">
        <f t="shared" si="999"/>
        <v>0.49119834150120656</v>
      </c>
      <c r="AH271" s="100">
        <f t="shared" si="1000"/>
        <v>1.6968601996829154E-2</v>
      </c>
      <c r="AI271" s="100">
        <f t="shared" si="1001"/>
        <v>3.6341465821855073E-2</v>
      </c>
      <c r="AJ271" s="100"/>
    </row>
    <row r="272" spans="2:36">
      <c r="B272" s="125">
        <v>44155</v>
      </c>
      <c r="C272" s="365">
        <v>279283.63</v>
      </c>
      <c r="D272" s="100">
        <f t="shared" si="1004"/>
        <v>0.43988593042783114</v>
      </c>
      <c r="E272" s="100">
        <f t="shared" si="1005"/>
        <v>4.1810610418589189E-3</v>
      </c>
      <c r="F272" s="100">
        <f t="shared" si="998"/>
        <v>2.4044567799812365E-2</v>
      </c>
      <c r="G272" s="110">
        <f t="shared" si="996"/>
        <v>-119.98999999999069</v>
      </c>
      <c r="H272" s="100">
        <f t="shared" si="995"/>
        <v>0.32226186978313931</v>
      </c>
      <c r="I272" s="100"/>
      <c r="J272" s="362">
        <f t="shared" si="997"/>
        <v>-119.98999999999069</v>
      </c>
      <c r="K272" s="362"/>
      <c r="L272" s="365">
        <v>11148.43</v>
      </c>
      <c r="M272" s="100">
        <f t="shared" si="1006"/>
        <v>0.74227975420237668</v>
      </c>
      <c r="N272" s="100">
        <f t="shared" si="1007"/>
        <v>1.4594933045505831E-2</v>
      </c>
      <c r="O272" s="362">
        <f t="shared" si="1002"/>
        <v>58.540000000000873</v>
      </c>
      <c r="P272" s="362"/>
      <c r="Q272" s="365">
        <v>382249.8</v>
      </c>
      <c r="R272" s="100">
        <f t="shared" si="1008"/>
        <v>0.5547606511328812</v>
      </c>
      <c r="S272" s="100">
        <f t="shared" si="1009"/>
        <v>1.065563413511875E-2</v>
      </c>
      <c r="T272" s="362">
        <f t="shared" si="1003"/>
        <v>-776.85000000003492</v>
      </c>
      <c r="U272" s="362"/>
      <c r="V272" s="365">
        <v>62899.38</v>
      </c>
      <c r="W272" s="365">
        <v>76270.58</v>
      </c>
      <c r="X272" s="100">
        <f t="shared" si="1010"/>
        <v>0.10426196652561</v>
      </c>
      <c r="Y272" s="100">
        <f t="shared" si="1011"/>
        <v>0.13663104345721569</v>
      </c>
      <c r="Z272" s="35">
        <f t="shared" si="1012"/>
        <v>139169.96</v>
      </c>
      <c r="AA272" s="100">
        <f t="shared" si="1013"/>
        <v>0.23754207728749044</v>
      </c>
      <c r="AB272" s="100">
        <f t="shared" si="1014"/>
        <v>3.6324151147738515E-2</v>
      </c>
      <c r="AC272" s="100">
        <f t="shared" si="1015"/>
        <v>0.12176954138095122</v>
      </c>
      <c r="AD272" s="100"/>
      <c r="AE272" s="100"/>
      <c r="AF272" s="365">
        <v>727281.46</v>
      </c>
      <c r="AG272" s="100">
        <f t="shared" si="999"/>
        <v>0.50025179830070121</v>
      </c>
      <c r="AH272" s="100">
        <f t="shared" si="1000"/>
        <v>1.8450214782524128E-2</v>
      </c>
      <c r="AI272" s="100">
        <f t="shared" si="1001"/>
        <v>3.7108082793024237E-2</v>
      </c>
      <c r="AJ272" s="100"/>
    </row>
    <row r="273" spans="2:36">
      <c r="B273" s="125">
        <v>44148</v>
      </c>
      <c r="C273" s="365">
        <v>279403.62</v>
      </c>
      <c r="D273" s="100">
        <f t="shared" si="1004"/>
        <v>0.44586326491980638</v>
      </c>
      <c r="E273" s="100">
        <f t="shared" si="1005"/>
        <v>5.8533498496585274E-3</v>
      </c>
      <c r="F273" s="100">
        <f t="shared" si="998"/>
        <v>3.309507132035077E-2</v>
      </c>
      <c r="G273" s="110">
        <f t="shared" si="996"/>
        <v>538.48999999999069</v>
      </c>
      <c r="H273" s="100">
        <f t="shared" si="995"/>
        <v>0.32398572350570187</v>
      </c>
      <c r="I273" s="100"/>
      <c r="J273" s="362">
        <f t="shared" si="997"/>
        <v>538.48999999999069</v>
      </c>
      <c r="K273" s="362"/>
      <c r="L273" s="365">
        <v>11089.89</v>
      </c>
      <c r="M273" s="100">
        <f t="shared" si="1006"/>
        <v>0.75618272716187585</v>
      </c>
      <c r="N273" s="100">
        <f t="shared" si="1007"/>
        <v>2.6476697174337944E-2</v>
      </c>
      <c r="O273" s="362">
        <f t="shared" si="1002"/>
        <v>-240.45000000000073</v>
      </c>
      <c r="P273" s="362"/>
      <c r="Q273" s="365">
        <v>383026.65</v>
      </c>
      <c r="R273" s="100">
        <f t="shared" si="1008"/>
        <v>0.57793292809781693</v>
      </c>
      <c r="S273" s="100">
        <f t="shared" si="1009"/>
        <v>1.7619804107205029E-2</v>
      </c>
      <c r="T273" s="362">
        <f t="shared" si="1003"/>
        <v>2788.2600000000093</v>
      </c>
      <c r="U273" s="362"/>
      <c r="V273" s="365">
        <v>62424.32</v>
      </c>
      <c r="W273" s="365">
        <v>78166.31</v>
      </c>
      <c r="X273" s="100">
        <f t="shared" si="1010"/>
        <v>0.11205721870613745</v>
      </c>
      <c r="Y273" s="100">
        <f t="shared" si="1011"/>
        <v>0.12128092848796231</v>
      </c>
      <c r="Z273" s="35">
        <f t="shared" si="1012"/>
        <v>140590.63</v>
      </c>
      <c r="AA273" s="100">
        <f t="shared" si="1013"/>
        <v>0.25086240521817005</v>
      </c>
      <c r="AB273" s="100">
        <f t="shared" si="1014"/>
        <v>6.269943949828774E-2</v>
      </c>
      <c r="AC273" s="100">
        <f t="shared" si="1015"/>
        <v>0.1171666479532756</v>
      </c>
      <c r="AD273" s="100"/>
      <c r="AE273" s="100"/>
      <c r="AF273" s="365">
        <v>722670.1</v>
      </c>
      <c r="AG273" s="100">
        <f t="shared" si="999"/>
        <v>0.49177805750777076</v>
      </c>
      <c r="AH273" s="100">
        <f t="shared" si="1000"/>
        <v>1.573008926425996E-2</v>
      </c>
      <c r="AI273" s="100">
        <f t="shared" si="1001"/>
        <v>3.3783399383815617E-2</v>
      </c>
      <c r="AJ273" s="100"/>
    </row>
    <row r="274" spans="2:36">
      <c r="B274" s="125">
        <v>44141</v>
      </c>
      <c r="C274" s="365">
        <v>278865.13</v>
      </c>
      <c r="D274" s="100">
        <f t="shared" si="1004"/>
        <v>0.44829551332681583</v>
      </c>
      <c r="E274" s="100">
        <f t="shared" si="1005"/>
        <v>3.4241588327245959E-3</v>
      </c>
      <c r="F274" s="100">
        <f t="shared" si="998"/>
        <v>4.9659585841893797E-2</v>
      </c>
      <c r="G274" s="110">
        <f t="shared" si="996"/>
        <v>515.26000000000931</v>
      </c>
      <c r="H274" s="100">
        <f t="shared" si="995"/>
        <v>0.32184962637317838</v>
      </c>
      <c r="I274" s="100"/>
      <c r="J274" s="362">
        <f t="shared" si="997"/>
        <v>515.26000000000931</v>
      </c>
      <c r="K274" s="362"/>
      <c r="L274" s="365">
        <v>11330.34</v>
      </c>
      <c r="M274" s="100">
        <f t="shared" si="1006"/>
        <v>0.81525925546163558</v>
      </c>
      <c r="N274" s="100">
        <f t="shared" si="1007"/>
        <v>5.9418207046929912E-2</v>
      </c>
      <c r="O274" s="362">
        <f t="shared" si="1002"/>
        <v>153.96999999999935</v>
      </c>
      <c r="P274" s="362"/>
      <c r="Q274" s="365">
        <v>380238.39</v>
      </c>
      <c r="R274" s="100">
        <f t="shared" si="1008"/>
        <v>0.57284648404820238</v>
      </c>
      <c r="S274" s="100">
        <f t="shared" si="1009"/>
        <v>7.9682421857013453E-3</v>
      </c>
      <c r="T274" s="362">
        <f t="shared" si="1003"/>
        <v>276.5</v>
      </c>
      <c r="U274" s="362"/>
      <c r="V274" s="365">
        <v>61805.27</v>
      </c>
      <c r="W274" s="365">
        <v>75128.14</v>
      </c>
      <c r="X274" s="100">
        <f t="shared" si="1010"/>
        <v>0.1158546537281894</v>
      </c>
      <c r="Y274" s="100">
        <f t="shared" si="1011"/>
        <v>0.10831122704434859</v>
      </c>
      <c r="Z274" s="35">
        <f t="shared" si="1012"/>
        <v>136933.41</v>
      </c>
      <c r="AA274" s="100">
        <f t="shared" si="1013"/>
        <v>0.21832925513561977</v>
      </c>
      <c r="AB274" s="100">
        <f t="shared" si="1014"/>
        <v>2.6287766831547158E-2</v>
      </c>
      <c r="AC274" s="100">
        <f t="shared" si="1015"/>
        <v>0.11170330657940183</v>
      </c>
      <c r="AD274" s="100"/>
      <c r="AE274" s="100"/>
      <c r="AF274" s="365">
        <v>718030.42</v>
      </c>
      <c r="AG274" s="100">
        <f t="shared" si="999"/>
        <v>0.48855271642624004</v>
      </c>
      <c r="AH274" s="100">
        <f t="shared" si="1000"/>
        <v>1.1074357721455442E-2</v>
      </c>
      <c r="AI274" s="100">
        <f t="shared" si="1001"/>
        <v>3.2069911926195252E-2</v>
      </c>
      <c r="AJ274" s="100"/>
    </row>
    <row r="275" spans="2:36">
      <c r="B275" s="125">
        <v>44134</v>
      </c>
      <c r="C275" s="365">
        <v>278349.87</v>
      </c>
      <c r="D275" s="100">
        <f t="shared" si="1004"/>
        <v>0.45322649846856428</v>
      </c>
      <c r="E275" s="100">
        <f t="shared" si="1005"/>
        <v>2.9565522693923807E-3</v>
      </c>
      <c r="F275" s="100">
        <f t="shared" si="998"/>
        <v>6.3562473998397567E-2</v>
      </c>
      <c r="G275" s="110">
        <f t="shared" si="996"/>
        <v>229.0800000000163</v>
      </c>
      <c r="H275" s="100">
        <f t="shared" si="995"/>
        <v>0.32033538004781864</v>
      </c>
      <c r="I275" s="100"/>
      <c r="J275" s="362">
        <f t="shared" si="997"/>
        <v>229.0800000000163</v>
      </c>
      <c r="K275" s="362"/>
      <c r="L275" s="365">
        <v>11176.37</v>
      </c>
      <c r="M275" s="100">
        <f t="shared" si="1006"/>
        <v>0.81218939151950698</v>
      </c>
      <c r="N275" s="100">
        <f t="shared" si="1007"/>
        <v>5.2454295653025576E-2</v>
      </c>
      <c r="O275" s="362">
        <f t="shared" si="1002"/>
        <v>188.31000000000131</v>
      </c>
      <c r="P275" s="362"/>
      <c r="Q275" s="365">
        <v>379961.89</v>
      </c>
      <c r="R275" s="100">
        <f t="shared" si="1008"/>
        <v>0.5883106751327658</v>
      </c>
      <c r="S275" s="100">
        <f t="shared" si="1009"/>
        <v>9.8810291326476302E-3</v>
      </c>
      <c r="T275" s="362">
        <f t="shared" si="1003"/>
        <v>1742.2600000000093</v>
      </c>
      <c r="U275" s="362"/>
      <c r="V275" s="365">
        <v>61482.25</v>
      </c>
      <c r="W275" s="365">
        <v>76211.990000000005</v>
      </c>
      <c r="X275" s="100">
        <f t="shared" si="1010"/>
        <v>0.11445049341813092</v>
      </c>
      <c r="Y275" s="100">
        <f t="shared" si="1011"/>
        <v>9.8909194202363743E-2</v>
      </c>
      <c r="Z275" s="35">
        <f t="shared" si="1012"/>
        <v>137694.24</v>
      </c>
      <c r="AA275" s="100">
        <f t="shared" si="1013"/>
        <v>0.20577799358730442</v>
      </c>
      <c r="AB275" s="100">
        <f t="shared" si="1014"/>
        <v>3.0279204624104383E-2</v>
      </c>
      <c r="AC275" s="100">
        <f t="shared" si="1015"/>
        <v>0.10579468685587974</v>
      </c>
      <c r="AD275" s="100"/>
      <c r="AE275" s="100"/>
      <c r="AF275" s="365">
        <v>716564.04</v>
      </c>
      <c r="AG275" s="100">
        <f t="shared" si="999"/>
        <v>0.48791822858162348</v>
      </c>
      <c r="AH275" s="100">
        <f t="shared" si="1000"/>
        <v>9.8707345688630599E-3</v>
      </c>
      <c r="AI275" s="100">
        <f t="shared" si="1001"/>
        <v>3.4184381150159066E-2</v>
      </c>
      <c r="AJ275" s="100"/>
    </row>
    <row r="276" spans="2:36">
      <c r="B276" s="125">
        <v>44127</v>
      </c>
      <c r="C276" s="365">
        <v>278120.78999999998</v>
      </c>
      <c r="D276" s="100">
        <f t="shared" si="1004"/>
        <v>0.45678893036315171</v>
      </c>
      <c r="E276" s="100">
        <f t="shared" si="1005"/>
        <v>3.7547220494785071E-3</v>
      </c>
      <c r="F276" s="100">
        <f t="shared" si="998"/>
        <v>7.9654159168334765E-2</v>
      </c>
      <c r="G276" s="110">
        <f t="shared" si="996"/>
        <v>343.09999999997672</v>
      </c>
      <c r="H276" s="100">
        <f t="shared" si="995"/>
        <v>0.31899004500165745</v>
      </c>
      <c r="I276" s="100"/>
      <c r="J276" s="362">
        <f t="shared" si="997"/>
        <v>343.09999999997672</v>
      </c>
      <c r="K276" s="362"/>
      <c r="L276" s="365">
        <v>10988.06</v>
      </c>
      <c r="M276" s="100">
        <f t="shared" si="1006"/>
        <v>0.80771350496756544</v>
      </c>
      <c r="N276" s="100">
        <f t="shared" si="1007"/>
        <v>4.7338727587616883E-2</v>
      </c>
      <c r="O276" s="362">
        <f t="shared" si="1002"/>
        <v>184.21999999999935</v>
      </c>
      <c r="P276" s="362"/>
      <c r="Q276" s="365">
        <v>378219.63</v>
      </c>
      <c r="R276" s="100">
        <f t="shared" si="1008"/>
        <v>0.59367799431159807</v>
      </c>
      <c r="S276" s="100">
        <f t="shared" si="1009"/>
        <v>7.8226641797673399E-3</v>
      </c>
      <c r="T276" s="362">
        <f t="shared" si="1003"/>
        <v>1824.9799999999814</v>
      </c>
      <c r="U276" s="362"/>
      <c r="V276" s="365">
        <v>61501.88</v>
      </c>
      <c r="W276" s="365">
        <v>72790.039999999994</v>
      </c>
      <c r="X276" s="100">
        <f t="shared" si="1010"/>
        <v>0.14261774455266674</v>
      </c>
      <c r="Y276" s="100">
        <f t="shared" si="1011"/>
        <v>9.8061731279897965E-2</v>
      </c>
      <c r="Z276" s="35">
        <f t="shared" si="1012"/>
        <v>134291.91999999998</v>
      </c>
      <c r="AA276" s="100">
        <f t="shared" si="1013"/>
        <v>0.20062786870545468</v>
      </c>
      <c r="AB276" s="100">
        <f t="shared" si="1014"/>
        <v>2.1760703853639065E-2</v>
      </c>
      <c r="AC276" s="100">
        <f t="shared" si="1015"/>
        <v>0.11802798301860556</v>
      </c>
      <c r="AD276" s="100"/>
      <c r="AE276" s="100"/>
      <c r="AF276" s="365">
        <v>714106.05</v>
      </c>
      <c r="AG276" s="100">
        <f t="shared" si="999"/>
        <v>0.48037712583183972</v>
      </c>
      <c r="AH276" s="100">
        <f t="shared" si="1000"/>
        <v>8.0141599028352023E-3</v>
      </c>
      <c r="AI276" s="100">
        <f t="shared" si="1001"/>
        <v>3.9092493610530264E-2</v>
      </c>
      <c r="AJ276" s="100"/>
    </row>
    <row r="277" spans="2:36">
      <c r="B277" s="125">
        <v>44120</v>
      </c>
      <c r="C277" s="365">
        <v>277777.69</v>
      </c>
      <c r="D277" s="100">
        <f t="shared" si="1004"/>
        <v>0.46340002312758133</v>
      </c>
      <c r="E277" s="100">
        <f t="shared" si="1005"/>
        <v>4.6972827844893811E-3</v>
      </c>
      <c r="F277" s="100">
        <f t="shared" si="998"/>
        <v>0.10584516764971913</v>
      </c>
      <c r="G277" s="110">
        <f t="shared" si="996"/>
        <v>-135.82000000000698</v>
      </c>
      <c r="H277" s="100">
        <f t="shared" si="995"/>
        <v>0.31747516955080785</v>
      </c>
      <c r="I277" s="100"/>
      <c r="J277" s="362">
        <f t="shared" si="997"/>
        <v>-135.82000000000698</v>
      </c>
      <c r="K277" s="362"/>
      <c r="L277" s="365">
        <v>10803.84</v>
      </c>
      <c r="M277" s="100">
        <f t="shared" si="1006"/>
        <v>0.81074698609404827</v>
      </c>
      <c r="N277" s="100">
        <f t="shared" si="1007"/>
        <v>4.0927637885933774E-2</v>
      </c>
      <c r="O277" s="362">
        <f t="shared" si="1002"/>
        <v>108.96999999999935</v>
      </c>
      <c r="P277" s="362"/>
      <c r="Q277" s="365">
        <v>376394.65</v>
      </c>
      <c r="R277" s="100">
        <f t="shared" si="1008"/>
        <v>0.60128687606782338</v>
      </c>
      <c r="S277" s="100">
        <f t="shared" si="1009"/>
        <v>7.6911702858170478E-3</v>
      </c>
      <c r="T277" s="362">
        <f t="shared" si="1003"/>
        <v>-837.85999999998603</v>
      </c>
      <c r="U277" s="362"/>
      <c r="V277" s="365">
        <v>60979.33</v>
      </c>
      <c r="W277" s="365">
        <v>71316.429999999993</v>
      </c>
      <c r="X277" s="100">
        <f t="shared" si="1010"/>
        <v>0.17785382553664608</v>
      </c>
      <c r="Y277" s="100">
        <f t="shared" si="1011"/>
        <v>0.10382528969899274</v>
      </c>
      <c r="Z277" s="35">
        <f t="shared" si="1012"/>
        <v>132295.76</v>
      </c>
      <c r="AA277" s="100">
        <f t="shared" si="1013"/>
        <v>0.19586382371588773</v>
      </c>
      <c r="AB277" s="100">
        <f t="shared" si="1014"/>
        <v>2.4446334056560395E-2</v>
      </c>
      <c r="AC277" s="100">
        <f t="shared" si="1015"/>
        <v>0.13675683107063077</v>
      </c>
      <c r="AD277" s="100"/>
      <c r="AE277" s="100"/>
      <c r="AF277" s="365">
        <v>711478.48</v>
      </c>
      <c r="AG277" s="100">
        <f t="shared" si="999"/>
        <v>0.47729748665164762</v>
      </c>
      <c r="AH277" s="100">
        <f t="shared" si="1000"/>
        <v>6.7482615414974079E-3</v>
      </c>
      <c r="AI277" s="100">
        <f t="shared" si="1001"/>
        <v>4.304547999098985E-2</v>
      </c>
      <c r="AJ277" s="100"/>
    </row>
    <row r="278" spans="2:36">
      <c r="B278" s="125">
        <v>44113</v>
      </c>
      <c r="C278" s="365">
        <v>277913.51</v>
      </c>
      <c r="D278" s="100">
        <f t="shared" si="1004"/>
        <v>0.47074012417438937</v>
      </c>
      <c r="E278" s="100">
        <f t="shared" si="1005"/>
        <v>6.3024275186979667E-3</v>
      </c>
      <c r="F278" s="100">
        <f t="shared" si="998"/>
        <v>0.12862215173313052</v>
      </c>
      <c r="G278" s="110">
        <f t="shared" si="996"/>
        <v>384.1699999999837</v>
      </c>
      <c r="H278" s="100">
        <f t="shared" si="995"/>
        <v>0.31684922629273693</v>
      </c>
      <c r="I278" s="100"/>
      <c r="J278" s="362">
        <f t="shared" si="997"/>
        <v>384.1699999999837</v>
      </c>
      <c r="K278" s="362"/>
      <c r="L278" s="365">
        <v>10694.87</v>
      </c>
      <c r="M278" s="100">
        <f t="shared" si="1006"/>
        <v>0.8186018276362822</v>
      </c>
      <c r="N278" s="100">
        <f t="shared" si="1007"/>
        <v>3.708634830621723E-2</v>
      </c>
      <c r="O278" s="362">
        <f t="shared" si="1002"/>
        <v>75.530000000000655</v>
      </c>
      <c r="P278" s="362"/>
      <c r="Q278" s="365">
        <v>377232.51</v>
      </c>
      <c r="R278" s="100">
        <f t="shared" si="1008"/>
        <v>0.6103008625423153</v>
      </c>
      <c r="S278" s="100">
        <f t="shared" si="1009"/>
        <v>6.641150921837799E-3</v>
      </c>
      <c r="T278" s="362">
        <f t="shared" si="1003"/>
        <v>988.29999999998836</v>
      </c>
      <c r="U278" s="362"/>
      <c r="V278" s="365">
        <v>60610.76</v>
      </c>
      <c r="W278" s="365">
        <v>72815.179999999993</v>
      </c>
      <c r="X278" s="100">
        <f t="shared" si="1010"/>
        <v>0.19954488717472832</v>
      </c>
      <c r="Y278" s="100">
        <f t="shared" si="1011"/>
        <v>0.10546184704812123</v>
      </c>
      <c r="Z278" s="35">
        <f t="shared" si="1012"/>
        <v>133425.94</v>
      </c>
      <c r="AA278" s="100">
        <f t="shared" si="1013"/>
        <v>0.18335931369279657</v>
      </c>
      <c r="AB278" s="100">
        <f t="shared" si="1014"/>
        <v>2.4103272172072986E-2</v>
      </c>
      <c r="AC278" s="100">
        <f t="shared" si="1015"/>
        <v>0.14630355897577499</v>
      </c>
      <c r="AD278" s="100"/>
      <c r="AE278" s="100"/>
      <c r="AF278" s="365">
        <v>710165.79</v>
      </c>
      <c r="AG278" s="100">
        <f t="shared" si="999"/>
        <v>0.47587449308532387</v>
      </c>
      <c r="AH278" s="100">
        <f t="shared" si="1000"/>
        <v>5.6659445027485572E-3</v>
      </c>
      <c r="AI278" s="100">
        <f t="shared" si="1001"/>
        <v>4.5720831450248176E-2</v>
      </c>
      <c r="AJ278" s="100"/>
    </row>
    <row r="279" spans="2:36">
      <c r="B279" s="125">
        <v>44106</v>
      </c>
      <c r="C279" s="365">
        <v>277529.34000000003</v>
      </c>
      <c r="D279" s="100">
        <f t="shared" si="1004"/>
        <v>0.47767343696115555</v>
      </c>
      <c r="E279" s="100">
        <f t="shared" si="1005"/>
        <v>7.9308691357019984E-3</v>
      </c>
      <c r="F279" s="100">
        <f t="shared" si="998"/>
        <v>0.16121956754813518</v>
      </c>
      <c r="G279" s="110">
        <f t="shared" si="996"/>
        <v>448.9100000000326</v>
      </c>
      <c r="H279" s="100">
        <f t="shared" si="995"/>
        <v>0.31247049027011253</v>
      </c>
      <c r="I279" s="100"/>
      <c r="J279" s="362">
        <f t="shared" si="997"/>
        <v>448.9100000000326</v>
      </c>
      <c r="K279" s="362"/>
      <c r="L279" s="365">
        <v>10619.34</v>
      </c>
      <c r="M279" s="100">
        <f t="shared" si="1006"/>
        <v>0.83655384359959251</v>
      </c>
      <c r="N279" s="100">
        <f t="shared" si="1007"/>
        <v>3.8077931066168448E-2</v>
      </c>
      <c r="O279" s="362">
        <f t="shared" si="1002"/>
        <v>127.93000000000029</v>
      </c>
      <c r="P279" s="362"/>
      <c r="Q279" s="365">
        <v>376244.21</v>
      </c>
      <c r="R279" s="100">
        <f t="shared" si="1008"/>
        <v>0.62609186996441313</v>
      </c>
      <c r="S279" s="100">
        <f t="shared" si="1009"/>
        <v>7.9167891812283973E-3</v>
      </c>
      <c r="T279" s="362">
        <f t="shared" si="1003"/>
        <v>960.30000000004657</v>
      </c>
      <c r="U279" s="362"/>
      <c r="V279" s="365">
        <v>60383.44</v>
      </c>
      <c r="W279" s="365">
        <v>73264.06</v>
      </c>
      <c r="X279" s="100">
        <f t="shared" si="1010"/>
        <v>0.21903434481040535</v>
      </c>
      <c r="Y279" s="100">
        <f t="shared" si="1011"/>
        <v>0.11938907905938631</v>
      </c>
      <c r="Z279" s="35">
        <f t="shared" si="1012"/>
        <v>133647.5</v>
      </c>
      <c r="AA279" s="100">
        <f t="shared" si="1013"/>
        <v>0.1803666685773096</v>
      </c>
      <c r="AB279" s="100">
        <f t="shared" si="1014"/>
        <v>4.1156319789063117E-2</v>
      </c>
      <c r="AC279" s="100">
        <f t="shared" si="1015"/>
        <v>0.16231520125388027</v>
      </c>
      <c r="AD279" s="100"/>
      <c r="AE279" s="100"/>
      <c r="AF279" s="365">
        <v>709560.16</v>
      </c>
      <c r="AG279" s="100">
        <f t="shared" si="999"/>
        <v>0.47484822718527381</v>
      </c>
      <c r="AH279" s="100">
        <f t="shared" si="1000"/>
        <v>7.6833351714836315E-3</v>
      </c>
      <c r="AI279" s="100">
        <f t="shared" si="1001"/>
        <v>4.9889026743059783E-2</v>
      </c>
      <c r="AJ279" s="100"/>
    </row>
    <row r="280" spans="2:36">
      <c r="B280" s="125">
        <v>44099</v>
      </c>
      <c r="C280" s="365">
        <v>277080.43</v>
      </c>
      <c r="D280" s="100">
        <f t="shared" si="1004"/>
        <v>0.48521975997453659</v>
      </c>
      <c r="E280" s="100">
        <f t="shared" si="1005"/>
        <v>1.0404768076218341E-2</v>
      </c>
      <c r="F280" s="100">
        <f t="shared" si="998"/>
        <v>0.20034382250603916</v>
      </c>
      <c r="G280" s="110">
        <f t="shared" si="996"/>
        <v>601.44000000000233</v>
      </c>
      <c r="H280" s="100">
        <f t="shared" si="995"/>
        <v>0.31082846330816666</v>
      </c>
      <c r="I280" s="100"/>
      <c r="J280" s="362">
        <f t="shared" si="997"/>
        <v>601.44000000000233</v>
      </c>
      <c r="K280" s="362"/>
      <c r="L280" s="365">
        <v>10491.41</v>
      </c>
      <c r="M280" s="100">
        <f t="shared" si="1006"/>
        <v>0.8227069380380303</v>
      </c>
      <c r="N280" s="100">
        <f t="shared" si="1007"/>
        <v>3.4150981522826543E-2</v>
      </c>
      <c r="O280" s="362">
        <f t="shared" si="1002"/>
        <v>112.36000000000058</v>
      </c>
      <c r="P280" s="362"/>
      <c r="Q280" s="365">
        <v>375283.91</v>
      </c>
      <c r="R280" s="100">
        <f t="shared" si="1008"/>
        <v>0.63626216180121931</v>
      </c>
      <c r="S280" s="100">
        <f t="shared" si="1009"/>
        <v>8.6916501424619159E-3</v>
      </c>
      <c r="T280" s="362">
        <f t="shared" si="1003"/>
        <v>1762.0799999999581</v>
      </c>
      <c r="U280" s="362"/>
      <c r="V280" s="365">
        <v>59769.94</v>
      </c>
      <c r="W280" s="365">
        <v>71661.929999999993</v>
      </c>
      <c r="X280" s="100">
        <f t="shared" si="1010"/>
        <v>0.23021081351656636</v>
      </c>
      <c r="Y280" s="100">
        <f t="shared" si="1011"/>
        <v>0.11394446500628214</v>
      </c>
      <c r="Z280" s="35">
        <f t="shared" si="1012"/>
        <v>131431.87</v>
      </c>
      <c r="AA280" s="100">
        <f t="shared" si="1013"/>
        <v>0.15616117025104065</v>
      </c>
      <c r="AB280" s="100">
        <f t="shared" si="1014"/>
        <v>3.2841584724063538E-2</v>
      </c>
      <c r="AC280" s="100">
        <f t="shared" si="1015"/>
        <v>0.16397080293005087</v>
      </c>
      <c r="AD280" s="100"/>
      <c r="AE280" s="100"/>
      <c r="AF280" s="365">
        <v>708428.59</v>
      </c>
      <c r="AG280" s="100">
        <f t="shared" si="999"/>
        <v>0.47315326043861849</v>
      </c>
      <c r="AH280" s="100">
        <f t="shared" si="1000"/>
        <v>7.4799236723965988E-3</v>
      </c>
      <c r="AI280" s="100">
        <f t="shared" si="1001"/>
        <v>4.9882274622498772E-2</v>
      </c>
      <c r="AJ280" s="100"/>
    </row>
    <row r="281" spans="2:36">
      <c r="B281" s="125">
        <v>44092</v>
      </c>
      <c r="C281" s="365">
        <v>276478.99</v>
      </c>
      <c r="D281" s="100">
        <f t="shared" si="1004"/>
        <v>0.49420092492931594</v>
      </c>
      <c r="E281" s="100">
        <f t="shared" si="1005"/>
        <v>1.3760841694440272E-2</v>
      </c>
      <c r="F281" s="100">
        <f t="shared" si="998"/>
        <v>0.24156982995846904</v>
      </c>
      <c r="G281" s="110">
        <f t="shared" si="996"/>
        <v>306.03999999997905</v>
      </c>
      <c r="H281" s="100">
        <f t="shared" si="995"/>
        <v>0.3105519345548321</v>
      </c>
      <c r="I281" s="100"/>
      <c r="J281" s="362">
        <f t="shared" si="997"/>
        <v>306.03999999997905</v>
      </c>
      <c r="K281" s="362"/>
      <c r="L281" s="365">
        <v>10379.049999999999</v>
      </c>
      <c r="M281" s="100">
        <f t="shared" si="1006"/>
        <v>0.8015430813025064</v>
      </c>
      <c r="N281" s="100">
        <f t="shared" si="1007"/>
        <v>3.6061845976008519E-2</v>
      </c>
      <c r="O281" s="362">
        <f t="shared" si="1002"/>
        <v>66.6299999999992</v>
      </c>
      <c r="P281" s="362"/>
      <c r="Q281" s="365">
        <v>373521.83</v>
      </c>
      <c r="R281" s="100">
        <f t="shared" si="1008"/>
        <v>0.6493787725126493</v>
      </c>
      <c r="S281" s="100">
        <f t="shared" si="1009"/>
        <v>9.6973123293244839E-3</v>
      </c>
      <c r="T281" s="362">
        <f t="shared" si="1003"/>
        <v>-1221.9500000000116</v>
      </c>
      <c r="U281" s="362"/>
      <c r="V281" s="365">
        <v>59393.26</v>
      </c>
      <c r="W281" s="365">
        <v>69745.53</v>
      </c>
      <c r="X281" s="100">
        <f t="shared" si="1010"/>
        <v>0.25357986209900951</v>
      </c>
      <c r="Y281" s="100">
        <f t="shared" si="1011"/>
        <v>0.12103339704211449</v>
      </c>
      <c r="Z281" s="35">
        <f t="shared" si="1012"/>
        <v>129138.79000000001</v>
      </c>
      <c r="AA281" s="100">
        <f t="shared" si="1013"/>
        <v>0.15229433552887581</v>
      </c>
      <c r="AB281" s="100">
        <f t="shared" si="1014"/>
        <v>4.0914010701670021E-2</v>
      </c>
      <c r="AC281" s="100">
        <f t="shared" si="1015"/>
        <v>0.17833480588545164</v>
      </c>
      <c r="AD281" s="100"/>
      <c r="AE281" s="100"/>
      <c r="AF281" s="365">
        <v>706709.42</v>
      </c>
      <c r="AG281" s="100">
        <f t="shared" si="999"/>
        <v>0.4760984991346654</v>
      </c>
      <c r="AH281" s="100">
        <f t="shared" si="1000"/>
        <v>7.7722202185247771E-3</v>
      </c>
      <c r="AI281" s="100">
        <f t="shared" si="1001"/>
        <v>5.2401541754409198E-2</v>
      </c>
      <c r="AJ281" s="100"/>
    </row>
    <row r="282" spans="2:36">
      <c r="B282" s="125">
        <v>44085</v>
      </c>
      <c r="C282" s="365">
        <v>276172.95</v>
      </c>
      <c r="D282" s="100">
        <f t="shared" si="1004"/>
        <v>0.49938596248344785</v>
      </c>
      <c r="E282" s="100">
        <f t="shared" si="1005"/>
        <v>2.1149666840399862E-2</v>
      </c>
      <c r="F282" s="100">
        <f t="shared" si="998"/>
        <v>0.27802093558907148</v>
      </c>
      <c r="G282" s="110">
        <f t="shared" si="996"/>
        <v>827.34000000002561</v>
      </c>
      <c r="H282" s="100">
        <f t="shared" si="995"/>
        <v>0.31380242767087535</v>
      </c>
      <c r="I282" s="100"/>
      <c r="J282" s="362">
        <f t="shared" si="997"/>
        <v>827.34000000002561</v>
      </c>
      <c r="K282" s="362"/>
      <c r="L282" s="365">
        <v>10312.42</v>
      </c>
      <c r="M282" s="100">
        <f t="shared" si="1006"/>
        <v>0.77041508293761574</v>
      </c>
      <c r="N282" s="100">
        <f t="shared" si="1007"/>
        <v>3.9470448066897555E-2</v>
      </c>
      <c r="O282" s="362">
        <f t="shared" si="1002"/>
        <v>82.610000000000582</v>
      </c>
      <c r="P282" s="362"/>
      <c r="Q282" s="365">
        <v>374743.78</v>
      </c>
      <c r="R282" s="100">
        <f t="shared" si="1008"/>
        <v>0.6630366083590512</v>
      </c>
      <c r="S282" s="100">
        <f t="shared" si="1009"/>
        <v>1.1949410384876943E-2</v>
      </c>
      <c r="T282" s="362">
        <f t="shared" si="1003"/>
        <v>1454.820000000007</v>
      </c>
      <c r="U282" s="362"/>
      <c r="V282" s="365">
        <v>58602.5</v>
      </c>
      <c r="W282" s="365">
        <v>71683.13</v>
      </c>
      <c r="X282" s="100">
        <f t="shared" si="1010"/>
        <v>0.28108465203640043</v>
      </c>
      <c r="Y282" s="100">
        <f t="shared" si="1011"/>
        <v>0.12684324279629164</v>
      </c>
      <c r="Z282" s="35">
        <f t="shared" si="1012"/>
        <v>130285.63</v>
      </c>
      <c r="AA282" s="100">
        <f t="shared" si="1013"/>
        <v>0.13339651940166075</v>
      </c>
      <c r="AB282" s="100">
        <f t="shared" si="1014"/>
        <v>3.5280662328497435E-2</v>
      </c>
      <c r="AC282" s="100">
        <f t="shared" si="1015"/>
        <v>0.19136208371453353</v>
      </c>
      <c r="AD282" s="100"/>
      <c r="AE282" s="100"/>
      <c r="AF282" s="365">
        <v>706164.7</v>
      </c>
      <c r="AG282" s="100">
        <f t="shared" si="999"/>
        <v>0.47721868282615221</v>
      </c>
      <c r="AH282" s="100">
        <f t="shared" si="1000"/>
        <v>1.0172337406587482E-2</v>
      </c>
      <c r="AI282" s="100">
        <f t="shared" si="1001"/>
        <v>5.9966767435088358E-2</v>
      </c>
      <c r="AJ282" s="100"/>
    </row>
    <row r="283" spans="2:36">
      <c r="B283" s="125">
        <v>44078</v>
      </c>
      <c r="C283" s="365">
        <v>275345.61</v>
      </c>
      <c r="D283" s="100">
        <f t="shared" si="1004"/>
        <v>0.50689697520155863</v>
      </c>
      <c r="E283" s="100">
        <f t="shared" si="1005"/>
        <v>3.641197074723395E-2</v>
      </c>
      <c r="F283" s="100">
        <f t="shared" si="998"/>
        <v>0.29940451544015417</v>
      </c>
      <c r="G283" s="110">
        <f t="shared" si="996"/>
        <v>1118.4500000000116</v>
      </c>
      <c r="H283" s="100">
        <f t="shared" si="995"/>
        <v>0.31230039942990862</v>
      </c>
      <c r="I283" s="100"/>
      <c r="J283" s="362">
        <f t="shared" si="997"/>
        <v>1118.4500000000116</v>
      </c>
      <c r="K283" s="362"/>
      <c r="L283" s="365">
        <v>10229.81</v>
      </c>
      <c r="M283" s="100">
        <f t="shared" si="1006"/>
        <v>0.75414280325114014</v>
      </c>
      <c r="N283" s="100">
        <f t="shared" si="1007"/>
        <v>5.158949213349151E-2</v>
      </c>
      <c r="O283" s="362">
        <f t="shared" si="1002"/>
        <v>84.859999999998763</v>
      </c>
      <c r="P283" s="362"/>
      <c r="Q283" s="365">
        <v>373288.96000000002</v>
      </c>
      <c r="R283" s="100">
        <f t="shared" si="1008"/>
        <v>0.6714110982024033</v>
      </c>
      <c r="S283" s="100">
        <f t="shared" si="1009"/>
        <v>1.8595192077589161E-2</v>
      </c>
      <c r="T283" s="362">
        <f t="shared" si="1003"/>
        <v>1238.7800000000279</v>
      </c>
      <c r="U283" s="362"/>
      <c r="V283" s="365">
        <v>58282.720000000001</v>
      </c>
      <c r="W283" s="365">
        <v>70081.77</v>
      </c>
      <c r="X283" s="100">
        <f t="shared" si="1010"/>
        <v>0.29518508304420077</v>
      </c>
      <c r="Y283" s="100">
        <f t="shared" si="1011"/>
        <v>0.14772753885314982</v>
      </c>
      <c r="Z283" s="35">
        <f t="shared" si="1012"/>
        <v>128364.49</v>
      </c>
      <c r="AA283" s="100">
        <f t="shared" si="1013"/>
        <v>0.13745497768456269</v>
      </c>
      <c r="AB283" s="100">
        <f t="shared" si="1014"/>
        <v>4.2135940238241083E-2</v>
      </c>
      <c r="AC283" s="100">
        <f t="shared" si="1015"/>
        <v>0.21029086507501452</v>
      </c>
      <c r="AD283" s="100"/>
      <c r="AE283" s="100"/>
      <c r="AF283" s="365">
        <v>704149.94</v>
      </c>
      <c r="AG283" s="100">
        <f t="shared" si="999"/>
        <v>0.47709464740416763</v>
      </c>
      <c r="AH283" s="100">
        <f t="shared" si="1000"/>
        <v>1.2118632186412901E-2</v>
      </c>
      <c r="AI283" s="100">
        <f t="shared" si="1001"/>
        <v>6.7075170424792593E-2</v>
      </c>
      <c r="AJ283" s="100"/>
    </row>
    <row r="284" spans="2:36">
      <c r="B284" s="125">
        <v>44071</v>
      </c>
      <c r="C284" s="365">
        <v>274227.15999999997</v>
      </c>
      <c r="D284" s="100">
        <f t="shared" si="1004"/>
        <v>0.51476724166883192</v>
      </c>
      <c r="E284" s="100">
        <f t="shared" si="1005"/>
        <v>4.780978244090571E-2</v>
      </c>
      <c r="F284" s="100">
        <f t="shared" si="998"/>
        <v>0.29832212982522488</v>
      </c>
      <c r="G284" s="110">
        <f t="shared" si="996"/>
        <v>1501.109999999986</v>
      </c>
      <c r="H284" s="100">
        <f t="shared" si="995"/>
        <v>0.31598560678923726</v>
      </c>
      <c r="I284" s="100"/>
      <c r="J284" s="362">
        <f t="shared" si="997"/>
        <v>1501.109999999986</v>
      </c>
      <c r="K284" s="362"/>
      <c r="L284" s="365">
        <v>10144.950000000001</v>
      </c>
      <c r="M284" s="100">
        <f t="shared" si="1006"/>
        <v>0.73535418847630207</v>
      </c>
      <c r="N284" s="100">
        <f t="shared" si="1007"/>
        <v>5.22431715356707E-2</v>
      </c>
      <c r="O284" s="362">
        <f t="shared" si="1002"/>
        <v>127.15999999999985</v>
      </c>
      <c r="P284" s="362"/>
      <c r="Q284" s="365">
        <v>372050.18</v>
      </c>
      <c r="R284" s="100">
        <f t="shared" si="1008"/>
        <v>0.67553973474919571</v>
      </c>
      <c r="S284" s="100">
        <f t="shared" si="1009"/>
        <v>3.2473259427283858E-2</v>
      </c>
      <c r="T284" s="362">
        <f t="shared" si="1003"/>
        <v>2115.7199999999721</v>
      </c>
      <c r="U284" s="362"/>
      <c r="V284" s="365">
        <v>57129.760000000002</v>
      </c>
      <c r="W284" s="365">
        <v>70122.929999999993</v>
      </c>
      <c r="X284" s="100">
        <f t="shared" si="1010"/>
        <v>0.30647557694528582</v>
      </c>
      <c r="Y284" s="100">
        <f t="shared" si="1011"/>
        <v>0.15284050200719349</v>
      </c>
      <c r="Z284" s="35">
        <f t="shared" si="1012"/>
        <v>127252.69</v>
      </c>
      <c r="AA284" s="100">
        <f t="shared" si="1013"/>
        <v>0.12139335356057995</v>
      </c>
      <c r="AB284" s="100">
        <f t="shared" si="1014"/>
        <v>2.1940703475456572E-2</v>
      </c>
      <c r="AC284" s="100">
        <f t="shared" si="1015"/>
        <v>0.21709585166071976</v>
      </c>
      <c r="AD284" s="100"/>
      <c r="AE284" s="100"/>
      <c r="AF284" s="365">
        <v>703168.94</v>
      </c>
      <c r="AG284" s="100">
        <f t="shared" si="999"/>
        <v>0.46994179091136146</v>
      </c>
      <c r="AH284" s="100">
        <f t="shared" si="1000"/>
        <v>1.4851840817902659E-2</v>
      </c>
      <c r="AI284" s="100">
        <f t="shared" si="1001"/>
        <v>7.6997066600308084E-2</v>
      </c>
      <c r="AJ284" s="100"/>
    </row>
    <row r="285" spans="2:36">
      <c r="B285" s="125">
        <v>44064</v>
      </c>
      <c r="C285" s="365">
        <v>272726.05</v>
      </c>
      <c r="D285" s="100">
        <f t="shared" si="1004"/>
        <v>0.51875294171107411</v>
      </c>
      <c r="E285" s="100">
        <f t="shared" si="1005"/>
        <v>5.8711986960957634E-2</v>
      </c>
      <c r="F285" s="100">
        <f t="shared" si="998"/>
        <v>0.29234330116446672</v>
      </c>
      <c r="G285" s="110">
        <f t="shared" si="996"/>
        <v>2273.0899999999674</v>
      </c>
      <c r="H285" s="100">
        <f t="shared" si="995"/>
        <v>0.31709765097522319</v>
      </c>
      <c r="I285" s="100"/>
      <c r="J285" s="362">
        <f t="shared" si="997"/>
        <v>2273.0899999999674</v>
      </c>
      <c r="K285" s="362"/>
      <c r="L285" s="365">
        <v>10017.790000000001</v>
      </c>
      <c r="M285" s="100">
        <f t="shared" si="1006"/>
        <v>0.7144795954167773</v>
      </c>
      <c r="N285" s="100">
        <f t="shared" si="1007"/>
        <v>6.7769276847744434E-2</v>
      </c>
      <c r="O285" s="362">
        <f t="shared" si="1002"/>
        <v>96.950000000000728</v>
      </c>
      <c r="P285" s="362"/>
      <c r="Q285" s="365">
        <v>369934.46</v>
      </c>
      <c r="R285" s="100">
        <f t="shared" si="1008"/>
        <v>0.67886385224106771</v>
      </c>
      <c r="S285" s="100">
        <f t="shared" si="1009"/>
        <v>4.2138974245958499E-2</v>
      </c>
      <c r="T285" s="362">
        <f t="shared" si="1003"/>
        <v>-384.22999999998137</v>
      </c>
      <c r="U285" s="362"/>
      <c r="V285" s="365">
        <v>56960.56</v>
      </c>
      <c r="W285" s="365">
        <v>67102.320000000007</v>
      </c>
      <c r="X285" s="100">
        <f t="shared" si="1010"/>
        <v>0.27695449347484008</v>
      </c>
      <c r="Y285" s="100">
        <f t="shared" si="1011"/>
        <v>0.14533255569477738</v>
      </c>
      <c r="Z285" s="35">
        <f t="shared" si="1012"/>
        <v>124062.88</v>
      </c>
      <c r="AA285" s="100">
        <f t="shared" si="1013"/>
        <v>0.11863202215860677</v>
      </c>
      <c r="AB285" s="100">
        <f t="shared" si="1014"/>
        <v>3.286758796716379E-2</v>
      </c>
      <c r="AC285" s="100">
        <f t="shared" si="1015"/>
        <v>0.20222725695823998</v>
      </c>
      <c r="AD285" s="100"/>
      <c r="AE285" s="100"/>
      <c r="AF285" s="365">
        <v>701259.08</v>
      </c>
      <c r="AG285" s="100">
        <f t="shared" si="999"/>
        <v>0.46253269174462547</v>
      </c>
      <c r="AH285" s="100">
        <f t="shared" si="1000"/>
        <v>2.0398925487644642E-2</v>
      </c>
      <c r="AI285" s="100">
        <f t="shared" si="1001"/>
        <v>8.0881421221441985E-2</v>
      </c>
      <c r="AJ285" s="100"/>
    </row>
    <row r="286" spans="2:36">
      <c r="B286" s="125">
        <v>44057</v>
      </c>
      <c r="C286" s="365">
        <v>270452.96000000002</v>
      </c>
      <c r="D286" s="100">
        <f t="shared" si="1004"/>
        <v>0.5162813306014965</v>
      </c>
      <c r="E286" s="100">
        <f t="shared" si="1005"/>
        <v>7.6685096245716511E-2</v>
      </c>
      <c r="F286" s="100">
        <f t="shared" si="998"/>
        <v>0.28197506847672271</v>
      </c>
      <c r="G286" s="110">
        <f t="shared" si="996"/>
        <v>4780.9900000000489</v>
      </c>
      <c r="H286" s="100">
        <f t="shared" si="995"/>
        <v>0.31470262840911739</v>
      </c>
      <c r="I286" s="100"/>
      <c r="J286" s="362">
        <f t="shared" si="997"/>
        <v>4780.9900000000489</v>
      </c>
      <c r="K286" s="362"/>
      <c r="L286" s="365">
        <v>9920.84</v>
      </c>
      <c r="M286" s="100">
        <f t="shared" si="1006"/>
        <v>0.68903598601896254</v>
      </c>
      <c r="N286" s="100">
        <f t="shared" si="1007"/>
        <v>9.3457336179902623E-2</v>
      </c>
      <c r="O286" s="362">
        <f t="shared" si="1002"/>
        <v>192.88999999999942</v>
      </c>
      <c r="P286" s="362"/>
      <c r="Q286" s="365">
        <v>370318.69</v>
      </c>
      <c r="R286" s="100">
        <f t="shared" si="1008"/>
        <v>0.69723945080048333</v>
      </c>
      <c r="S286" s="100">
        <f t="shared" si="1009"/>
        <v>5.765396942377593E-2</v>
      </c>
      <c r="T286" s="362">
        <f t="shared" si="1003"/>
        <v>3844.390000000014</v>
      </c>
      <c r="U286" s="362"/>
      <c r="V286" s="365">
        <v>56134.09</v>
      </c>
      <c r="W286" s="365">
        <v>69711.62</v>
      </c>
      <c r="X286" s="100">
        <f t="shared" si="1010"/>
        <v>0.26360937348405489</v>
      </c>
      <c r="Y286" s="100">
        <f t="shared" si="1011"/>
        <v>0.19555854576399481</v>
      </c>
      <c r="Z286" s="35">
        <f t="shared" si="1012"/>
        <v>125845.70999999999</v>
      </c>
      <c r="AA286" s="100">
        <f t="shared" si="1013"/>
        <v>0.14147787647944784</v>
      </c>
      <c r="AB286" s="100">
        <f t="shared" si="1014"/>
        <v>8.1334507647362025E-2</v>
      </c>
      <c r="AC286" s="100">
        <f t="shared" si="1015"/>
        <v>0.22498511667784771</v>
      </c>
      <c r="AD286" s="100"/>
      <c r="AE286" s="100"/>
      <c r="AF286" s="365">
        <v>699053.69</v>
      </c>
      <c r="AG286" s="100">
        <f t="shared" si="999"/>
        <v>0.45725919187362923</v>
      </c>
      <c r="AH286" s="100">
        <f t="shared" si="1000"/>
        <v>2.4830423016480533E-2</v>
      </c>
      <c r="AI286" s="100">
        <f t="shared" si="1001"/>
        <v>8.4342845169688777E-2</v>
      </c>
      <c r="AJ286" s="100"/>
    </row>
    <row r="287" spans="2:36">
      <c r="B287" s="125">
        <v>44050</v>
      </c>
      <c r="C287" s="365">
        <v>265671.96999999997</v>
      </c>
      <c r="D287" s="100">
        <f t="shared" si="1004"/>
        <v>0.48690936759387676</v>
      </c>
      <c r="E287" s="100">
        <f t="shared" si="1005"/>
        <v>7.8908579998790487E-2</v>
      </c>
      <c r="F287" s="100">
        <f t="shared" si="998"/>
        <v>0.26019854608878618</v>
      </c>
      <c r="G287" s="110">
        <f t="shared" si="996"/>
        <v>3957.3299999999581</v>
      </c>
      <c r="H287" s="100">
        <f t="shared" si="995"/>
        <v>0.29572785108004479</v>
      </c>
      <c r="I287" s="100"/>
      <c r="J287" s="362">
        <f t="shared" si="997"/>
        <v>3957.3299999999581</v>
      </c>
      <c r="K287" s="362"/>
      <c r="L287" s="365">
        <v>9727.9500000000007</v>
      </c>
      <c r="M287" s="100">
        <f t="shared" si="1006"/>
        <v>0.63748424031147388</v>
      </c>
      <c r="N287" s="100">
        <f t="shared" si="1007"/>
        <v>9.494485852762484E-2</v>
      </c>
      <c r="O287" s="362">
        <f t="shared" si="1002"/>
        <v>86.690000000000509</v>
      </c>
      <c r="P287" s="362"/>
      <c r="Q287" s="365">
        <v>366474.3</v>
      </c>
      <c r="R287" s="100">
        <f t="shared" si="1008"/>
        <v>0.6900882126504202</v>
      </c>
      <c r="S287" s="100">
        <f t="shared" si="1009"/>
        <v>5.3183580529836495E-2</v>
      </c>
      <c r="T287" s="362">
        <f t="shared" si="1003"/>
        <v>6125.8099999999977</v>
      </c>
      <c r="U287" s="362"/>
      <c r="V287" s="365">
        <v>55388.28</v>
      </c>
      <c r="W287" s="365">
        <v>67786.14</v>
      </c>
      <c r="X287" s="100">
        <f t="shared" si="1010"/>
        <v>0.24256111486251533</v>
      </c>
      <c r="Y287" s="100">
        <f t="shared" si="1011"/>
        <v>0.15350859131206607</v>
      </c>
      <c r="Z287" s="35">
        <f t="shared" si="1012"/>
        <v>123174.42</v>
      </c>
      <c r="AA287" s="100">
        <f t="shared" si="1013"/>
        <v>0.10024087952513321</v>
      </c>
      <c r="AB287" s="100">
        <f t="shared" si="1014"/>
        <v>5.8229576803257854E-2</v>
      </c>
      <c r="AC287" s="100">
        <f t="shared" si="1015"/>
        <v>0.19192116049106508</v>
      </c>
      <c r="AD287" s="100"/>
      <c r="AE287" s="100"/>
      <c r="AF287" s="365">
        <v>695718.78</v>
      </c>
      <c r="AG287" s="100">
        <f t="shared" si="999"/>
        <v>0.43959587121723404</v>
      </c>
      <c r="AH287" s="100">
        <f t="shared" si="1000"/>
        <v>2.4447574526438795E-2</v>
      </c>
      <c r="AI287" s="100">
        <f t="shared" si="1001"/>
        <v>9.8764756109473315E-2</v>
      </c>
      <c r="AJ287" s="100"/>
    </row>
    <row r="288" spans="2:36">
      <c r="B288" s="125">
        <v>44042</v>
      </c>
      <c r="C288" s="365">
        <v>261714.64</v>
      </c>
      <c r="D288" s="100">
        <f t="shared" si="1004"/>
        <v>0.46682696053127903</v>
      </c>
      <c r="E288" s="100">
        <f t="shared" si="1005"/>
        <v>9.5048765228987586E-2</v>
      </c>
      <c r="F288" s="100">
        <f t="shared" si="998"/>
        <v>0.24118374894301364</v>
      </c>
      <c r="G288" s="110">
        <f t="shared" si="996"/>
        <v>4112.9000000000233</v>
      </c>
      <c r="H288" s="100">
        <f t="shared" si="995"/>
        <v>0.28402898593387405</v>
      </c>
      <c r="I288" s="100"/>
      <c r="J288" s="362">
        <f t="shared" si="997"/>
        <v>4112.9000000000233</v>
      </c>
      <c r="K288" s="362"/>
      <c r="L288" s="365">
        <v>9641.26</v>
      </c>
      <c r="M288" s="100">
        <f t="shared" si="1006"/>
        <v>0.62050239093712967</v>
      </c>
      <c r="N288" s="100">
        <f t="shared" si="1007"/>
        <v>0.11868977240423048</v>
      </c>
      <c r="O288" s="362">
        <f t="shared" si="1002"/>
        <v>259.28000000000065</v>
      </c>
      <c r="P288" s="362"/>
      <c r="Q288" s="365">
        <v>360348.49</v>
      </c>
      <c r="R288" s="100">
        <f t="shared" si="1008"/>
        <v>0.65489250226076212</v>
      </c>
      <c r="S288" s="100">
        <f t="shared" si="1009"/>
        <v>4.8830748918355066E-2</v>
      </c>
      <c r="T288" s="362">
        <f t="shared" si="1003"/>
        <v>5372.359999999986</v>
      </c>
      <c r="U288" s="362"/>
      <c r="V288" s="365">
        <v>55168.22</v>
      </c>
      <c r="W288" s="365">
        <v>69352.399999999994</v>
      </c>
      <c r="X288" s="100">
        <f t="shared" si="1010"/>
        <v>0.22497910007649422</v>
      </c>
      <c r="Y288" s="100">
        <f t="shared" si="1011"/>
        <v>0.13837461816116581</v>
      </c>
      <c r="Z288" s="35">
        <f t="shared" si="1012"/>
        <v>124520.62</v>
      </c>
      <c r="AA288" s="100">
        <f t="shared" si="1013"/>
        <v>0.10202641044650691</v>
      </c>
      <c r="AB288" s="100">
        <f t="shared" si="1014"/>
        <v>8.2939894091232105E-2</v>
      </c>
      <c r="AC288" s="100">
        <f t="shared" si="1015"/>
        <v>0.17518458903899492</v>
      </c>
      <c r="AD288" s="100"/>
      <c r="AE288" s="100"/>
      <c r="AF288" s="365">
        <v>692878.42</v>
      </c>
      <c r="AG288" s="100">
        <f t="shared" si="999"/>
        <v>0.43221964951631686</v>
      </c>
      <c r="AH288" s="100">
        <f t="shared" si="1000"/>
        <v>2.5206164372403632E-2</v>
      </c>
      <c r="AI288" s="100">
        <f t="shared" si="1001"/>
        <v>0.12928860050739549</v>
      </c>
      <c r="AJ288" s="100"/>
    </row>
    <row r="289" spans="2:36">
      <c r="B289" s="125">
        <v>44036</v>
      </c>
      <c r="C289" s="365">
        <v>257601.74</v>
      </c>
      <c r="D289" s="100">
        <f t="shared" si="1004"/>
        <v>0.44166059822690362</v>
      </c>
      <c r="E289" s="100">
        <f t="shared" si="1005"/>
        <v>0.11595993003117125</v>
      </c>
      <c r="F289" s="100">
        <f t="shared" si="998"/>
        <v>0.22178241198234139</v>
      </c>
      <c r="G289" s="110">
        <f t="shared" si="996"/>
        <v>6411.3399999999965</v>
      </c>
      <c r="H289" s="100">
        <f t="shared" si="995"/>
        <v>0.270843731430501</v>
      </c>
      <c r="I289" s="100"/>
      <c r="J289" s="362">
        <f t="shared" si="997"/>
        <v>6411.3399999999965</v>
      </c>
      <c r="K289" s="362"/>
      <c r="L289" s="365">
        <v>9381.98</v>
      </c>
      <c r="M289" s="100">
        <f t="shared" si="1006"/>
        <v>0.57345547121586671</v>
      </c>
      <c r="N289" s="100">
        <f t="shared" si="1007"/>
        <v>0.12450753249057003</v>
      </c>
      <c r="O289" s="362">
        <f t="shared" si="1002"/>
        <v>309.06999999999971</v>
      </c>
      <c r="P289" s="362"/>
      <c r="Q289" s="365">
        <v>354976.13</v>
      </c>
      <c r="R289" s="100">
        <f t="shared" si="1008"/>
        <v>0.64002591137979159</v>
      </c>
      <c r="S289" s="100">
        <f t="shared" si="1009"/>
        <v>4.7859090256047045E-2</v>
      </c>
      <c r="T289" s="362">
        <f t="shared" si="1003"/>
        <v>4843.9500000000116</v>
      </c>
      <c r="U289" s="362"/>
      <c r="V289" s="365">
        <v>53825.42</v>
      </c>
      <c r="W289" s="365">
        <v>66289.570000000007</v>
      </c>
      <c r="X289" s="100">
        <f t="shared" si="1010"/>
        <v>0.17272075628732461</v>
      </c>
      <c r="Y289" s="100">
        <f t="shared" si="1011"/>
        <v>0.10634222429469196</v>
      </c>
      <c r="Z289" s="35">
        <f t="shared" si="1012"/>
        <v>120114.99</v>
      </c>
      <c r="AA289" s="100">
        <f t="shared" si="1013"/>
        <v>9.2578018618262356E-2</v>
      </c>
      <c r="AB289" s="100">
        <f t="shared" si="1014"/>
        <v>6.3747638637683859E-2</v>
      </c>
      <c r="AC289" s="100">
        <f t="shared" si="1015"/>
        <v>0.1351341313499097</v>
      </c>
      <c r="AD289" s="100"/>
      <c r="AE289" s="100"/>
      <c r="AF289" s="365">
        <v>687240.12</v>
      </c>
      <c r="AG289" s="100">
        <f t="shared" si="999"/>
        <v>0.42209467158452596</v>
      </c>
      <c r="AH289" s="100">
        <f t="shared" si="1000"/>
        <v>1.8481228146705712E-2</v>
      </c>
      <c r="AI289" s="100">
        <f t="shared" si="1001"/>
        <v>0.14986778129064865</v>
      </c>
      <c r="AJ289" s="100"/>
    </row>
    <row r="290" spans="2:36">
      <c r="B290" s="125">
        <v>44029</v>
      </c>
      <c r="C290" s="365">
        <v>251190.39999999999</v>
      </c>
      <c r="D290" s="100">
        <f t="shared" si="1004"/>
        <v>0.40277569211783604</v>
      </c>
      <c r="E290" s="100">
        <f t="shared" si="1005"/>
        <v>0.12800767326009049</v>
      </c>
      <c r="F290" s="100">
        <f t="shared" si="998"/>
        <v>0.19022599474262006</v>
      </c>
      <c r="G290" s="110">
        <f t="shared" si="996"/>
        <v>4948.9899999999907</v>
      </c>
      <c r="H290" s="100">
        <f t="shared" si="995"/>
        <v>0.2467658912515531</v>
      </c>
      <c r="I290" s="100"/>
      <c r="J290" s="362">
        <f t="shared" si="997"/>
        <v>4948.9899999999907</v>
      </c>
      <c r="K290" s="362"/>
      <c r="L290" s="365">
        <v>9072.91</v>
      </c>
      <c r="M290" s="100">
        <f t="shared" si="1006"/>
        <v>0.51328410760719267</v>
      </c>
      <c r="N290" s="100">
        <f t="shared" si="1007"/>
        <v>0.12924529123814954</v>
      </c>
      <c r="O290" s="362">
        <f t="shared" si="1002"/>
        <v>188.48999999999978</v>
      </c>
      <c r="P290" s="362"/>
      <c r="Q290" s="365">
        <v>350132.18</v>
      </c>
      <c r="R290" s="100">
        <f t="shared" si="1008"/>
        <v>0.62408265853435207</v>
      </c>
      <c r="S290" s="100">
        <f t="shared" si="1009"/>
        <v>4.7993166790667216E-2</v>
      </c>
      <c r="T290" s="362">
        <f t="shared" si="1003"/>
        <v>2164.070000000007</v>
      </c>
      <c r="U290" s="362"/>
      <c r="V290" s="365">
        <v>51771.56</v>
      </c>
      <c r="W290" s="365">
        <v>64608.44</v>
      </c>
      <c r="X290" s="100">
        <f t="shared" si="1010"/>
        <v>0.11227469972495811</v>
      </c>
      <c r="Y290" s="100">
        <f t="shared" si="1011"/>
        <v>9.7646891329824292E-2</v>
      </c>
      <c r="Z290" s="35">
        <f t="shared" si="1012"/>
        <v>116380</v>
      </c>
      <c r="AA290" s="100">
        <f t="shared" si="1013"/>
        <v>7.7183262952670501E-2</v>
      </c>
      <c r="AB290" s="100">
        <f t="shared" si="1014"/>
        <v>6.191644438474956E-2</v>
      </c>
      <c r="AC290" s="100">
        <f t="shared" si="1015"/>
        <v>0.10410627350186683</v>
      </c>
      <c r="AD290" s="100"/>
      <c r="AE290" s="100"/>
      <c r="AF290" s="365">
        <v>682116.45</v>
      </c>
      <c r="AG290" s="100">
        <f t="shared" si="999"/>
        <v>0.40904969832479776</v>
      </c>
      <c r="AH290" s="100">
        <f t="shared" si="1000"/>
        <v>1.5778739210868704E-2</v>
      </c>
      <c r="AI290" s="100">
        <f t="shared" si="1001"/>
        <v>0.20535053526098057</v>
      </c>
      <c r="AJ290" s="100"/>
    </row>
    <row r="291" spans="2:36">
      <c r="B291" s="125">
        <v>44022</v>
      </c>
      <c r="C291" s="365">
        <v>246241.41</v>
      </c>
      <c r="D291" s="100">
        <f t="shared" si="1004"/>
        <v>0.36907860492222749</v>
      </c>
      <c r="E291" s="100">
        <f t="shared" si="1005"/>
        <v>0.13950941679470105</v>
      </c>
      <c r="F291" s="100">
        <f t="shared" si="998"/>
        <v>0.16450600901333087</v>
      </c>
      <c r="G291" s="110">
        <f t="shared" si="996"/>
        <v>7243.25</v>
      </c>
      <c r="H291" s="100">
        <f t="shared" si="995"/>
        <v>0.22851132759386089</v>
      </c>
      <c r="I291" s="100"/>
      <c r="J291" s="362">
        <f t="shared" si="997"/>
        <v>7243.25</v>
      </c>
      <c r="K291" s="362"/>
      <c r="L291" s="365">
        <v>8884.42</v>
      </c>
      <c r="M291" s="100">
        <f t="shared" si="1006"/>
        <v>0.46750951424493897</v>
      </c>
      <c r="N291" s="100">
        <f t="shared" si="1007"/>
        <v>0.16015643873360369</v>
      </c>
      <c r="O291" s="362">
        <f t="shared" si="1002"/>
        <v>266.06999999999971</v>
      </c>
      <c r="P291" s="362"/>
      <c r="Q291" s="365">
        <v>347968.11</v>
      </c>
      <c r="R291" s="100">
        <f t="shared" si="1008"/>
        <v>0.60344169752576393</v>
      </c>
      <c r="S291" s="100">
        <f t="shared" si="1009"/>
        <v>5.0511279072130016E-2</v>
      </c>
      <c r="T291" s="362">
        <f t="shared" si="1003"/>
        <v>4396.4799999999814</v>
      </c>
      <c r="U291" s="362"/>
      <c r="V291" s="365">
        <v>50528.13</v>
      </c>
      <c r="W291" s="365">
        <v>65868.56</v>
      </c>
      <c r="X291" s="100">
        <f t="shared" si="1010"/>
        <v>7.1004753249643587E-2</v>
      </c>
      <c r="Y291" s="100">
        <f t="shared" si="1011"/>
        <v>5.7637273063443351E-2</v>
      </c>
      <c r="Z291" s="35">
        <f t="shared" si="1012"/>
        <v>116396.69</v>
      </c>
      <c r="AA291" s="100">
        <f t="shared" si="1013"/>
        <v>6.218998045295842E-2</v>
      </c>
      <c r="AB291" s="100">
        <f t="shared" si="1014"/>
        <v>6.4358388072994738E-2</v>
      </c>
      <c r="AC291" s="100">
        <f t="shared" si="1015"/>
        <v>6.3398924255521932E-2</v>
      </c>
      <c r="AD291" s="100"/>
      <c r="AE291" s="100"/>
      <c r="AF291" s="365">
        <v>679116.04</v>
      </c>
      <c r="AG291" s="100">
        <f t="shared" si="999"/>
        <v>0.39988804458295918</v>
      </c>
      <c r="AH291" s="100">
        <f t="shared" si="1000"/>
        <v>1.9366209656356721E-2</v>
      </c>
      <c r="AI291" s="100">
        <f t="shared" si="1001"/>
        <v>0.24133236068987207</v>
      </c>
      <c r="AJ291" s="100"/>
    </row>
    <row r="292" spans="2:36">
      <c r="B292" s="125">
        <v>44015</v>
      </c>
      <c r="C292" s="365">
        <v>238998.16</v>
      </c>
      <c r="D292" s="100">
        <f t="shared" si="1004"/>
        <v>0.32704932696981437</v>
      </c>
      <c r="E292" s="100">
        <f t="shared" si="1005"/>
        <v>0.12787448576314131</v>
      </c>
      <c r="F292" s="100">
        <f t="shared" si="998"/>
        <v>0.13066661115792033</v>
      </c>
      <c r="G292" s="110">
        <f t="shared" si="996"/>
        <v>8163.9400000000023</v>
      </c>
      <c r="H292" s="100">
        <f t="shared" si="995"/>
        <v>0.19579269858367021</v>
      </c>
      <c r="I292" s="100"/>
      <c r="J292" s="362">
        <f t="shared" si="997"/>
        <v>8163.9400000000023</v>
      </c>
      <c r="K292" s="362"/>
      <c r="L292" s="365">
        <v>8618.35</v>
      </c>
      <c r="M292" s="100">
        <f t="shared" si="1006"/>
        <v>0.41938506791130931</v>
      </c>
      <c r="N292" s="100">
        <f t="shared" si="1007"/>
        <v>0.18770912919567612</v>
      </c>
      <c r="O292" s="362">
        <f t="shared" si="1002"/>
        <v>275.15999999999985</v>
      </c>
      <c r="P292" s="362"/>
      <c r="Q292" s="365">
        <v>343571.63</v>
      </c>
      <c r="R292" s="100">
        <f t="shared" si="1008"/>
        <v>0.59347721450169155</v>
      </c>
      <c r="S292" s="100">
        <f t="shared" si="1009"/>
        <v>5.4503001407552466E-2</v>
      </c>
      <c r="T292" s="362">
        <f t="shared" si="1003"/>
        <v>4808.4000000000233</v>
      </c>
      <c r="U292" s="362"/>
      <c r="V292" s="365">
        <v>49533.83</v>
      </c>
      <c r="W292" s="365">
        <v>65450.04</v>
      </c>
      <c r="X292" s="100">
        <f t="shared" si="1010"/>
        <v>3.0037205735322765E-2</v>
      </c>
      <c r="Y292" s="100">
        <f t="shared" si="1011"/>
        <v>2.492692800068904E-2</v>
      </c>
      <c r="Z292" s="35">
        <f t="shared" si="1012"/>
        <v>114983.87</v>
      </c>
      <c r="AA292" s="100">
        <f t="shared" si="1013"/>
        <v>5.9646955359289648E-2</v>
      </c>
      <c r="AB292" s="100">
        <f t="shared" si="1014"/>
        <v>8.4131035709120172E-2</v>
      </c>
      <c r="AC292" s="100">
        <f t="shared" si="1015"/>
        <v>2.7122151156241697E-2</v>
      </c>
      <c r="AD292" s="100"/>
      <c r="AE292" s="100"/>
      <c r="AF292" s="365">
        <v>675843.01</v>
      </c>
      <c r="AG292" s="100">
        <f t="shared" si="999"/>
        <v>0.3936995098337927</v>
      </c>
      <c r="AH292" s="100">
        <f t="shared" si="1000"/>
        <v>2.4178593377647481E-2</v>
      </c>
      <c r="AI292" s="100">
        <f t="shared" si="1001"/>
        <v>0.26469486874011899</v>
      </c>
      <c r="AJ292" s="100"/>
    </row>
    <row r="293" spans="2:36">
      <c r="B293" s="125">
        <v>44008</v>
      </c>
      <c r="C293" s="365">
        <v>230834.22</v>
      </c>
      <c r="D293" s="100">
        <f t="shared" si="1004"/>
        <v>0.27910726229060351</v>
      </c>
      <c r="E293" s="100">
        <f t="shared" si="1005"/>
        <v>9.2879261656447692E-2</v>
      </c>
      <c r="F293" s="100">
        <f t="shared" si="998"/>
        <v>9.4188869767123068E-2</v>
      </c>
      <c r="G293" s="110">
        <f t="shared" si="996"/>
        <v>8149.2099999999919</v>
      </c>
      <c r="H293" s="100">
        <f t="shared" si="995"/>
        <v>0.15872721541099602</v>
      </c>
      <c r="I293" s="100"/>
      <c r="J293" s="362">
        <f t="shared" si="997"/>
        <v>8149.2099999999919</v>
      </c>
      <c r="K293" s="362"/>
      <c r="L293" s="365">
        <v>8343.19</v>
      </c>
      <c r="M293" s="100">
        <f t="shared" si="1006"/>
        <v>0.36908495091065147</v>
      </c>
      <c r="N293" s="100">
        <f t="shared" si="1007"/>
        <v>0.16716375733395264</v>
      </c>
      <c r="O293" s="362">
        <f t="shared" si="1002"/>
        <v>308.70000000000073</v>
      </c>
      <c r="P293" s="362"/>
      <c r="Q293" s="365">
        <v>338763.23</v>
      </c>
      <c r="R293" s="100">
        <f t="shared" si="1008"/>
        <v>0.57253100109286048</v>
      </c>
      <c r="S293" s="100">
        <f t="shared" si="1009"/>
        <v>4.9449914554104434E-2</v>
      </c>
      <c r="T293" s="362">
        <f t="shared" si="1003"/>
        <v>4665.4599999999627</v>
      </c>
      <c r="U293" s="362"/>
      <c r="V293" s="365">
        <v>48585.120000000003</v>
      </c>
      <c r="W293" s="365">
        <v>64331.69</v>
      </c>
      <c r="X293" s="100">
        <f t="shared" si="1010"/>
        <v>4.2973998362998747E-4</v>
      </c>
      <c r="Y293" s="100">
        <f t="shared" si="1011"/>
        <v>-1.705178593774662E-2</v>
      </c>
      <c r="Z293" s="35">
        <f t="shared" si="1012"/>
        <v>112916.81</v>
      </c>
      <c r="AA293" s="100">
        <f t="shared" si="1013"/>
        <v>4.7409901605433825E-2</v>
      </c>
      <c r="AB293" s="100">
        <f t="shared" si="1014"/>
        <v>7.9981735818407229E-2</v>
      </c>
      <c r="AC293" s="100">
        <f t="shared" si="1015"/>
        <v>-9.6053974697738204E-3</v>
      </c>
      <c r="AD293" s="100"/>
      <c r="AE293" s="100"/>
      <c r="AF293" s="365">
        <v>674769.55</v>
      </c>
      <c r="AG293" s="100">
        <f t="shared" si="999"/>
        <v>0.38500762168291575</v>
      </c>
      <c r="AH293" s="100">
        <f t="shared" si="1000"/>
        <v>3.3499611034028355E-2</v>
      </c>
      <c r="AI293" s="100">
        <f t="shared" si="1001"/>
        <v>0.27261264360751214</v>
      </c>
      <c r="AJ293" s="100"/>
    </row>
    <row r="294" spans="2:36">
      <c r="B294" s="125">
        <v>44001</v>
      </c>
      <c r="C294" s="365">
        <v>222685.01</v>
      </c>
      <c r="D294" s="100">
        <f t="shared" si="1004"/>
        <v>0.23197839228887851</v>
      </c>
      <c r="E294" s="100">
        <f t="shared" si="1005"/>
        <v>5.5218161019977029E-2</v>
      </c>
      <c r="F294" s="100">
        <f t="shared" si="998"/>
        <v>5.9351057892936855E-2</v>
      </c>
      <c r="G294" s="110">
        <f t="shared" si="996"/>
        <v>6590.7799999999988</v>
      </c>
      <c r="H294" s="100">
        <f t="shared" si="995"/>
        <v>0.12099597657680565</v>
      </c>
      <c r="I294" s="100"/>
      <c r="J294" s="362">
        <f t="shared" si="997"/>
        <v>6590.7799999999988</v>
      </c>
      <c r="K294" s="362"/>
      <c r="L294" s="365">
        <v>8034.49</v>
      </c>
      <c r="M294" s="100">
        <f t="shared" si="1006"/>
        <v>0.32501880046440434</v>
      </c>
      <c r="N294" s="100">
        <f t="shared" si="1007"/>
        <v>0.13180003549865754</v>
      </c>
      <c r="O294" s="362">
        <f t="shared" si="1002"/>
        <v>376.53999999999996</v>
      </c>
      <c r="P294" s="362"/>
      <c r="Q294" s="365">
        <v>334097.77</v>
      </c>
      <c r="R294" s="100">
        <f t="shared" si="1008"/>
        <v>0.56018312310492058</v>
      </c>
      <c r="S294" s="100">
        <f t="shared" si="1009"/>
        <v>4.455120343825654E-2</v>
      </c>
      <c r="T294" s="362">
        <f t="shared" si="1003"/>
        <v>2860.8600000000442</v>
      </c>
      <c r="U294" s="362"/>
      <c r="V294" s="365">
        <v>47378.92</v>
      </c>
      <c r="W294" s="365">
        <v>62215.39</v>
      </c>
      <c r="X294" s="100">
        <f t="shared" si="1010"/>
        <v>-5.1824818540789588E-2</v>
      </c>
      <c r="Y294" s="100">
        <f t="shared" si="1011"/>
        <v>-2.6242532720800484E-2</v>
      </c>
      <c r="Z294" s="35">
        <f t="shared" si="1012"/>
        <v>109594.31</v>
      </c>
      <c r="AA294" s="100">
        <f t="shared" si="1013"/>
        <v>4.0950418078220321E-2</v>
      </c>
      <c r="AB294" s="100">
        <f t="shared" si="1014"/>
        <v>6.2020055390709948E-2</v>
      </c>
      <c r="AC294" s="100">
        <f t="shared" si="1015"/>
        <v>-3.7469498889914632E-2</v>
      </c>
      <c r="AD294" s="100"/>
      <c r="AE294" s="100"/>
      <c r="AF294" s="365">
        <v>671520.7</v>
      </c>
      <c r="AG294" s="100">
        <f t="shared" si="999"/>
        <v>0.38721106022853374</v>
      </c>
      <c r="AH294" s="100">
        <f t="shared" si="1000"/>
        <v>3.5044349936428014E-2</v>
      </c>
      <c r="AI294" s="100">
        <f t="shared" si="1001"/>
        <v>0.27248450122807555</v>
      </c>
      <c r="AJ294" s="100"/>
    </row>
    <row r="295" spans="2:36">
      <c r="B295" s="125">
        <v>43994</v>
      </c>
      <c r="C295" s="365">
        <v>216094.23</v>
      </c>
      <c r="D295" s="100">
        <f t="shared" si="1004"/>
        <v>0.18937515627821647</v>
      </c>
      <c r="E295" s="100">
        <f t="shared" si="1005"/>
        <v>2.4309052863295193E-2</v>
      </c>
      <c r="F295" s="100">
        <f t="shared" si="998"/>
        <v>2.9907628973995886E-2</v>
      </c>
      <c r="G295" s="110">
        <f t="shared" si="996"/>
        <v>4192.8500000000058</v>
      </c>
      <c r="H295" s="100">
        <f t="shared" si="995"/>
        <v>9.6827424442891011E-2</v>
      </c>
      <c r="I295" s="100"/>
      <c r="J295" s="362">
        <f t="shared" si="997"/>
        <v>4192.8500000000058</v>
      </c>
      <c r="K295" s="362"/>
      <c r="L295" s="365">
        <v>7657.95</v>
      </c>
      <c r="M295" s="100">
        <f t="shared" si="1006"/>
        <v>0.25364242963971856</v>
      </c>
      <c r="N295" s="100">
        <f t="shared" si="1007"/>
        <v>8.6032240817663586E-2</v>
      </c>
      <c r="O295" s="362">
        <f t="shared" si="1002"/>
        <v>401.67000000000007</v>
      </c>
      <c r="P295" s="362"/>
      <c r="Q295" s="365">
        <v>331236.90999999997</v>
      </c>
      <c r="R295" s="100">
        <f t="shared" si="1008"/>
        <v>0.5395635358941403</v>
      </c>
      <c r="S295" s="100">
        <f t="shared" si="1009"/>
        <v>4.7181757344440668E-2</v>
      </c>
      <c r="T295" s="362">
        <f t="shared" si="1003"/>
        <v>5423.109999999986</v>
      </c>
      <c r="U295" s="362"/>
      <c r="V295" s="365">
        <v>45744.44</v>
      </c>
      <c r="W295" s="365">
        <v>63614.11</v>
      </c>
      <c r="X295" s="100">
        <f t="shared" si="1010"/>
        <v>-8.8391168575465459E-2</v>
      </c>
      <c r="Y295" s="100">
        <f t="shared" si="1011"/>
        <v>-3.6679820541153756E-2</v>
      </c>
      <c r="Z295" s="35">
        <f t="shared" si="1012"/>
        <v>109358.55</v>
      </c>
      <c r="AA295" s="100">
        <f t="shared" si="1013"/>
        <v>1.8174412163137268E-2</v>
      </c>
      <c r="AB295" s="100">
        <f t="shared" si="1014"/>
        <v>6.4498711409949963E-2</v>
      </c>
      <c r="AC295" s="100">
        <f t="shared" si="1015"/>
        <v>-5.9007775249253006E-2</v>
      </c>
      <c r="AD295" s="100"/>
      <c r="AE295" s="100"/>
      <c r="AF295" s="365">
        <v>666214</v>
      </c>
      <c r="AG295" s="100">
        <f t="shared" si="999"/>
        <v>0.37561152720890856</v>
      </c>
      <c r="AH295" s="100">
        <f t="shared" si="1000"/>
        <v>3.3403291601077301E-2</v>
      </c>
      <c r="AI295" s="100">
        <f t="shared" si="1001"/>
        <v>0.27463176027079639</v>
      </c>
      <c r="AJ295" s="100"/>
    </row>
    <row r="296" spans="2:36">
      <c r="B296" s="125">
        <v>43987</v>
      </c>
      <c r="C296" s="365">
        <v>211901.38</v>
      </c>
      <c r="D296" s="100">
        <f t="shared" si="1004"/>
        <v>0.16321827849207485</v>
      </c>
      <c r="E296" s="100">
        <f t="shared" si="1005"/>
        <v>5.141080521996467E-3</v>
      </c>
      <c r="F296" s="100">
        <f t="shared" si="998"/>
        <v>1.6891128284947345E-2</v>
      </c>
      <c r="G296" s="110">
        <f t="shared" si="996"/>
        <v>684.80000000001746</v>
      </c>
      <c r="H296" s="100">
        <f t="shared" si="995"/>
        <v>7.7061439728486711E-2</v>
      </c>
      <c r="I296" s="100"/>
      <c r="J296" s="362">
        <f t="shared" si="997"/>
        <v>684.80000000001746</v>
      </c>
      <c r="K296" s="362"/>
      <c r="L296" s="365">
        <v>7256.28</v>
      </c>
      <c r="M296" s="100">
        <f t="shared" si="1006"/>
        <v>0.18212608315290965</v>
      </c>
      <c r="N296" s="100">
        <f t="shared" si="1007"/>
        <v>3.5326145114136905E-2</v>
      </c>
      <c r="O296" s="362">
        <f t="shared" si="1002"/>
        <v>108.01999999999953</v>
      </c>
      <c r="P296" s="362"/>
      <c r="Q296" s="365">
        <v>325813.8</v>
      </c>
      <c r="R296" s="100">
        <f t="shared" si="1008"/>
        <v>0.52560205817382777</v>
      </c>
      <c r="S296" s="100">
        <f t="shared" si="1009"/>
        <v>3.7237542741258789E-2</v>
      </c>
      <c r="T296" s="362">
        <f t="shared" si="1003"/>
        <v>3013.039999999979</v>
      </c>
      <c r="U296" s="362"/>
      <c r="V296" s="365">
        <v>44999.53</v>
      </c>
      <c r="W296" s="365">
        <v>61061.33</v>
      </c>
      <c r="X296" s="100">
        <f t="shared" si="1010"/>
        <v>-0.10663974116899194</v>
      </c>
      <c r="Y296" s="100">
        <f t="shared" si="1011"/>
        <v>-5.2350959594031389E-2</v>
      </c>
      <c r="Z296" s="35">
        <f t="shared" si="1012"/>
        <v>106060.86</v>
      </c>
      <c r="AA296" s="100">
        <f t="shared" si="1013"/>
        <v>-6.9179039751894574E-3</v>
      </c>
      <c r="AB296" s="100">
        <f t="shared" si="1014"/>
        <v>2.6318478575993193E-2</v>
      </c>
      <c r="AC296" s="100">
        <f t="shared" si="1015"/>
        <v>-7.6170219178275517E-2</v>
      </c>
      <c r="AD296" s="100"/>
      <c r="AE296" s="100"/>
      <c r="AF296" s="365">
        <v>659887.85</v>
      </c>
      <c r="AG296" s="100">
        <f t="shared" si="999"/>
        <v>0.35646233618113432</v>
      </c>
      <c r="AH296" s="100">
        <f t="shared" si="1000"/>
        <v>4.2176139854747996E-2</v>
      </c>
      <c r="AI296" s="100">
        <f t="shared" si="1001"/>
        <v>0.27240294239583718</v>
      </c>
      <c r="AJ296" s="100"/>
    </row>
    <row r="297" spans="2:36">
      <c r="B297" s="125">
        <v>43980</v>
      </c>
      <c r="C297" s="365">
        <v>211216.58</v>
      </c>
      <c r="D297" s="100">
        <f t="shared" si="1004"/>
        <v>0.15665016160069559</v>
      </c>
      <c r="E297" s="100">
        <f t="shared" si="1005"/>
        <v>1.6963002273083709E-3</v>
      </c>
      <c r="F297" s="100">
        <f t="shared" si="998"/>
        <v>2.0045064873781961E-2</v>
      </c>
      <c r="G297" s="110">
        <f t="shared" si="996"/>
        <v>184.37999999997555</v>
      </c>
      <c r="H297" s="100">
        <f t="shared" ref="H297:H360" si="1016">(C297-C322)/C322</f>
        <v>7.93580694743376E-2</v>
      </c>
      <c r="I297" s="100"/>
      <c r="J297" s="362">
        <f t="shared" si="997"/>
        <v>184.37999999997555</v>
      </c>
      <c r="K297" s="362"/>
      <c r="L297" s="365">
        <v>7148.26</v>
      </c>
      <c r="M297" s="100">
        <f t="shared" si="1006"/>
        <v>0.15656408762903276</v>
      </c>
      <c r="N297" s="100">
        <f t="shared" si="1007"/>
        <v>2.1331740715763509E-2</v>
      </c>
      <c r="O297" s="362">
        <f t="shared" si="1002"/>
        <v>49.400000000000546</v>
      </c>
      <c r="P297" s="362"/>
      <c r="Q297" s="365">
        <v>322800.76</v>
      </c>
      <c r="R297" s="100">
        <f t="shared" si="1008"/>
        <v>0.50942438788262401</v>
      </c>
      <c r="S297" s="100">
        <f t="shared" si="1009"/>
        <v>4.2742320566532106E-2</v>
      </c>
      <c r="T297" s="362">
        <f t="shared" si="1003"/>
        <v>2952.609999999986</v>
      </c>
      <c r="U297" s="362"/>
      <c r="V297" s="365">
        <v>43728.15</v>
      </c>
      <c r="W297" s="365">
        <v>60826.22</v>
      </c>
      <c r="X297" s="100">
        <f t="shared" si="1010"/>
        <v>-0.14001511969694527</v>
      </c>
      <c r="Y297" s="100">
        <f t="shared" si="1011"/>
        <v>-7.0426413939793875E-2</v>
      </c>
      <c r="Z297" s="35">
        <f t="shared" si="1012"/>
        <v>104554.37</v>
      </c>
      <c r="AA297" s="100">
        <f t="shared" si="1013"/>
        <v>-1.8733476720835363E-2</v>
      </c>
      <c r="AB297" s="100">
        <f t="shared" si="1014"/>
        <v>-1.3250300707778202E-2</v>
      </c>
      <c r="AC297" s="100">
        <f t="shared" si="1015"/>
        <v>-0.10085600434529401</v>
      </c>
      <c r="AD297" s="100"/>
      <c r="AE297" s="100"/>
      <c r="AF297" s="365">
        <v>652897.73</v>
      </c>
      <c r="AG297" s="100">
        <f t="shared" si="999"/>
        <v>0.33487518188734294</v>
      </c>
      <c r="AH297" s="100">
        <f t="shared" si="1000"/>
        <v>6.4126032076674139E-2</v>
      </c>
      <c r="AI297" s="100">
        <f t="shared" si="1001"/>
        <v>0.2718072506199668</v>
      </c>
      <c r="AJ297" s="100"/>
    </row>
    <row r="298" spans="2:36">
      <c r="B298" s="125">
        <v>43973</v>
      </c>
      <c r="C298" s="365">
        <v>211032.2</v>
      </c>
      <c r="D298" s="100">
        <f t="shared" si="1004"/>
        <v>0.1540857068278802</v>
      </c>
      <c r="E298" s="100">
        <f t="shared" si="1005"/>
        <v>9.0717679911589573E-4</v>
      </c>
      <c r="F298" s="100">
        <f t="shared" si="998"/>
        <v>2.5851549263718677E-2</v>
      </c>
      <c r="G298" s="110">
        <f t="shared" si="996"/>
        <v>66.350000000005821</v>
      </c>
      <c r="H298" s="100">
        <f t="shared" si="1016"/>
        <v>8.2869519406037651E-2</v>
      </c>
      <c r="I298" s="100"/>
      <c r="J298" s="362">
        <f t="shared" si="997"/>
        <v>66.350000000005821</v>
      </c>
      <c r="K298" s="362"/>
      <c r="L298" s="365">
        <v>7098.86</v>
      </c>
      <c r="M298" s="100">
        <f t="shared" si="1006"/>
        <v>0.15157669678009617</v>
      </c>
      <c r="N298" s="100">
        <f t="shared" si="1007"/>
        <v>1.5390644890906567E-2</v>
      </c>
      <c r="O298" s="362">
        <f t="shared" si="1002"/>
        <v>47.549999999999272</v>
      </c>
      <c r="P298" s="362"/>
      <c r="Q298" s="365">
        <v>319848.15000000002</v>
      </c>
      <c r="R298" s="100">
        <f t="shared" si="1008"/>
        <v>0.49452519802281381</v>
      </c>
      <c r="S298" s="100">
        <f t="shared" si="1009"/>
        <v>5.2501036300784884E-2</v>
      </c>
      <c r="T298" s="362">
        <f t="shared" si="1003"/>
        <v>3535.4300000000512</v>
      </c>
      <c r="U298" s="362"/>
      <c r="V298" s="365">
        <v>44606.57</v>
      </c>
      <c r="W298" s="365">
        <v>58587.63</v>
      </c>
      <c r="X298" s="100">
        <f t="shared" si="1010"/>
        <v>-0.13778271149433111</v>
      </c>
      <c r="Y298" s="100">
        <f t="shared" si="1011"/>
        <v>-6.9979308226468251E-2</v>
      </c>
      <c r="Z298" s="35">
        <f t="shared" si="1012"/>
        <v>103194.2</v>
      </c>
      <c r="AA298" s="100">
        <f t="shared" si="1013"/>
        <v>-4.6442898384097186E-3</v>
      </c>
      <c r="AB298" s="100">
        <f t="shared" si="1014"/>
        <v>-2.4774022148702311E-2</v>
      </c>
      <c r="AC298" s="100">
        <f t="shared" si="1015"/>
        <v>-0.1005534086453007</v>
      </c>
      <c r="AD298" s="100"/>
      <c r="AE298" s="100"/>
      <c r="AF298" s="365">
        <v>648784.47</v>
      </c>
      <c r="AG298" s="100">
        <f t="shared" si="999"/>
        <v>0.333479955238561</v>
      </c>
      <c r="AH298" s="100">
        <f t="shared" si="1000"/>
        <v>8.5525040439620101E-2</v>
      </c>
      <c r="AI298" s="100">
        <f t="shared" si="1001"/>
        <v>0.27988790296670829</v>
      </c>
      <c r="AJ298" s="100"/>
    </row>
    <row r="299" spans="2:36">
      <c r="B299" s="125">
        <v>43966</v>
      </c>
      <c r="C299" s="365">
        <v>210965.85</v>
      </c>
      <c r="D299" s="100">
        <f t="shared" si="1004"/>
        <v>0.15151543766252773</v>
      </c>
      <c r="E299" s="100">
        <f t="shared" si="1005"/>
        <v>-3.7167553786933693E-4</v>
      </c>
      <c r="F299" s="100">
        <f t="shared" si="998"/>
        <v>2.8916703074754559E-2</v>
      </c>
      <c r="G299" s="110">
        <f t="shared" ref="G299:G362" si="1017">C299-C300</f>
        <v>148.30000000001746</v>
      </c>
      <c r="H299" s="100">
        <f t="shared" si="1016"/>
        <v>8.7664032495382072E-2</v>
      </c>
      <c r="I299" s="100"/>
      <c r="J299" s="362">
        <f t="shared" si="997"/>
        <v>148.30000000001746</v>
      </c>
      <c r="K299" s="362"/>
      <c r="L299" s="365">
        <v>7051.31</v>
      </c>
      <c r="M299" s="100">
        <f t="shared" si="1006"/>
        <v>0.1435459230836596</v>
      </c>
      <c r="N299" s="100">
        <f t="shared" si="1007"/>
        <v>5.7222810963617875E-3</v>
      </c>
      <c r="O299" s="362">
        <f t="shared" si="1002"/>
        <v>42.6200000000008</v>
      </c>
      <c r="P299" s="362"/>
      <c r="Q299" s="365">
        <v>316312.71999999997</v>
      </c>
      <c r="R299" s="100">
        <f t="shared" si="1008"/>
        <v>0.48359144894715905</v>
      </c>
      <c r="S299" s="100">
        <f t="shared" si="1009"/>
        <v>6.6792666575943863E-2</v>
      </c>
      <c r="T299" s="362">
        <f t="shared" si="1003"/>
        <v>2195.859999999986</v>
      </c>
      <c r="U299" s="362"/>
      <c r="V299" s="365">
        <v>44423.61</v>
      </c>
      <c r="W299" s="365">
        <v>58308.83</v>
      </c>
      <c r="X299" s="100">
        <f t="shared" si="1010"/>
        <v>-0.14436781874860966</v>
      </c>
      <c r="Y299" s="100">
        <f t="shared" si="1011"/>
        <v>-0.11658601747743354</v>
      </c>
      <c r="Z299" s="35">
        <f t="shared" si="1012"/>
        <v>102732.44</v>
      </c>
      <c r="AA299" s="100">
        <f t="shared" si="1013"/>
        <v>4.6505423742107055E-3</v>
      </c>
      <c r="AB299" s="100">
        <f t="shared" si="1014"/>
        <v>-2.5369208659957673E-2</v>
      </c>
      <c r="AC299" s="100">
        <f t="shared" si="1015"/>
        <v>-0.12881776603075465</v>
      </c>
      <c r="AD299" s="100"/>
      <c r="AE299" s="100"/>
      <c r="AF299" s="365">
        <v>644679.57999999996</v>
      </c>
      <c r="AG299" s="100">
        <f t="shared" si="999"/>
        <v>0.32171026565946692</v>
      </c>
      <c r="AH299" s="100">
        <f t="shared" si="1000"/>
        <v>0.13919679964443629</v>
      </c>
      <c r="AI299" s="100">
        <f t="shared" si="1001"/>
        <v>0.27999408328961145</v>
      </c>
      <c r="AJ299" s="100"/>
    </row>
    <row r="300" spans="2:36">
      <c r="B300" s="125">
        <v>43959</v>
      </c>
      <c r="C300" s="365">
        <v>210817.55</v>
      </c>
      <c r="D300" s="100">
        <f t="shared" si="1004"/>
        <v>0.14711655067044407</v>
      </c>
      <c r="E300" s="100">
        <f t="shared" si="1005"/>
        <v>-3.0177955021118597E-3</v>
      </c>
      <c r="F300" s="100">
        <f t="shared" si="998"/>
        <v>3.4316784661201083E-2</v>
      </c>
      <c r="G300" s="110">
        <f t="shared" si="1017"/>
        <v>-41.350000000005821</v>
      </c>
      <c r="H300" s="100">
        <f t="shared" si="1016"/>
        <v>9.0942741348141856E-2</v>
      </c>
      <c r="I300" s="100"/>
      <c r="J300" s="362">
        <f t="shared" si="997"/>
        <v>-41.350000000005821</v>
      </c>
      <c r="K300" s="362"/>
      <c r="L300" s="365">
        <v>7008.69</v>
      </c>
      <c r="M300" s="100">
        <f t="shared" si="1006"/>
        <v>0.13008390949899379</v>
      </c>
      <c r="N300" s="100">
        <f t="shared" si="1007"/>
        <v>-5.7580348631349797E-3</v>
      </c>
      <c r="O300" s="362">
        <f t="shared" si="1002"/>
        <v>9.7299999999995634</v>
      </c>
      <c r="P300" s="362"/>
      <c r="Q300" s="365">
        <v>314116.86</v>
      </c>
      <c r="R300" s="100">
        <f t="shared" si="1008"/>
        <v>0.46644287923335626</v>
      </c>
      <c r="S300" s="100">
        <f t="shared" si="1009"/>
        <v>7.6599083682046862E-2</v>
      </c>
      <c r="T300" s="362">
        <f t="shared" si="1003"/>
        <v>4547.7999999999884</v>
      </c>
      <c r="U300" s="362"/>
      <c r="V300" s="365">
        <v>44575.9</v>
      </c>
      <c r="W300" s="365">
        <v>58765.18</v>
      </c>
      <c r="X300" s="100">
        <f t="shared" si="1010"/>
        <v>-0.14333852732920735</v>
      </c>
      <c r="Y300" s="100">
        <f t="shared" si="1011"/>
        <v>-8.9771222174911139E-2</v>
      </c>
      <c r="Z300" s="35">
        <f t="shared" si="1012"/>
        <v>103341.08</v>
      </c>
      <c r="AA300" s="100">
        <f t="shared" si="1013"/>
        <v>-4.5418387636642884E-3</v>
      </c>
      <c r="AB300" s="100">
        <f t="shared" si="1014"/>
        <v>-5.5876990115407636E-2</v>
      </c>
      <c r="AC300" s="100">
        <f t="shared" si="1015"/>
        <v>-0.11367736598026697</v>
      </c>
      <c r="AD300" s="100"/>
      <c r="AE300" s="100"/>
      <c r="AF300" s="365">
        <v>633182.65</v>
      </c>
      <c r="AG300" s="100">
        <f t="shared" si="999"/>
        <v>0.29998467158637709</v>
      </c>
      <c r="AH300" s="100">
        <f t="shared" si="1000"/>
        <v>0.1573723301725711</v>
      </c>
      <c r="AI300" s="100">
        <f t="shared" si="1001"/>
        <v>0.26481840179823274</v>
      </c>
      <c r="AJ300" s="100"/>
    </row>
    <row r="301" spans="2:36">
      <c r="B301" s="125">
        <v>43951</v>
      </c>
      <c r="C301" s="365">
        <v>210858.9</v>
      </c>
      <c r="D301" s="100">
        <f t="shared" si="1004"/>
        <v>0.14606079089042684</v>
      </c>
      <c r="E301" s="100">
        <f t="shared" si="1005"/>
        <v>-2.4562620252524345E-3</v>
      </c>
      <c r="F301" s="100">
        <f t="shared" si="998"/>
        <v>4.0244181896173792E-2</v>
      </c>
      <c r="G301" s="110">
        <f t="shared" si="1017"/>
        <v>17.970000000001164</v>
      </c>
      <c r="H301" s="100">
        <f t="shared" si="1016"/>
        <v>9.5102850668449354E-2</v>
      </c>
      <c r="I301" s="100"/>
      <c r="J301" s="362">
        <f t="shared" si="997"/>
        <v>17.970000000001164</v>
      </c>
      <c r="K301" s="362"/>
      <c r="L301" s="365">
        <v>6998.96</v>
      </c>
      <c r="M301" s="100">
        <f t="shared" si="1006"/>
        <v>0.12652787926977277</v>
      </c>
      <c r="N301" s="100">
        <f t="shared" si="1007"/>
        <v>-1.013069630681458E-2</v>
      </c>
      <c r="O301" s="362">
        <f t="shared" si="1002"/>
        <v>7.6999999999998181</v>
      </c>
      <c r="P301" s="362"/>
      <c r="Q301" s="365">
        <v>309569.06</v>
      </c>
      <c r="R301" s="100">
        <f t="shared" si="1008"/>
        <v>0.44729918247942174</v>
      </c>
      <c r="S301" s="100">
        <f t="shared" si="1009"/>
        <v>6.0745974947308524E-2</v>
      </c>
      <c r="T301" s="362">
        <f t="shared" si="1003"/>
        <v>5675.6300000000047</v>
      </c>
      <c r="U301" s="362"/>
      <c r="V301" s="365">
        <v>45036.05</v>
      </c>
      <c r="W301" s="365">
        <v>60922.3</v>
      </c>
      <c r="X301" s="100">
        <f t="shared" si="1010"/>
        <v>-0.1413658132955074</v>
      </c>
      <c r="Y301" s="100">
        <f t="shared" si="1011"/>
        <v>-7.9362263317235393E-2</v>
      </c>
      <c r="Z301" s="35">
        <f t="shared" si="1012"/>
        <v>105958.35</v>
      </c>
      <c r="AA301" s="100">
        <f t="shared" si="1013"/>
        <v>1.4742243220533373E-2</v>
      </c>
      <c r="AB301" s="100">
        <f t="shared" si="1014"/>
        <v>-5.3500561557321274E-2</v>
      </c>
      <c r="AC301" s="100">
        <f t="shared" si="1015"/>
        <v>-0.10677756982054852</v>
      </c>
      <c r="AD301" s="100"/>
      <c r="AE301" s="100"/>
      <c r="AF301" s="365">
        <v>613553.01</v>
      </c>
      <c r="AG301" s="100">
        <f t="shared" si="999"/>
        <v>0.25795146801734314</v>
      </c>
      <c r="AH301" s="100">
        <f t="shared" si="1000"/>
        <v>0.14813252777010288</v>
      </c>
      <c r="AI301" s="100">
        <f t="shared" si="1001"/>
        <v>0.23008195727924577</v>
      </c>
      <c r="AJ301" s="100"/>
    </row>
    <row r="302" spans="2:36">
      <c r="B302" s="125">
        <v>43945</v>
      </c>
      <c r="C302" s="365">
        <v>210840.93</v>
      </c>
      <c r="D302" s="100">
        <f t="shared" si="1004"/>
        <v>0.14444456144799922</v>
      </c>
      <c r="E302" s="100">
        <f t="shared" si="1005"/>
        <v>-5.82327449764153E-4</v>
      </c>
      <c r="F302" s="100">
        <f t="shared" si="998"/>
        <v>4.6494133548719695E-2</v>
      </c>
      <c r="G302" s="110">
        <f t="shared" si="1017"/>
        <v>-203.36000000001513</v>
      </c>
      <c r="H302" s="100">
        <f t="shared" si="1016"/>
        <v>0.10077158088040659</v>
      </c>
      <c r="I302" s="100"/>
      <c r="J302" s="362">
        <f t="shared" si="997"/>
        <v>-203.36000000001513</v>
      </c>
      <c r="K302" s="362"/>
      <c r="L302" s="365">
        <v>6991.26</v>
      </c>
      <c r="M302" s="100">
        <f t="shared" si="1006"/>
        <v>0.12203772833926627</v>
      </c>
      <c r="N302" s="100">
        <f t="shared" si="1007"/>
        <v>-1.1211323620718607E-2</v>
      </c>
      <c r="O302" s="362">
        <f t="shared" si="1002"/>
        <v>-19.929999999999382</v>
      </c>
      <c r="P302" s="362"/>
      <c r="Q302" s="365">
        <v>303893.43</v>
      </c>
      <c r="R302" s="100">
        <f t="shared" si="1008"/>
        <v>0.42312433636437119</v>
      </c>
      <c r="S302" s="100">
        <f t="shared" si="1009"/>
        <v>4.1285302099535647E-2</v>
      </c>
      <c r="T302" s="362">
        <f t="shared" si="1003"/>
        <v>7385.2799999999697</v>
      </c>
      <c r="U302" s="362"/>
      <c r="V302" s="365">
        <v>45897.9</v>
      </c>
      <c r="W302" s="365">
        <v>59917.78</v>
      </c>
      <c r="X302" s="100">
        <f t="shared" si="1010"/>
        <v>-0.11976567435363102</v>
      </c>
      <c r="Y302" s="100">
        <f t="shared" si="1011"/>
        <v>-5.0057875370648958E-2</v>
      </c>
      <c r="Z302" s="35">
        <f t="shared" si="1012"/>
        <v>105815.67999999999</v>
      </c>
      <c r="AA302" s="100">
        <f t="shared" si="1013"/>
        <v>2.9013791701095644E-2</v>
      </c>
      <c r="AB302" s="100">
        <f t="shared" si="1014"/>
        <v>-7.1889488065899149E-2</v>
      </c>
      <c r="AC302" s="100">
        <f t="shared" si="1015"/>
        <v>-8.1604690100098201E-2</v>
      </c>
      <c r="AD302" s="100"/>
      <c r="AE302" s="100"/>
      <c r="AF302" s="365">
        <v>597668.81999999995</v>
      </c>
      <c r="AG302" s="100">
        <f t="shared" si="999"/>
        <v>0.2161232785626751</v>
      </c>
      <c r="AH302" s="100">
        <f t="shared" si="1000"/>
        <v>0.1272009784999667</v>
      </c>
      <c r="AI302" s="100">
        <f t="shared" si="1001"/>
        <v>0.20892772852454478</v>
      </c>
      <c r="AJ302" s="100"/>
    </row>
    <row r="303" spans="2:36">
      <c r="B303" s="125">
        <v>43938</v>
      </c>
      <c r="C303" s="365">
        <v>211044.29</v>
      </c>
      <c r="D303" s="100">
        <f t="shared" si="1004"/>
        <v>0.14345848198786082</v>
      </c>
      <c r="E303" s="100">
        <f t="shared" si="1005"/>
        <v>3.9741421021727199E-3</v>
      </c>
      <c r="F303" s="100">
        <f t="shared" si="998"/>
        <v>5.2911047288934004E-2</v>
      </c>
      <c r="G303" s="110">
        <f t="shared" si="1017"/>
        <v>-411.38999999998487</v>
      </c>
      <c r="H303" s="100">
        <f t="shared" si="1016"/>
        <v>0.1054440967478585</v>
      </c>
      <c r="I303" s="100"/>
      <c r="J303" s="362">
        <f t="shared" si="997"/>
        <v>-411.38999999998487</v>
      </c>
      <c r="K303" s="362"/>
      <c r="L303" s="365">
        <v>7011.19</v>
      </c>
      <c r="M303" s="100">
        <f t="shared" si="1006"/>
        <v>0.12142974819298104</v>
      </c>
      <c r="N303" s="100">
        <f t="shared" si="1007"/>
        <v>-6.0252151710664921E-3</v>
      </c>
      <c r="O303" s="362">
        <f t="shared" si="1002"/>
        <v>-38.090000000000146</v>
      </c>
      <c r="P303" s="362"/>
      <c r="Q303" s="365">
        <v>296508.15000000002</v>
      </c>
      <c r="R303" s="100">
        <f t="shared" si="1008"/>
        <v>0.39328260764962081</v>
      </c>
      <c r="S303" s="100">
        <f t="shared" si="1009"/>
        <v>2.0112066121536997E-2</v>
      </c>
      <c r="T303" s="362">
        <f t="shared" si="1003"/>
        <v>4740.4300000000512</v>
      </c>
      <c r="U303" s="362"/>
      <c r="V303" s="365">
        <v>46545.66</v>
      </c>
      <c r="W303" s="365">
        <v>58860.86</v>
      </c>
      <c r="X303" s="100">
        <f t="shared" si="1010"/>
        <v>-9.9797043809836103E-2</v>
      </c>
      <c r="Y303" s="100">
        <f t="shared" si="1011"/>
        <v>-4.7841619842651867E-2</v>
      </c>
      <c r="Z303" s="35">
        <f t="shared" si="1012"/>
        <v>105406.52</v>
      </c>
      <c r="AA303" s="100">
        <f t="shared" si="1013"/>
        <v>4.2305595578999142E-2</v>
      </c>
      <c r="AB303" s="100">
        <f t="shared" si="1014"/>
        <v>-7.4249470470955634E-2</v>
      </c>
      <c r="AC303" s="100">
        <f t="shared" si="1015"/>
        <v>-7.150526377264943E-2</v>
      </c>
      <c r="AD303" s="100"/>
      <c r="AE303" s="100"/>
      <c r="AF303" s="365">
        <v>565907.12</v>
      </c>
      <c r="AG303" s="100">
        <f t="shared" si="999"/>
        <v>0.15287627501337228</v>
      </c>
      <c r="AH303" s="100">
        <f t="shared" si="1000"/>
        <v>7.235419449410381E-2</v>
      </c>
      <c r="AI303" s="100">
        <f t="shared" si="1001"/>
        <v>0.14838278527882293</v>
      </c>
      <c r="AJ303" s="100"/>
    </row>
    <row r="304" spans="2:36">
      <c r="B304" s="125">
        <v>43931</v>
      </c>
      <c r="C304" s="365">
        <v>211455.68</v>
      </c>
      <c r="D304" s="100">
        <f t="shared" si="1004"/>
        <v>0.14441545132054254</v>
      </c>
      <c r="E304" s="100">
        <f t="shared" si="1005"/>
        <v>7.8002453924104539E-3</v>
      </c>
      <c r="F304" s="100">
        <f t="shared" si="998"/>
        <v>5.7987886676805406E-2</v>
      </c>
      <c r="G304" s="110">
        <f t="shared" si="1017"/>
        <v>77.579999999987194</v>
      </c>
      <c r="H304" s="100">
        <f t="shared" si="1016"/>
        <v>0.11399964123273695</v>
      </c>
      <c r="I304" s="100"/>
      <c r="J304" s="362">
        <f t="shared" ref="J304:J367" si="1018">C304-C305</f>
        <v>77.579999999987194</v>
      </c>
      <c r="K304" s="362"/>
      <c r="L304" s="365">
        <v>7049.28</v>
      </c>
      <c r="M304" s="100">
        <f t="shared" si="1006"/>
        <v>0.12157526618256335</v>
      </c>
      <c r="N304" s="100">
        <f t="shared" si="1007"/>
        <v>-1.647096479065745E-3</v>
      </c>
      <c r="O304" s="362">
        <f t="shared" si="1002"/>
        <v>-21.3100000000004</v>
      </c>
      <c r="P304" s="362"/>
      <c r="Q304" s="365">
        <v>291767.71999999997</v>
      </c>
      <c r="R304" s="100">
        <f t="shared" si="1008"/>
        <v>0.36426929428379445</v>
      </c>
      <c r="S304" s="100">
        <f t="shared" si="1009"/>
        <v>4.8940447929931097E-3</v>
      </c>
      <c r="T304" s="362">
        <f t="shared" si="1003"/>
        <v>-73.180000000051223</v>
      </c>
      <c r="U304" s="362"/>
      <c r="V304" s="365">
        <v>47178.25</v>
      </c>
      <c r="W304" s="365">
        <v>62278.97</v>
      </c>
      <c r="X304" s="100">
        <f t="shared" si="1010"/>
        <v>-8.3398483490846401E-2</v>
      </c>
      <c r="Y304" s="100">
        <f t="shared" si="1011"/>
        <v>-3.1215204137283528E-2</v>
      </c>
      <c r="Z304" s="35">
        <f t="shared" si="1012"/>
        <v>109457.22</v>
      </c>
      <c r="AA304" s="100">
        <f t="shared" si="1013"/>
        <v>6.4493136781895055E-2</v>
      </c>
      <c r="AB304" s="100">
        <f t="shared" si="1014"/>
        <v>-5.8158754273607713E-2</v>
      </c>
      <c r="AC304" s="100">
        <f t="shared" si="1015"/>
        <v>-5.4418369594795964E-2</v>
      </c>
      <c r="AD304" s="100"/>
      <c r="AE304" s="100"/>
      <c r="AF304" s="365">
        <v>547086.39</v>
      </c>
      <c r="AG304" s="100">
        <f t="shared" si="999"/>
        <v>0.11239935443039373</v>
      </c>
      <c r="AH304" s="100">
        <f t="shared" si="1000"/>
        <v>4.6711249397183831E-2</v>
      </c>
      <c r="AI304" s="100">
        <f t="shared" si="1001"/>
        <v>0.11337142280339488</v>
      </c>
      <c r="AJ304" s="100"/>
    </row>
    <row r="305" spans="2:36">
      <c r="B305" s="125">
        <v>43924</v>
      </c>
      <c r="C305" s="365">
        <v>211378.1</v>
      </c>
      <c r="D305" s="100">
        <f t="shared" si="1004"/>
        <v>0.14480933862592618</v>
      </c>
      <c r="E305" s="100">
        <f t="shared" si="1005"/>
        <v>1.4379965829993317E-2</v>
      </c>
      <c r="F305" s="100">
        <f t="shared" ref="F305:F368" si="1019">(C305-C318)/C318</f>
        <v>6.1062598135870241E-2</v>
      </c>
      <c r="G305" s="110">
        <f t="shared" si="1017"/>
        <v>414.32000000000698</v>
      </c>
      <c r="H305" s="100">
        <f t="shared" si="1016"/>
        <v>0.11862950830186879</v>
      </c>
      <c r="I305" s="100"/>
      <c r="J305" s="362">
        <f t="shared" si="1018"/>
        <v>414.32000000000698</v>
      </c>
      <c r="K305" s="362"/>
      <c r="L305" s="365">
        <v>7070.59</v>
      </c>
      <c r="M305" s="100">
        <f t="shared" si="1006"/>
        <v>0.12523612868316991</v>
      </c>
      <c r="N305" s="100">
        <f t="shared" si="1007"/>
        <v>7.762113871892345E-3</v>
      </c>
      <c r="O305" s="362">
        <f t="shared" si="1002"/>
        <v>6.0000000000400178E-2</v>
      </c>
      <c r="P305" s="362"/>
      <c r="Q305" s="365">
        <v>291840.90000000002</v>
      </c>
      <c r="R305" s="100">
        <f t="shared" si="1008"/>
        <v>0.37344210524532429</v>
      </c>
      <c r="S305" s="100">
        <f t="shared" si="1009"/>
        <v>2.2258467574691382E-2</v>
      </c>
      <c r="T305" s="362">
        <f t="shared" si="1003"/>
        <v>-3.6399999999557622</v>
      </c>
      <c r="U305" s="362"/>
      <c r="V305" s="365">
        <v>48089.36</v>
      </c>
      <c r="W305" s="365">
        <v>63858.25</v>
      </c>
      <c r="X305" s="100">
        <f t="shared" si="1010"/>
        <v>-7.5483570438073619E-2</v>
      </c>
      <c r="Y305" s="100">
        <f t="shared" si="1011"/>
        <v>-1.0355903498842694E-2</v>
      </c>
      <c r="Z305" s="35">
        <f t="shared" si="1012"/>
        <v>111947.61</v>
      </c>
      <c r="AA305" s="100">
        <f t="shared" si="1013"/>
        <v>9.9165068367661327E-2</v>
      </c>
      <c r="AB305" s="100">
        <f t="shared" si="1014"/>
        <v>-2.489442373165849E-2</v>
      </c>
      <c r="AC305" s="100">
        <f t="shared" si="1015"/>
        <v>-3.9424012784385357E-2</v>
      </c>
      <c r="AD305" s="100"/>
      <c r="AE305" s="100"/>
      <c r="AF305" s="365">
        <v>534392.15</v>
      </c>
      <c r="AG305" s="100">
        <f t="shared" si="999"/>
        <v>8.375679020918439E-2</v>
      </c>
      <c r="AH305" s="100">
        <f t="shared" si="1000"/>
        <v>3.0420766276023452E-2</v>
      </c>
      <c r="AI305" s="100">
        <f t="shared" si="1001"/>
        <v>9.2719601679860236E-2</v>
      </c>
      <c r="AJ305" s="100"/>
    </row>
    <row r="306" spans="2:36">
      <c r="B306" s="125">
        <v>43917</v>
      </c>
      <c r="C306" s="365">
        <v>210963.78</v>
      </c>
      <c r="D306" s="100">
        <f t="shared" si="1004"/>
        <v>0.14504724917857256</v>
      </c>
      <c r="E306" s="100">
        <f t="shared" si="1005"/>
        <v>1.8824197684283485E-2</v>
      </c>
      <c r="F306" s="100">
        <f t="shared" si="1019"/>
        <v>6.1991323903815385E-2</v>
      </c>
      <c r="G306" s="110">
        <f t="shared" si="1017"/>
        <v>754.88999999998487</v>
      </c>
      <c r="H306" s="100">
        <f t="shared" si="1016"/>
        <v>0.12325267615639145</v>
      </c>
      <c r="I306" s="100"/>
      <c r="J306" s="362">
        <f t="shared" si="1018"/>
        <v>754.88999999998487</v>
      </c>
      <c r="K306" s="362"/>
      <c r="L306" s="365">
        <v>7070.53</v>
      </c>
      <c r="M306" s="100">
        <f t="shared" si="1006"/>
        <v>0.12286421666637549</v>
      </c>
      <c r="N306" s="100">
        <f t="shared" si="1007"/>
        <v>8.1228363341868236E-3</v>
      </c>
      <c r="O306" s="362">
        <f t="shared" si="1002"/>
        <v>16.840000000000146</v>
      </c>
      <c r="P306" s="362"/>
      <c r="Q306" s="365">
        <v>291844.53999999998</v>
      </c>
      <c r="R306" s="100">
        <f t="shared" si="1008"/>
        <v>0.3733555659375471</v>
      </c>
      <c r="S306" s="100">
        <f t="shared" si="1009"/>
        <v>3.1140094829918363E-2</v>
      </c>
      <c r="T306" s="362">
        <f t="shared" si="1003"/>
        <v>1182.2099999999627</v>
      </c>
      <c r="U306" s="362"/>
      <c r="V306" s="365">
        <v>48564.25</v>
      </c>
      <c r="W306" s="365">
        <v>65447.69</v>
      </c>
      <c r="X306" s="100">
        <f t="shared" si="1010"/>
        <v>-6.3553073151392678E-2</v>
      </c>
      <c r="Y306" s="100">
        <f t="shared" si="1011"/>
        <v>3.4011734275041408E-2</v>
      </c>
      <c r="Z306" s="35">
        <f t="shared" si="1012"/>
        <v>114011.94</v>
      </c>
      <c r="AA306" s="100">
        <f t="shared" si="1013"/>
        <v>0.11911550447731835</v>
      </c>
      <c r="AB306" s="100">
        <f t="shared" si="1014"/>
        <v>-1.9523035871722955E-2</v>
      </c>
      <c r="AC306" s="100">
        <f t="shared" si="1015"/>
        <v>-9.9266171936547958E-3</v>
      </c>
      <c r="AD306" s="100"/>
      <c r="AE306" s="100"/>
      <c r="AF306" s="365">
        <v>530223.82999999996</v>
      </c>
      <c r="AG306" s="100">
        <f t="shared" si="999"/>
        <v>7.1633260813040375E-2</v>
      </c>
      <c r="AH306" s="100">
        <f t="shared" si="1000"/>
        <v>3.2845544501263063E-2</v>
      </c>
      <c r="AI306" s="100">
        <f t="shared" si="1001"/>
        <v>8.0136870128932905E-2</v>
      </c>
      <c r="AJ306" s="100"/>
    </row>
    <row r="307" spans="2:36">
      <c r="B307" s="125">
        <v>43910</v>
      </c>
      <c r="C307" s="365">
        <v>210208.89</v>
      </c>
      <c r="D307" s="100">
        <f t="shared" si="1004"/>
        <v>0.14634598039765848</v>
      </c>
      <c r="E307" s="100">
        <f t="shared" si="1005"/>
        <v>2.1849345623590252E-2</v>
      </c>
      <c r="F307" s="100">
        <f t="shared" si="1019"/>
        <v>6.6955260275570486E-2</v>
      </c>
      <c r="G307" s="110">
        <f t="shared" si="1017"/>
        <v>389.85000000000582</v>
      </c>
      <c r="H307" s="100">
        <f t="shared" si="1016"/>
        <v>0.12677173609956427</v>
      </c>
      <c r="I307" s="100"/>
      <c r="J307" s="362">
        <f t="shared" si="1018"/>
        <v>389.85000000000582</v>
      </c>
      <c r="K307" s="362"/>
      <c r="L307" s="365">
        <v>7053.69</v>
      </c>
      <c r="M307" s="100">
        <f t="shared" si="1006"/>
        <v>0.12964051382164862</v>
      </c>
      <c r="N307" s="100">
        <f t="shared" si="1007"/>
        <v>1.2834006527566865E-2</v>
      </c>
      <c r="O307" s="362">
        <f t="shared" si="1002"/>
        <v>-7.2200000000002547</v>
      </c>
      <c r="P307" s="362"/>
      <c r="Q307" s="365">
        <v>290662.33</v>
      </c>
      <c r="R307" s="100">
        <f t="shared" si="1008"/>
        <v>0.38534225653219684</v>
      </c>
      <c r="S307" s="100">
        <f t="shared" si="1009"/>
        <v>4.2389434661218729E-2</v>
      </c>
      <c r="T307" s="362">
        <f t="shared" si="1003"/>
        <v>315.5800000000163</v>
      </c>
      <c r="U307" s="362"/>
      <c r="V307" s="365">
        <v>49968.53</v>
      </c>
      <c r="W307" s="365">
        <v>63892.08</v>
      </c>
      <c r="X307" s="100">
        <f t="shared" si="1010"/>
        <v>-3.8163159044602525E-2</v>
      </c>
      <c r="Y307" s="100">
        <f t="shared" si="1011"/>
        <v>4.7320322549077316E-2</v>
      </c>
      <c r="Z307" s="35">
        <f t="shared" si="1012"/>
        <v>113860.61</v>
      </c>
      <c r="AA307" s="100">
        <f t="shared" si="1013"/>
        <v>0.14821817884052776</v>
      </c>
      <c r="AB307" s="100">
        <f t="shared" si="1014"/>
        <v>-7.5843646826392209E-3</v>
      </c>
      <c r="AC307" s="100">
        <f t="shared" si="1015"/>
        <v>8.004590088002049E-3</v>
      </c>
      <c r="AD307" s="100"/>
      <c r="AE307" s="100"/>
      <c r="AF307" s="365">
        <v>527724.06999999995</v>
      </c>
      <c r="AG307" s="100">
        <f t="shared" si="999"/>
        <v>8.3821592167068928E-2</v>
      </c>
      <c r="AH307" s="100">
        <f t="shared" si="1000"/>
        <v>4.1066308657721609E-2</v>
      </c>
      <c r="AI307" s="100">
        <f t="shared" si="1001"/>
        <v>7.7912372805451921E-2</v>
      </c>
      <c r="AJ307" s="100"/>
    </row>
    <row r="308" spans="2:36">
      <c r="B308" s="125">
        <v>43903</v>
      </c>
      <c r="C308" s="365">
        <v>209819.04</v>
      </c>
      <c r="D308" s="100">
        <f t="shared" si="1004"/>
        <v>0.14540784992828476</v>
      </c>
      <c r="E308" s="100">
        <f t="shared" si="1005"/>
        <v>2.3323513635548371E-2</v>
      </c>
      <c r="F308" s="100">
        <f t="shared" si="1019"/>
        <v>6.6477232497725802E-2</v>
      </c>
      <c r="G308" s="110">
        <f t="shared" si="1017"/>
        <v>1437.460000000021</v>
      </c>
      <c r="H308" s="100">
        <f t="shared" si="1016"/>
        <v>0.13394440436787319</v>
      </c>
      <c r="I308" s="100"/>
      <c r="J308" s="362">
        <f t="shared" si="1018"/>
        <v>1437.460000000021</v>
      </c>
      <c r="K308" s="362"/>
      <c r="L308" s="365">
        <v>7060.91</v>
      </c>
      <c r="M308" s="100">
        <f t="shared" si="1006"/>
        <v>0.12981610052467277</v>
      </c>
      <c r="N308" s="100">
        <f t="shared" si="1007"/>
        <v>1.2128205495749849E-2</v>
      </c>
      <c r="O308" s="362">
        <f t="shared" si="1002"/>
        <v>44.779999999999745</v>
      </c>
      <c r="P308" s="362"/>
      <c r="Q308" s="365">
        <v>290346.75</v>
      </c>
      <c r="R308" s="100">
        <f t="shared" si="1008"/>
        <v>0.39972642478294113</v>
      </c>
      <c r="S308" s="100">
        <f t="shared" si="1009"/>
        <v>4.865601678677442E-2</v>
      </c>
      <c r="T308" s="362">
        <f t="shared" si="1003"/>
        <v>4860.3400000000256</v>
      </c>
      <c r="U308" s="362"/>
      <c r="V308" s="365">
        <v>50179.9</v>
      </c>
      <c r="W308" s="365">
        <v>66036.31</v>
      </c>
      <c r="X308" s="100">
        <f t="shared" si="1010"/>
        <v>-2.8967704307111521E-2</v>
      </c>
      <c r="Y308" s="100">
        <f t="shared" si="1011"/>
        <v>2.7799130928910561E-2</v>
      </c>
      <c r="Z308" s="35">
        <f t="shared" si="1012"/>
        <v>116216.20999999999</v>
      </c>
      <c r="AA308" s="100">
        <f t="shared" si="1013"/>
        <v>0.17361541281364826</v>
      </c>
      <c r="AB308" s="100">
        <f t="shared" si="1014"/>
        <v>-1.4473933927404608E-2</v>
      </c>
      <c r="AC308" s="100">
        <f t="shared" si="1015"/>
        <v>2.4941542989052067E-3</v>
      </c>
      <c r="AD308" s="100"/>
      <c r="AE308" s="100"/>
      <c r="AF308" s="365">
        <v>522671.74</v>
      </c>
      <c r="AG308" s="100">
        <f t="shared" si="999"/>
        <v>8.0236568685545087E-2</v>
      </c>
      <c r="AH308" s="100">
        <f t="shared" si="1000"/>
        <v>3.7750776444146386E-2</v>
      </c>
      <c r="AI308" s="100">
        <f t="shared" si="1001"/>
        <v>6.996072988819009E-2</v>
      </c>
      <c r="AJ308" s="100"/>
    </row>
    <row r="309" spans="2:36">
      <c r="B309" s="125">
        <v>43896</v>
      </c>
      <c r="C309" s="365">
        <v>208381.58</v>
      </c>
      <c r="D309" s="100">
        <f t="shared" si="1004"/>
        <v>0.13699415247435387</v>
      </c>
      <c r="E309" s="100">
        <f t="shared" si="1005"/>
        <v>2.2365385653238284E-2</v>
      </c>
      <c r="F309" s="100">
        <f t="shared" si="1019"/>
        <v>6.4870664522701002E-2</v>
      </c>
      <c r="G309" s="110">
        <f t="shared" si="1017"/>
        <v>1315.6499999999942</v>
      </c>
      <c r="H309" s="100">
        <f t="shared" si="1016"/>
        <v>0.13133605551203167</v>
      </c>
      <c r="I309" s="100"/>
      <c r="J309" s="362">
        <f t="shared" si="1018"/>
        <v>1315.6499999999942</v>
      </c>
      <c r="K309" s="362"/>
      <c r="L309" s="365">
        <v>7016.13</v>
      </c>
      <c r="M309" s="100">
        <f t="shared" si="1006"/>
        <v>0.12037232207871849</v>
      </c>
      <c r="N309" s="100">
        <f t="shared" si="1007"/>
        <v>8.3384712227890095E-3</v>
      </c>
      <c r="O309" s="362">
        <f t="shared" si="1002"/>
        <v>2.569999999999709</v>
      </c>
      <c r="P309" s="362"/>
      <c r="Q309" s="365">
        <v>285486.40999999997</v>
      </c>
      <c r="R309" s="100">
        <f t="shared" si="1008"/>
        <v>0.37970708511622431</v>
      </c>
      <c r="S309" s="100">
        <f t="shared" si="1009"/>
        <v>4.5365760865684425E-2</v>
      </c>
      <c r="T309" s="362">
        <f t="shared" si="1003"/>
        <v>2455.4799999999814</v>
      </c>
      <c r="U309" s="362"/>
      <c r="V309" s="365">
        <v>50371.09</v>
      </c>
      <c r="W309" s="365">
        <v>64434.54</v>
      </c>
      <c r="X309" s="100">
        <f t="shared" si="1010"/>
        <v>-3.2270961341243104E-2</v>
      </c>
      <c r="Y309" s="100">
        <f t="shared" si="1011"/>
        <v>1.629410169827292E-2</v>
      </c>
      <c r="Z309" s="35">
        <f t="shared" si="1012"/>
        <v>114805.63</v>
      </c>
      <c r="AA309" s="100">
        <f t="shared" si="1013"/>
        <v>0.14499321415349656</v>
      </c>
      <c r="AB309" s="100">
        <f t="shared" si="1014"/>
        <v>-1.53496713804918E-2</v>
      </c>
      <c r="AC309" s="100">
        <f t="shared" si="1015"/>
        <v>-5.6011015459286554E-3</v>
      </c>
      <c r="AD309" s="100"/>
      <c r="AE309" s="100"/>
      <c r="AF309" s="365">
        <v>518615.47</v>
      </c>
      <c r="AG309" s="100">
        <f t="shared" si="999"/>
        <v>8.824019686613796E-2</v>
      </c>
      <c r="AH309" s="100">
        <f t="shared" si="1000"/>
        <v>3.5963935387742008E-2</v>
      </c>
      <c r="AI309" s="100">
        <f t="shared" si="1001"/>
        <v>6.2175842245909267E-2</v>
      </c>
      <c r="AJ309" s="100"/>
    </row>
    <row r="310" spans="2:36">
      <c r="B310" s="125">
        <v>43889</v>
      </c>
      <c r="C310" s="365">
        <v>207065.93</v>
      </c>
      <c r="D310" s="100">
        <f t="shared" si="1004"/>
        <v>0.12791776905496474</v>
      </c>
      <c r="E310" s="100">
        <f t="shared" si="1005"/>
        <v>2.1532071690691684E-2</v>
      </c>
      <c r="F310" s="100">
        <f t="shared" si="1019"/>
        <v>6.2517398313926553E-2</v>
      </c>
      <c r="G310" s="110">
        <f t="shared" si="1017"/>
        <v>1351.7599999999802</v>
      </c>
      <c r="H310" s="100">
        <f t="shared" si="1016"/>
        <v>0.13321953302359776</v>
      </c>
      <c r="I310" s="100"/>
      <c r="J310" s="362">
        <f t="shared" si="1018"/>
        <v>1351.7599999999802</v>
      </c>
      <c r="K310" s="362"/>
      <c r="L310" s="365">
        <v>7013.56</v>
      </c>
      <c r="M310" s="100">
        <f t="shared" si="1006"/>
        <v>0.11723766604700216</v>
      </c>
      <c r="N310" s="100">
        <f t="shared" si="1007"/>
        <v>5.0168014845491139E-3</v>
      </c>
      <c r="O310" s="362">
        <f t="shared" si="1002"/>
        <v>49.25</v>
      </c>
      <c r="P310" s="362"/>
      <c r="Q310" s="365">
        <v>283030.93</v>
      </c>
      <c r="R310" s="100">
        <f t="shared" si="1008"/>
        <v>0.37888574919464585</v>
      </c>
      <c r="S310" s="100">
        <f t="shared" si="1009"/>
        <v>4.5135657815519543E-2</v>
      </c>
      <c r="T310" s="362">
        <f t="shared" si="1003"/>
        <v>4188.570000000007</v>
      </c>
      <c r="U310" s="362"/>
      <c r="V310" s="365">
        <v>50847.58</v>
      </c>
      <c r="W310" s="365">
        <v>65434.54</v>
      </c>
      <c r="X310" s="100">
        <f t="shared" si="1010"/>
        <v>-1.9947947796686034E-2</v>
      </c>
      <c r="Y310" s="100">
        <f t="shared" si="1011"/>
        <v>2.4146134558738333E-2</v>
      </c>
      <c r="Z310" s="35">
        <f t="shared" si="1012"/>
        <v>116282.12</v>
      </c>
      <c r="AA310" s="100">
        <f t="shared" si="1013"/>
        <v>0.1455122803415827</v>
      </c>
      <c r="AB310" s="100">
        <f t="shared" si="1014"/>
        <v>-1.974881816469784E-2</v>
      </c>
      <c r="AC310" s="100">
        <f t="shared" si="1015"/>
        <v>4.3860327241798209E-3</v>
      </c>
      <c r="AD310" s="100"/>
      <c r="AE310" s="100"/>
      <c r="AF310" s="365">
        <v>513362.17</v>
      </c>
      <c r="AG310" s="100">
        <f t="shared" si="999"/>
        <v>7.8570603331179892E-2</v>
      </c>
      <c r="AH310" s="100">
        <f t="shared" si="1000"/>
        <v>2.9214318200021325E-2</v>
      </c>
      <c r="AI310" s="100">
        <f t="shared" si="1001"/>
        <v>5.0501603391483435E-2</v>
      </c>
      <c r="AJ310" s="100"/>
    </row>
    <row r="311" spans="2:36">
      <c r="B311" s="125">
        <v>43882</v>
      </c>
      <c r="C311" s="365">
        <v>205714.17</v>
      </c>
      <c r="D311" s="100">
        <f t="shared" si="1004"/>
        <v>0.11802291294527548</v>
      </c>
      <c r="E311" s="100">
        <f t="shared" si="1005"/>
        <v>2.1047820709404228E-2</v>
      </c>
      <c r="F311" s="100">
        <f t="shared" si="1019"/>
        <v>6.0588259586281661E-2</v>
      </c>
      <c r="G311" s="110">
        <f t="shared" si="1017"/>
        <v>677.31000000002678</v>
      </c>
      <c r="H311" s="100">
        <f t="shared" si="1016"/>
        <v>0.13631737229490037</v>
      </c>
      <c r="I311" s="100"/>
      <c r="J311" s="362">
        <f t="shared" si="1018"/>
        <v>677.31000000002678</v>
      </c>
      <c r="K311" s="362"/>
      <c r="L311" s="365">
        <v>6964.31</v>
      </c>
      <c r="M311" s="100">
        <f t="shared" si="1006"/>
        <v>0.10819717520956799</v>
      </c>
      <c r="N311" s="100">
        <f t="shared" si="1007"/>
        <v>-1.0155793894761197E-3</v>
      </c>
      <c r="O311" s="362">
        <f t="shared" si="1002"/>
        <v>-11.989999999999782</v>
      </c>
      <c r="P311" s="362"/>
      <c r="Q311" s="365">
        <v>278842.36</v>
      </c>
      <c r="R311" s="100">
        <f t="shared" si="1008"/>
        <v>0.36145944248404976</v>
      </c>
      <c r="S311" s="100">
        <f t="shared" si="1009"/>
        <v>4.2519394065219436E-2</v>
      </c>
      <c r="T311" s="362">
        <f t="shared" si="1003"/>
        <v>1967.25</v>
      </c>
      <c r="U311" s="362"/>
      <c r="V311" s="365">
        <v>51734.720000000001</v>
      </c>
      <c r="W311" s="365">
        <v>62996.05</v>
      </c>
      <c r="X311" s="100">
        <f t="shared" si="1010"/>
        <v>5.1133121552827815E-3</v>
      </c>
      <c r="Y311" s="100">
        <f t="shared" si="1011"/>
        <v>3.2972415283572018E-2</v>
      </c>
      <c r="Z311" s="35">
        <f t="shared" si="1012"/>
        <v>114730.77</v>
      </c>
      <c r="AA311" s="100">
        <f t="shared" si="1013"/>
        <v>0.13796658747009302</v>
      </c>
      <c r="AB311" s="100">
        <f t="shared" si="1014"/>
        <v>-4.2288527635567152E-3</v>
      </c>
      <c r="AC311" s="100">
        <f t="shared" si="1015"/>
        <v>2.0221285071816534E-2</v>
      </c>
      <c r="AD311" s="100"/>
      <c r="AE311" s="100"/>
      <c r="AF311" s="365">
        <v>506907.26</v>
      </c>
      <c r="AG311" s="100">
        <f t="shared" si="999"/>
        <v>6.7328604462253985E-2</v>
      </c>
      <c r="AH311" s="100">
        <f t="shared" si="1000"/>
        <v>2.534082739066245E-2</v>
      </c>
      <c r="AI311" s="100">
        <f t="shared" si="1001"/>
        <v>4.56591707791935E-2</v>
      </c>
      <c r="AJ311" s="100"/>
    </row>
    <row r="312" spans="2:36">
      <c r="B312" s="125">
        <v>43875</v>
      </c>
      <c r="C312" s="365">
        <v>205036.86</v>
      </c>
      <c r="D312" s="100">
        <f t="shared" si="1004"/>
        <v>0.1107934873046126</v>
      </c>
      <c r="E312" s="100">
        <f t="shared" si="1005"/>
        <v>2.2939663496389873E-2</v>
      </c>
      <c r="F312" s="100">
        <f t="shared" si="1019"/>
        <v>6.1028714762196838E-2</v>
      </c>
      <c r="G312" s="110">
        <f t="shared" si="1017"/>
        <v>1213.859999999986</v>
      </c>
      <c r="H312" s="100">
        <f t="shared" si="1016"/>
        <v>0.14180634480718526</v>
      </c>
      <c r="I312" s="100"/>
      <c r="J312" s="362">
        <f t="shared" si="1018"/>
        <v>1213.859999999986</v>
      </c>
      <c r="K312" s="362"/>
      <c r="L312" s="365">
        <v>6976.3</v>
      </c>
      <c r="M312" s="100">
        <f t="shared" si="1006"/>
        <v>0.10569943259263964</v>
      </c>
      <c r="N312" s="100">
        <f t="shared" si="1007"/>
        <v>5.2347385857608598E-4</v>
      </c>
      <c r="O312" s="362">
        <f t="shared" si="1002"/>
        <v>18.190000000000509</v>
      </c>
      <c r="P312" s="362"/>
      <c r="Q312" s="365">
        <v>276875.11</v>
      </c>
      <c r="R312" s="100">
        <f t="shared" si="1008"/>
        <v>0.36003259852551145</v>
      </c>
      <c r="S312" s="100">
        <f t="shared" si="1009"/>
        <v>4.6023978959162715E-2</v>
      </c>
      <c r="T312" s="362">
        <f t="shared" si="1003"/>
        <v>3777.9599999999627</v>
      </c>
      <c r="U312" s="362"/>
      <c r="V312" s="365">
        <v>51919.05</v>
      </c>
      <c r="W312" s="365">
        <v>66003.97</v>
      </c>
      <c r="X312" s="100">
        <f t="shared" si="1010"/>
        <v>1.590670549828475E-2</v>
      </c>
      <c r="Y312" s="100">
        <f t="shared" si="1011"/>
        <v>7.69329293881236E-2</v>
      </c>
      <c r="Z312" s="35">
        <f t="shared" si="1012"/>
        <v>117923.02</v>
      </c>
      <c r="AA312" s="100">
        <f t="shared" si="1013"/>
        <v>0.15924254012319594</v>
      </c>
      <c r="AB312" s="100">
        <f t="shared" si="1014"/>
        <v>3.8748868191764478E-2</v>
      </c>
      <c r="AC312" s="100">
        <f t="shared" si="1015"/>
        <v>4.9184233883797036E-2</v>
      </c>
      <c r="AD312" s="100"/>
      <c r="AE312" s="100"/>
      <c r="AF312" s="365">
        <v>503658.25</v>
      </c>
      <c r="AG312" s="100">
        <f t="shared" si="999"/>
        <v>6.2207361287512974E-2</v>
      </c>
      <c r="AH312" s="100">
        <f t="shared" si="1000"/>
        <v>2.2062532034687471E-2</v>
      </c>
      <c r="AI312" s="100">
        <f t="shared" si="1001"/>
        <v>3.9680935786278161E-2</v>
      </c>
      <c r="AJ312" s="100"/>
    </row>
    <row r="313" spans="2:36">
      <c r="B313" s="125">
        <v>43868</v>
      </c>
      <c r="C313" s="365">
        <v>203823</v>
      </c>
      <c r="D313" s="100">
        <f t="shared" si="1004"/>
        <v>0.1002999733539362</v>
      </c>
      <c r="E313" s="100">
        <f t="shared" si="1005"/>
        <v>1.9798877127001343E-2</v>
      </c>
      <c r="F313" s="100">
        <f t="shared" si="1019"/>
        <v>5.8561665321195167E-2</v>
      </c>
      <c r="G313" s="110">
        <f t="shared" si="1017"/>
        <v>1121.6499999999942</v>
      </c>
      <c r="H313" s="100">
        <f t="shared" si="1016"/>
        <v>0.14272370931783779</v>
      </c>
      <c r="I313" s="100"/>
      <c r="J313" s="362">
        <f t="shared" si="1018"/>
        <v>1121.6499999999942</v>
      </c>
      <c r="K313" s="362"/>
      <c r="L313" s="365">
        <v>6958.11</v>
      </c>
      <c r="M313" s="100">
        <f t="shared" si="1006"/>
        <v>9.8326964147878768E-2</v>
      </c>
      <c r="N313" s="100">
        <f t="shared" si="1007"/>
        <v>-8.3529056311211769E-3</v>
      </c>
      <c r="O313" s="362">
        <f t="shared" si="1002"/>
        <v>-20.440000000000509</v>
      </c>
      <c r="P313" s="362"/>
      <c r="Q313" s="365">
        <v>273097.15000000002</v>
      </c>
      <c r="R313" s="100">
        <f t="shared" si="1008"/>
        <v>0.33570748727861083</v>
      </c>
      <c r="S313" s="100">
        <f t="shared" si="1009"/>
        <v>3.4719345077577422E-2</v>
      </c>
      <c r="T313" s="362">
        <f t="shared" si="1003"/>
        <v>2289.3099999999977</v>
      </c>
      <c r="U313" s="362"/>
      <c r="V313" s="365">
        <v>52034.44</v>
      </c>
      <c r="W313" s="365">
        <v>64560.89</v>
      </c>
      <c r="X313" s="100">
        <f t="shared" si="1010"/>
        <v>2.2190825937504596E-2</v>
      </c>
      <c r="Y313" s="100">
        <f t="shared" si="1011"/>
        <v>4.994812130831882E-2</v>
      </c>
      <c r="Z313" s="35">
        <f t="shared" si="1012"/>
        <v>116595.33</v>
      </c>
      <c r="AA313" s="100">
        <f t="shared" si="1013"/>
        <v>0.13697720844727954</v>
      </c>
      <c r="AB313" s="100">
        <f t="shared" si="1014"/>
        <v>7.2465045159451243E-3</v>
      </c>
      <c r="AC313" s="100">
        <f t="shared" si="1015"/>
        <v>3.7376499651851074E-2</v>
      </c>
      <c r="AD313" s="100"/>
      <c r="AE313" s="100"/>
      <c r="AF313" s="365">
        <v>500611.51</v>
      </c>
      <c r="AG313" s="100">
        <f t="shared" si="999"/>
        <v>6.0394136854252427E-2</v>
      </c>
      <c r="AH313" s="100">
        <f t="shared" si="1000"/>
        <v>1.8790741916383514E-2</v>
      </c>
      <c r="AI313" s="100">
        <f t="shared" si="1001"/>
        <v>3.7820407504102385E-2</v>
      </c>
      <c r="AJ313" s="100"/>
    </row>
    <row r="314" spans="2:36">
      <c r="B314" s="125">
        <v>43861</v>
      </c>
      <c r="C314" s="365">
        <v>202701.35</v>
      </c>
      <c r="D314" s="100">
        <f t="shared" si="1004"/>
        <v>9.141900540353802E-2</v>
      </c>
      <c r="E314" s="100">
        <f t="shared" si="1005"/>
        <v>1.7507589843263713E-2</v>
      </c>
      <c r="F314" s="100">
        <f t="shared" si="1019"/>
        <v>5.8275949959491348E-2</v>
      </c>
      <c r="G314" s="110">
        <f t="shared" si="1017"/>
        <v>1227.7600000000093</v>
      </c>
      <c r="H314" s="100">
        <f t="shared" si="1016"/>
        <v>0.13447623450424637</v>
      </c>
      <c r="I314" s="100"/>
      <c r="J314" s="362">
        <f t="shared" si="1018"/>
        <v>1227.7600000000093</v>
      </c>
      <c r="K314" s="362"/>
      <c r="L314" s="365">
        <v>6978.55</v>
      </c>
      <c r="M314" s="100">
        <f t="shared" si="1006"/>
        <v>9.7623889761822791E-2</v>
      </c>
      <c r="N314" s="100">
        <f t="shared" si="1007"/>
        <v>-1.0241449148744254E-2</v>
      </c>
      <c r="O314" s="362">
        <f t="shared" si="1002"/>
        <v>7.1599999999998545</v>
      </c>
      <c r="P314" s="362"/>
      <c r="Q314" s="365">
        <v>270807.84000000003</v>
      </c>
      <c r="R314" s="100">
        <f t="shared" si="1008"/>
        <v>0.32801964313692916</v>
      </c>
      <c r="S314" s="100">
        <f t="shared" si="1009"/>
        <v>3.7484199703337294E-2</v>
      </c>
      <c r="T314" s="362">
        <f t="shared" si="1003"/>
        <v>3338.1300000000047</v>
      </c>
      <c r="U314" s="362"/>
      <c r="V314" s="365">
        <v>52450.8</v>
      </c>
      <c r="W314" s="365">
        <v>66174.02</v>
      </c>
      <c r="X314" s="100">
        <f t="shared" si="1010"/>
        <v>2.9895778885828828E-2</v>
      </c>
      <c r="Y314" s="100">
        <f t="shared" si="1011"/>
        <v>4.5946952831243032E-2</v>
      </c>
      <c r="Z314" s="35">
        <f t="shared" si="1012"/>
        <v>118624.82</v>
      </c>
      <c r="AA314" s="100">
        <f t="shared" si="1013"/>
        <v>0.13767701394072451</v>
      </c>
      <c r="AB314" s="100">
        <f t="shared" si="1014"/>
        <v>1.7870355425851379E-2</v>
      </c>
      <c r="AC314" s="100">
        <f t="shared" si="1015"/>
        <v>3.878853210748074E-2</v>
      </c>
      <c r="AD314" s="100"/>
      <c r="AE314" s="100"/>
      <c r="AF314" s="365">
        <v>498790.35</v>
      </c>
      <c r="AG314" s="100">
        <f t="shared" si="999"/>
        <v>6.137855143112679E-2</v>
      </c>
      <c r="AH314" s="100">
        <f t="shared" si="1000"/>
        <v>1.992140523351256E-2</v>
      </c>
      <c r="AI314" s="100">
        <f t="shared" si="1001"/>
        <v>3.5719367114218983E-2</v>
      </c>
      <c r="AJ314" s="100"/>
    </row>
    <row r="315" spans="2:36">
      <c r="B315" s="125">
        <v>43854</v>
      </c>
      <c r="C315" s="365">
        <v>201473.59</v>
      </c>
      <c r="D315" s="100">
        <f t="shared" si="1004"/>
        <v>8.2707560078934692E-2</v>
      </c>
      <c r="E315" s="100">
        <f t="shared" si="1005"/>
        <v>1.4217722946348887E-2</v>
      </c>
      <c r="F315" s="100">
        <f t="shared" si="1019"/>
        <v>5.5313037448671852E-2</v>
      </c>
      <c r="G315" s="110">
        <f t="shared" si="1017"/>
        <v>1034.7300000000105</v>
      </c>
      <c r="H315" s="100">
        <f t="shared" si="1016"/>
        <v>0.12919511742646525</v>
      </c>
      <c r="I315" s="100"/>
      <c r="J315" s="362">
        <f t="shared" si="1018"/>
        <v>1034.7300000000105</v>
      </c>
      <c r="K315" s="362"/>
      <c r="L315" s="365">
        <v>6971.39</v>
      </c>
      <c r="M315" s="100">
        <f t="shared" si="1006"/>
        <v>9.2519691209242388E-2</v>
      </c>
      <c r="N315" s="100">
        <f t="shared" si="1007"/>
        <v>-5.453933308795564E-3</v>
      </c>
      <c r="O315" s="362">
        <f t="shared" si="1002"/>
        <v>-1.2599999999993088</v>
      </c>
      <c r="P315" s="362"/>
      <c r="Q315" s="365">
        <v>267469.71000000002</v>
      </c>
      <c r="R315" s="100">
        <f t="shared" si="1008"/>
        <v>0.31698739803147441</v>
      </c>
      <c r="S315" s="100">
        <f t="shared" si="1009"/>
        <v>3.3162078109254658E-2</v>
      </c>
      <c r="T315" s="362">
        <f t="shared" si="1003"/>
        <v>2776.820000000007</v>
      </c>
      <c r="U315" s="362"/>
      <c r="V315" s="365">
        <v>52142.82</v>
      </c>
      <c r="W315" s="365">
        <v>63075.19</v>
      </c>
      <c r="X315" s="100">
        <f t="shared" si="1010"/>
        <v>2.4178055137240039E-2</v>
      </c>
      <c r="Y315" s="100">
        <f t="shared" si="1011"/>
        <v>3.5045390890709079E-2</v>
      </c>
      <c r="Z315" s="35">
        <f t="shared" si="1012"/>
        <v>115218.01000000001</v>
      </c>
      <c r="AA315" s="100">
        <f t="shared" si="1013"/>
        <v>0.14538544446633689</v>
      </c>
      <c r="AB315" s="100">
        <f t="shared" si="1014"/>
        <v>5.4682799814928778E-4</v>
      </c>
      <c r="AC315" s="100">
        <f t="shared" si="1015"/>
        <v>3.0098860622320325E-2</v>
      </c>
      <c r="AD315" s="100"/>
      <c r="AE315" s="100"/>
      <c r="AF315" s="365">
        <v>494379.28</v>
      </c>
      <c r="AG315" s="100">
        <f t="shared" si="999"/>
        <v>5.9581881839280627E-2</v>
      </c>
      <c r="AH315" s="100">
        <f t="shared" si="1000"/>
        <v>7.1167268279802272E-3</v>
      </c>
      <c r="AI315" s="100">
        <f t="shared" si="1001"/>
        <v>2.4872674860007583E-2</v>
      </c>
      <c r="AJ315" s="100"/>
    </row>
    <row r="316" spans="2:36">
      <c r="B316" s="125">
        <v>43847</v>
      </c>
      <c r="C316" s="365">
        <v>200438.86</v>
      </c>
      <c r="D316" s="100">
        <f t="shared" si="1004"/>
        <v>7.4039313684760744E-2</v>
      </c>
      <c r="E316" s="100">
        <f t="shared" si="1005"/>
        <v>1.7365612085381375E-2</v>
      </c>
      <c r="F316" s="100">
        <f t="shared" si="1019"/>
        <v>5.5960370178274627E-2</v>
      </c>
      <c r="G316" s="110">
        <f t="shared" si="1017"/>
        <v>572.97999999998137</v>
      </c>
      <c r="H316" s="100">
        <f t="shared" si="1016"/>
        <v>0.12175021339342885</v>
      </c>
      <c r="I316" s="100"/>
      <c r="J316" s="362">
        <f t="shared" si="1018"/>
        <v>572.97999999998137</v>
      </c>
      <c r="K316" s="362"/>
      <c r="L316" s="365">
        <v>6972.65</v>
      </c>
      <c r="M316" s="100">
        <f t="shared" si="1006"/>
        <v>8.7931359990263747E-2</v>
      </c>
      <c r="N316" s="100">
        <f t="shared" si="1007"/>
        <v>2.3891511685107794E-2</v>
      </c>
      <c r="O316" s="362">
        <f t="shared" si="1002"/>
        <v>-44.070000000000618</v>
      </c>
      <c r="P316" s="362"/>
      <c r="Q316" s="365">
        <v>264692.89</v>
      </c>
      <c r="R316" s="100">
        <f t="shared" si="1008"/>
        <v>0.30634473690561509</v>
      </c>
      <c r="S316" s="100">
        <f t="shared" si="1009"/>
        <v>3.8956620884750957E-2</v>
      </c>
      <c r="T316" s="362">
        <f t="shared" si="1003"/>
        <v>759.34000000002561</v>
      </c>
      <c r="U316" s="362"/>
      <c r="V316" s="365">
        <v>51705.74</v>
      </c>
      <c r="W316" s="365">
        <v>61818.35</v>
      </c>
      <c r="X316" s="100">
        <f t="shared" si="1010"/>
        <v>1.6090772227760598E-2</v>
      </c>
      <c r="Y316" s="100">
        <f t="shared" si="1011"/>
        <v>3.4775199884166365E-2</v>
      </c>
      <c r="Z316" s="35">
        <f t="shared" si="1012"/>
        <v>113524.09</v>
      </c>
      <c r="AA316" s="100">
        <f t="shared" si="1013"/>
        <v>0.12516582762965581</v>
      </c>
      <c r="AB316" s="100">
        <f t="shared" si="1014"/>
        <v>5.0253885480101368E-3</v>
      </c>
      <c r="AC316" s="100">
        <f t="shared" si="1015"/>
        <v>2.6180675414439282E-2</v>
      </c>
      <c r="AD316" s="100"/>
      <c r="AE316" s="100"/>
      <c r="AF316" s="365">
        <v>492786.14</v>
      </c>
      <c r="AG316" s="100">
        <f t="shared" si="999"/>
        <v>6.2817104434681623E-2</v>
      </c>
      <c r="AH316" s="100">
        <f t="shared" si="1000"/>
        <v>6.5492700627426152E-3</v>
      </c>
      <c r="AI316" s="100">
        <f t="shared" si="1001"/>
        <v>2.3209761845174849E-2</v>
      </c>
      <c r="AJ316" s="100"/>
    </row>
    <row r="317" spans="2:36">
      <c r="B317" s="125">
        <v>43840</v>
      </c>
      <c r="C317" s="365">
        <v>199865.88</v>
      </c>
      <c r="D317" s="100">
        <f t="shared" si="1004"/>
        <v>6.5724176024982858E-2</v>
      </c>
      <c r="E317" s="100">
        <f t="shared" si="1005"/>
        <v>1.5886883159519569E-2</v>
      </c>
      <c r="F317" s="100">
        <f t="shared" si="1019"/>
        <v>5.7705935812273415E-2</v>
      </c>
      <c r="G317" s="110">
        <f t="shared" si="1017"/>
        <v>652.27999999999884</v>
      </c>
      <c r="H317" s="100">
        <f t="shared" si="1016"/>
        <v>0.11615331695693935</v>
      </c>
      <c r="I317" s="100"/>
      <c r="J317" s="362">
        <f t="shared" si="1018"/>
        <v>652.27999999999884</v>
      </c>
      <c r="K317" s="362"/>
      <c r="L317" s="365">
        <v>7016.72</v>
      </c>
      <c r="M317" s="100">
        <f t="shared" si="1006"/>
        <v>8.4678479008925833E-2</v>
      </c>
      <c r="N317" s="100">
        <f t="shared" si="1007"/>
        <v>4.420914779787647E-2</v>
      </c>
      <c r="O317" s="362">
        <f t="shared" si="1002"/>
        <v>-34.039999999999964</v>
      </c>
      <c r="P317" s="362"/>
      <c r="Q317" s="365">
        <v>263933.55</v>
      </c>
      <c r="R317" s="100">
        <f t="shared" si="1008"/>
        <v>0.29216555672380184</v>
      </c>
      <c r="S317" s="100">
        <f t="shared" si="1009"/>
        <v>4.0663806276135944E-2</v>
      </c>
      <c r="T317" s="362">
        <f t="shared" si="1003"/>
        <v>2909.9700000000012</v>
      </c>
      <c r="U317" s="362"/>
      <c r="V317" s="365">
        <v>51470.84</v>
      </c>
      <c r="W317" s="365">
        <v>64285.66</v>
      </c>
      <c r="X317" s="100">
        <f t="shared" si="1010"/>
        <v>2.3595815317452713E-2</v>
      </c>
      <c r="Y317" s="100">
        <f t="shared" si="1011"/>
        <v>2.9105694961379974E-2</v>
      </c>
      <c r="Z317" s="35">
        <f t="shared" si="1012"/>
        <v>115756.5</v>
      </c>
      <c r="AA317" s="100">
        <f t="shared" si="1013"/>
        <v>0.12358509026613537</v>
      </c>
      <c r="AB317" s="100">
        <f t="shared" si="1014"/>
        <v>-1.4713560862014969E-3</v>
      </c>
      <c r="AC317" s="100">
        <f t="shared" si="1015"/>
        <v>2.6648434296061188E-2</v>
      </c>
      <c r="AD317" s="100"/>
      <c r="AE317" s="100"/>
      <c r="AF317" s="365">
        <v>491378.15</v>
      </c>
      <c r="AG317" s="100">
        <f t="shared" si="999"/>
        <v>5.9564810007635763E-2</v>
      </c>
      <c r="AH317" s="100">
        <f t="shared" si="1000"/>
        <v>5.8996570679497439E-3</v>
      </c>
      <c r="AI317" s="100">
        <f t="shared" si="1001"/>
        <v>2.1187570925451416E-2</v>
      </c>
      <c r="AJ317" s="100"/>
    </row>
    <row r="318" spans="2:36">
      <c r="B318" s="125">
        <v>43833</v>
      </c>
      <c r="C318" s="365">
        <v>199213.6</v>
      </c>
      <c r="D318" s="100">
        <f t="shared" si="1004"/>
        <v>5.9395821862203484E-2</v>
      </c>
      <c r="E318" s="100">
        <f t="shared" si="1005"/>
        <v>1.8020492089365899E-2</v>
      </c>
      <c r="F318" s="100">
        <f t="shared" si="1019"/>
        <v>6.0690177843556424E-2</v>
      </c>
      <c r="G318" s="110">
        <f t="shared" si="1017"/>
        <v>564.35000000000582</v>
      </c>
      <c r="H318" s="100">
        <f t="shared" si="1016"/>
        <v>0.10760849513302684</v>
      </c>
      <c r="I318" s="100"/>
      <c r="J318" s="362">
        <f t="shared" si="1018"/>
        <v>564.35000000000582</v>
      </c>
      <c r="K318" s="362"/>
      <c r="L318" s="365">
        <v>7050.76</v>
      </c>
      <c r="M318" s="100">
        <f t="shared" si="1006"/>
        <v>8.3738602758086464E-2</v>
      </c>
      <c r="N318" s="100">
        <f t="shared" si="1007"/>
        <v>6.5479905401627583E-2</v>
      </c>
      <c r="O318" s="362">
        <f t="shared" si="1002"/>
        <v>41.140000000000327</v>
      </c>
      <c r="P318" s="362"/>
      <c r="Q318" s="365">
        <v>261023.58</v>
      </c>
      <c r="R318" s="100">
        <f t="shared" si="1008"/>
        <v>0.27789415409874196</v>
      </c>
      <c r="S318" s="100">
        <f t="shared" si="1009"/>
        <v>4.1813415380901629E-2</v>
      </c>
      <c r="T318" s="362">
        <f t="shared" si="1003"/>
        <v>2139.0199999999895</v>
      </c>
      <c r="U318" s="362"/>
      <c r="V318" s="365">
        <v>52015.69</v>
      </c>
      <c r="W318" s="365">
        <v>64526.48</v>
      </c>
      <c r="X318" s="100">
        <f t="shared" si="1010"/>
        <v>3.2525870370146238E-2</v>
      </c>
      <c r="Y318" s="100">
        <f t="shared" si="1011"/>
        <v>2.6702401402234149E-2</v>
      </c>
      <c r="Z318" s="35">
        <f t="shared" si="1012"/>
        <v>116542.17000000001</v>
      </c>
      <c r="AA318" s="100">
        <f t="shared" si="1013"/>
        <v>0.13103374986898361</v>
      </c>
      <c r="AB318" s="100">
        <f t="shared" si="1014"/>
        <v>9.4400899280560353E-3</v>
      </c>
      <c r="AC318" s="100">
        <f t="shared" si="1015"/>
        <v>2.9293424506036315E-2</v>
      </c>
      <c r="AD318" s="100"/>
      <c r="AE318" s="100"/>
      <c r="AF318" s="365">
        <v>489047.83</v>
      </c>
      <c r="AG318" s="100">
        <f t="shared" si="999"/>
        <v>5.4449372417107754E-2</v>
      </c>
      <c r="AH318" s="100">
        <f t="shared" si="1000"/>
        <v>1.6183873743378645E-3</v>
      </c>
      <c r="AI318" s="100">
        <f t="shared" si="1001"/>
        <v>1.6504823332112038E-2</v>
      </c>
      <c r="AJ318" s="100"/>
    </row>
    <row r="319" spans="2:36">
      <c r="B319" s="125">
        <v>43826</v>
      </c>
      <c r="C319" s="365">
        <v>198649.25</v>
      </c>
      <c r="D319" s="100">
        <f t="shared" si="1004"/>
        <v>5.3970161151134025E-2</v>
      </c>
      <c r="E319" s="100">
        <f t="shared" si="1005"/>
        <v>1.9328888567099294E-2</v>
      </c>
      <c r="F319" s="100">
        <f t="shared" si="1019"/>
        <v>6.4809201444222239E-2</v>
      </c>
      <c r="G319" s="110">
        <f t="shared" si="1017"/>
        <v>1631.7200000000012</v>
      </c>
      <c r="H319" s="100">
        <f t="shared" si="1016"/>
        <v>0.10300997093684067</v>
      </c>
      <c r="I319" s="100"/>
      <c r="J319" s="362">
        <f t="shared" si="1018"/>
        <v>1631.7200000000012</v>
      </c>
      <c r="K319" s="362"/>
      <c r="L319" s="365">
        <v>7009.62</v>
      </c>
      <c r="M319" s="100">
        <f t="shared" si="1006"/>
        <v>7.6149784835137541E-2</v>
      </c>
      <c r="N319" s="100">
        <f t="shared" si="1007"/>
        <v>6.9924338053364746E-2</v>
      </c>
      <c r="O319" s="362">
        <f t="shared" si="1002"/>
        <v>199.67000000000007</v>
      </c>
      <c r="P319" s="362"/>
      <c r="Q319" s="365">
        <v>258884.56</v>
      </c>
      <c r="R319" s="100">
        <f t="shared" si="1008"/>
        <v>0.26561530733969158</v>
      </c>
      <c r="S319" s="100">
        <f t="shared" si="1009"/>
        <v>3.9915452121067944E-2</v>
      </c>
      <c r="T319" s="362">
        <f t="shared" si="1003"/>
        <v>4116.570000000007</v>
      </c>
      <c r="U319" s="362"/>
      <c r="V319" s="365">
        <v>51860.12</v>
      </c>
      <c r="W319" s="365">
        <v>63294.92</v>
      </c>
      <c r="X319" s="100">
        <f t="shared" si="1010"/>
        <v>2.8592463921498779E-2</v>
      </c>
      <c r="Y319" s="100">
        <f t="shared" si="1011"/>
        <v>5.3603317430430232E-4</v>
      </c>
      <c r="Z319" s="35">
        <f t="shared" si="1012"/>
        <v>115155.04000000001</v>
      </c>
      <c r="AA319" s="100">
        <f t="shared" si="1013"/>
        <v>0.12660533010194883</v>
      </c>
      <c r="AB319" s="100">
        <f t="shared" si="1014"/>
        <v>-5.349113227431276E-3</v>
      </c>
      <c r="AC319" s="100">
        <f t="shared" si="1015"/>
        <v>1.2979468425012979E-2</v>
      </c>
      <c r="AD319" s="100"/>
      <c r="AE319" s="100"/>
      <c r="AF319" s="365">
        <v>490885.78</v>
      </c>
      <c r="AG319" s="100">
        <f t="shared" ref="AG319:AG382" si="1020">(AF319-AF371)/AF371</f>
        <v>4.0007045727483315E-2</v>
      </c>
      <c r="AH319" s="100">
        <f t="shared" ref="AH319:AH382" si="1021">(AF319-AF323)/AF323</f>
        <v>4.5077902255225314E-3</v>
      </c>
      <c r="AI319" s="100">
        <f t="shared" si="1001"/>
        <v>2.0780354601378309E-2</v>
      </c>
      <c r="AJ319" s="100"/>
    </row>
    <row r="320" spans="2:36">
      <c r="B320" s="125">
        <v>43819</v>
      </c>
      <c r="C320" s="365">
        <v>197017.53</v>
      </c>
      <c r="D320" s="100">
        <f t="shared" si="1004"/>
        <v>4.299885783258181E-2</v>
      </c>
      <c r="E320" s="100">
        <f t="shared" si="1005"/>
        <v>1.5751512162181243E-2</v>
      </c>
      <c r="F320" s="100">
        <f t="shared" si="1019"/>
        <v>6.4760022283390367E-2</v>
      </c>
      <c r="G320" s="110">
        <f t="shared" si="1017"/>
        <v>277.23999999999069</v>
      </c>
      <c r="H320" s="100">
        <f t="shared" si="1016"/>
        <v>9.1720947706786474E-2</v>
      </c>
      <c r="I320" s="100"/>
      <c r="J320" s="362">
        <f t="shared" si="1018"/>
        <v>277.23999999999069</v>
      </c>
      <c r="K320" s="362"/>
      <c r="L320" s="365">
        <v>6809.95</v>
      </c>
      <c r="M320" s="100">
        <f t="shared" si="1006"/>
        <v>5.8122587742468736E-2</v>
      </c>
      <c r="N320" s="100">
        <f t="shared" si="1007"/>
        <v>6.4260888047059053E-2</v>
      </c>
      <c r="O320" s="362">
        <f t="shared" si="1002"/>
        <v>90.300000000000182</v>
      </c>
      <c r="P320" s="362"/>
      <c r="Q320" s="365">
        <v>254767.99</v>
      </c>
      <c r="R320" s="100">
        <f t="shared" si="1008"/>
        <v>0.2483960774465426</v>
      </c>
      <c r="S320" s="100">
        <f t="shared" si="1009"/>
        <v>3.6241865974070753E-2</v>
      </c>
      <c r="T320" s="362">
        <f t="shared" si="1003"/>
        <v>1147.609999999986</v>
      </c>
      <c r="U320" s="362"/>
      <c r="V320" s="365">
        <v>51951.15</v>
      </c>
      <c r="W320" s="365">
        <v>61005.29</v>
      </c>
      <c r="X320" s="100">
        <f t="shared" si="1010"/>
        <v>2.5417554799410422E-2</v>
      </c>
      <c r="Y320" s="100">
        <f t="shared" si="1011"/>
        <v>-6.5514691992521719E-3</v>
      </c>
      <c r="Z320" s="35">
        <f t="shared" si="1012"/>
        <v>112956.44</v>
      </c>
      <c r="AA320" s="100">
        <f t="shared" si="1013"/>
        <v>0.13103123440790365</v>
      </c>
      <c r="AB320" s="100">
        <f t="shared" si="1014"/>
        <v>4.4433971282293178E-3</v>
      </c>
      <c r="AC320" s="100">
        <f t="shared" si="1015"/>
        <v>7.9006158684569085E-3</v>
      </c>
      <c r="AD320" s="100"/>
      <c r="AE320" s="100"/>
      <c r="AF320" s="365">
        <v>489579.75</v>
      </c>
      <c r="AG320" s="100">
        <f t="shared" si="1020"/>
        <v>4.2532218740227903E-2</v>
      </c>
      <c r="AH320" s="100">
        <f t="shared" si="1021"/>
        <v>9.9156114183191028E-3</v>
      </c>
      <c r="AI320" s="100">
        <f t="shared" ref="AI320:AI383" si="1022">(AF320-AF333)/AF333</f>
        <v>2.2581436910413144E-2</v>
      </c>
      <c r="AJ320" s="100"/>
    </row>
    <row r="321" spans="2:36">
      <c r="B321" s="125">
        <v>43812</v>
      </c>
      <c r="C321" s="365">
        <v>196740.29</v>
      </c>
      <c r="D321" s="100">
        <f t="shared" si="1004"/>
        <v>3.5484693386139424E-2</v>
      </c>
      <c r="E321" s="100">
        <f t="shared" si="1005"/>
        <v>1.809546361879474E-2</v>
      </c>
      <c r="F321" s="100">
        <f t="shared" si="1019"/>
        <v>6.8133678844805937E-2</v>
      </c>
      <c r="G321" s="110">
        <f t="shared" si="1017"/>
        <v>1053.070000000007</v>
      </c>
      <c r="H321" s="100">
        <f t="shared" si="1016"/>
        <v>8.8442307691243879E-2</v>
      </c>
      <c r="I321" s="100"/>
      <c r="J321" s="362">
        <f t="shared" si="1018"/>
        <v>1053.070000000007</v>
      </c>
      <c r="K321" s="362"/>
      <c r="L321" s="365">
        <v>6719.65</v>
      </c>
      <c r="M321" s="100">
        <f t="shared" si="1006"/>
        <v>4.2787553558154626E-2</v>
      </c>
      <c r="N321" s="100">
        <f t="shared" si="1007"/>
        <v>6.4116349447406504E-2</v>
      </c>
      <c r="O321" s="362">
        <f t="shared" si="1002"/>
        <v>102.19999999999982</v>
      </c>
      <c r="P321" s="362"/>
      <c r="Q321" s="365">
        <v>253620.38</v>
      </c>
      <c r="R321" s="100">
        <f t="shared" si="1008"/>
        <v>0.23302810723273806</v>
      </c>
      <c r="S321" s="100">
        <f t="shared" si="1009"/>
        <v>4.482533745022959E-2</v>
      </c>
      <c r="T321" s="362">
        <f t="shared" si="1003"/>
        <v>3073.0400000000081</v>
      </c>
      <c r="U321" s="362"/>
      <c r="V321" s="365">
        <v>51676.86</v>
      </c>
      <c r="W321" s="365">
        <v>64250.21</v>
      </c>
      <c r="X321" s="100">
        <f t="shared" si="1010"/>
        <v>2.8731173702695831E-2</v>
      </c>
      <c r="Y321" s="100">
        <f t="shared" si="1011"/>
        <v>-7.2267475881097575E-3</v>
      </c>
      <c r="Z321" s="35">
        <f t="shared" si="1012"/>
        <v>115927.07</v>
      </c>
      <c r="AA321" s="100">
        <f t="shared" si="1013"/>
        <v>0.13418701986858636</v>
      </c>
      <c r="AB321" s="100">
        <f t="shared" si="1014"/>
        <v>3.1425875323947049E-2</v>
      </c>
      <c r="AC321" s="100">
        <f t="shared" si="1015"/>
        <v>8.4867966055249995E-3</v>
      </c>
      <c r="AD321" s="100"/>
      <c r="AE321" s="100"/>
      <c r="AF321" s="365">
        <v>488496.19</v>
      </c>
      <c r="AG321" s="100">
        <f t="shared" si="1020"/>
        <v>4.4528121386019394E-2</v>
      </c>
      <c r="AH321" s="100">
        <f t="shared" si="1021"/>
        <v>8.382521178262322E-3</v>
      </c>
      <c r="AI321" s="100">
        <f t="shared" si="1022"/>
        <v>2.1880162456993139E-2</v>
      </c>
      <c r="AJ321" s="100"/>
    </row>
    <row r="322" spans="2:36">
      <c r="B322" s="125">
        <v>43805</v>
      </c>
      <c r="C322" s="365">
        <v>195687.22</v>
      </c>
      <c r="D322" s="100">
        <f t="shared" si="1004"/>
        <v>2.7493467350614923E-2</v>
      </c>
      <c r="E322" s="100">
        <f t="shared" si="1005"/>
        <v>1.6308215879832458E-2</v>
      </c>
      <c r="F322" s="100">
        <f t="shared" si="1019"/>
        <v>7.0946727291573503E-2</v>
      </c>
      <c r="G322" s="110">
        <f t="shared" si="1017"/>
        <v>804.82999999998719</v>
      </c>
      <c r="H322" s="100">
        <f t="shared" si="1016"/>
        <v>7.7055680150042494E-2</v>
      </c>
      <c r="I322" s="100"/>
      <c r="J322" s="362">
        <f t="shared" si="1018"/>
        <v>804.82999999998719</v>
      </c>
      <c r="K322" s="362"/>
      <c r="L322" s="365">
        <v>6617.45</v>
      </c>
      <c r="M322" s="100">
        <f t="shared" si="1006"/>
        <v>2.8830800947137768E-2</v>
      </c>
      <c r="N322" s="100">
        <f t="shared" si="1007"/>
        <v>6.0196548387303428E-2</v>
      </c>
      <c r="O322" s="362">
        <f t="shared" si="1002"/>
        <v>65.9399999999996</v>
      </c>
      <c r="P322" s="362"/>
      <c r="Q322" s="365">
        <v>250547.34</v>
      </c>
      <c r="R322" s="100">
        <f t="shared" si="1008"/>
        <v>0.22168721403353428</v>
      </c>
      <c r="S322" s="100">
        <f t="shared" si="1009"/>
        <v>3.6382735595502397E-2</v>
      </c>
      <c r="T322" s="362">
        <f t="shared" si="1003"/>
        <v>1599.6399999999849</v>
      </c>
      <c r="U322" s="362"/>
      <c r="V322" s="365">
        <v>52050.82</v>
      </c>
      <c r="W322" s="365">
        <v>63401.47</v>
      </c>
      <c r="X322" s="100">
        <f t="shared" si="1010"/>
        <v>4.3310640097574502E-2</v>
      </c>
      <c r="Y322" s="100">
        <f t="shared" si="1011"/>
        <v>6.9748065192007137E-3</v>
      </c>
      <c r="Z322" s="35">
        <f t="shared" si="1012"/>
        <v>115452.29000000001</v>
      </c>
      <c r="AA322" s="100">
        <f t="shared" si="1013"/>
        <v>0.13757788115566949</v>
      </c>
      <c r="AB322" s="100">
        <f t="shared" si="1014"/>
        <v>2.7206599758244316E-2</v>
      </c>
      <c r="AC322" s="100">
        <f t="shared" si="1015"/>
        <v>2.3038240136206381E-2</v>
      </c>
      <c r="AD322" s="100"/>
      <c r="AE322" s="100"/>
      <c r="AF322" s="365">
        <v>488257.64</v>
      </c>
      <c r="AG322" s="100">
        <f t="shared" si="1020"/>
        <v>3.1941999278613541E-2</v>
      </c>
      <c r="AH322" s="100">
        <f t="shared" si="1021"/>
        <v>1.2209533320141453E-2</v>
      </c>
      <c r="AI322" s="100">
        <f t="shared" si="1022"/>
        <v>2.4217578713691408E-2</v>
      </c>
      <c r="AJ322" s="100"/>
    </row>
    <row r="323" spans="2:36">
      <c r="B323" s="125">
        <v>43798</v>
      </c>
      <c r="C323" s="365">
        <v>194882.39</v>
      </c>
      <c r="D323" s="100">
        <f t="shared" si="1004"/>
        <v>2.0019788811177653E-2</v>
      </c>
      <c r="E323" s="100">
        <f t="shared" si="1005"/>
        <v>1.7454232088864166E-2</v>
      </c>
      <c r="F323" s="100">
        <f t="shared" si="1019"/>
        <v>7.6485131341948745E-2</v>
      </c>
      <c r="G323" s="110">
        <f t="shared" si="1017"/>
        <v>920.06000000002678</v>
      </c>
      <c r="H323" s="100">
        <f t="shared" si="1016"/>
        <v>6.9793685176666412E-2</v>
      </c>
      <c r="I323" s="100"/>
      <c r="J323" s="362">
        <f t="shared" si="1018"/>
        <v>920.06000000002678</v>
      </c>
      <c r="K323" s="362"/>
      <c r="L323" s="365">
        <v>6551.51</v>
      </c>
      <c r="M323" s="100">
        <f t="shared" si="1006"/>
        <v>1.6369867157721381E-2</v>
      </c>
      <c r="N323" s="100">
        <f t="shared" si="1007"/>
        <v>6.2292758778920584E-2</v>
      </c>
      <c r="O323" s="362">
        <f t="shared" ref="O323:O386" si="1023">L323-L324</f>
        <v>152.75</v>
      </c>
      <c r="P323" s="362"/>
      <c r="Q323" s="365">
        <v>248947.7</v>
      </c>
      <c r="R323" s="100">
        <f t="shared" si="1008"/>
        <v>0.20826144932336252</v>
      </c>
      <c r="S323" s="100">
        <f t="shared" si="1009"/>
        <v>4.0647232962624881E-2</v>
      </c>
      <c r="T323" s="362">
        <f t="shared" ref="T323:T386" si="1024">Q323-Q324</f>
        <v>3090.0500000000175</v>
      </c>
      <c r="U323" s="362"/>
      <c r="V323" s="365">
        <v>51882.53</v>
      </c>
      <c r="W323" s="365">
        <v>63891.8</v>
      </c>
      <c r="X323" s="100">
        <f t="shared" si="1010"/>
        <v>6.0822788666515887E-2</v>
      </c>
      <c r="Y323" s="100">
        <f t="shared" si="1011"/>
        <v>-1.0495360966202613E-2</v>
      </c>
      <c r="Z323" s="35">
        <f t="shared" si="1012"/>
        <v>115774.33</v>
      </c>
      <c r="AA323" s="100">
        <f t="shared" si="1013"/>
        <v>0.12611007958733597</v>
      </c>
      <c r="AB323" s="100">
        <f t="shared" si="1014"/>
        <v>1.3827007842263242E-2</v>
      </c>
      <c r="AC323" s="100">
        <f t="shared" si="1015"/>
        <v>2.0242198219379549E-2</v>
      </c>
      <c r="AD323" s="100"/>
      <c r="AE323" s="100"/>
      <c r="AF323" s="365">
        <v>488682.9</v>
      </c>
      <c r="AG323" s="100">
        <f t="shared" si="1020"/>
        <v>2.5238039462283247E-2</v>
      </c>
      <c r="AH323" s="100">
        <f t="shared" si="1021"/>
        <v>1.4731628042806387E-2</v>
      </c>
      <c r="AI323" s="100">
        <f t="shared" si="1022"/>
        <v>2.1568753042132186E-2</v>
      </c>
      <c r="AJ323" s="100"/>
    </row>
    <row r="324" spans="2:36">
      <c r="B324" s="125">
        <v>43791</v>
      </c>
      <c r="C324" s="365">
        <v>193962.33</v>
      </c>
      <c r="D324" s="100">
        <f t="shared" si="1004"/>
        <v>1.2736010054975568E-2</v>
      </c>
      <c r="E324" s="100">
        <f t="shared" si="1005"/>
        <v>1.5969267351227712E-2</v>
      </c>
      <c r="F324" s="100">
        <f t="shared" si="1019"/>
        <v>8.0134659922050377E-2</v>
      </c>
      <c r="G324" s="110">
        <f t="shared" si="1017"/>
        <v>718.86999999999534</v>
      </c>
      <c r="H324" s="100">
        <f t="shared" si="1016"/>
        <v>6.2163587436873766E-2</v>
      </c>
      <c r="I324" s="100"/>
      <c r="J324" s="362">
        <f t="shared" si="1018"/>
        <v>718.86999999999534</v>
      </c>
      <c r="K324" s="362"/>
      <c r="L324" s="365">
        <v>6398.76</v>
      </c>
      <c r="M324" s="100">
        <f t="shared" si="1006"/>
        <v>3.1181071255567722E-3</v>
      </c>
      <c r="N324" s="100">
        <f t="shared" si="1007"/>
        <v>5.2699463512782069E-2</v>
      </c>
      <c r="O324" s="362">
        <f t="shared" si="1023"/>
        <v>83.989999999999782</v>
      </c>
      <c r="P324" s="362"/>
      <c r="Q324" s="365">
        <v>245857.65</v>
      </c>
      <c r="R324" s="100">
        <f t="shared" si="1008"/>
        <v>0.1937100792023963</v>
      </c>
      <c r="S324" s="100">
        <f t="shared" si="1009"/>
        <v>3.5953439376382575E-2</v>
      </c>
      <c r="T324" s="362">
        <f t="shared" si="1024"/>
        <v>3118.1499999999942</v>
      </c>
      <c r="U324" s="362"/>
      <c r="V324" s="365">
        <v>51471.53</v>
      </c>
      <c r="W324" s="365">
        <v>60985.22</v>
      </c>
      <c r="X324" s="100">
        <f t="shared" si="1010"/>
        <v>5.3408494841276084E-2</v>
      </c>
      <c r="Y324" s="100">
        <f t="shared" si="1011"/>
        <v>-1.706498613886917E-2</v>
      </c>
      <c r="Z324" s="35">
        <f t="shared" si="1012"/>
        <v>112456.75</v>
      </c>
      <c r="AA324" s="100">
        <f t="shared" si="1013"/>
        <v>0.1247975210930635</v>
      </c>
      <c r="AB324" s="100">
        <f t="shared" si="1014"/>
        <v>5.412001511648324E-3</v>
      </c>
      <c r="AC324" s="100">
        <f t="shared" si="1015"/>
        <v>1.3983567509354108E-2</v>
      </c>
      <c r="AD324" s="100"/>
      <c r="AE324" s="100"/>
      <c r="AF324" s="365">
        <v>484772.93</v>
      </c>
      <c r="AG324" s="100">
        <f t="shared" si="1020"/>
        <v>1.1380079936451393E-2</v>
      </c>
      <c r="AH324" s="100">
        <f t="shared" si="1021"/>
        <v>4.9582366575378753E-3</v>
      </c>
      <c r="AI324" s="100">
        <f t="shared" si="1022"/>
        <v>1.1033266332649748E-2</v>
      </c>
      <c r="AJ324" s="100"/>
    </row>
    <row r="325" spans="2:36">
      <c r="B325" s="125">
        <v>43784</v>
      </c>
      <c r="C325" s="365">
        <v>193243.46</v>
      </c>
      <c r="D325" s="100">
        <f t="shared" si="1004"/>
        <v>5.3778741123370151E-3</v>
      </c>
      <c r="E325" s="100">
        <f t="shared" si="1005"/>
        <v>1.8053263504545031E-2</v>
      </c>
      <c r="F325" s="100">
        <f t="shared" si="1019"/>
        <v>8.3410034258220134E-2</v>
      </c>
      <c r="G325" s="110">
        <f t="shared" si="1017"/>
        <v>696.33999999999651</v>
      </c>
      <c r="H325" s="100">
        <f t="shared" si="1016"/>
        <v>5.6803251465725013E-2</v>
      </c>
      <c r="I325" s="100"/>
      <c r="J325" s="362">
        <f t="shared" si="1018"/>
        <v>696.33999999999651</v>
      </c>
      <c r="K325" s="362"/>
      <c r="L325" s="365">
        <v>6314.77</v>
      </c>
      <c r="M325" s="100">
        <f t="shared" si="1006"/>
        <v>-4.4160446996426347E-3</v>
      </c>
      <c r="N325" s="100">
        <f t="shared" si="1007"/>
        <v>5.8369130362640839E-2</v>
      </c>
      <c r="O325" s="362">
        <f t="shared" si="1023"/>
        <v>73.050000000000182</v>
      </c>
      <c r="P325" s="362"/>
      <c r="Q325" s="365">
        <v>242739.5</v>
      </c>
      <c r="R325" s="100">
        <f t="shared" si="1008"/>
        <v>0.17935887424196503</v>
      </c>
      <c r="S325" s="100">
        <f t="shared" si="1009"/>
        <v>3.2680925866681164E-2</v>
      </c>
      <c r="T325" s="362">
        <f t="shared" si="1024"/>
        <v>987.75</v>
      </c>
      <c r="U325" s="362"/>
      <c r="V325" s="365">
        <v>51106.12</v>
      </c>
      <c r="W325" s="365">
        <v>61288.84</v>
      </c>
      <c r="X325" s="100">
        <f t="shared" si="1010"/>
        <v>6.0499325387388662E-2</v>
      </c>
      <c r="Y325" s="100">
        <f t="shared" si="1011"/>
        <v>-1.2385140667281963E-2</v>
      </c>
      <c r="Z325" s="35">
        <f t="shared" si="1012"/>
        <v>112394.95999999999</v>
      </c>
      <c r="AA325" s="100">
        <f t="shared" si="1013"/>
        <v>0.13536834000594181</v>
      </c>
      <c r="AB325" s="100">
        <f t="shared" si="1014"/>
        <v>1.5974107046168629E-2</v>
      </c>
      <c r="AC325" s="100">
        <f t="shared" si="1015"/>
        <v>1.9473451004348729E-2</v>
      </c>
      <c r="AD325" s="100"/>
      <c r="AE325" s="100"/>
      <c r="AF325" s="365">
        <v>484435.4</v>
      </c>
      <c r="AG325" s="100">
        <f t="shared" si="1020"/>
        <v>6.2089606205571416E-3</v>
      </c>
      <c r="AH325" s="100">
        <f t="shared" si="1021"/>
        <v>5.8704781416377225E-3</v>
      </c>
      <c r="AI325" s="100">
        <f t="shared" si="1022"/>
        <v>9.8622603923003808E-3</v>
      </c>
      <c r="AJ325" s="100"/>
    </row>
    <row r="326" spans="2:36">
      <c r="B326" s="125">
        <v>43777</v>
      </c>
      <c r="C326" s="365">
        <v>192547.12</v>
      </c>
      <c r="D326" s="100">
        <f t="shared" si="1004"/>
        <v>-2.8999448596198837E-3</v>
      </c>
      <c r="E326" s="100">
        <f t="shared" si="1005"/>
        <v>1.8974483026107793E-2</v>
      </c>
      <c r="F326" s="100">
        <f t="shared" si="1019"/>
        <v>7.7645174352500651E-2</v>
      </c>
      <c r="G326" s="110">
        <f t="shared" si="1017"/>
        <v>1007.8999999999942</v>
      </c>
      <c r="H326" s="100">
        <f t="shared" si="1016"/>
        <v>5.0980436679487387E-2</v>
      </c>
      <c r="I326" s="100"/>
      <c r="J326" s="362">
        <f t="shared" si="1018"/>
        <v>1007.8999999999942</v>
      </c>
      <c r="K326" s="362"/>
      <c r="L326" s="365">
        <v>6241.72</v>
      </c>
      <c r="M326" s="100">
        <f t="shared" si="1006"/>
        <v>-1.1211106869080114E-2</v>
      </c>
      <c r="N326" s="100">
        <f t="shared" si="1007"/>
        <v>6.1368992759513227E-2</v>
      </c>
      <c r="O326" s="362">
        <f t="shared" si="1023"/>
        <v>74.390000000000327</v>
      </c>
      <c r="P326" s="362"/>
      <c r="Q326" s="365">
        <v>241751.75</v>
      </c>
      <c r="R326" s="100">
        <f t="shared" si="1008"/>
        <v>0.16383926781151031</v>
      </c>
      <c r="S326" s="100">
        <f t="shared" si="1009"/>
        <v>3.1971108603853278E-2</v>
      </c>
      <c r="T326" s="362">
        <f t="shared" si="1024"/>
        <v>2527.8399999999965</v>
      </c>
      <c r="U326" s="362"/>
      <c r="V326" s="365">
        <v>50904.82</v>
      </c>
      <c r="W326" s="365">
        <v>61489.599999999999</v>
      </c>
      <c r="X326" s="100">
        <f t="shared" si="1010"/>
        <v>3.5119983244438081E-2</v>
      </c>
      <c r="Y326" s="100">
        <f t="shared" si="1011"/>
        <v>-2.0468970456648587E-2</v>
      </c>
      <c r="Z326" s="35">
        <f t="shared" si="1012"/>
        <v>112394.42</v>
      </c>
      <c r="AA326" s="100">
        <f t="shared" si="1013"/>
        <v>0.12611128856371201</v>
      </c>
      <c r="AB326" s="100">
        <f t="shared" si="1014"/>
        <v>-3.1699704412805883E-3</v>
      </c>
      <c r="AC326" s="100">
        <f t="shared" si="1015"/>
        <v>3.9498096643541831E-3</v>
      </c>
      <c r="AD326" s="100"/>
      <c r="AE326" s="100"/>
      <c r="AF326" s="365">
        <v>482368.15</v>
      </c>
      <c r="AG326" s="100">
        <f t="shared" si="1020"/>
        <v>-3.7564002912511135E-3</v>
      </c>
      <c r="AH326" s="100">
        <f t="shared" si="1021"/>
        <v>2.4628880838592194E-3</v>
      </c>
      <c r="AI326" s="100">
        <f t="shared" si="1022"/>
        <v>-1.8737209498708267E-3</v>
      </c>
      <c r="AJ326" s="100"/>
    </row>
    <row r="327" spans="2:36">
      <c r="B327" s="125">
        <v>43770</v>
      </c>
      <c r="C327" s="365">
        <v>191539.22</v>
      </c>
      <c r="D327" s="100">
        <f t="shared" ref="D327:D390" si="1025">(C327-C379)/C379</f>
        <v>-1.027174078170345E-2</v>
      </c>
      <c r="E327" s="100">
        <f t="shared" ref="E327:E390" si="1026">(C327-C331)/C331</f>
        <v>1.9828813523856174E-2</v>
      </c>
      <c r="F327" s="100">
        <f t="shared" si="1019"/>
        <v>7.3516146804519469E-2</v>
      </c>
      <c r="G327" s="110">
        <f t="shared" si="1017"/>
        <v>625.64000000001397</v>
      </c>
      <c r="H327" s="100">
        <f t="shared" si="1016"/>
        <v>4.2217829419359754E-2</v>
      </c>
      <c r="I327" s="100"/>
      <c r="J327" s="362">
        <f t="shared" si="1018"/>
        <v>625.64000000001397</v>
      </c>
      <c r="K327" s="362"/>
      <c r="L327" s="365">
        <v>6167.33</v>
      </c>
      <c r="M327" s="100">
        <f t="shared" ref="M327:M390" si="1027">(L327-L379)/L379</f>
        <v>-1.7141336342151082E-2</v>
      </c>
      <c r="N327" s="100">
        <f t="shared" ref="N327:N390" si="1028">(L327-L331)/L331</f>
        <v>6.6604291438740526E-2</v>
      </c>
      <c r="O327" s="362">
        <f t="shared" si="1023"/>
        <v>88.899999999999636</v>
      </c>
      <c r="P327" s="362"/>
      <c r="Q327" s="365">
        <v>239223.91</v>
      </c>
      <c r="R327" s="100">
        <f t="shared" ref="R327:R390" si="1029">(Q327-Q379)/Q379</f>
        <v>0.14804405706629192</v>
      </c>
      <c r="S327" s="100">
        <f t="shared" ref="S327:S390" si="1030">(Q327-Q331)/Q331</f>
        <v>3.3903100202122595E-2</v>
      </c>
      <c r="T327" s="362">
        <f t="shared" si="1024"/>
        <v>1898.9100000000035</v>
      </c>
      <c r="U327" s="362"/>
      <c r="V327" s="365">
        <v>50928.26</v>
      </c>
      <c r="W327" s="365">
        <v>63267.09</v>
      </c>
      <c r="X327" s="100">
        <f t="shared" ref="X327:X390" si="1031">(V327-V340)/V340</f>
        <v>3.8139316818615029E-2</v>
      </c>
      <c r="Y327" s="100">
        <f t="shared" ref="Y327:Y390" si="1032">(W327-W340)/W340</f>
        <v>-1.0449180075564165E-2</v>
      </c>
      <c r="Z327" s="35">
        <f t="shared" ref="Z327:Z390" si="1033">V327+W327</f>
        <v>114195.35</v>
      </c>
      <c r="AA327" s="100">
        <f t="shared" ref="AA327:AA390" si="1034">(Z327-Z379)/Z379</f>
        <v>0.13386360991597163</v>
      </c>
      <c r="AB327" s="100">
        <f t="shared" ref="AB327:AB390" si="1035">(Z327-Z331)/Z331</f>
        <v>8.5664516472053597E-3</v>
      </c>
      <c r="AC327" s="100">
        <f t="shared" si="1015"/>
        <v>1.0646201811254422E-2</v>
      </c>
      <c r="AD327" s="100"/>
      <c r="AE327" s="100"/>
      <c r="AF327" s="365">
        <v>481588.32</v>
      </c>
      <c r="AG327" s="100">
        <f t="shared" si="1020"/>
        <v>-7.8223240282005481E-3</v>
      </c>
      <c r="AH327" s="100">
        <f t="shared" si="1021"/>
        <v>9.9994338060681916E-4</v>
      </c>
      <c r="AI327" s="100">
        <f t="shared" si="1022"/>
        <v>-4.5291713926495E-3</v>
      </c>
      <c r="AJ327" s="100"/>
    </row>
    <row r="328" spans="2:36">
      <c r="B328" s="125">
        <v>43763</v>
      </c>
      <c r="C328" s="365">
        <v>190913.58</v>
      </c>
      <c r="D328" s="100">
        <f t="shared" si="1025"/>
        <v>-1.5767479465982861E-2</v>
      </c>
      <c r="E328" s="100">
        <f t="shared" si="1026"/>
        <v>2.3344093494728137E-2</v>
      </c>
      <c r="F328" s="100">
        <f t="shared" si="1019"/>
        <v>6.8442262666548057E-2</v>
      </c>
      <c r="G328" s="110">
        <f t="shared" si="1017"/>
        <v>1096.929999999993</v>
      </c>
      <c r="H328" s="100">
        <f t="shared" si="1016"/>
        <v>3.765394055703964E-2</v>
      </c>
      <c r="I328" s="100"/>
      <c r="J328" s="362">
        <f t="shared" si="1018"/>
        <v>1096.929999999993</v>
      </c>
      <c r="K328" s="362"/>
      <c r="L328" s="365">
        <v>6078.43</v>
      </c>
      <c r="M328" s="100">
        <f t="shared" si="1027"/>
        <v>-3.4966111893463186E-2</v>
      </c>
      <c r="N328" s="100">
        <f t="shared" si="1028"/>
        <v>5.6025504043641879E-2</v>
      </c>
      <c r="O328" s="362">
        <f t="shared" si="1023"/>
        <v>111.92000000000007</v>
      </c>
      <c r="P328" s="362"/>
      <c r="Q328" s="365">
        <v>237325</v>
      </c>
      <c r="R328" s="100">
        <f t="shared" si="1029"/>
        <v>0.13838813641509023</v>
      </c>
      <c r="S328" s="100">
        <f t="shared" si="1030"/>
        <v>3.4752376006406439E-2</v>
      </c>
      <c r="T328" s="362">
        <f t="shared" si="1024"/>
        <v>2267.3999999999942</v>
      </c>
      <c r="U328" s="362"/>
      <c r="V328" s="365">
        <v>50911.87</v>
      </c>
      <c r="W328" s="365">
        <v>60939.54</v>
      </c>
      <c r="X328" s="100">
        <f t="shared" si="1031"/>
        <v>6.9589234835857453E-2</v>
      </c>
      <c r="Y328" s="100">
        <f t="shared" si="1032"/>
        <v>-2.2429744026734377E-2</v>
      </c>
      <c r="Z328" s="35">
        <f t="shared" si="1033"/>
        <v>111851.41</v>
      </c>
      <c r="AA328" s="100">
        <f t="shared" si="1034"/>
        <v>0.12743697444686478</v>
      </c>
      <c r="AB328" s="100">
        <f t="shared" si="1035"/>
        <v>-1.6081433827054584E-2</v>
      </c>
      <c r="AC328" s="100">
        <f t="shared" si="1015"/>
        <v>1.7411664584569286E-2</v>
      </c>
      <c r="AD328" s="100"/>
      <c r="AE328" s="100"/>
      <c r="AF328" s="365">
        <v>482381.17</v>
      </c>
      <c r="AG328" s="100">
        <f t="shared" si="1020"/>
        <v>-1.1247052867244417E-2</v>
      </c>
      <c r="AH328" s="100">
        <f t="shared" si="1021"/>
        <v>3.0953061333895372E-3</v>
      </c>
      <c r="AI328" s="100">
        <f t="shared" si="1022"/>
        <v>-1.8165826382351342E-3</v>
      </c>
      <c r="AJ328" s="100"/>
    </row>
    <row r="329" spans="2:36">
      <c r="B329" s="125">
        <v>43756</v>
      </c>
      <c r="C329" s="365">
        <v>189816.65</v>
      </c>
      <c r="D329" s="100">
        <f t="shared" si="1025"/>
        <v>-2.5046505260101014E-2</v>
      </c>
      <c r="E329" s="100">
        <f t="shared" si="1026"/>
        <v>2.5843641851354574E-2</v>
      </c>
      <c r="F329" s="100">
        <f t="shared" si="1019"/>
        <v>6.0033275870570856E-2</v>
      </c>
      <c r="G329" s="110">
        <f t="shared" si="1017"/>
        <v>854.97999999998137</v>
      </c>
      <c r="H329" s="100">
        <f t="shared" si="1016"/>
        <v>3.0324770265329221E-2</v>
      </c>
      <c r="I329" s="100"/>
      <c r="J329" s="362">
        <f t="shared" si="1018"/>
        <v>854.97999999998137</v>
      </c>
      <c r="K329" s="362"/>
      <c r="L329" s="365">
        <v>5966.51</v>
      </c>
      <c r="M329" s="100">
        <f t="shared" si="1027"/>
        <v>-5.8890797445373434E-2</v>
      </c>
      <c r="N329" s="100">
        <f t="shared" si="1028"/>
        <v>3.5636672915364924E-2</v>
      </c>
      <c r="O329" s="362">
        <f t="shared" si="1023"/>
        <v>85.690000000000509</v>
      </c>
      <c r="P329" s="362"/>
      <c r="Q329" s="365">
        <v>235057.6</v>
      </c>
      <c r="R329" s="100">
        <f t="shared" si="1029"/>
        <v>0.12761805930469972</v>
      </c>
      <c r="S329" s="100">
        <f t="shared" si="1030"/>
        <v>3.7955440938403258E-2</v>
      </c>
      <c r="T329" s="362">
        <f t="shared" si="1024"/>
        <v>795.47000000000116</v>
      </c>
      <c r="U329" s="362"/>
      <c r="V329" s="365">
        <v>50886.93</v>
      </c>
      <c r="W329" s="365">
        <v>59740.85</v>
      </c>
      <c r="X329" s="100">
        <f t="shared" si="1031"/>
        <v>7.7301523958120469E-2</v>
      </c>
      <c r="Y329" s="100">
        <f t="shared" si="1032"/>
        <v>-1.7508945327140681E-2</v>
      </c>
      <c r="Z329" s="35">
        <f t="shared" si="1033"/>
        <v>110627.78</v>
      </c>
      <c r="AA329" s="100">
        <f t="shared" si="1034"/>
        <v>0.12633248784584153</v>
      </c>
      <c r="AB329" s="100">
        <f t="shared" si="1035"/>
        <v>-1.2877817376679396E-2</v>
      </c>
      <c r="AC329" s="100">
        <f t="shared" ref="AC329:AC392" si="1036">(Z329-Z342)/Z342</f>
        <v>2.3942198260957046E-2</v>
      </c>
      <c r="AD329" s="100"/>
      <c r="AE329" s="100"/>
      <c r="AF329" s="365">
        <v>481608.13</v>
      </c>
      <c r="AG329" s="100">
        <f t="shared" si="1020"/>
        <v>-1.2499887739371954E-2</v>
      </c>
      <c r="AH329" s="100">
        <f t="shared" si="1021"/>
        <v>5.9311758771416851E-3</v>
      </c>
      <c r="AI329" s="100">
        <f t="shared" si="1022"/>
        <v>-5.1408519948902449E-3</v>
      </c>
      <c r="AJ329" s="100"/>
    </row>
    <row r="330" spans="2:36">
      <c r="B330" s="125">
        <v>43749</v>
      </c>
      <c r="C330" s="365">
        <v>188961.67</v>
      </c>
      <c r="D330" s="100">
        <f t="shared" si="1025"/>
        <v>-3.4422956820548765E-2</v>
      </c>
      <c r="E330" s="100">
        <f t="shared" si="1026"/>
        <v>2.5902339260342681E-2</v>
      </c>
      <c r="F330" s="100">
        <f t="shared" si="1019"/>
        <v>5.0608748331055879E-2</v>
      </c>
      <c r="G330" s="110">
        <f t="shared" si="1017"/>
        <v>1146.6000000000058</v>
      </c>
      <c r="H330" s="100">
        <f t="shared" si="1016"/>
        <v>2.3812699846516135E-2</v>
      </c>
      <c r="I330" s="100"/>
      <c r="J330" s="362">
        <f t="shared" si="1018"/>
        <v>1146.6000000000058</v>
      </c>
      <c r="K330" s="362"/>
      <c r="L330" s="365">
        <v>5880.82</v>
      </c>
      <c r="M330" s="100">
        <f t="shared" si="1027"/>
        <v>-8.8519112081017481E-2</v>
      </c>
      <c r="N330" s="100">
        <f t="shared" si="1028"/>
        <v>9.6070978529956153E-3</v>
      </c>
      <c r="O330" s="362">
        <f t="shared" si="1023"/>
        <v>98.609999999999673</v>
      </c>
      <c r="P330" s="362"/>
      <c r="Q330" s="365">
        <v>234262.13</v>
      </c>
      <c r="R330" s="100">
        <f t="shared" si="1029"/>
        <v>0.11237586433183501</v>
      </c>
      <c r="S330" s="100">
        <f t="shared" si="1030"/>
        <v>3.9607643767075006E-2</v>
      </c>
      <c r="T330" s="362">
        <f t="shared" si="1024"/>
        <v>2882.7000000000116</v>
      </c>
      <c r="U330" s="362"/>
      <c r="V330" s="365">
        <v>50284.34</v>
      </c>
      <c r="W330" s="365">
        <v>62467.5</v>
      </c>
      <c r="X330" s="100">
        <f t="shared" si="1031"/>
        <v>8.0470716248571814E-2</v>
      </c>
      <c r="Y330" s="100">
        <f t="shared" si="1032"/>
        <v>-9.1209883616626634E-3</v>
      </c>
      <c r="Z330" s="35">
        <f t="shared" si="1033"/>
        <v>112751.84</v>
      </c>
      <c r="AA330" s="100">
        <f t="shared" si="1034"/>
        <v>0.12528684366033718</v>
      </c>
      <c r="AB330" s="100">
        <f t="shared" si="1035"/>
        <v>-1.9135548470441913E-2</v>
      </c>
      <c r="AC330" s="100">
        <f t="shared" si="1036"/>
        <v>2.8928526452385282E-2</v>
      </c>
      <c r="AD330" s="100"/>
      <c r="AE330" s="100"/>
      <c r="AF330" s="365">
        <v>481183.05</v>
      </c>
      <c r="AG330" s="100">
        <f t="shared" si="1020"/>
        <v>-2.3088786166579885E-2</v>
      </c>
      <c r="AH330" s="100">
        <f t="shared" si="1021"/>
        <v>6.5818800051468951E-3</v>
      </c>
      <c r="AI330" s="100">
        <f t="shared" si="1022"/>
        <v>-8.1188496873609208E-3</v>
      </c>
      <c r="AJ330" s="100"/>
    </row>
    <row r="331" spans="2:36">
      <c r="B331" s="125">
        <v>43742</v>
      </c>
      <c r="C331" s="365">
        <v>187815.07</v>
      </c>
      <c r="D331" s="100">
        <f t="shared" si="1025"/>
        <v>-4.2810704044406692E-2</v>
      </c>
      <c r="E331" s="100">
        <f t="shared" si="1026"/>
        <v>2.7864438733085355E-2</v>
      </c>
      <c r="F331" s="100">
        <f t="shared" si="1019"/>
        <v>4.2852640531996479E-2</v>
      </c>
      <c r="G331" s="110">
        <f t="shared" si="1017"/>
        <v>1256.5299999999988</v>
      </c>
      <c r="H331" s="100">
        <f t="shared" si="1016"/>
        <v>1.6470534623847906E-2</v>
      </c>
      <c r="I331" s="100"/>
      <c r="J331" s="362">
        <f t="shared" si="1018"/>
        <v>1256.5299999999988</v>
      </c>
      <c r="K331" s="362"/>
      <c r="L331" s="365">
        <v>5782.21</v>
      </c>
      <c r="M331" s="100">
        <f t="shared" si="1027"/>
        <v>-0.11735594969325343</v>
      </c>
      <c r="N331" s="100">
        <f t="shared" si="1028"/>
        <v>-8.5033780307966905E-3</v>
      </c>
      <c r="O331" s="362">
        <f t="shared" si="1023"/>
        <v>26.260000000000218</v>
      </c>
      <c r="P331" s="362"/>
      <c r="Q331" s="365">
        <v>231379.43</v>
      </c>
      <c r="R331" s="100">
        <f t="shared" si="1029"/>
        <v>9.8913892537089182E-2</v>
      </c>
      <c r="S331" s="100">
        <f t="shared" si="1030"/>
        <v>3.6007459737748639E-2</v>
      </c>
      <c r="T331" s="362">
        <f t="shared" si="1024"/>
        <v>2025.039999999979</v>
      </c>
      <c r="U331" s="362"/>
      <c r="V331" s="365">
        <v>50377.13</v>
      </c>
      <c r="W331" s="365">
        <v>62848.28</v>
      </c>
      <c r="X331" s="100">
        <f t="shared" si="1031"/>
        <v>8.4296244544041207E-2</v>
      </c>
      <c r="Y331" s="100">
        <f t="shared" si="1032"/>
        <v>1.2851723796720158E-2</v>
      </c>
      <c r="Z331" s="35">
        <f t="shared" si="1033"/>
        <v>113225.41</v>
      </c>
      <c r="AA331" s="100">
        <f t="shared" si="1034"/>
        <v>0.13433821961089107</v>
      </c>
      <c r="AB331" s="100">
        <f t="shared" si="1035"/>
        <v>3.3055575173122917E-3</v>
      </c>
      <c r="AC331" s="100">
        <f t="shared" si="1036"/>
        <v>4.3441666868642329E-2</v>
      </c>
      <c r="AD331" s="100"/>
      <c r="AE331" s="100"/>
      <c r="AF331" s="365">
        <v>481107.24</v>
      </c>
      <c r="AG331" s="100">
        <f t="shared" si="1020"/>
        <v>-2.8762392404652691E-2</v>
      </c>
      <c r="AH331" s="100">
        <f t="shared" si="1021"/>
        <v>9.2181915564635095E-3</v>
      </c>
      <c r="AI331" s="100">
        <f t="shared" si="1022"/>
        <v>-7.8776954939744816E-3</v>
      </c>
      <c r="AJ331" s="100"/>
    </row>
    <row r="332" spans="2:36">
      <c r="B332" s="125">
        <v>43735</v>
      </c>
      <c r="C332" s="365">
        <v>186558.54</v>
      </c>
      <c r="D332" s="100">
        <f t="shared" si="1025"/>
        <v>-5.1910732956594922E-2</v>
      </c>
      <c r="E332" s="100">
        <f t="shared" si="1026"/>
        <v>3.0506114148447134E-2</v>
      </c>
      <c r="F332" s="100">
        <f t="shared" si="1019"/>
        <v>3.3765198922118468E-2</v>
      </c>
      <c r="G332" s="110">
        <f t="shared" si="1017"/>
        <v>1523.8600000000151</v>
      </c>
      <c r="H332" s="100">
        <f t="shared" si="1016"/>
        <v>1.0388298468092937E-2</v>
      </c>
      <c r="I332" s="100"/>
      <c r="J332" s="362">
        <f t="shared" si="1018"/>
        <v>1523.8600000000151</v>
      </c>
      <c r="K332" s="362"/>
      <c r="L332" s="365">
        <v>5755.95</v>
      </c>
      <c r="M332" s="100">
        <f t="shared" si="1027"/>
        <v>-0.13625033951538962</v>
      </c>
      <c r="N332" s="100">
        <f t="shared" si="1028"/>
        <v>-1.5410431676827416E-2</v>
      </c>
      <c r="O332" s="362">
        <f t="shared" si="1023"/>
        <v>-5.25</v>
      </c>
      <c r="P332" s="362"/>
      <c r="Q332" s="365">
        <v>229354.39</v>
      </c>
      <c r="R332" s="100">
        <f t="shared" si="1029"/>
        <v>8.3652906782450728E-2</v>
      </c>
      <c r="S332" s="100">
        <f t="shared" si="1030"/>
        <v>3.2904738237631286E-2</v>
      </c>
      <c r="T332" s="362">
        <f t="shared" si="1024"/>
        <v>2892.2600000000093</v>
      </c>
      <c r="U332" s="362"/>
      <c r="V332" s="365">
        <v>50418.53</v>
      </c>
      <c r="W332" s="365">
        <v>63261.01</v>
      </c>
      <c r="X332" s="100">
        <f t="shared" si="1031"/>
        <v>9.7773970850442496E-2</v>
      </c>
      <c r="Y332" s="100">
        <f t="shared" si="1032"/>
        <v>2.2354227963575991E-2</v>
      </c>
      <c r="Z332" s="35">
        <f t="shared" si="1033"/>
        <v>113679.54000000001</v>
      </c>
      <c r="AA332" s="100">
        <f t="shared" si="1034"/>
        <v>0.1352201684941976</v>
      </c>
      <c r="AB332" s="100">
        <f t="shared" si="1035"/>
        <v>1.7822066615966825E-3</v>
      </c>
      <c r="AC332" s="100">
        <f t="shared" si="1036"/>
        <v>5.448494166591307E-2</v>
      </c>
      <c r="AD332" s="100"/>
      <c r="AE332" s="100"/>
      <c r="AF332" s="365">
        <v>480892.66</v>
      </c>
      <c r="AG332" s="100">
        <f t="shared" si="1020"/>
        <v>-3.5940521533867203E-2</v>
      </c>
      <c r="AH332" s="100">
        <f t="shared" si="1021"/>
        <v>5.2836205713643527E-3</v>
      </c>
      <c r="AI332" s="100">
        <f t="shared" si="1022"/>
        <v>-1.2937084503337548E-2</v>
      </c>
      <c r="AJ332" s="100"/>
    </row>
    <row r="333" spans="2:36">
      <c r="B333" s="125">
        <v>43728</v>
      </c>
      <c r="C333" s="365">
        <v>185034.68</v>
      </c>
      <c r="D333" s="100">
        <f t="shared" si="1025"/>
        <v>-6.1794836457883737E-2</v>
      </c>
      <c r="E333" s="100">
        <f t="shared" si="1026"/>
        <v>3.0418489794309143E-2</v>
      </c>
      <c r="F333" s="100">
        <f t="shared" si="1019"/>
        <v>2.3682409445014201E-2</v>
      </c>
      <c r="G333" s="110">
        <f t="shared" si="1017"/>
        <v>843.97999999998137</v>
      </c>
      <c r="H333" s="100">
        <f t="shared" si="1016"/>
        <v>4.3119787512217872E-3</v>
      </c>
      <c r="I333" s="100"/>
      <c r="J333" s="362">
        <f t="shared" si="1018"/>
        <v>843.97999999998137</v>
      </c>
      <c r="K333" s="362"/>
      <c r="L333" s="365">
        <v>5761.2</v>
      </c>
      <c r="M333" s="100">
        <f t="shared" si="1027"/>
        <v>-0.14584605895992839</v>
      </c>
      <c r="N333" s="100">
        <f t="shared" si="1028"/>
        <v>-1.400809508732603E-2</v>
      </c>
      <c r="O333" s="362">
        <f t="shared" si="1023"/>
        <v>-63.659999999999854</v>
      </c>
      <c r="P333" s="362"/>
      <c r="Q333" s="365">
        <v>226462.13</v>
      </c>
      <c r="R333" s="100">
        <f t="shared" si="1029"/>
        <v>6.8731997231120168E-2</v>
      </c>
      <c r="S333" s="100">
        <f t="shared" si="1030"/>
        <v>2.7747141908643635E-2</v>
      </c>
      <c r="T333" s="362">
        <f t="shared" si="1024"/>
        <v>1125.070000000007</v>
      </c>
      <c r="U333" s="362"/>
      <c r="V333" s="365">
        <v>50663.41</v>
      </c>
      <c r="W333" s="365">
        <v>61407.6</v>
      </c>
      <c r="X333" s="100">
        <f t="shared" si="1031"/>
        <v>0.11376769108370934</v>
      </c>
      <c r="Y333" s="100">
        <f t="shared" si="1032"/>
        <v>2.6975336577103357E-2</v>
      </c>
      <c r="Z333" s="35">
        <f t="shared" si="1033"/>
        <v>112071.01000000001</v>
      </c>
      <c r="AA333" s="100">
        <f t="shared" si="1034"/>
        <v>0.1381528616817029</v>
      </c>
      <c r="AB333" s="100">
        <f t="shared" si="1035"/>
        <v>1.0505483523012258E-2</v>
      </c>
      <c r="AC333" s="100">
        <f t="shared" si="1036"/>
        <v>6.4474649404229312E-2</v>
      </c>
      <c r="AD333" s="100"/>
      <c r="AE333" s="100"/>
      <c r="AF333" s="365">
        <v>478768.47</v>
      </c>
      <c r="AG333" s="100">
        <f t="shared" si="1020"/>
        <v>-4.2151874300922938E-2</v>
      </c>
      <c r="AH333" s="100">
        <f t="shared" si="1021"/>
        <v>-1.4895220300663039E-3</v>
      </c>
      <c r="AI333" s="100">
        <f t="shared" si="1022"/>
        <v>-1.0971788549939019E-2</v>
      </c>
      <c r="AJ333" s="100"/>
    </row>
    <row r="334" spans="2:36">
      <c r="B334" s="125">
        <v>43721</v>
      </c>
      <c r="C334" s="365">
        <v>184190.7</v>
      </c>
      <c r="D334" s="100">
        <f t="shared" si="1025"/>
        <v>-7.035637734413748E-2</v>
      </c>
      <c r="E334" s="100">
        <f t="shared" si="1026"/>
        <v>3.2656176809531187E-2</v>
      </c>
      <c r="F334" s="100">
        <f t="shared" si="1019"/>
        <v>1.3779232316818865E-2</v>
      </c>
      <c r="G334" s="110">
        <f t="shared" si="1017"/>
        <v>1467.1200000000244</v>
      </c>
      <c r="H334" s="100">
        <f t="shared" si="1016"/>
        <v>4.4592717826110653E-3</v>
      </c>
      <c r="I334" s="100"/>
      <c r="J334" s="362">
        <f t="shared" si="1018"/>
        <v>1467.1200000000244</v>
      </c>
      <c r="K334" s="362"/>
      <c r="L334" s="365">
        <v>5824.86</v>
      </c>
      <c r="M334" s="100">
        <f t="shared" si="1027"/>
        <v>-0.15027199243760375</v>
      </c>
      <c r="N334" s="100">
        <f t="shared" si="1028"/>
        <v>-8.3099663413164857E-3</v>
      </c>
      <c r="O334" s="362">
        <f t="shared" si="1023"/>
        <v>-6.9400000000005093</v>
      </c>
      <c r="P334" s="362"/>
      <c r="Q334" s="365">
        <v>225337.06</v>
      </c>
      <c r="R334" s="100">
        <f t="shared" si="1029"/>
        <v>5.1442497700785302E-2</v>
      </c>
      <c r="S334" s="100">
        <f t="shared" si="1030"/>
        <v>3.2761667955229473E-2</v>
      </c>
      <c r="T334" s="362">
        <f t="shared" si="1024"/>
        <v>1999.4500000000116</v>
      </c>
      <c r="U334" s="362"/>
      <c r="V334" s="365">
        <v>50233.59</v>
      </c>
      <c r="W334" s="365">
        <v>64717.91</v>
      </c>
      <c r="X334" s="100">
        <f t="shared" si="1031"/>
        <v>0.11940623787610125</v>
      </c>
      <c r="Y334" s="100">
        <f t="shared" si="1032"/>
        <v>3.4968413413508703E-2</v>
      </c>
      <c r="Z334" s="35">
        <f t="shared" si="1033"/>
        <v>114951.5</v>
      </c>
      <c r="AA334" s="100">
        <f t="shared" si="1034"/>
        <v>0.14838636587961354</v>
      </c>
      <c r="AB334" s="100">
        <f t="shared" si="1035"/>
        <v>4.2662432578172559E-2</v>
      </c>
      <c r="AC334" s="100">
        <f t="shared" si="1036"/>
        <v>7.0247145191399032E-2</v>
      </c>
      <c r="AD334" s="100"/>
      <c r="AE334" s="100"/>
      <c r="AF334" s="365">
        <v>478036.67</v>
      </c>
      <c r="AG334" s="100">
        <f t="shared" si="1020"/>
        <v>-5.0228413472044764E-2</v>
      </c>
      <c r="AH334" s="100">
        <f t="shared" si="1021"/>
        <v>-3.4766408140112638E-3</v>
      </c>
      <c r="AI334" s="100">
        <f t="shared" si="1022"/>
        <v>-1.2940656184707876E-2</v>
      </c>
      <c r="AJ334" s="100"/>
    </row>
    <row r="335" spans="2:36">
      <c r="B335" s="125">
        <v>43714</v>
      </c>
      <c r="C335" s="365">
        <v>182723.58</v>
      </c>
      <c r="D335" s="100">
        <f t="shared" si="1025"/>
        <v>-7.9291447222494621E-2</v>
      </c>
      <c r="E335" s="100">
        <f t="shared" si="1026"/>
        <v>2.2664915618644886E-2</v>
      </c>
      <c r="F335" s="100">
        <f t="shared" si="1019"/>
        <v>3.0487209073810661E-3</v>
      </c>
      <c r="G335" s="110">
        <f t="shared" si="1017"/>
        <v>1687.7399999999907</v>
      </c>
      <c r="H335" s="100">
        <f t="shared" si="1016"/>
        <v>-2.5070036589676901E-3</v>
      </c>
      <c r="I335" s="100"/>
      <c r="J335" s="362">
        <f t="shared" si="1018"/>
        <v>1687.7399999999907</v>
      </c>
      <c r="K335" s="362"/>
      <c r="L335" s="365">
        <v>5831.8</v>
      </c>
      <c r="M335" s="100">
        <f t="shared" si="1027"/>
        <v>-0.15514341468785445</v>
      </c>
      <c r="N335" s="100">
        <f t="shared" si="1028"/>
        <v>-1.834604488628613E-2</v>
      </c>
      <c r="O335" s="362">
        <f t="shared" si="1023"/>
        <v>-14.239999999999782</v>
      </c>
      <c r="P335" s="362"/>
      <c r="Q335" s="365">
        <v>223337.61</v>
      </c>
      <c r="R335" s="100">
        <f t="shared" si="1029"/>
        <v>4.4583334989823573E-2</v>
      </c>
      <c r="S335" s="100">
        <f t="shared" si="1030"/>
        <v>2.9977442081249927E-2</v>
      </c>
      <c r="T335" s="362">
        <f t="shared" si="1024"/>
        <v>1289.6499999999942</v>
      </c>
      <c r="U335" s="362"/>
      <c r="V335" s="365">
        <v>49890.05</v>
      </c>
      <c r="W335" s="365">
        <v>62962.32</v>
      </c>
      <c r="X335" s="100">
        <f t="shared" si="1031"/>
        <v>0.11377406058755152</v>
      </c>
      <c r="Y335" s="100">
        <f t="shared" si="1032"/>
        <v>1.5423023578363379E-2</v>
      </c>
      <c r="Z335" s="35">
        <f t="shared" si="1033"/>
        <v>112852.37</v>
      </c>
      <c r="AA335" s="100">
        <f t="shared" si="1034"/>
        <v>0.15067359129564561</v>
      </c>
      <c r="AB335" s="100">
        <f t="shared" si="1035"/>
        <v>8.0403936571875299E-3</v>
      </c>
      <c r="AC335" s="100">
        <f t="shared" si="1036"/>
        <v>5.6673198208721326E-2</v>
      </c>
      <c r="AD335" s="100"/>
      <c r="AE335" s="100"/>
      <c r="AF335" s="365">
        <v>476712.81</v>
      </c>
      <c r="AG335" s="100">
        <f t="shared" si="1020"/>
        <v>-5.4134475050505851E-2</v>
      </c>
      <c r="AH335" s="100">
        <f t="shared" si="1021"/>
        <v>-1.3575868927433987E-2</v>
      </c>
      <c r="AI335" s="100">
        <f t="shared" si="1022"/>
        <v>-2.0071407679239379E-2</v>
      </c>
      <c r="AJ335" s="100"/>
    </row>
    <row r="336" spans="2:36">
      <c r="B336" s="125">
        <v>43706</v>
      </c>
      <c r="C336" s="365">
        <v>181035.84</v>
      </c>
      <c r="D336" s="100">
        <f t="shared" si="1025"/>
        <v>-8.9918235036228367E-2</v>
      </c>
      <c r="E336" s="100">
        <f t="shared" si="1026"/>
        <v>1.464805688526607E-2</v>
      </c>
      <c r="F336" s="100">
        <f t="shared" si="1019"/>
        <v>-8.6235957825011762E-3</v>
      </c>
      <c r="G336" s="110">
        <f t="shared" si="1017"/>
        <v>1463.4800000000105</v>
      </c>
      <c r="H336" s="100">
        <f t="shared" si="1016"/>
        <v>-1.2212636700985078E-2</v>
      </c>
      <c r="I336" s="100"/>
      <c r="J336" s="362">
        <f t="shared" si="1018"/>
        <v>1463.4800000000105</v>
      </c>
      <c r="K336" s="362"/>
      <c r="L336" s="365">
        <v>5846.04</v>
      </c>
      <c r="M336" s="100">
        <f t="shared" si="1027"/>
        <v>-0.1618388378801521</v>
      </c>
      <c r="N336" s="100">
        <f t="shared" si="1028"/>
        <v>-1.7397954467144611E-2</v>
      </c>
      <c r="O336" s="362">
        <f t="shared" si="1023"/>
        <v>2.9899999999997817</v>
      </c>
      <c r="P336" s="362"/>
      <c r="Q336" s="365">
        <v>222047.96</v>
      </c>
      <c r="R336" s="100">
        <f t="shared" si="1029"/>
        <v>3.5997233831646151E-2</v>
      </c>
      <c r="S336" s="100">
        <f t="shared" si="1030"/>
        <v>1.9750364837931206E-2</v>
      </c>
      <c r="T336" s="362">
        <f t="shared" si="1024"/>
        <v>1699.859999999986</v>
      </c>
      <c r="U336" s="362"/>
      <c r="V336" s="365">
        <v>48907.82</v>
      </c>
      <c r="W336" s="365">
        <v>64569.48</v>
      </c>
      <c r="X336" s="100">
        <f t="shared" si="1031"/>
        <v>7.5396788749761953E-2</v>
      </c>
      <c r="Y336" s="100">
        <f t="shared" si="1032"/>
        <v>5.7275586660044987E-2</v>
      </c>
      <c r="Z336" s="35">
        <f t="shared" si="1033"/>
        <v>113477.3</v>
      </c>
      <c r="AA336" s="100">
        <f t="shared" si="1034"/>
        <v>0.14509892959764681</v>
      </c>
      <c r="AB336" s="100">
        <f t="shared" si="1035"/>
        <v>4.2913501889197637E-3</v>
      </c>
      <c r="AC336" s="100">
        <f t="shared" si="1036"/>
        <v>6.5010249137427326E-2</v>
      </c>
      <c r="AD336" s="100"/>
      <c r="AE336" s="100"/>
      <c r="AF336" s="365">
        <v>478365.16</v>
      </c>
      <c r="AG336" s="100">
        <f t="shared" si="1020"/>
        <v>-6.454995249566195E-2</v>
      </c>
      <c r="AH336" s="100">
        <f t="shared" si="1021"/>
        <v>-1.1191628978693323E-2</v>
      </c>
      <c r="AI336" s="100">
        <f t="shared" si="1022"/>
        <v>-2.1963547087890944E-2</v>
      </c>
      <c r="AJ336" s="100"/>
    </row>
    <row r="337" spans="2:36">
      <c r="B337" s="125">
        <v>43700</v>
      </c>
      <c r="C337" s="365">
        <v>179572.36</v>
      </c>
      <c r="D337" s="100">
        <f t="shared" si="1025"/>
        <v>-0.10073205968512668</v>
      </c>
      <c r="E337" s="100">
        <f t="shared" si="1026"/>
        <v>4.9714568799763973E-3</v>
      </c>
      <c r="F337" s="100">
        <f t="shared" si="1019"/>
        <v>-1.7960794526377801E-2</v>
      </c>
      <c r="G337" s="110">
        <f t="shared" si="1017"/>
        <v>1206.4099999999744</v>
      </c>
      <c r="H337" s="100">
        <f t="shared" si="1016"/>
        <v>-2.1843643350043254E-2</v>
      </c>
      <c r="I337" s="100"/>
      <c r="J337" s="362">
        <f t="shared" si="1018"/>
        <v>1206.4099999999744</v>
      </c>
      <c r="K337" s="362"/>
      <c r="L337" s="365">
        <v>5843.05</v>
      </c>
      <c r="M337" s="100">
        <f t="shared" si="1027"/>
        <v>-0.17184466019417474</v>
      </c>
      <c r="N337" s="100">
        <f t="shared" si="1028"/>
        <v>-2.005983906511518E-2</v>
      </c>
      <c r="O337" s="362">
        <f t="shared" si="1023"/>
        <v>-30.619999999999891</v>
      </c>
      <c r="P337" s="362"/>
      <c r="Q337" s="365">
        <v>220348.1</v>
      </c>
      <c r="R337" s="100">
        <f t="shared" si="1029"/>
        <v>3.2588270070999265E-2</v>
      </c>
      <c r="S337" s="100">
        <f t="shared" si="1030"/>
        <v>1.8030687086778099E-2</v>
      </c>
      <c r="T337" s="362">
        <f t="shared" si="1024"/>
        <v>2159.2700000000186</v>
      </c>
      <c r="U337" s="362"/>
      <c r="V337" s="365">
        <v>48861.89</v>
      </c>
      <c r="W337" s="365">
        <v>62044</v>
      </c>
      <c r="X337" s="100">
        <f t="shared" si="1031"/>
        <v>0.10402989215902471</v>
      </c>
      <c r="Y337" s="100">
        <f t="shared" si="1032"/>
        <v>4.4196416099245406E-2</v>
      </c>
      <c r="Z337" s="35">
        <f t="shared" si="1033"/>
        <v>110905.89</v>
      </c>
      <c r="AA337" s="100">
        <f t="shared" si="1034"/>
        <v>0.12798903762726835</v>
      </c>
      <c r="AB337" s="100">
        <f t="shared" si="1035"/>
        <v>8.8111196553814827E-3</v>
      </c>
      <c r="AC337" s="100">
        <f t="shared" si="1036"/>
        <v>6.9738521177093449E-2</v>
      </c>
      <c r="AD337" s="100"/>
      <c r="AE337" s="100"/>
      <c r="AF337" s="365">
        <v>479482.67</v>
      </c>
      <c r="AG337" s="100">
        <f t="shared" si="1020"/>
        <v>-6.4661096227945233E-2</v>
      </c>
      <c r="AH337" s="100">
        <f t="shared" si="1021"/>
        <v>-7.8144009925939402E-3</v>
      </c>
      <c r="AI337" s="100">
        <f t="shared" si="1022"/>
        <v>-1.4494706802606212E-2</v>
      </c>
      <c r="AJ337" s="100"/>
    </row>
    <row r="338" spans="2:36">
      <c r="B338" s="125">
        <v>43693</v>
      </c>
      <c r="C338" s="365">
        <v>178365.95</v>
      </c>
      <c r="D338" s="100">
        <f t="shared" si="1025"/>
        <v>-0.1081764481736852</v>
      </c>
      <c r="E338" s="100">
        <f t="shared" si="1026"/>
        <v>-3.9132906293179968E-3</v>
      </c>
      <c r="F338" s="100">
        <f t="shared" si="1019"/>
        <v>-2.6424679736826863E-2</v>
      </c>
      <c r="G338" s="110">
        <f t="shared" si="1017"/>
        <v>-308</v>
      </c>
      <c r="H338" s="100">
        <f t="shared" si="1016"/>
        <v>-3.0610195742707662E-2</v>
      </c>
      <c r="I338" s="100"/>
      <c r="J338" s="362">
        <f t="shared" si="1018"/>
        <v>-308</v>
      </c>
      <c r="K338" s="362"/>
      <c r="L338" s="365">
        <v>5873.67</v>
      </c>
      <c r="M338" s="100">
        <f t="shared" si="1027"/>
        <v>-0.17091255557908108</v>
      </c>
      <c r="N338" s="100">
        <f t="shared" si="1028"/>
        <v>-2.0321874202528248E-2</v>
      </c>
      <c r="O338" s="362">
        <f t="shared" si="1023"/>
        <v>-67.119999999999891</v>
      </c>
      <c r="P338" s="362"/>
      <c r="Q338" s="365">
        <v>218188.83</v>
      </c>
      <c r="R338" s="100">
        <f t="shared" si="1029"/>
        <v>2.2208355748967804E-2</v>
      </c>
      <c r="S338" s="100">
        <f t="shared" si="1030"/>
        <v>1.2065486493985712E-2</v>
      </c>
      <c r="T338" s="362">
        <f t="shared" si="1024"/>
        <v>1351.4499999999825</v>
      </c>
      <c r="U338" s="362"/>
      <c r="V338" s="365">
        <v>48190.62</v>
      </c>
      <c r="W338" s="365">
        <v>62057.43</v>
      </c>
      <c r="X338" s="100">
        <f t="shared" si="1031"/>
        <v>9.4631355435561962E-2</v>
      </c>
      <c r="Y338" s="100">
        <f t="shared" si="1032"/>
        <v>6.5686146725609781E-2</v>
      </c>
      <c r="Z338" s="35">
        <f t="shared" si="1033"/>
        <v>110248.05</v>
      </c>
      <c r="AA338" s="100">
        <f t="shared" si="1034"/>
        <v>0.13633030248153158</v>
      </c>
      <c r="AB338" s="100">
        <f t="shared" si="1035"/>
        <v>2.0427515321955386E-2</v>
      </c>
      <c r="AC338" s="100">
        <f t="shared" si="1036"/>
        <v>7.814788812763622E-2</v>
      </c>
      <c r="AD338" s="100"/>
      <c r="AE338" s="100"/>
      <c r="AF338" s="365">
        <v>479704.43</v>
      </c>
      <c r="AG338" s="100">
        <f t="shared" si="1020"/>
        <v>-6.7149469238813417E-2</v>
      </c>
      <c r="AH338" s="100">
        <f t="shared" si="1021"/>
        <v>-9.073329962106743E-3</v>
      </c>
      <c r="AI338" s="100">
        <f t="shared" si="1022"/>
        <v>-1.6518764851644302E-2</v>
      </c>
      <c r="AJ338" s="100"/>
    </row>
    <row r="339" spans="2:36">
      <c r="B339" s="125">
        <v>43686</v>
      </c>
      <c r="C339" s="365">
        <v>178673.95</v>
      </c>
      <c r="D339" s="100">
        <f t="shared" si="1025"/>
        <v>-0.10938874025480869</v>
      </c>
      <c r="E339" s="100">
        <f t="shared" si="1026"/>
        <v>-6.5899874357288413E-3</v>
      </c>
      <c r="F339" s="100">
        <f t="shared" si="1019"/>
        <v>-2.7785660071168585E-2</v>
      </c>
      <c r="G339" s="110">
        <f t="shared" si="1017"/>
        <v>251.65000000002328</v>
      </c>
      <c r="H339" s="100">
        <f t="shared" si="1016"/>
        <v>-3.2028387427558085E-2</v>
      </c>
      <c r="I339" s="100"/>
      <c r="J339" s="362">
        <f t="shared" si="1018"/>
        <v>251.65000000002328</v>
      </c>
      <c r="K339" s="362"/>
      <c r="L339" s="365">
        <v>5940.79</v>
      </c>
      <c r="M339" s="100">
        <f t="shared" si="1027"/>
        <v>-0.16840731984204638</v>
      </c>
      <c r="N339" s="100">
        <f t="shared" si="1028"/>
        <v>-1.8713000158570744E-2</v>
      </c>
      <c r="O339" s="362">
        <f t="shared" si="1023"/>
        <v>-8.7600000000002183</v>
      </c>
      <c r="P339" s="362"/>
      <c r="Q339" s="365">
        <v>216837.38</v>
      </c>
      <c r="R339" s="100">
        <f t="shared" si="1029"/>
        <v>7.2390725038806066E-3</v>
      </c>
      <c r="S339" s="100">
        <f t="shared" si="1030"/>
        <v>-8.1045738864069709E-4</v>
      </c>
      <c r="T339" s="362">
        <f t="shared" si="1024"/>
        <v>-909.98999999999069</v>
      </c>
      <c r="U339" s="362"/>
      <c r="V339" s="365">
        <v>49177.7</v>
      </c>
      <c r="W339" s="365">
        <v>62774.53</v>
      </c>
      <c r="X339" s="100">
        <f t="shared" si="1031"/>
        <v>0.1275593389230914</v>
      </c>
      <c r="Y339" s="100">
        <f t="shared" si="1032"/>
        <v>4.2795900016429002E-2</v>
      </c>
      <c r="Z339" s="35">
        <f t="shared" si="1033"/>
        <v>111952.23</v>
      </c>
      <c r="AA339" s="100">
        <f t="shared" si="1034"/>
        <v>0.1431543877108295</v>
      </c>
      <c r="AB339" s="100">
        <f t="shared" si="1035"/>
        <v>2.1631603058172005E-2</v>
      </c>
      <c r="AC339" s="100">
        <f t="shared" si="1036"/>
        <v>7.8407164141378563E-2</v>
      </c>
      <c r="AD339" s="100"/>
      <c r="AE339" s="100"/>
      <c r="AF339" s="365">
        <v>483273.67</v>
      </c>
      <c r="AG339" s="100">
        <f t="shared" si="1020"/>
        <v>-6.5666552541468387E-2</v>
      </c>
      <c r="AH339" s="100">
        <f t="shared" si="1021"/>
        <v>-3.8093741759799506E-3</v>
      </c>
      <c r="AI339" s="100">
        <f t="shared" si="1022"/>
        <v>-7.7928332665256417E-3</v>
      </c>
      <c r="AJ339" s="100"/>
    </row>
    <row r="340" spans="2:36">
      <c r="B340" s="125">
        <v>43679</v>
      </c>
      <c r="C340" s="365">
        <v>178422.3</v>
      </c>
      <c r="D340" s="100">
        <f t="shared" si="1025"/>
        <v>-0.11175140431776254</v>
      </c>
      <c r="E340" s="100">
        <f t="shared" si="1026"/>
        <v>-9.3011882124686973E-3</v>
      </c>
      <c r="F340" s="100">
        <f t="shared" si="1019"/>
        <v>-3.023869397739912E-2</v>
      </c>
      <c r="G340" s="110">
        <f t="shared" si="1017"/>
        <v>-261.74000000001979</v>
      </c>
      <c r="H340" s="100">
        <f t="shared" si="1016"/>
        <v>-3.6820908652369963E-2</v>
      </c>
      <c r="I340" s="100"/>
      <c r="J340" s="362">
        <f t="shared" si="1018"/>
        <v>-261.74000000001979</v>
      </c>
      <c r="K340" s="362"/>
      <c r="L340" s="365">
        <v>5949.55</v>
      </c>
      <c r="M340" s="100">
        <f t="shared" si="1027"/>
        <v>-0.16842080251365574</v>
      </c>
      <c r="N340" s="100">
        <f t="shared" si="1028"/>
        <v>-2.0148586354495904E-2</v>
      </c>
      <c r="O340" s="362">
        <f t="shared" si="1023"/>
        <v>-13.109999999999673</v>
      </c>
      <c r="P340" s="362"/>
      <c r="Q340" s="365">
        <v>217747.37</v>
      </c>
      <c r="R340" s="100">
        <f t="shared" si="1029"/>
        <v>1.7405578365495621E-2</v>
      </c>
      <c r="S340" s="100">
        <f t="shared" si="1030"/>
        <v>9.9072284072732834E-3</v>
      </c>
      <c r="T340" s="362">
        <f t="shared" si="1024"/>
        <v>1301.929999999993</v>
      </c>
      <c r="U340" s="362"/>
      <c r="V340" s="365">
        <v>49057.25</v>
      </c>
      <c r="W340" s="365">
        <v>63935.16</v>
      </c>
      <c r="X340" s="100">
        <f t="shared" si="1031"/>
        <v>0.12782261707678022</v>
      </c>
      <c r="Y340" s="100">
        <f t="shared" si="1032"/>
        <v>4.9464993326676789E-2</v>
      </c>
      <c r="Z340" s="35">
        <f t="shared" si="1033"/>
        <v>112992.41</v>
      </c>
      <c r="AA340" s="100">
        <f t="shared" si="1034"/>
        <v>0.16001798251314567</v>
      </c>
      <c r="AB340" s="100">
        <f t="shared" si="1035"/>
        <v>4.1294428820395086E-2</v>
      </c>
      <c r="AC340" s="100">
        <f t="shared" si="1036"/>
        <v>8.2106050068675329E-2</v>
      </c>
      <c r="AD340" s="100"/>
      <c r="AE340" s="100"/>
      <c r="AF340" s="365">
        <v>483779.44</v>
      </c>
      <c r="AG340" s="100">
        <f t="shared" si="1020"/>
        <v>-6.3842211348982533E-2</v>
      </c>
      <c r="AH340" s="100">
        <f t="shared" si="1021"/>
        <v>-2.3671793310894394E-3</v>
      </c>
      <c r="AI340" s="100">
        <f t="shared" si="1022"/>
        <v>-8.1198416016113086E-3</v>
      </c>
      <c r="AJ340" s="100"/>
    </row>
    <row r="341" spans="2:36">
      <c r="B341" s="125">
        <v>43672</v>
      </c>
      <c r="C341" s="365">
        <v>178684.04</v>
      </c>
      <c r="D341" s="100">
        <f t="shared" si="1025"/>
        <v>-0.11112519464838629</v>
      </c>
      <c r="E341" s="100">
        <f t="shared" si="1026"/>
        <v>-9.8692766634656658E-3</v>
      </c>
      <c r="F341" s="100">
        <f t="shared" si="1019"/>
        <v>-3.0103036466606534E-2</v>
      </c>
      <c r="G341" s="110">
        <f t="shared" si="1017"/>
        <v>-382.64999999999418</v>
      </c>
      <c r="H341" s="100">
        <f t="shared" si="1016"/>
        <v>-3.7899070636253744E-2</v>
      </c>
      <c r="I341" s="100"/>
      <c r="J341" s="362">
        <f t="shared" si="1018"/>
        <v>-382.64999999999418</v>
      </c>
      <c r="K341" s="362"/>
      <c r="L341" s="365">
        <v>5962.66</v>
      </c>
      <c r="M341" s="100">
        <f t="shared" si="1027"/>
        <v>-0.16691908748477091</v>
      </c>
      <c r="N341" s="100">
        <f t="shared" si="1028"/>
        <v>-2.1550740975945143E-2</v>
      </c>
      <c r="O341" s="362">
        <f t="shared" si="1023"/>
        <v>-32.850000000000364</v>
      </c>
      <c r="P341" s="362"/>
      <c r="Q341" s="365">
        <v>216445.44</v>
      </c>
      <c r="R341" s="100">
        <f t="shared" si="1029"/>
        <v>1.570035058707258E-2</v>
      </c>
      <c r="S341" s="100">
        <f t="shared" si="1030"/>
        <v>4.7346769163367783E-3</v>
      </c>
      <c r="T341" s="362">
        <f t="shared" si="1024"/>
        <v>857.77999999999884</v>
      </c>
      <c r="U341" s="362"/>
      <c r="V341" s="365">
        <v>47599.46</v>
      </c>
      <c r="W341" s="365">
        <v>62337.760000000002</v>
      </c>
      <c r="X341" s="100">
        <f t="shared" si="1031"/>
        <v>8.7814104172637047E-2</v>
      </c>
      <c r="Y341" s="100">
        <f t="shared" si="1032"/>
        <v>5.5228128917150454E-2</v>
      </c>
      <c r="Z341" s="35">
        <f t="shared" si="1033"/>
        <v>109937.22</v>
      </c>
      <c r="AA341" s="100">
        <f t="shared" si="1034"/>
        <v>0.15197072239632725</v>
      </c>
      <c r="AB341" s="100">
        <f t="shared" si="1035"/>
        <v>1.9771394382952681E-2</v>
      </c>
      <c r="AC341" s="100">
        <f t="shared" si="1036"/>
        <v>6.9094066222298384E-2</v>
      </c>
      <c r="AD341" s="100"/>
      <c r="AE341" s="100"/>
      <c r="AF341" s="365">
        <v>483259.05</v>
      </c>
      <c r="AG341" s="100">
        <f t="shared" si="1020"/>
        <v>-6.5966248856180465E-2</v>
      </c>
      <c r="AH341" s="100">
        <f t="shared" si="1021"/>
        <v>-8.079917807131038E-3</v>
      </c>
      <c r="AI341" s="100">
        <f t="shared" si="1022"/>
        <v>-1.6675187638057185E-2</v>
      </c>
      <c r="AJ341" s="100"/>
    </row>
    <row r="342" spans="2:36">
      <c r="B342" s="125">
        <v>43665</v>
      </c>
      <c r="C342" s="365">
        <v>179066.69</v>
      </c>
      <c r="D342" s="100">
        <f t="shared" si="1025"/>
        <v>-0.10975368452054418</v>
      </c>
      <c r="E342" s="100">
        <f t="shared" si="1026"/>
        <v>-9.3347870218521232E-3</v>
      </c>
      <c r="F342" s="100">
        <f t="shared" si="1019"/>
        <v>-2.9799263832293914E-2</v>
      </c>
      <c r="G342" s="110">
        <f t="shared" si="1017"/>
        <v>-792.52999999999884</v>
      </c>
      <c r="H342" s="100">
        <f t="shared" si="1016"/>
        <v>-3.7705840148522796E-2</v>
      </c>
      <c r="I342" s="100"/>
      <c r="J342" s="362">
        <f t="shared" si="1018"/>
        <v>-792.52999999999884</v>
      </c>
      <c r="K342" s="362"/>
      <c r="L342" s="365">
        <v>5995.51</v>
      </c>
      <c r="M342" s="100">
        <f t="shared" si="1027"/>
        <v>-0.16275754012696517</v>
      </c>
      <c r="N342" s="100">
        <f t="shared" si="1028"/>
        <v>-1.1242347881154691E-2</v>
      </c>
      <c r="O342" s="362">
        <f t="shared" si="1023"/>
        <v>-58.569999999999709</v>
      </c>
      <c r="P342" s="362"/>
      <c r="Q342" s="365">
        <v>215587.66</v>
      </c>
      <c r="R342" s="100">
        <f t="shared" si="1029"/>
        <v>1.5646946190338077E-2</v>
      </c>
      <c r="S342" s="100">
        <f t="shared" si="1030"/>
        <v>6.7598735594127284E-3</v>
      </c>
      <c r="T342" s="362">
        <f t="shared" si="1024"/>
        <v>-1425.6000000000058</v>
      </c>
      <c r="U342" s="362"/>
      <c r="V342" s="365">
        <v>47235.55</v>
      </c>
      <c r="W342" s="365">
        <v>60805.49</v>
      </c>
      <c r="X342" s="100">
        <f t="shared" si="1031"/>
        <v>8.1692912709646515E-2</v>
      </c>
      <c r="Y342" s="100">
        <f t="shared" si="1032"/>
        <v>5.8221832695615011E-2</v>
      </c>
      <c r="Z342" s="35">
        <f t="shared" si="1033"/>
        <v>108041.04000000001</v>
      </c>
      <c r="AA342" s="100">
        <f t="shared" si="1034"/>
        <v>0.15822666955255743</v>
      </c>
      <c r="AB342" s="100">
        <f t="shared" si="1035"/>
        <v>2.6197124263164173E-2</v>
      </c>
      <c r="AC342" s="100">
        <f t="shared" si="1036"/>
        <v>6.8356877204317851E-2</v>
      </c>
      <c r="AD342" s="100"/>
      <c r="AE342" s="100"/>
      <c r="AF342" s="365">
        <v>484096.8</v>
      </c>
      <c r="AG342" s="100">
        <f t="shared" si="1020"/>
        <v>-3.2646140538321475E-2</v>
      </c>
      <c r="AH342" s="100">
        <f t="shared" si="1021"/>
        <v>3.5345420089791479E-5</v>
      </c>
      <c r="AI342" s="100">
        <f t="shared" si="1022"/>
        <v>-1.3789196485293432E-2</v>
      </c>
      <c r="AJ342" s="100"/>
    </row>
    <row r="343" spans="2:36">
      <c r="B343" s="125">
        <v>43658</v>
      </c>
      <c r="C343" s="365">
        <v>179859.22</v>
      </c>
      <c r="D343" s="100">
        <f t="shared" si="1025"/>
        <v>-0.10892261856604889</v>
      </c>
      <c r="E343" s="100">
        <f t="shared" si="1026"/>
        <v>-1.0061083557954752E-2</v>
      </c>
      <c r="F343" s="100">
        <f t="shared" si="1019"/>
        <v>-2.6587176894653491E-2</v>
      </c>
      <c r="G343" s="110">
        <f t="shared" si="1017"/>
        <v>-238.20000000001164</v>
      </c>
      <c r="H343" s="100">
        <f t="shared" si="1016"/>
        <v>-3.6235422568875082E-2</v>
      </c>
      <c r="I343" s="100"/>
      <c r="J343" s="362">
        <f t="shared" si="1018"/>
        <v>-238.20000000001164</v>
      </c>
      <c r="K343" s="362"/>
      <c r="L343" s="365">
        <v>6054.08</v>
      </c>
      <c r="M343" s="100">
        <f t="shared" si="1027"/>
        <v>-0.15969941676637064</v>
      </c>
      <c r="N343" s="100">
        <f t="shared" si="1028"/>
        <v>-8.9186322144663346E-3</v>
      </c>
      <c r="O343" s="362">
        <f t="shared" si="1023"/>
        <v>-17.8100000000004</v>
      </c>
      <c r="P343" s="362"/>
      <c r="Q343" s="365">
        <v>217013.26</v>
      </c>
      <c r="R343" s="100">
        <f t="shared" si="1029"/>
        <v>1.6383427592843013E-2</v>
      </c>
      <c r="S343" s="100">
        <f t="shared" si="1030"/>
        <v>8.660846104120554E-3</v>
      </c>
      <c r="T343" s="362">
        <f t="shared" si="1024"/>
        <v>1402</v>
      </c>
      <c r="U343" s="362"/>
      <c r="V343" s="365">
        <v>46539.29</v>
      </c>
      <c r="W343" s="365">
        <v>63042.51</v>
      </c>
      <c r="X343" s="100">
        <f t="shared" si="1031"/>
        <v>7.8148669564167869E-2</v>
      </c>
      <c r="Y343" s="100">
        <f t="shared" si="1032"/>
        <v>5.6701051663986535E-2</v>
      </c>
      <c r="Z343" s="35">
        <f t="shared" si="1033"/>
        <v>109581.8</v>
      </c>
      <c r="AA343" s="100">
        <f t="shared" si="1034"/>
        <v>0.15627035811715265</v>
      </c>
      <c r="AB343" s="100">
        <f t="shared" si="1035"/>
        <v>2.0252964206076942E-2</v>
      </c>
      <c r="AC343" s="100">
        <f t="shared" si="1036"/>
        <v>6.5704701948453195E-2</v>
      </c>
      <c r="AD343" s="100"/>
      <c r="AE343" s="100"/>
      <c r="AF343" s="365">
        <v>485121.68</v>
      </c>
      <c r="AG343" s="100">
        <f t="shared" si="1020"/>
        <v>-1.347804115713388E-2</v>
      </c>
      <c r="AH343" s="100">
        <f t="shared" si="1021"/>
        <v>1.6886092260916604E-3</v>
      </c>
      <c r="AI343" s="100">
        <f t="shared" si="1022"/>
        <v>-1.3594464208499094E-2</v>
      </c>
      <c r="AJ343" s="100"/>
    </row>
    <row r="344" spans="2:36">
      <c r="B344" s="125">
        <v>43651</v>
      </c>
      <c r="C344" s="365">
        <v>180097.42</v>
      </c>
      <c r="D344" s="100">
        <f t="shared" si="1025"/>
        <v>-0.10601449895490048</v>
      </c>
      <c r="E344" s="100">
        <f t="shared" si="1026"/>
        <v>-1.136740660554366E-2</v>
      </c>
      <c r="F344" s="100">
        <f t="shared" si="1019"/>
        <v>-2.4604685734067735E-2</v>
      </c>
      <c r="G344" s="110">
        <f t="shared" si="1017"/>
        <v>-367.67999999999302</v>
      </c>
      <c r="H344" s="100">
        <f t="shared" si="1016"/>
        <v>-3.9685140186382604E-2</v>
      </c>
      <c r="I344" s="100"/>
      <c r="J344" s="362">
        <f t="shared" si="1018"/>
        <v>-367.67999999999302</v>
      </c>
      <c r="K344" s="362"/>
      <c r="L344" s="365">
        <v>6071.89</v>
      </c>
      <c r="M344" s="100">
        <f t="shared" si="1027"/>
        <v>-0.15747765998778929</v>
      </c>
      <c r="N344" s="100">
        <f t="shared" si="1028"/>
        <v>-1.0823790835618092E-2</v>
      </c>
      <c r="O344" s="362">
        <f t="shared" si="1023"/>
        <v>-22.099999999999454</v>
      </c>
      <c r="P344" s="362"/>
      <c r="Q344" s="365">
        <v>215611.26</v>
      </c>
      <c r="R344" s="100">
        <f t="shared" si="1029"/>
        <v>1.6079657616002909E-2</v>
      </c>
      <c r="S344" s="100">
        <f t="shared" si="1030"/>
        <v>9.5857880220307744E-3</v>
      </c>
      <c r="T344" s="362">
        <f t="shared" si="1024"/>
        <v>185.79000000000815</v>
      </c>
      <c r="U344" s="362"/>
      <c r="V344" s="365">
        <v>46460.67</v>
      </c>
      <c r="W344" s="365">
        <v>62050.82</v>
      </c>
      <c r="X344" s="100">
        <f t="shared" si="1031"/>
        <v>7.1030719650340871E-2</v>
      </c>
      <c r="Y344" s="100">
        <f t="shared" si="1032"/>
        <v>6.1269956485941322E-2</v>
      </c>
      <c r="Z344" s="35">
        <f t="shared" si="1033"/>
        <v>108511.48999999999</v>
      </c>
      <c r="AA344" s="100">
        <f t="shared" si="1034"/>
        <v>0.15807526286592094</v>
      </c>
      <c r="AB344" s="100">
        <f t="shared" si="1035"/>
        <v>1.6028136411257263E-2</v>
      </c>
      <c r="AC344" s="100">
        <f t="shared" si="1036"/>
        <v>6.5427295183227124E-2</v>
      </c>
      <c r="AD344" s="100"/>
      <c r="AE344" s="100"/>
      <c r="AF344" s="365">
        <v>484927.35</v>
      </c>
      <c r="AG344" s="100">
        <f t="shared" si="1020"/>
        <v>-1.2057354486079374E-2</v>
      </c>
      <c r="AH344" s="100">
        <f t="shared" si="1021"/>
        <v>-3.1856381972685472E-3</v>
      </c>
      <c r="AI344" s="100">
        <f t="shared" si="1022"/>
        <v>-1.6558704463294074E-2</v>
      </c>
      <c r="AJ344" s="100"/>
    </row>
    <row r="345" spans="2:36">
      <c r="B345" s="125">
        <v>43644</v>
      </c>
      <c r="C345" s="365">
        <v>180465.1</v>
      </c>
      <c r="D345" s="100">
        <f t="shared" si="1025"/>
        <v>-9.8761933850615852E-2</v>
      </c>
      <c r="E345" s="100">
        <f t="shared" si="1026"/>
        <v>-1.1749044140920626E-2</v>
      </c>
      <c r="F345" s="100">
        <f t="shared" si="1019"/>
        <v>-2.0490311996988197E-2</v>
      </c>
      <c r="G345" s="110">
        <f t="shared" si="1017"/>
        <v>-288.88999999998487</v>
      </c>
      <c r="H345" s="100">
        <f t="shared" si="1016"/>
        <v>-4.0306620973945863E-2</v>
      </c>
      <c r="I345" s="100"/>
      <c r="J345" s="362">
        <f t="shared" si="1018"/>
        <v>-288.88999999998487</v>
      </c>
      <c r="K345" s="362"/>
      <c r="L345" s="365">
        <v>6093.99</v>
      </c>
      <c r="M345" s="100">
        <f t="shared" si="1027"/>
        <v>-0.15757191201353643</v>
      </c>
      <c r="N345" s="100">
        <f t="shared" si="1028"/>
        <v>-1.4013202601689249E-2</v>
      </c>
      <c r="O345" s="362">
        <f t="shared" si="1023"/>
        <v>30.309999999999491</v>
      </c>
      <c r="P345" s="362"/>
      <c r="Q345" s="365">
        <v>215425.47</v>
      </c>
      <c r="R345" s="100">
        <f t="shared" si="1029"/>
        <v>1.6049227188771786E-2</v>
      </c>
      <c r="S345" s="100">
        <f t="shared" si="1030"/>
        <v>7.3348594008161121E-3</v>
      </c>
      <c r="T345" s="362">
        <f t="shared" si="1024"/>
        <v>1285.3699999999953</v>
      </c>
      <c r="U345" s="362"/>
      <c r="V345" s="365">
        <v>45927.97</v>
      </c>
      <c r="W345" s="365">
        <v>61877.78</v>
      </c>
      <c r="X345" s="100">
        <f t="shared" si="1031"/>
        <v>7.336429159032265E-2</v>
      </c>
      <c r="Y345" s="100">
        <f t="shared" si="1032"/>
        <v>4.7213454230916142E-2</v>
      </c>
      <c r="Z345" s="35">
        <f t="shared" si="1033"/>
        <v>107805.75</v>
      </c>
      <c r="AA345" s="100">
        <f t="shared" si="1034"/>
        <v>0.14800596249734854</v>
      </c>
      <c r="AB345" s="100">
        <f t="shared" si="1035"/>
        <v>1.1781463481658469E-2</v>
      </c>
      <c r="AC345" s="100">
        <f t="shared" si="1036"/>
        <v>5.8196942327318174E-2</v>
      </c>
      <c r="AD345" s="100"/>
      <c r="AE345" s="100"/>
      <c r="AF345" s="365">
        <v>487195.55</v>
      </c>
      <c r="AG345" s="100">
        <f t="shared" si="1020"/>
        <v>8.7747223758071063E-3</v>
      </c>
      <c r="AH345" s="100">
        <f t="shared" si="1021"/>
        <v>-3.9094661564314428E-3</v>
      </c>
      <c r="AI345" s="100">
        <f t="shared" si="1022"/>
        <v>-1.5331023692196782E-2</v>
      </c>
      <c r="AJ345" s="100"/>
    </row>
    <row r="346" spans="2:36">
      <c r="B346" s="125">
        <v>43637</v>
      </c>
      <c r="C346" s="365">
        <v>180753.99</v>
      </c>
      <c r="D346" s="100">
        <f t="shared" si="1025"/>
        <v>-9.1380749057721131E-2</v>
      </c>
      <c r="E346" s="100">
        <f t="shared" si="1026"/>
        <v>-1.1498736633037195E-2</v>
      </c>
      <c r="F346" s="100">
        <f t="shared" si="1019"/>
        <v>-1.4282365140035074E-2</v>
      </c>
      <c r="G346" s="110">
        <f t="shared" si="1017"/>
        <v>-933.20000000001164</v>
      </c>
      <c r="H346" s="100">
        <f t="shared" si="1016"/>
        <v>-4.0976434751148275E-2</v>
      </c>
      <c r="I346" s="100"/>
      <c r="J346" s="362">
        <f t="shared" si="1018"/>
        <v>-933.20000000001164</v>
      </c>
      <c r="K346" s="362"/>
      <c r="L346" s="365">
        <v>6063.68</v>
      </c>
      <c r="M346" s="100">
        <f t="shared" si="1027"/>
        <v>-0.16272262066184856</v>
      </c>
      <c r="N346" s="100">
        <f t="shared" si="1028"/>
        <v>-1.6350148512361964E-2</v>
      </c>
      <c r="O346" s="362">
        <f t="shared" si="1023"/>
        <v>-44.880000000000109</v>
      </c>
      <c r="P346" s="362"/>
      <c r="Q346" s="365">
        <v>214140.1</v>
      </c>
      <c r="R346" s="100">
        <f t="shared" si="1029"/>
        <v>1.7859978676000227E-2</v>
      </c>
      <c r="S346" s="100">
        <f t="shared" si="1030"/>
        <v>5.9286057188431937E-4</v>
      </c>
      <c r="T346" s="362">
        <f t="shared" si="1024"/>
        <v>-1009.7799999999988</v>
      </c>
      <c r="U346" s="362"/>
      <c r="V346" s="365">
        <v>45488.31</v>
      </c>
      <c r="W346" s="365">
        <v>59794.62</v>
      </c>
      <c r="X346" s="100">
        <f t="shared" si="1031"/>
        <v>7.2735033564010856E-2</v>
      </c>
      <c r="Y346" s="100">
        <f t="shared" si="1032"/>
        <v>5.3485960419896027E-2</v>
      </c>
      <c r="Z346" s="35">
        <f t="shared" si="1033"/>
        <v>105282.93</v>
      </c>
      <c r="AA346" s="100">
        <f t="shared" si="1034"/>
        <v>0.14471736553587647</v>
      </c>
      <c r="AB346" s="100">
        <f t="shared" si="1035"/>
        <v>1.550247550776104E-2</v>
      </c>
      <c r="AC346" s="100">
        <f t="shared" si="1036"/>
        <v>6.1717253645442068E-2</v>
      </c>
      <c r="AD346" s="100"/>
      <c r="AE346" s="100"/>
      <c r="AF346" s="365">
        <v>484079.69</v>
      </c>
      <c r="AG346" s="100">
        <f t="shared" si="1020"/>
        <v>6.4164841543361814E-2</v>
      </c>
      <c r="AH346" s="100">
        <f t="shared" si="1021"/>
        <v>-5.0462161138096779E-3</v>
      </c>
      <c r="AI346" s="100">
        <f t="shared" si="1022"/>
        <v>-5.8137383205939313E-3</v>
      </c>
      <c r="AJ346" s="100"/>
    </row>
    <row r="347" spans="2:36">
      <c r="B347" s="125">
        <v>43630</v>
      </c>
      <c r="C347" s="365">
        <v>181687.19</v>
      </c>
      <c r="D347" s="100">
        <f t="shared" si="1025"/>
        <v>-8.3996302250301316E-2</v>
      </c>
      <c r="E347" s="100">
        <f t="shared" si="1026"/>
        <v>-8.2963469655167998E-3</v>
      </c>
      <c r="F347" s="100">
        <f t="shared" si="1019"/>
        <v>-8.1646848760162372E-3</v>
      </c>
      <c r="G347" s="110">
        <f t="shared" si="1017"/>
        <v>-481.01000000000931</v>
      </c>
      <c r="H347" s="100">
        <f t="shared" si="1016"/>
        <v>-3.8159032585520267E-2</v>
      </c>
      <c r="I347" s="100"/>
      <c r="J347" s="362">
        <f t="shared" si="1018"/>
        <v>-481.01000000000931</v>
      </c>
      <c r="K347" s="362"/>
      <c r="L347" s="365">
        <v>6108.56</v>
      </c>
      <c r="M347" s="100">
        <f t="shared" si="1027"/>
        <v>-0.16370586173661605</v>
      </c>
      <c r="N347" s="100">
        <f t="shared" si="1028"/>
        <v>-9.3445212432981019E-3</v>
      </c>
      <c r="O347" s="362">
        <f t="shared" si="1023"/>
        <v>-29.769999999999527</v>
      </c>
      <c r="P347" s="362"/>
      <c r="Q347" s="365">
        <v>215149.88</v>
      </c>
      <c r="R347" s="100">
        <f t="shared" si="1029"/>
        <v>2.7960935264846668E-2</v>
      </c>
      <c r="S347" s="100">
        <f t="shared" si="1030"/>
        <v>9.1106112014952365E-3</v>
      </c>
      <c r="T347" s="362">
        <f t="shared" si="1024"/>
        <v>1585.8000000000175</v>
      </c>
      <c r="U347" s="362"/>
      <c r="V347" s="365">
        <v>44875.21</v>
      </c>
      <c r="W347" s="365">
        <v>62531.29</v>
      </c>
      <c r="X347" s="100">
        <f t="shared" si="1031"/>
        <v>7.3238915855592862E-2</v>
      </c>
      <c r="Y347" s="100">
        <f t="shared" si="1032"/>
        <v>9.2989976441683983E-2</v>
      </c>
      <c r="Z347" s="35">
        <f t="shared" si="1033"/>
        <v>107406.5</v>
      </c>
      <c r="AA347" s="100">
        <f t="shared" si="1034"/>
        <v>0.1503109453602168</v>
      </c>
      <c r="AB347" s="100">
        <f t="shared" si="1035"/>
        <v>5.0359540564943843E-2</v>
      </c>
      <c r="AC347" s="100">
        <f t="shared" si="1036"/>
        <v>8.4650100329111744E-2</v>
      </c>
      <c r="AD347" s="100"/>
      <c r="AE347" s="100"/>
      <c r="AF347" s="365">
        <v>484303.88</v>
      </c>
      <c r="AG347" s="100">
        <f t="shared" si="1020"/>
        <v>6.1085220542156135E-2</v>
      </c>
      <c r="AH347" s="100">
        <f t="shared" si="1021"/>
        <v>-7.0890567144834332E-3</v>
      </c>
      <c r="AI347" s="100">
        <f t="shared" si="1022"/>
        <v>9.394453434501776E-4</v>
      </c>
      <c r="AJ347" s="100"/>
    </row>
    <row r="348" spans="2:36">
      <c r="B348" s="125">
        <v>43623</v>
      </c>
      <c r="C348" s="365">
        <v>182168.2</v>
      </c>
      <c r="D348" s="100">
        <f t="shared" si="1025"/>
        <v>-7.7833551082588132E-2</v>
      </c>
      <c r="E348" s="100">
        <f t="shared" si="1026"/>
        <v>-8.7724801571614289E-3</v>
      </c>
      <c r="F348" s="100">
        <f t="shared" si="1019"/>
        <v>-6.0341313911785365E-3</v>
      </c>
      <c r="G348" s="110">
        <f t="shared" si="1017"/>
        <v>-442.39999999999418</v>
      </c>
      <c r="H348" s="100">
        <f t="shared" si="1016"/>
        <v>-4.1211219513273424E-2</v>
      </c>
      <c r="I348" s="100"/>
      <c r="J348" s="362">
        <f t="shared" si="1018"/>
        <v>-442.39999999999418</v>
      </c>
      <c r="K348" s="362"/>
      <c r="L348" s="365">
        <v>6138.33</v>
      </c>
      <c r="M348" s="100">
        <f t="shared" si="1027"/>
        <v>-0.16059895388191858</v>
      </c>
      <c r="N348" s="100">
        <f t="shared" si="1028"/>
        <v>-1.0253276404726301E-2</v>
      </c>
      <c r="O348" s="362">
        <f t="shared" si="1023"/>
        <v>-42.270000000000437</v>
      </c>
      <c r="P348" s="362"/>
      <c r="Q348" s="365">
        <v>213564.08</v>
      </c>
      <c r="R348" s="100">
        <f t="shared" si="1029"/>
        <v>1.1906542673367465E-2</v>
      </c>
      <c r="S348" s="100">
        <f t="shared" si="1030"/>
        <v>-2.984034744194159E-3</v>
      </c>
      <c r="T348" s="362">
        <f t="shared" si="1024"/>
        <v>-292.77999999999884</v>
      </c>
      <c r="U348" s="362"/>
      <c r="V348" s="365">
        <v>44793.69</v>
      </c>
      <c r="W348" s="365">
        <v>62006</v>
      </c>
      <c r="X348" s="100">
        <f t="shared" si="1031"/>
        <v>7.0663976881873328E-2</v>
      </c>
      <c r="Y348" s="100">
        <f t="shared" si="1032"/>
        <v>6.1197442008604427E-2</v>
      </c>
      <c r="Z348" s="35">
        <f t="shared" si="1033"/>
        <v>106799.69</v>
      </c>
      <c r="AA348" s="100">
        <f t="shared" si="1034"/>
        <v>0.14746751679787723</v>
      </c>
      <c r="AB348" s="100">
        <f t="shared" si="1035"/>
        <v>2.8774065724982468E-2</v>
      </c>
      <c r="AC348" s="100">
        <f t="shared" si="1036"/>
        <v>6.5147417628360585E-2</v>
      </c>
      <c r="AD348" s="100"/>
      <c r="AE348" s="100"/>
      <c r="AF348" s="365">
        <v>486477.09</v>
      </c>
      <c r="AG348" s="100">
        <f t="shared" si="1020"/>
        <v>6.3267877024842101E-2</v>
      </c>
      <c r="AH348" s="100">
        <f t="shared" si="1021"/>
        <v>-1.2159049557873638E-3</v>
      </c>
      <c r="AI348" s="100">
        <f t="shared" si="1022"/>
        <v>2.0802414923075805E-2</v>
      </c>
      <c r="AJ348" s="100"/>
    </row>
    <row r="349" spans="2:36">
      <c r="B349" s="125">
        <v>43616</v>
      </c>
      <c r="C349" s="365">
        <v>182610.6</v>
      </c>
      <c r="D349" s="100">
        <f t="shared" si="1025"/>
        <v>-7.017519204401311E-2</v>
      </c>
      <c r="E349" s="100">
        <f t="shared" si="1026"/>
        <v>-7.4744359333402989E-3</v>
      </c>
      <c r="F349" s="100">
        <f t="shared" si="1019"/>
        <v>-5.2939150453744054E-3</v>
      </c>
      <c r="G349" s="110">
        <f t="shared" si="1017"/>
        <v>-246.00999999998021</v>
      </c>
      <c r="H349" s="100">
        <f t="shared" si="1016"/>
        <v>-4.1167846479825271E-2</v>
      </c>
      <c r="I349" s="100"/>
      <c r="J349" s="362">
        <f t="shared" si="1018"/>
        <v>-246.00999999998021</v>
      </c>
      <c r="K349" s="362"/>
      <c r="L349" s="365">
        <v>6180.6</v>
      </c>
      <c r="M349" s="100">
        <f t="shared" si="1027"/>
        <v>-0.15470882682786724</v>
      </c>
      <c r="N349" s="100">
        <f t="shared" si="1028"/>
        <v>-5.1924556484452102E-3</v>
      </c>
      <c r="O349" s="362">
        <f t="shared" si="1023"/>
        <v>16.130000000000109</v>
      </c>
      <c r="P349" s="362"/>
      <c r="Q349" s="365">
        <v>213856.86</v>
      </c>
      <c r="R349" s="100">
        <f t="shared" si="1029"/>
        <v>1.1770365347382754E-2</v>
      </c>
      <c r="S349" s="100">
        <f t="shared" si="1030"/>
        <v>-1.7508647144475999E-4</v>
      </c>
      <c r="T349" s="362">
        <f t="shared" si="1024"/>
        <v>-156.36000000001513</v>
      </c>
      <c r="U349" s="362"/>
      <c r="V349" s="365">
        <v>45478.86</v>
      </c>
      <c r="W349" s="365">
        <v>61071.57</v>
      </c>
      <c r="X349" s="100">
        <f t="shared" si="1031"/>
        <v>8.8573000127817242E-2</v>
      </c>
      <c r="Y349" s="100">
        <f t="shared" si="1032"/>
        <v>2.2416067607972885E-2</v>
      </c>
      <c r="Z349" s="35">
        <f t="shared" si="1033"/>
        <v>106550.43</v>
      </c>
      <c r="AA349" s="100">
        <f t="shared" si="1034"/>
        <v>0.13629611618647547</v>
      </c>
      <c r="AB349" s="100">
        <f t="shared" si="1035"/>
        <v>2.0412476735551306E-2</v>
      </c>
      <c r="AC349" s="100">
        <f t="shared" si="1036"/>
        <v>4.9643969689202254E-2</v>
      </c>
      <c r="AD349" s="100"/>
      <c r="AE349" s="100"/>
      <c r="AF349" s="365">
        <v>489107.7</v>
      </c>
      <c r="AG349" s="100">
        <f t="shared" si="1020"/>
        <v>6.1801589073623632E-2</v>
      </c>
      <c r="AH349" s="100">
        <f t="shared" si="1021"/>
        <v>2.8045485973351527E-3</v>
      </c>
      <c r="AI349" s="100">
        <f t="shared" si="1022"/>
        <v>2.7612118522340218E-2</v>
      </c>
      <c r="AJ349" s="100"/>
    </row>
    <row r="350" spans="2:36">
      <c r="B350" s="125">
        <v>43609</v>
      </c>
      <c r="C350" s="365">
        <v>182856.61</v>
      </c>
      <c r="D350" s="100">
        <f t="shared" si="1025"/>
        <v>-6.2995768644928785E-2</v>
      </c>
      <c r="E350" s="100">
        <f t="shared" si="1026"/>
        <v>-7.4543266370632232E-3</v>
      </c>
      <c r="F350" s="100">
        <f t="shared" si="1019"/>
        <v>-6.2041921395197932E-3</v>
      </c>
      <c r="G350" s="110">
        <f t="shared" si="1017"/>
        <v>-350.53000000002794</v>
      </c>
      <c r="H350" s="100">
        <f t="shared" si="1016"/>
        <v>-4.2923474435387167E-2</v>
      </c>
      <c r="I350" s="100"/>
      <c r="J350" s="362">
        <f t="shared" si="1018"/>
        <v>-350.53000000002794</v>
      </c>
      <c r="K350" s="362"/>
      <c r="L350" s="365">
        <v>6164.47</v>
      </c>
      <c r="M350" s="100">
        <f t="shared" si="1027"/>
        <v>-0.15545950241122308</v>
      </c>
      <c r="N350" s="100">
        <f t="shared" si="1028"/>
        <v>-1.0655029963760929E-2</v>
      </c>
      <c r="O350" s="362">
        <f t="shared" si="1023"/>
        <v>-1.7100000000000364</v>
      </c>
      <c r="P350" s="362"/>
      <c r="Q350" s="365">
        <v>214013.22</v>
      </c>
      <c r="R350" s="100">
        <f t="shared" si="1029"/>
        <v>1.8192258981661335E-2</v>
      </c>
      <c r="S350" s="100">
        <f t="shared" si="1030"/>
        <v>2.2178554031331791E-3</v>
      </c>
      <c r="T350" s="362">
        <f t="shared" si="1024"/>
        <v>805.79000000000815</v>
      </c>
      <c r="U350" s="362"/>
      <c r="V350" s="365">
        <v>44257.760000000002</v>
      </c>
      <c r="W350" s="365">
        <v>59417.94</v>
      </c>
      <c r="X350" s="100">
        <f t="shared" si="1031"/>
        <v>3.4614105173636306E-2</v>
      </c>
      <c r="Y350" s="100">
        <f t="shared" si="1032"/>
        <v>2.3674367232050172E-2</v>
      </c>
      <c r="Z350" s="35">
        <f t="shared" si="1033"/>
        <v>103675.70000000001</v>
      </c>
      <c r="AA350" s="100">
        <f t="shared" si="1034"/>
        <v>0.13300572285604928</v>
      </c>
      <c r="AB350" s="100">
        <f t="shared" si="1035"/>
        <v>8.2033699000497902E-3</v>
      </c>
      <c r="AC350" s="100">
        <f t="shared" si="1036"/>
        <v>2.8315965565062738E-2</v>
      </c>
      <c r="AD350" s="100"/>
      <c r="AE350" s="100"/>
      <c r="AF350" s="365">
        <v>486534.85</v>
      </c>
      <c r="AG350" s="100">
        <f t="shared" si="1020"/>
        <v>6.2027919838242719E-2</v>
      </c>
      <c r="AH350" s="100">
        <f t="shared" si="1021"/>
        <v>-1.0009662346114405E-2</v>
      </c>
      <c r="AI350" s="100">
        <f t="shared" si="1022"/>
        <v>2.4433073759393468E-2</v>
      </c>
      <c r="AJ350" s="100"/>
    </row>
    <row r="351" spans="2:36">
      <c r="B351" s="125">
        <v>43602</v>
      </c>
      <c r="C351" s="365">
        <v>183207.14</v>
      </c>
      <c r="D351" s="100">
        <f t="shared" si="1025"/>
        <v>-5.7214602785564971E-2</v>
      </c>
      <c r="E351" s="100">
        <f t="shared" si="1026"/>
        <v>-7.3659031773022467E-3</v>
      </c>
      <c r="F351" s="100">
        <f t="shared" si="1019"/>
        <v>-7.469691353523396E-3</v>
      </c>
      <c r="G351" s="110">
        <f t="shared" si="1017"/>
        <v>-573.26999999998952</v>
      </c>
      <c r="H351" s="100">
        <f t="shared" si="1016"/>
        <v>-4.3420091018790387E-2</v>
      </c>
      <c r="I351" s="100"/>
      <c r="J351" s="362">
        <f t="shared" si="1018"/>
        <v>-573.26999999998952</v>
      </c>
      <c r="K351" s="362"/>
      <c r="L351" s="365">
        <v>6166.18</v>
      </c>
      <c r="M351" s="100">
        <f t="shared" si="1027"/>
        <v>-0.15395602510890813</v>
      </c>
      <c r="N351" s="100">
        <f t="shared" si="1028"/>
        <v>-1.3728384951399619E-2</v>
      </c>
      <c r="O351" s="362">
        <f t="shared" si="1023"/>
        <v>-35.739999999999782</v>
      </c>
      <c r="P351" s="362"/>
      <c r="Q351" s="365">
        <v>213207.43</v>
      </c>
      <c r="R351" s="100">
        <f t="shared" si="1029"/>
        <v>2.0601013480846232E-2</v>
      </c>
      <c r="S351" s="100">
        <f t="shared" si="1030"/>
        <v>1.8551059749081587E-3</v>
      </c>
      <c r="T351" s="362">
        <f t="shared" si="1024"/>
        <v>-995.83999999999651</v>
      </c>
      <c r="U351" s="362"/>
      <c r="V351" s="365">
        <v>44024.52</v>
      </c>
      <c r="W351" s="365">
        <v>58232.37</v>
      </c>
      <c r="X351" s="100">
        <f t="shared" si="1031"/>
        <v>2.6039189181315436E-2</v>
      </c>
      <c r="Y351" s="100">
        <f t="shared" si="1032"/>
        <v>-9.9389716739816409E-3</v>
      </c>
      <c r="Z351" s="35">
        <f t="shared" si="1033"/>
        <v>102256.89</v>
      </c>
      <c r="AA351" s="100">
        <f t="shared" si="1034"/>
        <v>0.12630769556120383</v>
      </c>
      <c r="AB351" s="100">
        <f t="shared" si="1035"/>
        <v>1.1160681839284673E-2</v>
      </c>
      <c r="AC351" s="100">
        <f t="shared" si="1036"/>
        <v>5.2366103641021738E-3</v>
      </c>
      <c r="AD351" s="100"/>
      <c r="AE351" s="100"/>
      <c r="AF351" s="365">
        <v>487761.65</v>
      </c>
      <c r="AG351" s="100">
        <f t="shared" si="1020"/>
        <v>7.4203926539464296E-2</v>
      </c>
      <c r="AH351" s="100">
        <f t="shared" si="1021"/>
        <v>-6.3230974256406787E-3</v>
      </c>
      <c r="AI351" s="100">
        <f t="shared" si="1022"/>
        <v>2.8681680849551212E-2</v>
      </c>
      <c r="AJ351" s="100"/>
    </row>
    <row r="352" spans="2:36">
      <c r="B352" s="125">
        <v>43595</v>
      </c>
      <c r="C352" s="365">
        <v>183780.41</v>
      </c>
      <c r="D352" s="100">
        <f t="shared" si="1025"/>
        <v>-5.3859121801182935E-2</v>
      </c>
      <c r="E352" s="100">
        <f t="shared" si="1026"/>
        <v>-5.3653756001051421E-3</v>
      </c>
      <c r="F352" s="100">
        <f t="shared" si="1019"/>
        <v>-7.8961637009784327E-3</v>
      </c>
      <c r="G352" s="110">
        <f t="shared" si="1017"/>
        <v>-205.38000000000466</v>
      </c>
      <c r="H352" s="100">
        <f t="shared" si="1016"/>
        <v>-4.3855052536868805E-2</v>
      </c>
      <c r="I352" s="100"/>
      <c r="J352" s="362">
        <f t="shared" si="1018"/>
        <v>-205.38000000000466</v>
      </c>
      <c r="K352" s="362"/>
      <c r="L352" s="365">
        <v>6201.92</v>
      </c>
      <c r="M352" s="100">
        <f t="shared" si="1027"/>
        <v>-0.14979649413335563</v>
      </c>
      <c r="N352" s="100">
        <f t="shared" si="1028"/>
        <v>-1.32438951434808E-2</v>
      </c>
      <c r="O352" s="362">
        <f t="shared" si="1023"/>
        <v>-10.9399999999996</v>
      </c>
      <c r="P352" s="362"/>
      <c r="Q352" s="365">
        <v>214203.27</v>
      </c>
      <c r="R352" s="100">
        <f t="shared" si="1029"/>
        <v>2.1177476887273509E-2</v>
      </c>
      <c r="S352" s="100">
        <f t="shared" si="1030"/>
        <v>1.5876464887242872E-3</v>
      </c>
      <c r="T352" s="362">
        <f t="shared" si="1024"/>
        <v>308.95999999999185</v>
      </c>
      <c r="U352" s="362"/>
      <c r="V352" s="365">
        <v>43614.29</v>
      </c>
      <c r="W352" s="365">
        <v>60198.29</v>
      </c>
      <c r="X352" s="100">
        <f t="shared" si="1031"/>
        <v>7.7024702802066742E-3</v>
      </c>
      <c r="Y352" s="100">
        <f t="shared" si="1032"/>
        <v>1.5703183526918626E-2</v>
      </c>
      <c r="Z352" s="35">
        <f t="shared" si="1033"/>
        <v>103812.58</v>
      </c>
      <c r="AA352" s="100">
        <f t="shared" si="1034"/>
        <v>0.12966713353191159</v>
      </c>
      <c r="AB352" s="100">
        <f t="shared" si="1035"/>
        <v>9.5978951559469883E-3</v>
      </c>
      <c r="AC352" s="100">
        <f t="shared" si="1036"/>
        <v>1.2326457758727405E-2</v>
      </c>
      <c r="AD352" s="100"/>
      <c r="AE352" s="100"/>
      <c r="AF352" s="365">
        <v>487069.32</v>
      </c>
      <c r="AG352" s="100">
        <f t="shared" si="1020"/>
        <v>7.4055439834773348E-2</v>
      </c>
      <c r="AH352" s="100">
        <f t="shared" si="1021"/>
        <v>-9.6342971886929033E-3</v>
      </c>
      <c r="AI352" s="100">
        <f t="shared" si="1022"/>
        <v>3.1709101473890736E-2</v>
      </c>
      <c r="AJ352" s="100"/>
    </row>
    <row r="353" spans="2:36">
      <c r="B353" s="125">
        <v>43588</v>
      </c>
      <c r="C353" s="365">
        <v>183985.79</v>
      </c>
      <c r="D353" s="100">
        <f t="shared" si="1025"/>
        <v>-5.2464508707648211E-2</v>
      </c>
      <c r="E353" s="100">
        <f t="shared" si="1026"/>
        <v>-3.5455396445112143E-3</v>
      </c>
      <c r="F353" s="100">
        <f t="shared" si="1019"/>
        <v>-9.3524886233652838E-3</v>
      </c>
      <c r="G353" s="110">
        <f t="shared" si="1017"/>
        <v>-244.13000000000466</v>
      </c>
      <c r="H353" s="100">
        <f t="shared" si="1016"/>
        <v>-4.7234560797136775E-2</v>
      </c>
      <c r="I353" s="100"/>
      <c r="J353" s="362">
        <f t="shared" si="1018"/>
        <v>-244.13000000000466</v>
      </c>
      <c r="K353" s="362"/>
      <c r="L353" s="365">
        <v>6212.86</v>
      </c>
      <c r="M353" s="100">
        <f t="shared" si="1027"/>
        <v>-0.14721772311746781</v>
      </c>
      <c r="N353" s="100">
        <f t="shared" si="1028"/>
        <v>-1.126574522769409E-2</v>
      </c>
      <c r="O353" s="362">
        <f t="shared" si="1023"/>
        <v>-18</v>
      </c>
      <c r="P353" s="362"/>
      <c r="Q353" s="365">
        <v>213894.31</v>
      </c>
      <c r="R353" s="100">
        <f t="shared" si="1029"/>
        <v>2.4204379363518751E-2</v>
      </c>
      <c r="S353" s="100">
        <f t="shared" si="1030"/>
        <v>6.6150818010634951E-3</v>
      </c>
      <c r="T353" s="362">
        <f t="shared" si="1024"/>
        <v>354.69000000000233</v>
      </c>
      <c r="U353" s="362"/>
      <c r="V353" s="365">
        <v>43497.31</v>
      </c>
      <c r="W353" s="365">
        <v>60921.67</v>
      </c>
      <c r="X353" s="100">
        <f t="shared" si="1031"/>
        <v>1.1337677985547052E-3</v>
      </c>
      <c r="Y353" s="100">
        <f t="shared" si="1032"/>
        <v>1.6505736150242056E-3</v>
      </c>
      <c r="Z353" s="35">
        <f t="shared" si="1033"/>
        <v>104418.98</v>
      </c>
      <c r="AA353" s="100">
        <f t="shared" si="1034"/>
        <v>0.13606100887816094</v>
      </c>
      <c r="AB353" s="100">
        <f t="shared" si="1035"/>
        <v>2.5244713045517061E-2</v>
      </c>
      <c r="AC353" s="100">
        <f t="shared" si="1036"/>
        <v>1.4352254876864958E-3</v>
      </c>
      <c r="AD353" s="100"/>
      <c r="AE353" s="100"/>
      <c r="AF353" s="365">
        <v>487739.81</v>
      </c>
      <c r="AG353" s="100">
        <f t="shared" si="1020"/>
        <v>8.6188588058285609E-2</v>
      </c>
      <c r="AH353" s="100">
        <f t="shared" si="1021"/>
        <v>-1.0854985532932269E-2</v>
      </c>
      <c r="AI353" s="100">
        <f t="shared" si="1022"/>
        <v>3.7864050523617847E-2</v>
      </c>
      <c r="AJ353" s="100"/>
    </row>
    <row r="354" spans="2:36">
      <c r="B354" s="125">
        <v>43581</v>
      </c>
      <c r="C354" s="365">
        <v>184229.92</v>
      </c>
      <c r="D354" s="100">
        <f t="shared" si="1025"/>
        <v>-5.0394815935889965E-2</v>
      </c>
      <c r="E354" s="100">
        <f t="shared" si="1026"/>
        <v>-5.601382195321653E-5</v>
      </c>
      <c r="F354" s="100">
        <f t="shared" si="1019"/>
        <v>-9.9589371652267274E-3</v>
      </c>
      <c r="G354" s="110">
        <f t="shared" si="1017"/>
        <v>-336.72000000000116</v>
      </c>
      <c r="H354" s="100">
        <f t="shared" si="1016"/>
        <v>-4.8040615297869294E-2</v>
      </c>
      <c r="I354" s="100"/>
      <c r="J354" s="362">
        <f t="shared" si="1018"/>
        <v>-336.72000000000116</v>
      </c>
      <c r="K354" s="362"/>
      <c r="L354" s="365">
        <v>6230.86</v>
      </c>
      <c r="M354" s="100">
        <f t="shared" si="1027"/>
        <v>-0.14290705607888024</v>
      </c>
      <c r="N354" s="100">
        <f t="shared" si="1028"/>
        <v>-1.0482985991452932E-2</v>
      </c>
      <c r="O354" s="362">
        <f t="shared" si="1023"/>
        <v>-21.150000000000546</v>
      </c>
      <c r="P354" s="362"/>
      <c r="Q354" s="365">
        <v>213539.62</v>
      </c>
      <c r="R354" s="100">
        <f t="shared" si="1029"/>
        <v>2.5172804384064166E-2</v>
      </c>
      <c r="S354" s="100">
        <f t="shared" si="1030"/>
        <v>4.8700094755542095E-3</v>
      </c>
      <c r="T354" s="362">
        <f t="shared" si="1024"/>
        <v>726.97999999998137</v>
      </c>
      <c r="U354" s="362"/>
      <c r="V354" s="365">
        <v>43756.98</v>
      </c>
      <c r="W354" s="365">
        <v>59075.15</v>
      </c>
      <c r="X354" s="100">
        <f t="shared" si="1031"/>
        <v>2.1375913518782597E-2</v>
      </c>
      <c r="Y354" s="100">
        <f t="shared" si="1032"/>
        <v>2.2910717739521091E-2</v>
      </c>
      <c r="Z354" s="35">
        <f t="shared" si="1033"/>
        <v>102832.13</v>
      </c>
      <c r="AA354" s="100">
        <f t="shared" si="1034"/>
        <v>0.12587597643055989</v>
      </c>
      <c r="AB354" s="100">
        <f t="shared" si="1035"/>
        <v>9.377009473105935E-3</v>
      </c>
      <c r="AC354" s="100">
        <f t="shared" si="1036"/>
        <v>2.2257066629341456E-2</v>
      </c>
      <c r="AD354" s="100"/>
      <c r="AE354" s="100"/>
      <c r="AF354" s="365">
        <v>491454.14</v>
      </c>
      <c r="AG354" s="100">
        <f t="shared" si="1020"/>
        <v>0.10589064018456125</v>
      </c>
      <c r="AH354" s="100">
        <f t="shared" si="1021"/>
        <v>-6.7240044864288447E-3</v>
      </c>
      <c r="AI354" s="100">
        <f t="shared" si="1022"/>
        <v>5.3312554884794652E-2</v>
      </c>
      <c r="AJ354" s="100"/>
    </row>
    <row r="355" spans="2:36">
      <c r="B355" s="125">
        <v>43574</v>
      </c>
      <c r="C355" s="365">
        <v>184566.64</v>
      </c>
      <c r="D355" s="100">
        <f t="shared" si="1025"/>
        <v>-4.7778531655710339E-2</v>
      </c>
      <c r="E355" s="100">
        <f t="shared" si="1026"/>
        <v>6.5094101372291709E-3</v>
      </c>
      <c r="F355" s="100">
        <f t="shared" si="1019"/>
        <v>-1.1011001785270889E-2</v>
      </c>
      <c r="G355" s="110">
        <f t="shared" si="1017"/>
        <v>-205.13999999998487</v>
      </c>
      <c r="H355" s="100">
        <f t="shared" si="1016"/>
        <v>-4.8488382577632376E-2</v>
      </c>
      <c r="I355" s="100"/>
      <c r="J355" s="362">
        <f t="shared" si="1018"/>
        <v>-205.13999999998487</v>
      </c>
      <c r="K355" s="362"/>
      <c r="L355" s="365">
        <v>6252.01</v>
      </c>
      <c r="M355" s="100">
        <f t="shared" si="1027"/>
        <v>-0.13777509922741907</v>
      </c>
      <c r="N355" s="100">
        <f t="shared" si="1028"/>
        <v>1.2523641977583353E-3</v>
      </c>
      <c r="O355" s="362">
        <f t="shared" si="1023"/>
        <v>-33.149999999999636</v>
      </c>
      <c r="P355" s="362"/>
      <c r="Q355" s="365">
        <v>212812.64</v>
      </c>
      <c r="R355" s="100">
        <f t="shared" si="1029"/>
        <v>2.6394323064662308E-2</v>
      </c>
      <c r="S355" s="100">
        <f t="shared" si="1030"/>
        <v>1.4298422902527658E-2</v>
      </c>
      <c r="T355" s="362">
        <f t="shared" si="1024"/>
        <v>-1051.0899999999965</v>
      </c>
      <c r="U355" s="362"/>
      <c r="V355" s="365">
        <v>43668.17</v>
      </c>
      <c r="W355" s="365">
        <v>57460.06</v>
      </c>
      <c r="X355" s="100">
        <f t="shared" si="1031"/>
        <v>2.1549587468029919E-2</v>
      </c>
      <c r="Y355" s="100">
        <f t="shared" si="1032"/>
        <v>-1.1838322747781448E-2</v>
      </c>
      <c r="Z355" s="35">
        <f t="shared" si="1033"/>
        <v>101128.23</v>
      </c>
      <c r="AA355" s="100">
        <f t="shared" si="1034"/>
        <v>0.1293435342694701</v>
      </c>
      <c r="AB355" s="100">
        <f t="shared" si="1035"/>
        <v>1.9819515106813675E-2</v>
      </c>
      <c r="AC355" s="100">
        <f t="shared" si="1036"/>
        <v>2.3073393908921635E-3</v>
      </c>
      <c r="AD355" s="100"/>
      <c r="AE355" s="100"/>
      <c r="AF355" s="365">
        <v>490865.44</v>
      </c>
      <c r="AG355" s="100">
        <f t="shared" si="1020"/>
        <v>0.11117149150290105</v>
      </c>
      <c r="AH355" s="100">
        <f t="shared" si="1021"/>
        <v>8.1226022542214057E-3</v>
      </c>
      <c r="AI355" s="100">
        <f t="shared" si="1022"/>
        <v>5.8674632382834331E-2</v>
      </c>
      <c r="AJ355" s="100"/>
    </row>
    <row r="356" spans="2:36">
      <c r="B356" s="125">
        <v>43567</v>
      </c>
      <c r="C356" s="365">
        <v>184771.78</v>
      </c>
      <c r="D356" s="100">
        <f t="shared" si="1025"/>
        <v>-4.8058786607871502E-2</v>
      </c>
      <c r="E356" s="100">
        <f t="shared" si="1026"/>
        <v>8.6741758861447367E-3</v>
      </c>
      <c r="F356" s="100">
        <f t="shared" si="1019"/>
        <v>-1.4760533447883148E-2</v>
      </c>
      <c r="G356" s="110">
        <f t="shared" si="1017"/>
        <v>131.33999999999651</v>
      </c>
      <c r="H356" s="100">
        <f t="shared" si="1016"/>
        <v>-5.095842414081285E-2</v>
      </c>
      <c r="I356" s="100"/>
      <c r="J356" s="362">
        <f t="shared" si="1018"/>
        <v>131.33999999999651</v>
      </c>
      <c r="K356" s="362"/>
      <c r="L356" s="365">
        <v>6285.16</v>
      </c>
      <c r="M356" s="100">
        <f t="shared" si="1027"/>
        <v>-0.1349308375197853</v>
      </c>
      <c r="N356" s="100">
        <f t="shared" si="1028"/>
        <v>5.688354953349118E-3</v>
      </c>
      <c r="O356" s="362">
        <f t="shared" si="1023"/>
        <v>1.5100000000002183</v>
      </c>
      <c r="P356" s="362"/>
      <c r="Q356" s="365">
        <v>213863.73</v>
      </c>
      <c r="R356" s="100">
        <f t="shared" si="1029"/>
        <v>2.8732033640191949E-2</v>
      </c>
      <c r="S356" s="100">
        <f t="shared" si="1030"/>
        <v>3.1011072738524673E-2</v>
      </c>
      <c r="T356" s="362">
        <f t="shared" si="1024"/>
        <v>1375.0500000000175</v>
      </c>
      <c r="U356" s="362"/>
      <c r="V356" s="365">
        <v>43165.93</v>
      </c>
      <c r="W356" s="365">
        <v>59659.74</v>
      </c>
      <c r="X356" s="100">
        <f t="shared" si="1031"/>
        <v>1.1084801637001509E-2</v>
      </c>
      <c r="Y356" s="100">
        <f t="shared" si="1032"/>
        <v>-1.1135301513055855E-2</v>
      </c>
      <c r="Z356" s="35">
        <f t="shared" si="1033"/>
        <v>102825.67</v>
      </c>
      <c r="AA356" s="100">
        <f t="shared" si="1034"/>
        <v>0.12744329871586893</v>
      </c>
      <c r="AB356" s="100">
        <f t="shared" si="1035"/>
        <v>3.8390351439699953E-2</v>
      </c>
      <c r="AC356" s="100">
        <f t="shared" si="1036"/>
        <v>-1.9274104812615649E-3</v>
      </c>
      <c r="AD356" s="100"/>
      <c r="AE356" s="100"/>
      <c r="AF356" s="365">
        <v>491807.54</v>
      </c>
      <c r="AG356" s="100">
        <f t="shared" si="1020"/>
        <v>0.11619915819719843</v>
      </c>
      <c r="AH356" s="100">
        <f t="shared" si="1021"/>
        <v>1.644770284170893E-2</v>
      </c>
      <c r="AI356" s="100">
        <f t="shared" si="1022"/>
        <v>6.0490708999622139E-2</v>
      </c>
      <c r="AJ356" s="100"/>
    </row>
    <row r="357" spans="2:36">
      <c r="B357" s="125">
        <v>43560</v>
      </c>
      <c r="C357" s="365">
        <v>184640.44</v>
      </c>
      <c r="D357" s="100">
        <f t="shared" si="1025"/>
        <v>-4.7124248581282162E-2</v>
      </c>
      <c r="E357" s="100">
        <f t="shared" si="1026"/>
        <v>7.4551723347706872E-3</v>
      </c>
      <c r="F357" s="100">
        <f t="shared" si="1019"/>
        <v>-1.8102626111877566E-2</v>
      </c>
      <c r="G357" s="110">
        <f t="shared" si="1017"/>
        <v>400.20000000001164</v>
      </c>
      <c r="H357" s="100">
        <f t="shared" si="1016"/>
        <v>-5.6504051289592939E-2</v>
      </c>
      <c r="I357" s="100"/>
      <c r="J357" s="362">
        <f t="shared" si="1018"/>
        <v>400.20000000001164</v>
      </c>
      <c r="K357" s="362"/>
      <c r="L357" s="365">
        <v>6283.65</v>
      </c>
      <c r="M357" s="100">
        <f t="shared" si="1027"/>
        <v>-0.13287104119229978</v>
      </c>
      <c r="N357" s="100">
        <f t="shared" si="1028"/>
        <v>3.4060859234277276E-3</v>
      </c>
      <c r="O357" s="362">
        <f t="shared" si="1023"/>
        <v>-13.220000000000255</v>
      </c>
      <c r="P357" s="362"/>
      <c r="Q357" s="365">
        <v>212488.68</v>
      </c>
      <c r="R357" s="100">
        <f t="shared" si="1029"/>
        <v>2.8960958947790855E-2</v>
      </c>
      <c r="S357" s="100">
        <f t="shared" si="1030"/>
        <v>2.6921517220361447E-2</v>
      </c>
      <c r="T357" s="362">
        <f t="shared" si="1024"/>
        <v>-16.040000000008149</v>
      </c>
      <c r="U357" s="362"/>
      <c r="V357" s="365">
        <v>43379.4</v>
      </c>
      <c r="W357" s="365">
        <v>58468.46</v>
      </c>
      <c r="X357" s="100">
        <f t="shared" si="1031"/>
        <v>3.4717178063407368E-3</v>
      </c>
      <c r="Y357" s="100">
        <f t="shared" si="1032"/>
        <v>-2.2447680262586842E-2</v>
      </c>
      <c r="Z357" s="35">
        <f t="shared" si="1033"/>
        <v>101847.86</v>
      </c>
      <c r="AA357" s="100">
        <f t="shared" si="1034"/>
        <v>0.12920756457462287</v>
      </c>
      <c r="AB357" s="100">
        <f t="shared" si="1035"/>
        <v>1.5761235542676198E-2</v>
      </c>
      <c r="AC357" s="100">
        <f t="shared" si="1036"/>
        <v>-1.1573518736340247E-2</v>
      </c>
      <c r="AD357" s="100"/>
      <c r="AE357" s="100"/>
      <c r="AF357" s="365">
        <v>493092.32</v>
      </c>
      <c r="AG357" s="100">
        <f t="shared" si="1020"/>
        <v>0.10329592808770266</v>
      </c>
      <c r="AH357" s="100">
        <f t="shared" si="1021"/>
        <v>3.468352648635941E-2</v>
      </c>
      <c r="AI357" s="100">
        <f t="shared" si="1022"/>
        <v>6.3169807680560935E-2</v>
      </c>
      <c r="AJ357" s="100"/>
    </row>
    <row r="358" spans="2:36">
      <c r="B358" s="125">
        <v>43553</v>
      </c>
      <c r="C358" s="365">
        <v>184240.24</v>
      </c>
      <c r="D358" s="100">
        <f t="shared" si="1025"/>
        <v>-4.8038693063820789E-2</v>
      </c>
      <c r="E358" s="100">
        <f t="shared" si="1026"/>
        <v>3.5829673715578048E-3</v>
      </c>
      <c r="F358" s="100">
        <f t="shared" si="1019"/>
        <v>-2.2479493663713306E-2</v>
      </c>
      <c r="G358" s="110">
        <f t="shared" si="1017"/>
        <v>867.25</v>
      </c>
      <c r="H358" s="100">
        <f t="shared" si="1016"/>
        <v>-6.1029630836920992E-2</v>
      </c>
      <c r="I358" s="100"/>
      <c r="J358" s="362">
        <f t="shared" si="1018"/>
        <v>867.25</v>
      </c>
      <c r="K358" s="362"/>
      <c r="L358" s="365">
        <v>6296.87</v>
      </c>
      <c r="M358" s="100">
        <f t="shared" si="1027"/>
        <v>-0.12934661624506563</v>
      </c>
      <c r="N358" s="100">
        <f t="shared" si="1028"/>
        <v>3.0712423079557196E-3</v>
      </c>
      <c r="O358" s="362">
        <f t="shared" si="1023"/>
        <v>52.680000000000291</v>
      </c>
      <c r="P358" s="362"/>
      <c r="Q358" s="365">
        <v>212504.72</v>
      </c>
      <c r="R358" s="100">
        <f t="shared" si="1029"/>
        <v>2.9792220652288308E-2</v>
      </c>
      <c r="S358" s="100">
        <f t="shared" si="1030"/>
        <v>3.5292256025157558E-2</v>
      </c>
      <c r="T358" s="362">
        <f t="shared" si="1024"/>
        <v>2692.070000000007</v>
      </c>
      <c r="U358" s="362"/>
      <c r="V358" s="365">
        <v>42788.800000000003</v>
      </c>
      <c r="W358" s="365">
        <v>59088.03</v>
      </c>
      <c r="X358" s="100">
        <f t="shared" si="1031"/>
        <v>-2.7764098617667501E-3</v>
      </c>
      <c r="Y358" s="100">
        <f t="shared" si="1032"/>
        <v>-3.6795447360101368E-3</v>
      </c>
      <c r="Z358" s="35">
        <f t="shared" si="1033"/>
        <v>101876.83</v>
      </c>
      <c r="AA358" s="100">
        <f t="shared" si="1034"/>
        <v>0.12942733104070639</v>
      </c>
      <c r="AB358" s="100">
        <f t="shared" si="1035"/>
        <v>3.6036481556387893E-3</v>
      </c>
      <c r="AC358" s="100">
        <f t="shared" si="1036"/>
        <v>-3.3004227006467332E-3</v>
      </c>
      <c r="AD358" s="100"/>
      <c r="AE358" s="100"/>
      <c r="AF358" s="365">
        <v>494781.05</v>
      </c>
      <c r="AG358" s="100">
        <f t="shared" si="1020"/>
        <v>0.11606362636403854</v>
      </c>
      <c r="AH358" s="100">
        <f t="shared" si="1021"/>
        <v>3.9531790227812641E-2</v>
      </c>
      <c r="AI358" s="100">
        <f t="shared" si="1022"/>
        <v>4.8259695142202262E-2</v>
      </c>
      <c r="AJ358" s="100"/>
    </row>
    <row r="359" spans="2:36">
      <c r="B359" s="125">
        <v>43546</v>
      </c>
      <c r="C359" s="365">
        <v>183372.99</v>
      </c>
      <c r="D359" s="100">
        <f t="shared" si="1025"/>
        <v>-5.0072687395710878E-2</v>
      </c>
      <c r="E359" s="100">
        <f t="shared" si="1026"/>
        <v>-3.3977511841559189E-3</v>
      </c>
      <c r="F359" s="100">
        <f t="shared" si="1019"/>
        <v>-2.9234509602544315E-2</v>
      </c>
      <c r="G359" s="110">
        <f t="shared" si="1017"/>
        <v>190.1699999999837</v>
      </c>
      <c r="H359" s="100">
        <f t="shared" si="1016"/>
        <v>-6.8099676998664163E-2</v>
      </c>
      <c r="I359" s="100"/>
      <c r="J359" s="362">
        <f t="shared" si="1018"/>
        <v>190.1699999999837</v>
      </c>
      <c r="K359" s="362"/>
      <c r="L359" s="365">
        <v>6244.19</v>
      </c>
      <c r="M359" s="100">
        <f t="shared" si="1027"/>
        <v>-0.12973568128445107</v>
      </c>
      <c r="N359" s="100">
        <f t="shared" si="1028"/>
        <v>-6.3920590163517171E-3</v>
      </c>
      <c r="O359" s="362">
        <f t="shared" si="1023"/>
        <v>-5.4200000000000728</v>
      </c>
      <c r="P359" s="362"/>
      <c r="Q359" s="365">
        <v>209812.65</v>
      </c>
      <c r="R359" s="100">
        <f t="shared" si="1029"/>
        <v>2.5240755798271279E-2</v>
      </c>
      <c r="S359" s="100">
        <f t="shared" si="1030"/>
        <v>2.4419006836339588E-2</v>
      </c>
      <c r="T359" s="362">
        <f t="shared" si="1024"/>
        <v>2381.5799999999872</v>
      </c>
      <c r="U359" s="362"/>
      <c r="V359" s="365">
        <v>42404.05</v>
      </c>
      <c r="W359" s="365">
        <v>56758.82</v>
      </c>
      <c r="X359" s="100">
        <f t="shared" si="1031"/>
        <v>-1.245699125316087E-2</v>
      </c>
      <c r="Y359" s="100">
        <f t="shared" si="1032"/>
        <v>-3.0308422228378291E-3</v>
      </c>
      <c r="Z359" s="35">
        <f t="shared" si="1033"/>
        <v>99162.87</v>
      </c>
      <c r="AA359" s="100">
        <f t="shared" si="1034"/>
        <v>0.12644169231265559</v>
      </c>
      <c r="AB359" s="100">
        <f t="shared" si="1035"/>
        <v>-1.6444910309235661E-2</v>
      </c>
      <c r="AC359" s="100">
        <f t="shared" si="1036"/>
        <v>-7.083586703595917E-3</v>
      </c>
      <c r="AD359" s="100"/>
      <c r="AE359" s="100"/>
      <c r="AF359" s="365">
        <v>486910.46</v>
      </c>
      <c r="AG359" s="100">
        <f t="shared" si="1020"/>
        <v>0.1077460429927275</v>
      </c>
      <c r="AH359" s="100">
        <f t="shared" si="1021"/>
        <v>2.5223946821898262E-2</v>
      </c>
      <c r="AI359" s="100">
        <f t="shared" si="1022"/>
        <v>3.684811757762655E-2</v>
      </c>
      <c r="AJ359" s="100"/>
    </row>
    <row r="360" spans="2:36">
      <c r="B360" s="125">
        <v>43539</v>
      </c>
      <c r="C360" s="365">
        <v>183182.82</v>
      </c>
      <c r="D360" s="100">
        <f t="shared" si="1025"/>
        <v>-5.0165653268096896E-2</v>
      </c>
      <c r="E360" s="100">
        <f t="shared" si="1026"/>
        <v>-7.6014457005771693E-3</v>
      </c>
      <c r="F360" s="100">
        <f t="shared" si="1019"/>
        <v>-3.5871065345545808E-2</v>
      </c>
      <c r="G360" s="110">
        <f t="shared" si="1017"/>
        <v>-91.279999999998836</v>
      </c>
      <c r="H360" s="100">
        <f t="shared" si="1016"/>
        <v>-7.1184560666108329E-2</v>
      </c>
      <c r="I360" s="100"/>
      <c r="J360" s="362">
        <f t="shared" si="1018"/>
        <v>-91.279999999998836</v>
      </c>
      <c r="K360" s="362"/>
      <c r="L360" s="365">
        <v>6249.61</v>
      </c>
      <c r="M360" s="100">
        <f t="shared" si="1027"/>
        <v>-0.12779385063270299</v>
      </c>
      <c r="N360" s="100">
        <f t="shared" si="1028"/>
        <v>-9.476336894157918E-3</v>
      </c>
      <c r="O360" s="362">
        <f t="shared" si="1023"/>
        <v>-12.710000000000036</v>
      </c>
      <c r="P360" s="362"/>
      <c r="Q360" s="365">
        <v>207431.07</v>
      </c>
      <c r="R360" s="100">
        <f t="shared" si="1029"/>
        <v>1.9472948523393787E-2</v>
      </c>
      <c r="S360" s="100">
        <f t="shared" si="1030"/>
        <v>1.8917941547823797E-2</v>
      </c>
      <c r="T360" s="362">
        <f t="shared" si="1024"/>
        <v>512.94000000000233</v>
      </c>
      <c r="U360" s="362"/>
      <c r="V360" s="365">
        <v>41812.879999999997</v>
      </c>
      <c r="W360" s="365">
        <v>57211.22</v>
      </c>
      <c r="X360" s="100">
        <f t="shared" si="1031"/>
        <v>-1.8509942037157036E-2</v>
      </c>
      <c r="Y360" s="100">
        <f t="shared" si="1032"/>
        <v>-4.0243971792061607E-2</v>
      </c>
      <c r="Z360" s="35">
        <f t="shared" si="1033"/>
        <v>99024.1</v>
      </c>
      <c r="AA360" s="100">
        <f t="shared" si="1034"/>
        <v>0.13329475728102022</v>
      </c>
      <c r="AB360" s="100">
        <f t="shared" si="1035"/>
        <v>-2.6543339736267196E-2</v>
      </c>
      <c r="AC360" s="100">
        <f t="shared" si="1036"/>
        <v>-3.1185305777426436E-2</v>
      </c>
      <c r="AD360" s="100"/>
      <c r="AE360" s="100"/>
      <c r="AF360" s="365">
        <v>483849.33</v>
      </c>
      <c r="AG360" s="100">
        <f t="shared" si="1020"/>
        <v>0.10329485549667691</v>
      </c>
      <c r="AH360" s="100">
        <f t="shared" si="1021"/>
        <v>2.0430659241720169E-2</v>
      </c>
      <c r="AI360" s="100">
        <f t="shared" si="1022"/>
        <v>3.4591962117010926E-2</v>
      </c>
      <c r="AJ360" s="100"/>
    </row>
    <row r="361" spans="2:36">
      <c r="B361" s="125">
        <v>43532</v>
      </c>
      <c r="C361" s="365">
        <v>183274.1</v>
      </c>
      <c r="D361" s="100">
        <f t="shared" si="1025"/>
        <v>-5.029927832236241E-2</v>
      </c>
      <c r="E361" s="100">
        <f t="shared" si="1026"/>
        <v>-1.0629382618906384E-2</v>
      </c>
      <c r="F361" s="100">
        <f t="shared" si="1019"/>
        <v>-3.7684011840102082E-2</v>
      </c>
      <c r="G361" s="110">
        <f t="shared" si="1017"/>
        <v>-308.36999999999534</v>
      </c>
      <c r="H361" s="100">
        <f t="shared" ref="H361:H424" si="1037">(C361-C386)/C386</f>
        <v>-7.4982622559158482E-2</v>
      </c>
      <c r="I361" s="100"/>
      <c r="J361" s="362">
        <f t="shared" si="1018"/>
        <v>-308.36999999999534</v>
      </c>
      <c r="K361" s="362"/>
      <c r="L361" s="365">
        <v>6262.32</v>
      </c>
      <c r="M361" s="100">
        <f t="shared" si="1027"/>
        <v>-0.12505047259111271</v>
      </c>
      <c r="N361" s="100">
        <f t="shared" si="1028"/>
        <v>-1.1502417449200402E-2</v>
      </c>
      <c r="O361" s="362">
        <f t="shared" si="1023"/>
        <v>-15.270000000000437</v>
      </c>
      <c r="P361" s="362"/>
      <c r="Q361" s="365">
        <v>206918.13</v>
      </c>
      <c r="R361" s="100">
        <f t="shared" si="1029"/>
        <v>1.63681848144616E-2</v>
      </c>
      <c r="S361" s="100">
        <f t="shared" si="1030"/>
        <v>1.2028486912766858E-2</v>
      </c>
      <c r="T361" s="362">
        <f t="shared" si="1024"/>
        <v>1657.5200000000186</v>
      </c>
      <c r="U361" s="362"/>
      <c r="V361" s="365">
        <v>41837.300000000003</v>
      </c>
      <c r="W361" s="365">
        <v>58430.22</v>
      </c>
      <c r="X361" s="100">
        <f t="shared" si="1031"/>
        <v>-2.3371271956597797E-2</v>
      </c>
      <c r="Y361" s="100">
        <f t="shared" si="1032"/>
        <v>-3.7656595581871738E-3</v>
      </c>
      <c r="Z361" s="35">
        <f t="shared" si="1033"/>
        <v>100267.52</v>
      </c>
      <c r="AA361" s="100">
        <f t="shared" si="1034"/>
        <v>0.12973757598763233</v>
      </c>
      <c r="AB361" s="100">
        <f t="shared" si="1035"/>
        <v>-2.2243129398649399E-2</v>
      </c>
      <c r="AC361" s="100">
        <f t="shared" si="1036"/>
        <v>-1.2041138808648049E-2</v>
      </c>
      <c r="AD361" s="100"/>
      <c r="AE361" s="100"/>
      <c r="AF361" s="365">
        <v>476563.42</v>
      </c>
      <c r="AG361" s="100">
        <f t="shared" si="1020"/>
        <v>9.0363675866509785E-2</v>
      </c>
      <c r="AH361" s="100">
        <f t="shared" si="1021"/>
        <v>9.4555285139379889E-3</v>
      </c>
      <c r="AI361" s="100">
        <f t="shared" si="1022"/>
        <v>7.2260383224184059E-3</v>
      </c>
      <c r="AJ361" s="100"/>
    </row>
    <row r="362" spans="2:36">
      <c r="B362" s="125">
        <v>43525</v>
      </c>
      <c r="C362" s="365">
        <v>183582.47</v>
      </c>
      <c r="D362" s="100">
        <f t="shared" si="1025"/>
        <v>-4.6824790134753734E-2</v>
      </c>
      <c r="E362" s="100">
        <f t="shared" si="1026"/>
        <v>-1.1524112607415527E-2</v>
      </c>
      <c r="F362" s="100">
        <f t="shared" si="1019"/>
        <v>-3.9124303233173889E-2</v>
      </c>
      <c r="G362" s="110">
        <f t="shared" si="1017"/>
        <v>-415.70000000001164</v>
      </c>
      <c r="H362" s="100">
        <f t="shared" si="1037"/>
        <v>-7.4963667694011846E-2</v>
      </c>
      <c r="I362" s="100"/>
      <c r="J362" s="362">
        <f t="shared" si="1018"/>
        <v>-415.70000000001164</v>
      </c>
      <c r="K362" s="362"/>
      <c r="L362" s="365">
        <v>6277.59</v>
      </c>
      <c r="M362" s="100">
        <f t="shared" si="1027"/>
        <v>-0.12192205045571272</v>
      </c>
      <c r="N362" s="100">
        <f t="shared" si="1028"/>
        <v>-1.2626870319776867E-2</v>
      </c>
      <c r="O362" s="362">
        <f t="shared" si="1023"/>
        <v>-6.7699999999995271</v>
      </c>
      <c r="P362" s="362"/>
      <c r="Q362" s="365">
        <v>205260.61</v>
      </c>
      <c r="R362" s="100">
        <f t="shared" si="1029"/>
        <v>1.2034227619656317E-2</v>
      </c>
      <c r="S362" s="100">
        <f t="shared" si="1030"/>
        <v>6.5813531922426756E-3</v>
      </c>
      <c r="T362" s="362">
        <f t="shared" si="1024"/>
        <v>449.25</v>
      </c>
      <c r="U362" s="362"/>
      <c r="V362" s="365">
        <v>41778.42</v>
      </c>
      <c r="W362" s="365">
        <v>59732.6</v>
      </c>
      <c r="X362" s="100">
        <f t="shared" si="1031"/>
        <v>-2.880025329326584E-2</v>
      </c>
      <c r="Y362" s="100">
        <f t="shared" si="1032"/>
        <v>-9.8909983218416816E-4</v>
      </c>
      <c r="Z362" s="35">
        <f t="shared" si="1033"/>
        <v>101511.01999999999</v>
      </c>
      <c r="AA362" s="100">
        <f t="shared" si="1034"/>
        <v>0.13279705214597073</v>
      </c>
      <c r="AB362" s="100">
        <f t="shared" si="1035"/>
        <v>-2.6453704075781556E-2</v>
      </c>
      <c r="AC362" s="100">
        <f t="shared" si="1036"/>
        <v>-1.2625831553578078E-2</v>
      </c>
      <c r="AD362" s="100"/>
      <c r="AE362" s="100"/>
      <c r="AF362" s="365">
        <v>475965.29</v>
      </c>
      <c r="AG362" s="100">
        <f t="shared" si="1020"/>
        <v>9.0743856997085537E-2</v>
      </c>
      <c r="AH362" s="100">
        <f t="shared" si="1021"/>
        <v>1.2808988850117447E-2</v>
      </c>
      <c r="AI362" s="100">
        <f t="shared" si="1022"/>
        <v>-1.4430200612768624E-3</v>
      </c>
      <c r="AJ362" s="100"/>
    </row>
    <row r="363" spans="2:36">
      <c r="B363" s="125">
        <v>43518</v>
      </c>
      <c r="C363" s="365">
        <v>183998.17</v>
      </c>
      <c r="D363" s="100">
        <f t="shared" si="1025"/>
        <v>-4.4481788498614026E-2</v>
      </c>
      <c r="E363" s="100">
        <f t="shared" si="1026"/>
        <v>-1.1204348422594471E-2</v>
      </c>
      <c r="F363" s="100">
        <f t="shared" si="1019"/>
        <v>-3.9289884055233149E-2</v>
      </c>
      <c r="G363" s="110">
        <f t="shared" ref="G363:G426" si="1038">C363-C364</f>
        <v>-587.76999999998952</v>
      </c>
      <c r="H363" s="100">
        <f t="shared" si="1037"/>
        <v>-7.5026363267604299E-2</v>
      </c>
      <c r="I363" s="100"/>
      <c r="J363" s="362">
        <f t="shared" si="1018"/>
        <v>-587.76999999998952</v>
      </c>
      <c r="K363" s="362"/>
      <c r="L363" s="365">
        <v>6284.36</v>
      </c>
      <c r="M363" s="100">
        <f t="shared" si="1027"/>
        <v>-0.12112999090972663</v>
      </c>
      <c r="N363" s="100">
        <f t="shared" si="1028"/>
        <v>-1.5148048431128684E-2</v>
      </c>
      <c r="O363" s="362">
        <f t="shared" si="1023"/>
        <v>-25.039999999999964</v>
      </c>
      <c r="P363" s="362"/>
      <c r="Q363" s="365">
        <v>204811.36</v>
      </c>
      <c r="R363" s="100">
        <f t="shared" si="1029"/>
        <v>1.27333273930851E-2</v>
      </c>
      <c r="S363" s="100">
        <f t="shared" si="1030"/>
        <v>8.4655196795463371E-3</v>
      </c>
      <c r="T363" s="362">
        <f t="shared" si="1024"/>
        <v>1231.5999999999767</v>
      </c>
      <c r="U363" s="362"/>
      <c r="V363" s="365">
        <v>42777.07</v>
      </c>
      <c r="W363" s="365">
        <v>58043.79</v>
      </c>
      <c r="X363" s="100">
        <f t="shared" si="1031"/>
        <v>-7.0622255771178788E-3</v>
      </c>
      <c r="Y363" s="100">
        <f t="shared" si="1032"/>
        <v>2.0133490971511726E-2</v>
      </c>
      <c r="Z363" s="35">
        <f t="shared" si="1033"/>
        <v>100820.86</v>
      </c>
      <c r="AA363" s="100">
        <f t="shared" si="1034"/>
        <v>0.1271655995839294</v>
      </c>
      <c r="AB363" s="100">
        <f t="shared" si="1035"/>
        <v>2.2629755762863485E-3</v>
      </c>
      <c r="AC363" s="100">
        <f t="shared" si="1036"/>
        <v>8.4148208308598878E-3</v>
      </c>
      <c r="AD363" s="100"/>
      <c r="AE363" s="100"/>
      <c r="AF363" s="365">
        <v>474930.83</v>
      </c>
      <c r="AG363" s="100">
        <f t="shared" si="1020"/>
        <v>9.207764621013878E-2</v>
      </c>
      <c r="AH363" s="100">
        <f t="shared" si="1021"/>
        <v>1.7898854084037387E-2</v>
      </c>
      <c r="AI363" s="100">
        <f t="shared" si="1022"/>
        <v>-9.1534591057193908E-3</v>
      </c>
      <c r="AJ363" s="100"/>
    </row>
    <row r="364" spans="2:36">
      <c r="B364" s="125">
        <v>43511</v>
      </c>
      <c r="C364" s="365">
        <v>184585.94</v>
      </c>
      <c r="D364" s="100">
        <f t="shared" si="1025"/>
        <v>-4.0536421537450039E-2</v>
      </c>
      <c r="E364" s="100">
        <f t="shared" si="1026"/>
        <v>-1.0907583921319242E-2</v>
      </c>
      <c r="F364" s="100">
        <f t="shared" si="1019"/>
        <v>-3.9664162770489599E-2</v>
      </c>
      <c r="G364" s="110">
        <f t="shared" si="1038"/>
        <v>-657.17999999999302</v>
      </c>
      <c r="H364" s="100">
        <f t="shared" si="1037"/>
        <v>-7.5624900876255091E-2</v>
      </c>
      <c r="I364" s="100"/>
      <c r="J364" s="362">
        <f t="shared" si="1018"/>
        <v>-657.17999999999302</v>
      </c>
      <c r="K364" s="362"/>
      <c r="L364" s="365">
        <v>6309.4</v>
      </c>
      <c r="M364" s="100">
        <f t="shared" si="1027"/>
        <v>-0.11717502724984367</v>
      </c>
      <c r="N364" s="100">
        <f t="shared" si="1028"/>
        <v>-1.5554470291414305E-2</v>
      </c>
      <c r="O364" s="362">
        <f t="shared" si="1023"/>
        <v>-25.789999999999964</v>
      </c>
      <c r="P364" s="362"/>
      <c r="Q364" s="365">
        <v>203579.76</v>
      </c>
      <c r="R364" s="100">
        <f t="shared" si="1029"/>
        <v>1.2587071996428311E-2</v>
      </c>
      <c r="S364" s="100">
        <f t="shared" si="1030"/>
        <v>4.7317403066937623E-3</v>
      </c>
      <c r="T364" s="362">
        <f t="shared" si="1024"/>
        <v>-879.03999999997905</v>
      </c>
      <c r="U364" s="362"/>
      <c r="V364" s="365">
        <v>42907.25</v>
      </c>
      <c r="W364" s="365">
        <v>58816.95</v>
      </c>
      <c r="X364" s="100">
        <f t="shared" si="1031"/>
        <v>9.8446749461507388E-3</v>
      </c>
      <c r="Y364" s="100">
        <f t="shared" si="1032"/>
        <v>4.0910137472035805E-2</v>
      </c>
      <c r="Z364" s="35">
        <f t="shared" si="1033"/>
        <v>101724.2</v>
      </c>
      <c r="AA364" s="100">
        <f t="shared" si="1034"/>
        <v>0.13767948020528387</v>
      </c>
      <c r="AB364" s="100">
        <f t="shared" si="1035"/>
        <v>8.2141480540793982E-3</v>
      </c>
      <c r="AC364" s="100">
        <f t="shared" si="1036"/>
        <v>2.7576646607930012E-2</v>
      </c>
      <c r="AD364" s="100"/>
      <c r="AE364" s="100"/>
      <c r="AF364" s="365">
        <v>474161.89</v>
      </c>
      <c r="AG364" s="100">
        <f t="shared" si="1020"/>
        <v>9.6690776066146802E-2</v>
      </c>
      <c r="AH364" s="100">
        <f t="shared" si="1021"/>
        <v>2.2649230684686095E-2</v>
      </c>
      <c r="AI364" s="100">
        <f t="shared" si="1022"/>
        <v>-1.5129896570773032E-2</v>
      </c>
      <c r="AJ364" s="100"/>
    </row>
    <row r="365" spans="2:36">
      <c r="B365" s="125">
        <v>43504</v>
      </c>
      <c r="C365" s="365">
        <v>185243.12</v>
      </c>
      <c r="D365" s="100">
        <f t="shared" si="1025"/>
        <v>-3.7448664620214317E-2</v>
      </c>
      <c r="E365" s="100">
        <f t="shared" si="1026"/>
        <v>-1.2247255878306933E-2</v>
      </c>
      <c r="F365" s="100">
        <f t="shared" si="1019"/>
        <v>-4.0723511385804934E-2</v>
      </c>
      <c r="G365" s="110">
        <f t="shared" si="1038"/>
        <v>-479.64000000001397</v>
      </c>
      <c r="H365" s="100">
        <f t="shared" si="1037"/>
        <v>-7.3790837153681871E-2</v>
      </c>
      <c r="I365" s="100"/>
      <c r="J365" s="362">
        <f t="shared" si="1018"/>
        <v>-479.64000000001397</v>
      </c>
      <c r="K365" s="362"/>
      <c r="L365" s="365">
        <v>6335.19</v>
      </c>
      <c r="M365" s="100">
        <f t="shared" si="1027"/>
        <v>-0.1146837901856524</v>
      </c>
      <c r="N365" s="100">
        <f t="shared" si="1028"/>
        <v>-2.0675721215531448E-2</v>
      </c>
      <c r="O365" s="362">
        <f t="shared" si="1023"/>
        <v>-22.680000000000291</v>
      </c>
      <c r="P365" s="362"/>
      <c r="Q365" s="365">
        <v>204458.8</v>
      </c>
      <c r="R365" s="100">
        <f t="shared" si="1029"/>
        <v>1.5825073557822669E-2</v>
      </c>
      <c r="S365" s="100">
        <f t="shared" si="1030"/>
        <v>9.8914718905743454E-4</v>
      </c>
      <c r="T365" s="362">
        <f t="shared" si="1024"/>
        <v>540.25</v>
      </c>
      <c r="U365" s="362"/>
      <c r="V365" s="365">
        <v>43280.92</v>
      </c>
      <c r="W365" s="365">
        <v>59267.6</v>
      </c>
      <c r="X365" s="100">
        <f t="shared" si="1031"/>
        <v>1.5671944935230039E-2</v>
      </c>
      <c r="Y365" s="100">
        <f t="shared" si="1032"/>
        <v>3.6247035771115585E-2</v>
      </c>
      <c r="Z365" s="35">
        <f t="shared" si="1033"/>
        <v>102548.51999999999</v>
      </c>
      <c r="AA365" s="100">
        <f t="shared" si="1034"/>
        <v>0.13343665384776074</v>
      </c>
      <c r="AB365" s="100">
        <f t="shared" si="1035"/>
        <v>-4.6175540824180379E-3</v>
      </c>
      <c r="AC365" s="100">
        <f t="shared" si="1036"/>
        <v>2.7462448736348146E-2</v>
      </c>
      <c r="AD365" s="100"/>
      <c r="AE365" s="100"/>
      <c r="AF365" s="365">
        <v>472099.47</v>
      </c>
      <c r="AG365" s="100">
        <f t="shared" si="1020"/>
        <v>9.4109033174554088E-2</v>
      </c>
      <c r="AH365" s="100">
        <f t="shared" si="1021"/>
        <v>1.7993952794310219E-2</v>
      </c>
      <c r="AI365" s="100">
        <f t="shared" si="1022"/>
        <v>-2.4964489439461428E-2</v>
      </c>
      <c r="AJ365" s="100"/>
    </row>
    <row r="366" spans="2:36">
      <c r="B366" s="125">
        <v>43497</v>
      </c>
      <c r="C366" s="365">
        <v>185722.76</v>
      </c>
      <c r="D366" s="100">
        <f t="shared" si="1025"/>
        <v>-3.3814934298102887E-2</v>
      </c>
      <c r="E366" s="100">
        <f t="shared" si="1026"/>
        <v>-1.2346968436307689E-2</v>
      </c>
      <c r="F366" s="100">
        <f t="shared" si="1019"/>
        <v>-4.0326759438523943E-2</v>
      </c>
      <c r="G366" s="110">
        <f t="shared" si="1038"/>
        <v>-360.34999999997672</v>
      </c>
      <c r="H366" s="100">
        <f t="shared" si="1037"/>
        <v>-7.425351458926259E-2</v>
      </c>
      <c r="I366" s="100"/>
      <c r="J366" s="362">
        <f t="shared" si="1018"/>
        <v>-360.34999999997672</v>
      </c>
      <c r="K366" s="362"/>
      <c r="L366" s="365">
        <v>6357.87</v>
      </c>
      <c r="M366" s="100">
        <f t="shared" si="1027"/>
        <v>-0.11193134438017605</v>
      </c>
      <c r="N366" s="100">
        <f t="shared" si="1028"/>
        <v>-2.2762205731360192E-2</v>
      </c>
      <c r="O366" s="362">
        <f t="shared" si="1023"/>
        <v>-23.150000000000546</v>
      </c>
      <c r="P366" s="362"/>
      <c r="Q366" s="365">
        <v>203918.55</v>
      </c>
      <c r="R366" s="100">
        <f t="shared" si="1029"/>
        <v>1.5497401305146447E-2</v>
      </c>
      <c r="S366" s="100">
        <f t="shared" si="1030"/>
        <v>-1.6751629975651353E-3</v>
      </c>
      <c r="T366" s="362">
        <f t="shared" si="1024"/>
        <v>826.47000000000116</v>
      </c>
      <c r="U366" s="362"/>
      <c r="V366" s="365">
        <v>43448.05</v>
      </c>
      <c r="W366" s="365">
        <v>60821.279999999999</v>
      </c>
      <c r="X366" s="100">
        <f t="shared" si="1031"/>
        <v>9.0062201232507053E-3</v>
      </c>
      <c r="Y366" s="100">
        <f t="shared" si="1032"/>
        <v>5.4949903942952745E-2</v>
      </c>
      <c r="Z366" s="35">
        <f t="shared" si="1033"/>
        <v>104269.33</v>
      </c>
      <c r="AA366" s="100">
        <f t="shared" si="1034"/>
        <v>0.1429118076800398</v>
      </c>
      <c r="AB366" s="100">
        <f t="shared" si="1035"/>
        <v>1.1926681185243921E-2</v>
      </c>
      <c r="AC366" s="100">
        <f t="shared" si="1036"/>
        <v>3.5306594509493722E-2</v>
      </c>
      <c r="AD366" s="100"/>
      <c r="AE366" s="100"/>
      <c r="AF366" s="365">
        <v>469945.76</v>
      </c>
      <c r="AG366" s="100">
        <f t="shared" si="1020"/>
        <v>9.1648397448249166E-2</v>
      </c>
      <c r="AH366" s="100">
        <f t="shared" si="1021"/>
        <v>1.3262877993100866E-2</v>
      </c>
      <c r="AI366" s="100">
        <f t="shared" si="1022"/>
        <v>-3.1808553850307175E-2</v>
      </c>
      <c r="AJ366" s="100"/>
    </row>
    <row r="367" spans="2:36">
      <c r="B367" s="125">
        <v>43490</v>
      </c>
      <c r="C367" s="365">
        <v>186083.11</v>
      </c>
      <c r="D367" s="100">
        <f t="shared" si="1025"/>
        <v>-3.043243928762996E-2</v>
      </c>
      <c r="E367" s="100">
        <f t="shared" si="1026"/>
        <v>-1.2701807662479546E-2</v>
      </c>
      <c r="F367" s="100">
        <f t="shared" si="1019"/>
        <v>-4.0670399747840001E-2</v>
      </c>
      <c r="G367" s="110">
        <f t="shared" si="1038"/>
        <v>-538.42000000001281</v>
      </c>
      <c r="H367" s="100">
        <f t="shared" si="1037"/>
        <v>-7.3613213495828056E-2</v>
      </c>
      <c r="I367" s="100"/>
      <c r="J367" s="362">
        <f t="shared" si="1018"/>
        <v>-538.42000000001281</v>
      </c>
      <c r="K367" s="362"/>
      <c r="L367" s="365">
        <v>6381.02</v>
      </c>
      <c r="M367" s="100">
        <f t="shared" si="1027"/>
        <v>-0.10767944243075127</v>
      </c>
      <c r="N367" s="100">
        <f t="shared" si="1028"/>
        <v>-2.0355839542127829E-2</v>
      </c>
      <c r="O367" s="362">
        <f t="shared" si="1023"/>
        <v>-28.069999999999709</v>
      </c>
      <c r="P367" s="362"/>
      <c r="Q367" s="365">
        <v>203092.08</v>
      </c>
      <c r="R367" s="100">
        <f t="shared" si="1029"/>
        <v>1.6927928693898076E-2</v>
      </c>
      <c r="S367" s="100">
        <f t="shared" si="1030"/>
        <v>-7.1387600424791062E-3</v>
      </c>
      <c r="T367" s="362">
        <f t="shared" si="1024"/>
        <v>471.06999999997788</v>
      </c>
      <c r="U367" s="362"/>
      <c r="V367" s="365">
        <v>42841.21</v>
      </c>
      <c r="W367" s="365">
        <v>57752.01</v>
      </c>
      <c r="X367" s="100">
        <f t="shared" si="1031"/>
        <v>-9.5259915788967215E-3</v>
      </c>
      <c r="Y367" s="100">
        <f t="shared" si="1032"/>
        <v>3.2109184236783168E-2</v>
      </c>
      <c r="Z367" s="35">
        <f t="shared" si="1033"/>
        <v>100593.22</v>
      </c>
      <c r="AA367" s="100">
        <f t="shared" si="1034"/>
        <v>0.12754781612558105</v>
      </c>
      <c r="AB367" s="100">
        <f t="shared" si="1035"/>
        <v>-1.5858465038803737E-2</v>
      </c>
      <c r="AC367" s="100">
        <f t="shared" si="1036"/>
        <v>1.39569595650859E-2</v>
      </c>
      <c r="AD367" s="100"/>
      <c r="AE367" s="100"/>
      <c r="AF367" s="365">
        <v>466579.59</v>
      </c>
      <c r="AG367" s="100">
        <f t="shared" si="1020"/>
        <v>8.9541483094286584E-2</v>
      </c>
      <c r="AH367" s="100">
        <f t="shared" si="1021"/>
        <v>-1.1488862047215104E-2</v>
      </c>
      <c r="AI367" s="100">
        <f t="shared" si="1022"/>
        <v>-4.3636084127220767E-2</v>
      </c>
      <c r="AJ367" s="100"/>
    </row>
    <row r="368" spans="2:36">
      <c r="B368" s="125">
        <v>43483</v>
      </c>
      <c r="C368" s="365">
        <v>186621.53</v>
      </c>
      <c r="D368" s="100">
        <f t="shared" si="1025"/>
        <v>-2.633013993246033E-2</v>
      </c>
      <c r="E368" s="100">
        <f t="shared" si="1026"/>
        <v>-1.203693581495565E-2</v>
      </c>
      <c r="F368" s="100">
        <f t="shared" si="1019"/>
        <v>-4.1457570412253585E-2</v>
      </c>
      <c r="G368" s="110">
        <f t="shared" si="1038"/>
        <v>-918.44000000000233</v>
      </c>
      <c r="H368" s="100">
        <f t="shared" si="1037"/>
        <v>-7.1639659853390769E-2</v>
      </c>
      <c r="I368" s="100"/>
      <c r="J368" s="362">
        <f t="shared" ref="J368:J431" si="1039">C368-C369</f>
        <v>-918.44000000000233</v>
      </c>
      <c r="K368" s="362"/>
      <c r="L368" s="365">
        <v>6409.09</v>
      </c>
      <c r="M368" s="100">
        <f t="shared" si="1027"/>
        <v>-0.10485569509933183</v>
      </c>
      <c r="N368" s="100">
        <f t="shared" si="1028"/>
        <v>-4.1626009186000925E-3</v>
      </c>
      <c r="O368" s="362">
        <f t="shared" si="1023"/>
        <v>-59.849999999999454</v>
      </c>
      <c r="P368" s="362"/>
      <c r="Q368" s="365">
        <v>202621.01</v>
      </c>
      <c r="R368" s="100">
        <f t="shared" si="1029"/>
        <v>1.8485761200711395E-2</v>
      </c>
      <c r="S368" s="100">
        <f t="shared" si="1030"/>
        <v>-7.1308640765399729E-3</v>
      </c>
      <c r="T368" s="362">
        <f t="shared" si="1024"/>
        <v>-1635.75</v>
      </c>
      <c r="U368" s="362"/>
      <c r="V368" s="365">
        <v>42746.99</v>
      </c>
      <c r="W368" s="365">
        <v>58148.44</v>
      </c>
      <c r="X368" s="100">
        <f t="shared" si="1031"/>
        <v>-1.9523746283962806E-2</v>
      </c>
      <c r="Y368" s="100">
        <f t="shared" si="1032"/>
        <v>6.4574832373023916E-2</v>
      </c>
      <c r="Z368" s="35">
        <f t="shared" si="1033"/>
        <v>100895.43</v>
      </c>
      <c r="AA368" s="100">
        <f t="shared" si="1034"/>
        <v>0.14680978076413945</v>
      </c>
      <c r="AB368" s="100">
        <f t="shared" si="1035"/>
        <v>1.0264512045671985E-2</v>
      </c>
      <c r="AC368" s="100">
        <f t="shared" si="1036"/>
        <v>2.7244700057941586E-2</v>
      </c>
      <c r="AD368" s="100"/>
      <c r="AE368" s="100"/>
      <c r="AF368" s="365">
        <v>463660.34</v>
      </c>
      <c r="AG368" s="100">
        <f t="shared" si="1020"/>
        <v>8.226432985570073E-2</v>
      </c>
      <c r="AH368" s="100">
        <f t="shared" si="1021"/>
        <v>-1.2661689945206131E-2</v>
      </c>
      <c r="AI368" s="100">
        <f t="shared" si="1022"/>
        <v>-4.9300438925727871E-2</v>
      </c>
      <c r="AJ368" s="100"/>
    </row>
    <row r="369" spans="2:36">
      <c r="B369" s="125">
        <v>43476</v>
      </c>
      <c r="C369" s="365">
        <v>187539.97</v>
      </c>
      <c r="D369" s="100">
        <f t="shared" si="1025"/>
        <v>-2.2016572529966989E-2</v>
      </c>
      <c r="E369" s="100">
        <f t="shared" si="1026"/>
        <v>-1.2938486910353852E-2</v>
      </c>
      <c r="F369" s="100">
        <f t="shared" ref="F369:F432" si="1040">(C369-C382)/C382</f>
        <v>-4.1687715235777828E-2</v>
      </c>
      <c r="G369" s="110">
        <f t="shared" si="1038"/>
        <v>-504.57000000000698</v>
      </c>
      <c r="H369" s="100">
        <f t="shared" si="1037"/>
        <v>-6.7628003300738523E-2</v>
      </c>
      <c r="I369" s="100"/>
      <c r="J369" s="362">
        <f t="shared" si="1039"/>
        <v>-504.57000000000698</v>
      </c>
      <c r="K369" s="362"/>
      <c r="L369" s="365">
        <v>6468.94</v>
      </c>
      <c r="M369" s="100">
        <f t="shared" si="1027"/>
        <v>-0.10011253914178125</v>
      </c>
      <c r="N369" s="100">
        <f t="shared" si="1028"/>
        <v>3.8811718935493258E-3</v>
      </c>
      <c r="O369" s="362">
        <f t="shared" si="1023"/>
        <v>-37.020000000000437</v>
      </c>
      <c r="P369" s="362"/>
      <c r="Q369" s="365">
        <v>204256.76</v>
      </c>
      <c r="R369" s="100">
        <f t="shared" si="1029"/>
        <v>2.3596462667928808E-2</v>
      </c>
      <c r="S369" s="100">
        <f t="shared" si="1030"/>
        <v>-6.9633750556968351E-3</v>
      </c>
      <c r="T369" s="362">
        <f t="shared" si="1024"/>
        <v>-3.9599999999918509</v>
      </c>
      <c r="U369" s="362"/>
      <c r="V369" s="365">
        <v>42692.69</v>
      </c>
      <c r="W369" s="365">
        <v>60331.55</v>
      </c>
      <c r="X369" s="100">
        <f t="shared" si="1031"/>
        <v>-2.211990771079389E-2</v>
      </c>
      <c r="Y369" s="100">
        <f t="shared" si="1032"/>
        <v>6.7061491088594091E-2</v>
      </c>
      <c r="Z369" s="35">
        <f t="shared" si="1033"/>
        <v>103024.24</v>
      </c>
      <c r="AA369" s="100">
        <f t="shared" si="1034"/>
        <v>0.15156868228720602</v>
      </c>
      <c r="AB369" s="100">
        <f t="shared" si="1035"/>
        <v>7.9505652978722509E-3</v>
      </c>
      <c r="AC369" s="100">
        <f t="shared" si="1036"/>
        <v>2.8203369897157025E-2</v>
      </c>
      <c r="AD369" s="100"/>
      <c r="AE369" s="100"/>
      <c r="AF369" s="365">
        <v>463754.69</v>
      </c>
      <c r="AG369" s="100">
        <f t="shared" si="1020"/>
        <v>8.2941075220828442E-2</v>
      </c>
      <c r="AH369" s="100">
        <f t="shared" si="1021"/>
        <v>-8.3754488859866128E-3</v>
      </c>
      <c r="AI369" s="100">
        <f t="shared" si="1022"/>
        <v>-5.8472327466976511E-2</v>
      </c>
      <c r="AJ369" s="100"/>
    </row>
    <row r="370" spans="2:36">
      <c r="B370" s="125">
        <v>43469</v>
      </c>
      <c r="C370" s="365">
        <v>188044.54</v>
      </c>
      <c r="D370" s="100">
        <f t="shared" si="1025"/>
        <v>-1.7892886893803441E-2</v>
      </c>
      <c r="E370" s="100">
        <f t="shared" si="1026"/>
        <v>-1.2635897117086087E-2</v>
      </c>
      <c r="F370" s="100">
        <f t="shared" si="1040"/>
        <v>-4.1641222661773593E-2</v>
      </c>
      <c r="G370" s="110">
        <f t="shared" si="1038"/>
        <v>-432.56999999997788</v>
      </c>
      <c r="H370" s="100">
        <f t="shared" si="1037"/>
        <v>-6.8370049107563766E-2</v>
      </c>
      <c r="I370" s="100"/>
      <c r="J370" s="362">
        <f t="shared" si="1039"/>
        <v>-432.56999999997788</v>
      </c>
      <c r="K370" s="362"/>
      <c r="L370" s="365">
        <v>6505.96</v>
      </c>
      <c r="M370" s="100">
        <f t="shared" si="1027"/>
        <v>-9.5491191898576536E-2</v>
      </c>
      <c r="N370" s="100">
        <f t="shared" si="1028"/>
        <v>1.1497183617562756E-2</v>
      </c>
      <c r="O370" s="362">
        <f t="shared" si="1023"/>
        <v>-7.6499999999996362</v>
      </c>
      <c r="P370" s="362"/>
      <c r="Q370" s="365">
        <v>204260.72</v>
      </c>
      <c r="R370" s="100">
        <f t="shared" si="1029"/>
        <v>2.8987979330844755E-2</v>
      </c>
      <c r="S370" s="100">
        <f t="shared" si="1030"/>
        <v>-4.009741419390765E-3</v>
      </c>
      <c r="T370" s="362">
        <f t="shared" si="1024"/>
        <v>-291.60999999998603</v>
      </c>
      <c r="U370" s="362"/>
      <c r="V370" s="365">
        <v>43229.32</v>
      </c>
      <c r="W370" s="365">
        <v>59811.08</v>
      </c>
      <c r="X370" s="100">
        <f t="shared" si="1031"/>
        <v>-2.5620080971952008E-2</v>
      </c>
      <c r="Y370" s="100">
        <f t="shared" si="1032"/>
        <v>7.8643231622413531E-2</v>
      </c>
      <c r="Z370" s="35">
        <f t="shared" si="1033"/>
        <v>103040.4</v>
      </c>
      <c r="AA370" s="100">
        <f t="shared" si="1034"/>
        <v>0.15433541222687838</v>
      </c>
      <c r="AB370" s="100">
        <f t="shared" si="1035"/>
        <v>1.5280683522454446E-2</v>
      </c>
      <c r="AC370" s="100">
        <f t="shared" si="1036"/>
        <v>3.2300645976853171E-2</v>
      </c>
      <c r="AD370" s="100"/>
      <c r="AE370" s="100"/>
      <c r="AF370" s="365">
        <v>463794.51</v>
      </c>
      <c r="AG370" s="100">
        <f t="shared" si="1020"/>
        <v>8.5362272613561288E-2</v>
      </c>
      <c r="AH370" s="100">
        <f t="shared" si="1021"/>
        <v>-1.9761300808636778E-2</v>
      </c>
      <c r="AI370" s="100">
        <f t="shared" si="1022"/>
        <v>-6.3712551263505404E-2</v>
      </c>
      <c r="AJ370" s="100"/>
    </row>
    <row r="371" spans="2:36">
      <c r="B371" s="125">
        <v>43462</v>
      </c>
      <c r="C371" s="365">
        <v>188477.11</v>
      </c>
      <c r="D371" s="100">
        <f t="shared" si="1025"/>
        <v>-1.5795913631425226E-2</v>
      </c>
      <c r="E371" s="100">
        <f t="shared" si="1026"/>
        <v>-1.3505622863404579E-2</v>
      </c>
      <c r="F371" s="100">
        <f t="shared" si="1040"/>
        <v>-4.2160572899213232E-2</v>
      </c>
      <c r="G371" s="110">
        <f t="shared" si="1038"/>
        <v>-418.14000000001397</v>
      </c>
      <c r="H371" s="100">
        <f t="shared" si="1037"/>
        <v>-6.4418559583572538E-2</v>
      </c>
      <c r="I371" s="100"/>
      <c r="J371" s="362">
        <f t="shared" si="1039"/>
        <v>-418.14000000001397</v>
      </c>
      <c r="K371" s="362"/>
      <c r="L371" s="365">
        <v>6513.61</v>
      </c>
      <c r="M371" s="100">
        <f t="shared" si="1027"/>
        <v>-9.4647900636036217E-2</v>
      </c>
      <c r="N371" s="100">
        <f t="shared" si="1028"/>
        <v>1.0490242771087125E-2</v>
      </c>
      <c r="O371" s="362">
        <f t="shared" si="1023"/>
        <v>77.729999999999563</v>
      </c>
      <c r="P371" s="362"/>
      <c r="Q371" s="365">
        <v>204552.33</v>
      </c>
      <c r="R371" s="100">
        <f t="shared" si="1029"/>
        <v>3.0556677654107835E-2</v>
      </c>
      <c r="S371" s="100">
        <f t="shared" si="1030"/>
        <v>-7.2103710607862564E-3</v>
      </c>
      <c r="T371" s="362">
        <f t="shared" si="1024"/>
        <v>476.07999999998719</v>
      </c>
      <c r="U371" s="362"/>
      <c r="V371" s="365">
        <v>42907.93</v>
      </c>
      <c r="W371" s="365">
        <v>59306.25</v>
      </c>
      <c r="X371" s="100">
        <f t="shared" si="1031"/>
        <v>-3.2608156514461702E-2</v>
      </c>
      <c r="Y371" s="100">
        <f t="shared" si="1032"/>
        <v>6.3130954608913076E-2</v>
      </c>
      <c r="Z371" s="35">
        <f t="shared" si="1033"/>
        <v>102214.18</v>
      </c>
      <c r="AA371" s="100">
        <f t="shared" si="1034"/>
        <v>0.14724805292322457</v>
      </c>
      <c r="AB371" s="100">
        <f t="shared" si="1035"/>
        <v>-5.7863571764632631E-3</v>
      </c>
      <c r="AC371" s="100">
        <f t="shared" si="1036"/>
        <v>2.0725441377544503E-2</v>
      </c>
      <c r="AD371" s="100"/>
      <c r="AE371" s="100"/>
      <c r="AF371" s="365">
        <v>472002.36</v>
      </c>
      <c r="AG371" s="100">
        <f t="shared" si="1020"/>
        <v>9.9754273718103567E-2</v>
      </c>
      <c r="AH371" s="100">
        <f t="shared" si="1021"/>
        <v>-9.75709567907781E-3</v>
      </c>
      <c r="AI371" s="100">
        <f t="shared" si="1022"/>
        <v>-5.3763164078270878E-2</v>
      </c>
      <c r="AJ371" s="100"/>
    </row>
    <row r="372" spans="2:36">
      <c r="B372" s="125">
        <v>43455</v>
      </c>
      <c r="C372" s="365">
        <v>188895.25</v>
      </c>
      <c r="D372" s="100">
        <f t="shared" si="1025"/>
        <v>-1.1258173944212765E-2</v>
      </c>
      <c r="E372" s="100">
        <f t="shared" si="1026"/>
        <v>-1.372074771767726E-2</v>
      </c>
      <c r="F372" s="100">
        <f t="shared" si="1040"/>
        <v>-4.2220091290027663E-2</v>
      </c>
      <c r="G372" s="110">
        <f t="shared" si="1038"/>
        <v>-1103.0100000000093</v>
      </c>
      <c r="H372" s="100">
        <f t="shared" si="1037"/>
        <v>-5.66619816529376E-2</v>
      </c>
      <c r="I372" s="100"/>
      <c r="J372" s="362">
        <f t="shared" si="1039"/>
        <v>-1103.0100000000093</v>
      </c>
      <c r="K372" s="362"/>
      <c r="L372" s="365">
        <v>6435.88</v>
      </c>
      <c r="M372" s="100">
        <f t="shared" si="1027"/>
        <v>-8.4413108671776704E-2</v>
      </c>
      <c r="N372" s="100">
        <f t="shared" si="1028"/>
        <v>8.9373196193056476E-3</v>
      </c>
      <c r="O372" s="362">
        <f t="shared" si="1023"/>
        <v>-8.0500000000001819</v>
      </c>
      <c r="P372" s="362"/>
      <c r="Q372" s="365">
        <v>204076.25</v>
      </c>
      <c r="R372" s="100">
        <f t="shared" si="1029"/>
        <v>3.2620748842922875E-2</v>
      </c>
      <c r="S372" s="100">
        <f t="shared" si="1030"/>
        <v>-9.150715664824614E-3</v>
      </c>
      <c r="T372" s="362">
        <f t="shared" si="1024"/>
        <v>-1612.7999999999884</v>
      </c>
      <c r="U372" s="362"/>
      <c r="V372" s="365">
        <v>42938.94</v>
      </c>
      <c r="W372" s="365">
        <v>56931.37</v>
      </c>
      <c r="X372" s="100">
        <f t="shared" si="1031"/>
        <v>-3.9419879398806076E-2</v>
      </c>
      <c r="Y372" s="100">
        <f t="shared" si="1032"/>
        <v>5.8865202059278678E-2</v>
      </c>
      <c r="Z372" s="35">
        <f t="shared" si="1033"/>
        <v>99870.31</v>
      </c>
      <c r="AA372" s="100">
        <f t="shared" si="1034"/>
        <v>0.1442608627106626</v>
      </c>
      <c r="AB372" s="100">
        <f t="shared" si="1035"/>
        <v>-1.0926234414938378E-3</v>
      </c>
      <c r="AC372" s="100">
        <f t="shared" si="1036"/>
        <v>1.4246941501988585E-2</v>
      </c>
      <c r="AD372" s="100"/>
      <c r="AE372" s="100"/>
      <c r="AF372" s="365">
        <v>469606.35</v>
      </c>
      <c r="AG372" s="100">
        <f t="shared" si="1020"/>
        <v>0.10065127627297699</v>
      </c>
      <c r="AH372" s="100">
        <f t="shared" si="1021"/>
        <v>-2.026190323443771E-2</v>
      </c>
      <c r="AI372" s="100">
        <f t="shared" si="1022"/>
        <v>-6.0482069414711494E-2</v>
      </c>
      <c r="AJ372" s="100"/>
    </row>
    <row r="373" spans="2:36">
      <c r="B373" s="125">
        <v>43448</v>
      </c>
      <c r="C373" s="365">
        <v>189998.26</v>
      </c>
      <c r="D373" s="100">
        <f t="shared" si="1025"/>
        <v>-5.1405903685940741E-3</v>
      </c>
      <c r="E373" s="100">
        <f t="shared" si="1026"/>
        <v>-1.1505762089733361E-2</v>
      </c>
      <c r="F373" s="100">
        <f t="shared" si="1040"/>
        <v>-4.1044576492133125E-2</v>
      </c>
      <c r="G373" s="110">
        <f t="shared" si="1038"/>
        <v>-452.79999999998836</v>
      </c>
      <c r="H373" s="100">
        <f t="shared" si="1037"/>
        <v>-4.4911392099635739E-2</v>
      </c>
      <c r="I373" s="100"/>
      <c r="J373" s="362">
        <f t="shared" si="1039"/>
        <v>-452.79999999998836</v>
      </c>
      <c r="K373" s="362"/>
      <c r="L373" s="365">
        <v>6443.93</v>
      </c>
      <c r="M373" s="100">
        <f t="shared" si="1027"/>
        <v>-7.465320658261293E-2</v>
      </c>
      <c r="N373" s="100">
        <f t="shared" si="1028"/>
        <v>1.5947266025307601E-2</v>
      </c>
      <c r="O373" s="362">
        <f t="shared" si="1023"/>
        <v>11.920000000000073</v>
      </c>
      <c r="P373" s="362"/>
      <c r="Q373" s="365">
        <v>205689.05</v>
      </c>
      <c r="R373" s="100">
        <f t="shared" si="1029"/>
        <v>4.5966389892040042E-2</v>
      </c>
      <c r="S373" s="100">
        <f t="shared" si="1030"/>
        <v>-6.5211285390617477E-4</v>
      </c>
      <c r="T373" s="362">
        <f t="shared" si="1024"/>
        <v>606</v>
      </c>
      <c r="U373" s="362"/>
      <c r="V373" s="365">
        <v>42601.43</v>
      </c>
      <c r="W373" s="365">
        <v>59610.17</v>
      </c>
      <c r="X373" s="100">
        <f t="shared" si="1031"/>
        <v>-4.0132168913042464E-2</v>
      </c>
      <c r="Y373" s="100">
        <f t="shared" si="1032"/>
        <v>6.9899353287979221E-2</v>
      </c>
      <c r="Z373" s="35">
        <f t="shared" si="1033"/>
        <v>102211.6</v>
      </c>
      <c r="AA373" s="100">
        <f t="shared" si="1034"/>
        <v>0.16843636488344119</v>
      </c>
      <c r="AB373" s="100">
        <f t="shared" si="1035"/>
        <v>3.2500163898375296E-2</v>
      </c>
      <c r="AC373" s="100">
        <f t="shared" si="1036"/>
        <v>2.1112450683468356E-2</v>
      </c>
      <c r="AD373" s="100"/>
      <c r="AE373" s="100"/>
      <c r="AF373" s="365">
        <v>467671.65</v>
      </c>
      <c r="AG373" s="100">
        <f t="shared" si="1020"/>
        <v>9.6569604174166976E-2</v>
      </c>
      <c r="AH373" s="100">
        <f t="shared" si="1021"/>
        <v>-2.8610615867046496E-2</v>
      </c>
      <c r="AI373" s="100">
        <f t="shared" si="1022"/>
        <v>-7.0821815835495142E-2</v>
      </c>
      <c r="AJ373" s="100"/>
    </row>
    <row r="374" spans="2:36">
      <c r="B374" s="125">
        <v>43441</v>
      </c>
      <c r="C374" s="365">
        <v>190451.06</v>
      </c>
      <c r="D374" s="100">
        <f t="shared" si="1025"/>
        <v>-1.7799090259401943E-3</v>
      </c>
      <c r="E374" s="100">
        <f t="shared" si="1026"/>
        <v>-1.3754334899717823E-2</v>
      </c>
      <c r="F374" s="100">
        <f t="shared" si="1040"/>
        <v>-4.0354179643689918E-2</v>
      </c>
      <c r="G374" s="110">
        <f t="shared" si="1038"/>
        <v>-606.39999999999418</v>
      </c>
      <c r="H374" s="100">
        <f t="shared" si="1037"/>
        <v>-3.9811914090642692E-2</v>
      </c>
      <c r="I374" s="100"/>
      <c r="J374" s="362">
        <f t="shared" si="1039"/>
        <v>-606.39999999999418</v>
      </c>
      <c r="K374" s="362"/>
      <c r="L374" s="365">
        <v>6432.01</v>
      </c>
      <c r="M374" s="100">
        <f t="shared" si="1027"/>
        <v>-7.1045014962622305E-2</v>
      </c>
      <c r="N374" s="100">
        <f t="shared" si="1028"/>
        <v>1.893389138042206E-2</v>
      </c>
      <c r="O374" s="362">
        <f t="shared" si="1023"/>
        <v>-13.979999999999563</v>
      </c>
      <c r="P374" s="362"/>
      <c r="Q374" s="365">
        <v>205083.05</v>
      </c>
      <c r="R374" s="100">
        <f t="shared" si="1029"/>
        <v>4.2049009415241249E-2</v>
      </c>
      <c r="S374" s="100">
        <f t="shared" si="1030"/>
        <v>-1.2690883302597194E-2</v>
      </c>
      <c r="T374" s="362">
        <f t="shared" si="1024"/>
        <v>-954.89000000001397</v>
      </c>
      <c r="U374" s="362"/>
      <c r="V374" s="365">
        <v>42838.49</v>
      </c>
      <c r="W374" s="365">
        <v>58651.08</v>
      </c>
      <c r="X374" s="100">
        <f t="shared" si="1031"/>
        <v>-3.3031577688064959E-2</v>
      </c>
      <c r="Y374" s="100">
        <f t="shared" si="1032"/>
        <v>9.0712101939256079E-2</v>
      </c>
      <c r="Z374" s="35">
        <f t="shared" si="1033"/>
        <v>101489.57</v>
      </c>
      <c r="AA374" s="100">
        <f t="shared" si="1034"/>
        <v>0.15552480164773139</v>
      </c>
      <c r="AB374" s="100">
        <f t="shared" si="1035"/>
        <v>1.685253101067704E-2</v>
      </c>
      <c r="AC374" s="100">
        <f t="shared" si="1036"/>
        <v>3.4815378630956795E-2</v>
      </c>
      <c r="AD374" s="100"/>
      <c r="AE374" s="100"/>
      <c r="AF374" s="365">
        <v>473144.46</v>
      </c>
      <c r="AG374" s="100">
        <f t="shared" si="1020"/>
        <v>0.11139524075794682</v>
      </c>
      <c r="AH374" s="100">
        <f t="shared" si="1021"/>
        <v>-2.2806252832712634E-2</v>
      </c>
      <c r="AI374" s="100">
        <f t="shared" si="1022"/>
        <v>-6.1214585287009682E-2</v>
      </c>
      <c r="AJ374" s="100"/>
    </row>
    <row r="375" spans="2:36">
      <c r="B375" s="125">
        <v>43434</v>
      </c>
      <c r="C375" s="365">
        <v>191057.46</v>
      </c>
      <c r="D375" s="100">
        <f t="shared" si="1025"/>
        <v>4.1604413865713097E-3</v>
      </c>
      <c r="E375" s="100">
        <f t="shared" si="1026"/>
        <v>-1.2761108161193749E-2</v>
      </c>
      <c r="F375" s="100">
        <f t="shared" si="1040"/>
        <v>-3.953874323285822E-2</v>
      </c>
      <c r="G375" s="110">
        <f t="shared" si="1038"/>
        <v>-465.63000000000466</v>
      </c>
      <c r="H375" s="100">
        <f t="shared" si="1037"/>
        <v>-3.2834603254681981E-2</v>
      </c>
      <c r="I375" s="100"/>
      <c r="J375" s="362">
        <f t="shared" si="1039"/>
        <v>-465.63000000000466</v>
      </c>
      <c r="K375" s="362"/>
      <c r="L375" s="365">
        <v>6445.99</v>
      </c>
      <c r="M375" s="100">
        <f t="shared" si="1027"/>
        <v>-6.6458794359930989E-2</v>
      </c>
      <c r="N375" s="100">
        <f t="shared" si="1028"/>
        <v>2.7267410265359147E-2</v>
      </c>
      <c r="O375" s="362">
        <f t="shared" si="1023"/>
        <v>67.119999999999891</v>
      </c>
      <c r="P375" s="362"/>
      <c r="Q375" s="365">
        <v>206037.94</v>
      </c>
      <c r="R375" s="100">
        <f t="shared" si="1029"/>
        <v>5.059621829510965E-2</v>
      </c>
      <c r="S375" s="100">
        <f t="shared" si="1030"/>
        <v>-1.1216593913287229E-2</v>
      </c>
      <c r="T375" s="362">
        <f t="shared" si="1024"/>
        <v>77</v>
      </c>
      <c r="U375" s="362"/>
      <c r="V375" s="365">
        <v>43017.33</v>
      </c>
      <c r="W375" s="365">
        <v>59791.74</v>
      </c>
      <c r="X375" s="100">
        <f t="shared" si="1031"/>
        <v>-1.9144961450825247E-2</v>
      </c>
      <c r="Y375" s="100">
        <f t="shared" si="1032"/>
        <v>8.2374267938758822E-2</v>
      </c>
      <c r="Z375" s="35">
        <f t="shared" si="1033"/>
        <v>102809.07</v>
      </c>
      <c r="AA375" s="100">
        <f t="shared" si="1034"/>
        <v>0.15316208293397779</v>
      </c>
      <c r="AB375" s="100">
        <f t="shared" si="1035"/>
        <v>2.0807443055289233E-2</v>
      </c>
      <c r="AC375" s="100">
        <f t="shared" si="1036"/>
        <v>3.7445868115733701E-2</v>
      </c>
      <c r="AD375" s="100"/>
      <c r="AE375" s="100"/>
      <c r="AF375" s="365">
        <v>476653.11</v>
      </c>
      <c r="AG375" s="100">
        <f t="shared" si="1020"/>
        <v>0.1201467985513317</v>
      </c>
      <c r="AH375" s="100">
        <f t="shared" si="1021"/>
        <v>-1.7989940195122546E-2</v>
      </c>
      <c r="AI375" s="100">
        <f t="shared" si="1022"/>
        <v>-6.7897891241514158E-2</v>
      </c>
      <c r="AJ375" s="100"/>
    </row>
    <row r="376" spans="2:36">
      <c r="B376" s="125">
        <v>43427</v>
      </c>
      <c r="C376" s="365">
        <v>191523.09</v>
      </c>
      <c r="D376" s="100">
        <f t="shared" si="1025"/>
        <v>8.8653029575942628E-3</v>
      </c>
      <c r="E376" s="100">
        <f t="shared" si="1026"/>
        <v>-1.2625222306535649E-2</v>
      </c>
      <c r="F376" s="100">
        <f t="shared" si="1040"/>
        <v>-4.0884829563747324E-2</v>
      </c>
      <c r="G376" s="110">
        <f t="shared" si="1038"/>
        <v>-686.69000000000233</v>
      </c>
      <c r="H376" s="100">
        <f t="shared" si="1037"/>
        <v>-2.4794177455267196E-2</v>
      </c>
      <c r="I376" s="100"/>
      <c r="J376" s="362">
        <f t="shared" si="1039"/>
        <v>-686.69000000000233</v>
      </c>
      <c r="K376" s="362"/>
      <c r="L376" s="365">
        <v>6378.87</v>
      </c>
      <c r="M376" s="100">
        <f t="shared" si="1027"/>
        <v>-6.7840499422046383E-2</v>
      </c>
      <c r="N376" s="100">
        <f t="shared" si="1028"/>
        <v>1.2732846775589104E-2</v>
      </c>
      <c r="O376" s="362">
        <f t="shared" si="1023"/>
        <v>36.090000000000146</v>
      </c>
      <c r="P376" s="362"/>
      <c r="Q376" s="365">
        <v>205960.94</v>
      </c>
      <c r="R376" s="100">
        <f t="shared" si="1029"/>
        <v>5.3404758855494984E-2</v>
      </c>
      <c r="S376" s="100">
        <f t="shared" si="1030"/>
        <v>-1.2057344734434993E-2</v>
      </c>
      <c r="T376" s="362">
        <f t="shared" si="1024"/>
        <v>137.67000000001281</v>
      </c>
      <c r="U376" s="362"/>
      <c r="V376" s="365">
        <v>43081.32</v>
      </c>
      <c r="W376" s="365">
        <v>56898.23</v>
      </c>
      <c r="X376" s="100">
        <f t="shared" si="1031"/>
        <v>-3.705352772275497E-2</v>
      </c>
      <c r="Y376" s="100">
        <f t="shared" si="1032"/>
        <v>6.1876478088458406E-2</v>
      </c>
      <c r="Z376" s="35">
        <f t="shared" si="1033"/>
        <v>99979.55</v>
      </c>
      <c r="AA376" s="100">
        <f t="shared" si="1034"/>
        <v>0.14298239035527957</v>
      </c>
      <c r="AB376" s="100">
        <f t="shared" si="1035"/>
        <v>7.7713044346874056E-3</v>
      </c>
      <c r="AC376" s="100">
        <f t="shared" si="1036"/>
        <v>1.6860658950641497E-2</v>
      </c>
      <c r="AD376" s="100"/>
      <c r="AE376" s="100"/>
      <c r="AF376" s="365">
        <v>479318.25</v>
      </c>
      <c r="AG376" s="100">
        <f t="shared" si="1020"/>
        <v>0.12921792067749938</v>
      </c>
      <c r="AH376" s="100">
        <f t="shared" si="1021"/>
        <v>-1.752522325443396E-2</v>
      </c>
      <c r="AI376" s="100">
        <f t="shared" si="1022"/>
        <v>-6.4981834457250143E-2</v>
      </c>
      <c r="AJ376" s="100"/>
    </row>
    <row r="377" spans="2:36">
      <c r="B377" s="125">
        <v>43420</v>
      </c>
      <c r="C377" s="365">
        <v>192209.78</v>
      </c>
      <c r="D377" s="100">
        <f t="shared" si="1025"/>
        <v>1.4576323506062191E-2</v>
      </c>
      <c r="E377" s="100">
        <f t="shared" si="1026"/>
        <v>-1.2754693889144362E-2</v>
      </c>
      <c r="F377" s="100">
        <f t="shared" si="1040"/>
        <v>-3.8957779243434333E-2</v>
      </c>
      <c r="G377" s="110">
        <f t="shared" si="1038"/>
        <v>-897.33999999999651</v>
      </c>
      <c r="H377" s="100">
        <f t="shared" si="1037"/>
        <v>-1.5067723459232059E-2</v>
      </c>
      <c r="I377" s="100"/>
      <c r="J377" s="362">
        <f t="shared" si="1039"/>
        <v>-897.33999999999651</v>
      </c>
      <c r="K377" s="362"/>
      <c r="L377" s="365">
        <v>6342.78</v>
      </c>
      <c r="M377" s="100">
        <f t="shared" si="1027"/>
        <v>-6.7944130548187751E-2</v>
      </c>
      <c r="N377" s="100">
        <f t="shared" si="1028"/>
        <v>4.5899994794843657E-4</v>
      </c>
      <c r="O377" s="362">
        <f t="shared" si="1023"/>
        <v>30.289999999999964</v>
      </c>
      <c r="P377" s="362"/>
      <c r="Q377" s="365">
        <v>205823.27</v>
      </c>
      <c r="R377" s="100">
        <f t="shared" si="1029"/>
        <v>5.8128432809295062E-2</v>
      </c>
      <c r="S377" s="100">
        <f t="shared" si="1030"/>
        <v>-1.2624836307580758E-2</v>
      </c>
      <c r="T377" s="362">
        <f t="shared" si="1024"/>
        <v>-1895.9200000000128</v>
      </c>
      <c r="U377" s="362"/>
      <c r="V377" s="365">
        <v>42488.959999999999</v>
      </c>
      <c r="W377" s="365">
        <v>56505.31</v>
      </c>
      <c r="X377" s="100">
        <f t="shared" si="1031"/>
        <v>-6.5063821023002275E-2</v>
      </c>
      <c r="Y377" s="100">
        <f t="shared" si="1032"/>
        <v>9.5588798434288913E-2</v>
      </c>
      <c r="Z377" s="35">
        <f t="shared" si="1033"/>
        <v>98994.26999999999</v>
      </c>
      <c r="AA377" s="100">
        <f t="shared" si="1034"/>
        <v>0.14662977316612882</v>
      </c>
      <c r="AB377" s="100">
        <f t="shared" si="1035"/>
        <v>7.8884563315194875E-3</v>
      </c>
      <c r="AC377" s="100">
        <f t="shared" si="1036"/>
        <v>2.0337219325315885E-2</v>
      </c>
      <c r="AD377" s="100"/>
      <c r="AE377" s="100"/>
      <c r="AF377" s="365">
        <v>481446.12</v>
      </c>
      <c r="AG377" s="100">
        <f t="shared" si="1020"/>
        <v>0.1402241398657165</v>
      </c>
      <c r="AH377" s="100">
        <f t="shared" si="1021"/>
        <v>-1.2832076677269147E-2</v>
      </c>
      <c r="AI377" s="100">
        <f t="shared" si="1022"/>
        <v>-6.3762516066583064E-2</v>
      </c>
      <c r="AJ377" s="100"/>
    </row>
    <row r="378" spans="2:36">
      <c r="B378" s="125">
        <v>43413</v>
      </c>
      <c r="C378" s="365">
        <v>193107.12</v>
      </c>
      <c r="D378" s="100">
        <f t="shared" si="1025"/>
        <v>2.0224963197177349E-2</v>
      </c>
      <c r="E378" s="100">
        <f t="shared" si="1026"/>
        <v>-1.3240082253192124E-2</v>
      </c>
      <c r="F378" s="100">
        <f t="shared" si="1040"/>
        <v>-3.7445719373384798E-2</v>
      </c>
      <c r="G378" s="110">
        <f t="shared" si="1038"/>
        <v>-419.95999999999185</v>
      </c>
      <c r="H378" s="100">
        <f t="shared" si="1037"/>
        <v>-6.2692270937936547E-3</v>
      </c>
      <c r="I378" s="100"/>
      <c r="J378" s="362">
        <f t="shared" si="1039"/>
        <v>-419.95999999999185</v>
      </c>
      <c r="K378" s="362"/>
      <c r="L378" s="365">
        <v>6312.49</v>
      </c>
      <c r="M378" s="100">
        <f t="shared" si="1027"/>
        <v>-7.0636179068264457E-2</v>
      </c>
      <c r="N378" s="100">
        <f t="shared" si="1028"/>
        <v>-2.1613654187732655E-2</v>
      </c>
      <c r="O378" s="362">
        <f t="shared" si="1023"/>
        <v>37.599999999999454</v>
      </c>
      <c r="P378" s="362"/>
      <c r="Q378" s="365">
        <v>207719.19</v>
      </c>
      <c r="R378" s="100">
        <f t="shared" si="1029"/>
        <v>6.6782531383337132E-2</v>
      </c>
      <c r="S378" s="100">
        <f t="shared" si="1030"/>
        <v>-1.3661262643865413E-2</v>
      </c>
      <c r="T378" s="362">
        <f t="shared" si="1024"/>
        <v>-656.01000000000931</v>
      </c>
      <c r="U378" s="362"/>
      <c r="V378" s="365">
        <v>42613.09</v>
      </c>
      <c r="W378" s="365">
        <v>57194.47</v>
      </c>
      <c r="X378" s="100">
        <f t="shared" si="1031"/>
        <v>-4.7575953718364081E-2</v>
      </c>
      <c r="Y378" s="100">
        <f t="shared" si="1032"/>
        <v>7.5265726294725346E-2</v>
      </c>
      <c r="Z378" s="35">
        <f t="shared" si="1033"/>
        <v>99807.56</v>
      </c>
      <c r="AA378" s="100">
        <f t="shared" si="1034"/>
        <v>0.13945534506784499</v>
      </c>
      <c r="AB378" s="100">
        <f t="shared" si="1035"/>
        <v>-3.8997663733050989E-3</v>
      </c>
      <c r="AC378" s="100">
        <f t="shared" si="1036"/>
        <v>1.9144059396689818E-2</v>
      </c>
      <c r="AD378" s="100"/>
      <c r="AE378" s="100"/>
      <c r="AF378" s="365">
        <v>484186.95</v>
      </c>
      <c r="AG378" s="100">
        <f t="shared" si="1020"/>
        <v>0.14840182605081009</v>
      </c>
      <c r="AH378" s="100">
        <f t="shared" si="1021"/>
        <v>-1.6990184823007553E-2</v>
      </c>
      <c r="AI378" s="100">
        <f t="shared" si="1022"/>
        <v>-6.3900869650250755E-2</v>
      </c>
      <c r="AJ378" s="100"/>
    </row>
    <row r="379" spans="2:36">
      <c r="B379" s="125">
        <v>43406</v>
      </c>
      <c r="C379" s="365">
        <v>193527.08</v>
      </c>
      <c r="D379" s="100">
        <f t="shared" si="1025"/>
        <v>2.5121442677456422E-2</v>
      </c>
      <c r="E379" s="100">
        <f t="shared" si="1026"/>
        <v>-1.3699755543888123E-2</v>
      </c>
      <c r="F379" s="100">
        <f t="shared" si="1040"/>
        <v>-3.6554528013123783E-2</v>
      </c>
      <c r="G379" s="110">
        <f t="shared" si="1038"/>
        <v>-444.95000000001164</v>
      </c>
      <c r="H379" s="100">
        <f t="shared" si="1037"/>
        <v>-3.6811789327670444E-3</v>
      </c>
      <c r="I379" s="100"/>
      <c r="J379" s="362">
        <f t="shared" si="1039"/>
        <v>-444.95000000001164</v>
      </c>
      <c r="K379" s="362"/>
      <c r="L379" s="365">
        <v>6274.89</v>
      </c>
      <c r="M379" s="100">
        <f t="shared" si="1027"/>
        <v>-7.3826543489587476E-2</v>
      </c>
      <c r="N379" s="100">
        <f t="shared" si="1028"/>
        <v>-4.214922584456441E-2</v>
      </c>
      <c r="O379" s="362">
        <f t="shared" si="1023"/>
        <v>-23.779999999999745</v>
      </c>
      <c r="P379" s="362"/>
      <c r="Q379" s="365">
        <v>208375.2</v>
      </c>
      <c r="R379" s="100">
        <f t="shared" si="1029"/>
        <v>7.4371106165757789E-2</v>
      </c>
      <c r="S379" s="100">
        <f t="shared" si="1030"/>
        <v>-1.0342439947256827E-2</v>
      </c>
      <c r="T379" s="362">
        <f t="shared" si="1024"/>
        <v>-99.389999999984866</v>
      </c>
      <c r="U379" s="362"/>
      <c r="V379" s="365">
        <v>43060.24</v>
      </c>
      <c r="W379" s="365">
        <v>57653.24</v>
      </c>
      <c r="X379" s="100">
        <f t="shared" si="1031"/>
        <v>-3.8196089415547738E-2</v>
      </c>
      <c r="Y379" s="100">
        <f t="shared" si="1032"/>
        <v>9.5330998405067327E-2</v>
      </c>
      <c r="Z379" s="35">
        <f t="shared" si="1033"/>
        <v>100713.48</v>
      </c>
      <c r="AA379" s="100">
        <f t="shared" si="1034"/>
        <v>0.14901178817294597</v>
      </c>
      <c r="AB379" s="100">
        <f t="shared" si="1035"/>
        <v>8.9886147819387748E-3</v>
      </c>
      <c r="AC379" s="100">
        <f t="shared" si="1036"/>
        <v>3.3958368367203055E-2</v>
      </c>
      <c r="AD379" s="100"/>
      <c r="AE379" s="100"/>
      <c r="AF379" s="365">
        <v>485385.16</v>
      </c>
      <c r="AG379" s="100">
        <f t="shared" si="1020"/>
        <v>0.15295074151203719</v>
      </c>
      <c r="AH379" s="100">
        <f t="shared" si="1021"/>
        <v>-2.0126320359084904E-2</v>
      </c>
      <c r="AI379" s="100">
        <f t="shared" si="1022"/>
        <v>-6.0734995208518432E-2</v>
      </c>
      <c r="AJ379" s="100"/>
    </row>
    <row r="380" spans="2:36">
      <c r="B380" s="125">
        <v>43399</v>
      </c>
      <c r="C380" s="365">
        <v>193972.03</v>
      </c>
      <c r="D380" s="100">
        <f t="shared" si="1025"/>
        <v>3.0715280862325021E-2</v>
      </c>
      <c r="E380" s="100">
        <f t="shared" si="1026"/>
        <v>-1.4235425783127529E-2</v>
      </c>
      <c r="F380" s="100">
        <f t="shared" si="1040"/>
        <v>-3.5074143108095347E-2</v>
      </c>
      <c r="G380" s="110">
        <f t="shared" si="1038"/>
        <v>-721</v>
      </c>
      <c r="H380" s="100">
        <f t="shared" si="1037"/>
        <v>-1.0349019724578139E-3</v>
      </c>
      <c r="I380" s="100"/>
      <c r="J380" s="362">
        <f t="shared" si="1039"/>
        <v>-721</v>
      </c>
      <c r="K380" s="362"/>
      <c r="L380" s="365">
        <v>6298.67</v>
      </c>
      <c r="M380" s="100">
        <f t="shared" si="1027"/>
        <v>-6.3118955469417065E-2</v>
      </c>
      <c r="N380" s="100">
        <f t="shared" si="1028"/>
        <v>-5.4808663382308553E-2</v>
      </c>
      <c r="O380" s="362">
        <f t="shared" si="1023"/>
        <v>-41.199999999999818</v>
      </c>
      <c r="P380" s="362"/>
      <c r="Q380" s="365">
        <v>208474.59</v>
      </c>
      <c r="R380" s="100">
        <f t="shared" si="1029"/>
        <v>7.834564409314991E-2</v>
      </c>
      <c r="S380" s="100">
        <f t="shared" si="1030"/>
        <v>-1.4999907157741271E-2</v>
      </c>
      <c r="T380" s="362">
        <f t="shared" si="1024"/>
        <v>19.60999999998603</v>
      </c>
      <c r="U380" s="362"/>
      <c r="V380" s="365">
        <v>43253.24</v>
      </c>
      <c r="W380" s="365">
        <v>55955.33</v>
      </c>
      <c r="X380" s="100">
        <f t="shared" si="1031"/>
        <v>-1.3891798861763041E-2</v>
      </c>
      <c r="Y380" s="100">
        <f t="shared" si="1032"/>
        <v>8.5005527280878374E-2</v>
      </c>
      <c r="Z380" s="35">
        <f t="shared" si="1033"/>
        <v>99208.57</v>
      </c>
      <c r="AA380" s="100">
        <f t="shared" si="1034"/>
        <v>0.13849815687103476</v>
      </c>
      <c r="AB380" s="100">
        <f t="shared" si="1035"/>
        <v>-9.2890105689344242E-3</v>
      </c>
      <c r="AC380" s="100">
        <f t="shared" si="1036"/>
        <v>3.9551191587404229E-2</v>
      </c>
      <c r="AD380" s="100"/>
      <c r="AE380" s="100"/>
      <c r="AF380" s="365">
        <v>487868.25</v>
      </c>
      <c r="AG380" s="100">
        <f t="shared" si="1020"/>
        <v>0.16144672019334735</v>
      </c>
      <c r="AH380" s="100">
        <f t="shared" si="1021"/>
        <v>-2.1956353721046779E-2</v>
      </c>
      <c r="AI380" s="100">
        <f t="shared" si="1022"/>
        <v>-5.7057676185328053E-2</v>
      </c>
      <c r="AJ380" s="100"/>
    </row>
    <row r="381" spans="2:36">
      <c r="B381" s="125">
        <v>43392</v>
      </c>
      <c r="C381" s="365">
        <v>194693.03</v>
      </c>
      <c r="D381" s="100">
        <f t="shared" si="1025"/>
        <v>3.7620609727058191E-2</v>
      </c>
      <c r="E381" s="100">
        <f t="shared" si="1026"/>
        <v>-1.2822860819062924E-2</v>
      </c>
      <c r="F381" s="100">
        <f t="shared" si="1040"/>
        <v>-3.2065915737699999E-2</v>
      </c>
      <c r="G381" s="110">
        <f t="shared" si="1038"/>
        <v>-1005.1499999999942</v>
      </c>
      <c r="H381" s="100">
        <f t="shared" si="1037"/>
        <v>3.5368336975301431E-3</v>
      </c>
      <c r="I381" s="100"/>
      <c r="J381" s="362">
        <f t="shared" si="1039"/>
        <v>-1005.1499999999942</v>
      </c>
      <c r="K381" s="362"/>
      <c r="L381" s="365">
        <v>6339.87</v>
      </c>
      <c r="M381" s="100">
        <f t="shared" si="1027"/>
        <v>-5.024231302198421E-2</v>
      </c>
      <c r="N381" s="100">
        <f t="shared" si="1028"/>
        <v>-6.0052602551253415E-2</v>
      </c>
      <c r="O381" s="362">
        <f t="shared" si="1023"/>
        <v>-112.06999999999971</v>
      </c>
      <c r="P381" s="362"/>
      <c r="Q381" s="365">
        <v>208454.98</v>
      </c>
      <c r="R381" s="100">
        <f t="shared" si="1029"/>
        <v>8.4138417114592357E-2</v>
      </c>
      <c r="S381" s="100">
        <f t="shared" si="1030"/>
        <v>-1.6248292338444322E-2</v>
      </c>
      <c r="T381" s="362">
        <f t="shared" si="1024"/>
        <v>-2141.2200000000012</v>
      </c>
      <c r="U381" s="362"/>
      <c r="V381" s="365">
        <v>43598.19</v>
      </c>
      <c r="W381" s="365">
        <v>54621.279999999999</v>
      </c>
      <c r="X381" s="100">
        <f t="shared" si="1031"/>
        <v>1.0127639017975028E-3</v>
      </c>
      <c r="Y381" s="100">
        <f t="shared" si="1032"/>
        <v>9.8415258404077444E-2</v>
      </c>
      <c r="Z381" s="35">
        <f t="shared" si="1033"/>
        <v>98219.47</v>
      </c>
      <c r="AA381" s="100">
        <f t="shared" si="1034"/>
        <v>0.14216362448545961</v>
      </c>
      <c r="AB381" s="100">
        <f t="shared" si="1035"/>
        <v>-2.518395672884902E-3</v>
      </c>
      <c r="AC381" s="100">
        <f t="shared" si="1036"/>
        <v>5.2937010077997393E-2</v>
      </c>
      <c r="AD381" s="100"/>
      <c r="AE381" s="100"/>
      <c r="AF381" s="365">
        <v>487704.38</v>
      </c>
      <c r="AG381" s="100">
        <f t="shared" si="1020"/>
        <v>0.16568331792607185</v>
      </c>
      <c r="AH381" s="100">
        <f t="shared" si="1021"/>
        <v>-2.4274246217111002E-2</v>
      </c>
      <c r="AI381" s="100">
        <f t="shared" si="1022"/>
        <v>-2.5437238442053173E-2</v>
      </c>
      <c r="AJ381" s="100"/>
    </row>
    <row r="382" spans="2:36">
      <c r="B382" s="125">
        <v>43385</v>
      </c>
      <c r="C382" s="365">
        <v>195698.18</v>
      </c>
      <c r="D382" s="100">
        <f t="shared" si="1025"/>
        <v>4.2572293231804899E-2</v>
      </c>
      <c r="E382" s="100">
        <f t="shared" si="1026"/>
        <v>-1.2276054098502024E-2</v>
      </c>
      <c r="F382" s="100">
        <f t="shared" si="1040"/>
        <v>-3.0451584379216055E-2</v>
      </c>
      <c r="G382" s="110">
        <f t="shared" si="1038"/>
        <v>-517</v>
      </c>
      <c r="H382" s="100">
        <f t="shared" si="1037"/>
        <v>9.6516267073241385E-3</v>
      </c>
      <c r="I382" s="100"/>
      <c r="J382" s="362">
        <f t="shared" si="1039"/>
        <v>-517</v>
      </c>
      <c r="K382" s="362"/>
      <c r="L382" s="365">
        <v>6451.94</v>
      </c>
      <c r="M382" s="100">
        <f t="shared" si="1027"/>
        <v>-3.3653205284702087E-2</v>
      </c>
      <c r="N382" s="100">
        <f t="shared" si="1028"/>
        <v>-5.8793838630949606E-2</v>
      </c>
      <c r="O382" s="362">
        <f t="shared" si="1023"/>
        <v>-99.070000000000618</v>
      </c>
      <c r="P382" s="362"/>
      <c r="Q382" s="365">
        <v>210596.2</v>
      </c>
      <c r="R382" s="100">
        <f t="shared" si="1029"/>
        <v>9.2309154172312571E-2</v>
      </c>
      <c r="S382" s="100">
        <f t="shared" si="1030"/>
        <v>-1.7339648727581092E-2</v>
      </c>
      <c r="T382" s="362">
        <f t="shared" si="1024"/>
        <v>43.370000000024447</v>
      </c>
      <c r="U382" s="362"/>
      <c r="V382" s="365">
        <v>43658.41</v>
      </c>
      <c r="W382" s="365">
        <v>56539.9</v>
      </c>
      <c r="X382" s="100">
        <f t="shared" si="1031"/>
        <v>1.4595508845382722E-2</v>
      </c>
      <c r="Y382" s="100">
        <f t="shared" si="1032"/>
        <v>9.2739627169103653E-2</v>
      </c>
      <c r="Z382" s="35">
        <f t="shared" si="1033"/>
        <v>100198.31</v>
      </c>
      <c r="AA382" s="100">
        <f t="shared" si="1034"/>
        <v>0.13858545983662937</v>
      </c>
      <c r="AB382" s="100">
        <f t="shared" si="1035"/>
        <v>9.9931787039696219E-4</v>
      </c>
      <c r="AC382" s="100">
        <f t="shared" si="1036"/>
        <v>5.7258922434505283E-2</v>
      </c>
      <c r="AD382" s="100"/>
      <c r="AE382" s="100"/>
      <c r="AF382" s="365">
        <v>492555.56</v>
      </c>
      <c r="AG382" s="100">
        <f t="shared" si="1020"/>
        <v>0.17777062719840156</v>
      </c>
      <c r="AH382" s="100">
        <f t="shared" si="1021"/>
        <v>-2.1382029804605868E-2</v>
      </c>
      <c r="AI382" s="100">
        <f t="shared" si="1022"/>
        <v>1.6391679096775852E-3</v>
      </c>
      <c r="AJ382" s="100"/>
    </row>
    <row r="383" spans="2:36">
      <c r="B383" s="125">
        <v>43378</v>
      </c>
      <c r="C383" s="365">
        <v>196215.18</v>
      </c>
      <c r="D383" s="100">
        <f t="shared" si="1025"/>
        <v>4.8360236581960217E-2</v>
      </c>
      <c r="E383" s="100">
        <f t="shared" si="1026"/>
        <v>-1.1309900940110059E-2</v>
      </c>
      <c r="F383" s="100">
        <f t="shared" si="1040"/>
        <v>-2.6007557437777998E-2</v>
      </c>
      <c r="G383" s="110">
        <f t="shared" si="1038"/>
        <v>-558</v>
      </c>
      <c r="H383" s="100">
        <f t="shared" si="1037"/>
        <v>1.0897424569676703E-2</v>
      </c>
      <c r="I383" s="100"/>
      <c r="J383" s="362">
        <f t="shared" si="1039"/>
        <v>-558</v>
      </c>
      <c r="K383" s="362"/>
      <c r="L383" s="365">
        <v>6551.01</v>
      </c>
      <c r="M383" s="100">
        <f t="shared" si="1027"/>
        <v>-1.6810695450411407E-2</v>
      </c>
      <c r="N383" s="100">
        <f t="shared" si="1028"/>
        <v>-5.0951003301601808E-2</v>
      </c>
      <c r="O383" s="362">
        <f t="shared" si="1023"/>
        <v>-112.89999999999964</v>
      </c>
      <c r="P383" s="362"/>
      <c r="Q383" s="365">
        <v>210552.83</v>
      </c>
      <c r="R383" s="100">
        <f t="shared" si="1029"/>
        <v>9.9308543958645829E-2</v>
      </c>
      <c r="S383" s="100">
        <f t="shared" si="1030"/>
        <v>-1.5212989191809771E-2</v>
      </c>
      <c r="T383" s="362">
        <f t="shared" si="1024"/>
        <v>-1096.4800000000105</v>
      </c>
      <c r="U383" s="362"/>
      <c r="V383" s="365">
        <v>44365.98</v>
      </c>
      <c r="W383" s="365">
        <v>55450.29</v>
      </c>
      <c r="X383" s="100">
        <f t="shared" si="1031"/>
        <v>3.5584188228703552E-2</v>
      </c>
      <c r="Y383" s="100">
        <f t="shared" si="1032"/>
        <v>9.0288597587495939E-2</v>
      </c>
      <c r="Z383" s="35">
        <f t="shared" si="1033"/>
        <v>99816.27</v>
      </c>
      <c r="AA383" s="100">
        <f t="shared" si="1034"/>
        <v>0.13736581157079927</v>
      </c>
      <c r="AB383" s="100">
        <f t="shared" si="1035"/>
        <v>1.7753954751998761E-2</v>
      </c>
      <c r="AC383" s="100">
        <f t="shared" si="1036"/>
        <v>6.5276618342866286E-2</v>
      </c>
      <c r="AD383" s="100"/>
      <c r="AE383" s="100"/>
      <c r="AF383" s="365">
        <v>495354.83</v>
      </c>
      <c r="AG383" s="100">
        <f t="shared" ref="AG383:AG446" si="1041">(AF383-AF435)/AF435</f>
        <v>0.18685208804504549</v>
      </c>
      <c r="AH383" s="100">
        <f t="shared" ref="AH383:AH446" si="1042">(AF383-AF387)/AF387</f>
        <v>-1.7146075193117945E-2</v>
      </c>
      <c r="AI383" s="100">
        <f t="shared" si="1022"/>
        <v>9.1865538586315132E-3</v>
      </c>
      <c r="AJ383" s="100"/>
    </row>
    <row r="384" spans="2:36">
      <c r="B384" s="125">
        <v>43371</v>
      </c>
      <c r="C384" s="365">
        <v>196773.18</v>
      </c>
      <c r="D384" s="100">
        <f t="shared" si="1025"/>
        <v>5.3232193560791022E-2</v>
      </c>
      <c r="E384" s="100">
        <f t="shared" si="1026"/>
        <v>-1.0805357922862531E-2</v>
      </c>
      <c r="F384" s="100">
        <f t="shared" si="1040"/>
        <v>-1.7319801926994956E-2</v>
      </c>
      <c r="G384" s="110">
        <f t="shared" si="1038"/>
        <v>-448.80000000001746</v>
      </c>
      <c r="H384" s="100">
        <f t="shared" si="1037"/>
        <v>1.5489303164304694E-2</v>
      </c>
      <c r="I384" s="100"/>
      <c r="J384" s="362">
        <f t="shared" si="1039"/>
        <v>-448.80000000001746</v>
      </c>
      <c r="K384" s="362"/>
      <c r="L384" s="365">
        <v>6663.91</v>
      </c>
      <c r="M384" s="100">
        <f t="shared" si="1027"/>
        <v>-1.3203011665408409E-3</v>
      </c>
      <c r="N384" s="100">
        <f t="shared" si="1028"/>
        <v>-4.4578800373915428E-2</v>
      </c>
      <c r="O384" s="362">
        <f t="shared" si="1023"/>
        <v>-81.010000000000218</v>
      </c>
      <c r="P384" s="362"/>
      <c r="Q384" s="365">
        <v>211649.31</v>
      </c>
      <c r="R384" s="100">
        <f t="shared" si="1029"/>
        <v>0.10640255525718571</v>
      </c>
      <c r="S384" s="100">
        <f t="shared" si="1030"/>
        <v>-1.2519188636650526E-2</v>
      </c>
      <c r="T384" s="362">
        <f t="shared" si="1024"/>
        <v>-248.64999999999418</v>
      </c>
      <c r="U384" s="362"/>
      <c r="V384" s="365">
        <v>44354.239999999998</v>
      </c>
      <c r="W384" s="365">
        <v>55784.52</v>
      </c>
      <c r="X384" s="100">
        <f t="shared" si="1031"/>
        <v>4.2154221730891374E-2</v>
      </c>
      <c r="Y384" s="100">
        <f t="shared" si="1032"/>
        <v>8.6426206418665524E-2</v>
      </c>
      <c r="Z384" s="35">
        <f t="shared" si="1033"/>
        <v>100138.76</v>
      </c>
      <c r="AA384" s="100">
        <f t="shared" si="1034"/>
        <v>0.13506731540333977</v>
      </c>
      <c r="AB384" s="100">
        <f t="shared" si="1035"/>
        <v>1.0499781782221126E-2</v>
      </c>
      <c r="AC384" s="100">
        <f t="shared" si="1036"/>
        <v>6.6361428375489986E-2</v>
      </c>
      <c r="AD384" s="100"/>
      <c r="AE384" s="100"/>
      <c r="AF384" s="365">
        <v>498820.53</v>
      </c>
      <c r="AG384" s="100">
        <f t="shared" si="1041"/>
        <v>0.19572154018800197</v>
      </c>
      <c r="AH384" s="100">
        <f t="shared" si="1042"/>
        <v>-2.4549178111886037E-2</v>
      </c>
      <c r="AI384" s="100">
        <f t="shared" ref="AI384:AI447" si="1043">(AF384-AF397)/AF397</f>
        <v>3.284511048202924E-2</v>
      </c>
      <c r="AJ384" s="100"/>
    </row>
    <row r="385" spans="2:36">
      <c r="B385" s="125">
        <v>43364</v>
      </c>
      <c r="C385" s="365">
        <v>197221.98</v>
      </c>
      <c r="D385" s="100">
        <f t="shared" si="1025"/>
        <v>6.1372229330734072E-2</v>
      </c>
      <c r="E385" s="100">
        <f t="shared" si="1026"/>
        <v>-1.2345754438928326E-2</v>
      </c>
      <c r="F385" s="100">
        <f t="shared" si="1040"/>
        <v>-8.5989928247054287E-3</v>
      </c>
      <c r="G385" s="110">
        <f t="shared" si="1038"/>
        <v>-908.45999999999185</v>
      </c>
      <c r="H385" s="100">
        <f t="shared" si="1037"/>
        <v>1.903739290255493E-2</v>
      </c>
      <c r="I385" s="100"/>
      <c r="J385" s="362">
        <f t="shared" si="1039"/>
        <v>-908.45999999999185</v>
      </c>
      <c r="K385" s="362"/>
      <c r="L385" s="365">
        <v>6744.92</v>
      </c>
      <c r="M385" s="100">
        <f t="shared" si="1027"/>
        <v>1.4391140026740017E-2</v>
      </c>
      <c r="N385" s="100">
        <f t="shared" si="1028"/>
        <v>-4.4019559209127618E-2</v>
      </c>
      <c r="O385" s="362">
        <f t="shared" si="1023"/>
        <v>-110.05000000000018</v>
      </c>
      <c r="P385" s="362"/>
      <c r="Q385" s="365">
        <v>211897.96</v>
      </c>
      <c r="R385" s="100">
        <f t="shared" si="1029"/>
        <v>0.11401047526909729</v>
      </c>
      <c r="S385" s="100">
        <f t="shared" si="1030"/>
        <v>-7.0105077013426246E-3</v>
      </c>
      <c r="T385" s="362">
        <f t="shared" si="1024"/>
        <v>-2414.3399999999965</v>
      </c>
      <c r="U385" s="362"/>
      <c r="V385" s="365">
        <v>44701.05</v>
      </c>
      <c r="W385" s="365">
        <v>53766.400000000001</v>
      </c>
      <c r="X385" s="100">
        <f t="shared" si="1031"/>
        <v>4.5641042435187018E-2</v>
      </c>
      <c r="Y385" s="100">
        <f t="shared" si="1032"/>
        <v>9.2303266605665374E-2</v>
      </c>
      <c r="Z385" s="35">
        <f t="shared" si="1033"/>
        <v>98467.450000000012</v>
      </c>
      <c r="AA385" s="100">
        <f t="shared" si="1034"/>
        <v>0.13532038955399789</v>
      </c>
      <c r="AB385" s="100">
        <f t="shared" si="1035"/>
        <v>1.4815639017114297E-3</v>
      </c>
      <c r="AC385" s="100">
        <f t="shared" si="1036"/>
        <v>7.0614200754440068E-2</v>
      </c>
      <c r="AD385" s="100"/>
      <c r="AE385" s="100"/>
      <c r="AF385" s="365">
        <v>499837.56</v>
      </c>
      <c r="AG385" s="100">
        <f t="shared" si="1041"/>
        <v>0.19604095684987918</v>
      </c>
      <c r="AH385" s="100">
        <f t="shared" si="1042"/>
        <v>-2.4954300361890742E-2</v>
      </c>
      <c r="AI385" s="100">
        <f t="shared" si="1043"/>
        <v>9.8805772733040295E-2</v>
      </c>
      <c r="AJ385" s="100"/>
    </row>
    <row r="386" spans="2:36">
      <c r="B386" s="125">
        <v>43357</v>
      </c>
      <c r="C386" s="365">
        <v>198130.44</v>
      </c>
      <c r="D386" s="100">
        <f t="shared" si="1025"/>
        <v>6.8777655632544982E-2</v>
      </c>
      <c r="E386" s="100">
        <f t="shared" si="1026"/>
        <v>-9.3546849849394115E-3</v>
      </c>
      <c r="F386" s="100">
        <f t="shared" si="1040"/>
        <v>-1.0951477824341419E-3</v>
      </c>
      <c r="G386" s="110">
        <f t="shared" si="1038"/>
        <v>-329.29999999998836</v>
      </c>
      <c r="H386" s="100">
        <f t="shared" si="1037"/>
        <v>2.637534794140272E-2</v>
      </c>
      <c r="I386" s="100"/>
      <c r="J386" s="362">
        <f t="shared" si="1039"/>
        <v>-329.29999999998836</v>
      </c>
      <c r="K386" s="362"/>
      <c r="L386" s="365">
        <v>6854.97</v>
      </c>
      <c r="M386" s="100">
        <f t="shared" si="1027"/>
        <v>2.9480361693851802E-2</v>
      </c>
      <c r="N386" s="100">
        <f t="shared" si="1028"/>
        <v>-3.2398899004869752E-2</v>
      </c>
      <c r="O386" s="362">
        <f t="shared" si="1023"/>
        <v>-47.739999999999782</v>
      </c>
      <c r="P386" s="362"/>
      <c r="Q386" s="365">
        <v>214312.3</v>
      </c>
      <c r="R386" s="100">
        <f t="shared" si="1029"/>
        <v>0.13263930082483963</v>
      </c>
      <c r="S386" s="100">
        <f t="shared" si="1030"/>
        <v>4.0469248576084924E-3</v>
      </c>
      <c r="T386" s="362">
        <f t="shared" si="1024"/>
        <v>506.84999999997672</v>
      </c>
      <c r="U386" s="362"/>
      <c r="V386" s="365">
        <v>44382.6</v>
      </c>
      <c r="W386" s="365">
        <v>55715.68</v>
      </c>
      <c r="X386" s="100">
        <f t="shared" si="1031"/>
        <v>3.2905587766347916E-2</v>
      </c>
      <c r="Y386" s="100">
        <f t="shared" si="1032"/>
        <v>0.10540360478399913</v>
      </c>
      <c r="Z386" s="35">
        <f t="shared" si="1033"/>
        <v>100098.28</v>
      </c>
      <c r="AA386" s="100">
        <f t="shared" si="1034"/>
        <v>0.15244986152518597</v>
      </c>
      <c r="AB386" s="100">
        <f t="shared" si="1035"/>
        <v>3.1716286957284401E-2</v>
      </c>
      <c r="AC386" s="100">
        <f t="shared" si="1036"/>
        <v>7.204077123574161E-2</v>
      </c>
      <c r="AD386" s="100"/>
      <c r="AE386" s="100"/>
      <c r="AF386" s="365">
        <v>503317.51</v>
      </c>
      <c r="AG386" s="100">
        <f t="shared" si="1041"/>
        <v>0.21704575166306669</v>
      </c>
      <c r="AH386" s="100">
        <f t="shared" si="1042"/>
        <v>-2.1230622479557149E-2</v>
      </c>
      <c r="AI386" s="100">
        <f t="shared" si="1043"/>
        <v>0.10274311884736269</v>
      </c>
      <c r="AJ386" s="100"/>
    </row>
    <row r="387" spans="2:36">
      <c r="B387" s="125">
        <v>43350</v>
      </c>
      <c r="C387" s="365">
        <v>198459.74</v>
      </c>
      <c r="D387" s="100">
        <f t="shared" si="1025"/>
        <v>7.3131005210256311E-2</v>
      </c>
      <c r="E387" s="100">
        <f t="shared" si="1026"/>
        <v>-1.0765256770205648E-2</v>
      </c>
      <c r="F387" s="100">
        <f t="shared" si="1040"/>
        <v>4.6369986027902793E-3</v>
      </c>
      <c r="G387" s="110">
        <f t="shared" si="1038"/>
        <v>-462.86999999999534</v>
      </c>
      <c r="H387" s="100">
        <f t="shared" si="1037"/>
        <v>2.9047797689124577E-2</v>
      </c>
      <c r="I387" s="100"/>
      <c r="J387" s="362">
        <f t="shared" si="1039"/>
        <v>-462.86999999999534</v>
      </c>
      <c r="K387" s="362"/>
      <c r="L387" s="365">
        <v>6902.71</v>
      </c>
      <c r="M387" s="100">
        <f t="shared" si="1027"/>
        <v>3.509079730682145E-2</v>
      </c>
      <c r="N387" s="100">
        <f t="shared" si="1028"/>
        <v>-3.3757613170452408E-2</v>
      </c>
      <c r="O387" s="362">
        <f t="shared" ref="O387:O450" si="1044">L387-L388</f>
        <v>-72.130000000000109</v>
      </c>
      <c r="P387" s="362"/>
      <c r="Q387" s="365">
        <v>213805.45</v>
      </c>
      <c r="R387" s="100">
        <f t="shared" si="1029"/>
        <v>0.13025013045386644</v>
      </c>
      <c r="S387" s="100">
        <f t="shared" si="1030"/>
        <v>-6.8446540247127739E-3</v>
      </c>
      <c r="T387" s="362">
        <f t="shared" ref="T387:T450" si="1045">Q387-Q388</f>
        <v>-527.12999999997555</v>
      </c>
      <c r="U387" s="362"/>
      <c r="V387" s="365">
        <v>44301.85</v>
      </c>
      <c r="W387" s="365">
        <v>53773.2</v>
      </c>
      <c r="X387" s="100">
        <f t="shared" si="1031"/>
        <v>3.297356420921705E-2</v>
      </c>
      <c r="Y387" s="100">
        <f t="shared" si="1032"/>
        <v>7.146593202125584E-2</v>
      </c>
      <c r="Z387" s="35">
        <f t="shared" si="1033"/>
        <v>98075.049999999988</v>
      </c>
      <c r="AA387" s="100">
        <f t="shared" si="1034"/>
        <v>0.13180008687419512</v>
      </c>
      <c r="AB387" s="100">
        <f t="shared" si="1035"/>
        <v>1.4532424450944834E-3</v>
      </c>
      <c r="AC387" s="100">
        <f t="shared" si="1036"/>
        <v>5.3729033139774396E-2</v>
      </c>
      <c r="AD387" s="100"/>
      <c r="AE387" s="100"/>
      <c r="AF387" s="365">
        <v>503996.39</v>
      </c>
      <c r="AG387" s="100">
        <f t="shared" si="1041"/>
        <v>0.22124842578375337</v>
      </c>
      <c r="AH387" s="100">
        <f t="shared" si="1042"/>
        <v>-2.5602440589501521E-2</v>
      </c>
      <c r="AI387" s="100">
        <f t="shared" si="1043"/>
        <v>0.10155890716967647</v>
      </c>
      <c r="AJ387" s="100"/>
    </row>
    <row r="388" spans="2:36">
      <c r="B388" s="125">
        <v>43343</v>
      </c>
      <c r="C388" s="365">
        <v>198922.61</v>
      </c>
      <c r="D388" s="100">
        <f t="shared" si="1025"/>
        <v>7.698454348219308E-2</v>
      </c>
      <c r="E388" s="100">
        <f t="shared" si="1026"/>
        <v>-9.6936930980857979E-3</v>
      </c>
      <c r="F388" s="100">
        <f t="shared" si="1040"/>
        <v>1.2883028922492223E-2</v>
      </c>
      <c r="G388" s="110">
        <f t="shared" si="1038"/>
        <v>-764.66000000000349</v>
      </c>
      <c r="H388" s="100">
        <f t="shared" si="1037"/>
        <v>3.0789109181271267E-2</v>
      </c>
      <c r="I388" s="100"/>
      <c r="J388" s="362">
        <f t="shared" si="1039"/>
        <v>-764.66000000000349</v>
      </c>
      <c r="K388" s="362"/>
      <c r="L388" s="365">
        <v>6974.84</v>
      </c>
      <c r="M388" s="100">
        <f t="shared" si="1027"/>
        <v>4.0612416320160896E-2</v>
      </c>
      <c r="N388" s="100">
        <f t="shared" si="1028"/>
        <v>-2.5114193544780124E-2</v>
      </c>
      <c r="O388" s="362">
        <f t="shared" si="1044"/>
        <v>-80.659999999999854</v>
      </c>
      <c r="P388" s="362"/>
      <c r="Q388" s="365">
        <v>214332.58</v>
      </c>
      <c r="R388" s="100">
        <f t="shared" si="1029"/>
        <v>0.14006103266382075</v>
      </c>
      <c r="S388" s="100">
        <f t="shared" si="1030"/>
        <v>1.4502701799284684E-3</v>
      </c>
      <c r="T388" s="362">
        <f t="shared" si="1045"/>
        <v>938.61999999999534</v>
      </c>
      <c r="U388" s="362"/>
      <c r="V388" s="365">
        <v>43856.97</v>
      </c>
      <c r="W388" s="365">
        <v>55241.279999999999</v>
      </c>
      <c r="X388" s="100">
        <f t="shared" si="1031"/>
        <v>3.4310296602954517E-2</v>
      </c>
      <c r="Y388" s="100">
        <f t="shared" si="1032"/>
        <v>7.5406562981758449E-2</v>
      </c>
      <c r="Z388" s="35">
        <f t="shared" si="1033"/>
        <v>99098.25</v>
      </c>
      <c r="AA388" s="100">
        <f t="shared" si="1034"/>
        <v>0.11948404317330867</v>
      </c>
      <c r="AB388" s="100">
        <f t="shared" si="1035"/>
        <v>1.7375875384756684E-2</v>
      </c>
      <c r="AC388" s="100">
        <f t="shared" si="1036"/>
        <v>5.6823108042608567E-2</v>
      </c>
      <c r="AD388" s="100"/>
      <c r="AE388" s="100"/>
      <c r="AF388" s="365">
        <v>511374.35</v>
      </c>
      <c r="AG388" s="100">
        <f t="shared" si="1041"/>
        <v>0.23634087893691211</v>
      </c>
      <c r="AH388" s="100">
        <f t="shared" si="1042"/>
        <v>-1.0443518085738809E-2</v>
      </c>
      <c r="AI388" s="100">
        <f t="shared" si="1043"/>
        <v>0.11014015408363301</v>
      </c>
      <c r="AJ388" s="100"/>
    </row>
    <row r="389" spans="2:36">
      <c r="B389" s="125">
        <v>43332</v>
      </c>
      <c r="C389" s="365">
        <v>199687.27</v>
      </c>
      <c r="D389" s="100">
        <f t="shared" si="1025"/>
        <v>7.9586724940313464E-2</v>
      </c>
      <c r="E389" s="100">
        <f t="shared" si="1026"/>
        <v>-6.6433283440137389E-3</v>
      </c>
      <c r="F389" s="100">
        <f t="shared" si="1040"/>
        <v>2.3248855689398242E-2</v>
      </c>
      <c r="G389" s="110">
        <f t="shared" si="1038"/>
        <v>-314.12000000002445</v>
      </c>
      <c r="H389" s="100">
        <f t="shared" si="1037"/>
        <v>3.6792649590497849E-2</v>
      </c>
      <c r="I389" s="100"/>
      <c r="J389" s="362">
        <f t="shared" si="1039"/>
        <v>-314.12000000002445</v>
      </c>
      <c r="K389" s="362"/>
      <c r="L389" s="365">
        <v>7055.5</v>
      </c>
      <c r="M389" s="100">
        <f t="shared" si="1027"/>
        <v>5.1642338758360044E-2</v>
      </c>
      <c r="N389" s="100">
        <f t="shared" si="1028"/>
        <v>-1.4231504353560485E-2</v>
      </c>
      <c r="O389" s="362">
        <f t="shared" si="1044"/>
        <v>-29</v>
      </c>
      <c r="P389" s="362"/>
      <c r="Q389" s="365">
        <v>213393.96</v>
      </c>
      <c r="R389" s="100">
        <f t="shared" si="1029"/>
        <v>0.13577728937853706</v>
      </c>
      <c r="S389" s="100">
        <f t="shared" si="1030"/>
        <v>1.3808560030820324E-3</v>
      </c>
      <c r="T389" s="362">
        <f t="shared" si="1045"/>
        <v>-54.529999999998836</v>
      </c>
      <c r="U389" s="362"/>
      <c r="V389" s="365">
        <v>44739.06</v>
      </c>
      <c r="W389" s="365">
        <v>53582.720000000001</v>
      </c>
      <c r="X389" s="100">
        <f t="shared" si="1031"/>
        <v>6.3953915606277417E-2</v>
      </c>
      <c r="Y389" s="100">
        <f t="shared" si="1032"/>
        <v>8.3459777738235902E-2</v>
      </c>
      <c r="Z389" s="35">
        <f t="shared" si="1033"/>
        <v>98321.78</v>
      </c>
      <c r="AA389" s="100">
        <f t="shared" si="1034"/>
        <v>0.13667428443533572</v>
      </c>
      <c r="AB389" s="100">
        <f t="shared" si="1035"/>
        <v>3.0259014498390621E-2</v>
      </c>
      <c r="AC389" s="100">
        <f t="shared" si="1036"/>
        <v>7.4496139610279316E-2</v>
      </c>
      <c r="AD389" s="100"/>
      <c r="AE389" s="100"/>
      <c r="AF389" s="365">
        <v>512629.88</v>
      </c>
      <c r="AG389" s="100">
        <f t="shared" si="1041"/>
        <v>0.24369060925909361</v>
      </c>
      <c r="AH389" s="100">
        <f t="shared" si="1042"/>
        <v>-9.1988763277043983E-3</v>
      </c>
      <c r="AI389" s="100">
        <f t="shared" si="1043"/>
        <v>0.11898920519943847</v>
      </c>
      <c r="AJ389" s="100"/>
    </row>
    <row r="390" spans="2:36">
      <c r="B390" s="125">
        <v>43329</v>
      </c>
      <c r="C390" s="365">
        <v>200001.39</v>
      </c>
      <c r="D390" s="100">
        <f t="shared" si="1025"/>
        <v>8.5577192225128509E-2</v>
      </c>
      <c r="E390" s="100">
        <f t="shared" si="1026"/>
        <v>-5.6749217943901772E-3</v>
      </c>
      <c r="F390" s="100">
        <f t="shared" si="1040"/>
        <v>2.9208741070839993E-2</v>
      </c>
      <c r="G390" s="110">
        <f t="shared" si="1038"/>
        <v>-618.06999999997788</v>
      </c>
      <c r="H390" s="100">
        <f t="shared" si="1037"/>
        <v>3.8624299744889755E-2</v>
      </c>
      <c r="I390" s="100"/>
      <c r="J390" s="362">
        <f t="shared" si="1039"/>
        <v>-618.06999999997788</v>
      </c>
      <c r="K390" s="362"/>
      <c r="L390" s="365">
        <v>7084.5</v>
      </c>
      <c r="M390" s="100">
        <f t="shared" si="1027"/>
        <v>6.0146021665317434E-2</v>
      </c>
      <c r="N390" s="100">
        <f t="shared" si="1028"/>
        <v>-1.0685628583637587E-2</v>
      </c>
      <c r="O390" s="362">
        <f t="shared" si="1044"/>
        <v>-59.369999999999891</v>
      </c>
      <c r="P390" s="362"/>
      <c r="Q390" s="365">
        <v>213448.49</v>
      </c>
      <c r="R390" s="100">
        <f t="shared" si="1029"/>
        <v>0.14438792907478964</v>
      </c>
      <c r="S390" s="100">
        <f t="shared" si="1030"/>
        <v>5.5691825656389712E-3</v>
      </c>
      <c r="T390" s="362">
        <f t="shared" si="1045"/>
        <v>-1830.4700000000012</v>
      </c>
      <c r="U390" s="362"/>
      <c r="V390" s="365">
        <v>45445.84</v>
      </c>
      <c r="W390" s="365">
        <v>51575.29</v>
      </c>
      <c r="X390" s="100">
        <f t="shared" si="1031"/>
        <v>8.5988014565280602E-2</v>
      </c>
      <c r="Y390" s="100">
        <f t="shared" si="1032"/>
        <v>5.3803868332365605E-2</v>
      </c>
      <c r="Z390" s="35">
        <f t="shared" si="1033"/>
        <v>97021.13</v>
      </c>
      <c r="AA390" s="100">
        <f t="shared" si="1034"/>
        <v>0.14084993623802586</v>
      </c>
      <c r="AB390" s="100">
        <f t="shared" si="1035"/>
        <v>4.0090508904076748E-2</v>
      </c>
      <c r="AC390" s="100">
        <f t="shared" si="1036"/>
        <v>6.8638458993266718E-2</v>
      </c>
      <c r="AD390" s="100"/>
      <c r="AE390" s="100"/>
      <c r="AF390" s="365">
        <v>514235.04</v>
      </c>
      <c r="AG390" s="100">
        <f t="shared" si="1041"/>
        <v>0.25462875717653877</v>
      </c>
      <c r="AH390" s="100">
        <f t="shared" si="1042"/>
        <v>2.7578060037642526E-2</v>
      </c>
      <c r="AI390" s="100">
        <f t="shared" si="1043"/>
        <v>0.13250662312664072</v>
      </c>
      <c r="AJ390" s="100"/>
    </row>
    <row r="391" spans="2:36">
      <c r="B391" s="125">
        <v>43322</v>
      </c>
      <c r="C391" s="365">
        <v>200619.46</v>
      </c>
      <c r="D391" s="100">
        <f t="shared" ref="D391:D454" si="1046">(C391-C443)/C443</f>
        <v>9.0355803589553155E-2</v>
      </c>
      <c r="E391" s="100">
        <f t="shared" ref="E391:E454" si="1047">(C391-C395)/C395</f>
        <v>-6.0700636781740184E-3</v>
      </c>
      <c r="F391" s="100">
        <f t="shared" si="1040"/>
        <v>3.2831911019093059E-2</v>
      </c>
      <c r="G391" s="110">
        <f t="shared" si="1038"/>
        <v>-250.32000000000698</v>
      </c>
      <c r="H391" s="100">
        <f t="shared" si="1037"/>
        <v>4.2804587396116915E-2</v>
      </c>
      <c r="I391" s="100"/>
      <c r="J391" s="362">
        <f t="shared" si="1039"/>
        <v>-250.32000000000698</v>
      </c>
      <c r="K391" s="362"/>
      <c r="L391" s="365">
        <v>7143.87</v>
      </c>
      <c r="M391" s="100">
        <f t="shared" ref="M391:M454" si="1048">(L391-L443)/L443</f>
        <v>6.7204959665371961E-2</v>
      </c>
      <c r="N391" s="100">
        <f t="shared" ref="N391:N454" si="1049">(L391-L395)/L395</f>
        <v>-8.4375945568562517E-3</v>
      </c>
      <c r="O391" s="362">
        <f t="shared" si="1044"/>
        <v>-10.650000000000546</v>
      </c>
      <c r="P391" s="362"/>
      <c r="Q391" s="365">
        <v>215278.96</v>
      </c>
      <c r="R391" s="100">
        <f t="shared" ref="R391:R454" si="1050">(Q391-Q443)/Q443</f>
        <v>0.15564438490358681</v>
      </c>
      <c r="S391" s="100">
        <f t="shared" ref="S391:S454" si="1051">(Q391-Q395)/Q395</f>
        <v>8.2608189629635072E-3</v>
      </c>
      <c r="T391" s="362">
        <f t="shared" si="1045"/>
        <v>1256.7699999999895</v>
      </c>
      <c r="U391" s="362"/>
      <c r="V391" s="365">
        <v>44741.72</v>
      </c>
      <c r="W391" s="365">
        <v>53191.01</v>
      </c>
      <c r="X391" s="100">
        <f t="shared" ref="X391:X454" si="1052">(V391-V404)/V404</f>
        <v>7.5578738399930276E-2</v>
      </c>
      <c r="Y391" s="100">
        <f t="shared" ref="Y391:Y454" si="1053">(W391-W404)/W404</f>
        <v>5.7500576554510227E-2</v>
      </c>
      <c r="Z391" s="35">
        <f t="shared" ref="Z391:Z454" si="1054">V391+W391</f>
        <v>97932.73000000001</v>
      </c>
      <c r="AA391" s="100">
        <f t="shared" ref="AA391:AA454" si="1055">(Z391-Z443)/Z443</f>
        <v>0.14087589752789947</v>
      </c>
      <c r="AB391" s="100">
        <f t="shared" ref="AB391:AB454" si="1056">(Z391-Z395)/Z395</f>
        <v>3.3353283013150242E-2</v>
      </c>
      <c r="AC391" s="100">
        <f t="shared" si="1036"/>
        <v>6.5683815757730454E-2</v>
      </c>
      <c r="AD391" s="100"/>
      <c r="AE391" s="100"/>
      <c r="AF391" s="365">
        <v>517238.97</v>
      </c>
      <c r="AG391" s="100">
        <f t="shared" si="1041"/>
        <v>0.25642233150124549</v>
      </c>
      <c r="AH391" s="100">
        <f t="shared" si="1042"/>
        <v>5.1834257076011206E-2</v>
      </c>
      <c r="AI391" s="100">
        <f t="shared" si="1043"/>
        <v>0.14058370464194933</v>
      </c>
      <c r="AJ391" s="100"/>
    </row>
    <row r="392" spans="2:36">
      <c r="B392" s="125">
        <v>43315</v>
      </c>
      <c r="C392" s="365">
        <v>200869.78</v>
      </c>
      <c r="D392" s="100">
        <f t="shared" si="1046"/>
        <v>9.5503978466645142E-2</v>
      </c>
      <c r="E392" s="100">
        <f t="shared" si="1047"/>
        <v>-2.9025906194608624E-3</v>
      </c>
      <c r="F392" s="100">
        <f t="shared" si="1040"/>
        <v>3.4488835676312883E-2</v>
      </c>
      <c r="G392" s="110">
        <f t="shared" si="1038"/>
        <v>-152.95000000001164</v>
      </c>
      <c r="H392" s="100">
        <f t="shared" si="1037"/>
        <v>4.3749829826034939E-2</v>
      </c>
      <c r="I392" s="100"/>
      <c r="J392" s="362">
        <f t="shared" si="1039"/>
        <v>-152.95000000001164</v>
      </c>
      <c r="K392" s="362"/>
      <c r="L392" s="365">
        <v>7154.52</v>
      </c>
      <c r="M392" s="100">
        <f t="shared" si="1048"/>
        <v>6.9617244194078026E-2</v>
      </c>
      <c r="N392" s="100">
        <f t="shared" si="1049"/>
        <v>-7.2542598656823755E-3</v>
      </c>
      <c r="O392" s="362">
        <f t="shared" si="1044"/>
        <v>-2.839999999999236</v>
      </c>
      <c r="P392" s="362"/>
      <c r="Q392" s="365">
        <v>214022.19</v>
      </c>
      <c r="R392" s="100">
        <f t="shared" si="1050"/>
        <v>0.15726479301491167</v>
      </c>
      <c r="S392" s="100">
        <f t="shared" si="1051"/>
        <v>8.5910797860330439E-3</v>
      </c>
      <c r="T392" s="362">
        <f t="shared" si="1045"/>
        <v>922.48999999999069</v>
      </c>
      <c r="U392" s="362"/>
      <c r="V392" s="365">
        <v>44770.29</v>
      </c>
      <c r="W392" s="365">
        <v>52635.45</v>
      </c>
      <c r="X392" s="100">
        <f t="shared" si="1052"/>
        <v>7.554417690412972E-2</v>
      </c>
      <c r="Y392" s="100">
        <f t="shared" si="1053"/>
        <v>4.6691153879882916E-2</v>
      </c>
      <c r="Z392" s="35">
        <f t="shared" si="1054"/>
        <v>97405.739999999991</v>
      </c>
      <c r="AA392" s="100">
        <f t="shared" si="1055"/>
        <v>0.14144025334261723</v>
      </c>
      <c r="AB392" s="100">
        <f t="shared" si="1056"/>
        <v>3.9550539349791879E-2</v>
      </c>
      <c r="AC392" s="100">
        <f t="shared" si="1036"/>
        <v>5.9758132620370635E-2</v>
      </c>
      <c r="AD392" s="100"/>
      <c r="AE392" s="100"/>
      <c r="AF392" s="365">
        <v>516771.26</v>
      </c>
      <c r="AG392" s="100">
        <f t="shared" si="1041"/>
        <v>0.26663900560170889</v>
      </c>
      <c r="AH392" s="100">
        <f t="shared" si="1042"/>
        <v>5.2818253558934429E-2</v>
      </c>
      <c r="AI392" s="100">
        <f t="shared" si="1043"/>
        <v>0.15084115288539029</v>
      </c>
      <c r="AJ392" s="100"/>
    </row>
    <row r="393" spans="2:36">
      <c r="B393" s="125">
        <v>43308</v>
      </c>
      <c r="C393" s="365">
        <v>201022.73</v>
      </c>
      <c r="D393" s="100">
        <f t="shared" si="1046"/>
        <v>0.10108136969551049</v>
      </c>
      <c r="E393" s="100">
        <f t="shared" si="1047"/>
        <v>3.9023414348247579E-3</v>
      </c>
      <c r="F393" s="100">
        <f t="shared" si="1040"/>
        <v>3.6162999597024688E-2</v>
      </c>
      <c r="G393" s="110">
        <f t="shared" si="1038"/>
        <v>-120.12999999997555</v>
      </c>
      <c r="H393" s="100">
        <f t="shared" si="1037"/>
        <v>4.5780062673119459E-2</v>
      </c>
      <c r="I393" s="100"/>
      <c r="J393" s="362">
        <f t="shared" si="1039"/>
        <v>-120.12999999997555</v>
      </c>
      <c r="K393" s="362"/>
      <c r="L393" s="365">
        <v>7157.36</v>
      </c>
      <c r="M393" s="100">
        <f t="shared" si="1048"/>
        <v>7.2847106366458428E-2</v>
      </c>
      <c r="N393" s="100">
        <f t="shared" si="1049"/>
        <v>-1.0572531324994812E-2</v>
      </c>
      <c r="O393" s="362">
        <f t="shared" si="1044"/>
        <v>-3.660000000000764</v>
      </c>
      <c r="P393" s="362"/>
      <c r="Q393" s="365">
        <v>213099.7</v>
      </c>
      <c r="R393" s="100">
        <f t="shared" si="1050"/>
        <v>0.15762143498542244</v>
      </c>
      <c r="S393" s="100">
        <f t="shared" si="1051"/>
        <v>5.0797869869292694E-3</v>
      </c>
      <c r="T393" s="362">
        <f t="shared" si="1045"/>
        <v>833.36000000001513</v>
      </c>
      <c r="U393" s="362"/>
      <c r="V393" s="365">
        <v>43862.57</v>
      </c>
      <c r="W393" s="365">
        <v>51571.47</v>
      </c>
      <c r="X393" s="100">
        <f t="shared" si="1052"/>
        <v>6.080504242246014E-2</v>
      </c>
      <c r="Y393" s="100">
        <f t="shared" si="1053"/>
        <v>3.1700943688378877E-2</v>
      </c>
      <c r="Z393" s="35">
        <f t="shared" si="1054"/>
        <v>95434.040000000008</v>
      </c>
      <c r="AA393" s="100">
        <f t="shared" si="1055"/>
        <v>0.12830160259809334</v>
      </c>
      <c r="AB393" s="100">
        <f t="shared" si="1056"/>
        <v>1.6261627466164556E-2</v>
      </c>
      <c r="AC393" s="100">
        <f t="shared" ref="AC393:AC456" si="1057">(Z393-Z406)/Z406</f>
        <v>4.4876664226571161E-2</v>
      </c>
      <c r="AD393" s="100"/>
      <c r="AE393" s="100"/>
      <c r="AF393" s="365">
        <v>517389.28</v>
      </c>
      <c r="AG393" s="100">
        <f t="shared" si="1041"/>
        <v>0.26685198413233807</v>
      </c>
      <c r="AH393" s="100">
        <f t="shared" si="1042"/>
        <v>7.1293092254678364E-2</v>
      </c>
      <c r="AI393" s="100">
        <f t="shared" si="1043"/>
        <v>0.16425097585672843</v>
      </c>
      <c r="AJ393" s="100"/>
    </row>
    <row r="394" spans="2:36">
      <c r="B394" s="125">
        <v>43301</v>
      </c>
      <c r="C394" s="365">
        <v>201142.86</v>
      </c>
      <c r="D394" s="100">
        <f t="shared" si="1046"/>
        <v>0.10625440640648261</v>
      </c>
      <c r="E394" s="100">
        <f t="shared" si="1047"/>
        <v>1.1110597257563517E-2</v>
      </c>
      <c r="F394" s="100">
        <f t="shared" si="1040"/>
        <v>3.7741974910362242E-2</v>
      </c>
      <c r="G394" s="110">
        <f t="shared" si="1038"/>
        <v>-701.81000000002678</v>
      </c>
      <c r="H394" s="100">
        <f t="shared" si="1037"/>
        <v>4.8034892177531575E-2</v>
      </c>
      <c r="I394" s="100"/>
      <c r="J394" s="362">
        <f t="shared" si="1039"/>
        <v>-701.81000000002678</v>
      </c>
      <c r="K394" s="362"/>
      <c r="L394" s="365">
        <v>7161.02</v>
      </c>
      <c r="M394" s="100">
        <f t="shared" si="1048"/>
        <v>7.8213552237727288E-2</v>
      </c>
      <c r="N394" s="100">
        <f t="shared" si="1049"/>
        <v>-1.1201109064447786E-2</v>
      </c>
      <c r="O394" s="362">
        <f t="shared" si="1044"/>
        <v>-43.639999999999418</v>
      </c>
      <c r="P394" s="362"/>
      <c r="Q394" s="365">
        <v>212266.34</v>
      </c>
      <c r="R394" s="100">
        <f t="shared" si="1050"/>
        <v>0.16196527094314694</v>
      </c>
      <c r="S394" s="100">
        <f t="shared" si="1051"/>
        <v>8.953541658160263E-3</v>
      </c>
      <c r="T394" s="362">
        <f t="shared" si="1045"/>
        <v>-1248.8099999999977</v>
      </c>
      <c r="U394" s="362"/>
      <c r="V394" s="365">
        <v>43554.080000000002</v>
      </c>
      <c r="W394" s="365">
        <v>49727.35</v>
      </c>
      <c r="X394" s="100">
        <f t="shared" si="1052"/>
        <v>4.9506525126278386E-2</v>
      </c>
      <c r="Y394" s="100">
        <f t="shared" si="1053"/>
        <v>3.4984894825736378E-2</v>
      </c>
      <c r="Z394" s="35">
        <f t="shared" si="1054"/>
        <v>93281.43</v>
      </c>
      <c r="AA394" s="100">
        <f t="shared" si="1055"/>
        <v>0.12972736056473866</v>
      </c>
      <c r="AB394" s="100">
        <f t="shared" si="1056"/>
        <v>1.4227784152846746E-2</v>
      </c>
      <c r="AC394" s="100">
        <f t="shared" si="1057"/>
        <v>4.1714858827353866E-2</v>
      </c>
      <c r="AD394" s="100"/>
      <c r="AE394" s="100"/>
      <c r="AF394" s="365">
        <v>500434.04</v>
      </c>
      <c r="AG394" s="100">
        <f t="shared" si="1041"/>
        <v>0.23481282914844398</v>
      </c>
      <c r="AH394" s="100">
        <f t="shared" si="1042"/>
        <v>0.10011703006896315</v>
      </c>
      <c r="AI394" s="100">
        <f t="shared" si="1043"/>
        <v>0.13283191952894954</v>
      </c>
      <c r="AJ394" s="100"/>
    </row>
    <row r="395" spans="2:36">
      <c r="B395" s="125">
        <v>43294</v>
      </c>
      <c r="C395" s="365">
        <v>201844.67</v>
      </c>
      <c r="D395" s="100">
        <f t="shared" si="1046"/>
        <v>0.11126583540575988</v>
      </c>
      <c r="E395" s="100">
        <f t="shared" si="1047"/>
        <v>1.7630709633781459E-2</v>
      </c>
      <c r="F395" s="100">
        <f t="shared" si="1040"/>
        <v>3.990046573418176E-2</v>
      </c>
      <c r="G395" s="110">
        <f t="shared" si="1038"/>
        <v>390.15000000002328</v>
      </c>
      <c r="H395" s="100">
        <f t="shared" si="1037"/>
        <v>5.3094311220568902E-2</v>
      </c>
      <c r="I395" s="100"/>
      <c r="J395" s="362">
        <f t="shared" si="1039"/>
        <v>390.15000000002328</v>
      </c>
      <c r="K395" s="362"/>
      <c r="L395" s="365">
        <v>7204.66</v>
      </c>
      <c r="M395" s="100">
        <f t="shared" si="1048"/>
        <v>8.3743234746402689E-2</v>
      </c>
      <c r="N395" s="100">
        <f t="shared" si="1049"/>
        <v>-1.3643980548497308E-2</v>
      </c>
      <c r="O395" s="362">
        <f t="shared" si="1044"/>
        <v>-2.1400000000003274</v>
      </c>
      <c r="P395" s="362"/>
      <c r="Q395" s="365">
        <v>213515.15</v>
      </c>
      <c r="R395" s="100">
        <f t="shared" si="1050"/>
        <v>0.16610089754452412</v>
      </c>
      <c r="S395" s="100">
        <f t="shared" si="1051"/>
        <v>2.0150386731398667E-2</v>
      </c>
      <c r="T395" s="362">
        <f t="shared" si="1045"/>
        <v>1315.9799999999814</v>
      </c>
      <c r="U395" s="362"/>
      <c r="V395" s="365">
        <v>43030.36</v>
      </c>
      <c r="W395" s="365">
        <v>51741.42</v>
      </c>
      <c r="X395" s="100">
        <f t="shared" si="1052"/>
        <v>4.1199505996949264E-2</v>
      </c>
      <c r="Y395" s="100">
        <f t="shared" si="1053"/>
        <v>3.7425282968326354E-2</v>
      </c>
      <c r="Z395" s="35">
        <f t="shared" si="1054"/>
        <v>94771.78</v>
      </c>
      <c r="AA395" s="100">
        <f t="shared" si="1055"/>
        <v>0.12757584432154809</v>
      </c>
      <c r="AB395" s="100">
        <f t="shared" si="1056"/>
        <v>1.4994584548146405E-2</v>
      </c>
      <c r="AC395" s="100">
        <f t="shared" si="1057"/>
        <v>3.9135541430214971E-2</v>
      </c>
      <c r="AD395" s="100"/>
      <c r="AE395" s="100"/>
      <c r="AF395" s="365">
        <v>491749.5</v>
      </c>
      <c r="AG395" s="100">
        <f t="shared" si="1041"/>
        <v>0.21427661844594603</v>
      </c>
      <c r="AH395" s="100">
        <f t="shared" si="1042"/>
        <v>7.7398196064411048E-2</v>
      </c>
      <c r="AI395" s="100">
        <f t="shared" si="1043"/>
        <v>0.11606743146697844</v>
      </c>
      <c r="AJ395" s="100"/>
    </row>
    <row r="396" spans="2:36">
      <c r="B396" s="125">
        <v>43287</v>
      </c>
      <c r="C396" s="365">
        <v>201454.52</v>
      </c>
      <c r="D396" s="100">
        <f t="shared" si="1046"/>
        <v>0.11330117754724445</v>
      </c>
      <c r="E396" s="100">
        <f t="shared" si="1047"/>
        <v>1.9797084928992577E-2</v>
      </c>
      <c r="F396" s="100">
        <f t="shared" si="1040"/>
        <v>3.9648340968517562E-2</v>
      </c>
      <c r="G396" s="110">
        <f t="shared" si="1038"/>
        <v>1213.1999999999825</v>
      </c>
      <c r="H396" s="100">
        <f t="shared" si="1037"/>
        <v>5.0545022210093681E-2</v>
      </c>
      <c r="I396" s="100"/>
      <c r="J396" s="362">
        <f t="shared" si="1039"/>
        <v>1213.1999999999825</v>
      </c>
      <c r="K396" s="362"/>
      <c r="L396" s="365">
        <v>7206.8</v>
      </c>
      <c r="M396" s="100">
        <f t="shared" si="1048"/>
        <v>8.7257596833031109E-2</v>
      </c>
      <c r="N396" s="100">
        <f t="shared" si="1049"/>
        <v>-1.4488393559194533E-2</v>
      </c>
      <c r="O396" s="362">
        <f t="shared" si="1044"/>
        <v>-27.039999999999964</v>
      </c>
      <c r="P396" s="362"/>
      <c r="Q396" s="365">
        <v>212199.17</v>
      </c>
      <c r="R396" s="100">
        <f t="shared" si="1050"/>
        <v>0.17011640056891494</v>
      </c>
      <c r="S396" s="100">
        <f t="shared" si="1051"/>
        <v>5.439343886191831E-3</v>
      </c>
      <c r="T396" s="362">
        <f t="shared" si="1045"/>
        <v>176.5</v>
      </c>
      <c r="U396" s="362"/>
      <c r="V396" s="365">
        <v>42841.5</v>
      </c>
      <c r="W396" s="365">
        <v>50858.36</v>
      </c>
      <c r="X396" s="100">
        <f t="shared" si="1052"/>
        <v>3.8613794897442821E-2</v>
      </c>
      <c r="Y396" s="100">
        <f t="shared" si="1053"/>
        <v>3.9084187125360333E-2</v>
      </c>
      <c r="Z396" s="35">
        <f t="shared" si="1054"/>
        <v>93699.86</v>
      </c>
      <c r="AA396" s="100">
        <f t="shared" si="1055"/>
        <v>0.1244500447020563</v>
      </c>
      <c r="AB396" s="100">
        <f t="shared" si="1056"/>
        <v>6.7215146271374189E-3</v>
      </c>
      <c r="AC396" s="100">
        <f t="shared" si="1057"/>
        <v>3.8869061280061498E-2</v>
      </c>
      <c r="AD396" s="100"/>
      <c r="AE396" s="100"/>
      <c r="AF396" s="365">
        <v>490845.65</v>
      </c>
      <c r="AG396" s="100">
        <f t="shared" si="1041"/>
        <v>0.21930090576092934</v>
      </c>
      <c r="AH396" s="100">
        <f t="shared" si="1042"/>
        <v>7.2816013231740653E-2</v>
      </c>
      <c r="AI396" s="100">
        <f t="shared" si="1043"/>
        <v>9.8268995478497184E-2</v>
      </c>
      <c r="AJ396" s="100"/>
    </row>
    <row r="397" spans="2:36">
      <c r="B397" s="125">
        <v>43280</v>
      </c>
      <c r="C397" s="365">
        <v>200241.32</v>
      </c>
      <c r="D397" s="100">
        <f t="shared" si="1046"/>
        <v>0.10952460530795201</v>
      </c>
      <c r="E397" s="100">
        <f t="shared" si="1047"/>
        <v>1.9597695390373381E-2</v>
      </c>
      <c r="F397" s="100">
        <f t="shared" si="1040"/>
        <v>3.4638191362677866E-2</v>
      </c>
      <c r="G397" s="110">
        <f t="shared" si="1038"/>
        <v>1308.7200000000012</v>
      </c>
      <c r="H397" s="100">
        <f t="shared" si="1037"/>
        <v>4.5807683167903186E-2</v>
      </c>
      <c r="I397" s="100"/>
      <c r="J397" s="362">
        <f t="shared" si="1039"/>
        <v>1308.7200000000012</v>
      </c>
      <c r="K397" s="362"/>
      <c r="L397" s="365">
        <v>7233.84</v>
      </c>
      <c r="M397" s="100">
        <f t="shared" si="1048"/>
        <v>9.2959516996092853E-2</v>
      </c>
      <c r="N397" s="100">
        <f t="shared" si="1049"/>
        <v>-1.0662217237889444E-2</v>
      </c>
      <c r="O397" s="362">
        <f t="shared" si="1044"/>
        <v>-8.3000000000001819</v>
      </c>
      <c r="P397" s="362"/>
      <c r="Q397" s="365">
        <v>212022.67</v>
      </c>
      <c r="R397" s="100">
        <f t="shared" si="1050"/>
        <v>0.17555066164782399</v>
      </c>
      <c r="S397" s="100">
        <f t="shared" si="1051"/>
        <v>3.0926961511900807E-3</v>
      </c>
      <c r="T397" s="362">
        <f t="shared" si="1045"/>
        <v>1640</v>
      </c>
      <c r="U397" s="362"/>
      <c r="V397" s="365">
        <v>42560.15</v>
      </c>
      <c r="W397" s="365">
        <v>51346.81</v>
      </c>
      <c r="X397" s="100">
        <f t="shared" si="1052"/>
        <v>3.9380564579959636E-2</v>
      </c>
      <c r="Y397" s="100">
        <f t="shared" si="1053"/>
        <v>4.2477665533303621E-2</v>
      </c>
      <c r="Z397" s="35">
        <f t="shared" si="1054"/>
        <v>93906.959999999992</v>
      </c>
      <c r="AA397" s="100">
        <f t="shared" si="1055"/>
        <v>0.12068126642634064</v>
      </c>
      <c r="AB397" s="100">
        <f t="shared" si="1056"/>
        <v>1.4611290717334792E-3</v>
      </c>
      <c r="AC397" s="100">
        <f t="shared" si="1057"/>
        <v>4.1071725523324207E-2</v>
      </c>
      <c r="AD397" s="100"/>
      <c r="AE397" s="100"/>
      <c r="AF397" s="365">
        <v>482957.73</v>
      </c>
      <c r="AG397" s="100">
        <f t="shared" si="1041"/>
        <v>0.18806869468308957</v>
      </c>
      <c r="AH397" s="100">
        <f t="shared" si="1042"/>
        <v>4.8450648332443016E-2</v>
      </c>
      <c r="AI397" s="100">
        <f t="shared" si="1043"/>
        <v>8.9394097701082531E-2</v>
      </c>
      <c r="AJ397" s="100"/>
    </row>
    <row r="398" spans="2:36">
      <c r="B398" s="125">
        <v>43273</v>
      </c>
      <c r="C398" s="365">
        <v>198932.6</v>
      </c>
      <c r="D398" s="100">
        <f t="shared" si="1046"/>
        <v>0.10177448561129473</v>
      </c>
      <c r="E398" s="100">
        <f t="shared" si="1047"/>
        <v>1.9381732793065886E-2</v>
      </c>
      <c r="F398" s="100">
        <f t="shared" si="1040"/>
        <v>3.053077831900991E-2</v>
      </c>
      <c r="G398" s="110">
        <f t="shared" si="1038"/>
        <v>584.94000000000233</v>
      </c>
      <c r="H398" s="100">
        <f t="shared" si="1037"/>
        <v>3.8801358063720086E-2</v>
      </c>
      <c r="I398" s="100"/>
      <c r="J398" s="362">
        <f t="shared" si="1039"/>
        <v>584.94000000000233</v>
      </c>
      <c r="K398" s="362"/>
      <c r="L398" s="365">
        <v>7242.14</v>
      </c>
      <c r="M398" s="100">
        <f t="shared" si="1048"/>
        <v>9.2173960252995915E-2</v>
      </c>
      <c r="N398" s="100">
        <f t="shared" si="1049"/>
        <v>-7.8172950460323725E-3</v>
      </c>
      <c r="O398" s="362">
        <f t="shared" si="1044"/>
        <v>-62.179999999999382</v>
      </c>
      <c r="P398" s="362"/>
      <c r="Q398" s="365">
        <v>210382.67</v>
      </c>
      <c r="R398" s="100">
        <f t="shared" si="1050"/>
        <v>0.17157953848215163</v>
      </c>
      <c r="S398" s="100">
        <f t="shared" si="1051"/>
        <v>9.1950402827173318E-4</v>
      </c>
      <c r="T398" s="362">
        <f t="shared" si="1045"/>
        <v>1084.9500000000116</v>
      </c>
      <c r="U398" s="362"/>
      <c r="V398" s="365">
        <v>42749.9</v>
      </c>
      <c r="W398" s="365">
        <v>49222.96</v>
      </c>
      <c r="X398" s="100">
        <f t="shared" si="1052"/>
        <v>5.0607707325321057E-2</v>
      </c>
      <c r="Y398" s="100">
        <f t="shared" si="1053"/>
        <v>3.974625126633561E-2</v>
      </c>
      <c r="Z398" s="35">
        <f t="shared" si="1054"/>
        <v>91972.86</v>
      </c>
      <c r="AA398" s="100">
        <f t="shared" si="1055"/>
        <v>0.1106699859736537</v>
      </c>
      <c r="AB398" s="100">
        <f t="shared" si="1056"/>
        <v>5.1128348054385857E-3</v>
      </c>
      <c r="AC398" s="100">
        <f t="shared" si="1057"/>
        <v>4.4766696095372739E-2</v>
      </c>
      <c r="AD398" s="100"/>
      <c r="AE398" s="100"/>
      <c r="AF398" s="365">
        <v>454891.64</v>
      </c>
      <c r="AG398" s="100">
        <f t="shared" si="1041"/>
        <v>0.1273811159226092</v>
      </c>
      <c r="AH398" s="100">
        <f t="shared" si="1042"/>
        <v>-7.0441568964549964E-3</v>
      </c>
      <c r="AI398" s="100">
        <f t="shared" si="1043"/>
        <v>3.490160018429736E-2</v>
      </c>
      <c r="AJ398" s="100"/>
    </row>
    <row r="399" spans="2:36">
      <c r="B399" s="125">
        <v>43265</v>
      </c>
      <c r="C399" s="365">
        <v>198347.66</v>
      </c>
      <c r="D399" s="100">
        <f t="shared" si="1046"/>
        <v>0.10230506462218118</v>
      </c>
      <c r="E399" s="100">
        <f t="shared" si="1047"/>
        <v>2.0698633359233137E-2</v>
      </c>
      <c r="F399" s="100">
        <f t="shared" si="1040"/>
        <v>2.8466643661788939E-2</v>
      </c>
      <c r="G399" s="110">
        <f t="shared" si="1038"/>
        <v>803.92999999999302</v>
      </c>
      <c r="H399" s="100">
        <f t="shared" si="1037"/>
        <v>3.8218946968187027E-2</v>
      </c>
      <c r="I399" s="100"/>
      <c r="J399" s="362">
        <f t="shared" si="1039"/>
        <v>803.92999999999302</v>
      </c>
      <c r="K399" s="362"/>
      <c r="L399" s="365">
        <v>7304.32</v>
      </c>
      <c r="M399" s="100">
        <f t="shared" si="1048"/>
        <v>0.10766673794001813</v>
      </c>
      <c r="N399" s="100">
        <f t="shared" si="1049"/>
        <v>2.2049188762734138E-3</v>
      </c>
      <c r="O399" s="362">
        <f t="shared" si="1044"/>
        <v>-8.430000000000291</v>
      </c>
      <c r="P399" s="362"/>
      <c r="Q399" s="365">
        <v>209297.72</v>
      </c>
      <c r="R399" s="100">
        <f t="shared" si="1050"/>
        <v>0.16942498640870876</v>
      </c>
      <c r="S399" s="100">
        <f t="shared" si="1051"/>
        <v>1.885652630541009E-3</v>
      </c>
      <c r="T399" s="362">
        <f t="shared" si="1045"/>
        <v>-1753.4700000000012</v>
      </c>
      <c r="U399" s="362"/>
      <c r="V399" s="365">
        <v>42968.69</v>
      </c>
      <c r="W399" s="365">
        <v>50403.02</v>
      </c>
      <c r="X399" s="100">
        <f t="shared" si="1052"/>
        <v>5.5207165313298265E-2</v>
      </c>
      <c r="Y399" s="100">
        <f t="shared" si="1053"/>
        <v>8.0298676113283951E-2</v>
      </c>
      <c r="Z399" s="35">
        <f t="shared" si="1054"/>
        <v>93371.709999999992</v>
      </c>
      <c r="AA399" s="100">
        <f t="shared" si="1055"/>
        <v>0.13721931159603856</v>
      </c>
      <c r="AB399" s="100">
        <f t="shared" si="1056"/>
        <v>2.8441951644617814E-2</v>
      </c>
      <c r="AC399" s="100">
        <f t="shared" si="1057"/>
        <v>6.8605212482252223E-2</v>
      </c>
      <c r="AD399" s="100"/>
      <c r="AE399" s="100"/>
      <c r="AF399" s="365">
        <v>456423.17</v>
      </c>
      <c r="AG399" s="100">
        <f t="shared" si="1041"/>
        <v>0.13794791335280671</v>
      </c>
      <c r="AH399" s="100">
        <f t="shared" si="1042"/>
        <v>5.1867779633543998E-3</v>
      </c>
      <c r="AI399" s="100">
        <f t="shared" si="1043"/>
        <v>4.0756500356185596E-2</v>
      </c>
      <c r="AJ399" s="100"/>
    </row>
    <row r="400" spans="2:36">
      <c r="B400" s="125">
        <v>43259</v>
      </c>
      <c r="C400" s="365">
        <v>197543.73</v>
      </c>
      <c r="D400" s="100">
        <f t="shared" si="1046"/>
        <v>0.10048508114350477</v>
      </c>
      <c r="E400" s="100">
        <f t="shared" si="1047"/>
        <v>1.6997394797791616E-2</v>
      </c>
      <c r="F400" s="100">
        <f t="shared" si="1040"/>
        <v>2.3643946110729178E-2</v>
      </c>
      <c r="G400" s="110">
        <f t="shared" si="1038"/>
        <v>1151.25</v>
      </c>
      <c r="H400" s="100">
        <f t="shared" si="1037"/>
        <v>3.4368623187316837E-2</v>
      </c>
      <c r="I400" s="100"/>
      <c r="J400" s="362">
        <f t="shared" si="1039"/>
        <v>1151.25</v>
      </c>
      <c r="K400" s="362"/>
      <c r="L400" s="365">
        <v>7312.75</v>
      </c>
      <c r="M400" s="100">
        <f t="shared" si="1048"/>
        <v>0.10965859343347358</v>
      </c>
      <c r="N400" s="100">
        <f t="shared" si="1049"/>
        <v>2.4840190660801015E-3</v>
      </c>
      <c r="O400" s="362">
        <f t="shared" si="1044"/>
        <v>0.9499999999998181</v>
      </c>
      <c r="P400" s="362"/>
      <c r="Q400" s="365">
        <v>211051.19</v>
      </c>
      <c r="R400" s="100">
        <f t="shared" si="1050"/>
        <v>0.18007950912100415</v>
      </c>
      <c r="S400" s="100">
        <f t="shared" si="1051"/>
        <v>6.1504742586636655E-3</v>
      </c>
      <c r="T400" s="362">
        <f t="shared" si="1045"/>
        <v>-317.77999999999884</v>
      </c>
      <c r="U400" s="362"/>
      <c r="V400" s="365">
        <v>42887.69</v>
      </c>
      <c r="W400" s="365">
        <v>50186.57</v>
      </c>
      <c r="X400" s="100">
        <f t="shared" si="1052"/>
        <v>5.2797095508003822E-2</v>
      </c>
      <c r="Y400" s="100">
        <f t="shared" si="1053"/>
        <v>4.5204486918222951E-2</v>
      </c>
      <c r="Z400" s="35">
        <f t="shared" si="1054"/>
        <v>93074.260000000009</v>
      </c>
      <c r="AA400" s="100">
        <f t="shared" si="1055"/>
        <v>0.12229271483650822</v>
      </c>
      <c r="AB400" s="100">
        <f t="shared" si="1056"/>
        <v>1.2814944969134429E-2</v>
      </c>
      <c r="AC400" s="100">
        <f t="shared" si="1057"/>
        <v>4.8689434816405683E-2</v>
      </c>
      <c r="AD400" s="100"/>
      <c r="AE400" s="100"/>
      <c r="AF400" s="365">
        <v>457530.13</v>
      </c>
      <c r="AG400" s="100">
        <f t="shared" si="1041"/>
        <v>0.1483256418987422</v>
      </c>
      <c r="AH400" s="100">
        <f t="shared" si="1042"/>
        <v>8.9174268147520098E-3</v>
      </c>
      <c r="AI400" s="100">
        <f t="shared" si="1043"/>
        <v>4.6816044686103071E-2</v>
      </c>
      <c r="AJ400" s="100"/>
    </row>
    <row r="401" spans="2:36">
      <c r="B401" s="125">
        <v>43252</v>
      </c>
      <c r="C401" s="365">
        <v>196392.48</v>
      </c>
      <c r="D401" s="100">
        <f t="shared" si="1046"/>
        <v>9.7972653396119269E-2</v>
      </c>
      <c r="E401" s="100">
        <f t="shared" si="1047"/>
        <v>1.1430529623637645E-2</v>
      </c>
      <c r="F401" s="100">
        <f t="shared" si="1040"/>
        <v>1.9685830242703393E-2</v>
      </c>
      <c r="G401" s="110">
        <f t="shared" si="1038"/>
        <v>1242.2300000000105</v>
      </c>
      <c r="H401" s="100">
        <f t="shared" si="1037"/>
        <v>2.9361134835485997E-2</v>
      </c>
      <c r="I401" s="100"/>
      <c r="J401" s="362">
        <f t="shared" si="1039"/>
        <v>1242.2300000000105</v>
      </c>
      <c r="K401" s="362"/>
      <c r="L401" s="365">
        <v>7311.8</v>
      </c>
      <c r="M401" s="100">
        <f t="shared" si="1048"/>
        <v>0.11373609886201458</v>
      </c>
      <c r="N401" s="100">
        <f t="shared" si="1049"/>
        <v>3.6236857276196978E-3</v>
      </c>
      <c r="O401" s="362">
        <f t="shared" si="1044"/>
        <v>12.600000000000364</v>
      </c>
      <c r="P401" s="362"/>
      <c r="Q401" s="365">
        <v>211368.97</v>
      </c>
      <c r="R401" s="100">
        <f t="shared" si="1050"/>
        <v>0.18707158901569568</v>
      </c>
      <c r="S401" s="100">
        <f t="shared" si="1051"/>
        <v>1.2112125542545838E-2</v>
      </c>
      <c r="T401" s="362">
        <f t="shared" si="1045"/>
        <v>1179.570000000007</v>
      </c>
      <c r="U401" s="362"/>
      <c r="V401" s="365">
        <v>42402.14</v>
      </c>
      <c r="W401" s="365">
        <v>51367.81</v>
      </c>
      <c r="X401" s="100">
        <f t="shared" si="1052"/>
        <v>3.6507673436382317E-2</v>
      </c>
      <c r="Y401" s="100">
        <f t="shared" si="1053"/>
        <v>5.4730896637509178E-2</v>
      </c>
      <c r="Z401" s="35">
        <f t="shared" si="1054"/>
        <v>93769.95</v>
      </c>
      <c r="AA401" s="100">
        <f t="shared" si="1055"/>
        <v>0.12012896839973178</v>
      </c>
      <c r="AB401" s="100">
        <f t="shared" si="1056"/>
        <v>2.0201346531585614E-2</v>
      </c>
      <c r="AC401" s="100">
        <f t="shared" si="1057"/>
        <v>4.6411738743981454E-2</v>
      </c>
      <c r="AD401" s="100"/>
      <c r="AE401" s="100"/>
      <c r="AF401" s="365">
        <v>460639.45</v>
      </c>
      <c r="AG401" s="100">
        <f t="shared" si="1041"/>
        <v>0.15700789724640393</v>
      </c>
      <c r="AH401" s="100">
        <f t="shared" si="1042"/>
        <v>2.5836529110562584E-2</v>
      </c>
      <c r="AI401" s="100">
        <f t="shared" si="1043"/>
        <v>5.5622460154638946E-2</v>
      </c>
      <c r="AJ401" s="100"/>
    </row>
    <row r="402" spans="2:36">
      <c r="B402" s="125">
        <v>43245</v>
      </c>
      <c r="C402" s="365">
        <v>195150.25</v>
      </c>
      <c r="D402" s="100">
        <f t="shared" si="1046"/>
        <v>9.5703623301675644E-2</v>
      </c>
      <c r="E402" s="100">
        <f t="shared" si="1047"/>
        <v>5.8935544856507345E-3</v>
      </c>
      <c r="F402" s="100">
        <f t="shared" si="1040"/>
        <v>1.3431915404638723E-2</v>
      </c>
      <c r="G402" s="110">
        <f t="shared" si="1038"/>
        <v>824.85999999998603</v>
      </c>
      <c r="H402" s="100">
        <f t="shared" si="1037"/>
        <v>2.5671340845312956E-2</v>
      </c>
      <c r="I402" s="100"/>
      <c r="J402" s="362">
        <f t="shared" si="1039"/>
        <v>824.85999999998603</v>
      </c>
      <c r="K402" s="362"/>
      <c r="L402" s="365">
        <v>7299.2</v>
      </c>
      <c r="M402" s="100">
        <f t="shared" si="1048"/>
        <v>0.11700621766256902</v>
      </c>
      <c r="N402" s="100">
        <f t="shared" si="1049"/>
        <v>4.0496522581212587E-3</v>
      </c>
      <c r="O402" s="362">
        <f t="shared" si="1044"/>
        <v>10.949999999999818</v>
      </c>
      <c r="P402" s="362"/>
      <c r="Q402" s="365">
        <v>210189.4</v>
      </c>
      <c r="R402" s="100">
        <f t="shared" si="1050"/>
        <v>0.18523100623687366</v>
      </c>
      <c r="S402" s="100">
        <f t="shared" si="1051"/>
        <v>9.0888831299962766E-3</v>
      </c>
      <c r="T402" s="362">
        <f t="shared" si="1045"/>
        <v>1285.6000000000058</v>
      </c>
      <c r="U402" s="362"/>
      <c r="V402" s="365">
        <v>42049.81</v>
      </c>
      <c r="W402" s="365">
        <v>49455.199999999997</v>
      </c>
      <c r="X402" s="100">
        <f t="shared" si="1052"/>
        <v>5.1320529574320969E-3</v>
      </c>
      <c r="Y402" s="100">
        <f t="shared" si="1053"/>
        <v>3.8729291921552091E-2</v>
      </c>
      <c r="Z402" s="35">
        <f t="shared" si="1054"/>
        <v>91505.01</v>
      </c>
      <c r="AA402" s="100">
        <f t="shared" si="1055"/>
        <v>0.10834462713028208</v>
      </c>
      <c r="AB402" s="100">
        <f t="shared" si="1056"/>
        <v>1.8589761977908807E-3</v>
      </c>
      <c r="AC402" s="100">
        <f t="shared" si="1057"/>
        <v>2.301546983018643E-2</v>
      </c>
      <c r="AD402" s="100"/>
      <c r="AE402" s="100"/>
      <c r="AF402" s="365">
        <v>458118.7</v>
      </c>
      <c r="AG402" s="100">
        <f t="shared" si="1041"/>
        <v>0.15889830481677023</v>
      </c>
      <c r="AH402" s="100">
        <f t="shared" si="1042"/>
        <v>3.0877840246739931E-2</v>
      </c>
      <c r="AI402" s="100">
        <f t="shared" si="1043"/>
        <v>5.3419066479320161E-2</v>
      </c>
      <c r="AJ402" s="100"/>
    </row>
    <row r="403" spans="2:36">
      <c r="B403" s="125">
        <v>43238</v>
      </c>
      <c r="C403" s="365">
        <v>194325.39</v>
      </c>
      <c r="D403" s="100">
        <f t="shared" si="1046"/>
        <v>9.4377778845293414E-2</v>
      </c>
      <c r="E403" s="100">
        <f t="shared" si="1047"/>
        <v>2.5690894214509315E-3</v>
      </c>
      <c r="F403" s="100">
        <f t="shared" si="1040"/>
        <v>1.0088493606450376E-2</v>
      </c>
      <c r="G403" s="110">
        <f t="shared" si="1038"/>
        <v>83.270000000018626</v>
      </c>
      <c r="H403" s="100">
        <f t="shared" si="1037"/>
        <v>2.3626673184432626E-2</v>
      </c>
      <c r="I403" s="100"/>
      <c r="J403" s="362">
        <f t="shared" si="1039"/>
        <v>83.270000000018626</v>
      </c>
      <c r="K403" s="362"/>
      <c r="L403" s="365">
        <v>7288.25</v>
      </c>
      <c r="M403" s="100">
        <f t="shared" si="1048"/>
        <v>0.11617945246598582</v>
      </c>
      <c r="N403" s="100">
        <f t="shared" si="1049"/>
        <v>5.1344500497860386E-3</v>
      </c>
      <c r="O403" s="362">
        <f t="shared" si="1044"/>
        <v>-6.3800000000001091</v>
      </c>
      <c r="P403" s="362"/>
      <c r="Q403" s="365">
        <v>208903.8</v>
      </c>
      <c r="R403" s="100">
        <f t="shared" si="1050"/>
        <v>0.1849263770817513</v>
      </c>
      <c r="S403" s="100">
        <f t="shared" si="1051"/>
        <v>7.5420068405503355E-3</v>
      </c>
      <c r="T403" s="362">
        <f t="shared" si="1045"/>
        <v>-857.26000000000931</v>
      </c>
      <c r="U403" s="362"/>
      <c r="V403" s="365">
        <v>41847.46</v>
      </c>
      <c r="W403" s="365">
        <v>48942.02</v>
      </c>
      <c r="X403" s="100">
        <f t="shared" si="1052"/>
        <v>-7.1369477323742518E-3</v>
      </c>
      <c r="Y403" s="100">
        <f t="shared" si="1053"/>
        <v>3.5470488087608928E-2</v>
      </c>
      <c r="Z403" s="35">
        <f t="shared" si="1054"/>
        <v>90789.48</v>
      </c>
      <c r="AA403" s="100">
        <f t="shared" si="1055"/>
        <v>0.11425957278903386</v>
      </c>
      <c r="AB403" s="100">
        <f t="shared" si="1056"/>
        <v>1.3886154416895948E-2</v>
      </c>
      <c r="AC403" s="100">
        <f t="shared" si="1057"/>
        <v>1.5385998754554122E-2</v>
      </c>
      <c r="AD403" s="100"/>
      <c r="AE403" s="100"/>
      <c r="AF403" s="365">
        <v>454068.02</v>
      </c>
      <c r="AG403" s="100">
        <f t="shared" si="1041"/>
        <v>0.15564151720127234</v>
      </c>
      <c r="AH403" s="100">
        <f t="shared" si="1042"/>
        <v>2.7873217204228355E-2</v>
      </c>
      <c r="AI403" s="100">
        <f t="shared" si="1043"/>
        <v>5.0215590376988486E-2</v>
      </c>
      <c r="AJ403" s="100"/>
    </row>
    <row r="404" spans="2:36">
      <c r="B404" s="125">
        <v>43231</v>
      </c>
      <c r="C404" s="365">
        <v>194242.12</v>
      </c>
      <c r="D404" s="100">
        <f t="shared" si="1046"/>
        <v>9.5389298258099678E-2</v>
      </c>
      <c r="E404" s="100">
        <f t="shared" si="1047"/>
        <v>7.3225145452096455E-4</v>
      </c>
      <c r="F404" s="100">
        <f t="shared" si="1040"/>
        <v>9.3115036769007998E-3</v>
      </c>
      <c r="G404" s="110">
        <f t="shared" si="1038"/>
        <v>69.139999999984866</v>
      </c>
      <c r="H404" s="100">
        <f t="shared" si="1037"/>
        <v>2.5303998473039973E-2</v>
      </c>
      <c r="I404" s="100"/>
      <c r="J404" s="362">
        <f t="shared" si="1039"/>
        <v>69.139999999984866</v>
      </c>
      <c r="K404" s="362"/>
      <c r="L404" s="365">
        <v>7294.63</v>
      </c>
      <c r="M404" s="100">
        <f t="shared" si="1048"/>
        <v>0.11540049419564766</v>
      </c>
      <c r="N404" s="100">
        <f t="shared" si="1049"/>
        <v>4.0093593008051903E-3</v>
      </c>
      <c r="O404" s="362">
        <f t="shared" si="1044"/>
        <v>9.2300000000004729</v>
      </c>
      <c r="P404" s="362"/>
      <c r="Q404" s="365">
        <v>209761.06</v>
      </c>
      <c r="R404" s="100">
        <f t="shared" si="1050"/>
        <v>0.1869463272214997</v>
      </c>
      <c r="S404" s="100">
        <f t="shared" si="1051"/>
        <v>8.997279867522693E-3</v>
      </c>
      <c r="T404" s="362">
        <f t="shared" si="1045"/>
        <v>921.57999999998719</v>
      </c>
      <c r="U404" s="362"/>
      <c r="V404" s="365">
        <v>41597.81</v>
      </c>
      <c r="W404" s="365">
        <v>50298.8</v>
      </c>
      <c r="X404" s="100">
        <f t="shared" si="1052"/>
        <v>-1.8206849217427261E-2</v>
      </c>
      <c r="Y404" s="100">
        <f t="shared" si="1053"/>
        <v>4.5571369535771997E-2</v>
      </c>
      <c r="Z404" s="35">
        <f t="shared" si="1054"/>
        <v>91896.61</v>
      </c>
      <c r="AA404" s="100">
        <f t="shared" si="1055"/>
        <v>0.11882016244309655</v>
      </c>
      <c r="AB404" s="100">
        <f t="shared" si="1056"/>
        <v>7.61042567683449E-3</v>
      </c>
      <c r="AC404" s="100">
        <f t="shared" si="1057"/>
        <v>1.5704430823113579E-2</v>
      </c>
      <c r="AD404" s="100"/>
      <c r="AE404" s="100"/>
      <c r="AF404" s="365">
        <v>453486.2</v>
      </c>
      <c r="AG404" s="100">
        <f t="shared" si="1041"/>
        <v>0.16280886143214623</v>
      </c>
      <c r="AH404" s="100">
        <f t="shared" si="1042"/>
        <v>2.9225608647737298E-2</v>
      </c>
      <c r="AI404" s="100">
        <f t="shared" si="1043"/>
        <v>5.097205010631025E-2</v>
      </c>
      <c r="AJ404" s="100"/>
    </row>
    <row r="405" spans="2:36">
      <c r="B405" s="125">
        <v>43224</v>
      </c>
      <c r="C405" s="365">
        <v>194172.98</v>
      </c>
      <c r="D405" s="100">
        <f t="shared" si="1046"/>
        <v>9.9328404841047088E-2</v>
      </c>
      <c r="E405" s="100">
        <f t="shared" si="1047"/>
        <v>2.0704252151461382E-3</v>
      </c>
      <c r="F405" s="100">
        <f t="shared" si="1040"/>
        <v>1.0145624794899423E-2</v>
      </c>
      <c r="G405" s="110">
        <f t="shared" si="1038"/>
        <v>166.12000000002445</v>
      </c>
      <c r="H405" s="100">
        <f t="shared" si="1037"/>
        <v>2.5856122624511563E-2</v>
      </c>
      <c r="I405" s="100"/>
      <c r="J405" s="362">
        <f t="shared" si="1039"/>
        <v>166.12000000002445</v>
      </c>
      <c r="K405" s="362"/>
      <c r="L405" s="365">
        <v>7285.4</v>
      </c>
      <c r="M405" s="100">
        <f t="shared" si="1048"/>
        <v>0.1163909682263612</v>
      </c>
      <c r="N405" s="100">
        <f t="shared" si="1049"/>
        <v>5.3681087421513334E-3</v>
      </c>
      <c r="O405" s="362">
        <f t="shared" si="1044"/>
        <v>15.639999999999418</v>
      </c>
      <c r="P405" s="362"/>
      <c r="Q405" s="365">
        <v>208839.48</v>
      </c>
      <c r="R405" s="100">
        <f t="shared" si="1050"/>
        <v>0.19065105125787213</v>
      </c>
      <c r="S405" s="100">
        <f t="shared" si="1051"/>
        <v>1.1289973691577393E-2</v>
      </c>
      <c r="T405" s="362">
        <f t="shared" si="1045"/>
        <v>543.26000000000931</v>
      </c>
      <c r="U405" s="362"/>
      <c r="V405" s="365">
        <v>41625.71</v>
      </c>
      <c r="W405" s="365">
        <v>50287.47</v>
      </c>
      <c r="X405" s="100">
        <f t="shared" si="1052"/>
        <v>-2.487264409735318E-2</v>
      </c>
      <c r="Y405" s="100">
        <f t="shared" si="1053"/>
        <v>3.5918666508459256E-2</v>
      </c>
      <c r="Z405" s="35">
        <f t="shared" si="1054"/>
        <v>91913.18</v>
      </c>
      <c r="AA405" s="100">
        <f t="shared" si="1055"/>
        <v>0.12910488703322373</v>
      </c>
      <c r="AB405" s="100">
        <f t="shared" si="1056"/>
        <v>1.9059783289594186E-2</v>
      </c>
      <c r="AC405" s="100">
        <f t="shared" si="1057"/>
        <v>7.474189231108235E-3</v>
      </c>
      <c r="AD405" s="100"/>
      <c r="AE405" s="100"/>
      <c r="AF405" s="365">
        <v>449037.87</v>
      </c>
      <c r="AG405" s="100" t="e">
        <f t="shared" si="1041"/>
        <v>#DIV/0!</v>
      </c>
      <c r="AH405" s="100">
        <f t="shared" si="1042"/>
        <v>4.7239298478126005E-3</v>
      </c>
      <c r="AI405" s="100">
        <f t="shared" si="1043"/>
        <v>4.3080952957369439E-2</v>
      </c>
      <c r="AJ405" s="100"/>
    </row>
    <row r="406" spans="2:36">
      <c r="B406" s="125">
        <v>43217</v>
      </c>
      <c r="C406" s="365">
        <v>194006.86</v>
      </c>
      <c r="D406" s="100">
        <f t="shared" si="1046"/>
        <v>0.1012381225166965</v>
      </c>
      <c r="E406" s="100">
        <f t="shared" si="1047"/>
        <v>2.4250076974733901E-3</v>
      </c>
      <c r="F406" s="100">
        <f t="shared" si="1040"/>
        <v>1.0853473008196579E-2</v>
      </c>
      <c r="G406" s="110">
        <f t="shared" si="1038"/>
        <v>179.42999999999302</v>
      </c>
      <c r="H406" s="100">
        <f t="shared" si="1037"/>
        <v>2.7662858409909931E-2</v>
      </c>
      <c r="I406" s="100"/>
      <c r="J406" s="362">
        <f t="shared" si="1039"/>
        <v>179.42999999999302</v>
      </c>
      <c r="K406" s="362"/>
      <c r="L406" s="365">
        <v>7269.76</v>
      </c>
      <c r="M406" s="100">
        <f t="shared" si="1048"/>
        <v>0.11201257977079865</v>
      </c>
      <c r="N406" s="100">
        <f t="shared" si="1049"/>
        <v>5.1725925874715481E-3</v>
      </c>
      <c r="O406" s="362">
        <f t="shared" si="1044"/>
        <v>18.739999999999782</v>
      </c>
      <c r="P406" s="362"/>
      <c r="Q406" s="365">
        <v>208296.22</v>
      </c>
      <c r="R406" s="100">
        <f t="shared" si="1050"/>
        <v>0.19040403777746909</v>
      </c>
      <c r="S406" s="100">
        <f t="shared" si="1051"/>
        <v>9.3979415952623966E-3</v>
      </c>
      <c r="T406" s="362">
        <f t="shared" si="1045"/>
        <v>956.17999999999302</v>
      </c>
      <c r="U406" s="362"/>
      <c r="V406" s="365">
        <v>41348.379999999997</v>
      </c>
      <c r="W406" s="365">
        <v>49986.84</v>
      </c>
      <c r="X406" s="100">
        <f t="shared" si="1052"/>
        <v>-1.9850755467479709E-2</v>
      </c>
      <c r="Y406" s="100">
        <f t="shared" si="1053"/>
        <v>6.290864978252475E-2</v>
      </c>
      <c r="Z406" s="35">
        <f t="shared" si="1054"/>
        <v>91335.22</v>
      </c>
      <c r="AA406" s="100">
        <f t="shared" si="1055"/>
        <v>0.12068359632861826</v>
      </c>
      <c r="AB406" s="100">
        <f t="shared" si="1056"/>
        <v>1.2560890976051628E-2</v>
      </c>
      <c r="AC406" s="100">
        <f t="shared" si="1057"/>
        <v>2.3775040170197298E-2</v>
      </c>
      <c r="AD406" s="100"/>
      <c r="AE406" s="100"/>
      <c r="AF406" s="365">
        <v>444396.69</v>
      </c>
      <c r="AG406" s="100" t="e">
        <f t="shared" si="1041"/>
        <v>#DIV/0!</v>
      </c>
      <c r="AH406" s="100">
        <f t="shared" si="1042"/>
        <v>2.413049945173685E-3</v>
      </c>
      <c r="AI406" s="100">
        <f t="shared" si="1043"/>
        <v>3.7740696511803895E-2</v>
      </c>
      <c r="AJ406" s="100"/>
    </row>
    <row r="407" spans="2:36">
      <c r="B407" s="125">
        <v>43210</v>
      </c>
      <c r="C407" s="365">
        <v>193827.43</v>
      </c>
      <c r="D407" s="100">
        <f t="shared" si="1046"/>
        <v>0.1052541123120258</v>
      </c>
      <c r="E407" s="100">
        <f t="shared" si="1047"/>
        <v>4.0844602517304766E-3</v>
      </c>
      <c r="F407" s="100">
        <f t="shared" si="1040"/>
        <v>1.1265563224944276E-2</v>
      </c>
      <c r="G407" s="110">
        <f t="shared" si="1038"/>
        <v>-272.55999999999767</v>
      </c>
      <c r="H407" s="100">
        <f t="shared" si="1037"/>
        <v>2.994691529120274E-2</v>
      </c>
      <c r="I407" s="100"/>
      <c r="J407" s="362">
        <f t="shared" si="1039"/>
        <v>-272.55999999999767</v>
      </c>
      <c r="K407" s="362"/>
      <c r="L407" s="365">
        <v>7251.02</v>
      </c>
      <c r="M407" s="100">
        <f t="shared" si="1048"/>
        <v>0.11170359558692773</v>
      </c>
      <c r="N407" s="100">
        <f t="shared" si="1049"/>
        <v>1.0588079525578255E-2</v>
      </c>
      <c r="O407" s="362">
        <f t="shared" si="1044"/>
        <v>-14.479999999999563</v>
      </c>
      <c r="P407" s="362"/>
      <c r="Q407" s="365">
        <v>207340.04</v>
      </c>
      <c r="R407" s="100">
        <f t="shared" si="1050"/>
        <v>0.19278061245769201</v>
      </c>
      <c r="S407" s="100">
        <f t="shared" si="1051"/>
        <v>1.3158450249991186E-2</v>
      </c>
      <c r="T407" s="362">
        <f t="shared" si="1045"/>
        <v>-550.56999999997788</v>
      </c>
      <c r="U407" s="362"/>
      <c r="V407" s="365">
        <v>41499.58</v>
      </c>
      <c r="W407" s="365">
        <v>48046.45</v>
      </c>
      <c r="X407" s="100">
        <f t="shared" si="1052"/>
        <v>-1.4080966866133103E-2</v>
      </c>
      <c r="Y407" s="100">
        <f t="shared" si="1053"/>
        <v>4.7061538642585332E-2</v>
      </c>
      <c r="Z407" s="35">
        <f t="shared" si="1054"/>
        <v>89546.03</v>
      </c>
      <c r="AA407" s="100">
        <f t="shared" si="1055"/>
        <v>0.11783292831158801</v>
      </c>
      <c r="AB407" s="100">
        <f t="shared" si="1056"/>
        <v>1.7199094510675521E-2</v>
      </c>
      <c r="AC407" s="100">
        <f t="shared" si="1057"/>
        <v>1.7808864411391664E-2</v>
      </c>
      <c r="AD407" s="100"/>
      <c r="AE407" s="100"/>
      <c r="AF407" s="365">
        <v>441754.89</v>
      </c>
      <c r="AG407" s="100" t="e">
        <f t="shared" si="1041"/>
        <v>#DIV/0!</v>
      </c>
      <c r="AH407" s="100">
        <f t="shared" si="1042"/>
        <v>5.0148262787116961E-3</v>
      </c>
      <c r="AI407" s="100">
        <f t="shared" si="1043"/>
        <v>3.1133178193176455E-2</v>
      </c>
      <c r="AJ407" s="100"/>
    </row>
    <row r="408" spans="2:36">
      <c r="B408" s="125">
        <v>43203</v>
      </c>
      <c r="C408" s="365">
        <v>194099.99</v>
      </c>
      <c r="D408" s="100">
        <f t="shared" si="1046"/>
        <v>0.10957470988135487</v>
      </c>
      <c r="E408" s="100">
        <f t="shared" si="1047"/>
        <v>6.4417460235567346E-3</v>
      </c>
      <c r="F408" s="100">
        <f t="shared" si="1040"/>
        <v>1.2192619483191355E-2</v>
      </c>
      <c r="G408" s="110">
        <f t="shared" si="1038"/>
        <v>328.19999999998254</v>
      </c>
      <c r="H408" s="100">
        <f t="shared" si="1037"/>
        <v>3.4459990539034133E-2</v>
      </c>
      <c r="I408" s="100"/>
      <c r="J408" s="362">
        <f t="shared" si="1039"/>
        <v>328.19999999998254</v>
      </c>
      <c r="K408" s="362"/>
      <c r="L408" s="365">
        <v>7265.5</v>
      </c>
      <c r="M408" s="100">
        <f t="shared" si="1048"/>
        <v>0.1091841454831908</v>
      </c>
      <c r="N408" s="100">
        <f t="shared" si="1049"/>
        <v>1.398547721027342E-2</v>
      </c>
      <c r="O408" s="362">
        <f t="shared" si="1044"/>
        <v>19</v>
      </c>
      <c r="P408" s="362"/>
      <c r="Q408" s="365">
        <v>207890.61</v>
      </c>
      <c r="R408" s="100">
        <f t="shared" si="1050"/>
        <v>0.19297106882927631</v>
      </c>
      <c r="S408" s="100">
        <f t="shared" si="1051"/>
        <v>2.1731475169206389E-2</v>
      </c>
      <c r="T408" s="362">
        <f t="shared" si="1045"/>
        <v>1382.5999999999767</v>
      </c>
      <c r="U408" s="362"/>
      <c r="V408" s="365">
        <v>41327.68</v>
      </c>
      <c r="W408" s="365">
        <v>49874.84</v>
      </c>
      <c r="X408" s="100">
        <f t="shared" si="1052"/>
        <v>-1.3744397262098175E-2</v>
      </c>
      <c r="Y408" s="100">
        <f t="shared" si="1053"/>
        <v>4.8657881811514668E-2</v>
      </c>
      <c r="Z408" s="35">
        <f t="shared" si="1054"/>
        <v>91202.51999999999</v>
      </c>
      <c r="AA408" s="100">
        <f t="shared" si="1055"/>
        <v>0.11386445694440486</v>
      </c>
      <c r="AB408" s="100">
        <f t="shared" si="1056"/>
        <v>4.3779623009119736E-2</v>
      </c>
      <c r="AC408" s="100">
        <f t="shared" si="1057"/>
        <v>1.9429658279182995E-2</v>
      </c>
      <c r="AD408" s="100"/>
      <c r="AE408" s="100"/>
      <c r="AF408" s="365">
        <v>440609.13</v>
      </c>
      <c r="AG408" s="100" t="e">
        <f t="shared" si="1041"/>
        <v>#DIV/0!</v>
      </c>
      <c r="AH408" s="100">
        <f t="shared" si="1042"/>
        <v>4.6966199454415245E-3</v>
      </c>
      <c r="AI408" s="100">
        <f t="shared" si="1043"/>
        <v>2.8892505635498323E-2</v>
      </c>
      <c r="AJ408" s="100"/>
    </row>
    <row r="409" spans="2:36">
      <c r="B409" s="125">
        <v>43196</v>
      </c>
      <c r="C409" s="365">
        <v>193771.79</v>
      </c>
      <c r="D409" s="100">
        <f t="shared" si="1046"/>
        <v>0.1150059587849224</v>
      </c>
      <c r="E409" s="100">
        <f t="shared" si="1047"/>
        <v>4.0982812288678002E-3</v>
      </c>
      <c r="F409" s="100">
        <f t="shared" si="1040"/>
        <v>1.2019031652395581E-2</v>
      </c>
      <c r="G409" s="110">
        <f t="shared" si="1038"/>
        <v>234.26000000000931</v>
      </c>
      <c r="H409" s="100">
        <f t="shared" si="1037"/>
        <v>3.2309546588178466E-2</v>
      </c>
      <c r="I409" s="100"/>
      <c r="J409" s="362">
        <f t="shared" si="1039"/>
        <v>234.26000000000931</v>
      </c>
      <c r="K409" s="362"/>
      <c r="L409" s="365">
        <v>7246.5</v>
      </c>
      <c r="M409" s="100">
        <f t="shared" si="1048"/>
        <v>0.10944231634837089</v>
      </c>
      <c r="N409" s="100">
        <f t="shared" si="1049"/>
        <v>1.2455727329248902E-2</v>
      </c>
      <c r="O409" s="362">
        <f t="shared" si="1044"/>
        <v>14.149999999999636</v>
      </c>
      <c r="P409" s="362"/>
      <c r="Q409" s="365">
        <v>206508.01</v>
      </c>
      <c r="R409" s="100">
        <f t="shared" si="1050"/>
        <v>0.19435385764802734</v>
      </c>
      <c r="S409" s="100">
        <f t="shared" si="1051"/>
        <v>1.4353702468443384E-2</v>
      </c>
      <c r="T409" s="362">
        <f t="shared" si="1045"/>
        <v>151.11999999999534</v>
      </c>
      <c r="U409" s="362"/>
      <c r="V409" s="365">
        <v>41248.730000000003</v>
      </c>
      <c r="W409" s="365">
        <v>48945.37</v>
      </c>
      <c r="X409" s="100">
        <f t="shared" si="1052"/>
        <v>-2.1512908599138132E-2</v>
      </c>
      <c r="Y409" s="100">
        <f t="shared" si="1053"/>
        <v>3.8998722303394746E-2</v>
      </c>
      <c r="Z409" s="35">
        <f t="shared" si="1054"/>
        <v>90194.1</v>
      </c>
      <c r="AA409" s="100">
        <f t="shared" si="1055"/>
        <v>0.11207132517761013</v>
      </c>
      <c r="AB409" s="100">
        <f t="shared" si="1056"/>
        <v>1.6237999128592296E-2</v>
      </c>
      <c r="AC409" s="100">
        <f t="shared" si="1057"/>
        <v>1.0421578370544979E-2</v>
      </c>
      <c r="AD409" s="100"/>
      <c r="AE409" s="100"/>
      <c r="AF409" s="365">
        <v>446926.62</v>
      </c>
      <c r="AG409" s="100" t="e">
        <f t="shared" si="1041"/>
        <v>#DIV/0!</v>
      </c>
      <c r="AH409" s="100">
        <f t="shared" si="1042"/>
        <v>2.2555512602697878E-2</v>
      </c>
      <c r="AI409" s="100">
        <f t="shared" si="1043"/>
        <v>4.5888387024455066E-2</v>
      </c>
      <c r="AJ409" s="100"/>
    </row>
    <row r="410" spans="2:36">
      <c r="B410" s="125">
        <v>43189</v>
      </c>
      <c r="C410" s="365">
        <v>193537.53</v>
      </c>
      <c r="D410" s="100">
        <f t="shared" si="1046"/>
        <v>0.12094602472333206</v>
      </c>
      <c r="E410" s="100">
        <f t="shared" si="1047"/>
        <v>4.8626961743754339E-3</v>
      </c>
      <c r="F410" s="100">
        <f t="shared" si="1040"/>
        <v>1.062897182411511E-2</v>
      </c>
      <c r="G410" s="110">
        <f t="shared" si="1038"/>
        <v>498.55999999999767</v>
      </c>
      <c r="H410" s="100">
        <f t="shared" si="1037"/>
        <v>3.4053791038431529E-2</v>
      </c>
      <c r="I410" s="100"/>
      <c r="J410" s="362">
        <f t="shared" si="1039"/>
        <v>498.55999999999767</v>
      </c>
      <c r="K410" s="362"/>
      <c r="L410" s="365">
        <v>7232.35</v>
      </c>
      <c r="M410" s="100">
        <f t="shared" si="1048"/>
        <v>0.10561709465471016</v>
      </c>
      <c r="N410" s="100">
        <f t="shared" si="1049"/>
        <v>1.1625011889375736E-2</v>
      </c>
      <c r="O410" s="362">
        <f t="shared" si="1044"/>
        <v>57.300000000000182</v>
      </c>
      <c r="P410" s="362"/>
      <c r="Q410" s="365">
        <v>206356.89</v>
      </c>
      <c r="R410" s="100">
        <f t="shared" si="1050"/>
        <v>0.19466024672803703</v>
      </c>
      <c r="S410" s="100">
        <f t="shared" si="1051"/>
        <v>1.7439419015389309E-2</v>
      </c>
      <c r="T410" s="362">
        <f t="shared" si="1045"/>
        <v>1709.6900000000023</v>
      </c>
      <c r="U410" s="362"/>
      <c r="V410" s="365">
        <v>40947.61</v>
      </c>
      <c r="W410" s="365">
        <v>49254.59</v>
      </c>
      <c r="X410" s="100">
        <f t="shared" si="1052"/>
        <v>-2.5753491015828404E-2</v>
      </c>
      <c r="Y410" s="100">
        <f t="shared" si="1053"/>
        <v>4.6521124902183228E-2</v>
      </c>
      <c r="Z410" s="35">
        <f t="shared" si="1054"/>
        <v>90202.2</v>
      </c>
      <c r="AA410" s="100">
        <f t="shared" si="1055"/>
        <v>9.806183422494924E-2</v>
      </c>
      <c r="AB410" s="100">
        <f t="shared" si="1056"/>
        <v>6.5979659851835674E-3</v>
      </c>
      <c r="AC410" s="100">
        <f t="shared" si="1057"/>
        <v>1.2426048121613771E-2</v>
      </c>
      <c r="AD410" s="100"/>
      <c r="AE410" s="100"/>
      <c r="AF410" s="365">
        <v>443326.92</v>
      </c>
      <c r="AG410" s="100" t="e">
        <f t="shared" si="1041"/>
        <v>#DIV/0!</v>
      </c>
      <c r="AH410" s="100">
        <f t="shared" si="1042"/>
        <v>1.5948273521034246E-2</v>
      </c>
      <c r="AI410" s="100">
        <f t="shared" si="1043"/>
        <v>3.2941180472665012E-2</v>
      </c>
      <c r="AJ410" s="100"/>
    </row>
    <row r="411" spans="2:36">
      <c r="B411" s="125">
        <v>43182</v>
      </c>
      <c r="C411" s="365">
        <v>193038.97</v>
      </c>
      <c r="D411" s="100">
        <f t="shared" si="1046"/>
        <v>0.12536711333750197</v>
      </c>
      <c r="E411" s="100">
        <f t="shared" si="1047"/>
        <v>2.4678580470104115E-3</v>
      </c>
      <c r="F411" s="100">
        <f t="shared" si="1040"/>
        <v>1.04314623990192E-2</v>
      </c>
      <c r="G411" s="110">
        <f t="shared" si="1038"/>
        <v>181.32000000000698</v>
      </c>
      <c r="H411" s="100">
        <f t="shared" si="1037"/>
        <v>3.3244763416517123E-2</v>
      </c>
      <c r="I411" s="100"/>
      <c r="J411" s="362">
        <f t="shared" si="1039"/>
        <v>181.32000000000698</v>
      </c>
      <c r="K411" s="362"/>
      <c r="L411" s="365">
        <v>7175.05</v>
      </c>
      <c r="M411" s="100">
        <f t="shared" si="1048"/>
        <v>9.9696991525878409E-2</v>
      </c>
      <c r="N411" s="100">
        <f t="shared" si="1049"/>
        <v>3.4333263408153529E-3</v>
      </c>
      <c r="O411" s="362">
        <f t="shared" si="1044"/>
        <v>9.7600000000002183</v>
      </c>
      <c r="P411" s="362"/>
      <c r="Q411" s="365">
        <v>204647.2</v>
      </c>
      <c r="R411" s="100">
        <f t="shared" si="1050"/>
        <v>0.19241042087157581</v>
      </c>
      <c r="S411" s="100">
        <f t="shared" si="1051"/>
        <v>1.192160336066413E-2</v>
      </c>
      <c r="T411" s="362">
        <f t="shared" si="1045"/>
        <v>1178.2700000000186</v>
      </c>
      <c r="U411" s="362"/>
      <c r="V411" s="365">
        <v>40690.639999999999</v>
      </c>
      <c r="W411" s="365">
        <v>47341.32</v>
      </c>
      <c r="X411" s="100">
        <f t="shared" si="1052"/>
        <v>-3.194046610774335E-2</v>
      </c>
      <c r="Y411" s="100">
        <f t="shared" si="1053"/>
        <v>4.6306733041418732E-2</v>
      </c>
      <c r="Z411" s="35">
        <f t="shared" si="1054"/>
        <v>88031.959999999992</v>
      </c>
      <c r="AA411" s="100">
        <f t="shared" si="1055"/>
        <v>9.2894050110863616E-2</v>
      </c>
      <c r="AB411" s="100">
        <f t="shared" si="1056"/>
        <v>-1.5812829051959285E-2</v>
      </c>
      <c r="AC411" s="100">
        <f t="shared" si="1057"/>
        <v>8.6233485778760052E-3</v>
      </c>
      <c r="AD411" s="100"/>
      <c r="AE411" s="100"/>
      <c r="AF411" s="365">
        <v>439550.62</v>
      </c>
      <c r="AG411" s="100" t="e">
        <f t="shared" si="1041"/>
        <v>#DIV/0!</v>
      </c>
      <c r="AH411" s="100">
        <f t="shared" si="1042"/>
        <v>1.0722775103496928E-2</v>
      </c>
      <c r="AI411" s="100">
        <f t="shared" si="1043"/>
        <v>3.0207429881598372E-2</v>
      </c>
      <c r="AJ411" s="100"/>
    </row>
    <row r="412" spans="2:36">
      <c r="B412" s="125">
        <v>43175</v>
      </c>
      <c r="C412" s="365">
        <v>192857.65</v>
      </c>
      <c r="D412" s="100">
        <f t="shared" si="1046"/>
        <v>0.13117933892126082</v>
      </c>
      <c r="E412" s="100">
        <f t="shared" si="1047"/>
        <v>2.4592935024086381E-3</v>
      </c>
      <c r="F412" s="100">
        <f t="shared" si="1040"/>
        <v>9.8316048889094971E-3</v>
      </c>
      <c r="G412" s="110">
        <f t="shared" si="1038"/>
        <v>-123.25</v>
      </c>
      <c r="H412" s="100">
        <f t="shared" si="1037"/>
        <v>3.7885097411487441E-2</v>
      </c>
      <c r="I412" s="100"/>
      <c r="J412" s="362">
        <f t="shared" si="1039"/>
        <v>-123.25</v>
      </c>
      <c r="K412" s="362"/>
      <c r="L412" s="365">
        <v>7165.29</v>
      </c>
      <c r="M412" s="100">
        <f t="shared" si="1048"/>
        <v>9.8623747711612517E-2</v>
      </c>
      <c r="N412" s="100">
        <f t="shared" si="1049"/>
        <v>2.5829633557815194E-3</v>
      </c>
      <c r="O412" s="362">
        <f t="shared" si="1044"/>
        <v>7.9399999999995998</v>
      </c>
      <c r="P412" s="362"/>
      <c r="Q412" s="365">
        <v>203468.93</v>
      </c>
      <c r="R412" s="100">
        <f t="shared" si="1050"/>
        <v>0.19318742517982926</v>
      </c>
      <c r="S412" s="100">
        <f t="shared" si="1051"/>
        <v>1.2035813731906432E-2</v>
      </c>
      <c r="T412" s="362">
        <f t="shared" si="1045"/>
        <v>-116.86999999999534</v>
      </c>
      <c r="U412" s="362"/>
      <c r="V412" s="365">
        <v>40720.620000000003</v>
      </c>
      <c r="W412" s="365">
        <v>46656.56</v>
      </c>
      <c r="X412" s="100">
        <f t="shared" si="1052"/>
        <v>-2.3152984819519808E-2</v>
      </c>
      <c r="Y412" s="100">
        <f t="shared" si="1053"/>
        <v>1.8891723962623494E-2</v>
      </c>
      <c r="Z412" s="35">
        <f t="shared" si="1054"/>
        <v>87377.18</v>
      </c>
      <c r="AA412" s="100">
        <f t="shared" si="1055"/>
        <v>9.6199297421213956E-2</v>
      </c>
      <c r="AB412" s="100">
        <f t="shared" si="1056"/>
        <v>-2.2777031186251444E-2</v>
      </c>
      <c r="AC412" s="100">
        <f t="shared" si="1057"/>
        <v>-1.1439545710456946E-3</v>
      </c>
      <c r="AD412" s="100"/>
      <c r="AE412" s="100"/>
      <c r="AF412" s="365">
        <v>438549.43</v>
      </c>
      <c r="AG412" s="100" t="e">
        <f t="shared" si="1041"/>
        <v>#DIV/0!</v>
      </c>
      <c r="AH412" s="100">
        <f t="shared" si="1042"/>
        <v>1.4322586596038541E-2</v>
      </c>
      <c r="AI412" s="100">
        <f t="shared" si="1043"/>
        <v>2.8285496599818515E-2</v>
      </c>
      <c r="AJ412" s="100"/>
    </row>
    <row r="413" spans="2:36">
      <c r="B413" s="125">
        <v>43168</v>
      </c>
      <c r="C413" s="365">
        <v>192980.9</v>
      </c>
      <c r="D413" s="100">
        <f t="shared" si="1046"/>
        <v>0.13733735350175455</v>
      </c>
      <c r="E413" s="100">
        <f t="shared" si="1047"/>
        <v>2.7580133491213145E-3</v>
      </c>
      <c r="F413" s="100">
        <f t="shared" si="1040"/>
        <v>1.1479860255206427E-2</v>
      </c>
      <c r="G413" s="110">
        <f t="shared" si="1038"/>
        <v>379.92999999999302</v>
      </c>
      <c r="H413" s="100">
        <f t="shared" si="1037"/>
        <v>4.099942383340284E-2</v>
      </c>
      <c r="I413" s="100"/>
      <c r="J413" s="362">
        <f t="shared" si="1039"/>
        <v>379.92999999999302</v>
      </c>
      <c r="K413" s="362"/>
      <c r="L413" s="365">
        <v>7157.35</v>
      </c>
      <c r="M413" s="100">
        <f t="shared" si="1048"/>
        <v>9.3732092292599156E-2</v>
      </c>
      <c r="N413" s="100">
        <f t="shared" si="1049"/>
        <v>2.0961870357819127E-4</v>
      </c>
      <c r="O413" s="362">
        <f t="shared" si="1044"/>
        <v>8.1100000000005821</v>
      </c>
      <c r="P413" s="362"/>
      <c r="Q413" s="365">
        <v>203585.8</v>
      </c>
      <c r="R413" s="100">
        <f t="shared" si="1050"/>
        <v>0.19366459953629106</v>
      </c>
      <c r="S413" s="100">
        <f t="shared" si="1051"/>
        <v>1.1487694637394793E-2</v>
      </c>
      <c r="T413" s="362">
        <f t="shared" si="1045"/>
        <v>765.97000000000116</v>
      </c>
      <c r="U413" s="362"/>
      <c r="V413" s="365">
        <v>40736.9</v>
      </c>
      <c r="W413" s="365">
        <v>48016.03</v>
      </c>
      <c r="X413" s="100">
        <f t="shared" si="1052"/>
        <v>-2.6046278993705357E-2</v>
      </c>
      <c r="Y413" s="100">
        <f t="shared" si="1053"/>
        <v>4.3746642920662826E-2</v>
      </c>
      <c r="Z413" s="35">
        <f t="shared" si="1054"/>
        <v>88752.93</v>
      </c>
      <c r="AA413" s="100">
        <f t="shared" si="1055"/>
        <v>9.4469111833416219E-2</v>
      </c>
      <c r="AB413" s="100">
        <f t="shared" si="1056"/>
        <v>-1.904167901804393E-2</v>
      </c>
      <c r="AC413" s="100">
        <f t="shared" si="1057"/>
        <v>1.0509866520322956E-2</v>
      </c>
      <c r="AD413" s="100"/>
      <c r="AE413" s="100"/>
      <c r="AF413" s="365">
        <v>437068.32</v>
      </c>
      <c r="AG413" s="100" t="e">
        <f t="shared" si="1041"/>
        <v>#DIV/0!</v>
      </c>
      <c r="AH413" s="100">
        <f t="shared" si="1042"/>
        <v>1.2922969446304732E-2</v>
      </c>
      <c r="AI413" s="100">
        <f t="shared" si="1043"/>
        <v>2.6653996401165371E-2</v>
      </c>
      <c r="AJ413" s="100"/>
    </row>
    <row r="414" spans="2:36">
      <c r="B414" s="125">
        <v>43161</v>
      </c>
      <c r="C414" s="365">
        <v>192600.97</v>
      </c>
      <c r="D414" s="100">
        <f t="shared" si="1046"/>
        <v>0.14173095737511812</v>
      </c>
      <c r="E414" s="100">
        <f t="shared" si="1047"/>
        <v>1.9675609693669566E-3</v>
      </c>
      <c r="F414" s="100">
        <f t="shared" si="1040"/>
        <v>1.2272826440180816E-2</v>
      </c>
      <c r="G414" s="110">
        <f t="shared" si="1038"/>
        <v>37.220000000001164</v>
      </c>
      <c r="H414" s="100">
        <f t="shared" si="1037"/>
        <v>4.1450888429917475E-2</v>
      </c>
      <c r="I414" s="100"/>
      <c r="J414" s="362">
        <f t="shared" si="1039"/>
        <v>37.220000000001164</v>
      </c>
      <c r="K414" s="362"/>
      <c r="L414" s="365">
        <v>7149.24</v>
      </c>
      <c r="M414" s="100">
        <f t="shared" si="1048"/>
        <v>9.1892106537234439E-2</v>
      </c>
      <c r="N414" s="100">
        <f t="shared" si="1049"/>
        <v>-1.3926117546489423E-3</v>
      </c>
      <c r="O414" s="362">
        <f t="shared" si="1044"/>
        <v>-1.2600000000002183</v>
      </c>
      <c r="P414" s="362"/>
      <c r="Q414" s="365">
        <v>202819.83</v>
      </c>
      <c r="R414" s="100">
        <f t="shared" si="1050"/>
        <v>0.19589660067197157</v>
      </c>
      <c r="S414" s="100">
        <f t="shared" si="1051"/>
        <v>1.002586718153684E-2</v>
      </c>
      <c r="T414" s="362">
        <f t="shared" si="1045"/>
        <v>583.60999999998603</v>
      </c>
      <c r="U414" s="362"/>
      <c r="V414" s="365">
        <v>40908.660000000003</v>
      </c>
      <c r="W414" s="365">
        <v>48702.29</v>
      </c>
      <c r="X414" s="100">
        <f t="shared" si="1052"/>
        <v>-2.5114083976387459E-2</v>
      </c>
      <c r="Y414" s="100">
        <f t="shared" si="1053"/>
        <v>3.201315320500242E-2</v>
      </c>
      <c r="Z414" s="35">
        <f t="shared" si="1054"/>
        <v>89610.950000000012</v>
      </c>
      <c r="AA414" s="100">
        <f t="shared" si="1055"/>
        <v>9.1094529961922382E-2</v>
      </c>
      <c r="AB414" s="100">
        <f t="shared" si="1056"/>
        <v>-1.7760900041980953E-2</v>
      </c>
      <c r="AC414" s="100">
        <f t="shared" si="1057"/>
        <v>5.124837290061514E-3</v>
      </c>
      <c r="AD414" s="100"/>
      <c r="AE414" s="100"/>
      <c r="AF414" s="365">
        <v>436367.61</v>
      </c>
      <c r="AG414" s="100" t="e">
        <f t="shared" si="1041"/>
        <v>#DIV/0!</v>
      </c>
      <c r="AH414" s="100">
        <f t="shared" si="1042"/>
        <v>1.364889887467559E-2</v>
      </c>
      <c r="AI414" s="100">
        <f t="shared" si="1043"/>
        <v>2.5474860182903399E-2</v>
      </c>
      <c r="AJ414" s="100"/>
    </row>
    <row r="415" spans="2:36">
      <c r="B415" s="125">
        <v>43154</v>
      </c>
      <c r="C415" s="365">
        <v>192563.75</v>
      </c>
      <c r="D415" s="100">
        <f t="shared" si="1046"/>
        <v>0.14693365907775011</v>
      </c>
      <c r="E415" s="100">
        <f t="shared" si="1047"/>
        <v>3.3342916996962286E-3</v>
      </c>
      <c r="F415" s="100">
        <f t="shared" si="1040"/>
        <v>1.4347074195599318E-2</v>
      </c>
      <c r="G415" s="110">
        <f t="shared" si="1038"/>
        <v>179.23000000001048</v>
      </c>
      <c r="H415" s="100">
        <f t="shared" si="1037"/>
        <v>4.2557114975362395E-2</v>
      </c>
      <c r="I415" s="100"/>
      <c r="J415" s="362">
        <f t="shared" si="1039"/>
        <v>179.23000000001048</v>
      </c>
      <c r="K415" s="362"/>
      <c r="L415" s="365">
        <v>7150.5</v>
      </c>
      <c r="M415" s="100">
        <f t="shared" si="1048"/>
        <v>8.6774799530667635E-2</v>
      </c>
      <c r="N415" s="100">
        <f t="shared" si="1049"/>
        <v>-7.551349174385315E-5</v>
      </c>
      <c r="O415" s="362">
        <f t="shared" si="1044"/>
        <v>3.6700000000000728</v>
      </c>
      <c r="P415" s="362"/>
      <c r="Q415" s="365">
        <v>202236.22</v>
      </c>
      <c r="R415" s="100">
        <f t="shared" si="1050"/>
        <v>0.19233134554666484</v>
      </c>
      <c r="S415" s="100">
        <f t="shared" si="1051"/>
        <v>1.2642444311385743E-2</v>
      </c>
      <c r="T415" s="362">
        <f t="shared" si="1045"/>
        <v>1187.0799999999872</v>
      </c>
      <c r="U415" s="362"/>
      <c r="V415" s="365">
        <v>41835.11</v>
      </c>
      <c r="W415" s="365">
        <v>47611.25</v>
      </c>
      <c r="X415" s="100">
        <f t="shared" si="1052"/>
        <v>-2.979019835743996E-3</v>
      </c>
      <c r="Y415" s="100">
        <f t="shared" si="1053"/>
        <v>4.611577369776719E-2</v>
      </c>
      <c r="Z415" s="35">
        <f t="shared" si="1054"/>
        <v>89446.36</v>
      </c>
      <c r="AA415" s="100">
        <f t="shared" si="1055"/>
        <v>9.2924610548049666E-2</v>
      </c>
      <c r="AB415" s="100">
        <f t="shared" si="1056"/>
        <v>2.6028382268956933E-3</v>
      </c>
      <c r="AC415" s="100">
        <f t="shared" si="1057"/>
        <v>2.256525820909237E-2</v>
      </c>
      <c r="AD415" s="100"/>
      <c r="AE415" s="100"/>
      <c r="AF415" s="365">
        <v>434887.42</v>
      </c>
      <c r="AG415" s="100" t="e">
        <f t="shared" si="1041"/>
        <v>#DIV/0!</v>
      </c>
      <c r="AH415" s="100">
        <f t="shared" si="1042"/>
        <v>1.5534958496251125E-2</v>
      </c>
      <c r="AI415" s="100">
        <f t="shared" si="1043"/>
        <v>2.4544064702736307E-2</v>
      </c>
      <c r="AJ415" s="100"/>
    </row>
    <row r="416" spans="2:36">
      <c r="B416" s="125">
        <v>43147</v>
      </c>
      <c r="C416" s="365">
        <v>192384.52</v>
      </c>
      <c r="D416" s="100">
        <f t="shared" si="1046"/>
        <v>0.15168498665608107</v>
      </c>
      <c r="E416" s="100">
        <f t="shared" si="1047"/>
        <v>3.7373965777730894E-3</v>
      </c>
      <c r="F416" s="100">
        <f t="shared" si="1040"/>
        <v>1.5498685868525952E-2</v>
      </c>
      <c r="G416" s="110">
        <f t="shared" si="1038"/>
        <v>-65.600000000005821</v>
      </c>
      <c r="H416" s="100">
        <f t="shared" si="1037"/>
        <v>4.0105229922840019E-2</v>
      </c>
      <c r="I416" s="100"/>
      <c r="J416" s="362">
        <f t="shared" si="1039"/>
        <v>-65.600000000005821</v>
      </c>
      <c r="K416" s="362"/>
      <c r="L416" s="365">
        <v>7146.83</v>
      </c>
      <c r="M416" s="100">
        <f t="shared" si="1048"/>
        <v>8.4860021342513955E-2</v>
      </c>
      <c r="N416" s="100">
        <f t="shared" si="1049"/>
        <v>-1.8170797112784947E-3</v>
      </c>
      <c r="O416" s="362">
        <f t="shared" si="1044"/>
        <v>-9.0200000000004366</v>
      </c>
      <c r="P416" s="362"/>
      <c r="Q416" s="365">
        <v>201049.14</v>
      </c>
      <c r="R416" s="100">
        <f t="shared" si="1050"/>
        <v>0.19152185164413832</v>
      </c>
      <c r="S416" s="100">
        <f t="shared" si="1051"/>
        <v>1.0584669337342647E-2</v>
      </c>
      <c r="T416" s="362">
        <f t="shared" si="1045"/>
        <v>-224.48999999999069</v>
      </c>
      <c r="U416" s="362"/>
      <c r="V416" s="365">
        <v>42148.27</v>
      </c>
      <c r="W416" s="365">
        <v>47265.49</v>
      </c>
      <c r="X416" s="100">
        <f t="shared" si="1052"/>
        <v>1.4234273429532703E-2</v>
      </c>
      <c r="Y416" s="100">
        <f t="shared" si="1053"/>
        <v>5.5545716949635102E-2</v>
      </c>
      <c r="Z416" s="35">
        <f t="shared" si="1054"/>
        <v>89413.759999999995</v>
      </c>
      <c r="AA416" s="100">
        <f t="shared" si="1055"/>
        <v>8.6801934452834392E-2</v>
      </c>
      <c r="AB416" s="100">
        <f t="shared" si="1056"/>
        <v>1.6305441216687231E-2</v>
      </c>
      <c r="AC416" s="100">
        <f t="shared" si="1057"/>
        <v>3.5660744270660183E-2</v>
      </c>
      <c r="AD416" s="100"/>
      <c r="AE416" s="100"/>
      <c r="AF416" s="365">
        <v>432356.96</v>
      </c>
      <c r="AG416" s="100" t="e">
        <f t="shared" si="1041"/>
        <v>#DIV/0!</v>
      </c>
      <c r="AH416" s="100">
        <f t="shared" si="1042"/>
        <v>9.1967658326092844E-3</v>
      </c>
      <c r="AI416" s="100">
        <f t="shared" si="1043"/>
        <v>2.3964722845738206E-2</v>
      </c>
      <c r="AJ416" s="100"/>
    </row>
    <row r="417" spans="2:36">
      <c r="B417" s="125">
        <v>43140</v>
      </c>
      <c r="C417" s="365">
        <v>192450.12</v>
      </c>
      <c r="D417" s="100">
        <f t="shared" si="1046"/>
        <v>0.15522394402872952</v>
      </c>
      <c r="E417" s="100">
        <f t="shared" si="1047"/>
        <v>3.5888774783271182E-3</v>
      </c>
      <c r="F417" s="100">
        <f t="shared" si="1040"/>
        <v>1.6753895942792606E-2</v>
      </c>
      <c r="G417" s="110">
        <f t="shared" si="1038"/>
        <v>227.35999999998603</v>
      </c>
      <c r="H417" s="100">
        <f t="shared" si="1037"/>
        <v>4.4590044664134729E-2</v>
      </c>
      <c r="I417" s="100"/>
      <c r="J417" s="362">
        <f t="shared" si="1039"/>
        <v>227.35999999998603</v>
      </c>
      <c r="K417" s="362"/>
      <c r="L417" s="365">
        <v>7155.85</v>
      </c>
      <c r="M417" s="100">
        <f t="shared" si="1048"/>
        <v>8.2251966122202105E-2</v>
      </c>
      <c r="N417" s="100">
        <f t="shared" si="1049"/>
        <v>-4.5572092518580522E-3</v>
      </c>
      <c r="O417" s="362">
        <f t="shared" si="1044"/>
        <v>-3.3599999999996726</v>
      </c>
      <c r="P417" s="362"/>
      <c r="Q417" s="365">
        <v>201273.63</v>
      </c>
      <c r="R417" s="100">
        <f t="shared" si="1050"/>
        <v>0.19118270822373518</v>
      </c>
      <c r="S417" s="100">
        <f t="shared" si="1051"/>
        <v>8.6470366823282185E-3</v>
      </c>
      <c r="T417" s="362">
        <f t="shared" si="1045"/>
        <v>467.05999999999767</v>
      </c>
      <c r="U417" s="362"/>
      <c r="V417" s="365">
        <v>42369.22</v>
      </c>
      <c r="W417" s="365">
        <v>48106.52</v>
      </c>
      <c r="X417" s="100">
        <f t="shared" si="1052"/>
        <v>2.4985230941624914E-2</v>
      </c>
      <c r="Y417" s="100">
        <f t="shared" si="1053"/>
        <v>4.0007851967921046E-2</v>
      </c>
      <c r="Z417" s="35">
        <f t="shared" si="1054"/>
        <v>90475.739999999991</v>
      </c>
      <c r="AA417" s="100">
        <f t="shared" si="1055"/>
        <v>8.6019611931365619E-2</v>
      </c>
      <c r="AB417" s="100">
        <f t="shared" si="1056"/>
        <v>1.1305967321475428E-2</v>
      </c>
      <c r="AC417" s="100">
        <f t="shared" si="1057"/>
        <v>3.2918403595565485E-2</v>
      </c>
      <c r="AD417" s="100"/>
      <c r="AE417" s="100"/>
      <c r="AF417" s="365">
        <v>431492.16</v>
      </c>
      <c r="AG417" s="100" t="e">
        <f t="shared" si="1041"/>
        <v>#DIV/0!</v>
      </c>
      <c r="AH417" s="100">
        <f t="shared" si="1042"/>
        <v>7.6029283925036079E-3</v>
      </c>
      <c r="AI417" s="100">
        <f t="shared" si="1043"/>
        <v>2.3419537578632132E-2</v>
      </c>
      <c r="AJ417" s="100"/>
    </row>
    <row r="418" spans="2:36">
      <c r="B418" s="125">
        <v>43133</v>
      </c>
      <c r="C418" s="365">
        <v>192222.76</v>
      </c>
      <c r="D418" s="100">
        <f t="shared" si="1046"/>
        <v>0.15775996719626806</v>
      </c>
      <c r="E418" s="100">
        <f t="shared" si="1047"/>
        <v>3.9288558811932349E-3</v>
      </c>
      <c r="F418" s="100">
        <f t="shared" si="1040"/>
        <v>1.8212402350319581E-2</v>
      </c>
      <c r="G418" s="110">
        <f t="shared" si="1038"/>
        <v>298.94000000000233</v>
      </c>
      <c r="H418" s="100">
        <f t="shared" si="1037"/>
        <v>4.4720197871142876E-2</v>
      </c>
      <c r="I418" s="100"/>
      <c r="J418" s="362">
        <f t="shared" si="1039"/>
        <v>298.94000000000233</v>
      </c>
      <c r="K418" s="362"/>
      <c r="L418" s="365">
        <v>7159.21</v>
      </c>
      <c r="M418" s="100">
        <f t="shared" si="1048"/>
        <v>8.1311189180861762E-2</v>
      </c>
      <c r="N418" s="100">
        <f t="shared" si="1049"/>
        <v>-4.6713315102165026E-3</v>
      </c>
      <c r="O418" s="362">
        <f t="shared" si="1044"/>
        <v>8.1700000000000728</v>
      </c>
      <c r="P418" s="362"/>
      <c r="Q418" s="365">
        <v>200806.57</v>
      </c>
      <c r="R418" s="100">
        <f t="shared" si="1050"/>
        <v>0.1931058208052904</v>
      </c>
      <c r="S418" s="100">
        <f t="shared" si="1051"/>
        <v>1.1587282668238106E-2</v>
      </c>
      <c r="T418" s="362">
        <f t="shared" si="1045"/>
        <v>1095.1900000000023</v>
      </c>
      <c r="U418" s="362"/>
      <c r="V418" s="365">
        <v>42687.46</v>
      </c>
      <c r="W418" s="365">
        <v>48543.839999999997</v>
      </c>
      <c r="X418" s="100">
        <f t="shared" si="1052"/>
        <v>2.4678481695714467E-2</v>
      </c>
      <c r="Y418" s="100">
        <f t="shared" si="1053"/>
        <v>5.5464007588999019E-2</v>
      </c>
      <c r="Z418" s="35">
        <f t="shared" si="1054"/>
        <v>91231.299999999988</v>
      </c>
      <c r="AA418" s="100">
        <f t="shared" si="1055"/>
        <v>0.10299116350187369</v>
      </c>
      <c r="AB418" s="100">
        <f t="shared" si="1056"/>
        <v>2.2041066353527365E-2</v>
      </c>
      <c r="AC418" s="100">
        <f t="shared" si="1057"/>
        <v>4.0832261484187386E-2</v>
      </c>
      <c r="AD418" s="100"/>
      <c r="AE418" s="100"/>
      <c r="AF418" s="365">
        <v>430491.87</v>
      </c>
      <c r="AG418" s="100" t="e">
        <f t="shared" si="1041"/>
        <v>#DIV/0!</v>
      </c>
      <c r="AH418" s="100">
        <f t="shared" si="1042"/>
        <v>7.4281266607958991E-3</v>
      </c>
      <c r="AI418" s="100">
        <f t="shared" si="1043"/>
        <v>2.2560971438441876E-2</v>
      </c>
      <c r="AJ418" s="100"/>
    </row>
    <row r="419" spans="2:36">
      <c r="B419" s="125">
        <v>43126</v>
      </c>
      <c r="C419" s="365">
        <v>191923.82</v>
      </c>
      <c r="D419" s="100">
        <f t="shared" si="1046"/>
        <v>0.16000574188995823</v>
      </c>
      <c r="E419" s="100">
        <f t="shared" si="1047"/>
        <v>2.2023783973917008E-3</v>
      </c>
      <c r="F419" s="100">
        <f t="shared" si="1040"/>
        <v>1.9831642920220612E-2</v>
      </c>
      <c r="G419" s="110">
        <f t="shared" si="1038"/>
        <v>255.64000000001397</v>
      </c>
      <c r="H419" s="100">
        <f t="shared" si="1037"/>
        <v>4.6714485237731064E-2</v>
      </c>
      <c r="I419" s="100"/>
      <c r="J419" s="362">
        <f t="shared" si="1039"/>
        <v>255.64000000001397</v>
      </c>
      <c r="K419" s="362"/>
      <c r="L419" s="365">
        <v>7151.04</v>
      </c>
      <c r="M419" s="100">
        <f t="shared" si="1048"/>
        <v>7.7345144742491753E-2</v>
      </c>
      <c r="N419" s="100">
        <f t="shared" si="1049"/>
        <v>-6.049014811190738E-3</v>
      </c>
      <c r="O419" s="362">
        <f t="shared" si="1044"/>
        <v>-8.8000000000001819</v>
      </c>
      <c r="P419" s="362"/>
      <c r="Q419" s="365">
        <v>199711.38</v>
      </c>
      <c r="R419" s="100">
        <f t="shared" si="1050"/>
        <v>0.18909002702658939</v>
      </c>
      <c r="S419" s="100">
        <f t="shared" si="1051"/>
        <v>6.1674499748648982E-3</v>
      </c>
      <c r="T419" s="362">
        <f t="shared" si="1045"/>
        <v>767.98999999999069</v>
      </c>
      <c r="U419" s="362"/>
      <c r="V419" s="365">
        <v>42185.8</v>
      </c>
      <c r="W419" s="365">
        <v>47028.35</v>
      </c>
      <c r="X419" s="100">
        <f t="shared" si="1052"/>
        <v>1.8768063863000655E-2</v>
      </c>
      <c r="Y419" s="100">
        <f t="shared" si="1053"/>
        <v>2.8364211582371898E-2</v>
      </c>
      <c r="Z419" s="35">
        <f t="shared" si="1054"/>
        <v>89214.15</v>
      </c>
      <c r="AA419" s="100">
        <f t="shared" si="1055"/>
        <v>9.6106404730595313E-2</v>
      </c>
      <c r="AB419" s="100">
        <f t="shared" si="1056"/>
        <v>1.3362126536699364E-3</v>
      </c>
      <c r="AC419" s="100">
        <f t="shared" si="1057"/>
        <v>2.3804146575401815E-2</v>
      </c>
      <c r="AD419" s="100"/>
      <c r="AE419" s="100"/>
      <c r="AF419" s="365">
        <v>428234.81</v>
      </c>
      <c r="AG419" s="100" t="e">
        <f t="shared" si="1041"/>
        <v>#DIV/0!</v>
      </c>
      <c r="AH419" s="100">
        <f t="shared" si="1042"/>
        <v>-2.2230769092762841E-3</v>
      </c>
      <c r="AI419" s="100">
        <f t="shared" si="1043"/>
        <v>1.9479983678219008E-2</v>
      </c>
      <c r="AJ419" s="100"/>
    </row>
    <row r="420" spans="2:36">
      <c r="B420" s="125">
        <v>43119</v>
      </c>
      <c r="C420" s="365">
        <v>191668.18</v>
      </c>
      <c r="D420" s="100">
        <f t="shared" si="1046"/>
        <v>0.16259324505498904</v>
      </c>
      <c r="E420" s="100">
        <f t="shared" si="1047"/>
        <v>3.2562824633722183E-3</v>
      </c>
      <c r="F420" s="100">
        <f t="shared" si="1040"/>
        <v>2.1499607853838084E-2</v>
      </c>
      <c r="G420" s="110">
        <f t="shared" si="1038"/>
        <v>-93.730000000010477</v>
      </c>
      <c r="H420" s="100">
        <f t="shared" si="1037"/>
        <v>4.9842782263705358E-2</v>
      </c>
      <c r="I420" s="100"/>
      <c r="J420" s="362">
        <f t="shared" si="1039"/>
        <v>-93.730000000010477</v>
      </c>
      <c r="K420" s="362"/>
      <c r="L420" s="365">
        <v>7159.84</v>
      </c>
      <c r="M420" s="100">
        <f t="shared" si="1048"/>
        <v>7.8136528864889698E-2</v>
      </c>
      <c r="N420" s="100">
        <f t="shared" si="1049"/>
        <v>1.8579533491529718E-2</v>
      </c>
      <c r="O420" s="362">
        <f t="shared" si="1044"/>
        <v>-28.769999999999527</v>
      </c>
      <c r="P420" s="362"/>
      <c r="Q420" s="365">
        <v>198943.39</v>
      </c>
      <c r="R420" s="100">
        <f t="shared" si="1050"/>
        <v>0.1901732039228983</v>
      </c>
      <c r="S420" s="100">
        <f t="shared" si="1051"/>
        <v>6.6486049167880567E-3</v>
      </c>
      <c r="T420" s="362">
        <f t="shared" si="1045"/>
        <v>-604.73999999999069</v>
      </c>
      <c r="U420" s="362"/>
      <c r="V420" s="365">
        <v>42092.28</v>
      </c>
      <c r="W420" s="365">
        <v>45886.94</v>
      </c>
      <c r="X420" s="100">
        <f t="shared" si="1052"/>
        <v>9.9303236208683008E-3</v>
      </c>
      <c r="Y420" s="100">
        <f t="shared" si="1053"/>
        <v>3.5452802182155324E-2</v>
      </c>
      <c r="Z420" s="35">
        <f t="shared" si="1054"/>
        <v>87979.22</v>
      </c>
      <c r="AA420" s="100">
        <f t="shared" si="1055"/>
        <v>0.10423226686159301</v>
      </c>
      <c r="AB420" s="100">
        <f t="shared" si="1056"/>
        <v>8.0190817252012749E-3</v>
      </c>
      <c r="AC420" s="100">
        <f t="shared" si="1057"/>
        <v>2.3082946737583061E-2</v>
      </c>
      <c r="AD420" s="100"/>
      <c r="AE420" s="100"/>
      <c r="AF420" s="365">
        <v>428416.91</v>
      </c>
      <c r="AG420" s="100" t="e">
        <f t="shared" si="1041"/>
        <v>#DIV/0!</v>
      </c>
      <c r="AH420" s="100">
        <f t="shared" si="1042"/>
        <v>4.1125269460796556E-3</v>
      </c>
      <c r="AI420" s="100">
        <f t="shared" si="1043"/>
        <v>2.3977773388943687E-2</v>
      </c>
      <c r="AJ420" s="100"/>
    </row>
    <row r="421" spans="2:36">
      <c r="B421" s="125">
        <v>43112</v>
      </c>
      <c r="C421" s="365">
        <v>191761.91</v>
      </c>
      <c r="D421" s="100">
        <f t="shared" si="1046"/>
        <v>0.16413524207682922</v>
      </c>
      <c r="E421" s="100">
        <f t="shared" si="1047"/>
        <v>4.0941457694969969E-3</v>
      </c>
      <c r="F421" s="100">
        <f t="shared" si="1040"/>
        <v>2.1602011133731495E-2</v>
      </c>
      <c r="G421" s="110">
        <f t="shared" si="1038"/>
        <v>291.41000000000349</v>
      </c>
      <c r="H421" s="100">
        <f t="shared" si="1037"/>
        <v>5.4660642283913825E-2</v>
      </c>
      <c r="I421" s="100"/>
      <c r="J421" s="362">
        <f t="shared" si="1039"/>
        <v>291.41000000000349</v>
      </c>
      <c r="K421" s="362"/>
      <c r="L421" s="365">
        <v>7188.61</v>
      </c>
      <c r="M421" s="100">
        <f t="shared" si="1048"/>
        <v>7.5324679210059337E-2</v>
      </c>
      <c r="N421" s="100">
        <f t="shared" si="1049"/>
        <v>3.2282661765128159E-2</v>
      </c>
      <c r="O421" s="362">
        <f t="shared" si="1044"/>
        <v>-4.2000000000007276</v>
      </c>
      <c r="P421" s="362"/>
      <c r="Q421" s="365">
        <v>199548.13</v>
      </c>
      <c r="R421" s="100">
        <f t="shared" si="1050"/>
        <v>0.18919660628534582</v>
      </c>
      <c r="S421" s="100">
        <f t="shared" si="1051"/>
        <v>1.4738690007112722E-2</v>
      </c>
      <c r="T421" s="362">
        <f t="shared" si="1045"/>
        <v>1041.7099999999919</v>
      </c>
      <c r="U421" s="362"/>
      <c r="V421" s="365">
        <v>41903.620000000003</v>
      </c>
      <c r="W421" s="365">
        <v>47560.639999999999</v>
      </c>
      <c r="X421" s="100">
        <f t="shared" si="1052"/>
        <v>7.6260361540577467E-3</v>
      </c>
      <c r="Y421" s="100">
        <f t="shared" si="1053"/>
        <v>2.4661124177734479E-2</v>
      </c>
      <c r="Z421" s="35">
        <f t="shared" si="1054"/>
        <v>89464.260000000009</v>
      </c>
      <c r="AA421" s="100">
        <f t="shared" si="1055"/>
        <v>0.10333091161304711</v>
      </c>
      <c r="AB421" s="100">
        <f t="shared" si="1056"/>
        <v>2.2714591508077919E-2</v>
      </c>
      <c r="AC421" s="100">
        <f t="shared" si="1057"/>
        <v>1.6611014806974096E-2</v>
      </c>
      <c r="AD421" s="100"/>
      <c r="AE421" s="100"/>
      <c r="AF421" s="365">
        <v>428236.31</v>
      </c>
      <c r="AG421" s="100" t="e">
        <f t="shared" si="1041"/>
        <v>#DIV/0!</v>
      </c>
      <c r="AH421" s="100">
        <f t="shared" si="1042"/>
        <v>4.1038855994496044E-3</v>
      </c>
      <c r="AI421" s="100">
        <f t="shared" si="1043"/>
        <v>2.3974122671215254E-2</v>
      </c>
      <c r="AJ421" s="100"/>
    </row>
    <row r="422" spans="2:36">
      <c r="B422" s="125">
        <v>43105</v>
      </c>
      <c r="C422" s="365">
        <v>191470.5</v>
      </c>
      <c r="D422" s="100">
        <f t="shared" si="1046"/>
        <v>0.16554663610982737</v>
      </c>
      <c r="E422" s="100">
        <f t="shared" si="1047"/>
        <v>3.5633297543669245E-3</v>
      </c>
      <c r="F422" s="100">
        <f t="shared" si="1040"/>
        <v>2.3009833787917027E-2</v>
      </c>
      <c r="G422" s="110">
        <f t="shared" si="1038"/>
        <v>-31.559999999997672</v>
      </c>
      <c r="H422" s="100">
        <f t="shared" si="1037"/>
        <v>5.4150328260134557E-2</v>
      </c>
      <c r="I422" s="100"/>
      <c r="J422" s="362">
        <f t="shared" si="1039"/>
        <v>-31.559999999997672</v>
      </c>
      <c r="K422" s="362"/>
      <c r="L422" s="365">
        <v>7192.81</v>
      </c>
      <c r="M422" s="100">
        <f t="shared" si="1048"/>
        <v>7.3026827125187849E-2</v>
      </c>
      <c r="N422" s="100">
        <f t="shared" si="1049"/>
        <v>3.8834937434285829E-2</v>
      </c>
      <c r="O422" s="362">
        <f t="shared" si="1044"/>
        <v>-1.75</v>
      </c>
      <c r="P422" s="362"/>
      <c r="Q422" s="365">
        <v>198506.42</v>
      </c>
      <c r="R422" s="100">
        <f t="shared" si="1050"/>
        <v>0.18959920013577175</v>
      </c>
      <c r="S422" s="100">
        <f t="shared" si="1051"/>
        <v>8.6324458484787446E-3</v>
      </c>
      <c r="T422" s="362">
        <f t="shared" si="1045"/>
        <v>19.200000000011642</v>
      </c>
      <c r="U422" s="362"/>
      <c r="V422" s="365">
        <v>42155.62</v>
      </c>
      <c r="W422" s="365">
        <v>47108.21</v>
      </c>
      <c r="X422" s="100">
        <f t="shared" si="1052"/>
        <v>1.1939777566161582E-2</v>
      </c>
      <c r="Y422" s="100">
        <f t="shared" si="1053"/>
        <v>2.1810440995959166E-2</v>
      </c>
      <c r="Z422" s="35">
        <f t="shared" si="1054"/>
        <v>89263.83</v>
      </c>
      <c r="AA422" s="100">
        <f t="shared" si="1055"/>
        <v>0.1002540361049277</v>
      </c>
      <c r="AB422" s="100">
        <f t="shared" si="1056"/>
        <v>1.6326795502895609E-2</v>
      </c>
      <c r="AC422" s="100">
        <f t="shared" si="1057"/>
        <v>1.7125048370048863E-2</v>
      </c>
      <c r="AD422" s="100"/>
      <c r="AE422" s="100"/>
      <c r="AF422" s="365">
        <v>427317.7</v>
      </c>
      <c r="AG422" s="100" t="e">
        <f t="shared" si="1041"/>
        <v>#DIV/0!</v>
      </c>
      <c r="AH422" s="100">
        <f t="shared" si="1042"/>
        <v>3.7502247656711167E-3</v>
      </c>
      <c r="AI422" s="100">
        <f t="shared" si="1043"/>
        <v>2.3837608494917329E-2</v>
      </c>
      <c r="AJ422" s="100"/>
    </row>
    <row r="423" spans="2:36">
      <c r="B423" s="125">
        <v>43098</v>
      </c>
      <c r="C423" s="365">
        <v>191502.06</v>
      </c>
      <c r="D423" s="100">
        <f t="shared" si="1046"/>
        <v>0.16825981428346057</v>
      </c>
      <c r="E423" s="100">
        <f t="shared" si="1047"/>
        <v>6.4971715631395284E-3</v>
      </c>
      <c r="F423" s="100">
        <f t="shared" si="1040"/>
        <v>2.5018423370553954E-2</v>
      </c>
      <c r="G423" s="110">
        <f t="shared" si="1038"/>
        <v>455.98000000001048</v>
      </c>
      <c r="H423" s="100">
        <f t="shared" si="1037"/>
        <v>5.8300746494658287E-2</v>
      </c>
      <c r="I423" s="100"/>
      <c r="J423" s="362">
        <f t="shared" si="1039"/>
        <v>455.98000000001048</v>
      </c>
      <c r="K423" s="362"/>
      <c r="L423" s="365">
        <v>7194.56</v>
      </c>
      <c r="M423" s="100">
        <f t="shared" si="1048"/>
        <v>7.0901115323530287E-2</v>
      </c>
      <c r="N423" s="100">
        <f t="shared" si="1049"/>
        <v>4.1952937632515015E-2</v>
      </c>
      <c r="O423" s="362">
        <f t="shared" si="1044"/>
        <v>165.32000000000062</v>
      </c>
      <c r="P423" s="362"/>
      <c r="Q423" s="365">
        <v>198487.22</v>
      </c>
      <c r="R423" s="100">
        <f t="shared" si="1050"/>
        <v>0.18880612761508525</v>
      </c>
      <c r="S423" s="100">
        <f t="shared" si="1051"/>
        <v>1.2094775903454735E-2</v>
      </c>
      <c r="T423" s="362">
        <f t="shared" si="1045"/>
        <v>857.79000000000815</v>
      </c>
      <c r="U423" s="362"/>
      <c r="V423" s="365">
        <v>42030.03</v>
      </c>
      <c r="W423" s="365">
        <v>47065.07</v>
      </c>
      <c r="X423" s="100">
        <f t="shared" si="1052"/>
        <v>1.144279576739287E-2</v>
      </c>
      <c r="Y423" s="100">
        <f t="shared" si="1053"/>
        <v>8.5036455215133245E-3</v>
      </c>
      <c r="Z423" s="35">
        <f t="shared" si="1054"/>
        <v>89095.1</v>
      </c>
      <c r="AA423" s="100">
        <f t="shared" si="1055"/>
        <v>8.6350336403041433E-2</v>
      </c>
      <c r="AB423" s="100">
        <f t="shared" si="1056"/>
        <v>-6.6121505416744488E-4</v>
      </c>
      <c r="AC423" s="100">
        <f t="shared" si="1057"/>
        <v>9.8880390828896842E-3</v>
      </c>
      <c r="AD423" s="100"/>
      <c r="AE423" s="100"/>
      <c r="AF423" s="365">
        <v>429188.93</v>
      </c>
      <c r="AG423" s="100" t="e">
        <f t="shared" si="1041"/>
        <v>#DIV/0!</v>
      </c>
      <c r="AH423" s="100">
        <f t="shared" si="1042"/>
        <v>8.6047816055823227E-3</v>
      </c>
      <c r="AI423" s="100">
        <f t="shared" si="1043"/>
        <v>2.8807792676938396E-2</v>
      </c>
      <c r="AJ423" s="100"/>
    </row>
    <row r="424" spans="2:36">
      <c r="B424" s="125">
        <v>43091</v>
      </c>
      <c r="C424" s="365">
        <v>191046.08</v>
      </c>
      <c r="D424" s="100">
        <f t="shared" si="1046"/>
        <v>0.17243702033730543</v>
      </c>
      <c r="E424" s="100">
        <f t="shared" si="1047"/>
        <v>6.3526093802098787E-3</v>
      </c>
      <c r="F424" s="100">
        <f t="shared" si="1040"/>
        <v>2.8135930054539272E-2</v>
      </c>
      <c r="G424" s="110">
        <f t="shared" si="1038"/>
        <v>66.069999999977881</v>
      </c>
      <c r="H424" s="100">
        <f t="shared" si="1037"/>
        <v>5.8574356719339457E-2</v>
      </c>
      <c r="I424" s="100"/>
      <c r="J424" s="362">
        <f t="shared" si="1039"/>
        <v>66.069999999977881</v>
      </c>
      <c r="K424" s="362"/>
      <c r="L424" s="365">
        <v>7029.24</v>
      </c>
      <c r="M424" s="100">
        <f t="shared" si="1048"/>
        <v>6.5449628946985527E-2</v>
      </c>
      <c r="N424" s="100">
        <f t="shared" si="1049"/>
        <v>2.719962122485246E-2</v>
      </c>
      <c r="O424" s="362">
        <f t="shared" si="1044"/>
        <v>65.4399999999996</v>
      </c>
      <c r="P424" s="362"/>
      <c r="Q424" s="365">
        <v>197629.43</v>
      </c>
      <c r="R424" s="100">
        <f t="shared" si="1050"/>
        <v>0.18902637933895391</v>
      </c>
      <c r="S424" s="100">
        <f t="shared" si="1051"/>
        <v>1.0792541789229145E-2</v>
      </c>
      <c r="T424" s="362">
        <f t="shared" si="1045"/>
        <v>979.66000000000349</v>
      </c>
      <c r="U424" s="362"/>
      <c r="V424" s="365">
        <v>42033.2</v>
      </c>
      <c r="W424" s="365">
        <v>45246.12</v>
      </c>
      <c r="X424" s="100">
        <f t="shared" si="1052"/>
        <v>7.8289616915083338E-3</v>
      </c>
      <c r="Y424" s="100">
        <f t="shared" si="1053"/>
        <v>4.9266729299511525E-3</v>
      </c>
      <c r="Z424" s="35">
        <f t="shared" si="1054"/>
        <v>87279.32</v>
      </c>
      <c r="AA424" s="100">
        <f t="shared" si="1055"/>
        <v>8.4572592681787004E-2</v>
      </c>
      <c r="AB424" s="100">
        <f t="shared" si="1056"/>
        <v>-2.2086936560190228E-3</v>
      </c>
      <c r="AC424" s="100">
        <f t="shared" si="1057"/>
        <v>6.3223083608647847E-3</v>
      </c>
      <c r="AD424" s="100"/>
      <c r="AE424" s="100"/>
      <c r="AF424" s="365">
        <v>426662.25</v>
      </c>
      <c r="AG424" s="100" t="e">
        <f t="shared" si="1041"/>
        <v>#DIV/0!</v>
      </c>
      <c r="AH424" s="100">
        <f t="shared" si="1042"/>
        <v>5.1665230284542851E-3</v>
      </c>
      <c r="AI424" s="100">
        <f t="shared" si="1043"/>
        <v>2.0942735359308268E-2</v>
      </c>
      <c r="AJ424" s="100"/>
    </row>
    <row r="425" spans="2:36">
      <c r="B425" s="125">
        <v>43084</v>
      </c>
      <c r="C425" s="365">
        <v>190980.01</v>
      </c>
      <c r="D425" s="100">
        <f t="shared" si="1046"/>
        <v>0.17654001027454888</v>
      </c>
      <c r="E425" s="100">
        <f t="shared" si="1047"/>
        <v>8.0850017566796179E-3</v>
      </c>
      <c r="F425" s="100">
        <f t="shared" si="1040"/>
        <v>3.0205996415694655E-2</v>
      </c>
      <c r="G425" s="110">
        <f t="shared" si="1038"/>
        <v>189.36000000001513</v>
      </c>
      <c r="H425" s="100">
        <f t="shared" ref="H425:H488" si="1058">(C425-C450)/C450</f>
        <v>5.772961435073954E-2</v>
      </c>
      <c r="I425" s="100"/>
      <c r="J425" s="362">
        <f t="shared" si="1039"/>
        <v>189.36000000001513</v>
      </c>
      <c r="K425" s="362"/>
      <c r="L425" s="365">
        <v>6963.8</v>
      </c>
      <c r="M425" s="100">
        <f t="shared" si="1048"/>
        <v>6.2068103031495445E-2</v>
      </c>
      <c r="N425" s="100">
        <f t="shared" si="1049"/>
        <v>2.3313226012652264E-2</v>
      </c>
      <c r="O425" s="362">
        <f t="shared" si="1044"/>
        <v>39.880000000000109</v>
      </c>
      <c r="P425" s="362"/>
      <c r="Q425" s="365">
        <v>196649.77</v>
      </c>
      <c r="R425" s="100">
        <f t="shared" si="1050"/>
        <v>0.18691597584736322</v>
      </c>
      <c r="S425" s="100">
        <f t="shared" si="1051"/>
        <v>1.0967870359888497E-2</v>
      </c>
      <c r="T425" s="362">
        <f t="shared" si="1045"/>
        <v>-157.72000000000116</v>
      </c>
      <c r="U425" s="362"/>
      <c r="V425" s="365">
        <v>41685.769999999997</v>
      </c>
      <c r="W425" s="365">
        <v>45791.48</v>
      </c>
      <c r="X425" s="100">
        <f t="shared" si="1052"/>
        <v>1.038212995816745E-2</v>
      </c>
      <c r="Y425" s="100">
        <f t="shared" si="1053"/>
        <v>4.2096934353696358E-3</v>
      </c>
      <c r="Z425" s="35">
        <f t="shared" si="1054"/>
        <v>87477.25</v>
      </c>
      <c r="AA425" s="100">
        <f t="shared" si="1055"/>
        <v>8.7897358358412239E-2</v>
      </c>
      <c r="AB425" s="100">
        <f t="shared" si="1056"/>
        <v>1.3230556927150966E-2</v>
      </c>
      <c r="AC425" s="100">
        <f t="shared" si="1057"/>
        <v>7.1416276993378526E-3</v>
      </c>
      <c r="AD425" s="100"/>
      <c r="AE425" s="100"/>
      <c r="AF425" s="365">
        <v>426486.06</v>
      </c>
      <c r="AG425" s="100" t="e">
        <f t="shared" si="1041"/>
        <v>#DIV/0!</v>
      </c>
      <c r="AH425" s="100">
        <f t="shared" si="1042"/>
        <v>1.006048387765251E-2</v>
      </c>
      <c r="AI425" s="100">
        <f t="shared" si="1043"/>
        <v>3.1263640055995162E-2</v>
      </c>
      <c r="AJ425" s="100"/>
    </row>
    <row r="426" spans="2:36">
      <c r="B426" s="125">
        <v>43077</v>
      </c>
      <c r="C426" s="365">
        <v>190790.65</v>
      </c>
      <c r="D426" s="100">
        <f t="shared" si="1046"/>
        <v>0.17914719376717242</v>
      </c>
      <c r="E426" s="100">
        <f t="shared" si="1047"/>
        <v>7.9865717774442666E-3</v>
      </c>
      <c r="F426" s="100">
        <f t="shared" si="1040"/>
        <v>3.1661948258211919E-2</v>
      </c>
      <c r="G426" s="110">
        <f t="shared" si="1038"/>
        <v>524.77999999999884</v>
      </c>
      <c r="H426" s="100">
        <f t="shared" si="1058"/>
        <v>6.0307440872042262E-2</v>
      </c>
      <c r="I426" s="100"/>
      <c r="J426" s="362">
        <f t="shared" si="1039"/>
        <v>524.77999999999884</v>
      </c>
      <c r="K426" s="362"/>
      <c r="L426" s="365">
        <v>6923.92</v>
      </c>
      <c r="M426" s="100">
        <f t="shared" si="1048"/>
        <v>5.8617573805180977E-2</v>
      </c>
      <c r="N426" s="100">
        <f t="shared" si="1049"/>
        <v>1.938232726319767E-2</v>
      </c>
      <c r="O426" s="362">
        <f t="shared" si="1044"/>
        <v>19.039999999999964</v>
      </c>
      <c r="P426" s="362"/>
      <c r="Q426" s="365">
        <v>196807.49</v>
      </c>
      <c r="R426" s="100">
        <f t="shared" si="1050"/>
        <v>0.18723210626384676</v>
      </c>
      <c r="S426" s="100">
        <f t="shared" si="1051"/>
        <v>1.0743361638377257E-2</v>
      </c>
      <c r="T426" s="362">
        <f t="shared" si="1045"/>
        <v>692.23999999999069</v>
      </c>
      <c r="U426" s="362"/>
      <c r="V426" s="365">
        <v>41826.32</v>
      </c>
      <c r="W426" s="365">
        <v>46003.53</v>
      </c>
      <c r="X426" s="100">
        <f t="shared" si="1052"/>
        <v>2.354657913753656E-2</v>
      </c>
      <c r="Y426" s="100">
        <f t="shared" si="1053"/>
        <v>4.6647810992503933E-3</v>
      </c>
      <c r="Z426" s="35">
        <f t="shared" si="1054"/>
        <v>87829.85</v>
      </c>
      <c r="AA426" s="100">
        <f t="shared" si="1055"/>
        <v>7.9146957630969253E-2</v>
      </c>
      <c r="AB426" s="100">
        <f t="shared" si="1056"/>
        <v>2.7115384747114796E-3</v>
      </c>
      <c r="AC426" s="100">
        <f t="shared" si="1057"/>
        <v>1.3569015362699737E-2</v>
      </c>
      <c r="AD426" s="100"/>
      <c r="AE426" s="100"/>
      <c r="AF426" s="365">
        <v>425721.15</v>
      </c>
      <c r="AG426" s="100" t="e">
        <f t="shared" si="1041"/>
        <v>#DIV/0!</v>
      </c>
      <c r="AH426" s="100">
        <f t="shared" si="1042"/>
        <v>9.7317700290163699E-3</v>
      </c>
      <c r="AI426" s="100">
        <f t="shared" si="1043"/>
        <v>3.1577397330860138E-2</v>
      </c>
      <c r="AJ426" s="100"/>
    </row>
    <row r="427" spans="2:36">
      <c r="B427" s="125">
        <v>43070</v>
      </c>
      <c r="C427" s="365">
        <v>190265.87</v>
      </c>
      <c r="D427" s="100">
        <f t="shared" si="1046"/>
        <v>0.18170542171533166</v>
      </c>
      <c r="E427" s="100">
        <f t="shared" si="1047"/>
        <v>7.8466700716064309E-3</v>
      </c>
      <c r="F427" s="100">
        <f t="shared" si="1040"/>
        <v>3.0116190121335658E-2</v>
      </c>
      <c r="G427" s="110">
        <f t="shared" ref="G427:G490" si="1059">C427-C428</f>
        <v>425.76999999998952</v>
      </c>
      <c r="H427" s="100">
        <f t="shared" si="1058"/>
        <v>5.9941266603549058E-2</v>
      </c>
      <c r="I427" s="100"/>
      <c r="J427" s="362">
        <f t="shared" si="1039"/>
        <v>425.76999999998952</v>
      </c>
      <c r="K427" s="362"/>
      <c r="L427" s="365">
        <v>6904.88</v>
      </c>
      <c r="M427" s="100">
        <f t="shared" si="1048"/>
        <v>6.0077745503227066E-2</v>
      </c>
      <c r="N427" s="100">
        <f t="shared" si="1049"/>
        <v>1.9159949638896778E-2</v>
      </c>
      <c r="O427" s="362">
        <f t="shared" si="1044"/>
        <v>61.770000000000437</v>
      </c>
      <c r="P427" s="362"/>
      <c r="Q427" s="365">
        <v>196115.25</v>
      </c>
      <c r="R427" s="100">
        <f t="shared" si="1050"/>
        <v>0.18738096841097801</v>
      </c>
      <c r="S427" s="100">
        <f t="shared" si="1051"/>
        <v>1.1159476168344982E-2</v>
      </c>
      <c r="T427" s="362">
        <f t="shared" si="1045"/>
        <v>595.97000000000116</v>
      </c>
      <c r="U427" s="362"/>
      <c r="V427" s="365">
        <v>41962.51</v>
      </c>
      <c r="W427" s="365">
        <v>47191.54</v>
      </c>
      <c r="X427" s="100">
        <f t="shared" si="1052"/>
        <v>1.797086584451112E-2</v>
      </c>
      <c r="Y427" s="100">
        <f t="shared" si="1053"/>
        <v>-2.2854296565470379E-3</v>
      </c>
      <c r="Z427" s="35">
        <f t="shared" si="1054"/>
        <v>89154.05</v>
      </c>
      <c r="AA427" s="100">
        <f t="shared" si="1055"/>
        <v>8.2914833801684323E-2</v>
      </c>
      <c r="AB427" s="100">
        <f t="shared" si="1056"/>
        <v>1.713350003753461E-2</v>
      </c>
      <c r="AC427" s="100">
        <f t="shared" si="1057"/>
        <v>7.147314501268421E-3</v>
      </c>
      <c r="AD427" s="100"/>
      <c r="AE427" s="100"/>
      <c r="AF427" s="365">
        <v>425527.36</v>
      </c>
      <c r="AG427" s="100" t="e">
        <f t="shared" si="1041"/>
        <v>#DIV/0!</v>
      </c>
      <c r="AH427" s="100">
        <f t="shared" si="1042"/>
        <v>1.0768613621519879E-2</v>
      </c>
      <c r="AI427" s="100">
        <f t="shared" si="1043"/>
        <v>2.8790103129153463E-2</v>
      </c>
      <c r="AJ427" s="100"/>
    </row>
    <row r="428" spans="2:36">
      <c r="B428" s="125">
        <v>43063</v>
      </c>
      <c r="C428" s="365">
        <v>189840.1</v>
      </c>
      <c r="D428" s="100">
        <f t="shared" si="1046"/>
        <v>0.185494140474737</v>
      </c>
      <c r="E428" s="100">
        <f t="shared" si="1047"/>
        <v>8.7593143734788735E-3</v>
      </c>
      <c r="F428" s="100">
        <f t="shared" si="1040"/>
        <v>2.634910989239133E-2</v>
      </c>
      <c r="G428" s="110">
        <f t="shared" si="1059"/>
        <v>391.77999999999884</v>
      </c>
      <c r="H428" s="100">
        <f t="shared" si="1058"/>
        <v>6.1340221977871132E-2</v>
      </c>
      <c r="I428" s="100"/>
      <c r="J428" s="362">
        <f t="shared" si="1039"/>
        <v>391.77999999999884</v>
      </c>
      <c r="K428" s="362"/>
      <c r="L428" s="365">
        <v>6843.11</v>
      </c>
      <c r="M428" s="100">
        <f t="shared" si="1048"/>
        <v>6.3240259225709944E-2</v>
      </c>
      <c r="N428" s="100">
        <f t="shared" si="1049"/>
        <v>1.7862508218032851E-2</v>
      </c>
      <c r="O428" s="362">
        <f t="shared" si="1044"/>
        <v>37.960000000000036</v>
      </c>
      <c r="P428" s="362"/>
      <c r="Q428" s="365">
        <v>195519.28</v>
      </c>
      <c r="R428" s="100">
        <f t="shared" si="1050"/>
        <v>0.18896530083936933</v>
      </c>
      <c r="S428" s="100">
        <f t="shared" si="1051"/>
        <v>1.1333630272298062E-2</v>
      </c>
      <c r="T428" s="362">
        <f t="shared" si="1045"/>
        <v>1002.9400000000023</v>
      </c>
      <c r="U428" s="362"/>
      <c r="V428" s="365">
        <v>41960.11</v>
      </c>
      <c r="W428" s="365">
        <v>45512.41</v>
      </c>
      <c r="X428" s="100">
        <f t="shared" si="1052"/>
        <v>1.6409791324059279E-2</v>
      </c>
      <c r="Y428" s="100">
        <f t="shared" si="1053"/>
        <v>6.5365013263861804E-3</v>
      </c>
      <c r="Z428" s="35">
        <f t="shared" si="1054"/>
        <v>87472.52</v>
      </c>
      <c r="AA428" s="100">
        <f t="shared" si="1055"/>
        <v>8.6167735129231246E-2</v>
      </c>
      <c r="AB428" s="100">
        <f t="shared" si="1056"/>
        <v>3.8175411344475822E-3</v>
      </c>
      <c r="AC428" s="100">
        <f t="shared" si="1057"/>
        <v>1.1248617333368032E-2</v>
      </c>
      <c r="AD428" s="100"/>
      <c r="AE428" s="100"/>
      <c r="AF428" s="365">
        <v>424469.22</v>
      </c>
      <c r="AG428" s="100" t="e">
        <f t="shared" si="1041"/>
        <v>#DIV/0!</v>
      </c>
      <c r="AH428" s="100">
        <f t="shared" si="1042"/>
        <v>1.0515407370798107E-2</v>
      </c>
      <c r="AI428" s="100">
        <f t="shared" si="1043"/>
        <v>2.9804159744906408E-2</v>
      </c>
      <c r="AJ428" s="100"/>
    </row>
    <row r="429" spans="2:36">
      <c r="B429" s="125">
        <v>43056</v>
      </c>
      <c r="C429" s="365">
        <v>189448.32000000001</v>
      </c>
      <c r="D429" s="100">
        <f t="shared" si="1046"/>
        <v>0.18942657264682639</v>
      </c>
      <c r="E429" s="100">
        <f t="shared" si="1047"/>
        <v>9.6688171639572364E-3</v>
      </c>
      <c r="F429" s="100">
        <f t="shared" si="1040"/>
        <v>2.8296729824565974E-2</v>
      </c>
      <c r="G429" s="110">
        <f t="shared" si="1059"/>
        <v>169.36000000001513</v>
      </c>
      <c r="H429" s="100">
        <f t="shared" si="1058"/>
        <v>6.3689186421310315E-2</v>
      </c>
      <c r="I429" s="100"/>
      <c r="J429" s="362">
        <f t="shared" si="1039"/>
        <v>169.36000000001513</v>
      </c>
      <c r="K429" s="362"/>
      <c r="L429" s="365">
        <v>6805.15</v>
      </c>
      <c r="M429" s="100">
        <f t="shared" si="1048"/>
        <v>6.8767089295445893E-2</v>
      </c>
      <c r="N429" s="100">
        <f t="shared" si="1049"/>
        <v>1.9459945320399932E-2</v>
      </c>
      <c r="O429" s="362">
        <f t="shared" si="1044"/>
        <v>12.8799999999992</v>
      </c>
      <c r="P429" s="362"/>
      <c r="Q429" s="365">
        <v>194516.34</v>
      </c>
      <c r="R429" s="100">
        <f t="shared" si="1050"/>
        <v>0.19032222650987807</v>
      </c>
      <c r="S429" s="100">
        <f t="shared" si="1051"/>
        <v>1.1645953243831598E-2</v>
      </c>
      <c r="T429" s="362">
        <f t="shared" si="1045"/>
        <v>-199.25</v>
      </c>
      <c r="U429" s="362"/>
      <c r="V429" s="365">
        <v>41556.74</v>
      </c>
      <c r="W429" s="365">
        <v>44778.25</v>
      </c>
      <c r="X429" s="100">
        <f t="shared" si="1052"/>
        <v>1.7988154548407461E-2</v>
      </c>
      <c r="Y429" s="100">
        <f t="shared" si="1053"/>
        <v>1.2614531337664507E-2</v>
      </c>
      <c r="Z429" s="35">
        <f t="shared" si="1054"/>
        <v>86334.989999999991</v>
      </c>
      <c r="AA429" s="100">
        <f t="shared" si="1055"/>
        <v>8.3590001174773096E-2</v>
      </c>
      <c r="AB429" s="100">
        <f t="shared" si="1056"/>
        <v>3.9627081913178527E-3</v>
      </c>
      <c r="AC429" s="100">
        <f t="shared" si="1057"/>
        <v>1.5193987501594605E-2</v>
      </c>
      <c r="AD429" s="100"/>
      <c r="AE429" s="100"/>
      <c r="AF429" s="365">
        <v>422238.14</v>
      </c>
      <c r="AG429" s="100" t="e">
        <f t="shared" si="1041"/>
        <v>#DIV/0!</v>
      </c>
      <c r="AH429" s="100">
        <f t="shared" si="1042"/>
        <v>9.2096281565756111E-3</v>
      </c>
      <c r="AI429" s="100">
        <f t="shared" si="1043"/>
        <v>3.0175059289490287E-2</v>
      </c>
      <c r="AJ429" s="100"/>
    </row>
    <row r="430" spans="2:36">
      <c r="B430" s="125">
        <v>43049</v>
      </c>
      <c r="C430" s="365">
        <v>189278.96</v>
      </c>
      <c r="D430" s="100">
        <f t="shared" si="1046"/>
        <v>0.19229992252653563</v>
      </c>
      <c r="E430" s="100">
        <f t="shared" si="1047"/>
        <v>8.3742188493069695E-3</v>
      </c>
      <c r="F430" s="100">
        <f t="shared" si="1040"/>
        <v>2.8720805715432028E-2</v>
      </c>
      <c r="G430" s="110">
        <f t="shared" si="1059"/>
        <v>494.4199999999837</v>
      </c>
      <c r="H430" s="100">
        <f t="shared" si="1058"/>
        <v>6.5957916394492319E-2</v>
      </c>
      <c r="I430" s="100"/>
      <c r="J430" s="362">
        <f t="shared" si="1039"/>
        <v>494.4199999999837</v>
      </c>
      <c r="K430" s="362"/>
      <c r="L430" s="365">
        <v>6792.27</v>
      </c>
      <c r="M430" s="100">
        <f t="shared" si="1048"/>
        <v>7.2276318032849132E-2</v>
      </c>
      <c r="N430" s="100">
        <f t="shared" si="1049"/>
        <v>1.7320115088001031E-2</v>
      </c>
      <c r="O430" s="362">
        <f t="shared" si="1044"/>
        <v>17.200000000000728</v>
      </c>
      <c r="P430" s="362"/>
      <c r="Q430" s="365">
        <v>194715.59</v>
      </c>
      <c r="R430" s="100">
        <f t="shared" si="1050"/>
        <v>0.19062072661305496</v>
      </c>
      <c r="S430" s="100">
        <f t="shared" si="1051"/>
        <v>9.9404519980075077E-3</v>
      </c>
      <c r="T430" s="362">
        <f t="shared" si="1045"/>
        <v>764.73000000001048</v>
      </c>
      <c r="U430" s="362"/>
      <c r="V430" s="365">
        <v>41336.42</v>
      </c>
      <c r="W430" s="365">
        <v>46255.92</v>
      </c>
      <c r="X430" s="100">
        <f t="shared" si="1052"/>
        <v>2.6131635245386857E-2</v>
      </c>
      <c r="Y430" s="100">
        <f t="shared" si="1053"/>
        <v>1.5359267155893766E-2</v>
      </c>
      <c r="Z430" s="35">
        <f t="shared" si="1054"/>
        <v>87592.34</v>
      </c>
      <c r="AA430" s="100">
        <f t="shared" si="1055"/>
        <v>8.5757691487200444E-2</v>
      </c>
      <c r="AB430" s="100">
        <f t="shared" si="1056"/>
        <v>-4.6602111645757029E-3</v>
      </c>
      <c r="AC430" s="100">
        <f t="shared" si="1057"/>
        <v>2.0414620465179667E-2</v>
      </c>
      <c r="AD430" s="100"/>
      <c r="AE430" s="100"/>
      <c r="AF430" s="365">
        <v>421618.06</v>
      </c>
      <c r="AG430" s="100" t="e">
        <f t="shared" si="1041"/>
        <v>#DIV/0!</v>
      </c>
      <c r="AH430" s="100">
        <f t="shared" si="1042"/>
        <v>8.1489425565986987E-3</v>
      </c>
      <c r="AI430" s="100">
        <f t="shared" si="1043"/>
        <v>2.4150105991108978E-2</v>
      </c>
      <c r="AJ430" s="100"/>
    </row>
    <row r="431" spans="2:36">
      <c r="B431" s="125">
        <v>43042</v>
      </c>
      <c r="C431" s="365">
        <v>188784.54</v>
      </c>
      <c r="D431" s="100">
        <f t="shared" si="1046"/>
        <v>0.19489376537175074</v>
      </c>
      <c r="E431" s="100">
        <f t="shared" si="1047"/>
        <v>8.6589886542751057E-3</v>
      </c>
      <c r="F431" s="100">
        <f t="shared" si="1040"/>
        <v>2.9593474155223932E-2</v>
      </c>
      <c r="G431" s="110">
        <f t="shared" si="1059"/>
        <v>592.86999999999534</v>
      </c>
      <c r="H431" s="100">
        <f t="shared" si="1058"/>
        <v>6.4612375485698786E-2</v>
      </c>
      <c r="I431" s="100"/>
      <c r="J431" s="362">
        <f t="shared" si="1039"/>
        <v>592.86999999999534</v>
      </c>
      <c r="K431" s="362"/>
      <c r="L431" s="365">
        <v>6775.07</v>
      </c>
      <c r="M431" s="100">
        <f t="shared" si="1048"/>
        <v>7.3589650544236926E-2</v>
      </c>
      <c r="N431" s="100">
        <f t="shared" si="1049"/>
        <v>1.6816698734207502E-2</v>
      </c>
      <c r="O431" s="362">
        <f t="shared" si="1044"/>
        <v>52.049999999999272</v>
      </c>
      <c r="P431" s="362"/>
      <c r="Q431" s="365">
        <v>193950.86</v>
      </c>
      <c r="R431" s="100">
        <f t="shared" si="1050"/>
        <v>0.19121095960814691</v>
      </c>
      <c r="S431" s="100">
        <f t="shared" si="1051"/>
        <v>1.2628695164663233E-2</v>
      </c>
      <c r="T431" s="362">
        <f t="shared" si="1045"/>
        <v>622.68999999997322</v>
      </c>
      <c r="U431" s="362"/>
      <c r="V431" s="365">
        <v>41659.370000000003</v>
      </c>
      <c r="W431" s="365">
        <v>45992.89</v>
      </c>
      <c r="X431" s="100">
        <f t="shared" si="1052"/>
        <v>3.1579539055756278E-2</v>
      </c>
      <c r="Y431" s="100">
        <f t="shared" si="1053"/>
        <v>2.3161050868753467E-2</v>
      </c>
      <c r="Z431" s="35">
        <f t="shared" si="1054"/>
        <v>87652.260000000009</v>
      </c>
      <c r="AA431" s="100">
        <f t="shared" si="1055"/>
        <v>8.4900395344096477E-2</v>
      </c>
      <c r="AB431" s="100">
        <f t="shared" si="1056"/>
        <v>-1.2381365190793747E-3</v>
      </c>
      <c r="AC431" s="100">
        <f t="shared" si="1057"/>
        <v>2.7144990228019163E-2</v>
      </c>
      <c r="AD431" s="100"/>
      <c r="AE431" s="100"/>
      <c r="AF431" s="365">
        <v>420993.84</v>
      </c>
      <c r="AG431" s="100" t="e">
        <f t="shared" si="1041"/>
        <v>#DIV/0!</v>
      </c>
      <c r="AH431" s="100">
        <f t="shared" si="1042"/>
        <v>8.6858708092173113E-3</v>
      </c>
      <c r="AI431" s="100">
        <f t="shared" si="1043"/>
        <v>3.1882498384381841E-2</v>
      </c>
      <c r="AJ431" s="100"/>
    </row>
    <row r="432" spans="2:36">
      <c r="B432" s="125">
        <v>43035</v>
      </c>
      <c r="C432" s="365">
        <v>188191.67</v>
      </c>
      <c r="D432" s="100">
        <f t="shared" si="1046"/>
        <v>0.19735512777305447</v>
      </c>
      <c r="E432" s="100">
        <f t="shared" si="1047"/>
        <v>7.2994978480732421E-3</v>
      </c>
      <c r="F432" s="100">
        <f t="shared" si="1040"/>
        <v>3.0800555583368677E-2</v>
      </c>
      <c r="G432" s="110">
        <f t="shared" si="1059"/>
        <v>557.55000000001746</v>
      </c>
      <c r="H432" s="100">
        <f t="shared" si="1058"/>
        <v>6.5464661383230247E-2</v>
      </c>
      <c r="I432" s="100"/>
      <c r="J432" s="362">
        <f t="shared" ref="J432:J495" si="1060">C432-C433</f>
        <v>557.55000000001746</v>
      </c>
      <c r="K432" s="362"/>
      <c r="L432" s="365">
        <v>6723.02</v>
      </c>
      <c r="M432" s="100">
        <f t="shared" si="1048"/>
        <v>6.7464576730834044E-2</v>
      </c>
      <c r="N432" s="100">
        <f t="shared" si="1049"/>
        <v>7.5381553549377436E-3</v>
      </c>
      <c r="O432" s="362">
        <f t="shared" si="1044"/>
        <v>47.770000000000437</v>
      </c>
      <c r="P432" s="362"/>
      <c r="Q432" s="365">
        <v>193328.17</v>
      </c>
      <c r="R432" s="100">
        <f t="shared" si="1050"/>
        <v>0.19043713957655076</v>
      </c>
      <c r="S432" s="100">
        <f t="shared" si="1051"/>
        <v>1.0628294943156725E-2</v>
      </c>
      <c r="T432" s="362">
        <f t="shared" si="1045"/>
        <v>1051.0800000000163</v>
      </c>
      <c r="U432" s="362"/>
      <c r="V432" s="365">
        <v>41408.639999999999</v>
      </c>
      <c r="W432" s="365">
        <v>45731.22</v>
      </c>
      <c r="X432" s="100">
        <f t="shared" si="1052"/>
        <v>4.3416996740128194E-2</v>
      </c>
      <c r="Y432" s="100">
        <f t="shared" si="1053"/>
        <v>1.8593910160320196E-2</v>
      </c>
      <c r="Z432" s="35">
        <f t="shared" si="1054"/>
        <v>87139.86</v>
      </c>
      <c r="AA432" s="100">
        <f t="shared" si="1055"/>
        <v>7.8194732378002355E-2</v>
      </c>
      <c r="AB432" s="100">
        <f t="shared" si="1056"/>
        <v>-1.2274498357849868E-2</v>
      </c>
      <c r="AC432" s="100">
        <f t="shared" si="1057"/>
        <v>3.0240820656586297E-2</v>
      </c>
      <c r="AD432" s="100"/>
      <c r="AE432" s="100"/>
      <c r="AF432" s="365">
        <v>420052.2</v>
      </c>
      <c r="AG432" s="100" t="e">
        <f t="shared" si="1041"/>
        <v>#DIV/0!</v>
      </c>
      <c r="AH432" s="100">
        <f t="shared" si="1042"/>
        <v>6.9061582997769341E-3</v>
      </c>
      <c r="AI432" s="100">
        <f t="shared" si="1043"/>
        <v>2.8517566133480141E-2</v>
      </c>
      <c r="AJ432" s="100"/>
    </row>
    <row r="433" spans="2:36">
      <c r="B433" s="125">
        <v>43028</v>
      </c>
      <c r="C433" s="365">
        <v>187634.12</v>
      </c>
      <c r="D433" s="100">
        <f t="shared" si="1046"/>
        <v>0.19953768660335119</v>
      </c>
      <c r="E433" s="100">
        <f t="shared" si="1047"/>
        <v>9.7740842218015482E-3</v>
      </c>
      <c r="F433" s="100">
        <f t="shared" ref="F433:F496" si="1061">(C433-C446)/C446</f>
        <v>3.1958440096768709E-2</v>
      </c>
      <c r="G433" s="110">
        <f t="shared" si="1059"/>
        <v>-72.940000000002328</v>
      </c>
      <c r="H433" s="100">
        <f t="shared" si="1058"/>
        <v>6.506463755391198E-2</v>
      </c>
      <c r="I433" s="100"/>
      <c r="J433" s="362">
        <f t="shared" si="1060"/>
        <v>-72.940000000002328</v>
      </c>
      <c r="K433" s="362"/>
      <c r="L433" s="365">
        <v>6675.25</v>
      </c>
      <c r="M433" s="100">
        <f t="shared" si="1048"/>
        <v>6.2237633152666817E-2</v>
      </c>
      <c r="N433" s="100">
        <f t="shared" si="1049"/>
        <v>3.9132350663160153E-3</v>
      </c>
      <c r="O433" s="362">
        <f t="shared" si="1044"/>
        <v>-1.3800000000001091</v>
      </c>
      <c r="P433" s="362"/>
      <c r="Q433" s="365">
        <v>192277.09</v>
      </c>
      <c r="R433" s="100">
        <f t="shared" si="1050"/>
        <v>0.18940960334742094</v>
      </c>
      <c r="S433" s="100">
        <f t="shared" si="1051"/>
        <v>1.0857737442394429E-2</v>
      </c>
      <c r="T433" s="362">
        <f t="shared" si="1045"/>
        <v>-521.98999999999069</v>
      </c>
      <c r="U433" s="362"/>
      <c r="V433" s="365">
        <v>41678.400000000001</v>
      </c>
      <c r="W433" s="365">
        <v>44315.82</v>
      </c>
      <c r="X433" s="100">
        <f t="shared" si="1052"/>
        <v>5.776512652046889E-2</v>
      </c>
      <c r="Y433" s="100">
        <f t="shared" si="1053"/>
        <v>2.6600542907934961E-2</v>
      </c>
      <c r="Z433" s="35">
        <f t="shared" si="1054"/>
        <v>85994.22</v>
      </c>
      <c r="AA433" s="100">
        <f t="shared" si="1055"/>
        <v>8.0706965586846341E-2</v>
      </c>
      <c r="AB433" s="100">
        <f t="shared" si="1056"/>
        <v>-8.4947731479571575E-3</v>
      </c>
      <c r="AC433" s="100">
        <f t="shared" si="1057"/>
        <v>4.1472275719009341E-2</v>
      </c>
      <c r="AD433" s="100"/>
      <c r="AE433" s="100"/>
      <c r="AF433" s="365">
        <v>418384.97</v>
      </c>
      <c r="AG433" s="100" t="e">
        <f t="shared" si="1041"/>
        <v>#DIV/0!</v>
      </c>
      <c r="AH433" s="100">
        <f t="shared" si="1042"/>
        <v>1.1363688843390757E-3</v>
      </c>
      <c r="AI433" s="100">
        <f t="shared" si="1043"/>
        <v>3.2358087549134051E-2</v>
      </c>
      <c r="AJ433" s="100"/>
    </row>
    <row r="434" spans="2:36">
      <c r="B434" s="125">
        <v>43021</v>
      </c>
      <c r="C434" s="365">
        <v>187707.06</v>
      </c>
      <c r="D434" s="100">
        <f t="shared" si="1046"/>
        <v>0.20366225314790409</v>
      </c>
      <c r="E434" s="100">
        <f t="shared" si="1047"/>
        <v>1.2550678898595565E-2</v>
      </c>
      <c r="F434" s="100">
        <f t="shared" si="1061"/>
        <v>3.3430522799829582E-2</v>
      </c>
      <c r="G434" s="110">
        <f t="shared" si="1059"/>
        <v>543.1699999999837</v>
      </c>
      <c r="H434" s="100">
        <f t="shared" si="1058"/>
        <v>7.0354180391290197E-2</v>
      </c>
      <c r="I434" s="100"/>
      <c r="J434" s="362">
        <f t="shared" si="1060"/>
        <v>543.1699999999837</v>
      </c>
      <c r="K434" s="362"/>
      <c r="L434" s="365">
        <v>6676.63</v>
      </c>
      <c r="M434" s="100">
        <f t="shared" si="1048"/>
        <v>5.8890046643226057E-2</v>
      </c>
      <c r="N434" s="100">
        <f t="shared" si="1049"/>
        <v>2.6972353337828782E-3</v>
      </c>
      <c r="O434" s="362">
        <f t="shared" si="1044"/>
        <v>13.609999999999673</v>
      </c>
      <c r="P434" s="362"/>
      <c r="Q434" s="365">
        <v>192799.08</v>
      </c>
      <c r="R434" s="100">
        <f t="shared" si="1050"/>
        <v>0.18905027486434392</v>
      </c>
      <c r="S434" s="100">
        <f t="shared" si="1051"/>
        <v>1.8942054053231284E-2</v>
      </c>
      <c r="T434" s="362">
        <f t="shared" si="1045"/>
        <v>1267.0199999999895</v>
      </c>
      <c r="U434" s="362"/>
      <c r="V434" s="365">
        <v>41586.480000000003</v>
      </c>
      <c r="W434" s="365">
        <v>46415.97</v>
      </c>
      <c r="X434" s="100">
        <f t="shared" si="1052"/>
        <v>6.6711948262015375E-2</v>
      </c>
      <c r="Y434" s="100">
        <f t="shared" si="1053"/>
        <v>3.0013223571109814E-2</v>
      </c>
      <c r="Z434" s="35">
        <f t="shared" si="1054"/>
        <v>88002.450000000012</v>
      </c>
      <c r="AA434" s="100">
        <f t="shared" si="1055"/>
        <v>8.1256896660397759E-2</v>
      </c>
      <c r="AB434" s="100">
        <f t="shared" si="1056"/>
        <v>1.3188351651767816E-2</v>
      </c>
      <c r="AC434" s="100">
        <f t="shared" si="1057"/>
        <v>4.7035698402149176E-2</v>
      </c>
      <c r="AD434" s="100"/>
      <c r="AE434" s="100"/>
      <c r="AF434" s="365">
        <v>418210.09</v>
      </c>
      <c r="AG434" s="100" t="e">
        <f t="shared" si="1041"/>
        <v>#DIV/0!</v>
      </c>
      <c r="AH434" s="100">
        <f t="shared" si="1042"/>
        <v>1.1251949762544105E-2</v>
      </c>
      <c r="AI434" s="100">
        <f t="shared" si="1043"/>
        <v>3.2685816427215034E-2</v>
      </c>
      <c r="AJ434" s="100"/>
    </row>
    <row r="435" spans="2:36">
      <c r="B435" s="125">
        <v>43014</v>
      </c>
      <c r="C435" s="365">
        <v>187163.89</v>
      </c>
      <c r="D435" s="100">
        <f t="shared" si="1046"/>
        <v>0.20710268034300969</v>
      </c>
      <c r="E435" s="100">
        <f t="shared" si="1047"/>
        <v>1.2050975249498275E-2</v>
      </c>
      <c r="F435" s="100">
        <f t="shared" si="1061"/>
        <v>3.4326651649826255E-2</v>
      </c>
      <c r="G435" s="110">
        <f t="shared" si="1059"/>
        <v>335.97000000000116</v>
      </c>
      <c r="H435" s="100">
        <f t="shared" si="1058"/>
        <v>6.9924418579392217E-2</v>
      </c>
      <c r="I435" s="100"/>
      <c r="J435" s="362">
        <f t="shared" si="1060"/>
        <v>335.97000000000116</v>
      </c>
      <c r="K435" s="362"/>
      <c r="L435" s="365">
        <v>6663.02</v>
      </c>
      <c r="M435" s="100">
        <f t="shared" si="1048"/>
        <v>5.8502627582306586E-2</v>
      </c>
      <c r="N435" s="100">
        <f t="shared" si="1049"/>
        <v>-8.5174021923304115E-4</v>
      </c>
      <c r="O435" s="362">
        <f t="shared" si="1044"/>
        <v>-9.6999999999998181</v>
      </c>
      <c r="P435" s="362"/>
      <c r="Q435" s="365">
        <v>191532.06</v>
      </c>
      <c r="R435" s="100">
        <f t="shared" si="1050"/>
        <v>0.19067512412186874</v>
      </c>
      <c r="S435" s="100">
        <f t="shared" si="1051"/>
        <v>1.2505227537921791E-2</v>
      </c>
      <c r="T435" s="362">
        <f t="shared" si="1045"/>
        <v>237.02999999999884</v>
      </c>
      <c r="U435" s="362"/>
      <c r="V435" s="365">
        <v>41658.230000000003</v>
      </c>
      <c r="W435" s="365">
        <v>46102.69</v>
      </c>
      <c r="X435" s="100">
        <f t="shared" si="1052"/>
        <v>7.6406396595868814E-2</v>
      </c>
      <c r="Y435" s="100">
        <f t="shared" si="1053"/>
        <v>3.3037340216261958E-2</v>
      </c>
      <c r="Z435" s="35">
        <f t="shared" si="1054"/>
        <v>87760.920000000013</v>
      </c>
      <c r="AA435" s="100">
        <f t="shared" si="1055"/>
        <v>8.3708035618254822E-2</v>
      </c>
      <c r="AB435" s="100">
        <f t="shared" si="1056"/>
        <v>1.2773553316152422E-2</v>
      </c>
      <c r="AC435" s="100">
        <f t="shared" si="1057"/>
        <v>5.3179486256367946E-2</v>
      </c>
      <c r="AD435" s="100"/>
      <c r="AE435" s="100"/>
      <c r="AF435" s="365">
        <v>417368.63</v>
      </c>
      <c r="AG435" s="100" t="e">
        <f t="shared" si="1041"/>
        <v>#DIV/0!</v>
      </c>
      <c r="AH435" s="100">
        <f t="shared" si="1042"/>
        <v>1.1338161289254092E-2</v>
      </c>
      <c r="AI435" s="100">
        <f t="shared" si="1043"/>
        <v>3.6777953711514329E-2</v>
      </c>
      <c r="AJ435" s="100"/>
    </row>
    <row r="436" spans="2:36">
      <c r="B436" s="125">
        <v>43007</v>
      </c>
      <c r="C436" s="365">
        <v>186827.92</v>
      </c>
      <c r="D436" s="100">
        <f t="shared" si="1046"/>
        <v>0.2110919181872794</v>
      </c>
      <c r="E436" s="100">
        <f t="shared" si="1047"/>
        <v>1.150282580209318E-2</v>
      </c>
      <c r="F436" s="100">
        <f t="shared" si="1061"/>
        <v>3.5201796504865428E-2</v>
      </c>
      <c r="G436" s="110">
        <f t="shared" si="1059"/>
        <v>1010</v>
      </c>
      <c r="H436" s="100">
        <f t="shared" si="1058"/>
        <v>7.504938705160738E-2</v>
      </c>
      <c r="I436" s="100"/>
      <c r="J436" s="362">
        <f t="shared" si="1060"/>
        <v>1010</v>
      </c>
      <c r="K436" s="362"/>
      <c r="L436" s="365">
        <v>6672.72</v>
      </c>
      <c r="M436" s="100">
        <f t="shared" si="1048"/>
        <v>5.8446193526282234E-2</v>
      </c>
      <c r="N436" s="100">
        <f t="shared" si="1049"/>
        <v>-4.4624274352007874E-3</v>
      </c>
      <c r="O436" s="362">
        <f t="shared" si="1044"/>
        <v>23.490000000000691</v>
      </c>
      <c r="P436" s="362"/>
      <c r="Q436" s="365">
        <v>191295.03</v>
      </c>
      <c r="R436" s="100">
        <f t="shared" si="1050"/>
        <v>0.19231960430664802</v>
      </c>
      <c r="S436" s="100">
        <f t="shared" si="1051"/>
        <v>1.7521505341169238E-2</v>
      </c>
      <c r="T436" s="362">
        <f t="shared" si="1045"/>
        <v>1083.2099999999919</v>
      </c>
      <c r="U436" s="362"/>
      <c r="V436" s="365">
        <v>41554.53</v>
      </c>
      <c r="W436" s="365">
        <v>46668.22</v>
      </c>
      <c r="X436" s="100">
        <f t="shared" si="1052"/>
        <v>8.0435434314996584E-2</v>
      </c>
      <c r="Y436" s="100">
        <f t="shared" si="1053"/>
        <v>2.9439519720684086E-2</v>
      </c>
      <c r="Z436" s="35">
        <f t="shared" si="1054"/>
        <v>88222.75</v>
      </c>
      <c r="AA436" s="100">
        <f t="shared" si="1055"/>
        <v>7.8127069849018044E-2</v>
      </c>
      <c r="AB436" s="100">
        <f t="shared" si="1056"/>
        <v>-3.3733101253753963E-3</v>
      </c>
      <c r="AC436" s="100">
        <f t="shared" si="1057"/>
        <v>5.2846170269109469E-2</v>
      </c>
      <c r="AD436" s="100"/>
      <c r="AE436" s="100"/>
      <c r="AF436" s="365">
        <v>417171.15</v>
      </c>
      <c r="AG436" s="100" t="e">
        <f t="shared" si="1041"/>
        <v>#DIV/0!</v>
      </c>
      <c r="AH436" s="100">
        <f t="shared" si="1042"/>
        <v>8.5874394328195186E-3</v>
      </c>
      <c r="AI436" s="100">
        <f t="shared" si="1043"/>
        <v>2.6234705136500048E-2</v>
      </c>
      <c r="AJ436" s="100"/>
    </row>
    <row r="437" spans="2:36">
      <c r="B437" s="125">
        <v>43000</v>
      </c>
      <c r="C437" s="365">
        <v>185817.92</v>
      </c>
      <c r="D437" s="100">
        <f t="shared" si="1046"/>
        <v>0.21291988894955091</v>
      </c>
      <c r="E437" s="100">
        <f t="shared" si="1047"/>
        <v>4.6036469326321897E-3</v>
      </c>
      <c r="F437" s="100">
        <f t="shared" si="1061"/>
        <v>2.9139734891921811E-2</v>
      </c>
      <c r="G437" s="110">
        <f t="shared" si="1059"/>
        <v>437.51000000000931</v>
      </c>
      <c r="H437" s="100">
        <f t="shared" si="1058"/>
        <v>7.6234974923768808E-2</v>
      </c>
      <c r="I437" s="100"/>
      <c r="J437" s="362">
        <f t="shared" si="1060"/>
        <v>437.51000000000931</v>
      </c>
      <c r="K437" s="362"/>
      <c r="L437" s="365">
        <v>6649.23</v>
      </c>
      <c r="M437" s="100">
        <f t="shared" si="1048"/>
        <v>5.6667789671743372E-2</v>
      </c>
      <c r="N437" s="100">
        <f t="shared" si="1049"/>
        <v>-8.9133600535398084E-3</v>
      </c>
      <c r="O437" s="362">
        <f t="shared" si="1044"/>
        <v>-9.4400000000005093</v>
      </c>
      <c r="P437" s="362"/>
      <c r="Q437" s="365">
        <v>190211.82</v>
      </c>
      <c r="R437" s="100">
        <f t="shared" si="1050"/>
        <v>0.19338461807759949</v>
      </c>
      <c r="S437" s="100">
        <f t="shared" si="1051"/>
        <v>1.2391659667209976E-2</v>
      </c>
      <c r="T437" s="362">
        <f t="shared" si="1045"/>
        <v>996.86000000001513</v>
      </c>
      <c r="U437" s="362"/>
      <c r="V437" s="365">
        <v>41706.68</v>
      </c>
      <c r="W437" s="365">
        <v>45024.3</v>
      </c>
      <c r="X437" s="100">
        <f t="shared" si="1052"/>
        <v>5.9959443348650728E-2</v>
      </c>
      <c r="Y437" s="100">
        <f t="shared" si="1053"/>
        <v>3.5969703426196764E-2</v>
      </c>
      <c r="Z437" s="35">
        <f t="shared" si="1054"/>
        <v>86730.98000000001</v>
      </c>
      <c r="AA437" s="100">
        <f t="shared" si="1055"/>
        <v>7.5536853989182487E-2</v>
      </c>
      <c r="AB437" s="100">
        <f t="shared" si="1056"/>
        <v>2.6758529989533006E-3</v>
      </c>
      <c r="AC437" s="100">
        <f t="shared" si="1057"/>
        <v>4.7368716598366632E-2</v>
      </c>
      <c r="AD437" s="100"/>
      <c r="AE437" s="100"/>
      <c r="AF437" s="365">
        <v>417910.07</v>
      </c>
      <c r="AG437" s="100" t="e">
        <f t="shared" si="1041"/>
        <v>#DIV/0!</v>
      </c>
      <c r="AH437" s="100">
        <f t="shared" si="1042"/>
        <v>1.3891015431660875E-2</v>
      </c>
      <c r="AI437" s="100">
        <f t="shared" si="1043"/>
        <v>3.5727807773947483E-2</v>
      </c>
      <c r="AJ437" s="100"/>
    </row>
    <row r="438" spans="2:36">
      <c r="B438" s="125">
        <v>42993</v>
      </c>
      <c r="C438" s="365">
        <v>185380.41</v>
      </c>
      <c r="D438" s="100">
        <f t="shared" si="1046"/>
        <v>0.21088235818589091</v>
      </c>
      <c r="E438" s="100">
        <f t="shared" si="1047"/>
        <v>6.2167317004303063E-3</v>
      </c>
      <c r="F438" s="100">
        <f t="shared" si="1061"/>
        <v>3.0240360913440789E-2</v>
      </c>
      <c r="G438" s="110">
        <f t="shared" si="1059"/>
        <v>445.17000000001281</v>
      </c>
      <c r="H438" s="100">
        <f t="shared" si="1058"/>
        <v>8.0719695463680671E-2</v>
      </c>
      <c r="I438" s="100"/>
      <c r="J438" s="362">
        <f t="shared" si="1060"/>
        <v>445.17000000001281</v>
      </c>
      <c r="K438" s="362"/>
      <c r="L438" s="365">
        <v>6658.67</v>
      </c>
      <c r="M438" s="100">
        <f t="shared" si="1048"/>
        <v>5.5255062987221867E-2</v>
      </c>
      <c r="N438" s="100">
        <f t="shared" si="1049"/>
        <v>-3.5764683347873105E-3</v>
      </c>
      <c r="O438" s="362">
        <f t="shared" si="1044"/>
        <v>-10.029999999999745</v>
      </c>
      <c r="P438" s="362"/>
      <c r="Q438" s="365">
        <v>189214.96</v>
      </c>
      <c r="R438" s="100">
        <f t="shared" si="1050"/>
        <v>0.19882043368525515</v>
      </c>
      <c r="S438" s="100">
        <f t="shared" si="1051"/>
        <v>1.4461691550824083E-2</v>
      </c>
      <c r="T438" s="362">
        <f t="shared" si="1045"/>
        <v>48.470000000001164</v>
      </c>
      <c r="U438" s="362"/>
      <c r="V438" s="365">
        <v>41257.43</v>
      </c>
      <c r="W438" s="365">
        <v>45599.519999999997</v>
      </c>
      <c r="X438" s="100">
        <f t="shared" si="1052"/>
        <v>6.5694360172887864E-2</v>
      </c>
      <c r="Y438" s="100">
        <f t="shared" si="1053"/>
        <v>5.0894479634671939E-2</v>
      </c>
      <c r="Z438" s="35">
        <f t="shared" si="1054"/>
        <v>86856.95</v>
      </c>
      <c r="AA438" s="100">
        <f t="shared" si="1055"/>
        <v>6.6689861374572612E-2</v>
      </c>
      <c r="AB438" s="100">
        <f t="shared" si="1056"/>
        <v>2.1331599305526461E-2</v>
      </c>
      <c r="AC438" s="100">
        <f t="shared" si="1057"/>
        <v>5.7872891974791368E-2</v>
      </c>
      <c r="AD438" s="100"/>
      <c r="AE438" s="100"/>
      <c r="AF438" s="365">
        <v>413556.77</v>
      </c>
      <c r="AG438" s="100" t="e">
        <f t="shared" si="1041"/>
        <v>#DIV/0!</v>
      </c>
      <c r="AH438" s="100">
        <f t="shared" si="1042"/>
        <v>8.9942847283291452E-3</v>
      </c>
      <c r="AI438" s="100">
        <f t="shared" si="1043"/>
        <v>3.1073999758659598E-2</v>
      </c>
      <c r="AJ438" s="100"/>
    </row>
    <row r="439" spans="2:36">
      <c r="B439" s="125">
        <v>42986</v>
      </c>
      <c r="C439" s="365">
        <v>184935.24</v>
      </c>
      <c r="D439" s="100">
        <f t="shared" si="1046"/>
        <v>0.20443956884460424</v>
      </c>
      <c r="E439" s="100">
        <f t="shared" si="1047"/>
        <v>5.1129248489995543E-3</v>
      </c>
      <c r="F439" s="100">
        <f t="shared" si="1061"/>
        <v>3.0245164438747345E-2</v>
      </c>
      <c r="G439" s="110">
        <f t="shared" si="1059"/>
        <v>231.92999999999302</v>
      </c>
      <c r="H439" s="100">
        <f t="shared" si="1058"/>
        <v>8.4711560710424016E-2</v>
      </c>
      <c r="I439" s="100"/>
      <c r="J439" s="362">
        <f t="shared" si="1060"/>
        <v>231.92999999999302</v>
      </c>
      <c r="K439" s="362"/>
      <c r="L439" s="365">
        <v>6668.7</v>
      </c>
      <c r="M439" s="100">
        <f t="shared" si="1048"/>
        <v>4.8799935833014854E-2</v>
      </c>
      <c r="N439" s="100">
        <f t="shared" si="1049"/>
        <v>-3.7795040334628297E-3</v>
      </c>
      <c r="O439" s="362">
        <f t="shared" si="1044"/>
        <v>-33.930000000000291</v>
      </c>
      <c r="P439" s="362"/>
      <c r="Q439" s="365">
        <v>189166.49</v>
      </c>
      <c r="R439" s="100">
        <f t="shared" si="1050"/>
        <v>0.19750008593521862</v>
      </c>
      <c r="S439" s="100">
        <f t="shared" si="1051"/>
        <v>1.5469379731398303E-2</v>
      </c>
      <c r="T439" s="362">
        <f t="shared" si="1045"/>
        <v>1165.5199999999895</v>
      </c>
      <c r="U439" s="362"/>
      <c r="V439" s="365">
        <v>40864.11</v>
      </c>
      <c r="W439" s="365">
        <v>45789.93</v>
      </c>
      <c r="X439" s="100">
        <f t="shared" si="1052"/>
        <v>6.5736496943161735E-2</v>
      </c>
      <c r="Y439" s="100">
        <f t="shared" si="1053"/>
        <v>2.6940003422391032E-2</v>
      </c>
      <c r="Z439" s="35">
        <f t="shared" si="1054"/>
        <v>86654.040000000008</v>
      </c>
      <c r="AA439" s="100">
        <f t="shared" si="1055"/>
        <v>6.811152265418724E-2</v>
      </c>
      <c r="AB439" s="100">
        <f t="shared" si="1056"/>
        <v>9.4838126070671182E-3</v>
      </c>
      <c r="AC439" s="100">
        <f t="shared" si="1057"/>
        <v>4.4877475288563957E-2</v>
      </c>
      <c r="AD439" s="100"/>
      <c r="AE439" s="100"/>
      <c r="AF439" s="365">
        <v>412689.49</v>
      </c>
      <c r="AG439" s="100" t="e">
        <f t="shared" si="1041"/>
        <v>#DIV/0!</v>
      </c>
      <c r="AH439" s="100">
        <f t="shared" si="1042"/>
        <v>2.4617658098343826E-3</v>
      </c>
      <c r="AI439" s="100">
        <f t="shared" si="1043"/>
        <v>3.5782984410479217E-2</v>
      </c>
      <c r="AJ439" s="100"/>
    </row>
    <row r="440" spans="2:36">
      <c r="B440" s="125">
        <v>42978</v>
      </c>
      <c r="C440" s="365">
        <v>184703.31</v>
      </c>
      <c r="D440" s="100">
        <f t="shared" si="1046"/>
        <v>0.21214142306527942</v>
      </c>
      <c r="E440" s="100">
        <f t="shared" si="1047"/>
        <v>7.3352544168569303E-3</v>
      </c>
      <c r="F440" s="100">
        <f t="shared" si="1061"/>
        <v>3.2621938333616214E-2</v>
      </c>
      <c r="G440" s="110">
        <f t="shared" si="1059"/>
        <v>-263.08999999999651</v>
      </c>
      <c r="H440" s="100">
        <f t="shared" si="1058"/>
        <v>8.8553187276119855E-2</v>
      </c>
      <c r="I440" s="100"/>
      <c r="J440" s="362">
        <f t="shared" si="1060"/>
        <v>-263.08999999999651</v>
      </c>
      <c r="K440" s="362"/>
      <c r="L440" s="365">
        <v>6702.63</v>
      </c>
      <c r="M440" s="100">
        <f t="shared" si="1048"/>
        <v>5.668881689408091E-2</v>
      </c>
      <c r="N440" s="100">
        <f t="shared" si="1049"/>
        <v>2.0586467649196479E-3</v>
      </c>
      <c r="O440" s="362">
        <f t="shared" si="1044"/>
        <v>-6.3999999999996362</v>
      </c>
      <c r="P440" s="362"/>
      <c r="Q440" s="365">
        <v>188000.97</v>
      </c>
      <c r="R440" s="100">
        <f t="shared" si="1050"/>
        <v>0.17932889255566287</v>
      </c>
      <c r="S440" s="100">
        <f t="shared" si="1051"/>
        <v>1.6562365022302666E-2</v>
      </c>
      <c r="T440" s="362">
        <f t="shared" si="1045"/>
        <v>117.33999999999651</v>
      </c>
      <c r="U440" s="362"/>
      <c r="V440" s="365">
        <v>41221.72</v>
      </c>
      <c r="W440" s="365">
        <v>47299.64</v>
      </c>
      <c r="X440" s="100">
        <f t="shared" si="1052"/>
        <v>7.2171115739710037E-2</v>
      </c>
      <c r="Y440" s="100">
        <f t="shared" si="1053"/>
        <v>4.491327706075366E-2</v>
      </c>
      <c r="Z440" s="35">
        <f t="shared" si="1054"/>
        <v>88521.36</v>
      </c>
      <c r="AA440" s="100">
        <f t="shared" si="1055"/>
        <v>8.5784621272195882E-2</v>
      </c>
      <c r="AB440" s="100">
        <f t="shared" si="1056"/>
        <v>3.7329459071231676E-2</v>
      </c>
      <c r="AC440" s="100">
        <f t="shared" si="1057"/>
        <v>5.7431934837773556E-2</v>
      </c>
      <c r="AD440" s="100"/>
      <c r="AE440" s="100"/>
      <c r="AF440" s="365">
        <v>413619.22</v>
      </c>
      <c r="AG440" s="100" t="e">
        <f t="shared" si="1041"/>
        <v>#DIV/0!</v>
      </c>
      <c r="AH440" s="100">
        <f t="shared" si="1042"/>
        <v>1.3806838868234325E-2</v>
      </c>
      <c r="AI440" s="100">
        <f t="shared" si="1043"/>
        <v>3.8905165401916172E-2</v>
      </c>
      <c r="AJ440" s="100"/>
    </row>
    <row r="441" spans="2:36">
      <c r="B441" s="125">
        <v>42972</v>
      </c>
      <c r="C441" s="365">
        <v>184966.39999999999</v>
      </c>
      <c r="D441" s="100">
        <f t="shared" si="1046"/>
        <v>0.21976952719409618</v>
      </c>
      <c r="E441" s="100">
        <f t="shared" si="1047"/>
        <v>1.3134470214625256E-2</v>
      </c>
      <c r="F441" s="100">
        <f t="shared" si="1061"/>
        <v>3.8524699143695953E-2</v>
      </c>
      <c r="G441" s="110">
        <f t="shared" si="1059"/>
        <v>731.32999999998719</v>
      </c>
      <c r="H441" s="100">
        <f t="shared" si="1058"/>
        <v>9.647352738788928E-2</v>
      </c>
      <c r="I441" s="100"/>
      <c r="J441" s="362">
        <f t="shared" si="1060"/>
        <v>731.32999999998719</v>
      </c>
      <c r="K441" s="362"/>
      <c r="L441" s="365">
        <v>6709.03</v>
      </c>
      <c r="M441" s="100">
        <f t="shared" si="1048"/>
        <v>6.0625654094353963E-2</v>
      </c>
      <c r="N441" s="100">
        <f t="shared" si="1049"/>
        <v>5.6450174401959201E-3</v>
      </c>
      <c r="O441" s="362">
        <f t="shared" si="1044"/>
        <v>26.460000000000036</v>
      </c>
      <c r="P441" s="362"/>
      <c r="Q441" s="365">
        <v>187883.63</v>
      </c>
      <c r="R441" s="100">
        <f t="shared" si="1050"/>
        <v>0.18072876479480229</v>
      </c>
      <c r="S441" s="100">
        <f t="shared" si="1051"/>
        <v>2.0640185654274317E-2</v>
      </c>
      <c r="T441" s="362">
        <f t="shared" si="1045"/>
        <v>1366.0299999999988</v>
      </c>
      <c r="U441" s="362"/>
      <c r="V441" s="365">
        <v>41282.67</v>
      </c>
      <c r="W441" s="365">
        <v>45216.85</v>
      </c>
      <c r="X441" s="100">
        <f t="shared" si="1052"/>
        <v>8.1429689612030606E-2</v>
      </c>
      <c r="Y441" s="100">
        <f t="shared" si="1053"/>
        <v>1.8720805769218092E-2</v>
      </c>
      <c r="Z441" s="35">
        <f t="shared" si="1054"/>
        <v>86499.51999999999</v>
      </c>
      <c r="AA441" s="100">
        <f t="shared" si="1055"/>
        <v>8.1014284464551153E-2</v>
      </c>
      <c r="AB441" s="100">
        <f t="shared" si="1056"/>
        <v>2.2670181834131796E-2</v>
      </c>
      <c r="AC441" s="100">
        <f t="shared" si="1057"/>
        <v>4.771616593832808E-2</v>
      </c>
      <c r="AD441" s="100"/>
      <c r="AE441" s="100"/>
      <c r="AF441" s="365">
        <v>412184.41</v>
      </c>
      <c r="AG441" s="100" t="e">
        <f t="shared" si="1041"/>
        <v>#DIV/0!</v>
      </c>
      <c r="AH441" s="100">
        <f t="shared" si="1042"/>
        <v>9.2529123079570959E-3</v>
      </c>
      <c r="AI441" s="100">
        <f t="shared" si="1043"/>
        <v>4.2698789682456863E-2</v>
      </c>
      <c r="AJ441" s="100"/>
    </row>
    <row r="442" spans="2:36">
      <c r="B442" s="125">
        <v>42965</v>
      </c>
      <c r="C442" s="365">
        <v>184235.07</v>
      </c>
      <c r="D442" s="100">
        <f t="shared" si="1046"/>
        <v>0.2206034012708554</v>
      </c>
      <c r="E442" s="100">
        <f t="shared" si="1047"/>
        <v>1.3264194424334986E-2</v>
      </c>
      <c r="F442" s="100">
        <f t="shared" si="1061"/>
        <v>3.7552358402610918E-2</v>
      </c>
      <c r="G442" s="110">
        <f t="shared" si="1059"/>
        <v>240.5800000000163</v>
      </c>
      <c r="H442" s="100">
        <f t="shared" si="1058"/>
        <v>9.7327004514325424E-2</v>
      </c>
      <c r="I442" s="100"/>
      <c r="J442" s="362">
        <f t="shared" si="1060"/>
        <v>240.5800000000163</v>
      </c>
      <c r="K442" s="362"/>
      <c r="L442" s="365">
        <v>6682.57</v>
      </c>
      <c r="M442" s="100">
        <f t="shared" si="1048"/>
        <v>5.7567801532250419E-2</v>
      </c>
      <c r="N442" s="100">
        <f t="shared" si="1049"/>
        <v>6.1747541240309966E-3</v>
      </c>
      <c r="O442" s="362">
        <f t="shared" si="1044"/>
        <v>-11.430000000000291</v>
      </c>
      <c r="P442" s="362"/>
      <c r="Q442" s="365">
        <v>186517.6</v>
      </c>
      <c r="R442" s="100">
        <f t="shared" si="1050"/>
        <v>0.17666556118906829</v>
      </c>
      <c r="S442" s="100">
        <f t="shared" si="1051"/>
        <v>2.1014323889814623E-2</v>
      </c>
      <c r="T442" s="362">
        <f t="shared" si="1045"/>
        <v>232.82000000000698</v>
      </c>
      <c r="U442" s="362"/>
      <c r="V442" s="365">
        <v>40822.42</v>
      </c>
      <c r="W442" s="365">
        <v>44220.43</v>
      </c>
      <c r="X442" s="100">
        <f t="shared" si="1052"/>
        <v>7.3793264174835421E-2</v>
      </c>
      <c r="Y442" s="100">
        <f t="shared" si="1053"/>
        <v>1.7435668297109561E-2</v>
      </c>
      <c r="Z442" s="35">
        <f t="shared" si="1054"/>
        <v>85042.85</v>
      </c>
      <c r="AA442" s="100">
        <f t="shared" si="1055"/>
        <v>7.5664871801714897E-2</v>
      </c>
      <c r="AB442" s="100">
        <f t="shared" si="1056"/>
        <v>2.9950274833940679E-2</v>
      </c>
      <c r="AC442" s="100">
        <f t="shared" si="1057"/>
        <v>4.3731164775499307E-2</v>
      </c>
      <c r="AD442" s="100"/>
      <c r="AE442" s="100"/>
      <c r="AF442" s="365">
        <v>409870.28</v>
      </c>
      <c r="AG442" s="100" t="e">
        <f t="shared" si="1041"/>
        <v>#DIV/0!</v>
      </c>
      <c r="AH442" s="100">
        <f t="shared" si="1042"/>
        <v>1.134822889079439E-2</v>
      </c>
      <c r="AI442" s="100">
        <f t="shared" si="1043"/>
        <v>4.3154530536879301E-2</v>
      </c>
      <c r="AJ442" s="100"/>
    </row>
    <row r="443" spans="2:36">
      <c r="B443" s="125">
        <v>42958</v>
      </c>
      <c r="C443" s="365">
        <v>183994.49</v>
      </c>
      <c r="D443" s="100">
        <f t="shared" si="1046"/>
        <v>0.21980188895956732</v>
      </c>
      <c r="E443" s="100">
        <f t="shared" si="1047"/>
        <v>1.2990784645969143E-2</v>
      </c>
      <c r="F443" s="100">
        <f t="shared" si="1061"/>
        <v>3.7599853648925027E-2</v>
      </c>
      <c r="G443" s="110">
        <f t="shared" si="1059"/>
        <v>636.16000000000349</v>
      </c>
      <c r="H443" s="100">
        <f t="shared" si="1058"/>
        <v>0.10145915981411832</v>
      </c>
      <c r="I443" s="100"/>
      <c r="J443" s="362">
        <f t="shared" si="1060"/>
        <v>636.16000000000349</v>
      </c>
      <c r="K443" s="362"/>
      <c r="L443" s="365">
        <v>6694</v>
      </c>
      <c r="M443" s="100">
        <f t="shared" si="1048"/>
        <v>5.6922892311967586E-2</v>
      </c>
      <c r="N443" s="100">
        <f t="shared" si="1049"/>
        <v>6.9284620498982243E-3</v>
      </c>
      <c r="O443" s="362">
        <f t="shared" si="1044"/>
        <v>5.1400000000003274</v>
      </c>
      <c r="P443" s="362"/>
      <c r="Q443" s="365">
        <v>186284.78</v>
      </c>
      <c r="R443" s="100">
        <f t="shared" si="1050"/>
        <v>0.16993115432024677</v>
      </c>
      <c r="S443" s="100">
        <f t="shared" si="1051"/>
        <v>1.7383774204707349E-2</v>
      </c>
      <c r="T443" s="362">
        <f t="shared" si="1045"/>
        <v>1346.820000000007</v>
      </c>
      <c r="U443" s="362"/>
      <c r="V443" s="365">
        <v>40283.74</v>
      </c>
      <c r="W443" s="365">
        <v>45556.21</v>
      </c>
      <c r="X443" s="100">
        <f t="shared" si="1052"/>
        <v>6.7018598251025269E-2</v>
      </c>
      <c r="Y443" s="100">
        <f t="shared" si="1053"/>
        <v>2.6421743926574603E-2</v>
      </c>
      <c r="Z443" s="35">
        <f t="shared" si="1054"/>
        <v>85839.95</v>
      </c>
      <c r="AA443" s="100">
        <f t="shared" si="1055"/>
        <v>7.7879880363299889E-2</v>
      </c>
      <c r="AB443" s="100">
        <f t="shared" si="1056"/>
        <v>2.1306702245852814E-2</v>
      </c>
      <c r="AC443" s="100">
        <f t="shared" si="1057"/>
        <v>4.5081715235276709E-2</v>
      </c>
      <c r="AD443" s="100"/>
      <c r="AE443" s="100"/>
      <c r="AF443" s="365">
        <v>411676.04</v>
      </c>
      <c r="AG443" s="100" t="e">
        <f t="shared" si="1041"/>
        <v>#DIV/0!</v>
      </c>
      <c r="AH443" s="100">
        <f t="shared" si="1042"/>
        <v>1.6551292368203709E-2</v>
      </c>
      <c r="AI443" s="100">
        <f t="shared" si="1043"/>
        <v>5.5601134833418657E-2</v>
      </c>
      <c r="AJ443" s="100"/>
    </row>
    <row r="444" spans="2:36">
      <c r="B444" s="125">
        <v>42951</v>
      </c>
      <c r="C444" s="365">
        <v>183358.33</v>
      </c>
      <c r="D444" s="100">
        <f t="shared" si="1046"/>
        <v>0.21711324871964968</v>
      </c>
      <c r="E444" s="100">
        <f t="shared" si="1047"/>
        <v>1.3295927547797062E-2</v>
      </c>
      <c r="F444" s="100">
        <f t="shared" si="1061"/>
        <v>3.8100256962726148E-2</v>
      </c>
      <c r="G444" s="110">
        <f t="shared" si="1059"/>
        <v>789.86999999999534</v>
      </c>
      <c r="H444" s="100">
        <f t="shared" si="1058"/>
        <v>0.10064848571214871</v>
      </c>
      <c r="I444" s="100"/>
      <c r="J444" s="362">
        <f t="shared" si="1060"/>
        <v>789.86999999999534</v>
      </c>
      <c r="K444" s="362"/>
      <c r="L444" s="365">
        <v>6688.86</v>
      </c>
      <c r="M444" s="100">
        <f t="shared" si="1048"/>
        <v>5.7594156152167612E-2</v>
      </c>
      <c r="N444" s="100">
        <f t="shared" si="1049"/>
        <v>9.1183117545357104E-3</v>
      </c>
      <c r="O444" s="362">
        <f t="shared" si="1044"/>
        <v>17.489999999999782</v>
      </c>
      <c r="P444" s="362"/>
      <c r="Q444" s="365">
        <v>184937.96</v>
      </c>
      <c r="R444" s="100">
        <f t="shared" si="1050"/>
        <v>0.1663506582947151</v>
      </c>
      <c r="S444" s="100">
        <f t="shared" si="1051"/>
        <v>1.9791642369562268E-2</v>
      </c>
      <c r="T444" s="362">
        <f t="shared" si="1045"/>
        <v>853.85999999998603</v>
      </c>
      <c r="U444" s="362"/>
      <c r="V444" s="365">
        <v>40384.06</v>
      </c>
      <c r="W444" s="365">
        <v>44951.76</v>
      </c>
      <c r="X444" s="100">
        <f t="shared" si="1052"/>
        <v>6.6112667645730164E-2</v>
      </c>
      <c r="Y444" s="100">
        <f t="shared" si="1053"/>
        <v>3.2807529664770088E-2</v>
      </c>
      <c r="Z444" s="35">
        <f t="shared" si="1054"/>
        <v>85335.82</v>
      </c>
      <c r="AA444" s="100">
        <f t="shared" si="1055"/>
        <v>7.9627777119196011E-2</v>
      </c>
      <c r="AB444" s="100">
        <f t="shared" si="1056"/>
        <v>2.4076947539586904E-2</v>
      </c>
      <c r="AC444" s="100">
        <f t="shared" si="1057"/>
        <v>4.8305492215452994E-2</v>
      </c>
      <c r="AD444" s="100"/>
      <c r="AE444" s="100"/>
      <c r="AF444" s="365">
        <v>407986.22</v>
      </c>
      <c r="AG444" s="100" t="e">
        <f t="shared" si="1041"/>
        <v>#DIV/0!</v>
      </c>
      <c r="AH444" s="100">
        <f t="shared" si="1042"/>
        <v>1.347127673226344E-2</v>
      </c>
      <c r="AI444" s="100" t="e">
        <f t="shared" si="1043"/>
        <v>#DIV/0!</v>
      </c>
      <c r="AJ444" s="100"/>
    </row>
    <row r="445" spans="2:36">
      <c r="B445" s="125">
        <v>42944</v>
      </c>
      <c r="C445" s="365">
        <v>182568.46</v>
      </c>
      <c r="D445" s="100">
        <f t="shared" si="1046"/>
        <v>0.21329326602933607</v>
      </c>
      <c r="E445" s="100">
        <f t="shared" si="1047"/>
        <v>1.1600395578597903E-2</v>
      </c>
      <c r="F445" s="100">
        <f t="shared" si="1061"/>
        <v>3.6310510469395832E-2</v>
      </c>
      <c r="G445" s="110">
        <f t="shared" si="1059"/>
        <v>745.13000000000466</v>
      </c>
      <c r="H445" s="100">
        <f t="shared" si="1058"/>
        <v>9.9612003597665311E-2</v>
      </c>
      <c r="I445" s="100"/>
      <c r="J445" s="362">
        <f t="shared" si="1060"/>
        <v>745.13000000000466</v>
      </c>
      <c r="K445" s="362"/>
      <c r="L445" s="365">
        <v>6671.37</v>
      </c>
      <c r="M445" s="100">
        <f t="shared" si="1048"/>
        <v>5.2035910108036182E-2</v>
      </c>
      <c r="N445" s="100">
        <f t="shared" si="1049"/>
        <v>7.9760311124138349E-3</v>
      </c>
      <c r="O445" s="362">
        <f t="shared" si="1044"/>
        <v>29.809999999999491</v>
      </c>
      <c r="P445" s="362"/>
      <c r="Q445" s="365">
        <v>184084.1</v>
      </c>
      <c r="R445" s="100">
        <f t="shared" si="1050"/>
        <v>0.1601263960059468</v>
      </c>
      <c r="S445" s="100">
        <f t="shared" si="1051"/>
        <v>2.0646450466094909E-2</v>
      </c>
      <c r="T445" s="362">
        <f t="shared" si="1045"/>
        <v>1405.3699999999953</v>
      </c>
      <c r="U445" s="362"/>
      <c r="V445" s="365">
        <v>39685.61</v>
      </c>
      <c r="W445" s="365">
        <v>44896.42</v>
      </c>
      <c r="X445" s="100">
        <f t="shared" si="1052"/>
        <v>5.4381720965760036E-2</v>
      </c>
      <c r="Y445" s="100">
        <f t="shared" si="1053"/>
        <v>2.3611283056560073E-2</v>
      </c>
      <c r="Z445" s="35">
        <f t="shared" si="1054"/>
        <v>84582.03</v>
      </c>
      <c r="AA445" s="100">
        <f t="shared" si="1055"/>
        <v>7.2090730820550508E-2</v>
      </c>
      <c r="AB445" s="100">
        <f t="shared" si="1056"/>
        <v>9.3979881503005024E-3</v>
      </c>
      <c r="AC445" s="100">
        <f t="shared" si="1057"/>
        <v>3.7821921983382502E-2</v>
      </c>
      <c r="AD445" s="100"/>
      <c r="AE445" s="100"/>
      <c r="AF445" s="365">
        <v>408405.47</v>
      </c>
      <c r="AG445" s="100" t="e">
        <f t="shared" si="1041"/>
        <v>#DIV/0!</v>
      </c>
      <c r="AH445" s="100">
        <f t="shared" si="1042"/>
        <v>4.6712652147294078E-3</v>
      </c>
      <c r="AI445" s="100" t="e">
        <f t="shared" si="1043"/>
        <v>#DIV/0!</v>
      </c>
      <c r="AJ445" s="100"/>
    </row>
    <row r="446" spans="2:36">
      <c r="B446" s="125">
        <v>42937</v>
      </c>
      <c r="C446" s="365">
        <v>181823.33</v>
      </c>
      <c r="D446" s="100">
        <f t="shared" si="1046"/>
        <v>0.2023836809989428</v>
      </c>
      <c r="E446" s="100">
        <f t="shared" si="1047"/>
        <v>7.0159736658681115E-3</v>
      </c>
      <c r="F446" s="100">
        <f t="shared" si="1061"/>
        <v>3.6803630924511173E-2</v>
      </c>
      <c r="G446" s="110">
        <f t="shared" si="1059"/>
        <v>188.4199999999837</v>
      </c>
      <c r="H446" s="100">
        <f t="shared" si="1058"/>
        <v>9.8957423885959947E-2</v>
      </c>
      <c r="I446" s="100"/>
      <c r="J446" s="362">
        <f t="shared" si="1060"/>
        <v>188.4199999999837</v>
      </c>
      <c r="K446" s="362"/>
      <c r="L446" s="365">
        <v>6641.56</v>
      </c>
      <c r="M446" s="100">
        <f t="shared" si="1048"/>
        <v>4.6020386306651499E-2</v>
      </c>
      <c r="N446" s="100">
        <f t="shared" si="1049"/>
        <v>1.6015828826683397E-3</v>
      </c>
      <c r="O446" s="362">
        <f t="shared" si="1044"/>
        <v>-6.3799999999991996</v>
      </c>
      <c r="P446" s="362"/>
      <c r="Q446" s="365">
        <v>182678.73</v>
      </c>
      <c r="R446" s="100">
        <f t="shared" si="1050"/>
        <v>0.15318191539620923</v>
      </c>
      <c r="S446" s="100">
        <f t="shared" si="1051"/>
        <v>1.7301768172756745E-2</v>
      </c>
      <c r="T446" s="362">
        <f t="shared" si="1045"/>
        <v>-423.04999999998836</v>
      </c>
      <c r="U446" s="362"/>
      <c r="V446" s="365">
        <v>39402.32</v>
      </c>
      <c r="W446" s="365">
        <v>43167.54</v>
      </c>
      <c r="X446" s="100">
        <f t="shared" si="1052"/>
        <v>3.1535643610235385E-2</v>
      </c>
      <c r="Y446" s="100">
        <f t="shared" si="1053"/>
        <v>3.0028337534491311E-2</v>
      </c>
      <c r="Z446" s="35">
        <f t="shared" si="1054"/>
        <v>82569.86</v>
      </c>
      <c r="AA446" s="100">
        <f t="shared" si="1055"/>
        <v>5.7160375610729751E-2</v>
      </c>
      <c r="AB446" s="100">
        <f t="shared" si="1056"/>
        <v>-2.8812277007961933E-3</v>
      </c>
      <c r="AC446" s="100">
        <f t="shared" si="1057"/>
        <v>3.0747073813075353E-2</v>
      </c>
      <c r="AD446" s="100"/>
      <c r="AE446" s="100"/>
      <c r="AF446" s="365">
        <v>405271.17</v>
      </c>
      <c r="AG446" s="100" t="e">
        <f t="shared" si="1041"/>
        <v>#DIV/0!</v>
      </c>
      <c r="AH446" s="100">
        <f t="shared" si="1042"/>
        <v>4.4041782914749309E-3</v>
      </c>
      <c r="AI446" s="100" t="e">
        <f t="shared" si="1043"/>
        <v>#DIV/0!</v>
      </c>
      <c r="AJ446" s="100"/>
    </row>
    <row r="447" spans="2:36">
      <c r="B447" s="125">
        <v>42930</v>
      </c>
      <c r="C447" s="365">
        <v>181634.91</v>
      </c>
      <c r="D447" s="100">
        <f t="shared" si="1046"/>
        <v>0.20260320172611901</v>
      </c>
      <c r="E447" s="100">
        <f t="shared" si="1047"/>
        <v>9.4249723197846833E-3</v>
      </c>
      <c r="F447" s="100">
        <f t="shared" si="1061"/>
        <v>3.8317944104870987E-2</v>
      </c>
      <c r="G447" s="110">
        <f t="shared" si="1059"/>
        <v>682.51000000000931</v>
      </c>
      <c r="H447" s="100">
        <f t="shared" si="1058"/>
        <v>0.10173488073070287</v>
      </c>
      <c r="I447" s="100"/>
      <c r="J447" s="362">
        <f t="shared" si="1060"/>
        <v>682.51000000000931</v>
      </c>
      <c r="K447" s="362"/>
      <c r="L447" s="365">
        <v>6647.94</v>
      </c>
      <c r="M447" s="100">
        <f t="shared" si="1048"/>
        <v>4.3141377687117462E-2</v>
      </c>
      <c r="N447" s="100">
        <f t="shared" si="1049"/>
        <v>8.1297114339136303E-3</v>
      </c>
      <c r="O447" s="362">
        <f t="shared" si="1044"/>
        <v>19.519999999999527</v>
      </c>
      <c r="P447" s="362"/>
      <c r="Q447" s="365">
        <v>183101.78</v>
      </c>
      <c r="R447" s="100">
        <f t="shared" si="1050"/>
        <v>0.15716842438483455</v>
      </c>
      <c r="S447" s="100">
        <f t="shared" si="1051"/>
        <v>2.3058428863488706E-2</v>
      </c>
      <c r="T447" s="362">
        <f t="shared" si="1045"/>
        <v>1753.0100000000093</v>
      </c>
      <c r="U447" s="362"/>
      <c r="V447" s="365">
        <v>38985.67</v>
      </c>
      <c r="W447" s="365">
        <v>45063.47</v>
      </c>
      <c r="X447" s="100">
        <f t="shared" si="1052"/>
        <v>2.5802900300302339E-2</v>
      </c>
      <c r="Y447" s="100">
        <f t="shared" si="1053"/>
        <v>2.7103085767216206E-2</v>
      </c>
      <c r="Z447" s="35">
        <f t="shared" si="1054"/>
        <v>84049.14</v>
      </c>
      <c r="AA447" s="100">
        <f t="shared" si="1055"/>
        <v>5.4952610742602673E-2</v>
      </c>
      <c r="AB447" s="100">
        <f t="shared" si="1056"/>
        <v>2.3675213092263989E-2</v>
      </c>
      <c r="AC447" s="100">
        <f t="shared" si="1057"/>
        <v>2.649959324308436E-2</v>
      </c>
      <c r="AD447" s="100"/>
      <c r="AE447" s="100"/>
      <c r="AF447" s="365">
        <v>404973.21</v>
      </c>
      <c r="AG447" s="100" t="e">
        <f t="shared" ref="AG447:AG451" si="1062">(AF447-AF499)/AF499</f>
        <v>#DIV/0!</v>
      </c>
      <c r="AH447" s="100">
        <f t="shared" ref="AH447:AH451" si="1063">(AF447-AF451)/AF451</f>
        <v>9.6735870864926386E-3</v>
      </c>
      <c r="AI447" s="100" t="e">
        <f t="shared" si="1043"/>
        <v>#DIV/0!</v>
      </c>
      <c r="AJ447" s="100"/>
    </row>
    <row r="448" spans="2:36">
      <c r="B448" s="125">
        <v>42923</v>
      </c>
      <c r="C448" s="365">
        <v>180952.4</v>
      </c>
      <c r="D448" s="100">
        <f t="shared" si="1046"/>
        <v>0.19756440008246168</v>
      </c>
      <c r="E448" s="100">
        <f t="shared" si="1047"/>
        <v>8.0573885949805357E-3</v>
      </c>
      <c r="F448" s="100">
        <f t="shared" si="1061"/>
        <v>4.1240338732654411E-2</v>
      </c>
      <c r="G448" s="110">
        <f t="shared" si="1059"/>
        <v>477.51999999998952</v>
      </c>
      <c r="H448" s="100">
        <f t="shared" si="1058"/>
        <v>9.8513599381562386E-2</v>
      </c>
      <c r="I448" s="100"/>
      <c r="J448" s="362">
        <f t="shared" si="1060"/>
        <v>477.51999999998952</v>
      </c>
      <c r="K448" s="362"/>
      <c r="L448" s="365">
        <v>6628.42</v>
      </c>
      <c r="M448" s="100">
        <f t="shared" si="1048"/>
        <v>3.5960946059362391E-2</v>
      </c>
      <c r="N448" s="100">
        <f t="shared" si="1049"/>
        <v>5.816309033715765E-3</v>
      </c>
      <c r="O448" s="362">
        <f t="shared" si="1044"/>
        <v>9.8400000000001455</v>
      </c>
      <c r="P448" s="362"/>
      <c r="Q448" s="365">
        <v>181348.77</v>
      </c>
      <c r="R448" s="100">
        <f t="shared" si="1050"/>
        <v>0.14347538670664109</v>
      </c>
      <c r="S448" s="100">
        <f t="shared" si="1051"/>
        <v>1.4000288182681514E-2</v>
      </c>
      <c r="T448" s="362">
        <f t="shared" si="1045"/>
        <v>988.47000000000116</v>
      </c>
      <c r="U448" s="362"/>
      <c r="V448" s="365">
        <v>38701.21</v>
      </c>
      <c r="W448" s="365">
        <v>44628.29</v>
      </c>
      <c r="X448" s="100">
        <f t="shared" si="1052"/>
        <v>1.9005302874716232E-2</v>
      </c>
      <c r="Y448" s="100">
        <f t="shared" si="1053"/>
        <v>3.4854099227365994E-2</v>
      </c>
      <c r="Z448" s="35">
        <f t="shared" si="1054"/>
        <v>83329.5</v>
      </c>
      <c r="AA448" s="100">
        <f t="shared" si="1055"/>
        <v>3.4048866020191013E-2</v>
      </c>
      <c r="AB448" s="100">
        <f t="shared" si="1056"/>
        <v>4.790054532464753E-3</v>
      </c>
      <c r="AC448" s="100">
        <f t="shared" si="1057"/>
        <v>2.7432476086436453E-2</v>
      </c>
      <c r="AD448" s="100"/>
      <c r="AE448" s="100"/>
      <c r="AF448" s="365">
        <v>402563.18</v>
      </c>
      <c r="AG448" s="100" t="e">
        <f t="shared" si="1062"/>
        <v>#DIV/0!</v>
      </c>
      <c r="AH448" s="100">
        <f t="shared" si="1063"/>
        <v>1.0367605906738603E-2</v>
      </c>
      <c r="AI448" s="100" t="e">
        <f t="shared" ref="AI448:AI511" si="1064">(AF448-AF461)/AF461</f>
        <v>#DIV/0!</v>
      </c>
      <c r="AJ448" s="100"/>
    </row>
    <row r="449" spans="2:36">
      <c r="B449" s="125">
        <v>42916</v>
      </c>
      <c r="C449" s="365">
        <v>180474.88</v>
      </c>
      <c r="D449" s="100">
        <f t="shared" si="1046"/>
        <v>0.19200567381207861</v>
      </c>
      <c r="E449" s="100">
        <f t="shared" si="1047"/>
        <v>8.9820285631415798E-3</v>
      </c>
      <c r="F449" s="100">
        <f t="shared" si="1061"/>
        <v>4.5288731846584968E-2</v>
      </c>
      <c r="G449" s="110">
        <f t="shared" si="1059"/>
        <v>-81.669999999983702</v>
      </c>
      <c r="H449" s="100">
        <f t="shared" si="1058"/>
        <v>9.8612524051092817E-2</v>
      </c>
      <c r="I449" s="100"/>
      <c r="J449" s="362">
        <f t="shared" si="1060"/>
        <v>-81.669999999983702</v>
      </c>
      <c r="K449" s="362"/>
      <c r="L449" s="365">
        <v>6618.58</v>
      </c>
      <c r="M449" s="100">
        <f t="shared" si="1048"/>
        <v>2.8899307908989664E-2</v>
      </c>
      <c r="N449" s="100">
        <f t="shared" si="1049"/>
        <v>8.1445703118455375E-3</v>
      </c>
      <c r="O449" s="362">
        <f t="shared" si="1044"/>
        <v>-12.359999999999673</v>
      </c>
      <c r="P449" s="362"/>
      <c r="Q449" s="365">
        <v>180360.3</v>
      </c>
      <c r="R449" s="100">
        <f t="shared" si="1050"/>
        <v>0.13531059341974161</v>
      </c>
      <c r="S449" s="100">
        <f t="shared" si="1051"/>
        <v>1.2923457574437535E-2</v>
      </c>
      <c r="T449" s="362">
        <f t="shared" si="1045"/>
        <v>788.47999999998137</v>
      </c>
      <c r="U449" s="362"/>
      <c r="V449" s="365">
        <v>38460.910000000003</v>
      </c>
      <c r="W449" s="365">
        <v>45333.62</v>
      </c>
      <c r="X449" s="100">
        <f t="shared" si="1052"/>
        <v>1.1905526146851801E-2</v>
      </c>
      <c r="Y449" s="100">
        <f t="shared" si="1053"/>
        <v>2.7080311583988121E-2</v>
      </c>
      <c r="Z449" s="35">
        <f t="shared" si="1054"/>
        <v>83794.53</v>
      </c>
      <c r="AA449" s="100">
        <f t="shared" si="1055"/>
        <v>4.6982731154017854E-2</v>
      </c>
      <c r="AB449" s="100">
        <f t="shared" si="1056"/>
        <v>9.6758552649732965E-4</v>
      </c>
      <c r="AC449" s="100">
        <f t="shared" si="1057"/>
        <v>2.0059103988788945E-2</v>
      </c>
      <c r="AD449" s="100"/>
      <c r="AE449" s="100"/>
      <c r="AF449" s="365">
        <v>406506.57</v>
      </c>
      <c r="AG449" s="100" t="e">
        <f t="shared" si="1062"/>
        <v>#DIV/0!</v>
      </c>
      <c r="AH449" s="100">
        <f t="shared" si="1063"/>
        <v>2.1040016812602785E-2</v>
      </c>
      <c r="AI449" s="100" t="e">
        <f t="shared" si="1064"/>
        <v>#DIV/0!</v>
      </c>
      <c r="AJ449" s="100"/>
    </row>
    <row r="450" spans="2:36">
      <c r="B450" s="125">
        <v>42909</v>
      </c>
      <c r="C450" s="365">
        <v>180556.55</v>
      </c>
      <c r="D450" s="100">
        <f t="shared" si="1046"/>
        <v>0.19628483386488932</v>
      </c>
      <c r="E450" s="100">
        <f t="shared" si="1047"/>
        <v>1.3764860899999622E-2</v>
      </c>
      <c r="F450" s="100">
        <f t="shared" si="1061"/>
        <v>5.2597843159224944E-2</v>
      </c>
      <c r="G450" s="110">
        <f t="shared" si="1059"/>
        <v>617.55999999999767</v>
      </c>
      <c r="H450" s="100">
        <f t="shared" si="1058"/>
        <v>0.10148664495129897</v>
      </c>
      <c r="I450" s="100"/>
      <c r="J450" s="362">
        <f t="shared" si="1060"/>
        <v>617.55999999999767</v>
      </c>
      <c r="K450" s="362"/>
      <c r="L450" s="365">
        <v>6630.94</v>
      </c>
      <c r="M450" s="100">
        <f t="shared" si="1048"/>
        <v>3.7434661051024151E-2</v>
      </c>
      <c r="N450" s="100">
        <f t="shared" si="1049"/>
        <v>1.4741507144267207E-2</v>
      </c>
      <c r="O450" s="362">
        <f t="shared" si="1044"/>
        <v>36.609999999999673</v>
      </c>
      <c r="P450" s="362"/>
      <c r="Q450" s="365">
        <v>179571.82</v>
      </c>
      <c r="R450" s="100">
        <f t="shared" si="1050"/>
        <v>0.13170115073499025</v>
      </c>
      <c r="S450" s="100">
        <f t="shared" si="1051"/>
        <v>1.2582408581911207E-2</v>
      </c>
      <c r="T450" s="362">
        <f t="shared" si="1045"/>
        <v>596.92000000001281</v>
      </c>
      <c r="U450" s="362"/>
      <c r="V450" s="365">
        <v>39347.43</v>
      </c>
      <c r="W450" s="365">
        <v>43461.02</v>
      </c>
      <c r="X450" s="100">
        <f t="shared" si="1052"/>
        <v>2.5997903542075148E-2</v>
      </c>
      <c r="Y450" s="100">
        <f t="shared" si="1053"/>
        <v>2.9906395886158364E-2</v>
      </c>
      <c r="Z450" s="35">
        <f t="shared" si="1054"/>
        <v>82808.45</v>
      </c>
      <c r="AA450" s="100">
        <f t="shared" si="1055"/>
        <v>5.0049802533430471E-2</v>
      </c>
      <c r="AB450" s="100">
        <f t="shared" si="1056"/>
        <v>3.0084761313791289E-3</v>
      </c>
      <c r="AC450" s="100">
        <f t="shared" si="1057"/>
        <v>2.8045522375089112E-2</v>
      </c>
      <c r="AD450" s="100"/>
      <c r="AE450" s="100"/>
      <c r="AF450" s="365">
        <v>403494.11</v>
      </c>
      <c r="AG450" s="100" t="e">
        <f t="shared" si="1062"/>
        <v>#DIV/0!</v>
      </c>
      <c r="AH450" s="100">
        <f t="shared" si="1063"/>
        <v>2.0715024474118576E-2</v>
      </c>
      <c r="AI450" s="100" t="e">
        <f t="shared" si="1064"/>
        <v>#DIV/0!</v>
      </c>
      <c r="AJ450" s="100"/>
    </row>
    <row r="451" spans="2:36">
      <c r="B451" s="125">
        <v>42902</v>
      </c>
      <c r="C451" s="365">
        <v>179938.99</v>
      </c>
      <c r="D451" s="100">
        <f t="shared" si="1046"/>
        <v>0.19465400948624592</v>
      </c>
      <c r="E451" s="100">
        <f t="shared" si="1047"/>
        <v>1.3358224593633589E-2</v>
      </c>
      <c r="F451" s="100">
        <f t="shared" si="1061"/>
        <v>5.5406761175195066E-2</v>
      </c>
      <c r="G451" s="110">
        <f t="shared" si="1059"/>
        <v>432.94000000000233</v>
      </c>
      <c r="H451" s="100">
        <f t="shared" si="1058"/>
        <v>0.10427355158558711</v>
      </c>
      <c r="I451" s="100"/>
      <c r="J451" s="362">
        <f t="shared" si="1060"/>
        <v>432.94000000000233</v>
      </c>
      <c r="K451" s="362"/>
      <c r="L451" s="365">
        <v>6594.33</v>
      </c>
      <c r="M451" s="100">
        <f t="shared" si="1048"/>
        <v>3.6151942491259761E-2</v>
      </c>
      <c r="N451" s="100">
        <f t="shared" si="1049"/>
        <v>9.9071311741534898E-3</v>
      </c>
      <c r="O451" s="362">
        <f t="shared" ref="O451:O514" si="1065">L451-L452</f>
        <v>4.2399999999997817</v>
      </c>
      <c r="P451" s="362"/>
      <c r="Q451" s="365">
        <v>178974.9</v>
      </c>
      <c r="R451" s="100">
        <f t="shared" si="1050"/>
        <v>0.1336963697498538</v>
      </c>
      <c r="S451" s="100">
        <f t="shared" si="1051"/>
        <v>1.5166214523473181E-2</v>
      </c>
      <c r="T451" s="362">
        <f t="shared" ref="T451:T514" si="1066">Q451-Q452</f>
        <v>130.00999999998021</v>
      </c>
      <c r="U451" s="362"/>
      <c r="V451" s="365">
        <v>38714.129999999997</v>
      </c>
      <c r="W451" s="365">
        <v>43391.15</v>
      </c>
      <c r="X451" s="100">
        <f t="shared" si="1052"/>
        <v>1.9543869286877236E-2</v>
      </c>
      <c r="Y451" s="100">
        <f t="shared" si="1053"/>
        <v>3.9627718198633463E-2</v>
      </c>
      <c r="Z451" s="35">
        <f t="shared" si="1054"/>
        <v>82105.279999999999</v>
      </c>
      <c r="AA451" s="100">
        <f t="shared" si="1055"/>
        <v>5.0755657174683035E-2</v>
      </c>
      <c r="AB451" s="100">
        <f t="shared" si="1056"/>
        <v>7.6783589522046881E-3</v>
      </c>
      <c r="AC451" s="100">
        <f t="shared" si="1057"/>
        <v>3.0060139850840415E-2</v>
      </c>
      <c r="AD451" s="100"/>
      <c r="AE451" s="100"/>
      <c r="AF451" s="365">
        <v>401093.2</v>
      </c>
      <c r="AG451" s="100" t="e">
        <f t="shared" si="1062"/>
        <v>#DIV/0!</v>
      </c>
      <c r="AH451" s="100">
        <f t="shared" si="1063"/>
        <v>2.081611954771305E-2</v>
      </c>
      <c r="AI451" s="100" t="e">
        <f t="shared" si="1064"/>
        <v>#DIV/0!</v>
      </c>
      <c r="AJ451" s="100"/>
    </row>
    <row r="452" spans="2:36">
      <c r="B452" s="125">
        <v>42895</v>
      </c>
      <c r="C452" s="365">
        <v>179506.05</v>
      </c>
      <c r="D452" s="100">
        <f t="shared" si="1046"/>
        <v>0.19344174339008469</v>
      </c>
      <c r="E452" s="100">
        <f t="shared" si="1047"/>
        <v>1.2288200636315881E-2</v>
      </c>
      <c r="F452" s="100">
        <f t="shared" si="1061"/>
        <v>5.7923016446465012E-2</v>
      </c>
      <c r="G452" s="110">
        <f t="shared" si="1059"/>
        <v>637.76999999998952</v>
      </c>
      <c r="H452" s="100">
        <f t="shared" si="1058"/>
        <v>0.10585421956645442</v>
      </c>
      <c r="I452" s="100"/>
      <c r="J452" s="362">
        <f t="shared" si="1060"/>
        <v>637.76999999998952</v>
      </c>
      <c r="K452" s="362"/>
      <c r="L452" s="365">
        <v>6590.09</v>
      </c>
      <c r="M452" s="100">
        <f t="shared" si="1048"/>
        <v>3.4263634751411254E-2</v>
      </c>
      <c r="N452" s="100">
        <f t="shared" si="1049"/>
        <v>7.6713476617451086E-3</v>
      </c>
      <c r="O452" s="362">
        <f t="shared" si="1065"/>
        <v>24.980000000000473</v>
      </c>
      <c r="P452" s="362"/>
      <c r="Q452" s="365">
        <v>178844.89</v>
      </c>
      <c r="R452" s="100">
        <f t="shared" si="1050"/>
        <v>0.12946851446300972</v>
      </c>
      <c r="S452" s="100">
        <f t="shared" si="1051"/>
        <v>1.2005208821089771E-2</v>
      </c>
      <c r="T452" s="362">
        <f t="shared" si="1066"/>
        <v>785.73000000001048</v>
      </c>
      <c r="U452" s="362"/>
      <c r="V452" s="365">
        <v>38343.54</v>
      </c>
      <c r="W452" s="365">
        <v>44588.71</v>
      </c>
      <c r="X452" s="100">
        <f t="shared" si="1052"/>
        <v>1.3355554269377011E-2</v>
      </c>
      <c r="Y452" s="100">
        <f t="shared" si="1053"/>
        <v>3.0856777969590354E-2</v>
      </c>
      <c r="Z452" s="35">
        <f t="shared" si="1054"/>
        <v>82932.25</v>
      </c>
      <c r="AA452" s="100">
        <f t="shared" si="1055"/>
        <v>4.3209829177609897E-2</v>
      </c>
      <c r="AB452" s="100">
        <f t="shared" si="1056"/>
        <v>9.6811342308654666E-3</v>
      </c>
      <c r="AC452" s="100">
        <f t="shared" si="1057"/>
        <v>2.2690586100614817E-2</v>
      </c>
      <c r="AD452" s="100"/>
      <c r="AE452" s="100"/>
      <c r="AF452" s="365">
        <v>398432.39</v>
      </c>
      <c r="AG452" s="100"/>
      <c r="AH452" s="100"/>
      <c r="AI452" s="100" t="e">
        <f t="shared" si="1064"/>
        <v>#DIV/0!</v>
      </c>
      <c r="AJ452" s="100"/>
    </row>
    <row r="453" spans="2:36">
      <c r="B453" s="125">
        <v>42888</v>
      </c>
      <c r="C453" s="365">
        <v>178868.28</v>
      </c>
      <c r="D453" s="100">
        <f t="shared" si="1046"/>
        <v>0.19441196530903354</v>
      </c>
      <c r="E453" s="100">
        <f t="shared" si="1047"/>
        <v>1.2679420839406976E-2</v>
      </c>
      <c r="F453" s="100">
        <f t="shared" si="1061"/>
        <v>6.0324112430174624E-2</v>
      </c>
      <c r="G453" s="110">
        <f t="shared" si="1059"/>
        <v>763.32000000000698</v>
      </c>
      <c r="H453" s="100">
        <f t="shared" si="1058"/>
        <v>0.10546313677300673</v>
      </c>
      <c r="I453" s="100"/>
      <c r="J453" s="362">
        <f t="shared" si="1060"/>
        <v>763.32000000000698</v>
      </c>
      <c r="K453" s="362"/>
      <c r="L453" s="365">
        <v>6565.11</v>
      </c>
      <c r="M453" s="100">
        <f t="shared" si="1048"/>
        <v>3.1192865175951576E-2</v>
      </c>
      <c r="N453" s="100">
        <f t="shared" si="1049"/>
        <v>6.0160745343517405E-3</v>
      </c>
      <c r="O453" s="362">
        <f t="shared" si="1065"/>
        <v>30.5</v>
      </c>
      <c r="P453" s="362"/>
      <c r="Q453" s="365">
        <v>178059.16</v>
      </c>
      <c r="R453" s="100">
        <f t="shared" si="1050"/>
        <v>0.12597468789878205</v>
      </c>
      <c r="S453" s="100">
        <f t="shared" si="1051"/>
        <v>1.5164019945336241E-2</v>
      </c>
      <c r="T453" s="362">
        <f t="shared" si="1066"/>
        <v>718.70999999999185</v>
      </c>
      <c r="U453" s="362"/>
      <c r="V453" s="365">
        <v>38446.959999999999</v>
      </c>
      <c r="W453" s="365">
        <v>45266.57</v>
      </c>
      <c r="X453" s="100">
        <f t="shared" si="1052"/>
        <v>1.4877244257109151E-2</v>
      </c>
      <c r="Y453" s="100">
        <f t="shared" si="1053"/>
        <v>2.3064657749109735E-2</v>
      </c>
      <c r="Z453" s="35">
        <f t="shared" si="1054"/>
        <v>83713.53</v>
      </c>
      <c r="AA453" s="100">
        <f t="shared" si="1055"/>
        <v>4.9743926451052141E-2</v>
      </c>
      <c r="AB453" s="100">
        <f t="shared" si="1056"/>
        <v>2.8376516118824222E-2</v>
      </c>
      <c r="AC453" s="100">
        <f t="shared" si="1057"/>
        <v>1.928809667572183E-2</v>
      </c>
      <c r="AD453" s="100"/>
      <c r="AE453" s="100"/>
      <c r="AF453" s="365">
        <v>398129.91</v>
      </c>
      <c r="AG453" s="100"/>
      <c r="AH453" s="100"/>
      <c r="AI453" s="100" t="e">
        <f t="shared" si="1064"/>
        <v>#DIV/0!</v>
      </c>
      <c r="AJ453" s="100"/>
    </row>
    <row r="454" spans="2:36">
      <c r="B454" s="125">
        <v>42881</v>
      </c>
      <c r="C454" s="365">
        <v>178104.95999999999</v>
      </c>
      <c r="D454" s="100">
        <f t="shared" si="1046"/>
        <v>0.19176855468730397</v>
      </c>
      <c r="E454" s="100">
        <f t="shared" si="1047"/>
        <v>1.0974414828997985E-2</v>
      </c>
      <c r="F454" s="100">
        <f t="shared" si="1061"/>
        <v>6.0815306477446082E-2</v>
      </c>
      <c r="G454" s="110">
        <f t="shared" si="1059"/>
        <v>537.94999999998254</v>
      </c>
      <c r="H454" s="100">
        <f t="shared" si="1058"/>
        <v>0.10617630406542317</v>
      </c>
      <c r="I454" s="100"/>
      <c r="J454" s="362">
        <f t="shared" si="1060"/>
        <v>537.94999999998254</v>
      </c>
      <c r="K454" s="362"/>
      <c r="L454" s="365">
        <v>6534.61</v>
      </c>
      <c r="M454" s="100">
        <f t="shared" si="1048"/>
        <v>2.5424513423898214E-2</v>
      </c>
      <c r="N454" s="100">
        <f t="shared" si="1049"/>
        <v>-4.3900707918034028E-4</v>
      </c>
      <c r="O454" s="362">
        <f t="shared" si="1065"/>
        <v>4.9699999999993452</v>
      </c>
      <c r="P454" s="362"/>
      <c r="Q454" s="365">
        <v>177340.45</v>
      </c>
      <c r="R454" s="100">
        <f t="shared" si="1050"/>
        <v>0.12288499537809967</v>
      </c>
      <c r="S454" s="100">
        <f t="shared" si="1051"/>
        <v>1.3493128878063088E-2</v>
      </c>
      <c r="T454" s="362">
        <f t="shared" si="1066"/>
        <v>1039.3700000000244</v>
      </c>
      <c r="U454" s="362"/>
      <c r="V454" s="365">
        <v>38174.160000000003</v>
      </c>
      <c r="W454" s="365">
        <v>44385.91</v>
      </c>
      <c r="X454" s="100">
        <f t="shared" si="1052"/>
        <v>-2.0662111116697936E-2</v>
      </c>
      <c r="Y454" s="100">
        <f t="shared" si="1053"/>
        <v>3.5560393852511321E-2</v>
      </c>
      <c r="Z454" s="35">
        <f t="shared" si="1054"/>
        <v>82560.070000000007</v>
      </c>
      <c r="AA454" s="100">
        <f t="shared" si="1055"/>
        <v>5.0955380769875123E-2</v>
      </c>
      <c r="AB454" s="100">
        <f t="shared" si="1056"/>
        <v>1.3012462889370314E-2</v>
      </c>
      <c r="AC454" s="100">
        <f t="shared" si="1057"/>
        <v>8.7826083875266227E-3</v>
      </c>
      <c r="AD454" s="100"/>
      <c r="AE454" s="100"/>
      <c r="AF454" s="365">
        <v>395305.35</v>
      </c>
      <c r="AG454" s="100"/>
      <c r="AH454" s="100"/>
      <c r="AI454" s="100" t="e">
        <f t="shared" si="1064"/>
        <v>#DIV/0!</v>
      </c>
      <c r="AJ454" s="100"/>
    </row>
    <row r="455" spans="2:36">
      <c r="B455" s="125">
        <v>42873</v>
      </c>
      <c r="C455" s="365">
        <v>177567.01</v>
      </c>
      <c r="D455" s="100">
        <f t="shared" ref="D455:D518" si="1067">(C455-C507)/C507</f>
        <v>0.19215527538431504</v>
      </c>
      <c r="E455" s="100">
        <f t="shared" ref="E455:E518" si="1068">(C455-C459)/C459</f>
        <v>1.2532993980524982E-2</v>
      </c>
      <c r="F455" s="100">
        <f t="shared" si="1061"/>
        <v>6.2981884105905384E-2</v>
      </c>
      <c r="G455" s="110">
        <f t="shared" si="1059"/>
        <v>239.99000000001979</v>
      </c>
      <c r="H455" s="100">
        <f t="shared" si="1058"/>
        <v>0.10885239681510406</v>
      </c>
      <c r="I455" s="100"/>
      <c r="J455" s="362">
        <f t="shared" si="1060"/>
        <v>239.99000000001979</v>
      </c>
      <c r="K455" s="362"/>
      <c r="L455" s="365">
        <v>6529.64</v>
      </c>
      <c r="M455" s="100">
        <f t="shared" ref="M455:M518" si="1069">(L455-L507)/L507</f>
        <v>3.0085519164906385E-2</v>
      </c>
      <c r="N455" s="100">
        <f t="shared" ref="N455:N518" si="1070">(L455-L459)/L459</f>
        <v>1.1038813695489309E-3</v>
      </c>
      <c r="O455" s="362">
        <f t="shared" si="1065"/>
        <v>-10.279999999999745</v>
      </c>
      <c r="P455" s="362"/>
      <c r="Q455" s="365">
        <v>176301.08</v>
      </c>
      <c r="R455" s="100">
        <f t="shared" ref="R455:R518" si="1071">(Q455-Q507)/Q507</f>
        <v>0.1212009534029066</v>
      </c>
      <c r="S455" s="100">
        <f t="shared" ref="S455:S518" si="1072">(Q455-Q459)/Q459</f>
        <v>1.4220457270831694E-2</v>
      </c>
      <c r="T455" s="362">
        <f t="shared" si="1066"/>
        <v>-422.21000000002095</v>
      </c>
      <c r="U455" s="362"/>
      <c r="V455" s="365">
        <v>38017.019999999997</v>
      </c>
      <c r="W455" s="365">
        <v>43462.63</v>
      </c>
      <c r="X455" s="100">
        <f t="shared" ref="X455:X518" si="1073">(V455-V468)/V468</f>
        <v>-2.2601728603403901E-2</v>
      </c>
      <c r="Y455" s="100">
        <f t="shared" ref="Y455:Y518" si="1074">(W455-W468)/W468</f>
        <v>1.992105351734112E-3</v>
      </c>
      <c r="Z455" s="35">
        <f t="shared" ref="Z455:Z518" si="1075">V455+W455</f>
        <v>81479.649999999994</v>
      </c>
      <c r="AA455" s="100">
        <f t="shared" ref="AA455:AA518" si="1076">(Z455-Z507)/Z507</f>
        <v>4.9272492265960463E-2</v>
      </c>
      <c r="AB455" s="100">
        <f t="shared" ref="AB455:AB518" si="1077">(Z455-Z459)/Z459</f>
        <v>1.713761913625067E-2</v>
      </c>
      <c r="AC455" s="100">
        <f t="shared" si="1057"/>
        <v>-9.6351921836204339E-3</v>
      </c>
      <c r="AD455" s="100"/>
      <c r="AE455" s="100"/>
      <c r="AF455" s="365">
        <v>392914.25</v>
      </c>
      <c r="AG455" s="100"/>
      <c r="AH455" s="100"/>
      <c r="AI455" s="100" t="e">
        <f t="shared" si="1064"/>
        <v>#DIV/0!</v>
      </c>
      <c r="AJ455" s="100"/>
    </row>
    <row r="456" spans="2:36">
      <c r="B456" s="125">
        <v>42867</v>
      </c>
      <c r="C456" s="365">
        <v>177327.02</v>
      </c>
      <c r="D456" s="100">
        <f t="shared" si="1067"/>
        <v>0.18993461993555469</v>
      </c>
      <c r="E456" s="100">
        <f t="shared" si="1068"/>
        <v>1.3691843933764302E-2</v>
      </c>
      <c r="F456" s="100">
        <f t="shared" si="1061"/>
        <v>6.4444228079781882E-2</v>
      </c>
      <c r="G456" s="110">
        <f t="shared" si="1059"/>
        <v>698.28999999997905</v>
      </c>
      <c r="H456" s="100">
        <f t="shared" si="1058"/>
        <v>0.11332457124072262</v>
      </c>
      <c r="I456" s="100"/>
      <c r="J456" s="362">
        <f t="shared" si="1060"/>
        <v>698.28999999997905</v>
      </c>
      <c r="K456" s="362"/>
      <c r="L456" s="365">
        <v>6539.92</v>
      </c>
      <c r="M456" s="100">
        <f t="shared" si="1069"/>
        <v>2.9059484771621576E-2</v>
      </c>
      <c r="N456" s="100">
        <f t="shared" si="1070"/>
        <v>-1.5861844706586904E-3</v>
      </c>
      <c r="O456" s="362">
        <f t="shared" si="1065"/>
        <v>14.069999999999709</v>
      </c>
      <c r="P456" s="362"/>
      <c r="Q456" s="365">
        <v>176723.29</v>
      </c>
      <c r="R456" s="100">
        <f t="shared" si="1071"/>
        <v>0.11735534399766527</v>
      </c>
      <c r="S456" s="100">
        <f t="shared" si="1072"/>
        <v>1.4118781787817067E-2</v>
      </c>
      <c r="T456" s="362">
        <f t="shared" si="1066"/>
        <v>1323.890000000014</v>
      </c>
      <c r="U456" s="362"/>
      <c r="V456" s="365">
        <v>37753.550000000003</v>
      </c>
      <c r="W456" s="365">
        <v>44383.519999999997</v>
      </c>
      <c r="X456" s="100">
        <f t="shared" si="1073"/>
        <v>-2.6247324366365832E-2</v>
      </c>
      <c r="Y456" s="100">
        <f t="shared" si="1074"/>
        <v>-3.4752112227005995E-3</v>
      </c>
      <c r="Z456" s="35">
        <f t="shared" si="1075"/>
        <v>82137.070000000007</v>
      </c>
      <c r="AA456" s="100">
        <f t="shared" si="1076"/>
        <v>4.45491828660863E-2</v>
      </c>
      <c r="AB456" s="100">
        <f t="shared" si="1077"/>
        <v>3.147312931206135E-3</v>
      </c>
      <c r="AC456" s="100">
        <f t="shared" si="1057"/>
        <v>-1.4073066585811511E-2</v>
      </c>
      <c r="AD456" s="100"/>
      <c r="AE456" s="100"/>
      <c r="AF456" s="365">
        <v>389992.04</v>
      </c>
      <c r="AG456" s="100"/>
      <c r="AH456" s="100"/>
      <c r="AI456" s="100" t="e">
        <f t="shared" si="1064"/>
        <v>#DIV/0!</v>
      </c>
      <c r="AJ456" s="100"/>
    </row>
    <row r="457" spans="2:36">
      <c r="B457" s="125">
        <v>42860</v>
      </c>
      <c r="C457" s="365">
        <v>176628.73</v>
      </c>
      <c r="D457" s="100">
        <f t="shared" si="1067"/>
        <v>0.18930413121694978</v>
      </c>
      <c r="E457" s="100">
        <f t="shared" si="1068"/>
        <v>1.6360980319236298E-2</v>
      </c>
      <c r="F457" s="100">
        <f t="shared" si="1061"/>
        <v>6.3836939240277737E-2</v>
      </c>
      <c r="G457" s="110">
        <f t="shared" si="1059"/>
        <v>457.15000000002328</v>
      </c>
      <c r="H457" s="100">
        <f t="shared" si="1058"/>
        <v>0.11261400155072915</v>
      </c>
      <c r="I457" s="100"/>
      <c r="J457" s="362">
        <f t="shared" si="1060"/>
        <v>457.15000000002328</v>
      </c>
      <c r="K457" s="362"/>
      <c r="L457" s="365">
        <v>6525.85</v>
      </c>
      <c r="M457" s="100">
        <f t="shared" si="1069"/>
        <v>2.895033931229354E-2</v>
      </c>
      <c r="N457" s="100">
        <f t="shared" si="1070"/>
        <v>-8.8951353867156144E-4</v>
      </c>
      <c r="O457" s="362">
        <f t="shared" si="1065"/>
        <v>-11.6299999999992</v>
      </c>
      <c r="P457" s="362"/>
      <c r="Q457" s="365">
        <v>175399.4</v>
      </c>
      <c r="R457" s="100">
        <f t="shared" si="1071"/>
        <v>0.11521004836938117</v>
      </c>
      <c r="S457" s="100">
        <f t="shared" si="1072"/>
        <v>1.4434984963292168E-2</v>
      </c>
      <c r="T457" s="362">
        <f t="shared" si="1066"/>
        <v>419.97000000000116</v>
      </c>
      <c r="U457" s="362"/>
      <c r="V457" s="365">
        <v>37879.730000000003</v>
      </c>
      <c r="W457" s="365">
        <v>43523.85</v>
      </c>
      <c r="X457" s="100">
        <f t="shared" si="1073"/>
        <v>-3.2132509873570629E-2</v>
      </c>
      <c r="Y457" s="100">
        <f t="shared" si="1074"/>
        <v>-1.1811731962037494E-3</v>
      </c>
      <c r="Z457" s="35">
        <f t="shared" si="1075"/>
        <v>81403.58</v>
      </c>
      <c r="AA457" s="100">
        <f t="shared" si="1076"/>
        <v>4.3027743061544006E-2</v>
      </c>
      <c r="AB457" s="100">
        <f t="shared" si="1077"/>
        <v>3.6863507125365997E-3</v>
      </c>
      <c r="AC457" s="100">
        <f t="shared" ref="AC457:AC520" si="1078">(Z457-Z470)/Z470</f>
        <v>-1.5826482606102633E-2</v>
      </c>
      <c r="AD457" s="100"/>
      <c r="AE457" s="100"/>
      <c r="AF457" s="369">
        <v>0</v>
      </c>
      <c r="AG457" s="100"/>
      <c r="AH457" s="100"/>
      <c r="AI457" s="100" t="e">
        <f t="shared" si="1064"/>
        <v>#DIV/0!</v>
      </c>
      <c r="AJ457" s="100"/>
    </row>
    <row r="458" spans="2:36">
      <c r="B458" s="125">
        <v>42853</v>
      </c>
      <c r="C458" s="365">
        <v>176171.58</v>
      </c>
      <c r="D458" s="100">
        <f t="shared" si="1067"/>
        <v>0.1892537572170051</v>
      </c>
      <c r="E458" s="100">
        <f t="shared" si="1068"/>
        <v>2.0364537411573139E-2</v>
      </c>
      <c r="F458" s="100">
        <f t="shared" si="1061"/>
        <v>6.4797711705749217E-2</v>
      </c>
      <c r="G458" s="110">
        <f t="shared" si="1059"/>
        <v>802.47000000000116</v>
      </c>
      <c r="H458" s="100">
        <f t="shared" si="1058"/>
        <v>0.11506123635807568</v>
      </c>
      <c r="I458" s="100"/>
      <c r="J458" s="362">
        <f t="shared" si="1060"/>
        <v>802.47000000000116</v>
      </c>
      <c r="K458" s="362"/>
      <c r="L458" s="365">
        <v>6537.48</v>
      </c>
      <c r="M458" s="100">
        <f t="shared" si="1069"/>
        <v>2.9996423557882339E-2</v>
      </c>
      <c r="N458" s="100">
        <f t="shared" si="1070"/>
        <v>-6.0842686495071025E-4</v>
      </c>
      <c r="O458" s="362">
        <f t="shared" si="1065"/>
        <v>15.039999999999964</v>
      </c>
      <c r="P458" s="362"/>
      <c r="Q458" s="365">
        <v>174979.43</v>
      </c>
      <c r="R458" s="100">
        <f t="shared" si="1071"/>
        <v>0.11238649383700403</v>
      </c>
      <c r="S458" s="100">
        <f t="shared" si="1072"/>
        <v>1.300697551766389E-2</v>
      </c>
      <c r="T458" s="362">
        <f t="shared" si="1066"/>
        <v>1150.2799999999988</v>
      </c>
      <c r="U458" s="362"/>
      <c r="V458" s="365">
        <v>37638.75</v>
      </c>
      <c r="W458" s="365">
        <v>43860.81</v>
      </c>
      <c r="X458" s="100">
        <f t="shared" si="1073"/>
        <v>-2.5875207985396931E-2</v>
      </c>
      <c r="Y458" s="100">
        <f t="shared" si="1074"/>
        <v>2.5903707172351943E-2</v>
      </c>
      <c r="Z458" s="35">
        <f t="shared" si="1075"/>
        <v>81499.56</v>
      </c>
      <c r="AA458" s="100">
        <f t="shared" si="1076"/>
        <v>4.1437820651171887E-2</v>
      </c>
      <c r="AB458" s="100">
        <f t="shared" si="1077"/>
        <v>-7.8783406377415967E-3</v>
      </c>
      <c r="AC458" s="100">
        <f t="shared" si="1078"/>
        <v>1.3231051209414691E-3</v>
      </c>
      <c r="AD458" s="100"/>
      <c r="AE458" s="100"/>
      <c r="AF458" s="369">
        <v>0</v>
      </c>
      <c r="AG458" s="100"/>
      <c r="AH458" s="100"/>
      <c r="AI458" s="100" t="e">
        <f t="shared" si="1064"/>
        <v>#DIV/0!</v>
      </c>
      <c r="AJ458" s="100"/>
    </row>
    <row r="459" spans="2:36">
      <c r="B459" s="125">
        <v>42846</v>
      </c>
      <c r="C459" s="365">
        <v>175369.11</v>
      </c>
      <c r="D459" s="100">
        <f t="shared" si="1067"/>
        <v>0.18720119266361837</v>
      </c>
      <c r="E459" s="100">
        <f t="shared" si="1068"/>
        <v>2.2356413781459961E-2</v>
      </c>
      <c r="F459" s="100">
        <f t="shared" si="1061"/>
        <v>6.3728693397648584E-2</v>
      </c>
      <c r="G459" s="110">
        <f t="shared" si="1059"/>
        <v>437.22999999998137</v>
      </c>
      <c r="H459" s="100">
        <f t="shared" si="1058"/>
        <v>0.11577256905949565</v>
      </c>
      <c r="I459" s="100"/>
      <c r="J459" s="362">
        <f t="shared" si="1060"/>
        <v>437.22999999998137</v>
      </c>
      <c r="K459" s="362"/>
      <c r="L459" s="365">
        <v>6522.44</v>
      </c>
      <c r="M459" s="100">
        <f t="shared" si="1069"/>
        <v>3.3300381481058995E-2</v>
      </c>
      <c r="N459" s="100">
        <f t="shared" si="1070"/>
        <v>-3.264582953359546E-4</v>
      </c>
      <c r="O459" s="362">
        <f t="shared" si="1065"/>
        <v>-27.8700000000008</v>
      </c>
      <c r="P459" s="362"/>
      <c r="Q459" s="365">
        <v>173829.15</v>
      </c>
      <c r="R459" s="100">
        <f t="shared" si="1071"/>
        <v>0.10869760719652424</v>
      </c>
      <c r="S459" s="100">
        <f t="shared" si="1072"/>
        <v>1.2844006227538247E-2</v>
      </c>
      <c r="T459" s="362">
        <f t="shared" si="1066"/>
        <v>-433.76000000000931</v>
      </c>
      <c r="U459" s="362"/>
      <c r="V459" s="365">
        <v>38197.730000000003</v>
      </c>
      <c r="W459" s="365">
        <v>41909.08</v>
      </c>
      <c r="X459" s="100">
        <f t="shared" si="1073"/>
        <v>-1.1378109523556749E-2</v>
      </c>
      <c r="Y459" s="100">
        <f t="shared" si="1074"/>
        <v>2.1245840055890804E-2</v>
      </c>
      <c r="Z459" s="35">
        <f t="shared" si="1075"/>
        <v>80106.81</v>
      </c>
      <c r="AA459" s="100">
        <f t="shared" si="1076"/>
        <v>4.1797091565399125E-2</v>
      </c>
      <c r="AB459" s="100">
        <f t="shared" si="1077"/>
        <v>-5.4946405559817522E-3</v>
      </c>
      <c r="AC459" s="100">
        <f t="shared" si="1078"/>
        <v>5.4251946920070848E-3</v>
      </c>
      <c r="AD459" s="100"/>
      <c r="AE459" s="100"/>
      <c r="AF459" s="369">
        <v>0</v>
      </c>
      <c r="AG459" s="100"/>
      <c r="AH459" s="100"/>
      <c r="AI459" s="100" t="e">
        <f t="shared" si="1064"/>
        <v>#DIV/0!</v>
      </c>
      <c r="AJ459" s="100"/>
    </row>
    <row r="460" spans="2:36">
      <c r="B460" s="125">
        <v>42839</v>
      </c>
      <c r="C460" s="365">
        <v>174931.88</v>
      </c>
      <c r="D460" s="100">
        <f t="shared" si="1067"/>
        <v>0.18563408917908542</v>
      </c>
      <c r="E460" s="100">
        <f t="shared" si="1068"/>
        <v>2.6038263842027211E-2</v>
      </c>
      <c r="F460" s="100">
        <f t="shared" si="1061"/>
        <v>6.1964633491368756E-2</v>
      </c>
      <c r="G460" s="110">
        <f t="shared" si="1059"/>
        <v>1146.4500000000116</v>
      </c>
      <c r="H460" s="100">
        <f t="shared" si="1058"/>
        <v>0.11833275658166567</v>
      </c>
      <c r="I460" s="100"/>
      <c r="J460" s="362">
        <f t="shared" si="1060"/>
        <v>1146.4500000000116</v>
      </c>
      <c r="K460" s="362"/>
      <c r="L460" s="365">
        <v>6550.31</v>
      </c>
      <c r="M460" s="100">
        <f t="shared" si="1069"/>
        <v>3.869470005343878E-2</v>
      </c>
      <c r="N460" s="100">
        <f t="shared" si="1070"/>
        <v>4.3314535591515565E-3</v>
      </c>
      <c r="O460" s="362">
        <f t="shared" si="1065"/>
        <v>18.650000000000546</v>
      </c>
      <c r="P460" s="362"/>
      <c r="Q460" s="365">
        <v>174262.91</v>
      </c>
      <c r="R460" s="100">
        <f t="shared" si="1071"/>
        <v>0.11486678760715686</v>
      </c>
      <c r="S460" s="100">
        <f t="shared" si="1072"/>
        <v>2.1916775633726158E-2</v>
      </c>
      <c r="T460" s="362">
        <f t="shared" si="1066"/>
        <v>1359.3699999999953</v>
      </c>
      <c r="U460" s="362"/>
      <c r="V460" s="365">
        <v>38005.03</v>
      </c>
      <c r="W460" s="365">
        <v>43874.34</v>
      </c>
      <c r="X460" s="100">
        <f t="shared" si="1073"/>
        <v>-9.9162004987798681E-3</v>
      </c>
      <c r="Y460" s="100">
        <f t="shared" si="1074"/>
        <v>2.7503551527238542E-2</v>
      </c>
      <c r="Z460" s="35">
        <f t="shared" si="1075"/>
        <v>81879.37</v>
      </c>
      <c r="AA460" s="100">
        <f t="shared" si="1076"/>
        <v>5.5312433140261644E-2</v>
      </c>
      <c r="AB460" s="100">
        <f t="shared" si="1077"/>
        <v>2.7225962972158471E-2</v>
      </c>
      <c r="AC460" s="100">
        <f t="shared" si="1078"/>
        <v>9.7891598768264157E-3</v>
      </c>
      <c r="AD460" s="100"/>
      <c r="AE460" s="100"/>
      <c r="AF460" s="369">
        <v>0</v>
      </c>
      <c r="AG460" s="100"/>
      <c r="AH460" s="100"/>
      <c r="AI460" s="100" t="e">
        <f t="shared" si="1064"/>
        <v>#DIV/0!</v>
      </c>
      <c r="AJ460" s="100"/>
    </row>
    <row r="461" spans="2:36">
      <c r="B461" s="125">
        <v>42832</v>
      </c>
      <c r="C461" s="365">
        <v>173785.43</v>
      </c>
      <c r="D461" s="100">
        <f t="shared" si="1067"/>
        <v>0.17996977992058094</v>
      </c>
      <c r="E461" s="100">
        <f t="shared" si="1068"/>
        <v>2.4208411471624485E-2</v>
      </c>
      <c r="F461" s="100">
        <f t="shared" si="1061"/>
        <v>5.7891546433523011E-2</v>
      </c>
      <c r="G461" s="110">
        <f t="shared" si="1059"/>
        <v>1129.8999999999942</v>
      </c>
      <c r="H461" s="100">
        <f t="shared" si="1058"/>
        <v>0.11439048823244773</v>
      </c>
      <c r="I461" s="100"/>
      <c r="J461" s="362">
        <f t="shared" si="1060"/>
        <v>1129.8999999999942</v>
      </c>
      <c r="K461" s="362"/>
      <c r="L461" s="365">
        <v>6531.66</v>
      </c>
      <c r="M461" s="100">
        <f t="shared" si="1069"/>
        <v>3.5712700033616471E-2</v>
      </c>
      <c r="N461" s="100">
        <f t="shared" si="1070"/>
        <v>-1.8811210931591067E-3</v>
      </c>
      <c r="O461" s="362">
        <f t="shared" si="1065"/>
        <v>-9.8000000000001819</v>
      </c>
      <c r="P461" s="362"/>
      <c r="Q461" s="365">
        <v>172903.54</v>
      </c>
      <c r="R461" s="100">
        <f t="shared" si="1071"/>
        <v>0.10245935218672379</v>
      </c>
      <c r="S461" s="100">
        <f t="shared" si="1072"/>
        <v>1.3768321918852406E-2</v>
      </c>
      <c r="T461" s="362">
        <f t="shared" si="1066"/>
        <v>170.83999999999651</v>
      </c>
      <c r="U461" s="362"/>
      <c r="V461" s="365">
        <v>37979.4</v>
      </c>
      <c r="W461" s="365">
        <v>43125.2</v>
      </c>
      <c r="X461" s="100">
        <f t="shared" si="1073"/>
        <v>-2.1593549937773064E-2</v>
      </c>
      <c r="Y461" s="100">
        <f t="shared" si="1074"/>
        <v>1.9204922222912865E-2</v>
      </c>
      <c r="Z461" s="35">
        <f t="shared" si="1075"/>
        <v>81104.600000000006</v>
      </c>
      <c r="AA461" s="100">
        <f t="shared" si="1076"/>
        <v>5.1652939981252831E-2</v>
      </c>
      <c r="AB461" s="100">
        <f t="shared" si="1077"/>
        <v>1.5266569345375743E-4</v>
      </c>
      <c r="AC461" s="100">
        <f t="shared" si="1078"/>
        <v>-3.1554217788186482E-4</v>
      </c>
      <c r="AD461" s="100"/>
      <c r="AE461" s="100"/>
      <c r="AF461" s="369">
        <v>0</v>
      </c>
      <c r="AG461" s="100"/>
      <c r="AH461" s="100"/>
      <c r="AI461" s="100" t="e">
        <f t="shared" si="1064"/>
        <v>#DIV/0!</v>
      </c>
      <c r="AJ461" s="100"/>
    </row>
    <row r="462" spans="2:36">
      <c r="B462" s="125">
        <v>42825</v>
      </c>
      <c r="C462" s="365">
        <v>172655.53</v>
      </c>
      <c r="D462" s="100">
        <f t="shared" si="1067"/>
        <v>0.17510849412542842</v>
      </c>
      <c r="E462" s="100">
        <f t="shared" si="1068"/>
        <v>2.349517535144514E-2</v>
      </c>
      <c r="F462" s="100">
        <f t="shared" si="1061"/>
        <v>5.3286410667396776E-2</v>
      </c>
      <c r="G462" s="110">
        <f t="shared" si="1059"/>
        <v>1121.3099999999977</v>
      </c>
      <c r="H462" s="100">
        <f t="shared" si="1058"/>
        <v>0.11353185189217271</v>
      </c>
      <c r="I462" s="100"/>
      <c r="J462" s="362">
        <f t="shared" si="1060"/>
        <v>1121.3099999999977</v>
      </c>
      <c r="K462" s="362"/>
      <c r="L462" s="365">
        <v>6541.46</v>
      </c>
      <c r="M462" s="100">
        <f t="shared" si="1069"/>
        <v>3.655661124809053E-2</v>
      </c>
      <c r="N462" s="100">
        <f t="shared" si="1070"/>
        <v>-9.3317062665991698E-4</v>
      </c>
      <c r="O462" s="362">
        <f t="shared" si="1065"/>
        <v>16.890000000000327</v>
      </c>
      <c r="P462" s="362"/>
      <c r="Q462" s="365">
        <v>172732.7</v>
      </c>
      <c r="R462" s="100">
        <f t="shared" si="1071"/>
        <v>0.10266553880293625</v>
      </c>
      <c r="S462" s="100">
        <f t="shared" si="1072"/>
        <v>1.8492367116625077E-2</v>
      </c>
      <c r="T462" s="362">
        <f t="shared" si="1066"/>
        <v>1107.9000000000233</v>
      </c>
      <c r="U462" s="362"/>
      <c r="V462" s="365">
        <v>38008.400000000001</v>
      </c>
      <c r="W462" s="365">
        <v>44138.34</v>
      </c>
      <c r="X462" s="100">
        <f t="shared" si="1073"/>
        <v>-1.9292446866428694E-2</v>
      </c>
      <c r="Y462" s="100">
        <f t="shared" si="1074"/>
        <v>2.0371439344219072E-2</v>
      </c>
      <c r="Z462" s="35">
        <f t="shared" si="1075"/>
        <v>82146.739999999991</v>
      </c>
      <c r="AA462" s="100">
        <f t="shared" si="1076"/>
        <v>5.6975899607108423E-2</v>
      </c>
      <c r="AB462" s="100">
        <f t="shared" si="1077"/>
        <v>2.1100845604500501E-4</v>
      </c>
      <c r="AC462" s="100">
        <f t="shared" si="1078"/>
        <v>1.6279080826348965E-3</v>
      </c>
      <c r="AD462" s="100"/>
      <c r="AE462" s="100"/>
      <c r="AF462" s="369">
        <v>0</v>
      </c>
      <c r="AG462" s="100"/>
      <c r="AH462" s="100"/>
      <c r="AI462" s="100" t="e">
        <f t="shared" si="1064"/>
        <v>#DIV/0!</v>
      </c>
      <c r="AJ462" s="100"/>
    </row>
    <row r="463" spans="2:36">
      <c r="B463" s="125">
        <v>42818</v>
      </c>
      <c r="C463" s="365">
        <v>171534.22</v>
      </c>
      <c r="D463" s="100">
        <f t="shared" si="1067"/>
        <v>0.1714317011272046</v>
      </c>
      <c r="E463" s="100">
        <f t="shared" si="1068"/>
        <v>2.1679161325263881E-2</v>
      </c>
      <c r="F463" s="100">
        <f t="shared" si="1061"/>
        <v>5.2694040006912669E-2</v>
      </c>
      <c r="G463" s="110">
        <f t="shared" si="1059"/>
        <v>1041.6700000000128</v>
      </c>
      <c r="H463" s="100">
        <f t="shared" si="1058"/>
        <v>0.11195215112686997</v>
      </c>
      <c r="I463" s="100"/>
      <c r="J463" s="362">
        <f t="shared" si="1060"/>
        <v>1041.6700000000128</v>
      </c>
      <c r="K463" s="362"/>
      <c r="L463" s="365">
        <v>6524.57</v>
      </c>
      <c r="M463" s="100">
        <f t="shared" si="1069"/>
        <v>3.78056558966356E-2</v>
      </c>
      <c r="N463" s="100">
        <f t="shared" si="1070"/>
        <v>-8.3577017308149315E-3</v>
      </c>
      <c r="O463" s="362">
        <f t="shared" si="1065"/>
        <v>2.5099999999993088</v>
      </c>
      <c r="P463" s="362"/>
      <c r="Q463" s="365">
        <v>171624.8</v>
      </c>
      <c r="R463" s="100">
        <f t="shared" si="1071"/>
        <v>9.7883961734165331E-2</v>
      </c>
      <c r="S463" s="100">
        <f t="shared" si="1072"/>
        <v>1.1854497246720821E-2</v>
      </c>
      <c r="T463" s="362">
        <f t="shared" si="1066"/>
        <v>1099.2599999999802</v>
      </c>
      <c r="U463" s="362"/>
      <c r="V463" s="365">
        <v>38350.400000000001</v>
      </c>
      <c r="W463" s="365">
        <v>42199</v>
      </c>
      <c r="X463" s="100">
        <f t="shared" si="1073"/>
        <v>-1.3994448088184683E-2</v>
      </c>
      <c r="Y463" s="100">
        <f t="shared" si="1074"/>
        <v>1.4917231778917839E-2</v>
      </c>
      <c r="Z463" s="35">
        <f t="shared" si="1075"/>
        <v>80549.399999999994</v>
      </c>
      <c r="AA463" s="100">
        <f t="shared" si="1076"/>
        <v>5.8635156122577498E-2</v>
      </c>
      <c r="AB463" s="100">
        <f t="shared" si="1077"/>
        <v>-1.5785308369406371E-2</v>
      </c>
      <c r="AC463" s="100">
        <f t="shared" si="1078"/>
        <v>9.4354077188411303E-4</v>
      </c>
      <c r="AD463" s="100"/>
      <c r="AE463" s="100"/>
      <c r="AF463" s="369">
        <v>0</v>
      </c>
      <c r="AG463" s="100"/>
      <c r="AH463" s="100"/>
      <c r="AI463" s="100" t="e">
        <f t="shared" si="1064"/>
        <v>#DIV/0!</v>
      </c>
      <c r="AJ463" s="100"/>
    </row>
    <row r="464" spans="2:36">
      <c r="B464" s="125">
        <v>42811</v>
      </c>
      <c r="C464" s="365">
        <v>170492.55</v>
      </c>
      <c r="D464" s="100">
        <f t="shared" si="1067"/>
        <v>0.16749410578027277</v>
      </c>
      <c r="E464" s="100">
        <f t="shared" si="1068"/>
        <v>2.063154650754246E-2</v>
      </c>
      <c r="F464" s="100">
        <f t="shared" si="1061"/>
        <v>5.0326191357587723E-2</v>
      </c>
      <c r="G464" s="110">
        <f t="shared" si="1059"/>
        <v>814.75</v>
      </c>
      <c r="H464" s="100">
        <f t="shared" si="1058"/>
        <v>0.11288407927892921</v>
      </c>
      <c r="I464" s="100"/>
      <c r="J464" s="362">
        <f t="shared" si="1060"/>
        <v>814.75</v>
      </c>
      <c r="K464" s="362"/>
      <c r="L464" s="365">
        <v>6522.06</v>
      </c>
      <c r="M464" s="100">
        <f t="shared" si="1069"/>
        <v>3.8076790236247118E-2</v>
      </c>
      <c r="N464" s="100">
        <f t="shared" si="1070"/>
        <v>-9.9775493754353985E-3</v>
      </c>
      <c r="O464" s="362">
        <f t="shared" si="1065"/>
        <v>-21.909999999999854</v>
      </c>
      <c r="P464" s="362"/>
      <c r="Q464" s="365">
        <v>170525.54</v>
      </c>
      <c r="R464" s="100">
        <f t="shared" si="1071"/>
        <v>9.4311127470911818E-2</v>
      </c>
      <c r="S464" s="100">
        <f t="shared" si="1072"/>
        <v>1.0623110217813266E-2</v>
      </c>
      <c r="T464" s="362">
        <f t="shared" si="1066"/>
        <v>-29.739999999990687</v>
      </c>
      <c r="U464" s="362"/>
      <c r="V464" s="365">
        <v>37972.01</v>
      </c>
      <c r="W464" s="365">
        <v>41737.199999999997</v>
      </c>
      <c r="X464" s="100">
        <f t="shared" si="1073"/>
        <v>-1.7955438175071323E-2</v>
      </c>
      <c r="Y464" s="100">
        <f t="shared" si="1074"/>
        <v>-1.4349646014128863E-4</v>
      </c>
      <c r="Z464" s="35">
        <f t="shared" si="1075"/>
        <v>79709.209999999992</v>
      </c>
      <c r="AA464" s="100">
        <f t="shared" si="1076"/>
        <v>5.2807031145882873E-2</v>
      </c>
      <c r="AB464" s="100">
        <f t="shared" si="1077"/>
        <v>-3.1154448468477248E-2</v>
      </c>
      <c r="AC464" s="100">
        <f t="shared" si="1078"/>
        <v>-8.7086757318511031E-3</v>
      </c>
      <c r="AD464" s="100"/>
      <c r="AE464" s="100"/>
      <c r="AF464" s="369">
        <v>0</v>
      </c>
      <c r="AG464" s="100"/>
      <c r="AH464" s="100"/>
      <c r="AI464" s="100" t="e">
        <f t="shared" si="1064"/>
        <v>#DIV/0!</v>
      </c>
      <c r="AJ464" s="100"/>
    </row>
    <row r="465" spans="2:36">
      <c r="B465" s="125">
        <v>42804</v>
      </c>
      <c r="C465" s="365">
        <v>169677.8</v>
      </c>
      <c r="D465" s="100">
        <f t="shared" si="1067"/>
        <v>0.16392874397303375</v>
      </c>
      <c r="E465" s="100">
        <f t="shared" si="1068"/>
        <v>1.8528111752374857E-2</v>
      </c>
      <c r="F465" s="100">
        <f t="shared" si="1061"/>
        <v>4.8663033091965048E-2</v>
      </c>
      <c r="G465" s="110">
        <f t="shared" si="1059"/>
        <v>985.72000000000116</v>
      </c>
      <c r="H465" s="100">
        <f t="shared" si="1058"/>
        <v>0.10831481382414648</v>
      </c>
      <c r="I465" s="100"/>
      <c r="J465" s="362">
        <f t="shared" si="1060"/>
        <v>985.72000000000116</v>
      </c>
      <c r="K465" s="362"/>
      <c r="L465" s="365">
        <v>6543.97</v>
      </c>
      <c r="M465" s="100">
        <f t="shared" si="1069"/>
        <v>3.9441456495427074E-2</v>
      </c>
      <c r="N465" s="100">
        <f t="shared" si="1070"/>
        <v>-1.0288868723532931E-2</v>
      </c>
      <c r="O465" s="362">
        <f t="shared" si="1065"/>
        <v>-3.5999999999994543</v>
      </c>
      <c r="P465" s="362"/>
      <c r="Q465" s="365">
        <v>170555.28</v>
      </c>
      <c r="R465" s="100">
        <f t="shared" si="1071"/>
        <v>9.1229321508625394E-2</v>
      </c>
      <c r="S465" s="100">
        <f t="shared" si="1072"/>
        <v>9.3845891896392458E-3</v>
      </c>
      <c r="T465" s="362">
        <f t="shared" si="1066"/>
        <v>958.82000000000698</v>
      </c>
      <c r="U465" s="362"/>
      <c r="V465" s="365">
        <v>37838.19</v>
      </c>
      <c r="W465" s="365">
        <v>43254.03</v>
      </c>
      <c r="X465" s="100">
        <f t="shared" si="1073"/>
        <v>-2.2897922809891644E-2</v>
      </c>
      <c r="Y465" s="100">
        <f t="shared" si="1074"/>
        <v>1.3846089297806504E-2</v>
      </c>
      <c r="Z465" s="35">
        <f t="shared" si="1075"/>
        <v>81092.22</v>
      </c>
      <c r="AA465" s="100">
        <f t="shared" si="1076"/>
        <v>5.8763347606031802E-2</v>
      </c>
      <c r="AB465" s="100">
        <f t="shared" si="1077"/>
        <v>-2.6614855042324758E-2</v>
      </c>
      <c r="AC465" s="100">
        <f t="shared" si="1078"/>
        <v>-3.6368899577850456E-3</v>
      </c>
      <c r="AD465" s="100"/>
      <c r="AE465" s="100"/>
      <c r="AF465" s="369">
        <v>0</v>
      </c>
      <c r="AG465" s="100"/>
      <c r="AH465" s="100"/>
      <c r="AI465" s="100" t="e">
        <f t="shared" si="1064"/>
        <v>#DIV/0!</v>
      </c>
      <c r="AJ465" s="100"/>
    </row>
    <row r="466" spans="2:36">
      <c r="B466" s="125">
        <v>42797</v>
      </c>
      <c r="C466" s="365">
        <v>168692.08</v>
      </c>
      <c r="D466" s="100">
        <f t="shared" si="1067"/>
        <v>0.16046009209133738</v>
      </c>
      <c r="E466" s="100">
        <f t="shared" si="1068"/>
        <v>1.6034401998338811E-2</v>
      </c>
      <c r="F466" s="100">
        <f t="shared" si="1061"/>
        <v>4.7714682283461859E-2</v>
      </c>
      <c r="G466" s="110">
        <f t="shared" si="1059"/>
        <v>797.6699999999837</v>
      </c>
      <c r="H466" s="100">
        <f t="shared" si="1058"/>
        <v>9.8651701550767079E-2</v>
      </c>
      <c r="I466" s="100"/>
      <c r="J466" s="362">
        <f t="shared" si="1060"/>
        <v>797.6699999999837</v>
      </c>
      <c r="K466" s="362"/>
      <c r="L466" s="365">
        <v>6547.57</v>
      </c>
      <c r="M466" s="100">
        <f t="shared" si="1069"/>
        <v>4.0318980077250391E-2</v>
      </c>
      <c r="N466" s="100">
        <f t="shared" si="1070"/>
        <v>-1.1069558939473114E-2</v>
      </c>
      <c r="O466" s="362">
        <f t="shared" si="1065"/>
        <v>-31.990000000000691</v>
      </c>
      <c r="P466" s="362"/>
      <c r="Q466" s="365">
        <v>169596.46</v>
      </c>
      <c r="R466" s="100">
        <f t="shared" si="1071"/>
        <v>8.8924622114080865E-2</v>
      </c>
      <c r="S466" s="100">
        <f t="shared" si="1072"/>
        <v>7.6688407852969487E-3</v>
      </c>
      <c r="T466" s="362">
        <f t="shared" si="1066"/>
        <v>-17.649999999994179</v>
      </c>
      <c r="U466" s="362"/>
      <c r="V466" s="365">
        <v>37883.360000000001</v>
      </c>
      <c r="W466" s="365">
        <v>44246.05</v>
      </c>
      <c r="X466" s="100">
        <f t="shared" si="1073"/>
        <v>-2.2425197516849897E-2</v>
      </c>
      <c r="Y466" s="100">
        <f t="shared" si="1074"/>
        <v>1.5389166287630787E-2</v>
      </c>
      <c r="Z466" s="35">
        <f t="shared" si="1075"/>
        <v>82129.41</v>
      </c>
      <c r="AA466" s="100">
        <f t="shared" si="1076"/>
        <v>6.1750140848056592E-2</v>
      </c>
      <c r="AB466" s="100">
        <f t="shared" si="1077"/>
        <v>-7.0511601432574579E-3</v>
      </c>
      <c r="AC466" s="100">
        <f t="shared" si="1078"/>
        <v>-2.4103629573710757E-3</v>
      </c>
      <c r="AD466" s="100"/>
      <c r="AE466" s="100"/>
      <c r="AF466" s="369">
        <v>0</v>
      </c>
      <c r="AG466" s="100"/>
      <c r="AH466" s="100"/>
      <c r="AI466" s="100" t="e">
        <f t="shared" si="1064"/>
        <v>#DIV/0!</v>
      </c>
      <c r="AJ466" s="100"/>
    </row>
    <row r="467" spans="2:36">
      <c r="B467" s="125">
        <v>42790</v>
      </c>
      <c r="C467" s="365">
        <v>167894.41</v>
      </c>
      <c r="D467" s="100">
        <f t="shared" si="1067"/>
        <v>0.15787180077266211</v>
      </c>
      <c r="E467" s="100">
        <f t="shared" si="1068"/>
        <v>1.4769712437084774E-2</v>
      </c>
      <c r="F467" s="100">
        <f t="shared" si="1061"/>
        <v>4.8449928510694462E-2</v>
      </c>
      <c r="G467" s="110">
        <f t="shared" si="1059"/>
        <v>848.27999999999884</v>
      </c>
      <c r="H467" s="100">
        <f t="shared" si="1058"/>
        <v>0.10183065513068219</v>
      </c>
      <c r="I467" s="100"/>
      <c r="J467" s="362">
        <f t="shared" si="1060"/>
        <v>848.27999999999884</v>
      </c>
      <c r="K467" s="362"/>
      <c r="L467" s="365">
        <v>6579.56</v>
      </c>
      <c r="M467" s="100">
        <f t="shared" si="1069"/>
        <v>4.2798818293626133E-2</v>
      </c>
      <c r="N467" s="100">
        <f t="shared" si="1070"/>
        <v>-8.7515913011380897E-3</v>
      </c>
      <c r="O467" s="362">
        <f t="shared" si="1065"/>
        <v>-8.2299999999995634</v>
      </c>
      <c r="P467" s="362"/>
      <c r="Q467" s="365">
        <v>169614.11</v>
      </c>
      <c r="R467" s="100">
        <f t="shared" si="1071"/>
        <v>8.8547094709902172E-2</v>
      </c>
      <c r="S467" s="100">
        <f t="shared" si="1072"/>
        <v>9.8896049087983055E-3</v>
      </c>
      <c r="T467" s="362">
        <f t="shared" si="1066"/>
        <v>881.03999999997905</v>
      </c>
      <c r="U467" s="362"/>
      <c r="V467" s="365">
        <v>38979.56</v>
      </c>
      <c r="W467" s="365">
        <v>42861.73</v>
      </c>
      <c r="X467" s="100">
        <f t="shared" si="1073"/>
        <v>1.6241272688403016E-2</v>
      </c>
      <c r="Y467" s="100">
        <f t="shared" si="1074"/>
        <v>1.6245279368445543E-2</v>
      </c>
      <c r="Z467" s="35">
        <f t="shared" si="1075"/>
        <v>81841.290000000008</v>
      </c>
      <c r="AA467" s="100">
        <f t="shared" si="1076"/>
        <v>6.2745538525866618E-2</v>
      </c>
      <c r="AB467" s="100">
        <f t="shared" si="1077"/>
        <v>5.5216817109621985E-3</v>
      </c>
      <c r="AC467" s="100">
        <f t="shared" si="1078"/>
        <v>1.6243371053613252E-2</v>
      </c>
      <c r="AD467" s="100"/>
      <c r="AE467" s="100"/>
      <c r="AF467" s="369">
        <v>0</v>
      </c>
      <c r="AG467" s="100"/>
      <c r="AH467" s="100"/>
      <c r="AI467" s="100" t="e">
        <f t="shared" si="1064"/>
        <v>#DIV/0!</v>
      </c>
      <c r="AJ467" s="100"/>
    </row>
    <row r="468" spans="2:36">
      <c r="B468" s="125">
        <v>42783</v>
      </c>
      <c r="C468" s="365">
        <v>167046.13</v>
      </c>
      <c r="D468" s="100">
        <f t="shared" si="1067"/>
        <v>0.15467892546359316</v>
      </c>
      <c r="E468" s="100">
        <f t="shared" si="1068"/>
        <v>1.3244359864937251E-2</v>
      </c>
      <c r="F468" s="100">
        <f t="shared" si="1061"/>
        <v>4.8777344026150263E-2</v>
      </c>
      <c r="G468" s="110">
        <f t="shared" si="1059"/>
        <v>454.95000000001164</v>
      </c>
      <c r="H468" s="100">
        <f t="shared" si="1058"/>
        <v>0.10159347324543017</v>
      </c>
      <c r="I468" s="100"/>
      <c r="J468" s="362">
        <f t="shared" si="1060"/>
        <v>454.95000000001164</v>
      </c>
      <c r="K468" s="362"/>
      <c r="L468" s="365">
        <v>6587.79</v>
      </c>
      <c r="M468" s="100">
        <f t="shared" si="1069"/>
        <v>4.4128019120768011E-2</v>
      </c>
      <c r="N468" s="100">
        <f t="shared" si="1070"/>
        <v>-8.0033850629579011E-3</v>
      </c>
      <c r="O468" s="362">
        <f t="shared" si="1065"/>
        <v>-24.210000000000036</v>
      </c>
      <c r="P468" s="362"/>
      <c r="Q468" s="365">
        <v>168733.07</v>
      </c>
      <c r="R468" s="100">
        <f t="shared" si="1071"/>
        <v>8.6032020916726168E-2</v>
      </c>
      <c r="S468" s="100">
        <f t="shared" si="1072"/>
        <v>9.4408189668762892E-3</v>
      </c>
      <c r="T468" s="362">
        <f t="shared" si="1066"/>
        <v>-236.5</v>
      </c>
      <c r="U468" s="362"/>
      <c r="V468" s="365">
        <v>38896.14</v>
      </c>
      <c r="W468" s="365">
        <v>43376.22</v>
      </c>
      <c r="X468" s="100">
        <f t="shared" si="1073"/>
        <v>1.7099957638420447E-2</v>
      </c>
      <c r="Y468" s="100">
        <f t="shared" si="1074"/>
        <v>4.6906361053427263E-2</v>
      </c>
      <c r="Z468" s="35">
        <f t="shared" si="1075"/>
        <v>82272.36</v>
      </c>
      <c r="AA468" s="100">
        <f t="shared" si="1076"/>
        <v>7.266087887089473E-2</v>
      </c>
      <c r="AB468" s="100">
        <f t="shared" si="1077"/>
        <v>3.2605137700164308E-2</v>
      </c>
      <c r="AC468" s="100">
        <f t="shared" si="1078"/>
        <v>3.2599953611523735E-2</v>
      </c>
      <c r="AD468" s="100"/>
      <c r="AE468" s="100"/>
      <c r="AF468" s="369">
        <v>0</v>
      </c>
      <c r="AG468" s="100"/>
      <c r="AH468" s="100"/>
      <c r="AI468" s="100" t="e">
        <f t="shared" si="1064"/>
        <v>#DIV/0!</v>
      </c>
      <c r="AJ468" s="100"/>
    </row>
    <row r="469" spans="2:36">
      <c r="B469" s="125">
        <v>42776</v>
      </c>
      <c r="C469" s="365">
        <v>166591.18</v>
      </c>
      <c r="D469" s="100">
        <f t="shared" si="1067"/>
        <v>0.15232431138751742</v>
      </c>
      <c r="E469" s="100">
        <f t="shared" si="1068"/>
        <v>1.1330475677701681E-2</v>
      </c>
      <c r="F469" s="100">
        <f t="shared" si="1061"/>
        <v>4.9385790198784654E-2</v>
      </c>
      <c r="G469" s="110">
        <f t="shared" si="1059"/>
        <v>561.28999999997905</v>
      </c>
      <c r="H469" s="100">
        <f t="shared" si="1058"/>
        <v>0.10370821868890263</v>
      </c>
      <c r="I469" s="100"/>
      <c r="J469" s="362">
        <f t="shared" si="1060"/>
        <v>561.28999999997905</v>
      </c>
      <c r="K469" s="362"/>
      <c r="L469" s="365">
        <v>6612</v>
      </c>
      <c r="M469" s="100">
        <f t="shared" si="1069"/>
        <v>4.4988889485945094E-2</v>
      </c>
      <c r="N469" s="100">
        <f t="shared" si="1070"/>
        <v>-1.0928847310271021E-2</v>
      </c>
      <c r="O469" s="362">
        <f t="shared" si="1065"/>
        <v>-8.8599999999996726</v>
      </c>
      <c r="P469" s="362"/>
      <c r="Q469" s="365">
        <v>168969.57</v>
      </c>
      <c r="R469" s="100">
        <f t="shared" si="1071"/>
        <v>8.2680420337630331E-2</v>
      </c>
      <c r="S469" s="100">
        <f t="shared" si="1072"/>
        <v>6.965283059751976E-3</v>
      </c>
      <c r="T469" s="362">
        <f t="shared" si="1066"/>
        <v>663.82000000000698</v>
      </c>
      <c r="U469" s="362"/>
      <c r="V469" s="365">
        <v>38771.19</v>
      </c>
      <c r="W469" s="365">
        <v>44538.3</v>
      </c>
      <c r="X469" s="100">
        <f t="shared" si="1073"/>
        <v>2.682535314742648E-2</v>
      </c>
      <c r="Y469" s="100">
        <f t="shared" si="1074"/>
        <v>3.7810941563934067E-2</v>
      </c>
      <c r="Z469" s="35">
        <f t="shared" si="1075"/>
        <v>83309.490000000005</v>
      </c>
      <c r="AA469" s="100">
        <f t="shared" si="1076"/>
        <v>6.9722420034838375E-2</v>
      </c>
      <c r="AB469" s="100">
        <f t="shared" si="1077"/>
        <v>2.7426321390441592E-2</v>
      </c>
      <c r="AC469" s="100">
        <f t="shared" si="1078"/>
        <v>3.2669289818904476E-2</v>
      </c>
      <c r="AD469" s="100"/>
      <c r="AE469" s="100"/>
      <c r="AF469" s="369">
        <v>0</v>
      </c>
      <c r="AG469" s="100"/>
      <c r="AH469" s="100"/>
      <c r="AI469" s="100" t="e">
        <f t="shared" si="1064"/>
        <v>#DIV/0!</v>
      </c>
      <c r="AJ469" s="100"/>
    </row>
    <row r="470" spans="2:36">
      <c r="B470" s="125">
        <v>42769</v>
      </c>
      <c r="C470" s="365">
        <v>166029.89000000001</v>
      </c>
      <c r="D470" s="100">
        <f t="shared" si="1067"/>
        <v>0.15071803314205975</v>
      </c>
      <c r="E470" s="100">
        <f t="shared" si="1068"/>
        <v>1.0680913159910701E-2</v>
      </c>
      <c r="F470" s="100">
        <f t="shared" si="1061"/>
        <v>5.0870375436238548E-2</v>
      </c>
      <c r="G470" s="110">
        <f t="shared" si="1059"/>
        <v>579.14000000001397</v>
      </c>
      <c r="H470" s="100">
        <f t="shared" si="1058"/>
        <v>0.10070455612963847</v>
      </c>
      <c r="I470" s="100"/>
      <c r="J470" s="362">
        <f t="shared" si="1060"/>
        <v>579.14000000001397</v>
      </c>
      <c r="K470" s="362"/>
      <c r="L470" s="365">
        <v>6620.86</v>
      </c>
      <c r="M470" s="100">
        <f t="shared" si="1069"/>
        <v>4.5562935660435087E-2</v>
      </c>
      <c r="N470" s="100">
        <f t="shared" si="1070"/>
        <v>-1.2296946723176275E-2</v>
      </c>
      <c r="O470" s="362">
        <f t="shared" si="1065"/>
        <v>-16.789999999999964</v>
      </c>
      <c r="P470" s="362"/>
      <c r="Q470" s="365">
        <v>168305.75</v>
      </c>
      <c r="R470" s="100">
        <f t="shared" si="1071"/>
        <v>8.2598407277488628E-2</v>
      </c>
      <c r="S470" s="100">
        <f t="shared" si="1072"/>
        <v>8.614157558486794E-3</v>
      </c>
      <c r="T470" s="362">
        <f t="shared" si="1066"/>
        <v>352.63000000000466</v>
      </c>
      <c r="U470" s="362"/>
      <c r="V470" s="365">
        <v>39137.31</v>
      </c>
      <c r="W470" s="365">
        <v>43575.32</v>
      </c>
      <c r="X470" s="100">
        <f t="shared" si="1073"/>
        <v>3.0984884785974304E-2</v>
      </c>
      <c r="Y470" s="100">
        <f t="shared" si="1074"/>
        <v>1.7358589945512471E-2</v>
      </c>
      <c r="Z470" s="35">
        <f t="shared" si="1075"/>
        <v>82712.63</v>
      </c>
      <c r="AA470" s="100">
        <f t="shared" si="1076"/>
        <v>6.7982111255122532E-2</v>
      </c>
      <c r="AB470" s="100">
        <f t="shared" si="1077"/>
        <v>1.9504820646319219E-2</v>
      </c>
      <c r="AC470" s="100">
        <f t="shared" si="1078"/>
        <v>2.376099585966146E-2</v>
      </c>
      <c r="AD470" s="100"/>
      <c r="AE470" s="100"/>
      <c r="AF470" s="369">
        <v>0</v>
      </c>
      <c r="AG470" s="100"/>
      <c r="AH470" s="100"/>
      <c r="AI470" s="100" t="e">
        <f t="shared" si="1064"/>
        <v>#DIV/0!</v>
      </c>
      <c r="AJ470" s="100"/>
    </row>
    <row r="471" spans="2:36">
      <c r="B471" s="125">
        <v>42762</v>
      </c>
      <c r="C471" s="365">
        <v>165450.75</v>
      </c>
      <c r="D471" s="100">
        <f t="shared" si="1067"/>
        <v>0.14845439355219189</v>
      </c>
      <c r="E471" s="100">
        <f t="shared" si="1068"/>
        <v>9.3335939470273448E-3</v>
      </c>
      <c r="F471" s="100">
        <f t="shared" si="1061"/>
        <v>5.266776104594683E-2</v>
      </c>
      <c r="G471" s="110">
        <f t="shared" si="1059"/>
        <v>588.11999999999534</v>
      </c>
      <c r="H471" s="100">
        <f t="shared" si="1058"/>
        <v>9.8244622077451271E-2</v>
      </c>
      <c r="I471" s="100"/>
      <c r="J471" s="362">
        <f t="shared" si="1060"/>
        <v>588.11999999999534</v>
      </c>
      <c r="K471" s="362"/>
      <c r="L471" s="365">
        <v>6637.65</v>
      </c>
      <c r="M471" s="100">
        <f t="shared" si="1069"/>
        <v>4.5386465327027198E-2</v>
      </c>
      <c r="N471" s="100">
        <f t="shared" si="1070"/>
        <v>-1.1994230623244504E-2</v>
      </c>
      <c r="O471" s="362">
        <f t="shared" si="1065"/>
        <v>-3.2899999999999636</v>
      </c>
      <c r="P471" s="362"/>
      <c r="Q471" s="365">
        <v>167953.12</v>
      </c>
      <c r="R471" s="100">
        <f t="shared" si="1071"/>
        <v>8.0085275955536175E-2</v>
      </c>
      <c r="S471" s="100">
        <f t="shared" si="1072"/>
        <v>5.9272239697433539E-3</v>
      </c>
      <c r="T471" s="362">
        <f t="shared" si="1066"/>
        <v>798.13000000000466</v>
      </c>
      <c r="U471" s="362"/>
      <c r="V471" s="365">
        <v>38638.53</v>
      </c>
      <c r="W471" s="365">
        <v>42753.34</v>
      </c>
      <c r="X471" s="100">
        <f t="shared" si="1073"/>
        <v>2.5906178585092969E-2</v>
      </c>
      <c r="Y471" s="100">
        <f t="shared" si="1074"/>
        <v>-9.3606368514079011E-3</v>
      </c>
      <c r="Z471" s="35">
        <f t="shared" si="1075"/>
        <v>81391.87</v>
      </c>
      <c r="AA471" s="100">
        <f t="shared" si="1076"/>
        <v>5.5331746979297262E-2</v>
      </c>
      <c r="AB471" s="100">
        <f t="shared" si="1077"/>
        <v>-7.5763385980530291E-3</v>
      </c>
      <c r="AC471" s="100">
        <f t="shared" si="1078"/>
        <v>7.0739784571050811E-3</v>
      </c>
      <c r="AD471" s="100"/>
      <c r="AE471" s="100"/>
      <c r="AF471" s="369">
        <v>0</v>
      </c>
      <c r="AG471" s="100"/>
      <c r="AH471" s="100"/>
      <c r="AI471" s="100" t="e">
        <f t="shared" si="1064"/>
        <v>#DIV/0!</v>
      </c>
      <c r="AJ471" s="100"/>
    </row>
    <row r="472" spans="2:36">
      <c r="B472" s="125">
        <v>42755</v>
      </c>
      <c r="C472" s="365">
        <v>164862.63</v>
      </c>
      <c r="D472" s="100">
        <f t="shared" si="1067"/>
        <v>0.14670574279242676</v>
      </c>
      <c r="E472" s="100">
        <f t="shared" si="1068"/>
        <v>1.1750938214339068E-2</v>
      </c>
      <c r="F472" s="100">
        <f t="shared" si="1061"/>
        <v>5.3960429998255399E-2</v>
      </c>
      <c r="G472" s="110">
        <f t="shared" si="1059"/>
        <v>137.86000000001513</v>
      </c>
      <c r="H472" s="100">
        <f t="shared" si="1058"/>
        <v>9.5625820576489579E-2</v>
      </c>
      <c r="I472" s="100"/>
      <c r="J472" s="362">
        <f t="shared" si="1060"/>
        <v>137.86000000001513</v>
      </c>
      <c r="K472" s="362"/>
      <c r="L472" s="365">
        <v>6640.94</v>
      </c>
      <c r="M472" s="100">
        <f t="shared" si="1069"/>
        <v>4.5200078693684767E-2</v>
      </c>
      <c r="N472" s="100">
        <f t="shared" si="1070"/>
        <v>6.5934665567250333E-3</v>
      </c>
      <c r="O472" s="362">
        <f t="shared" si="1065"/>
        <v>-44.1200000000008</v>
      </c>
      <c r="P472" s="362"/>
      <c r="Q472" s="365">
        <v>167154.99</v>
      </c>
      <c r="R472" s="100">
        <f t="shared" si="1071"/>
        <v>7.6705245037335668E-2</v>
      </c>
      <c r="S472" s="100">
        <f t="shared" si="1072"/>
        <v>5.6786205786205227E-3</v>
      </c>
      <c r="T472" s="362">
        <f t="shared" si="1066"/>
        <v>-645.80000000001746</v>
      </c>
      <c r="U472" s="362"/>
      <c r="V472" s="365">
        <v>38637.35</v>
      </c>
      <c r="W472" s="365">
        <v>41037.21</v>
      </c>
      <c r="X472" s="100">
        <f t="shared" si="1073"/>
        <v>1.8436439962032567E-2</v>
      </c>
      <c r="Y472" s="100">
        <f t="shared" si="1074"/>
        <v>-1.4340826837884544E-2</v>
      </c>
      <c r="Z472" s="35">
        <f t="shared" si="1075"/>
        <v>79674.559999999998</v>
      </c>
      <c r="AA472" s="100">
        <f t="shared" si="1076"/>
        <v>5.4026097658322676E-2</v>
      </c>
      <c r="AB472" s="100">
        <f t="shared" si="1077"/>
        <v>-9.9276196242066295E-3</v>
      </c>
      <c r="AC472" s="100">
        <f t="shared" si="1078"/>
        <v>1.2865047449365833E-3</v>
      </c>
      <c r="AD472" s="100"/>
      <c r="AE472" s="100"/>
      <c r="AF472" s="369">
        <v>0</v>
      </c>
      <c r="AG472" s="100"/>
      <c r="AH472" s="100"/>
      <c r="AI472" s="100" t="e">
        <f t="shared" si="1064"/>
        <v>#DIV/0!</v>
      </c>
      <c r="AJ472" s="100"/>
    </row>
    <row r="473" spans="2:36">
      <c r="B473" s="125">
        <v>42748</v>
      </c>
      <c r="C473" s="365">
        <v>164724.76999999999</v>
      </c>
      <c r="D473" s="100">
        <f t="shared" si="1067"/>
        <v>0.14648113493891246</v>
      </c>
      <c r="E473" s="100">
        <f t="shared" si="1068"/>
        <v>1.4793551368400708E-2</v>
      </c>
      <c r="F473" s="100">
        <f t="shared" si="1061"/>
        <v>5.6289453403991663E-2</v>
      </c>
      <c r="G473" s="110">
        <f t="shared" si="1059"/>
        <v>449.48999999999069</v>
      </c>
      <c r="H473" s="100">
        <f t="shared" si="1058"/>
        <v>8.9312220298155484E-2</v>
      </c>
      <c r="I473" s="100"/>
      <c r="J473" s="362">
        <f t="shared" si="1060"/>
        <v>449.48999999999069</v>
      </c>
      <c r="K473" s="362"/>
      <c r="L473" s="365">
        <v>6685.06</v>
      </c>
      <c r="M473" s="100">
        <f t="shared" si="1069"/>
        <v>4.6361948767072801E-2</v>
      </c>
      <c r="N473" s="100">
        <f t="shared" si="1070"/>
        <v>1.9556706518241356E-2</v>
      </c>
      <c r="O473" s="362">
        <f t="shared" si="1065"/>
        <v>-18.229999999999563</v>
      </c>
      <c r="P473" s="362"/>
      <c r="Q473" s="365">
        <v>167800.79</v>
      </c>
      <c r="R473" s="100">
        <f t="shared" si="1071"/>
        <v>8.3368493145466835E-2</v>
      </c>
      <c r="S473" s="100">
        <f t="shared" si="1072"/>
        <v>1.2792633374595285E-2</v>
      </c>
      <c r="T473" s="362">
        <f t="shared" si="1066"/>
        <v>932.47000000000116</v>
      </c>
      <c r="U473" s="362"/>
      <c r="V473" s="365">
        <v>38385.67</v>
      </c>
      <c r="W473" s="365">
        <v>42699.94</v>
      </c>
      <c r="X473" s="100">
        <f t="shared" si="1073"/>
        <v>2.2576202375180515E-2</v>
      </c>
      <c r="Y473" s="100">
        <f t="shared" si="1074"/>
        <v>-2.624556935410343E-2</v>
      </c>
      <c r="Z473" s="35">
        <f t="shared" si="1075"/>
        <v>81085.61</v>
      </c>
      <c r="AA473" s="100">
        <f t="shared" si="1076"/>
        <v>5.6533257516985062E-2</v>
      </c>
      <c r="AB473" s="100">
        <f t="shared" si="1077"/>
        <v>8.4087110635102987E-3</v>
      </c>
      <c r="AC473" s="100">
        <f t="shared" si="1078"/>
        <v>-3.7280208401549724E-3</v>
      </c>
      <c r="AD473" s="100"/>
      <c r="AE473" s="100"/>
      <c r="AF473" s="369">
        <v>0</v>
      </c>
      <c r="AG473" s="100"/>
      <c r="AH473" s="100"/>
      <c r="AI473" s="100" t="e">
        <f t="shared" si="1064"/>
        <v>#DIV/0!</v>
      </c>
      <c r="AJ473" s="100"/>
    </row>
    <row r="474" spans="2:36">
      <c r="B474" s="125">
        <v>42741</v>
      </c>
      <c r="C474" s="365">
        <v>164275.28</v>
      </c>
      <c r="D474" s="100">
        <f t="shared" si="1067"/>
        <v>0.14418647348573946</v>
      </c>
      <c r="E474" s="100">
        <f t="shared" si="1068"/>
        <v>1.5273732844437128E-2</v>
      </c>
      <c r="F474" s="100">
        <f t="shared" si="1061"/>
        <v>5.9483914349602367E-2</v>
      </c>
      <c r="G474" s="110">
        <f t="shared" si="1059"/>
        <v>354.5</v>
      </c>
      <c r="H474" s="100">
        <f t="shared" si="1058"/>
        <v>8.7665238430512493E-2</v>
      </c>
      <c r="I474" s="100"/>
      <c r="J474" s="362">
        <f t="shared" si="1060"/>
        <v>354.5</v>
      </c>
      <c r="K474" s="362"/>
      <c r="L474" s="365">
        <v>6703.29</v>
      </c>
      <c r="M474" s="100">
        <f t="shared" si="1069"/>
        <v>4.568492285228911E-2</v>
      </c>
      <c r="N474" s="100">
        <f t="shared" si="1070"/>
        <v>2.4884833492087068E-2</v>
      </c>
      <c r="O474" s="362">
        <f t="shared" si="1065"/>
        <v>-14.9399999999996</v>
      </c>
      <c r="P474" s="362"/>
      <c r="Q474" s="365">
        <v>166868.32</v>
      </c>
      <c r="R474" s="100">
        <f t="shared" si="1071"/>
        <v>7.1506076124123144E-2</v>
      </c>
      <c r="S474" s="100">
        <f t="shared" si="1072"/>
        <v>6.6254440941734671E-3</v>
      </c>
      <c r="T474" s="362">
        <f t="shared" si="1066"/>
        <v>-95.169999999983702</v>
      </c>
      <c r="U474" s="362"/>
      <c r="V474" s="365">
        <v>38817.61</v>
      </c>
      <c r="W474" s="365">
        <v>42312.59</v>
      </c>
      <c r="X474" s="100">
        <f t="shared" si="1073"/>
        <v>3.5378130998067886E-2</v>
      </c>
      <c r="Y474" s="100">
        <f t="shared" si="1074"/>
        <v>-2.7091688063897727E-2</v>
      </c>
      <c r="Z474" s="35">
        <f t="shared" si="1075"/>
        <v>81130.2</v>
      </c>
      <c r="AA474" s="100">
        <f t="shared" si="1076"/>
        <v>5.8681585171134705E-2</v>
      </c>
      <c r="AB474" s="100">
        <f t="shared" si="1077"/>
        <v>-3.1702376584720007E-3</v>
      </c>
      <c r="AC474" s="100">
        <f t="shared" si="1078"/>
        <v>1.8291703336305197E-3</v>
      </c>
      <c r="AD474" s="100"/>
      <c r="AE474" s="100"/>
      <c r="AF474" s="369">
        <v>0</v>
      </c>
      <c r="AG474" s="100"/>
      <c r="AH474" s="100"/>
      <c r="AI474" s="100" t="e">
        <f t="shared" si="1064"/>
        <v>#DIV/0!</v>
      </c>
      <c r="AJ474" s="100"/>
    </row>
    <row r="475" spans="2:36">
      <c r="B475" s="125">
        <v>42734</v>
      </c>
      <c r="C475" s="365">
        <v>163920.78</v>
      </c>
      <c r="D475" s="100">
        <f t="shared" si="1067"/>
        <v>0.14163911769656884</v>
      </c>
      <c r="E475" s="100">
        <f t="shared" si="1068"/>
        <v>1.808103816941057E-2</v>
      </c>
      <c r="F475" s="100">
        <f t="shared" si="1061"/>
        <v>6.2598844332019593E-2</v>
      </c>
      <c r="G475" s="110">
        <f t="shared" si="1059"/>
        <v>972.94000000000233</v>
      </c>
      <c r="H475" s="100">
        <f t="shared" si="1058"/>
        <v>8.4847123120495707E-2</v>
      </c>
      <c r="I475" s="100"/>
      <c r="J475" s="362">
        <f t="shared" si="1060"/>
        <v>972.94000000000233</v>
      </c>
      <c r="K475" s="362"/>
      <c r="L475" s="365">
        <v>6718.23</v>
      </c>
      <c r="M475" s="100">
        <f t="shared" si="1069"/>
        <v>4.3334643021870761E-2</v>
      </c>
      <c r="N475" s="100">
        <f t="shared" si="1070"/>
        <v>3.1422140887625072E-2</v>
      </c>
      <c r="O475" s="362">
        <f t="shared" si="1065"/>
        <v>120.78999999999996</v>
      </c>
      <c r="P475" s="362"/>
      <c r="Q475" s="365">
        <v>166963.49</v>
      </c>
      <c r="R475" s="100">
        <f t="shared" si="1071"/>
        <v>7.0519923526363604E-2</v>
      </c>
      <c r="S475" s="100">
        <f t="shared" si="1072"/>
        <v>1.088146100559049E-2</v>
      </c>
      <c r="T475" s="362">
        <f t="shared" si="1066"/>
        <v>752.34999999997672</v>
      </c>
      <c r="U475" s="362"/>
      <c r="V475" s="365">
        <v>38756.1</v>
      </c>
      <c r="W475" s="365">
        <v>43257.13</v>
      </c>
      <c r="X475" s="100">
        <f t="shared" si="1073"/>
        <v>3.5749791546404897E-2</v>
      </c>
      <c r="Y475" s="100">
        <f t="shared" si="1074"/>
        <v>-2.5986889805373607E-2</v>
      </c>
      <c r="Z475" s="35">
        <f t="shared" si="1075"/>
        <v>82013.23</v>
      </c>
      <c r="AA475" s="100">
        <f t="shared" si="1076"/>
        <v>4.0133942567488666E-2</v>
      </c>
      <c r="AB475" s="100">
        <f t="shared" si="1077"/>
        <v>-3.8215500586983612E-3</v>
      </c>
      <c r="AC475" s="100">
        <f t="shared" si="1078"/>
        <v>2.2435635791627157E-3</v>
      </c>
      <c r="AD475" s="100"/>
      <c r="AE475" s="100"/>
      <c r="AF475" s="369">
        <v>0</v>
      </c>
      <c r="AG475" s="100"/>
      <c r="AH475" s="100"/>
      <c r="AI475" s="100" t="e">
        <f t="shared" si="1064"/>
        <v>#DIV/0!</v>
      </c>
      <c r="AJ475" s="100"/>
    </row>
    <row r="476" spans="2:36">
      <c r="B476" s="125">
        <v>42727</v>
      </c>
      <c r="C476" s="365">
        <v>162947.84</v>
      </c>
      <c r="D476" s="100">
        <f t="shared" si="1067"/>
        <v>0.13867108230461422</v>
      </c>
      <c r="E476" s="100">
        <f t="shared" si="1068"/>
        <v>1.7560091482331501E-2</v>
      </c>
      <c r="F476" s="100">
        <f t="shared" si="1061"/>
        <v>6.3636252076060107E-2</v>
      </c>
      <c r="G476" s="110">
        <f t="shared" si="1059"/>
        <v>624.41000000000349</v>
      </c>
      <c r="H476" s="100">
        <f t="shared" si="1058"/>
        <v>7.6242576337619772E-2</v>
      </c>
      <c r="I476" s="100"/>
      <c r="J476" s="362">
        <f t="shared" si="1060"/>
        <v>624.41000000000349</v>
      </c>
      <c r="K476" s="362"/>
      <c r="L476" s="365">
        <v>6597.44</v>
      </c>
      <c r="M476" s="100">
        <f t="shared" si="1069"/>
        <v>3.644681278906093E-2</v>
      </c>
      <c r="N476" s="100">
        <f t="shared" si="1070"/>
        <v>2.5069568635615637E-2</v>
      </c>
      <c r="O476" s="362">
        <f t="shared" si="1065"/>
        <v>40.609999999999673</v>
      </c>
      <c r="P476" s="362"/>
      <c r="Q476" s="365">
        <v>166211.14000000001</v>
      </c>
      <c r="R476" s="100">
        <f t="shared" si="1071"/>
        <v>6.7245303440139473E-2</v>
      </c>
      <c r="S476" s="100">
        <f t="shared" si="1072"/>
        <v>1.0740618894231562E-2</v>
      </c>
      <c r="T476" s="362">
        <f t="shared" si="1066"/>
        <v>529.85000000000582</v>
      </c>
      <c r="U476" s="362"/>
      <c r="V476" s="365">
        <v>38894.71</v>
      </c>
      <c r="W476" s="365">
        <v>41578.76</v>
      </c>
      <c r="X476" s="100">
        <f t="shared" si="1073"/>
        <v>3.1561043699845456E-2</v>
      </c>
      <c r="Y476" s="100">
        <f t="shared" si="1074"/>
        <v>-3.1588214743216443E-2</v>
      </c>
      <c r="Z476" s="35">
        <f t="shared" si="1075"/>
        <v>80473.47</v>
      </c>
      <c r="AA476" s="100">
        <f t="shared" si="1076"/>
        <v>5.3460797422477113E-2</v>
      </c>
      <c r="AB476" s="100">
        <f t="shared" si="1077"/>
        <v>-7.4118537010099098E-4</v>
      </c>
      <c r="AC476" s="100">
        <f t="shared" si="1078"/>
        <v>-2.0615153501914963E-3</v>
      </c>
      <c r="AD476" s="100"/>
      <c r="AE476" s="100"/>
      <c r="AF476" s="369">
        <v>0</v>
      </c>
      <c r="AG476" s="100"/>
      <c r="AH476" s="100"/>
      <c r="AI476" s="100" t="e">
        <f t="shared" si="1064"/>
        <v>#DIV/0!</v>
      </c>
      <c r="AJ476" s="100"/>
    </row>
    <row r="477" spans="2:36">
      <c r="B477" s="125">
        <v>42720</v>
      </c>
      <c r="C477" s="365">
        <v>162323.43</v>
      </c>
      <c r="D477" s="100">
        <f t="shared" si="1067"/>
        <v>0.13664920905045497</v>
      </c>
      <c r="E477" s="100">
        <f t="shared" si="1068"/>
        <v>1.9126487926506935E-2</v>
      </c>
      <c r="F477" s="100">
        <f t="shared" si="1061"/>
        <v>6.0276960803044816E-2</v>
      </c>
      <c r="G477" s="110">
        <f t="shared" si="1059"/>
        <v>519.5</v>
      </c>
      <c r="H477" s="100">
        <f t="shared" si="1058"/>
        <v>7.5480548835968539E-2</v>
      </c>
      <c r="I477" s="100"/>
      <c r="J477" s="362">
        <f t="shared" si="1060"/>
        <v>519.5</v>
      </c>
      <c r="K477" s="362"/>
      <c r="L477" s="365">
        <v>6556.83</v>
      </c>
      <c r="M477" s="100">
        <f t="shared" si="1069"/>
        <v>3.9537372472235231E-2</v>
      </c>
      <c r="N477" s="100">
        <f t="shared" si="1070"/>
        <v>2.9767766192524601E-2</v>
      </c>
      <c r="O477" s="362">
        <f t="shared" si="1065"/>
        <v>16.300000000000182</v>
      </c>
      <c r="P477" s="362"/>
      <c r="Q477" s="365">
        <v>165681.29</v>
      </c>
      <c r="R477" s="100">
        <f t="shared" si="1071"/>
        <v>6.7662589801401357E-2</v>
      </c>
      <c r="S477" s="100">
        <f t="shared" si="1072"/>
        <v>1.3869179339014961E-2</v>
      </c>
      <c r="T477" s="362">
        <f t="shared" si="1066"/>
        <v>-88.729999999981374</v>
      </c>
      <c r="U477" s="362"/>
      <c r="V477" s="365">
        <v>38666.28</v>
      </c>
      <c r="W477" s="365">
        <v>41743.19</v>
      </c>
      <c r="X477" s="100">
        <f t="shared" si="1073"/>
        <v>4.0213626145636262E-2</v>
      </c>
      <c r="Y477" s="100">
        <f t="shared" si="1074"/>
        <v>-5.6760638425276635E-2</v>
      </c>
      <c r="Z477" s="35">
        <f t="shared" si="1075"/>
        <v>80409.47</v>
      </c>
      <c r="AA477" s="100">
        <f t="shared" si="1076"/>
        <v>6.4418035101272558E-2</v>
      </c>
      <c r="AB477" s="100">
        <f t="shared" si="1077"/>
        <v>9.2188311108033112E-3</v>
      </c>
      <c r="AC477" s="100">
        <f t="shared" si="1078"/>
        <v>-1.2491615149934927E-2</v>
      </c>
      <c r="AD477" s="100"/>
      <c r="AE477" s="100"/>
      <c r="AF477" s="369">
        <v>0</v>
      </c>
      <c r="AG477" s="100"/>
      <c r="AH477" s="100"/>
      <c r="AI477" s="100" t="e">
        <f t="shared" si="1064"/>
        <v>#DIV/0!</v>
      </c>
      <c r="AJ477" s="100"/>
    </row>
    <row r="478" spans="2:36">
      <c r="B478" s="125">
        <v>42713</v>
      </c>
      <c r="C478" s="365">
        <v>161803.93</v>
      </c>
      <c r="D478" s="100">
        <f t="shared" si="1067"/>
        <v>0.13416328049812237</v>
      </c>
      <c r="E478" s="100">
        <f t="shared" si="1068"/>
        <v>1.9230099338505422E-2</v>
      </c>
      <c r="F478" s="100">
        <f t="shared" si="1061"/>
        <v>5.3790806373963808E-2</v>
      </c>
      <c r="G478" s="110">
        <f t="shared" si="1059"/>
        <v>794.36999999999534</v>
      </c>
      <c r="H478" s="100">
        <f t="shared" si="1058"/>
        <v>7.4251410020317862E-2</v>
      </c>
      <c r="I478" s="100"/>
      <c r="J478" s="362">
        <f t="shared" si="1060"/>
        <v>794.36999999999534</v>
      </c>
      <c r="K478" s="362"/>
      <c r="L478" s="365">
        <v>6540.53</v>
      </c>
      <c r="M478" s="100">
        <f t="shared" si="1069"/>
        <v>4.0961872688265122E-2</v>
      </c>
      <c r="N478" s="100">
        <f t="shared" si="1070"/>
        <v>3.2534841280365774E-2</v>
      </c>
      <c r="O478" s="362">
        <f t="shared" si="1065"/>
        <v>26.969999999999345</v>
      </c>
      <c r="P478" s="362"/>
      <c r="Q478" s="365">
        <v>165770.01999999999</v>
      </c>
      <c r="R478" s="100">
        <f t="shared" si="1071"/>
        <v>6.5004659113745436E-2</v>
      </c>
      <c r="S478" s="100">
        <f t="shared" si="1072"/>
        <v>1.362824447215882E-2</v>
      </c>
      <c r="T478" s="362">
        <f t="shared" si="1066"/>
        <v>603.77999999999884</v>
      </c>
      <c r="U478" s="362"/>
      <c r="V478" s="365">
        <v>38724.910000000003</v>
      </c>
      <c r="W478" s="365">
        <v>42663.31</v>
      </c>
      <c r="X478" s="100">
        <f t="shared" si="1073"/>
        <v>2.0259811839678364E-2</v>
      </c>
      <c r="Y478" s="100">
        <f t="shared" si="1074"/>
        <v>-1.1790651143764708E-2</v>
      </c>
      <c r="Z478" s="35">
        <f t="shared" si="1075"/>
        <v>81388.22</v>
      </c>
      <c r="AA478" s="100">
        <f t="shared" si="1076"/>
        <v>6.6913272041174574E-2</v>
      </c>
      <c r="AB478" s="100">
        <f t="shared" si="1077"/>
        <v>8.8540374815012507E-3</v>
      </c>
      <c r="AC478" s="100">
        <f t="shared" si="1078"/>
        <v>3.2041851749089641E-3</v>
      </c>
      <c r="AD478" s="100"/>
      <c r="AE478" s="100"/>
      <c r="AF478" s="369">
        <v>0</v>
      </c>
      <c r="AG478" s="100"/>
      <c r="AH478" s="100"/>
      <c r="AI478" s="100" t="e">
        <f t="shared" si="1064"/>
        <v>#DIV/0!</v>
      </c>
      <c r="AJ478" s="100"/>
    </row>
    <row r="479" spans="2:36">
      <c r="B479" s="125">
        <v>42706</v>
      </c>
      <c r="C479" s="365">
        <v>161009.56</v>
      </c>
      <c r="D479" s="100">
        <f t="shared" si="1067"/>
        <v>0.13114503720262657</v>
      </c>
      <c r="E479" s="100">
        <f t="shared" si="1068"/>
        <v>1.9094674856578897E-2</v>
      </c>
      <c r="F479" s="100">
        <f t="shared" si="1061"/>
        <v>5.6647859670270598E-2</v>
      </c>
      <c r="G479" s="110">
        <f t="shared" si="1059"/>
        <v>873.72000000000116</v>
      </c>
      <c r="H479" s="100">
        <f t="shared" si="1058"/>
        <v>7.0468265492279816E-2</v>
      </c>
      <c r="I479" s="100"/>
      <c r="J479" s="362">
        <f t="shared" si="1060"/>
        <v>873.72000000000116</v>
      </c>
      <c r="K479" s="362"/>
      <c r="L479" s="365">
        <v>6513.56</v>
      </c>
      <c r="M479" s="100">
        <f t="shared" si="1069"/>
        <v>4.1631284951936978E-2</v>
      </c>
      <c r="N479" s="100">
        <f t="shared" si="1070"/>
        <v>3.2150310505857593E-2</v>
      </c>
      <c r="O479" s="362">
        <f t="shared" si="1065"/>
        <v>77.470000000000255</v>
      </c>
      <c r="P479" s="362"/>
      <c r="Q479" s="365">
        <v>165166.24</v>
      </c>
      <c r="R479" s="100">
        <f t="shared" si="1071"/>
        <v>6.9871305485169746E-2</v>
      </c>
      <c r="S479" s="100">
        <f t="shared" si="1072"/>
        <v>1.4421051008845755E-2</v>
      </c>
      <c r="T479" s="362">
        <f t="shared" si="1066"/>
        <v>721.33999999999651</v>
      </c>
      <c r="U479" s="362"/>
      <c r="V479" s="365">
        <v>38752.39</v>
      </c>
      <c r="W479" s="365">
        <v>43575.46</v>
      </c>
      <c r="X479" s="100">
        <f t="shared" si="1073"/>
        <v>3.1761106256586229E-2</v>
      </c>
      <c r="Y479" s="100">
        <f t="shared" si="1074"/>
        <v>-8.92988528726168E-3</v>
      </c>
      <c r="Z479" s="35">
        <f t="shared" si="1075"/>
        <v>82327.850000000006</v>
      </c>
      <c r="AA479" s="100">
        <f t="shared" si="1076"/>
        <v>7.423366373220433E-2</v>
      </c>
      <c r="AB479" s="100">
        <f t="shared" si="1077"/>
        <v>1.8998449245113243E-2</v>
      </c>
      <c r="AC479" s="100">
        <f t="shared" si="1078"/>
        <v>9.8163136264982527E-3</v>
      </c>
      <c r="AD479" s="100"/>
      <c r="AE479" s="100"/>
      <c r="AF479" s="369">
        <v>0</v>
      </c>
      <c r="AG479" s="100"/>
      <c r="AH479" s="100"/>
      <c r="AI479" s="100" t="e">
        <f t="shared" si="1064"/>
        <v>#DIV/0!</v>
      </c>
      <c r="AJ479" s="100"/>
    </row>
    <row r="480" spans="2:36">
      <c r="B480" s="125">
        <v>42699</v>
      </c>
      <c r="C480" s="365">
        <v>160135.84</v>
      </c>
      <c r="D480" s="100">
        <f t="shared" si="1067"/>
        <v>0.12751367482052353</v>
      </c>
      <c r="E480" s="100">
        <f t="shared" si="1068"/>
        <v>1.885205208203632E-2</v>
      </c>
      <c r="F480" s="100">
        <f t="shared" si="1061"/>
        <v>5.6023244457530853E-2</v>
      </c>
      <c r="G480" s="110">
        <f t="shared" si="1059"/>
        <v>858.82000000000698</v>
      </c>
      <c r="H480" s="100">
        <f t="shared" si="1058"/>
        <v>6.932410470326511E-2</v>
      </c>
      <c r="I480" s="100"/>
      <c r="J480" s="362">
        <f t="shared" si="1060"/>
        <v>858.82000000000698</v>
      </c>
      <c r="K480" s="362"/>
      <c r="L480" s="365">
        <v>6436.09</v>
      </c>
      <c r="M480" s="100">
        <f t="shared" si="1069"/>
        <v>3.2409108043727583E-2</v>
      </c>
      <c r="N480" s="100">
        <f t="shared" si="1070"/>
        <v>2.190653718887545E-2</v>
      </c>
      <c r="O480" s="362">
        <f t="shared" si="1065"/>
        <v>68.800000000000182</v>
      </c>
      <c r="P480" s="362"/>
      <c r="Q480" s="365">
        <v>164444.9</v>
      </c>
      <c r="R480" s="100">
        <f t="shared" si="1071"/>
        <v>6.4725467449695137E-2</v>
      </c>
      <c r="S480" s="100">
        <f t="shared" si="1072"/>
        <v>1.2585575986944438E-2</v>
      </c>
      <c r="T480" s="362">
        <f t="shared" si="1066"/>
        <v>1030.0400000000081</v>
      </c>
      <c r="U480" s="362"/>
      <c r="V480" s="365">
        <v>38356.6</v>
      </c>
      <c r="W480" s="365">
        <v>42176.56</v>
      </c>
      <c r="X480" s="100">
        <f t="shared" si="1073"/>
        <v>3.3234804566354366E-2</v>
      </c>
      <c r="Y480" s="100">
        <f t="shared" si="1074"/>
        <v>-1.6729779361624217E-2</v>
      </c>
      <c r="Z480" s="35">
        <f t="shared" si="1075"/>
        <v>80533.16</v>
      </c>
      <c r="AA480" s="100">
        <f t="shared" si="1076"/>
        <v>5.8721575170751952E-2</v>
      </c>
      <c r="AB480" s="100">
        <f t="shared" si="1077"/>
        <v>-3.5509708903038503E-3</v>
      </c>
      <c r="AC480" s="100">
        <f t="shared" si="1078"/>
        <v>6.4506292412862707E-3</v>
      </c>
      <c r="AD480" s="100"/>
      <c r="AE480" s="100"/>
      <c r="AF480" s="369">
        <v>0</v>
      </c>
      <c r="AG480" s="100"/>
      <c r="AH480" s="100"/>
      <c r="AI480" s="100" t="e">
        <f t="shared" si="1064"/>
        <v>#DIV/0!</v>
      </c>
      <c r="AJ480" s="100"/>
    </row>
    <row r="481" spans="2:36">
      <c r="B481" s="125">
        <v>42692</v>
      </c>
      <c r="C481" s="365">
        <v>159277.01999999999</v>
      </c>
      <c r="D481" s="100">
        <f t="shared" si="1067"/>
        <v>0.12384355477633259</v>
      </c>
      <c r="E481" s="100">
        <f t="shared" si="1068"/>
        <v>1.8251840869217658E-2</v>
      </c>
      <c r="F481" s="100">
        <f t="shared" si="1061"/>
        <v>5.5250079999893842E-2</v>
      </c>
      <c r="G481" s="110">
        <f t="shared" si="1059"/>
        <v>525.88999999998487</v>
      </c>
      <c r="H481" s="100">
        <f t="shared" si="1058"/>
        <v>6.5783591430024199E-2</v>
      </c>
      <c r="I481" s="100"/>
      <c r="J481" s="362">
        <f t="shared" si="1060"/>
        <v>525.88999999998487</v>
      </c>
      <c r="K481" s="362"/>
      <c r="L481" s="365">
        <v>6367.29</v>
      </c>
      <c r="M481" s="100">
        <f t="shared" si="1069"/>
        <v>2.56687403550937E-2</v>
      </c>
      <c r="N481" s="100">
        <f t="shared" si="1070"/>
        <v>1.3231723036087616E-2</v>
      </c>
      <c r="O481" s="362">
        <f t="shared" si="1065"/>
        <v>32.850000000000364</v>
      </c>
      <c r="P481" s="362"/>
      <c r="Q481" s="365">
        <v>163414.85999999999</v>
      </c>
      <c r="R481" s="100">
        <f t="shared" si="1071"/>
        <v>6.05978553987504E-2</v>
      </c>
      <c r="S481" s="100">
        <f t="shared" si="1072"/>
        <v>1.0870321647130763E-2</v>
      </c>
      <c r="T481" s="362">
        <f t="shared" si="1066"/>
        <v>-126.38000000000466</v>
      </c>
      <c r="U481" s="362"/>
      <c r="V481" s="365">
        <v>38242.199999999997</v>
      </c>
      <c r="W481" s="365">
        <v>41432.76</v>
      </c>
      <c r="X481" s="100">
        <f t="shared" si="1073"/>
        <v>3.8532668174769615E-2</v>
      </c>
      <c r="Y481" s="100">
        <f t="shared" si="1074"/>
        <v>-1.9051111774556317E-2</v>
      </c>
      <c r="Z481" s="35">
        <f t="shared" si="1075"/>
        <v>79674.959999999992</v>
      </c>
      <c r="AA481" s="100">
        <f t="shared" si="1076"/>
        <v>5.9405450858188678E-2</v>
      </c>
      <c r="AB481" s="100">
        <f t="shared" si="1077"/>
        <v>1.2915316268157194E-3</v>
      </c>
      <c r="AC481" s="100">
        <f t="shared" si="1078"/>
        <v>7.7690909254187418E-3</v>
      </c>
      <c r="AD481" s="100"/>
      <c r="AE481" s="100"/>
      <c r="AF481" s="369">
        <v>0</v>
      </c>
      <c r="AG481" s="100"/>
      <c r="AH481" s="100"/>
      <c r="AI481" s="100" t="e">
        <f t="shared" si="1064"/>
        <v>#DIV/0!</v>
      </c>
      <c r="AJ481" s="100"/>
    </row>
    <row r="482" spans="2:36">
      <c r="B482" s="125">
        <v>42685</v>
      </c>
      <c r="C482" s="365">
        <v>158751.13</v>
      </c>
      <c r="D482" s="100">
        <f t="shared" si="1067"/>
        <v>0.11961950839356024</v>
      </c>
      <c r="E482" s="100">
        <f t="shared" si="1068"/>
        <v>1.7983781886391697E-2</v>
      </c>
      <c r="F482" s="100">
        <f t="shared" si="1061"/>
        <v>5.2449604596669447E-2</v>
      </c>
      <c r="G482" s="110">
        <f t="shared" si="1059"/>
        <v>758.39000000001397</v>
      </c>
      <c r="H482" s="100">
        <f t="shared" si="1058"/>
        <v>6.5828596780005438E-2</v>
      </c>
      <c r="I482" s="100"/>
      <c r="J482" s="362">
        <f t="shared" si="1060"/>
        <v>758.39000000001397</v>
      </c>
      <c r="K482" s="362"/>
      <c r="L482" s="365">
        <v>6334.44</v>
      </c>
      <c r="M482" s="100">
        <f t="shared" si="1069"/>
        <v>1.7760568132521404E-2</v>
      </c>
      <c r="N482" s="100">
        <f t="shared" si="1070"/>
        <v>4.6199155949507948E-3</v>
      </c>
      <c r="O482" s="362">
        <f t="shared" si="1065"/>
        <v>23.769999999999527</v>
      </c>
      <c r="P482" s="362"/>
      <c r="Q482" s="365">
        <v>163541.24</v>
      </c>
      <c r="R482" s="100">
        <f t="shared" si="1071"/>
        <v>5.4678003842574083E-2</v>
      </c>
      <c r="S482" s="100">
        <f t="shared" si="1072"/>
        <v>8.6083210233971943E-3</v>
      </c>
      <c r="T482" s="362">
        <f t="shared" si="1066"/>
        <v>723.00999999998021</v>
      </c>
      <c r="U482" s="362"/>
      <c r="V482" s="365">
        <v>37758.31</v>
      </c>
      <c r="W482" s="365">
        <v>42915.62</v>
      </c>
      <c r="X482" s="100">
        <f t="shared" si="1073"/>
        <v>4.1780697003449552E-2</v>
      </c>
      <c r="Y482" s="100">
        <f t="shared" si="1074"/>
        <v>-1.101863493737347E-2</v>
      </c>
      <c r="Z482" s="35">
        <f t="shared" si="1075"/>
        <v>80673.929999999993</v>
      </c>
      <c r="AA482" s="100">
        <f t="shared" si="1076"/>
        <v>5.2459833790677118E-2</v>
      </c>
      <c r="AB482" s="100">
        <f t="shared" si="1077"/>
        <v>-8.7861963706903235E-3</v>
      </c>
      <c r="AC482" s="100">
        <f t="shared" si="1078"/>
        <v>1.3010911782185625E-2</v>
      </c>
      <c r="AD482" s="100"/>
      <c r="AE482" s="100"/>
      <c r="AF482" s="369">
        <v>0</v>
      </c>
      <c r="AG482" s="100"/>
      <c r="AH482" s="100"/>
      <c r="AI482" s="100" t="e">
        <f t="shared" si="1064"/>
        <v>#DIV/0!</v>
      </c>
      <c r="AJ482" s="100"/>
    </row>
    <row r="483" spans="2:36">
      <c r="B483" s="125">
        <v>42678</v>
      </c>
      <c r="C483" s="365">
        <v>157992.74</v>
      </c>
      <c r="D483" s="100">
        <f t="shared" si="1067"/>
        <v>0.11579725117072279</v>
      </c>
      <c r="E483" s="100">
        <f t="shared" si="1068"/>
        <v>1.8965036090755633E-2</v>
      </c>
      <c r="F483" s="100">
        <f t="shared" si="1061"/>
        <v>4.873913857919053E-2</v>
      </c>
      <c r="G483" s="110">
        <f t="shared" si="1059"/>
        <v>819.92999999999302</v>
      </c>
      <c r="H483" s="100">
        <f t="shared" si="1058"/>
        <v>6.0193934485996047E-2</v>
      </c>
      <c r="I483" s="100"/>
      <c r="J483" s="362">
        <f t="shared" si="1060"/>
        <v>819.92999999999302</v>
      </c>
      <c r="K483" s="362"/>
      <c r="L483" s="365">
        <v>6310.67</v>
      </c>
      <c r="M483" s="100">
        <f t="shared" si="1069"/>
        <v>1.4363534368163565E-2</v>
      </c>
      <c r="N483" s="100">
        <f t="shared" si="1070"/>
        <v>2.5274990627124549E-3</v>
      </c>
      <c r="O483" s="362">
        <f t="shared" si="1065"/>
        <v>12.550000000000182</v>
      </c>
      <c r="P483" s="362"/>
      <c r="Q483" s="365">
        <v>162818.23000000001</v>
      </c>
      <c r="R483" s="100">
        <f t="shared" si="1071"/>
        <v>5.3183498746994275E-2</v>
      </c>
      <c r="S483" s="100">
        <f t="shared" si="1072"/>
        <v>1.2173190298026279E-2</v>
      </c>
      <c r="T483" s="362">
        <f t="shared" si="1066"/>
        <v>417.24000000001979</v>
      </c>
      <c r="U483" s="362"/>
      <c r="V483" s="365">
        <v>37961.089999999997</v>
      </c>
      <c r="W483" s="365">
        <v>42831.82</v>
      </c>
      <c r="X483" s="100">
        <f t="shared" si="1073"/>
        <v>4.0201139968526284E-2</v>
      </c>
      <c r="Y483" s="100">
        <f t="shared" si="1074"/>
        <v>6.6729497813052645E-3</v>
      </c>
      <c r="Z483" s="35">
        <f t="shared" si="1075"/>
        <v>80792.91</v>
      </c>
      <c r="AA483" s="100">
        <f t="shared" si="1076"/>
        <v>6.086791074849366E-2</v>
      </c>
      <c r="AB483" s="100">
        <f t="shared" si="1077"/>
        <v>-2.3358256957373832E-3</v>
      </c>
      <c r="AC483" s="100">
        <f t="shared" si="1078"/>
        <v>2.2153063394612704E-2</v>
      </c>
      <c r="AD483" s="100"/>
      <c r="AE483" s="100"/>
      <c r="AF483" s="369">
        <v>0</v>
      </c>
      <c r="AG483" s="100"/>
      <c r="AH483" s="100"/>
      <c r="AI483" s="100" t="e">
        <f t="shared" si="1064"/>
        <v>#DIV/0!</v>
      </c>
      <c r="AJ483" s="100"/>
    </row>
    <row r="484" spans="2:36">
      <c r="B484" s="125">
        <v>42671</v>
      </c>
      <c r="C484" s="365">
        <v>157172.81</v>
      </c>
      <c r="D484" s="100">
        <f t="shared" si="1067"/>
        <v>0.11033488039440932</v>
      </c>
      <c r="E484" s="100">
        <f t="shared" si="1068"/>
        <v>1.8855853824122182E-2</v>
      </c>
      <c r="F484" s="100">
        <f t="shared" si="1061"/>
        <v>4.4521665877601729E-2</v>
      </c>
      <c r="G484" s="110">
        <f t="shared" si="1059"/>
        <v>750.77999999999884</v>
      </c>
      <c r="H484" s="100">
        <f t="shared" si="1058"/>
        <v>5.8300494194668671E-2</v>
      </c>
      <c r="I484" s="100"/>
      <c r="J484" s="362">
        <f t="shared" si="1060"/>
        <v>750.77999999999884</v>
      </c>
      <c r="K484" s="362"/>
      <c r="L484" s="365">
        <v>6298.12</v>
      </c>
      <c r="M484" s="100">
        <f t="shared" si="1069"/>
        <v>9.187954069843858E-3</v>
      </c>
      <c r="N484" s="100">
        <f t="shared" si="1070"/>
        <v>-9.7394460253865279E-4</v>
      </c>
      <c r="O484" s="362">
        <f t="shared" si="1065"/>
        <v>13.979999999999563</v>
      </c>
      <c r="P484" s="362"/>
      <c r="Q484" s="365">
        <v>162400.99</v>
      </c>
      <c r="R484" s="100">
        <f t="shared" si="1071"/>
        <v>4.7591656938014031E-2</v>
      </c>
      <c r="S484" s="100">
        <f t="shared" si="1072"/>
        <v>1.2226423947385842E-2</v>
      </c>
      <c r="T484" s="362">
        <f t="shared" si="1066"/>
        <v>743.39999999999418</v>
      </c>
      <c r="U484" s="362"/>
      <c r="V484" s="365">
        <v>37662.83</v>
      </c>
      <c r="W484" s="365">
        <v>43157.32</v>
      </c>
      <c r="X484" s="100">
        <f t="shared" si="1073"/>
        <v>4.535605077173184E-2</v>
      </c>
      <c r="Y484" s="100">
        <f t="shared" si="1074"/>
        <v>6.8016990717065942E-3</v>
      </c>
      <c r="Z484" s="35">
        <f t="shared" si="1075"/>
        <v>80820.149999999994</v>
      </c>
      <c r="AA484" s="100">
        <f t="shared" si="1076"/>
        <v>5.0732527703885748E-2</v>
      </c>
      <c r="AB484" s="100">
        <f t="shared" si="1077"/>
        <v>-1.2336483455139302E-2</v>
      </c>
      <c r="AC484" s="100">
        <f t="shared" si="1078"/>
        <v>2.4408301367636959E-2</v>
      </c>
      <c r="AD484" s="100"/>
      <c r="AE484" s="100"/>
      <c r="AF484" s="369">
        <v>0</v>
      </c>
      <c r="AG484" s="100"/>
      <c r="AH484" s="100"/>
      <c r="AI484" s="100" t="e">
        <f t="shared" si="1064"/>
        <v>#DIV/0!</v>
      </c>
      <c r="AJ484" s="100"/>
    </row>
    <row r="485" spans="2:36">
      <c r="B485" s="125">
        <v>42664</v>
      </c>
      <c r="C485" s="365">
        <v>156422.03</v>
      </c>
      <c r="D485" s="100">
        <f t="shared" si="1067"/>
        <v>0.10587596265352214</v>
      </c>
      <c r="E485" s="100">
        <f t="shared" si="1068"/>
        <v>2.1039258521800833E-2</v>
      </c>
      <c r="F485" s="100">
        <f t="shared" si="1061"/>
        <v>3.4406839984324734E-2</v>
      </c>
      <c r="G485" s="110">
        <f t="shared" si="1059"/>
        <v>475.41000000000349</v>
      </c>
      <c r="H485" s="100">
        <f t="shared" si="1058"/>
        <v>5.5933578441035151E-2</v>
      </c>
      <c r="I485" s="100"/>
      <c r="J485" s="362">
        <f t="shared" si="1060"/>
        <v>475.41000000000349</v>
      </c>
      <c r="K485" s="362"/>
      <c r="L485" s="365">
        <v>6284.14</v>
      </c>
      <c r="M485" s="100">
        <f t="shared" si="1069"/>
        <v>4.8562706975152411E-3</v>
      </c>
      <c r="N485" s="100">
        <f t="shared" si="1070"/>
        <v>-1.3507844084517785E-3</v>
      </c>
      <c r="O485" s="362">
        <f t="shared" si="1065"/>
        <v>-21.170000000000073</v>
      </c>
      <c r="P485" s="362"/>
      <c r="Q485" s="365">
        <v>161657.59</v>
      </c>
      <c r="R485" s="100">
        <f t="shared" si="1071"/>
        <v>4.2013507444873963E-2</v>
      </c>
      <c r="S485" s="100">
        <f t="shared" si="1072"/>
        <v>1.4236030660424547E-2</v>
      </c>
      <c r="T485" s="362">
        <f t="shared" si="1066"/>
        <v>-487.85000000000582</v>
      </c>
      <c r="U485" s="362"/>
      <c r="V485" s="365">
        <v>37937.910000000003</v>
      </c>
      <c r="W485" s="365">
        <v>41634.28</v>
      </c>
      <c r="X485" s="100">
        <f t="shared" si="1073"/>
        <v>5.3695023752494235E-2</v>
      </c>
      <c r="Y485" s="100">
        <f t="shared" si="1074"/>
        <v>-1.1078440757146818E-2</v>
      </c>
      <c r="Z485" s="35">
        <f t="shared" si="1075"/>
        <v>79572.19</v>
      </c>
      <c r="AA485" s="100">
        <f t="shared" si="1076"/>
        <v>5.7094132591585661E-2</v>
      </c>
      <c r="AB485" s="100">
        <f t="shared" si="1077"/>
        <v>-1.3238142845503656E-2</v>
      </c>
      <c r="AC485" s="100">
        <f t="shared" si="1078"/>
        <v>1.8780536488354899E-2</v>
      </c>
      <c r="AD485" s="100"/>
      <c r="AE485" s="100"/>
      <c r="AF485" s="369">
        <v>0</v>
      </c>
      <c r="AG485" s="100"/>
      <c r="AH485" s="100"/>
      <c r="AI485" s="100" t="e">
        <f t="shared" si="1064"/>
        <v>#DIV/0!</v>
      </c>
      <c r="AJ485" s="100"/>
    </row>
    <row r="486" spans="2:36">
      <c r="B486" s="125">
        <v>42657</v>
      </c>
      <c r="C486" s="365">
        <v>155946.62</v>
      </c>
      <c r="D486" s="100">
        <f t="shared" si="1067"/>
        <v>0.10316199466198092</v>
      </c>
      <c r="E486" s="100">
        <f t="shared" si="1068"/>
        <v>1.8624411159296767E-2</v>
      </c>
      <c r="F486" s="100">
        <f t="shared" si="1061"/>
        <v>3.2521251065483037E-2</v>
      </c>
      <c r="G486" s="110">
        <f t="shared" si="1059"/>
        <v>894.44999999998254</v>
      </c>
      <c r="H486" s="100">
        <f t="shared" si="1058"/>
        <v>5.5716216247320247E-2</v>
      </c>
      <c r="I486" s="100"/>
      <c r="J486" s="362">
        <f t="shared" si="1060"/>
        <v>894.44999999998254</v>
      </c>
      <c r="K486" s="362"/>
      <c r="L486" s="365">
        <v>6305.31</v>
      </c>
      <c r="M486" s="100">
        <f t="shared" si="1069"/>
        <v>5.1810910899580884E-3</v>
      </c>
      <c r="N486" s="100">
        <f t="shared" si="1070"/>
        <v>-7.448482648997098E-4</v>
      </c>
      <c r="O486" s="362">
        <f t="shared" si="1065"/>
        <v>10.550000000000182</v>
      </c>
      <c r="P486" s="362"/>
      <c r="Q486" s="365">
        <v>162145.44</v>
      </c>
      <c r="R486" s="100">
        <f t="shared" si="1071"/>
        <v>4.5846922791880219E-2</v>
      </c>
      <c r="S486" s="100">
        <f t="shared" si="1072"/>
        <v>2.7314471862513033E-2</v>
      </c>
      <c r="T486" s="362">
        <f t="shared" si="1066"/>
        <v>1285.390000000014</v>
      </c>
      <c r="U486" s="362"/>
      <c r="V486" s="365">
        <v>37538.199999999997</v>
      </c>
      <c r="W486" s="365">
        <v>43850.83</v>
      </c>
      <c r="X486" s="100">
        <f t="shared" si="1073"/>
        <v>4.4243671507582932E-2</v>
      </c>
      <c r="Y486" s="100">
        <f t="shared" si="1074"/>
        <v>2.9174396151066687E-3</v>
      </c>
      <c r="Z486" s="35">
        <f t="shared" si="1075"/>
        <v>81389.03</v>
      </c>
      <c r="AA486" s="100">
        <f t="shared" si="1076"/>
        <v>7.9742286231297671E-2</v>
      </c>
      <c r="AB486" s="100">
        <f t="shared" si="1077"/>
        <v>-4.6164264217275026E-4</v>
      </c>
      <c r="AC486" s="100">
        <f t="shared" si="1078"/>
        <v>2.1563928962366665E-2</v>
      </c>
      <c r="AD486" s="100"/>
      <c r="AE486" s="100"/>
      <c r="AF486" s="369">
        <v>0</v>
      </c>
      <c r="AG486" s="100"/>
      <c r="AH486" s="100"/>
      <c r="AI486" s="100" t="e">
        <f t="shared" si="1064"/>
        <v>#DIV/0!</v>
      </c>
      <c r="AJ486" s="100"/>
    </row>
    <row r="487" spans="2:36">
      <c r="B487" s="125">
        <v>42650</v>
      </c>
      <c r="C487" s="365">
        <v>155052.17000000001</v>
      </c>
      <c r="D487" s="100">
        <f t="shared" si="1067"/>
        <v>9.6961011275653528E-2</v>
      </c>
      <c r="E487" s="100">
        <f t="shared" si="1068"/>
        <v>9.8181870757585461E-3</v>
      </c>
      <c r="F487" s="100">
        <f t="shared" si="1061"/>
        <v>2.6153612483359612E-2</v>
      </c>
      <c r="G487" s="110">
        <f t="shared" si="1059"/>
        <v>788.14000000001397</v>
      </c>
      <c r="H487" s="100">
        <f t="shared" si="1058"/>
        <v>5.0895573483751053E-2</v>
      </c>
      <c r="I487" s="100"/>
      <c r="J487" s="362">
        <f t="shared" si="1060"/>
        <v>788.14000000001397</v>
      </c>
      <c r="K487" s="362"/>
      <c r="L487" s="365">
        <v>6294.76</v>
      </c>
      <c r="M487" s="100">
        <f t="shared" si="1069"/>
        <v>-4.6048849890270929E-4</v>
      </c>
      <c r="N487" s="100">
        <f t="shared" si="1070"/>
        <v>-1.0010364226276639E-2</v>
      </c>
      <c r="O487" s="362">
        <f t="shared" si="1065"/>
        <v>-9.5</v>
      </c>
      <c r="P487" s="362"/>
      <c r="Q487" s="365">
        <v>160860.04999999999</v>
      </c>
      <c r="R487" s="100">
        <f t="shared" si="1071"/>
        <v>3.1895014369290701E-2</v>
      </c>
      <c r="S487" s="100">
        <f t="shared" si="1072"/>
        <v>1.8308917708118176E-2</v>
      </c>
      <c r="T487" s="362">
        <f t="shared" si="1066"/>
        <v>420.65999999997439</v>
      </c>
      <c r="U487" s="362"/>
      <c r="V487" s="365">
        <v>37491.24</v>
      </c>
      <c r="W487" s="365">
        <v>43490.83</v>
      </c>
      <c r="X487" s="100">
        <f t="shared" si="1073"/>
        <v>4.2433045563855895E-2</v>
      </c>
      <c r="Y487" s="100">
        <f t="shared" si="1074"/>
        <v>-2.5317723773725521E-2</v>
      </c>
      <c r="Z487" s="35">
        <f t="shared" si="1075"/>
        <v>80982.070000000007</v>
      </c>
      <c r="AA487" s="100">
        <f t="shared" si="1076"/>
        <v>6.3845241141724504E-2</v>
      </c>
      <c r="AB487" s="100">
        <f t="shared" si="1077"/>
        <v>-1.8020845261458498E-3</v>
      </c>
      <c r="AC487" s="100">
        <f t="shared" si="1078"/>
        <v>4.9192381025655665E-3</v>
      </c>
      <c r="AD487" s="100"/>
      <c r="AE487" s="100"/>
      <c r="AF487" s="369">
        <v>0</v>
      </c>
      <c r="AG487" s="100"/>
      <c r="AH487" s="100"/>
      <c r="AI487" s="100" t="e">
        <f t="shared" si="1064"/>
        <v>#DIV/0!</v>
      </c>
      <c r="AJ487" s="100"/>
    </row>
    <row r="488" spans="2:36">
      <c r="B488" s="125">
        <v>42643</v>
      </c>
      <c r="C488" s="365">
        <v>154264.03</v>
      </c>
      <c r="D488" s="100">
        <f t="shared" si="1067"/>
        <v>9.2624840423994673E-2</v>
      </c>
      <c r="E488" s="100">
        <f t="shared" si="1068"/>
        <v>1.2379371284602073E-2</v>
      </c>
      <c r="F488" s="100">
        <f t="shared" si="1061"/>
        <v>1.8887498499052632E-2</v>
      </c>
      <c r="G488" s="110">
        <f t="shared" si="1059"/>
        <v>1065.1900000000023</v>
      </c>
      <c r="H488" s="100">
        <f t="shared" si="1058"/>
        <v>4.7423213377334919E-2</v>
      </c>
      <c r="I488" s="100"/>
      <c r="J488" s="362">
        <f t="shared" si="1060"/>
        <v>1065.1900000000023</v>
      </c>
      <c r="K488" s="362"/>
      <c r="L488" s="365">
        <v>6304.26</v>
      </c>
      <c r="M488" s="100">
        <f t="shared" si="1069"/>
        <v>-7.006220001648637E-4</v>
      </c>
      <c r="N488" s="100">
        <f t="shared" si="1070"/>
        <v>-6.1153546007047021E-3</v>
      </c>
      <c r="O488" s="362">
        <f t="shared" si="1065"/>
        <v>11.619999999999891</v>
      </c>
      <c r="P488" s="362"/>
      <c r="Q488" s="365">
        <v>160439.39000000001</v>
      </c>
      <c r="R488" s="100">
        <f t="shared" si="1071"/>
        <v>3.0507545522606386E-2</v>
      </c>
      <c r="S488" s="100">
        <f t="shared" si="1072"/>
        <v>6.4352760041935242E-3</v>
      </c>
      <c r="T488" s="362">
        <f t="shared" si="1066"/>
        <v>1050.8600000000151</v>
      </c>
      <c r="U488" s="362"/>
      <c r="V488" s="365">
        <v>37418.400000000001</v>
      </c>
      <c r="W488" s="365">
        <v>44411.24</v>
      </c>
      <c r="X488" s="100">
        <f t="shared" si="1073"/>
        <v>2.1806479272853466E-2</v>
      </c>
      <c r="Y488" s="100">
        <f t="shared" si="1074"/>
        <v>2.2959867048874302E-2</v>
      </c>
      <c r="Z488" s="35">
        <f t="shared" si="1075"/>
        <v>81829.64</v>
      </c>
      <c r="AA488" s="100">
        <f t="shared" si="1076"/>
        <v>6.6358186377764861E-2</v>
      </c>
      <c r="AB488" s="100">
        <f t="shared" si="1077"/>
        <v>3.705373214330752E-3</v>
      </c>
      <c r="AC488" s="100">
        <f t="shared" si="1078"/>
        <v>2.2432132223309399E-2</v>
      </c>
      <c r="AD488" s="100"/>
      <c r="AE488" s="100"/>
      <c r="AF488" s="369">
        <v>0</v>
      </c>
      <c r="AG488" s="100"/>
      <c r="AH488" s="100"/>
      <c r="AI488" s="100" t="e">
        <f t="shared" si="1064"/>
        <v>#DIV/0!</v>
      </c>
      <c r="AJ488" s="100"/>
    </row>
    <row r="489" spans="2:36">
      <c r="B489" s="125">
        <v>42636</v>
      </c>
      <c r="C489" s="365">
        <v>153198.84</v>
      </c>
      <c r="D489" s="100">
        <f t="shared" si="1067"/>
        <v>8.5872080606907819E-2</v>
      </c>
      <c r="E489" s="100">
        <f t="shared" si="1068"/>
        <v>1.027687533240626E-2</v>
      </c>
      <c r="F489" s="100">
        <f t="shared" si="1061"/>
        <v>1.502520322687694E-2</v>
      </c>
      <c r="G489" s="110">
        <f t="shared" si="1059"/>
        <v>103.52999999999884</v>
      </c>
      <c r="H489" s="100">
        <f t="shared" ref="H489:H552" si="1079">(C489-C514)/C514</f>
        <v>4.2684576475265211E-2</v>
      </c>
      <c r="I489" s="100"/>
      <c r="J489" s="362">
        <f t="shared" si="1060"/>
        <v>103.52999999999884</v>
      </c>
      <c r="K489" s="362"/>
      <c r="L489" s="365">
        <v>6292.64</v>
      </c>
      <c r="M489" s="100">
        <f t="shared" si="1069"/>
        <v>-9.4495700233129913E-3</v>
      </c>
      <c r="N489" s="100">
        <f t="shared" si="1070"/>
        <v>-5.2011369780286957E-3</v>
      </c>
      <c r="O489" s="362">
        <f t="shared" si="1065"/>
        <v>-17.369999999999891</v>
      </c>
      <c r="P489" s="362"/>
      <c r="Q489" s="365">
        <v>159388.53</v>
      </c>
      <c r="R489" s="100">
        <f t="shared" si="1071"/>
        <v>2.3057419795737149E-2</v>
      </c>
      <c r="S489" s="100">
        <f t="shared" si="1072"/>
        <v>1.6552381352185131E-3</v>
      </c>
      <c r="T489" s="362">
        <f t="shared" si="1066"/>
        <v>1554.25</v>
      </c>
      <c r="U489" s="362"/>
      <c r="V489" s="365">
        <v>37704.71</v>
      </c>
      <c r="W489" s="365">
        <v>42935</v>
      </c>
      <c r="X489" s="100">
        <f t="shared" si="1073"/>
        <v>3.7088472399976827E-2</v>
      </c>
      <c r="Y489" s="100">
        <f t="shared" si="1074"/>
        <v>1.0113129847354945E-2</v>
      </c>
      <c r="Z489" s="35">
        <f t="shared" si="1075"/>
        <v>80639.709999999992</v>
      </c>
      <c r="AA489" s="100">
        <f t="shared" si="1076"/>
        <v>4.4832601382101718E-2</v>
      </c>
      <c r="AB489" s="100">
        <f t="shared" si="1077"/>
        <v>7.7822212779783276E-3</v>
      </c>
      <c r="AC489" s="100">
        <f t="shared" si="1078"/>
        <v>2.2549166925031113E-2</v>
      </c>
      <c r="AD489" s="100"/>
      <c r="AE489" s="100"/>
      <c r="AF489" s="369">
        <v>0</v>
      </c>
      <c r="AG489" s="100"/>
      <c r="AH489" s="100"/>
      <c r="AI489" s="100" t="e">
        <f t="shared" si="1064"/>
        <v>#DIV/0!</v>
      </c>
      <c r="AJ489" s="100"/>
    </row>
    <row r="490" spans="2:36">
      <c r="B490" s="125">
        <v>42629</v>
      </c>
      <c r="C490" s="365">
        <v>153095.31</v>
      </c>
      <c r="D490" s="100">
        <f t="shared" si="1067"/>
        <v>8.3421250483343812E-2</v>
      </c>
      <c r="E490" s="100">
        <f t="shared" si="1068"/>
        <v>1.4294705696456127E-2</v>
      </c>
      <c r="F490" s="100">
        <f t="shared" si="1061"/>
        <v>1.6432991677011018E-2</v>
      </c>
      <c r="G490" s="110">
        <f t="shared" si="1059"/>
        <v>-449.3300000000163</v>
      </c>
      <c r="H490" s="100">
        <f t="shared" si="1079"/>
        <v>4.5509749762448183E-2</v>
      </c>
      <c r="I490" s="100"/>
      <c r="J490" s="362">
        <f t="shared" si="1060"/>
        <v>-449.3300000000163</v>
      </c>
      <c r="K490" s="362"/>
      <c r="L490" s="365">
        <v>6310.01</v>
      </c>
      <c r="M490" s="100">
        <f t="shared" si="1069"/>
        <v>-9.8761170258670795E-3</v>
      </c>
      <c r="N490" s="100">
        <f t="shared" si="1070"/>
        <v>-1.3926672902018231E-3</v>
      </c>
      <c r="O490" s="362">
        <f t="shared" si="1065"/>
        <v>-48.399999999999636</v>
      </c>
      <c r="P490" s="362"/>
      <c r="Q490" s="365">
        <v>157834.28</v>
      </c>
      <c r="R490" s="100">
        <f t="shared" si="1071"/>
        <v>1.0524717200965244E-2</v>
      </c>
      <c r="S490" s="100">
        <f t="shared" si="1072"/>
        <v>-4.2861282202187297E-3</v>
      </c>
      <c r="T490" s="362">
        <f t="shared" si="1066"/>
        <v>-133.54999999998836</v>
      </c>
      <c r="U490" s="362"/>
      <c r="V490" s="365">
        <v>37171.480000000003</v>
      </c>
      <c r="W490" s="365">
        <v>44255.14</v>
      </c>
      <c r="X490" s="100">
        <f t="shared" si="1073"/>
        <v>3.7644593101515418E-2</v>
      </c>
      <c r="Y490" s="100">
        <f t="shared" si="1074"/>
        <v>4.5817064003423683E-2</v>
      </c>
      <c r="Z490" s="35">
        <f t="shared" si="1075"/>
        <v>81426.62</v>
      </c>
      <c r="AA490" s="100">
        <f t="shared" si="1076"/>
        <v>7.2912878440499776E-2</v>
      </c>
      <c r="AB490" s="100">
        <f t="shared" si="1077"/>
        <v>2.9924970336094602E-2</v>
      </c>
      <c r="AC490" s="100">
        <f t="shared" si="1078"/>
        <v>4.2070395589823034E-2</v>
      </c>
      <c r="AD490" s="100"/>
      <c r="AE490" s="100"/>
      <c r="AF490" s="369">
        <v>0</v>
      </c>
      <c r="AG490" s="100"/>
      <c r="AH490" s="100"/>
      <c r="AI490" s="100" t="e">
        <f t="shared" si="1064"/>
        <v>#DIV/0!</v>
      </c>
      <c r="AJ490" s="100"/>
    </row>
    <row r="491" spans="2:36">
      <c r="B491" s="125">
        <v>42622</v>
      </c>
      <c r="C491" s="365">
        <v>153544.64000000001</v>
      </c>
      <c r="D491" s="100">
        <f t="shared" si="1067"/>
        <v>8.77571930676668E-2</v>
      </c>
      <c r="E491" s="100">
        <f t="shared" si="1068"/>
        <v>1.7932884357660734E-2</v>
      </c>
      <c r="F491" s="100">
        <f t="shared" si="1061"/>
        <v>2.0837920782073711E-2</v>
      </c>
      <c r="G491" s="110">
        <f t="shared" ref="G491:G554" si="1080">C491-C492</f>
        <v>1166.9500000000116</v>
      </c>
      <c r="H491" s="100">
        <f t="shared" si="1079"/>
        <v>5.1438682653018736E-2</v>
      </c>
      <c r="I491" s="100"/>
      <c r="J491" s="362">
        <f t="shared" si="1060"/>
        <v>1166.9500000000116</v>
      </c>
      <c r="K491" s="362"/>
      <c r="L491" s="365">
        <v>6358.41</v>
      </c>
      <c r="M491" s="100">
        <f t="shared" si="1069"/>
        <v>-5.4619423680617261E-3</v>
      </c>
      <c r="N491" s="100">
        <f t="shared" si="1070"/>
        <v>3.9362246347979775E-3</v>
      </c>
      <c r="O491" s="362">
        <f t="shared" si="1065"/>
        <v>15.359999999999673</v>
      </c>
      <c r="P491" s="362"/>
      <c r="Q491" s="365">
        <v>157967.82999999999</v>
      </c>
      <c r="R491" s="100">
        <f t="shared" si="1071"/>
        <v>6.8444950433721964E-3</v>
      </c>
      <c r="S491" s="100">
        <f t="shared" si="1072"/>
        <v>-7.9088280998346038E-3</v>
      </c>
      <c r="T491" s="362">
        <f t="shared" si="1066"/>
        <v>-1445.6900000000023</v>
      </c>
      <c r="U491" s="362"/>
      <c r="V491" s="365">
        <v>37955.93</v>
      </c>
      <c r="W491" s="365">
        <v>43172.34</v>
      </c>
      <c r="X491" s="100">
        <f t="shared" si="1073"/>
        <v>6.9926458628785729E-2</v>
      </c>
      <c r="Y491" s="100">
        <f t="shared" si="1074"/>
        <v>-1.9299021941796311E-2</v>
      </c>
      <c r="Z491" s="35">
        <f t="shared" si="1075"/>
        <v>81128.26999999999</v>
      </c>
      <c r="AA491" s="100">
        <f t="shared" si="1076"/>
        <v>6.2227874406976517E-2</v>
      </c>
      <c r="AB491" s="100">
        <f t="shared" si="1077"/>
        <v>1.8715993679883119E-2</v>
      </c>
      <c r="AC491" s="100">
        <f t="shared" si="1078"/>
        <v>2.0517454767897923E-2</v>
      </c>
      <c r="AD491" s="100"/>
      <c r="AE491" s="100"/>
      <c r="AF491" s="369">
        <v>0</v>
      </c>
      <c r="AG491" s="100"/>
      <c r="AH491" s="100"/>
      <c r="AI491" s="100" t="e">
        <f t="shared" si="1064"/>
        <v>#DIV/0!</v>
      </c>
      <c r="AJ491" s="100"/>
    </row>
    <row r="492" spans="2:36">
      <c r="B492" s="125">
        <v>42615</v>
      </c>
      <c r="C492" s="365">
        <v>152377.69</v>
      </c>
      <c r="D492" s="100">
        <f t="shared" si="1067"/>
        <v>8.2954291216352824E-2</v>
      </c>
      <c r="E492" s="100">
        <f t="shared" si="1068"/>
        <v>1.1467029113407029E-2</v>
      </c>
      <c r="F492" s="100">
        <f t="shared" si="1061"/>
        <v>1.7518232870303609E-2</v>
      </c>
      <c r="G492" s="110">
        <f t="shared" si="1080"/>
        <v>737.23999999999069</v>
      </c>
      <c r="H492" s="100">
        <f t="shared" si="1079"/>
        <v>4.5256205179536289E-2</v>
      </c>
      <c r="I492" s="100"/>
      <c r="J492" s="362">
        <f t="shared" si="1060"/>
        <v>737.23999999999069</v>
      </c>
      <c r="K492" s="362"/>
      <c r="L492" s="365">
        <v>6343.05</v>
      </c>
      <c r="M492" s="100">
        <f t="shared" si="1069"/>
        <v>-9.1306724986331047E-3</v>
      </c>
      <c r="N492" s="100">
        <f t="shared" si="1070"/>
        <v>2.9171805331562181E-3</v>
      </c>
      <c r="O492" s="362">
        <f t="shared" si="1065"/>
        <v>17.510000000000218</v>
      </c>
      <c r="P492" s="362"/>
      <c r="Q492" s="365">
        <v>159413.51999999999</v>
      </c>
      <c r="R492" s="100">
        <f t="shared" si="1071"/>
        <v>1.791519276235563E-2</v>
      </c>
      <c r="S492" s="100">
        <f t="shared" si="1072"/>
        <v>5.3753377244873139E-3</v>
      </c>
      <c r="T492" s="362">
        <f t="shared" si="1066"/>
        <v>288.37999999997555</v>
      </c>
      <c r="U492" s="362"/>
      <c r="V492" s="365">
        <v>37559.46</v>
      </c>
      <c r="W492" s="365">
        <v>43968.09</v>
      </c>
      <c r="X492" s="100">
        <f t="shared" si="1073"/>
        <v>5.0242641414995744E-2</v>
      </c>
      <c r="Y492" s="100">
        <f t="shared" si="1074"/>
        <v>-3.6104062457310371E-4</v>
      </c>
      <c r="Z492" s="35">
        <f t="shared" si="1075"/>
        <v>81527.549999999988</v>
      </c>
      <c r="AA492" s="100">
        <f t="shared" si="1076"/>
        <v>7.2802064768505662E-2</v>
      </c>
      <c r="AB492" s="100">
        <f t="shared" si="1077"/>
        <v>3.1447375562502225E-2</v>
      </c>
      <c r="AC492" s="100">
        <f t="shared" si="1078"/>
        <v>2.2332357158209252E-2</v>
      </c>
      <c r="AD492" s="100"/>
      <c r="AE492" s="100"/>
      <c r="AF492" s="369">
        <v>0</v>
      </c>
      <c r="AG492" s="100"/>
      <c r="AH492" s="100"/>
      <c r="AI492" s="100" t="e">
        <f t="shared" si="1064"/>
        <v>#DIV/0!</v>
      </c>
      <c r="AJ492" s="100"/>
    </row>
    <row r="493" spans="2:36">
      <c r="B493" s="125">
        <v>42608</v>
      </c>
      <c r="C493" s="365">
        <v>151640.45000000001</v>
      </c>
      <c r="D493" s="100">
        <f t="shared" si="1067"/>
        <v>8.0477600463312898E-2</v>
      </c>
      <c r="E493" s="100">
        <f t="shared" si="1068"/>
        <v>7.7553200736767769E-3</v>
      </c>
      <c r="F493" s="100">
        <f t="shared" si="1061"/>
        <v>1.4684374475772066E-2</v>
      </c>
      <c r="G493" s="110">
        <f t="shared" si="1080"/>
        <v>702.75</v>
      </c>
      <c r="H493" s="100">
        <f t="shared" si="1079"/>
        <v>4.3159172450608643E-2</v>
      </c>
      <c r="I493" s="100"/>
      <c r="J493" s="362">
        <f t="shared" si="1060"/>
        <v>702.75</v>
      </c>
      <c r="K493" s="362"/>
      <c r="L493" s="365">
        <v>6325.54</v>
      </c>
      <c r="M493" s="100">
        <f t="shared" si="1069"/>
        <v>-1.2253260066739474E-2</v>
      </c>
      <c r="N493" s="100">
        <f t="shared" si="1070"/>
        <v>-2.4994520128868219E-3</v>
      </c>
      <c r="O493" s="362">
        <f t="shared" si="1065"/>
        <v>6.7299999999995634</v>
      </c>
      <c r="P493" s="362"/>
      <c r="Q493" s="365">
        <v>159125.14000000001</v>
      </c>
      <c r="R493" s="100">
        <f t="shared" si="1071"/>
        <v>1.6098562974492903E-2</v>
      </c>
      <c r="S493" s="100">
        <f t="shared" si="1072"/>
        <v>2.831179782185069E-3</v>
      </c>
      <c r="T493" s="362">
        <f t="shared" si="1066"/>
        <v>611.45000000001164</v>
      </c>
      <c r="U493" s="362"/>
      <c r="V493" s="365">
        <v>37122.83</v>
      </c>
      <c r="W493" s="365">
        <v>42894.17</v>
      </c>
      <c r="X493" s="100">
        <f t="shared" si="1073"/>
        <v>5.31633912907305E-2</v>
      </c>
      <c r="Y493" s="100">
        <f t="shared" si="1074"/>
        <v>-9.5619128720882147E-3</v>
      </c>
      <c r="Z493" s="35">
        <f t="shared" si="1075"/>
        <v>80017</v>
      </c>
      <c r="AA493" s="100">
        <f t="shared" si="1076"/>
        <v>5.8044693948900022E-2</v>
      </c>
      <c r="AB493" s="100">
        <f t="shared" si="1077"/>
        <v>1.4228246922756422E-2</v>
      </c>
      <c r="AC493" s="100">
        <f t="shared" si="1078"/>
        <v>1.8583156519405696E-2</v>
      </c>
      <c r="AD493" s="100"/>
      <c r="AE493" s="100"/>
      <c r="AF493" s="369">
        <v>0</v>
      </c>
      <c r="AG493" s="100"/>
      <c r="AH493" s="100"/>
      <c r="AI493" s="100" t="e">
        <f t="shared" si="1064"/>
        <v>#DIV/0!</v>
      </c>
      <c r="AJ493" s="100"/>
    </row>
    <row r="494" spans="2:36">
      <c r="B494" s="125">
        <v>42601</v>
      </c>
      <c r="C494" s="365">
        <v>150937.70000000001</v>
      </c>
      <c r="D494" s="100">
        <f t="shared" si="1067"/>
        <v>7.9037367331749667E-2</v>
      </c>
      <c r="E494" s="100">
        <f t="shared" si="1068"/>
        <v>-1.8606120154429345E-3</v>
      </c>
      <c r="F494" s="100">
        <f t="shared" si="1061"/>
        <v>1.3370531549611231E-2</v>
      </c>
      <c r="G494" s="110">
        <f t="shared" si="1080"/>
        <v>98.050000000017462</v>
      </c>
      <c r="H494" s="100">
        <f t="shared" si="1079"/>
        <v>4.0931061989996284E-2</v>
      </c>
      <c r="I494" s="100"/>
      <c r="J494" s="362">
        <f t="shared" si="1060"/>
        <v>98.050000000017462</v>
      </c>
      <c r="K494" s="362"/>
      <c r="L494" s="365">
        <v>6318.81</v>
      </c>
      <c r="M494" s="100">
        <f t="shared" si="1069"/>
        <v>-1.1870730852953664E-2</v>
      </c>
      <c r="N494" s="100">
        <f t="shared" si="1070"/>
        <v>-4.8115085614926978E-3</v>
      </c>
      <c r="O494" s="362">
        <f t="shared" si="1065"/>
        <v>-14.669999999999163</v>
      </c>
      <c r="P494" s="362"/>
      <c r="Q494" s="365">
        <v>158513.69</v>
      </c>
      <c r="R494" s="100">
        <f t="shared" si="1071"/>
        <v>1.4924699411349763E-2</v>
      </c>
      <c r="S494" s="100">
        <f t="shared" si="1072"/>
        <v>6.3713301883000463E-4</v>
      </c>
      <c r="T494" s="362">
        <f t="shared" si="1066"/>
        <v>-713.44000000000233</v>
      </c>
      <c r="U494" s="362"/>
      <c r="V494" s="365">
        <v>36823.300000000003</v>
      </c>
      <c r="W494" s="365">
        <v>42237.43</v>
      </c>
      <c r="X494" s="100">
        <f t="shared" si="1073"/>
        <v>4.4544319373851504E-2</v>
      </c>
      <c r="Y494" s="100">
        <f t="shared" si="1074"/>
        <v>-3.8457102736312171E-3</v>
      </c>
      <c r="Z494" s="35">
        <f t="shared" si="1075"/>
        <v>79060.73000000001</v>
      </c>
      <c r="AA494" s="100">
        <f t="shared" si="1076"/>
        <v>6.2950675967735625E-2</v>
      </c>
      <c r="AB494" s="100">
        <f t="shared" si="1077"/>
        <v>1.2232199774330493E-2</v>
      </c>
      <c r="AC494" s="100">
        <f t="shared" si="1078"/>
        <v>1.8122306704388216E-2</v>
      </c>
      <c r="AD494" s="100"/>
      <c r="AE494" s="100"/>
      <c r="AF494" s="369">
        <v>0</v>
      </c>
      <c r="AG494" s="100"/>
      <c r="AH494" s="100"/>
      <c r="AI494" s="100" t="e">
        <f t="shared" si="1064"/>
        <v>#DIV/0!</v>
      </c>
      <c r="AJ494" s="100"/>
    </row>
    <row r="495" spans="2:36">
      <c r="B495" s="125">
        <v>42594</v>
      </c>
      <c r="C495" s="365">
        <v>150839.65</v>
      </c>
      <c r="D495" s="100">
        <f t="shared" si="1067"/>
        <v>7.9832246196596249E-2</v>
      </c>
      <c r="E495" s="100">
        <f t="shared" si="1068"/>
        <v>-1.291954078391776E-3</v>
      </c>
      <c r="F495" s="100">
        <f t="shared" si="1061"/>
        <v>1.2193864161040414E-2</v>
      </c>
      <c r="G495" s="110">
        <f t="shared" si="1080"/>
        <v>189.47000000000116</v>
      </c>
      <c r="H495" s="100">
        <f t="shared" si="1079"/>
        <v>4.265429542907978E-2</v>
      </c>
      <c r="I495" s="100"/>
      <c r="J495" s="362">
        <f t="shared" si="1060"/>
        <v>189.47000000000116</v>
      </c>
      <c r="K495" s="362"/>
      <c r="L495" s="365">
        <v>6333.48</v>
      </c>
      <c r="M495" s="100">
        <f t="shared" si="1069"/>
        <v>-1.1050474294413934E-2</v>
      </c>
      <c r="N495" s="100">
        <f t="shared" si="1070"/>
        <v>-6.2011611485957062E-3</v>
      </c>
      <c r="O495" s="362">
        <f t="shared" si="1065"/>
        <v>8.8799999999991996</v>
      </c>
      <c r="P495" s="362"/>
      <c r="Q495" s="365">
        <v>159227.13</v>
      </c>
      <c r="R495" s="100">
        <f t="shared" si="1071"/>
        <v>1.4229534414836735E-2</v>
      </c>
      <c r="S495" s="100">
        <f t="shared" si="1072"/>
        <v>6.2851772463338547E-3</v>
      </c>
      <c r="T495" s="362">
        <f t="shared" si="1066"/>
        <v>665.92999999999302</v>
      </c>
      <c r="U495" s="362"/>
      <c r="V495" s="365">
        <v>36244.01</v>
      </c>
      <c r="W495" s="365">
        <v>43393.760000000002</v>
      </c>
      <c r="X495" s="100">
        <f t="shared" si="1073"/>
        <v>3.3112965986010628E-2</v>
      </c>
      <c r="Y495" s="100">
        <f t="shared" si="1074"/>
        <v>-3.6255793694201653E-3</v>
      </c>
      <c r="Z495" s="35">
        <f t="shared" si="1075"/>
        <v>79637.77</v>
      </c>
      <c r="AA495" s="100">
        <f t="shared" si="1076"/>
        <v>4.8114459830849297E-2</v>
      </c>
      <c r="AB495" s="100">
        <f t="shared" si="1077"/>
        <v>-4.172157476099611E-4</v>
      </c>
      <c r="AC495" s="100">
        <f t="shared" si="1078"/>
        <v>1.2765217687669146E-2</v>
      </c>
      <c r="AD495" s="100"/>
      <c r="AE495" s="100"/>
      <c r="AF495" s="369">
        <v>0</v>
      </c>
      <c r="AG495" s="100"/>
      <c r="AH495" s="100"/>
      <c r="AI495" s="100" t="e">
        <f t="shared" si="1064"/>
        <v>#DIV/0!</v>
      </c>
      <c r="AJ495" s="100"/>
    </row>
    <row r="496" spans="2:36">
      <c r="B496" s="125">
        <v>42587</v>
      </c>
      <c r="C496" s="365">
        <v>150650.18</v>
      </c>
      <c r="D496" s="100">
        <f t="shared" si="1067"/>
        <v>8.2280442989464089E-2</v>
      </c>
      <c r="E496" s="100">
        <f t="shared" si="1068"/>
        <v>-2.979278340520143E-3</v>
      </c>
      <c r="F496" s="100">
        <f t="shared" si="1061"/>
        <v>1.4381303894202729E-2</v>
      </c>
      <c r="G496" s="110">
        <f t="shared" si="1080"/>
        <v>176.69999999998254</v>
      </c>
      <c r="H496" s="100">
        <f t="shared" si="1079"/>
        <v>4.2059159007731085E-2</v>
      </c>
      <c r="I496" s="100"/>
      <c r="J496" s="362">
        <f t="shared" ref="J496:J559" si="1081">C496-C497</f>
        <v>176.69999999998254</v>
      </c>
      <c r="K496" s="362"/>
      <c r="L496" s="365">
        <v>6324.6</v>
      </c>
      <c r="M496" s="100">
        <f t="shared" si="1069"/>
        <v>-1.1064271596907651E-2</v>
      </c>
      <c r="N496" s="100">
        <f t="shared" si="1070"/>
        <v>-1.1523319366147035E-2</v>
      </c>
      <c r="O496" s="362">
        <f t="shared" si="1065"/>
        <v>-16.789999999999964</v>
      </c>
      <c r="P496" s="362"/>
      <c r="Q496" s="365">
        <v>158561.20000000001</v>
      </c>
      <c r="R496" s="100">
        <f t="shared" si="1071"/>
        <v>1.4814541741996369E-2</v>
      </c>
      <c r="S496" s="100">
        <f t="shared" si="1072"/>
        <v>-2.0921296202294819E-4</v>
      </c>
      <c r="T496" s="362">
        <f t="shared" si="1066"/>
        <v>-114.69999999998254</v>
      </c>
      <c r="U496" s="362"/>
      <c r="V496" s="365">
        <v>36493.99</v>
      </c>
      <c r="W496" s="365">
        <v>42547.9</v>
      </c>
      <c r="X496" s="100">
        <f t="shared" si="1073"/>
        <v>4.077575374555592E-2</v>
      </c>
      <c r="Y496" s="100">
        <f t="shared" si="1074"/>
        <v>-1.0082073016041337E-2</v>
      </c>
      <c r="Z496" s="35">
        <f t="shared" si="1075"/>
        <v>79041.89</v>
      </c>
      <c r="AA496" s="100">
        <f t="shared" si="1076"/>
        <v>5.0629172791534928E-2</v>
      </c>
      <c r="AB496" s="100">
        <f t="shared" si="1077"/>
        <v>-1.9156760539872732E-2</v>
      </c>
      <c r="AC496" s="100">
        <f t="shared" si="1078"/>
        <v>1.2767302543927701E-2</v>
      </c>
      <c r="AD496" s="100"/>
      <c r="AE496" s="100"/>
      <c r="AF496" s="369">
        <v>0</v>
      </c>
      <c r="AG496" s="100"/>
      <c r="AH496" s="100"/>
      <c r="AI496" s="100" t="e">
        <f t="shared" si="1064"/>
        <v>#DIV/0!</v>
      </c>
      <c r="AJ496" s="100"/>
    </row>
    <row r="497" spans="2:36">
      <c r="B497" s="125">
        <v>42580</v>
      </c>
      <c r="C497" s="365">
        <v>150473.48000000001</v>
      </c>
      <c r="D497" s="100">
        <f t="shared" si="1067"/>
        <v>8.3350390409658581E-2</v>
      </c>
      <c r="E497" s="100">
        <f t="shared" si="1068"/>
        <v>-6.1484350716933958E-3</v>
      </c>
      <c r="F497" s="100">
        <f t="shared" ref="F497:F515" si="1082">(C497-C510)/C510</f>
        <v>1.5777638206559176E-2</v>
      </c>
      <c r="G497" s="110">
        <f t="shared" si="1080"/>
        <v>-745.57999999998719</v>
      </c>
      <c r="H497" s="100">
        <f t="shared" si="1079"/>
        <v>4.2899847404832131E-2</v>
      </c>
      <c r="I497" s="100"/>
      <c r="J497" s="362">
        <f t="shared" si="1081"/>
        <v>-745.57999999998719</v>
      </c>
      <c r="K497" s="362"/>
      <c r="L497" s="365">
        <v>6341.39</v>
      </c>
      <c r="M497" s="100">
        <f t="shared" si="1069"/>
        <v>-9.8802904755435871E-3</v>
      </c>
      <c r="N497" s="100">
        <f t="shared" si="1070"/>
        <v>-1.419159665955713E-2</v>
      </c>
      <c r="O497" s="362">
        <f t="shared" si="1065"/>
        <v>-7.9699999999993452</v>
      </c>
      <c r="P497" s="362"/>
      <c r="Q497" s="365">
        <v>158675.9</v>
      </c>
      <c r="R497" s="100">
        <f t="shared" si="1071"/>
        <v>1.6177479329302882E-2</v>
      </c>
      <c r="S497" s="100">
        <f t="shared" si="1072"/>
        <v>-1.1857920484076385E-3</v>
      </c>
      <c r="T497" s="362">
        <f t="shared" si="1066"/>
        <v>263.13999999998487</v>
      </c>
      <c r="U497" s="362"/>
      <c r="V497" s="365">
        <v>36028.71</v>
      </c>
      <c r="W497" s="365">
        <v>42865.760000000002</v>
      </c>
      <c r="X497" s="100">
        <f t="shared" si="1073"/>
        <v>3.0710729530733758E-2</v>
      </c>
      <c r="Y497" s="100">
        <f t="shared" si="1074"/>
        <v>-1.0064302533211174E-2</v>
      </c>
      <c r="Z497" s="35">
        <f t="shared" si="1075"/>
        <v>78894.47</v>
      </c>
      <c r="AA497" s="100">
        <f t="shared" si="1076"/>
        <v>4.5504914880128262E-2</v>
      </c>
      <c r="AB497" s="100">
        <f t="shared" si="1077"/>
        <v>-1.4241768841609001E-2</v>
      </c>
      <c r="AC497" s="100">
        <f t="shared" si="1078"/>
        <v>8.1488157510207961E-3</v>
      </c>
      <c r="AD497" s="100"/>
      <c r="AE497" s="100"/>
      <c r="AF497" s="369">
        <v>0</v>
      </c>
      <c r="AG497" s="100"/>
      <c r="AH497" s="100"/>
      <c r="AI497" s="100" t="e">
        <f t="shared" si="1064"/>
        <v>#DIV/0!</v>
      </c>
      <c r="AJ497" s="100"/>
    </row>
    <row r="498" spans="2:36">
      <c r="B498" s="125">
        <v>42573</v>
      </c>
      <c r="C498" s="365">
        <v>151219.06</v>
      </c>
      <c r="D498" s="100">
        <f t="shared" si="1067"/>
        <v>9.1685630990203743E-2</v>
      </c>
      <c r="E498" s="100">
        <f t="shared" si="1068"/>
        <v>1.9080895669790897E-3</v>
      </c>
      <c r="F498" s="100">
        <f t="shared" si="1082"/>
        <v>2.3711920448654149E-2</v>
      </c>
      <c r="G498" s="110">
        <f t="shared" si="1080"/>
        <v>184.27999999999884</v>
      </c>
      <c r="H498" s="100">
        <f t="shared" si="1079"/>
        <v>4.966700873723761E-2</v>
      </c>
      <c r="I498" s="100"/>
      <c r="J498" s="362">
        <f t="shared" si="1081"/>
        <v>184.27999999999884</v>
      </c>
      <c r="K498" s="362"/>
      <c r="L498" s="365">
        <v>6349.36</v>
      </c>
      <c r="M498" s="100">
        <f t="shared" si="1069"/>
        <v>-4.557547860523768E-3</v>
      </c>
      <c r="N498" s="100">
        <f t="shared" si="1070"/>
        <v>-6.6195532622930157E-3</v>
      </c>
      <c r="O498" s="362">
        <f t="shared" si="1065"/>
        <v>-23.640000000000327</v>
      </c>
      <c r="P498" s="362"/>
      <c r="Q498" s="365">
        <v>158412.76</v>
      </c>
      <c r="R498" s="100">
        <f t="shared" si="1071"/>
        <v>1.905937845730182E-2</v>
      </c>
      <c r="S498" s="100">
        <f t="shared" si="1072"/>
        <v>-1.6479045369934111E-3</v>
      </c>
      <c r="T498" s="362">
        <f t="shared" si="1066"/>
        <v>180.15000000002328</v>
      </c>
      <c r="U498" s="362"/>
      <c r="V498" s="365">
        <v>36004.639999999999</v>
      </c>
      <c r="W498" s="365">
        <v>42100.69</v>
      </c>
      <c r="X498" s="100">
        <f t="shared" si="1073"/>
        <v>2.7471621181223097E-2</v>
      </c>
      <c r="Y498" s="100">
        <f t="shared" si="1074"/>
        <v>5.9678482652596263E-3</v>
      </c>
      <c r="Z498" s="35">
        <f t="shared" si="1075"/>
        <v>78105.33</v>
      </c>
      <c r="AA498" s="100">
        <f t="shared" si="1076"/>
        <v>6.4340222228884497E-2</v>
      </c>
      <c r="AB498" s="100">
        <f t="shared" si="1077"/>
        <v>-9.5879545709595167E-3</v>
      </c>
      <c r="AC498" s="100">
        <f t="shared" si="1078"/>
        <v>1.5767643596789331E-2</v>
      </c>
      <c r="AD498" s="100"/>
      <c r="AE498" s="100"/>
      <c r="AF498" s="369">
        <v>0</v>
      </c>
      <c r="AG498" s="100"/>
      <c r="AH498" s="100"/>
      <c r="AI498" s="100" t="e">
        <f t="shared" si="1064"/>
        <v>#DIV/0!</v>
      </c>
      <c r="AJ498" s="100"/>
    </row>
    <row r="499" spans="2:36">
      <c r="B499" s="125">
        <v>42566</v>
      </c>
      <c r="C499" s="365">
        <v>151034.78</v>
      </c>
      <c r="D499" s="100">
        <f t="shared" si="1067"/>
        <v>9.0063944593044606E-2</v>
      </c>
      <c r="E499" s="100">
        <f t="shared" si="1068"/>
        <v>2.7526857790692045E-3</v>
      </c>
      <c r="F499" s="100">
        <f t="shared" si="1082"/>
        <v>2.3666948641171286E-2</v>
      </c>
      <c r="G499" s="110">
        <f t="shared" si="1080"/>
        <v>-65.570000000006985</v>
      </c>
      <c r="H499" s="100">
        <f t="shared" si="1079"/>
        <v>5.0525820116971057E-2</v>
      </c>
      <c r="I499" s="100"/>
      <c r="J499" s="362">
        <f t="shared" si="1081"/>
        <v>-65.570000000006985</v>
      </c>
      <c r="K499" s="362"/>
      <c r="L499" s="365">
        <v>6373</v>
      </c>
      <c r="M499" s="100">
        <f t="shared" si="1069"/>
        <v>-4.4318638041544066E-3</v>
      </c>
      <c r="N499" s="100">
        <f t="shared" si="1070"/>
        <v>1.3748674234984484E-3</v>
      </c>
      <c r="O499" s="362">
        <f t="shared" si="1065"/>
        <v>-25.329999999999927</v>
      </c>
      <c r="P499" s="362"/>
      <c r="Q499" s="365">
        <v>158232.60999999999</v>
      </c>
      <c r="R499" s="100">
        <f t="shared" si="1071"/>
        <v>2.2857180903946957E-2</v>
      </c>
      <c r="S499" s="100">
        <f t="shared" si="1072"/>
        <v>2.3066672088901999E-3</v>
      </c>
      <c r="T499" s="362">
        <f t="shared" si="1066"/>
        <v>-361.77000000001863</v>
      </c>
      <c r="U499" s="362"/>
      <c r="V499" s="365">
        <v>35947.74</v>
      </c>
      <c r="W499" s="365">
        <v>43723.27</v>
      </c>
      <c r="X499" s="100">
        <f t="shared" si="1073"/>
        <v>3.5261883004884503E-2</v>
      </c>
      <c r="Y499" s="100">
        <f t="shared" si="1074"/>
        <v>2.0035241308244231E-2</v>
      </c>
      <c r="Z499" s="35">
        <f t="shared" si="1075"/>
        <v>79671.009999999995</v>
      </c>
      <c r="AA499" s="100">
        <f t="shared" si="1076"/>
        <v>7.8907098704325815E-2</v>
      </c>
      <c r="AB499" s="100">
        <f t="shared" si="1077"/>
        <v>1.9602691450790244E-2</v>
      </c>
      <c r="AC499" s="100">
        <f t="shared" si="1078"/>
        <v>2.6849710908158134E-2</v>
      </c>
      <c r="AD499" s="100"/>
      <c r="AE499" s="100"/>
      <c r="AF499" s="369">
        <v>0</v>
      </c>
      <c r="AG499" s="100"/>
      <c r="AH499" s="100"/>
      <c r="AI499" s="100" t="e">
        <f t="shared" si="1064"/>
        <v>#DIV/0!</v>
      </c>
      <c r="AJ499" s="100"/>
    </row>
    <row r="500" spans="2:36">
      <c r="B500" s="125">
        <v>42559</v>
      </c>
      <c r="C500" s="365">
        <v>151100.35</v>
      </c>
      <c r="D500" s="100">
        <f t="shared" si="1067"/>
        <v>9.064612512951857E-2</v>
      </c>
      <c r="E500" s="100">
        <f t="shared" si="1068"/>
        <v>4.5871163164250056E-3</v>
      </c>
      <c r="F500" s="100">
        <f t="shared" si="1082"/>
        <v>2.5942432201725808E-2</v>
      </c>
      <c r="G500" s="110">
        <f t="shared" si="1080"/>
        <v>-304.02999999999884</v>
      </c>
      <c r="H500" s="100">
        <f t="shared" si="1079"/>
        <v>5.1655441726626304E-2</v>
      </c>
      <c r="I500" s="100"/>
      <c r="J500" s="362">
        <f t="shared" si="1081"/>
        <v>-304.02999999999884</v>
      </c>
      <c r="K500" s="362"/>
      <c r="L500" s="365">
        <v>6398.33</v>
      </c>
      <c r="M500" s="100">
        <f t="shared" si="1069"/>
        <v>-1.2238201608761781E-3</v>
      </c>
      <c r="N500" s="100">
        <f t="shared" si="1070"/>
        <v>4.16838649229327E-3</v>
      </c>
      <c r="O500" s="362">
        <f t="shared" si="1065"/>
        <v>-34.350000000000364</v>
      </c>
      <c r="P500" s="362"/>
      <c r="Q500" s="365">
        <v>158594.38</v>
      </c>
      <c r="R500" s="100">
        <f t="shared" si="1071"/>
        <v>1.7822602636382356E-2</v>
      </c>
      <c r="S500" s="100">
        <f t="shared" si="1072"/>
        <v>1.5794064945442395E-3</v>
      </c>
      <c r="T500" s="362">
        <f t="shared" si="1066"/>
        <v>-269.89999999999418</v>
      </c>
      <c r="U500" s="362"/>
      <c r="V500" s="365">
        <v>35965.129999999997</v>
      </c>
      <c r="W500" s="365">
        <v>44620.52</v>
      </c>
      <c r="X500" s="100">
        <f t="shared" si="1073"/>
        <v>3.145754907184916E-2</v>
      </c>
      <c r="Y500" s="100">
        <f t="shared" si="1074"/>
        <v>5.6036746431775759E-2</v>
      </c>
      <c r="Z500" s="35">
        <f t="shared" si="1075"/>
        <v>80585.649999999994</v>
      </c>
      <c r="AA500" s="100">
        <f t="shared" si="1076"/>
        <v>9.152643156292159E-2</v>
      </c>
      <c r="AB500" s="100">
        <f t="shared" si="1077"/>
        <v>1.369180470404038E-2</v>
      </c>
      <c r="AC500" s="100">
        <f t="shared" si="1078"/>
        <v>4.492390989907151E-2</v>
      </c>
      <c r="AD500" s="100"/>
      <c r="AE500" s="100"/>
      <c r="AF500" s="369">
        <v>0</v>
      </c>
      <c r="AG500" s="100"/>
      <c r="AH500" s="100"/>
      <c r="AI500" s="100" t="e">
        <f t="shared" si="1064"/>
        <v>#DIV/0!</v>
      </c>
      <c r="AJ500" s="100"/>
    </row>
    <row r="501" spans="2:36">
      <c r="B501" s="125">
        <v>42552</v>
      </c>
      <c r="C501" s="365">
        <v>151404.38</v>
      </c>
      <c r="D501" s="100">
        <f t="shared" si="1067"/>
        <v>9.5294601489601047E-2</v>
      </c>
      <c r="E501" s="100">
        <f t="shared" si="1068"/>
        <v>1.1018851817637744E-2</v>
      </c>
      <c r="F501" s="100">
        <f t="shared" si="1082"/>
        <v>3.0471326263306713E-2</v>
      </c>
      <c r="G501" s="110">
        <f t="shared" si="1080"/>
        <v>473.30999999999767</v>
      </c>
      <c r="H501" s="100">
        <f t="shared" si="1079"/>
        <v>5.4539938221349116E-2</v>
      </c>
      <c r="I501" s="100"/>
      <c r="J501" s="362">
        <f t="shared" si="1081"/>
        <v>473.30999999999767</v>
      </c>
      <c r="K501" s="362"/>
      <c r="L501" s="365">
        <v>6432.68</v>
      </c>
      <c r="M501" s="100">
        <f t="shared" si="1069"/>
        <v>6.2571566228874272E-3</v>
      </c>
      <c r="N501" s="100">
        <f t="shared" si="1070"/>
        <v>1.0391862430338687E-2</v>
      </c>
      <c r="O501" s="362">
        <f t="shared" si="1065"/>
        <v>41.010000000000218</v>
      </c>
      <c r="P501" s="362"/>
      <c r="Q501" s="365">
        <v>158864.28</v>
      </c>
      <c r="R501" s="100">
        <f t="shared" si="1071"/>
        <v>2.2255562925515344E-2</v>
      </c>
      <c r="S501" s="100">
        <f t="shared" si="1072"/>
        <v>4.5939680455906844E-3</v>
      </c>
      <c r="T501" s="362">
        <f t="shared" si="1066"/>
        <v>190.04000000000815</v>
      </c>
      <c r="U501" s="362"/>
      <c r="V501" s="365">
        <v>36619.85</v>
      </c>
      <c r="W501" s="365">
        <v>43414.45</v>
      </c>
      <c r="X501" s="100">
        <f t="shared" si="1073"/>
        <v>5.0949747349153501E-2</v>
      </c>
      <c r="Y501" s="100">
        <f t="shared" si="1074"/>
        <v>1.2602707647410475E-2</v>
      </c>
      <c r="Z501" s="35">
        <f t="shared" si="1075"/>
        <v>80034.299999999988</v>
      </c>
      <c r="AA501" s="100">
        <f t="shared" si="1076"/>
        <v>7.6482942703867102E-2</v>
      </c>
      <c r="AB501" s="100">
        <f t="shared" si="1077"/>
        <v>3.6074256187910289E-3</v>
      </c>
      <c r="AC501" s="100">
        <f t="shared" si="1078"/>
        <v>2.9795293665033997E-2</v>
      </c>
      <c r="AD501" s="100"/>
      <c r="AE501" s="100"/>
      <c r="AF501" s="369">
        <v>0</v>
      </c>
      <c r="AG501" s="100"/>
      <c r="AH501" s="100"/>
      <c r="AI501" s="100" t="e">
        <f t="shared" si="1064"/>
        <v>#DIV/0!</v>
      </c>
      <c r="AJ501" s="100"/>
    </row>
    <row r="502" spans="2:36">
      <c r="B502" s="125">
        <v>42545</v>
      </c>
      <c r="C502" s="365">
        <v>150931.07</v>
      </c>
      <c r="D502" s="100">
        <f t="shared" si="1067"/>
        <v>9.2243361356019279E-2</v>
      </c>
      <c r="E502" s="100">
        <f t="shared" si="1068"/>
        <v>9.9376409916283031E-3</v>
      </c>
      <c r="F502" s="100">
        <f t="shared" si="1082"/>
        <v>3.0729845526153345E-2</v>
      </c>
      <c r="G502" s="110">
        <f t="shared" si="1080"/>
        <v>310.89999999999418</v>
      </c>
      <c r="H502" s="100">
        <f t="shared" si="1079"/>
        <v>5.1171264483972558E-2</v>
      </c>
      <c r="I502" s="100"/>
      <c r="J502" s="362">
        <f t="shared" si="1081"/>
        <v>310.89999999999418</v>
      </c>
      <c r="K502" s="362"/>
      <c r="L502" s="365">
        <v>6391.67</v>
      </c>
      <c r="M502" s="100">
        <f t="shared" si="1069"/>
        <v>1.8966795567726923E-3</v>
      </c>
      <c r="N502" s="100">
        <f t="shared" si="1070"/>
        <v>2.9940730534994292E-3</v>
      </c>
      <c r="O502" s="362">
        <f t="shared" si="1065"/>
        <v>27.420000000000073</v>
      </c>
      <c r="P502" s="362"/>
      <c r="Q502" s="365">
        <v>158674.23999999999</v>
      </c>
      <c r="R502" s="100">
        <f t="shared" si="1071"/>
        <v>2.3349572857937068E-2</v>
      </c>
      <c r="S502" s="100">
        <f t="shared" si="1072"/>
        <v>4.6942096347644124E-3</v>
      </c>
      <c r="T502" s="362">
        <f t="shared" si="1066"/>
        <v>805.77999999999884</v>
      </c>
      <c r="U502" s="362"/>
      <c r="V502" s="365">
        <v>36356.31</v>
      </c>
      <c r="W502" s="365">
        <v>42505.14</v>
      </c>
      <c r="X502" s="100">
        <f t="shared" si="1073"/>
        <v>5.036454469182703E-2</v>
      </c>
      <c r="Y502" s="100">
        <f t="shared" si="1074"/>
        <v>2.4839342706545836E-2</v>
      </c>
      <c r="Z502" s="35">
        <f t="shared" si="1075"/>
        <v>78861.45</v>
      </c>
      <c r="AA502" s="100">
        <f t="shared" si="1076"/>
        <v>6.8332029213724207E-2</v>
      </c>
      <c r="AB502" s="100">
        <f t="shared" si="1077"/>
        <v>3.873485243101884E-3</v>
      </c>
      <c r="AC502" s="100">
        <f t="shared" si="1078"/>
        <v>3.6450965901705566E-2</v>
      </c>
      <c r="AD502" s="100"/>
      <c r="AE502" s="100"/>
      <c r="AF502" s="369">
        <v>0</v>
      </c>
      <c r="AG502" s="100"/>
      <c r="AH502" s="100"/>
      <c r="AI502" s="100" t="e">
        <f t="shared" si="1064"/>
        <v>#DIV/0!</v>
      </c>
      <c r="AJ502" s="100"/>
    </row>
    <row r="503" spans="2:36">
      <c r="B503" s="125">
        <v>42538</v>
      </c>
      <c r="C503" s="365">
        <v>150620.17000000001</v>
      </c>
      <c r="D503" s="100">
        <f t="shared" si="1067"/>
        <v>9.2162153774401595E-2</v>
      </c>
      <c r="E503" s="100">
        <f t="shared" si="1068"/>
        <v>1.1238688114320069E-2</v>
      </c>
      <c r="F503" s="100">
        <f t="shared" si="1082"/>
        <v>3.1412578946251282E-2</v>
      </c>
      <c r="G503" s="110">
        <f t="shared" si="1080"/>
        <v>209.77000000001863</v>
      </c>
      <c r="H503" s="100">
        <f t="shared" si="1079"/>
        <v>5.2525961625542295E-2</v>
      </c>
      <c r="I503" s="100"/>
      <c r="J503" s="362">
        <f t="shared" si="1081"/>
        <v>209.77000000001863</v>
      </c>
      <c r="K503" s="362"/>
      <c r="L503" s="365">
        <v>6364.25</v>
      </c>
      <c r="M503" s="100">
        <f t="shared" si="1069"/>
        <v>-3.9689433314395832E-3</v>
      </c>
      <c r="N503" s="100">
        <f t="shared" si="1070"/>
        <v>3.9943649795785262E-3</v>
      </c>
      <c r="O503" s="362">
        <f t="shared" si="1065"/>
        <v>-7.5200000000004366</v>
      </c>
      <c r="P503" s="362"/>
      <c r="Q503" s="365">
        <v>157868.46</v>
      </c>
      <c r="R503" s="100">
        <f t="shared" si="1071"/>
        <v>2.0899775402445149E-2</v>
      </c>
      <c r="S503" s="100">
        <f t="shared" si="1072"/>
        <v>3.9772182010945527E-3</v>
      </c>
      <c r="T503" s="362">
        <f t="shared" si="1066"/>
        <v>-475.8300000000163</v>
      </c>
      <c r="U503" s="362"/>
      <c r="V503" s="365">
        <v>35822.94</v>
      </c>
      <c r="W503" s="365">
        <v>42316.33</v>
      </c>
      <c r="X503" s="100">
        <f t="shared" si="1073"/>
        <v>3.5521963433638691E-2</v>
      </c>
      <c r="Y503" s="100">
        <f t="shared" si="1074"/>
        <v>2.9167712461792016E-2</v>
      </c>
      <c r="Z503" s="35">
        <f t="shared" si="1075"/>
        <v>78139.27</v>
      </c>
      <c r="AA503" s="100">
        <f t="shared" si="1076"/>
        <v>6.4296851972822339E-2</v>
      </c>
      <c r="AB503" s="100">
        <f t="shared" si="1077"/>
        <v>6.2559986050849097E-3</v>
      </c>
      <c r="AC503" s="100">
        <f t="shared" si="1078"/>
        <v>3.2071110284577702E-2</v>
      </c>
      <c r="AD503" s="100"/>
      <c r="AE503" s="100"/>
      <c r="AF503" s="369">
        <v>0</v>
      </c>
      <c r="AG503" s="100"/>
      <c r="AH503" s="100"/>
      <c r="AI503" s="100" t="e">
        <f t="shared" si="1064"/>
        <v>#DIV/0!</v>
      </c>
      <c r="AJ503" s="100"/>
    </row>
    <row r="504" spans="2:36">
      <c r="B504" s="125">
        <v>42531</v>
      </c>
      <c r="C504" s="365">
        <v>150410.4</v>
      </c>
      <c r="D504" s="100">
        <f t="shared" si="1067"/>
        <v>9.2794109665785773E-2</v>
      </c>
      <c r="E504" s="100">
        <f t="shared" si="1068"/>
        <v>9.3134264499271455E-3</v>
      </c>
      <c r="F504" s="100">
        <f t="shared" si="1082"/>
        <v>3.1761302612843892E-2</v>
      </c>
      <c r="G504" s="110">
        <f t="shared" si="1080"/>
        <v>656.13999999998487</v>
      </c>
      <c r="H504" s="100">
        <f t="shared" si="1079"/>
        <v>5.322972902286844E-2</v>
      </c>
      <c r="I504" s="100"/>
      <c r="J504" s="362">
        <f t="shared" si="1081"/>
        <v>656.13999999998487</v>
      </c>
      <c r="K504" s="362"/>
      <c r="L504" s="365">
        <v>6371.77</v>
      </c>
      <c r="M504" s="100">
        <f t="shared" si="1069"/>
        <v>-5.8369401389881158E-3</v>
      </c>
      <c r="N504" s="100">
        <f t="shared" si="1070"/>
        <v>2.6010032665958571E-3</v>
      </c>
      <c r="O504" s="362">
        <f t="shared" si="1065"/>
        <v>5.25</v>
      </c>
      <c r="P504" s="362"/>
      <c r="Q504" s="365">
        <v>158344.29</v>
      </c>
      <c r="R504" s="100">
        <f t="shared" si="1071"/>
        <v>1.9065416061732381E-2</v>
      </c>
      <c r="S504" s="100">
        <f t="shared" si="1072"/>
        <v>1.1517928565955794E-3</v>
      </c>
      <c r="T504" s="362">
        <f t="shared" si="1066"/>
        <v>206.49000000001979</v>
      </c>
      <c r="U504" s="362"/>
      <c r="V504" s="365">
        <v>35475.269999999997</v>
      </c>
      <c r="W504" s="365">
        <v>44021.919999999998</v>
      </c>
      <c r="X504" s="100">
        <f t="shared" si="1073"/>
        <v>2.5428111171459152E-2</v>
      </c>
      <c r="Y504" s="100">
        <f t="shared" si="1074"/>
        <v>4.8243780104143576E-2</v>
      </c>
      <c r="Z504" s="35">
        <f t="shared" si="1075"/>
        <v>79497.19</v>
      </c>
      <c r="AA504" s="100">
        <f t="shared" si="1076"/>
        <v>6.6686927725716327E-2</v>
      </c>
      <c r="AB504" s="100">
        <f t="shared" si="1077"/>
        <v>1.097744118033432E-2</v>
      </c>
      <c r="AC504" s="100">
        <f t="shared" si="1078"/>
        <v>3.7938177172517365E-2</v>
      </c>
      <c r="AD504" s="100"/>
      <c r="AE504" s="100"/>
      <c r="AF504" s="369">
        <v>0</v>
      </c>
      <c r="AG504" s="100"/>
      <c r="AH504" s="100"/>
      <c r="AI504" s="100" t="e">
        <f t="shared" si="1064"/>
        <v>#DIV/0!</v>
      </c>
      <c r="AJ504" s="100"/>
    </row>
    <row r="505" spans="2:36">
      <c r="B505" s="125">
        <v>42524</v>
      </c>
      <c r="C505" s="365">
        <v>149754.26</v>
      </c>
      <c r="D505" s="100">
        <f t="shared" si="1067"/>
        <v>9.4084179327971793E-2</v>
      </c>
      <c r="E505" s="100">
        <f t="shared" si="1068"/>
        <v>8.3487555242978441E-3</v>
      </c>
      <c r="F505" s="100">
        <f t="shared" si="1082"/>
        <v>3.018376648548116E-2</v>
      </c>
      <c r="G505" s="110">
        <f t="shared" si="1080"/>
        <v>308.3300000000163</v>
      </c>
      <c r="H505" s="100">
        <f t="shared" si="1079"/>
        <v>4.9701220422574188E-2</v>
      </c>
      <c r="I505" s="100"/>
      <c r="J505" s="362">
        <f t="shared" si="1081"/>
        <v>308.3300000000163</v>
      </c>
      <c r="K505" s="362"/>
      <c r="L505" s="365">
        <v>6366.52</v>
      </c>
      <c r="M505" s="100">
        <f t="shared" si="1069"/>
        <v>-5.6600590995133006E-3</v>
      </c>
      <c r="N505" s="100">
        <f t="shared" si="1070"/>
        <v>3.8283004112112844E-3</v>
      </c>
      <c r="O505" s="362">
        <f t="shared" si="1065"/>
        <v>-6.069999999999709</v>
      </c>
      <c r="P505" s="362"/>
      <c r="Q505" s="365">
        <v>158137.79999999999</v>
      </c>
      <c r="R505" s="100">
        <f t="shared" si="1071"/>
        <v>2.3095535252225848E-2</v>
      </c>
      <c r="S505" s="100">
        <f t="shared" si="1072"/>
        <v>5.458762042672434E-3</v>
      </c>
      <c r="T505" s="362">
        <f t="shared" si="1066"/>
        <v>204.92999999999302</v>
      </c>
      <c r="U505" s="362"/>
      <c r="V505" s="365">
        <v>35762.65</v>
      </c>
      <c r="W505" s="365">
        <v>43983.97</v>
      </c>
      <c r="X505" s="100">
        <f t="shared" si="1073"/>
        <v>2.8022459591448955E-2</v>
      </c>
      <c r="Y505" s="100">
        <f t="shared" si="1074"/>
        <v>3.3335330276835058E-2</v>
      </c>
      <c r="Z505" s="35">
        <f t="shared" si="1075"/>
        <v>79746.62</v>
      </c>
      <c r="AA505" s="100">
        <f t="shared" si="1076"/>
        <v>7.7446051442089311E-2</v>
      </c>
      <c r="AB505" s="100">
        <f t="shared" si="1077"/>
        <v>2.1797039827813221E-2</v>
      </c>
      <c r="AC505" s="100">
        <f t="shared" si="1078"/>
        <v>3.0945979243689175E-2</v>
      </c>
      <c r="AD505" s="100"/>
      <c r="AE505" s="100"/>
      <c r="AF505" s="369">
        <v>0</v>
      </c>
      <c r="AG505" s="100"/>
      <c r="AH505" s="100"/>
      <c r="AI505" s="100" t="e">
        <f t="shared" si="1064"/>
        <v>#DIV/0!</v>
      </c>
      <c r="AJ505" s="100"/>
    </row>
    <row r="506" spans="2:36">
      <c r="B506" s="125">
        <v>42517</v>
      </c>
      <c r="C506" s="365">
        <v>149445.93</v>
      </c>
      <c r="D506" s="100">
        <f t="shared" si="1067"/>
        <v>9.7332238883802324E-2</v>
      </c>
      <c r="E506" s="100">
        <f t="shared" si="1068"/>
        <v>8.8411181490768397E-3</v>
      </c>
      <c r="F506" s="100">
        <f t="shared" si="1082"/>
        <v>3.0643176787393912E-2</v>
      </c>
      <c r="G506" s="110">
        <f t="shared" si="1080"/>
        <v>499.72000000000116</v>
      </c>
      <c r="H506" s="100">
        <f t="shared" si="1079"/>
        <v>4.9906738765270339E-2</v>
      </c>
      <c r="I506" s="100"/>
      <c r="J506" s="362">
        <f t="shared" si="1081"/>
        <v>499.72000000000116</v>
      </c>
      <c r="K506" s="362"/>
      <c r="L506" s="365">
        <v>6372.59</v>
      </c>
      <c r="M506" s="100">
        <f t="shared" si="1069"/>
        <v>-4.3030375945488546E-3</v>
      </c>
      <c r="N506" s="100">
        <f t="shared" si="1070"/>
        <v>4.0175891629077257E-3</v>
      </c>
      <c r="O506" s="362">
        <f t="shared" si="1065"/>
        <v>33.659999999999854</v>
      </c>
      <c r="P506" s="362"/>
      <c r="Q506" s="365">
        <v>157932.87</v>
      </c>
      <c r="R506" s="100">
        <f t="shared" si="1071"/>
        <v>2.2568683666651022E-2</v>
      </c>
      <c r="S506" s="100">
        <f t="shared" si="1072"/>
        <v>4.0173951927684236E-3</v>
      </c>
      <c r="T506" s="362">
        <f t="shared" si="1066"/>
        <v>689.79999999998836</v>
      </c>
      <c r="U506" s="362"/>
      <c r="V506" s="365">
        <v>35248.879999999997</v>
      </c>
      <c r="W506" s="365">
        <v>43308.28</v>
      </c>
      <c r="X506" s="100">
        <f t="shared" si="1073"/>
        <v>-2.1556952676332181E-3</v>
      </c>
      <c r="Y506" s="100">
        <f t="shared" si="1074"/>
        <v>3.8959780272030724E-2</v>
      </c>
      <c r="Z506" s="35">
        <f t="shared" si="1075"/>
        <v>78557.16</v>
      </c>
      <c r="AA506" s="100">
        <f t="shared" si="1076"/>
        <v>5.9345019003767006E-2</v>
      </c>
      <c r="AB506" s="100">
        <f t="shared" si="1077"/>
        <v>3.8385177410211794E-3</v>
      </c>
      <c r="AC506" s="100">
        <f t="shared" si="1078"/>
        <v>2.0099650301976715E-2</v>
      </c>
      <c r="AD506" s="100"/>
      <c r="AE506" s="100"/>
      <c r="AF506" s="369">
        <v>0</v>
      </c>
      <c r="AG506" s="100"/>
      <c r="AH506" s="100"/>
      <c r="AI506" s="100" t="e">
        <f t="shared" si="1064"/>
        <v>#DIV/0!</v>
      </c>
      <c r="AJ506" s="100"/>
    </row>
    <row r="507" spans="2:36">
      <c r="B507" s="125">
        <v>42510</v>
      </c>
      <c r="C507" s="365">
        <v>148946.21</v>
      </c>
      <c r="D507" s="100">
        <f t="shared" si="1067"/>
        <v>9.9236293624813329E-2</v>
      </c>
      <c r="E507" s="100">
        <f t="shared" si="1068"/>
        <v>8.3253439258816255E-3</v>
      </c>
      <c r="F507" s="100">
        <f t="shared" si="1082"/>
        <v>2.9566202549407634E-2</v>
      </c>
      <c r="G507" s="110">
        <f t="shared" si="1080"/>
        <v>-76.279999999998836</v>
      </c>
      <c r="H507" s="100">
        <f t="shared" si="1079"/>
        <v>4.8727683869453614E-2</v>
      </c>
      <c r="I507" s="100"/>
      <c r="J507" s="362">
        <f t="shared" si="1081"/>
        <v>-76.279999999998836</v>
      </c>
      <c r="K507" s="362"/>
      <c r="L507" s="365">
        <v>6338.93</v>
      </c>
      <c r="M507" s="100">
        <f t="shared" si="1069"/>
        <v>-7.0598370927317843E-3</v>
      </c>
      <c r="N507" s="100">
        <f t="shared" si="1070"/>
        <v>4.2282929673143777E-3</v>
      </c>
      <c r="O507" s="362">
        <f t="shared" si="1065"/>
        <v>-16.309999999999491</v>
      </c>
      <c r="P507" s="362"/>
      <c r="Q507" s="365">
        <v>157243.07</v>
      </c>
      <c r="R507" s="100">
        <f t="shared" si="1071"/>
        <v>2.068005148219014E-2</v>
      </c>
      <c r="S507" s="100">
        <f t="shared" si="1072"/>
        <v>2.9101301895313805E-3</v>
      </c>
      <c r="T507" s="362">
        <f t="shared" si="1066"/>
        <v>-919.04999999998836</v>
      </c>
      <c r="U507" s="362"/>
      <c r="V507" s="365">
        <v>35252.980000000003</v>
      </c>
      <c r="W507" s="365">
        <v>42400.49</v>
      </c>
      <c r="X507" s="100">
        <f t="shared" si="1073"/>
        <v>-6.8466850217812885E-3</v>
      </c>
      <c r="Y507" s="100">
        <f t="shared" si="1074"/>
        <v>2.9055432682471391E-2</v>
      </c>
      <c r="Z507" s="35">
        <f t="shared" si="1075"/>
        <v>77653.47</v>
      </c>
      <c r="AA507" s="100">
        <f t="shared" si="1076"/>
        <v>7.1372280332967303E-2</v>
      </c>
      <c r="AB507" s="100">
        <f t="shared" si="1077"/>
        <v>9.8911590158312079E-3</v>
      </c>
      <c r="AC507" s="100">
        <f t="shared" si="1078"/>
        <v>1.2440136366267576E-2</v>
      </c>
      <c r="AD507" s="100"/>
      <c r="AE507" s="100"/>
      <c r="AF507" s="369">
        <v>0</v>
      </c>
      <c r="AG507" s="100"/>
      <c r="AH507" s="100"/>
      <c r="AI507" s="100" t="e">
        <f t="shared" si="1064"/>
        <v>#DIV/0!</v>
      </c>
      <c r="AJ507" s="100"/>
    </row>
    <row r="508" spans="2:36">
      <c r="B508" s="125">
        <v>42503</v>
      </c>
      <c r="C508" s="365">
        <v>149022.49</v>
      </c>
      <c r="D508" s="100">
        <f t="shared" si="1067"/>
        <v>0.10126893591870267</v>
      </c>
      <c r="E508" s="100">
        <f t="shared" si="1068"/>
        <v>1.0028270423603446E-2</v>
      </c>
      <c r="F508" s="100">
        <f t="shared" si="1082"/>
        <v>3.0800299094485072E-2</v>
      </c>
      <c r="G508" s="110">
        <f t="shared" si="1080"/>
        <v>508.13999999998487</v>
      </c>
      <c r="H508" s="100">
        <f t="shared" si="1079"/>
        <v>5.1488563153808863E-2</v>
      </c>
      <c r="I508" s="100"/>
      <c r="J508" s="362">
        <f t="shared" si="1081"/>
        <v>508.13999999998487</v>
      </c>
      <c r="K508" s="362"/>
      <c r="L508" s="365">
        <v>6355.24</v>
      </c>
      <c r="M508" s="100">
        <f t="shared" si="1069"/>
        <v>-8.0415061591194974E-3</v>
      </c>
      <c r="N508" s="100">
        <f t="shared" si="1070"/>
        <v>7.7620914991222761E-3</v>
      </c>
      <c r="O508" s="362">
        <f t="shared" si="1065"/>
        <v>13</v>
      </c>
      <c r="P508" s="362"/>
      <c r="Q508" s="365">
        <v>158162.12</v>
      </c>
      <c r="R508" s="100">
        <f t="shared" si="1071"/>
        <v>2.9053119210393163E-2</v>
      </c>
      <c r="S508" s="100">
        <f t="shared" si="1072"/>
        <v>1.1860152258088929E-2</v>
      </c>
      <c r="T508" s="362">
        <f t="shared" si="1066"/>
        <v>882.86999999999534</v>
      </c>
      <c r="U508" s="362"/>
      <c r="V508" s="365">
        <v>35082.33</v>
      </c>
      <c r="W508" s="365">
        <v>43551.66</v>
      </c>
      <c r="X508" s="100">
        <f t="shared" si="1073"/>
        <v>-8.7631609878709108E-3</v>
      </c>
      <c r="Y508" s="100">
        <f t="shared" si="1074"/>
        <v>2.5057040896687272E-2</v>
      </c>
      <c r="Z508" s="35">
        <f t="shared" si="1075"/>
        <v>78633.990000000005</v>
      </c>
      <c r="AA508" s="100">
        <f t="shared" si="1076"/>
        <v>7.4096905588626749E-2</v>
      </c>
      <c r="AB508" s="100">
        <f t="shared" si="1077"/>
        <v>1.348394979623088E-2</v>
      </c>
      <c r="AC508" s="100">
        <f t="shared" si="1078"/>
        <v>9.6873967154916044E-3</v>
      </c>
      <c r="AD508" s="100"/>
      <c r="AE508" s="100"/>
      <c r="AF508" s="369">
        <v>0</v>
      </c>
      <c r="AG508" s="100"/>
      <c r="AH508" s="100"/>
      <c r="AI508" s="100" t="e">
        <f t="shared" si="1064"/>
        <v>#DIV/0!</v>
      </c>
      <c r="AJ508" s="100"/>
    </row>
    <row r="509" spans="2:36">
      <c r="B509" s="125">
        <v>42496</v>
      </c>
      <c r="C509" s="365">
        <v>148514.35</v>
      </c>
      <c r="D509" s="100">
        <f t="shared" si="1067"/>
        <v>0.10249405341731975</v>
      </c>
      <c r="E509" s="100">
        <f t="shared" si="1068"/>
        <v>8.3839875675892038E-3</v>
      </c>
      <c r="F509" s="100">
        <f t="shared" si="1082"/>
        <v>2.9321531956513703E-2</v>
      </c>
      <c r="G509" s="110">
        <f t="shared" si="1080"/>
        <v>378.11000000001513</v>
      </c>
      <c r="H509" s="100">
        <f t="shared" si="1079"/>
        <v>4.742286581764265E-2</v>
      </c>
      <c r="I509" s="100"/>
      <c r="J509" s="362">
        <f t="shared" si="1081"/>
        <v>378.11000000001513</v>
      </c>
      <c r="K509" s="362"/>
      <c r="L509" s="365">
        <v>6342.24</v>
      </c>
      <c r="M509" s="100">
        <f t="shared" si="1069"/>
        <v>-1.230291968529443E-2</v>
      </c>
      <c r="N509" s="100">
        <f t="shared" si="1070"/>
        <v>5.6767367960370964E-3</v>
      </c>
      <c r="O509" s="362">
        <f t="shared" si="1065"/>
        <v>-4.8500000000003638</v>
      </c>
      <c r="P509" s="362"/>
      <c r="Q509" s="365">
        <v>157279.25</v>
      </c>
      <c r="R509" s="100">
        <f t="shared" si="1071"/>
        <v>2.2218474243260223E-2</v>
      </c>
      <c r="S509" s="100">
        <f t="shared" si="1072"/>
        <v>2.8364952355155394E-3</v>
      </c>
      <c r="T509" s="362">
        <f t="shared" si="1066"/>
        <v>-21.679999999993015</v>
      </c>
      <c r="U509" s="362"/>
      <c r="V509" s="365">
        <v>35064.22</v>
      </c>
      <c r="W509" s="365">
        <v>42981.24</v>
      </c>
      <c r="X509" s="100">
        <f t="shared" si="1073"/>
        <v>-2.0714998684575832E-2</v>
      </c>
      <c r="Y509" s="100">
        <f t="shared" si="1074"/>
        <v>3.216972242207556E-2</v>
      </c>
      <c r="Z509" s="35">
        <f t="shared" si="1075"/>
        <v>78045.459999999992</v>
      </c>
      <c r="AA509" s="100">
        <f t="shared" si="1076"/>
        <v>7.3127918788984655E-2</v>
      </c>
      <c r="AB509" s="100">
        <f t="shared" si="1077"/>
        <v>1.1986218552206093E-2</v>
      </c>
      <c r="AC509" s="100">
        <f t="shared" si="1078"/>
        <v>7.7198022197722651E-3</v>
      </c>
      <c r="AD509" s="100"/>
      <c r="AE509" s="100"/>
      <c r="AF509" s="369">
        <v>0</v>
      </c>
      <c r="AG509" s="100"/>
      <c r="AH509" s="100"/>
      <c r="AI509" s="100" t="e">
        <f t="shared" si="1064"/>
        <v>#DIV/0!</v>
      </c>
      <c r="AJ509" s="100"/>
    </row>
    <row r="510" spans="2:36">
      <c r="B510" s="125">
        <v>42489</v>
      </c>
      <c r="C510" s="365">
        <v>148136.24</v>
      </c>
      <c r="D510" s="100">
        <f t="shared" si="1067"/>
        <v>0.10400507494517083</v>
      </c>
      <c r="E510" s="100">
        <f t="shared" si="1068"/>
        <v>8.2280823081835024E-3</v>
      </c>
      <c r="F510" s="100">
        <f t="shared" si="1082"/>
        <v>2.8268023398515509E-2</v>
      </c>
      <c r="G510" s="110">
        <f t="shared" si="1080"/>
        <v>419.81999999997788</v>
      </c>
      <c r="H510" s="100">
        <f t="shared" si="1079"/>
        <v>4.6187371589140561E-2</v>
      </c>
      <c r="I510" s="100"/>
      <c r="J510" s="362">
        <f t="shared" si="1081"/>
        <v>419.81999999997788</v>
      </c>
      <c r="K510" s="362"/>
      <c r="L510" s="365">
        <v>6347.09</v>
      </c>
      <c r="M510" s="100">
        <f t="shared" si="1069"/>
        <v>-1.2579438234584848E-2</v>
      </c>
      <c r="N510" s="100">
        <f t="shared" si="1070"/>
        <v>5.756834359094614E-3</v>
      </c>
      <c r="O510" s="362">
        <f t="shared" si="1065"/>
        <v>34.850000000000364</v>
      </c>
      <c r="P510" s="362"/>
      <c r="Q510" s="365">
        <v>157300.93</v>
      </c>
      <c r="R510" s="100">
        <f t="shared" si="1071"/>
        <v>1.6681032398905692E-2</v>
      </c>
      <c r="S510" s="100">
        <f t="shared" si="1072"/>
        <v>4.1544810719275392E-3</v>
      </c>
      <c r="T510" s="362">
        <f t="shared" si="1066"/>
        <v>514.13000000000466</v>
      </c>
      <c r="U510" s="362"/>
      <c r="V510" s="365">
        <v>34955.21</v>
      </c>
      <c r="W510" s="365">
        <v>43301.56</v>
      </c>
      <c r="X510" s="100">
        <f t="shared" si="1073"/>
        <v>-1.136995499080533E-2</v>
      </c>
      <c r="Y510" s="100">
        <f t="shared" si="1074"/>
        <v>3.6735506935821838E-2</v>
      </c>
      <c r="Z510" s="35">
        <f t="shared" si="1075"/>
        <v>78256.76999999999</v>
      </c>
      <c r="AA510" s="100">
        <f t="shared" si="1076"/>
        <v>6.7296169181471605E-2</v>
      </c>
      <c r="AB510" s="100">
        <f t="shared" si="1077"/>
        <v>6.9239493995327424E-3</v>
      </c>
      <c r="AC510" s="100">
        <f t="shared" si="1078"/>
        <v>1.4681857009269527E-2</v>
      </c>
      <c r="AD510" s="100"/>
      <c r="AE510" s="100"/>
      <c r="AF510" s="369">
        <v>0</v>
      </c>
      <c r="AG510" s="100"/>
      <c r="AH510" s="100"/>
      <c r="AI510" s="100" t="e">
        <f t="shared" si="1064"/>
        <v>#DIV/0!</v>
      </c>
      <c r="AJ510" s="100"/>
    </row>
    <row r="511" spans="2:36">
      <c r="B511" s="125">
        <v>42482</v>
      </c>
      <c r="C511" s="365">
        <v>147716.42000000001</v>
      </c>
      <c r="D511" s="100">
        <f t="shared" si="1067"/>
        <v>0.10753975284589964</v>
      </c>
      <c r="E511" s="100">
        <f t="shared" si="1068"/>
        <v>8.7765412931637924E-3</v>
      </c>
      <c r="F511" s="100">
        <f t="shared" si="1082"/>
        <v>2.7444892264172269E-2</v>
      </c>
      <c r="G511" s="110">
        <f t="shared" si="1080"/>
        <v>173.52999999999884</v>
      </c>
      <c r="H511" s="100">
        <f t="shared" si="1079"/>
        <v>4.3530961449313975E-2</v>
      </c>
      <c r="I511" s="100"/>
      <c r="J511" s="362">
        <f t="shared" si="1081"/>
        <v>173.52999999999884</v>
      </c>
      <c r="K511" s="362"/>
      <c r="L511" s="365">
        <v>6312.24</v>
      </c>
      <c r="M511" s="100">
        <f t="shared" si="1069"/>
        <v>-1.5334121618459628E-2</v>
      </c>
      <c r="N511" s="100">
        <f t="shared" si="1070"/>
        <v>4.0322003407089121E-3</v>
      </c>
      <c r="O511" s="362">
        <f t="shared" si="1065"/>
        <v>5.9499999999998181</v>
      </c>
      <c r="P511" s="362"/>
      <c r="Q511" s="365">
        <v>156786.79999999999</v>
      </c>
      <c r="R511" s="100">
        <f t="shared" si="1071"/>
        <v>1.5677077671763247E-2</v>
      </c>
      <c r="S511" s="100">
        <f t="shared" si="1072"/>
        <v>2.9652656936656708E-3</v>
      </c>
      <c r="T511" s="362">
        <f t="shared" si="1066"/>
        <v>478.51999999998952</v>
      </c>
      <c r="U511" s="362"/>
      <c r="V511" s="365">
        <v>35041.980000000003</v>
      </c>
      <c r="W511" s="365">
        <v>41850.93</v>
      </c>
      <c r="X511" s="100">
        <f t="shared" si="1073"/>
        <v>-4.3274077492136687E-3</v>
      </c>
      <c r="Y511" s="100">
        <f t="shared" si="1074"/>
        <v>3.6006169855192498E-2</v>
      </c>
      <c r="Z511" s="35">
        <f t="shared" si="1075"/>
        <v>76892.91</v>
      </c>
      <c r="AA511" s="100">
        <f t="shared" si="1076"/>
        <v>6.3415707475907163E-2</v>
      </c>
      <c r="AB511" s="100">
        <f t="shared" si="1077"/>
        <v>1.0579070515352194E-2</v>
      </c>
      <c r="AC511" s="100">
        <f t="shared" si="1078"/>
        <v>1.7227253779532919E-2</v>
      </c>
      <c r="AD511" s="100"/>
      <c r="AE511" s="100"/>
      <c r="AF511" s="369">
        <v>0</v>
      </c>
      <c r="AG511" s="100"/>
      <c r="AH511" s="100"/>
      <c r="AI511" s="100" t="e">
        <f t="shared" si="1064"/>
        <v>#DIV/0!</v>
      </c>
      <c r="AJ511" s="100"/>
    </row>
    <row r="512" spans="2:36">
      <c r="B512" s="125">
        <v>42475</v>
      </c>
      <c r="C512" s="365">
        <v>147542.89000000001</v>
      </c>
      <c r="D512" s="100">
        <f t="shared" si="1067"/>
        <v>0.11038378910556799</v>
      </c>
      <c r="E512" s="100">
        <f t="shared" si="1068"/>
        <v>1.0340067204034296E-2</v>
      </c>
      <c r="F512" s="100">
        <f t="shared" si="1082"/>
        <v>2.6895590622874426E-2</v>
      </c>
      <c r="G512" s="110">
        <f t="shared" si="1080"/>
        <v>263.3300000000163</v>
      </c>
      <c r="H512" s="100">
        <f t="shared" si="1079"/>
        <v>4.3102020293642421E-2</v>
      </c>
      <c r="I512" s="100"/>
      <c r="J512" s="362">
        <f t="shared" si="1081"/>
        <v>263.3300000000163</v>
      </c>
      <c r="K512" s="362"/>
      <c r="L512" s="365">
        <v>6306.29</v>
      </c>
      <c r="M512" s="100">
        <f t="shared" si="1069"/>
        <v>-1.8376956423607118E-2</v>
      </c>
      <c r="N512" s="100">
        <f t="shared" si="1070"/>
        <v>3.7339861177208417E-3</v>
      </c>
      <c r="O512" s="362">
        <f t="shared" si="1065"/>
        <v>-0.1499999999996362</v>
      </c>
      <c r="P512" s="362"/>
      <c r="Q512" s="365">
        <v>156308.28</v>
      </c>
      <c r="R512" s="100">
        <f t="shared" si="1071"/>
        <v>1.507056412334495E-2</v>
      </c>
      <c r="S512" s="100">
        <f t="shared" si="1072"/>
        <v>3.0749066669952542E-3</v>
      </c>
      <c r="T512" s="362">
        <f t="shared" si="1066"/>
        <v>-526.11000000001513</v>
      </c>
      <c r="U512" s="362"/>
      <c r="V512" s="365">
        <v>34723.33</v>
      </c>
      <c r="W512" s="365">
        <v>42864.47</v>
      </c>
      <c r="X512" s="100">
        <f t="shared" si="1073"/>
        <v>-9.89637985309548E-3</v>
      </c>
      <c r="Y512" s="100">
        <f t="shared" si="1074"/>
        <v>2.8505540057864848E-2</v>
      </c>
      <c r="Z512" s="35">
        <f t="shared" si="1075"/>
        <v>77587.8</v>
      </c>
      <c r="AA512" s="100">
        <f t="shared" si="1076"/>
        <v>8.2545643589471085E-2</v>
      </c>
      <c r="AB512" s="100">
        <f t="shared" si="1077"/>
        <v>2.478724066065317E-2</v>
      </c>
      <c r="AC512" s="100">
        <f t="shared" si="1078"/>
        <v>1.0957321250667484E-2</v>
      </c>
      <c r="AD512" s="100"/>
      <c r="AE512" s="100"/>
      <c r="AF512" s="369">
        <v>0</v>
      </c>
      <c r="AG512" s="100"/>
      <c r="AH512" s="100"/>
      <c r="AI512" s="100" t="e">
        <f t="shared" ref="AI512:AI575" si="1083">(AF512-AF525)/AF525</f>
        <v>#DIV/0!</v>
      </c>
      <c r="AJ512" s="100"/>
    </row>
    <row r="513" spans="2:36">
      <c r="B513" s="125">
        <v>42468</v>
      </c>
      <c r="C513" s="365">
        <v>147279.56</v>
      </c>
      <c r="D513" s="100">
        <f t="shared" si="1067"/>
        <v>0.11317597506925804</v>
      </c>
      <c r="E513" s="100">
        <f t="shared" si="1068"/>
        <v>1.0284865101392603E-2</v>
      </c>
      <c r="F513" s="100">
        <f t="shared" si="1082"/>
        <v>2.5810337215260704E-2</v>
      </c>
      <c r="G513" s="110">
        <f t="shared" si="1080"/>
        <v>352.25</v>
      </c>
      <c r="H513" s="100">
        <f t="shared" si="1079"/>
        <v>4.1851456495427097E-2</v>
      </c>
      <c r="I513" s="100"/>
      <c r="J513" s="362">
        <f t="shared" si="1081"/>
        <v>352.25</v>
      </c>
      <c r="K513" s="362"/>
      <c r="L513" s="365">
        <v>6306.44</v>
      </c>
      <c r="M513" s="100">
        <f t="shared" si="1069"/>
        <v>-2.0384704403922611E-2</v>
      </c>
      <c r="N513" s="100">
        <f t="shared" si="1070"/>
        <v>1.7122906891413681E-3</v>
      </c>
      <c r="O513" s="362">
        <f t="shared" si="1065"/>
        <v>-4.3200000000006185</v>
      </c>
      <c r="P513" s="362"/>
      <c r="Q513" s="365">
        <v>156834.39000000001</v>
      </c>
      <c r="R513" s="100">
        <f t="shared" si="1071"/>
        <v>1.7534609189865255E-2</v>
      </c>
      <c r="S513" s="100">
        <f t="shared" si="1072"/>
        <v>3.4417286226445703E-3</v>
      </c>
      <c r="T513" s="362">
        <f t="shared" si="1066"/>
        <v>184.26000000000931</v>
      </c>
      <c r="U513" s="362"/>
      <c r="V513" s="365">
        <v>34868.26</v>
      </c>
      <c r="W513" s="365">
        <v>42252.81</v>
      </c>
      <c r="X513" s="100">
        <f t="shared" si="1073"/>
        <v>-1.1998848455105024E-2</v>
      </c>
      <c r="Y513" s="100">
        <f t="shared" si="1074"/>
        <v>2.2042972778939934E-2</v>
      </c>
      <c r="Z513" s="35">
        <f t="shared" si="1075"/>
        <v>77121.070000000007</v>
      </c>
      <c r="AA513" s="100">
        <f t="shared" si="1076"/>
        <v>6.6204844528697751E-2</v>
      </c>
      <c r="AB513" s="100">
        <f t="shared" si="1077"/>
        <v>6.9148710463114342E-3</v>
      </c>
      <c r="AC513" s="100">
        <f t="shared" si="1078"/>
        <v>6.3657754781086687E-3</v>
      </c>
      <c r="AD513" s="100"/>
      <c r="AE513" s="100"/>
      <c r="AF513" s="369">
        <v>0</v>
      </c>
      <c r="AG513" s="100"/>
      <c r="AH513" s="100"/>
      <c r="AI513" s="100" t="e">
        <f t="shared" si="1083"/>
        <v>#DIV/0!</v>
      </c>
      <c r="AJ513" s="100"/>
    </row>
    <row r="514" spans="2:36">
      <c r="B514" s="125">
        <v>42461</v>
      </c>
      <c r="C514" s="365">
        <v>146927.31</v>
      </c>
      <c r="D514" s="100">
        <f t="shared" si="1067"/>
        <v>0.11519542880667881</v>
      </c>
      <c r="E514" s="100">
        <f t="shared" si="1068"/>
        <v>1.0736720380307639E-2</v>
      </c>
      <c r="F514" s="100">
        <f t="shared" si="1082"/>
        <v>2.3286764215801403E-2</v>
      </c>
      <c r="G514" s="110">
        <f t="shared" si="1080"/>
        <v>496.04999999998836</v>
      </c>
      <c r="H514" s="100">
        <f t="shared" si="1079"/>
        <v>3.947936079586261E-2</v>
      </c>
      <c r="I514" s="100"/>
      <c r="J514" s="362">
        <f t="shared" si="1081"/>
        <v>496.04999999998836</v>
      </c>
      <c r="K514" s="362"/>
      <c r="L514" s="365">
        <v>6310.76</v>
      </c>
      <c r="M514" s="100">
        <f t="shared" si="1069"/>
        <v>-2.1602765848591516E-2</v>
      </c>
      <c r="N514" s="100">
        <f t="shared" si="1070"/>
        <v>2.6931222899960147E-3</v>
      </c>
      <c r="O514" s="362">
        <f t="shared" si="1065"/>
        <v>23.869999999999891</v>
      </c>
      <c r="P514" s="362"/>
      <c r="Q514" s="365">
        <v>156650.13</v>
      </c>
      <c r="R514" s="100">
        <f t="shared" si="1071"/>
        <v>1.8681557288060716E-2</v>
      </c>
      <c r="S514" s="100">
        <f t="shared" si="1072"/>
        <v>5.8003782294256305E-3</v>
      </c>
      <c r="T514" s="362">
        <f t="shared" si="1066"/>
        <v>326.86999999999534</v>
      </c>
      <c r="U514" s="362"/>
      <c r="V514" s="365">
        <v>34844.53</v>
      </c>
      <c r="W514" s="365">
        <v>42874.12</v>
      </c>
      <c r="X514" s="100">
        <f t="shared" si="1073"/>
        <v>-1.6242869464438717E-2</v>
      </c>
      <c r="Y514" s="100">
        <f t="shared" si="1074"/>
        <v>-1.2773760864604581E-2</v>
      </c>
      <c r="Z514" s="35">
        <f t="shared" si="1075"/>
        <v>77718.649999999994</v>
      </c>
      <c r="AA514" s="100">
        <f t="shared" si="1076"/>
        <v>6.9769538567843653E-2</v>
      </c>
      <c r="AB514" s="100">
        <f t="shared" si="1077"/>
        <v>4.7288490690582559E-3</v>
      </c>
      <c r="AC514" s="100">
        <f t="shared" si="1078"/>
        <v>-1.4332128663597924E-2</v>
      </c>
      <c r="AD514" s="100"/>
      <c r="AE514" s="100"/>
      <c r="AF514" s="369">
        <v>0</v>
      </c>
      <c r="AG514" s="100"/>
      <c r="AH514" s="100"/>
      <c r="AI514" s="100" t="e">
        <f t="shared" si="1083"/>
        <v>#DIV/0!</v>
      </c>
      <c r="AJ514" s="100"/>
    </row>
    <row r="515" spans="2:36">
      <c r="B515" s="125">
        <v>42454</v>
      </c>
      <c r="C515" s="365">
        <v>146431.26</v>
      </c>
      <c r="D515" s="100">
        <f t="shared" si="1067"/>
        <v>0.1160711645301719</v>
      </c>
      <c r="E515" s="100">
        <f t="shared" si="1068"/>
        <v>9.852720561750055E-3</v>
      </c>
      <c r="F515" s="100">
        <f t="shared" si="1082"/>
        <v>2.3254075091933588E-2</v>
      </c>
      <c r="G515" s="110">
        <f t="shared" si="1080"/>
        <v>398.36000000001513</v>
      </c>
      <c r="H515" s="100">
        <f t="shared" si="1079"/>
        <v>3.7146715864900495E-2</v>
      </c>
      <c r="I515" s="100"/>
      <c r="J515" s="362">
        <f t="shared" si="1081"/>
        <v>398.36000000001513</v>
      </c>
      <c r="K515" s="362"/>
      <c r="L515" s="365">
        <v>6286.89</v>
      </c>
      <c r="M515" s="100">
        <f t="shared" si="1069"/>
        <v>-2.6568170838958894E-2</v>
      </c>
      <c r="N515" s="100">
        <f t="shared" si="1070"/>
        <v>-3.5866436749546885E-3</v>
      </c>
      <c r="O515" s="362">
        <f t="shared" ref="O515:O578" si="1084">L515-L516</f>
        <v>4.0600000000004002</v>
      </c>
      <c r="P515" s="362"/>
      <c r="Q515" s="365">
        <v>156323.26</v>
      </c>
      <c r="R515" s="100">
        <f t="shared" si="1071"/>
        <v>1.8101535534988465E-2</v>
      </c>
      <c r="S515" s="100">
        <f t="shared" si="1072"/>
        <v>3.2492609758745031E-3</v>
      </c>
      <c r="T515" s="362">
        <f t="shared" ref="T515:T578" si="1085">Q515-Q516</f>
        <v>494.14000000001397</v>
      </c>
      <c r="U515" s="362"/>
      <c r="V515" s="365">
        <v>34613.040000000001</v>
      </c>
      <c r="W515" s="365">
        <v>41474.93</v>
      </c>
      <c r="X515" s="100">
        <f t="shared" si="1073"/>
        <v>-1.6959020646591522E-2</v>
      </c>
      <c r="Y515" s="100">
        <f t="shared" si="1074"/>
        <v>7.1754236639878198E-3</v>
      </c>
      <c r="Z515" s="35">
        <f t="shared" si="1075"/>
        <v>76087.97</v>
      </c>
      <c r="AA515" s="100">
        <f t="shared" si="1076"/>
        <v>5.9064793973761881E-2</v>
      </c>
      <c r="AB515" s="100">
        <f t="shared" si="1077"/>
        <v>-1.1963879687258388E-2</v>
      </c>
      <c r="AC515" s="100">
        <f t="shared" si="1078"/>
        <v>-3.9488349333324894E-3</v>
      </c>
      <c r="AD515" s="100"/>
      <c r="AE515" s="100"/>
      <c r="AF515" s="369">
        <v>0</v>
      </c>
      <c r="AG515" s="100"/>
      <c r="AH515" s="100"/>
      <c r="AI515" s="100" t="e">
        <f t="shared" si="1083"/>
        <v>#DIV/0!</v>
      </c>
      <c r="AJ515" s="100"/>
    </row>
    <row r="516" spans="2:36">
      <c r="B516" s="125">
        <v>42447</v>
      </c>
      <c r="C516" s="365">
        <v>146032.9</v>
      </c>
      <c r="D516" s="100">
        <f t="shared" si="1067"/>
        <v>0.11850614113010757</v>
      </c>
      <c r="E516" s="100">
        <f t="shared" si="1068"/>
        <v>9.4284258745314306E-3</v>
      </c>
      <c r="F516" s="100"/>
      <c r="G516" s="110">
        <f t="shared" si="1080"/>
        <v>252.6699999999837</v>
      </c>
      <c r="H516" s="100">
        <f t="shared" si="1079"/>
        <v>3.5079958569271839E-2</v>
      </c>
      <c r="I516" s="100"/>
      <c r="J516" s="362">
        <f t="shared" si="1081"/>
        <v>252.6699999999837</v>
      </c>
      <c r="K516" s="362"/>
      <c r="L516" s="365">
        <v>6282.83</v>
      </c>
      <c r="M516" s="100">
        <f t="shared" si="1069"/>
        <v>-2.6575834009878556E-2</v>
      </c>
      <c r="N516" s="100">
        <f t="shared" si="1070"/>
        <v>-4.2064421645901197E-3</v>
      </c>
      <c r="O516" s="362">
        <f t="shared" si="1084"/>
        <v>-12.829999999999927</v>
      </c>
      <c r="P516" s="362"/>
      <c r="Q516" s="365">
        <v>155829.12</v>
      </c>
      <c r="R516" s="100">
        <f t="shared" si="1071"/>
        <v>1.9020071597959081E-2</v>
      </c>
      <c r="S516" s="100">
        <f t="shared" si="1072"/>
        <v>2.9771526783399309E-3</v>
      </c>
      <c r="T516" s="362">
        <f t="shared" si="1085"/>
        <v>-467.33999999999651</v>
      </c>
      <c r="U516" s="362"/>
      <c r="V516" s="365">
        <v>34594.089999999997</v>
      </c>
      <c r="W516" s="365">
        <v>41117.040000000001</v>
      </c>
      <c r="X516" s="100">
        <f t="shared" si="1073"/>
        <v>-1.1529930186661434E-2</v>
      </c>
      <c r="Y516" s="100">
        <f t="shared" si="1074"/>
        <v>1.4095761997873109E-2</v>
      </c>
      <c r="Z516" s="35">
        <f t="shared" si="1075"/>
        <v>75711.13</v>
      </c>
      <c r="AA516" s="100">
        <f t="shared" si="1076"/>
        <v>6.9842080891628133E-2</v>
      </c>
      <c r="AB516" s="100">
        <f t="shared" si="1077"/>
        <v>-1.2883947341384542E-2</v>
      </c>
      <c r="AC516" s="100">
        <f t="shared" si="1078"/>
        <v>2.2238951444029389E-3</v>
      </c>
      <c r="AD516" s="100"/>
      <c r="AE516" s="100"/>
      <c r="AF516" s="369">
        <v>0</v>
      </c>
      <c r="AG516" s="100"/>
      <c r="AH516" s="100"/>
      <c r="AI516" s="100" t="e">
        <f t="shared" si="1083"/>
        <v>#DIV/0!</v>
      </c>
      <c r="AJ516" s="100"/>
    </row>
    <row r="517" spans="2:36">
      <c r="B517" s="125">
        <v>42440</v>
      </c>
      <c r="C517" s="365">
        <v>145780.23000000001</v>
      </c>
      <c r="D517" s="100">
        <f t="shared" si="1067"/>
        <v>0.12290965475088721</v>
      </c>
      <c r="E517" s="100">
        <f t="shared" si="1068"/>
        <v>8.3733313412146446E-3</v>
      </c>
      <c r="F517" s="100"/>
      <c r="G517" s="110">
        <f t="shared" si="1080"/>
        <v>413.68000000002212</v>
      </c>
      <c r="H517" s="100">
        <f t="shared" si="1079"/>
        <v>3.1654066230699593E-2</v>
      </c>
      <c r="I517" s="100"/>
      <c r="J517" s="362">
        <f t="shared" si="1081"/>
        <v>413.68000000002212</v>
      </c>
      <c r="K517" s="362"/>
      <c r="L517" s="365">
        <v>6295.66</v>
      </c>
      <c r="M517" s="100">
        <f t="shared" si="1069"/>
        <v>-3.0146271576790729E-2</v>
      </c>
      <c r="N517" s="100">
        <f t="shared" si="1070"/>
        <v>-5.0068433180452277E-3</v>
      </c>
      <c r="O517" s="362">
        <f t="shared" si="1084"/>
        <v>1.8499999999994543</v>
      </c>
      <c r="P517" s="362"/>
      <c r="Q517" s="365">
        <v>156296.46</v>
      </c>
      <c r="R517" s="100">
        <f t="shared" si="1071"/>
        <v>1.9687925368896547E-2</v>
      </c>
      <c r="S517" s="100">
        <f t="shared" si="1072"/>
        <v>1.4768754520924111E-3</v>
      </c>
      <c r="T517" s="362">
        <f t="shared" si="1085"/>
        <v>549.72000000000116</v>
      </c>
      <c r="U517" s="362"/>
      <c r="V517" s="365">
        <v>34595.57</v>
      </c>
      <c r="W517" s="365">
        <v>41995.88</v>
      </c>
      <c r="X517" s="100">
        <f t="shared" si="1073"/>
        <v>-6.2042626656958156E-3</v>
      </c>
      <c r="Y517" s="100">
        <f t="shared" si="1074"/>
        <v>1.2625544731455515E-2</v>
      </c>
      <c r="Z517" s="35">
        <f t="shared" si="1075"/>
        <v>76591.45</v>
      </c>
      <c r="AA517" s="100">
        <f t="shared" si="1076"/>
        <v>6.541220545053951E-2</v>
      </c>
      <c r="AB517" s="100">
        <f t="shared" si="1077"/>
        <v>-1.6539517310965254E-2</v>
      </c>
      <c r="AC517" s="100">
        <f t="shared" si="1078"/>
        <v>4.0327031341638384E-3</v>
      </c>
      <c r="AD517" s="100"/>
      <c r="AE517" s="100"/>
      <c r="AF517" s="369">
        <v>0</v>
      </c>
      <c r="AG517" s="100"/>
      <c r="AH517" s="100"/>
      <c r="AI517" s="100" t="e">
        <f t="shared" si="1083"/>
        <v>#DIV/0!</v>
      </c>
      <c r="AJ517" s="100"/>
    </row>
    <row r="518" spans="2:36">
      <c r="B518" s="125">
        <v>42433</v>
      </c>
      <c r="C518" s="365">
        <v>145366.54999999999</v>
      </c>
      <c r="D518" s="100">
        <f t="shared" si="1067"/>
        <v>0.12811892085107668</v>
      </c>
      <c r="E518" s="100">
        <f t="shared" si="1068"/>
        <v>7.5047962788318389E-3</v>
      </c>
      <c r="F518" s="100"/>
      <c r="G518" s="110">
        <f t="shared" si="1080"/>
        <v>363.95999999999185</v>
      </c>
      <c r="H518" s="100">
        <f t="shared" si="1079"/>
        <v>2.9821102149385426E-2</v>
      </c>
      <c r="I518" s="100"/>
      <c r="J518" s="362">
        <f t="shared" si="1081"/>
        <v>363.95999999999185</v>
      </c>
      <c r="K518" s="362"/>
      <c r="L518" s="365">
        <v>6293.81</v>
      </c>
      <c r="M518" s="100">
        <f t="shared" si="1069"/>
        <v>-3.1210315597307397E-2</v>
      </c>
      <c r="N518" s="100">
        <f t="shared" si="1070"/>
        <v>-6.0846385380443476E-3</v>
      </c>
      <c r="O518" s="362">
        <f t="shared" si="1084"/>
        <v>-15.710000000000036</v>
      </c>
      <c r="P518" s="362"/>
      <c r="Q518" s="365">
        <v>155746.74</v>
      </c>
      <c r="R518" s="100">
        <f t="shared" si="1071"/>
        <v>2.1459225215978324E-2</v>
      </c>
      <c r="S518" s="100">
        <f t="shared" si="1072"/>
        <v>1.814689412935209E-3</v>
      </c>
      <c r="T518" s="362">
        <f t="shared" si="1085"/>
        <v>-70.230000000010477</v>
      </c>
      <c r="U518" s="362"/>
      <c r="V518" s="365">
        <v>34787.81</v>
      </c>
      <c r="W518" s="365">
        <v>42565.05</v>
      </c>
      <c r="X518" s="100">
        <f t="shared" si="1073"/>
        <v>-1.6343920865003623E-3</v>
      </c>
      <c r="Y518" s="100">
        <f t="shared" si="1074"/>
        <v>1.8450769872747155E-2</v>
      </c>
      <c r="Z518" s="35">
        <f t="shared" si="1075"/>
        <v>77352.86</v>
      </c>
      <c r="AA518" s="100">
        <f t="shared" si="1076"/>
        <v>7.0238978917694275E-2</v>
      </c>
      <c r="AB518" s="100">
        <f t="shared" si="1077"/>
        <v>-1.2230207838644044E-3</v>
      </c>
      <c r="AC518" s="100">
        <f t="shared" si="1078"/>
        <v>9.3187930689830212E-3</v>
      </c>
      <c r="AD518" s="100"/>
      <c r="AE518" s="100"/>
      <c r="AF518" s="369">
        <v>0</v>
      </c>
      <c r="AG518" s="100"/>
      <c r="AH518" s="100"/>
      <c r="AI518" s="100" t="e">
        <f t="shared" si="1083"/>
        <v>#DIV/0!</v>
      </c>
      <c r="AJ518" s="100"/>
    </row>
    <row r="519" spans="2:36">
      <c r="B519" s="125">
        <v>42426</v>
      </c>
      <c r="C519" s="365">
        <v>145002.59</v>
      </c>
      <c r="D519" s="100">
        <f t="shared" ref="D519:D580" si="1086">(C519-C571)/C571</f>
        <v>0.12971498579116614</v>
      </c>
      <c r="E519" s="100">
        <f t="shared" ref="E519:E580" si="1087">(C519-C523)/C523</f>
        <v>6.5162083698449245E-3</v>
      </c>
      <c r="F519" s="100"/>
      <c r="G519" s="110">
        <f t="shared" si="1080"/>
        <v>333.69000000000233</v>
      </c>
      <c r="H519" s="100">
        <f t="shared" si="1079"/>
        <v>3.0539162773667215E-2</v>
      </c>
      <c r="I519" s="100"/>
      <c r="J519" s="362">
        <f t="shared" si="1081"/>
        <v>333.69000000000233</v>
      </c>
      <c r="K519" s="362"/>
      <c r="L519" s="365">
        <v>6309.52</v>
      </c>
      <c r="M519" s="100">
        <f t="shared" ref="M519:M580" si="1088">(L519-L571)/L571</f>
        <v>-3.5164875494687518E-2</v>
      </c>
      <c r="N519" s="100">
        <f t="shared" ref="N519:N580" si="1089">(L519-L523)/L523</f>
        <v>-6.2918637303585679E-3</v>
      </c>
      <c r="O519" s="362">
        <f t="shared" si="1084"/>
        <v>0.1500000000005457</v>
      </c>
      <c r="P519" s="362"/>
      <c r="Q519" s="365">
        <v>155816.97</v>
      </c>
      <c r="R519" s="100">
        <f t="shared" ref="R519:R580" si="1090">(Q519-Q571)/Q571</f>
        <v>2.3158287477348338E-2</v>
      </c>
      <c r="S519" s="100">
        <f t="shared" ref="S519:S575" si="1091">(Q519-Q523)/Q523</f>
        <v>2.0392300006424817E-3</v>
      </c>
      <c r="T519" s="362">
        <f t="shared" si="1085"/>
        <v>450.39999999999418</v>
      </c>
      <c r="U519" s="362"/>
      <c r="V519" s="365">
        <v>35325.03</v>
      </c>
      <c r="W519" s="365">
        <v>41684.269999999997</v>
      </c>
      <c r="X519" s="100">
        <f t="shared" ref="X519:X580" si="1092">(V519-V532)/V532</f>
        <v>1.8227774981797167E-2</v>
      </c>
      <c r="Y519" s="100">
        <f t="shared" ref="Y519:Y580" si="1093">(W519-W532)/W532</f>
        <v>7.5049983371101572E-3</v>
      </c>
      <c r="Z519" s="35">
        <f t="shared" ref="Z519:Z580" si="1094">V519+W519</f>
        <v>77009.299999999988</v>
      </c>
      <c r="AA519" s="100">
        <f t="shared" ref="AA519:AA580" si="1095">(Z519-Z571)/Z571</f>
        <v>6.2293800222668304E-2</v>
      </c>
      <c r="AB519" s="100">
        <f t="shared" ref="AB519:AB580" si="1096">(Z519-Z523)/Z523</f>
        <v>-1.4929119744663815E-3</v>
      </c>
      <c r="AC519" s="100">
        <f t="shared" si="1078"/>
        <v>1.2395482789908811E-2</v>
      </c>
      <c r="AD519" s="100"/>
      <c r="AE519" s="100"/>
      <c r="AF519" s="369">
        <v>0</v>
      </c>
      <c r="AG519" s="100"/>
      <c r="AH519" s="100"/>
      <c r="AI519" s="100" t="e">
        <f t="shared" si="1083"/>
        <v>#DIV/0!</v>
      </c>
      <c r="AJ519" s="100"/>
    </row>
    <row r="520" spans="2:36">
      <c r="B520" s="125">
        <v>42419</v>
      </c>
      <c r="C520" s="365">
        <v>144668.9</v>
      </c>
      <c r="D520" s="100">
        <f t="shared" si="1086"/>
        <v>0.13253837151690126</v>
      </c>
      <c r="E520" s="100">
        <f t="shared" si="1087"/>
        <v>6.2477981423885894E-3</v>
      </c>
      <c r="F520" s="100"/>
      <c r="G520" s="110">
        <f t="shared" si="1080"/>
        <v>99.199999999982538</v>
      </c>
      <c r="H520" s="100">
        <f t="shared" si="1079"/>
        <v>3.0803495595449301E-2</v>
      </c>
      <c r="I520" s="100"/>
      <c r="J520" s="362">
        <f t="shared" si="1081"/>
        <v>99.199999999982538</v>
      </c>
      <c r="K520" s="362"/>
      <c r="L520" s="365">
        <v>6309.37</v>
      </c>
      <c r="M520" s="100">
        <f t="shared" si="1088"/>
        <v>-3.8160339894110808E-2</v>
      </c>
      <c r="N520" s="100">
        <f t="shared" si="1089"/>
        <v>-6.984851465669897E-3</v>
      </c>
      <c r="O520" s="362">
        <f t="shared" si="1084"/>
        <v>-17.970000000000255</v>
      </c>
      <c r="P520" s="362"/>
      <c r="Q520" s="365">
        <v>155366.57</v>
      </c>
      <c r="R520" s="100">
        <f t="shared" si="1090"/>
        <v>2.2291069543910195E-2</v>
      </c>
      <c r="S520" s="100">
        <f t="shared" si="1091"/>
        <v>7.7180359653266164E-4</v>
      </c>
      <c r="T520" s="362">
        <f t="shared" si="1085"/>
        <v>-699.39999999999418</v>
      </c>
      <c r="U520" s="362"/>
      <c r="V520" s="365">
        <v>35496.01</v>
      </c>
      <c r="W520" s="365">
        <v>41203.31</v>
      </c>
      <c r="X520" s="100">
        <f t="shared" si="1092"/>
        <v>2.2472437669699134E-2</v>
      </c>
      <c r="Y520" s="100">
        <f t="shared" si="1093"/>
        <v>1.758226071820719E-2</v>
      </c>
      <c r="Z520" s="35">
        <f t="shared" si="1094"/>
        <v>76699.320000000007</v>
      </c>
      <c r="AA520" s="100">
        <f t="shared" si="1095"/>
        <v>6.197841270896208E-2</v>
      </c>
      <c r="AB520" s="100">
        <f t="shared" si="1096"/>
        <v>1.4666224107757246E-2</v>
      </c>
      <c r="AC520" s="100">
        <f t="shared" si="1078"/>
        <v>1.9839579274548786E-2</v>
      </c>
      <c r="AD520" s="100"/>
      <c r="AE520" s="100"/>
      <c r="AF520" s="369">
        <v>0</v>
      </c>
      <c r="AG520" s="100"/>
      <c r="AH520" s="100"/>
      <c r="AI520" s="100" t="e">
        <f t="shared" si="1083"/>
        <v>#DIV/0!</v>
      </c>
      <c r="AJ520" s="100"/>
    </row>
    <row r="521" spans="2:36">
      <c r="B521" s="125">
        <v>42412</v>
      </c>
      <c r="C521" s="365">
        <v>144569.70000000001</v>
      </c>
      <c r="D521" s="100">
        <f t="shared" si="1086"/>
        <v>0.13403823168738607</v>
      </c>
      <c r="E521" s="100">
        <f t="shared" si="1087"/>
        <v>6.2022471409619723E-3</v>
      </c>
      <c r="F521" s="100"/>
      <c r="G521" s="110">
        <f t="shared" si="1080"/>
        <v>285.97000000000116</v>
      </c>
      <c r="H521" s="100">
        <f t="shared" si="1079"/>
        <v>3.3513220911282275E-2</v>
      </c>
      <c r="I521" s="100"/>
      <c r="J521" s="362">
        <f t="shared" si="1081"/>
        <v>285.97000000000116</v>
      </c>
      <c r="K521" s="362"/>
      <c r="L521" s="365">
        <v>6327.34</v>
      </c>
      <c r="M521" s="100">
        <f t="shared" si="1088"/>
        <v>-4.3159114073742448E-2</v>
      </c>
      <c r="N521" s="100">
        <f t="shared" si="1089"/>
        <v>-9.6292609323102296E-3</v>
      </c>
      <c r="O521" s="362">
        <f t="shared" si="1084"/>
        <v>-5</v>
      </c>
      <c r="P521" s="362"/>
      <c r="Q521" s="365">
        <v>156065.97</v>
      </c>
      <c r="R521" s="100">
        <f t="shared" si="1090"/>
        <v>2.3603165689473214E-2</v>
      </c>
      <c r="S521" s="100">
        <f t="shared" si="1091"/>
        <v>7.6052368417671053E-3</v>
      </c>
      <c r="T521" s="362">
        <f t="shared" si="1085"/>
        <v>601.35000000000582</v>
      </c>
      <c r="U521" s="362"/>
      <c r="V521" s="365">
        <v>35392.480000000003</v>
      </c>
      <c r="W521" s="365">
        <v>42487.06</v>
      </c>
      <c r="X521" s="100">
        <f t="shared" si="1092"/>
        <v>2.0220512461297642E-2</v>
      </c>
      <c r="Y521" s="100">
        <f t="shared" si="1093"/>
        <v>1.2519264577508946E-2</v>
      </c>
      <c r="Z521" s="35">
        <f t="shared" si="1094"/>
        <v>77879.540000000008</v>
      </c>
      <c r="AA521" s="100">
        <f t="shared" si="1095"/>
        <v>5.4200407009310218E-2</v>
      </c>
      <c r="AB521" s="100">
        <f t="shared" si="1096"/>
        <v>1.4758649409239773E-2</v>
      </c>
      <c r="AC521" s="100">
        <f t="shared" ref="AC521:AC580" si="1097">(Z521-Z534)/Z534</f>
        <v>1.6004646409247768E-2</v>
      </c>
      <c r="AD521" s="100"/>
      <c r="AE521" s="100"/>
      <c r="AF521" s="369">
        <v>0</v>
      </c>
      <c r="AG521" s="100"/>
      <c r="AH521" s="100"/>
      <c r="AI521" s="100" t="e">
        <f t="shared" si="1083"/>
        <v>#DIV/0!</v>
      </c>
      <c r="AJ521" s="100"/>
    </row>
    <row r="522" spans="2:36">
      <c r="B522" s="125">
        <v>42405</v>
      </c>
      <c r="C522" s="365">
        <v>144283.73000000001</v>
      </c>
      <c r="D522" s="100">
        <f t="shared" si="1086"/>
        <v>0.1371870166360927</v>
      </c>
      <c r="E522" s="100">
        <f t="shared" si="1087"/>
        <v>4.9442144312193794E-3</v>
      </c>
      <c r="F522" s="100"/>
      <c r="G522" s="110">
        <f t="shared" si="1080"/>
        <v>219.89000000001397</v>
      </c>
      <c r="H522" s="100">
        <f t="shared" si="1079"/>
        <v>3.2899667000839884E-2</v>
      </c>
      <c r="I522" s="100"/>
      <c r="J522" s="362">
        <f t="shared" si="1081"/>
        <v>219.89000000001397</v>
      </c>
      <c r="K522" s="362"/>
      <c r="L522" s="365">
        <v>6332.34</v>
      </c>
      <c r="M522" s="100">
        <f t="shared" si="1088"/>
        <v>-4.5119165202705251E-2</v>
      </c>
      <c r="N522" s="100">
        <f t="shared" si="1089"/>
        <v>-1.2181710119289991E-2</v>
      </c>
      <c r="O522" s="362">
        <f t="shared" si="1084"/>
        <v>-17.130000000000109</v>
      </c>
      <c r="P522" s="362"/>
      <c r="Q522" s="365">
        <v>155464.62</v>
      </c>
      <c r="R522" s="100">
        <f t="shared" si="1090"/>
        <v>2.5589092584471056E-2</v>
      </c>
      <c r="S522" s="100">
        <f t="shared" si="1091"/>
        <v>-1.7201290674714953E-3</v>
      </c>
      <c r="T522" s="362">
        <f t="shared" si="1085"/>
        <v>-35.25</v>
      </c>
      <c r="U522" s="362"/>
      <c r="V522" s="365">
        <v>35805.94</v>
      </c>
      <c r="W522" s="365">
        <v>41641.64</v>
      </c>
      <c r="X522" s="100">
        <f t="shared" si="1092"/>
        <v>2.7090319902769715E-2</v>
      </c>
      <c r="Y522" s="100">
        <f t="shared" si="1093"/>
        <v>8.3737248110221981E-3</v>
      </c>
      <c r="Z522" s="35">
        <f t="shared" si="1094"/>
        <v>77447.58</v>
      </c>
      <c r="AA522" s="100">
        <f t="shared" si="1095"/>
        <v>5.591852989733484E-2</v>
      </c>
      <c r="AB522" s="100">
        <f t="shared" si="1096"/>
        <v>1.0626459223177972E-2</v>
      </c>
      <c r="AC522" s="100">
        <f t="shared" si="1097"/>
        <v>1.6941367591869396E-2</v>
      </c>
      <c r="AD522" s="100"/>
      <c r="AE522" s="100"/>
      <c r="AF522" s="369">
        <v>0</v>
      </c>
      <c r="AG522" s="100"/>
      <c r="AH522" s="100"/>
      <c r="AI522" s="100" t="e">
        <f t="shared" si="1083"/>
        <v>#DIV/0!</v>
      </c>
      <c r="AJ522" s="100"/>
    </row>
    <row r="523" spans="2:36">
      <c r="B523" s="125">
        <v>42398</v>
      </c>
      <c r="C523" s="365">
        <v>144063.84</v>
      </c>
      <c r="D523" s="100">
        <f t="shared" si="1086"/>
        <v>0.13961646117306956</v>
      </c>
      <c r="E523" s="100">
        <f t="shared" si="1087"/>
        <v>3.3439030096102454E-3</v>
      </c>
      <c r="F523" s="100"/>
      <c r="G523" s="110">
        <f t="shared" si="1080"/>
        <v>293.19000000000233</v>
      </c>
      <c r="H523" s="100">
        <f t="shared" si="1079"/>
        <v>3.4963758914614507E-2</v>
      </c>
      <c r="I523" s="100"/>
      <c r="J523" s="362">
        <f t="shared" si="1081"/>
        <v>293.19000000000233</v>
      </c>
      <c r="K523" s="362"/>
      <c r="L523" s="365">
        <v>6349.47</v>
      </c>
      <c r="M523" s="100">
        <f t="shared" si="1088"/>
        <v>-4.7059671050558007E-2</v>
      </c>
      <c r="N523" s="100">
        <f t="shared" si="1089"/>
        <v>-1.3933429515202898E-2</v>
      </c>
      <c r="O523" s="362">
        <f t="shared" si="1084"/>
        <v>-4.2799999999997453</v>
      </c>
      <c r="P523" s="362"/>
      <c r="Q523" s="365">
        <v>155499.87</v>
      </c>
      <c r="R523" s="100">
        <f t="shared" si="1090"/>
        <v>2.7758695011063348E-2</v>
      </c>
      <c r="S523" s="100">
        <f t="shared" si="1091"/>
        <v>-2.9813767024186779E-3</v>
      </c>
      <c r="T523" s="362">
        <f t="shared" si="1085"/>
        <v>253.11999999999534</v>
      </c>
      <c r="U523" s="362"/>
      <c r="V523" s="365">
        <v>35357.22</v>
      </c>
      <c r="W523" s="365">
        <v>41767.22</v>
      </c>
      <c r="X523" s="100">
        <f t="shared" si="1092"/>
        <v>1.8715764021984837E-2</v>
      </c>
      <c r="Y523" s="100">
        <f t="shared" si="1093"/>
        <v>-1.0496260744126859E-2</v>
      </c>
      <c r="Z523" s="35">
        <f t="shared" si="1094"/>
        <v>77124.44</v>
      </c>
      <c r="AA523" s="100">
        <f t="shared" si="1095"/>
        <v>4.7750177048989623E-2</v>
      </c>
      <c r="AB523" s="100">
        <f t="shared" si="1096"/>
        <v>-2.1868205343092428E-2</v>
      </c>
      <c r="AC523" s="100">
        <f t="shared" si="1097"/>
        <v>2.6850703561758092E-3</v>
      </c>
      <c r="AD523" s="100"/>
      <c r="AE523" s="100"/>
      <c r="AF523" s="369">
        <v>0</v>
      </c>
      <c r="AG523" s="100"/>
      <c r="AH523" s="100"/>
      <c r="AI523" s="100" t="e">
        <f t="shared" si="1083"/>
        <v>#DIV/0!</v>
      </c>
      <c r="AJ523" s="100"/>
    </row>
    <row r="524" spans="2:36">
      <c r="B524" s="125">
        <v>42391</v>
      </c>
      <c r="C524" s="365">
        <v>143770.65</v>
      </c>
      <c r="D524" s="100">
        <f t="shared" si="1086"/>
        <v>0.14143976052500432</v>
      </c>
      <c r="E524" s="100">
        <f t="shared" si="1087"/>
        <v>4.6618699526049722E-3</v>
      </c>
      <c r="F524" s="100"/>
      <c r="G524" s="110">
        <f t="shared" si="1080"/>
        <v>92.079999999987194</v>
      </c>
      <c r="H524" s="100">
        <f t="shared" si="1079"/>
        <v>3.5092627664026668E-2</v>
      </c>
      <c r="I524" s="100"/>
      <c r="J524" s="362">
        <f t="shared" si="1081"/>
        <v>92.079999999987194</v>
      </c>
      <c r="K524" s="362"/>
      <c r="L524" s="365">
        <v>6353.75</v>
      </c>
      <c r="M524" s="100">
        <f t="shared" si="1088"/>
        <v>-4.9925010803528319E-2</v>
      </c>
      <c r="N524" s="100">
        <f t="shared" si="1089"/>
        <v>-1.8364794892418435E-3</v>
      </c>
      <c r="O524" s="362">
        <f t="shared" si="1084"/>
        <v>-35.109999999999673</v>
      </c>
      <c r="P524" s="362"/>
      <c r="Q524" s="365">
        <v>155246.75</v>
      </c>
      <c r="R524" s="100">
        <f t="shared" si="1090"/>
        <v>3.0543150425409168E-2</v>
      </c>
      <c r="S524" s="100">
        <f t="shared" si="1091"/>
        <v>-3.1572804816484756E-3</v>
      </c>
      <c r="T524" s="362">
        <f t="shared" si="1085"/>
        <v>358.73999999999069</v>
      </c>
      <c r="U524" s="362"/>
      <c r="V524" s="365">
        <v>35194.28</v>
      </c>
      <c r="W524" s="365">
        <v>40396.410000000003</v>
      </c>
      <c r="X524" s="100">
        <f t="shared" si="1092"/>
        <v>8.311325463024731E-3</v>
      </c>
      <c r="Y524" s="100">
        <f t="shared" si="1093"/>
        <v>6.472583296426148E-4</v>
      </c>
      <c r="Z524" s="35">
        <f t="shared" si="1094"/>
        <v>75590.69</v>
      </c>
      <c r="AA524" s="100">
        <f t="shared" si="1095"/>
        <v>5.0432383983102111E-2</v>
      </c>
      <c r="AB524" s="100">
        <f t="shared" si="1096"/>
        <v>-1.0458619901499615E-2</v>
      </c>
      <c r="AC524" s="100">
        <f t="shared" si="1097"/>
        <v>4.2010264836175575E-3</v>
      </c>
      <c r="AD524" s="100"/>
      <c r="AE524" s="100"/>
      <c r="AF524" s="369">
        <v>0</v>
      </c>
      <c r="AG524" s="100"/>
      <c r="AH524" s="100"/>
      <c r="AI524" s="100" t="e">
        <f t="shared" si="1083"/>
        <v>#DIV/0!</v>
      </c>
      <c r="AJ524" s="100"/>
    </row>
    <row r="525" spans="2:36">
      <c r="B525" s="125">
        <v>42384</v>
      </c>
      <c r="C525" s="365">
        <v>143678.57</v>
      </c>
      <c r="D525" s="100">
        <f t="shared" si="1086"/>
        <v>0.143331857204642</v>
      </c>
      <c r="E525" s="100">
        <f t="shared" si="1087"/>
        <v>6.0909441600663803E-3</v>
      </c>
      <c r="F525" s="100"/>
      <c r="G525" s="110">
        <f t="shared" si="1080"/>
        <v>104.70000000001164</v>
      </c>
      <c r="H525" s="100">
        <f t="shared" si="1079"/>
        <v>3.7249076605952759E-2</v>
      </c>
      <c r="I525" s="100"/>
      <c r="J525" s="362">
        <f t="shared" si="1081"/>
        <v>104.70000000001164</v>
      </c>
      <c r="K525" s="362"/>
      <c r="L525" s="365">
        <v>6388.86</v>
      </c>
      <c r="M525" s="100">
        <f t="shared" si="1088"/>
        <v>-5.0827665510817133E-2</v>
      </c>
      <c r="N525" s="100">
        <f t="shared" si="1089"/>
        <v>1.2906959230750914E-2</v>
      </c>
      <c r="O525" s="362">
        <f t="shared" si="1084"/>
        <v>-21.570000000000618</v>
      </c>
      <c r="P525" s="362"/>
      <c r="Q525" s="365">
        <v>154888.01</v>
      </c>
      <c r="R525" s="100">
        <f t="shared" si="1090"/>
        <v>3.3352033849602385E-2</v>
      </c>
      <c r="S525" s="100">
        <f t="shared" si="1091"/>
        <v>-1.8901115159994622E-3</v>
      </c>
      <c r="T525" s="362">
        <f t="shared" si="1085"/>
        <v>-844.48999999999069</v>
      </c>
      <c r="U525" s="362"/>
      <c r="V525" s="365">
        <v>35070.400000000001</v>
      </c>
      <c r="W525" s="365">
        <v>41676.46</v>
      </c>
      <c r="X525" s="100">
        <f t="shared" si="1092"/>
        <v>1.1426363117245802E-2</v>
      </c>
      <c r="Y525" s="100">
        <f t="shared" si="1093"/>
        <v>2.3891018081760983E-2</v>
      </c>
      <c r="Z525" s="35">
        <f t="shared" si="1094"/>
        <v>76746.86</v>
      </c>
      <c r="AA525" s="100">
        <f t="shared" si="1095"/>
        <v>6.2243952401219389E-2</v>
      </c>
      <c r="AB525" s="100">
        <f t="shared" si="1096"/>
        <v>1.593434108435798E-2</v>
      </c>
      <c r="AC525" s="100">
        <f t="shared" si="1097"/>
        <v>1.8157239095653699E-2</v>
      </c>
      <c r="AD525" s="100"/>
      <c r="AE525" s="100"/>
      <c r="AF525" s="369">
        <v>0</v>
      </c>
      <c r="AG525" s="100"/>
      <c r="AH525" s="100"/>
      <c r="AI525" s="100" t="e">
        <f t="shared" si="1083"/>
        <v>#DIV/0!</v>
      </c>
      <c r="AJ525" s="100"/>
    </row>
    <row r="526" spans="2:36">
      <c r="B526" s="125">
        <v>42377</v>
      </c>
      <c r="C526" s="365">
        <v>143573.87</v>
      </c>
      <c r="D526" s="100">
        <f t="shared" si="1086"/>
        <v>0.14502434656337662</v>
      </c>
      <c r="E526" s="100">
        <f t="shared" si="1087"/>
        <v>6.3798289263490545E-3</v>
      </c>
      <c r="F526" s="100"/>
      <c r="G526" s="110">
        <f t="shared" si="1080"/>
        <v>-9.8399999999965075</v>
      </c>
      <c r="H526" s="100">
        <f t="shared" si="1079"/>
        <v>3.6216287882095674E-2</v>
      </c>
      <c r="I526" s="100"/>
      <c r="J526" s="362">
        <f t="shared" si="1081"/>
        <v>-9.8399999999965075</v>
      </c>
      <c r="K526" s="362"/>
      <c r="L526" s="365">
        <v>6410.43</v>
      </c>
      <c r="M526" s="100">
        <f t="shared" si="1088"/>
        <v>-5.4437723191567436E-2</v>
      </c>
      <c r="N526" s="100">
        <f t="shared" si="1089"/>
        <v>2.0255731192584694E-2</v>
      </c>
      <c r="O526" s="362">
        <f t="shared" si="1084"/>
        <v>-28.759999999999309</v>
      </c>
      <c r="P526" s="362"/>
      <c r="Q526" s="365">
        <v>155732.5</v>
      </c>
      <c r="R526" s="100">
        <f t="shared" si="1090"/>
        <v>3.7617408026284521E-2</v>
      </c>
      <c r="S526" s="100">
        <f t="shared" si="1091"/>
        <v>5.1769358193581676E-4</v>
      </c>
      <c r="T526" s="362">
        <f t="shared" si="1085"/>
        <v>-232.35999999998603</v>
      </c>
      <c r="U526" s="362"/>
      <c r="V526" s="365">
        <v>35291.72</v>
      </c>
      <c r="W526" s="365">
        <v>41341.519999999997</v>
      </c>
      <c r="X526" s="100">
        <f t="shared" si="1092"/>
        <v>1.7751970734928752E-2</v>
      </c>
      <c r="Y526" s="100">
        <f t="shared" si="1093"/>
        <v>-2.518223157953723E-3</v>
      </c>
      <c r="Z526" s="35">
        <f t="shared" si="1094"/>
        <v>76633.239999999991</v>
      </c>
      <c r="AA526" s="100">
        <f t="shared" si="1095"/>
        <v>5.1561522736123244E-2</v>
      </c>
      <c r="AB526" s="100">
        <f t="shared" si="1096"/>
        <v>4.5805257261629486E-3</v>
      </c>
      <c r="AC526" s="100">
        <f t="shared" si="1097"/>
        <v>6.7155320587832705E-3</v>
      </c>
      <c r="AD526" s="100"/>
      <c r="AE526" s="100"/>
      <c r="AF526" s="369">
        <v>0</v>
      </c>
      <c r="AG526" s="100"/>
      <c r="AH526" s="100"/>
      <c r="AI526" s="100" t="e">
        <f t="shared" si="1083"/>
        <v>#DIV/0!</v>
      </c>
      <c r="AJ526" s="100"/>
    </row>
    <row r="527" spans="2:36">
      <c r="B527" s="125">
        <v>42369</v>
      </c>
      <c r="C527" s="365">
        <v>143583.71</v>
      </c>
      <c r="D527" s="100">
        <f t="shared" si="1086"/>
        <v>0.14796905152847115</v>
      </c>
      <c r="E527" s="100">
        <f t="shared" si="1087"/>
        <v>8.7227180152603199E-3</v>
      </c>
      <c r="F527" s="100"/>
      <c r="G527" s="110">
        <f t="shared" si="1080"/>
        <v>480.19000000000233</v>
      </c>
      <c r="H527" s="100">
        <f t="shared" si="1079"/>
        <v>3.6390828632895236E-2</v>
      </c>
      <c r="I527" s="100"/>
      <c r="J527" s="362">
        <f t="shared" si="1081"/>
        <v>480.19000000000233</v>
      </c>
      <c r="K527" s="362"/>
      <c r="L527" s="365">
        <v>6439.19</v>
      </c>
      <c r="M527" s="100">
        <f t="shared" si="1088"/>
        <v>-5.4937910122682815E-2</v>
      </c>
      <c r="N527" s="100">
        <f t="shared" si="1089"/>
        <v>2.9738231282073431E-2</v>
      </c>
      <c r="O527" s="362">
        <f t="shared" si="1084"/>
        <v>73.75</v>
      </c>
      <c r="P527" s="362"/>
      <c r="Q527" s="365">
        <v>155964.85999999999</v>
      </c>
      <c r="R527" s="100">
        <f t="shared" si="1090"/>
        <v>4.1093057575538147E-2</v>
      </c>
      <c r="S527" s="100">
        <f t="shared" si="1091"/>
        <v>1.0268977352827828E-2</v>
      </c>
      <c r="T527" s="362">
        <f t="shared" si="1085"/>
        <v>226.39999999999418</v>
      </c>
      <c r="U527" s="362"/>
      <c r="V527" s="365">
        <v>35419.85</v>
      </c>
      <c r="W527" s="365">
        <v>43428.87</v>
      </c>
      <c r="X527" s="100">
        <f t="shared" si="1092"/>
        <v>1.8351390794432477E-2</v>
      </c>
      <c r="Y527" s="100">
        <f t="shared" si="1093"/>
        <v>3.5107083815585603E-2</v>
      </c>
      <c r="Z527" s="35">
        <f t="shared" si="1094"/>
        <v>78848.72</v>
      </c>
      <c r="AA527" s="100">
        <f t="shared" si="1095"/>
        <v>6.4628667425128572E-2</v>
      </c>
      <c r="AB527" s="100">
        <f t="shared" si="1096"/>
        <v>2.8837135503899707E-2</v>
      </c>
      <c r="AC527" s="100">
        <f t="shared" si="1097"/>
        <v>2.7512501062062572E-2</v>
      </c>
      <c r="AD527" s="100"/>
      <c r="AE527" s="100"/>
      <c r="AF527" s="369">
        <v>0</v>
      </c>
      <c r="AG527" s="100"/>
      <c r="AH527" s="100"/>
      <c r="AI527" s="100" t="e">
        <f t="shared" si="1083"/>
        <v>#DIV/0!</v>
      </c>
      <c r="AJ527" s="100"/>
    </row>
    <row r="528" spans="2:36">
      <c r="B528" s="125">
        <v>42363</v>
      </c>
      <c r="C528" s="365">
        <v>143103.51999999999</v>
      </c>
      <c r="D528" s="100">
        <f t="shared" si="1086"/>
        <v>0.14200585241657171</v>
      </c>
      <c r="E528" s="100">
        <f t="shared" si="1087"/>
        <v>7.5894048137648456E-3</v>
      </c>
      <c r="F528" s="100"/>
      <c r="G528" s="110">
        <f t="shared" si="1080"/>
        <v>294.78999999997905</v>
      </c>
      <c r="H528" s="100">
        <f t="shared" si="1079"/>
        <v>3.5244243991878817E-2</v>
      </c>
      <c r="I528" s="100"/>
      <c r="J528" s="362">
        <f t="shared" si="1081"/>
        <v>294.78999999997905</v>
      </c>
      <c r="K528" s="362"/>
      <c r="L528" s="365">
        <v>6365.44</v>
      </c>
      <c r="M528" s="100">
        <f t="shared" si="1088"/>
        <v>-6.1521041705982354E-2</v>
      </c>
      <c r="N528" s="100">
        <f t="shared" si="1089"/>
        <v>2.1076186427763557E-2</v>
      </c>
      <c r="O528" s="362">
        <f t="shared" si="1084"/>
        <v>57.989999999999782</v>
      </c>
      <c r="P528" s="362"/>
      <c r="Q528" s="365">
        <v>155738.46</v>
      </c>
      <c r="R528" s="100">
        <f t="shared" si="1090"/>
        <v>0.62326683230947877</v>
      </c>
      <c r="S528" s="100">
        <f t="shared" si="1091"/>
        <v>8.3541941610572584E-3</v>
      </c>
      <c r="T528" s="362">
        <f t="shared" si="1085"/>
        <v>557.13999999998487</v>
      </c>
      <c r="U528" s="362"/>
      <c r="V528" s="365">
        <v>35210.17</v>
      </c>
      <c r="W528" s="365">
        <v>41179.449999999997</v>
      </c>
      <c r="X528" s="100">
        <f t="shared" si="1092"/>
        <v>-2.8252675663758618E-3</v>
      </c>
      <c r="Y528" s="100">
        <f t="shared" si="1093"/>
        <v>-1.6483789439694113E-2</v>
      </c>
      <c r="Z528" s="35">
        <f t="shared" si="1094"/>
        <v>76389.62</v>
      </c>
      <c r="AA528" s="100">
        <f t="shared" si="1095"/>
        <v>5.4560489470908698E-2</v>
      </c>
      <c r="AB528" s="100">
        <f t="shared" si="1096"/>
        <v>4.2489182480256399E-3</v>
      </c>
      <c r="AC528" s="100">
        <f t="shared" si="1097"/>
        <v>-1.0234965091141468E-2</v>
      </c>
      <c r="AD528" s="100"/>
      <c r="AE528" s="100"/>
      <c r="AF528" s="369">
        <v>0</v>
      </c>
      <c r="AG528" s="100"/>
      <c r="AH528" s="100"/>
      <c r="AI528" s="100" t="e">
        <f t="shared" si="1083"/>
        <v>#DIV/0!</v>
      </c>
      <c r="AJ528" s="100"/>
    </row>
    <row r="529" spans="2:36">
      <c r="B529" s="125">
        <v>42356</v>
      </c>
      <c r="C529" s="365">
        <v>142808.73000000001</v>
      </c>
      <c r="D529" s="100" t="e">
        <f t="shared" si="1086"/>
        <v>#DIV/0!</v>
      </c>
      <c r="E529" s="100">
        <f t="shared" si="1087"/>
        <v>7.6448616146479543E-3</v>
      </c>
      <c r="F529" s="100"/>
      <c r="G529" s="110">
        <f t="shared" si="1080"/>
        <v>145.02999999999884</v>
      </c>
      <c r="H529" s="100">
        <f t="shared" si="1079"/>
        <v>3.3464397265481491E-2</v>
      </c>
      <c r="I529" s="100"/>
      <c r="J529" s="362">
        <f t="shared" si="1081"/>
        <v>145.02999999999884</v>
      </c>
      <c r="K529" s="362"/>
      <c r="L529" s="365">
        <v>6307.45</v>
      </c>
      <c r="M529" s="100" t="e">
        <f t="shared" si="1088"/>
        <v>#DIV/0!</v>
      </c>
      <c r="N529" s="100">
        <f t="shared" si="1089"/>
        <v>1.6029471934329298E-2</v>
      </c>
      <c r="O529" s="362">
        <f t="shared" si="1084"/>
        <v>24.289999999999964</v>
      </c>
      <c r="P529" s="362"/>
      <c r="Q529" s="365">
        <v>155181.32</v>
      </c>
      <c r="R529" s="100" t="e">
        <f t="shared" si="1090"/>
        <v>#DIV/0!</v>
      </c>
      <c r="S529" s="100">
        <f t="shared" si="1091"/>
        <v>7.1603964899350971E-3</v>
      </c>
      <c r="T529" s="362">
        <f t="shared" si="1085"/>
        <v>-470.60000000000582</v>
      </c>
      <c r="U529" s="362"/>
      <c r="V529" s="365">
        <v>34997.61</v>
      </c>
      <c r="W529" s="365">
        <v>40545.519999999997</v>
      </c>
      <c r="X529" s="100">
        <f t="shared" si="1092"/>
        <v>-8.8644719350722823E-3</v>
      </c>
      <c r="Y529" s="100">
        <f t="shared" si="1093"/>
        <v>-9.0926070944023188E-4</v>
      </c>
      <c r="Z529" s="35">
        <f t="shared" si="1094"/>
        <v>75543.13</v>
      </c>
      <c r="AA529" s="100" t="e">
        <f t="shared" si="1095"/>
        <v>#DIV/0!</v>
      </c>
      <c r="AB529" s="100">
        <f t="shared" si="1096"/>
        <v>4.4661923506302582E-3</v>
      </c>
      <c r="AC529" s="100">
        <f t="shared" si="1097"/>
        <v>-4.6105677147733632E-3</v>
      </c>
      <c r="AD529" s="100"/>
      <c r="AE529" s="100"/>
      <c r="AF529" s="369">
        <v>0</v>
      </c>
      <c r="AG529" s="100"/>
      <c r="AH529" s="100"/>
      <c r="AI529" s="100" t="e">
        <f t="shared" si="1083"/>
        <v>#DIV/0!</v>
      </c>
      <c r="AJ529" s="100"/>
    </row>
    <row r="530" spans="2:36">
      <c r="B530" s="125">
        <v>42349</v>
      </c>
      <c r="C530" s="365">
        <v>142663.70000000001</v>
      </c>
      <c r="D530" s="100" t="e">
        <f t="shared" si="1086"/>
        <v>#DIV/0!</v>
      </c>
      <c r="E530" s="100">
        <f t="shared" si="1087"/>
        <v>6.160155581924791E-3</v>
      </c>
      <c r="F530" s="100"/>
      <c r="G530" s="110">
        <f t="shared" si="1080"/>
        <v>321.60000000000582</v>
      </c>
      <c r="H530" s="100">
        <f t="shared" si="1079"/>
        <v>3.4468981527673866E-2</v>
      </c>
      <c r="I530" s="100"/>
      <c r="J530" s="362">
        <f t="shared" si="1081"/>
        <v>321.60000000000582</v>
      </c>
      <c r="K530" s="362"/>
      <c r="L530" s="365">
        <v>6283.16</v>
      </c>
      <c r="M530" s="100" t="e">
        <f t="shared" si="1088"/>
        <v>#DIV/0!</v>
      </c>
      <c r="N530" s="100">
        <f t="shared" si="1089"/>
        <v>9.5213612043895668E-3</v>
      </c>
      <c r="O530" s="362">
        <f t="shared" si="1084"/>
        <v>29.930000000000291</v>
      </c>
      <c r="P530" s="362"/>
      <c r="Q530" s="365">
        <v>155651.92000000001</v>
      </c>
      <c r="R530" s="100" t="e">
        <f t="shared" si="1090"/>
        <v>#DIV/0!</v>
      </c>
      <c r="S530" s="100">
        <f t="shared" si="1091"/>
        <v>3.7997527710078322E-3</v>
      </c>
      <c r="T530" s="362">
        <f t="shared" si="1085"/>
        <v>1272.3800000000047</v>
      </c>
      <c r="U530" s="362"/>
      <c r="V530" s="365">
        <v>34811.550000000003</v>
      </c>
      <c r="W530" s="365">
        <v>41472.269999999997</v>
      </c>
      <c r="X530" s="100">
        <f t="shared" si="1092"/>
        <v>-1.5903289643501618E-3</v>
      </c>
      <c r="Y530" s="100">
        <f t="shared" si="1093"/>
        <v>-8.7475890526741572E-4</v>
      </c>
      <c r="Z530" s="35">
        <f t="shared" si="1094"/>
        <v>76283.820000000007</v>
      </c>
      <c r="AA530" s="100" t="e">
        <f t="shared" si="1095"/>
        <v>#DIV/0!</v>
      </c>
      <c r="AB530" s="100">
        <f t="shared" si="1096"/>
        <v>-4.8128742690737242E-3</v>
      </c>
      <c r="AC530" s="100">
        <f t="shared" si="1097"/>
        <v>-1.2014311380678846E-3</v>
      </c>
      <c r="AD530" s="100"/>
      <c r="AE530" s="100"/>
      <c r="AF530" s="369">
        <v>0</v>
      </c>
      <c r="AG530" s="100"/>
      <c r="AH530" s="100"/>
      <c r="AI530" s="100" t="e">
        <f t="shared" si="1083"/>
        <v>#DIV/0!</v>
      </c>
      <c r="AJ530" s="100"/>
    </row>
    <row r="531" spans="2:36">
      <c r="B531" s="125">
        <v>42342</v>
      </c>
      <c r="C531" s="365">
        <v>142342.1</v>
      </c>
      <c r="D531" s="100" t="e">
        <f t="shared" si="1086"/>
        <v>#DIV/0!</v>
      </c>
      <c r="E531" s="100">
        <f t="shared" si="1087"/>
        <v>5.2672287718293657E-3</v>
      </c>
      <c r="F531" s="100"/>
      <c r="G531" s="110">
        <f t="shared" si="1080"/>
        <v>316.47000000000116</v>
      </c>
      <c r="H531" s="100">
        <f t="shared" si="1079"/>
        <v>3.4174554668149663E-2</v>
      </c>
      <c r="I531" s="100"/>
      <c r="J531" s="362">
        <f t="shared" si="1081"/>
        <v>316.47000000000116</v>
      </c>
      <c r="K531" s="362"/>
      <c r="L531" s="365">
        <v>6253.23</v>
      </c>
      <c r="M531" s="100" t="e">
        <f t="shared" si="1088"/>
        <v>#DIV/0!</v>
      </c>
      <c r="N531" s="100">
        <f t="shared" si="1089"/>
        <v>5.1307522049213366E-3</v>
      </c>
      <c r="O531" s="362">
        <f t="shared" si="1084"/>
        <v>19.179999999999382</v>
      </c>
      <c r="P531" s="362"/>
      <c r="Q531" s="365">
        <v>154379.54</v>
      </c>
      <c r="R531" s="100" t="e">
        <f t="shared" si="1090"/>
        <v>#DIV/0!</v>
      </c>
      <c r="S531" s="100">
        <f t="shared" si="1091"/>
        <v>-1.4018450381658725E-3</v>
      </c>
      <c r="T531" s="362">
        <f t="shared" si="1085"/>
        <v>-68.630000000004657</v>
      </c>
      <c r="U531" s="362"/>
      <c r="V531" s="365">
        <v>34844.76</v>
      </c>
      <c r="W531" s="365">
        <v>41793.919999999998</v>
      </c>
      <c r="X531" s="100">
        <f t="shared" si="1092"/>
        <v>5.7459134667160673E-4</v>
      </c>
      <c r="Y531" s="100">
        <f t="shared" si="1093"/>
        <v>1.5149546237437195E-2</v>
      </c>
      <c r="Z531" s="35">
        <f t="shared" si="1094"/>
        <v>76638.679999999993</v>
      </c>
      <c r="AA531" s="100" t="e">
        <f t="shared" si="1095"/>
        <v>#DIV/0!</v>
      </c>
      <c r="AB531" s="100">
        <f t="shared" si="1096"/>
        <v>6.3199398823777361E-3</v>
      </c>
      <c r="AC531" s="100">
        <f t="shared" si="1097"/>
        <v>8.470561731988558E-3</v>
      </c>
      <c r="AD531" s="100"/>
      <c r="AE531" s="100"/>
      <c r="AF531" s="369">
        <v>0</v>
      </c>
      <c r="AG531" s="100"/>
      <c r="AH531" s="100"/>
      <c r="AI531" s="100" t="e">
        <f t="shared" si="1083"/>
        <v>#DIV/0!</v>
      </c>
      <c r="AJ531" s="100"/>
    </row>
    <row r="532" spans="2:36">
      <c r="B532" s="125">
        <v>42335</v>
      </c>
      <c r="C532" s="365">
        <v>142025.63</v>
      </c>
      <c r="D532" s="100" t="e">
        <f t="shared" si="1086"/>
        <v>#DIV/0!</v>
      </c>
      <c r="E532" s="100">
        <f t="shared" si="1087"/>
        <v>3.3288257618518152E-3</v>
      </c>
      <c r="F532" s="100"/>
      <c r="G532" s="110">
        <f t="shared" si="1080"/>
        <v>300.36999999999534</v>
      </c>
      <c r="H532" s="100">
        <f t="shared" si="1079"/>
        <v>3.7619863649208815E-2</v>
      </c>
      <c r="I532" s="100"/>
      <c r="J532" s="362">
        <f t="shared" si="1081"/>
        <v>300.36999999999534</v>
      </c>
      <c r="K532" s="362"/>
      <c r="L532" s="365">
        <v>6234.05</v>
      </c>
      <c r="M532" s="100" t="e">
        <f t="shared" si="1088"/>
        <v>#DIV/0!</v>
      </c>
      <c r="N532" s="100">
        <f t="shared" si="1089"/>
        <v>-1.0783908421702999E-3</v>
      </c>
      <c r="O532" s="362">
        <f t="shared" si="1084"/>
        <v>26.110000000000582</v>
      </c>
      <c r="P532" s="362"/>
      <c r="Q532" s="365">
        <v>154448.17000000001</v>
      </c>
      <c r="R532" s="100" t="e">
        <f t="shared" si="1090"/>
        <v>#DIV/0!</v>
      </c>
      <c r="S532" s="100">
        <f t="shared" si="1091"/>
        <v>-3.7091872325156808E-3</v>
      </c>
      <c r="T532" s="362">
        <f t="shared" si="1085"/>
        <v>370.11000000001513</v>
      </c>
      <c r="U532" s="362"/>
      <c r="V532" s="365">
        <v>34692.660000000003</v>
      </c>
      <c r="W532" s="365">
        <v>41373.760000000002</v>
      </c>
      <c r="X532" s="100">
        <f t="shared" si="1092"/>
        <v>8.8289757434346118E-3</v>
      </c>
      <c r="Y532" s="100">
        <f t="shared" si="1093"/>
        <v>3.2872433811370273E-3</v>
      </c>
      <c r="Z532" s="35">
        <f t="shared" si="1094"/>
        <v>76066.420000000013</v>
      </c>
      <c r="AA532" s="100" t="e">
        <f t="shared" si="1095"/>
        <v>#DIV/0!</v>
      </c>
      <c r="AB532" s="100">
        <f t="shared" si="1096"/>
        <v>-1.1070113579529015E-2</v>
      </c>
      <c r="AC532" s="100">
        <f t="shared" si="1097"/>
        <v>5.8071668356536902E-3</v>
      </c>
      <c r="AD532" s="100"/>
      <c r="AE532" s="100"/>
      <c r="AF532" s="369">
        <v>0</v>
      </c>
      <c r="AG532" s="100"/>
      <c r="AH532" s="100"/>
      <c r="AI532" s="100" t="e">
        <f t="shared" si="1083"/>
        <v>#DIV/0!</v>
      </c>
      <c r="AJ532" s="100"/>
    </row>
    <row r="533" spans="2:36">
      <c r="B533" s="125">
        <v>42328</v>
      </c>
      <c r="C533" s="365">
        <v>141725.26</v>
      </c>
      <c r="D533" s="100" t="e">
        <f t="shared" si="1086"/>
        <v>#DIV/0!</v>
      </c>
      <c r="E533" s="100">
        <f t="shared" si="1087"/>
        <v>1.9724097355131374E-3</v>
      </c>
      <c r="F533" s="100"/>
      <c r="G533" s="110">
        <f t="shared" si="1080"/>
        <v>-64.989999999990687</v>
      </c>
      <c r="H533" s="100">
        <f t="shared" si="1079"/>
        <v>4.0641902139382527E-2</v>
      </c>
      <c r="I533" s="100"/>
      <c r="J533" s="362">
        <f t="shared" si="1081"/>
        <v>-64.989999999990687</v>
      </c>
      <c r="K533" s="362"/>
      <c r="L533" s="365">
        <v>6207.94</v>
      </c>
      <c r="M533" s="100" t="e">
        <f t="shared" si="1088"/>
        <v>#DIV/0!</v>
      </c>
      <c r="N533" s="100">
        <f t="shared" si="1089"/>
        <v>-7.3283795214727811E-3</v>
      </c>
      <c r="O533" s="362">
        <f t="shared" si="1084"/>
        <v>-15.960000000000036</v>
      </c>
      <c r="P533" s="362"/>
      <c r="Q533" s="365">
        <v>154078.06</v>
      </c>
      <c r="R533" s="100" t="e">
        <f t="shared" si="1090"/>
        <v>#DIV/0!</v>
      </c>
      <c r="S533" s="100">
        <f t="shared" si="1091"/>
        <v>-6.842674563552891E-3</v>
      </c>
      <c r="T533" s="362">
        <f t="shared" si="1085"/>
        <v>-984.66000000000349</v>
      </c>
      <c r="U533" s="362"/>
      <c r="V533" s="365">
        <v>34715.86</v>
      </c>
      <c r="W533" s="365">
        <v>40491.379999999997</v>
      </c>
      <c r="X533" s="100">
        <f t="shared" si="1092"/>
        <v>5.5907898681598431E-3</v>
      </c>
      <c r="Y533" s="100">
        <f t="shared" si="1093"/>
        <v>1.5949537958184157E-2</v>
      </c>
      <c r="Z533" s="35">
        <f t="shared" si="1094"/>
        <v>75207.239999999991</v>
      </c>
      <c r="AA533" s="100" t="e">
        <f t="shared" si="1095"/>
        <v>#DIV/0!</v>
      </c>
      <c r="AB533" s="100">
        <f t="shared" si="1096"/>
        <v>-8.9299876744384707E-4</v>
      </c>
      <c r="AC533" s="100">
        <f t="shared" si="1097"/>
        <v>1.1141518623312802E-2</v>
      </c>
      <c r="AD533" s="100"/>
      <c r="AE533" s="100"/>
      <c r="AF533" s="369">
        <v>0</v>
      </c>
      <c r="AG533" s="100"/>
      <c r="AH533" s="100"/>
      <c r="AI533" s="100" t="e">
        <f t="shared" si="1083"/>
        <v>#DIV/0!</v>
      </c>
      <c r="AJ533" s="100"/>
    </row>
    <row r="534" spans="2:36">
      <c r="B534" s="125">
        <v>42321</v>
      </c>
      <c r="C534" s="365">
        <v>141790.25</v>
      </c>
      <c r="D534" s="100" t="e">
        <f t="shared" si="1086"/>
        <v>#DIV/0!</v>
      </c>
      <c r="E534" s="100">
        <f t="shared" si="1087"/>
        <v>3.0202322667906853E-3</v>
      </c>
      <c r="F534" s="100"/>
      <c r="G534" s="110">
        <f t="shared" si="1080"/>
        <v>193.97000000000116</v>
      </c>
      <c r="H534" s="100">
        <f t="shared" si="1079"/>
        <v>4.642467157865713E-2</v>
      </c>
      <c r="I534" s="100"/>
      <c r="J534" s="362">
        <f t="shared" si="1081"/>
        <v>193.97000000000116</v>
      </c>
      <c r="K534" s="362"/>
      <c r="L534" s="365">
        <v>6223.9</v>
      </c>
      <c r="M534" s="100" t="e">
        <f t="shared" si="1088"/>
        <v>#DIV/0!</v>
      </c>
      <c r="N534" s="100">
        <f t="shared" si="1089"/>
        <v>-7.7971435449185871E-3</v>
      </c>
      <c r="O534" s="362">
        <f t="shared" si="1084"/>
        <v>2.589999999999236</v>
      </c>
      <c r="P534" s="362"/>
      <c r="Q534" s="365">
        <v>155062.72</v>
      </c>
      <c r="R534" s="100" t="e">
        <f t="shared" si="1090"/>
        <v>#DIV/0!</v>
      </c>
      <c r="S534" s="100">
        <f t="shared" si="1091"/>
        <v>1.6299287688225988E-4</v>
      </c>
      <c r="T534" s="362">
        <f t="shared" si="1085"/>
        <v>466.45999999999185</v>
      </c>
      <c r="U534" s="362"/>
      <c r="V534" s="365">
        <v>34691.01</v>
      </c>
      <c r="W534" s="365">
        <v>41961.73</v>
      </c>
      <c r="X534" s="100">
        <f t="shared" si="1092"/>
        <v>1.0703118899976886E-2</v>
      </c>
      <c r="Y534" s="100">
        <f t="shared" si="1093"/>
        <v>7.2837825835427817E-3</v>
      </c>
      <c r="Z534" s="35">
        <f t="shared" si="1094"/>
        <v>76652.740000000005</v>
      </c>
      <c r="AA534" s="100" t="e">
        <f t="shared" si="1095"/>
        <v>#DIV/0!</v>
      </c>
      <c r="AB534" s="100">
        <f t="shared" si="1096"/>
        <v>1.6908602221862662E-2</v>
      </c>
      <c r="AC534" s="100">
        <f t="shared" si="1097"/>
        <v>8.8284136993607015E-3</v>
      </c>
      <c r="AD534" s="100"/>
      <c r="AE534" s="100"/>
      <c r="AF534" s="369">
        <v>0</v>
      </c>
      <c r="AG534" s="100"/>
      <c r="AH534" s="100"/>
      <c r="AI534" s="100" t="e">
        <f t="shared" si="1083"/>
        <v>#DIV/0!</v>
      </c>
      <c r="AJ534" s="100"/>
    </row>
    <row r="535" spans="2:36">
      <c r="B535" s="125">
        <v>42314</v>
      </c>
      <c r="C535" s="365">
        <v>141596.28</v>
      </c>
      <c r="D535" s="100" t="e">
        <f t="shared" si="1086"/>
        <v>#DIV/0!</v>
      </c>
      <c r="E535" s="100">
        <f t="shared" si="1087"/>
        <v>1.7634613025446829E-3</v>
      </c>
      <c r="F535" s="100"/>
      <c r="G535" s="110">
        <f t="shared" si="1080"/>
        <v>41.85999999998603</v>
      </c>
      <c r="H535" s="100">
        <f t="shared" si="1079"/>
        <v>4.6389606063129724E-2</v>
      </c>
      <c r="I535" s="100"/>
      <c r="J535" s="362">
        <f t="shared" si="1081"/>
        <v>41.85999999998603</v>
      </c>
      <c r="K535" s="362"/>
      <c r="L535" s="365">
        <v>6221.31</v>
      </c>
      <c r="M535" s="100" t="e">
        <f t="shared" si="1088"/>
        <v>#DIV/0!</v>
      </c>
      <c r="N535" s="100">
        <f t="shared" si="1089"/>
        <v>-1.2123550652146901E-2</v>
      </c>
      <c r="O535" s="362">
        <f t="shared" si="1084"/>
        <v>-19.469999999999345</v>
      </c>
      <c r="P535" s="362"/>
      <c r="Q535" s="365">
        <v>154596.26</v>
      </c>
      <c r="R535" s="100" t="e">
        <f t="shared" si="1090"/>
        <v>#DIV/0!</v>
      </c>
      <c r="S535" s="100">
        <f t="shared" si="1091"/>
        <v>-8.2863337780970363E-3</v>
      </c>
      <c r="T535" s="362">
        <f t="shared" si="1085"/>
        <v>-426.9199999999837</v>
      </c>
      <c r="U535" s="362"/>
      <c r="V535" s="365">
        <v>34861.53</v>
      </c>
      <c r="W535" s="365">
        <v>41295.839999999997</v>
      </c>
      <c r="X535" s="100">
        <f t="shared" si="1092"/>
        <v>1.5873862328032371E-2</v>
      </c>
      <c r="Y535" s="100">
        <f t="shared" si="1093"/>
        <v>9.280449856926656E-3</v>
      </c>
      <c r="Z535" s="35">
        <f t="shared" si="1094"/>
        <v>76157.37</v>
      </c>
      <c r="AA535" s="100" t="e">
        <f t="shared" si="1095"/>
        <v>#DIV/0!</v>
      </c>
      <c r="AB535" s="100">
        <f t="shared" si="1096"/>
        <v>4.6412313700456778E-4</v>
      </c>
      <c r="AC535" s="100">
        <f t="shared" si="1097"/>
        <v>1.2287973441410039E-2</v>
      </c>
      <c r="AD535" s="100"/>
      <c r="AE535" s="100"/>
      <c r="AF535" s="369">
        <v>0</v>
      </c>
      <c r="AG535" s="100"/>
      <c r="AH535" s="100"/>
      <c r="AI535" s="100" t="e">
        <f t="shared" si="1083"/>
        <v>#DIV/0!</v>
      </c>
      <c r="AJ535" s="100"/>
    </row>
    <row r="536" spans="2:36">
      <c r="B536" s="125">
        <v>42307</v>
      </c>
      <c r="C536" s="365">
        <v>141554.42000000001</v>
      </c>
      <c r="D536" s="100" t="e">
        <f t="shared" si="1086"/>
        <v>#DIV/0!</v>
      </c>
      <c r="E536" s="100">
        <f t="shared" si="1087"/>
        <v>2.6049206922127959E-3</v>
      </c>
      <c r="F536" s="100"/>
      <c r="G536" s="110">
        <f t="shared" si="1080"/>
        <v>108.15000000002328</v>
      </c>
      <c r="H536" s="100">
        <f t="shared" si="1079"/>
        <v>5.0827117278146684E-2</v>
      </c>
      <c r="I536" s="100"/>
      <c r="J536" s="362">
        <f t="shared" si="1081"/>
        <v>108.15000000002328</v>
      </c>
      <c r="K536" s="362"/>
      <c r="L536" s="365">
        <v>6240.78</v>
      </c>
      <c r="M536" s="100" t="e">
        <f t="shared" si="1088"/>
        <v>#DIV/0!</v>
      </c>
      <c r="N536" s="100">
        <f t="shared" si="1089"/>
        <v>-1.0762948826061956E-2</v>
      </c>
      <c r="O536" s="362">
        <f t="shared" si="1084"/>
        <v>-12.990000000000691</v>
      </c>
      <c r="P536" s="362"/>
      <c r="Q536" s="365">
        <v>155023.18</v>
      </c>
      <c r="R536" s="100" t="e">
        <f t="shared" si="1090"/>
        <v>#DIV/0!</v>
      </c>
      <c r="S536" s="100">
        <f t="shared" si="1091"/>
        <v>-4.2809516982756984E-3</v>
      </c>
      <c r="T536" s="362">
        <f t="shared" si="1085"/>
        <v>-116.45000000001164</v>
      </c>
      <c r="U536" s="362"/>
      <c r="V536" s="365">
        <v>34707.64</v>
      </c>
      <c r="W536" s="365">
        <v>42210.27</v>
      </c>
      <c r="X536" s="100">
        <f t="shared" si="1092"/>
        <v>1.9564574316799817E-2</v>
      </c>
      <c r="Y536" s="100">
        <f t="shared" si="1093"/>
        <v>1.9103788332941678E-2</v>
      </c>
      <c r="Z536" s="35">
        <f t="shared" si="1094"/>
        <v>76917.91</v>
      </c>
      <c r="AA536" s="100" t="e">
        <f t="shared" si="1095"/>
        <v>#DIV/0!</v>
      </c>
      <c r="AB536" s="100">
        <f t="shared" si="1096"/>
        <v>2.3512630333965565E-3</v>
      </c>
      <c r="AC536" s="100">
        <f t="shared" si="1097"/>
        <v>1.9311657043990141E-2</v>
      </c>
      <c r="AD536" s="100"/>
      <c r="AE536" s="100"/>
      <c r="AF536" s="369">
        <v>0</v>
      </c>
      <c r="AG536" s="100"/>
      <c r="AH536" s="100"/>
      <c r="AI536" s="100" t="e">
        <f t="shared" si="1083"/>
        <v>#DIV/0!</v>
      </c>
      <c r="AJ536" s="100"/>
    </row>
    <row r="537" spans="2:36">
      <c r="B537" s="125">
        <v>42300</v>
      </c>
      <c r="C537" s="365">
        <v>141446.26999999999</v>
      </c>
      <c r="D537" s="100" t="e">
        <f t="shared" si="1086"/>
        <v>#DIV/0!</v>
      </c>
      <c r="E537" s="100">
        <f t="shared" si="1087"/>
        <v>2.5699639696125554E-3</v>
      </c>
      <c r="F537" s="100"/>
      <c r="G537" s="110">
        <f t="shared" si="1080"/>
        <v>82.970000000001164</v>
      </c>
      <c r="H537" s="100">
        <f t="shared" si="1079"/>
        <v>5.414718175690747E-2</v>
      </c>
      <c r="I537" s="100"/>
      <c r="J537" s="362">
        <f t="shared" si="1081"/>
        <v>82.970000000001164</v>
      </c>
      <c r="K537" s="362"/>
      <c r="L537" s="365">
        <v>6253.77</v>
      </c>
      <c r="M537" s="100" t="e">
        <f t="shared" si="1088"/>
        <v>#DIV/0!</v>
      </c>
      <c r="N537" s="100">
        <f t="shared" si="1089"/>
        <v>-1.5568257126530993E-2</v>
      </c>
      <c r="O537" s="362">
        <f t="shared" si="1084"/>
        <v>-19.039999999999964</v>
      </c>
      <c r="P537" s="362"/>
      <c r="Q537" s="365">
        <v>155139.63</v>
      </c>
      <c r="R537" s="100" t="e">
        <f t="shared" si="1090"/>
        <v>#DIV/0!</v>
      </c>
      <c r="S537" s="100">
        <f t="shared" si="1091"/>
        <v>-4.2147350511022178E-3</v>
      </c>
      <c r="T537" s="362">
        <f t="shared" si="1085"/>
        <v>102.17999999999302</v>
      </c>
      <c r="U537" s="362"/>
      <c r="V537" s="365">
        <v>34904.18</v>
      </c>
      <c r="W537" s="365">
        <v>40370.28</v>
      </c>
      <c r="X537" s="100">
        <f t="shared" si="1092"/>
        <v>4.2410576960408126E-2</v>
      </c>
      <c r="Y537" s="100">
        <f t="shared" si="1093"/>
        <v>1.1794073639651471E-2</v>
      </c>
      <c r="Z537" s="35">
        <f t="shared" si="1094"/>
        <v>75274.459999999992</v>
      </c>
      <c r="AA537" s="100" t="e">
        <f t="shared" si="1095"/>
        <v>#DIV/0!</v>
      </c>
      <c r="AB537" s="100">
        <f t="shared" si="1096"/>
        <v>-2.468387027392633E-2</v>
      </c>
      <c r="AC537" s="100">
        <f t="shared" si="1097"/>
        <v>2.5763996958456822E-2</v>
      </c>
      <c r="AD537" s="100"/>
      <c r="AE537" s="100"/>
      <c r="AF537" s="369">
        <v>0</v>
      </c>
      <c r="AG537" s="100"/>
      <c r="AH537" s="100"/>
      <c r="AI537" s="100" t="e">
        <f t="shared" si="1083"/>
        <v>#DIV/0!</v>
      </c>
      <c r="AJ537" s="100"/>
    </row>
    <row r="538" spans="2:36">
      <c r="B538" s="125">
        <v>42293</v>
      </c>
      <c r="C538" s="365">
        <v>141363.29999999999</v>
      </c>
      <c r="D538" s="100" t="e">
        <f t="shared" si="1086"/>
        <v>#DIV/0!</v>
      </c>
      <c r="E538" s="100">
        <f t="shared" si="1087"/>
        <v>3.9644100431336253E-4</v>
      </c>
      <c r="F538" s="100"/>
      <c r="G538" s="110">
        <f t="shared" si="1080"/>
        <v>16.279999999998836</v>
      </c>
      <c r="H538" s="100">
        <f t="shared" si="1079"/>
        <v>5.9905691889098986E-2</v>
      </c>
      <c r="I538" s="100"/>
      <c r="J538" s="362">
        <f t="shared" si="1081"/>
        <v>16.279999999998836</v>
      </c>
      <c r="K538" s="362"/>
      <c r="L538" s="365">
        <v>6272.81</v>
      </c>
      <c r="M538" s="100" t="e">
        <f t="shared" si="1088"/>
        <v>#DIV/0!</v>
      </c>
      <c r="N538" s="100">
        <f t="shared" si="1089"/>
        <v>-1.5713288194635047E-2</v>
      </c>
      <c r="O538" s="362">
        <f t="shared" si="1084"/>
        <v>-24.849999999999454</v>
      </c>
      <c r="P538" s="362"/>
      <c r="Q538" s="365">
        <v>155037.45000000001</v>
      </c>
      <c r="R538" s="100" t="e">
        <f t="shared" si="1090"/>
        <v>#DIV/0!</v>
      </c>
      <c r="S538" s="100">
        <f t="shared" si="1091"/>
        <v>-7.381822777606982E-3</v>
      </c>
      <c r="T538" s="362">
        <f t="shared" si="1085"/>
        <v>-850.54999999998836</v>
      </c>
      <c r="U538" s="362"/>
      <c r="V538" s="365">
        <v>34674.199999999997</v>
      </c>
      <c r="W538" s="365">
        <v>40704</v>
      </c>
      <c r="X538" s="100">
        <f t="shared" si="1092"/>
        <v>3.2783247526698665E-2</v>
      </c>
      <c r="Y538" s="100">
        <f t="shared" si="1093"/>
        <v>1.0761440782029053E-2</v>
      </c>
      <c r="Z538" s="35">
        <f t="shared" si="1094"/>
        <v>75378.2</v>
      </c>
      <c r="AA538" s="100" t="e">
        <f t="shared" si="1095"/>
        <v>#DIV/0!</v>
      </c>
      <c r="AB538" s="100">
        <f t="shared" si="1096"/>
        <v>-6.7837577727814175E-3</v>
      </c>
      <c r="AC538" s="100">
        <f t="shared" si="1097"/>
        <v>2.0773742764832709E-2</v>
      </c>
      <c r="AD538" s="100"/>
      <c r="AE538" s="100"/>
      <c r="AF538" s="369">
        <v>0</v>
      </c>
      <c r="AG538" s="100"/>
      <c r="AH538" s="100"/>
      <c r="AI538" s="100" t="e">
        <f t="shared" si="1083"/>
        <v>#DIV/0!</v>
      </c>
      <c r="AJ538" s="100"/>
    </row>
    <row r="539" spans="2:36">
      <c r="B539" s="125">
        <v>42286</v>
      </c>
      <c r="C539" s="365">
        <v>141347.01999999999</v>
      </c>
      <c r="D539" s="100" t="e">
        <f t="shared" si="1086"/>
        <v>#DIV/0!</v>
      </c>
      <c r="E539" s="100">
        <f t="shared" si="1087"/>
        <v>1.3455222121679686E-3</v>
      </c>
      <c r="F539" s="100"/>
      <c r="G539" s="110">
        <f t="shared" si="1080"/>
        <v>160.37999999997555</v>
      </c>
      <c r="H539" s="100">
        <f t="shared" si="1079"/>
        <v>6.3754679377504911E-2</v>
      </c>
      <c r="I539" s="100"/>
      <c r="J539" s="362">
        <f t="shared" si="1081"/>
        <v>160.37999999997555</v>
      </c>
      <c r="K539" s="362"/>
      <c r="L539" s="365">
        <v>6297.66</v>
      </c>
      <c r="M539" s="100" t="e">
        <f t="shared" si="1088"/>
        <v>#DIV/0!</v>
      </c>
      <c r="N539" s="100">
        <f t="shared" si="1089"/>
        <v>-1.4964032827962903E-2</v>
      </c>
      <c r="O539" s="362">
        <f t="shared" si="1084"/>
        <v>-11.020000000000437</v>
      </c>
      <c r="P539" s="362"/>
      <c r="Q539" s="365">
        <v>155888</v>
      </c>
      <c r="R539" s="100" t="e">
        <f t="shared" si="1090"/>
        <v>#DIV/0!</v>
      </c>
      <c r="S539" s="100">
        <f t="shared" si="1091"/>
        <v>-6.4117824286044978E-3</v>
      </c>
      <c r="T539" s="362">
        <f t="shared" si="1085"/>
        <v>198.32000000000698</v>
      </c>
      <c r="U539" s="362"/>
      <c r="V539" s="365">
        <v>34676.15</v>
      </c>
      <c r="W539" s="365">
        <v>41445.89</v>
      </c>
      <c r="X539" s="100">
        <f t="shared" si="1092"/>
        <v>3.8370057125677405E-2</v>
      </c>
      <c r="Y539" s="100">
        <f t="shared" si="1093"/>
        <v>2.5035607753054918E-2</v>
      </c>
      <c r="Z539" s="35">
        <f t="shared" si="1094"/>
        <v>76122.040000000008</v>
      </c>
      <c r="AA539" s="100" t="e">
        <f t="shared" si="1095"/>
        <v>#DIV/0!</v>
      </c>
      <c r="AB539" s="100">
        <f t="shared" si="1096"/>
        <v>-3.3196474579963069E-3</v>
      </c>
      <c r="AC539" s="100">
        <f t="shared" si="1097"/>
        <v>3.1067177400566911E-2</v>
      </c>
      <c r="AD539" s="100"/>
      <c r="AE539" s="100"/>
      <c r="AF539" s="369">
        <v>0</v>
      </c>
      <c r="AG539" s="100"/>
      <c r="AH539" s="100"/>
      <c r="AI539" s="100" t="e">
        <f t="shared" si="1083"/>
        <v>#DIV/0!</v>
      </c>
      <c r="AJ539" s="100"/>
    </row>
    <row r="540" spans="2:36">
      <c r="B540" s="125">
        <v>42279</v>
      </c>
      <c r="C540" s="365">
        <v>141186.64000000001</v>
      </c>
      <c r="D540" s="100" t="e">
        <f t="shared" si="1086"/>
        <v>#DIV/0!</v>
      </c>
      <c r="E540" s="100">
        <f t="shared" si="1087"/>
        <v>3.4190546556938923E-3</v>
      </c>
      <c r="F540" s="100"/>
      <c r="G540" s="110">
        <f t="shared" si="1080"/>
        <v>102.95000000001164</v>
      </c>
      <c r="H540" s="100">
        <f t="shared" si="1079"/>
        <v>6.712415252158771E-2</v>
      </c>
      <c r="I540" s="100"/>
      <c r="J540" s="362">
        <f t="shared" si="1081"/>
        <v>102.95000000001164</v>
      </c>
      <c r="K540" s="362"/>
      <c r="L540" s="365">
        <v>6308.68</v>
      </c>
      <c r="M540" s="100" t="e">
        <f t="shared" si="1088"/>
        <v>#DIV/0!</v>
      </c>
      <c r="N540" s="100">
        <f t="shared" si="1089"/>
        <v>-1.4499726626571851E-2</v>
      </c>
      <c r="O540" s="362">
        <f t="shared" si="1084"/>
        <v>-43.989999999999782</v>
      </c>
      <c r="P540" s="362"/>
      <c r="Q540" s="365">
        <v>155689.68</v>
      </c>
      <c r="R540" s="100" t="e">
        <f t="shared" si="1090"/>
        <v>#DIV/0!</v>
      </c>
      <c r="S540" s="100">
        <f t="shared" si="1091"/>
        <v>-5.8629241214329412E-3</v>
      </c>
      <c r="T540" s="362">
        <f t="shared" si="1085"/>
        <v>-106.58999999999651</v>
      </c>
      <c r="U540" s="362"/>
      <c r="V540" s="365">
        <v>34781.56</v>
      </c>
      <c r="W540" s="365">
        <v>41955.92</v>
      </c>
      <c r="X540" s="100">
        <f t="shared" si="1092"/>
        <v>4.9065911743069304E-2</v>
      </c>
      <c r="Y540" s="100">
        <f t="shared" si="1093"/>
        <v>1.8516666359172124E-2</v>
      </c>
      <c r="Z540" s="35">
        <f t="shared" si="1094"/>
        <v>76737.48</v>
      </c>
      <c r="AA540" s="100" t="e">
        <f t="shared" si="1095"/>
        <v>#DIV/0!</v>
      </c>
      <c r="AB540" s="100">
        <f t="shared" si="1096"/>
        <v>9.7706479482324114E-3</v>
      </c>
      <c r="AC540" s="100">
        <f t="shared" si="1097"/>
        <v>3.2139823626609526E-2</v>
      </c>
      <c r="AD540" s="100"/>
      <c r="AE540" s="100"/>
      <c r="AF540" s="369">
        <v>0</v>
      </c>
      <c r="AG540" s="100"/>
      <c r="AH540" s="100"/>
      <c r="AI540" s="100" t="e">
        <f t="shared" si="1083"/>
        <v>#DIV/0!</v>
      </c>
      <c r="AJ540" s="100"/>
    </row>
    <row r="541" spans="2:36">
      <c r="B541" s="125">
        <v>42270</v>
      </c>
      <c r="C541" s="365">
        <v>141083.69</v>
      </c>
      <c r="D541" s="100" t="e">
        <f t="shared" si="1086"/>
        <v>#DIV/0!</v>
      </c>
      <c r="E541" s="100">
        <f t="shared" si="1087"/>
        <v>5.257942954600075E-3</v>
      </c>
      <c r="F541" s="100"/>
      <c r="G541" s="110">
        <f t="shared" si="1080"/>
        <v>-223.58999999999651</v>
      </c>
      <c r="H541" s="100">
        <f t="shared" si="1079"/>
        <v>7.084167107652449E-2</v>
      </c>
      <c r="I541" s="100"/>
      <c r="J541" s="362">
        <f t="shared" si="1081"/>
        <v>-223.58999999999651</v>
      </c>
      <c r="K541" s="362"/>
      <c r="L541" s="365">
        <v>6352.67</v>
      </c>
      <c r="M541" s="100" t="e">
        <f t="shared" si="1088"/>
        <v>#DIV/0!</v>
      </c>
      <c r="N541" s="100">
        <f t="shared" si="1089"/>
        <v>-8.0168519412056102E-3</v>
      </c>
      <c r="O541" s="362">
        <f t="shared" si="1084"/>
        <v>-20.279999999999745</v>
      </c>
      <c r="P541" s="362"/>
      <c r="Q541" s="365">
        <v>155796.26999999999</v>
      </c>
      <c r="R541" s="100" t="e">
        <f t="shared" si="1090"/>
        <v>#DIV/0!</v>
      </c>
      <c r="S541" s="100">
        <f t="shared" si="1091"/>
        <v>-5.1580406227069147E-3</v>
      </c>
      <c r="T541" s="362">
        <f t="shared" si="1085"/>
        <v>-394.15000000002328</v>
      </c>
      <c r="U541" s="362"/>
      <c r="V541" s="365">
        <v>35309.93</v>
      </c>
      <c r="W541" s="365">
        <v>41869.620000000003</v>
      </c>
      <c r="X541" s="100">
        <f t="shared" si="1092"/>
        <v>7.0369264487223512E-2</v>
      </c>
      <c r="Y541" s="100">
        <f t="shared" si="1093"/>
        <v>2.5492048384461976E-2</v>
      </c>
      <c r="Z541" s="35">
        <f t="shared" si="1094"/>
        <v>77179.55</v>
      </c>
      <c r="AA541" s="100" t="e">
        <f t="shared" si="1095"/>
        <v>#DIV/0!</v>
      </c>
      <c r="AB541" s="100">
        <f t="shared" si="1096"/>
        <v>2.0525805252181787E-2</v>
      </c>
      <c r="AC541" s="100">
        <f t="shared" si="1097"/>
        <v>4.5547415946601208E-2</v>
      </c>
      <c r="AD541" s="100"/>
      <c r="AE541" s="100"/>
      <c r="AF541" s="369">
        <v>0</v>
      </c>
      <c r="AG541" s="100"/>
      <c r="AH541" s="100"/>
      <c r="AI541" s="100" t="e">
        <f t="shared" si="1083"/>
        <v>#DIV/0!</v>
      </c>
      <c r="AJ541" s="100"/>
    </row>
    <row r="542" spans="2:36">
      <c r="B542" s="125">
        <v>42265</v>
      </c>
      <c r="C542" s="365">
        <v>141307.28</v>
      </c>
      <c r="D542" s="100" t="e">
        <f t="shared" si="1086"/>
        <v>#DIV/0!</v>
      </c>
      <c r="E542" s="100">
        <f t="shared" si="1087"/>
        <v>1.0190531563753723E-2</v>
      </c>
      <c r="F542" s="100"/>
      <c r="G542" s="110">
        <f t="shared" si="1080"/>
        <v>150.19000000000233</v>
      </c>
      <c r="H542" s="100">
        <f t="shared" si="1079"/>
        <v>7.7017165229549059E-2</v>
      </c>
      <c r="I542" s="100"/>
      <c r="J542" s="362">
        <f t="shared" si="1081"/>
        <v>150.19000000000233</v>
      </c>
      <c r="K542" s="362"/>
      <c r="L542" s="365">
        <v>6372.95</v>
      </c>
      <c r="M542" s="100" t="e">
        <f t="shared" si="1088"/>
        <v>#DIV/0!</v>
      </c>
      <c r="N542" s="100">
        <f t="shared" si="1089"/>
        <v>-3.4043711061626522E-3</v>
      </c>
      <c r="O542" s="362">
        <f t="shared" si="1084"/>
        <v>-20.380000000000109</v>
      </c>
      <c r="P542" s="362"/>
      <c r="Q542" s="365">
        <v>156190.42000000001</v>
      </c>
      <c r="R542" s="100" t="e">
        <f t="shared" si="1090"/>
        <v>#DIV/0!</v>
      </c>
      <c r="S542" s="100">
        <f t="shared" si="1091"/>
        <v>4.9365259445305787E-5</v>
      </c>
      <c r="T542" s="362">
        <f t="shared" si="1085"/>
        <v>-703.54999999998836</v>
      </c>
      <c r="U542" s="362"/>
      <c r="V542" s="365">
        <v>35310.620000000003</v>
      </c>
      <c r="W542" s="365">
        <v>40582.42</v>
      </c>
      <c r="X542" s="100">
        <f t="shared" si="1092"/>
        <v>6.6681690372302066E-2</v>
      </c>
      <c r="Y542" s="100">
        <f t="shared" si="1093"/>
        <v>6.622276725740707E-3</v>
      </c>
      <c r="Z542" s="35">
        <f t="shared" si="1094"/>
        <v>75893.040000000008</v>
      </c>
      <c r="AA542" s="100" t="e">
        <f t="shared" si="1095"/>
        <v>#DIV/0!</v>
      </c>
      <c r="AB542" s="100">
        <f t="shared" si="1096"/>
        <v>2.0361918859671504E-2</v>
      </c>
      <c r="AC542" s="100">
        <f t="shared" si="1097"/>
        <v>3.3702049669103493E-2</v>
      </c>
      <c r="AD542" s="100"/>
      <c r="AE542" s="100"/>
      <c r="AF542" s="369">
        <v>0</v>
      </c>
      <c r="AG542" s="100"/>
      <c r="AH542" s="100"/>
      <c r="AI542" s="100" t="e">
        <f t="shared" si="1083"/>
        <v>#DIV/0!</v>
      </c>
      <c r="AJ542" s="100"/>
    </row>
    <row r="543" spans="2:36">
      <c r="B543" s="125">
        <v>42258</v>
      </c>
      <c r="C543" s="365">
        <v>141157.09</v>
      </c>
      <c r="D543" s="100" t="e">
        <f t="shared" si="1086"/>
        <v>#DIV/0!</v>
      </c>
      <c r="E543" s="100">
        <f t="shared" si="1087"/>
        <v>1.051664838306836E-2</v>
      </c>
      <c r="F543" s="100"/>
      <c r="G543" s="110">
        <f t="shared" si="1080"/>
        <v>451.52999999999884</v>
      </c>
      <c r="H543" s="100">
        <f t="shared" si="1079"/>
        <v>8.1160971459549855E-2</v>
      </c>
      <c r="I543" s="100"/>
      <c r="J543" s="362">
        <f t="shared" si="1081"/>
        <v>451.52999999999884</v>
      </c>
      <c r="K543" s="362"/>
      <c r="L543" s="365">
        <v>6393.33</v>
      </c>
      <c r="M543" s="100" t="e">
        <f t="shared" si="1088"/>
        <v>#DIV/0!</v>
      </c>
      <c r="N543" s="100">
        <f t="shared" si="1089"/>
        <v>-1.7051176952804891E-3</v>
      </c>
      <c r="O543" s="362">
        <f t="shared" si="1084"/>
        <v>-8.1700000000000728</v>
      </c>
      <c r="P543" s="362"/>
      <c r="Q543" s="365">
        <v>156893.97</v>
      </c>
      <c r="R543" s="100" t="e">
        <f t="shared" si="1090"/>
        <v>#DIV/0!</v>
      </c>
      <c r="S543" s="100">
        <f t="shared" si="1091"/>
        <v>-6.3200193588015612E-4</v>
      </c>
      <c r="T543" s="362">
        <f t="shared" si="1085"/>
        <v>286.11000000001513</v>
      </c>
      <c r="U543" s="362"/>
      <c r="V543" s="365">
        <v>34867</v>
      </c>
      <c r="W543" s="365">
        <v>41508.58</v>
      </c>
      <c r="X543" s="100">
        <f t="shared" si="1092"/>
        <v>6.215690933572169E-2</v>
      </c>
      <c r="Y543" s="100">
        <f t="shared" si="1093"/>
        <v>-4.6047299079628786E-3</v>
      </c>
      <c r="Z543" s="35">
        <f t="shared" si="1094"/>
        <v>76375.58</v>
      </c>
      <c r="AA543" s="100" t="e">
        <f t="shared" si="1095"/>
        <v>#DIV/0!</v>
      </c>
      <c r="AB543" s="100">
        <f t="shared" si="1096"/>
        <v>5.1807047832682267E-3</v>
      </c>
      <c r="AC543" s="100">
        <f t="shared" si="1097"/>
        <v>2.480141478547436E-2</v>
      </c>
      <c r="AD543" s="100"/>
      <c r="AE543" s="100"/>
      <c r="AF543" s="369">
        <v>0</v>
      </c>
      <c r="AG543" s="100"/>
      <c r="AH543" s="100"/>
      <c r="AI543" s="100" t="e">
        <f t="shared" si="1083"/>
        <v>#DIV/0!</v>
      </c>
      <c r="AJ543" s="100"/>
    </row>
    <row r="544" spans="2:36">
      <c r="B544" s="125">
        <v>42251</v>
      </c>
      <c r="C544" s="365">
        <v>140705.56</v>
      </c>
      <c r="D544" s="100" t="e">
        <f t="shared" si="1086"/>
        <v>#DIV/0!</v>
      </c>
      <c r="E544" s="100">
        <f t="shared" si="1087"/>
        <v>1.0837662509800011E-2</v>
      </c>
      <c r="F544" s="100"/>
      <c r="G544" s="110">
        <f t="shared" si="1080"/>
        <v>359.79999999998836</v>
      </c>
      <c r="H544" s="100">
        <f t="shared" si="1079"/>
        <v>8.3820706011578039E-2</v>
      </c>
      <c r="I544" s="100"/>
      <c r="J544" s="362">
        <f t="shared" si="1081"/>
        <v>359.79999999998836</v>
      </c>
      <c r="K544" s="362"/>
      <c r="L544" s="365">
        <v>6401.5</v>
      </c>
      <c r="M544" s="100" t="e">
        <f t="shared" si="1088"/>
        <v>#DIV/0!</v>
      </c>
      <c r="N544" s="100">
        <f t="shared" si="1089"/>
        <v>9.600710515123977E-4</v>
      </c>
      <c r="O544" s="362">
        <f t="shared" si="1084"/>
        <v>-2.5100000000002183</v>
      </c>
      <c r="P544" s="362"/>
      <c r="Q544" s="365">
        <v>156607.85999999999</v>
      </c>
      <c r="R544" s="100" t="e">
        <f t="shared" si="1090"/>
        <v>#DIV/0!</v>
      </c>
      <c r="S544" s="100">
        <f t="shared" si="1091"/>
        <v>2.3128841046529528E-3</v>
      </c>
      <c r="T544" s="362">
        <f t="shared" si="1085"/>
        <v>3.8199999999778811</v>
      </c>
      <c r="U544" s="362"/>
      <c r="V544" s="365">
        <v>34824.75</v>
      </c>
      <c r="W544" s="365">
        <v>41170.21</v>
      </c>
      <c r="X544" s="100">
        <f t="shared" si="1092"/>
        <v>5.8233495541257355E-2</v>
      </c>
      <c r="Y544" s="100">
        <f t="shared" si="1093"/>
        <v>1.5593788855233089E-3</v>
      </c>
      <c r="Z544" s="35">
        <f t="shared" si="1094"/>
        <v>75994.959999999992</v>
      </c>
      <c r="AA544" s="100" t="e">
        <f t="shared" si="1095"/>
        <v>#DIV/0!</v>
      </c>
      <c r="AB544" s="100">
        <f t="shared" si="1096"/>
        <v>1.0129210740352704E-2</v>
      </c>
      <c r="AC544" s="100">
        <f t="shared" si="1097"/>
        <v>2.6757868628156479E-2</v>
      </c>
      <c r="AD544" s="100"/>
      <c r="AE544" s="100"/>
      <c r="AF544" s="369">
        <v>0</v>
      </c>
      <c r="AG544" s="100"/>
      <c r="AH544" s="100"/>
      <c r="AI544" s="100" t="e">
        <f t="shared" si="1083"/>
        <v>#DIV/0!</v>
      </c>
      <c r="AJ544" s="100"/>
    </row>
    <row r="545" spans="2:36">
      <c r="B545" s="125">
        <v>42244</v>
      </c>
      <c r="C545" s="365">
        <v>140345.76</v>
      </c>
      <c r="D545" s="100" t="e">
        <f t="shared" si="1086"/>
        <v>#DIV/0!</v>
      </c>
      <c r="E545" s="100">
        <f t="shared" si="1087"/>
        <v>1.0434754937150684E-2</v>
      </c>
      <c r="F545" s="100"/>
      <c r="G545" s="110">
        <f t="shared" si="1080"/>
        <v>463.95000000001164</v>
      </c>
      <c r="H545" s="100">
        <f t="shared" si="1079"/>
        <v>8.9155017555443292E-2</v>
      </c>
      <c r="I545" s="100"/>
      <c r="J545" s="362">
        <f t="shared" si="1081"/>
        <v>463.95000000001164</v>
      </c>
      <c r="K545" s="362"/>
      <c r="L545" s="365">
        <v>6404.01</v>
      </c>
      <c r="M545" s="100" t="e">
        <f t="shared" si="1088"/>
        <v>#DIV/0!</v>
      </c>
      <c r="N545" s="100">
        <f t="shared" si="1089"/>
        <v>-1.030498058447749E-4</v>
      </c>
      <c r="O545" s="362">
        <f t="shared" si="1084"/>
        <v>9.2899999999999636</v>
      </c>
      <c r="P545" s="362"/>
      <c r="Q545" s="365">
        <v>156604.04</v>
      </c>
      <c r="R545" s="100" t="e">
        <f t="shared" si="1090"/>
        <v>#DIV/0!</v>
      </c>
      <c r="S545" s="100">
        <f t="shared" si="1091"/>
        <v>2.9090657118398941E-3</v>
      </c>
      <c r="T545" s="362">
        <f t="shared" si="1085"/>
        <v>421.3300000000163</v>
      </c>
      <c r="U545" s="362"/>
      <c r="V545" s="365">
        <v>34389.040000000001</v>
      </c>
      <c r="W545" s="365">
        <v>41238.199999999997</v>
      </c>
      <c r="X545" s="100">
        <f t="shared" si="1092"/>
        <v>5.8718819029147162E-2</v>
      </c>
      <c r="Y545" s="100">
        <f t="shared" si="1093"/>
        <v>-1.047160620617838E-2</v>
      </c>
      <c r="Z545" s="35">
        <f t="shared" si="1094"/>
        <v>75627.239999999991</v>
      </c>
      <c r="AA545" s="100" t="e">
        <f t="shared" si="1095"/>
        <v>#DIV/0!</v>
      </c>
      <c r="AB545" s="100">
        <f t="shared" si="1096"/>
        <v>2.2077734829706094E-3</v>
      </c>
      <c r="AC545" s="100">
        <f t="shared" si="1097"/>
        <v>1.9834983787632276E-2</v>
      </c>
      <c r="AD545" s="100"/>
      <c r="AE545" s="100"/>
      <c r="AF545" s="369">
        <v>0</v>
      </c>
      <c r="AG545" s="100"/>
      <c r="AH545" s="100"/>
      <c r="AI545" s="100" t="e">
        <f t="shared" si="1083"/>
        <v>#DIV/0!</v>
      </c>
      <c r="AJ545" s="100"/>
    </row>
    <row r="546" spans="2:36">
      <c r="B546" s="125">
        <v>42237</v>
      </c>
      <c r="C546" s="365">
        <v>139881.81</v>
      </c>
      <c r="D546" s="100" t="e">
        <f t="shared" si="1086"/>
        <v>#DIV/0!</v>
      </c>
      <c r="E546" s="100">
        <f t="shared" si="1087"/>
        <v>9.8393814503395984E-3</v>
      </c>
      <c r="F546" s="100"/>
      <c r="G546" s="110">
        <f t="shared" si="1080"/>
        <v>193.76999999998952</v>
      </c>
      <c r="H546" s="100">
        <f t="shared" si="1079"/>
        <v>8.9818995623406478E-2</v>
      </c>
      <c r="I546" s="100"/>
      <c r="J546" s="362">
        <f t="shared" si="1081"/>
        <v>193.76999999998952</v>
      </c>
      <c r="K546" s="362"/>
      <c r="L546" s="365">
        <v>6394.72</v>
      </c>
      <c r="M546" s="100" t="e">
        <f t="shared" si="1088"/>
        <v>#DIV/0!</v>
      </c>
      <c r="N546" s="100">
        <f t="shared" si="1089"/>
        <v>2.5539200085287388E-3</v>
      </c>
      <c r="O546" s="362">
        <f t="shared" si="1084"/>
        <v>-9.5299999999997453</v>
      </c>
      <c r="P546" s="362"/>
      <c r="Q546" s="365">
        <v>156182.71</v>
      </c>
      <c r="R546" s="100" t="e">
        <f t="shared" si="1090"/>
        <v>#DIV/0!</v>
      </c>
      <c r="S546" s="100">
        <f t="shared" si="1091"/>
        <v>4.7136062674307281E-3</v>
      </c>
      <c r="T546" s="362">
        <f t="shared" si="1085"/>
        <v>-810.48000000001048</v>
      </c>
      <c r="U546" s="362"/>
      <c r="V546" s="365">
        <v>34522.85</v>
      </c>
      <c r="W546" s="365">
        <v>39855.699999999997</v>
      </c>
      <c r="X546" s="100">
        <f t="shared" si="1092"/>
        <v>6.5960922109761441E-2</v>
      </c>
      <c r="Y546" s="100">
        <f t="shared" si="1093"/>
        <v>-5.9380781757170749E-3</v>
      </c>
      <c r="Z546" s="35">
        <f t="shared" si="1094"/>
        <v>74378.549999999988</v>
      </c>
      <c r="AA546" s="100" t="e">
        <f t="shared" si="1095"/>
        <v>#DIV/0!</v>
      </c>
      <c r="AB546" s="100">
        <f t="shared" si="1096"/>
        <v>1.3555444117093966E-2</v>
      </c>
      <c r="AC546" s="100">
        <f t="shared" si="1097"/>
        <v>2.6188742387939792E-2</v>
      </c>
      <c r="AD546" s="100"/>
      <c r="AE546" s="100"/>
      <c r="AF546" s="369">
        <v>0</v>
      </c>
      <c r="AG546" s="100"/>
      <c r="AH546" s="100"/>
      <c r="AI546" s="100" t="e">
        <f t="shared" si="1083"/>
        <v>#DIV/0!</v>
      </c>
      <c r="AJ546" s="100"/>
    </row>
    <row r="547" spans="2:36">
      <c r="B547" s="125">
        <v>42230</v>
      </c>
      <c r="C547" s="365">
        <v>139688.04</v>
      </c>
      <c r="D547" s="100" t="e">
        <f t="shared" si="1086"/>
        <v>#DIV/0!</v>
      </c>
      <c r="E547" s="100">
        <f t="shared" si="1087"/>
        <v>8.1710708942073409E-3</v>
      </c>
      <c r="F547" s="100"/>
      <c r="G547" s="110">
        <f t="shared" si="1080"/>
        <v>491.05000000001746</v>
      </c>
      <c r="H547" s="100">
        <f t="shared" si="1079"/>
        <v>9.354578172632666E-2</v>
      </c>
      <c r="I547" s="100"/>
      <c r="J547" s="362">
        <f t="shared" si="1081"/>
        <v>491.05000000001746</v>
      </c>
      <c r="K547" s="362"/>
      <c r="L547" s="365">
        <v>6404.25</v>
      </c>
      <c r="M547" s="100" t="e">
        <f t="shared" si="1088"/>
        <v>#DIV/0!</v>
      </c>
      <c r="N547" s="100">
        <f t="shared" si="1089"/>
        <v>4.4990369249084324E-4</v>
      </c>
      <c r="O547" s="362">
        <f t="shared" si="1084"/>
        <v>8.8900000000003274</v>
      </c>
      <c r="P547" s="362"/>
      <c r="Q547" s="365">
        <v>156993.19</v>
      </c>
      <c r="R547" s="100" t="e">
        <f t="shared" si="1090"/>
        <v>#DIV/0!</v>
      </c>
      <c r="S547" s="100">
        <f t="shared" si="1091"/>
        <v>1.4845244254757176E-2</v>
      </c>
      <c r="T547" s="362">
        <f t="shared" si="1085"/>
        <v>746.70999999999185</v>
      </c>
      <c r="U547" s="362"/>
      <c r="V547" s="365">
        <v>34323.64</v>
      </c>
      <c r="W547" s="365">
        <v>41658.300000000003</v>
      </c>
      <c r="X547" s="100">
        <f t="shared" si="1092"/>
        <v>6.5129220111429464E-2</v>
      </c>
      <c r="Y547" s="100">
        <f t="shared" si="1093"/>
        <v>1.6439369576918564E-2</v>
      </c>
      <c r="Z547" s="35">
        <f t="shared" si="1094"/>
        <v>75981.94</v>
      </c>
      <c r="AA547" s="100" t="e">
        <f t="shared" si="1095"/>
        <v>#DIV/0!</v>
      </c>
      <c r="AB547" s="100">
        <f t="shared" si="1096"/>
        <v>2.8949607132207435E-2</v>
      </c>
      <c r="AC547" s="100">
        <f t="shared" si="1097"/>
        <v>3.7871366245318339E-2</v>
      </c>
      <c r="AD547" s="100"/>
      <c r="AE547" s="100"/>
      <c r="AF547" s="369">
        <v>0</v>
      </c>
      <c r="AG547" s="100"/>
      <c r="AH547" s="100"/>
      <c r="AI547" s="100" t="e">
        <f t="shared" si="1083"/>
        <v>#DIV/0!</v>
      </c>
      <c r="AJ547" s="100"/>
    </row>
    <row r="548" spans="2:36">
      <c r="B548" s="125">
        <v>42223</v>
      </c>
      <c r="C548" s="365">
        <v>139196.99</v>
      </c>
      <c r="D548" s="100" t="e">
        <f t="shared" si="1086"/>
        <v>#DIV/0!</v>
      </c>
      <c r="E548" s="100">
        <f t="shared" si="1087"/>
        <v>4.727373385914258E-3</v>
      </c>
      <c r="F548" s="100"/>
      <c r="G548" s="110">
        <f t="shared" si="1080"/>
        <v>300.57999999998719</v>
      </c>
      <c r="H548" s="100">
        <f t="shared" si="1079"/>
        <v>9.1893449289904713E-2</v>
      </c>
      <c r="I548" s="100"/>
      <c r="J548" s="362">
        <f t="shared" si="1081"/>
        <v>300.57999999998719</v>
      </c>
      <c r="K548" s="362"/>
      <c r="L548" s="365">
        <v>6395.36</v>
      </c>
      <c r="M548" s="100" t="e">
        <f t="shared" si="1088"/>
        <v>#DIV/0!</v>
      </c>
      <c r="N548" s="100">
        <f t="shared" si="1089"/>
        <v>-1.6874357065142511E-3</v>
      </c>
      <c r="O548" s="362">
        <f t="shared" si="1084"/>
        <v>-9.3100000000004002</v>
      </c>
      <c r="P548" s="362"/>
      <c r="Q548" s="365">
        <v>156246.48000000001</v>
      </c>
      <c r="R548" s="100" t="e">
        <f t="shared" si="1090"/>
        <v>#DIV/0!</v>
      </c>
      <c r="S548" s="100">
        <f t="shared" si="1091"/>
        <v>2.7543152939812194E-3</v>
      </c>
      <c r="T548" s="362">
        <f t="shared" si="1085"/>
        <v>96.690000000002328</v>
      </c>
      <c r="U548" s="362"/>
      <c r="V548" s="365">
        <v>34316.79</v>
      </c>
      <c r="W548" s="365">
        <v>40916.120000000003</v>
      </c>
      <c r="X548" s="100">
        <f t="shared" si="1092"/>
        <v>6.4194085975822643E-2</v>
      </c>
      <c r="Y548" s="100">
        <f t="shared" si="1093"/>
        <v>1.0765225786147204E-2</v>
      </c>
      <c r="Z548" s="35">
        <f t="shared" si="1094"/>
        <v>75232.91</v>
      </c>
      <c r="AA548" s="100" t="e">
        <f t="shared" si="1095"/>
        <v>#DIV/0!</v>
      </c>
      <c r="AB548" s="100">
        <f t="shared" si="1096"/>
        <v>1.9023979931842076E-2</v>
      </c>
      <c r="AC548" s="100">
        <f t="shared" si="1097"/>
        <v>3.4455253806422607E-2</v>
      </c>
      <c r="AD548" s="100"/>
      <c r="AE548" s="100"/>
      <c r="AF548" s="369">
        <v>0</v>
      </c>
      <c r="AG548" s="100"/>
      <c r="AH548" s="100"/>
      <c r="AI548" s="100" t="e">
        <f t="shared" si="1083"/>
        <v>#DIV/0!</v>
      </c>
      <c r="AJ548" s="100"/>
    </row>
    <row r="549" spans="2:36">
      <c r="B549" s="125">
        <v>42216</v>
      </c>
      <c r="C549" s="365">
        <v>138896.41</v>
      </c>
      <c r="D549" s="100" t="e">
        <f t="shared" si="1086"/>
        <v>#DIV/0!</v>
      </c>
      <c r="E549" s="100">
        <f t="shared" si="1087"/>
        <v>4.8090289018470761E-3</v>
      </c>
      <c r="F549" s="100"/>
      <c r="G549" s="110">
        <f t="shared" si="1080"/>
        <v>377.54000000000815</v>
      </c>
      <c r="H549" s="100">
        <f t="shared" si="1079"/>
        <v>9.4726301498883794E-2</v>
      </c>
      <c r="I549" s="100"/>
      <c r="J549" s="362">
        <f t="shared" si="1081"/>
        <v>377.54000000000815</v>
      </c>
      <c r="K549" s="362"/>
      <c r="L549" s="365">
        <v>6404.67</v>
      </c>
      <c r="M549" s="100" t="e">
        <f t="shared" si="1088"/>
        <v>#DIV/0!</v>
      </c>
      <c r="N549" s="100">
        <f t="shared" si="1089"/>
        <v>1.8755826977104721E-3</v>
      </c>
      <c r="O549" s="362">
        <f t="shared" si="1084"/>
        <v>26.239999999999782</v>
      </c>
      <c r="P549" s="362"/>
      <c r="Q549" s="365">
        <v>156149.79</v>
      </c>
      <c r="R549" s="100" t="e">
        <f t="shared" si="1090"/>
        <v>#DIV/0!</v>
      </c>
      <c r="S549" s="100">
        <f t="shared" si="1091"/>
        <v>4.788436249804023E-3</v>
      </c>
      <c r="T549" s="362">
        <f t="shared" si="1085"/>
        <v>699.80999999999767</v>
      </c>
      <c r="U549" s="362"/>
      <c r="V549" s="365">
        <v>34041.629999999997</v>
      </c>
      <c r="W549" s="365">
        <v>41419.01</v>
      </c>
      <c r="X549" s="100">
        <f t="shared" si="1092"/>
        <v>5.9352979178673444E-2</v>
      </c>
      <c r="Y549" s="100">
        <f t="shared" si="1093"/>
        <v>5.606475075683421E-3</v>
      </c>
      <c r="Z549" s="35">
        <f t="shared" si="1094"/>
        <v>75460.639999999999</v>
      </c>
      <c r="AA549" s="100" t="e">
        <f t="shared" si="1095"/>
        <v>#DIV/0!</v>
      </c>
      <c r="AB549" s="100">
        <f t="shared" si="1096"/>
        <v>1.4965980904651541E-2</v>
      </c>
      <c r="AC549" s="100">
        <f t="shared" si="1097"/>
        <v>2.9161464190026416E-2</v>
      </c>
      <c r="AD549" s="100"/>
      <c r="AE549" s="100"/>
      <c r="AF549" s="369">
        <v>0</v>
      </c>
      <c r="AG549" s="100"/>
      <c r="AH549" s="100"/>
      <c r="AI549" s="100" t="e">
        <f t="shared" si="1083"/>
        <v>#DIV/0!</v>
      </c>
      <c r="AJ549" s="100"/>
    </row>
    <row r="550" spans="2:36">
      <c r="B550" s="125">
        <v>42209</v>
      </c>
      <c r="C550" s="365">
        <v>138518.87</v>
      </c>
      <c r="D550" s="100" t="e">
        <f t="shared" si="1086"/>
        <v>#DIV/0!</v>
      </c>
      <c r="E550" s="100">
        <f t="shared" si="1087"/>
        <v>2.4199535591806673E-3</v>
      </c>
      <c r="F550" s="100"/>
      <c r="G550" s="110">
        <f t="shared" si="1080"/>
        <v>-37.020000000018626</v>
      </c>
      <c r="H550" s="100">
        <f t="shared" si="1079"/>
        <v>9.5752996970596277E-2</v>
      </c>
      <c r="I550" s="100"/>
      <c r="J550" s="362">
        <f t="shared" si="1081"/>
        <v>-37.020000000018626</v>
      </c>
      <c r="K550" s="362"/>
      <c r="L550" s="365">
        <v>6378.43</v>
      </c>
      <c r="M550" s="100" t="e">
        <f t="shared" si="1088"/>
        <v>#DIV/0!</v>
      </c>
      <c r="N550" s="100">
        <f t="shared" si="1089"/>
        <v>-1.7869542931567769E-4</v>
      </c>
      <c r="O550" s="362">
        <f t="shared" si="1084"/>
        <v>-22.9399999999996</v>
      </c>
      <c r="P550" s="362"/>
      <c r="Q550" s="365">
        <v>155449.98000000001</v>
      </c>
      <c r="R550" s="100" t="e">
        <f t="shared" si="1090"/>
        <v>#DIV/0!</v>
      </c>
      <c r="S550" s="100">
        <f t="shared" si="1091"/>
        <v>2.5551131284755496E-3</v>
      </c>
      <c r="T550" s="362">
        <f t="shared" si="1085"/>
        <v>753.30000000001746</v>
      </c>
      <c r="U550" s="362"/>
      <c r="V550" s="365">
        <v>33484.1</v>
      </c>
      <c r="W550" s="365">
        <v>39899.699999999997</v>
      </c>
      <c r="X550" s="100">
        <f t="shared" si="1092"/>
        <v>3.7191203911355171E-2</v>
      </c>
      <c r="Y550" s="100">
        <f t="shared" si="1093"/>
        <v>-3.1066329136190097E-3</v>
      </c>
      <c r="Z550" s="35">
        <f t="shared" si="1094"/>
        <v>73383.799999999988</v>
      </c>
      <c r="AA550" s="100" t="e">
        <f t="shared" si="1095"/>
        <v>#DIV/0!</v>
      </c>
      <c r="AB550" s="100">
        <f t="shared" si="1096"/>
        <v>-5.8734151424544604E-3</v>
      </c>
      <c r="AC550" s="100">
        <f t="shared" si="1097"/>
        <v>1.4885320301578653E-2</v>
      </c>
      <c r="AD550" s="100"/>
      <c r="AE550" s="100"/>
      <c r="AF550" s="369">
        <v>0</v>
      </c>
      <c r="AG550" s="100"/>
      <c r="AH550" s="100"/>
      <c r="AI550" s="100" t="e">
        <f t="shared" si="1083"/>
        <v>#DIV/0!</v>
      </c>
      <c r="AJ550" s="100"/>
    </row>
    <row r="551" spans="2:36">
      <c r="B551" s="125">
        <v>42201</v>
      </c>
      <c r="C551" s="365">
        <v>138555.89000000001</v>
      </c>
      <c r="D551" s="100" t="e">
        <f t="shared" si="1086"/>
        <v>#DIV/0!</v>
      </c>
      <c r="E551" s="100">
        <f t="shared" si="1087"/>
        <v>4.6828339161287327E-3</v>
      </c>
      <c r="F551" s="100"/>
      <c r="G551" s="110">
        <f t="shared" si="1080"/>
        <v>13.840000000025611</v>
      </c>
      <c r="H551" s="100">
        <f t="shared" si="1079"/>
        <v>0.1000381642632127</v>
      </c>
      <c r="I551" s="100"/>
      <c r="J551" s="362">
        <f t="shared" si="1081"/>
        <v>13.840000000025611</v>
      </c>
      <c r="K551" s="362"/>
      <c r="L551" s="365">
        <v>6401.37</v>
      </c>
      <c r="M551" s="100" t="e">
        <f t="shared" si="1088"/>
        <v>#DIV/0!</v>
      </c>
      <c r="N551" s="100">
        <f t="shared" si="1089"/>
        <v>1.8404879171029561E-3</v>
      </c>
      <c r="O551" s="362">
        <f t="shared" si="1084"/>
        <v>-4.8000000000001819</v>
      </c>
      <c r="P551" s="362"/>
      <c r="Q551" s="365">
        <v>154696.68</v>
      </c>
      <c r="R551" s="100" t="e">
        <f t="shared" si="1090"/>
        <v>#DIV/0!</v>
      </c>
      <c r="S551" s="100">
        <f t="shared" si="1091"/>
        <v>3.8858849642246063E-4</v>
      </c>
      <c r="T551" s="362">
        <f t="shared" si="1085"/>
        <v>-1120.6300000000047</v>
      </c>
      <c r="U551" s="362"/>
      <c r="V551" s="365">
        <v>33573.550000000003</v>
      </c>
      <c r="W551" s="365">
        <v>40270.629999999997</v>
      </c>
      <c r="X551" s="100">
        <f t="shared" si="1092"/>
        <v>4.260502583722562E-2</v>
      </c>
      <c r="Y551" s="100">
        <f t="shared" si="1093"/>
        <v>2.0284002896375546E-2</v>
      </c>
      <c r="Z551" s="35">
        <f t="shared" si="1094"/>
        <v>73844.179999999993</v>
      </c>
      <c r="AA551" s="100" t="e">
        <f t="shared" si="1095"/>
        <v>#DIV/0!</v>
      </c>
      <c r="AB551" s="100">
        <f t="shared" si="1096"/>
        <v>5.7955277866613792E-3</v>
      </c>
      <c r="AC551" s="100">
        <f t="shared" si="1097"/>
        <v>3.0312695596946153E-2</v>
      </c>
      <c r="AD551" s="100"/>
      <c r="AE551" s="100"/>
      <c r="AF551" s="369">
        <v>0</v>
      </c>
      <c r="AG551" s="100"/>
      <c r="AH551" s="100"/>
      <c r="AI551" s="100" t="e">
        <f t="shared" si="1083"/>
        <v>#DIV/0!</v>
      </c>
      <c r="AJ551" s="100"/>
    </row>
    <row r="552" spans="2:36">
      <c r="B552" s="125">
        <v>42195</v>
      </c>
      <c r="C552" s="365">
        <v>138542.04999999999</v>
      </c>
      <c r="D552" s="100" t="e">
        <f t="shared" si="1086"/>
        <v>#DIV/0!</v>
      </c>
      <c r="E552" s="100">
        <f t="shared" si="1087"/>
        <v>6.5656110283781556E-3</v>
      </c>
      <c r="F552" s="100"/>
      <c r="G552" s="110">
        <f t="shared" si="1080"/>
        <v>310.39999999999418</v>
      </c>
      <c r="H552" s="100">
        <f t="shared" si="1079"/>
        <v>0.10245765480153617</v>
      </c>
      <c r="I552" s="100"/>
      <c r="J552" s="362">
        <f t="shared" si="1081"/>
        <v>310.39999999999418</v>
      </c>
      <c r="K552" s="362"/>
      <c r="L552" s="365">
        <v>6406.17</v>
      </c>
      <c r="M552" s="100" t="e">
        <f t="shared" si="1088"/>
        <v>#DIV/0!</v>
      </c>
      <c r="N552" s="100">
        <f t="shared" si="1089"/>
        <v>-4.6963886175770039E-4</v>
      </c>
      <c r="O552" s="362">
        <f t="shared" si="1084"/>
        <v>13.489999999999782</v>
      </c>
      <c r="P552" s="362"/>
      <c r="Q552" s="365">
        <v>155817.31</v>
      </c>
      <c r="R552" s="100" t="e">
        <f t="shared" si="1090"/>
        <v>#DIV/0!</v>
      </c>
      <c r="S552" s="100">
        <f t="shared" si="1091"/>
        <v>2.8023861471097133E-3</v>
      </c>
      <c r="T552" s="362">
        <f t="shared" si="1085"/>
        <v>411.6699999999837</v>
      </c>
      <c r="U552" s="362"/>
      <c r="V552" s="365">
        <v>33394.79</v>
      </c>
      <c r="W552" s="365">
        <v>40433.61</v>
      </c>
      <c r="X552" s="100">
        <f t="shared" si="1092"/>
        <v>3.4777351820934589E-2</v>
      </c>
      <c r="Y552" s="100">
        <f t="shared" si="1093"/>
        <v>9.3292840617596271E-3</v>
      </c>
      <c r="Z552" s="35">
        <f t="shared" si="1094"/>
        <v>73828.399999999994</v>
      </c>
      <c r="AA552" s="100" t="e">
        <f t="shared" si="1095"/>
        <v>#DIV/0!</v>
      </c>
      <c r="AB552" s="100">
        <f t="shared" si="1096"/>
        <v>-9.3764424263893306E-3</v>
      </c>
      <c r="AC552" s="100">
        <f t="shared" si="1097"/>
        <v>2.068342339911124E-2</v>
      </c>
      <c r="AD552" s="100"/>
      <c r="AE552" s="100"/>
      <c r="AF552" s="369">
        <v>0</v>
      </c>
      <c r="AG552" s="100"/>
      <c r="AH552" s="100"/>
      <c r="AI552" s="100" t="e">
        <f t="shared" si="1083"/>
        <v>#DIV/0!</v>
      </c>
      <c r="AJ552" s="100"/>
    </row>
    <row r="553" spans="2:36">
      <c r="B553" s="125">
        <v>42188</v>
      </c>
      <c r="C553" s="365">
        <v>138231.65</v>
      </c>
      <c r="D553" s="100" t="e">
        <f t="shared" si="1086"/>
        <v>#DIV/0!</v>
      </c>
      <c r="E553" s="100">
        <f t="shared" si="1087"/>
        <v>9.9015637177961788E-3</v>
      </c>
      <c r="F553" s="100"/>
      <c r="G553" s="110">
        <f t="shared" si="1080"/>
        <v>47.179999999993015</v>
      </c>
      <c r="H553" s="100">
        <f t="shared" ref="H553:H580" si="1098">(C553-C578)/C578</f>
        <v>0.10241929618270636</v>
      </c>
      <c r="I553" s="100"/>
      <c r="J553" s="362">
        <f t="shared" si="1081"/>
        <v>47.179999999993015</v>
      </c>
      <c r="K553" s="362"/>
      <c r="L553" s="365">
        <v>6392.68</v>
      </c>
      <c r="M553" s="100" t="e">
        <f t="shared" si="1088"/>
        <v>#DIV/0!</v>
      </c>
      <c r="N553" s="100">
        <f t="shared" si="1089"/>
        <v>-1.5743210740368102E-3</v>
      </c>
      <c r="O553" s="362">
        <f t="shared" si="1084"/>
        <v>13.110000000000582</v>
      </c>
      <c r="P553" s="362"/>
      <c r="Q553" s="365">
        <v>155405.64000000001</v>
      </c>
      <c r="R553" s="100" t="e">
        <f t="shared" si="1090"/>
        <v>#DIV/0!</v>
      </c>
      <c r="S553" s="100">
        <f t="shared" si="1091"/>
        <v>5.4194281001426932E-3</v>
      </c>
      <c r="T553" s="362">
        <f t="shared" si="1085"/>
        <v>351.84000000002561</v>
      </c>
      <c r="U553" s="362"/>
      <c r="V553" s="365">
        <v>33154.79</v>
      </c>
      <c r="W553" s="365">
        <v>41193.160000000003</v>
      </c>
      <c r="X553" s="100">
        <f t="shared" si="1092"/>
        <v>2.6305533603322558E-2</v>
      </c>
      <c r="Y553" s="100">
        <f t="shared" si="1093"/>
        <v>2.1024957051583457E-2</v>
      </c>
      <c r="Z553" s="35">
        <f t="shared" si="1094"/>
        <v>74347.950000000012</v>
      </c>
      <c r="AA553" s="100" t="e">
        <f t="shared" si="1095"/>
        <v>#DIV/0!</v>
      </c>
      <c r="AB553" s="100">
        <f t="shared" si="1096"/>
        <v>4.5053340231084619E-3</v>
      </c>
      <c r="AC553" s="100">
        <f t="shared" si="1097"/>
        <v>2.3373053507300116E-2</v>
      </c>
      <c r="AD553" s="100"/>
      <c r="AE553" s="100"/>
      <c r="AF553" s="369">
        <v>0</v>
      </c>
      <c r="AG553" s="100"/>
      <c r="AH553" s="100"/>
      <c r="AI553" s="100" t="e">
        <f t="shared" si="1083"/>
        <v>#DIV/0!</v>
      </c>
      <c r="AJ553" s="100"/>
    </row>
    <row r="554" spans="2:36">
      <c r="B554" s="125">
        <v>42181</v>
      </c>
      <c r="C554" s="365">
        <v>138184.47</v>
      </c>
      <c r="D554" s="100" t="e">
        <f t="shared" si="1086"/>
        <v>#DIV/0!</v>
      </c>
      <c r="E554" s="100">
        <f t="shared" si="1087"/>
        <v>1.4643047449145144E-2</v>
      </c>
      <c r="F554" s="100"/>
      <c r="G554" s="110">
        <f t="shared" si="1080"/>
        <v>274.39000000001397</v>
      </c>
      <c r="H554" s="100">
        <f t="shared" si="1098"/>
        <v>0.10480147756221429</v>
      </c>
      <c r="I554" s="100"/>
      <c r="J554" s="362">
        <f t="shared" si="1081"/>
        <v>274.39000000001397</v>
      </c>
      <c r="K554" s="362"/>
      <c r="L554" s="365">
        <v>6379.57</v>
      </c>
      <c r="M554" s="100" t="e">
        <f t="shared" si="1088"/>
        <v>#DIV/0!</v>
      </c>
      <c r="N554" s="100">
        <f t="shared" si="1089"/>
        <v>-3.2124347474192555E-3</v>
      </c>
      <c r="O554" s="362">
        <f t="shared" si="1084"/>
        <v>-10.039999999999964</v>
      </c>
      <c r="P554" s="362"/>
      <c r="Q554" s="365">
        <v>155053.79999999999</v>
      </c>
      <c r="R554" s="100" t="e">
        <f t="shared" si="1090"/>
        <v>#DIV/0!</v>
      </c>
      <c r="S554" s="100">
        <f t="shared" si="1091"/>
        <v>3.9275558249031173E-3</v>
      </c>
      <c r="T554" s="362">
        <f t="shared" si="1085"/>
        <v>417.20999999999185</v>
      </c>
      <c r="U554" s="362"/>
      <c r="V554" s="365">
        <v>32988.550000000003</v>
      </c>
      <c r="W554" s="365">
        <v>40828.81</v>
      </c>
      <c r="X554" s="100">
        <f t="shared" si="1092"/>
        <v>2.8305036297739797E-2</v>
      </c>
      <c r="Y554" s="100">
        <f t="shared" si="1093"/>
        <v>2.6778758061944363E-2</v>
      </c>
      <c r="Z554" s="35">
        <f t="shared" si="1094"/>
        <v>73817.36</v>
      </c>
      <c r="AA554" s="100" t="e">
        <f t="shared" si="1095"/>
        <v>#DIV/0!</v>
      </c>
      <c r="AB554" s="100">
        <f t="shared" si="1096"/>
        <v>-4.5712875566287338E-3</v>
      </c>
      <c r="AC554" s="100">
        <f t="shared" si="1097"/>
        <v>2.7460282618750515E-2</v>
      </c>
      <c r="AD554" s="100"/>
      <c r="AE554" s="100"/>
      <c r="AF554" s="369">
        <v>0</v>
      </c>
      <c r="AG554" s="100"/>
      <c r="AH554" s="100"/>
      <c r="AI554" s="100" t="e">
        <f t="shared" si="1083"/>
        <v>#DIV/0!</v>
      </c>
      <c r="AJ554" s="100"/>
    </row>
    <row r="555" spans="2:36">
      <c r="B555" s="125">
        <v>42174</v>
      </c>
      <c r="C555" s="365">
        <v>137910.07999999999</v>
      </c>
      <c r="D555" s="100" t="e">
        <f t="shared" si="1086"/>
        <v>#DIV/0!</v>
      </c>
      <c r="E555" s="100">
        <f t="shared" si="1087"/>
        <v>1.7788671445225022E-2</v>
      </c>
      <c r="F555" s="100"/>
      <c r="G555" s="110">
        <f t="shared" ref="G555:G579" si="1099">C555-C556</f>
        <v>271.70999999999185</v>
      </c>
      <c r="H555" s="100">
        <f t="shared" si="1098"/>
        <v>0.10056075816470199</v>
      </c>
      <c r="I555" s="100"/>
      <c r="J555" s="362">
        <f t="shared" si="1081"/>
        <v>271.70999999999185</v>
      </c>
      <c r="K555" s="362"/>
      <c r="L555" s="365">
        <v>6389.61</v>
      </c>
      <c r="M555" s="100" t="e">
        <f t="shared" si="1088"/>
        <v>#DIV/0!</v>
      </c>
      <c r="N555" s="100">
        <f t="shared" si="1089"/>
        <v>8.7875939849618929E-4</v>
      </c>
      <c r="O555" s="362">
        <f t="shared" si="1084"/>
        <v>-19.570000000000618</v>
      </c>
      <c r="P555" s="362"/>
      <c r="Q555" s="365">
        <v>154636.59</v>
      </c>
      <c r="R555" s="100" t="e">
        <f t="shared" si="1090"/>
        <v>#DIV/0!</v>
      </c>
      <c r="S555" s="100">
        <f t="shared" si="1091"/>
        <v>3.7611364509120707E-3</v>
      </c>
      <c r="T555" s="362">
        <f t="shared" si="1085"/>
        <v>-745.27999999999884</v>
      </c>
      <c r="U555" s="362"/>
      <c r="V555" s="365">
        <v>33103.24</v>
      </c>
      <c r="W555" s="365">
        <v>40315.440000000002</v>
      </c>
      <c r="X555" s="100">
        <f t="shared" si="1092"/>
        <v>2.4697117106464234E-2</v>
      </c>
      <c r="Y555" s="100">
        <f t="shared" si="1093"/>
        <v>4.8158339729070326E-2</v>
      </c>
      <c r="Z555" s="35">
        <f t="shared" si="1094"/>
        <v>73418.679999999993</v>
      </c>
      <c r="AA555" s="100" t="e">
        <f t="shared" si="1095"/>
        <v>#DIV/0!</v>
      </c>
      <c r="AB555" s="100">
        <f t="shared" si="1096"/>
        <v>1.29455723052223E-2</v>
      </c>
      <c r="AC555" s="100">
        <f t="shared" si="1097"/>
        <v>3.7448435752003024E-2</v>
      </c>
      <c r="AD555" s="100"/>
      <c r="AE555" s="100"/>
      <c r="AF555" s="369">
        <v>0</v>
      </c>
      <c r="AG555" s="100"/>
      <c r="AH555" s="100"/>
      <c r="AI555" s="100" t="e">
        <f t="shared" si="1083"/>
        <v>#DIV/0!</v>
      </c>
      <c r="AJ555" s="100"/>
    </row>
    <row r="556" spans="2:36">
      <c r="B556" s="125">
        <v>42167</v>
      </c>
      <c r="C556" s="365">
        <v>137638.37</v>
      </c>
      <c r="D556" s="100" t="e">
        <f t="shared" si="1086"/>
        <v>#DIV/0!</v>
      </c>
      <c r="E556" s="100">
        <f t="shared" si="1087"/>
        <v>1.7140844120137114E-2</v>
      </c>
      <c r="F556" s="100"/>
      <c r="G556" s="110">
        <f t="shared" si="1099"/>
        <v>762.01000000000931</v>
      </c>
      <c r="H556" s="100" t="e">
        <f t="shared" si="1098"/>
        <v>#DIV/0!</v>
      </c>
      <c r="I556" s="100"/>
      <c r="J556" s="362">
        <f t="shared" si="1081"/>
        <v>762.01000000000931</v>
      </c>
      <c r="K556" s="362"/>
      <c r="L556" s="365">
        <v>6409.18</v>
      </c>
      <c r="M556" s="100" t="e">
        <f t="shared" si="1088"/>
        <v>#DIV/0!</v>
      </c>
      <c r="N556" s="100">
        <f t="shared" si="1089"/>
        <v>3.7772602688411499E-4</v>
      </c>
      <c r="O556" s="362">
        <f t="shared" si="1084"/>
        <v>6.4200000000000728</v>
      </c>
      <c r="P556" s="362"/>
      <c r="Q556" s="365">
        <v>155381.87</v>
      </c>
      <c r="R556" s="100" t="e">
        <f t="shared" si="1090"/>
        <v>#DIV/0!</v>
      </c>
      <c r="S556" s="100">
        <f t="shared" si="1091"/>
        <v>1.0963927343941856E-2</v>
      </c>
      <c r="T556" s="362">
        <f t="shared" si="1085"/>
        <v>813.89999999999418</v>
      </c>
      <c r="U556" s="362"/>
      <c r="V556" s="365">
        <v>32826.6</v>
      </c>
      <c r="W556" s="365">
        <v>41700.6</v>
      </c>
      <c r="X556" s="100">
        <f t="shared" si="1092"/>
        <v>1.2996270689035264E-2</v>
      </c>
      <c r="Y556" s="100">
        <f t="shared" si="1093"/>
        <v>5.615043012816965E-2</v>
      </c>
      <c r="Z556" s="35">
        <f t="shared" si="1094"/>
        <v>74527.199999999997</v>
      </c>
      <c r="AA556" s="100" t="e">
        <f t="shared" si="1095"/>
        <v>#DIV/0!</v>
      </c>
      <c r="AB556" s="100">
        <f t="shared" si="1096"/>
        <v>1.8000420711001632E-2</v>
      </c>
      <c r="AC556" s="100">
        <f t="shared" si="1097"/>
        <v>3.6697810500433768E-2</v>
      </c>
      <c r="AD556" s="100"/>
      <c r="AE556" s="100"/>
      <c r="AF556" s="369">
        <v>0</v>
      </c>
      <c r="AG556" s="100"/>
      <c r="AH556" s="100"/>
      <c r="AI556" s="100" t="e">
        <f t="shared" si="1083"/>
        <v>#DIV/0!</v>
      </c>
      <c r="AJ556" s="100"/>
    </row>
    <row r="557" spans="2:36">
      <c r="B557" s="125">
        <v>42160</v>
      </c>
      <c r="C557" s="365">
        <v>136876.35999999999</v>
      </c>
      <c r="D557" s="100" t="e">
        <f t="shared" si="1086"/>
        <v>#DIV/0!</v>
      </c>
      <c r="E557" s="100">
        <f t="shared" si="1087"/>
        <v>1.6099608915961777E-2</v>
      </c>
      <c r="F557" s="100"/>
      <c r="G557" s="110">
        <f t="shared" si="1099"/>
        <v>686.12999999997555</v>
      </c>
      <c r="H557" s="100" t="e">
        <f t="shared" si="1098"/>
        <v>#DIV/0!</v>
      </c>
      <c r="I557" s="100"/>
      <c r="J557" s="362">
        <f t="shared" si="1081"/>
        <v>686.12999999997555</v>
      </c>
      <c r="K557" s="362"/>
      <c r="L557" s="365">
        <v>6402.76</v>
      </c>
      <c r="M557" s="100" t="e">
        <f t="shared" si="1088"/>
        <v>#DIV/0!</v>
      </c>
      <c r="N557" s="100">
        <f t="shared" si="1089"/>
        <v>-2.8779488073953884E-3</v>
      </c>
      <c r="O557" s="362">
        <f t="shared" si="1084"/>
        <v>2.6300000000001091</v>
      </c>
      <c r="P557" s="362"/>
      <c r="Q557" s="365">
        <v>154567.97</v>
      </c>
      <c r="R557" s="100" t="e">
        <f t="shared" si="1090"/>
        <v>#DIV/0!</v>
      </c>
      <c r="S557" s="100">
        <f t="shared" si="1091"/>
        <v>4.5968203706338879E-3</v>
      </c>
      <c r="T557" s="362">
        <f t="shared" si="1085"/>
        <v>120.76999999998952</v>
      </c>
      <c r="U557" s="362"/>
      <c r="V557" s="365">
        <v>32908.379999999997</v>
      </c>
      <c r="W557" s="365">
        <v>41106.11</v>
      </c>
      <c r="X557" s="100">
        <f t="shared" si="1092"/>
        <v>1.318747969907676E-2</v>
      </c>
      <c r="Y557" s="100">
        <f t="shared" si="1093"/>
        <v>3.2915454239349579E-2</v>
      </c>
      <c r="Z557" s="35">
        <f t="shared" si="1094"/>
        <v>74014.489999999991</v>
      </c>
      <c r="AA557" s="100" t="e">
        <f t="shared" si="1095"/>
        <v>#DIV/0!</v>
      </c>
      <c r="AB557" s="100">
        <f t="shared" si="1096"/>
        <v>1.7701934410126033E-2</v>
      </c>
      <c r="AC557" s="100">
        <f t="shared" si="1097"/>
        <v>2.4049947250998644E-2</v>
      </c>
      <c r="AD557" s="100"/>
      <c r="AE557" s="100"/>
      <c r="AF557" s="369">
        <v>0</v>
      </c>
      <c r="AG557" s="100"/>
      <c r="AH557" s="100"/>
      <c r="AI557" s="100" t="e">
        <f t="shared" si="1083"/>
        <v>#DIV/0!</v>
      </c>
      <c r="AJ557" s="100"/>
    </row>
    <row r="558" spans="2:36">
      <c r="B558" s="125">
        <v>42153</v>
      </c>
      <c r="C558" s="365">
        <v>136190.23000000001</v>
      </c>
      <c r="D558" s="100" t="e">
        <f t="shared" si="1086"/>
        <v>#DIV/0!</v>
      </c>
      <c r="E558" s="100">
        <f t="shared" si="1087"/>
        <v>1.4975843034426105E-2</v>
      </c>
      <c r="F558" s="100"/>
      <c r="G558" s="110">
        <f t="shared" si="1099"/>
        <v>690.51000000000931</v>
      </c>
      <c r="H558" s="100" t="e">
        <f t="shared" si="1098"/>
        <v>#DIV/0!</v>
      </c>
      <c r="I558" s="100"/>
      <c r="J558" s="362">
        <f t="shared" si="1081"/>
        <v>690.51000000000931</v>
      </c>
      <c r="K558" s="362"/>
      <c r="L558" s="365">
        <v>6400.13</v>
      </c>
      <c r="M558" s="100" t="e">
        <f t="shared" si="1088"/>
        <v>#DIV/0!</v>
      </c>
      <c r="N558" s="100">
        <f t="shared" si="1089"/>
        <v>-4.3279739263683923E-3</v>
      </c>
      <c r="O558" s="362">
        <f t="shared" si="1084"/>
        <v>16.130000000000109</v>
      </c>
      <c r="P558" s="362"/>
      <c r="Q558" s="365">
        <v>154447.20000000001</v>
      </c>
      <c r="R558" s="100" t="e">
        <f t="shared" si="1090"/>
        <v>#DIV/0!</v>
      </c>
      <c r="S558" s="100">
        <f t="shared" si="1091"/>
        <v>-1.7634431842183888E-3</v>
      </c>
      <c r="T558" s="362">
        <f t="shared" si="1085"/>
        <v>390.04000000000815</v>
      </c>
      <c r="U558" s="362"/>
      <c r="V558" s="365">
        <v>32481.75</v>
      </c>
      <c r="W558" s="365">
        <v>41674.6</v>
      </c>
      <c r="X558" s="100">
        <f t="shared" si="1092"/>
        <v>-1.2147377967389794E-2</v>
      </c>
      <c r="Y558" s="100">
        <f t="shared" si="1093"/>
        <v>5.2063705561715287E-2</v>
      </c>
      <c r="Z558" s="35">
        <f t="shared" si="1094"/>
        <v>74156.350000000006</v>
      </c>
      <c r="AA558" s="100" t="e">
        <f t="shared" si="1095"/>
        <v>#DIV/0!</v>
      </c>
      <c r="AB558" s="100">
        <f t="shared" si="1096"/>
        <v>1.1373051500597822E-2</v>
      </c>
      <c r="AC558" s="100">
        <f t="shared" si="1097"/>
        <v>2.2939188541413656E-2</v>
      </c>
      <c r="AD558" s="100"/>
      <c r="AE558" s="100"/>
      <c r="AF558" s="369">
        <v>0</v>
      </c>
      <c r="AG558" s="100"/>
      <c r="AH558" s="100"/>
      <c r="AI558" s="100" t="e">
        <f t="shared" si="1083"/>
        <v>#DIV/0!</v>
      </c>
      <c r="AJ558" s="100"/>
    </row>
    <row r="559" spans="2:36">
      <c r="B559" s="125">
        <v>42146</v>
      </c>
      <c r="C559" s="365">
        <v>135499.72</v>
      </c>
      <c r="D559" s="100" t="e">
        <f t="shared" si="1086"/>
        <v>#DIV/0!</v>
      </c>
      <c r="E559" s="100">
        <f t="shared" si="1087"/>
        <v>1.5942076036561094E-2</v>
      </c>
      <c r="F559" s="100"/>
      <c r="G559" s="110">
        <f t="shared" si="1099"/>
        <v>180.82999999998719</v>
      </c>
      <c r="H559" s="100" t="e">
        <f t="shared" si="1098"/>
        <v>#DIV/0!</v>
      </c>
      <c r="I559" s="100"/>
      <c r="J559" s="362">
        <f t="shared" si="1081"/>
        <v>180.82999999998719</v>
      </c>
      <c r="K559" s="362"/>
      <c r="L559" s="365">
        <v>6384</v>
      </c>
      <c r="M559" s="100" t="e">
        <f t="shared" si="1088"/>
        <v>#DIV/0!</v>
      </c>
      <c r="N559" s="100">
        <f t="shared" si="1089"/>
        <v>-4.1400568438852208E-3</v>
      </c>
      <c r="O559" s="362">
        <f t="shared" si="1084"/>
        <v>-22.760000000000218</v>
      </c>
      <c r="P559" s="362"/>
      <c r="Q559" s="365">
        <v>154057.16</v>
      </c>
      <c r="R559" s="100" t="e">
        <f t="shared" si="1090"/>
        <v>#DIV/0!</v>
      </c>
      <c r="S559" s="100">
        <f t="shared" si="1091"/>
        <v>-2.0057424272242729E-3</v>
      </c>
      <c r="T559" s="362">
        <f t="shared" si="1085"/>
        <v>360.41000000000349</v>
      </c>
      <c r="U559" s="362"/>
      <c r="V559" s="365">
        <v>32386.6</v>
      </c>
      <c r="W559" s="365">
        <v>40093.78</v>
      </c>
      <c r="X559" s="100">
        <f t="shared" si="1092"/>
        <v>-3.2669571650748422E-2</v>
      </c>
      <c r="Y559" s="100">
        <f t="shared" si="1093"/>
        <v>3.4874218755242804E-2</v>
      </c>
      <c r="Z559" s="35">
        <f t="shared" si="1094"/>
        <v>72480.38</v>
      </c>
      <c r="AA559" s="100" t="e">
        <f t="shared" si="1095"/>
        <v>#DIV/0!</v>
      </c>
      <c r="AB559" s="100">
        <f t="shared" si="1096"/>
        <v>2.3911772336694453E-3</v>
      </c>
      <c r="AC559" s="100">
        <f t="shared" si="1097"/>
        <v>3.562989931884651E-3</v>
      </c>
      <c r="AD559" s="100"/>
      <c r="AE559" s="100"/>
      <c r="AF559" s="369">
        <v>0</v>
      </c>
      <c r="AG559" s="100"/>
      <c r="AH559" s="100"/>
      <c r="AI559" s="100" t="e">
        <f t="shared" si="1083"/>
        <v>#DIV/0!</v>
      </c>
      <c r="AJ559" s="100"/>
    </row>
    <row r="560" spans="2:36">
      <c r="B560" s="125">
        <v>42139</v>
      </c>
      <c r="C560" s="365">
        <v>135318.89000000001</v>
      </c>
      <c r="D560" s="100" t="e">
        <f t="shared" si="1086"/>
        <v>#DIV/0!</v>
      </c>
      <c r="E560" s="100">
        <f t="shared" si="1087"/>
        <v>1.8387953602912042E-2</v>
      </c>
      <c r="F560" s="100"/>
      <c r="G560" s="110">
        <f t="shared" si="1099"/>
        <v>611.27000000001863</v>
      </c>
      <c r="H560" s="100" t="e">
        <f t="shared" si="1098"/>
        <v>#DIV/0!</v>
      </c>
      <c r="I560" s="100"/>
      <c r="J560" s="362">
        <f t="shared" ref="J560:J580" si="1100">C560-C561</f>
        <v>611.27000000001863</v>
      </c>
      <c r="K560" s="362"/>
      <c r="L560" s="365">
        <v>6406.76</v>
      </c>
      <c r="M560" s="100" t="e">
        <f t="shared" si="1088"/>
        <v>#DIV/0!</v>
      </c>
      <c r="N560" s="100">
        <f t="shared" si="1089"/>
        <v>-2.7380201888128983E-3</v>
      </c>
      <c r="O560" s="362">
        <f t="shared" si="1084"/>
        <v>-14.479999999999563</v>
      </c>
      <c r="P560" s="362"/>
      <c r="Q560" s="365">
        <v>153696.75</v>
      </c>
      <c r="R560" s="100" t="e">
        <f t="shared" si="1090"/>
        <v>#DIV/0!</v>
      </c>
      <c r="S560" s="100">
        <f t="shared" si="1091"/>
        <v>-1.8887884479010376E-3</v>
      </c>
      <c r="T560" s="362">
        <f t="shared" si="1085"/>
        <v>-163.95000000001164</v>
      </c>
      <c r="U560" s="362"/>
      <c r="V560" s="365">
        <v>32224.86</v>
      </c>
      <c r="W560" s="365">
        <v>40984.54</v>
      </c>
      <c r="X560" s="100">
        <f t="shared" si="1092"/>
        <v>-4.2966463439081171E-2</v>
      </c>
      <c r="Y560" s="100">
        <f t="shared" si="1093"/>
        <v>1.941828954192204E-2</v>
      </c>
      <c r="Z560" s="35">
        <f t="shared" si="1094"/>
        <v>73209.399999999994</v>
      </c>
      <c r="AA560" s="100" t="e">
        <f t="shared" si="1095"/>
        <v>#DIV/0!</v>
      </c>
      <c r="AB560" s="100">
        <f t="shared" si="1096"/>
        <v>2.1455912396008334E-2</v>
      </c>
      <c r="AC560" s="100">
        <f t="shared" si="1097"/>
        <v>-9.015984468996846E-3</v>
      </c>
      <c r="AD560" s="100"/>
      <c r="AE560" s="100"/>
      <c r="AF560" s="369">
        <v>0</v>
      </c>
      <c r="AG560" s="100"/>
      <c r="AH560" s="100"/>
      <c r="AI560" s="100" t="e">
        <f t="shared" si="1083"/>
        <v>#DIV/0!</v>
      </c>
      <c r="AJ560" s="100"/>
    </row>
    <row r="561" spans="2:36">
      <c r="B561" s="125">
        <v>42132</v>
      </c>
      <c r="C561" s="365">
        <v>134707.62</v>
      </c>
      <c r="D561" s="100" t="e">
        <f t="shared" si="1086"/>
        <v>#DIV/0!</v>
      </c>
      <c r="E561" s="100">
        <f t="shared" si="1087"/>
        <v>1.8154089017913166E-2</v>
      </c>
      <c r="F561" s="100"/>
      <c r="G561" s="110">
        <f t="shared" si="1099"/>
        <v>526.85999999998603</v>
      </c>
      <c r="H561" s="100" t="e">
        <f t="shared" si="1098"/>
        <v>#DIV/0!</v>
      </c>
      <c r="I561" s="100"/>
      <c r="J561" s="362">
        <f t="shared" si="1100"/>
        <v>526.85999999998603</v>
      </c>
      <c r="K561" s="362"/>
      <c r="L561" s="365">
        <v>6421.24</v>
      </c>
      <c r="M561" s="100" t="e">
        <f t="shared" si="1088"/>
        <v>#DIV/0!</v>
      </c>
      <c r="N561" s="100">
        <f t="shared" si="1089"/>
        <v>-2.5521656127139619E-3</v>
      </c>
      <c r="O561" s="362">
        <f t="shared" si="1084"/>
        <v>-6.7100000000000364</v>
      </c>
      <c r="P561" s="362"/>
      <c r="Q561" s="365">
        <v>153860.70000000001</v>
      </c>
      <c r="R561" s="100" t="e">
        <f t="shared" si="1090"/>
        <v>#DIV/0!</v>
      </c>
      <c r="S561" s="100">
        <f t="shared" si="1091"/>
        <v>-1.7585604523402112E-3</v>
      </c>
      <c r="T561" s="362">
        <f t="shared" si="1085"/>
        <v>-859.33999999999651</v>
      </c>
      <c r="U561" s="362"/>
      <c r="V561" s="365">
        <v>32246.74</v>
      </c>
      <c r="W561" s="365">
        <v>40480.339999999997</v>
      </c>
      <c r="X561" s="100">
        <f t="shared" si="1092"/>
        <v>-4.9083459692691664E-2</v>
      </c>
      <c r="Y561" s="100">
        <f t="shared" si="1093"/>
        <v>2.6509225953120254E-2</v>
      </c>
      <c r="Z561" s="35">
        <f t="shared" si="1094"/>
        <v>72727.08</v>
      </c>
      <c r="AA561" s="100" t="e">
        <f t="shared" si="1095"/>
        <v>#DIV/0!</v>
      </c>
      <c r="AB561" s="100">
        <f t="shared" si="1096"/>
        <v>5.4575879772694883E-3</v>
      </c>
      <c r="AC561" s="100">
        <f t="shared" si="1097"/>
        <v>-8.4406588646686875E-3</v>
      </c>
      <c r="AD561" s="100"/>
      <c r="AE561" s="100"/>
      <c r="AF561" s="369">
        <v>0</v>
      </c>
      <c r="AG561" s="100"/>
      <c r="AH561" s="100"/>
      <c r="AI561" s="100" t="e">
        <f t="shared" si="1083"/>
        <v>#DIV/0!</v>
      </c>
      <c r="AJ561" s="100"/>
    </row>
    <row r="562" spans="2:36">
      <c r="B562" s="125">
        <v>42124</v>
      </c>
      <c r="C562" s="365">
        <v>134180.76</v>
      </c>
      <c r="D562" s="100" t="e">
        <f t="shared" si="1086"/>
        <v>#DIV/0!</v>
      </c>
      <c r="E562" s="100">
        <f t="shared" si="1087"/>
        <v>1.8447626828573045E-2</v>
      </c>
      <c r="F562" s="100"/>
      <c r="G562" s="110">
        <f t="shared" si="1099"/>
        <v>807.29000000000815</v>
      </c>
      <c r="H562" s="100" t="e">
        <f t="shared" si="1098"/>
        <v>#DIV/0!</v>
      </c>
      <c r="I562" s="100"/>
      <c r="J562" s="362">
        <f t="shared" si="1100"/>
        <v>807.29000000000815</v>
      </c>
      <c r="K562" s="362"/>
      <c r="L562" s="365">
        <v>6427.95</v>
      </c>
      <c r="M562" s="100" t="e">
        <f t="shared" si="1088"/>
        <v>#DIV/0!</v>
      </c>
      <c r="N562" s="100">
        <f t="shared" si="1089"/>
        <v>-3.4340552859646431E-3</v>
      </c>
      <c r="O562" s="362">
        <f t="shared" si="1084"/>
        <v>17.409999999999854</v>
      </c>
      <c r="P562" s="362"/>
      <c r="Q562" s="365">
        <v>154720.04</v>
      </c>
      <c r="R562" s="100" t="e">
        <f t="shared" si="1090"/>
        <v>#DIV/0!</v>
      </c>
      <c r="S562" s="100">
        <f t="shared" si="1091"/>
        <v>6.1303574460554169E-3</v>
      </c>
      <c r="T562" s="362">
        <f t="shared" si="1085"/>
        <v>353.26000000000931</v>
      </c>
      <c r="U562" s="362"/>
      <c r="V562" s="365">
        <v>32134.36</v>
      </c>
      <c r="W562" s="365">
        <v>41188.089999999997</v>
      </c>
      <c r="X562" s="100">
        <f t="shared" si="1092"/>
        <v>-4.3792696912402028E-2</v>
      </c>
      <c r="Y562" s="100">
        <f t="shared" si="1093"/>
        <v>2.9611901555638354E-2</v>
      </c>
      <c r="Z562" s="35">
        <f t="shared" si="1094"/>
        <v>73322.45</v>
      </c>
      <c r="AA562" s="100" t="e">
        <f t="shared" si="1095"/>
        <v>#DIV/0!</v>
      </c>
      <c r="AB562" s="100">
        <f t="shared" si="1096"/>
        <v>9.2574112283704216E-3</v>
      </c>
      <c r="AC562" s="100">
        <f t="shared" si="1097"/>
        <v>-3.9005797751570873E-3</v>
      </c>
      <c r="AD562" s="100"/>
      <c r="AE562" s="100"/>
      <c r="AF562" s="369">
        <v>0</v>
      </c>
      <c r="AG562" s="100"/>
      <c r="AH562" s="100"/>
      <c r="AI562" s="100" t="e">
        <f t="shared" si="1083"/>
        <v>#DIV/0!</v>
      </c>
      <c r="AJ562" s="100"/>
    </row>
    <row r="563" spans="2:36">
      <c r="B563" s="125">
        <v>42118</v>
      </c>
      <c r="C563" s="365">
        <v>133373.47</v>
      </c>
      <c r="D563" s="100" t="e">
        <f t="shared" si="1086"/>
        <v>#DIV/0!</v>
      </c>
      <c r="E563" s="100">
        <f t="shared" si="1087"/>
        <v>1.6547177018963969E-2</v>
      </c>
      <c r="F563" s="100"/>
      <c r="G563" s="110">
        <f t="shared" si="1099"/>
        <v>497.89000000001397</v>
      </c>
      <c r="H563" s="100" t="e">
        <f t="shared" si="1098"/>
        <v>#DIV/0!</v>
      </c>
      <c r="I563" s="100"/>
      <c r="J563" s="362">
        <f t="shared" si="1100"/>
        <v>497.89000000001397</v>
      </c>
      <c r="K563" s="362"/>
      <c r="L563" s="365">
        <v>6410.54</v>
      </c>
      <c r="M563" s="100" t="e">
        <f t="shared" si="1088"/>
        <v>#DIV/0!</v>
      </c>
      <c r="N563" s="100">
        <f t="shared" si="1089"/>
        <v>-7.4227991725606653E-3</v>
      </c>
      <c r="O563" s="362">
        <f t="shared" si="1084"/>
        <v>-13.8100000000004</v>
      </c>
      <c r="P563" s="362"/>
      <c r="Q563" s="365">
        <v>154366.78</v>
      </c>
      <c r="R563" s="100" t="e">
        <f t="shared" si="1090"/>
        <v>#DIV/0!</v>
      </c>
      <c r="S563" s="100">
        <f t="shared" si="1091"/>
        <v>5.3593800026415523E-3</v>
      </c>
      <c r="T563" s="362">
        <f t="shared" si="1085"/>
        <v>379.17999999999302</v>
      </c>
      <c r="U563" s="362"/>
      <c r="V563" s="365">
        <v>32283.439999999999</v>
      </c>
      <c r="W563" s="365">
        <v>40024.04</v>
      </c>
      <c r="X563" s="100">
        <f t="shared" si="1092"/>
        <v>-3.4452437643130725E-2</v>
      </c>
      <c r="Y563" s="100">
        <f t="shared" si="1093"/>
        <v>3.88803650924711E-2</v>
      </c>
      <c r="Z563" s="35">
        <f t="shared" si="1094"/>
        <v>72307.48</v>
      </c>
      <c r="AA563" s="100" t="e">
        <f t="shared" si="1095"/>
        <v>#DIV/0!</v>
      </c>
      <c r="AB563" s="100">
        <f t="shared" si="1096"/>
        <v>6.4443355363785117E-3</v>
      </c>
      <c r="AC563" s="100">
        <f t="shared" si="1097"/>
        <v>4.8078486412872984E-3</v>
      </c>
      <c r="AD563" s="100"/>
      <c r="AE563" s="100"/>
      <c r="AF563" s="369">
        <v>0</v>
      </c>
      <c r="AG563" s="100"/>
      <c r="AH563" s="100"/>
      <c r="AI563" s="100" t="e">
        <f t="shared" si="1083"/>
        <v>#DIV/0!</v>
      </c>
      <c r="AJ563" s="100"/>
    </row>
    <row r="564" spans="2:36">
      <c r="B564" s="125">
        <v>42111</v>
      </c>
      <c r="C564" s="365">
        <v>132875.57999999999</v>
      </c>
      <c r="D564" s="100" t="e">
        <f t="shared" si="1086"/>
        <v>#DIV/0!</v>
      </c>
      <c r="E564" s="100">
        <f t="shared" si="1087"/>
        <v>1.7730608898576215E-2</v>
      </c>
      <c r="F564" s="100"/>
      <c r="G564" s="110">
        <f t="shared" si="1099"/>
        <v>569.84999999997672</v>
      </c>
      <c r="H564" s="100" t="e">
        <f t="shared" si="1098"/>
        <v>#DIV/0!</v>
      </c>
      <c r="I564" s="100"/>
      <c r="J564" s="362">
        <f t="shared" si="1100"/>
        <v>569.84999999997672</v>
      </c>
      <c r="K564" s="362"/>
      <c r="L564" s="365">
        <v>6424.35</v>
      </c>
      <c r="M564" s="100" t="e">
        <f t="shared" si="1088"/>
        <v>#DIV/0!</v>
      </c>
      <c r="N564" s="100">
        <f t="shared" si="1089"/>
        <v>-4.6495702130031962E-3</v>
      </c>
      <c r="O564" s="362">
        <f t="shared" si="1084"/>
        <v>-13.319999999999709</v>
      </c>
      <c r="P564" s="362"/>
      <c r="Q564" s="365">
        <v>153987.6</v>
      </c>
      <c r="R564" s="100" t="e">
        <f t="shared" si="1090"/>
        <v>#DIV/0!</v>
      </c>
      <c r="S564" s="100">
        <f t="shared" si="1091"/>
        <v>6.9777405994328572E-3</v>
      </c>
      <c r="T564" s="362">
        <f t="shared" si="1085"/>
        <v>-144.14999999999418</v>
      </c>
      <c r="U564" s="362"/>
      <c r="V564" s="365">
        <v>32201.599999999999</v>
      </c>
      <c r="W564" s="365">
        <v>39470.019999999997</v>
      </c>
      <c r="X564" s="100">
        <f t="shared" si="1092"/>
        <v>-3.1353120422092561E-2</v>
      </c>
      <c r="Y564" s="100">
        <f t="shared" si="1093"/>
        <v>1.190000987031428E-2</v>
      </c>
      <c r="Z564" s="35">
        <f t="shared" si="1094"/>
        <v>71671.62</v>
      </c>
      <c r="AA564" s="100" t="e">
        <f t="shared" si="1095"/>
        <v>#DIV/0!</v>
      </c>
      <c r="AB564" s="100">
        <f t="shared" si="1096"/>
        <v>1.2761466929287982E-2</v>
      </c>
      <c r="AC564" s="100">
        <f t="shared" si="1097"/>
        <v>-8.0018269959412271E-3</v>
      </c>
      <c r="AD564" s="100"/>
      <c r="AE564" s="100"/>
      <c r="AF564" s="369">
        <v>0</v>
      </c>
      <c r="AG564" s="100"/>
      <c r="AH564" s="100"/>
      <c r="AI564" s="100" t="e">
        <f t="shared" si="1083"/>
        <v>#DIV/0!</v>
      </c>
      <c r="AJ564" s="100"/>
    </row>
    <row r="565" spans="2:36">
      <c r="B565" s="125">
        <v>42104</v>
      </c>
      <c r="C565" s="365">
        <v>132305.73000000001</v>
      </c>
      <c r="D565" s="100" t="e">
        <f t="shared" si="1086"/>
        <v>#DIV/0!</v>
      </c>
      <c r="E565" s="100">
        <f t="shared" si="1087"/>
        <v>1.9118858543878688E-2</v>
      </c>
      <c r="F565" s="100"/>
      <c r="G565" s="110">
        <f t="shared" si="1099"/>
        <v>555.45000000001164</v>
      </c>
      <c r="H565" s="100" t="e">
        <f t="shared" si="1098"/>
        <v>#DIV/0!</v>
      </c>
      <c r="I565" s="100"/>
      <c r="J565" s="362">
        <f t="shared" si="1100"/>
        <v>555.45000000001164</v>
      </c>
      <c r="K565" s="362"/>
      <c r="L565" s="365">
        <v>6437.67</v>
      </c>
      <c r="M565" s="100" t="e">
        <f t="shared" si="1088"/>
        <v>#DIV/0!</v>
      </c>
      <c r="N565" s="100">
        <f t="shared" si="1089"/>
        <v>-8.2694662897548725E-3</v>
      </c>
      <c r="O565" s="362">
        <f t="shared" si="1084"/>
        <v>-12.430000000000291</v>
      </c>
      <c r="P565" s="362"/>
      <c r="Q565" s="365">
        <v>154131.75</v>
      </c>
      <c r="R565" s="100" t="e">
        <f t="shared" si="1090"/>
        <v>#DIV/0!</v>
      </c>
      <c r="S565" s="100">
        <f t="shared" si="1091"/>
        <v>5.5652213170882354E-3</v>
      </c>
      <c r="T565" s="362">
        <f t="shared" si="1085"/>
        <v>354.42000000001281</v>
      </c>
      <c r="U565" s="362"/>
      <c r="V565" s="365">
        <v>32272.44</v>
      </c>
      <c r="W565" s="365">
        <v>40059.879999999997</v>
      </c>
      <c r="X565" s="100">
        <f t="shared" si="1092"/>
        <v>-2.9638440611266671E-2</v>
      </c>
      <c r="Y565" s="100">
        <f t="shared" si="1093"/>
        <v>1.1166277528869752E-2</v>
      </c>
      <c r="Z565" s="35">
        <f t="shared" si="1094"/>
        <v>72332.319999999992</v>
      </c>
      <c r="AA565" s="100" t="e">
        <f t="shared" si="1095"/>
        <v>#DIV/0!</v>
      </c>
      <c r="AB565" s="100">
        <f t="shared" si="1096"/>
        <v>6.1663093798872181E-3</v>
      </c>
      <c r="AC565" s="100">
        <f t="shared" si="1097"/>
        <v>-7.4557129225314876E-3</v>
      </c>
      <c r="AD565" s="100"/>
      <c r="AE565" s="100"/>
      <c r="AF565" s="369">
        <v>0</v>
      </c>
      <c r="AG565" s="100"/>
      <c r="AH565" s="100"/>
      <c r="AI565" s="100" t="e">
        <f t="shared" si="1083"/>
        <v>#DIV/0!</v>
      </c>
      <c r="AJ565" s="100"/>
    </row>
    <row r="566" spans="2:36">
      <c r="B566" s="125">
        <v>42097</v>
      </c>
      <c r="C566" s="365">
        <v>131750.28</v>
      </c>
      <c r="D566" s="100" t="e">
        <f t="shared" si="1086"/>
        <v>#DIV/0!</v>
      </c>
      <c r="E566" s="100">
        <f t="shared" si="1087"/>
        <v>2.2449688015758789E-2</v>
      </c>
      <c r="F566" s="100"/>
      <c r="G566" s="110">
        <f t="shared" si="1099"/>
        <v>547.83999999999651</v>
      </c>
      <c r="H566" s="100" t="e">
        <f t="shared" si="1098"/>
        <v>#DIV/0!</v>
      </c>
      <c r="I566" s="100"/>
      <c r="J566" s="362">
        <f t="shared" si="1100"/>
        <v>547.83999999999651</v>
      </c>
      <c r="K566" s="362"/>
      <c r="L566" s="365">
        <v>6450.1</v>
      </c>
      <c r="M566" s="100" t="e">
        <f t="shared" si="1088"/>
        <v>#DIV/0!</v>
      </c>
      <c r="N566" s="100">
        <f t="shared" si="1089"/>
        <v>-7.1530053551334544E-3</v>
      </c>
      <c r="O566" s="362">
        <f t="shared" si="1084"/>
        <v>-8.3799999999991996</v>
      </c>
      <c r="P566" s="362"/>
      <c r="Q566" s="365">
        <v>153777.32999999999</v>
      </c>
      <c r="R566" s="100" t="e">
        <f t="shared" si="1090"/>
        <v>#DIV/0!</v>
      </c>
      <c r="S566" s="100">
        <f t="shared" si="1091"/>
        <v>8.5429226806404811E-3</v>
      </c>
      <c r="T566" s="362">
        <f t="shared" si="1085"/>
        <v>233.44999999998254</v>
      </c>
      <c r="U566" s="362"/>
      <c r="V566" s="365">
        <v>32304.99</v>
      </c>
      <c r="W566" s="365">
        <v>40344.910000000003</v>
      </c>
      <c r="X566" s="100">
        <f t="shared" si="1092"/>
        <v>-3.1630805570709873E-2</v>
      </c>
      <c r="Y566" s="100">
        <f t="shared" si="1093"/>
        <v>-8.7727918887484015E-3</v>
      </c>
      <c r="Z566" s="35">
        <f t="shared" si="1094"/>
        <v>72649.900000000009</v>
      </c>
      <c r="AA566" s="100" t="e">
        <f t="shared" si="1095"/>
        <v>#DIV/0!</v>
      </c>
      <c r="AB566" s="100">
        <f t="shared" si="1096"/>
        <v>5.1697480154270416E-3</v>
      </c>
      <c r="AC566" s="100">
        <f t="shared" si="1097"/>
        <v>-1.9068841883941094E-2</v>
      </c>
      <c r="AD566" s="100"/>
      <c r="AE566" s="100"/>
      <c r="AF566" s="369">
        <v>0</v>
      </c>
      <c r="AG566" s="100"/>
      <c r="AH566" s="100"/>
      <c r="AI566" s="100" t="e">
        <f t="shared" si="1083"/>
        <v>#DIV/0!</v>
      </c>
      <c r="AJ566" s="100"/>
    </row>
    <row r="567" spans="2:36">
      <c r="B567" s="125">
        <v>42090</v>
      </c>
      <c r="C567" s="365">
        <v>131202.44</v>
      </c>
      <c r="D567" s="100" t="e">
        <f t="shared" si="1086"/>
        <v>#DIV/0!</v>
      </c>
      <c r="E567" s="100">
        <f t="shared" si="1087"/>
        <v>2.2198035499685458E-2</v>
      </c>
      <c r="F567" s="100"/>
      <c r="G567" s="110">
        <f t="shared" si="1099"/>
        <v>641.77999999999884</v>
      </c>
      <c r="H567" s="100" t="e">
        <f t="shared" si="1098"/>
        <v>#DIV/0!</v>
      </c>
      <c r="I567" s="100"/>
      <c r="J567" s="362">
        <f t="shared" si="1100"/>
        <v>641.77999999999884</v>
      </c>
      <c r="K567" s="362"/>
      <c r="L567" s="365">
        <v>6458.48</v>
      </c>
      <c r="M567" s="100" t="e">
        <f t="shared" si="1088"/>
        <v>#DIV/0!</v>
      </c>
      <c r="N567" s="100">
        <f t="shared" si="1089"/>
        <v>-1.2386305944815185E-2</v>
      </c>
      <c r="O567" s="362">
        <f t="shared" si="1084"/>
        <v>4.1199999999998909</v>
      </c>
      <c r="P567" s="362"/>
      <c r="Q567" s="365">
        <v>153543.88</v>
      </c>
      <c r="R567" s="100" t="e">
        <f t="shared" si="1090"/>
        <v>#DIV/0!</v>
      </c>
      <c r="S567" s="100">
        <f t="shared" si="1091"/>
        <v>8.2322439810469886E-3</v>
      </c>
      <c r="T567" s="362">
        <f t="shared" si="1085"/>
        <v>623.32000000000698</v>
      </c>
      <c r="U567" s="362"/>
      <c r="V567" s="365">
        <v>32080.51</v>
      </c>
      <c r="W567" s="365">
        <v>39763.980000000003</v>
      </c>
      <c r="X567" s="100">
        <f t="shared" si="1092"/>
        <v>-2.8416252811278929E-2</v>
      </c>
      <c r="Y567" s="100">
        <f t="shared" si="1093"/>
        <v>8.761341721247486E-3</v>
      </c>
      <c r="Z567" s="35">
        <f t="shared" si="1094"/>
        <v>71844.490000000005</v>
      </c>
      <c r="AA567" s="100" t="e">
        <f t="shared" si="1095"/>
        <v>#DIV/0!</v>
      </c>
      <c r="AB567" s="100">
        <f t="shared" si="1096"/>
        <v>-8.9514343441700183E-3</v>
      </c>
      <c r="AC567" s="100">
        <f t="shared" si="1097"/>
        <v>-8.1851364074357856E-3</v>
      </c>
      <c r="AD567" s="100"/>
      <c r="AE567" s="100"/>
      <c r="AF567" s="369">
        <v>0</v>
      </c>
      <c r="AG567" s="100"/>
      <c r="AH567" s="100"/>
      <c r="AI567" s="100" t="e">
        <f t="shared" si="1083"/>
        <v>#DIV/0!</v>
      </c>
      <c r="AJ567" s="100"/>
    </row>
    <row r="568" spans="2:36">
      <c r="B568" s="125">
        <v>42083</v>
      </c>
      <c r="C568" s="365">
        <v>130560.66</v>
      </c>
      <c r="D568" s="100" t="e">
        <f t="shared" si="1086"/>
        <v>#DIV/0!</v>
      </c>
      <c r="E568" s="100">
        <f t="shared" si="1087"/>
        <v>2.2092220654002619E-2</v>
      </c>
      <c r="F568" s="100"/>
      <c r="G568" s="110">
        <f t="shared" si="1099"/>
        <v>737.01000000000931</v>
      </c>
      <c r="H568" s="100" t="e">
        <f t="shared" si="1098"/>
        <v>#DIV/0!</v>
      </c>
      <c r="I568" s="100"/>
      <c r="J568" s="362">
        <f t="shared" si="1100"/>
        <v>737.01000000000931</v>
      </c>
      <c r="K568" s="362"/>
      <c r="L568" s="365">
        <v>6454.36</v>
      </c>
      <c r="M568" s="100" t="e">
        <f t="shared" si="1088"/>
        <v>#DIV/0!</v>
      </c>
      <c r="N568" s="100">
        <f t="shared" si="1089"/>
        <v>-1.6057161237802386E-2</v>
      </c>
      <c r="O568" s="362">
        <f t="shared" si="1084"/>
        <v>-36.990000000000691</v>
      </c>
      <c r="P568" s="362"/>
      <c r="Q568" s="365">
        <v>152920.56</v>
      </c>
      <c r="R568" s="100" t="e">
        <f t="shared" si="1090"/>
        <v>#DIV/0!</v>
      </c>
      <c r="S568" s="100">
        <f t="shared" si="1091"/>
        <v>6.1966537438116987E-3</v>
      </c>
      <c r="T568" s="362">
        <f t="shared" si="1085"/>
        <v>-358.16000000000349</v>
      </c>
      <c r="U568" s="362"/>
      <c r="V568" s="365">
        <v>32305.39</v>
      </c>
      <c r="W568" s="365">
        <v>38463.120000000003</v>
      </c>
      <c r="X568" s="100" t="e">
        <f t="shared" si="1092"/>
        <v>#DIV/0!</v>
      </c>
      <c r="Y568" s="100" t="e">
        <f t="shared" si="1093"/>
        <v>#DIV/0!</v>
      </c>
      <c r="Z568" s="35">
        <f t="shared" si="1094"/>
        <v>70768.510000000009</v>
      </c>
      <c r="AA568" s="100" t="e">
        <f t="shared" si="1095"/>
        <v>#DIV/0!</v>
      </c>
      <c r="AB568" s="100">
        <f t="shared" si="1096"/>
        <v>-2.0139553785114221E-2</v>
      </c>
      <c r="AC568" s="100" t="e">
        <f t="shared" si="1097"/>
        <v>#DIV/0!</v>
      </c>
      <c r="AD568" s="100"/>
      <c r="AE568" s="100"/>
      <c r="AF568" s="369">
        <v>0</v>
      </c>
      <c r="AG568" s="100"/>
      <c r="AH568" s="100"/>
      <c r="AI568" s="100" t="e">
        <f t="shared" si="1083"/>
        <v>#DIV/0!</v>
      </c>
      <c r="AJ568" s="100"/>
    </row>
    <row r="569" spans="2:36">
      <c r="B569" s="125">
        <v>42076</v>
      </c>
      <c r="C569" s="365">
        <v>129823.65</v>
      </c>
      <c r="D569" s="100" t="e">
        <f t="shared" si="1086"/>
        <v>#DIV/0!</v>
      </c>
      <c r="E569" s="100">
        <f t="shared" si="1087"/>
        <v>1.8366798002638858E-2</v>
      </c>
      <c r="F569" s="100"/>
      <c r="G569" s="110">
        <f t="shared" si="1099"/>
        <v>966.17999999999302</v>
      </c>
      <c r="H569" s="100" t="e">
        <f t="shared" si="1098"/>
        <v>#DIV/0!</v>
      </c>
      <c r="I569" s="100"/>
      <c r="J569" s="362">
        <f t="shared" si="1100"/>
        <v>966.17999999999302</v>
      </c>
      <c r="K569" s="362"/>
      <c r="L569" s="365">
        <v>6491.35</v>
      </c>
      <c r="M569" s="100" t="e">
        <f t="shared" si="1088"/>
        <v>#DIV/0!</v>
      </c>
      <c r="N569" s="100">
        <f t="shared" si="1089"/>
        <v>-1.835698968959908E-2</v>
      </c>
      <c r="O569" s="362">
        <f t="shared" si="1084"/>
        <v>-5.2199999999993452</v>
      </c>
      <c r="P569" s="362"/>
      <c r="Q569" s="365">
        <v>153278.72</v>
      </c>
      <c r="R569" s="100" t="e">
        <f t="shared" si="1090"/>
        <v>#DIV/0!</v>
      </c>
      <c r="S569" s="100">
        <f t="shared" si="1091"/>
        <v>5.3221917938316189E-3</v>
      </c>
      <c r="T569" s="362">
        <f t="shared" si="1085"/>
        <v>803.97000000000116</v>
      </c>
      <c r="U569" s="362"/>
      <c r="V569" s="365">
        <v>32405.45</v>
      </c>
      <c r="W569" s="365">
        <v>39483.58</v>
      </c>
      <c r="X569" s="100" t="e">
        <f t="shared" si="1092"/>
        <v>#DIV/0!</v>
      </c>
      <c r="Y569" s="100" t="e">
        <f t="shared" si="1093"/>
        <v>#DIV/0!</v>
      </c>
      <c r="Z569" s="35">
        <f t="shared" si="1094"/>
        <v>71889.03</v>
      </c>
      <c r="AA569" s="100" t="e">
        <f t="shared" si="1095"/>
        <v>#DIV/0!</v>
      </c>
      <c r="AB569" s="100">
        <f t="shared" si="1096"/>
        <v>-2.688890194389305E-2</v>
      </c>
      <c r="AC569" s="100" t="e">
        <f t="shared" si="1097"/>
        <v>#DIV/0!</v>
      </c>
      <c r="AD569" s="100"/>
      <c r="AE569" s="100"/>
      <c r="AF569" s="369">
        <v>0</v>
      </c>
      <c r="AG569" s="100"/>
      <c r="AH569" s="100"/>
      <c r="AI569" s="100" t="e">
        <f t="shared" si="1083"/>
        <v>#DIV/0!</v>
      </c>
      <c r="AJ569" s="100"/>
    </row>
    <row r="570" spans="2:36">
      <c r="B570" s="125">
        <v>42069</v>
      </c>
      <c r="C570" s="365">
        <v>128857.47</v>
      </c>
      <c r="D570" s="100" t="e">
        <f t="shared" si="1086"/>
        <v>#DIV/0!</v>
      </c>
      <c r="E570" s="100">
        <f t="shared" si="1087"/>
        <v>1.5603366232456055E-2</v>
      </c>
      <c r="F570" s="100"/>
      <c r="G570" s="110">
        <f t="shared" si="1099"/>
        <v>504.22000000000116</v>
      </c>
      <c r="H570" s="100" t="e">
        <f t="shared" si="1098"/>
        <v>#DIV/0!</v>
      </c>
      <c r="I570" s="100"/>
      <c r="J570" s="362">
        <f t="shared" si="1100"/>
        <v>504.22000000000116</v>
      </c>
      <c r="K570" s="362"/>
      <c r="L570" s="365">
        <v>6496.57</v>
      </c>
      <c r="M570" s="100" t="e">
        <f t="shared" si="1088"/>
        <v>#DIV/0!</v>
      </c>
      <c r="N570" s="100">
        <f t="shared" si="1089"/>
        <v>-2.0354215831894576E-2</v>
      </c>
      <c r="O570" s="362">
        <f t="shared" si="1084"/>
        <v>-42.909999999999854</v>
      </c>
      <c r="P570" s="362"/>
      <c r="Q570" s="365">
        <v>152474.75</v>
      </c>
      <c r="R570" s="100" t="e">
        <f t="shared" si="1090"/>
        <v>#DIV/0!</v>
      </c>
      <c r="S570" s="100">
        <f t="shared" si="1091"/>
        <v>5.865131851504753E-3</v>
      </c>
      <c r="T570" s="362">
        <f t="shared" si="1085"/>
        <v>184.55999999999767</v>
      </c>
      <c r="U570" s="362"/>
      <c r="V570" s="365">
        <v>32480.05</v>
      </c>
      <c r="W570" s="365">
        <v>39796.199999999997</v>
      </c>
      <c r="X570" s="100" t="e">
        <f t="shared" si="1092"/>
        <v>#DIV/0!</v>
      </c>
      <c r="Y570" s="100" t="e">
        <f t="shared" si="1093"/>
        <v>#DIV/0!</v>
      </c>
      <c r="Z570" s="35">
        <f t="shared" si="1094"/>
        <v>72276.25</v>
      </c>
      <c r="AA570" s="100" t="e">
        <f t="shared" si="1095"/>
        <v>#DIV/0!</v>
      </c>
      <c r="AB570" s="100">
        <f t="shared" si="1096"/>
        <v>-1.4587264747429869E-2</v>
      </c>
      <c r="AC570" s="100" t="e">
        <f t="shared" si="1097"/>
        <v>#DIV/0!</v>
      </c>
      <c r="AD570" s="100"/>
      <c r="AE570" s="100"/>
      <c r="AF570" s="369">
        <v>0</v>
      </c>
      <c r="AG570" s="100"/>
      <c r="AH570" s="100"/>
      <c r="AI570" s="100" t="e">
        <f t="shared" si="1083"/>
        <v>#DIV/0!</v>
      </c>
      <c r="AJ570" s="100"/>
    </row>
    <row r="571" spans="2:36">
      <c r="B571" s="125">
        <v>42062</v>
      </c>
      <c r="C571" s="365">
        <v>128353.25</v>
      </c>
      <c r="D571" s="100" t="e">
        <f t="shared" si="1086"/>
        <v>#DIV/0!</v>
      </c>
      <c r="E571" s="100">
        <f t="shared" si="1087"/>
        <v>1.5337898427962852E-2</v>
      </c>
      <c r="F571" s="100"/>
      <c r="G571" s="110">
        <f t="shared" si="1099"/>
        <v>614.61999999999534</v>
      </c>
      <c r="H571" s="100" t="e">
        <f t="shared" si="1098"/>
        <v>#DIV/0!</v>
      </c>
      <c r="I571" s="100"/>
      <c r="J571" s="362">
        <f t="shared" si="1100"/>
        <v>614.61999999999534</v>
      </c>
      <c r="K571" s="362"/>
      <c r="L571" s="365">
        <v>6539.48</v>
      </c>
      <c r="M571" s="100" t="e">
        <f t="shared" si="1088"/>
        <v>#DIV/0!</v>
      </c>
      <c r="N571" s="100">
        <f t="shared" si="1089"/>
        <v>-1.8542614996480609E-2</v>
      </c>
      <c r="O571" s="362">
        <f t="shared" si="1084"/>
        <v>-20.210000000000036</v>
      </c>
      <c r="P571" s="362"/>
      <c r="Q571" s="365">
        <v>152290.19</v>
      </c>
      <c r="R571" s="100" t="e">
        <f t="shared" si="1090"/>
        <v>#DIV/0!</v>
      </c>
      <c r="S571" s="100">
        <f t="shared" si="1091"/>
        <v>6.5446803099378581E-3</v>
      </c>
      <c r="T571" s="362">
        <f t="shared" si="1085"/>
        <v>311.39000000001397</v>
      </c>
      <c r="U571" s="362"/>
      <c r="V571" s="365">
        <v>32881.17</v>
      </c>
      <c r="W571" s="365">
        <v>39612.239999999998</v>
      </c>
      <c r="X571" s="100" t="e">
        <f t="shared" si="1092"/>
        <v>#DIV/0!</v>
      </c>
      <c r="Y571" s="100" t="e">
        <f t="shared" si="1093"/>
        <v>#DIV/0!</v>
      </c>
      <c r="Z571" s="35">
        <f t="shared" si="1094"/>
        <v>72493.41</v>
      </c>
      <c r="AA571" s="100" t="e">
        <f t="shared" si="1095"/>
        <v>#DIV/0!</v>
      </c>
      <c r="AB571" s="100">
        <f t="shared" si="1096"/>
        <v>-1.5163245757311221E-2</v>
      </c>
      <c r="AC571" s="100" t="e">
        <f t="shared" si="1097"/>
        <v>#DIV/0!</v>
      </c>
      <c r="AD571" s="100"/>
      <c r="AE571" s="100"/>
      <c r="AF571" s="369">
        <v>0</v>
      </c>
      <c r="AG571" s="100"/>
      <c r="AH571" s="100"/>
      <c r="AI571" s="100" t="e">
        <f t="shared" si="1083"/>
        <v>#DIV/0!</v>
      </c>
      <c r="AJ571" s="100"/>
    </row>
    <row r="572" spans="2:36">
      <c r="B572" s="125">
        <v>42055</v>
      </c>
      <c r="C572" s="365">
        <v>127738.63</v>
      </c>
      <c r="D572" s="100" t="e">
        <f t="shared" si="1086"/>
        <v>#DIV/0!</v>
      </c>
      <c r="E572" s="100">
        <f t="shared" si="1087"/>
        <v>1.4156583676794546E-2</v>
      </c>
      <c r="F572" s="100"/>
      <c r="G572" s="110">
        <f t="shared" si="1099"/>
        <v>256.41999999999825</v>
      </c>
      <c r="H572" s="100" t="e">
        <f t="shared" si="1098"/>
        <v>#DIV/0!</v>
      </c>
      <c r="I572" s="100"/>
      <c r="J572" s="362">
        <f t="shared" si="1100"/>
        <v>256.41999999999825</v>
      </c>
      <c r="K572" s="362"/>
      <c r="L572" s="365">
        <v>6559.69</v>
      </c>
      <c r="M572" s="100" t="e">
        <f t="shared" si="1088"/>
        <v>#DIV/0!</v>
      </c>
      <c r="N572" s="100">
        <f t="shared" si="1089"/>
        <v>-1.9130843063985374E-2</v>
      </c>
      <c r="O572" s="362">
        <f t="shared" si="1084"/>
        <v>-53.050000000000182</v>
      </c>
      <c r="P572" s="362"/>
      <c r="Q572" s="365">
        <v>151978.79999999999</v>
      </c>
      <c r="R572" s="100" t="e">
        <f t="shared" si="1090"/>
        <v>#DIV/0!</v>
      </c>
      <c r="S572" s="100">
        <f t="shared" si="1091"/>
        <v>8.850177861199432E-3</v>
      </c>
      <c r="T572" s="362">
        <f t="shared" si="1085"/>
        <v>-488.46000000002095</v>
      </c>
      <c r="U572" s="362"/>
      <c r="V572" s="365">
        <v>33480.39</v>
      </c>
      <c r="W572" s="365">
        <v>38742.660000000003</v>
      </c>
      <c r="X572" s="100" t="e">
        <f t="shared" si="1092"/>
        <v>#DIV/0!</v>
      </c>
      <c r="Y572" s="100" t="e">
        <f t="shared" si="1093"/>
        <v>#DIV/0!</v>
      </c>
      <c r="Z572" s="35">
        <f t="shared" si="1094"/>
        <v>72223.05</v>
      </c>
      <c r="AA572" s="100" t="e">
        <f t="shared" si="1095"/>
        <v>#DIV/0!</v>
      </c>
      <c r="AB572" s="100">
        <f t="shared" si="1096"/>
        <v>3.6345823808564704E-3</v>
      </c>
      <c r="AC572" s="100" t="e">
        <f t="shared" si="1097"/>
        <v>#DIV/0!</v>
      </c>
      <c r="AD572" s="100"/>
      <c r="AE572" s="100"/>
      <c r="AF572" s="369">
        <v>0</v>
      </c>
      <c r="AG572" s="100"/>
      <c r="AH572" s="100"/>
      <c r="AI572" s="100" t="e">
        <f t="shared" si="1083"/>
        <v>#DIV/0!</v>
      </c>
      <c r="AJ572" s="100"/>
    </row>
    <row r="573" spans="2:36">
      <c r="B573" s="125">
        <v>42048</v>
      </c>
      <c r="C573" s="365">
        <v>127482.21</v>
      </c>
      <c r="D573" s="100" t="e">
        <f t="shared" si="1086"/>
        <v>#DIV/0!</v>
      </c>
      <c r="E573" s="100">
        <f t="shared" si="1087"/>
        <v>1.4448236225153021E-2</v>
      </c>
      <c r="F573" s="100"/>
      <c r="G573" s="110">
        <f t="shared" si="1099"/>
        <v>604.4600000000064</v>
      </c>
      <c r="H573" s="100" t="e">
        <f t="shared" si="1098"/>
        <v>#DIV/0!</v>
      </c>
      <c r="I573" s="100"/>
      <c r="J573" s="362">
        <f t="shared" si="1100"/>
        <v>604.4600000000064</v>
      </c>
      <c r="K573" s="362"/>
      <c r="L573" s="365">
        <v>6612.74</v>
      </c>
      <c r="M573" s="100" t="e">
        <f t="shared" si="1088"/>
        <v>#DIV/0!</v>
      </c>
      <c r="N573" s="100">
        <f t="shared" si="1089"/>
        <v>-1.7566535630769931E-2</v>
      </c>
      <c r="O573" s="362">
        <f t="shared" si="1084"/>
        <v>-18.8100000000004</v>
      </c>
      <c r="P573" s="362"/>
      <c r="Q573" s="365">
        <v>152467.26</v>
      </c>
      <c r="R573" s="100" t="e">
        <f t="shared" si="1090"/>
        <v>#DIV/0!</v>
      </c>
      <c r="S573" s="100">
        <f t="shared" si="1091"/>
        <v>1.7201739608353986E-2</v>
      </c>
      <c r="T573" s="362">
        <f t="shared" si="1085"/>
        <v>881.5800000000163</v>
      </c>
      <c r="U573" s="362"/>
      <c r="V573" s="365">
        <v>33671.61</v>
      </c>
      <c r="W573" s="365">
        <v>40203.85</v>
      </c>
      <c r="X573" s="100" t="e">
        <f t="shared" si="1092"/>
        <v>#DIV/0!</v>
      </c>
      <c r="Y573" s="100" t="e">
        <f t="shared" si="1093"/>
        <v>#DIV/0!</v>
      </c>
      <c r="Z573" s="35">
        <f t="shared" si="1094"/>
        <v>73875.459999999992</v>
      </c>
      <c r="AA573" s="100" t="e">
        <f t="shared" si="1095"/>
        <v>#DIV/0!</v>
      </c>
      <c r="AB573" s="100">
        <f t="shared" si="1096"/>
        <v>2.2501254329599644E-2</v>
      </c>
      <c r="AC573" s="100" t="e">
        <f t="shared" si="1097"/>
        <v>#DIV/0!</v>
      </c>
      <c r="AD573" s="100"/>
      <c r="AE573" s="100"/>
      <c r="AF573" s="369">
        <v>0</v>
      </c>
      <c r="AG573" s="100"/>
      <c r="AH573" s="100"/>
      <c r="AI573" s="100" t="e">
        <f t="shared" si="1083"/>
        <v>#DIV/0!</v>
      </c>
      <c r="AJ573" s="100"/>
    </row>
    <row r="574" spans="2:36">
      <c r="B574" s="125">
        <v>42041</v>
      </c>
      <c r="C574" s="365">
        <v>126877.75</v>
      </c>
      <c r="D574" s="100" t="e">
        <f t="shared" si="1086"/>
        <v>#DIV/0!</v>
      </c>
      <c r="E574" s="100">
        <f t="shared" si="1087"/>
        <v>1.1870145919877088E-2</v>
      </c>
      <c r="F574" s="100"/>
      <c r="G574" s="110">
        <f t="shared" si="1099"/>
        <v>463.42999999999302</v>
      </c>
      <c r="H574" s="100" t="e">
        <f t="shared" si="1098"/>
        <v>#DIV/0!</v>
      </c>
      <c r="I574" s="100"/>
      <c r="J574" s="362">
        <f t="shared" si="1100"/>
        <v>463.42999999999302</v>
      </c>
      <c r="K574" s="362"/>
      <c r="L574" s="365">
        <v>6631.55</v>
      </c>
      <c r="M574" s="100" t="e">
        <f t="shared" si="1088"/>
        <v>#DIV/0!</v>
      </c>
      <c r="N574" s="100">
        <f t="shared" si="1089"/>
        <v>-2.1821700452393854E-2</v>
      </c>
      <c r="O574" s="362">
        <f t="shared" si="1084"/>
        <v>-31.479999999999563</v>
      </c>
      <c r="P574" s="362"/>
      <c r="Q574" s="365">
        <v>151585.68</v>
      </c>
      <c r="R574" s="100" t="e">
        <f t="shared" si="1090"/>
        <v>#DIV/0!</v>
      </c>
      <c r="S574" s="100">
        <f t="shared" si="1091"/>
        <v>9.9878983224554272E-3</v>
      </c>
      <c r="T574" s="362">
        <f t="shared" si="1085"/>
        <v>285.69999999998254</v>
      </c>
      <c r="U574" s="362"/>
      <c r="V574" s="365">
        <v>33911.22</v>
      </c>
      <c r="W574" s="365">
        <v>39434.949999999997</v>
      </c>
      <c r="X574" s="100" t="e">
        <f t="shared" si="1092"/>
        <v>#DIV/0!</v>
      </c>
      <c r="Y574" s="100" t="e">
        <f t="shared" si="1093"/>
        <v>#DIV/0!</v>
      </c>
      <c r="Z574" s="35">
        <f t="shared" si="1094"/>
        <v>73346.17</v>
      </c>
      <c r="AA574" s="100" t="e">
        <f t="shared" si="1095"/>
        <v>#DIV/0!</v>
      </c>
      <c r="AB574" s="100">
        <f t="shared" si="1096"/>
        <v>6.4563394691724884E-3</v>
      </c>
      <c r="AC574" s="100" t="e">
        <f t="shared" si="1097"/>
        <v>#DIV/0!</v>
      </c>
      <c r="AD574" s="100"/>
      <c r="AE574" s="100"/>
      <c r="AF574" s="369">
        <v>0</v>
      </c>
      <c r="AG574" s="100"/>
      <c r="AH574" s="100"/>
      <c r="AI574" s="100" t="e">
        <f t="shared" si="1083"/>
        <v>#DIV/0!</v>
      </c>
      <c r="AJ574" s="100"/>
    </row>
    <row r="575" spans="2:36">
      <c r="B575" s="125">
        <v>42034</v>
      </c>
      <c r="C575" s="365">
        <v>126414.32</v>
      </c>
      <c r="D575" s="100" t="e">
        <f t="shared" si="1086"/>
        <v>#DIV/0!</v>
      </c>
      <c r="E575" s="100">
        <f t="shared" si="1087"/>
        <v>1.0697710973039043E-2</v>
      </c>
      <c r="F575" s="100"/>
      <c r="G575" s="110">
        <f t="shared" si="1099"/>
        <v>458.79000000000815</v>
      </c>
      <c r="H575" s="100" t="e">
        <f t="shared" si="1098"/>
        <v>#DIV/0!</v>
      </c>
      <c r="I575" s="100"/>
      <c r="J575" s="362">
        <f t="shared" si="1100"/>
        <v>458.79000000000815</v>
      </c>
      <c r="K575" s="362"/>
      <c r="L575" s="365">
        <v>6663.03</v>
      </c>
      <c r="M575" s="100" t="e">
        <f t="shared" si="1088"/>
        <v>#DIV/0!</v>
      </c>
      <c r="N575" s="100">
        <f t="shared" si="1089"/>
        <v>-2.2085533007216614E-2</v>
      </c>
      <c r="O575" s="362">
        <f t="shared" si="1084"/>
        <v>-24.600000000000364</v>
      </c>
      <c r="P575" s="362"/>
      <c r="Q575" s="365">
        <v>151299.98000000001</v>
      </c>
      <c r="R575" s="100" t="e">
        <f t="shared" si="1090"/>
        <v>#DIV/0!</v>
      </c>
      <c r="S575" s="100">
        <f t="shared" si="1091"/>
        <v>9.954157553937441E-3</v>
      </c>
      <c r="T575" s="362">
        <f t="shared" si="1085"/>
        <v>654.42000000001281</v>
      </c>
      <c r="U575" s="362"/>
      <c r="V575" s="365">
        <v>33606.06</v>
      </c>
      <c r="W575" s="365">
        <v>40003.51</v>
      </c>
      <c r="X575" s="100" t="e">
        <f t="shared" si="1092"/>
        <v>#DIV/0!</v>
      </c>
      <c r="Y575" s="100" t="e">
        <f t="shared" si="1093"/>
        <v>#DIV/0!</v>
      </c>
      <c r="Z575" s="35">
        <f t="shared" si="1094"/>
        <v>73609.570000000007</v>
      </c>
      <c r="AA575" s="100" t="e">
        <f t="shared" si="1095"/>
        <v>#DIV/0!</v>
      </c>
      <c r="AB575" s="100">
        <f t="shared" si="1096"/>
        <v>-6.1112162779975703E-3</v>
      </c>
      <c r="AC575" s="100" t="e">
        <f t="shared" si="1097"/>
        <v>#DIV/0!</v>
      </c>
      <c r="AD575" s="100"/>
      <c r="AE575" s="100"/>
      <c r="AF575" s="369">
        <v>0</v>
      </c>
      <c r="AG575" s="100"/>
      <c r="AH575" s="100"/>
      <c r="AI575" s="100" t="e">
        <f t="shared" si="1083"/>
        <v>#DIV/0!</v>
      </c>
      <c r="AJ575" s="100"/>
    </row>
    <row r="576" spans="2:36">
      <c r="B576" s="125">
        <v>42027</v>
      </c>
      <c r="C576" s="365">
        <v>125955.53</v>
      </c>
      <c r="D576" s="100" t="e">
        <f t="shared" si="1086"/>
        <v>#DIV/0!</v>
      </c>
      <c r="E576" s="100">
        <f t="shared" si="1087"/>
        <v>5.160127467382215E-3</v>
      </c>
      <c r="F576" s="100"/>
      <c r="G576" s="110">
        <f t="shared" si="1099"/>
        <v>288.97999999999593</v>
      </c>
      <c r="H576" s="100" t="e">
        <f t="shared" si="1098"/>
        <v>#DIV/0!</v>
      </c>
      <c r="I576" s="100"/>
      <c r="J576" s="362">
        <f t="shared" si="1100"/>
        <v>288.97999999999593</v>
      </c>
      <c r="K576" s="362"/>
      <c r="L576" s="365">
        <v>6687.63</v>
      </c>
      <c r="M576" s="100" t="e">
        <f t="shared" si="1088"/>
        <v>#DIV/0!</v>
      </c>
      <c r="N576" s="100">
        <f t="shared" si="1089"/>
        <v>-1.4019449424419723E-2</v>
      </c>
      <c r="O576" s="362">
        <f t="shared" si="1084"/>
        <v>-43.349999999999454</v>
      </c>
      <c r="P576" s="362"/>
      <c r="Q576" s="365">
        <v>150645.56</v>
      </c>
      <c r="R576" s="100" t="e">
        <f t="shared" si="1090"/>
        <v>#DIV/0!</v>
      </c>
      <c r="S576" s="100"/>
      <c r="T576" s="362">
        <f t="shared" si="1085"/>
        <v>756.64999999999418</v>
      </c>
      <c r="U576" s="362"/>
      <c r="V576" s="365">
        <v>33435.370000000003</v>
      </c>
      <c r="W576" s="365">
        <v>38526.129999999997</v>
      </c>
      <c r="X576" s="100" t="e">
        <f t="shared" si="1092"/>
        <v>#DIV/0!</v>
      </c>
      <c r="Y576" s="100" t="e">
        <f t="shared" si="1093"/>
        <v>#DIV/0!</v>
      </c>
      <c r="Z576" s="35">
        <f t="shared" si="1094"/>
        <v>71961.5</v>
      </c>
      <c r="AA576" s="100" t="e">
        <f t="shared" si="1095"/>
        <v>#DIV/0!</v>
      </c>
      <c r="AB576" s="100">
        <f t="shared" si="1096"/>
        <v>-6.5698106226893043E-3</v>
      </c>
      <c r="AC576" s="100" t="e">
        <f t="shared" si="1097"/>
        <v>#DIV/0!</v>
      </c>
      <c r="AD576" s="100"/>
      <c r="AE576" s="100"/>
      <c r="AF576" s="369">
        <v>0</v>
      </c>
      <c r="AG576" s="100"/>
      <c r="AH576" s="100"/>
      <c r="AI576" s="100" t="e">
        <f t="shared" ref="AI576:AI580" si="1101">(AF576-AF589)/AF589</f>
        <v>#DIV/0!</v>
      </c>
      <c r="AJ576" s="100"/>
    </row>
    <row r="577" spans="2:36">
      <c r="B577" s="125">
        <v>42020</v>
      </c>
      <c r="C577" s="365">
        <v>125666.55</v>
      </c>
      <c r="D577" s="100" t="e">
        <f t="shared" si="1086"/>
        <v>#DIV/0!</v>
      </c>
      <c r="E577" s="100" t="e">
        <f t="shared" si="1087"/>
        <v>#DIV/0!</v>
      </c>
      <c r="F577" s="100"/>
      <c r="G577" s="110">
        <f t="shared" si="1099"/>
        <v>277.19000000000233</v>
      </c>
      <c r="H577" s="100" t="e">
        <f t="shared" si="1098"/>
        <v>#DIV/0!</v>
      </c>
      <c r="I577" s="100"/>
      <c r="J577" s="362">
        <f t="shared" si="1100"/>
        <v>277.19000000000233</v>
      </c>
      <c r="K577" s="362"/>
      <c r="L577" s="365">
        <v>6730.98</v>
      </c>
      <c r="M577" s="100" t="e">
        <f t="shared" si="1088"/>
        <v>#DIV/0!</v>
      </c>
      <c r="N577" s="100" t="e">
        <f t="shared" si="1089"/>
        <v>#DIV/0!</v>
      </c>
      <c r="O577" s="362">
        <f t="shared" si="1084"/>
        <v>-48.510000000000218</v>
      </c>
      <c r="P577" s="362"/>
      <c r="Q577" s="365">
        <v>149888.91</v>
      </c>
      <c r="R577" s="100" t="e">
        <f t="shared" si="1090"/>
        <v>#DIV/0!</v>
      </c>
      <c r="S577" s="100"/>
      <c r="T577" s="362">
        <f t="shared" si="1085"/>
        <v>-197.72000000000116</v>
      </c>
      <c r="U577" s="362"/>
      <c r="V577" s="365">
        <v>33243.9</v>
      </c>
      <c r="W577" s="365">
        <v>39005.85</v>
      </c>
      <c r="X577" s="100" t="e">
        <f t="shared" si="1092"/>
        <v>#DIV/0!</v>
      </c>
      <c r="Y577" s="100" t="e">
        <f t="shared" si="1093"/>
        <v>#DIV/0!</v>
      </c>
      <c r="Z577" s="35">
        <f t="shared" si="1094"/>
        <v>72249.75</v>
      </c>
      <c r="AA577" s="100" t="e">
        <f t="shared" si="1095"/>
        <v>#DIV/0!</v>
      </c>
      <c r="AB577" s="100" t="e">
        <f t="shared" si="1096"/>
        <v>#DIV/0!</v>
      </c>
      <c r="AC577" s="100" t="e">
        <f t="shared" si="1097"/>
        <v>#DIV/0!</v>
      </c>
      <c r="AD577" s="100"/>
      <c r="AE577" s="100"/>
      <c r="AF577" s="369">
        <v>0</v>
      </c>
      <c r="AG577" s="100"/>
      <c r="AH577" s="100"/>
      <c r="AI577" s="100" t="e">
        <f t="shared" si="1101"/>
        <v>#DIV/0!</v>
      </c>
      <c r="AJ577" s="100"/>
    </row>
    <row r="578" spans="2:36">
      <c r="B578" s="125">
        <v>42013</v>
      </c>
      <c r="C578" s="365">
        <v>125389.36</v>
      </c>
      <c r="D578" s="100" t="e">
        <f t="shared" si="1086"/>
        <v>#DIV/0!</v>
      </c>
      <c r="E578" s="100" t="e">
        <f t="shared" si="1087"/>
        <v>#DIV/0!</v>
      </c>
      <c r="F578" s="100"/>
      <c r="G578" s="110">
        <f t="shared" si="1099"/>
        <v>313.07000000000698</v>
      </c>
      <c r="H578" s="100" t="e">
        <f t="shared" si="1098"/>
        <v>#DIV/0!</v>
      </c>
      <c r="I578" s="100"/>
      <c r="J578" s="362">
        <f t="shared" si="1100"/>
        <v>313.07000000000698</v>
      </c>
      <c r="K578" s="362"/>
      <c r="L578" s="365">
        <v>6779.49</v>
      </c>
      <c r="M578" s="100" t="e">
        <f t="shared" si="1088"/>
        <v>#DIV/0!</v>
      </c>
      <c r="N578" s="100" t="e">
        <f t="shared" si="1089"/>
        <v>#DIV/0!</v>
      </c>
      <c r="O578" s="362">
        <f t="shared" si="1084"/>
        <v>-34.020000000000437</v>
      </c>
      <c r="P578" s="362"/>
      <c r="Q578" s="365">
        <v>150086.63</v>
      </c>
      <c r="R578" s="100" t="e">
        <f t="shared" si="1090"/>
        <v>#DIV/0!</v>
      </c>
      <c r="S578" s="100"/>
      <c r="T578" s="362">
        <f t="shared" si="1085"/>
        <v>277.86999999999534</v>
      </c>
      <c r="U578" s="362"/>
      <c r="V578" s="365">
        <v>33258.160000000003</v>
      </c>
      <c r="W578" s="365">
        <v>39617.5</v>
      </c>
      <c r="X578" s="100" t="e">
        <f t="shared" si="1092"/>
        <v>#DIV/0!</v>
      </c>
      <c r="Y578" s="100" t="e">
        <f t="shared" si="1093"/>
        <v>#DIV/0!</v>
      </c>
      <c r="Z578" s="35">
        <f t="shared" si="1094"/>
        <v>72875.66</v>
      </c>
      <c r="AA578" s="100" t="e">
        <f t="shared" si="1095"/>
        <v>#DIV/0!</v>
      </c>
      <c r="AB578" s="100" t="e">
        <f t="shared" si="1096"/>
        <v>#DIV/0!</v>
      </c>
      <c r="AC578" s="100" t="e">
        <f t="shared" si="1097"/>
        <v>#DIV/0!</v>
      </c>
      <c r="AD578" s="100"/>
      <c r="AE578" s="100"/>
      <c r="AF578" s="369">
        <v>0</v>
      </c>
      <c r="AG578" s="100"/>
      <c r="AH578" s="100"/>
      <c r="AI578" s="100" t="e">
        <f t="shared" si="1101"/>
        <v>#DIV/0!</v>
      </c>
      <c r="AJ578" s="100"/>
    </row>
    <row r="579" spans="2:36">
      <c r="B579" s="125">
        <v>42006</v>
      </c>
      <c r="C579" s="365">
        <v>125076.29</v>
      </c>
      <c r="D579" s="100" t="e">
        <f t="shared" si="1086"/>
        <v>#DIV/0!</v>
      </c>
      <c r="E579" s="100" t="e">
        <f t="shared" si="1087"/>
        <v>#DIV/0!</v>
      </c>
      <c r="F579" s="100"/>
      <c r="G579" s="110">
        <f t="shared" si="1099"/>
        <v>-232.63000000000466</v>
      </c>
      <c r="H579" s="100" t="e">
        <f t="shared" si="1098"/>
        <v>#DIV/0!</v>
      </c>
      <c r="I579" s="100"/>
      <c r="J579" s="362">
        <f t="shared" si="1100"/>
        <v>-232.63000000000466</v>
      </c>
      <c r="K579" s="362"/>
      <c r="L579" s="365">
        <v>6813.51</v>
      </c>
      <c r="M579" s="100" t="e">
        <f t="shared" si="1088"/>
        <v>#DIV/0!</v>
      </c>
      <c r="N579" s="100" t="e">
        <f t="shared" si="1089"/>
        <v>#DIV/0!</v>
      </c>
      <c r="O579" s="362">
        <f>L579-L580</f>
        <v>30.789999999999964</v>
      </c>
      <c r="P579" s="362"/>
      <c r="Q579" s="365">
        <v>149808.76</v>
      </c>
      <c r="R579" s="100" t="e">
        <f t="shared" si="1090"/>
        <v>#DIV/0!</v>
      </c>
      <c r="S579" s="100"/>
      <c r="T579" s="362">
        <f>Q579-Q580</f>
        <v>53867.380000000005</v>
      </c>
      <c r="U579" s="362"/>
      <c r="V579" s="365">
        <v>33360.199999999997</v>
      </c>
      <c r="W579" s="365">
        <v>40701.980000000003</v>
      </c>
      <c r="X579" s="100" t="e">
        <f t="shared" si="1092"/>
        <v>#DIV/0!</v>
      </c>
      <c r="Y579" s="100" t="e">
        <f t="shared" si="1093"/>
        <v>#DIV/0!</v>
      </c>
      <c r="Z579" s="35">
        <f t="shared" si="1094"/>
        <v>74062.179999999993</v>
      </c>
      <c r="AA579" s="100" t="e">
        <f t="shared" si="1095"/>
        <v>#DIV/0!</v>
      </c>
      <c r="AB579" s="100" t="e">
        <f t="shared" si="1096"/>
        <v>#DIV/0!</v>
      </c>
      <c r="AC579" s="100" t="e">
        <f t="shared" si="1097"/>
        <v>#DIV/0!</v>
      </c>
      <c r="AD579" s="100"/>
      <c r="AE579" s="100"/>
      <c r="AF579" s="369">
        <v>0</v>
      </c>
      <c r="AG579" s="100"/>
      <c r="AH579" s="100"/>
      <c r="AI579" s="100" t="e">
        <f t="shared" si="1101"/>
        <v>#DIV/0!</v>
      </c>
      <c r="AJ579" s="100"/>
    </row>
    <row r="580" spans="2:36">
      <c r="B580" s="125">
        <v>41999</v>
      </c>
      <c r="C580" s="365">
        <v>125308.92</v>
      </c>
      <c r="D580" s="100" t="e">
        <f t="shared" si="1086"/>
        <v>#DIV/0!</v>
      </c>
      <c r="E580" s="100" t="e">
        <f t="shared" si="1087"/>
        <v>#DIV/0!</v>
      </c>
      <c r="F580" s="100"/>
      <c r="H580" s="100" t="e">
        <f t="shared" si="1098"/>
        <v>#DIV/0!</v>
      </c>
      <c r="I580" s="100"/>
      <c r="J580" s="362">
        <f t="shared" si="1100"/>
        <v>125308.92</v>
      </c>
      <c r="K580" s="362"/>
      <c r="L580" s="365">
        <v>6782.72</v>
      </c>
      <c r="M580" s="100" t="e">
        <f t="shared" si="1088"/>
        <v>#DIV/0!</v>
      </c>
      <c r="N580" s="100" t="e">
        <f t="shared" si="1089"/>
        <v>#DIV/0!</v>
      </c>
      <c r="O580" s="362">
        <f>L580-L581</f>
        <v>6782.72</v>
      </c>
      <c r="P580" s="362"/>
      <c r="Q580" s="365">
        <v>95941.38</v>
      </c>
      <c r="R580" s="100" t="e">
        <f t="shared" si="1090"/>
        <v>#DIV/0!</v>
      </c>
      <c r="S580" s="100"/>
      <c r="T580" s="362">
        <f>Q580-Q581</f>
        <v>95941.38</v>
      </c>
      <c r="U580" s="362"/>
      <c r="V580" s="365">
        <v>33018.78</v>
      </c>
      <c r="W580" s="365">
        <v>39418.620000000003</v>
      </c>
      <c r="X580" s="100" t="e">
        <f t="shared" si="1092"/>
        <v>#DIV/0!</v>
      </c>
      <c r="Y580" s="100" t="e">
        <f t="shared" si="1093"/>
        <v>#DIV/0!</v>
      </c>
      <c r="Z580" s="35">
        <f t="shared" si="1094"/>
        <v>72437.399999999994</v>
      </c>
      <c r="AA580" s="100" t="e">
        <f t="shared" si="1095"/>
        <v>#DIV/0!</v>
      </c>
      <c r="AB580" s="100" t="e">
        <f t="shared" si="1096"/>
        <v>#DIV/0!</v>
      </c>
      <c r="AC580" s="100" t="e">
        <f t="shared" si="1097"/>
        <v>#DIV/0!</v>
      </c>
      <c r="AD580" s="100"/>
      <c r="AE580" s="100"/>
      <c r="AF580" s="369">
        <v>0</v>
      </c>
      <c r="AG580" s="100"/>
      <c r="AH580" s="100"/>
      <c r="AI580" s="100" t="e">
        <f t="shared" si="1101"/>
        <v>#DIV/0!</v>
      </c>
      <c r="AJ580" s="100"/>
    </row>
  </sheetData>
  <mergeCells count="2">
    <mergeCell ref="V1:W1"/>
    <mergeCell ref="B1:T1"/>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7"/>
  <sheetViews>
    <sheetView zoomScale="85" zoomScaleNormal="85" workbookViewId="0">
      <selection activeCell="Q28" sqref="Q28"/>
    </sheetView>
  </sheetViews>
  <sheetFormatPr defaultRowHeight="15"/>
  <cols>
    <col min="1" max="1" width="32.42578125" bestFit="1" customWidth="1"/>
    <col min="2" max="2" width="12.28515625" bestFit="1" customWidth="1"/>
    <col min="3" max="4" width="13.42578125" bestFit="1" customWidth="1"/>
    <col min="5" max="5" width="9.85546875" customWidth="1"/>
    <col min="6" max="6" width="13.42578125" bestFit="1" customWidth="1"/>
    <col min="7" max="7" width="12.7109375" bestFit="1" customWidth="1"/>
    <col min="8" max="8" width="10.140625" bestFit="1" customWidth="1"/>
    <col min="9" max="9" width="12.5703125" bestFit="1" customWidth="1"/>
    <col min="10" max="10" width="10.28515625" bestFit="1" customWidth="1"/>
    <col min="11" max="11" width="13.42578125" bestFit="1" customWidth="1"/>
    <col min="12" max="12" width="12.5703125" bestFit="1" customWidth="1"/>
    <col min="13" max="13" width="11.85546875" bestFit="1" customWidth="1"/>
    <col min="14" max="14" width="12.5703125" bestFit="1" customWidth="1"/>
    <col min="15" max="15" width="12.42578125" customWidth="1"/>
    <col min="16" max="16" width="21.85546875" customWidth="1"/>
    <col min="17" max="17" width="17.140625" bestFit="1" customWidth="1"/>
    <col min="18" max="18" width="18.85546875" bestFit="1" customWidth="1"/>
    <col min="20" max="20" width="17" bestFit="1" customWidth="1"/>
    <col min="21" max="21" width="11.5703125" bestFit="1" customWidth="1"/>
    <col min="22" max="22" width="12.7109375" bestFit="1" customWidth="1"/>
    <col min="24" max="24" width="9.5703125" bestFit="1" customWidth="1"/>
    <col min="25" max="25" width="14.28515625" bestFit="1" customWidth="1"/>
  </cols>
  <sheetData>
    <row r="1" spans="1:34">
      <c r="A1" s="403" t="s">
        <v>5778</v>
      </c>
      <c r="B1" s="134" t="s">
        <v>385</v>
      </c>
      <c r="C1" s="132" t="s">
        <v>193</v>
      </c>
      <c r="D1" s="132" t="s">
        <v>214</v>
      </c>
      <c r="E1" s="132" t="s">
        <v>215</v>
      </c>
      <c r="F1" s="132" t="s">
        <v>216</v>
      </c>
      <c r="G1" s="132" t="s">
        <v>217</v>
      </c>
      <c r="H1" s="132" t="s">
        <v>218</v>
      </c>
      <c r="I1" s="132" t="s">
        <v>219</v>
      </c>
      <c r="J1" s="132" t="s">
        <v>188</v>
      </c>
      <c r="K1" s="132" t="s">
        <v>189</v>
      </c>
      <c r="L1" s="132" t="s">
        <v>190</v>
      </c>
      <c r="M1" s="132" t="s">
        <v>191</v>
      </c>
      <c r="N1" s="132" t="s">
        <v>192</v>
      </c>
      <c r="O1" s="132" t="s">
        <v>186</v>
      </c>
      <c r="P1" s="128"/>
      <c r="Q1" s="131" t="s">
        <v>386</v>
      </c>
      <c r="R1" s="100" t="s">
        <v>387</v>
      </c>
      <c r="V1" s="132"/>
      <c r="W1" s="132"/>
      <c r="X1" s="132"/>
      <c r="Y1" s="132"/>
      <c r="Z1" s="132"/>
      <c r="AA1" s="132"/>
      <c r="AB1" s="132"/>
      <c r="AC1" s="132"/>
      <c r="AD1" s="132"/>
      <c r="AE1" s="132"/>
      <c r="AF1" s="132"/>
      <c r="AG1" s="132"/>
      <c r="AH1" s="132"/>
    </row>
    <row r="2" spans="1:34">
      <c r="A2" s="403" t="s">
        <v>5779</v>
      </c>
      <c r="B2">
        <v>2013</v>
      </c>
      <c r="C2" s="133">
        <v>5939168</v>
      </c>
      <c r="D2" s="133">
        <v>-1447397</v>
      </c>
      <c r="E2" s="133">
        <v>-5388835</v>
      </c>
      <c r="F2" s="133">
        <v>595131</v>
      </c>
      <c r="G2" s="133">
        <v>4564400</v>
      </c>
      <c r="H2" s="133">
        <v>-1199113</v>
      </c>
      <c r="I2" s="133">
        <v>311954</v>
      </c>
      <c r="J2" s="133">
        <v>-3144754</v>
      </c>
      <c r="K2" s="133">
        <v>-4724967</v>
      </c>
      <c r="L2" s="133">
        <v>-3169512</v>
      </c>
      <c r="M2" s="133">
        <v>6422619</v>
      </c>
      <c r="N2" s="133">
        <v>-17301269</v>
      </c>
      <c r="O2" s="133">
        <f t="shared" ref="O2:O11" si="0">SUM(C2:N2)</f>
        <v>-18542575</v>
      </c>
      <c r="P2" s="129"/>
      <c r="Q2" s="126">
        <v>1823427315.1073</v>
      </c>
      <c r="R2" s="130">
        <f t="shared" ref="R2:R11" si="1">SUM(C2:N2)/Q2</f>
        <v>-1.0169078222297475E-2</v>
      </c>
    </row>
    <row r="3" spans="1:34">
      <c r="A3" t="s">
        <v>5800</v>
      </c>
      <c r="B3">
        <v>2014</v>
      </c>
      <c r="C3" s="133">
        <v>1906681</v>
      </c>
      <c r="D3" s="133">
        <v>1668333</v>
      </c>
      <c r="E3" s="133">
        <v>-5091859</v>
      </c>
      <c r="F3" s="133">
        <v>-2720111</v>
      </c>
      <c r="G3" s="133">
        <v>1474683</v>
      </c>
      <c r="H3" s="133">
        <v>-613014</v>
      </c>
      <c r="I3" s="133">
        <v>-5291014</v>
      </c>
      <c r="J3" s="133">
        <v>5947186</v>
      </c>
      <c r="K3" s="133">
        <v>-9211331</v>
      </c>
      <c r="L3" s="133">
        <v>-3010076</v>
      </c>
      <c r="M3" s="133">
        <v>3601331</v>
      </c>
      <c r="N3" s="133">
        <v>-12030359</v>
      </c>
      <c r="O3" s="133">
        <f t="shared" si="0"/>
        <v>-23369550</v>
      </c>
      <c r="P3" s="129"/>
      <c r="Q3" s="126">
        <v>2054897827.6526</v>
      </c>
      <c r="R3" s="130">
        <f t="shared" si="1"/>
        <v>-1.1372609229285168E-2</v>
      </c>
    </row>
    <row r="4" spans="1:34">
      <c r="B4">
        <v>2015</v>
      </c>
      <c r="C4" s="133">
        <v>3767396</v>
      </c>
      <c r="D4" s="133">
        <v>-2357539</v>
      </c>
      <c r="E4" s="133">
        <v>-6843081</v>
      </c>
      <c r="F4" s="133">
        <v>1374638</v>
      </c>
      <c r="G4" s="133">
        <v>1639221</v>
      </c>
      <c r="H4" s="133">
        <v>3223278</v>
      </c>
      <c r="I4" s="133">
        <v>-5402893</v>
      </c>
      <c r="J4" s="133">
        <v>5238082</v>
      </c>
      <c r="K4" s="133">
        <v>-14100937</v>
      </c>
      <c r="L4" s="133">
        <v>7234650</v>
      </c>
      <c r="M4" s="133">
        <v>798055</v>
      </c>
      <c r="N4" s="133">
        <v>-18096063</v>
      </c>
      <c r="O4" s="133">
        <f t="shared" si="0"/>
        <v>-23525193</v>
      </c>
      <c r="P4" s="129"/>
      <c r="Q4" s="126">
        <v>2350941343.2846999</v>
      </c>
      <c r="R4" s="130">
        <f t="shared" si="1"/>
        <v>-1.0006712020781834E-2</v>
      </c>
    </row>
    <row r="5" spans="1:34">
      <c r="B5">
        <v>2016</v>
      </c>
      <c r="C5" s="133">
        <v>4198631</v>
      </c>
      <c r="D5" s="133">
        <v>2416664</v>
      </c>
      <c r="E5" s="133">
        <v>-6568978</v>
      </c>
      <c r="F5" s="133">
        <v>5357491</v>
      </c>
      <c r="G5" s="133">
        <v>3661684</v>
      </c>
      <c r="H5" s="133">
        <v>-7916507</v>
      </c>
      <c r="I5" s="133">
        <v>129397</v>
      </c>
      <c r="J5" s="133">
        <v>3591890</v>
      </c>
      <c r="K5" s="133">
        <v>-16905932</v>
      </c>
      <c r="L5" s="133">
        <v>-104075</v>
      </c>
      <c r="M5" s="133">
        <v>10020282</v>
      </c>
      <c r="N5" s="133">
        <v>-27812476</v>
      </c>
      <c r="O5" s="133">
        <f t="shared" si="0"/>
        <v>-29931929</v>
      </c>
      <c r="P5" s="129"/>
      <c r="Q5" s="126">
        <v>2626559709.6332998</v>
      </c>
      <c r="R5" s="130">
        <f t="shared" si="1"/>
        <v>-1.1395868477773486E-2</v>
      </c>
    </row>
    <row r="6" spans="1:34">
      <c r="B6">
        <v>2017</v>
      </c>
      <c r="C6" s="133">
        <v>11430957</v>
      </c>
      <c r="D6" s="133">
        <v>-6841376</v>
      </c>
      <c r="E6" s="133">
        <v>-19511701</v>
      </c>
      <c r="F6" s="133">
        <v>-2958181</v>
      </c>
      <c r="G6" s="133">
        <v>6385888</v>
      </c>
      <c r="H6" s="133">
        <v>-13741035</v>
      </c>
      <c r="I6" s="133">
        <v>925573</v>
      </c>
      <c r="J6" s="133">
        <v>-874324</v>
      </c>
      <c r="K6" s="133">
        <v>-6428980</v>
      </c>
      <c r="L6" s="133">
        <v>-3347657</v>
      </c>
      <c r="M6" s="133">
        <v>8477271</v>
      </c>
      <c r="N6" s="133">
        <v>-21295771</v>
      </c>
      <c r="O6" s="133">
        <f t="shared" si="0"/>
        <v>-47779336</v>
      </c>
      <c r="P6" s="129"/>
      <c r="Q6" s="126">
        <v>3133704267.3649998</v>
      </c>
      <c r="R6" s="130">
        <f t="shared" si="1"/>
        <v>-1.5246919276200761E-2</v>
      </c>
    </row>
    <row r="7" spans="1:34">
      <c r="B7">
        <v>2018</v>
      </c>
      <c r="C7" s="133">
        <v>1673302</v>
      </c>
      <c r="D7" s="133">
        <v>-1873817</v>
      </c>
      <c r="E7" s="133">
        <v>-20222120</v>
      </c>
      <c r="F7" s="133">
        <v>-2751451</v>
      </c>
      <c r="G7" s="133">
        <v>2707499</v>
      </c>
      <c r="H7" s="133">
        <v>-25623934</v>
      </c>
      <c r="I7" s="133">
        <v>1128864</v>
      </c>
      <c r="J7" s="133">
        <v>-5800931</v>
      </c>
      <c r="K7" s="133">
        <v>-5963260</v>
      </c>
      <c r="L7" s="133">
        <v>-5384135</v>
      </c>
      <c r="M7" s="133">
        <v>7566150</v>
      </c>
      <c r="N7" s="133">
        <v>-18269133</v>
      </c>
      <c r="O7" s="133">
        <f t="shared" si="0"/>
        <v>-72812966</v>
      </c>
      <c r="P7" s="129"/>
      <c r="Q7" s="126">
        <v>3758773726.6198001</v>
      </c>
      <c r="R7" s="130">
        <f t="shared" si="1"/>
        <v>-1.9371468275500434E-2</v>
      </c>
    </row>
    <row r="8" spans="1:34">
      <c r="B8">
        <v>2019</v>
      </c>
      <c r="C8" s="133">
        <v>5090673</v>
      </c>
      <c r="D8" s="133">
        <v>-16774603</v>
      </c>
      <c r="E8" s="133">
        <v>-24476520</v>
      </c>
      <c r="F8" s="133">
        <v>-18316784</v>
      </c>
      <c r="G8" s="133">
        <v>-12052486</v>
      </c>
      <c r="H8" s="133">
        <v>-12053236</v>
      </c>
      <c r="I8" s="133">
        <v>9900634</v>
      </c>
      <c r="J8" s="133">
        <v>576264</v>
      </c>
      <c r="K8" s="133">
        <v>-17712310</v>
      </c>
      <c r="L8" s="133">
        <v>-14896099</v>
      </c>
      <c r="M8" s="133">
        <v>7776214</v>
      </c>
      <c r="N8" s="133">
        <v>-31809017</v>
      </c>
      <c r="O8" s="133">
        <f t="shared" si="0"/>
        <v>-124747270</v>
      </c>
      <c r="P8" s="129"/>
      <c r="Q8" s="126">
        <v>4311732766.1554003</v>
      </c>
      <c r="R8" s="130">
        <f t="shared" si="1"/>
        <v>-2.8932050469174173E-2</v>
      </c>
    </row>
    <row r="9" spans="1:34">
      <c r="B9">
        <v>2020</v>
      </c>
      <c r="C9" s="133">
        <v>21501292</v>
      </c>
      <c r="D9" s="133">
        <v>-7362731</v>
      </c>
      <c r="E9" s="133">
        <v>-43719164</v>
      </c>
      <c r="F9" s="133">
        <v>-43198491</v>
      </c>
      <c r="G9" s="133">
        <v>-17301005</v>
      </c>
      <c r="H9" s="133">
        <v>-19370283</v>
      </c>
      <c r="I9" s="133">
        <v>-29696232</v>
      </c>
      <c r="J9" s="133">
        <v>28220389</v>
      </c>
      <c r="K9" s="133">
        <v>-29664777</v>
      </c>
      <c r="L9" s="133">
        <v>-4891709</v>
      </c>
      <c r="M9" s="133">
        <v>13430076</v>
      </c>
      <c r="N9" s="133">
        <v>-43238973</v>
      </c>
      <c r="O9" s="133">
        <f t="shared" si="0"/>
        <v>-175291608</v>
      </c>
      <c r="P9" s="129"/>
      <c r="Q9" s="126">
        <v>5048220066.8532</v>
      </c>
      <c r="R9" s="130">
        <f t="shared" si="1"/>
        <v>-3.4723448201272204E-2</v>
      </c>
    </row>
    <row r="10" spans="1:34">
      <c r="B10">
        <v>2021</v>
      </c>
      <c r="C10" s="133">
        <v>-24154212</v>
      </c>
      <c r="D10" s="133">
        <v>23170016</v>
      </c>
      <c r="E10" s="133">
        <v>23763935</v>
      </c>
      <c r="F10" s="133">
        <v>-16916959</v>
      </c>
      <c r="G10" s="133">
        <v>-13371465</v>
      </c>
      <c r="H10" s="133">
        <v>-25030827</v>
      </c>
      <c r="I10" s="133">
        <v>-45804087</v>
      </c>
      <c r="J10" s="133">
        <v>40836683</v>
      </c>
      <c r="K10" s="133">
        <v>-23586091</v>
      </c>
      <c r="L10" s="133">
        <v>-17406409</v>
      </c>
      <c r="M10" s="133">
        <v>31998917</v>
      </c>
      <c r="N10" s="133">
        <v>-155006526</v>
      </c>
      <c r="O10" s="133">
        <f t="shared" si="0"/>
        <v>-201507025</v>
      </c>
      <c r="P10" s="129"/>
      <c r="Q10" s="126">
        <v>7248788982.9947996</v>
      </c>
      <c r="R10" s="130">
        <f t="shared" si="1"/>
        <v>-2.7798715823115105E-2</v>
      </c>
    </row>
    <row r="11" spans="1:34">
      <c r="B11">
        <v>2022</v>
      </c>
      <c r="C11" s="133">
        <v>30044194</v>
      </c>
      <c r="D11" s="133">
        <v>69736555</v>
      </c>
      <c r="E11" s="133">
        <v>-68971834</v>
      </c>
      <c r="F11" s="133">
        <v>-50167272</v>
      </c>
      <c r="G11" s="133">
        <v>143976694</v>
      </c>
      <c r="H11" s="133">
        <v>-31058653</v>
      </c>
      <c r="I11" s="133">
        <v>-64019161</v>
      </c>
      <c r="J11" s="133">
        <v>3586373</v>
      </c>
      <c r="K11" s="133">
        <v>-78626651</v>
      </c>
      <c r="L11" s="133">
        <v>-83254229</v>
      </c>
      <c r="M11" s="133">
        <v>108305395</v>
      </c>
      <c r="N11" s="133">
        <v>-118616596</v>
      </c>
      <c r="O11" s="133">
        <f t="shared" si="0"/>
        <v>-139065185</v>
      </c>
      <c r="P11" s="129"/>
      <c r="Q11" s="126">
        <v>15006574156.844</v>
      </c>
      <c r="R11" s="130">
        <f t="shared" si="1"/>
        <v>-9.2669508407804708E-3</v>
      </c>
    </row>
    <row r="12" spans="1:34">
      <c r="B12">
        <v>2023</v>
      </c>
      <c r="C12" s="339">
        <v>-32242569.979669988</v>
      </c>
      <c r="D12" s="339">
        <v>-170559810.83013996</v>
      </c>
      <c r="E12" s="339">
        <v>-47222638.154779971</v>
      </c>
      <c r="F12" s="339">
        <v>-132471254.43097001</v>
      </c>
      <c r="G12" s="339">
        <v>118906000</v>
      </c>
      <c r="H12" s="339">
        <v>-219637000</v>
      </c>
      <c r="I12" s="339">
        <v>48574000</v>
      </c>
      <c r="J12" s="339">
        <v>51300000</v>
      </c>
      <c r="K12" s="339">
        <v>-129218000</v>
      </c>
      <c r="L12" s="339">
        <v>-82200000</v>
      </c>
      <c r="M12" s="339">
        <v>75600000</v>
      </c>
      <c r="N12" s="339">
        <v>-842500000</v>
      </c>
      <c r="O12" s="339">
        <f>SUM(C12:N12)</f>
        <v>-1361671273.3955598</v>
      </c>
      <c r="P12" s="129"/>
      <c r="Q12" s="126">
        <v>26276307373</v>
      </c>
      <c r="R12" s="130">
        <f>SUM(C12:N12)/Q12</f>
        <v>-5.18212568480887E-2</v>
      </c>
      <c r="T12" s="10"/>
      <c r="Y12" s="10"/>
    </row>
    <row r="13" spans="1:34">
      <c r="B13">
        <v>2024</v>
      </c>
      <c r="C13" s="340">
        <v>-150719190.23570001</v>
      </c>
      <c r="D13" s="341">
        <v>-154000000</v>
      </c>
      <c r="E13" s="341">
        <v>-208965000</v>
      </c>
      <c r="F13" s="341">
        <v>-237000000</v>
      </c>
      <c r="G13" s="341">
        <v>219409000</v>
      </c>
      <c r="H13" s="341">
        <v>-275280286</v>
      </c>
      <c r="I13" s="341">
        <v>-96776000</v>
      </c>
      <c r="J13" s="341">
        <v>-129594000</v>
      </c>
      <c r="K13" s="341">
        <v>-100465000</v>
      </c>
      <c r="L13" s="341">
        <v>-186300000</v>
      </c>
      <c r="M13" s="341">
        <v>-16646000</v>
      </c>
      <c r="N13" s="341">
        <v>-829211000</v>
      </c>
      <c r="O13" s="341">
        <f>SUM(C13:N13)</f>
        <v>-2165547476.2357001</v>
      </c>
      <c r="P13" s="129"/>
      <c r="Q13" s="126"/>
      <c r="R13" s="130"/>
      <c r="X13" s="203"/>
      <c r="Y13" s="10"/>
    </row>
    <row r="14" spans="1:34">
      <c r="B14">
        <v>2025</v>
      </c>
      <c r="C14" s="340">
        <v>-139259000</v>
      </c>
      <c r="D14" s="341">
        <v>-310092000</v>
      </c>
      <c r="E14" s="341">
        <v>-261500000</v>
      </c>
      <c r="F14" s="341">
        <v>-174700000</v>
      </c>
      <c r="G14" s="341">
        <v>235200000</v>
      </c>
      <c r="H14" s="341">
        <v>-330176000</v>
      </c>
      <c r="I14" s="341">
        <v>-23862000</v>
      </c>
      <c r="J14" s="341">
        <v>96705000</v>
      </c>
      <c r="K14" s="341">
        <v>-309643000</v>
      </c>
      <c r="L14" s="341">
        <v>-223199000</v>
      </c>
      <c r="M14" s="341">
        <v>169500000</v>
      </c>
      <c r="N14" s="341"/>
      <c r="O14" s="341"/>
      <c r="P14" s="129"/>
      <c r="Q14" s="126"/>
      <c r="R14" s="196"/>
      <c r="X14" s="280"/>
      <c r="Y14" s="10"/>
    </row>
    <row r="15" spans="1:34">
      <c r="Q15" s="126"/>
    </row>
    <row r="16" spans="1:34">
      <c r="B16">
        <v>2013</v>
      </c>
      <c r="C16" s="126">
        <v>1.7638590909091001</v>
      </c>
      <c r="D16" s="126">
        <v>1.769925</v>
      </c>
      <c r="E16" s="126">
        <v>1.8071952380952001</v>
      </c>
      <c r="F16" s="126">
        <v>1.7964714285714001</v>
      </c>
      <c r="G16" s="126">
        <v>1.8227772727272999</v>
      </c>
      <c r="H16" s="126">
        <v>1.8945099999999999</v>
      </c>
      <c r="I16" s="126">
        <v>1.9304826086957001</v>
      </c>
      <c r="J16" s="126">
        <v>1.9547052631579001</v>
      </c>
      <c r="K16" s="126">
        <v>2.0171476190475999</v>
      </c>
      <c r="L16" s="126">
        <v>1.9903166666667</v>
      </c>
      <c r="M16" s="126">
        <v>2.0217476190475998</v>
      </c>
      <c r="N16" s="126">
        <v>2.0578409090909</v>
      </c>
      <c r="Q16" s="126"/>
    </row>
    <row r="17" spans="2:20">
      <c r="B17">
        <v>2014</v>
      </c>
      <c r="C17" s="126">
        <v>2.2168363636363999</v>
      </c>
      <c r="D17" s="126">
        <v>2.2127599999999998</v>
      </c>
      <c r="E17" s="126">
        <v>2.2177952380952002</v>
      </c>
      <c r="F17" s="126">
        <v>2.1274714285714</v>
      </c>
      <c r="G17" s="126">
        <v>2.090805</v>
      </c>
      <c r="H17" s="126">
        <v>2.1157238095238</v>
      </c>
      <c r="I17" s="126">
        <v>2.1186750000000001</v>
      </c>
      <c r="J17" s="126">
        <v>2.1582714285714002</v>
      </c>
      <c r="K17" s="126">
        <v>2.2035772727273</v>
      </c>
      <c r="L17" s="126">
        <v>2.2583099999999998</v>
      </c>
      <c r="M17" s="126">
        <v>2.2335750000000001</v>
      </c>
      <c r="N17" s="126">
        <v>2.2876652173913001</v>
      </c>
      <c r="Q17" s="126"/>
    </row>
    <row r="18" spans="2:20">
      <c r="B18">
        <v>2015</v>
      </c>
      <c r="C18" s="126">
        <v>2.3283428571428999</v>
      </c>
      <c r="D18" s="126">
        <v>2.455225</v>
      </c>
      <c r="E18" s="126">
        <v>2.5838409090908998</v>
      </c>
      <c r="F18" s="126">
        <v>2.6481428571429002</v>
      </c>
      <c r="G18" s="126">
        <v>2.6461368421053</v>
      </c>
      <c r="H18" s="126">
        <v>2.7011590909090999</v>
      </c>
      <c r="I18" s="126">
        <v>2.6946045454544998</v>
      </c>
      <c r="J18" s="126">
        <v>2.8455571428570998</v>
      </c>
      <c r="K18" s="126">
        <v>3.0027149999999998</v>
      </c>
      <c r="L18" s="126">
        <v>2.9295761904762001</v>
      </c>
      <c r="M18" s="126">
        <v>2.8712857142856998</v>
      </c>
      <c r="N18" s="126">
        <v>2.9172347826087002</v>
      </c>
      <c r="Q18" s="126"/>
    </row>
    <row r="19" spans="2:20">
      <c r="B19">
        <v>2016</v>
      </c>
      <c r="C19" s="126">
        <v>3.0069499999999998</v>
      </c>
      <c r="D19" s="126">
        <v>2.9406619047619</v>
      </c>
      <c r="E19" s="126">
        <v>2.8917391304348001</v>
      </c>
      <c r="F19" s="126">
        <v>2.8347380952380998</v>
      </c>
      <c r="G19" s="126">
        <v>2.9265952380951998</v>
      </c>
      <c r="H19" s="126">
        <v>2.9169863636364002</v>
      </c>
      <c r="I19" s="126">
        <v>2.9575555555555999</v>
      </c>
      <c r="J19" s="126">
        <v>2.9628636363636001</v>
      </c>
      <c r="K19" s="126">
        <v>2.9601000000000002</v>
      </c>
      <c r="L19" s="126">
        <v>3.0679428571429002</v>
      </c>
      <c r="M19" s="126">
        <v>3.2674500000000002</v>
      </c>
      <c r="N19" s="126">
        <v>3.4889272727273002</v>
      </c>
    </row>
    <row r="20" spans="2:20">
      <c r="B20">
        <v>2017</v>
      </c>
      <c r="C20" s="126">
        <v>3.7348863636364</v>
      </c>
      <c r="D20" s="126">
        <v>3.6723599999999998</v>
      </c>
      <c r="E20" s="126">
        <v>3.6659434782609002</v>
      </c>
      <c r="F20" s="126">
        <v>3.6538349999999999</v>
      </c>
      <c r="G20" s="126">
        <v>3.5638619047618998</v>
      </c>
      <c r="H20" s="126">
        <v>3.5189900000000001</v>
      </c>
      <c r="I20" s="126">
        <v>3.5598666666667</v>
      </c>
      <c r="J20" s="126">
        <v>3.5124772727272999</v>
      </c>
      <c r="K20" s="126">
        <v>3.4680473684211002</v>
      </c>
      <c r="L20" s="126">
        <v>3.6622590909091</v>
      </c>
      <c r="M20" s="126">
        <v>3.8790499999999999</v>
      </c>
      <c r="N20" s="126">
        <v>3.8477047619047999</v>
      </c>
      <c r="T20" s="156" t="s">
        <v>2564</v>
      </c>
    </row>
    <row r="21" spans="2:20">
      <c r="B21">
        <v>2018</v>
      </c>
      <c r="C21" s="126">
        <v>3.7723272727273001</v>
      </c>
      <c r="D21" s="126">
        <v>3.7780200000000002</v>
      </c>
      <c r="E21" s="126">
        <v>3.8808772727273002</v>
      </c>
      <c r="F21" s="126">
        <v>4.05403</v>
      </c>
      <c r="G21" s="126">
        <v>4.4141454545455003</v>
      </c>
      <c r="H21" s="126">
        <v>4.6282199999999998</v>
      </c>
      <c r="I21" s="126">
        <v>4.7480090909091004</v>
      </c>
      <c r="J21" s="126">
        <v>5.7301944444444004</v>
      </c>
      <c r="K21" s="126">
        <v>6.3668699999999996</v>
      </c>
      <c r="L21" s="126">
        <v>5.8593727272727003</v>
      </c>
      <c r="M21" s="126">
        <v>5.3734909090908998</v>
      </c>
      <c r="N21" s="126">
        <v>5.3061238095238004</v>
      </c>
      <c r="O21" s="127"/>
      <c r="R21" s="127"/>
      <c r="S21">
        <v>2013</v>
      </c>
      <c r="T21" s="138">
        <v>1769921.264092121</v>
      </c>
    </row>
    <row r="22" spans="2:20">
      <c r="B22">
        <v>2019</v>
      </c>
      <c r="C22" s="126">
        <v>5.3693909090909004</v>
      </c>
      <c r="D22" s="126">
        <v>5.2620550000000001</v>
      </c>
      <c r="E22" s="126">
        <v>5.4419380952380996</v>
      </c>
      <c r="F22" s="126">
        <v>5.7357714285714003</v>
      </c>
      <c r="G22" s="126">
        <v>6.0494454545455003</v>
      </c>
      <c r="H22" s="126">
        <v>5.8119352941175997</v>
      </c>
      <c r="I22" s="126">
        <v>5.6721772727272999</v>
      </c>
      <c r="J22" s="126">
        <v>5.6247888888888999</v>
      </c>
      <c r="K22" s="126">
        <v>5.7127952380952003</v>
      </c>
      <c r="L22" s="126">
        <v>5.7845409090909001</v>
      </c>
      <c r="M22" s="126">
        <v>5.7312285714286002</v>
      </c>
      <c r="N22" s="126">
        <v>5.8376272727272998</v>
      </c>
      <c r="S22">
        <v>2014</v>
      </c>
      <c r="T22" s="138">
        <v>-1544848.0434671459</v>
      </c>
    </row>
    <row r="23" spans="2:20">
      <c r="B23">
        <v>2020</v>
      </c>
      <c r="C23" s="126">
        <v>5.9181590909091</v>
      </c>
      <c r="D23" s="126">
        <v>6.0444699999999996</v>
      </c>
      <c r="E23" s="126">
        <v>6.3144318181818004</v>
      </c>
      <c r="F23" s="126">
        <v>6.8189523809523997</v>
      </c>
      <c r="G23" s="126">
        <v>6.9519470588235004</v>
      </c>
      <c r="H23" s="126">
        <v>6.8088318181818002</v>
      </c>
      <c r="I23" s="126">
        <v>6.8510952380952004</v>
      </c>
      <c r="J23" s="126">
        <v>7.2521899999999997</v>
      </c>
      <c r="K23" s="126">
        <v>7.5077818181818001</v>
      </c>
      <c r="L23" s="126">
        <v>7.8738809523809996</v>
      </c>
      <c r="M23" s="126">
        <v>8.0033238095238008</v>
      </c>
      <c r="N23" s="126">
        <v>7.7210652173912999</v>
      </c>
      <c r="S23">
        <v>2015</v>
      </c>
      <c r="T23" s="138">
        <v>341298.25169409602</v>
      </c>
    </row>
    <row r="24" spans="2:20">
      <c r="B24">
        <v>2021</v>
      </c>
      <c r="C24" s="126">
        <v>7.3939750000000002</v>
      </c>
      <c r="D24" s="126">
        <v>7.0723649999999996</v>
      </c>
      <c r="E24" s="126">
        <v>7.6282347826086996</v>
      </c>
      <c r="F24" s="126">
        <v>8.1550238095238008</v>
      </c>
      <c r="G24" s="126">
        <v>8.3422499999999999</v>
      </c>
      <c r="H24" s="126">
        <v>8.5966818181817999</v>
      </c>
      <c r="I24" s="126">
        <v>8.6129411764705992</v>
      </c>
      <c r="J24" s="126">
        <v>8.4757142857143002</v>
      </c>
      <c r="K24" s="126">
        <v>8.5118818181818003</v>
      </c>
      <c r="L24" s="126">
        <v>9.1399450000000009</v>
      </c>
      <c r="M24" s="126">
        <v>10.523263636364</v>
      </c>
      <c r="N24" s="126">
        <v>13.528495652174</v>
      </c>
      <c r="S24">
        <v>2016</v>
      </c>
      <c r="T24" s="138">
        <v>373666.72919101594</v>
      </c>
    </row>
    <row r="25" spans="2:20">
      <c r="B25">
        <v>2022</v>
      </c>
      <c r="C25" s="126">
        <v>13.519261904762001</v>
      </c>
      <c r="D25" s="126">
        <v>13.621124999999999</v>
      </c>
      <c r="E25" s="126">
        <v>14.565608695651999</v>
      </c>
      <c r="F25" s="126">
        <v>14.683566666667</v>
      </c>
      <c r="G25" s="126">
        <v>15.623922222221999</v>
      </c>
      <c r="H25" s="126">
        <v>16.964718181818</v>
      </c>
      <c r="I25" s="126">
        <v>17.387416666667001</v>
      </c>
      <c r="J25" s="126">
        <v>17.994949999999999</v>
      </c>
      <c r="K25" s="126">
        <v>18.281477272726999</v>
      </c>
      <c r="L25" s="126">
        <v>18.564614285714001</v>
      </c>
      <c r="M25" s="126">
        <v>18.590895454544999</v>
      </c>
      <c r="N25" s="126">
        <v>18.636968181817998</v>
      </c>
      <c r="S25">
        <v>2017</v>
      </c>
      <c r="T25" s="138">
        <v>-7047358.1208474273</v>
      </c>
    </row>
    <row r="26" spans="2:20">
      <c r="B26">
        <v>2023</v>
      </c>
      <c r="C26" s="126">
        <v>18.757572727273001</v>
      </c>
      <c r="D26" s="126">
        <v>18.823309999999999</v>
      </c>
      <c r="E26" s="126">
        <v>18.969308695652</v>
      </c>
      <c r="F26" s="126">
        <v>19.302252631579002</v>
      </c>
      <c r="G26" s="126">
        <v>19.684047619047998</v>
      </c>
      <c r="H26" s="126">
        <v>26</v>
      </c>
      <c r="I26" s="126">
        <v>27</v>
      </c>
      <c r="J26" s="126">
        <v>27</v>
      </c>
      <c r="K26" s="126">
        <v>27</v>
      </c>
      <c r="L26" s="126">
        <v>28.5</v>
      </c>
      <c r="M26" s="126">
        <v>28.9</v>
      </c>
      <c r="N26" s="126">
        <v>30.1</v>
      </c>
      <c r="S26">
        <v>2018</v>
      </c>
      <c r="T26" s="138">
        <v>-10864896.151366081</v>
      </c>
    </row>
    <row r="27" spans="2:20">
      <c r="B27">
        <v>2024</v>
      </c>
      <c r="C27" s="126">
        <v>30.4</v>
      </c>
      <c r="D27" s="126">
        <v>31</v>
      </c>
      <c r="E27" s="126">
        <v>32</v>
      </c>
      <c r="F27" s="126">
        <v>32.21</v>
      </c>
      <c r="G27" s="126">
        <v>32.299999999999997</v>
      </c>
      <c r="H27" s="126">
        <v>33</v>
      </c>
      <c r="I27" s="126">
        <v>34</v>
      </c>
      <c r="J27" s="126">
        <v>34</v>
      </c>
      <c r="K27" s="126">
        <v>34.299999999999997</v>
      </c>
      <c r="L27" s="126">
        <v>34.299999999999997</v>
      </c>
      <c r="M27" s="126">
        <v>35</v>
      </c>
      <c r="N27" s="126">
        <v>35.5</v>
      </c>
      <c r="S27">
        <v>2019</v>
      </c>
      <c r="T27" s="138">
        <v>-13997144.598696701</v>
      </c>
    </row>
    <row r="28" spans="2:20">
      <c r="B28">
        <v>2025</v>
      </c>
      <c r="C28" s="156">
        <v>36.200000000000003</v>
      </c>
      <c r="D28" s="126">
        <v>36.5</v>
      </c>
      <c r="E28" s="126">
        <v>38.5</v>
      </c>
      <c r="F28" s="126">
        <v>39</v>
      </c>
      <c r="G28" s="126">
        <v>40</v>
      </c>
      <c r="H28" s="126">
        <v>40.5</v>
      </c>
      <c r="I28" s="126">
        <v>40.57</v>
      </c>
      <c r="J28" s="126">
        <v>41</v>
      </c>
      <c r="K28" s="126">
        <v>41.35</v>
      </c>
      <c r="L28" s="126">
        <v>42</v>
      </c>
      <c r="M28" s="126">
        <v>42.5</v>
      </c>
      <c r="N28" s="126"/>
      <c r="S28">
        <v>2020</v>
      </c>
      <c r="T28" s="138">
        <v>-16177273.125482034</v>
      </c>
    </row>
    <row r="29" spans="2:20">
      <c r="M29" s="126"/>
      <c r="O29" t="s">
        <v>2565</v>
      </c>
      <c r="S29">
        <v>2021</v>
      </c>
      <c r="T29" s="138">
        <v>-3464315.5560639482</v>
      </c>
    </row>
    <row r="30" spans="2:20">
      <c r="B30">
        <v>2013</v>
      </c>
      <c r="C30">
        <f>C2/C16</f>
        <v>3367144.2524010967</v>
      </c>
      <c r="D30">
        <f t="shared" ref="D30:N30" si="2">D2/D16</f>
        <v>-817773.06948034524</v>
      </c>
      <c r="E30">
        <f t="shared" si="2"/>
        <v>-2981877.6003858224</v>
      </c>
      <c r="F30">
        <f t="shared" si="2"/>
        <v>331277.74287691474</v>
      </c>
      <c r="G30">
        <f t="shared" si="2"/>
        <v>2504090.9102243702</v>
      </c>
      <c r="H30">
        <f t="shared" si="2"/>
        <v>-632940.97154409322</v>
      </c>
      <c r="I30">
        <f t="shared" si="2"/>
        <v>161593.78934305281</v>
      </c>
      <c r="J30">
        <f t="shared" si="2"/>
        <v>-1608812.3663817896</v>
      </c>
      <c r="K30">
        <f t="shared" si="2"/>
        <v>-2342400.2067984007</v>
      </c>
      <c r="L30">
        <f t="shared" si="2"/>
        <v>-1592466.1904721763</v>
      </c>
      <c r="M30">
        <f t="shared" si="2"/>
        <v>3176765.9521347936</v>
      </c>
      <c r="N30">
        <f t="shared" si="2"/>
        <v>-8407486.1781435013</v>
      </c>
      <c r="O30" s="138">
        <f t="shared" ref="O30:O41" si="3">SUM(C30:H30)</f>
        <v>1769921.264092121</v>
      </c>
      <c r="S30">
        <v>2022</v>
      </c>
      <c r="T30" s="138">
        <v>6574613.7832379546</v>
      </c>
    </row>
    <row r="31" spans="2:20">
      <c r="B31">
        <v>2014</v>
      </c>
      <c r="C31">
        <f t="shared" ref="C31:N31" si="4">C3/C17</f>
        <v>860090.99781833473</v>
      </c>
      <c r="D31">
        <f t="shared" si="4"/>
        <v>753960.21258518775</v>
      </c>
      <c r="E31">
        <f t="shared" si="4"/>
        <v>-2295910.3313673129</v>
      </c>
      <c r="F31">
        <f t="shared" si="4"/>
        <v>-1278565.2316969344</v>
      </c>
      <c r="G31">
        <f t="shared" si="4"/>
        <v>705318.28649730608</v>
      </c>
      <c r="H31">
        <f t="shared" si="4"/>
        <v>-289741.97730372712</v>
      </c>
      <c r="I31">
        <f t="shared" si="4"/>
        <v>-2497322.1470966521</v>
      </c>
      <c r="J31">
        <f t="shared" si="4"/>
        <v>2755532.0064337566</v>
      </c>
      <c r="K31">
        <f t="shared" si="4"/>
        <v>-4180171.5392532698</v>
      </c>
      <c r="L31">
        <f t="shared" si="4"/>
        <v>-1332888.7530941281</v>
      </c>
      <c r="M31">
        <f t="shared" si="4"/>
        <v>1612361.7966712557</v>
      </c>
      <c r="N31">
        <f t="shared" si="4"/>
        <v>-5258793.5107561825</v>
      </c>
      <c r="O31" s="138">
        <f t="shared" si="3"/>
        <v>-1544848.0434671459</v>
      </c>
      <c r="S31">
        <v>2023</v>
      </c>
      <c r="T31" s="138">
        <v>-22539270.648565672</v>
      </c>
    </row>
    <row r="32" spans="2:20">
      <c r="B32">
        <v>2015</v>
      </c>
      <c r="C32">
        <f t="shared" ref="C32:N32" si="5">C4/C18</f>
        <v>1618058.9505718055</v>
      </c>
      <c r="D32">
        <f t="shared" si="5"/>
        <v>-960213.01510044909</v>
      </c>
      <c r="E32">
        <f t="shared" si="5"/>
        <v>-2648414.217734355</v>
      </c>
      <c r="F32">
        <f t="shared" si="5"/>
        <v>519095.1070831226</v>
      </c>
      <c r="G32">
        <f t="shared" si="5"/>
        <v>619477.03305314132</v>
      </c>
      <c r="H32">
        <f t="shared" si="5"/>
        <v>1193294.3938208306</v>
      </c>
      <c r="I32">
        <f t="shared" si="5"/>
        <v>-2005078.2624537926</v>
      </c>
      <c r="J32">
        <f t="shared" si="5"/>
        <v>1840793.1160857554</v>
      </c>
      <c r="K32">
        <f t="shared" si="5"/>
        <v>-4696062.3968641711</v>
      </c>
      <c r="L32">
        <f t="shared" si="5"/>
        <v>2469521.026119486</v>
      </c>
      <c r="M32">
        <f t="shared" si="5"/>
        <v>277943.4300213955</v>
      </c>
      <c r="N32">
        <f t="shared" si="5"/>
        <v>-6203156.1901979744</v>
      </c>
      <c r="O32" s="138">
        <f t="shared" si="3"/>
        <v>341298.25169409602</v>
      </c>
      <c r="S32">
        <v>2024</v>
      </c>
      <c r="T32" s="138">
        <v>-25362708.202028114</v>
      </c>
    </row>
    <row r="33" spans="2:20">
      <c r="B33">
        <v>2016</v>
      </c>
      <c r="C33">
        <f t="shared" ref="C33:N33" si="6">C5/C19</f>
        <v>1396308.8844177655</v>
      </c>
      <c r="D33">
        <f t="shared" si="6"/>
        <v>821809.53753528255</v>
      </c>
      <c r="E33">
        <f t="shared" si="6"/>
        <v>-2271635.754021938</v>
      </c>
      <c r="F33">
        <f t="shared" si="6"/>
        <v>1889942.1463308078</v>
      </c>
      <c r="G33">
        <f t="shared" si="6"/>
        <v>1251175.411049749</v>
      </c>
      <c r="H33">
        <f t="shared" si="6"/>
        <v>-2713933.4961206508</v>
      </c>
      <c r="I33">
        <f t="shared" si="6"/>
        <v>43751.333683972596</v>
      </c>
      <c r="J33">
        <f t="shared" si="6"/>
        <v>1212303.5147201107</v>
      </c>
      <c r="K33">
        <f t="shared" si="6"/>
        <v>-5711270.5651836079</v>
      </c>
      <c r="L33">
        <f t="shared" si="6"/>
        <v>-33923.382815846344</v>
      </c>
      <c r="M33">
        <f t="shared" si="6"/>
        <v>3066697.8836707524</v>
      </c>
      <c r="N33">
        <f t="shared" si="6"/>
        <v>-7971641.0879092189</v>
      </c>
      <c r="O33" s="138">
        <f t="shared" si="3"/>
        <v>373666.72919101594</v>
      </c>
      <c r="S33">
        <v>2025</v>
      </c>
      <c r="T33" s="138">
        <v>-25886793.733389635</v>
      </c>
    </row>
    <row r="34" spans="2:20">
      <c r="B34">
        <v>2017</v>
      </c>
      <c r="C34">
        <f t="shared" ref="C34:N34" si="7">C6/C20</f>
        <v>3060590.3063863153</v>
      </c>
      <c r="D34">
        <f t="shared" si="7"/>
        <v>-1862937.1848075897</v>
      </c>
      <c r="E34">
        <f t="shared" si="7"/>
        <v>-5322422.7584807789</v>
      </c>
      <c r="F34">
        <f t="shared" si="7"/>
        <v>-809609.90301970392</v>
      </c>
      <c r="G34">
        <f t="shared" si="7"/>
        <v>1791844.962193236</v>
      </c>
      <c r="H34">
        <f t="shared" si="7"/>
        <v>-3904823.5431189062</v>
      </c>
      <c r="I34">
        <f t="shared" si="7"/>
        <v>260002.15363871062</v>
      </c>
      <c r="J34">
        <f t="shared" si="7"/>
        <v>-248919.47537673943</v>
      </c>
      <c r="K34">
        <f t="shared" si="7"/>
        <v>-1853775.1411760345</v>
      </c>
      <c r="L34">
        <f t="shared" si="7"/>
        <v>-914096.16766600613</v>
      </c>
      <c r="M34">
        <f t="shared" si="7"/>
        <v>2185398.7445379668</v>
      </c>
      <c r="N34">
        <f t="shared" si="7"/>
        <v>-5534668.6707473788</v>
      </c>
      <c r="O34" s="138">
        <f t="shared" si="3"/>
        <v>-7047358.1208474273</v>
      </c>
    </row>
    <row r="35" spans="2:20">
      <c r="B35">
        <v>2018</v>
      </c>
      <c r="C35">
        <f t="shared" ref="C35:N35" si="8">C7/C21</f>
        <v>443572.86073703878</v>
      </c>
      <c r="D35">
        <f t="shared" si="8"/>
        <v>-495978.58137331193</v>
      </c>
      <c r="E35">
        <f t="shared" si="8"/>
        <v>-5210708.450408903</v>
      </c>
      <c r="F35">
        <f t="shared" si="8"/>
        <v>-678695.27359195659</v>
      </c>
      <c r="G35">
        <f t="shared" si="8"/>
        <v>613368.77723681077</v>
      </c>
      <c r="H35">
        <f t="shared" si="8"/>
        <v>-5536455.4839657582</v>
      </c>
      <c r="I35">
        <f t="shared" si="8"/>
        <v>237755.2313792762</v>
      </c>
      <c r="J35">
        <f t="shared" si="8"/>
        <v>-1012344.5297086176</v>
      </c>
      <c r="K35">
        <f t="shared" si="8"/>
        <v>-936607.78373046732</v>
      </c>
      <c r="L35">
        <f t="shared" si="8"/>
        <v>-918892.72975233581</v>
      </c>
      <c r="M35">
        <f t="shared" si="8"/>
        <v>1408051.1399395035</v>
      </c>
      <c r="N35">
        <f t="shared" si="8"/>
        <v>-3443028.0287107676</v>
      </c>
      <c r="O35" s="138">
        <f t="shared" si="3"/>
        <v>-10864896.151366081</v>
      </c>
      <c r="Q35" s="126"/>
    </row>
    <row r="36" spans="2:20">
      <c r="B36">
        <v>2019</v>
      </c>
      <c r="C36">
        <f t="shared" ref="C36:N36" si="9">C8/C22</f>
        <v>948091.33590571629</v>
      </c>
      <c r="D36">
        <f t="shared" si="9"/>
        <v>-3187842.5824131444</v>
      </c>
      <c r="E36">
        <f t="shared" si="9"/>
        <v>-4497757.8891273821</v>
      </c>
      <c r="F36">
        <f t="shared" si="9"/>
        <v>-3193429.9035626203</v>
      </c>
      <c r="G36">
        <f t="shared" si="9"/>
        <v>-1992329.063971288</v>
      </c>
      <c r="H36">
        <f t="shared" si="9"/>
        <v>-2073876.4955279822</v>
      </c>
      <c r="I36">
        <f t="shared" si="9"/>
        <v>1745473.3031006928</v>
      </c>
      <c r="J36">
        <f t="shared" si="9"/>
        <v>102450.77839958417</v>
      </c>
      <c r="K36">
        <f t="shared" si="9"/>
        <v>-3100462.9540872118</v>
      </c>
      <c r="L36">
        <f t="shared" si="9"/>
        <v>-2575156.6518597021</v>
      </c>
      <c r="M36">
        <f t="shared" si="9"/>
        <v>1356814.4950222522</v>
      </c>
      <c r="N36">
        <f t="shared" si="9"/>
        <v>-5448963.3397130277</v>
      </c>
      <c r="O36" s="138">
        <f t="shared" si="3"/>
        <v>-13997144.598696701</v>
      </c>
    </row>
    <row r="37" spans="2:20">
      <c r="B37">
        <v>2020</v>
      </c>
      <c r="C37">
        <f t="shared" ref="C37:N37" si="10">C9/C23</f>
        <v>3633104.7661473299</v>
      </c>
      <c r="D37">
        <f t="shared" si="10"/>
        <v>-1218093.7286478386</v>
      </c>
      <c r="E37">
        <f t="shared" si="10"/>
        <v>-6923689.2976047127</v>
      </c>
      <c r="F37">
        <f t="shared" si="10"/>
        <v>-6335062.7173563698</v>
      </c>
      <c r="G37">
        <f t="shared" si="10"/>
        <v>-2488656.0345768663</v>
      </c>
      <c r="H37">
        <f t="shared" si="10"/>
        <v>-2844876.1134435763</v>
      </c>
      <c r="I37">
        <f t="shared" si="10"/>
        <v>-4334523.3087514918</v>
      </c>
      <c r="J37">
        <f t="shared" si="10"/>
        <v>3891292.0097239595</v>
      </c>
      <c r="K37">
        <f t="shared" si="10"/>
        <v>-3951203.9265925391</v>
      </c>
      <c r="L37">
        <f t="shared" si="10"/>
        <v>-621257.67833977542</v>
      </c>
      <c r="M37">
        <f t="shared" si="10"/>
        <v>1678062.3050661113</v>
      </c>
      <c r="N37">
        <f t="shared" si="10"/>
        <v>-5600130.5237788241</v>
      </c>
      <c r="O37" s="138">
        <f t="shared" si="3"/>
        <v>-16177273.125482034</v>
      </c>
    </row>
    <row r="38" spans="2:20">
      <c r="B38">
        <v>2021</v>
      </c>
      <c r="C38">
        <f t="shared" ref="C38:N38" si="11">C10/C24</f>
        <v>-3266742.4490886158</v>
      </c>
      <c r="D38">
        <f t="shared" si="11"/>
        <v>3276134.0796183455</v>
      </c>
      <c r="E38">
        <f t="shared" si="11"/>
        <v>3115260.0407866868</v>
      </c>
      <c r="F38">
        <f t="shared" si="11"/>
        <v>-2074421.7791545403</v>
      </c>
      <c r="G38">
        <f t="shared" si="11"/>
        <v>-1602860.7390092602</v>
      </c>
      <c r="H38">
        <f t="shared" si="11"/>
        <v>-2911684.7092165644</v>
      </c>
      <c r="I38">
        <f t="shared" si="11"/>
        <v>-5318054.084141504</v>
      </c>
      <c r="J38">
        <f t="shared" si="11"/>
        <v>4818081.5944715915</v>
      </c>
      <c r="K38">
        <f t="shared" si="11"/>
        <v>-2770960.8173387633</v>
      </c>
      <c r="L38">
        <f t="shared" si="11"/>
        <v>-1904432.5759071852</v>
      </c>
      <c r="M38">
        <f t="shared" si="11"/>
        <v>3040778.8026354411</v>
      </c>
      <c r="N38">
        <f t="shared" si="11"/>
        <v>-11457779.932470968</v>
      </c>
      <c r="O38" s="138">
        <f t="shared" si="3"/>
        <v>-3464315.5560639482</v>
      </c>
    </row>
    <row r="39" spans="2:20">
      <c r="B39">
        <v>2022</v>
      </c>
      <c r="C39">
        <f t="shared" ref="C39:N39" si="12">C11/C25</f>
        <v>2222325.0212659379</v>
      </c>
      <c r="D39">
        <f t="shared" si="12"/>
        <v>5119735.3375730719</v>
      </c>
      <c r="E39">
        <f t="shared" si="12"/>
        <v>-4735252.4320242712</v>
      </c>
      <c r="F39">
        <f t="shared" si="12"/>
        <v>-3416559.010412924</v>
      </c>
      <c r="G39">
        <f t="shared" si="12"/>
        <v>9215144.0561590269</v>
      </c>
      <c r="H39">
        <f t="shared" si="12"/>
        <v>-1830779.189322887</v>
      </c>
      <c r="I39">
        <f t="shared" si="12"/>
        <v>-3681924.821110982</v>
      </c>
      <c r="J39">
        <f t="shared" si="12"/>
        <v>199298.85884650971</v>
      </c>
      <c r="K39">
        <f t="shared" si="12"/>
        <v>-4300891.5432287427</v>
      </c>
      <c r="L39">
        <f t="shared" si="12"/>
        <v>-4484565.5136539247</v>
      </c>
      <c r="M39">
        <f t="shared" si="12"/>
        <v>5825722.3416057723</v>
      </c>
      <c r="N39">
        <f t="shared" si="12"/>
        <v>-6364586.4951210748</v>
      </c>
      <c r="O39" s="138">
        <f t="shared" si="3"/>
        <v>6574613.7832379546</v>
      </c>
    </row>
    <row r="40" spans="2:20">
      <c r="B40">
        <v>2023</v>
      </c>
      <c r="C40">
        <f t="shared" ref="C40:N40" si="13">C12/C26</f>
        <v>-1718909.5011632377</v>
      </c>
      <c r="D40">
        <f t="shared" si="13"/>
        <v>-9061095.5687464084</v>
      </c>
      <c r="E40">
        <f t="shared" si="13"/>
        <v>-2489423.2527094665</v>
      </c>
      <c r="F40">
        <f t="shared" si="13"/>
        <v>-6862994.540556551</v>
      </c>
      <c r="G40">
        <f t="shared" si="13"/>
        <v>6040729.1376869157</v>
      </c>
      <c r="H40">
        <f t="shared" si="13"/>
        <v>-8447576.9230769239</v>
      </c>
      <c r="I40">
        <f t="shared" si="13"/>
        <v>1799037.0370370371</v>
      </c>
      <c r="J40">
        <f t="shared" si="13"/>
        <v>1900000</v>
      </c>
      <c r="K40">
        <f t="shared" si="13"/>
        <v>-4785851.8518518517</v>
      </c>
      <c r="L40">
        <f t="shared" si="13"/>
        <v>-2884210.5263157897</v>
      </c>
      <c r="M40">
        <f t="shared" si="13"/>
        <v>2615916.9550173013</v>
      </c>
      <c r="N40">
        <f t="shared" si="13"/>
        <v>-27990033.222591359</v>
      </c>
      <c r="O40" s="138">
        <f t="shared" si="3"/>
        <v>-22539270.648565672</v>
      </c>
    </row>
    <row r="41" spans="2:20">
      <c r="B41">
        <v>2024</v>
      </c>
      <c r="C41">
        <f t="shared" ref="C41:N42" si="14">C13/C27</f>
        <v>-4957868.0998585531</v>
      </c>
      <c r="D41">
        <f t="shared" si="14"/>
        <v>-4967741.935483871</v>
      </c>
      <c r="E41">
        <f t="shared" si="14"/>
        <v>-6530156.25</v>
      </c>
      <c r="F41">
        <f t="shared" si="14"/>
        <v>-7357963.3654144676</v>
      </c>
      <c r="G41">
        <f t="shared" si="14"/>
        <v>6792848.2972136233</v>
      </c>
      <c r="H41">
        <f t="shared" si="14"/>
        <v>-8341826.8484848486</v>
      </c>
      <c r="I41">
        <f t="shared" si="14"/>
        <v>-2846352.9411764704</v>
      </c>
      <c r="J41">
        <f t="shared" si="14"/>
        <v>-3811588.2352941176</v>
      </c>
      <c r="K41">
        <f t="shared" si="14"/>
        <v>-2929008.7463556854</v>
      </c>
      <c r="L41">
        <f t="shared" si="14"/>
        <v>-5431486.8804664724</v>
      </c>
      <c r="M41">
        <f t="shared" si="14"/>
        <v>-475600</v>
      </c>
      <c r="N41">
        <f t="shared" si="14"/>
        <v>-23358056.33802817</v>
      </c>
      <c r="O41" s="138">
        <f t="shared" si="3"/>
        <v>-25362708.202028114</v>
      </c>
    </row>
    <row r="42" spans="2:20">
      <c r="B42">
        <v>2025</v>
      </c>
      <c r="C42">
        <f t="shared" si="14"/>
        <v>-3846933.7016574582</v>
      </c>
      <c r="D42">
        <f t="shared" si="14"/>
        <v>-8495671.2328767125</v>
      </c>
      <c r="E42">
        <f t="shared" si="14"/>
        <v>-6792207.7922077924</v>
      </c>
      <c r="F42">
        <f t="shared" si="14"/>
        <v>-4479487.179487179</v>
      </c>
      <c r="G42">
        <f t="shared" si="14"/>
        <v>5880000</v>
      </c>
      <c r="H42">
        <f t="shared" si="14"/>
        <v>-8152493.8271604935</v>
      </c>
      <c r="I42">
        <f t="shared" si="14"/>
        <v>-588168.59748582693</v>
      </c>
      <c r="J42">
        <f t="shared" si="14"/>
        <v>2358658.5365853659</v>
      </c>
      <c r="K42">
        <f t="shared" si="14"/>
        <v>-7488343.4099153569</v>
      </c>
      <c r="L42">
        <f t="shared" si="14"/>
        <v>-5314261.9047619049</v>
      </c>
      <c r="M42">
        <f t="shared" si="14"/>
        <v>3988235.2941176472</v>
      </c>
      <c r="O42" s="138">
        <f>SUM(C42:H42)</f>
        <v>-25886793.733389635</v>
      </c>
    </row>
    <row r="43" spans="2:20">
      <c r="D43" s="127"/>
      <c r="E43" s="126"/>
    </row>
    <row r="44" spans="2:20">
      <c r="D44" s="127"/>
      <c r="E44" s="126"/>
    </row>
    <row r="45" spans="2:20">
      <c r="D45" s="127"/>
      <c r="E45" s="126"/>
    </row>
    <row r="46" spans="2:20">
      <c r="D46" s="127"/>
      <c r="E46" s="126"/>
    </row>
    <row r="47" spans="2:20">
      <c r="D47" s="127"/>
      <c r="E47" s="126"/>
    </row>
    <row r="48" spans="2:20">
      <c r="D48" s="127"/>
      <c r="E48" s="126"/>
    </row>
    <row r="49" spans="4:5">
      <c r="D49" s="127"/>
      <c r="E49" s="126"/>
    </row>
    <row r="50" spans="4:5">
      <c r="D50" s="127"/>
      <c r="E50" s="126"/>
    </row>
    <row r="51" spans="4:5">
      <c r="D51" s="127"/>
      <c r="E51" s="126"/>
    </row>
    <row r="52" spans="4:5">
      <c r="D52" s="127"/>
      <c r="E52" s="126"/>
    </row>
    <row r="53" spans="4:5">
      <c r="D53" s="127"/>
      <c r="E53" s="126"/>
    </row>
    <row r="54" spans="4:5">
      <c r="D54" s="127"/>
      <c r="E54" s="126"/>
    </row>
    <row r="55" spans="4:5">
      <c r="D55" s="127"/>
      <c r="E55" s="126"/>
    </row>
    <row r="56" spans="4:5">
      <c r="D56" s="127"/>
      <c r="E56" s="126"/>
    </row>
    <row r="57" spans="4:5">
      <c r="D57" s="127"/>
      <c r="E57" s="126"/>
    </row>
    <row r="58" spans="4:5">
      <c r="D58" s="127"/>
      <c r="E58" s="126"/>
    </row>
    <row r="59" spans="4:5">
      <c r="D59" s="127"/>
      <c r="E59" s="126"/>
    </row>
    <row r="60" spans="4:5">
      <c r="D60" s="127"/>
      <c r="E60" s="126"/>
    </row>
    <row r="61" spans="4:5">
      <c r="D61" s="127"/>
      <c r="E61" s="126"/>
    </row>
    <row r="62" spans="4:5">
      <c r="D62" s="127"/>
      <c r="E62" s="126"/>
    </row>
    <row r="63" spans="4:5">
      <c r="D63" s="127"/>
      <c r="E63" s="126"/>
    </row>
    <row r="64" spans="4:5">
      <c r="D64" s="127"/>
      <c r="E64" s="126"/>
    </row>
    <row r="65" spans="4:5">
      <c r="D65" s="127"/>
      <c r="E65" s="126"/>
    </row>
    <row r="66" spans="4:5">
      <c r="D66" s="127"/>
      <c r="E66" s="126"/>
    </row>
    <row r="67" spans="4:5">
      <c r="D67" s="127"/>
      <c r="E67" s="126"/>
    </row>
    <row r="68" spans="4:5">
      <c r="D68" s="127"/>
      <c r="E68" s="126"/>
    </row>
    <row r="69" spans="4:5">
      <c r="D69" s="127"/>
      <c r="E69" s="126"/>
    </row>
    <row r="70" spans="4:5">
      <c r="D70" s="127"/>
      <c r="E70" s="126"/>
    </row>
    <row r="71" spans="4:5">
      <c r="D71" s="127"/>
      <c r="E71" s="126"/>
    </row>
    <row r="72" spans="4:5">
      <c r="D72" s="127"/>
      <c r="E72" s="126"/>
    </row>
    <row r="73" spans="4:5">
      <c r="D73" s="127"/>
      <c r="E73" s="126"/>
    </row>
    <row r="74" spans="4:5">
      <c r="D74" s="127"/>
      <c r="E74" s="126"/>
    </row>
    <row r="75" spans="4:5">
      <c r="D75" s="127"/>
      <c r="E75" s="126"/>
    </row>
    <row r="76" spans="4:5">
      <c r="D76" s="127"/>
      <c r="E76" s="126"/>
    </row>
    <row r="77" spans="4:5">
      <c r="D77" s="127"/>
      <c r="E77" s="126"/>
    </row>
    <row r="78" spans="4:5">
      <c r="D78" s="127"/>
      <c r="E78" s="126"/>
    </row>
    <row r="79" spans="4:5">
      <c r="D79" s="127"/>
      <c r="E79" s="126"/>
    </row>
    <row r="80" spans="4:5">
      <c r="D80" s="127"/>
      <c r="E80" s="126"/>
    </row>
    <row r="81" spans="4:5">
      <c r="D81" s="127"/>
      <c r="E81" s="126"/>
    </row>
    <row r="82" spans="4:5">
      <c r="D82" s="127"/>
      <c r="E82" s="126"/>
    </row>
    <row r="83" spans="4:5">
      <c r="D83" s="127"/>
      <c r="E83" s="126"/>
    </row>
    <row r="84" spans="4:5">
      <c r="D84" s="127"/>
      <c r="E84" s="126"/>
    </row>
    <row r="85" spans="4:5">
      <c r="D85" s="127"/>
      <c r="E85" s="126"/>
    </row>
    <row r="86" spans="4:5">
      <c r="D86" s="127"/>
      <c r="E86" s="126"/>
    </row>
    <row r="87" spans="4:5">
      <c r="D87" s="127"/>
      <c r="E87" s="126"/>
    </row>
    <row r="88" spans="4:5">
      <c r="D88" s="127"/>
      <c r="E88" s="126"/>
    </row>
    <row r="89" spans="4:5">
      <c r="D89" s="127"/>
      <c r="E89" s="126"/>
    </row>
    <row r="90" spans="4:5">
      <c r="D90" s="127"/>
      <c r="E90" s="126"/>
    </row>
    <row r="91" spans="4:5">
      <c r="D91" s="127"/>
      <c r="E91" s="126"/>
    </row>
    <row r="92" spans="4:5">
      <c r="D92" s="127"/>
      <c r="E92" s="126"/>
    </row>
    <row r="93" spans="4:5">
      <c r="D93" s="127"/>
      <c r="E93" s="126"/>
    </row>
    <row r="94" spans="4:5">
      <c r="D94" s="127"/>
      <c r="E94" s="126"/>
    </row>
    <row r="95" spans="4:5">
      <c r="D95" s="127"/>
      <c r="E95" s="126"/>
    </row>
    <row r="96" spans="4:5">
      <c r="D96" s="127"/>
      <c r="E96" s="126"/>
    </row>
    <row r="97" spans="4:5">
      <c r="D97" s="127"/>
      <c r="E97" s="126"/>
    </row>
    <row r="98" spans="4:5">
      <c r="D98" s="127"/>
      <c r="E98" s="126"/>
    </row>
    <row r="99" spans="4:5">
      <c r="D99" s="127"/>
      <c r="E99" s="126"/>
    </row>
    <row r="100" spans="4:5">
      <c r="D100" s="127"/>
      <c r="E100" s="126"/>
    </row>
    <row r="101" spans="4:5">
      <c r="D101" s="127"/>
      <c r="E101" s="126"/>
    </row>
    <row r="102" spans="4:5">
      <c r="D102" s="127"/>
      <c r="E102" s="126"/>
    </row>
    <row r="103" spans="4:5">
      <c r="D103" s="127"/>
      <c r="E103" s="126"/>
    </row>
    <row r="104" spans="4:5">
      <c r="D104" s="127"/>
      <c r="E104" s="126"/>
    </row>
    <row r="105" spans="4:5">
      <c r="D105" s="127"/>
      <c r="E105" s="126"/>
    </row>
    <row r="106" spans="4:5">
      <c r="D106" s="127"/>
      <c r="E106" s="126"/>
    </row>
    <row r="107" spans="4:5">
      <c r="D107" s="127"/>
      <c r="E107" s="126"/>
    </row>
    <row r="108" spans="4:5">
      <c r="D108" s="127"/>
      <c r="E108" s="126"/>
    </row>
    <row r="109" spans="4:5">
      <c r="D109" s="127"/>
      <c r="E109" s="126"/>
    </row>
    <row r="110" spans="4:5">
      <c r="D110" s="127"/>
      <c r="E110" s="126"/>
    </row>
    <row r="111" spans="4:5">
      <c r="D111" s="127"/>
      <c r="E111" s="126"/>
    </row>
    <row r="112" spans="4:5">
      <c r="D112" s="127"/>
      <c r="E112" s="126"/>
    </row>
    <row r="113" spans="4:5">
      <c r="D113" s="127"/>
      <c r="E113" s="126"/>
    </row>
    <row r="114" spans="4:5">
      <c r="D114" s="127"/>
      <c r="E114" s="126"/>
    </row>
    <row r="115" spans="4:5">
      <c r="D115" s="127"/>
      <c r="E115" s="126"/>
    </row>
    <row r="116" spans="4:5">
      <c r="D116" s="127"/>
      <c r="E116" s="126"/>
    </row>
    <row r="117" spans="4:5">
      <c r="D117" s="127"/>
      <c r="E117" s="126"/>
    </row>
    <row r="118" spans="4:5">
      <c r="D118" s="127"/>
      <c r="E118" s="126"/>
    </row>
    <row r="119" spans="4:5">
      <c r="D119" s="127"/>
      <c r="E119" s="126"/>
    </row>
    <row r="120" spans="4:5">
      <c r="D120" s="127"/>
      <c r="E120" s="126"/>
    </row>
    <row r="121" spans="4:5">
      <c r="D121" s="127"/>
      <c r="E121" s="126"/>
    </row>
    <row r="122" spans="4:5">
      <c r="D122" s="127"/>
      <c r="E122" s="126"/>
    </row>
    <row r="123" spans="4:5">
      <c r="D123" s="127"/>
      <c r="E123" s="126"/>
    </row>
    <row r="124" spans="4:5">
      <c r="D124" s="127"/>
      <c r="E124" s="126"/>
    </row>
    <row r="125" spans="4:5">
      <c r="D125" s="127"/>
      <c r="E125" s="126"/>
    </row>
    <row r="126" spans="4:5">
      <c r="D126" s="127"/>
      <c r="E126" s="126"/>
    </row>
    <row r="127" spans="4:5">
      <c r="D127" s="127"/>
      <c r="E127" s="126"/>
    </row>
    <row r="128" spans="4:5">
      <c r="D128" s="127"/>
      <c r="E128" s="126"/>
    </row>
    <row r="129" spans="4:5">
      <c r="D129" s="127"/>
      <c r="E129" s="126"/>
    </row>
    <row r="130" spans="4:5">
      <c r="D130" s="127"/>
      <c r="E130" s="126"/>
    </row>
    <row r="131" spans="4:5">
      <c r="D131" s="127"/>
      <c r="E131" s="126"/>
    </row>
    <row r="132" spans="4:5">
      <c r="D132" s="127"/>
      <c r="E132" s="126"/>
    </row>
    <row r="133" spans="4:5">
      <c r="D133" s="127"/>
      <c r="E133" s="126"/>
    </row>
    <row r="134" spans="4:5">
      <c r="D134" s="127"/>
      <c r="E134" s="126"/>
    </row>
    <row r="135" spans="4:5">
      <c r="D135" s="127"/>
      <c r="E135" s="126"/>
    </row>
    <row r="136" spans="4:5">
      <c r="D136" s="127"/>
      <c r="E136" s="126"/>
    </row>
    <row r="137" spans="4:5">
      <c r="D137" s="127"/>
      <c r="E137" s="126"/>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852"/>
  <sheetViews>
    <sheetView topLeftCell="K668" zoomScale="40" zoomScaleNormal="40" workbookViewId="0">
      <selection activeCell="M887" sqref="M887"/>
    </sheetView>
  </sheetViews>
  <sheetFormatPr defaultRowHeight="15"/>
  <cols>
    <col min="1" max="1" width="11.7109375" bestFit="1" customWidth="1"/>
    <col min="2" max="2" width="19.140625" bestFit="1" customWidth="1"/>
    <col min="3" max="3" width="15.28515625" bestFit="1" customWidth="1"/>
    <col min="4" max="6" width="15.28515625" customWidth="1"/>
    <col min="7" max="8" width="15.28515625" style="100" customWidth="1"/>
    <col min="9" max="9" width="10.5703125" bestFit="1" customWidth="1"/>
    <col min="10" max="10" width="11.42578125" bestFit="1" customWidth="1"/>
    <col min="11" max="11" width="23.7109375" bestFit="1" customWidth="1"/>
    <col min="13" max="13" width="41.7109375" bestFit="1" customWidth="1"/>
    <col min="14" max="14" width="16" bestFit="1" customWidth="1"/>
    <col min="15" max="15" width="15.28515625" bestFit="1" customWidth="1"/>
    <col min="18" max="18" width="21.85546875" bestFit="1" customWidth="1"/>
    <col min="19" max="19" width="12.85546875" bestFit="1" customWidth="1"/>
    <col min="20" max="20" width="15.28515625" bestFit="1" customWidth="1"/>
  </cols>
  <sheetData>
    <row r="1" spans="1:20" hidden="1">
      <c r="A1" s="2" t="s">
        <v>360</v>
      </c>
      <c r="B1" s="75" t="s">
        <v>307</v>
      </c>
      <c r="C1" s="76" t="s">
        <v>308</v>
      </c>
      <c r="D1" s="76" t="s">
        <v>670</v>
      </c>
      <c r="E1" s="76" t="s">
        <v>671</v>
      </c>
      <c r="F1" s="76"/>
      <c r="H1" s="76"/>
      <c r="I1" s="2"/>
      <c r="J1" s="2"/>
      <c r="L1" s="2"/>
      <c r="M1" s="28" t="s">
        <v>309</v>
      </c>
      <c r="N1" s="77" t="s">
        <v>308</v>
      </c>
      <c r="R1" s="28" t="s">
        <v>310</v>
      </c>
      <c r="S1" s="76" t="s">
        <v>308</v>
      </c>
    </row>
    <row r="2" spans="1:20" hidden="1">
      <c r="A2" s="2"/>
      <c r="B2" s="2"/>
      <c r="C2" s="2"/>
      <c r="D2" s="2"/>
      <c r="E2" s="2"/>
      <c r="F2" s="2"/>
      <c r="G2" s="2"/>
      <c r="H2" s="2"/>
      <c r="I2" s="2"/>
      <c r="J2" s="2"/>
      <c r="K2" s="2"/>
      <c r="L2" s="2"/>
      <c r="M2" s="2"/>
      <c r="N2" s="2"/>
      <c r="O2" s="2"/>
      <c r="P2" s="2"/>
      <c r="Q2" s="2"/>
      <c r="R2" s="2"/>
      <c r="S2" s="2"/>
      <c r="T2" s="2"/>
    </row>
    <row r="3" spans="1:20" ht="26.25" hidden="1">
      <c r="A3" s="124" t="s">
        <v>672</v>
      </c>
      <c r="B3" s="124" t="s">
        <v>673</v>
      </c>
      <c r="E3" s="2"/>
      <c r="F3" s="2"/>
      <c r="G3" s="2"/>
      <c r="H3" s="2"/>
      <c r="I3" s="2"/>
      <c r="J3" s="2"/>
      <c r="K3" s="2"/>
      <c r="L3" s="2"/>
      <c r="M3" s="124" t="s">
        <v>674</v>
      </c>
      <c r="N3" s="2"/>
      <c r="O3" s="2"/>
      <c r="P3" s="2"/>
      <c r="Q3" s="2"/>
      <c r="R3" s="124" t="s">
        <v>675</v>
      </c>
      <c r="S3" s="2"/>
      <c r="T3" s="2"/>
    </row>
    <row r="4" spans="1:20" hidden="1">
      <c r="A4" s="125">
        <v>41999</v>
      </c>
      <c r="B4" s="124" t="s">
        <v>1556</v>
      </c>
      <c r="C4" t="str">
        <f>LEFT(B4,7)</f>
        <v>879.525</v>
      </c>
      <c r="E4" s="2"/>
      <c r="F4" s="2"/>
      <c r="G4" s="2"/>
      <c r="H4" s="2"/>
      <c r="I4" s="2"/>
      <c r="J4" s="2"/>
      <c r="K4" s="2"/>
      <c r="L4" s="2"/>
      <c r="M4" s="124" t="s">
        <v>676</v>
      </c>
      <c r="N4" s="2"/>
      <c r="O4" s="2"/>
      <c r="P4" s="2"/>
      <c r="Q4" s="2"/>
      <c r="R4" s="124" t="s">
        <v>677</v>
      </c>
      <c r="S4" s="2"/>
      <c r="T4" s="2"/>
    </row>
    <row r="5" spans="1:20" hidden="1">
      <c r="A5" s="125">
        <v>42006</v>
      </c>
      <c r="B5" s="124" t="s">
        <v>1557</v>
      </c>
      <c r="C5" t="str">
        <f t="shared" ref="C5:C51" si="0">LEFT(B5,7)</f>
        <v>875.247</v>
      </c>
      <c r="D5">
        <v>125125123421313</v>
      </c>
      <c r="E5" s="2"/>
      <c r="F5" s="2"/>
      <c r="G5" s="2"/>
      <c r="H5" s="2"/>
      <c r="I5" s="2"/>
      <c r="J5" s="2"/>
      <c r="K5" s="2"/>
      <c r="L5" s="2"/>
      <c r="M5" s="124" t="s">
        <v>678</v>
      </c>
      <c r="N5" s="2"/>
      <c r="O5" s="2"/>
      <c r="P5" s="2"/>
      <c r="Q5" s="2"/>
      <c r="R5" s="124" t="s">
        <v>679</v>
      </c>
      <c r="S5" s="2"/>
      <c r="T5" s="2"/>
    </row>
    <row r="6" spans="1:20" hidden="1">
      <c r="A6" s="125">
        <v>42013</v>
      </c>
      <c r="B6" s="124" t="s">
        <v>1558</v>
      </c>
      <c r="C6" t="str">
        <f t="shared" si="0"/>
        <v>873.982</v>
      </c>
      <c r="D6" s="10">
        <v>1526123</v>
      </c>
      <c r="E6" s="2"/>
      <c r="F6" s="2"/>
      <c r="G6" s="2"/>
      <c r="H6" s="2"/>
      <c r="I6" s="2"/>
      <c r="J6" s="2"/>
      <c r="K6" s="2"/>
      <c r="L6" s="2"/>
      <c r="M6" s="124" t="s">
        <v>680</v>
      </c>
      <c r="N6" s="2"/>
      <c r="O6" s="2"/>
      <c r="P6" s="2"/>
      <c r="Q6" s="2"/>
      <c r="R6" s="124" t="s">
        <v>681</v>
      </c>
      <c r="S6" s="2"/>
      <c r="T6" s="2"/>
    </row>
    <row r="7" spans="1:20" hidden="1">
      <c r="A7" s="125">
        <v>42020</v>
      </c>
      <c r="B7" s="124" t="s">
        <v>1559</v>
      </c>
      <c r="C7" t="str">
        <f t="shared" si="0"/>
        <v>879.552</v>
      </c>
      <c r="E7" s="2"/>
      <c r="F7" s="2"/>
      <c r="G7" s="2"/>
      <c r="H7" s="2"/>
      <c r="I7" s="2"/>
      <c r="J7" s="2"/>
      <c r="K7" s="2"/>
      <c r="L7" s="2"/>
      <c r="M7" s="124" t="s">
        <v>682</v>
      </c>
      <c r="N7" s="2"/>
      <c r="O7" s="2"/>
      <c r="P7" s="2"/>
      <c r="Q7" s="2"/>
      <c r="R7" s="124" t="s">
        <v>683</v>
      </c>
      <c r="S7" s="2"/>
      <c r="T7" s="2"/>
    </row>
    <row r="8" spans="1:20" hidden="1">
      <c r="A8" s="125">
        <v>42027</v>
      </c>
      <c r="B8" s="124" t="s">
        <v>1560</v>
      </c>
      <c r="C8" t="str">
        <f t="shared" si="0"/>
        <v>877.663</v>
      </c>
      <c r="E8" s="2"/>
      <c r="F8" s="2"/>
      <c r="G8" s="2"/>
      <c r="H8" s="2"/>
      <c r="I8" s="2"/>
      <c r="J8" s="2"/>
      <c r="K8" s="2"/>
      <c r="L8" s="2"/>
      <c r="M8" s="124" t="s">
        <v>684</v>
      </c>
      <c r="N8" s="2"/>
      <c r="O8" s="2"/>
      <c r="P8" s="2"/>
      <c r="Q8" s="2"/>
      <c r="R8" s="124" t="s">
        <v>685</v>
      </c>
      <c r="S8" s="2"/>
      <c r="T8" s="2"/>
    </row>
    <row r="9" spans="1:20" hidden="1">
      <c r="A9" s="125">
        <v>42034</v>
      </c>
      <c r="B9" s="124" t="s">
        <v>1561</v>
      </c>
      <c r="C9" t="str">
        <f t="shared" si="0"/>
        <v>887.361</v>
      </c>
      <c r="E9" s="2"/>
      <c r="F9" s="2"/>
      <c r="G9" s="2"/>
      <c r="H9" s="2"/>
      <c r="I9" s="2"/>
      <c r="J9" s="2"/>
      <c r="K9" s="2"/>
      <c r="L9" s="2"/>
      <c r="M9" s="124" t="s">
        <v>686</v>
      </c>
      <c r="N9" s="2"/>
      <c r="O9" s="2"/>
      <c r="P9" s="2"/>
      <c r="Q9" s="2"/>
      <c r="R9" s="124" t="s">
        <v>687</v>
      </c>
      <c r="S9" s="2"/>
      <c r="T9" s="2"/>
    </row>
    <row r="10" spans="1:20" hidden="1">
      <c r="A10" s="125">
        <v>42041</v>
      </c>
      <c r="B10" s="124" t="s">
        <v>1562</v>
      </c>
      <c r="C10" t="str">
        <f t="shared" si="0"/>
        <v>887.741</v>
      </c>
      <c r="E10" s="2"/>
      <c r="F10" s="2"/>
      <c r="G10" s="2"/>
      <c r="H10" s="2"/>
      <c r="I10" s="2"/>
      <c r="J10" s="2"/>
      <c r="K10" s="2"/>
      <c r="L10" s="2"/>
      <c r="M10" s="124" t="s">
        <v>688</v>
      </c>
      <c r="N10" s="2"/>
      <c r="O10" s="2"/>
      <c r="P10" s="2"/>
      <c r="Q10" s="2"/>
      <c r="R10" s="124" t="s">
        <v>689</v>
      </c>
      <c r="S10" s="2"/>
      <c r="T10" s="2"/>
    </row>
    <row r="11" spans="1:20" hidden="1">
      <c r="A11" s="125">
        <v>42048</v>
      </c>
      <c r="B11" s="124" t="s">
        <v>1563</v>
      </c>
      <c r="C11" t="str">
        <f t="shared" si="0"/>
        <v>895.163</v>
      </c>
      <c r="E11" s="2"/>
      <c r="F11" s="2"/>
      <c r="G11" s="2"/>
      <c r="H11" s="2"/>
      <c r="I11" s="2"/>
      <c r="J11" s="2"/>
      <c r="K11" s="2"/>
      <c r="L11" s="2"/>
      <c r="M11" s="124" t="s">
        <v>690</v>
      </c>
      <c r="N11" s="2"/>
      <c r="O11" s="2"/>
      <c r="P11" s="2"/>
      <c r="Q11" s="2"/>
      <c r="R11" s="124" t="s">
        <v>691</v>
      </c>
      <c r="S11" s="2"/>
      <c r="T11" s="2"/>
    </row>
    <row r="12" spans="1:20" hidden="1">
      <c r="A12" s="125">
        <v>42055</v>
      </c>
      <c r="B12" s="124" t="s">
        <v>1564</v>
      </c>
      <c r="C12" t="str">
        <f t="shared" si="0"/>
        <v>894.762</v>
      </c>
      <c r="E12" s="2"/>
      <c r="F12" s="2"/>
      <c r="G12" s="2"/>
      <c r="H12" s="2"/>
      <c r="I12" s="2"/>
      <c r="J12" s="2"/>
      <c r="K12" s="2"/>
      <c r="L12" s="2"/>
      <c r="M12" s="124" t="s">
        <v>692</v>
      </c>
      <c r="N12" s="2"/>
      <c r="O12" s="2"/>
      <c r="P12" s="2"/>
      <c r="Q12" s="2"/>
      <c r="R12" s="124" t="s">
        <v>693</v>
      </c>
      <c r="S12" s="2"/>
      <c r="T12" s="2"/>
    </row>
    <row r="13" spans="1:20" hidden="1">
      <c r="A13" s="125">
        <v>42062</v>
      </c>
      <c r="B13" s="124" t="s">
        <v>1565</v>
      </c>
      <c r="C13" t="str">
        <f t="shared" si="0"/>
        <v>903.693</v>
      </c>
      <c r="E13" s="2"/>
      <c r="F13" s="2"/>
      <c r="G13" s="2"/>
      <c r="H13" s="2"/>
      <c r="I13" s="2"/>
      <c r="J13" s="2"/>
      <c r="K13" s="2"/>
      <c r="L13" s="2"/>
      <c r="M13" s="124" t="s">
        <v>694</v>
      </c>
      <c r="N13" s="2"/>
      <c r="O13" s="2"/>
      <c r="P13" s="2"/>
      <c r="Q13" s="2"/>
      <c r="R13" s="124" t="s">
        <v>695</v>
      </c>
      <c r="S13" s="2"/>
      <c r="T13" s="2"/>
    </row>
    <row r="14" spans="1:20" hidden="1">
      <c r="A14" s="125">
        <v>42069</v>
      </c>
      <c r="B14" s="124" t="s">
        <v>1566</v>
      </c>
      <c r="C14" t="str">
        <f t="shared" si="0"/>
        <v>904.503</v>
      </c>
      <c r="E14" s="2"/>
      <c r="F14" s="2"/>
      <c r="G14" s="2"/>
      <c r="H14" s="2"/>
      <c r="I14" s="2"/>
      <c r="J14" s="2"/>
      <c r="K14" s="2"/>
      <c r="L14" s="2"/>
      <c r="M14" s="124" t="s">
        <v>696</v>
      </c>
      <c r="N14" s="2"/>
      <c r="O14" s="2"/>
      <c r="P14" s="2"/>
      <c r="Q14" s="2"/>
      <c r="R14" s="124" t="s">
        <v>697</v>
      </c>
      <c r="S14" s="2"/>
      <c r="T14" s="2"/>
    </row>
    <row r="15" spans="1:20" hidden="1">
      <c r="A15" s="125">
        <v>42076</v>
      </c>
      <c r="B15" s="124" t="s">
        <v>1567</v>
      </c>
      <c r="C15" t="str">
        <f t="shared" si="0"/>
        <v>908.704</v>
      </c>
      <c r="E15" s="2"/>
      <c r="F15" s="2"/>
      <c r="G15" s="2"/>
      <c r="H15" s="2"/>
      <c r="I15" s="2"/>
      <c r="J15" s="2"/>
      <c r="K15" s="2"/>
      <c r="L15" s="2"/>
      <c r="M15" s="124" t="s">
        <v>698</v>
      </c>
      <c r="N15" s="2"/>
      <c r="O15" s="2"/>
      <c r="P15" s="2"/>
      <c r="Q15" s="2"/>
      <c r="R15" s="124" t="s">
        <v>699</v>
      </c>
      <c r="S15" s="2"/>
      <c r="T15" s="2"/>
    </row>
    <row r="16" spans="1:20" hidden="1">
      <c r="A16" s="125">
        <v>42083</v>
      </c>
      <c r="B16" s="124" t="s">
        <v>1568</v>
      </c>
      <c r="C16" t="str">
        <f t="shared" si="0"/>
        <v>909.076</v>
      </c>
      <c r="E16" s="8"/>
      <c r="F16" s="2"/>
      <c r="G16" s="2"/>
      <c r="H16" s="2"/>
      <c r="I16" s="2"/>
      <c r="J16" s="2"/>
      <c r="K16" s="2"/>
      <c r="L16" s="2"/>
      <c r="M16" s="124" t="s">
        <v>700</v>
      </c>
      <c r="N16" s="2"/>
      <c r="O16" s="2"/>
      <c r="P16" s="2"/>
      <c r="Q16" s="2"/>
      <c r="R16" s="124" t="s">
        <v>701</v>
      </c>
      <c r="S16" s="2"/>
      <c r="T16" s="2"/>
    </row>
    <row r="17" spans="1:20" hidden="1">
      <c r="A17" s="125">
        <v>42090</v>
      </c>
      <c r="B17" s="124" t="s">
        <v>1569</v>
      </c>
      <c r="C17" t="str">
        <f t="shared" si="0"/>
        <v>918.132</v>
      </c>
      <c r="E17" s="2"/>
      <c r="F17" s="2"/>
      <c r="G17" s="2"/>
      <c r="H17" s="2"/>
      <c r="I17" s="2"/>
      <c r="J17" s="2"/>
      <c r="K17" s="2"/>
      <c r="L17" s="2"/>
      <c r="M17" s="124" t="s">
        <v>702</v>
      </c>
      <c r="N17" s="2"/>
      <c r="O17" s="2"/>
      <c r="P17" s="2"/>
      <c r="Q17" s="2"/>
      <c r="R17" s="124" t="s">
        <v>703</v>
      </c>
      <c r="S17" s="2"/>
      <c r="T17" s="2"/>
    </row>
    <row r="18" spans="1:20" hidden="1">
      <c r="A18" s="125">
        <v>42097</v>
      </c>
      <c r="B18" s="124" t="s">
        <v>1570</v>
      </c>
      <c r="C18" t="str">
        <f t="shared" si="0"/>
        <v>920.660</v>
      </c>
      <c r="E18" s="2"/>
      <c r="F18" s="2"/>
      <c r="G18" s="2"/>
      <c r="H18" s="2"/>
      <c r="I18" s="2"/>
      <c r="J18" s="2"/>
      <c r="K18" s="2"/>
      <c r="L18" s="2"/>
      <c r="M18" s="124" t="s">
        <v>704</v>
      </c>
      <c r="N18" s="2"/>
      <c r="O18" s="2"/>
      <c r="P18" s="2"/>
      <c r="Q18" s="2"/>
      <c r="R18" s="124" t="s">
        <v>705</v>
      </c>
      <c r="S18" s="2"/>
      <c r="T18" s="2"/>
    </row>
    <row r="19" spans="1:20" hidden="1">
      <c r="A19" s="125">
        <v>42104</v>
      </c>
      <c r="B19" s="124" t="s">
        <v>1571</v>
      </c>
      <c r="C19" t="str">
        <f t="shared" si="0"/>
        <v>927.577</v>
      </c>
      <c r="E19" s="2"/>
      <c r="F19" s="2"/>
      <c r="G19" s="2"/>
      <c r="H19" s="2"/>
      <c r="I19" s="2"/>
      <c r="J19" s="2"/>
      <c r="K19" s="2"/>
      <c r="L19" s="2"/>
      <c r="M19" s="124" t="s">
        <v>706</v>
      </c>
      <c r="N19" s="2"/>
      <c r="O19" s="2"/>
      <c r="P19" s="2"/>
      <c r="Q19" s="2"/>
      <c r="R19" s="124" t="s">
        <v>707</v>
      </c>
      <c r="S19" s="2"/>
      <c r="T19" s="2"/>
    </row>
    <row r="20" spans="1:20" hidden="1">
      <c r="A20" s="125">
        <v>42111</v>
      </c>
      <c r="B20" s="124" t="s">
        <v>1572</v>
      </c>
      <c r="C20" t="str">
        <f t="shared" si="0"/>
        <v>927.070</v>
      </c>
      <c r="E20" s="2"/>
      <c r="F20" s="2"/>
      <c r="G20" s="2"/>
      <c r="H20" s="2"/>
      <c r="I20" s="2"/>
      <c r="J20" s="2"/>
      <c r="K20" s="2"/>
      <c r="L20" s="2"/>
      <c r="M20" s="124" t="s">
        <v>708</v>
      </c>
      <c r="N20" s="2"/>
      <c r="O20" s="2"/>
      <c r="P20" s="2"/>
      <c r="Q20" s="2"/>
      <c r="R20" s="124" t="s">
        <v>709</v>
      </c>
      <c r="S20" s="2"/>
      <c r="T20" s="2"/>
    </row>
    <row r="21" spans="1:20" hidden="1">
      <c r="A21" s="125">
        <v>42118</v>
      </c>
      <c r="B21" s="124" t="s">
        <v>1573</v>
      </c>
      <c r="C21" t="str">
        <f t="shared" si="0"/>
        <v>929.238</v>
      </c>
      <c r="E21" s="2"/>
      <c r="F21" s="2"/>
      <c r="G21" s="2"/>
      <c r="H21" s="2"/>
      <c r="I21" s="2"/>
      <c r="J21" s="2"/>
      <c r="K21" s="2"/>
      <c r="L21" s="2"/>
      <c r="M21" s="124" t="s">
        <v>710</v>
      </c>
      <c r="N21" s="2"/>
      <c r="O21" s="2"/>
      <c r="P21" s="2"/>
      <c r="Q21" s="2"/>
      <c r="R21" s="124" t="s">
        <v>711</v>
      </c>
      <c r="S21" s="2"/>
      <c r="T21" s="2"/>
    </row>
    <row r="22" spans="1:20" hidden="1">
      <c r="A22" s="125">
        <v>42124</v>
      </c>
      <c r="B22" s="124" t="s">
        <v>1574</v>
      </c>
      <c r="C22" t="str">
        <f t="shared" si="0"/>
        <v>939.966</v>
      </c>
      <c r="E22" s="2"/>
      <c r="F22" s="2"/>
      <c r="G22" s="2"/>
      <c r="H22" s="2"/>
      <c r="I22" s="2"/>
      <c r="J22" s="2"/>
      <c r="K22" s="2"/>
      <c r="L22" s="2"/>
      <c r="M22" s="124" t="s">
        <v>712</v>
      </c>
      <c r="N22" s="2"/>
      <c r="O22" s="2"/>
      <c r="P22" s="2"/>
      <c r="Q22" s="2"/>
      <c r="R22" s="124" t="s">
        <v>713</v>
      </c>
      <c r="S22" s="2"/>
      <c r="T22" s="2"/>
    </row>
    <row r="23" spans="1:20" hidden="1">
      <c r="A23" s="125">
        <v>42132</v>
      </c>
      <c r="B23" s="124" t="s">
        <v>1575</v>
      </c>
      <c r="C23" t="str">
        <f t="shared" si="0"/>
        <v>937.076</v>
      </c>
      <c r="E23" s="2"/>
      <c r="F23" s="2"/>
      <c r="G23" s="2"/>
      <c r="H23" s="2"/>
      <c r="I23" s="2"/>
      <c r="J23" s="2"/>
      <c r="K23" s="2"/>
      <c r="L23" s="2"/>
      <c r="M23" s="124" t="s">
        <v>714</v>
      </c>
      <c r="N23" s="2"/>
      <c r="O23" s="2"/>
      <c r="P23" s="2"/>
      <c r="Q23" s="2"/>
      <c r="R23" s="124" t="s">
        <v>715</v>
      </c>
      <c r="S23" s="2"/>
      <c r="T23" s="2"/>
    </row>
    <row r="24" spans="1:20" hidden="1">
      <c r="A24" s="125">
        <v>42139</v>
      </c>
      <c r="B24" s="124" t="s">
        <v>1576</v>
      </c>
      <c r="C24" t="str">
        <f t="shared" si="0"/>
        <v>944.167</v>
      </c>
      <c r="E24" s="2"/>
      <c r="F24" s="2"/>
      <c r="G24" s="2"/>
      <c r="H24" s="2"/>
      <c r="I24" s="2"/>
      <c r="J24" s="2"/>
      <c r="K24" s="2"/>
      <c r="L24" s="2"/>
      <c r="M24" s="124" t="s">
        <v>716</v>
      </c>
      <c r="N24" s="2"/>
      <c r="O24" s="2"/>
      <c r="P24" s="2"/>
      <c r="Q24" s="2"/>
      <c r="R24" s="124" t="s">
        <v>717</v>
      </c>
      <c r="S24" s="2"/>
      <c r="T24" s="2"/>
    </row>
    <row r="25" spans="1:20" hidden="1">
      <c r="A25" s="125">
        <v>42146</v>
      </c>
      <c r="B25" s="124" t="s">
        <v>1577</v>
      </c>
      <c r="C25" t="str">
        <f t="shared" si="0"/>
        <v>942.239</v>
      </c>
      <c r="E25" s="2"/>
      <c r="F25" s="2"/>
      <c r="G25" s="2"/>
      <c r="H25" s="2"/>
      <c r="I25" s="2"/>
      <c r="J25" s="2"/>
      <c r="K25" s="2"/>
      <c r="L25" s="2"/>
      <c r="M25" s="124" t="s">
        <v>718</v>
      </c>
      <c r="N25" s="2"/>
      <c r="O25" s="2"/>
      <c r="P25" s="2"/>
      <c r="Q25" s="2"/>
      <c r="R25" s="124" t="s">
        <v>719</v>
      </c>
      <c r="S25" s="2"/>
      <c r="T25" s="2"/>
    </row>
    <row r="26" spans="1:20" hidden="1">
      <c r="A26" s="125">
        <v>42153</v>
      </c>
      <c r="B26" s="124" t="s">
        <v>1578</v>
      </c>
      <c r="C26" t="str">
        <f t="shared" si="0"/>
        <v>951.719</v>
      </c>
      <c r="E26" s="2"/>
      <c r="F26" s="2"/>
      <c r="G26" s="2"/>
      <c r="H26" s="2"/>
      <c r="I26" s="2"/>
      <c r="J26" s="2"/>
      <c r="K26" s="2"/>
      <c r="L26" s="2"/>
      <c r="M26" s="124" t="s">
        <v>720</v>
      </c>
      <c r="N26" s="2"/>
      <c r="O26" s="2"/>
      <c r="P26" s="2"/>
      <c r="Q26" s="2"/>
      <c r="R26" s="124" t="s">
        <v>721</v>
      </c>
      <c r="S26" s="2"/>
      <c r="T26" s="2"/>
    </row>
    <row r="27" spans="1:20" hidden="1">
      <c r="A27" s="125">
        <v>42160</v>
      </c>
      <c r="B27" s="124" t="s">
        <v>1579</v>
      </c>
      <c r="C27" t="str">
        <f t="shared" si="0"/>
        <v>955.534</v>
      </c>
      <c r="E27" s="2"/>
      <c r="F27" s="2"/>
      <c r="G27" s="2"/>
      <c r="H27" s="2"/>
      <c r="I27" s="2"/>
      <c r="J27" s="2"/>
      <c r="K27" s="2"/>
      <c r="L27" s="2"/>
      <c r="M27" s="124" t="s">
        <v>722</v>
      </c>
      <c r="N27" s="2"/>
      <c r="O27" s="2"/>
      <c r="P27" s="2"/>
      <c r="Q27" s="2"/>
      <c r="R27" s="124" t="s">
        <v>723</v>
      </c>
      <c r="S27" s="2"/>
      <c r="T27" s="2"/>
    </row>
    <row r="28" spans="1:20" hidden="1">
      <c r="A28" s="125">
        <v>42167</v>
      </c>
      <c r="B28" s="124" t="s">
        <v>1580</v>
      </c>
      <c r="C28" t="str">
        <f t="shared" si="0"/>
        <v>960.111</v>
      </c>
      <c r="E28" s="2"/>
      <c r="F28" s="2"/>
      <c r="G28" s="2"/>
      <c r="H28" s="2"/>
      <c r="I28" s="2"/>
      <c r="J28" s="2"/>
      <c r="K28" s="2"/>
      <c r="L28" s="2"/>
      <c r="M28" s="124" t="s">
        <v>724</v>
      </c>
      <c r="N28" s="2"/>
      <c r="O28" s="2"/>
      <c r="P28" s="2"/>
      <c r="Q28" s="2"/>
      <c r="R28" s="124" t="s">
        <v>725</v>
      </c>
      <c r="S28" s="2"/>
      <c r="T28" s="2"/>
    </row>
    <row r="29" spans="1:20" hidden="1">
      <c r="A29" s="125">
        <v>42174</v>
      </c>
      <c r="B29" s="124" t="s">
        <v>1581</v>
      </c>
      <c r="C29" t="str">
        <f t="shared" si="0"/>
        <v>958.825</v>
      </c>
      <c r="E29" s="2"/>
      <c r="F29" s="2"/>
      <c r="G29" s="2"/>
      <c r="H29" s="2"/>
      <c r="I29" s="2"/>
      <c r="J29" s="2"/>
      <c r="K29" s="2"/>
      <c r="L29" s="2"/>
      <c r="M29" s="124" t="s">
        <v>726</v>
      </c>
      <c r="N29" s="2"/>
      <c r="O29" s="2"/>
      <c r="P29" s="2"/>
      <c r="Q29" s="2"/>
      <c r="R29" s="124" t="s">
        <v>727</v>
      </c>
      <c r="S29" s="2"/>
      <c r="T29" s="2"/>
    </row>
    <row r="30" spans="1:20" hidden="1">
      <c r="A30" s="125">
        <v>42181</v>
      </c>
      <c r="B30" s="124" t="s">
        <v>1582</v>
      </c>
      <c r="C30" t="str">
        <f t="shared" si="0"/>
        <v>968.562</v>
      </c>
      <c r="E30" s="2"/>
      <c r="F30" s="2"/>
      <c r="G30" s="2"/>
      <c r="H30" s="2"/>
      <c r="I30" s="2"/>
      <c r="J30" s="2"/>
      <c r="K30" s="2"/>
      <c r="L30" s="2"/>
      <c r="M30" s="124" t="s">
        <v>728</v>
      </c>
      <c r="N30" s="2"/>
      <c r="O30" s="2"/>
      <c r="P30" s="2"/>
      <c r="Q30" s="2"/>
      <c r="R30" s="124" t="s">
        <v>729</v>
      </c>
      <c r="S30" s="2"/>
      <c r="T30" s="2"/>
    </row>
    <row r="31" spans="1:20" hidden="1">
      <c r="A31" s="125">
        <v>42188</v>
      </c>
      <c r="B31" s="124" t="s">
        <v>1583</v>
      </c>
      <c r="C31" t="str">
        <f t="shared" si="0"/>
        <v>967.337</v>
      </c>
      <c r="E31" s="2"/>
      <c r="F31" s="2"/>
      <c r="G31" s="2"/>
      <c r="H31" s="2"/>
      <c r="I31" s="2"/>
      <c r="J31" s="2"/>
      <c r="K31" s="2"/>
      <c r="L31" s="2"/>
      <c r="M31" s="124" t="s">
        <v>730</v>
      </c>
      <c r="N31" s="2"/>
      <c r="O31" s="2"/>
      <c r="P31" s="2"/>
      <c r="Q31" s="2"/>
      <c r="R31" s="124" t="s">
        <v>731</v>
      </c>
      <c r="S31" s="2"/>
      <c r="T31" s="2"/>
    </row>
    <row r="32" spans="1:20" hidden="1">
      <c r="A32" s="125">
        <v>42195</v>
      </c>
      <c r="B32" s="124" t="s">
        <v>1584</v>
      </c>
      <c r="C32" t="str">
        <f t="shared" si="0"/>
        <v>970.406</v>
      </c>
      <c r="E32" s="2"/>
      <c r="F32" s="2"/>
      <c r="G32" s="2"/>
      <c r="H32" s="2"/>
      <c r="I32" s="2"/>
      <c r="J32" s="2"/>
      <c r="K32" s="2"/>
      <c r="L32" s="2"/>
      <c r="M32" s="124" t="s">
        <v>732</v>
      </c>
      <c r="N32" s="2"/>
      <c r="O32" s="2"/>
      <c r="P32" s="2"/>
      <c r="Q32" s="2"/>
      <c r="R32" s="124" t="s">
        <v>733</v>
      </c>
      <c r="S32" s="2"/>
      <c r="T32" s="2"/>
    </row>
    <row r="33" spans="1:20" hidden="1">
      <c r="A33" s="125">
        <v>42201</v>
      </c>
      <c r="B33" s="124" t="s">
        <v>1585</v>
      </c>
      <c r="C33" t="str">
        <f t="shared" si="0"/>
        <v>967.075</v>
      </c>
      <c r="E33" s="2"/>
      <c r="F33" s="2"/>
      <c r="G33" s="2"/>
      <c r="H33" s="2"/>
      <c r="I33" s="2"/>
      <c r="J33" s="2"/>
      <c r="K33" s="2"/>
      <c r="L33" s="2"/>
      <c r="M33" s="124" t="s">
        <v>734</v>
      </c>
      <c r="N33" s="2"/>
      <c r="O33" s="2"/>
      <c r="P33" s="2"/>
      <c r="Q33" s="2"/>
      <c r="R33" s="124" t="s">
        <v>735</v>
      </c>
      <c r="S33" s="2"/>
      <c r="T33" s="2"/>
    </row>
    <row r="34" spans="1:20" hidden="1">
      <c r="A34" s="125">
        <v>42209</v>
      </c>
      <c r="B34" s="124" t="s">
        <v>1586</v>
      </c>
      <c r="C34" t="str">
        <f t="shared" si="0"/>
        <v>968.301</v>
      </c>
      <c r="E34" s="2"/>
      <c r="F34" s="2"/>
      <c r="G34" s="2"/>
      <c r="H34" s="2"/>
      <c r="I34" s="2"/>
      <c r="J34" s="2"/>
      <c r="K34" s="2"/>
      <c r="L34" s="2"/>
      <c r="M34" s="124" t="s">
        <v>736</v>
      </c>
      <c r="N34" s="2"/>
      <c r="O34" s="2"/>
      <c r="P34" s="2"/>
      <c r="Q34" s="2"/>
      <c r="R34" s="124" t="s">
        <v>737</v>
      </c>
      <c r="S34" s="2"/>
      <c r="T34" s="2"/>
    </row>
    <row r="35" spans="1:20" hidden="1">
      <c r="A35" s="125">
        <v>42216</v>
      </c>
      <c r="B35" s="124" t="s">
        <v>1587</v>
      </c>
      <c r="C35" t="str">
        <f t="shared" si="0"/>
        <v>987.248</v>
      </c>
      <c r="E35" s="2"/>
      <c r="F35" s="2"/>
      <c r="G35" s="2"/>
      <c r="H35" s="2"/>
      <c r="I35" s="2"/>
      <c r="J35" s="2"/>
      <c r="K35" s="2"/>
      <c r="L35" s="2"/>
      <c r="M35" s="124" t="s">
        <v>738</v>
      </c>
      <c r="N35" s="2"/>
      <c r="O35" s="2"/>
      <c r="P35" s="2"/>
      <c r="Q35" s="2"/>
      <c r="R35" s="124" t="s">
        <v>739</v>
      </c>
      <c r="S35" s="2"/>
      <c r="T35" s="2"/>
    </row>
    <row r="36" spans="1:20" hidden="1">
      <c r="A36" s="125">
        <v>42223</v>
      </c>
      <c r="B36" s="124" t="s">
        <v>1588</v>
      </c>
      <c r="C36" t="str">
        <f t="shared" si="0"/>
        <v>975.192</v>
      </c>
      <c r="E36" s="2"/>
      <c r="F36" s="2"/>
      <c r="G36" s="2"/>
      <c r="H36" s="2"/>
      <c r="I36" s="2"/>
      <c r="J36" s="2"/>
      <c r="K36" s="2"/>
      <c r="L36" s="2"/>
      <c r="M36" s="124" t="s">
        <v>740</v>
      </c>
      <c r="N36" s="2"/>
      <c r="O36" s="2"/>
      <c r="P36" s="2"/>
      <c r="Q36" s="2"/>
      <c r="R36" s="124" t="s">
        <v>741</v>
      </c>
      <c r="S36" s="2"/>
      <c r="T36" s="2"/>
    </row>
    <row r="37" spans="1:20" hidden="1">
      <c r="A37" s="125">
        <v>42230</v>
      </c>
      <c r="B37" s="124" t="s">
        <v>1589</v>
      </c>
      <c r="C37" t="str">
        <f t="shared" si="0"/>
        <v>977.650</v>
      </c>
      <c r="E37" s="2"/>
      <c r="F37" s="2"/>
      <c r="G37" s="2"/>
      <c r="H37" s="2"/>
      <c r="I37" s="2"/>
      <c r="J37" s="2"/>
      <c r="K37" s="2"/>
      <c r="L37" s="2"/>
      <c r="M37" s="124" t="s">
        <v>742</v>
      </c>
      <c r="N37" s="2"/>
      <c r="O37" s="2"/>
      <c r="P37" s="2"/>
      <c r="Q37" s="2"/>
      <c r="R37" s="124" t="s">
        <v>743</v>
      </c>
      <c r="S37" s="2"/>
      <c r="T37" s="2"/>
    </row>
    <row r="38" spans="1:20" hidden="1">
      <c r="A38" s="125">
        <v>42237</v>
      </c>
      <c r="B38" s="124" t="s">
        <v>1590</v>
      </c>
      <c r="C38" t="str">
        <f t="shared" si="0"/>
        <v>978.855</v>
      </c>
      <c r="E38" s="2"/>
      <c r="F38" s="2"/>
      <c r="G38" s="2"/>
      <c r="H38" s="2"/>
      <c r="I38" s="2"/>
      <c r="J38" s="2"/>
      <c r="K38" s="2"/>
      <c r="L38" s="2"/>
      <c r="M38" s="124" t="s">
        <v>744</v>
      </c>
      <c r="N38" s="2"/>
      <c r="O38" s="2"/>
      <c r="P38" s="2"/>
      <c r="Q38" s="2"/>
      <c r="R38" s="124" t="s">
        <v>745</v>
      </c>
      <c r="S38" s="2"/>
      <c r="T38" s="2"/>
    </row>
    <row r="39" spans="1:20" hidden="1">
      <c r="A39" s="125">
        <v>42244</v>
      </c>
      <c r="B39" s="124" t="s">
        <v>1591</v>
      </c>
      <c r="C39" t="str">
        <f t="shared" si="0"/>
        <v>984.923</v>
      </c>
      <c r="E39" s="2"/>
      <c r="F39" s="2"/>
      <c r="G39" s="2"/>
      <c r="H39" s="2"/>
      <c r="I39" s="2"/>
      <c r="J39" s="2"/>
      <c r="K39" s="2"/>
      <c r="L39" s="2"/>
      <c r="M39" s="124" t="s">
        <v>746</v>
      </c>
      <c r="N39" s="2"/>
      <c r="O39" s="2"/>
      <c r="P39" s="2"/>
      <c r="Q39" s="2"/>
      <c r="R39" s="124" t="s">
        <v>747</v>
      </c>
      <c r="S39" s="2"/>
      <c r="T39" s="2"/>
    </row>
    <row r="40" spans="1:20" hidden="1">
      <c r="A40" s="125">
        <v>42251</v>
      </c>
      <c r="B40" s="124" t="s">
        <v>1592</v>
      </c>
      <c r="C40" t="str">
        <f t="shared" si="0"/>
        <v>983.802</v>
      </c>
      <c r="E40" s="2"/>
      <c r="F40" s="2"/>
      <c r="G40" s="2"/>
      <c r="H40" s="2"/>
      <c r="I40" s="2"/>
      <c r="J40" s="2"/>
      <c r="K40" s="2"/>
      <c r="L40" s="2"/>
      <c r="M40" s="124" t="s">
        <v>748</v>
      </c>
      <c r="N40" s="2"/>
      <c r="O40" s="2"/>
      <c r="P40" s="2"/>
      <c r="Q40" s="2"/>
      <c r="R40" s="124" t="s">
        <v>749</v>
      </c>
      <c r="S40" s="2"/>
      <c r="T40" s="2"/>
    </row>
    <row r="41" spans="1:20" hidden="1">
      <c r="A41" s="125">
        <v>42258</v>
      </c>
      <c r="B41" s="124" t="s">
        <v>1593</v>
      </c>
      <c r="C41" t="str">
        <f t="shared" si="0"/>
        <v>988.554</v>
      </c>
      <c r="E41" s="2"/>
      <c r="F41" s="2"/>
      <c r="G41" s="2"/>
      <c r="H41" s="2"/>
      <c r="I41" s="2"/>
      <c r="J41" s="2"/>
      <c r="K41" s="2"/>
      <c r="L41" s="2"/>
      <c r="M41" s="124" t="s">
        <v>750</v>
      </c>
      <c r="N41" s="2"/>
      <c r="O41" s="2"/>
      <c r="P41" s="2"/>
      <c r="Q41" s="2"/>
      <c r="R41" s="124" t="s">
        <v>751</v>
      </c>
      <c r="S41" s="2"/>
      <c r="T41" s="2"/>
    </row>
    <row r="42" spans="1:20" hidden="1">
      <c r="A42" s="125">
        <v>42265</v>
      </c>
      <c r="B42" s="124" t="s">
        <v>1594</v>
      </c>
      <c r="C42" t="str">
        <f t="shared" si="0"/>
        <v>988.216</v>
      </c>
      <c r="E42" s="2"/>
      <c r="F42" s="2"/>
      <c r="G42" s="2"/>
      <c r="H42" s="2"/>
      <c r="I42" s="2"/>
      <c r="J42" s="2"/>
      <c r="K42" s="2"/>
      <c r="L42" s="2"/>
      <c r="M42" s="124" t="s">
        <v>752</v>
      </c>
      <c r="N42" s="2"/>
      <c r="O42" s="2"/>
      <c r="P42" s="2"/>
      <c r="Q42" s="2"/>
      <c r="R42" s="124" t="s">
        <v>753</v>
      </c>
      <c r="S42" s="2"/>
      <c r="T42" s="2"/>
    </row>
    <row r="43" spans="1:20" hidden="1">
      <c r="A43" s="125">
        <v>42270</v>
      </c>
      <c r="B43" s="124" t="s">
        <v>1595</v>
      </c>
      <c r="C43" t="str">
        <f t="shared" si="0"/>
        <v>985.444</v>
      </c>
      <c r="E43" s="2"/>
      <c r="F43" s="2"/>
      <c r="G43" s="2"/>
      <c r="H43" s="2"/>
      <c r="I43" s="2"/>
      <c r="J43" s="2"/>
      <c r="K43" s="2"/>
      <c r="L43" s="2"/>
      <c r="M43" s="124" t="s">
        <v>754</v>
      </c>
      <c r="N43" s="2"/>
      <c r="O43" s="2"/>
      <c r="P43" s="2"/>
      <c r="Q43" s="2"/>
      <c r="R43" s="124" t="s">
        <v>755</v>
      </c>
      <c r="S43" s="2"/>
      <c r="T43" s="2"/>
    </row>
    <row r="44" spans="1:20" hidden="1">
      <c r="A44" s="125">
        <v>42279</v>
      </c>
      <c r="B44" s="124" t="s">
        <v>1596</v>
      </c>
      <c r="C44" t="str">
        <f t="shared" si="0"/>
        <v>986.572</v>
      </c>
      <c r="E44" s="2"/>
      <c r="F44" s="2"/>
      <c r="G44" s="2"/>
      <c r="H44" s="2"/>
      <c r="I44" s="2"/>
      <c r="J44" s="2"/>
      <c r="K44" s="2"/>
      <c r="L44" s="2"/>
      <c r="M44" s="124" t="s">
        <v>756</v>
      </c>
      <c r="N44" s="2"/>
      <c r="O44" s="2"/>
      <c r="P44" s="2"/>
      <c r="Q44" s="2"/>
      <c r="R44" s="124" t="s">
        <v>757</v>
      </c>
      <c r="S44" s="2"/>
      <c r="T44" s="2"/>
    </row>
    <row r="45" spans="1:20" hidden="1">
      <c r="A45" s="125">
        <v>42286</v>
      </c>
      <c r="B45" s="124" t="s">
        <v>1597</v>
      </c>
      <c r="C45" t="str">
        <f t="shared" si="0"/>
        <v>988.419</v>
      </c>
      <c r="E45" s="2"/>
      <c r="F45" s="2"/>
      <c r="G45" s="2"/>
      <c r="H45" s="2"/>
      <c r="I45" s="2"/>
      <c r="J45" s="2"/>
      <c r="K45" s="2"/>
      <c r="L45" s="2"/>
      <c r="M45" s="124" t="s">
        <v>758</v>
      </c>
      <c r="N45" s="2"/>
      <c r="O45" s="2"/>
      <c r="P45" s="2"/>
      <c r="Q45" s="2"/>
      <c r="R45" s="124" t="s">
        <v>759</v>
      </c>
      <c r="S45" s="2"/>
      <c r="T45" s="2"/>
    </row>
    <row r="46" spans="1:20" hidden="1">
      <c r="A46" s="125">
        <v>42293</v>
      </c>
      <c r="B46" s="124" t="s">
        <v>1598</v>
      </c>
      <c r="C46" t="str">
        <f t="shared" si="0"/>
        <v>989.439</v>
      </c>
      <c r="E46" s="2"/>
      <c r="F46" s="2"/>
      <c r="G46" s="2"/>
      <c r="H46" s="2"/>
      <c r="I46" s="2"/>
      <c r="J46" s="2"/>
      <c r="K46" s="2"/>
      <c r="L46" s="2"/>
      <c r="M46" s="124" t="s">
        <v>760</v>
      </c>
      <c r="N46" s="2"/>
      <c r="O46" s="2"/>
      <c r="P46" s="2"/>
      <c r="Q46" s="2"/>
      <c r="R46" s="124" t="s">
        <v>761</v>
      </c>
      <c r="S46" s="2"/>
      <c r="T46" s="2"/>
    </row>
    <row r="47" spans="1:20" hidden="1">
      <c r="A47" s="125">
        <v>42300</v>
      </c>
      <c r="B47" s="124" t="s">
        <v>1599</v>
      </c>
      <c r="C47" t="str">
        <f t="shared" si="0"/>
        <v>988.469</v>
      </c>
      <c r="E47" s="2"/>
      <c r="F47" s="2"/>
      <c r="G47" s="2"/>
      <c r="H47" s="2"/>
      <c r="I47" s="2"/>
      <c r="J47" s="2"/>
      <c r="K47" s="2"/>
      <c r="L47" s="2"/>
      <c r="M47" s="124" t="s">
        <v>762</v>
      </c>
      <c r="N47" s="2"/>
      <c r="O47" s="2"/>
      <c r="P47" s="2"/>
      <c r="Q47" s="2"/>
      <c r="R47" s="124" t="s">
        <v>763</v>
      </c>
      <c r="S47" s="2"/>
      <c r="T47" s="2"/>
    </row>
    <row r="48" spans="1:20" hidden="1">
      <c r="A48" s="125">
        <v>42307</v>
      </c>
      <c r="B48" s="124" t="s">
        <v>1600</v>
      </c>
      <c r="C48" t="str">
        <f t="shared" si="0"/>
        <v>995.664</v>
      </c>
      <c r="E48" s="2"/>
      <c r="F48" s="2"/>
      <c r="G48" s="2"/>
      <c r="H48" s="2"/>
      <c r="I48" s="2"/>
      <c r="J48" s="2"/>
      <c r="K48" s="2"/>
      <c r="L48" s="2"/>
      <c r="M48" s="124" t="s">
        <v>764</v>
      </c>
      <c r="N48" s="2"/>
      <c r="O48" s="2"/>
      <c r="P48" s="2"/>
      <c r="Q48" s="2"/>
      <c r="R48" s="124" t="s">
        <v>765</v>
      </c>
      <c r="S48" s="2"/>
      <c r="T48" s="2"/>
    </row>
    <row r="49" spans="1:20" hidden="1">
      <c r="A49" s="125">
        <v>42314</v>
      </c>
      <c r="B49" s="124" t="s">
        <v>1601</v>
      </c>
      <c r="C49" t="str">
        <f t="shared" si="0"/>
        <v>990.230</v>
      </c>
      <c r="E49" s="2"/>
      <c r="F49" s="2"/>
      <c r="G49" s="2"/>
      <c r="H49" s="2"/>
      <c r="I49" s="2"/>
      <c r="J49" s="2"/>
      <c r="K49" s="2"/>
      <c r="L49" s="2"/>
      <c r="M49" s="124" t="s">
        <v>766</v>
      </c>
      <c r="N49" s="2"/>
      <c r="O49" s="2"/>
      <c r="P49" s="2"/>
      <c r="Q49" s="2"/>
      <c r="R49" s="124" t="s">
        <v>767</v>
      </c>
      <c r="S49" s="2"/>
      <c r="T49" s="2"/>
    </row>
    <row r="50" spans="1:20" hidden="1">
      <c r="A50" s="125">
        <v>42321</v>
      </c>
      <c r="B50" s="124" t="s">
        <v>1602</v>
      </c>
      <c r="C50" t="str">
        <f t="shared" si="0"/>
        <v>994.242</v>
      </c>
      <c r="E50" s="2"/>
      <c r="F50" s="2"/>
      <c r="G50" s="2"/>
      <c r="H50" s="2"/>
      <c r="I50" s="2"/>
      <c r="J50" s="2"/>
      <c r="K50" s="2"/>
      <c r="L50" s="2"/>
      <c r="M50" s="124" t="s">
        <v>768</v>
      </c>
      <c r="N50" s="2"/>
      <c r="O50" s="2"/>
      <c r="P50" s="2"/>
      <c r="Q50" s="2"/>
      <c r="R50" s="124" t="s">
        <v>769</v>
      </c>
      <c r="S50" s="2"/>
      <c r="T50" s="2"/>
    </row>
    <row r="51" spans="1:20" hidden="1">
      <c r="A51" s="125">
        <v>42328</v>
      </c>
      <c r="B51" s="124" t="s">
        <v>1603</v>
      </c>
      <c r="C51" t="str">
        <f t="shared" si="0"/>
        <v>994.073</v>
      </c>
      <c r="E51" s="2"/>
      <c r="F51" s="2"/>
      <c r="G51" s="2"/>
      <c r="H51" s="2"/>
      <c r="I51" s="2"/>
      <c r="J51" s="2"/>
      <c r="K51" s="2"/>
      <c r="L51" s="2"/>
      <c r="M51" s="124" t="s">
        <v>770</v>
      </c>
      <c r="N51" s="2"/>
      <c r="O51" s="2"/>
      <c r="P51" s="2"/>
      <c r="Q51" s="2"/>
      <c r="R51" s="124" t="s">
        <v>771</v>
      </c>
      <c r="S51" s="2"/>
      <c r="T51" s="2"/>
    </row>
    <row r="52" spans="1:20" hidden="1">
      <c r="A52" s="125">
        <v>42335</v>
      </c>
      <c r="B52" s="124" t="s">
        <v>1604</v>
      </c>
      <c r="C52" t="str">
        <f>LEFT(B52,9)</f>
        <v>1.004.281</v>
      </c>
      <c r="E52" s="2"/>
      <c r="F52" s="2"/>
      <c r="G52" s="2"/>
      <c r="H52" s="2"/>
      <c r="I52" s="2"/>
      <c r="J52" s="2"/>
      <c r="K52" s="2"/>
      <c r="L52" s="2"/>
      <c r="M52" s="124" t="s">
        <v>772</v>
      </c>
      <c r="N52" s="2"/>
      <c r="O52" s="2"/>
      <c r="P52" s="2"/>
      <c r="Q52" s="2"/>
      <c r="R52" s="124" t="s">
        <v>773</v>
      </c>
      <c r="S52" s="2"/>
      <c r="T52" s="2"/>
    </row>
    <row r="53" spans="1:20" hidden="1">
      <c r="A53" s="125">
        <v>42342</v>
      </c>
      <c r="B53" s="124" t="s">
        <v>1605</v>
      </c>
      <c r="C53" t="str">
        <f>LEFT(B53,7)</f>
        <v>999.375</v>
      </c>
      <c r="E53" s="2"/>
      <c r="F53" s="2"/>
      <c r="G53" s="2"/>
      <c r="H53" s="2"/>
      <c r="I53" s="2"/>
      <c r="J53" s="2"/>
      <c r="K53" s="2"/>
      <c r="L53" s="2"/>
      <c r="M53" s="124" t="s">
        <v>774</v>
      </c>
      <c r="N53" s="2"/>
      <c r="O53" s="2"/>
      <c r="P53" s="2"/>
      <c r="Q53" s="2"/>
      <c r="R53" s="124" t="s">
        <v>775</v>
      </c>
      <c r="S53" s="2"/>
      <c r="T53" s="2"/>
    </row>
    <row r="54" spans="1:20" hidden="1">
      <c r="A54" s="125">
        <v>42349</v>
      </c>
      <c r="B54" s="124" t="s">
        <v>1606</v>
      </c>
      <c r="C54" t="str">
        <f>LEFT(B54,9)</f>
        <v>1.003.475</v>
      </c>
      <c r="E54" s="2"/>
      <c r="F54" s="2"/>
      <c r="G54" s="2"/>
      <c r="H54" s="2"/>
      <c r="I54" s="2"/>
      <c r="J54" s="2"/>
      <c r="K54" s="2"/>
      <c r="L54" s="2"/>
      <c r="M54" s="124" t="s">
        <v>776</v>
      </c>
      <c r="N54" s="2"/>
      <c r="O54" s="2"/>
      <c r="P54" s="2"/>
      <c r="Q54" s="2"/>
      <c r="R54" s="124" t="s">
        <v>777</v>
      </c>
      <c r="S54" s="2"/>
      <c r="T54" s="2"/>
    </row>
    <row r="55" spans="1:20" hidden="1">
      <c r="A55" s="125">
        <v>42356</v>
      </c>
      <c r="B55" s="124" t="s">
        <v>1607</v>
      </c>
      <c r="C55" t="str">
        <f t="shared" ref="C55:C118" si="1">LEFT(B55,9)</f>
        <v>1.003.172</v>
      </c>
      <c r="E55" s="2"/>
      <c r="F55" s="2"/>
      <c r="G55" s="2"/>
      <c r="H55" s="2"/>
      <c r="I55" s="2"/>
      <c r="J55" s="2"/>
      <c r="K55" s="2"/>
      <c r="L55" s="2"/>
      <c r="M55" s="124" t="s">
        <v>778</v>
      </c>
      <c r="N55" s="2"/>
      <c r="O55" s="2"/>
      <c r="P55" s="2"/>
      <c r="Q55" s="2"/>
      <c r="R55" s="124" t="s">
        <v>779</v>
      </c>
      <c r="S55" s="2"/>
      <c r="T55" s="2"/>
    </row>
    <row r="56" spans="1:20" hidden="1">
      <c r="A56" s="125">
        <v>42363</v>
      </c>
      <c r="B56" s="124" t="s">
        <v>1608</v>
      </c>
      <c r="C56" t="str">
        <f t="shared" si="1"/>
        <v>1.005.945</v>
      </c>
      <c r="D56" s="100">
        <f>(B56-B5)/B5</f>
        <v>0.14932620736640087</v>
      </c>
      <c r="E56" s="2"/>
      <c r="F56" s="2"/>
      <c r="G56" s="2"/>
      <c r="H56" s="2"/>
      <c r="I56" s="2"/>
      <c r="J56" s="2"/>
      <c r="K56" s="2"/>
      <c r="L56" s="2"/>
      <c r="M56" s="124" t="s">
        <v>780</v>
      </c>
      <c r="N56" s="2"/>
      <c r="O56" s="2"/>
      <c r="P56" s="2"/>
      <c r="Q56" s="2"/>
      <c r="R56" s="124" t="s">
        <v>781</v>
      </c>
      <c r="S56" s="2"/>
      <c r="T56" s="2"/>
    </row>
    <row r="57" spans="1:20" hidden="1">
      <c r="A57" s="125">
        <v>42369</v>
      </c>
      <c r="B57" s="124" t="s">
        <v>1609</v>
      </c>
      <c r="C57" t="str">
        <f t="shared" si="1"/>
        <v>1.013.426</v>
      </c>
      <c r="E57" s="2"/>
      <c r="F57" s="2"/>
      <c r="G57" s="2"/>
      <c r="H57" s="2"/>
      <c r="I57" s="2"/>
      <c r="J57" s="2"/>
      <c r="K57" s="2"/>
      <c r="L57" s="2"/>
      <c r="M57" s="124" t="s">
        <v>782</v>
      </c>
      <c r="N57" s="2"/>
      <c r="O57" s="2"/>
      <c r="P57" s="2"/>
      <c r="Q57" s="2"/>
      <c r="R57" s="124" t="s">
        <v>783</v>
      </c>
      <c r="S57" s="2"/>
      <c r="T57" s="2"/>
    </row>
    <row r="58" spans="1:20" hidden="1">
      <c r="A58" s="125">
        <v>42377</v>
      </c>
      <c r="B58" s="124" t="s">
        <v>1610</v>
      </c>
      <c r="C58" t="str">
        <f t="shared" si="1"/>
        <v>1.004.185</v>
      </c>
      <c r="E58" s="2"/>
      <c r="F58" s="2"/>
      <c r="G58" s="2"/>
      <c r="H58" s="2"/>
      <c r="I58" s="2"/>
      <c r="J58" s="2"/>
      <c r="K58" s="2"/>
      <c r="L58" s="2"/>
      <c r="M58" s="124" t="s">
        <v>784</v>
      </c>
      <c r="N58" s="2"/>
      <c r="O58" s="2"/>
      <c r="P58" s="2"/>
      <c r="Q58" s="2"/>
      <c r="R58" s="124" t="s">
        <v>785</v>
      </c>
      <c r="S58" s="2"/>
      <c r="T58" s="2"/>
    </row>
    <row r="59" spans="1:20" hidden="1">
      <c r="A59" s="125">
        <v>42384</v>
      </c>
      <c r="B59" s="124" t="s">
        <v>1611</v>
      </c>
      <c r="C59" t="str">
        <f t="shared" si="1"/>
        <v>1.011.515</v>
      </c>
      <c r="E59" s="2"/>
      <c r="F59" s="2"/>
      <c r="G59" s="2"/>
      <c r="H59" s="2"/>
      <c r="I59" s="2"/>
      <c r="J59" s="2"/>
      <c r="K59" s="2"/>
      <c r="L59" s="2"/>
      <c r="M59" s="124" t="s">
        <v>786</v>
      </c>
      <c r="N59" s="2"/>
      <c r="O59" s="2"/>
      <c r="P59" s="2"/>
      <c r="Q59" s="2"/>
      <c r="R59" s="124" t="s">
        <v>787</v>
      </c>
      <c r="S59" s="2"/>
      <c r="T59" s="2"/>
    </row>
    <row r="60" spans="1:20" hidden="1">
      <c r="A60" s="125">
        <v>42391</v>
      </c>
      <c r="B60" s="124" t="s">
        <v>1612</v>
      </c>
      <c r="C60" t="str">
        <f t="shared" si="1"/>
        <v>1.006.860</v>
      </c>
      <c r="E60" s="2"/>
      <c r="F60" s="2"/>
      <c r="G60" s="2"/>
      <c r="H60" s="2"/>
      <c r="I60" s="2"/>
      <c r="J60" s="2"/>
      <c r="K60" s="2"/>
      <c r="L60" s="2"/>
      <c r="M60" s="124" t="s">
        <v>788</v>
      </c>
      <c r="N60" s="2"/>
      <c r="O60" s="2"/>
      <c r="P60" s="2"/>
      <c r="Q60" s="2"/>
      <c r="R60" s="124" t="s">
        <v>789</v>
      </c>
      <c r="S60" s="2"/>
      <c r="T60" s="2"/>
    </row>
    <row r="61" spans="1:20" hidden="1">
      <c r="A61" s="125">
        <v>42398</v>
      </c>
      <c r="B61" s="124" t="s">
        <v>1613</v>
      </c>
      <c r="C61" t="str">
        <f t="shared" si="1"/>
        <v>1.015.749</v>
      </c>
      <c r="E61" s="2"/>
      <c r="F61" s="2"/>
      <c r="G61" s="2"/>
      <c r="H61" s="2"/>
      <c r="I61" s="2"/>
      <c r="J61" s="2"/>
      <c r="K61" s="2"/>
      <c r="L61" s="2"/>
      <c r="M61" s="124" t="s">
        <v>790</v>
      </c>
      <c r="N61" s="2"/>
      <c r="O61" s="2"/>
      <c r="P61" s="2"/>
      <c r="Q61" s="2"/>
      <c r="R61" s="124" t="s">
        <v>791</v>
      </c>
      <c r="S61" s="2"/>
      <c r="T61" s="2"/>
    </row>
    <row r="62" spans="1:20" hidden="1">
      <c r="A62" s="125">
        <v>42405</v>
      </c>
      <c r="B62" s="124" t="s">
        <v>1614</v>
      </c>
      <c r="C62" t="str">
        <f t="shared" si="1"/>
        <v>1.014.908</v>
      </c>
      <c r="E62" s="2"/>
      <c r="F62" s="2"/>
      <c r="G62" s="2"/>
      <c r="H62" s="2"/>
      <c r="I62" s="2"/>
      <c r="J62" s="2"/>
      <c r="K62" s="2"/>
      <c r="L62" s="2"/>
      <c r="M62" s="124" t="s">
        <v>792</v>
      </c>
      <c r="N62" s="2"/>
      <c r="O62" s="2"/>
      <c r="P62" s="2"/>
      <c r="Q62" s="2"/>
      <c r="R62" s="124" t="s">
        <v>793</v>
      </c>
      <c r="S62" s="2"/>
      <c r="T62" s="2"/>
    </row>
    <row r="63" spans="1:20" hidden="1">
      <c r="A63" s="125">
        <v>42412</v>
      </c>
      <c r="B63" s="124" t="s">
        <v>1615</v>
      </c>
      <c r="C63" t="str">
        <f t="shared" si="1"/>
        <v>1.018.498</v>
      </c>
      <c r="E63" s="2"/>
      <c r="F63" s="2"/>
      <c r="G63" s="2"/>
      <c r="H63" s="2"/>
      <c r="I63" s="2"/>
      <c r="J63" s="2"/>
      <c r="K63" s="2"/>
      <c r="L63" s="2"/>
      <c r="M63" s="124" t="s">
        <v>794</v>
      </c>
      <c r="N63" s="2"/>
      <c r="O63" s="2"/>
      <c r="P63" s="2"/>
      <c r="Q63" s="2"/>
      <c r="R63" s="124" t="s">
        <v>795</v>
      </c>
      <c r="S63" s="2"/>
      <c r="T63" s="2"/>
    </row>
    <row r="64" spans="1:20" hidden="1">
      <c r="A64" s="125">
        <v>42419</v>
      </c>
      <c r="B64" s="124" t="s">
        <v>1616</v>
      </c>
      <c r="C64" t="str">
        <f t="shared" si="1"/>
        <v>1.018.284</v>
      </c>
      <c r="E64" s="2"/>
      <c r="F64" s="2"/>
      <c r="G64" s="2"/>
      <c r="H64" s="2"/>
      <c r="I64" s="2"/>
      <c r="J64" s="2"/>
      <c r="K64" s="2"/>
      <c r="L64" s="2"/>
      <c r="M64" s="124" t="s">
        <v>796</v>
      </c>
      <c r="N64" s="2"/>
      <c r="O64" s="2"/>
      <c r="P64" s="2"/>
      <c r="Q64" s="2"/>
      <c r="R64" s="124" t="s">
        <v>797</v>
      </c>
      <c r="S64" s="2"/>
      <c r="T64" s="2"/>
    </row>
    <row r="65" spans="1:20" hidden="1">
      <c r="A65" s="125">
        <v>42426</v>
      </c>
      <c r="B65" s="124" t="s">
        <v>1617</v>
      </c>
      <c r="C65" t="str">
        <f t="shared" si="1"/>
        <v>1.025.740</v>
      </c>
      <c r="E65" s="2"/>
      <c r="F65" s="2"/>
      <c r="G65" s="2"/>
      <c r="H65" s="2"/>
      <c r="I65" s="2"/>
      <c r="J65" s="2"/>
      <c r="K65" s="2"/>
      <c r="L65" s="2"/>
      <c r="M65" s="124" t="s">
        <v>798</v>
      </c>
      <c r="N65" s="2"/>
      <c r="O65" s="2"/>
      <c r="P65" s="2"/>
      <c r="Q65" s="2"/>
      <c r="R65" s="124" t="s">
        <v>799</v>
      </c>
      <c r="S65" s="2"/>
      <c r="T65" s="2"/>
    </row>
    <row r="66" spans="1:20" hidden="1">
      <c r="A66" s="125">
        <v>42433</v>
      </c>
      <c r="B66" s="124" t="s">
        <v>1618</v>
      </c>
      <c r="C66" t="str">
        <f t="shared" si="1"/>
        <v>1.021.228</v>
      </c>
      <c r="E66" s="2"/>
      <c r="F66" s="2"/>
      <c r="G66" s="2"/>
      <c r="H66" s="2"/>
      <c r="I66" s="2"/>
      <c r="J66" s="2"/>
      <c r="K66" s="2"/>
      <c r="L66" s="2"/>
      <c r="M66" s="124" t="s">
        <v>800</v>
      </c>
      <c r="N66" s="2"/>
      <c r="O66" s="2"/>
      <c r="P66" s="2"/>
      <c r="Q66" s="2"/>
      <c r="R66" s="124" t="s">
        <v>801</v>
      </c>
      <c r="S66" s="2"/>
      <c r="T66" s="2"/>
    </row>
    <row r="67" spans="1:20" hidden="1">
      <c r="A67" s="125">
        <v>42440</v>
      </c>
      <c r="B67" s="124" t="s">
        <v>1619</v>
      </c>
      <c r="C67" t="str">
        <f t="shared" si="1"/>
        <v>1.024.583</v>
      </c>
      <c r="E67" s="2"/>
      <c r="F67" s="2"/>
      <c r="G67" s="2"/>
      <c r="H67" s="2"/>
      <c r="I67" s="2"/>
      <c r="J67" s="2"/>
      <c r="K67" s="2"/>
      <c r="L67" s="2"/>
      <c r="M67" s="124" t="s">
        <v>802</v>
      </c>
      <c r="N67" s="2"/>
      <c r="O67" s="2"/>
      <c r="P67" s="2"/>
      <c r="Q67" s="2"/>
      <c r="R67" s="124" t="s">
        <v>803</v>
      </c>
      <c r="S67" s="2"/>
      <c r="T67" s="2"/>
    </row>
    <row r="68" spans="1:20" hidden="1">
      <c r="A68" s="125">
        <v>42447</v>
      </c>
      <c r="B68" s="124" t="s">
        <v>1620</v>
      </c>
      <c r="C68" t="str">
        <f t="shared" si="1"/>
        <v>1.023.518</v>
      </c>
      <c r="E68" s="2"/>
      <c r="F68" s="2"/>
      <c r="G68" s="2"/>
      <c r="H68" s="2"/>
      <c r="I68" s="2"/>
      <c r="J68" s="2"/>
      <c r="K68" s="2"/>
      <c r="L68" s="2"/>
      <c r="M68" s="124" t="s">
        <v>804</v>
      </c>
      <c r="N68" s="2"/>
      <c r="O68" s="2"/>
      <c r="P68" s="2"/>
      <c r="Q68" s="2"/>
      <c r="R68" s="124" t="s">
        <v>805</v>
      </c>
      <c r="S68" s="2"/>
      <c r="T68" s="2"/>
    </row>
    <row r="69" spans="1:20" hidden="1">
      <c r="A69" s="125">
        <v>42454</v>
      </c>
      <c r="B69" s="124" t="s">
        <v>1621</v>
      </c>
      <c r="C69" t="str">
        <f t="shared" si="1"/>
        <v>1.025.148</v>
      </c>
      <c r="E69" s="2"/>
      <c r="F69" s="2"/>
      <c r="G69" s="2"/>
      <c r="H69" s="2"/>
      <c r="I69" s="2"/>
      <c r="J69" s="2"/>
      <c r="K69" s="2"/>
      <c r="L69" s="2"/>
      <c r="M69" s="124" t="s">
        <v>806</v>
      </c>
      <c r="N69" s="2"/>
      <c r="O69" s="2"/>
      <c r="P69" s="2"/>
      <c r="Q69" s="2"/>
      <c r="R69" s="124" t="s">
        <v>807</v>
      </c>
      <c r="S69" s="2"/>
      <c r="T69" s="2"/>
    </row>
    <row r="70" spans="1:20" hidden="1">
      <c r="A70" s="125">
        <v>42461</v>
      </c>
      <c r="B70" s="124" t="s">
        <v>1622</v>
      </c>
      <c r="C70" t="str">
        <f t="shared" si="1"/>
        <v>1.031.778</v>
      </c>
      <c r="E70" s="2"/>
      <c r="F70" s="2"/>
      <c r="G70" s="2"/>
      <c r="H70" s="2"/>
      <c r="I70" s="2"/>
      <c r="J70" s="2"/>
      <c r="K70" s="2"/>
      <c r="L70" s="2"/>
      <c r="M70" s="124" t="s">
        <v>808</v>
      </c>
      <c r="N70" s="2"/>
      <c r="O70" s="2"/>
      <c r="P70" s="2"/>
      <c r="Q70" s="2"/>
      <c r="R70" s="124" t="s">
        <v>809</v>
      </c>
      <c r="S70" s="2"/>
      <c r="T70" s="2"/>
    </row>
    <row r="71" spans="1:20" hidden="1">
      <c r="A71" s="125">
        <v>42468</v>
      </c>
      <c r="B71" s="124" t="s">
        <v>1623</v>
      </c>
      <c r="C71" t="str">
        <f t="shared" si="1"/>
        <v>1.032.032</v>
      </c>
      <c r="E71" s="2"/>
      <c r="F71" s="2"/>
      <c r="G71" s="2"/>
      <c r="H71" s="2"/>
      <c r="I71" s="2"/>
      <c r="J71" s="2"/>
      <c r="K71" s="2"/>
      <c r="L71" s="2"/>
      <c r="M71" s="124" t="s">
        <v>810</v>
      </c>
      <c r="N71" s="2"/>
      <c r="O71" s="2"/>
      <c r="P71" s="2"/>
      <c r="Q71" s="2"/>
      <c r="R71" s="124" t="s">
        <v>811</v>
      </c>
      <c r="S71" s="2"/>
      <c r="T71" s="2"/>
    </row>
    <row r="72" spans="1:20" hidden="1">
      <c r="A72" s="125">
        <v>42475</v>
      </c>
      <c r="B72" s="124" t="s">
        <v>1624</v>
      </c>
      <c r="C72" t="str">
        <f t="shared" si="1"/>
        <v>1.038.500</v>
      </c>
      <c r="E72" s="2"/>
      <c r="F72" s="2"/>
      <c r="G72" s="2"/>
      <c r="H72" s="2"/>
      <c r="I72" s="2"/>
      <c r="J72" s="2"/>
      <c r="K72" s="2"/>
      <c r="L72" s="2"/>
      <c r="M72" s="124" t="s">
        <v>812</v>
      </c>
      <c r="N72" s="2"/>
      <c r="O72" s="2"/>
      <c r="P72" s="2"/>
      <c r="Q72" s="2"/>
      <c r="R72" s="124" t="s">
        <v>813</v>
      </c>
      <c r="S72" s="2"/>
      <c r="T72" s="2"/>
    </row>
    <row r="73" spans="1:20" hidden="1">
      <c r="A73" s="125">
        <v>42482</v>
      </c>
      <c r="B73" s="124" t="s">
        <v>1625</v>
      </c>
      <c r="C73" t="str">
        <f t="shared" si="1"/>
        <v>1.034.272</v>
      </c>
      <c r="E73" s="2"/>
      <c r="F73" s="2"/>
      <c r="G73" s="2"/>
      <c r="H73" s="2"/>
      <c r="I73" s="2"/>
      <c r="J73" s="2"/>
      <c r="K73" s="2"/>
      <c r="L73" s="2"/>
      <c r="M73" s="124" t="s">
        <v>814</v>
      </c>
      <c r="N73" s="2"/>
      <c r="O73" s="2"/>
      <c r="P73" s="2"/>
      <c r="Q73" s="2"/>
      <c r="R73" s="124" t="s">
        <v>815</v>
      </c>
      <c r="S73" s="2"/>
      <c r="T73" s="2"/>
    </row>
    <row r="74" spans="1:20" hidden="1">
      <c r="A74" s="125">
        <v>42489</v>
      </c>
      <c r="B74" s="124" t="s">
        <v>1626</v>
      </c>
      <c r="C74" t="str">
        <f t="shared" si="1"/>
        <v>1.041.236</v>
      </c>
      <c r="E74" s="2"/>
      <c r="F74" s="2"/>
      <c r="G74" s="2"/>
      <c r="H74" s="2"/>
      <c r="I74" s="2"/>
      <c r="J74" s="2"/>
      <c r="K74" s="2"/>
      <c r="L74" s="2"/>
      <c r="M74" s="124" t="s">
        <v>816</v>
      </c>
      <c r="N74" s="2"/>
      <c r="O74" s="2"/>
      <c r="P74" s="2"/>
      <c r="Q74" s="2"/>
      <c r="R74" s="124" t="s">
        <v>817</v>
      </c>
      <c r="S74" s="2"/>
      <c r="T74" s="2"/>
    </row>
    <row r="75" spans="1:20" hidden="1">
      <c r="A75" s="125">
        <v>42496</v>
      </c>
      <c r="B75" s="124" t="s">
        <v>1627</v>
      </c>
      <c r="C75" t="str">
        <f t="shared" si="1"/>
        <v>1.042.722</v>
      </c>
      <c r="E75" s="2"/>
      <c r="F75" s="2"/>
      <c r="G75" s="2"/>
      <c r="H75" s="2"/>
      <c r="I75" s="2"/>
      <c r="J75" s="2"/>
      <c r="K75" s="2"/>
      <c r="L75" s="2"/>
      <c r="M75" s="124" t="s">
        <v>818</v>
      </c>
      <c r="N75" s="2"/>
      <c r="O75" s="2"/>
      <c r="P75" s="2"/>
      <c r="Q75" s="2"/>
      <c r="R75" s="124" t="s">
        <v>819</v>
      </c>
      <c r="S75" s="2"/>
      <c r="T75" s="2"/>
    </row>
    <row r="76" spans="1:20" hidden="1">
      <c r="A76" s="125">
        <v>42503</v>
      </c>
      <c r="B76" s="124" t="s">
        <v>1628</v>
      </c>
      <c r="C76" t="str">
        <f t="shared" si="1"/>
        <v>1.044.833</v>
      </c>
      <c r="E76" s="2"/>
      <c r="F76" s="2"/>
      <c r="G76" s="2"/>
      <c r="H76" s="2"/>
      <c r="I76" s="2"/>
      <c r="J76" s="2"/>
      <c r="K76" s="2"/>
      <c r="L76" s="2"/>
      <c r="M76" s="124" t="s">
        <v>820</v>
      </c>
      <c r="N76" s="2"/>
      <c r="O76" s="2"/>
      <c r="P76" s="2"/>
      <c r="Q76" s="2"/>
      <c r="R76" s="124" t="s">
        <v>821</v>
      </c>
      <c r="S76" s="2"/>
      <c r="T76" s="2"/>
    </row>
    <row r="77" spans="1:20" hidden="1">
      <c r="A77" s="125">
        <v>42510</v>
      </c>
      <c r="B77" s="124" t="s">
        <v>1629</v>
      </c>
      <c r="C77" t="str">
        <f t="shared" si="1"/>
        <v>1.044.478</v>
      </c>
      <c r="E77" s="2"/>
      <c r="F77" s="2"/>
      <c r="G77" s="2"/>
      <c r="H77" s="2"/>
      <c r="I77" s="2"/>
      <c r="J77" s="2"/>
      <c r="K77" s="2"/>
      <c r="L77" s="2"/>
      <c r="M77" s="124" t="s">
        <v>822</v>
      </c>
      <c r="N77" s="2"/>
      <c r="O77" s="2"/>
      <c r="P77" s="2"/>
      <c r="Q77" s="2"/>
      <c r="R77" s="124" t="s">
        <v>823</v>
      </c>
      <c r="S77" s="2"/>
      <c r="T77" s="2"/>
    </row>
    <row r="78" spans="1:20" hidden="1">
      <c r="A78" s="125">
        <v>42517</v>
      </c>
      <c r="B78" s="124" t="s">
        <v>1630</v>
      </c>
      <c r="C78" t="str">
        <f t="shared" si="1"/>
        <v>1.053.522</v>
      </c>
      <c r="E78" s="2"/>
      <c r="F78" s="2"/>
      <c r="G78" s="2"/>
      <c r="H78" s="2"/>
      <c r="I78" s="2"/>
      <c r="J78" s="2"/>
      <c r="K78" s="2"/>
      <c r="L78" s="2"/>
      <c r="M78" s="124" t="s">
        <v>824</v>
      </c>
      <c r="N78" s="2"/>
      <c r="O78" s="2"/>
      <c r="P78" s="2"/>
      <c r="Q78" s="2"/>
      <c r="R78" s="124" t="s">
        <v>825</v>
      </c>
      <c r="S78" s="2"/>
      <c r="T78" s="2"/>
    </row>
    <row r="79" spans="1:20" hidden="1">
      <c r="A79" s="125">
        <v>42524</v>
      </c>
      <c r="B79" s="124" t="s">
        <v>1631</v>
      </c>
      <c r="C79" t="str">
        <f t="shared" si="1"/>
        <v>1.052.183</v>
      </c>
      <c r="E79" s="2"/>
      <c r="F79" s="2"/>
      <c r="G79" s="2"/>
      <c r="H79" s="2"/>
      <c r="I79" s="2"/>
      <c r="J79" s="2"/>
      <c r="K79" s="2"/>
      <c r="L79" s="2"/>
      <c r="M79" s="124" t="s">
        <v>826</v>
      </c>
      <c r="N79" s="2"/>
      <c r="O79" s="2"/>
      <c r="P79" s="2"/>
      <c r="Q79" s="2"/>
      <c r="R79" s="124" t="s">
        <v>827</v>
      </c>
      <c r="S79" s="2"/>
      <c r="T79" s="2"/>
    </row>
    <row r="80" spans="1:20" hidden="1">
      <c r="A80" s="125">
        <v>42531</v>
      </c>
      <c r="B80" s="124" t="s">
        <v>1632</v>
      </c>
      <c r="C80" t="str">
        <f t="shared" si="1"/>
        <v>1.056.178</v>
      </c>
      <c r="E80" s="2"/>
      <c r="F80" s="2"/>
      <c r="G80" s="2"/>
      <c r="H80" s="2"/>
      <c r="I80" s="2"/>
      <c r="J80" s="2"/>
      <c r="K80" s="2"/>
      <c r="L80" s="2"/>
      <c r="M80" s="124" t="s">
        <v>828</v>
      </c>
      <c r="N80" s="2"/>
      <c r="O80" s="2"/>
      <c r="P80" s="2"/>
      <c r="Q80" s="2"/>
      <c r="R80" s="124" t="s">
        <v>829</v>
      </c>
      <c r="S80" s="2"/>
      <c r="T80" s="2"/>
    </row>
    <row r="81" spans="1:20" hidden="1">
      <c r="A81" s="125">
        <v>42538</v>
      </c>
      <c r="B81" s="124" t="s">
        <v>1633</v>
      </c>
      <c r="C81" t="str">
        <f t="shared" si="1"/>
        <v>1.055.883</v>
      </c>
      <c r="E81" s="2"/>
      <c r="F81" s="2"/>
      <c r="G81" s="2"/>
      <c r="H81" s="2"/>
      <c r="I81" s="2"/>
      <c r="J81" s="2"/>
      <c r="K81" s="2"/>
      <c r="L81" s="2"/>
      <c r="M81" s="124" t="s">
        <v>830</v>
      </c>
      <c r="N81" s="2"/>
      <c r="O81" s="2"/>
      <c r="P81" s="2"/>
      <c r="Q81" s="2"/>
      <c r="R81" s="124" t="s">
        <v>831</v>
      </c>
      <c r="S81" s="2"/>
      <c r="T81" s="2"/>
    </row>
    <row r="82" spans="1:20" hidden="1">
      <c r="A82" s="125">
        <v>42545</v>
      </c>
      <c r="B82" s="124" t="s">
        <v>1634</v>
      </c>
      <c r="C82" t="str">
        <f t="shared" si="1"/>
        <v>1.059.338</v>
      </c>
      <c r="E82" s="2"/>
      <c r="F82" s="2"/>
      <c r="G82" s="2"/>
      <c r="H82" s="2"/>
      <c r="I82" s="2"/>
      <c r="J82" s="2"/>
      <c r="K82" s="2"/>
      <c r="L82" s="2"/>
      <c r="M82" s="124" t="s">
        <v>832</v>
      </c>
      <c r="N82" s="2"/>
      <c r="O82" s="2"/>
      <c r="P82" s="2"/>
      <c r="Q82" s="2"/>
      <c r="R82" s="124" t="s">
        <v>833</v>
      </c>
      <c r="S82" s="2"/>
      <c r="T82" s="2"/>
    </row>
    <row r="83" spans="1:20" hidden="1">
      <c r="A83" s="125">
        <v>42552</v>
      </c>
      <c r="B83" s="124" t="s">
        <v>1635</v>
      </c>
      <c r="C83" t="str">
        <f t="shared" si="1"/>
        <v>1.071.801</v>
      </c>
      <c r="E83" s="2"/>
      <c r="F83" s="2"/>
      <c r="G83" s="2"/>
      <c r="H83" s="2"/>
      <c r="I83" s="2"/>
      <c r="J83" s="2"/>
      <c r="K83" s="2"/>
      <c r="L83" s="2"/>
      <c r="M83" s="124" t="s">
        <v>834</v>
      </c>
      <c r="N83" s="2"/>
      <c r="O83" s="2"/>
      <c r="P83" s="2"/>
      <c r="Q83" s="2"/>
      <c r="R83" s="124" t="s">
        <v>835</v>
      </c>
      <c r="S83" s="2"/>
      <c r="T83" s="2"/>
    </row>
    <row r="84" spans="1:20" hidden="1">
      <c r="A84" s="125">
        <v>42559</v>
      </c>
      <c r="B84" s="124" t="s">
        <v>1636</v>
      </c>
      <c r="C84" t="str">
        <f t="shared" si="1"/>
        <v>1.066.583</v>
      </c>
      <c r="E84" s="2"/>
      <c r="F84" s="2"/>
      <c r="G84" s="2"/>
      <c r="H84" s="2"/>
      <c r="I84" s="2"/>
      <c r="J84" s="2"/>
      <c r="K84" s="2"/>
      <c r="L84" s="2"/>
      <c r="M84" s="124" t="s">
        <v>836</v>
      </c>
      <c r="N84" s="2"/>
      <c r="O84" s="2"/>
      <c r="P84" s="2"/>
      <c r="Q84" s="2"/>
      <c r="R84" s="124" t="s">
        <v>837</v>
      </c>
      <c r="S84" s="2"/>
      <c r="T84" s="2"/>
    </row>
    <row r="85" spans="1:20" hidden="1">
      <c r="A85" s="125">
        <v>42566</v>
      </c>
      <c r="B85" s="124" t="s">
        <v>1637</v>
      </c>
      <c r="C85" t="str">
        <f t="shared" si="1"/>
        <v>1.067.768</v>
      </c>
      <c r="E85" s="2"/>
      <c r="F85" s="2"/>
      <c r="G85" s="2"/>
      <c r="H85" s="2"/>
      <c r="I85" s="2"/>
      <c r="J85" s="2"/>
      <c r="K85" s="2"/>
      <c r="L85" s="2"/>
      <c r="M85" s="124" t="s">
        <v>838</v>
      </c>
      <c r="N85" s="2"/>
      <c r="O85" s="2"/>
      <c r="P85" s="2"/>
      <c r="Q85" s="2"/>
      <c r="R85" s="124" t="s">
        <v>839</v>
      </c>
      <c r="S85" s="2"/>
      <c r="T85" s="2"/>
    </row>
    <row r="86" spans="1:20" hidden="1">
      <c r="A86" s="125">
        <v>42573</v>
      </c>
      <c r="B86" s="124" t="s">
        <v>1638</v>
      </c>
      <c r="C86" t="str">
        <f t="shared" si="1"/>
        <v>1.066.369</v>
      </c>
      <c r="E86" s="2"/>
      <c r="F86" s="2"/>
      <c r="G86" s="2"/>
      <c r="H86" s="2"/>
      <c r="I86" s="2"/>
      <c r="J86" s="2"/>
      <c r="K86" s="2"/>
      <c r="L86" s="2"/>
      <c r="M86" s="124" t="s">
        <v>840</v>
      </c>
      <c r="N86" s="2"/>
      <c r="O86" s="2"/>
      <c r="P86" s="2"/>
      <c r="Q86" s="2"/>
      <c r="R86" s="124" t="s">
        <v>841</v>
      </c>
      <c r="S86" s="2"/>
      <c r="T86" s="2"/>
    </row>
    <row r="87" spans="1:20" hidden="1">
      <c r="A87" s="125">
        <v>42580</v>
      </c>
      <c r="B87" s="124" t="s">
        <v>1639</v>
      </c>
      <c r="C87" t="str">
        <f t="shared" si="1"/>
        <v>1.069.444</v>
      </c>
      <c r="E87" s="2"/>
      <c r="F87" s="2"/>
      <c r="G87" s="2"/>
      <c r="H87" s="2"/>
      <c r="I87" s="2"/>
      <c r="J87" s="2"/>
      <c r="K87" s="2"/>
      <c r="L87" s="2"/>
      <c r="M87" s="124" t="s">
        <v>842</v>
      </c>
      <c r="N87" s="2"/>
      <c r="O87" s="2"/>
      <c r="P87" s="2"/>
      <c r="Q87" s="2"/>
      <c r="R87" s="124" t="s">
        <v>843</v>
      </c>
      <c r="S87" s="2"/>
      <c r="T87" s="2"/>
    </row>
    <row r="88" spans="1:20" hidden="1">
      <c r="A88" s="125">
        <v>42587</v>
      </c>
      <c r="B88" s="124" t="s">
        <v>1640</v>
      </c>
      <c r="C88" t="str">
        <f t="shared" si="1"/>
        <v>1.067.888</v>
      </c>
      <c r="E88" s="2"/>
      <c r="F88" s="2"/>
      <c r="G88" s="2"/>
      <c r="H88" s="2"/>
      <c r="I88" s="2"/>
      <c r="J88" s="2"/>
      <c r="K88" s="2"/>
      <c r="L88" s="2"/>
      <c r="M88" s="124" t="s">
        <v>844</v>
      </c>
      <c r="N88" s="2"/>
      <c r="O88" s="2"/>
      <c r="P88" s="2"/>
      <c r="Q88" s="2"/>
      <c r="R88" s="124" t="s">
        <v>845</v>
      </c>
      <c r="S88" s="2"/>
      <c r="T88" s="2"/>
    </row>
    <row r="89" spans="1:20" hidden="1">
      <c r="A89" s="125">
        <v>42594</v>
      </c>
      <c r="B89" s="124" t="s">
        <v>1641</v>
      </c>
      <c r="C89" t="str">
        <f t="shared" si="1"/>
        <v>1.069.933</v>
      </c>
      <c r="E89" s="2"/>
      <c r="F89" s="2"/>
      <c r="G89" s="2"/>
      <c r="H89" s="2"/>
      <c r="I89" s="2"/>
      <c r="J89" s="2"/>
      <c r="K89" s="2"/>
      <c r="L89" s="2"/>
      <c r="M89" s="124" t="s">
        <v>846</v>
      </c>
      <c r="N89" s="2"/>
      <c r="O89" s="2"/>
      <c r="P89" s="2"/>
      <c r="Q89" s="2"/>
      <c r="R89" s="124" t="s">
        <v>847</v>
      </c>
      <c r="S89" s="2"/>
      <c r="T89" s="2"/>
    </row>
    <row r="90" spans="1:20" hidden="1">
      <c r="A90" s="125">
        <v>42601</v>
      </c>
      <c r="B90" s="124" t="s">
        <v>1642</v>
      </c>
      <c r="C90" t="str">
        <f t="shared" si="1"/>
        <v>1.071.067</v>
      </c>
      <c r="E90" s="2"/>
      <c r="F90" s="2"/>
      <c r="G90" s="2"/>
      <c r="H90" s="2"/>
      <c r="I90" s="2"/>
      <c r="J90" s="2"/>
      <c r="K90" s="2"/>
      <c r="L90" s="2"/>
      <c r="M90" s="124" t="s">
        <v>848</v>
      </c>
      <c r="N90" s="2"/>
      <c r="O90" s="2"/>
      <c r="P90" s="2"/>
      <c r="Q90" s="2"/>
      <c r="R90" s="124" t="s">
        <v>849</v>
      </c>
      <c r="S90" s="2"/>
      <c r="T90" s="2"/>
    </row>
    <row r="91" spans="1:20" hidden="1">
      <c r="A91" s="125">
        <v>42608</v>
      </c>
      <c r="B91" s="124" t="s">
        <v>1643</v>
      </c>
      <c r="C91" t="str">
        <f t="shared" si="1"/>
        <v>1.080.103</v>
      </c>
      <c r="E91" s="2"/>
      <c r="F91" s="2"/>
      <c r="G91" s="2"/>
      <c r="H91" s="2"/>
      <c r="I91" s="2"/>
      <c r="J91" s="2"/>
      <c r="K91" s="2"/>
      <c r="L91" s="2"/>
      <c r="M91" s="124" t="s">
        <v>850</v>
      </c>
      <c r="N91" s="2"/>
      <c r="O91" s="2"/>
      <c r="P91" s="2"/>
      <c r="Q91" s="2"/>
      <c r="R91" s="124" t="s">
        <v>851</v>
      </c>
      <c r="S91" s="2"/>
      <c r="T91" s="2"/>
    </row>
    <row r="92" spans="1:20" hidden="1">
      <c r="A92" s="125">
        <v>42615</v>
      </c>
      <c r="B92" s="124" t="s">
        <v>1644</v>
      </c>
      <c r="C92" t="str">
        <f t="shared" si="1"/>
        <v>1.076.314</v>
      </c>
      <c r="E92" s="2"/>
      <c r="F92" s="2"/>
      <c r="G92" s="2"/>
      <c r="H92" s="2"/>
      <c r="I92" s="2"/>
      <c r="J92" s="2"/>
      <c r="K92" s="2"/>
      <c r="L92" s="2"/>
      <c r="M92" s="124" t="s">
        <v>852</v>
      </c>
      <c r="N92" s="2"/>
      <c r="O92" s="2"/>
      <c r="P92" s="2"/>
      <c r="Q92" s="2"/>
      <c r="R92" s="124" t="s">
        <v>853</v>
      </c>
      <c r="S92" s="2"/>
      <c r="T92" s="2"/>
    </row>
    <row r="93" spans="1:20" hidden="1">
      <c r="A93" s="125">
        <v>42622</v>
      </c>
      <c r="B93" s="124" t="s">
        <v>1645</v>
      </c>
      <c r="C93" t="str">
        <f t="shared" si="1"/>
        <v>1.078.696</v>
      </c>
      <c r="E93" s="2"/>
      <c r="F93" s="2"/>
      <c r="G93" s="2"/>
      <c r="H93" s="2"/>
      <c r="I93" s="2"/>
      <c r="J93" s="2"/>
      <c r="K93" s="2"/>
      <c r="L93" s="2"/>
      <c r="M93" s="124" t="s">
        <v>854</v>
      </c>
      <c r="N93" s="2"/>
      <c r="O93" s="2"/>
      <c r="P93" s="2"/>
      <c r="Q93" s="2"/>
      <c r="R93" s="124" t="s">
        <v>855</v>
      </c>
      <c r="S93" s="2"/>
      <c r="T93" s="2"/>
    </row>
    <row r="94" spans="1:20" hidden="1">
      <c r="A94" s="125">
        <v>42629</v>
      </c>
      <c r="B94" s="124" t="s">
        <v>1646</v>
      </c>
      <c r="C94" t="str">
        <f t="shared" si="1"/>
        <v>1.079.352</v>
      </c>
      <c r="E94" s="2"/>
      <c r="F94" s="2"/>
      <c r="G94" s="2"/>
      <c r="H94" s="2"/>
      <c r="I94" s="2"/>
      <c r="J94" s="2"/>
      <c r="K94" s="2"/>
      <c r="L94" s="2"/>
      <c r="M94" s="124" t="s">
        <v>856</v>
      </c>
      <c r="N94" s="2"/>
      <c r="O94" s="2"/>
      <c r="P94" s="2"/>
      <c r="Q94" s="2"/>
      <c r="R94" s="124" t="s">
        <v>857</v>
      </c>
      <c r="S94" s="2"/>
      <c r="T94" s="2"/>
    </row>
    <row r="95" spans="1:20" hidden="1">
      <c r="A95" s="125">
        <v>42636</v>
      </c>
      <c r="B95" s="124" t="s">
        <v>1647</v>
      </c>
      <c r="C95" t="str">
        <f t="shared" si="1"/>
        <v>1.072.794</v>
      </c>
      <c r="E95" s="2"/>
      <c r="F95" s="2"/>
      <c r="G95" s="2"/>
      <c r="H95" s="2"/>
      <c r="I95" s="2"/>
      <c r="J95" s="2"/>
      <c r="K95" s="2"/>
      <c r="L95" s="2"/>
      <c r="M95" s="124" t="s">
        <v>858</v>
      </c>
      <c r="N95" s="2"/>
      <c r="O95" s="2"/>
      <c r="P95" s="2"/>
      <c r="Q95" s="2"/>
      <c r="R95" s="124" t="s">
        <v>859</v>
      </c>
      <c r="S95" s="2"/>
      <c r="T95" s="2"/>
    </row>
    <row r="96" spans="1:20" hidden="1">
      <c r="A96" s="125">
        <v>42643</v>
      </c>
      <c r="B96" s="124" t="s">
        <v>1648</v>
      </c>
      <c r="C96" t="str">
        <f t="shared" si="1"/>
        <v>1.088.704</v>
      </c>
      <c r="E96" s="2"/>
      <c r="F96" s="2"/>
      <c r="G96" s="2"/>
      <c r="H96" s="2"/>
      <c r="I96" s="2"/>
      <c r="J96" s="2"/>
      <c r="K96" s="2"/>
      <c r="L96" s="2"/>
      <c r="M96" s="124" t="s">
        <v>860</v>
      </c>
      <c r="N96" s="2"/>
      <c r="O96" s="2"/>
      <c r="P96" s="2"/>
      <c r="Q96" s="2"/>
      <c r="R96" s="124" t="s">
        <v>861</v>
      </c>
      <c r="S96" s="2"/>
      <c r="T96" s="2"/>
    </row>
    <row r="97" spans="1:20" hidden="1">
      <c r="A97" s="125">
        <v>42650</v>
      </c>
      <c r="B97" s="124" t="s">
        <v>1649</v>
      </c>
      <c r="C97" t="str">
        <f t="shared" si="1"/>
        <v>1.082.877</v>
      </c>
      <c r="E97" s="2"/>
      <c r="F97" s="2"/>
      <c r="G97" s="2"/>
      <c r="H97" s="2"/>
      <c r="I97" s="2"/>
      <c r="J97" s="2"/>
      <c r="K97" s="2"/>
      <c r="L97" s="2"/>
      <c r="M97" s="124" t="s">
        <v>862</v>
      </c>
      <c r="N97" s="2"/>
      <c r="O97" s="2"/>
      <c r="P97" s="2"/>
      <c r="Q97" s="2"/>
      <c r="R97" s="124" t="s">
        <v>863</v>
      </c>
      <c r="S97" s="2"/>
      <c r="T97" s="2"/>
    </row>
    <row r="98" spans="1:20" hidden="1">
      <c r="A98" s="125">
        <v>42657</v>
      </c>
      <c r="B98" s="124" t="s">
        <v>1650</v>
      </c>
      <c r="C98" t="str">
        <f t="shared" si="1"/>
        <v>1.086.179</v>
      </c>
      <c r="E98" s="2"/>
      <c r="F98" s="2"/>
      <c r="G98" s="2"/>
      <c r="H98" s="2"/>
      <c r="I98" s="2"/>
      <c r="J98" s="2"/>
      <c r="K98" s="2"/>
      <c r="L98" s="2"/>
      <c r="M98" s="124" t="s">
        <v>864</v>
      </c>
      <c r="N98" s="2"/>
      <c r="O98" s="2"/>
      <c r="P98" s="2"/>
      <c r="Q98" s="2"/>
      <c r="R98" s="124" t="s">
        <v>865</v>
      </c>
      <c r="S98" s="2"/>
      <c r="T98" s="2"/>
    </row>
    <row r="99" spans="1:20" hidden="1">
      <c r="A99" s="125">
        <v>42664</v>
      </c>
      <c r="B99" s="124" t="s">
        <v>1651</v>
      </c>
      <c r="C99" t="str">
        <f t="shared" si="1"/>
        <v>1.085.186</v>
      </c>
      <c r="E99" s="2"/>
      <c r="F99" s="2"/>
      <c r="G99" s="2"/>
      <c r="H99" s="2"/>
      <c r="I99" s="2"/>
      <c r="J99" s="2"/>
      <c r="K99" s="2"/>
      <c r="L99" s="2"/>
      <c r="M99" s="124" t="s">
        <v>866</v>
      </c>
      <c r="N99" s="2"/>
      <c r="O99" s="2"/>
      <c r="P99" s="2"/>
      <c r="Q99" s="2"/>
      <c r="R99" s="124" t="s">
        <v>867</v>
      </c>
      <c r="S99" s="2"/>
      <c r="T99" s="2"/>
    </row>
    <row r="100" spans="1:20" hidden="1">
      <c r="A100" s="125">
        <v>42671</v>
      </c>
      <c r="B100" s="124" t="s">
        <v>1652</v>
      </c>
      <c r="C100" t="str">
        <f t="shared" si="1"/>
        <v>1.091.245</v>
      </c>
      <c r="E100" s="2"/>
      <c r="F100" s="2"/>
      <c r="G100" s="2"/>
      <c r="H100" s="2"/>
      <c r="I100" s="2"/>
      <c r="J100" s="2"/>
      <c r="K100" s="2"/>
      <c r="L100" s="2"/>
      <c r="M100" s="124" t="s">
        <v>868</v>
      </c>
      <c r="N100" s="2"/>
      <c r="O100" s="2"/>
      <c r="P100" s="2"/>
      <c r="Q100" s="2"/>
      <c r="R100" s="124" t="s">
        <v>869</v>
      </c>
      <c r="S100" s="2"/>
      <c r="T100" s="2"/>
    </row>
    <row r="101" spans="1:20" hidden="1">
      <c r="A101" s="125">
        <v>42678</v>
      </c>
      <c r="B101" s="124" t="s">
        <v>1653</v>
      </c>
      <c r="C101" t="str">
        <f t="shared" si="1"/>
        <v>1.090.658</v>
      </c>
      <c r="E101" s="2"/>
      <c r="F101" s="2"/>
      <c r="G101" s="2"/>
      <c r="H101" s="2"/>
      <c r="I101" s="2"/>
      <c r="J101" s="2"/>
      <c r="K101" s="2"/>
      <c r="L101" s="2"/>
      <c r="M101" s="124" t="s">
        <v>870</v>
      </c>
      <c r="N101" s="2"/>
      <c r="O101" s="2"/>
      <c r="P101" s="2"/>
      <c r="Q101" s="2"/>
      <c r="R101" s="124" t="s">
        <v>871</v>
      </c>
      <c r="S101" s="2"/>
      <c r="T101" s="2"/>
    </row>
    <row r="102" spans="1:20" hidden="1">
      <c r="A102" s="125">
        <v>42685</v>
      </c>
      <c r="B102" s="124" t="s">
        <v>1654</v>
      </c>
      <c r="C102" t="str">
        <f t="shared" si="1"/>
        <v>1.095.960</v>
      </c>
      <c r="E102" s="2"/>
      <c r="F102" s="2"/>
      <c r="G102" s="2"/>
      <c r="H102" s="2"/>
      <c r="I102" s="2"/>
      <c r="J102" s="2"/>
      <c r="K102" s="2"/>
      <c r="L102" s="2"/>
      <c r="M102" s="124" t="s">
        <v>872</v>
      </c>
      <c r="N102" s="2"/>
      <c r="O102" s="2"/>
      <c r="P102" s="2"/>
      <c r="Q102" s="2"/>
      <c r="R102" s="124" t="s">
        <v>873</v>
      </c>
      <c r="S102" s="2"/>
      <c r="T102" s="2"/>
    </row>
    <row r="103" spans="1:20" hidden="1">
      <c r="A103" s="125">
        <v>42692</v>
      </c>
      <c r="B103" s="124" t="s">
        <v>1655</v>
      </c>
      <c r="C103" t="str">
        <f t="shared" si="1"/>
        <v>1.098.763</v>
      </c>
      <c r="E103" s="2"/>
      <c r="F103" s="2"/>
      <c r="G103" s="2"/>
      <c r="H103" s="2"/>
      <c r="I103" s="2"/>
      <c r="J103" s="2"/>
      <c r="K103" s="2"/>
      <c r="L103" s="2"/>
      <c r="M103" s="124" t="s">
        <v>874</v>
      </c>
      <c r="N103" s="2"/>
      <c r="O103" s="2"/>
      <c r="P103" s="2"/>
      <c r="Q103" s="2"/>
      <c r="R103" s="124" t="s">
        <v>875</v>
      </c>
      <c r="S103" s="2"/>
      <c r="T103" s="2"/>
    </row>
    <row r="104" spans="1:20" hidden="1">
      <c r="A104" s="125">
        <v>42699</v>
      </c>
      <c r="B104" s="124" t="s">
        <v>1656</v>
      </c>
      <c r="C104" t="str">
        <f t="shared" si="1"/>
        <v>1.102.817</v>
      </c>
      <c r="E104" s="2"/>
      <c r="F104" s="2"/>
      <c r="G104" s="2"/>
      <c r="H104" s="2"/>
      <c r="I104" s="2"/>
      <c r="J104" s="2"/>
      <c r="K104" s="2"/>
      <c r="L104" s="2"/>
      <c r="M104" s="124" t="s">
        <v>876</v>
      </c>
      <c r="N104" s="2"/>
      <c r="O104" s="2"/>
      <c r="P104" s="2"/>
      <c r="Q104" s="2"/>
      <c r="R104" s="124" t="s">
        <v>877</v>
      </c>
      <c r="S104" s="2"/>
      <c r="T104" s="2"/>
    </row>
    <row r="105" spans="1:20" hidden="1">
      <c r="A105" s="125">
        <v>42706</v>
      </c>
      <c r="B105" s="124" t="s">
        <v>1657</v>
      </c>
      <c r="C105" t="str">
        <f t="shared" si="1"/>
        <v>1.109.691</v>
      </c>
      <c r="E105" s="2"/>
      <c r="F105" s="2"/>
      <c r="G105" s="2"/>
      <c r="H105" s="2"/>
      <c r="I105" s="2"/>
      <c r="J105" s="2"/>
      <c r="K105" s="2"/>
      <c r="L105" s="2"/>
      <c r="M105" s="124" t="s">
        <v>878</v>
      </c>
      <c r="N105" s="2"/>
      <c r="O105" s="2"/>
      <c r="P105" s="2"/>
      <c r="Q105" s="2"/>
      <c r="R105" s="124" t="s">
        <v>879</v>
      </c>
      <c r="S105" s="2"/>
      <c r="T105" s="2"/>
    </row>
    <row r="106" spans="1:20" hidden="1">
      <c r="A106" s="125">
        <v>42713</v>
      </c>
      <c r="B106" s="124" t="s">
        <v>1658</v>
      </c>
      <c r="C106" t="str">
        <f t="shared" si="1"/>
        <v>1.114.852</v>
      </c>
      <c r="E106" s="2"/>
      <c r="F106" s="2"/>
      <c r="G106" s="2"/>
      <c r="H106" s="2"/>
      <c r="I106" s="2"/>
      <c r="J106" s="2"/>
      <c r="K106" s="2"/>
      <c r="L106" s="2"/>
      <c r="M106" s="124" t="s">
        <v>880</v>
      </c>
      <c r="N106" s="2"/>
      <c r="O106" s="2"/>
      <c r="P106" s="2"/>
      <c r="Q106" s="2"/>
      <c r="R106" s="124" t="s">
        <v>881</v>
      </c>
      <c r="S106" s="2"/>
      <c r="T106" s="2"/>
    </row>
    <row r="107" spans="1:20" hidden="1">
      <c r="A107" s="125">
        <v>42720</v>
      </c>
      <c r="B107" s="124" t="s">
        <v>1659</v>
      </c>
      <c r="C107" t="str">
        <f t="shared" si="1"/>
        <v>1.120.690</v>
      </c>
      <c r="E107" s="2"/>
      <c r="F107" s="2"/>
      <c r="G107" s="2"/>
      <c r="H107" s="2"/>
      <c r="I107" s="2"/>
      <c r="J107" s="2"/>
      <c r="K107" s="2"/>
      <c r="L107" s="2"/>
      <c r="M107" s="124" t="s">
        <v>882</v>
      </c>
      <c r="N107" s="2"/>
      <c r="O107" s="2"/>
      <c r="P107" s="2"/>
      <c r="Q107" s="2"/>
      <c r="R107" s="124" t="s">
        <v>883</v>
      </c>
      <c r="S107" s="2"/>
      <c r="T107" s="2"/>
    </row>
    <row r="108" spans="1:20" hidden="1">
      <c r="A108" s="125">
        <v>42727</v>
      </c>
      <c r="B108" s="124" t="s">
        <v>1660</v>
      </c>
      <c r="C108" t="str">
        <f t="shared" si="1"/>
        <v>1.121.869</v>
      </c>
      <c r="E108" s="2"/>
      <c r="F108" s="2"/>
      <c r="G108" s="2"/>
      <c r="H108" s="2"/>
      <c r="I108" s="2"/>
      <c r="J108" s="2"/>
      <c r="K108" s="2"/>
      <c r="L108" s="2"/>
      <c r="M108" s="124" t="s">
        <v>884</v>
      </c>
      <c r="N108" s="2"/>
      <c r="O108" s="2"/>
      <c r="P108" s="2"/>
      <c r="Q108" s="2"/>
      <c r="R108" s="124" t="s">
        <v>885</v>
      </c>
      <c r="S108" s="2"/>
      <c r="T108" s="2"/>
    </row>
    <row r="109" spans="1:20" hidden="1">
      <c r="A109" s="125">
        <v>42734</v>
      </c>
      <c r="B109" s="124" t="s">
        <v>1661</v>
      </c>
      <c r="C109" t="str">
        <f t="shared" si="1"/>
        <v>1.130.686</v>
      </c>
      <c r="E109" s="2"/>
      <c r="F109" s="2"/>
      <c r="G109" s="2"/>
      <c r="H109" s="2"/>
      <c r="I109" s="2"/>
      <c r="J109" s="2"/>
      <c r="K109" s="2"/>
      <c r="L109" s="2"/>
      <c r="M109" s="124" t="s">
        <v>886</v>
      </c>
      <c r="N109" s="2"/>
      <c r="O109" s="2"/>
      <c r="P109" s="2"/>
      <c r="Q109" s="2"/>
      <c r="R109" s="124" t="s">
        <v>887</v>
      </c>
      <c r="S109" s="2"/>
      <c r="T109" s="2"/>
    </row>
    <row r="110" spans="1:20" hidden="1">
      <c r="A110" s="125">
        <v>42741</v>
      </c>
      <c r="B110" s="124" t="s">
        <v>1662</v>
      </c>
      <c r="C110" t="str">
        <f t="shared" si="1"/>
        <v>1.128.497</v>
      </c>
      <c r="E110" s="2"/>
      <c r="F110" s="2"/>
      <c r="G110" s="2"/>
      <c r="H110" s="2"/>
      <c r="I110" s="2"/>
      <c r="J110" s="2"/>
      <c r="K110" s="2"/>
      <c r="L110" s="2"/>
      <c r="M110" s="124" t="s">
        <v>888</v>
      </c>
      <c r="N110" s="2"/>
      <c r="O110" s="2"/>
      <c r="P110" s="2"/>
      <c r="Q110" s="2"/>
      <c r="R110" s="124" t="s">
        <v>889</v>
      </c>
      <c r="S110" s="2"/>
      <c r="T110" s="2"/>
    </row>
    <row r="111" spans="1:20" hidden="1">
      <c r="A111" s="125">
        <v>42748</v>
      </c>
      <c r="B111" s="124" t="s">
        <v>1663</v>
      </c>
      <c r="C111" t="str">
        <f t="shared" si="1"/>
        <v>1.138.436</v>
      </c>
      <c r="E111" s="2"/>
      <c r="F111" s="2"/>
      <c r="G111" s="2"/>
      <c r="H111" s="2"/>
      <c r="I111" s="2"/>
      <c r="J111" s="2"/>
      <c r="K111" s="2"/>
      <c r="L111" s="2"/>
      <c r="M111" s="124" t="s">
        <v>890</v>
      </c>
      <c r="N111" s="2"/>
      <c r="O111" s="2"/>
      <c r="P111" s="2"/>
      <c r="Q111" s="2"/>
      <c r="R111" s="124" t="s">
        <v>891</v>
      </c>
      <c r="S111" s="2"/>
      <c r="T111" s="2"/>
    </row>
    <row r="112" spans="1:20" hidden="1">
      <c r="A112" s="125">
        <v>42755</v>
      </c>
      <c r="B112" s="124" t="s">
        <v>1664</v>
      </c>
      <c r="C112" t="str">
        <f t="shared" si="1"/>
        <v>1.142.320</v>
      </c>
      <c r="E112" s="2"/>
      <c r="F112" s="2"/>
      <c r="G112" s="2"/>
      <c r="H112" s="2"/>
      <c r="I112" s="2"/>
      <c r="J112" s="2"/>
      <c r="K112" s="2"/>
      <c r="L112" s="2"/>
      <c r="M112" s="124" t="s">
        <v>892</v>
      </c>
      <c r="N112" s="2"/>
      <c r="O112" s="2"/>
      <c r="P112" s="2"/>
      <c r="Q112" s="2"/>
      <c r="R112" s="124" t="s">
        <v>893</v>
      </c>
      <c r="S112" s="2"/>
      <c r="T112" s="2"/>
    </row>
    <row r="113" spans="1:20" hidden="1">
      <c r="A113" s="125">
        <v>42762</v>
      </c>
      <c r="B113" s="124" t="s">
        <v>1665</v>
      </c>
      <c r="C113" t="str">
        <f t="shared" si="1"/>
        <v>1.155.207</v>
      </c>
      <c r="E113" s="2"/>
      <c r="F113" s="2"/>
      <c r="G113" s="2"/>
      <c r="H113" s="2"/>
      <c r="I113" s="2"/>
      <c r="J113" s="2"/>
      <c r="K113" s="2"/>
      <c r="L113" s="2"/>
      <c r="M113" s="124" t="s">
        <v>894</v>
      </c>
      <c r="N113" s="2"/>
      <c r="O113" s="2"/>
      <c r="P113" s="2"/>
      <c r="Q113" s="2"/>
      <c r="R113" s="124" t="s">
        <v>895</v>
      </c>
      <c r="S113" s="2"/>
      <c r="T113" s="2"/>
    </row>
    <row r="114" spans="1:20" hidden="1">
      <c r="A114" s="125">
        <v>42769</v>
      </c>
      <c r="B114" s="124" t="s">
        <v>1666</v>
      </c>
      <c r="C114" t="str">
        <f t="shared" si="1"/>
        <v>1.152.800</v>
      </c>
      <c r="E114" s="2"/>
      <c r="F114" s="2"/>
      <c r="G114" s="2"/>
      <c r="H114" s="2"/>
      <c r="I114" s="2"/>
      <c r="J114" s="2"/>
      <c r="K114" s="2"/>
      <c r="L114" s="2"/>
      <c r="M114" s="124" t="s">
        <v>896</v>
      </c>
      <c r="N114" s="2"/>
      <c r="O114" s="2"/>
      <c r="P114" s="2"/>
      <c r="Q114" s="2"/>
      <c r="R114" s="124" t="s">
        <v>897</v>
      </c>
      <c r="S114" s="2"/>
      <c r="T114" s="2"/>
    </row>
    <row r="115" spans="1:20" hidden="1">
      <c r="A115" s="125">
        <v>42776</v>
      </c>
      <c r="B115" s="124" t="s">
        <v>1667</v>
      </c>
      <c r="C115" t="str">
        <f t="shared" si="1"/>
        <v>1.159.024</v>
      </c>
      <c r="E115" s="2"/>
      <c r="F115" s="2"/>
      <c r="G115" s="2"/>
      <c r="H115" s="2"/>
      <c r="I115" s="2"/>
      <c r="J115" s="2"/>
      <c r="K115" s="2"/>
      <c r="L115" s="2"/>
      <c r="M115" s="124" t="s">
        <v>898</v>
      </c>
      <c r="N115" s="2"/>
      <c r="O115" s="2"/>
      <c r="P115" s="2"/>
      <c r="Q115" s="2"/>
      <c r="R115" s="124" t="s">
        <v>899</v>
      </c>
      <c r="S115" s="2"/>
      <c r="T115" s="2"/>
    </row>
    <row r="116" spans="1:20" hidden="1">
      <c r="A116" s="125">
        <v>42783</v>
      </c>
      <c r="B116" s="124" t="s">
        <v>1668</v>
      </c>
      <c r="C116" t="str">
        <f t="shared" si="1"/>
        <v>1.165.196</v>
      </c>
      <c r="E116" s="2"/>
      <c r="F116" s="2"/>
      <c r="G116" s="2"/>
      <c r="H116" s="2"/>
      <c r="I116" s="2"/>
      <c r="J116" s="2"/>
      <c r="K116" s="2"/>
      <c r="L116" s="2"/>
      <c r="M116" s="124" t="s">
        <v>900</v>
      </c>
      <c r="N116" s="2"/>
      <c r="O116" s="2"/>
      <c r="P116" s="2"/>
      <c r="Q116" s="2"/>
      <c r="R116" s="124" t="s">
        <v>901</v>
      </c>
      <c r="S116" s="2"/>
      <c r="T116" s="2"/>
    </row>
    <row r="117" spans="1:20" hidden="1">
      <c r="A117" s="125">
        <v>42790</v>
      </c>
      <c r="B117" s="124" t="s">
        <v>1669</v>
      </c>
      <c r="C117" t="str">
        <f t="shared" si="1"/>
        <v>1.165.939</v>
      </c>
      <c r="E117" s="2"/>
      <c r="F117" s="2"/>
      <c r="G117" s="2"/>
      <c r="H117" s="2"/>
      <c r="I117" s="2"/>
      <c r="J117" s="2"/>
      <c r="K117" s="2"/>
      <c r="L117" s="2"/>
      <c r="M117" s="124" t="s">
        <v>902</v>
      </c>
      <c r="N117" s="2"/>
      <c r="O117" s="2"/>
      <c r="P117" s="2"/>
      <c r="Q117" s="2"/>
      <c r="R117" s="124" t="s">
        <v>903</v>
      </c>
      <c r="S117" s="2"/>
      <c r="T117" s="2"/>
    </row>
    <row r="118" spans="1:20" hidden="1">
      <c r="A118" s="125">
        <v>42797</v>
      </c>
      <c r="B118" s="124" t="s">
        <v>1670</v>
      </c>
      <c r="C118" t="str">
        <f t="shared" si="1"/>
        <v>1.167.848</v>
      </c>
      <c r="E118" s="2"/>
      <c r="F118" s="2"/>
      <c r="G118" s="2"/>
      <c r="H118" s="2"/>
      <c r="I118" s="2"/>
      <c r="J118" s="2"/>
      <c r="K118" s="2"/>
      <c r="L118" s="2"/>
      <c r="M118" s="124" t="s">
        <v>904</v>
      </c>
      <c r="N118" s="2"/>
      <c r="O118" s="2"/>
      <c r="P118" s="2"/>
      <c r="Q118" s="2"/>
      <c r="R118" s="124" t="s">
        <v>905</v>
      </c>
      <c r="S118" s="2"/>
      <c r="T118" s="2"/>
    </row>
    <row r="119" spans="1:20" hidden="1">
      <c r="A119" s="125">
        <v>42804</v>
      </c>
      <c r="B119" s="124" t="s">
        <v>1671</v>
      </c>
      <c r="C119" t="str">
        <f t="shared" ref="C119:C182" si="2">LEFT(B119,9)</f>
        <v>1.173.129</v>
      </c>
      <c r="E119" s="2"/>
      <c r="F119" s="2"/>
      <c r="G119" s="2"/>
      <c r="H119" s="2"/>
      <c r="I119" s="2"/>
      <c r="J119" s="2"/>
      <c r="K119" s="2"/>
      <c r="L119" s="2"/>
      <c r="M119" s="124" t="s">
        <v>906</v>
      </c>
      <c r="N119" s="2"/>
      <c r="O119" s="2"/>
      <c r="P119" s="2"/>
      <c r="Q119" s="2"/>
      <c r="R119" s="124" t="s">
        <v>907</v>
      </c>
      <c r="S119" s="2"/>
      <c r="T119" s="2"/>
    </row>
    <row r="120" spans="1:20" hidden="1">
      <c r="A120" s="125">
        <v>42811</v>
      </c>
      <c r="B120" s="124" t="s">
        <v>1672</v>
      </c>
      <c r="C120" t="str">
        <f t="shared" si="2"/>
        <v>1.177.775</v>
      </c>
      <c r="E120" s="2"/>
      <c r="F120" s="2"/>
      <c r="G120" s="2"/>
      <c r="H120" s="2"/>
      <c r="I120" s="2"/>
      <c r="J120" s="2"/>
      <c r="K120" s="2"/>
      <c r="L120" s="2"/>
      <c r="M120" s="124" t="s">
        <v>908</v>
      </c>
      <c r="N120" s="2"/>
      <c r="O120" s="2"/>
      <c r="P120" s="2"/>
      <c r="Q120" s="2"/>
      <c r="R120" s="124" t="s">
        <v>909</v>
      </c>
      <c r="S120" s="2"/>
      <c r="T120" s="2"/>
    </row>
    <row r="121" spans="1:20" hidden="1">
      <c r="A121" s="125">
        <v>42818</v>
      </c>
      <c r="B121" s="124" t="s">
        <v>1673</v>
      </c>
      <c r="C121" t="str">
        <f t="shared" si="2"/>
        <v>1.190.920</v>
      </c>
      <c r="E121" s="2"/>
      <c r="F121" s="2"/>
      <c r="G121" s="2"/>
      <c r="H121" s="2"/>
      <c r="I121" s="2"/>
      <c r="J121" s="2"/>
      <c r="K121" s="2"/>
      <c r="L121" s="2"/>
      <c r="M121" s="124" t="s">
        <v>910</v>
      </c>
      <c r="N121" s="2"/>
      <c r="O121" s="2"/>
      <c r="P121" s="2"/>
      <c r="Q121" s="2"/>
      <c r="R121" s="124" t="s">
        <v>911</v>
      </c>
      <c r="S121" s="2"/>
      <c r="T121" s="2"/>
    </row>
    <row r="122" spans="1:20" hidden="1">
      <c r="A122" s="125">
        <v>42825</v>
      </c>
      <c r="B122" s="124" t="s">
        <v>1674</v>
      </c>
      <c r="C122" t="str">
        <f t="shared" si="2"/>
        <v>1.214.186</v>
      </c>
      <c r="E122" s="2"/>
      <c r="F122" s="2"/>
      <c r="G122" s="2"/>
      <c r="H122" s="2"/>
      <c r="I122" s="2"/>
      <c r="J122" s="2"/>
      <c r="K122" s="2"/>
      <c r="L122" s="2"/>
      <c r="M122" s="124" t="s">
        <v>912</v>
      </c>
      <c r="N122" s="2"/>
      <c r="O122" s="2"/>
      <c r="P122" s="2"/>
      <c r="Q122" s="2"/>
      <c r="R122" s="124" t="s">
        <v>913</v>
      </c>
      <c r="S122" s="2"/>
      <c r="T122" s="2"/>
    </row>
    <row r="123" spans="1:20" hidden="1">
      <c r="A123" s="125">
        <v>42832</v>
      </c>
      <c r="B123" s="124" t="s">
        <v>1675</v>
      </c>
      <c r="C123" t="str">
        <f t="shared" si="2"/>
        <v>1.217.818</v>
      </c>
      <c r="E123" s="2"/>
      <c r="F123" s="2"/>
      <c r="G123" s="2"/>
      <c r="H123" s="2"/>
      <c r="I123" s="2"/>
      <c r="J123" s="2"/>
      <c r="K123" s="2"/>
      <c r="L123" s="2"/>
      <c r="M123" s="124" t="s">
        <v>914</v>
      </c>
      <c r="N123" s="2"/>
      <c r="O123" s="2"/>
      <c r="P123" s="2"/>
      <c r="Q123" s="2"/>
      <c r="R123" s="124" t="s">
        <v>915</v>
      </c>
      <c r="S123" s="2"/>
      <c r="T123" s="2"/>
    </row>
    <row r="124" spans="1:20" hidden="1">
      <c r="A124" s="125">
        <v>42839</v>
      </c>
      <c r="B124" s="124" t="s">
        <v>1676</v>
      </c>
      <c r="C124" t="str">
        <f t="shared" si="2"/>
        <v>1.234.122</v>
      </c>
      <c r="E124" s="2"/>
      <c r="F124" s="2"/>
      <c r="G124" s="2"/>
      <c r="H124" s="2"/>
      <c r="I124" s="2"/>
      <c r="J124" s="2"/>
      <c r="K124" s="2"/>
      <c r="L124" s="2"/>
      <c r="M124" s="124" t="s">
        <v>916</v>
      </c>
      <c r="N124" s="2"/>
      <c r="O124" s="2"/>
      <c r="P124" s="2"/>
      <c r="Q124" s="2"/>
      <c r="R124" s="124" t="s">
        <v>917</v>
      </c>
      <c r="S124" s="2"/>
      <c r="T124" s="2"/>
    </row>
    <row r="125" spans="1:20" hidden="1">
      <c r="A125" s="125">
        <v>42846</v>
      </c>
      <c r="B125" s="124" t="s">
        <v>1677</v>
      </c>
      <c r="C125" t="str">
        <f t="shared" si="2"/>
        <v>1.236.348</v>
      </c>
      <c r="E125" s="2"/>
      <c r="F125" s="2"/>
      <c r="G125" s="2"/>
      <c r="H125" s="2"/>
      <c r="I125" s="2"/>
      <c r="J125" s="2"/>
      <c r="K125" s="2"/>
      <c r="L125" s="2"/>
      <c r="M125" s="124" t="s">
        <v>918</v>
      </c>
      <c r="N125" s="2"/>
      <c r="O125" s="2"/>
      <c r="P125" s="2"/>
      <c r="Q125" s="2"/>
      <c r="R125" s="124" t="s">
        <v>919</v>
      </c>
      <c r="S125" s="2"/>
      <c r="T125" s="2"/>
    </row>
    <row r="126" spans="1:20" hidden="1">
      <c r="A126" s="125">
        <v>42853</v>
      </c>
      <c r="B126" s="124" t="s">
        <v>1678</v>
      </c>
      <c r="C126" t="str">
        <f t="shared" si="2"/>
        <v>1.249.886</v>
      </c>
      <c r="E126" s="2"/>
      <c r="F126" s="2"/>
      <c r="G126" s="2"/>
      <c r="H126" s="2"/>
      <c r="I126" s="2"/>
      <c r="J126" s="2"/>
      <c r="K126" s="2"/>
      <c r="L126" s="2"/>
      <c r="M126" s="124" t="s">
        <v>920</v>
      </c>
      <c r="N126" s="2"/>
      <c r="O126" s="2"/>
      <c r="P126" s="2"/>
      <c r="Q126" s="2"/>
      <c r="R126" s="124" t="s">
        <v>921</v>
      </c>
      <c r="S126" s="2"/>
      <c r="T126" s="2"/>
    </row>
    <row r="127" spans="1:20" hidden="1">
      <c r="A127" s="125">
        <v>42860</v>
      </c>
      <c r="B127" s="124" t="s">
        <v>1679</v>
      </c>
      <c r="C127" t="str">
        <f t="shared" si="2"/>
        <v>1.252.687</v>
      </c>
      <c r="E127" s="2"/>
      <c r="F127" s="2"/>
      <c r="G127" s="2"/>
      <c r="H127" s="2"/>
      <c r="I127" s="2"/>
      <c r="J127" s="2"/>
      <c r="K127" s="2"/>
      <c r="L127" s="2"/>
      <c r="M127" s="124" t="s">
        <v>922</v>
      </c>
      <c r="N127" s="2"/>
      <c r="O127" s="2"/>
      <c r="P127" s="2"/>
      <c r="Q127" s="2"/>
      <c r="R127" s="124" t="s">
        <v>923</v>
      </c>
      <c r="S127" s="2"/>
      <c r="T127" s="2"/>
    </row>
    <row r="128" spans="1:20" hidden="1">
      <c r="A128" s="125">
        <v>42867</v>
      </c>
      <c r="B128" s="124" t="s">
        <v>1680</v>
      </c>
      <c r="C128" t="str">
        <f t="shared" si="2"/>
        <v>1.259.789</v>
      </c>
      <c r="E128" s="2"/>
      <c r="F128" s="2"/>
      <c r="G128" s="2"/>
      <c r="H128" s="2"/>
      <c r="I128" s="2"/>
      <c r="J128" s="2"/>
      <c r="K128" s="2"/>
      <c r="L128" s="2"/>
      <c r="M128" s="124" t="s">
        <v>924</v>
      </c>
      <c r="N128" s="2"/>
      <c r="O128" s="2"/>
      <c r="P128" s="2"/>
      <c r="Q128" s="2"/>
      <c r="R128" s="124" t="s">
        <v>925</v>
      </c>
      <c r="S128" s="2"/>
      <c r="T128" s="2"/>
    </row>
    <row r="129" spans="1:20" hidden="1">
      <c r="A129" s="125">
        <v>42873</v>
      </c>
      <c r="B129" s="124" t="s">
        <v>1681</v>
      </c>
      <c r="C129" t="str">
        <f t="shared" si="2"/>
        <v>1.264.677</v>
      </c>
      <c r="E129" s="2"/>
      <c r="F129" s="2"/>
      <c r="G129" s="2"/>
      <c r="H129" s="2"/>
      <c r="I129" s="2"/>
      <c r="J129" s="2"/>
      <c r="K129" s="2"/>
      <c r="L129" s="2"/>
      <c r="M129" s="124" t="s">
        <v>926</v>
      </c>
      <c r="N129" s="2"/>
      <c r="O129" s="2"/>
      <c r="P129" s="2"/>
      <c r="Q129" s="2"/>
      <c r="R129" s="124" t="s">
        <v>927</v>
      </c>
      <c r="S129" s="2"/>
      <c r="T129" s="2"/>
    </row>
    <row r="130" spans="1:20" hidden="1">
      <c r="A130" s="125">
        <v>42881</v>
      </c>
      <c r="B130" s="124" t="s">
        <v>1682</v>
      </c>
      <c r="C130" t="str">
        <f t="shared" si="2"/>
        <v>1.276.225</v>
      </c>
      <c r="E130" s="2"/>
      <c r="F130" s="2"/>
      <c r="G130" s="2"/>
      <c r="H130" s="2"/>
      <c r="I130" s="2"/>
      <c r="J130" s="2"/>
      <c r="K130" s="2"/>
      <c r="L130" s="2"/>
      <c r="M130" s="124" t="s">
        <v>928</v>
      </c>
      <c r="N130" s="2"/>
      <c r="O130" s="2"/>
      <c r="P130" s="2"/>
      <c r="Q130" s="2"/>
      <c r="R130" s="124" t="s">
        <v>929</v>
      </c>
      <c r="S130" s="2"/>
      <c r="T130" s="2"/>
    </row>
    <row r="131" spans="1:20" hidden="1">
      <c r="A131" s="125">
        <v>42888</v>
      </c>
      <c r="B131" s="124" t="s">
        <v>1683</v>
      </c>
      <c r="C131" t="str">
        <f t="shared" si="2"/>
        <v>1.276.752</v>
      </c>
      <c r="E131" s="2"/>
      <c r="F131" s="2"/>
      <c r="G131" s="2"/>
      <c r="H131" s="2"/>
      <c r="I131" s="2"/>
      <c r="J131" s="2"/>
      <c r="K131" s="2"/>
      <c r="L131" s="2"/>
      <c r="M131" s="124" t="s">
        <v>930</v>
      </c>
      <c r="N131" s="2"/>
      <c r="O131" s="2"/>
      <c r="P131" s="2"/>
      <c r="Q131" s="2"/>
      <c r="R131" s="124" t="s">
        <v>931</v>
      </c>
      <c r="S131" s="2"/>
      <c r="T131" s="2"/>
    </row>
    <row r="132" spans="1:20" hidden="1">
      <c r="A132" s="125">
        <v>42895</v>
      </c>
      <c r="B132" s="124" t="s">
        <v>1684</v>
      </c>
      <c r="C132" t="str">
        <f t="shared" si="2"/>
        <v>1.282.306</v>
      </c>
      <c r="E132" s="2"/>
      <c r="F132" s="2"/>
      <c r="G132" s="2"/>
      <c r="H132" s="2"/>
      <c r="I132" s="2"/>
      <c r="J132" s="2"/>
      <c r="K132" s="2"/>
      <c r="L132" s="2"/>
      <c r="M132" s="124" t="s">
        <v>932</v>
      </c>
      <c r="N132" s="2"/>
      <c r="O132" s="2"/>
      <c r="P132" s="2"/>
      <c r="Q132" s="2"/>
      <c r="R132" s="124" t="s">
        <v>933</v>
      </c>
      <c r="S132" s="2"/>
      <c r="T132" s="2"/>
    </row>
    <row r="133" spans="1:20" hidden="1">
      <c r="A133" s="125">
        <v>42902</v>
      </c>
      <c r="B133" s="124" t="s">
        <v>1685</v>
      </c>
      <c r="C133" t="str">
        <f t="shared" si="2"/>
        <v>1.289.704</v>
      </c>
      <c r="E133" s="2"/>
      <c r="F133" s="2"/>
      <c r="G133" s="2"/>
      <c r="H133" s="2"/>
      <c r="I133" s="2"/>
      <c r="J133" s="2"/>
      <c r="K133" s="2"/>
      <c r="L133" s="2"/>
      <c r="M133" s="124" t="s">
        <v>934</v>
      </c>
      <c r="N133" s="2"/>
      <c r="O133" s="2"/>
      <c r="P133" s="2"/>
      <c r="Q133" s="2"/>
      <c r="R133" s="124" t="s">
        <v>935</v>
      </c>
      <c r="S133" s="2"/>
      <c r="T133" s="2"/>
    </row>
    <row r="134" spans="1:20" hidden="1">
      <c r="A134" s="125">
        <v>42909</v>
      </c>
      <c r="B134" s="124" t="s">
        <v>1686</v>
      </c>
      <c r="C134" t="str">
        <f t="shared" si="2"/>
        <v>1.294.224</v>
      </c>
      <c r="E134" s="2"/>
      <c r="F134" s="2"/>
      <c r="G134" s="2"/>
      <c r="H134" s="2"/>
      <c r="I134" s="2"/>
      <c r="J134" s="2"/>
      <c r="K134" s="2"/>
      <c r="L134" s="2"/>
      <c r="M134" s="124" t="s">
        <v>936</v>
      </c>
      <c r="N134" s="2"/>
      <c r="O134" s="2"/>
      <c r="P134" s="2"/>
      <c r="Q134" s="2"/>
      <c r="R134" s="124" t="s">
        <v>937</v>
      </c>
      <c r="S134" s="2"/>
      <c r="T134" s="2"/>
    </row>
    <row r="135" spans="1:20" hidden="1">
      <c r="A135" s="125">
        <v>42916</v>
      </c>
      <c r="B135" s="124" t="s">
        <v>1687</v>
      </c>
      <c r="C135" t="str">
        <f t="shared" si="2"/>
        <v>1.304.269</v>
      </c>
      <c r="E135" s="2"/>
      <c r="F135" s="2"/>
      <c r="G135" s="2"/>
      <c r="H135" s="2"/>
      <c r="I135" s="2"/>
      <c r="J135" s="2"/>
      <c r="K135" s="2"/>
      <c r="L135" s="2"/>
      <c r="M135" s="124" t="s">
        <v>938</v>
      </c>
      <c r="N135" s="2"/>
      <c r="O135" s="2"/>
      <c r="P135" s="2"/>
      <c r="Q135" s="2"/>
      <c r="R135" s="124" t="s">
        <v>939</v>
      </c>
      <c r="S135" s="2"/>
      <c r="T135" s="2"/>
    </row>
    <row r="136" spans="1:20" hidden="1">
      <c r="A136" s="125">
        <v>42923</v>
      </c>
      <c r="B136" s="124" t="s">
        <v>1688</v>
      </c>
      <c r="C136" t="str">
        <f t="shared" si="2"/>
        <v>1.297.641</v>
      </c>
      <c r="E136" s="2"/>
      <c r="F136" s="2"/>
      <c r="G136" s="2"/>
      <c r="H136" s="2"/>
      <c r="I136" s="2"/>
      <c r="J136" s="2"/>
      <c r="K136" s="2"/>
      <c r="L136" s="2"/>
      <c r="M136" s="124" t="s">
        <v>940</v>
      </c>
      <c r="N136" s="2"/>
      <c r="O136" s="2"/>
      <c r="P136" s="2"/>
      <c r="Q136" s="2"/>
      <c r="R136" s="124" t="s">
        <v>941</v>
      </c>
      <c r="S136" s="2"/>
      <c r="T136" s="2"/>
    </row>
    <row r="137" spans="1:20" hidden="1">
      <c r="A137" s="125">
        <v>42930</v>
      </c>
      <c r="B137" s="124" t="s">
        <v>1689</v>
      </c>
      <c r="C137" t="str">
        <f t="shared" si="2"/>
        <v>1.302.421</v>
      </c>
      <c r="E137" s="2"/>
      <c r="F137" s="2"/>
      <c r="G137" s="2"/>
      <c r="H137" s="2"/>
      <c r="I137" s="2"/>
      <c r="J137" s="2"/>
      <c r="K137" s="2"/>
      <c r="L137" s="2"/>
      <c r="M137" s="124" t="s">
        <v>942</v>
      </c>
      <c r="N137" s="2"/>
      <c r="O137" s="2"/>
      <c r="P137" s="2"/>
      <c r="Q137" s="2"/>
      <c r="R137" s="124" t="s">
        <v>943</v>
      </c>
      <c r="S137" s="2"/>
      <c r="T137" s="2"/>
    </row>
    <row r="138" spans="1:20" hidden="1">
      <c r="A138" s="125">
        <v>42937</v>
      </c>
      <c r="B138" s="124" t="s">
        <v>1690</v>
      </c>
      <c r="C138" t="str">
        <f t="shared" si="2"/>
        <v>1.302.930</v>
      </c>
      <c r="E138" s="2"/>
      <c r="F138" s="2"/>
      <c r="G138" s="2"/>
      <c r="H138" s="2"/>
      <c r="I138" s="2"/>
      <c r="J138" s="2"/>
      <c r="K138" s="2"/>
      <c r="L138" s="2"/>
      <c r="M138" s="124" t="s">
        <v>944</v>
      </c>
      <c r="N138" s="2"/>
      <c r="O138" s="2"/>
      <c r="P138" s="2"/>
      <c r="Q138" s="2"/>
      <c r="R138" s="124" t="s">
        <v>945</v>
      </c>
      <c r="S138" s="2"/>
      <c r="T138" s="2"/>
    </row>
    <row r="139" spans="1:20" hidden="1">
      <c r="A139" s="125">
        <v>42944</v>
      </c>
      <c r="B139" s="124" t="s">
        <v>1691</v>
      </c>
      <c r="C139" t="str">
        <f t="shared" si="2"/>
        <v>1.312.744</v>
      </c>
      <c r="E139" s="2"/>
      <c r="F139" s="2"/>
      <c r="G139" s="2"/>
      <c r="H139" s="2"/>
      <c r="I139" s="2"/>
      <c r="J139" s="2"/>
      <c r="K139" s="2"/>
      <c r="L139" s="2"/>
      <c r="M139" s="124" t="s">
        <v>946</v>
      </c>
      <c r="N139" s="2"/>
      <c r="O139" s="2"/>
      <c r="P139" s="2"/>
      <c r="Q139" s="2"/>
      <c r="R139" s="124" t="s">
        <v>947</v>
      </c>
      <c r="S139" s="2"/>
      <c r="T139" s="2"/>
    </row>
    <row r="140" spans="1:20" hidden="1">
      <c r="A140" s="125">
        <v>42951</v>
      </c>
      <c r="B140" s="124" t="s">
        <v>1692</v>
      </c>
      <c r="C140" t="str">
        <f t="shared" si="2"/>
        <v>1.314.737</v>
      </c>
      <c r="E140" s="2"/>
      <c r="F140" s="2"/>
      <c r="G140" s="2"/>
      <c r="H140" s="2"/>
      <c r="I140" s="2"/>
      <c r="J140" s="2"/>
      <c r="K140" s="2"/>
      <c r="L140" s="2"/>
      <c r="M140" s="124" t="s">
        <v>948</v>
      </c>
      <c r="N140" s="2"/>
      <c r="O140" s="2"/>
      <c r="P140" s="2"/>
      <c r="Q140" s="2"/>
      <c r="R140" s="124" t="s">
        <v>949</v>
      </c>
      <c r="S140" s="2"/>
      <c r="T140" s="2"/>
    </row>
    <row r="141" spans="1:20" hidden="1">
      <c r="A141" s="125">
        <v>42958</v>
      </c>
      <c r="B141" s="124" t="s">
        <v>1693</v>
      </c>
      <c r="C141" t="str">
        <f t="shared" si="2"/>
        <v>1.322.223</v>
      </c>
      <c r="E141" s="2"/>
      <c r="F141" s="2"/>
      <c r="G141" s="2"/>
      <c r="H141" s="2"/>
      <c r="I141" s="2"/>
      <c r="J141" s="2"/>
      <c r="K141" s="2"/>
      <c r="L141" s="2"/>
      <c r="M141" s="124" t="s">
        <v>950</v>
      </c>
      <c r="N141" s="2"/>
      <c r="O141" s="2"/>
      <c r="P141" s="2"/>
      <c r="Q141" s="2"/>
      <c r="R141" s="124" t="s">
        <v>951</v>
      </c>
      <c r="S141" s="2"/>
      <c r="T141" s="2"/>
    </row>
    <row r="142" spans="1:20" hidden="1">
      <c r="A142" s="125">
        <v>42965</v>
      </c>
      <c r="B142" s="124" t="s">
        <v>1694</v>
      </c>
      <c r="C142" t="str">
        <f t="shared" si="2"/>
        <v>1.327.751</v>
      </c>
      <c r="E142" s="2"/>
      <c r="F142" s="2"/>
      <c r="G142" s="2"/>
      <c r="H142" s="2"/>
      <c r="I142" s="2"/>
      <c r="J142" s="2"/>
      <c r="K142" s="2"/>
      <c r="L142" s="2"/>
      <c r="M142" s="124" t="s">
        <v>952</v>
      </c>
      <c r="N142" s="2"/>
      <c r="O142" s="2"/>
      <c r="P142" s="2"/>
      <c r="Q142" s="2"/>
      <c r="R142" s="124" t="s">
        <v>953</v>
      </c>
      <c r="S142" s="2"/>
      <c r="T142" s="2"/>
    </row>
    <row r="143" spans="1:20" hidden="1">
      <c r="A143" s="125">
        <v>42972</v>
      </c>
      <c r="B143" s="124" t="s">
        <v>1695</v>
      </c>
      <c r="C143" t="str">
        <f t="shared" si="2"/>
        <v>1.334.960</v>
      </c>
      <c r="E143" s="2"/>
      <c r="F143" s="2"/>
      <c r="G143" s="2"/>
      <c r="H143" s="2"/>
      <c r="I143" s="2"/>
      <c r="J143" s="2"/>
      <c r="K143" s="2"/>
      <c r="L143" s="2"/>
      <c r="M143" s="124" t="s">
        <v>954</v>
      </c>
      <c r="N143" s="2"/>
      <c r="O143" s="2"/>
      <c r="P143" s="2"/>
      <c r="Q143" s="2"/>
      <c r="R143" s="124" t="s">
        <v>955</v>
      </c>
      <c r="S143" s="2"/>
      <c r="T143" s="2"/>
    </row>
    <row r="144" spans="1:20" hidden="1">
      <c r="A144" s="125">
        <v>42978</v>
      </c>
      <c r="B144" s="124" t="s">
        <v>1696</v>
      </c>
      <c r="C144" t="str">
        <f t="shared" si="2"/>
        <v>1.335.229</v>
      </c>
      <c r="E144" s="2"/>
      <c r="F144" s="2"/>
      <c r="G144" s="2"/>
      <c r="H144" s="2"/>
      <c r="I144" s="2"/>
      <c r="J144" s="2"/>
      <c r="K144" s="2"/>
      <c r="L144" s="2"/>
      <c r="M144" s="124" t="s">
        <v>956</v>
      </c>
      <c r="N144" s="2"/>
      <c r="O144" s="2"/>
      <c r="P144" s="2"/>
      <c r="Q144" s="2"/>
      <c r="R144" s="124" t="s">
        <v>957</v>
      </c>
      <c r="S144" s="2"/>
      <c r="T144" s="2"/>
    </row>
    <row r="145" spans="1:20" hidden="1">
      <c r="A145" s="125">
        <v>42986</v>
      </c>
      <c r="B145" s="124" t="s">
        <v>1697</v>
      </c>
      <c r="C145" t="str">
        <f t="shared" si="2"/>
        <v>1.332.093</v>
      </c>
      <c r="E145" s="2"/>
      <c r="F145" s="2"/>
      <c r="G145" s="2"/>
      <c r="H145" s="2"/>
      <c r="I145" s="2"/>
      <c r="J145" s="2"/>
      <c r="K145" s="2"/>
      <c r="L145" s="2"/>
      <c r="M145" s="124" t="s">
        <v>958</v>
      </c>
      <c r="N145" s="2"/>
      <c r="O145" s="2"/>
      <c r="P145" s="2"/>
      <c r="Q145" s="2"/>
      <c r="R145" s="124" t="s">
        <v>959</v>
      </c>
      <c r="S145" s="2"/>
      <c r="T145" s="2"/>
    </row>
    <row r="146" spans="1:20" hidden="1">
      <c r="A146" s="125">
        <v>42993</v>
      </c>
      <c r="B146" s="124" t="s">
        <v>1698</v>
      </c>
      <c r="C146" t="str">
        <f t="shared" si="2"/>
        <v>1.342.017</v>
      </c>
      <c r="E146" s="2"/>
      <c r="F146" s="2"/>
      <c r="G146" s="2"/>
      <c r="H146" s="2"/>
      <c r="I146" s="2"/>
      <c r="J146" s="2"/>
      <c r="K146" s="2"/>
      <c r="L146" s="2"/>
      <c r="M146" s="124" t="s">
        <v>960</v>
      </c>
      <c r="N146" s="2"/>
      <c r="O146" s="2"/>
      <c r="P146" s="2"/>
      <c r="Q146" s="2"/>
      <c r="R146" s="124" t="s">
        <v>961</v>
      </c>
      <c r="S146" s="2"/>
      <c r="T146" s="2"/>
    </row>
    <row r="147" spans="1:20" hidden="1">
      <c r="A147" s="125">
        <v>43000</v>
      </c>
      <c r="B147" s="124" t="s">
        <v>1699</v>
      </c>
      <c r="C147" t="str">
        <f t="shared" si="2"/>
        <v>1.341.648</v>
      </c>
      <c r="E147" s="2"/>
      <c r="F147" s="2"/>
      <c r="G147" s="2"/>
      <c r="H147" s="2"/>
      <c r="I147" s="2"/>
      <c r="J147" s="2"/>
      <c r="K147" s="2"/>
      <c r="L147" s="2"/>
      <c r="M147" s="124" t="s">
        <v>962</v>
      </c>
      <c r="N147" s="2"/>
      <c r="O147" s="2"/>
      <c r="P147" s="2"/>
      <c r="Q147" s="2"/>
      <c r="R147" s="124" t="s">
        <v>963</v>
      </c>
      <c r="S147" s="2"/>
      <c r="T147" s="2"/>
    </row>
    <row r="148" spans="1:20" hidden="1">
      <c r="A148" s="125">
        <v>43007</v>
      </c>
      <c r="B148" s="124" t="s">
        <v>1700</v>
      </c>
      <c r="C148" t="str">
        <f t="shared" si="2"/>
        <v>1.355.044</v>
      </c>
      <c r="E148" s="2"/>
      <c r="F148" s="2"/>
      <c r="G148" s="2"/>
      <c r="H148" s="2"/>
      <c r="I148" s="2"/>
      <c r="J148" s="2"/>
      <c r="K148" s="2"/>
      <c r="L148" s="2"/>
      <c r="M148" s="124" t="s">
        <v>964</v>
      </c>
      <c r="N148" s="2"/>
      <c r="O148" s="2"/>
      <c r="P148" s="2"/>
      <c r="Q148" s="2"/>
      <c r="R148" s="124" t="s">
        <v>965</v>
      </c>
      <c r="S148" s="2"/>
      <c r="T148" s="2"/>
    </row>
    <row r="149" spans="1:20" hidden="1">
      <c r="A149" s="125">
        <v>43014</v>
      </c>
      <c r="B149" s="124" t="s">
        <v>1701</v>
      </c>
      <c r="C149" t="str">
        <f t="shared" si="2"/>
        <v>1.350.635</v>
      </c>
      <c r="E149" s="2"/>
      <c r="F149" s="2"/>
      <c r="G149" s="2"/>
      <c r="H149" s="2"/>
      <c r="I149" s="2"/>
      <c r="J149" s="2"/>
      <c r="K149" s="2"/>
      <c r="L149" s="2"/>
      <c r="M149" s="124" t="s">
        <v>966</v>
      </c>
      <c r="N149" s="2"/>
      <c r="O149" s="2"/>
      <c r="P149" s="2"/>
      <c r="Q149" s="2"/>
      <c r="R149" s="124" t="s">
        <v>967</v>
      </c>
      <c r="S149" s="2"/>
      <c r="T149" s="2"/>
    </row>
    <row r="150" spans="1:20" hidden="1">
      <c r="A150" s="125">
        <v>43021</v>
      </c>
      <c r="B150" s="124" t="s">
        <v>1702</v>
      </c>
      <c r="C150" t="str">
        <f t="shared" si="2"/>
        <v>1.355.752</v>
      </c>
      <c r="E150" s="2"/>
      <c r="F150" s="2"/>
      <c r="G150" s="2"/>
      <c r="H150" s="2"/>
      <c r="I150" s="2"/>
      <c r="J150" s="2"/>
      <c r="K150" s="2"/>
      <c r="L150" s="2"/>
      <c r="M150" s="124" t="s">
        <v>968</v>
      </c>
      <c r="N150" s="2"/>
      <c r="O150" s="2"/>
      <c r="P150" s="2"/>
      <c r="Q150" s="2"/>
      <c r="R150" s="124" t="s">
        <v>969</v>
      </c>
      <c r="S150" s="2"/>
      <c r="T150" s="2"/>
    </row>
    <row r="151" spans="1:20" hidden="1">
      <c r="A151" s="125">
        <v>43028</v>
      </c>
      <c r="B151" s="124" t="s">
        <v>1703</v>
      </c>
      <c r="C151" t="str">
        <f t="shared" si="2"/>
        <v>1.356.183</v>
      </c>
      <c r="E151" s="2"/>
      <c r="F151" s="2"/>
      <c r="G151" s="2"/>
      <c r="H151" s="2"/>
      <c r="I151" s="2"/>
      <c r="J151" s="2"/>
      <c r="K151" s="2"/>
      <c r="L151" s="2"/>
      <c r="M151" s="124" t="s">
        <v>970</v>
      </c>
      <c r="N151" s="2"/>
      <c r="O151" s="2"/>
      <c r="P151" s="2"/>
      <c r="Q151" s="2"/>
      <c r="R151" s="124" t="s">
        <v>971</v>
      </c>
      <c r="S151" s="2"/>
      <c r="T151" s="2"/>
    </row>
    <row r="152" spans="1:20" hidden="1">
      <c r="A152" s="125">
        <v>43035</v>
      </c>
      <c r="B152" s="124" t="s">
        <v>1704</v>
      </c>
      <c r="C152" t="str">
        <f t="shared" si="2"/>
        <v>1.367.091</v>
      </c>
      <c r="E152" s="2"/>
      <c r="F152" s="2"/>
      <c r="G152" s="2"/>
      <c r="H152" s="2"/>
      <c r="I152" s="2"/>
      <c r="J152" s="2"/>
      <c r="K152" s="2"/>
      <c r="L152" s="2"/>
      <c r="M152" s="124" t="s">
        <v>972</v>
      </c>
      <c r="N152" s="2"/>
      <c r="O152" s="2"/>
      <c r="P152" s="2"/>
      <c r="Q152" s="2"/>
      <c r="R152" s="124" t="s">
        <v>973</v>
      </c>
      <c r="S152" s="2"/>
      <c r="T152" s="2"/>
    </row>
    <row r="153" spans="1:20" hidden="1">
      <c r="A153" s="125">
        <v>43042</v>
      </c>
      <c r="B153" s="124" t="s">
        <v>1705</v>
      </c>
      <c r="C153" t="str">
        <f t="shared" si="2"/>
        <v>1.364.973</v>
      </c>
      <c r="E153" s="2"/>
      <c r="F153" s="2"/>
      <c r="G153" s="2"/>
      <c r="H153" s="2"/>
      <c r="I153" s="2"/>
      <c r="J153" s="2"/>
      <c r="K153" s="2"/>
      <c r="L153" s="2"/>
      <c r="M153" s="124" t="s">
        <v>974</v>
      </c>
      <c r="N153" s="2"/>
      <c r="O153" s="2"/>
      <c r="P153" s="2"/>
      <c r="Q153" s="2"/>
      <c r="R153" s="124" t="s">
        <v>975</v>
      </c>
      <c r="S153" s="2"/>
      <c r="T153" s="2"/>
    </row>
    <row r="154" spans="1:20" hidden="1">
      <c r="A154" s="125">
        <v>43049</v>
      </c>
      <c r="B154" s="124" t="s">
        <v>1706</v>
      </c>
      <c r="C154" t="str">
        <f t="shared" si="2"/>
        <v>1.372.481</v>
      </c>
      <c r="E154" s="2"/>
      <c r="F154" s="2"/>
      <c r="G154" s="2"/>
      <c r="H154" s="2"/>
      <c r="I154" s="2"/>
      <c r="J154" s="2"/>
      <c r="K154" s="2"/>
      <c r="L154" s="2"/>
      <c r="M154" s="124" t="s">
        <v>976</v>
      </c>
      <c r="N154" s="2"/>
      <c r="O154" s="2"/>
      <c r="P154" s="2"/>
      <c r="Q154" s="2"/>
      <c r="R154" s="124" t="s">
        <v>977</v>
      </c>
      <c r="S154" s="2"/>
      <c r="T154" s="2"/>
    </row>
    <row r="155" spans="1:20" hidden="1">
      <c r="A155" s="125">
        <v>43056</v>
      </c>
      <c r="B155" s="124" t="s">
        <v>1707</v>
      </c>
      <c r="C155" t="str">
        <f t="shared" si="2"/>
        <v>1.379.967</v>
      </c>
      <c r="E155" s="2"/>
      <c r="F155" s="2"/>
      <c r="G155" s="2"/>
      <c r="H155" s="2"/>
      <c r="I155" s="2"/>
      <c r="J155" s="2"/>
      <c r="K155" s="2"/>
      <c r="L155" s="2"/>
      <c r="M155" s="124" t="s">
        <v>978</v>
      </c>
      <c r="N155" s="2"/>
      <c r="O155" s="2"/>
      <c r="P155" s="2"/>
      <c r="Q155" s="2"/>
      <c r="R155" s="124" t="s">
        <v>979</v>
      </c>
      <c r="S155" s="2"/>
      <c r="T155" s="2"/>
    </row>
    <row r="156" spans="1:20" hidden="1">
      <c r="A156" s="125">
        <v>43063</v>
      </c>
      <c r="B156" s="124" t="s">
        <v>1708</v>
      </c>
      <c r="C156" t="str">
        <f t="shared" si="2"/>
        <v>1.382.026</v>
      </c>
      <c r="E156" s="2"/>
      <c r="F156" s="2"/>
      <c r="G156" s="2"/>
      <c r="H156" s="2"/>
      <c r="I156" s="2"/>
      <c r="J156" s="2"/>
      <c r="K156" s="2"/>
      <c r="L156" s="2"/>
      <c r="M156" s="124" t="s">
        <v>980</v>
      </c>
      <c r="N156" s="2"/>
      <c r="O156" s="2"/>
      <c r="P156" s="2"/>
      <c r="Q156" s="2"/>
      <c r="R156" s="124" t="s">
        <v>981</v>
      </c>
      <c r="S156" s="2"/>
      <c r="T156" s="2"/>
    </row>
    <row r="157" spans="1:20" hidden="1">
      <c r="A157" s="125">
        <v>43070</v>
      </c>
      <c r="B157" s="124" t="s">
        <v>1709</v>
      </c>
      <c r="C157" t="str">
        <f t="shared" si="2"/>
        <v>1.391.191</v>
      </c>
      <c r="E157" s="2"/>
      <c r="F157" s="2"/>
      <c r="G157" s="2"/>
      <c r="H157" s="2"/>
      <c r="I157" s="2"/>
      <c r="J157" s="2"/>
      <c r="K157" s="2"/>
      <c r="L157" s="2"/>
      <c r="M157" s="124" t="s">
        <v>982</v>
      </c>
      <c r="N157" s="2"/>
      <c r="O157" s="2"/>
      <c r="P157" s="2"/>
      <c r="Q157" s="2"/>
      <c r="R157" s="124" t="s">
        <v>983</v>
      </c>
      <c r="S157" s="2"/>
      <c r="T157" s="2"/>
    </row>
    <row r="158" spans="1:20" hidden="1">
      <c r="A158" s="125">
        <v>43077</v>
      </c>
      <c r="B158" s="124" t="s">
        <v>1710</v>
      </c>
      <c r="C158" t="str">
        <f t="shared" si="2"/>
        <v>1.394.043</v>
      </c>
      <c r="E158" s="2"/>
      <c r="F158" s="2"/>
      <c r="G158" s="2"/>
      <c r="H158" s="2"/>
      <c r="I158" s="2"/>
      <c r="J158" s="2"/>
      <c r="K158" s="2"/>
      <c r="L158" s="2"/>
      <c r="M158" s="124" t="s">
        <v>984</v>
      </c>
      <c r="N158" s="2"/>
      <c r="O158" s="2"/>
      <c r="P158" s="2"/>
      <c r="Q158" s="2"/>
      <c r="R158" s="124" t="s">
        <v>985</v>
      </c>
      <c r="S158" s="2"/>
      <c r="T158" s="2"/>
    </row>
    <row r="159" spans="1:20" hidden="1">
      <c r="A159" s="125">
        <v>43084</v>
      </c>
      <c r="B159" s="124" t="s">
        <v>1711</v>
      </c>
      <c r="C159" t="str">
        <f t="shared" si="2"/>
        <v>1.404.342</v>
      </c>
      <c r="E159" s="2"/>
      <c r="F159" s="2"/>
      <c r="G159" s="2"/>
      <c r="H159" s="2"/>
      <c r="I159" s="2"/>
      <c r="J159" s="2"/>
      <c r="K159" s="2"/>
      <c r="L159" s="2"/>
      <c r="M159" s="124" t="s">
        <v>986</v>
      </c>
      <c r="N159" s="2"/>
      <c r="O159" s="2"/>
      <c r="P159" s="2"/>
      <c r="Q159" s="2"/>
      <c r="R159" s="124" t="s">
        <v>987</v>
      </c>
      <c r="S159" s="2"/>
      <c r="T159" s="2"/>
    </row>
    <row r="160" spans="1:20" hidden="1">
      <c r="A160" s="125">
        <v>43091</v>
      </c>
      <c r="B160" s="124" t="s">
        <v>1712</v>
      </c>
      <c r="C160" t="str">
        <f t="shared" si="2"/>
        <v>1.402.253</v>
      </c>
      <c r="E160" s="2"/>
      <c r="F160" s="2"/>
      <c r="G160" s="2"/>
      <c r="H160" s="2"/>
      <c r="I160" s="2"/>
      <c r="J160" s="2"/>
      <c r="K160" s="2"/>
      <c r="L160" s="2"/>
      <c r="M160" s="124" t="s">
        <v>988</v>
      </c>
      <c r="N160" s="2"/>
      <c r="O160" s="2"/>
      <c r="P160" s="2"/>
      <c r="Q160" s="2"/>
      <c r="R160" s="124" t="s">
        <v>989</v>
      </c>
      <c r="S160" s="2"/>
      <c r="T160" s="2"/>
    </row>
    <row r="161" spans="1:20" hidden="1">
      <c r="A161" s="125">
        <v>43098</v>
      </c>
      <c r="B161" s="124" t="s">
        <v>1713</v>
      </c>
      <c r="C161" t="str">
        <f t="shared" si="2"/>
        <v>1.412.191</v>
      </c>
      <c r="E161" s="2"/>
      <c r="F161" s="2"/>
      <c r="G161" s="2"/>
      <c r="H161" s="2"/>
      <c r="I161" s="2"/>
      <c r="J161" s="2"/>
      <c r="K161" s="2"/>
      <c r="L161" s="2"/>
      <c r="M161" s="124" t="s">
        <v>990</v>
      </c>
      <c r="N161" s="2"/>
      <c r="O161" s="2"/>
      <c r="P161" s="2"/>
      <c r="Q161" s="2"/>
      <c r="R161" s="124" t="s">
        <v>991</v>
      </c>
      <c r="S161" s="2"/>
      <c r="T161" s="2"/>
    </row>
    <row r="162" spans="1:20" hidden="1">
      <c r="A162" s="125">
        <v>43105</v>
      </c>
      <c r="B162" s="124" t="s">
        <v>1714</v>
      </c>
      <c r="C162" t="str">
        <f t="shared" si="2"/>
        <v>1.406.670</v>
      </c>
      <c r="E162" s="2"/>
      <c r="F162" s="2"/>
      <c r="G162" s="2"/>
      <c r="H162" s="2"/>
      <c r="I162" s="2"/>
      <c r="J162" s="2"/>
      <c r="K162" s="2"/>
      <c r="L162" s="2"/>
      <c r="M162" s="124" t="s">
        <v>992</v>
      </c>
      <c r="N162" s="2"/>
      <c r="O162" s="2"/>
      <c r="P162" s="2"/>
      <c r="Q162" s="2"/>
      <c r="R162" s="124" t="s">
        <v>993</v>
      </c>
      <c r="S162" s="2"/>
      <c r="T162" s="2"/>
    </row>
    <row r="163" spans="1:20" hidden="1">
      <c r="A163" s="125">
        <v>43112</v>
      </c>
      <c r="B163" s="124" t="s">
        <v>1715</v>
      </c>
      <c r="C163" t="str">
        <f t="shared" si="2"/>
        <v>1.411.027</v>
      </c>
      <c r="E163" s="2"/>
      <c r="F163" s="2"/>
      <c r="G163" s="2"/>
      <c r="H163" s="2"/>
      <c r="I163" s="2"/>
      <c r="J163" s="2"/>
      <c r="K163" s="2"/>
      <c r="L163" s="2"/>
      <c r="M163" s="124" t="s">
        <v>994</v>
      </c>
      <c r="N163" s="2"/>
      <c r="O163" s="2"/>
      <c r="P163" s="2"/>
      <c r="Q163" s="2"/>
      <c r="R163" s="124" t="s">
        <v>995</v>
      </c>
      <c r="S163" s="2"/>
      <c r="T163" s="2"/>
    </row>
    <row r="164" spans="1:20" hidden="1">
      <c r="A164" s="125">
        <v>43119</v>
      </c>
      <c r="B164" s="124" t="s">
        <v>1716</v>
      </c>
      <c r="C164" t="str">
        <f t="shared" si="2"/>
        <v>1.410.842</v>
      </c>
      <c r="E164" s="2"/>
      <c r="F164" s="2"/>
      <c r="G164" s="2"/>
      <c r="H164" s="2"/>
      <c r="I164" s="2"/>
      <c r="J164" s="2"/>
      <c r="K164" s="2"/>
      <c r="L164" s="2"/>
      <c r="M164" s="124" t="s">
        <v>996</v>
      </c>
      <c r="N164" s="2"/>
      <c r="O164" s="2"/>
      <c r="P164" s="2"/>
      <c r="Q164" s="2"/>
      <c r="R164" s="124" t="s">
        <v>997</v>
      </c>
      <c r="S164" s="2"/>
      <c r="T164" s="2"/>
    </row>
    <row r="165" spans="1:20" hidden="1">
      <c r="A165" s="125">
        <v>43126</v>
      </c>
      <c r="B165" s="124" t="s">
        <v>1717</v>
      </c>
      <c r="C165" t="str">
        <f t="shared" si="2"/>
        <v>1.422.978</v>
      </c>
      <c r="E165" s="2"/>
      <c r="F165" s="2"/>
      <c r="G165" s="2"/>
      <c r="H165" s="2"/>
      <c r="I165" s="2"/>
      <c r="J165" s="2"/>
      <c r="K165" s="2"/>
      <c r="L165" s="2"/>
      <c r="M165" s="124" t="s">
        <v>998</v>
      </c>
      <c r="N165" s="2"/>
      <c r="O165" s="2"/>
      <c r="P165" s="2"/>
      <c r="Q165" s="2"/>
      <c r="R165" s="124" t="s">
        <v>999</v>
      </c>
      <c r="S165" s="2"/>
      <c r="T165" s="2"/>
    </row>
    <row r="166" spans="1:20" hidden="1">
      <c r="A166" s="125">
        <v>43133</v>
      </c>
      <c r="B166" s="124" t="s">
        <v>1718</v>
      </c>
      <c r="C166" t="str">
        <f t="shared" si="2"/>
        <v>1.418.022</v>
      </c>
      <c r="E166" s="2"/>
      <c r="F166" s="2"/>
      <c r="G166" s="2"/>
      <c r="H166" s="2"/>
      <c r="I166" s="2"/>
      <c r="J166" s="2"/>
      <c r="K166" s="2"/>
      <c r="L166" s="2"/>
      <c r="M166" s="124" t="s">
        <v>1000</v>
      </c>
      <c r="N166" s="2"/>
      <c r="O166" s="2"/>
      <c r="P166" s="2"/>
      <c r="Q166" s="2"/>
      <c r="R166" s="124" t="s">
        <v>1001</v>
      </c>
      <c r="S166" s="2"/>
      <c r="T166" s="2"/>
    </row>
    <row r="167" spans="1:20" hidden="1">
      <c r="A167" s="125">
        <v>43140</v>
      </c>
      <c r="B167" s="124" t="s">
        <v>1719</v>
      </c>
      <c r="C167" t="str">
        <f t="shared" si="2"/>
        <v>1.420.712</v>
      </c>
      <c r="E167" s="2"/>
      <c r="F167" s="2"/>
      <c r="G167" s="2"/>
      <c r="H167" s="2"/>
      <c r="I167" s="2"/>
      <c r="J167" s="2"/>
      <c r="K167" s="2"/>
      <c r="L167" s="2"/>
      <c r="M167" s="124" t="s">
        <v>1002</v>
      </c>
      <c r="N167" s="2"/>
      <c r="O167" s="2"/>
      <c r="P167" s="2"/>
      <c r="Q167" s="2"/>
      <c r="R167" s="124" t="s">
        <v>1003</v>
      </c>
      <c r="S167" s="2"/>
      <c r="T167" s="2"/>
    </row>
    <row r="168" spans="1:20" hidden="1">
      <c r="A168" s="125">
        <v>43147</v>
      </c>
      <c r="B168" s="124" t="s">
        <v>1720</v>
      </c>
      <c r="C168" t="str">
        <f t="shared" si="2"/>
        <v>1.429.127</v>
      </c>
      <c r="E168" s="2"/>
      <c r="F168" s="2"/>
      <c r="G168" s="2"/>
      <c r="H168" s="2"/>
      <c r="I168" s="2"/>
      <c r="J168" s="2"/>
      <c r="K168" s="2"/>
      <c r="L168" s="2"/>
      <c r="M168" s="124" t="s">
        <v>1004</v>
      </c>
      <c r="N168" s="2"/>
      <c r="O168" s="2"/>
      <c r="P168" s="2"/>
      <c r="Q168" s="2"/>
      <c r="R168" s="124" t="s">
        <v>1005</v>
      </c>
      <c r="S168" s="2"/>
      <c r="T168" s="2"/>
    </row>
    <row r="169" spans="1:20" hidden="1">
      <c r="A169" s="125">
        <v>43154</v>
      </c>
      <c r="B169" s="124" t="s">
        <v>1721</v>
      </c>
      <c r="C169" t="str">
        <f t="shared" si="2"/>
        <v>1.433.543</v>
      </c>
      <c r="E169" s="2"/>
      <c r="F169" s="2"/>
      <c r="G169" s="2"/>
      <c r="H169" s="2"/>
      <c r="I169" s="2"/>
      <c r="J169" s="2"/>
      <c r="K169" s="2"/>
      <c r="L169" s="2"/>
      <c r="M169" s="124" t="s">
        <v>1006</v>
      </c>
      <c r="N169" s="2"/>
      <c r="O169" s="2"/>
      <c r="P169" s="2"/>
      <c r="Q169" s="2"/>
      <c r="R169" s="124" t="s">
        <v>1007</v>
      </c>
      <c r="S169" s="2"/>
      <c r="T169" s="2"/>
    </row>
    <row r="170" spans="1:20" hidden="1">
      <c r="A170" s="125">
        <v>43161</v>
      </c>
      <c r="B170" s="124" t="s">
        <v>1722</v>
      </c>
      <c r="C170" t="str">
        <f t="shared" si="2"/>
        <v>1.440.010</v>
      </c>
      <c r="E170" s="2"/>
      <c r="F170" s="2"/>
      <c r="G170" s="2"/>
      <c r="H170" s="2"/>
      <c r="I170" s="2"/>
      <c r="J170" s="2"/>
      <c r="K170" s="2"/>
      <c r="L170" s="2"/>
      <c r="M170" s="124" t="s">
        <v>1008</v>
      </c>
      <c r="N170" s="2"/>
      <c r="O170" s="2"/>
      <c r="P170" s="2"/>
      <c r="Q170" s="2"/>
      <c r="R170" s="124" t="s">
        <v>1009</v>
      </c>
      <c r="S170" s="2"/>
      <c r="T170" s="2"/>
    </row>
    <row r="171" spans="1:20" hidden="1">
      <c r="A171" s="125">
        <v>43168</v>
      </c>
      <c r="B171" s="124" t="s">
        <v>1723</v>
      </c>
      <c r="C171" t="str">
        <f t="shared" si="2"/>
        <v>1.442.919</v>
      </c>
      <c r="E171" s="2"/>
      <c r="F171" s="2"/>
      <c r="G171" s="2"/>
      <c r="H171" s="2"/>
      <c r="I171" s="2"/>
      <c r="J171" s="2"/>
      <c r="K171" s="2"/>
      <c r="L171" s="2"/>
      <c r="M171" s="124" t="s">
        <v>1010</v>
      </c>
      <c r="N171" s="2"/>
      <c r="O171" s="2"/>
      <c r="P171" s="2"/>
      <c r="Q171" s="2"/>
      <c r="R171" s="124" t="s">
        <v>1011</v>
      </c>
      <c r="S171" s="2"/>
      <c r="T171" s="2"/>
    </row>
    <row r="172" spans="1:20" hidden="1">
      <c r="A172" s="125">
        <v>43175</v>
      </c>
      <c r="B172" s="124" t="s">
        <v>1724</v>
      </c>
      <c r="C172" t="str">
        <f t="shared" si="2"/>
        <v>1.448.290</v>
      </c>
      <c r="E172" s="2"/>
      <c r="F172" s="2"/>
      <c r="G172" s="2"/>
      <c r="H172" s="2"/>
      <c r="I172" s="2"/>
      <c r="J172" s="2"/>
      <c r="K172" s="2"/>
      <c r="L172" s="2"/>
      <c r="M172" s="124" t="s">
        <v>1012</v>
      </c>
      <c r="N172" s="2"/>
      <c r="O172" s="2"/>
      <c r="P172" s="2"/>
      <c r="Q172" s="2"/>
      <c r="R172" s="124" t="s">
        <v>1013</v>
      </c>
      <c r="S172" s="2"/>
      <c r="T172" s="2"/>
    </row>
    <row r="173" spans="1:20" hidden="1">
      <c r="A173" s="125">
        <v>43182</v>
      </c>
      <c r="B173" s="124" t="s">
        <v>1725</v>
      </c>
      <c r="C173" t="str">
        <f t="shared" si="2"/>
        <v>1.449.867</v>
      </c>
      <c r="E173" s="2"/>
      <c r="F173" s="2"/>
      <c r="G173" s="2"/>
      <c r="H173" s="2"/>
      <c r="I173" s="2"/>
      <c r="J173" s="2"/>
      <c r="K173" s="2"/>
      <c r="L173" s="2"/>
      <c r="M173" s="124" t="s">
        <v>1014</v>
      </c>
      <c r="N173" s="2"/>
      <c r="O173" s="2"/>
      <c r="P173" s="2"/>
      <c r="Q173" s="2"/>
      <c r="R173" s="124" t="s">
        <v>1015</v>
      </c>
      <c r="S173" s="2"/>
      <c r="T173" s="2"/>
    </row>
    <row r="174" spans="1:20" hidden="1">
      <c r="A174" s="125">
        <v>43189</v>
      </c>
      <c r="B174" s="124" t="s">
        <v>1726</v>
      </c>
      <c r="C174" t="str">
        <f t="shared" si="2"/>
        <v>1.462.810</v>
      </c>
      <c r="E174" s="2"/>
      <c r="F174" s="2"/>
      <c r="G174" s="2"/>
      <c r="H174" s="2"/>
      <c r="I174" s="2"/>
      <c r="J174" s="2"/>
      <c r="K174" s="2"/>
      <c r="L174" s="2"/>
      <c r="M174" s="124" t="s">
        <v>1016</v>
      </c>
      <c r="N174" s="2"/>
      <c r="O174" s="2"/>
      <c r="P174" s="2"/>
      <c r="Q174" s="2"/>
      <c r="R174" s="124" t="s">
        <v>1017</v>
      </c>
      <c r="S174" s="2"/>
      <c r="T174" s="2"/>
    </row>
    <row r="175" spans="1:20" hidden="1">
      <c r="A175" s="125">
        <v>43196</v>
      </c>
      <c r="B175" s="124" t="s">
        <v>1727</v>
      </c>
      <c r="C175" t="str">
        <f t="shared" si="2"/>
        <v>1.464.535</v>
      </c>
      <c r="E175" s="2"/>
      <c r="F175" s="2"/>
      <c r="G175" s="2"/>
      <c r="H175" s="2"/>
      <c r="I175" s="2"/>
      <c r="J175" s="2"/>
      <c r="K175" s="2"/>
      <c r="L175" s="2"/>
      <c r="M175" s="124" t="s">
        <v>1018</v>
      </c>
      <c r="N175" s="2"/>
      <c r="O175" s="2"/>
      <c r="P175" s="2"/>
      <c r="Q175" s="2"/>
      <c r="R175" s="124" t="s">
        <v>1019</v>
      </c>
      <c r="S175" s="2"/>
      <c r="T175" s="2"/>
    </row>
    <row r="176" spans="1:20" hidden="1">
      <c r="A176" s="125">
        <v>43203</v>
      </c>
      <c r="B176" s="124" t="s">
        <v>1728</v>
      </c>
      <c r="C176" t="str">
        <f t="shared" si="2"/>
        <v>1.471.287</v>
      </c>
      <c r="E176" s="2"/>
      <c r="F176" s="2"/>
      <c r="G176" s="2"/>
      <c r="H176" s="2"/>
      <c r="I176" s="2"/>
      <c r="J176" s="2"/>
      <c r="K176" s="2"/>
      <c r="L176" s="2"/>
      <c r="M176" s="124" t="s">
        <v>1020</v>
      </c>
      <c r="N176" s="2"/>
      <c r="O176" s="2"/>
      <c r="P176" s="2"/>
      <c r="Q176" s="2"/>
      <c r="R176" s="124" t="s">
        <v>1021</v>
      </c>
      <c r="S176" s="2"/>
      <c r="T176" s="2"/>
    </row>
    <row r="177" spans="1:20" hidden="1">
      <c r="A177" s="125">
        <v>43210</v>
      </c>
      <c r="B177" s="124" t="s">
        <v>1729</v>
      </c>
      <c r="C177" t="str">
        <f t="shared" si="2"/>
        <v>1.471.829</v>
      </c>
      <c r="E177" s="2"/>
      <c r="F177" s="2"/>
      <c r="G177" s="2"/>
      <c r="H177" s="2"/>
      <c r="I177" s="2"/>
      <c r="J177" s="2"/>
      <c r="K177" s="2"/>
      <c r="L177" s="2"/>
      <c r="M177" s="124" t="s">
        <v>1022</v>
      </c>
      <c r="N177" s="2"/>
      <c r="O177" s="2"/>
      <c r="P177" s="2"/>
      <c r="Q177" s="2"/>
      <c r="R177" s="124" t="s">
        <v>1023</v>
      </c>
      <c r="S177" s="2"/>
      <c r="T177" s="2"/>
    </row>
    <row r="178" spans="1:20" hidden="1">
      <c r="A178" s="125">
        <v>43217</v>
      </c>
      <c r="B178" s="124" t="s">
        <v>1730</v>
      </c>
      <c r="C178" t="str">
        <f t="shared" si="2"/>
        <v>1.484.702</v>
      </c>
      <c r="E178" s="2"/>
      <c r="F178" s="2"/>
      <c r="G178" s="2"/>
      <c r="H178" s="2"/>
      <c r="I178" s="2"/>
      <c r="J178" s="2"/>
      <c r="K178" s="2"/>
      <c r="L178" s="2"/>
      <c r="M178" s="124" t="s">
        <v>1024</v>
      </c>
      <c r="N178" s="2"/>
      <c r="O178" s="2"/>
      <c r="P178" s="2"/>
      <c r="Q178" s="2"/>
      <c r="R178" s="124" t="s">
        <v>1025</v>
      </c>
      <c r="S178" s="2"/>
      <c r="T178" s="2"/>
    </row>
    <row r="179" spans="1:20" hidden="1">
      <c r="A179" s="125">
        <v>43224</v>
      </c>
      <c r="B179" s="124" t="s">
        <v>1731</v>
      </c>
      <c r="C179" t="str">
        <f t="shared" si="2"/>
        <v>1.481.853</v>
      </c>
      <c r="E179" s="2"/>
      <c r="F179" s="2"/>
      <c r="G179" s="2"/>
      <c r="H179" s="2"/>
      <c r="I179" s="2"/>
      <c r="J179" s="2"/>
      <c r="K179" s="2"/>
      <c r="L179" s="2"/>
      <c r="M179" s="124" t="s">
        <v>1026</v>
      </c>
      <c r="N179" s="2"/>
      <c r="O179" s="2"/>
      <c r="P179" s="2"/>
      <c r="Q179" s="2"/>
      <c r="R179" s="124" t="s">
        <v>1027</v>
      </c>
      <c r="S179" s="2"/>
      <c r="T179" s="2"/>
    </row>
    <row r="180" spans="1:20" hidden="1">
      <c r="A180" s="125">
        <v>43231</v>
      </c>
      <c r="B180" s="124" t="s">
        <v>1732</v>
      </c>
      <c r="C180" t="str">
        <f t="shared" si="2"/>
        <v>1.487.853</v>
      </c>
      <c r="E180" s="2"/>
      <c r="F180" s="2"/>
      <c r="G180" s="2"/>
      <c r="H180" s="2"/>
      <c r="I180" s="2"/>
      <c r="J180" s="2"/>
      <c r="K180" s="2"/>
      <c r="L180" s="2"/>
      <c r="M180" s="124" t="s">
        <v>1028</v>
      </c>
      <c r="N180" s="2"/>
      <c r="O180" s="2"/>
      <c r="P180" s="2"/>
      <c r="Q180" s="2"/>
      <c r="R180" s="124" t="s">
        <v>1029</v>
      </c>
      <c r="S180" s="2"/>
      <c r="T180" s="2"/>
    </row>
    <row r="181" spans="1:20" hidden="1">
      <c r="A181" s="125">
        <v>43238</v>
      </c>
      <c r="B181" s="124" t="s">
        <v>1733</v>
      </c>
      <c r="C181" t="str">
        <f t="shared" si="2"/>
        <v>1.490.681</v>
      </c>
      <c r="E181" s="2"/>
      <c r="F181" s="2"/>
      <c r="G181" s="2"/>
      <c r="H181" s="2"/>
      <c r="I181" s="2"/>
      <c r="J181" s="2"/>
      <c r="K181" s="2"/>
      <c r="L181" s="2"/>
      <c r="M181" s="124" t="s">
        <v>1030</v>
      </c>
      <c r="N181" s="2"/>
      <c r="O181" s="2"/>
      <c r="P181" s="2"/>
      <c r="Q181" s="2"/>
      <c r="R181" s="124" t="s">
        <v>1031</v>
      </c>
      <c r="S181" s="2"/>
      <c r="T181" s="2"/>
    </row>
    <row r="182" spans="1:20" hidden="1">
      <c r="A182" s="125">
        <v>43245</v>
      </c>
      <c r="B182" s="124" t="s">
        <v>1734</v>
      </c>
      <c r="C182" t="str">
        <f t="shared" si="2"/>
        <v>1.498.227</v>
      </c>
      <c r="E182" s="2"/>
      <c r="F182" s="2"/>
      <c r="G182" s="2"/>
      <c r="H182" s="2"/>
      <c r="I182" s="2"/>
      <c r="J182" s="2"/>
      <c r="K182" s="2"/>
      <c r="L182" s="2"/>
      <c r="M182" s="124" t="s">
        <v>1032</v>
      </c>
      <c r="N182" s="2"/>
      <c r="O182" s="2"/>
      <c r="P182" s="2"/>
      <c r="Q182" s="2"/>
      <c r="R182" s="124" t="s">
        <v>1033</v>
      </c>
      <c r="S182" s="2"/>
      <c r="T182" s="2"/>
    </row>
    <row r="183" spans="1:20" hidden="1">
      <c r="A183" s="125">
        <v>43252</v>
      </c>
      <c r="B183" s="124" t="s">
        <v>1735</v>
      </c>
      <c r="C183" t="str">
        <f t="shared" ref="C183:C246" si="3">LEFT(B183,9)</f>
        <v>1.504.239</v>
      </c>
      <c r="E183" s="2"/>
      <c r="F183" s="2"/>
      <c r="G183" s="2"/>
      <c r="H183" s="2"/>
      <c r="I183" s="2"/>
      <c r="J183" s="2"/>
      <c r="K183" s="2"/>
      <c r="L183" s="2"/>
      <c r="M183" s="124" t="s">
        <v>1034</v>
      </c>
      <c r="N183" s="2"/>
      <c r="O183" s="2"/>
      <c r="P183" s="2"/>
      <c r="Q183" s="2"/>
      <c r="R183" s="124" t="s">
        <v>1035</v>
      </c>
      <c r="S183" s="2"/>
      <c r="T183" s="2"/>
    </row>
    <row r="184" spans="1:20" hidden="1">
      <c r="A184" s="125">
        <v>43259</v>
      </c>
      <c r="B184" s="124" t="s">
        <v>1736</v>
      </c>
      <c r="C184" t="str">
        <f t="shared" si="3"/>
        <v>1.504.711</v>
      </c>
      <c r="E184" s="2"/>
      <c r="F184" s="2"/>
      <c r="G184" s="2"/>
      <c r="H184" s="2"/>
      <c r="I184" s="2"/>
      <c r="J184" s="2"/>
      <c r="K184" s="2"/>
      <c r="L184" s="2"/>
      <c r="M184" s="124" t="s">
        <v>1036</v>
      </c>
      <c r="N184" s="2"/>
      <c r="O184" s="2"/>
      <c r="P184" s="2"/>
      <c r="Q184" s="2"/>
      <c r="R184" s="124" t="s">
        <v>1037</v>
      </c>
      <c r="S184" s="2"/>
      <c r="T184" s="2"/>
    </row>
    <row r="185" spans="1:20" hidden="1">
      <c r="A185" s="125">
        <v>43265</v>
      </c>
      <c r="B185" s="124" t="s">
        <v>1737</v>
      </c>
      <c r="C185" t="str">
        <f t="shared" si="3"/>
        <v>1.503.993</v>
      </c>
      <c r="E185" s="2"/>
      <c r="F185" s="2"/>
      <c r="G185" s="2"/>
      <c r="H185" s="2"/>
      <c r="I185" s="2"/>
      <c r="J185" s="2"/>
      <c r="K185" s="2"/>
      <c r="L185" s="2"/>
      <c r="M185" s="124" t="s">
        <v>1038</v>
      </c>
      <c r="N185" s="2"/>
      <c r="O185" s="2"/>
      <c r="P185" s="2"/>
      <c r="Q185" s="2"/>
      <c r="R185" s="124" t="s">
        <v>1039</v>
      </c>
      <c r="S185" s="2"/>
      <c r="T185" s="2"/>
    </row>
    <row r="186" spans="1:20" hidden="1">
      <c r="A186" s="125">
        <v>43273</v>
      </c>
      <c r="B186" s="124" t="s">
        <v>1738</v>
      </c>
      <c r="C186" t="str">
        <f t="shared" si="3"/>
        <v>1.504.918</v>
      </c>
      <c r="E186" s="2"/>
      <c r="F186" s="2"/>
      <c r="G186" s="2"/>
      <c r="H186" s="2"/>
      <c r="I186" s="2"/>
      <c r="J186" s="2"/>
      <c r="K186" s="2"/>
      <c r="L186" s="2"/>
      <c r="M186" s="124" t="s">
        <v>1040</v>
      </c>
      <c r="N186" s="2"/>
      <c r="O186" s="2"/>
      <c r="P186" s="2"/>
      <c r="Q186" s="2"/>
      <c r="R186" s="124" t="s">
        <v>1041</v>
      </c>
      <c r="S186" s="2"/>
      <c r="T186" s="2"/>
    </row>
    <row r="187" spans="1:20" hidden="1">
      <c r="A187" s="125">
        <v>43280</v>
      </c>
      <c r="B187" s="124" t="s">
        <v>1739</v>
      </c>
      <c r="C187" t="str">
        <f t="shared" si="3"/>
        <v>1.512.571</v>
      </c>
      <c r="E187" s="2"/>
      <c r="F187" s="2"/>
      <c r="G187" s="2"/>
      <c r="H187" s="2"/>
      <c r="I187" s="2"/>
      <c r="J187" s="2"/>
      <c r="K187" s="2"/>
      <c r="L187" s="2"/>
      <c r="M187" s="124" t="s">
        <v>1042</v>
      </c>
      <c r="N187" s="2"/>
      <c r="O187" s="2"/>
      <c r="P187" s="2"/>
      <c r="Q187" s="2"/>
      <c r="R187" s="124" t="s">
        <v>1043</v>
      </c>
      <c r="S187" s="2"/>
      <c r="T187" s="2"/>
    </row>
    <row r="188" spans="1:20" hidden="1">
      <c r="A188" s="125">
        <v>43287</v>
      </c>
      <c r="B188" s="124" t="s">
        <v>1740</v>
      </c>
      <c r="C188" t="str">
        <f t="shared" si="3"/>
        <v>1.509.113</v>
      </c>
      <c r="E188" s="2"/>
      <c r="F188" s="2"/>
      <c r="G188" s="2"/>
      <c r="H188" s="2"/>
      <c r="I188" s="2"/>
      <c r="J188" s="2"/>
      <c r="K188" s="2"/>
      <c r="L188" s="2"/>
      <c r="M188" s="124" t="s">
        <v>1044</v>
      </c>
      <c r="N188" s="2"/>
      <c r="O188" s="2"/>
      <c r="P188" s="2"/>
      <c r="Q188" s="2"/>
      <c r="R188" s="124" t="s">
        <v>1045</v>
      </c>
      <c r="S188" s="2"/>
      <c r="T188" s="2"/>
    </row>
    <row r="189" spans="1:20" hidden="1">
      <c r="A189" s="125">
        <v>43294</v>
      </c>
      <c r="B189" s="124" t="s">
        <v>1741</v>
      </c>
      <c r="C189" t="str">
        <f t="shared" si="3"/>
        <v>1.512.158</v>
      </c>
      <c r="E189" s="2"/>
      <c r="F189" s="2"/>
      <c r="G189" s="2"/>
      <c r="H189" s="2"/>
      <c r="I189" s="2"/>
      <c r="J189" s="2"/>
      <c r="K189" s="2"/>
      <c r="L189" s="2"/>
      <c r="M189" s="124" t="s">
        <v>1046</v>
      </c>
      <c r="N189" s="2"/>
      <c r="O189" s="2"/>
      <c r="P189" s="2"/>
      <c r="Q189" s="2"/>
      <c r="R189" s="124" t="s">
        <v>1047</v>
      </c>
      <c r="S189" s="2"/>
      <c r="T189" s="2"/>
    </row>
    <row r="190" spans="1:20" hidden="1">
      <c r="A190" s="125">
        <v>43301</v>
      </c>
      <c r="B190" s="124" t="s">
        <v>1742</v>
      </c>
      <c r="C190" t="str">
        <f t="shared" si="3"/>
        <v>1.508.468</v>
      </c>
      <c r="E190" s="2"/>
      <c r="F190" s="2"/>
      <c r="G190" s="2"/>
      <c r="H190" s="2"/>
      <c r="I190" s="2"/>
      <c r="J190" s="2"/>
      <c r="K190" s="2"/>
      <c r="L190" s="2"/>
      <c r="M190" s="124" t="s">
        <v>1048</v>
      </c>
      <c r="N190" s="2"/>
      <c r="O190" s="2"/>
      <c r="P190" s="2"/>
      <c r="Q190" s="2"/>
      <c r="R190" s="124" t="s">
        <v>1049</v>
      </c>
      <c r="S190" s="2"/>
      <c r="T190" s="2"/>
    </row>
    <row r="191" spans="1:20" hidden="1">
      <c r="A191" s="125">
        <v>43308</v>
      </c>
      <c r="B191" s="124" t="s">
        <v>1743</v>
      </c>
      <c r="C191" t="str">
        <f t="shared" si="3"/>
        <v>1.515.318</v>
      </c>
      <c r="E191" s="2"/>
      <c r="F191" s="2"/>
      <c r="G191" s="2"/>
      <c r="H191" s="2"/>
      <c r="I191" s="2"/>
      <c r="J191" s="2"/>
      <c r="K191" s="2"/>
      <c r="L191" s="2"/>
      <c r="M191" s="124" t="s">
        <v>1050</v>
      </c>
      <c r="N191" s="2"/>
      <c r="O191" s="2"/>
      <c r="P191" s="2"/>
      <c r="Q191" s="2"/>
      <c r="R191" s="124" t="s">
        <v>1051</v>
      </c>
      <c r="S191" s="2"/>
      <c r="T191" s="2"/>
    </row>
    <row r="192" spans="1:20" hidden="1">
      <c r="A192" s="125">
        <v>43315</v>
      </c>
      <c r="B192" s="124" t="s">
        <v>1744</v>
      </c>
      <c r="C192" t="str">
        <f t="shared" si="3"/>
        <v>1.511.705</v>
      </c>
      <c r="E192" s="2"/>
      <c r="F192" s="2"/>
      <c r="G192" s="2"/>
      <c r="H192" s="2"/>
      <c r="I192" s="2"/>
      <c r="J192" s="2"/>
      <c r="K192" s="2"/>
      <c r="L192" s="2"/>
      <c r="M192" s="124" t="s">
        <v>1052</v>
      </c>
      <c r="N192" s="2"/>
      <c r="O192" s="2"/>
      <c r="P192" s="2"/>
      <c r="Q192" s="2"/>
      <c r="R192" s="124" t="s">
        <v>1053</v>
      </c>
      <c r="S192" s="2"/>
      <c r="T192" s="2"/>
    </row>
    <row r="193" spans="1:20" hidden="1">
      <c r="A193" s="125">
        <v>43322</v>
      </c>
      <c r="B193" s="124" t="s">
        <v>1745</v>
      </c>
      <c r="C193" t="str">
        <f t="shared" si="3"/>
        <v>1.518.789</v>
      </c>
      <c r="E193" s="2"/>
      <c r="F193" s="2"/>
      <c r="G193" s="2"/>
      <c r="H193" s="2"/>
      <c r="I193" s="2"/>
      <c r="J193" s="2"/>
      <c r="K193" s="2"/>
      <c r="L193" s="2"/>
      <c r="M193" s="124" t="s">
        <v>1054</v>
      </c>
      <c r="N193" s="2"/>
      <c r="O193" s="2"/>
      <c r="P193" s="2"/>
      <c r="Q193" s="2"/>
      <c r="R193" s="124" t="s">
        <v>1055</v>
      </c>
      <c r="S193" s="2"/>
      <c r="T193" s="2"/>
    </row>
    <row r="194" spans="1:20" hidden="1">
      <c r="A194" s="125">
        <v>43329</v>
      </c>
      <c r="B194" s="124" t="s">
        <v>1746</v>
      </c>
      <c r="C194" t="str">
        <f t="shared" si="3"/>
        <v>1.520.585</v>
      </c>
      <c r="E194" s="2"/>
      <c r="F194" s="2"/>
      <c r="G194" s="2"/>
      <c r="H194" s="2"/>
      <c r="I194" s="2"/>
      <c r="J194" s="2"/>
      <c r="K194" s="2"/>
      <c r="L194" s="2"/>
      <c r="M194" s="124" t="s">
        <v>1056</v>
      </c>
      <c r="N194" s="2"/>
      <c r="O194" s="2"/>
      <c r="P194" s="2"/>
      <c r="Q194" s="2"/>
      <c r="R194" s="124" t="s">
        <v>1057</v>
      </c>
      <c r="S194" s="2"/>
      <c r="T194" s="2"/>
    </row>
    <row r="195" spans="1:20" hidden="1">
      <c r="A195" s="125">
        <v>43332</v>
      </c>
      <c r="B195" s="124" t="s">
        <v>1747</v>
      </c>
      <c r="C195" t="str">
        <f t="shared" si="3"/>
        <v>1.515.528</v>
      </c>
      <c r="E195" s="2"/>
      <c r="F195" s="2"/>
      <c r="G195" s="2"/>
      <c r="H195" s="2"/>
      <c r="I195" s="2"/>
      <c r="J195" s="2"/>
      <c r="K195" s="2"/>
      <c r="L195" s="2"/>
      <c r="M195" s="124" t="s">
        <v>1058</v>
      </c>
      <c r="N195" s="2"/>
      <c r="O195" s="2"/>
      <c r="P195" s="2"/>
      <c r="Q195" s="2"/>
      <c r="R195" s="124" t="s">
        <v>1059</v>
      </c>
      <c r="S195" s="2"/>
      <c r="T195" s="2"/>
    </row>
    <row r="196" spans="1:20" hidden="1">
      <c r="A196" s="125">
        <v>43343</v>
      </c>
      <c r="B196" s="124" t="s">
        <v>1748</v>
      </c>
      <c r="C196" t="str">
        <f t="shared" si="3"/>
        <v>1.511.164</v>
      </c>
      <c r="E196" s="2"/>
      <c r="F196" s="2"/>
      <c r="G196" s="2"/>
      <c r="H196" s="2"/>
      <c r="I196" s="2"/>
      <c r="J196" s="2"/>
      <c r="K196" s="2"/>
      <c r="L196" s="2"/>
      <c r="M196" s="124" t="s">
        <v>1060</v>
      </c>
      <c r="N196" s="2"/>
      <c r="O196" s="2"/>
      <c r="P196" s="2"/>
      <c r="Q196" s="2"/>
      <c r="R196" s="124" t="s">
        <v>1061</v>
      </c>
      <c r="S196" s="2"/>
      <c r="T196" s="2"/>
    </row>
    <row r="197" spans="1:20" hidden="1">
      <c r="A197" s="125">
        <v>43350</v>
      </c>
      <c r="B197" s="124" t="s">
        <v>1749</v>
      </c>
      <c r="C197" t="str">
        <f t="shared" si="3"/>
        <v>1.501.437</v>
      </c>
      <c r="E197" s="2"/>
      <c r="F197" s="2"/>
      <c r="G197" s="2"/>
      <c r="H197" s="2"/>
      <c r="I197" s="2"/>
      <c r="J197" s="2"/>
      <c r="K197" s="2"/>
      <c r="L197" s="2"/>
      <c r="M197" s="124" t="s">
        <v>1062</v>
      </c>
      <c r="N197" s="2"/>
      <c r="O197" s="2"/>
      <c r="P197" s="2"/>
      <c r="Q197" s="2"/>
      <c r="R197" s="124" t="s">
        <v>1063</v>
      </c>
      <c r="S197" s="2"/>
      <c r="T197" s="2"/>
    </row>
    <row r="198" spans="1:20" hidden="1">
      <c r="A198" s="125">
        <v>43357</v>
      </c>
      <c r="B198" s="124" t="s">
        <v>1750</v>
      </c>
      <c r="C198" t="str">
        <f t="shared" si="3"/>
        <v>1.501.194</v>
      </c>
      <c r="E198" s="2"/>
      <c r="F198" s="2"/>
      <c r="G198" s="2"/>
      <c r="H198" s="2"/>
      <c r="I198" s="2"/>
      <c r="J198" s="2"/>
      <c r="K198" s="2"/>
      <c r="L198" s="2"/>
      <c r="M198" s="124" t="s">
        <v>1064</v>
      </c>
      <c r="N198" s="2"/>
      <c r="O198" s="2"/>
      <c r="P198" s="2"/>
      <c r="Q198" s="2"/>
      <c r="R198" s="124" t="s">
        <v>1065</v>
      </c>
      <c r="S198" s="2"/>
      <c r="T198" s="2"/>
    </row>
    <row r="199" spans="1:20" hidden="1">
      <c r="A199" s="125">
        <v>43364</v>
      </c>
      <c r="B199" s="124" t="s">
        <v>1751</v>
      </c>
      <c r="C199" t="str">
        <f t="shared" si="3"/>
        <v>1.491.684</v>
      </c>
      <c r="E199" s="2"/>
      <c r="F199" s="2"/>
      <c r="G199" s="2"/>
      <c r="H199" s="2"/>
      <c r="I199" s="2"/>
      <c r="J199" s="2"/>
      <c r="K199" s="2"/>
      <c r="L199" s="2"/>
      <c r="M199" s="124" t="s">
        <v>1066</v>
      </c>
      <c r="N199" s="2"/>
      <c r="O199" s="2"/>
      <c r="P199" s="2"/>
      <c r="Q199" s="2"/>
      <c r="R199" s="124" t="s">
        <v>1067</v>
      </c>
      <c r="S199" s="2"/>
      <c r="T199" s="2"/>
    </row>
    <row r="200" spans="1:20" hidden="1">
      <c r="A200" s="125">
        <v>43371</v>
      </c>
      <c r="B200" s="124" t="s">
        <v>1752</v>
      </c>
      <c r="C200" t="str">
        <f t="shared" si="3"/>
        <v>1.492.028</v>
      </c>
      <c r="E200" s="2"/>
      <c r="F200" s="2"/>
      <c r="G200" s="2"/>
      <c r="H200" s="2"/>
      <c r="I200" s="2"/>
      <c r="J200" s="2"/>
      <c r="K200" s="2"/>
      <c r="L200" s="2"/>
      <c r="M200" s="124" t="s">
        <v>1068</v>
      </c>
      <c r="N200" s="2"/>
      <c r="O200" s="2"/>
      <c r="P200" s="2"/>
      <c r="Q200" s="2"/>
      <c r="R200" s="124" t="s">
        <v>1069</v>
      </c>
      <c r="S200" s="2"/>
      <c r="T200" s="2"/>
    </row>
    <row r="201" spans="1:20" hidden="1">
      <c r="A201" s="125">
        <v>43378</v>
      </c>
      <c r="B201" s="124" t="s">
        <v>1753</v>
      </c>
      <c r="C201" t="str">
        <f t="shared" si="3"/>
        <v>1.485.528</v>
      </c>
      <c r="E201" s="2"/>
      <c r="F201" s="2"/>
      <c r="G201" s="2"/>
      <c r="H201" s="2"/>
      <c r="I201" s="2"/>
      <c r="J201" s="2"/>
      <c r="K201" s="2"/>
      <c r="L201" s="2"/>
      <c r="M201" s="124" t="s">
        <v>1070</v>
      </c>
      <c r="N201" s="2"/>
      <c r="O201" s="2"/>
      <c r="P201" s="2"/>
      <c r="Q201" s="2"/>
      <c r="R201" s="124" t="s">
        <v>1071</v>
      </c>
      <c r="S201" s="2"/>
      <c r="T201" s="2"/>
    </row>
    <row r="202" spans="1:20" hidden="1">
      <c r="A202" s="125">
        <v>43385</v>
      </c>
      <c r="B202" s="124" t="s">
        <v>1754</v>
      </c>
      <c r="C202" t="str">
        <f t="shared" si="3"/>
        <v>1.481.410</v>
      </c>
      <c r="E202" s="2"/>
      <c r="F202" s="2"/>
      <c r="G202" s="2"/>
      <c r="H202" s="2"/>
      <c r="I202" s="2"/>
      <c r="J202" s="2"/>
      <c r="K202" s="2"/>
      <c r="L202" s="2"/>
      <c r="M202" s="124" t="s">
        <v>1072</v>
      </c>
      <c r="N202" s="2"/>
      <c r="O202" s="2"/>
      <c r="P202" s="2"/>
      <c r="Q202" s="2"/>
      <c r="R202" s="124" t="s">
        <v>1073</v>
      </c>
      <c r="S202" s="2"/>
      <c r="T202" s="2"/>
    </row>
    <row r="203" spans="1:20" hidden="1">
      <c r="A203" s="125">
        <v>43392</v>
      </c>
      <c r="B203" s="124" t="s">
        <v>1755</v>
      </c>
      <c r="C203" t="str">
        <f t="shared" si="3"/>
        <v>1.472.143</v>
      </c>
      <c r="E203" s="2"/>
      <c r="F203" s="2"/>
      <c r="G203" s="2"/>
      <c r="H203" s="2"/>
      <c r="I203" s="2"/>
      <c r="J203" s="2"/>
      <c r="K203" s="2"/>
      <c r="L203" s="2"/>
      <c r="M203" s="124" t="s">
        <v>1074</v>
      </c>
      <c r="N203" s="2"/>
      <c r="O203" s="2"/>
      <c r="P203" s="2"/>
      <c r="Q203" s="2"/>
      <c r="R203" s="124" t="s">
        <v>1075</v>
      </c>
      <c r="S203" s="2"/>
      <c r="T203" s="2"/>
    </row>
    <row r="204" spans="1:20" hidden="1">
      <c r="A204" s="125">
        <v>43399</v>
      </c>
      <c r="B204" s="124" t="s">
        <v>1756</v>
      </c>
      <c r="C204" t="str">
        <f t="shared" si="3"/>
        <v>1.472.721</v>
      </c>
      <c r="E204" s="2"/>
      <c r="F204" s="2"/>
      <c r="G204" s="2"/>
      <c r="H204" s="2"/>
      <c r="I204" s="2"/>
      <c r="J204" s="2"/>
      <c r="K204" s="2"/>
      <c r="L204" s="2"/>
      <c r="M204" s="124" t="s">
        <v>1076</v>
      </c>
      <c r="N204" s="2"/>
      <c r="O204" s="2"/>
      <c r="P204" s="2"/>
      <c r="Q204" s="2"/>
      <c r="R204" s="124" t="s">
        <v>1077</v>
      </c>
      <c r="S204" s="2"/>
      <c r="T204" s="2"/>
    </row>
    <row r="205" spans="1:20" hidden="1">
      <c r="A205" s="125">
        <v>43406</v>
      </c>
      <c r="B205" s="124" t="s">
        <v>1757</v>
      </c>
      <c r="C205" t="str">
        <f t="shared" si="3"/>
        <v>1.461.305</v>
      </c>
      <c r="E205" s="2"/>
      <c r="F205" s="2"/>
      <c r="G205" s="2"/>
      <c r="H205" s="2"/>
      <c r="I205" s="2"/>
      <c r="J205" s="2"/>
      <c r="K205" s="2"/>
      <c r="L205" s="2"/>
      <c r="M205" s="124" t="s">
        <v>1078</v>
      </c>
      <c r="N205" s="2"/>
      <c r="O205" s="2"/>
      <c r="P205" s="2"/>
      <c r="Q205" s="2"/>
      <c r="R205" s="124" t="s">
        <v>1079</v>
      </c>
      <c r="S205" s="2"/>
      <c r="T205" s="2"/>
    </row>
    <row r="206" spans="1:20" hidden="1">
      <c r="A206" s="125">
        <v>43413</v>
      </c>
      <c r="B206" s="124" t="s">
        <v>1758</v>
      </c>
      <c r="C206" t="str">
        <f t="shared" si="3"/>
        <v>1.456.412</v>
      </c>
      <c r="E206" s="2"/>
      <c r="F206" s="2"/>
      <c r="G206" s="2"/>
      <c r="H206" s="2"/>
      <c r="I206" s="2"/>
      <c r="J206" s="2"/>
      <c r="K206" s="2"/>
      <c r="L206" s="2"/>
      <c r="M206" s="124" t="s">
        <v>1080</v>
      </c>
      <c r="N206" s="2"/>
      <c r="O206" s="2"/>
      <c r="P206" s="2"/>
      <c r="Q206" s="2"/>
      <c r="R206" s="124" t="s">
        <v>1081</v>
      </c>
      <c r="S206" s="2"/>
      <c r="T206" s="2"/>
    </row>
    <row r="207" spans="1:20" hidden="1">
      <c r="A207" s="125">
        <v>43420</v>
      </c>
      <c r="B207" s="124" t="s">
        <v>1759</v>
      </c>
      <c r="C207" t="str">
        <f t="shared" si="3"/>
        <v>1.454.618</v>
      </c>
      <c r="E207" s="2"/>
      <c r="F207" s="2"/>
      <c r="G207" s="2"/>
      <c r="H207" s="2"/>
      <c r="I207" s="2"/>
      <c r="J207" s="2"/>
      <c r="K207" s="2"/>
      <c r="L207" s="2"/>
      <c r="M207" s="124" t="s">
        <v>1082</v>
      </c>
      <c r="N207" s="2"/>
      <c r="O207" s="2"/>
      <c r="P207" s="2"/>
      <c r="Q207" s="2"/>
      <c r="R207" s="124" t="s">
        <v>1083</v>
      </c>
      <c r="S207" s="2"/>
      <c r="T207" s="2"/>
    </row>
    <row r="208" spans="1:20" hidden="1">
      <c r="A208" s="125">
        <v>43427</v>
      </c>
      <c r="B208" s="124" t="s">
        <v>1760</v>
      </c>
      <c r="C208" t="str">
        <f t="shared" si="3"/>
        <v>1.448.172</v>
      </c>
      <c r="E208" s="2"/>
      <c r="F208" s="2"/>
      <c r="G208" s="2"/>
      <c r="H208" s="2"/>
      <c r="I208" s="2"/>
      <c r="J208" s="2"/>
      <c r="K208" s="2"/>
      <c r="L208" s="2"/>
      <c r="M208" s="124" t="s">
        <v>1084</v>
      </c>
      <c r="N208" s="2"/>
      <c r="O208" s="2"/>
      <c r="P208" s="2"/>
      <c r="Q208" s="2"/>
      <c r="R208" s="124" t="s">
        <v>1085</v>
      </c>
      <c r="S208" s="2"/>
      <c r="T208" s="2"/>
    </row>
    <row r="209" spans="1:20" hidden="1">
      <c r="A209" s="125">
        <v>43434</v>
      </c>
      <c r="B209" s="124" t="s">
        <v>1761</v>
      </c>
      <c r="C209" t="str">
        <f t="shared" si="3"/>
        <v>1.450.282</v>
      </c>
      <c r="E209" s="2"/>
      <c r="F209" s="2"/>
      <c r="G209" s="2"/>
      <c r="H209" s="2"/>
      <c r="I209" s="2"/>
      <c r="J209" s="2"/>
      <c r="K209" s="2"/>
      <c r="L209" s="2"/>
      <c r="M209" s="124" t="s">
        <v>1086</v>
      </c>
      <c r="N209" s="2"/>
      <c r="O209" s="2"/>
      <c r="P209" s="2"/>
      <c r="Q209" s="2"/>
      <c r="R209" s="124" t="s">
        <v>1087</v>
      </c>
      <c r="S209" s="2"/>
      <c r="T209" s="2"/>
    </row>
    <row r="210" spans="1:20" hidden="1">
      <c r="A210" s="125">
        <v>43441</v>
      </c>
      <c r="B210" s="124" t="s">
        <v>1762</v>
      </c>
      <c r="C210" t="str">
        <f t="shared" si="3"/>
        <v>1.440.070</v>
      </c>
      <c r="E210" s="2"/>
      <c r="F210" s="2"/>
      <c r="G210" s="2"/>
      <c r="H210" s="2"/>
      <c r="I210" s="2"/>
      <c r="J210" s="2"/>
      <c r="K210" s="2"/>
      <c r="L210" s="2"/>
      <c r="M210" s="124" t="s">
        <v>1088</v>
      </c>
      <c r="N210" s="2"/>
      <c r="O210" s="2"/>
      <c r="P210" s="2"/>
      <c r="Q210" s="2"/>
      <c r="R210" s="124" t="s">
        <v>1089</v>
      </c>
      <c r="S210" s="2"/>
      <c r="T210" s="2"/>
    </row>
    <row r="211" spans="1:20" hidden="1">
      <c r="A211" s="125">
        <v>43448</v>
      </c>
      <c r="B211" s="124" t="s">
        <v>1763</v>
      </c>
      <c r="C211" t="str">
        <f t="shared" si="3"/>
        <v>1.438.740</v>
      </c>
      <c r="E211" s="2"/>
      <c r="F211" s="2"/>
      <c r="G211" s="2"/>
      <c r="H211" s="2"/>
      <c r="I211" s="2"/>
      <c r="J211" s="2"/>
      <c r="K211" s="2"/>
      <c r="L211" s="2"/>
      <c r="M211" s="124" t="s">
        <v>1090</v>
      </c>
      <c r="N211" s="2"/>
      <c r="O211" s="2"/>
      <c r="P211" s="2"/>
      <c r="Q211" s="2"/>
      <c r="R211" s="124" t="s">
        <v>1091</v>
      </c>
      <c r="S211" s="2"/>
      <c r="T211" s="2"/>
    </row>
    <row r="212" spans="1:20" hidden="1">
      <c r="A212" s="125">
        <v>43455</v>
      </c>
      <c r="B212" s="124" t="s">
        <v>1764</v>
      </c>
      <c r="C212" t="str">
        <f t="shared" si="3"/>
        <v>1.433.072</v>
      </c>
      <c r="E212" s="2"/>
      <c r="F212" s="2"/>
      <c r="G212" s="2"/>
      <c r="H212" s="2"/>
      <c r="I212" s="2"/>
      <c r="J212" s="2"/>
      <c r="K212" s="2"/>
      <c r="L212" s="2"/>
      <c r="M212" s="124" t="s">
        <v>1092</v>
      </c>
      <c r="N212" s="2"/>
      <c r="O212" s="2"/>
      <c r="P212" s="2"/>
      <c r="Q212" s="2"/>
      <c r="R212" s="124" t="s">
        <v>1093</v>
      </c>
      <c r="S212" s="2"/>
      <c r="T212" s="2"/>
    </row>
    <row r="213" spans="1:20" hidden="1">
      <c r="A213" s="125">
        <v>43462</v>
      </c>
      <c r="B213" s="124" t="s">
        <v>1765</v>
      </c>
      <c r="C213" t="str">
        <f t="shared" si="3"/>
        <v>1.437.414</v>
      </c>
      <c r="E213" s="2"/>
      <c r="F213" s="2"/>
      <c r="G213" s="2"/>
      <c r="H213" s="2"/>
      <c r="I213" s="2"/>
      <c r="J213" s="2"/>
      <c r="K213" s="2"/>
      <c r="L213" s="2"/>
      <c r="M213" s="124" t="s">
        <v>1094</v>
      </c>
      <c r="N213" s="2"/>
      <c r="O213" s="2"/>
      <c r="P213" s="2"/>
      <c r="Q213" s="2"/>
      <c r="R213" s="124" t="s">
        <v>1095</v>
      </c>
      <c r="S213" s="2"/>
      <c r="T213" s="2"/>
    </row>
    <row r="214" spans="1:20" hidden="1">
      <c r="A214" s="125">
        <v>43469</v>
      </c>
      <c r="B214" s="124" t="s">
        <v>1766</v>
      </c>
      <c r="C214" t="str">
        <f t="shared" si="3"/>
        <v>1.431.211</v>
      </c>
      <c r="E214" s="2"/>
      <c r="F214" s="2"/>
      <c r="G214" s="2"/>
      <c r="H214" s="2"/>
      <c r="I214" s="2"/>
      <c r="J214" s="2"/>
      <c r="K214" s="2"/>
      <c r="L214" s="2"/>
      <c r="M214" s="124" t="s">
        <v>1096</v>
      </c>
      <c r="N214" s="2"/>
      <c r="O214" s="2"/>
      <c r="P214" s="2"/>
      <c r="Q214" s="2"/>
      <c r="R214" s="124" t="s">
        <v>1097</v>
      </c>
      <c r="S214" s="2"/>
      <c r="T214" s="2"/>
    </row>
    <row r="215" spans="1:20" hidden="1">
      <c r="A215" s="125">
        <v>43476</v>
      </c>
      <c r="B215" s="124" t="s">
        <v>1767</v>
      </c>
      <c r="C215" t="str">
        <f t="shared" si="3"/>
        <v>1.432.203</v>
      </c>
      <c r="E215" s="2"/>
      <c r="F215" s="2"/>
      <c r="G215" s="2"/>
      <c r="H215" s="2"/>
      <c r="I215" s="2"/>
      <c r="J215" s="2"/>
      <c r="K215" s="2"/>
      <c r="L215" s="2"/>
      <c r="M215" s="124" t="s">
        <v>1098</v>
      </c>
      <c r="N215" s="2"/>
      <c r="O215" s="2"/>
      <c r="P215" s="2"/>
      <c r="Q215" s="2"/>
      <c r="R215" s="124" t="s">
        <v>1099</v>
      </c>
      <c r="S215" s="2"/>
      <c r="T215" s="2"/>
    </row>
    <row r="216" spans="1:20" hidden="1">
      <c r="A216" s="125">
        <v>43483</v>
      </c>
      <c r="B216" s="124" t="s">
        <v>1768</v>
      </c>
      <c r="C216" t="str">
        <f t="shared" si="3"/>
        <v>1.429.170</v>
      </c>
      <c r="E216" s="2"/>
      <c r="F216" s="2"/>
      <c r="G216" s="2"/>
      <c r="H216" s="2"/>
      <c r="I216" s="2"/>
      <c r="J216" s="2"/>
      <c r="K216" s="2"/>
      <c r="L216" s="2"/>
      <c r="M216" s="124" t="s">
        <v>1100</v>
      </c>
      <c r="N216" s="2"/>
      <c r="O216" s="2"/>
      <c r="P216" s="2"/>
      <c r="Q216" s="2"/>
      <c r="R216" s="124" t="s">
        <v>1101</v>
      </c>
      <c r="S216" s="2"/>
      <c r="T216" s="2"/>
    </row>
    <row r="217" spans="1:20" hidden="1">
      <c r="A217" s="125">
        <v>43490</v>
      </c>
      <c r="B217" s="124" t="s">
        <v>1769</v>
      </c>
      <c r="C217" t="str">
        <f t="shared" si="3"/>
        <v>1.430.682</v>
      </c>
      <c r="E217" s="2"/>
      <c r="F217" s="2"/>
      <c r="G217" s="2"/>
      <c r="H217" s="2"/>
      <c r="I217" s="2"/>
      <c r="J217" s="2"/>
      <c r="K217" s="2"/>
      <c r="L217" s="2"/>
      <c r="M217" s="124" t="s">
        <v>1102</v>
      </c>
      <c r="N217" s="2"/>
      <c r="O217" s="2"/>
      <c r="P217" s="2"/>
      <c r="Q217" s="2"/>
      <c r="R217" s="124" t="s">
        <v>1103</v>
      </c>
      <c r="S217" s="2"/>
      <c r="T217" s="2"/>
    </row>
    <row r="218" spans="1:20" hidden="1">
      <c r="A218" s="125">
        <v>43497</v>
      </c>
      <c r="B218" s="124" t="s">
        <v>1770</v>
      </c>
      <c r="C218" t="str">
        <f t="shared" si="3"/>
        <v>1.438.273</v>
      </c>
      <c r="E218" s="2"/>
      <c r="F218" s="2"/>
      <c r="G218" s="2"/>
      <c r="H218" s="2"/>
      <c r="I218" s="2"/>
      <c r="J218" s="2"/>
      <c r="K218" s="2"/>
      <c r="L218" s="2"/>
      <c r="M218" s="124" t="s">
        <v>1104</v>
      </c>
      <c r="N218" s="2"/>
      <c r="O218" s="2"/>
      <c r="P218" s="2"/>
      <c r="Q218" s="2"/>
      <c r="R218" s="124" t="s">
        <v>1105</v>
      </c>
      <c r="S218" s="2"/>
      <c r="T218" s="2"/>
    </row>
    <row r="219" spans="1:20" hidden="1">
      <c r="A219" s="125">
        <v>43504</v>
      </c>
      <c r="B219" s="124" t="s">
        <v>1771</v>
      </c>
      <c r="C219" t="str">
        <f t="shared" si="3"/>
        <v>1.440.887</v>
      </c>
      <c r="E219" s="2"/>
      <c r="F219" s="2"/>
      <c r="G219" s="2"/>
      <c r="H219" s="2"/>
      <c r="I219" s="2"/>
      <c r="J219" s="2"/>
      <c r="K219" s="2"/>
      <c r="L219" s="2"/>
      <c r="M219" s="124" t="s">
        <v>1106</v>
      </c>
      <c r="N219" s="2"/>
      <c r="O219" s="2"/>
      <c r="P219" s="2"/>
      <c r="Q219" s="2"/>
      <c r="R219" s="124" t="s">
        <v>1107</v>
      </c>
      <c r="S219" s="2"/>
      <c r="T219" s="2"/>
    </row>
    <row r="220" spans="1:20" hidden="1">
      <c r="A220" s="125">
        <v>43511</v>
      </c>
      <c r="B220" s="124" t="s">
        <v>1772</v>
      </c>
      <c r="C220" t="str">
        <f t="shared" si="3"/>
        <v>1.449.452</v>
      </c>
      <c r="E220" s="2"/>
      <c r="F220" s="2"/>
      <c r="G220" s="2"/>
      <c r="H220" s="2"/>
      <c r="I220" s="2"/>
      <c r="J220" s="2"/>
      <c r="K220" s="2"/>
      <c r="L220" s="2"/>
      <c r="M220" s="124" t="s">
        <v>1108</v>
      </c>
      <c r="N220" s="2"/>
      <c r="O220" s="2"/>
      <c r="P220" s="2"/>
      <c r="Q220" s="2"/>
      <c r="R220" s="124" t="s">
        <v>1109</v>
      </c>
      <c r="S220" s="2"/>
      <c r="T220" s="2"/>
    </row>
    <row r="221" spans="1:20" hidden="1">
      <c r="A221" s="125">
        <v>43518</v>
      </c>
      <c r="B221" s="124" t="s">
        <v>1773</v>
      </c>
      <c r="C221" t="str">
        <f t="shared" si="3"/>
        <v>1.449.712</v>
      </c>
      <c r="E221" s="2"/>
      <c r="F221" s="2"/>
      <c r="G221" s="2"/>
      <c r="H221" s="2"/>
      <c r="I221" s="2"/>
      <c r="J221" s="2"/>
      <c r="K221" s="2"/>
      <c r="L221" s="2"/>
      <c r="M221" s="124" t="s">
        <v>1110</v>
      </c>
      <c r="N221" s="2"/>
      <c r="O221" s="2"/>
      <c r="P221" s="2"/>
      <c r="Q221" s="2"/>
      <c r="R221" s="124" t="s">
        <v>1111</v>
      </c>
      <c r="S221" s="2"/>
      <c r="T221" s="2"/>
    </row>
    <row r="222" spans="1:20" hidden="1">
      <c r="A222" s="125">
        <v>43525</v>
      </c>
      <c r="B222" s="124" t="s">
        <v>1774</v>
      </c>
      <c r="C222" t="str">
        <f t="shared" si="3"/>
        <v>1.456.569</v>
      </c>
      <c r="E222" s="2"/>
      <c r="F222" s="2"/>
      <c r="G222" s="2"/>
      <c r="H222" s="2"/>
      <c r="I222" s="2"/>
      <c r="J222" s="2"/>
      <c r="K222" s="2"/>
      <c r="L222" s="2"/>
      <c r="M222" s="124" t="s">
        <v>1112</v>
      </c>
      <c r="N222" s="2"/>
      <c r="O222" s="2"/>
      <c r="P222" s="2"/>
      <c r="Q222" s="2"/>
      <c r="R222" s="124" t="s">
        <v>1113</v>
      </c>
      <c r="S222" s="2"/>
      <c r="T222" s="2"/>
    </row>
    <row r="223" spans="1:20" hidden="1">
      <c r="A223" s="125">
        <v>43532</v>
      </c>
      <c r="B223" s="124" t="s">
        <v>1775</v>
      </c>
      <c r="C223" t="str">
        <f t="shared" si="3"/>
        <v>1.458.998</v>
      </c>
      <c r="E223" s="2"/>
      <c r="F223" s="2"/>
      <c r="G223" s="2"/>
      <c r="H223" s="2"/>
      <c r="I223" s="2"/>
      <c r="J223" s="2"/>
      <c r="K223" s="2"/>
      <c r="L223" s="2"/>
      <c r="M223" s="124" t="s">
        <v>1114</v>
      </c>
      <c r="N223" s="2"/>
      <c r="O223" s="2"/>
      <c r="P223" s="2"/>
      <c r="Q223" s="2"/>
      <c r="R223" s="124" t="s">
        <v>1115</v>
      </c>
      <c r="S223" s="2"/>
      <c r="T223" s="2"/>
    </row>
    <row r="224" spans="1:20" hidden="1">
      <c r="A224" s="125">
        <v>43539</v>
      </c>
      <c r="B224" s="124" t="s">
        <v>1776</v>
      </c>
      <c r="C224" t="str">
        <f t="shared" si="3"/>
        <v>1.473.098</v>
      </c>
      <c r="E224" s="2"/>
      <c r="F224" s="2"/>
      <c r="G224" s="2"/>
      <c r="H224" s="2"/>
      <c r="I224" s="2"/>
      <c r="J224" s="2"/>
      <c r="K224" s="2"/>
      <c r="L224" s="2"/>
      <c r="M224" s="124" t="s">
        <v>1116</v>
      </c>
      <c r="N224" s="2"/>
      <c r="O224" s="2"/>
      <c r="P224" s="2"/>
      <c r="Q224" s="2"/>
      <c r="R224" s="124" t="s">
        <v>1117</v>
      </c>
      <c r="S224" s="2"/>
      <c r="T224" s="2"/>
    </row>
    <row r="225" spans="1:20" hidden="1">
      <c r="A225" s="125">
        <v>43546</v>
      </c>
      <c r="B225" s="124" t="s">
        <v>1777</v>
      </c>
      <c r="C225" t="str">
        <f t="shared" si="3"/>
        <v>1.482.446</v>
      </c>
      <c r="E225" s="2"/>
      <c r="F225" s="2"/>
      <c r="G225" s="2"/>
      <c r="H225" s="2"/>
      <c r="I225" s="2"/>
      <c r="J225" s="2"/>
      <c r="K225" s="2"/>
      <c r="L225" s="2"/>
      <c r="M225" s="124" t="s">
        <v>1118</v>
      </c>
      <c r="N225" s="2"/>
      <c r="O225" s="2"/>
      <c r="P225" s="2"/>
      <c r="Q225" s="2"/>
      <c r="R225" s="124" t="s">
        <v>1119</v>
      </c>
      <c r="S225" s="2"/>
      <c r="T225" s="2"/>
    </row>
    <row r="226" spans="1:20" hidden="1">
      <c r="A226" s="125">
        <v>43553</v>
      </c>
      <c r="B226" s="124" t="s">
        <v>1778</v>
      </c>
      <c r="C226" t="str">
        <f t="shared" si="3"/>
        <v>1.506.945</v>
      </c>
      <c r="E226" s="2"/>
      <c r="F226" s="2"/>
      <c r="G226" s="2"/>
      <c r="H226" s="2"/>
      <c r="I226" s="2"/>
      <c r="J226" s="2"/>
      <c r="K226" s="2"/>
      <c r="L226" s="2"/>
      <c r="M226" s="124" t="s">
        <v>1120</v>
      </c>
      <c r="N226" s="2"/>
      <c r="O226" s="2"/>
      <c r="P226" s="2"/>
      <c r="Q226" s="2"/>
      <c r="R226" s="124" t="s">
        <v>1121</v>
      </c>
      <c r="S226" s="2"/>
      <c r="T226" s="2"/>
    </row>
    <row r="227" spans="1:20" hidden="1">
      <c r="A227" s="125">
        <v>43560</v>
      </c>
      <c r="B227" s="124" t="s">
        <v>1779</v>
      </c>
      <c r="C227" t="str">
        <f t="shared" si="3"/>
        <v>1.501.907</v>
      </c>
      <c r="E227" s="2"/>
      <c r="F227" s="2"/>
      <c r="G227" s="2"/>
      <c r="H227" s="2"/>
      <c r="I227" s="2"/>
      <c r="J227" s="2"/>
      <c r="K227" s="2"/>
      <c r="L227" s="2"/>
      <c r="M227" s="124" t="s">
        <v>1122</v>
      </c>
      <c r="N227" s="2"/>
      <c r="O227" s="2"/>
      <c r="P227" s="2"/>
      <c r="Q227" s="2"/>
      <c r="R227" s="124" t="s">
        <v>1123</v>
      </c>
      <c r="S227" s="2"/>
      <c r="T227" s="2"/>
    </row>
    <row r="228" spans="1:20" hidden="1">
      <c r="A228" s="125">
        <v>43567</v>
      </c>
      <c r="B228" s="124" t="s">
        <v>1780</v>
      </c>
      <c r="C228" t="str">
        <f t="shared" si="3"/>
        <v>1.499.983</v>
      </c>
      <c r="E228" s="2"/>
      <c r="F228" s="2"/>
      <c r="G228" s="2"/>
      <c r="H228" s="2"/>
      <c r="I228" s="2"/>
      <c r="J228" s="2"/>
      <c r="K228" s="2"/>
      <c r="L228" s="2"/>
      <c r="M228" s="124" t="s">
        <v>1124</v>
      </c>
      <c r="N228" s="2"/>
      <c r="O228" s="2"/>
      <c r="P228" s="2"/>
      <c r="Q228" s="2"/>
      <c r="R228" s="124" t="s">
        <v>1125</v>
      </c>
      <c r="S228" s="2"/>
      <c r="T228" s="2"/>
    </row>
    <row r="229" spans="1:20" hidden="1">
      <c r="A229" s="125">
        <v>43574</v>
      </c>
      <c r="B229" s="124" t="s">
        <v>1781</v>
      </c>
      <c r="C229" t="str">
        <f t="shared" si="3"/>
        <v>1.495.812</v>
      </c>
      <c r="E229" s="2"/>
      <c r="F229" s="2"/>
      <c r="G229" s="2"/>
      <c r="H229" s="2"/>
      <c r="I229" s="2"/>
      <c r="J229" s="2"/>
      <c r="K229" s="2"/>
      <c r="L229" s="2"/>
      <c r="M229" s="124" t="s">
        <v>1126</v>
      </c>
      <c r="N229" s="2"/>
      <c r="O229" s="2"/>
      <c r="P229" s="2"/>
      <c r="Q229" s="2"/>
      <c r="R229" s="124" t="s">
        <v>1127</v>
      </c>
      <c r="S229" s="2"/>
      <c r="T229" s="2"/>
    </row>
    <row r="230" spans="1:20" hidden="1">
      <c r="A230" s="125">
        <v>43581</v>
      </c>
      <c r="B230" s="124" t="s">
        <v>1782</v>
      </c>
      <c r="C230" t="str">
        <f t="shared" si="3"/>
        <v>1.508.626</v>
      </c>
      <c r="E230" s="2"/>
      <c r="F230" s="2"/>
      <c r="G230" s="2"/>
      <c r="H230" s="2"/>
      <c r="I230" s="2"/>
      <c r="J230" s="2"/>
      <c r="K230" s="2"/>
      <c r="L230" s="2"/>
      <c r="M230" s="124" t="s">
        <v>1128</v>
      </c>
      <c r="N230" s="2"/>
      <c r="O230" s="2"/>
      <c r="P230" s="2"/>
      <c r="Q230" s="2"/>
      <c r="R230" s="124" t="s">
        <v>1129</v>
      </c>
      <c r="S230" s="2"/>
      <c r="T230" s="2"/>
    </row>
    <row r="231" spans="1:20" hidden="1">
      <c r="A231" s="125">
        <v>43588</v>
      </c>
      <c r="B231" s="124" t="s">
        <v>1783</v>
      </c>
      <c r="C231" t="str">
        <f t="shared" si="3"/>
        <v>1.495.427</v>
      </c>
      <c r="E231" s="2"/>
      <c r="F231" s="2"/>
      <c r="G231" s="2"/>
      <c r="H231" s="2"/>
      <c r="I231" s="2"/>
      <c r="J231" s="2"/>
      <c r="K231" s="2"/>
      <c r="L231" s="2"/>
      <c r="M231" s="124" t="s">
        <v>1130</v>
      </c>
      <c r="N231" s="2"/>
      <c r="O231" s="2"/>
      <c r="P231" s="2"/>
      <c r="Q231" s="2"/>
      <c r="R231" s="124" t="s">
        <v>1131</v>
      </c>
      <c r="S231" s="2"/>
      <c r="T231" s="2"/>
    </row>
    <row r="232" spans="1:20" hidden="1">
      <c r="A232" s="125">
        <v>43595</v>
      </c>
      <c r="B232" s="124" t="s">
        <v>1784</v>
      </c>
      <c r="C232" t="str">
        <f t="shared" si="3"/>
        <v>1.497.773</v>
      </c>
      <c r="E232" s="2"/>
      <c r="F232" s="2"/>
      <c r="G232" s="2"/>
      <c r="H232" s="2"/>
      <c r="I232" s="2"/>
      <c r="J232" s="2"/>
      <c r="K232" s="2"/>
      <c r="L232" s="2"/>
      <c r="M232" s="124" t="s">
        <v>1132</v>
      </c>
      <c r="N232" s="2"/>
      <c r="O232" s="2"/>
      <c r="P232" s="2"/>
      <c r="Q232" s="2"/>
      <c r="R232" s="124" t="s">
        <v>1133</v>
      </c>
      <c r="S232" s="2"/>
      <c r="T232" s="2"/>
    </row>
    <row r="233" spans="1:20" hidden="1">
      <c r="A233" s="125">
        <v>43602</v>
      </c>
      <c r="B233" s="124" t="s">
        <v>1785</v>
      </c>
      <c r="C233" t="str">
        <f t="shared" si="3"/>
        <v>1.500.966</v>
      </c>
      <c r="E233" s="2"/>
      <c r="F233" s="2"/>
      <c r="G233" s="2"/>
      <c r="H233" s="2"/>
      <c r="I233" s="2"/>
      <c r="J233" s="2"/>
      <c r="K233" s="2"/>
      <c r="L233" s="2"/>
      <c r="M233" s="124" t="s">
        <v>1134</v>
      </c>
      <c r="N233" s="2"/>
      <c r="O233" s="2"/>
      <c r="P233" s="2"/>
      <c r="Q233" s="2"/>
      <c r="R233" s="124" t="s">
        <v>1135</v>
      </c>
      <c r="S233" s="2"/>
      <c r="T233" s="2"/>
    </row>
    <row r="234" spans="1:20" hidden="1">
      <c r="A234" s="125">
        <v>43609</v>
      </c>
      <c r="B234" s="124" t="s">
        <v>1786</v>
      </c>
      <c r="C234" t="str">
        <f t="shared" si="3"/>
        <v>1.498.299</v>
      </c>
      <c r="E234" s="2"/>
      <c r="F234" s="2"/>
      <c r="G234" s="2"/>
      <c r="H234" s="2"/>
      <c r="I234" s="2"/>
      <c r="J234" s="2"/>
      <c r="K234" s="2"/>
      <c r="L234" s="2"/>
      <c r="M234" s="124" t="s">
        <v>1136</v>
      </c>
      <c r="N234" s="2"/>
      <c r="O234" s="2"/>
      <c r="P234" s="2"/>
      <c r="Q234" s="2"/>
      <c r="R234" s="124" t="s">
        <v>1137</v>
      </c>
      <c r="S234" s="2"/>
      <c r="T234" s="2"/>
    </row>
    <row r="235" spans="1:20" hidden="1">
      <c r="A235" s="125">
        <v>43616</v>
      </c>
      <c r="B235" s="124" t="s">
        <v>1787</v>
      </c>
      <c r="C235" t="str">
        <f t="shared" si="3"/>
        <v>1.505.390</v>
      </c>
      <c r="E235" s="2"/>
      <c r="F235" s="2"/>
      <c r="G235" s="2"/>
      <c r="H235" s="2"/>
      <c r="I235" s="2"/>
      <c r="J235" s="2"/>
      <c r="K235" s="2"/>
      <c r="L235" s="2"/>
      <c r="M235" s="124" t="s">
        <v>1138</v>
      </c>
      <c r="N235" s="2"/>
      <c r="O235" s="2"/>
      <c r="P235" s="2"/>
      <c r="Q235" s="2"/>
      <c r="R235" s="124" t="s">
        <v>1139</v>
      </c>
      <c r="S235" s="2"/>
      <c r="T235" s="2"/>
    </row>
    <row r="236" spans="1:20" hidden="1">
      <c r="A236" s="125">
        <v>43623</v>
      </c>
      <c r="B236" s="124" t="s">
        <v>1788</v>
      </c>
      <c r="C236" t="str">
        <f t="shared" si="3"/>
        <v>1.496.356</v>
      </c>
      <c r="E236" s="2"/>
      <c r="F236" s="2"/>
      <c r="G236" s="2"/>
      <c r="H236" s="2"/>
      <c r="I236" s="2"/>
      <c r="J236" s="2"/>
      <c r="K236" s="2"/>
      <c r="L236" s="2"/>
      <c r="M236" s="124" t="s">
        <v>1140</v>
      </c>
      <c r="N236" s="2"/>
      <c r="O236" s="2"/>
      <c r="P236" s="2"/>
      <c r="Q236" s="2"/>
      <c r="R236" s="124" t="s">
        <v>1141</v>
      </c>
      <c r="S236" s="2"/>
      <c r="T236" s="2"/>
    </row>
    <row r="237" spans="1:20" hidden="1">
      <c r="A237" s="125">
        <v>43630</v>
      </c>
      <c r="B237" s="124" t="s">
        <v>1789</v>
      </c>
      <c r="C237" t="str">
        <f t="shared" si="3"/>
        <v>1.494.051</v>
      </c>
      <c r="E237" s="2"/>
      <c r="F237" s="2"/>
      <c r="G237" s="2"/>
      <c r="H237" s="2"/>
      <c r="I237" s="2"/>
      <c r="J237" s="2"/>
      <c r="K237" s="2"/>
      <c r="L237" s="2"/>
      <c r="M237" s="124" t="s">
        <v>1142</v>
      </c>
      <c r="N237" s="2"/>
      <c r="O237" s="2"/>
      <c r="P237" s="2"/>
      <c r="Q237" s="2"/>
      <c r="R237" s="124" t="s">
        <v>1143</v>
      </c>
      <c r="S237" s="2"/>
      <c r="T237" s="2"/>
    </row>
    <row r="238" spans="1:20" hidden="1">
      <c r="A238" s="125">
        <v>43637</v>
      </c>
      <c r="B238" s="124" t="s">
        <v>1790</v>
      </c>
      <c r="C238" t="str">
        <f t="shared" si="3"/>
        <v>1.491.409</v>
      </c>
      <c r="E238" s="2"/>
      <c r="F238" s="2"/>
      <c r="G238" s="2"/>
      <c r="H238" s="2"/>
      <c r="I238" s="2"/>
      <c r="J238" s="2"/>
      <c r="K238" s="2"/>
      <c r="L238" s="2"/>
      <c r="M238" s="124" t="s">
        <v>1144</v>
      </c>
      <c r="N238" s="2"/>
      <c r="O238" s="2"/>
      <c r="P238" s="2"/>
      <c r="Q238" s="2"/>
      <c r="R238" s="124" t="s">
        <v>1145</v>
      </c>
      <c r="S238" s="2"/>
      <c r="T238" s="2"/>
    </row>
    <row r="239" spans="1:20" hidden="1">
      <c r="A239" s="125">
        <v>43644</v>
      </c>
      <c r="B239" s="124" t="s">
        <v>1791</v>
      </c>
      <c r="C239" t="str">
        <f t="shared" si="3"/>
        <v>1.505.161</v>
      </c>
      <c r="E239" s="2"/>
      <c r="F239" s="2"/>
      <c r="G239" s="2"/>
      <c r="H239" s="2"/>
      <c r="I239" s="2"/>
      <c r="J239" s="2"/>
      <c r="K239" s="2"/>
      <c r="L239" s="2"/>
      <c r="M239" s="124" t="s">
        <v>1146</v>
      </c>
      <c r="N239" s="2"/>
      <c r="O239" s="2"/>
      <c r="P239" s="2"/>
      <c r="Q239" s="2"/>
      <c r="R239" s="124" t="s">
        <v>1147</v>
      </c>
      <c r="S239" s="2"/>
      <c r="T239" s="2"/>
    </row>
    <row r="240" spans="1:20" hidden="1">
      <c r="A240" s="125">
        <v>43651</v>
      </c>
      <c r="B240" s="124" t="s">
        <v>1792</v>
      </c>
      <c r="C240" t="str">
        <f t="shared" si="3"/>
        <v>1.502.560</v>
      </c>
      <c r="E240" s="2"/>
      <c r="F240" s="2"/>
      <c r="G240" s="2"/>
      <c r="H240" s="2"/>
      <c r="I240" s="2"/>
      <c r="J240" s="2"/>
      <c r="K240" s="2"/>
      <c r="L240" s="2"/>
      <c r="M240" s="124" t="s">
        <v>1148</v>
      </c>
      <c r="N240" s="2"/>
      <c r="O240" s="2"/>
      <c r="P240" s="2"/>
      <c r="Q240" s="2"/>
      <c r="R240" s="124" t="s">
        <v>1149</v>
      </c>
      <c r="S240" s="2"/>
      <c r="T240" s="2"/>
    </row>
    <row r="241" spans="1:20" hidden="1">
      <c r="A241" s="125">
        <v>43658</v>
      </c>
      <c r="B241" s="124" t="s">
        <v>1793</v>
      </c>
      <c r="C241" t="str">
        <f t="shared" si="3"/>
        <v>1.504.834</v>
      </c>
      <c r="E241" s="2"/>
      <c r="F241" s="2"/>
      <c r="G241" s="2"/>
      <c r="H241" s="2"/>
      <c r="I241" s="2"/>
      <c r="J241" s="2"/>
      <c r="K241" s="2"/>
      <c r="L241" s="2"/>
      <c r="M241" s="124" t="s">
        <v>1150</v>
      </c>
      <c r="N241" s="2"/>
      <c r="O241" s="2"/>
      <c r="P241" s="2"/>
      <c r="Q241" s="2"/>
      <c r="R241" s="124" t="s">
        <v>1151</v>
      </c>
      <c r="S241" s="2"/>
      <c r="T241" s="2"/>
    </row>
    <row r="242" spans="1:20" hidden="1">
      <c r="A242" s="125">
        <v>43665</v>
      </c>
      <c r="B242" s="124" t="s">
        <v>1794</v>
      </c>
      <c r="C242" t="str">
        <f t="shared" si="3"/>
        <v>1.503.144</v>
      </c>
      <c r="E242" s="2"/>
      <c r="F242" s="2"/>
      <c r="G242" s="2"/>
      <c r="H242" s="2"/>
      <c r="I242" s="2"/>
      <c r="J242" s="2"/>
      <c r="K242" s="2"/>
      <c r="L242" s="2"/>
      <c r="M242" s="124" t="s">
        <v>1152</v>
      </c>
      <c r="N242" s="2"/>
      <c r="O242" s="2"/>
      <c r="P242" s="2"/>
      <c r="Q242" s="2"/>
      <c r="R242" s="124" t="s">
        <v>1153</v>
      </c>
      <c r="S242" s="2"/>
      <c r="T242" s="2"/>
    </row>
    <row r="243" spans="1:20" hidden="1">
      <c r="A243" s="125">
        <v>43672</v>
      </c>
      <c r="B243" s="124" t="s">
        <v>1795</v>
      </c>
      <c r="C243" t="str">
        <f t="shared" si="3"/>
        <v>1.512.534</v>
      </c>
      <c r="E243" s="2"/>
      <c r="F243" s="2"/>
      <c r="G243" s="2"/>
      <c r="H243" s="2"/>
      <c r="I243" s="2"/>
      <c r="J243" s="2"/>
      <c r="K243" s="2"/>
      <c r="L243" s="2"/>
      <c r="M243" s="124" t="s">
        <v>1154</v>
      </c>
      <c r="N243" s="2"/>
      <c r="O243" s="2"/>
      <c r="P243" s="2"/>
      <c r="Q243" s="2"/>
      <c r="R243" s="124" t="s">
        <v>1155</v>
      </c>
      <c r="S243" s="2"/>
      <c r="T243" s="2"/>
    </row>
    <row r="244" spans="1:20" hidden="1">
      <c r="A244" s="125">
        <v>43679</v>
      </c>
      <c r="B244" s="124" t="s">
        <v>1796</v>
      </c>
      <c r="C244" t="str">
        <f t="shared" si="3"/>
        <v>1.510.360</v>
      </c>
      <c r="E244" s="2"/>
      <c r="F244" s="2"/>
      <c r="G244" s="2"/>
      <c r="H244" s="2"/>
      <c r="I244" s="2"/>
      <c r="J244" s="2"/>
      <c r="K244" s="2"/>
      <c r="L244" s="2"/>
      <c r="M244" s="124" t="s">
        <v>1156</v>
      </c>
      <c r="N244" s="2"/>
      <c r="O244" s="2"/>
      <c r="P244" s="2"/>
      <c r="Q244" s="2"/>
      <c r="R244" s="124" t="s">
        <v>1157</v>
      </c>
      <c r="S244" s="2"/>
      <c r="T244" s="2"/>
    </row>
    <row r="245" spans="1:20" hidden="1">
      <c r="A245" s="125">
        <v>43686</v>
      </c>
      <c r="B245" s="124" t="s">
        <v>1797</v>
      </c>
      <c r="C245" t="str">
        <f t="shared" si="3"/>
        <v>1.512.450</v>
      </c>
      <c r="E245" s="2"/>
      <c r="F245" s="2"/>
      <c r="G245" s="2"/>
      <c r="H245" s="2"/>
      <c r="I245" s="2"/>
      <c r="J245" s="2"/>
      <c r="K245" s="2"/>
      <c r="L245" s="2"/>
      <c r="M245" s="124" t="s">
        <v>1158</v>
      </c>
      <c r="N245" s="2"/>
      <c r="O245" s="2"/>
      <c r="P245" s="2"/>
      <c r="Q245" s="2"/>
      <c r="R245" s="124" t="s">
        <v>1159</v>
      </c>
      <c r="S245" s="2"/>
      <c r="T245" s="2"/>
    </row>
    <row r="246" spans="1:20" hidden="1">
      <c r="A246" s="125">
        <v>43693</v>
      </c>
      <c r="B246" s="124" t="s">
        <v>1798</v>
      </c>
      <c r="C246" t="str">
        <f t="shared" si="3"/>
        <v>1.512.387</v>
      </c>
      <c r="E246" s="2"/>
      <c r="F246" s="2"/>
      <c r="G246" s="2"/>
      <c r="H246" s="2"/>
      <c r="I246" s="2"/>
      <c r="J246" s="2"/>
      <c r="K246" s="2"/>
      <c r="L246" s="2"/>
      <c r="M246" s="124" t="s">
        <v>1160</v>
      </c>
      <c r="N246" s="2"/>
      <c r="O246" s="2"/>
      <c r="P246" s="2"/>
      <c r="Q246" s="2"/>
      <c r="R246" s="124" t="s">
        <v>1161</v>
      </c>
      <c r="S246" s="2"/>
      <c r="T246" s="2"/>
    </row>
    <row r="247" spans="1:20" hidden="1">
      <c r="A247" s="125">
        <v>43700</v>
      </c>
      <c r="B247" s="124" t="s">
        <v>1799</v>
      </c>
      <c r="C247" t="str">
        <f t="shared" ref="C247:C310" si="4">LEFT(B247,9)</f>
        <v>1.506.773</v>
      </c>
      <c r="E247" s="2"/>
      <c r="F247" s="2"/>
      <c r="G247" s="2"/>
      <c r="H247" s="2"/>
      <c r="I247" s="2"/>
      <c r="J247" s="2"/>
      <c r="K247" s="2"/>
      <c r="L247" s="2"/>
      <c r="M247" s="124" t="s">
        <v>1162</v>
      </c>
      <c r="N247" s="2"/>
      <c r="O247" s="2"/>
      <c r="P247" s="2"/>
      <c r="Q247" s="2"/>
      <c r="R247" s="124" t="s">
        <v>1163</v>
      </c>
      <c r="S247" s="2"/>
      <c r="T247" s="2"/>
    </row>
    <row r="248" spans="1:20" hidden="1">
      <c r="A248" s="125">
        <v>43706</v>
      </c>
      <c r="B248" s="124" t="s">
        <v>1800</v>
      </c>
      <c r="C248" t="str">
        <f t="shared" si="4"/>
        <v>1.514.711</v>
      </c>
      <c r="E248" s="2"/>
      <c r="F248" s="2"/>
      <c r="G248" s="2"/>
      <c r="H248" s="2"/>
      <c r="I248" s="2"/>
      <c r="J248" s="2"/>
      <c r="K248" s="2"/>
      <c r="L248" s="2"/>
      <c r="M248" s="124" t="s">
        <v>1164</v>
      </c>
      <c r="N248" s="2"/>
      <c r="O248" s="2"/>
      <c r="P248" s="2"/>
      <c r="Q248" s="2"/>
      <c r="R248" s="124" t="s">
        <v>1165</v>
      </c>
      <c r="S248" s="2"/>
      <c r="T248" s="2"/>
    </row>
    <row r="249" spans="1:20" hidden="1">
      <c r="A249" s="125">
        <v>43714</v>
      </c>
      <c r="B249" s="124" t="s">
        <v>1801</v>
      </c>
      <c r="C249" t="str">
        <f t="shared" si="4"/>
        <v>1.517.743</v>
      </c>
      <c r="E249" s="2"/>
      <c r="F249" s="2"/>
      <c r="G249" s="2"/>
      <c r="H249" s="2"/>
      <c r="I249" s="2"/>
      <c r="J249" s="2"/>
      <c r="K249" s="2"/>
      <c r="L249" s="2"/>
      <c r="M249" s="124" t="s">
        <v>1166</v>
      </c>
      <c r="N249" s="2"/>
      <c r="O249" s="2"/>
      <c r="P249" s="2"/>
      <c r="Q249" s="2"/>
      <c r="R249" s="124" t="s">
        <v>1167</v>
      </c>
      <c r="S249" s="2"/>
      <c r="T249" s="2"/>
    </row>
    <row r="250" spans="1:20" hidden="1">
      <c r="A250" s="125">
        <v>43721</v>
      </c>
      <c r="B250" s="124" t="s">
        <v>1802</v>
      </c>
      <c r="C250" t="str">
        <f t="shared" si="4"/>
        <v>1.524.041</v>
      </c>
      <c r="E250" s="2"/>
      <c r="F250" s="2"/>
      <c r="G250" s="2"/>
      <c r="H250" s="2"/>
      <c r="I250" s="2"/>
      <c r="J250" s="2"/>
      <c r="K250" s="2"/>
      <c r="L250" s="2"/>
      <c r="M250" s="124" t="s">
        <v>1168</v>
      </c>
      <c r="N250" s="2"/>
      <c r="O250" s="2"/>
      <c r="P250" s="2"/>
      <c r="Q250" s="2"/>
      <c r="R250" s="124" t="s">
        <v>1169</v>
      </c>
      <c r="S250" s="2"/>
      <c r="T250" s="2"/>
    </row>
    <row r="251" spans="1:20" hidden="1">
      <c r="A251" s="125">
        <v>43728</v>
      </c>
      <c r="B251" s="124" t="s">
        <v>1803</v>
      </c>
      <c r="C251" t="str">
        <f t="shared" si="4"/>
        <v>1.531.402</v>
      </c>
      <c r="E251" s="2"/>
      <c r="F251" s="2"/>
      <c r="G251" s="2"/>
      <c r="H251" s="2"/>
      <c r="I251" s="2"/>
      <c r="J251" s="2"/>
      <c r="K251" s="2"/>
      <c r="L251" s="2"/>
      <c r="M251" s="124" t="s">
        <v>1170</v>
      </c>
      <c r="N251" s="2"/>
      <c r="O251" s="2"/>
      <c r="P251" s="2"/>
      <c r="Q251" s="2"/>
      <c r="R251" s="124" t="s">
        <v>1171</v>
      </c>
      <c r="S251" s="2"/>
      <c r="T251" s="2"/>
    </row>
    <row r="252" spans="1:20" hidden="1">
      <c r="A252" s="125">
        <v>43735</v>
      </c>
      <c r="B252" s="124" t="s">
        <v>1804</v>
      </c>
      <c r="C252" t="str">
        <f t="shared" si="4"/>
        <v>1.552.183</v>
      </c>
      <c r="E252" s="2"/>
      <c r="F252" s="2"/>
      <c r="G252" s="2"/>
      <c r="H252" s="2"/>
      <c r="I252" s="2"/>
      <c r="J252" s="2"/>
      <c r="K252" s="2"/>
      <c r="L252" s="2"/>
      <c r="M252" s="124" t="s">
        <v>1172</v>
      </c>
      <c r="N252" s="2"/>
      <c r="O252" s="2"/>
      <c r="P252" s="2"/>
      <c r="Q252" s="2"/>
      <c r="R252" s="124" t="s">
        <v>1173</v>
      </c>
      <c r="S252" s="2"/>
      <c r="T252" s="2"/>
    </row>
    <row r="253" spans="1:20" hidden="1">
      <c r="A253" s="125">
        <v>43742</v>
      </c>
      <c r="B253" s="124" t="s">
        <v>1805</v>
      </c>
      <c r="C253" t="str">
        <f t="shared" si="4"/>
        <v>1.551.848</v>
      </c>
      <c r="E253" s="2"/>
      <c r="F253" s="2"/>
      <c r="G253" s="2"/>
      <c r="H253" s="2"/>
      <c r="I253" s="2"/>
      <c r="J253" s="2"/>
      <c r="K253" s="2"/>
      <c r="L253" s="2"/>
      <c r="M253" s="124" t="s">
        <v>1174</v>
      </c>
      <c r="N253" s="2"/>
      <c r="O253" s="2"/>
      <c r="P253" s="2"/>
      <c r="Q253" s="2"/>
      <c r="R253" s="124" t="s">
        <v>1175</v>
      </c>
      <c r="S253" s="2"/>
      <c r="T253" s="2"/>
    </row>
    <row r="254" spans="1:20" hidden="1">
      <c r="A254" s="125">
        <v>43749</v>
      </c>
      <c r="B254" s="124" t="s">
        <v>1806</v>
      </c>
      <c r="C254" t="str">
        <f t="shared" si="4"/>
        <v>1.557.507</v>
      </c>
      <c r="E254" s="2"/>
      <c r="F254" s="2"/>
      <c r="G254" s="2"/>
      <c r="H254" s="2"/>
      <c r="I254" s="2"/>
      <c r="J254" s="2"/>
      <c r="K254" s="2"/>
      <c r="L254" s="2"/>
      <c r="M254" s="124" t="s">
        <v>1176</v>
      </c>
      <c r="N254" s="2"/>
      <c r="O254" s="2"/>
      <c r="P254" s="2"/>
      <c r="Q254" s="2"/>
      <c r="R254" s="124" t="s">
        <v>1177</v>
      </c>
      <c r="S254" s="2"/>
      <c r="T254" s="2"/>
    </row>
    <row r="255" spans="1:20" hidden="1">
      <c r="A255" s="125">
        <v>43756</v>
      </c>
      <c r="B255" s="124" t="s">
        <v>1807</v>
      </c>
      <c r="C255" t="str">
        <f t="shared" si="4"/>
        <v>1.559.833</v>
      </c>
      <c r="E255" s="2"/>
      <c r="F255" s="2"/>
      <c r="G255" s="2"/>
      <c r="H255" s="2"/>
      <c r="I255" s="2"/>
      <c r="J255" s="2"/>
      <c r="K255" s="2"/>
      <c r="L255" s="2"/>
      <c r="M255" s="124" t="s">
        <v>1178</v>
      </c>
      <c r="N255" s="2"/>
      <c r="O255" s="2"/>
      <c r="P255" s="2"/>
      <c r="Q255" s="2"/>
      <c r="R255" s="124" t="s">
        <v>1179</v>
      </c>
      <c r="S255" s="2"/>
      <c r="T255" s="2"/>
    </row>
    <row r="256" spans="1:20" hidden="1">
      <c r="A256" s="125">
        <v>43763</v>
      </c>
      <c r="B256" s="124" t="s">
        <v>1808</v>
      </c>
      <c r="C256" t="str">
        <f t="shared" si="4"/>
        <v>1.567.096</v>
      </c>
      <c r="E256" s="2"/>
      <c r="F256" s="2"/>
      <c r="G256" s="2"/>
      <c r="H256" s="2"/>
      <c r="I256" s="2"/>
      <c r="J256" s="2"/>
      <c r="K256" s="2"/>
      <c r="L256" s="2"/>
      <c r="M256" s="124" t="s">
        <v>1180</v>
      </c>
      <c r="N256" s="2"/>
      <c r="O256" s="2"/>
      <c r="P256" s="2"/>
      <c r="Q256" s="2"/>
      <c r="R256" s="124" t="s">
        <v>1181</v>
      </c>
      <c r="S256" s="2"/>
      <c r="T256" s="2"/>
    </row>
    <row r="257" spans="1:20" hidden="1">
      <c r="A257" s="125">
        <v>43770</v>
      </c>
      <c r="B257" s="124" t="s">
        <v>1809</v>
      </c>
      <c r="C257" t="str">
        <f t="shared" si="4"/>
        <v>1.571.034</v>
      </c>
      <c r="E257" s="2"/>
      <c r="F257" s="2"/>
      <c r="G257" s="2"/>
      <c r="H257" s="2"/>
      <c r="I257" s="2"/>
      <c r="J257" s="2"/>
      <c r="K257" s="2"/>
      <c r="L257" s="2"/>
      <c r="M257" s="124" t="s">
        <v>1182</v>
      </c>
      <c r="N257" s="2"/>
      <c r="O257" s="2"/>
      <c r="P257" s="2"/>
      <c r="Q257" s="2"/>
      <c r="R257" s="124" t="s">
        <v>1183</v>
      </c>
      <c r="S257" s="2"/>
      <c r="T257" s="2"/>
    </row>
    <row r="258" spans="1:20" hidden="1">
      <c r="A258" s="125">
        <v>43777</v>
      </c>
      <c r="B258" s="124" t="s">
        <v>1810</v>
      </c>
      <c r="C258" t="str">
        <f t="shared" si="4"/>
        <v>1.578.405</v>
      </c>
      <c r="E258" s="2"/>
      <c r="F258" s="2"/>
      <c r="G258" s="2"/>
      <c r="H258" s="2"/>
      <c r="I258" s="2"/>
      <c r="J258" s="2"/>
      <c r="K258" s="2"/>
      <c r="L258" s="2"/>
      <c r="M258" s="124" t="s">
        <v>1184</v>
      </c>
      <c r="N258" s="2"/>
      <c r="O258" s="2"/>
      <c r="P258" s="2"/>
      <c r="Q258" s="2"/>
      <c r="R258" s="124" t="s">
        <v>1185</v>
      </c>
      <c r="S258" s="2"/>
      <c r="T258" s="2"/>
    </row>
    <row r="259" spans="1:20" hidden="1">
      <c r="A259" s="125">
        <v>43784</v>
      </c>
      <c r="B259" s="124" t="s">
        <v>1811</v>
      </c>
      <c r="C259" t="str">
        <f t="shared" si="4"/>
        <v>1.595.489</v>
      </c>
      <c r="E259" s="2"/>
      <c r="F259" s="2"/>
      <c r="G259" s="2"/>
      <c r="H259" s="2"/>
      <c r="I259" s="2"/>
      <c r="J259" s="2"/>
      <c r="K259" s="2"/>
      <c r="L259" s="2"/>
      <c r="M259" s="124" t="s">
        <v>1186</v>
      </c>
      <c r="N259" s="2"/>
      <c r="O259" s="2"/>
      <c r="P259" s="2"/>
      <c r="Q259" s="2"/>
      <c r="R259" s="124" t="s">
        <v>1187</v>
      </c>
      <c r="S259" s="2"/>
      <c r="T259" s="2"/>
    </row>
    <row r="260" spans="1:20" hidden="1">
      <c r="A260" s="125">
        <v>43791</v>
      </c>
      <c r="B260" s="124" t="s">
        <v>1812</v>
      </c>
      <c r="C260" t="str">
        <f t="shared" si="4"/>
        <v>1.596.247</v>
      </c>
      <c r="E260" s="2"/>
      <c r="F260" s="2"/>
      <c r="G260" s="2"/>
      <c r="H260" s="2"/>
      <c r="I260" s="2"/>
      <c r="J260" s="2"/>
      <c r="K260" s="2"/>
      <c r="L260" s="2"/>
      <c r="M260" s="124" t="s">
        <v>1188</v>
      </c>
      <c r="N260" s="2"/>
      <c r="O260" s="2"/>
      <c r="P260" s="2"/>
      <c r="Q260" s="2"/>
      <c r="R260" s="124" t="s">
        <v>1189</v>
      </c>
      <c r="S260" s="2"/>
      <c r="T260" s="2"/>
    </row>
    <row r="261" spans="1:20" hidden="1">
      <c r="A261" s="125">
        <v>43798</v>
      </c>
      <c r="B261" s="124" t="s">
        <v>1813</v>
      </c>
      <c r="C261" t="str">
        <f t="shared" si="4"/>
        <v>1.612.657</v>
      </c>
      <c r="E261" s="2"/>
      <c r="F261" s="2"/>
      <c r="G261" s="2"/>
      <c r="H261" s="2"/>
      <c r="I261" s="2"/>
      <c r="J261" s="2"/>
      <c r="K261" s="2"/>
      <c r="L261" s="2"/>
      <c r="M261" s="124" t="s">
        <v>1190</v>
      </c>
      <c r="N261" s="2"/>
      <c r="O261" s="2"/>
      <c r="P261" s="2"/>
      <c r="Q261" s="2"/>
      <c r="R261" s="124" t="s">
        <v>1191</v>
      </c>
      <c r="S261" s="2"/>
      <c r="T261" s="2"/>
    </row>
    <row r="262" spans="1:20" hidden="1">
      <c r="A262" s="125">
        <v>43805</v>
      </c>
      <c r="B262" s="124" t="s">
        <v>1814</v>
      </c>
      <c r="C262" t="str">
        <f t="shared" si="4"/>
        <v>1.615.830</v>
      </c>
      <c r="E262" s="2"/>
      <c r="F262" s="2"/>
      <c r="G262" s="2"/>
      <c r="H262" s="2"/>
      <c r="I262" s="2"/>
      <c r="J262" s="2"/>
      <c r="K262" s="2"/>
      <c r="L262" s="2"/>
      <c r="M262" s="124" t="s">
        <v>1192</v>
      </c>
      <c r="N262" s="2"/>
      <c r="O262" s="2"/>
      <c r="P262" s="2"/>
      <c r="Q262" s="2"/>
      <c r="R262" s="124" t="s">
        <v>1193</v>
      </c>
      <c r="S262" s="2"/>
      <c r="T262" s="2"/>
    </row>
    <row r="263" spans="1:20" hidden="1">
      <c r="A263" s="125">
        <v>43812</v>
      </c>
      <c r="B263" s="124" t="s">
        <v>1815</v>
      </c>
      <c r="C263" t="str">
        <f t="shared" si="4"/>
        <v>1.619.922</v>
      </c>
      <c r="E263" s="2"/>
      <c r="F263" s="2"/>
      <c r="G263" s="2"/>
      <c r="H263" s="2"/>
      <c r="I263" s="2"/>
      <c r="J263" s="2"/>
      <c r="K263" s="2"/>
      <c r="L263" s="2"/>
      <c r="M263" s="124" t="s">
        <v>1194</v>
      </c>
      <c r="N263" s="2"/>
      <c r="O263" s="2"/>
      <c r="P263" s="2"/>
      <c r="Q263" s="2"/>
      <c r="R263" s="124" t="s">
        <v>1195</v>
      </c>
      <c r="S263" s="2"/>
      <c r="T263" s="2"/>
    </row>
    <row r="264" spans="1:20" hidden="1">
      <c r="A264" s="125">
        <v>43819</v>
      </c>
      <c r="B264" s="124" t="s">
        <v>1816</v>
      </c>
      <c r="C264" t="str">
        <f t="shared" si="4"/>
        <v>1.619.470</v>
      </c>
      <c r="E264" s="2"/>
      <c r="F264" s="2"/>
      <c r="G264" s="2"/>
      <c r="H264" s="2"/>
      <c r="I264" s="2"/>
      <c r="J264" s="2"/>
      <c r="K264" s="2"/>
      <c r="L264" s="2"/>
      <c r="M264" s="124" t="s">
        <v>1196</v>
      </c>
      <c r="N264" s="2"/>
      <c r="O264" s="2"/>
      <c r="P264" s="2"/>
      <c r="Q264" s="2"/>
      <c r="R264" s="124" t="s">
        <v>1197</v>
      </c>
      <c r="S264" s="2"/>
      <c r="T264" s="2"/>
    </row>
    <row r="265" spans="1:20" hidden="1">
      <c r="A265" s="125">
        <v>43826</v>
      </c>
      <c r="B265" s="124" t="s">
        <v>1817</v>
      </c>
      <c r="C265" t="str">
        <f t="shared" si="4"/>
        <v>1.637.503</v>
      </c>
      <c r="E265" s="2"/>
      <c r="F265" s="2"/>
      <c r="G265" s="2"/>
      <c r="H265" s="2"/>
      <c r="I265" s="2"/>
      <c r="J265" s="2"/>
      <c r="K265" s="2"/>
      <c r="L265" s="2"/>
      <c r="M265" s="124" t="s">
        <v>1198</v>
      </c>
      <c r="N265" s="2"/>
      <c r="O265" s="2"/>
      <c r="P265" s="2"/>
      <c r="Q265" s="2"/>
      <c r="R265" s="124" t="s">
        <v>1199</v>
      </c>
      <c r="S265" s="2"/>
      <c r="T265" s="2"/>
    </row>
    <row r="266" spans="1:20" hidden="1">
      <c r="A266" s="125">
        <v>43833</v>
      </c>
      <c r="B266" s="124" t="s">
        <v>1818</v>
      </c>
      <c r="C266" t="str">
        <f t="shared" si="4"/>
        <v>1.632.926</v>
      </c>
      <c r="E266" s="2"/>
      <c r="F266" s="2"/>
      <c r="G266" s="2"/>
      <c r="H266" s="2"/>
      <c r="I266" s="2"/>
      <c r="J266" s="2"/>
      <c r="K266" s="2"/>
      <c r="L266" s="2"/>
      <c r="M266" s="124" t="s">
        <v>1200</v>
      </c>
      <c r="N266" s="2"/>
      <c r="O266" s="2"/>
      <c r="P266" s="2"/>
      <c r="Q266" s="2"/>
      <c r="R266" s="124" t="s">
        <v>1201</v>
      </c>
      <c r="S266" s="2"/>
      <c r="T266" s="2"/>
    </row>
    <row r="267" spans="1:20" hidden="1">
      <c r="A267" s="125">
        <v>43840</v>
      </c>
      <c r="B267" s="124" t="s">
        <v>1819</v>
      </c>
      <c r="C267" t="str">
        <f t="shared" si="4"/>
        <v>1.645.465</v>
      </c>
      <c r="E267" s="2"/>
      <c r="F267" s="2"/>
      <c r="G267" s="2"/>
      <c r="H267" s="2"/>
      <c r="I267" s="2"/>
      <c r="J267" s="2"/>
      <c r="K267" s="2"/>
      <c r="L267" s="2"/>
      <c r="M267" s="124" t="s">
        <v>1202</v>
      </c>
      <c r="N267" s="2"/>
      <c r="O267" s="2"/>
      <c r="P267" s="2"/>
      <c r="Q267" s="2"/>
      <c r="R267" s="124" t="s">
        <v>1203</v>
      </c>
      <c r="S267" s="2"/>
      <c r="T267" s="2"/>
    </row>
    <row r="268" spans="1:20" hidden="1">
      <c r="A268" s="125">
        <v>43847</v>
      </c>
      <c r="B268" s="124" t="s">
        <v>1820</v>
      </c>
      <c r="C268" t="str">
        <f t="shared" si="4"/>
        <v>1.649.084</v>
      </c>
      <c r="E268" s="2"/>
      <c r="F268" s="2"/>
      <c r="G268" s="2"/>
      <c r="H268" s="2"/>
      <c r="I268" s="2"/>
      <c r="J268" s="2"/>
      <c r="K268" s="2"/>
      <c r="L268" s="2"/>
      <c r="M268" s="124" t="s">
        <v>1204</v>
      </c>
      <c r="N268" s="2"/>
      <c r="O268" s="2"/>
      <c r="P268" s="2"/>
      <c r="Q268" s="2"/>
      <c r="R268" s="124" t="s">
        <v>1205</v>
      </c>
      <c r="S268" s="2"/>
      <c r="T268" s="2"/>
    </row>
    <row r="269" spans="1:20" hidden="1">
      <c r="A269" s="125">
        <v>43854</v>
      </c>
      <c r="B269" s="124" t="s">
        <v>1821</v>
      </c>
      <c r="C269" t="str">
        <f t="shared" si="4"/>
        <v>1.657.196</v>
      </c>
      <c r="E269" s="2"/>
      <c r="F269" s="2"/>
      <c r="G269" s="2"/>
      <c r="H269" s="2"/>
      <c r="I269" s="2"/>
      <c r="J269" s="2"/>
      <c r="K269" s="2"/>
      <c r="L269" s="2"/>
      <c r="M269" s="124" t="s">
        <v>1206</v>
      </c>
      <c r="N269" s="2"/>
      <c r="O269" s="2"/>
      <c r="P269" s="2"/>
      <c r="Q269" s="2"/>
      <c r="R269" s="124" t="s">
        <v>1207</v>
      </c>
      <c r="S269" s="2"/>
      <c r="T269" s="2"/>
    </row>
    <row r="270" spans="1:20" hidden="1">
      <c r="A270" s="125">
        <v>43861</v>
      </c>
      <c r="B270" s="124" t="s">
        <v>1822</v>
      </c>
      <c r="C270" t="str">
        <f t="shared" si="4"/>
        <v>1.678.166</v>
      </c>
      <c r="E270" s="2"/>
      <c r="F270" s="2"/>
      <c r="G270" s="2"/>
      <c r="H270" s="2"/>
      <c r="I270" s="2"/>
      <c r="J270" s="2"/>
      <c r="K270" s="2"/>
      <c r="L270" s="2"/>
      <c r="M270" s="124" t="s">
        <v>1208</v>
      </c>
      <c r="N270" s="2"/>
      <c r="O270" s="2"/>
      <c r="P270" s="2"/>
      <c r="Q270" s="2"/>
      <c r="R270" s="124" t="s">
        <v>1209</v>
      </c>
      <c r="S270" s="2"/>
      <c r="T270" s="2"/>
    </row>
    <row r="271" spans="1:20" hidden="1">
      <c r="A271" s="125">
        <v>43868</v>
      </c>
      <c r="B271" s="124" t="s">
        <v>1823</v>
      </c>
      <c r="C271" t="str">
        <f t="shared" si="4"/>
        <v>1.688.772</v>
      </c>
      <c r="E271" s="2"/>
      <c r="F271" s="2"/>
      <c r="G271" s="2"/>
      <c r="H271" s="2"/>
      <c r="I271" s="2"/>
      <c r="J271" s="2"/>
      <c r="K271" s="2"/>
      <c r="L271" s="2"/>
      <c r="M271" s="124" t="s">
        <v>1210</v>
      </c>
      <c r="N271" s="2"/>
      <c r="O271" s="2"/>
      <c r="P271" s="2"/>
      <c r="Q271" s="2"/>
      <c r="R271" s="124" t="s">
        <v>1211</v>
      </c>
      <c r="S271" s="2"/>
      <c r="T271" s="2"/>
    </row>
    <row r="272" spans="1:20" hidden="1">
      <c r="A272" s="125">
        <v>43875</v>
      </c>
      <c r="B272" s="124" t="s">
        <v>1824</v>
      </c>
      <c r="C272" t="str">
        <f t="shared" si="4"/>
        <v>1.705.633</v>
      </c>
      <c r="E272" s="2"/>
      <c r="F272" s="2"/>
      <c r="G272" s="2"/>
      <c r="H272" s="2"/>
      <c r="I272" s="2"/>
      <c r="J272" s="2"/>
      <c r="K272" s="2"/>
      <c r="L272" s="2"/>
      <c r="M272" s="124" t="s">
        <v>1212</v>
      </c>
      <c r="N272" s="2"/>
      <c r="O272" s="2"/>
      <c r="P272" s="2"/>
      <c r="Q272" s="2"/>
      <c r="R272" s="124" t="s">
        <v>1213</v>
      </c>
      <c r="S272" s="2"/>
      <c r="T272" s="2"/>
    </row>
    <row r="273" spans="1:20" hidden="1">
      <c r="A273" s="125">
        <v>43882</v>
      </c>
      <c r="B273" s="124" t="s">
        <v>1825</v>
      </c>
      <c r="C273" t="str">
        <f t="shared" si="4"/>
        <v>1.714.252</v>
      </c>
      <c r="E273" s="2"/>
      <c r="F273" s="2"/>
      <c r="G273" s="2"/>
      <c r="H273" s="2"/>
      <c r="I273" s="2"/>
      <c r="J273" s="2"/>
      <c r="K273" s="2"/>
      <c r="L273" s="2"/>
      <c r="M273" s="124" t="s">
        <v>1214</v>
      </c>
      <c r="N273" s="2"/>
      <c r="O273" s="2"/>
      <c r="P273" s="2"/>
      <c r="Q273" s="2"/>
      <c r="R273" s="124" t="s">
        <v>1215</v>
      </c>
      <c r="S273" s="2"/>
      <c r="T273" s="2"/>
    </row>
    <row r="274" spans="1:20" hidden="1">
      <c r="A274" s="125">
        <v>43889</v>
      </c>
      <c r="B274" s="124" t="s">
        <v>1826</v>
      </c>
      <c r="C274" t="str">
        <f t="shared" si="4"/>
        <v>1.736.859</v>
      </c>
      <c r="E274" s="2"/>
      <c r="F274" s="2"/>
      <c r="G274" s="2"/>
      <c r="H274" s="2"/>
      <c r="I274" s="2"/>
      <c r="J274" s="2"/>
      <c r="K274" s="2"/>
      <c r="L274" s="2"/>
      <c r="M274" s="124" t="s">
        <v>1216</v>
      </c>
      <c r="N274" s="2"/>
      <c r="O274" s="2"/>
      <c r="P274" s="2"/>
      <c r="Q274" s="2"/>
      <c r="R274" s="124" t="s">
        <v>1217</v>
      </c>
      <c r="S274" s="2"/>
      <c r="T274" s="2"/>
    </row>
    <row r="275" spans="1:20" hidden="1">
      <c r="A275" s="125">
        <v>43896</v>
      </c>
      <c r="B275" s="124" t="s">
        <v>1827</v>
      </c>
      <c r="C275" t="str">
        <f t="shared" si="4"/>
        <v>1.745.913</v>
      </c>
      <c r="E275" s="2"/>
      <c r="F275" s="2"/>
      <c r="G275" s="2"/>
      <c r="H275" s="2"/>
      <c r="I275" s="2"/>
      <c r="J275" s="2"/>
      <c r="K275" s="2"/>
      <c r="L275" s="2"/>
      <c r="M275" s="124" t="s">
        <v>1218</v>
      </c>
      <c r="N275" s="2"/>
      <c r="O275" s="2"/>
      <c r="P275" s="2"/>
      <c r="Q275" s="2"/>
      <c r="R275" s="124" t="s">
        <v>1219</v>
      </c>
      <c r="S275" s="2"/>
      <c r="T275" s="2"/>
    </row>
    <row r="276" spans="1:20" hidden="1">
      <c r="A276" s="125">
        <v>43903</v>
      </c>
      <c r="B276" s="124" t="s">
        <v>1828</v>
      </c>
      <c r="C276" t="str">
        <f t="shared" si="4"/>
        <v>1.759.079</v>
      </c>
      <c r="E276" s="2"/>
      <c r="F276" s="2"/>
      <c r="G276" s="2"/>
      <c r="H276" s="2"/>
      <c r="I276" s="2"/>
      <c r="J276" s="2"/>
      <c r="K276" s="2"/>
      <c r="L276" s="2"/>
      <c r="M276" s="124" t="s">
        <v>1220</v>
      </c>
      <c r="N276" s="2"/>
      <c r="O276" s="2"/>
      <c r="P276" s="2"/>
      <c r="Q276" s="2"/>
      <c r="R276" s="124" t="s">
        <v>1221</v>
      </c>
      <c r="S276" s="2"/>
      <c r="T276" s="2"/>
    </row>
    <row r="277" spans="1:20" hidden="1">
      <c r="A277" s="125">
        <v>43910</v>
      </c>
      <c r="B277" s="124" t="s">
        <v>1829</v>
      </c>
      <c r="C277" t="str">
        <f t="shared" si="4"/>
        <v>1.782.537</v>
      </c>
      <c r="E277" s="2"/>
      <c r="F277" s="2"/>
      <c r="G277" s="2"/>
      <c r="H277" s="2"/>
      <c r="I277" s="2"/>
      <c r="J277" s="2"/>
      <c r="K277" s="2"/>
      <c r="L277" s="2"/>
      <c r="M277" s="124" t="s">
        <v>1222</v>
      </c>
      <c r="N277" s="2"/>
      <c r="O277" s="2"/>
      <c r="P277" s="2"/>
      <c r="Q277" s="2"/>
      <c r="R277" s="124" t="s">
        <v>1223</v>
      </c>
      <c r="S277" s="2"/>
      <c r="T277" s="2"/>
    </row>
    <row r="278" spans="1:20" hidden="1">
      <c r="A278" s="125">
        <v>43917</v>
      </c>
      <c r="B278" s="124" t="s">
        <v>1830</v>
      </c>
      <c r="C278" t="str">
        <f t="shared" si="4"/>
        <v>1.794.908</v>
      </c>
      <c r="E278" s="2"/>
      <c r="F278" s="2"/>
      <c r="G278" s="2"/>
      <c r="H278" s="2"/>
      <c r="I278" s="2"/>
      <c r="J278" s="2"/>
      <c r="K278" s="2"/>
      <c r="L278" s="2"/>
      <c r="M278" s="124" t="s">
        <v>1224</v>
      </c>
      <c r="N278" s="2"/>
      <c r="O278" s="2"/>
      <c r="P278" s="2"/>
      <c r="Q278" s="2"/>
      <c r="R278" s="124" t="s">
        <v>1225</v>
      </c>
      <c r="S278" s="2"/>
      <c r="T278" s="2"/>
    </row>
    <row r="279" spans="1:20" hidden="1">
      <c r="A279" s="125">
        <v>43924</v>
      </c>
      <c r="B279" s="124" t="s">
        <v>1831</v>
      </c>
      <c r="C279" t="str">
        <f t="shared" si="4"/>
        <v>1.799.982</v>
      </c>
      <c r="E279" s="2"/>
      <c r="F279" s="2"/>
      <c r="G279" s="2"/>
      <c r="H279" s="2"/>
      <c r="I279" s="2"/>
      <c r="J279" s="2"/>
      <c r="K279" s="2"/>
      <c r="L279" s="2"/>
      <c r="M279" s="124" t="s">
        <v>1226</v>
      </c>
      <c r="N279" s="2"/>
      <c r="O279" s="2"/>
      <c r="P279" s="2"/>
      <c r="Q279" s="2"/>
      <c r="R279" s="124" t="s">
        <v>1227</v>
      </c>
      <c r="S279" s="2"/>
      <c r="T279" s="2"/>
    </row>
    <row r="280" spans="1:20" hidden="1">
      <c r="A280" s="125">
        <v>43931</v>
      </c>
      <c r="B280" s="124" t="s">
        <v>1832</v>
      </c>
      <c r="C280" t="str">
        <f t="shared" si="4"/>
        <v>1.818.376</v>
      </c>
      <c r="E280" s="2"/>
      <c r="F280" s="2"/>
      <c r="G280" s="2"/>
      <c r="H280" s="2"/>
      <c r="I280" s="2"/>
      <c r="J280" s="2"/>
      <c r="K280" s="2"/>
      <c r="L280" s="2"/>
      <c r="M280" s="124" t="s">
        <v>1228</v>
      </c>
      <c r="N280" s="2"/>
      <c r="O280" s="2"/>
      <c r="P280" s="2"/>
      <c r="Q280" s="2"/>
      <c r="R280" s="124" t="s">
        <v>1229</v>
      </c>
      <c r="S280" s="2"/>
      <c r="T280" s="2"/>
    </row>
    <row r="281" spans="1:20" hidden="1">
      <c r="A281" s="125">
        <v>43938</v>
      </c>
      <c r="B281" s="124" t="s">
        <v>1833</v>
      </c>
      <c r="C281" t="str">
        <f t="shared" si="4"/>
        <v>1.851.942</v>
      </c>
      <c r="E281" s="2"/>
      <c r="F281" s="2"/>
      <c r="G281" s="2"/>
      <c r="H281" s="2"/>
      <c r="I281" s="2"/>
      <c r="J281" s="2"/>
      <c r="K281" s="2"/>
      <c r="L281" s="2"/>
      <c r="M281" s="124" t="s">
        <v>1230</v>
      </c>
      <c r="N281" s="2"/>
      <c r="O281" s="2"/>
      <c r="P281" s="2"/>
      <c r="Q281" s="2"/>
      <c r="R281" s="124" t="s">
        <v>1231</v>
      </c>
      <c r="S281" s="2"/>
      <c r="T281" s="2"/>
    </row>
    <row r="282" spans="1:20" hidden="1">
      <c r="A282" s="125">
        <v>43945</v>
      </c>
      <c r="B282" s="124" t="s">
        <v>1834</v>
      </c>
      <c r="C282" t="str">
        <f t="shared" si="4"/>
        <v>1.903.727</v>
      </c>
      <c r="E282" s="2"/>
      <c r="F282" s="2"/>
      <c r="G282" s="2"/>
      <c r="H282" s="2"/>
      <c r="I282" s="2"/>
      <c r="J282" s="2"/>
      <c r="K282" s="2"/>
      <c r="L282" s="2"/>
      <c r="M282" s="124" t="s">
        <v>1232</v>
      </c>
      <c r="N282" s="2"/>
      <c r="O282" s="2"/>
      <c r="P282" s="2"/>
      <c r="Q282" s="2"/>
      <c r="R282" s="124" t="s">
        <v>1233</v>
      </c>
      <c r="S282" s="2"/>
      <c r="T282" s="2"/>
    </row>
    <row r="283" spans="1:20" hidden="1">
      <c r="A283" s="125">
        <v>43951</v>
      </c>
      <c r="B283" s="124" t="s">
        <v>1835</v>
      </c>
      <c r="C283" t="str">
        <f t="shared" si="4"/>
        <v>1.940.699</v>
      </c>
      <c r="E283" s="2"/>
      <c r="F283" s="2"/>
      <c r="G283" s="2"/>
      <c r="H283" s="2"/>
      <c r="I283" s="2"/>
      <c r="J283" s="2"/>
      <c r="K283" s="2"/>
      <c r="L283" s="2"/>
      <c r="M283" s="124" t="s">
        <v>1234</v>
      </c>
      <c r="N283" s="2"/>
      <c r="O283" s="2"/>
      <c r="P283" s="2"/>
      <c r="Q283" s="2"/>
      <c r="R283" s="124" t="s">
        <v>1235</v>
      </c>
      <c r="S283" s="2"/>
      <c r="T283" s="2"/>
    </row>
    <row r="284" spans="1:20" hidden="1">
      <c r="A284" s="125">
        <v>43959</v>
      </c>
      <c r="B284" s="124" t="s">
        <v>1836</v>
      </c>
      <c r="C284" t="str">
        <f t="shared" si="4"/>
        <v>1.965.908</v>
      </c>
      <c r="E284" s="2"/>
      <c r="F284" s="2"/>
      <c r="G284" s="2"/>
      <c r="H284" s="2"/>
      <c r="I284" s="2"/>
      <c r="J284" s="2"/>
      <c r="K284" s="2"/>
      <c r="L284" s="2"/>
      <c r="M284" s="124" t="s">
        <v>1236</v>
      </c>
      <c r="N284" s="2"/>
      <c r="O284" s="2"/>
      <c r="P284" s="2"/>
      <c r="Q284" s="2"/>
      <c r="R284" s="124" t="s">
        <v>1237</v>
      </c>
      <c r="S284" s="2"/>
      <c r="T284" s="2"/>
    </row>
    <row r="285" spans="1:20" hidden="1">
      <c r="A285" s="125">
        <v>43966</v>
      </c>
      <c r="B285" s="124" t="s">
        <v>1837</v>
      </c>
      <c r="C285" t="str">
        <f t="shared" si="4"/>
        <v>1.989.183</v>
      </c>
      <c r="E285" s="2"/>
      <c r="F285" s="2"/>
      <c r="G285" s="2"/>
      <c r="H285" s="2"/>
      <c r="I285" s="2"/>
      <c r="J285" s="2"/>
      <c r="K285" s="2"/>
      <c r="L285" s="2"/>
      <c r="M285" s="124" t="s">
        <v>1238</v>
      </c>
      <c r="N285" s="2"/>
      <c r="O285" s="2"/>
      <c r="P285" s="2"/>
      <c r="Q285" s="2"/>
      <c r="R285" s="124" t="s">
        <v>1239</v>
      </c>
      <c r="S285" s="2"/>
      <c r="T285" s="2"/>
    </row>
    <row r="286" spans="1:20" hidden="1">
      <c r="A286" s="125">
        <v>43973</v>
      </c>
      <c r="B286" s="124" t="s">
        <v>1838</v>
      </c>
      <c r="C286" t="str">
        <f t="shared" si="4"/>
        <v>1.999.053</v>
      </c>
      <c r="E286" s="2"/>
      <c r="F286" s="2"/>
      <c r="G286" s="2"/>
      <c r="H286" s="2"/>
      <c r="I286" s="2"/>
      <c r="J286" s="2"/>
      <c r="K286" s="2"/>
      <c r="L286" s="2"/>
      <c r="M286" s="124" t="s">
        <v>1240</v>
      </c>
      <c r="N286" s="2"/>
      <c r="O286" s="2"/>
      <c r="P286" s="2"/>
      <c r="Q286" s="2"/>
      <c r="R286" s="124" t="s">
        <v>1241</v>
      </c>
      <c r="S286" s="2"/>
      <c r="T286" s="2"/>
    </row>
    <row r="287" spans="1:20" hidden="1">
      <c r="A287" s="125">
        <v>43980</v>
      </c>
      <c r="B287" s="124" t="s">
        <v>1839</v>
      </c>
      <c r="C287" t="str">
        <f t="shared" si="4"/>
        <v>2.011.395</v>
      </c>
      <c r="E287" s="2"/>
      <c r="F287" s="2"/>
      <c r="G287" s="2"/>
      <c r="H287" s="2"/>
      <c r="I287" s="2"/>
      <c r="J287" s="2"/>
      <c r="K287" s="2"/>
      <c r="L287" s="2"/>
      <c r="M287" s="124" t="s">
        <v>1242</v>
      </c>
      <c r="N287" s="2"/>
      <c r="O287" s="2"/>
      <c r="P287" s="2"/>
      <c r="Q287" s="2"/>
      <c r="R287" s="124" t="s">
        <v>1243</v>
      </c>
      <c r="S287" s="2"/>
      <c r="T287" s="2"/>
    </row>
    <row r="288" spans="1:20" hidden="1">
      <c r="A288" s="125">
        <v>43987</v>
      </c>
      <c r="B288" s="124" t="s">
        <v>1840</v>
      </c>
      <c r="C288" t="str">
        <f t="shared" si="4"/>
        <v>2.024.261</v>
      </c>
      <c r="E288" s="2"/>
      <c r="F288" s="2"/>
      <c r="G288" s="2"/>
      <c r="H288" s="2"/>
      <c r="I288" s="2"/>
      <c r="J288" s="2"/>
      <c r="K288" s="2"/>
      <c r="L288" s="2"/>
      <c r="M288" s="124" t="s">
        <v>1244</v>
      </c>
      <c r="N288" s="2"/>
      <c r="O288" s="2"/>
      <c r="P288" s="2"/>
      <c r="Q288" s="2"/>
      <c r="R288" s="124" t="s">
        <v>1245</v>
      </c>
      <c r="S288" s="2"/>
      <c r="T288" s="2"/>
    </row>
    <row r="289" spans="1:20" hidden="1">
      <c r="A289" s="125">
        <v>43994</v>
      </c>
      <c r="B289" s="124" t="s">
        <v>1841</v>
      </c>
      <c r="C289" t="str">
        <f t="shared" si="4"/>
        <v>2.047.049</v>
      </c>
      <c r="E289" s="2"/>
      <c r="F289" s="2"/>
      <c r="G289" s="2"/>
      <c r="H289" s="2"/>
      <c r="I289" s="2"/>
      <c r="J289" s="2"/>
      <c r="K289" s="2"/>
      <c r="L289" s="2"/>
      <c r="M289" s="124" t="s">
        <v>1246</v>
      </c>
      <c r="N289" s="2"/>
      <c r="O289" s="2"/>
      <c r="P289" s="2"/>
      <c r="Q289" s="2"/>
      <c r="R289" s="124" t="s">
        <v>1247</v>
      </c>
      <c r="S289" s="2"/>
      <c r="T289" s="2"/>
    </row>
    <row r="290" spans="1:20" hidden="1">
      <c r="A290" s="125">
        <v>44001</v>
      </c>
      <c r="B290" s="124" t="s">
        <v>1842</v>
      </c>
      <c r="C290" t="str">
        <f t="shared" si="4"/>
        <v>2.067.103</v>
      </c>
      <c r="E290" s="2"/>
      <c r="F290" s="2"/>
      <c r="G290" s="2"/>
      <c r="H290" s="2"/>
      <c r="I290" s="2"/>
      <c r="J290" s="2"/>
      <c r="K290" s="2"/>
      <c r="L290" s="2"/>
      <c r="M290" s="124" t="s">
        <v>1248</v>
      </c>
      <c r="N290" s="2"/>
      <c r="O290" s="2"/>
      <c r="P290" s="2"/>
      <c r="Q290" s="2"/>
      <c r="R290" s="124" t="s">
        <v>1249</v>
      </c>
      <c r="S290" s="2"/>
      <c r="T290" s="2"/>
    </row>
    <row r="291" spans="1:20" hidden="1">
      <c r="A291" s="125">
        <v>44008</v>
      </c>
      <c r="B291" s="124" t="s">
        <v>1843</v>
      </c>
      <c r="C291" t="str">
        <f t="shared" si="4"/>
        <v>2.097.675</v>
      </c>
      <c r="E291" s="2"/>
      <c r="F291" s="2"/>
      <c r="G291" s="2"/>
      <c r="H291" s="2"/>
      <c r="I291" s="2"/>
      <c r="J291" s="2"/>
      <c r="K291" s="2"/>
      <c r="L291" s="2"/>
      <c r="M291" s="124" t="s">
        <v>1250</v>
      </c>
      <c r="N291" s="2"/>
      <c r="O291" s="2"/>
      <c r="P291" s="2"/>
      <c r="Q291" s="2"/>
      <c r="R291" s="124" t="s">
        <v>1251</v>
      </c>
      <c r="S291" s="2"/>
      <c r="T291" s="2"/>
    </row>
    <row r="292" spans="1:20" hidden="1">
      <c r="A292" s="125">
        <v>44015</v>
      </c>
      <c r="B292" s="124" t="s">
        <v>1844</v>
      </c>
      <c r="C292" t="str">
        <f t="shared" si="4"/>
        <v>2.116.658</v>
      </c>
      <c r="E292" s="2"/>
      <c r="F292" s="2"/>
      <c r="G292" s="2"/>
      <c r="H292" s="2"/>
      <c r="I292" s="2"/>
      <c r="J292" s="2"/>
      <c r="K292" s="2"/>
      <c r="L292" s="2"/>
      <c r="M292" s="124" t="s">
        <v>1252</v>
      </c>
      <c r="N292" s="2"/>
      <c r="O292" s="2"/>
      <c r="P292" s="2"/>
      <c r="Q292" s="2"/>
      <c r="R292" s="124" t="s">
        <v>1253</v>
      </c>
      <c r="S292" s="2"/>
      <c r="T292" s="2"/>
    </row>
    <row r="293" spans="1:20" hidden="1">
      <c r="A293" s="125">
        <v>44022</v>
      </c>
      <c r="B293" s="124" t="s">
        <v>1845</v>
      </c>
      <c r="C293" t="str">
        <f t="shared" si="4"/>
        <v>2.138.512</v>
      </c>
      <c r="E293" s="2"/>
      <c r="F293" s="2"/>
      <c r="G293" s="2"/>
      <c r="H293" s="2"/>
      <c r="I293" s="2"/>
      <c r="J293" s="2"/>
      <c r="K293" s="2"/>
      <c r="L293" s="2"/>
      <c r="M293" s="124" t="s">
        <v>1254</v>
      </c>
      <c r="N293" s="2"/>
      <c r="O293" s="2"/>
      <c r="P293" s="2"/>
      <c r="Q293" s="2"/>
      <c r="R293" s="124" t="s">
        <v>1255</v>
      </c>
      <c r="S293" s="2"/>
      <c r="T293" s="2"/>
    </row>
    <row r="294" spans="1:20" hidden="1">
      <c r="A294" s="125">
        <v>44029</v>
      </c>
      <c r="B294" s="124" t="s">
        <v>1846</v>
      </c>
      <c r="C294" t="str">
        <f t="shared" si="4"/>
        <v>2.156.156</v>
      </c>
      <c r="E294" s="2"/>
      <c r="F294" s="2"/>
      <c r="G294" s="2"/>
      <c r="H294" s="2"/>
      <c r="I294" s="2"/>
      <c r="J294" s="2"/>
      <c r="K294" s="2"/>
      <c r="L294" s="2"/>
      <c r="M294" s="124" t="s">
        <v>1256</v>
      </c>
      <c r="N294" s="2"/>
      <c r="O294" s="2"/>
      <c r="P294" s="2"/>
      <c r="Q294" s="2"/>
      <c r="R294" s="124" t="s">
        <v>1257</v>
      </c>
      <c r="S294" s="2"/>
      <c r="T294" s="2"/>
    </row>
    <row r="295" spans="1:20" hidden="1">
      <c r="A295" s="125">
        <v>44036</v>
      </c>
      <c r="B295" s="124" t="s">
        <v>1847</v>
      </c>
      <c r="C295" t="str">
        <f t="shared" si="4"/>
        <v>2.179.702</v>
      </c>
      <c r="E295" s="2"/>
      <c r="F295" s="2"/>
      <c r="G295" s="2"/>
      <c r="H295" s="2"/>
      <c r="I295" s="2"/>
      <c r="J295" s="2"/>
      <c r="K295" s="2"/>
      <c r="L295" s="2"/>
      <c r="M295" s="124" t="s">
        <v>1258</v>
      </c>
      <c r="N295" s="2"/>
      <c r="O295" s="2"/>
      <c r="P295" s="2"/>
      <c r="Q295" s="2"/>
      <c r="R295" s="124" t="s">
        <v>1259</v>
      </c>
      <c r="S295" s="2"/>
      <c r="T295" s="2"/>
    </row>
    <row r="296" spans="1:20" hidden="1">
      <c r="A296" s="125">
        <v>44042</v>
      </c>
      <c r="B296" s="124" t="s">
        <v>1848</v>
      </c>
      <c r="C296" t="str">
        <f t="shared" si="4"/>
        <v>2.206.136</v>
      </c>
      <c r="E296" s="2"/>
      <c r="F296" s="2"/>
      <c r="G296" s="2"/>
      <c r="H296" s="2"/>
      <c r="I296" s="2"/>
      <c r="J296" s="2"/>
      <c r="K296" s="2"/>
      <c r="L296" s="2"/>
      <c r="M296" s="124" t="s">
        <v>1260</v>
      </c>
      <c r="N296" s="2"/>
      <c r="O296" s="2"/>
      <c r="P296" s="2"/>
      <c r="Q296" s="2"/>
      <c r="R296" s="124" t="s">
        <v>1261</v>
      </c>
      <c r="S296" s="2"/>
      <c r="T296" s="2"/>
    </row>
    <row r="297" spans="1:20" hidden="1">
      <c r="A297" s="125">
        <v>44050</v>
      </c>
      <c r="B297" s="124" t="s">
        <v>1849</v>
      </c>
      <c r="C297" t="str">
        <f t="shared" si="4"/>
        <v>2.219.359</v>
      </c>
      <c r="E297" s="2"/>
      <c r="F297" s="2"/>
      <c r="G297" s="2"/>
      <c r="H297" s="2"/>
      <c r="I297" s="2"/>
      <c r="J297" s="2"/>
      <c r="K297" s="2"/>
      <c r="L297" s="2"/>
      <c r="M297" s="124" t="s">
        <v>1262</v>
      </c>
      <c r="N297" s="2"/>
      <c r="O297" s="2"/>
      <c r="P297" s="2"/>
      <c r="Q297" s="2"/>
      <c r="R297" s="124" t="s">
        <v>1263</v>
      </c>
      <c r="S297" s="2"/>
      <c r="T297" s="2"/>
    </row>
    <row r="298" spans="1:20" hidden="1">
      <c r="A298" s="125">
        <v>44057</v>
      </c>
      <c r="B298" s="124" t="s">
        <v>1850</v>
      </c>
      <c r="C298" t="str">
        <f t="shared" si="4"/>
        <v>2.232.442</v>
      </c>
      <c r="E298" s="2"/>
      <c r="F298" s="2"/>
      <c r="G298" s="2"/>
      <c r="H298" s="2"/>
      <c r="I298" s="2"/>
      <c r="J298" s="2"/>
      <c r="K298" s="2"/>
      <c r="L298" s="2"/>
      <c r="M298" s="124" t="s">
        <v>1264</v>
      </c>
      <c r="N298" s="2"/>
      <c r="O298" s="2"/>
      <c r="P298" s="2"/>
      <c r="Q298" s="2"/>
      <c r="R298" s="124" t="s">
        <v>1265</v>
      </c>
      <c r="S298" s="2"/>
      <c r="T298" s="2"/>
    </row>
    <row r="299" spans="1:20" hidden="1">
      <c r="A299" s="125">
        <v>44064</v>
      </c>
      <c r="B299" s="124" t="s">
        <v>1851</v>
      </c>
      <c r="C299" t="str">
        <f t="shared" si="4"/>
        <v>2.237.275</v>
      </c>
      <c r="E299" s="2"/>
      <c r="F299" s="2"/>
      <c r="G299" s="2"/>
      <c r="H299" s="2"/>
      <c r="I299" s="2"/>
      <c r="J299" s="2"/>
      <c r="K299" s="2"/>
      <c r="L299" s="2"/>
      <c r="M299" s="124" t="s">
        <v>1266</v>
      </c>
      <c r="N299" s="2"/>
      <c r="O299" s="2"/>
      <c r="P299" s="2"/>
      <c r="Q299" s="2"/>
      <c r="R299" s="124" t="s">
        <v>1267</v>
      </c>
      <c r="S299" s="2"/>
      <c r="T299" s="2"/>
    </row>
    <row r="300" spans="1:20" hidden="1">
      <c r="A300" s="125">
        <v>44071</v>
      </c>
      <c r="B300" s="124" t="s">
        <v>1852</v>
      </c>
      <c r="C300" t="str">
        <f t="shared" si="4"/>
        <v>2.252.417</v>
      </c>
      <c r="E300" s="2"/>
      <c r="F300" s="2"/>
      <c r="G300" s="2"/>
      <c r="H300" s="2"/>
      <c r="I300" s="2"/>
      <c r="J300" s="2"/>
      <c r="K300" s="2"/>
      <c r="L300" s="2"/>
      <c r="M300" s="124" t="s">
        <v>1268</v>
      </c>
      <c r="N300" s="2"/>
      <c r="O300" s="2"/>
      <c r="P300" s="2"/>
      <c r="Q300" s="2"/>
      <c r="R300" s="124" t="s">
        <v>1269</v>
      </c>
      <c r="S300" s="2"/>
      <c r="T300" s="2"/>
    </row>
    <row r="301" spans="1:20" hidden="1">
      <c r="A301" s="125">
        <v>44078</v>
      </c>
      <c r="B301" s="124" t="s">
        <v>1853</v>
      </c>
      <c r="C301" t="str">
        <f t="shared" si="4"/>
        <v>2.258.321</v>
      </c>
      <c r="E301" s="2"/>
      <c r="F301" s="2"/>
      <c r="G301" s="2"/>
      <c r="H301" s="2"/>
      <c r="I301" s="2"/>
      <c r="J301" s="2"/>
      <c r="K301" s="2"/>
      <c r="L301" s="2"/>
      <c r="M301" s="124" t="s">
        <v>1270</v>
      </c>
      <c r="N301" s="2"/>
      <c r="O301" s="2"/>
      <c r="P301" s="2"/>
      <c r="Q301" s="2"/>
      <c r="R301" s="124" t="s">
        <v>1271</v>
      </c>
      <c r="S301" s="2"/>
      <c r="T301" s="2"/>
    </row>
    <row r="302" spans="1:20" hidden="1">
      <c r="A302" s="125">
        <v>44085</v>
      </c>
      <c r="B302" s="124" t="s">
        <v>1854</v>
      </c>
      <c r="C302" t="str">
        <f t="shared" si="4"/>
        <v>2.263.990</v>
      </c>
      <c r="E302" s="2"/>
      <c r="F302" s="2"/>
      <c r="G302" s="2"/>
      <c r="H302" s="2"/>
      <c r="I302" s="2"/>
      <c r="J302" s="2"/>
      <c r="K302" s="2"/>
      <c r="L302" s="2"/>
      <c r="M302" s="124" t="s">
        <v>1272</v>
      </c>
      <c r="N302" s="2"/>
      <c r="O302" s="2"/>
      <c r="P302" s="2"/>
      <c r="Q302" s="2"/>
      <c r="R302" s="124" t="s">
        <v>1273</v>
      </c>
      <c r="S302" s="2"/>
      <c r="T302" s="2"/>
    </row>
    <row r="303" spans="1:20" hidden="1">
      <c r="A303" s="125">
        <v>44092</v>
      </c>
      <c r="B303" s="124" t="s">
        <v>1855</v>
      </c>
      <c r="C303" t="str">
        <f t="shared" si="4"/>
        <v>2.265.433</v>
      </c>
      <c r="E303" s="2"/>
      <c r="F303" s="2"/>
      <c r="G303" s="2"/>
      <c r="H303" s="2"/>
      <c r="I303" s="2"/>
      <c r="J303" s="2"/>
      <c r="K303" s="2"/>
      <c r="L303" s="2"/>
      <c r="M303" s="124" t="s">
        <v>1274</v>
      </c>
      <c r="N303" s="2"/>
      <c r="O303" s="2"/>
      <c r="P303" s="2"/>
      <c r="Q303" s="2"/>
      <c r="R303" s="124" t="s">
        <v>1275</v>
      </c>
      <c r="S303" s="2"/>
      <c r="T303" s="2"/>
    </row>
    <row r="304" spans="1:20" hidden="1">
      <c r="A304" s="125">
        <v>44099</v>
      </c>
      <c r="B304" s="124" t="s">
        <v>1856</v>
      </c>
      <c r="C304" t="str">
        <f t="shared" si="4"/>
        <v>2.271.969</v>
      </c>
      <c r="E304" s="2"/>
      <c r="F304" s="2"/>
      <c r="G304" s="2"/>
      <c r="H304" s="2"/>
      <c r="I304" s="2"/>
      <c r="J304" s="2"/>
      <c r="K304" s="2"/>
      <c r="L304" s="2"/>
      <c r="M304" s="124" t="s">
        <v>1276</v>
      </c>
      <c r="N304" s="2"/>
      <c r="O304" s="2"/>
      <c r="P304" s="2"/>
      <c r="Q304" s="2"/>
      <c r="R304" s="124" t="s">
        <v>1277</v>
      </c>
      <c r="S304" s="2"/>
      <c r="T304" s="2"/>
    </row>
    <row r="305" spans="1:20" hidden="1">
      <c r="A305" s="125">
        <v>44106</v>
      </c>
      <c r="B305" s="124" t="s">
        <v>1857</v>
      </c>
      <c r="C305" t="str">
        <f t="shared" si="4"/>
        <v>2.275.885</v>
      </c>
      <c r="E305" s="2"/>
      <c r="F305" s="2"/>
      <c r="G305" s="2"/>
      <c r="H305" s="2"/>
      <c r="I305" s="2"/>
      <c r="J305" s="2"/>
      <c r="K305" s="2"/>
      <c r="L305" s="2"/>
      <c r="M305" s="124" t="s">
        <v>1278</v>
      </c>
      <c r="N305" s="2"/>
      <c r="O305" s="2"/>
      <c r="P305" s="2"/>
      <c r="Q305" s="2"/>
      <c r="R305" s="124" t="s">
        <v>1279</v>
      </c>
      <c r="S305" s="2"/>
      <c r="T305" s="2"/>
    </row>
    <row r="306" spans="1:20" hidden="1">
      <c r="A306" s="125">
        <v>44113</v>
      </c>
      <c r="B306" s="124" t="s">
        <v>1858</v>
      </c>
      <c r="C306" t="str">
        <f t="shared" si="4"/>
        <v>2.277.398</v>
      </c>
      <c r="E306" s="2"/>
      <c r="F306" s="2"/>
      <c r="G306" s="2"/>
      <c r="H306" s="2"/>
      <c r="I306" s="2"/>
      <c r="J306" s="2"/>
      <c r="K306" s="2"/>
      <c r="L306" s="2"/>
      <c r="M306" s="124" t="s">
        <v>1280</v>
      </c>
      <c r="N306" s="2"/>
      <c r="O306" s="2"/>
      <c r="P306" s="2"/>
      <c r="Q306" s="2"/>
      <c r="R306" s="124" t="s">
        <v>1281</v>
      </c>
      <c r="S306" s="2"/>
      <c r="T306" s="2"/>
    </row>
    <row r="307" spans="1:20" hidden="1">
      <c r="A307" s="125">
        <v>44120</v>
      </c>
      <c r="B307" s="124" t="s">
        <v>1859</v>
      </c>
      <c r="C307" t="str">
        <f t="shared" si="4"/>
        <v>2.281.907</v>
      </c>
      <c r="E307" s="2"/>
      <c r="F307" s="2"/>
      <c r="G307" s="2"/>
      <c r="H307" s="2"/>
      <c r="I307" s="2"/>
      <c r="J307" s="2"/>
      <c r="K307" s="2"/>
      <c r="L307" s="2"/>
      <c r="M307" s="124" t="s">
        <v>1282</v>
      </c>
      <c r="N307" s="2"/>
      <c r="O307" s="2"/>
      <c r="P307" s="2"/>
      <c r="Q307" s="2"/>
      <c r="R307" s="124" t="s">
        <v>1283</v>
      </c>
      <c r="S307" s="2"/>
      <c r="T307" s="2"/>
    </row>
    <row r="308" spans="1:20" hidden="1">
      <c r="A308" s="125">
        <v>44127</v>
      </c>
      <c r="B308" s="124" t="s">
        <v>1860</v>
      </c>
      <c r="C308" t="str">
        <f t="shared" si="4"/>
        <v>2.290.118</v>
      </c>
      <c r="E308" s="2"/>
      <c r="F308" s="2"/>
      <c r="G308" s="2"/>
      <c r="H308" s="2"/>
      <c r="I308" s="2"/>
      <c r="J308" s="2"/>
      <c r="K308" s="2"/>
      <c r="L308" s="2"/>
      <c r="M308" s="124" t="s">
        <v>1284</v>
      </c>
      <c r="N308" s="2"/>
      <c r="O308" s="2"/>
      <c r="P308" s="2"/>
      <c r="Q308" s="2"/>
      <c r="R308" s="124" t="s">
        <v>1285</v>
      </c>
      <c r="S308" s="2"/>
      <c r="T308" s="2"/>
    </row>
    <row r="309" spans="1:20" hidden="1">
      <c r="A309" s="125">
        <v>44134</v>
      </c>
      <c r="B309" s="124" t="s">
        <v>1861</v>
      </c>
      <c r="C309" t="str">
        <f t="shared" si="4"/>
        <v>2.301.133</v>
      </c>
      <c r="E309" s="2"/>
      <c r="F309" s="2"/>
      <c r="G309" s="2"/>
      <c r="H309" s="2"/>
      <c r="I309" s="2"/>
      <c r="J309" s="2"/>
      <c r="K309" s="2"/>
      <c r="L309" s="2"/>
      <c r="M309" s="124" t="s">
        <v>1286</v>
      </c>
      <c r="N309" s="2"/>
      <c r="O309" s="2"/>
      <c r="P309" s="2"/>
      <c r="Q309" s="2"/>
      <c r="R309" s="124" t="s">
        <v>1287</v>
      </c>
      <c r="S309" s="2"/>
      <c r="T309" s="2"/>
    </row>
    <row r="310" spans="1:20" hidden="1">
      <c r="A310" s="125">
        <v>44141</v>
      </c>
      <c r="B310" s="124" t="s">
        <v>1862</v>
      </c>
      <c r="C310" t="str">
        <f t="shared" si="4"/>
        <v>2.304.133</v>
      </c>
      <c r="E310" s="2"/>
      <c r="F310" s="2"/>
      <c r="G310" s="2"/>
      <c r="H310" s="2"/>
      <c r="I310" s="2"/>
      <c r="J310" s="2"/>
      <c r="K310" s="2"/>
      <c r="L310" s="2"/>
      <c r="M310" s="124" t="s">
        <v>1288</v>
      </c>
      <c r="N310" s="2"/>
      <c r="O310" s="2"/>
      <c r="P310" s="2"/>
      <c r="Q310" s="2"/>
      <c r="R310" s="124" t="s">
        <v>1289</v>
      </c>
      <c r="S310" s="2"/>
      <c r="T310" s="2"/>
    </row>
    <row r="311" spans="1:20" hidden="1">
      <c r="A311" s="125">
        <v>44148</v>
      </c>
      <c r="B311" s="124" t="s">
        <v>1863</v>
      </c>
      <c r="C311" t="str">
        <f t="shared" ref="C311:C374" si="5">LEFT(B311,9)</f>
        <v>2.321.848</v>
      </c>
      <c r="E311" s="2"/>
      <c r="F311" s="2"/>
      <c r="G311" s="2"/>
      <c r="H311" s="2"/>
      <c r="I311" s="2"/>
      <c r="J311" s="2"/>
      <c r="K311" s="2"/>
      <c r="L311" s="2"/>
      <c r="M311" s="124" t="s">
        <v>1290</v>
      </c>
      <c r="N311" s="2"/>
      <c r="O311" s="2"/>
      <c r="P311" s="2"/>
      <c r="Q311" s="2"/>
      <c r="R311" s="124" t="s">
        <v>1291</v>
      </c>
      <c r="S311" s="2"/>
      <c r="T311" s="2"/>
    </row>
    <row r="312" spans="1:20" hidden="1">
      <c r="A312" s="125">
        <v>44155</v>
      </c>
      <c r="B312" s="124" t="s">
        <v>1864</v>
      </c>
      <c r="C312" t="str">
        <f t="shared" si="5"/>
        <v>2.330.076</v>
      </c>
      <c r="E312" s="2"/>
      <c r="F312" s="2"/>
      <c r="G312" s="2"/>
      <c r="H312" s="2"/>
      <c r="I312" s="2"/>
      <c r="J312" s="2"/>
      <c r="K312" s="2"/>
      <c r="L312" s="2"/>
      <c r="M312" s="124" t="s">
        <v>1292</v>
      </c>
      <c r="N312" s="2"/>
      <c r="O312" s="2"/>
      <c r="P312" s="2"/>
      <c r="Q312" s="2"/>
      <c r="R312" s="124" t="s">
        <v>1293</v>
      </c>
      <c r="S312" s="2"/>
      <c r="T312" s="2"/>
    </row>
    <row r="313" spans="1:20" hidden="1">
      <c r="A313" s="125">
        <v>44162</v>
      </c>
      <c r="B313" s="124" t="s">
        <v>1865</v>
      </c>
      <c r="C313" t="str">
        <f t="shared" si="5"/>
        <v>2.339.100</v>
      </c>
      <c r="E313" s="2"/>
      <c r="F313" s="2"/>
      <c r="G313" s="2"/>
      <c r="H313" s="2"/>
      <c r="I313" s="2"/>
      <c r="J313" s="2"/>
      <c r="K313" s="2"/>
      <c r="L313" s="2"/>
      <c r="M313" s="124" t="s">
        <v>1294</v>
      </c>
      <c r="N313" s="2"/>
      <c r="O313" s="2"/>
      <c r="P313" s="2"/>
      <c r="Q313" s="2"/>
      <c r="R313" s="124" t="s">
        <v>1295</v>
      </c>
      <c r="S313" s="2"/>
      <c r="T313" s="2"/>
    </row>
    <row r="314" spans="1:20" hidden="1">
      <c r="A314" s="125">
        <v>44169</v>
      </c>
      <c r="B314" s="124" t="s">
        <v>1866</v>
      </c>
      <c r="C314" t="str">
        <f t="shared" si="5"/>
        <v>2.336.276</v>
      </c>
      <c r="E314" s="2"/>
      <c r="F314" s="2"/>
      <c r="G314" s="2"/>
      <c r="H314" s="2"/>
      <c r="I314" s="2"/>
      <c r="J314" s="2"/>
      <c r="K314" s="2"/>
      <c r="L314" s="2"/>
      <c r="M314" s="124" t="s">
        <v>1296</v>
      </c>
      <c r="N314" s="2"/>
      <c r="O314" s="2"/>
      <c r="P314" s="2"/>
      <c r="Q314" s="2"/>
      <c r="R314" s="124" t="s">
        <v>1297</v>
      </c>
      <c r="S314" s="2"/>
      <c r="T314" s="2"/>
    </row>
    <row r="315" spans="1:20" hidden="1">
      <c r="A315" s="125">
        <v>44176</v>
      </c>
      <c r="B315" s="124" t="s">
        <v>1867</v>
      </c>
      <c r="C315" t="str">
        <f t="shared" si="5"/>
        <v>2.337.685</v>
      </c>
      <c r="E315" s="2"/>
      <c r="F315" s="2"/>
      <c r="G315" s="2"/>
      <c r="H315" s="2"/>
      <c r="I315" s="2"/>
      <c r="J315" s="2"/>
      <c r="K315" s="2"/>
      <c r="L315" s="2"/>
      <c r="M315" s="124" t="s">
        <v>1298</v>
      </c>
      <c r="N315" s="2"/>
      <c r="O315" s="2"/>
      <c r="P315" s="2"/>
      <c r="Q315" s="2"/>
      <c r="R315" s="124" t="s">
        <v>1299</v>
      </c>
      <c r="S315" s="2"/>
      <c r="T315" s="2"/>
    </row>
    <row r="316" spans="1:20" hidden="1">
      <c r="A316" s="125">
        <v>44183</v>
      </c>
      <c r="B316" s="124" t="s">
        <v>1868</v>
      </c>
      <c r="C316" t="str">
        <f t="shared" si="5"/>
        <v>2.334.822</v>
      </c>
      <c r="E316" s="2"/>
      <c r="F316" s="2"/>
      <c r="G316" s="2"/>
      <c r="H316" s="2"/>
      <c r="I316" s="2"/>
      <c r="J316" s="2"/>
      <c r="K316" s="2"/>
      <c r="L316" s="2"/>
      <c r="M316" s="124" t="s">
        <v>1300</v>
      </c>
      <c r="N316" s="2"/>
      <c r="O316" s="2"/>
      <c r="P316" s="2"/>
      <c r="Q316" s="2"/>
      <c r="R316" s="124" t="s">
        <v>1301</v>
      </c>
      <c r="S316" s="2"/>
      <c r="T316" s="2"/>
    </row>
    <row r="317" spans="1:20" hidden="1">
      <c r="A317" s="125">
        <v>44190</v>
      </c>
      <c r="B317" s="124" t="s">
        <v>1869</v>
      </c>
      <c r="C317" t="str">
        <f t="shared" si="5"/>
        <v>2.342.913</v>
      </c>
      <c r="E317" s="2"/>
      <c r="F317" s="2"/>
      <c r="G317" s="2"/>
      <c r="H317" s="2"/>
      <c r="I317" s="2"/>
      <c r="J317" s="2"/>
      <c r="K317" s="2"/>
      <c r="L317" s="2"/>
      <c r="M317" s="124" t="s">
        <v>1302</v>
      </c>
      <c r="N317" s="2"/>
      <c r="O317" s="2"/>
      <c r="P317" s="2"/>
      <c r="Q317" s="2"/>
      <c r="R317" s="124" t="s">
        <v>1303</v>
      </c>
      <c r="S317" s="2"/>
      <c r="T317" s="2"/>
    </row>
    <row r="318" spans="1:20" hidden="1">
      <c r="A318" s="125">
        <v>44196</v>
      </c>
      <c r="B318" s="124" t="s">
        <v>1870</v>
      </c>
      <c r="C318" t="str">
        <f t="shared" si="5"/>
        <v>2.353.544</v>
      </c>
      <c r="E318" s="2"/>
      <c r="F318" s="2"/>
      <c r="G318" s="2"/>
      <c r="H318" s="2"/>
      <c r="I318" s="2"/>
      <c r="J318" s="2"/>
      <c r="K318" s="2"/>
      <c r="L318" s="2"/>
      <c r="M318" s="124" t="s">
        <v>1304</v>
      </c>
      <c r="N318" s="2"/>
      <c r="O318" s="2"/>
      <c r="P318" s="2"/>
      <c r="Q318" s="2"/>
      <c r="R318" s="124" t="s">
        <v>1305</v>
      </c>
      <c r="S318" s="2"/>
      <c r="T318" s="2"/>
    </row>
    <row r="319" spans="1:20" hidden="1">
      <c r="A319" s="125">
        <v>44204</v>
      </c>
      <c r="B319" s="124" t="s">
        <v>1871</v>
      </c>
      <c r="C319" t="str">
        <f t="shared" si="5"/>
        <v>2.336.746</v>
      </c>
      <c r="E319" s="2"/>
      <c r="F319" s="2"/>
      <c r="G319" s="2"/>
      <c r="H319" s="2"/>
      <c r="I319" s="2"/>
      <c r="J319" s="2"/>
      <c r="K319" s="2"/>
      <c r="L319" s="2"/>
      <c r="M319" s="124" t="s">
        <v>1306</v>
      </c>
      <c r="N319" s="2"/>
      <c r="O319" s="2"/>
      <c r="P319" s="2"/>
      <c r="Q319" s="2"/>
      <c r="R319" s="124" t="s">
        <v>1307</v>
      </c>
      <c r="S319" s="2"/>
      <c r="T319" s="2"/>
    </row>
    <row r="320" spans="1:20" hidden="1">
      <c r="A320" s="125">
        <v>44211</v>
      </c>
      <c r="B320" s="124" t="s">
        <v>1872</v>
      </c>
      <c r="C320" t="str">
        <f t="shared" si="5"/>
        <v>2.336.015</v>
      </c>
      <c r="E320" s="2"/>
      <c r="F320" s="2"/>
      <c r="G320" s="2"/>
      <c r="H320" s="2"/>
      <c r="I320" s="2"/>
      <c r="J320" s="2"/>
      <c r="K320" s="2"/>
      <c r="L320" s="2"/>
      <c r="M320" s="124" t="s">
        <v>1308</v>
      </c>
      <c r="N320" s="2"/>
      <c r="O320" s="2"/>
      <c r="P320" s="2"/>
      <c r="Q320" s="2"/>
      <c r="R320" s="124" t="s">
        <v>1309</v>
      </c>
      <c r="S320" s="2"/>
      <c r="T320" s="2"/>
    </row>
    <row r="321" spans="1:20" hidden="1">
      <c r="A321" s="125">
        <v>44218</v>
      </c>
      <c r="B321" s="124" t="s">
        <v>1873</v>
      </c>
      <c r="C321" t="str">
        <f t="shared" si="5"/>
        <v>2.332.846</v>
      </c>
      <c r="E321" s="2"/>
      <c r="F321" s="2"/>
      <c r="G321" s="2"/>
      <c r="H321" s="2"/>
      <c r="I321" s="2"/>
      <c r="J321" s="2"/>
      <c r="K321" s="2"/>
      <c r="L321" s="2"/>
      <c r="M321" s="124" t="s">
        <v>1310</v>
      </c>
      <c r="N321" s="2"/>
      <c r="O321" s="2"/>
      <c r="P321" s="2"/>
      <c r="Q321" s="2"/>
      <c r="R321" s="124" t="s">
        <v>1311</v>
      </c>
      <c r="S321" s="2"/>
      <c r="T321" s="2"/>
    </row>
    <row r="322" spans="1:20" hidden="1">
      <c r="A322" s="125">
        <v>44225</v>
      </c>
      <c r="B322" s="124" t="s">
        <v>1874</v>
      </c>
      <c r="C322" t="str">
        <f t="shared" si="5"/>
        <v>2.344.979</v>
      </c>
      <c r="E322" s="2"/>
      <c r="F322" s="2"/>
      <c r="G322" s="2"/>
      <c r="H322" s="2"/>
      <c r="I322" s="2"/>
      <c r="J322" s="2"/>
      <c r="K322" s="2"/>
      <c r="L322" s="2"/>
      <c r="M322" s="124" t="s">
        <v>1312</v>
      </c>
      <c r="N322" s="2"/>
      <c r="O322" s="2"/>
      <c r="P322" s="2"/>
      <c r="Q322" s="2"/>
      <c r="R322" s="124" t="s">
        <v>1313</v>
      </c>
      <c r="S322" s="2"/>
      <c r="T322" s="2"/>
    </row>
    <row r="323" spans="1:20" hidden="1">
      <c r="A323" s="125">
        <v>44232</v>
      </c>
      <c r="B323" s="124" t="s">
        <v>1875</v>
      </c>
      <c r="C323" t="str">
        <f t="shared" si="5"/>
        <v>2.343.720</v>
      </c>
      <c r="E323" s="2"/>
      <c r="F323" s="2"/>
      <c r="G323" s="2"/>
      <c r="H323" s="2"/>
      <c r="I323" s="2"/>
      <c r="J323" s="2"/>
      <c r="K323" s="2"/>
      <c r="L323" s="2"/>
      <c r="M323" s="124" t="s">
        <v>1314</v>
      </c>
      <c r="N323" s="2"/>
      <c r="O323" s="2"/>
      <c r="P323" s="2"/>
      <c r="Q323" s="2"/>
      <c r="R323" s="124" t="s">
        <v>1315</v>
      </c>
      <c r="S323" s="2"/>
      <c r="T323" s="2"/>
    </row>
    <row r="324" spans="1:20" hidden="1">
      <c r="A324" s="125">
        <v>44239</v>
      </c>
      <c r="B324" s="124" t="s">
        <v>1876</v>
      </c>
      <c r="C324" t="str">
        <f t="shared" si="5"/>
        <v>2.353.384</v>
      </c>
      <c r="E324" s="2"/>
      <c r="F324" s="2"/>
      <c r="G324" s="2"/>
      <c r="H324" s="2"/>
      <c r="I324" s="2"/>
      <c r="J324" s="2"/>
      <c r="K324" s="2"/>
      <c r="L324" s="2"/>
      <c r="M324" s="124" t="s">
        <v>1316</v>
      </c>
      <c r="N324" s="2"/>
      <c r="O324" s="2"/>
      <c r="P324" s="2"/>
      <c r="Q324" s="2"/>
      <c r="R324" s="124" t="s">
        <v>1317</v>
      </c>
      <c r="S324" s="2"/>
      <c r="T324" s="2"/>
    </row>
    <row r="325" spans="1:20" hidden="1">
      <c r="A325" s="125">
        <v>44246</v>
      </c>
      <c r="B325" s="124" t="s">
        <v>1877</v>
      </c>
      <c r="C325" t="str">
        <f t="shared" si="5"/>
        <v>2.357.360</v>
      </c>
      <c r="E325" s="2"/>
      <c r="F325" s="2"/>
      <c r="G325" s="2"/>
      <c r="H325" s="2"/>
      <c r="I325" s="2"/>
      <c r="J325" s="2"/>
      <c r="K325" s="2"/>
      <c r="L325" s="2"/>
      <c r="M325" s="124" t="s">
        <v>1318</v>
      </c>
      <c r="N325" s="2"/>
      <c r="O325" s="2"/>
      <c r="P325" s="2"/>
      <c r="Q325" s="2"/>
      <c r="R325" s="124" t="s">
        <v>1319</v>
      </c>
      <c r="S325" s="2"/>
      <c r="T325" s="2"/>
    </row>
    <row r="326" spans="1:20" hidden="1">
      <c r="A326" s="125">
        <v>44253</v>
      </c>
      <c r="B326" s="124" t="s">
        <v>1878</v>
      </c>
      <c r="C326" t="str">
        <f t="shared" si="5"/>
        <v>2.370.385</v>
      </c>
      <c r="E326" s="2"/>
      <c r="F326" s="2"/>
      <c r="G326" s="2"/>
      <c r="H326" s="2"/>
      <c r="I326" s="2"/>
      <c r="J326" s="2"/>
      <c r="K326" s="2"/>
      <c r="L326" s="2"/>
      <c r="M326" s="124" t="s">
        <v>1320</v>
      </c>
      <c r="N326" s="2"/>
      <c r="O326" s="2"/>
      <c r="P326" s="2"/>
      <c r="Q326" s="2"/>
      <c r="R326" s="124" t="s">
        <v>1321</v>
      </c>
      <c r="S326" s="2"/>
      <c r="T326" s="2"/>
    </row>
    <row r="327" spans="1:20" hidden="1">
      <c r="A327" s="125">
        <v>44260</v>
      </c>
      <c r="B327" s="124" t="s">
        <v>1879</v>
      </c>
      <c r="C327" t="str">
        <f t="shared" si="5"/>
        <v>2.371.806</v>
      </c>
      <c r="E327" s="2"/>
      <c r="F327" s="2"/>
      <c r="G327" s="2"/>
      <c r="H327" s="2"/>
      <c r="I327" s="2"/>
      <c r="J327" s="2"/>
      <c r="K327" s="2"/>
      <c r="L327" s="2"/>
      <c r="M327" s="124" t="s">
        <v>1322</v>
      </c>
      <c r="N327" s="2"/>
      <c r="O327" s="2"/>
      <c r="P327" s="2"/>
      <c r="Q327" s="2"/>
      <c r="R327" s="124" t="s">
        <v>1323</v>
      </c>
      <c r="S327" s="2"/>
      <c r="T327" s="2"/>
    </row>
    <row r="328" spans="1:20" hidden="1">
      <c r="A328" s="125">
        <v>44267</v>
      </c>
      <c r="B328" s="124" t="s">
        <v>1880</v>
      </c>
      <c r="C328" t="str">
        <f t="shared" si="5"/>
        <v>2.384.180</v>
      </c>
      <c r="E328" s="2"/>
      <c r="F328" s="2"/>
      <c r="G328" s="2"/>
      <c r="H328" s="2"/>
      <c r="I328" s="2"/>
      <c r="J328" s="2"/>
      <c r="K328" s="2"/>
      <c r="L328" s="2"/>
      <c r="M328" s="124" t="s">
        <v>1324</v>
      </c>
      <c r="N328" s="2"/>
      <c r="O328" s="2"/>
      <c r="P328" s="2"/>
      <c r="Q328" s="2"/>
      <c r="R328" s="124" t="s">
        <v>1325</v>
      </c>
      <c r="S328" s="2"/>
      <c r="T328" s="2"/>
    </row>
    <row r="329" spans="1:20" hidden="1">
      <c r="A329" s="125">
        <v>44274</v>
      </c>
      <c r="B329" s="124" t="s">
        <v>1881</v>
      </c>
      <c r="C329" t="str">
        <f t="shared" si="5"/>
        <v>2.393.005</v>
      </c>
      <c r="E329" s="2"/>
      <c r="F329" s="2"/>
      <c r="G329" s="2"/>
      <c r="H329" s="2"/>
      <c r="I329" s="2"/>
      <c r="J329" s="2"/>
      <c r="K329" s="2"/>
      <c r="L329" s="2"/>
      <c r="M329" s="124" t="s">
        <v>1326</v>
      </c>
      <c r="N329" s="2"/>
      <c r="O329" s="2"/>
      <c r="P329" s="2"/>
      <c r="Q329" s="2"/>
      <c r="R329" s="124" t="s">
        <v>1327</v>
      </c>
      <c r="S329" s="2"/>
      <c r="T329" s="2"/>
    </row>
    <row r="330" spans="1:20" hidden="1">
      <c r="A330" s="125">
        <v>44281</v>
      </c>
      <c r="B330" s="124" t="s">
        <v>1882</v>
      </c>
      <c r="C330" t="str">
        <f t="shared" si="5"/>
        <v>2.402.096</v>
      </c>
      <c r="E330" s="2"/>
      <c r="F330" s="2"/>
      <c r="G330" s="2"/>
      <c r="H330" s="2"/>
      <c r="I330" s="2"/>
      <c r="J330" s="2"/>
      <c r="K330" s="2"/>
      <c r="L330" s="2"/>
      <c r="M330" s="124" t="s">
        <v>1328</v>
      </c>
      <c r="N330" s="2"/>
      <c r="O330" s="2"/>
      <c r="P330" s="2"/>
      <c r="Q330" s="2"/>
      <c r="R330" s="124" t="s">
        <v>1329</v>
      </c>
      <c r="S330" s="2"/>
      <c r="T330" s="2"/>
    </row>
    <row r="331" spans="1:20" hidden="1">
      <c r="A331" s="125">
        <v>44288</v>
      </c>
      <c r="B331" s="124" t="s">
        <v>1883</v>
      </c>
      <c r="C331" t="str">
        <f t="shared" si="5"/>
        <v>2.412.285</v>
      </c>
      <c r="E331" s="2"/>
      <c r="F331" s="2"/>
      <c r="G331" s="2"/>
      <c r="H331" s="2"/>
      <c r="I331" s="2"/>
      <c r="J331" s="2"/>
      <c r="K331" s="2"/>
      <c r="L331" s="2"/>
      <c r="M331" s="124" t="s">
        <v>1330</v>
      </c>
      <c r="N331" s="2"/>
      <c r="O331" s="2"/>
      <c r="P331" s="2"/>
      <c r="Q331" s="2"/>
      <c r="R331" s="124" t="s">
        <v>1331</v>
      </c>
      <c r="S331" s="2"/>
      <c r="T331" s="2"/>
    </row>
    <row r="332" spans="1:20" hidden="1">
      <c r="A332" s="125">
        <v>44295</v>
      </c>
      <c r="B332" s="124" t="s">
        <v>1884</v>
      </c>
      <c r="C332" t="str">
        <f t="shared" si="5"/>
        <v>2.413.509</v>
      </c>
      <c r="E332" s="2"/>
      <c r="F332" s="2"/>
      <c r="G332" s="2"/>
      <c r="H332" s="2"/>
      <c r="I332" s="2"/>
      <c r="J332" s="2"/>
      <c r="K332" s="2"/>
      <c r="L332" s="2"/>
      <c r="M332" s="124" t="s">
        <v>1332</v>
      </c>
      <c r="N332" s="2"/>
      <c r="O332" s="2"/>
      <c r="P332" s="2"/>
      <c r="Q332" s="2"/>
      <c r="R332" s="124" t="s">
        <v>1333</v>
      </c>
      <c r="S332" s="2"/>
      <c r="T332" s="2"/>
    </row>
    <row r="333" spans="1:20" hidden="1">
      <c r="A333" s="125">
        <v>44302</v>
      </c>
      <c r="B333" s="124" t="s">
        <v>1885</v>
      </c>
      <c r="C333" t="str">
        <f t="shared" si="5"/>
        <v>2.413.889</v>
      </c>
      <c r="E333" s="2"/>
      <c r="F333" s="2"/>
      <c r="G333" s="2"/>
      <c r="H333" s="2"/>
      <c r="I333" s="2"/>
      <c r="J333" s="2"/>
      <c r="K333" s="2"/>
      <c r="L333" s="2"/>
      <c r="M333" s="124" t="s">
        <v>1334</v>
      </c>
      <c r="N333" s="2"/>
      <c r="O333" s="2"/>
      <c r="P333" s="2"/>
      <c r="Q333" s="2"/>
      <c r="R333" s="124" t="s">
        <v>1335</v>
      </c>
      <c r="S333" s="2"/>
      <c r="T333" s="2"/>
    </row>
    <row r="334" spans="1:20" hidden="1">
      <c r="A334" s="125">
        <v>44308</v>
      </c>
      <c r="B334" s="124" t="s">
        <v>1886</v>
      </c>
      <c r="C334" t="str">
        <f t="shared" si="5"/>
        <v>2.409.707</v>
      </c>
      <c r="E334" s="2"/>
      <c r="F334" s="2"/>
      <c r="G334" s="2"/>
      <c r="H334" s="2"/>
      <c r="I334" s="2"/>
      <c r="J334" s="2"/>
      <c r="K334" s="2"/>
      <c r="L334" s="2"/>
      <c r="M334" s="124" t="s">
        <v>1336</v>
      </c>
      <c r="N334" s="2"/>
      <c r="O334" s="2"/>
      <c r="P334" s="2"/>
      <c r="Q334" s="2"/>
      <c r="R334" s="124" t="s">
        <v>1337</v>
      </c>
      <c r="S334" s="2"/>
      <c r="T334" s="2"/>
    </row>
    <row r="335" spans="1:20" hidden="1">
      <c r="A335" s="125">
        <v>44316</v>
      </c>
      <c r="B335" s="124" t="s">
        <v>1887</v>
      </c>
      <c r="C335" t="str">
        <f t="shared" si="5"/>
        <v>2.425.097</v>
      </c>
      <c r="E335" s="2"/>
      <c r="F335" s="2"/>
      <c r="G335" s="2"/>
      <c r="H335" s="2"/>
      <c r="I335" s="2"/>
      <c r="J335" s="2"/>
      <c r="K335" s="2"/>
      <c r="L335" s="2"/>
      <c r="M335" s="124" t="s">
        <v>1338</v>
      </c>
      <c r="N335" s="2"/>
      <c r="O335" s="2"/>
      <c r="P335" s="2"/>
      <c r="Q335" s="2"/>
      <c r="R335" s="124" t="s">
        <v>1339</v>
      </c>
      <c r="S335" s="2"/>
      <c r="T335" s="2"/>
    </row>
    <row r="336" spans="1:20" hidden="1">
      <c r="A336" s="125">
        <v>44323</v>
      </c>
      <c r="B336" s="124" t="s">
        <v>1888</v>
      </c>
      <c r="C336" t="str">
        <f t="shared" si="5"/>
        <v>2.410.151</v>
      </c>
      <c r="E336" s="2"/>
      <c r="F336" s="2"/>
      <c r="G336" s="2"/>
      <c r="H336" s="2"/>
      <c r="I336" s="2"/>
      <c r="J336" s="2"/>
      <c r="K336" s="2"/>
      <c r="L336" s="2"/>
      <c r="M336" s="124" t="s">
        <v>1340</v>
      </c>
      <c r="N336" s="2"/>
      <c r="O336" s="2"/>
      <c r="P336" s="2"/>
      <c r="Q336" s="2"/>
      <c r="R336" s="124" t="s">
        <v>1341</v>
      </c>
      <c r="S336" s="2"/>
      <c r="T336" s="2"/>
    </row>
    <row r="337" spans="1:20" hidden="1">
      <c r="A337" s="125">
        <v>44328</v>
      </c>
      <c r="B337" s="124" t="s">
        <v>1889</v>
      </c>
      <c r="C337" t="str">
        <f t="shared" si="5"/>
        <v>2.397.170</v>
      </c>
      <c r="E337" s="2"/>
      <c r="F337" s="2"/>
      <c r="G337" s="2"/>
      <c r="H337" s="2"/>
      <c r="I337" s="2"/>
      <c r="J337" s="2"/>
      <c r="K337" s="2"/>
      <c r="L337" s="2"/>
      <c r="M337" s="124" t="s">
        <v>1342</v>
      </c>
      <c r="N337" s="2"/>
      <c r="O337" s="2"/>
      <c r="P337" s="2"/>
      <c r="Q337" s="2"/>
      <c r="R337" s="124" t="s">
        <v>1343</v>
      </c>
      <c r="S337" s="2"/>
      <c r="T337" s="2"/>
    </row>
    <row r="338" spans="1:20" hidden="1">
      <c r="A338" s="125">
        <v>44337</v>
      </c>
      <c r="B338" s="124" t="s">
        <v>1890</v>
      </c>
      <c r="C338" t="str">
        <f t="shared" si="5"/>
        <v>2.398.717</v>
      </c>
      <c r="E338" s="2"/>
      <c r="F338" s="2"/>
      <c r="G338" s="2"/>
      <c r="H338" s="2"/>
      <c r="I338" s="2"/>
      <c r="J338" s="2"/>
      <c r="K338" s="2"/>
      <c r="L338" s="2"/>
      <c r="M338" s="124" t="s">
        <v>1344</v>
      </c>
      <c r="N338" s="2"/>
      <c r="O338" s="2"/>
      <c r="P338" s="2"/>
      <c r="Q338" s="2"/>
      <c r="R338" s="124" t="s">
        <v>1345</v>
      </c>
      <c r="S338" s="2"/>
      <c r="T338" s="2"/>
    </row>
    <row r="339" spans="1:20" hidden="1">
      <c r="A339" s="125">
        <v>44344</v>
      </c>
      <c r="B339" s="124" t="s">
        <v>1891</v>
      </c>
      <c r="C339" t="str">
        <f t="shared" si="5"/>
        <v>2.419.326</v>
      </c>
      <c r="E339" s="2"/>
      <c r="F339" s="2"/>
      <c r="G339" s="2"/>
      <c r="H339" s="2"/>
      <c r="I339" s="2"/>
      <c r="J339" s="2"/>
      <c r="K339" s="2"/>
      <c r="L339" s="2"/>
      <c r="M339" s="124" t="s">
        <v>1346</v>
      </c>
      <c r="N339" s="2"/>
      <c r="O339" s="2"/>
      <c r="P339" s="2"/>
      <c r="Q339" s="2"/>
      <c r="R339" s="124" t="s">
        <v>1347</v>
      </c>
      <c r="S339" s="2"/>
      <c r="T339" s="2"/>
    </row>
    <row r="340" spans="1:20" hidden="1">
      <c r="A340" s="125">
        <v>44351</v>
      </c>
      <c r="B340" s="124" t="s">
        <v>1892</v>
      </c>
      <c r="C340" t="str">
        <f t="shared" si="5"/>
        <v>2.429.801</v>
      </c>
      <c r="E340" s="2"/>
      <c r="F340" s="2"/>
      <c r="G340" s="2"/>
      <c r="H340" s="2"/>
      <c r="I340" s="2"/>
      <c r="J340" s="2"/>
      <c r="K340" s="2"/>
      <c r="L340" s="2"/>
      <c r="M340" s="124" t="s">
        <v>1348</v>
      </c>
      <c r="N340" s="2"/>
      <c r="O340" s="2"/>
      <c r="P340" s="2"/>
      <c r="Q340" s="2"/>
      <c r="R340" s="124" t="s">
        <v>1349</v>
      </c>
      <c r="S340" s="2"/>
      <c r="T340" s="2"/>
    </row>
    <row r="341" spans="1:20" hidden="1">
      <c r="A341" s="125">
        <v>44358</v>
      </c>
      <c r="B341" s="124" t="s">
        <v>1893</v>
      </c>
      <c r="C341" t="str">
        <f t="shared" si="5"/>
        <v>2.443.999</v>
      </c>
      <c r="E341" s="2"/>
      <c r="F341" s="2"/>
      <c r="G341" s="2"/>
      <c r="H341" s="2"/>
      <c r="I341" s="2"/>
      <c r="J341" s="2"/>
      <c r="K341" s="2"/>
      <c r="L341" s="2"/>
      <c r="M341" s="124" t="s">
        <v>1350</v>
      </c>
      <c r="N341" s="2"/>
      <c r="O341" s="2"/>
      <c r="P341" s="2"/>
      <c r="Q341" s="2"/>
      <c r="R341" s="124" t="s">
        <v>1351</v>
      </c>
      <c r="S341" s="2"/>
      <c r="T341" s="2"/>
    </row>
    <row r="342" spans="1:20" hidden="1">
      <c r="A342" s="125">
        <v>44365</v>
      </c>
      <c r="B342" s="124" t="s">
        <v>1894</v>
      </c>
      <c r="C342" t="str">
        <f t="shared" si="5"/>
        <v>2.446.387</v>
      </c>
      <c r="E342" s="2"/>
      <c r="F342" s="2"/>
      <c r="G342" s="2"/>
      <c r="H342" s="2"/>
      <c r="I342" s="2"/>
      <c r="J342" s="2"/>
      <c r="K342" s="2"/>
      <c r="L342" s="2"/>
      <c r="M342" s="124" t="s">
        <v>1352</v>
      </c>
      <c r="N342" s="2"/>
      <c r="O342" s="2"/>
      <c r="P342" s="2"/>
      <c r="Q342" s="2"/>
      <c r="R342" s="124" t="s">
        <v>1353</v>
      </c>
      <c r="S342" s="2"/>
      <c r="T342" s="2"/>
    </row>
    <row r="343" spans="1:20" hidden="1">
      <c r="A343" s="125">
        <v>44372</v>
      </c>
      <c r="B343" s="124" t="s">
        <v>1895</v>
      </c>
      <c r="C343" t="str">
        <f t="shared" si="5"/>
        <v>2.456.197</v>
      </c>
      <c r="E343" s="2"/>
      <c r="F343" s="2"/>
      <c r="G343" s="2"/>
      <c r="H343" s="2"/>
      <c r="I343" s="2"/>
      <c r="J343" s="2"/>
      <c r="K343" s="2"/>
      <c r="L343" s="2"/>
      <c r="M343" s="124" t="s">
        <v>1354</v>
      </c>
      <c r="N343" s="2"/>
      <c r="O343" s="2"/>
      <c r="P343" s="2"/>
      <c r="Q343" s="2"/>
      <c r="R343" s="124" t="s">
        <v>1355</v>
      </c>
      <c r="S343" s="2"/>
      <c r="T343" s="2"/>
    </row>
    <row r="344" spans="1:20" hidden="1">
      <c r="A344" s="125">
        <v>44379</v>
      </c>
      <c r="B344" s="124" t="s">
        <v>1896</v>
      </c>
      <c r="C344" t="str">
        <f t="shared" si="5"/>
        <v>2.473.565</v>
      </c>
      <c r="E344" s="2"/>
      <c r="F344" s="2"/>
      <c r="G344" s="2"/>
      <c r="H344" s="2"/>
      <c r="I344" s="2"/>
      <c r="J344" s="2"/>
      <c r="K344" s="2"/>
      <c r="L344" s="2"/>
      <c r="M344" s="124" t="s">
        <v>1356</v>
      </c>
      <c r="N344" s="2"/>
      <c r="O344" s="2"/>
      <c r="P344" s="2"/>
      <c r="Q344" s="2"/>
      <c r="R344" s="124" t="s">
        <v>1357</v>
      </c>
      <c r="S344" s="2"/>
      <c r="T344" s="2"/>
    </row>
    <row r="345" spans="1:20" hidden="1">
      <c r="A345" s="125">
        <v>44386</v>
      </c>
      <c r="B345" s="124" t="s">
        <v>1897</v>
      </c>
      <c r="C345" t="str">
        <f t="shared" si="5"/>
        <v>2.479.949</v>
      </c>
      <c r="E345" s="2"/>
      <c r="F345" s="2"/>
      <c r="G345" s="2"/>
      <c r="H345" s="2"/>
      <c r="I345" s="2"/>
      <c r="J345" s="2"/>
      <c r="K345" s="2"/>
      <c r="L345" s="2"/>
      <c r="M345" s="124" t="s">
        <v>1358</v>
      </c>
      <c r="N345" s="2"/>
      <c r="O345" s="2"/>
      <c r="P345" s="2"/>
      <c r="Q345" s="2"/>
      <c r="R345" s="124" t="s">
        <v>1359</v>
      </c>
      <c r="S345" s="2"/>
      <c r="T345" s="2"/>
    </row>
    <row r="346" spans="1:20" hidden="1">
      <c r="A346" s="125">
        <v>44393</v>
      </c>
      <c r="B346" s="124" t="s">
        <v>1898</v>
      </c>
      <c r="C346" t="str">
        <f t="shared" si="5"/>
        <v>2.486.743</v>
      </c>
      <c r="E346" s="2"/>
      <c r="F346" s="2"/>
      <c r="G346" s="2"/>
      <c r="H346" s="2"/>
      <c r="I346" s="2"/>
      <c r="J346" s="2"/>
      <c r="K346" s="2"/>
      <c r="L346" s="2"/>
      <c r="M346" s="124" t="s">
        <v>1360</v>
      </c>
      <c r="N346" s="2"/>
      <c r="O346" s="2"/>
      <c r="P346" s="2"/>
      <c r="Q346" s="2"/>
      <c r="R346" s="124" t="s">
        <v>1361</v>
      </c>
      <c r="S346" s="2"/>
      <c r="T346" s="2"/>
    </row>
    <row r="347" spans="1:20" hidden="1">
      <c r="A347" s="125">
        <v>44396</v>
      </c>
      <c r="B347" s="124" t="s">
        <v>1899</v>
      </c>
      <c r="C347" t="str">
        <f t="shared" si="5"/>
        <v>2.482.275</v>
      </c>
      <c r="E347" s="2"/>
      <c r="F347" s="2"/>
      <c r="G347" s="2"/>
      <c r="H347" s="2"/>
      <c r="I347" s="2"/>
      <c r="J347" s="2"/>
      <c r="K347" s="2"/>
      <c r="L347" s="2"/>
      <c r="M347" s="124" t="s">
        <v>1362</v>
      </c>
      <c r="N347" s="2"/>
      <c r="O347" s="2"/>
      <c r="P347" s="2"/>
      <c r="Q347" s="2"/>
      <c r="R347" s="124" t="s">
        <v>1363</v>
      </c>
      <c r="S347" s="2"/>
      <c r="T347" s="2"/>
    </row>
    <row r="348" spans="1:20" hidden="1">
      <c r="A348" s="125">
        <v>44407</v>
      </c>
      <c r="B348" s="124" t="s">
        <v>1900</v>
      </c>
      <c r="C348" t="str">
        <f t="shared" si="5"/>
        <v>2.490.414</v>
      </c>
      <c r="E348" s="2"/>
      <c r="F348" s="2"/>
      <c r="G348" s="2"/>
      <c r="H348" s="2"/>
      <c r="I348" s="2"/>
      <c r="J348" s="2"/>
      <c r="K348" s="2"/>
      <c r="L348" s="2"/>
      <c r="M348" s="124" t="s">
        <v>1364</v>
      </c>
      <c r="N348" s="2"/>
      <c r="O348" s="2"/>
      <c r="P348" s="2"/>
      <c r="Q348" s="2"/>
      <c r="R348" s="124" t="s">
        <v>1365</v>
      </c>
      <c r="S348" s="2"/>
      <c r="T348" s="2"/>
    </row>
    <row r="349" spans="1:20" hidden="1">
      <c r="A349" s="125">
        <v>44414</v>
      </c>
      <c r="B349" s="124" t="s">
        <v>1901</v>
      </c>
      <c r="C349" t="str">
        <f t="shared" si="5"/>
        <v>2.493.262</v>
      </c>
      <c r="E349" s="2"/>
      <c r="F349" s="2"/>
      <c r="G349" s="2"/>
      <c r="H349" s="2"/>
      <c r="I349" s="2"/>
      <c r="J349" s="2"/>
      <c r="K349" s="2"/>
      <c r="L349" s="2"/>
      <c r="M349" s="124" t="s">
        <v>1366</v>
      </c>
      <c r="N349" s="2"/>
      <c r="O349" s="2"/>
      <c r="P349" s="2"/>
      <c r="Q349" s="2"/>
      <c r="R349" s="124" t="s">
        <v>1367</v>
      </c>
      <c r="S349" s="2"/>
      <c r="T349" s="2"/>
    </row>
    <row r="350" spans="1:20" hidden="1">
      <c r="A350" s="125">
        <v>44421</v>
      </c>
      <c r="B350" s="124" t="s">
        <v>1902</v>
      </c>
      <c r="C350" t="str">
        <f t="shared" si="5"/>
        <v>2.504.876</v>
      </c>
      <c r="E350" s="2"/>
      <c r="F350" s="2"/>
      <c r="G350" s="2"/>
      <c r="H350" s="2"/>
      <c r="I350" s="2"/>
      <c r="J350" s="2"/>
      <c r="K350" s="2"/>
      <c r="L350" s="2"/>
      <c r="M350" s="124" t="s">
        <v>1368</v>
      </c>
      <c r="N350" s="2"/>
      <c r="O350" s="2"/>
      <c r="P350" s="2"/>
      <c r="Q350" s="2"/>
      <c r="R350" s="124" t="s">
        <v>1369</v>
      </c>
      <c r="S350" s="2"/>
      <c r="T350" s="2"/>
    </row>
    <row r="351" spans="1:20" hidden="1">
      <c r="A351" s="125">
        <v>44428</v>
      </c>
      <c r="B351" s="124" t="s">
        <v>1903</v>
      </c>
      <c r="C351" t="str">
        <f t="shared" si="5"/>
        <v>2.511.662</v>
      </c>
      <c r="E351" s="2"/>
      <c r="F351" s="2"/>
      <c r="G351" s="2"/>
      <c r="H351" s="2"/>
      <c r="I351" s="2"/>
      <c r="J351" s="2"/>
      <c r="K351" s="2"/>
      <c r="L351" s="2"/>
      <c r="M351" s="124" t="s">
        <v>1370</v>
      </c>
      <c r="N351" s="2"/>
      <c r="O351" s="2"/>
      <c r="P351" s="2"/>
      <c r="Q351" s="2"/>
      <c r="R351" s="124" t="s">
        <v>1371</v>
      </c>
      <c r="S351" s="2"/>
      <c r="T351" s="2"/>
    </row>
    <row r="352" spans="1:20" hidden="1">
      <c r="A352" s="125">
        <v>44435</v>
      </c>
      <c r="B352" s="124" t="s">
        <v>1904</v>
      </c>
      <c r="C352" t="str">
        <f t="shared" si="5"/>
        <v>2.532.347</v>
      </c>
      <c r="E352" s="2"/>
      <c r="F352" s="2"/>
      <c r="G352" s="2"/>
      <c r="H352" s="2"/>
      <c r="I352" s="2"/>
      <c r="J352" s="2"/>
      <c r="K352" s="2"/>
      <c r="L352" s="2"/>
      <c r="M352" s="124" t="s">
        <v>1372</v>
      </c>
      <c r="N352" s="2"/>
      <c r="O352" s="2"/>
      <c r="P352" s="2"/>
      <c r="Q352" s="2"/>
      <c r="R352" s="124" t="s">
        <v>1373</v>
      </c>
      <c r="S352" s="2"/>
      <c r="T352" s="2"/>
    </row>
    <row r="353" spans="1:20" hidden="1">
      <c r="A353" s="125">
        <v>44442</v>
      </c>
      <c r="B353" s="124" t="s">
        <v>1905</v>
      </c>
      <c r="C353" t="str">
        <f t="shared" si="5"/>
        <v>2.534.913</v>
      </c>
      <c r="E353" s="2"/>
      <c r="F353" s="2"/>
      <c r="G353" s="2"/>
      <c r="H353" s="2"/>
      <c r="I353" s="2"/>
      <c r="J353" s="2"/>
      <c r="K353" s="2"/>
      <c r="L353" s="2"/>
      <c r="M353" s="124" t="s">
        <v>1374</v>
      </c>
      <c r="N353" s="2"/>
      <c r="O353" s="2"/>
      <c r="P353" s="2"/>
      <c r="Q353" s="2"/>
      <c r="R353" s="124" t="s">
        <v>1375</v>
      </c>
      <c r="S353" s="2"/>
      <c r="T353" s="2"/>
    </row>
    <row r="354" spans="1:20" hidden="1">
      <c r="A354" s="125">
        <v>44449</v>
      </c>
      <c r="B354" s="124" t="s">
        <v>1906</v>
      </c>
      <c r="C354" t="str">
        <f t="shared" si="5"/>
        <v>2.547.638</v>
      </c>
      <c r="E354" s="2"/>
      <c r="F354" s="2"/>
      <c r="G354" s="2"/>
      <c r="H354" s="2"/>
      <c r="I354" s="2"/>
      <c r="J354" s="2"/>
      <c r="K354" s="2"/>
      <c r="L354" s="2"/>
      <c r="M354" s="124" t="s">
        <v>1376</v>
      </c>
      <c r="N354" s="2"/>
      <c r="O354" s="2"/>
      <c r="P354" s="2"/>
      <c r="Q354" s="2"/>
      <c r="R354" s="124" t="s">
        <v>1377</v>
      </c>
      <c r="S354" s="2"/>
      <c r="T354" s="2"/>
    </row>
    <row r="355" spans="1:20" hidden="1">
      <c r="A355" s="125">
        <v>44456</v>
      </c>
      <c r="B355" s="124" t="s">
        <v>1907</v>
      </c>
      <c r="C355" t="str">
        <f t="shared" si="5"/>
        <v>2.551.282</v>
      </c>
      <c r="E355" s="2"/>
      <c r="F355" s="2"/>
      <c r="G355" s="2"/>
      <c r="H355" s="2"/>
      <c r="I355" s="2"/>
      <c r="J355" s="2"/>
      <c r="K355" s="2"/>
      <c r="L355" s="2"/>
      <c r="M355" s="124" t="s">
        <v>1378</v>
      </c>
      <c r="N355" s="2"/>
      <c r="O355" s="2"/>
      <c r="P355" s="2"/>
      <c r="Q355" s="2"/>
      <c r="R355" s="124" t="s">
        <v>1379</v>
      </c>
      <c r="S355" s="2"/>
      <c r="T355" s="2"/>
    </row>
    <row r="356" spans="1:20" hidden="1">
      <c r="A356" s="125">
        <v>44463</v>
      </c>
      <c r="B356" s="124" t="s">
        <v>1908</v>
      </c>
      <c r="C356" t="str">
        <f t="shared" si="5"/>
        <v>2.561.816</v>
      </c>
      <c r="E356" s="2"/>
      <c r="F356" s="2"/>
      <c r="G356" s="2"/>
      <c r="H356" s="2"/>
      <c r="I356" s="2"/>
      <c r="J356" s="2"/>
      <c r="K356" s="2"/>
      <c r="L356" s="2"/>
      <c r="M356" s="124" t="s">
        <v>1380</v>
      </c>
      <c r="N356" s="2"/>
      <c r="O356" s="2"/>
      <c r="P356" s="2"/>
      <c r="Q356" s="2"/>
      <c r="R356" s="124" t="s">
        <v>1381</v>
      </c>
      <c r="S356" s="2"/>
      <c r="T356" s="2"/>
    </row>
    <row r="357" spans="1:20" hidden="1">
      <c r="A357" s="125">
        <v>44470</v>
      </c>
      <c r="B357" s="124" t="s">
        <v>1909</v>
      </c>
      <c r="C357" t="str">
        <f t="shared" si="5"/>
        <v>2.582.387</v>
      </c>
      <c r="E357" s="2"/>
      <c r="F357" s="2"/>
      <c r="G357" s="2"/>
      <c r="H357" s="2"/>
      <c r="I357" s="2"/>
      <c r="J357" s="2"/>
      <c r="K357" s="2"/>
      <c r="L357" s="2"/>
      <c r="M357" s="124" t="s">
        <v>1382</v>
      </c>
      <c r="N357" s="2"/>
      <c r="O357" s="2"/>
      <c r="P357" s="2"/>
      <c r="Q357" s="2"/>
      <c r="R357" s="124" t="s">
        <v>1383</v>
      </c>
      <c r="S357" s="2"/>
      <c r="T357" s="2"/>
    </row>
    <row r="358" spans="1:20" hidden="1">
      <c r="A358" s="125">
        <v>44477</v>
      </c>
      <c r="B358" s="124" t="s">
        <v>1910</v>
      </c>
      <c r="C358" t="str">
        <f t="shared" si="5"/>
        <v>2.584.513</v>
      </c>
      <c r="E358" s="2"/>
      <c r="F358" s="2"/>
      <c r="G358" s="2"/>
      <c r="H358" s="2"/>
      <c r="I358" s="2"/>
      <c r="J358" s="2"/>
      <c r="K358" s="2"/>
      <c r="L358" s="2"/>
      <c r="M358" s="124" t="s">
        <v>1384</v>
      </c>
      <c r="N358" s="2"/>
      <c r="O358" s="2"/>
      <c r="P358" s="2"/>
      <c r="Q358" s="2"/>
      <c r="R358" s="124" t="s">
        <v>1385</v>
      </c>
      <c r="S358" s="2"/>
      <c r="T358" s="2"/>
    </row>
    <row r="359" spans="1:20" hidden="1">
      <c r="A359" s="125">
        <v>44484</v>
      </c>
      <c r="B359" s="124" t="s">
        <v>1911</v>
      </c>
      <c r="C359" t="str">
        <f t="shared" si="5"/>
        <v>2.594.174</v>
      </c>
      <c r="E359" s="2"/>
      <c r="F359" s="2"/>
      <c r="G359" s="2"/>
      <c r="H359" s="2"/>
      <c r="I359" s="2"/>
      <c r="J359" s="2"/>
      <c r="K359" s="2"/>
      <c r="L359" s="2"/>
      <c r="M359" s="124" t="s">
        <v>1386</v>
      </c>
      <c r="N359" s="2"/>
      <c r="O359" s="2"/>
      <c r="P359" s="2"/>
      <c r="Q359" s="2"/>
      <c r="R359" s="124" t="s">
        <v>1387</v>
      </c>
      <c r="S359" s="2"/>
      <c r="T359" s="2"/>
    </row>
    <row r="360" spans="1:20" hidden="1">
      <c r="A360" s="125">
        <v>44491</v>
      </c>
      <c r="B360" s="124" t="s">
        <v>1912</v>
      </c>
      <c r="C360" t="str">
        <f t="shared" si="5"/>
        <v>2.602.537</v>
      </c>
      <c r="E360" s="2"/>
      <c r="F360" s="2"/>
      <c r="G360" s="2"/>
      <c r="H360" s="2"/>
      <c r="I360" s="2"/>
      <c r="J360" s="2"/>
      <c r="K360" s="2"/>
      <c r="L360" s="2"/>
      <c r="M360" s="124" t="s">
        <v>1388</v>
      </c>
      <c r="N360" s="2"/>
      <c r="O360" s="2"/>
      <c r="P360" s="2"/>
      <c r="Q360" s="2"/>
      <c r="R360" s="124" t="s">
        <v>1389</v>
      </c>
      <c r="S360" s="2"/>
      <c r="T360" s="2"/>
    </row>
    <row r="361" spans="1:20" hidden="1">
      <c r="A361" s="125">
        <v>44497</v>
      </c>
      <c r="B361" s="124" t="s">
        <v>1913</v>
      </c>
      <c r="C361" t="str">
        <f t="shared" si="5"/>
        <v>2.623.178</v>
      </c>
      <c r="E361" s="2"/>
      <c r="F361" s="2"/>
      <c r="G361" s="2"/>
      <c r="H361" s="2"/>
      <c r="I361" s="2"/>
      <c r="J361" s="2"/>
      <c r="K361" s="2"/>
      <c r="L361" s="2"/>
      <c r="M361" s="124" t="s">
        <v>1390</v>
      </c>
      <c r="N361" s="2"/>
      <c r="O361" s="2"/>
      <c r="P361" s="2"/>
      <c r="Q361" s="2"/>
      <c r="R361" s="124" t="s">
        <v>1391</v>
      </c>
      <c r="S361" s="2"/>
      <c r="T361" s="2"/>
    </row>
    <row r="362" spans="1:20" hidden="1">
      <c r="A362" s="125">
        <v>44505</v>
      </c>
      <c r="B362" s="124" t="s">
        <v>1914</v>
      </c>
      <c r="C362" t="str">
        <f t="shared" si="5"/>
        <v>2.636.585</v>
      </c>
      <c r="E362" s="2"/>
      <c r="F362" s="2"/>
      <c r="G362" s="2"/>
      <c r="H362" s="2"/>
      <c r="I362" s="2"/>
      <c r="J362" s="2"/>
      <c r="K362" s="2"/>
      <c r="L362" s="2"/>
      <c r="M362" s="124" t="s">
        <v>1392</v>
      </c>
      <c r="N362" s="2"/>
      <c r="O362" s="2"/>
      <c r="P362" s="2"/>
      <c r="Q362" s="2"/>
      <c r="R362" s="124" t="s">
        <v>1393</v>
      </c>
      <c r="S362" s="2"/>
      <c r="T362" s="2"/>
    </row>
    <row r="363" spans="1:20" hidden="1">
      <c r="A363" s="125">
        <v>44512</v>
      </c>
      <c r="B363" s="124" t="s">
        <v>1915</v>
      </c>
      <c r="C363" t="str">
        <f t="shared" si="5"/>
        <v>2.655.856</v>
      </c>
      <c r="E363" s="2"/>
      <c r="F363" s="2"/>
      <c r="G363" s="2"/>
      <c r="H363" s="2"/>
      <c r="I363" s="2"/>
      <c r="J363" s="2"/>
      <c r="K363" s="2"/>
      <c r="L363" s="2"/>
      <c r="M363" s="124" t="s">
        <v>1394</v>
      </c>
      <c r="N363" s="2"/>
      <c r="O363" s="2"/>
      <c r="P363" s="2"/>
      <c r="Q363" s="2"/>
      <c r="R363" s="124" t="s">
        <v>1395</v>
      </c>
      <c r="S363" s="2"/>
      <c r="T363" s="2"/>
    </row>
    <row r="364" spans="1:20" hidden="1">
      <c r="A364" s="125">
        <v>44519</v>
      </c>
      <c r="B364" s="124" t="s">
        <v>1916</v>
      </c>
      <c r="C364" t="str">
        <f t="shared" si="5"/>
        <v>2.671.979</v>
      </c>
      <c r="E364" s="2"/>
      <c r="F364" s="2"/>
      <c r="G364" s="2"/>
      <c r="H364" s="2"/>
      <c r="I364" s="2"/>
      <c r="J364" s="2"/>
      <c r="K364" s="2"/>
      <c r="L364" s="2"/>
      <c r="M364" s="124" t="s">
        <v>1396</v>
      </c>
      <c r="N364" s="2"/>
      <c r="O364" s="2"/>
      <c r="P364" s="2"/>
      <c r="Q364" s="2"/>
      <c r="R364" s="124" t="s">
        <v>1397</v>
      </c>
      <c r="S364" s="2"/>
      <c r="T364" s="2"/>
    </row>
    <row r="365" spans="1:20" hidden="1">
      <c r="A365" s="125">
        <v>44526</v>
      </c>
      <c r="B365" s="124" t="s">
        <v>1917</v>
      </c>
      <c r="C365" t="str">
        <f t="shared" si="5"/>
        <v>2.714.445</v>
      </c>
      <c r="E365" s="2"/>
      <c r="F365" s="2"/>
      <c r="G365" s="2"/>
      <c r="H365" s="2"/>
      <c r="I365" s="2"/>
      <c r="J365" s="2"/>
      <c r="K365" s="2"/>
      <c r="L365" s="2"/>
      <c r="M365" s="124" t="s">
        <v>1398</v>
      </c>
      <c r="N365" s="2"/>
      <c r="O365" s="2"/>
      <c r="P365" s="2"/>
      <c r="Q365" s="2"/>
      <c r="R365" s="124" t="s">
        <v>1399</v>
      </c>
      <c r="S365" s="2"/>
      <c r="T365" s="2"/>
    </row>
    <row r="366" spans="1:20" hidden="1">
      <c r="A366" s="125">
        <v>44533</v>
      </c>
      <c r="B366" s="124" t="s">
        <v>1918</v>
      </c>
      <c r="C366" t="str">
        <f t="shared" si="5"/>
        <v>2.743.960</v>
      </c>
      <c r="E366" s="2"/>
      <c r="F366" s="2"/>
      <c r="G366" s="2"/>
      <c r="H366" s="2"/>
      <c r="I366" s="2"/>
      <c r="J366" s="2"/>
      <c r="K366" s="2"/>
      <c r="L366" s="2"/>
      <c r="M366" s="124" t="s">
        <v>1400</v>
      </c>
      <c r="N366" s="2"/>
      <c r="O366" s="2"/>
      <c r="P366" s="2"/>
      <c r="Q366" s="2"/>
      <c r="R366" s="124" t="s">
        <v>1401</v>
      </c>
      <c r="S366" s="2"/>
      <c r="T366" s="2"/>
    </row>
    <row r="367" spans="1:20" hidden="1">
      <c r="A367" s="125">
        <v>44540</v>
      </c>
      <c r="B367" s="124" t="s">
        <v>1919</v>
      </c>
      <c r="C367" t="str">
        <f t="shared" si="5"/>
        <v>2.767.142</v>
      </c>
      <c r="E367" s="2"/>
      <c r="F367" s="2"/>
      <c r="G367" s="2"/>
      <c r="H367" s="2"/>
      <c r="I367" s="2"/>
      <c r="J367" s="2"/>
      <c r="K367" s="2"/>
      <c r="L367" s="2"/>
      <c r="M367" s="124" t="s">
        <v>1402</v>
      </c>
      <c r="N367" s="2"/>
      <c r="O367" s="2"/>
      <c r="P367" s="2"/>
      <c r="Q367" s="2"/>
      <c r="R367" s="124" t="s">
        <v>1403</v>
      </c>
      <c r="S367" s="2"/>
      <c r="T367" s="2"/>
    </row>
    <row r="368" spans="1:20" hidden="1">
      <c r="A368" s="125">
        <v>44547</v>
      </c>
      <c r="B368" s="124" t="s">
        <v>1920</v>
      </c>
      <c r="C368" t="str">
        <f t="shared" si="5"/>
        <v>2.796.970</v>
      </c>
      <c r="E368" s="2"/>
      <c r="F368" s="2"/>
      <c r="G368" s="2"/>
      <c r="H368" s="2"/>
      <c r="I368" s="2"/>
      <c r="J368" s="2"/>
      <c r="K368" s="2"/>
      <c r="L368" s="2"/>
      <c r="M368" s="124" t="s">
        <v>1404</v>
      </c>
      <c r="N368" s="2"/>
      <c r="O368" s="2"/>
      <c r="P368" s="2"/>
      <c r="Q368" s="2"/>
      <c r="R368" s="124" t="s">
        <v>1405</v>
      </c>
      <c r="S368" s="2"/>
      <c r="T368" s="2"/>
    </row>
    <row r="369" spans="1:20" hidden="1">
      <c r="A369" s="125">
        <v>44554</v>
      </c>
      <c r="B369" s="124" t="s">
        <v>1921</v>
      </c>
      <c r="C369" t="str">
        <f t="shared" si="5"/>
        <v>2.815.427</v>
      </c>
      <c r="E369" s="2"/>
      <c r="F369" s="2"/>
      <c r="G369" s="2"/>
      <c r="H369" s="2"/>
      <c r="I369" s="2"/>
      <c r="J369" s="2"/>
      <c r="K369" s="2"/>
      <c r="L369" s="2"/>
      <c r="M369" s="124" t="s">
        <v>1406</v>
      </c>
      <c r="N369" s="2"/>
      <c r="O369" s="2"/>
      <c r="P369" s="2"/>
      <c r="Q369" s="2"/>
      <c r="R369" s="124" t="s">
        <v>1407</v>
      </c>
      <c r="S369" s="2"/>
      <c r="T369" s="2"/>
    </row>
    <row r="370" spans="1:20" hidden="1">
      <c r="A370" s="125">
        <v>44561</v>
      </c>
      <c r="B370" s="124" t="s">
        <v>1922</v>
      </c>
      <c r="C370" t="str">
        <f t="shared" si="5"/>
        <v>2.833.118</v>
      </c>
      <c r="E370" s="2"/>
      <c r="F370" s="2"/>
      <c r="G370" s="2"/>
      <c r="H370" s="2"/>
      <c r="I370" s="2"/>
      <c r="J370" s="2"/>
      <c r="K370" s="2"/>
      <c r="L370" s="2"/>
      <c r="M370" s="124" t="s">
        <v>1408</v>
      </c>
      <c r="N370" s="2"/>
      <c r="O370" s="2"/>
      <c r="P370" s="2"/>
      <c r="Q370" s="2"/>
      <c r="R370" s="124" t="s">
        <v>1409</v>
      </c>
      <c r="S370" s="2"/>
      <c r="T370" s="2"/>
    </row>
    <row r="371" spans="1:20" hidden="1">
      <c r="A371" s="125">
        <v>44568</v>
      </c>
      <c r="B371" s="124" t="s">
        <v>1923</v>
      </c>
      <c r="C371" t="str">
        <f t="shared" si="5"/>
        <v>2.824.213</v>
      </c>
      <c r="E371" s="2"/>
      <c r="F371" s="2"/>
      <c r="G371" s="2"/>
      <c r="H371" s="2"/>
      <c r="I371" s="2"/>
      <c r="J371" s="2"/>
      <c r="K371" s="2"/>
      <c r="L371" s="2"/>
      <c r="M371" s="124" t="s">
        <v>1410</v>
      </c>
      <c r="N371" s="2"/>
      <c r="O371" s="2"/>
      <c r="P371" s="2"/>
      <c r="Q371" s="2"/>
      <c r="R371" s="124" t="s">
        <v>1411</v>
      </c>
      <c r="S371" s="2"/>
      <c r="T371" s="2"/>
    </row>
    <row r="372" spans="1:20" hidden="1">
      <c r="A372" s="125">
        <v>44575</v>
      </c>
      <c r="B372" s="124" t="s">
        <v>1924</v>
      </c>
      <c r="C372" t="str">
        <f t="shared" si="5"/>
        <v>2.843.903</v>
      </c>
      <c r="E372" s="2"/>
      <c r="F372" s="2"/>
      <c r="G372" s="2"/>
      <c r="H372" s="2"/>
      <c r="I372" s="2"/>
      <c r="J372" s="2"/>
      <c r="K372" s="2"/>
      <c r="L372" s="2"/>
      <c r="M372" s="124" t="s">
        <v>1412</v>
      </c>
      <c r="N372" s="2"/>
      <c r="O372" s="2"/>
      <c r="P372" s="2"/>
      <c r="Q372" s="2"/>
      <c r="R372" s="124" t="s">
        <v>1413</v>
      </c>
      <c r="S372" s="2"/>
      <c r="T372" s="2"/>
    </row>
    <row r="373" spans="1:20" hidden="1">
      <c r="A373" s="125">
        <v>44582</v>
      </c>
      <c r="B373" s="124" t="s">
        <v>1925</v>
      </c>
      <c r="C373" t="str">
        <f t="shared" si="5"/>
        <v>2.850.780</v>
      </c>
      <c r="E373" s="2"/>
      <c r="F373" s="2"/>
      <c r="G373" s="2"/>
      <c r="H373" s="2"/>
      <c r="I373" s="2"/>
      <c r="J373" s="2"/>
      <c r="K373" s="2"/>
      <c r="L373" s="2"/>
      <c r="M373" s="124" t="s">
        <v>1414</v>
      </c>
      <c r="N373" s="2"/>
      <c r="O373" s="2"/>
      <c r="P373" s="2"/>
      <c r="Q373" s="2"/>
      <c r="R373" s="124" t="s">
        <v>1415</v>
      </c>
      <c r="S373" s="2"/>
      <c r="T373" s="2"/>
    </row>
    <row r="374" spans="1:20" hidden="1">
      <c r="A374" s="125">
        <v>44589</v>
      </c>
      <c r="B374" s="124" t="s">
        <v>1926</v>
      </c>
      <c r="C374" t="str">
        <f t="shared" si="5"/>
        <v>2.875.166</v>
      </c>
      <c r="E374" s="2"/>
      <c r="F374" s="2"/>
      <c r="G374" s="2"/>
      <c r="H374" s="2"/>
      <c r="I374" s="2"/>
      <c r="J374" s="2"/>
      <c r="K374" s="2"/>
      <c r="L374" s="2"/>
      <c r="M374" s="124" t="s">
        <v>1416</v>
      </c>
      <c r="N374" s="2"/>
      <c r="O374" s="2"/>
      <c r="P374" s="2"/>
      <c r="Q374" s="2"/>
      <c r="R374" s="124" t="s">
        <v>1417</v>
      </c>
      <c r="S374" s="2"/>
      <c r="T374" s="2"/>
    </row>
    <row r="375" spans="1:20" hidden="1">
      <c r="A375" s="125">
        <v>44596</v>
      </c>
      <c r="B375" s="124" t="s">
        <v>1927</v>
      </c>
      <c r="C375" t="str">
        <f t="shared" ref="C375:C438" si="6">LEFT(B375,9)</f>
        <v>2.890.352</v>
      </c>
      <c r="E375" s="2"/>
      <c r="F375" s="2"/>
      <c r="G375" s="2"/>
      <c r="H375" s="2"/>
      <c r="I375" s="2"/>
      <c r="J375" s="2"/>
      <c r="K375" s="2"/>
      <c r="L375" s="2"/>
      <c r="M375" s="124" t="s">
        <v>1418</v>
      </c>
      <c r="N375" s="2"/>
      <c r="O375" s="2"/>
      <c r="P375" s="2"/>
      <c r="Q375" s="2"/>
      <c r="R375" s="124" t="s">
        <v>1419</v>
      </c>
      <c r="S375" s="2"/>
      <c r="T375" s="2"/>
    </row>
    <row r="376" spans="1:20" hidden="1">
      <c r="A376" s="125">
        <v>44603</v>
      </c>
      <c r="B376" s="124" t="s">
        <v>1928</v>
      </c>
      <c r="C376" t="str">
        <f t="shared" si="6"/>
        <v>2.913.914</v>
      </c>
      <c r="E376" s="2"/>
      <c r="F376" s="2"/>
      <c r="G376" s="2"/>
      <c r="H376" s="2"/>
      <c r="I376" s="2"/>
      <c r="J376" s="2"/>
      <c r="K376" s="2"/>
      <c r="L376" s="2"/>
      <c r="M376" s="124" t="s">
        <v>1420</v>
      </c>
      <c r="N376" s="2"/>
      <c r="O376" s="2"/>
      <c r="P376" s="2"/>
      <c r="Q376" s="2"/>
      <c r="R376" s="124" t="s">
        <v>1421</v>
      </c>
      <c r="S376" s="2"/>
      <c r="T376" s="2"/>
    </row>
    <row r="377" spans="1:20" hidden="1">
      <c r="A377" s="125">
        <v>44610</v>
      </c>
      <c r="B377" s="124" t="s">
        <v>1929</v>
      </c>
      <c r="C377" t="str">
        <f t="shared" si="6"/>
        <v>2.943.466</v>
      </c>
      <c r="E377" s="2"/>
      <c r="F377" s="2"/>
      <c r="G377" s="2"/>
      <c r="H377" s="2"/>
      <c r="I377" s="2"/>
      <c r="J377" s="2"/>
      <c r="K377" s="2"/>
      <c r="L377" s="2"/>
      <c r="M377" s="124" t="s">
        <v>1422</v>
      </c>
      <c r="N377" s="2"/>
      <c r="O377" s="2"/>
      <c r="P377" s="2"/>
      <c r="Q377" s="2"/>
      <c r="R377" s="124" t="s">
        <v>1423</v>
      </c>
      <c r="S377" s="2"/>
      <c r="T377" s="2"/>
    </row>
    <row r="378" spans="1:20" hidden="1">
      <c r="A378" s="125">
        <v>44617</v>
      </c>
      <c r="B378" s="124" t="s">
        <v>1930</v>
      </c>
      <c r="C378" t="str">
        <f t="shared" si="6"/>
        <v>3.001.385</v>
      </c>
      <c r="E378" s="2"/>
      <c r="F378" s="2"/>
      <c r="G378" s="2"/>
      <c r="H378" s="2"/>
      <c r="I378" s="2"/>
      <c r="J378" s="2"/>
      <c r="K378" s="2"/>
      <c r="L378" s="2"/>
      <c r="M378" s="124" t="s">
        <v>1424</v>
      </c>
      <c r="N378" s="2"/>
      <c r="O378" s="2"/>
      <c r="P378" s="2"/>
      <c r="Q378" s="2"/>
      <c r="R378" s="124" t="s">
        <v>1425</v>
      </c>
      <c r="S378" s="2"/>
      <c r="T378" s="2"/>
    </row>
    <row r="379" spans="1:20" hidden="1">
      <c r="A379" s="125">
        <v>44624</v>
      </c>
      <c r="B379" s="124" t="s">
        <v>1931</v>
      </c>
      <c r="C379" t="str">
        <f t="shared" si="6"/>
        <v>3.030.256</v>
      </c>
      <c r="E379" s="2"/>
      <c r="F379" s="2"/>
      <c r="G379" s="2"/>
      <c r="H379" s="2"/>
      <c r="I379" s="2"/>
      <c r="J379" s="2"/>
      <c r="K379" s="2"/>
      <c r="L379" s="2"/>
      <c r="M379" s="124" t="s">
        <v>1426</v>
      </c>
      <c r="N379" s="2"/>
      <c r="O379" s="2"/>
      <c r="P379" s="2"/>
      <c r="Q379" s="2"/>
      <c r="R379" s="124" t="s">
        <v>1427</v>
      </c>
      <c r="S379" s="2"/>
      <c r="T379" s="2"/>
    </row>
    <row r="380" spans="1:20" hidden="1">
      <c r="A380" s="125">
        <v>44631</v>
      </c>
      <c r="B380" s="124" t="s">
        <v>1932</v>
      </c>
      <c r="C380" t="str">
        <f t="shared" si="6"/>
        <v>3.083.856</v>
      </c>
      <c r="E380" s="2"/>
      <c r="F380" s="2"/>
      <c r="G380" s="2"/>
      <c r="H380" s="2"/>
      <c r="I380" s="2"/>
      <c r="J380" s="2"/>
      <c r="K380" s="2"/>
      <c r="L380" s="2"/>
      <c r="M380" s="124" t="s">
        <v>1428</v>
      </c>
      <c r="N380" s="2"/>
      <c r="O380" s="2"/>
      <c r="P380" s="2"/>
      <c r="Q380" s="2"/>
      <c r="R380" s="124" t="s">
        <v>1429</v>
      </c>
      <c r="S380" s="2"/>
      <c r="T380" s="2"/>
    </row>
    <row r="381" spans="1:20" hidden="1">
      <c r="A381" s="125">
        <v>44638</v>
      </c>
      <c r="B381" s="124" t="s">
        <v>1933</v>
      </c>
      <c r="C381" t="str">
        <f t="shared" si="6"/>
        <v>3.122.427</v>
      </c>
      <c r="E381" s="2"/>
      <c r="F381" s="2"/>
      <c r="G381" s="2"/>
      <c r="H381" s="2"/>
      <c r="I381" s="2"/>
      <c r="J381" s="2"/>
      <c r="K381" s="2"/>
      <c r="L381" s="2"/>
      <c r="M381" s="124" t="s">
        <v>1430</v>
      </c>
      <c r="N381" s="2"/>
      <c r="O381" s="2"/>
      <c r="P381" s="2"/>
      <c r="Q381" s="2"/>
      <c r="R381" s="124" t="s">
        <v>1431</v>
      </c>
      <c r="S381" s="2"/>
      <c r="T381" s="2"/>
    </row>
    <row r="382" spans="1:20" hidden="1">
      <c r="A382" s="125">
        <v>44645</v>
      </c>
      <c r="B382" s="124" t="s">
        <v>1934</v>
      </c>
      <c r="C382" t="str">
        <f t="shared" si="6"/>
        <v>3.162.881</v>
      </c>
      <c r="E382" s="2"/>
      <c r="F382" s="2"/>
      <c r="G382" s="2"/>
      <c r="H382" s="2"/>
      <c r="I382" s="2"/>
      <c r="J382" s="2"/>
      <c r="K382" s="2"/>
      <c r="L382" s="2"/>
      <c r="M382" s="124" t="s">
        <v>1432</v>
      </c>
      <c r="N382" s="2"/>
      <c r="O382" s="2"/>
      <c r="P382" s="2"/>
      <c r="Q382" s="2"/>
      <c r="R382" s="124" t="s">
        <v>1433</v>
      </c>
      <c r="S382" s="2"/>
      <c r="T382" s="2"/>
    </row>
    <row r="383" spans="1:20" hidden="1">
      <c r="A383" s="125">
        <v>44652</v>
      </c>
      <c r="B383" s="124" t="s">
        <v>1935</v>
      </c>
      <c r="C383" t="str">
        <f t="shared" si="6"/>
        <v>3.221.259</v>
      </c>
      <c r="E383" s="2"/>
      <c r="F383" s="2"/>
      <c r="G383" s="2"/>
      <c r="H383" s="2"/>
      <c r="I383" s="2"/>
      <c r="J383" s="2"/>
      <c r="K383" s="2"/>
      <c r="L383" s="2"/>
      <c r="M383" s="124" t="s">
        <v>1434</v>
      </c>
      <c r="N383" s="2"/>
      <c r="O383" s="2"/>
      <c r="P383" s="2"/>
      <c r="Q383" s="2"/>
      <c r="R383" s="124" t="s">
        <v>1435</v>
      </c>
      <c r="S383" s="2"/>
      <c r="T383" s="2"/>
    </row>
    <row r="384" spans="1:20" hidden="1">
      <c r="A384" s="125">
        <v>44659</v>
      </c>
      <c r="B384" s="124" t="s">
        <v>1936</v>
      </c>
      <c r="C384" t="str">
        <f t="shared" si="6"/>
        <v>3.253.645</v>
      </c>
      <c r="E384" s="2"/>
      <c r="F384" s="2"/>
      <c r="G384" s="2"/>
      <c r="H384" s="2"/>
      <c r="I384" s="2"/>
      <c r="J384" s="2"/>
      <c r="K384" s="2"/>
      <c r="L384" s="2"/>
      <c r="M384" s="124" t="s">
        <v>1436</v>
      </c>
      <c r="N384" s="2"/>
      <c r="O384" s="2"/>
      <c r="P384" s="2"/>
      <c r="Q384" s="2"/>
      <c r="R384" s="124" t="s">
        <v>1437</v>
      </c>
      <c r="S384" s="2"/>
      <c r="T384" s="2"/>
    </row>
    <row r="385" spans="1:20" hidden="1">
      <c r="A385" s="125">
        <v>44666</v>
      </c>
      <c r="B385" s="124" t="s">
        <v>1937</v>
      </c>
      <c r="C385" t="str">
        <f t="shared" si="6"/>
        <v>3.294.931</v>
      </c>
      <c r="E385" s="2"/>
      <c r="F385" s="2"/>
      <c r="G385" s="2"/>
      <c r="H385" s="2"/>
      <c r="I385" s="2"/>
      <c r="J385" s="2"/>
      <c r="K385" s="2"/>
      <c r="L385" s="2"/>
      <c r="M385" s="124" t="s">
        <v>1438</v>
      </c>
      <c r="N385" s="2"/>
      <c r="O385" s="2"/>
      <c r="P385" s="2"/>
      <c r="Q385" s="2"/>
      <c r="R385" s="124" t="s">
        <v>1439</v>
      </c>
      <c r="S385" s="2"/>
      <c r="T385" s="2"/>
    </row>
    <row r="386" spans="1:20" hidden="1">
      <c r="A386" s="125">
        <v>44673</v>
      </c>
      <c r="B386" s="124" t="s">
        <v>1938</v>
      </c>
      <c r="C386" t="str">
        <f t="shared" si="6"/>
        <v>3.337.658</v>
      </c>
      <c r="E386" s="2"/>
      <c r="F386" s="2"/>
      <c r="G386" s="2"/>
      <c r="H386" s="2"/>
      <c r="I386" s="2"/>
      <c r="J386" s="2"/>
      <c r="K386" s="2"/>
      <c r="L386" s="2"/>
      <c r="M386" s="124" t="s">
        <v>1440</v>
      </c>
      <c r="N386" s="2"/>
      <c r="O386" s="2"/>
      <c r="P386" s="2"/>
      <c r="Q386" s="2"/>
      <c r="R386" s="124" t="s">
        <v>1441</v>
      </c>
      <c r="S386" s="2"/>
      <c r="T386" s="2"/>
    </row>
    <row r="387" spans="1:20" hidden="1">
      <c r="A387" s="125">
        <v>44680</v>
      </c>
      <c r="B387" s="124" t="s">
        <v>1939</v>
      </c>
      <c r="C387" t="str">
        <f t="shared" si="6"/>
        <v>3.412.467</v>
      </c>
      <c r="E387" s="2"/>
      <c r="F387" s="2"/>
      <c r="G387" s="2"/>
      <c r="H387" s="2"/>
      <c r="I387" s="2"/>
      <c r="J387" s="2"/>
      <c r="K387" s="2"/>
      <c r="L387" s="2"/>
      <c r="M387" s="124" t="s">
        <v>1442</v>
      </c>
      <c r="N387" s="2"/>
      <c r="O387" s="2"/>
      <c r="P387" s="2"/>
      <c r="Q387" s="2"/>
      <c r="R387" s="124" t="s">
        <v>1443</v>
      </c>
      <c r="S387" s="2"/>
      <c r="T387" s="2"/>
    </row>
    <row r="388" spans="1:20" hidden="1">
      <c r="A388" s="125">
        <v>44687</v>
      </c>
      <c r="B388" s="124" t="s">
        <v>1940</v>
      </c>
      <c r="C388" t="str">
        <f t="shared" si="6"/>
        <v>3.408.410</v>
      </c>
      <c r="E388" s="2"/>
      <c r="F388" s="2"/>
      <c r="G388" s="2"/>
      <c r="H388" s="2"/>
      <c r="I388" s="2"/>
      <c r="J388" s="2"/>
      <c r="K388" s="2"/>
      <c r="L388" s="2"/>
      <c r="M388" s="124" t="s">
        <v>1444</v>
      </c>
      <c r="N388" s="2"/>
      <c r="O388" s="2"/>
      <c r="P388" s="2"/>
      <c r="Q388" s="2"/>
      <c r="R388" s="124" t="s">
        <v>1445</v>
      </c>
      <c r="S388" s="2"/>
      <c r="T388" s="2"/>
    </row>
    <row r="389" spans="1:20" hidden="1">
      <c r="A389" s="125">
        <v>44694</v>
      </c>
      <c r="B389" s="124" t="s">
        <v>1941</v>
      </c>
      <c r="C389" t="str">
        <f t="shared" si="6"/>
        <v>3.485.391</v>
      </c>
      <c r="E389" s="2"/>
      <c r="F389" s="2"/>
      <c r="G389" s="2"/>
      <c r="H389" s="2"/>
      <c r="I389" s="2"/>
      <c r="J389" s="2"/>
      <c r="K389" s="2"/>
      <c r="L389" s="2"/>
      <c r="M389" s="124" t="s">
        <v>1446</v>
      </c>
      <c r="N389" s="2"/>
      <c r="O389" s="2"/>
      <c r="P389" s="2"/>
      <c r="Q389" s="2"/>
      <c r="R389" s="124" t="s">
        <v>1447</v>
      </c>
      <c r="S389" s="2"/>
      <c r="T389" s="2"/>
    </row>
    <row r="390" spans="1:20" hidden="1">
      <c r="A390" s="125">
        <v>44701</v>
      </c>
      <c r="B390" s="124" t="s">
        <v>1942</v>
      </c>
      <c r="C390" t="str">
        <f t="shared" si="6"/>
        <v>3.534.018</v>
      </c>
      <c r="E390" s="2"/>
      <c r="F390" s="2"/>
      <c r="G390" s="2"/>
      <c r="H390" s="2"/>
      <c r="I390" s="2"/>
      <c r="J390" s="2"/>
      <c r="K390" s="2"/>
      <c r="L390" s="2"/>
      <c r="M390" s="124" t="s">
        <v>1448</v>
      </c>
      <c r="N390" s="2"/>
      <c r="O390" s="2"/>
      <c r="P390" s="2"/>
      <c r="Q390" s="2"/>
      <c r="R390" s="124" t="s">
        <v>1449</v>
      </c>
      <c r="S390" s="2"/>
      <c r="T390" s="2"/>
    </row>
    <row r="391" spans="1:20" hidden="1">
      <c r="A391" s="125">
        <v>44708</v>
      </c>
      <c r="B391" s="124" t="s">
        <v>1943</v>
      </c>
      <c r="C391" t="str">
        <f t="shared" si="6"/>
        <v>3.605.802</v>
      </c>
      <c r="E391" s="2"/>
      <c r="F391" s="2"/>
      <c r="G391" s="2"/>
      <c r="H391" s="2"/>
      <c r="I391" s="2"/>
      <c r="J391" s="2"/>
      <c r="K391" s="2"/>
      <c r="L391" s="2"/>
      <c r="M391" s="124" t="s">
        <v>1450</v>
      </c>
      <c r="N391" s="2"/>
      <c r="O391" s="2"/>
      <c r="P391" s="2"/>
      <c r="Q391" s="2"/>
      <c r="R391" s="124" t="s">
        <v>1451</v>
      </c>
      <c r="S391" s="2"/>
      <c r="T391" s="2"/>
    </row>
    <row r="392" spans="1:20" hidden="1">
      <c r="A392" s="125">
        <v>44715</v>
      </c>
      <c r="B392" s="124" t="s">
        <v>1944</v>
      </c>
      <c r="C392" t="str">
        <f t="shared" si="6"/>
        <v>3.661.825</v>
      </c>
      <c r="E392" s="2"/>
      <c r="F392" s="2"/>
      <c r="G392" s="2"/>
      <c r="H392" s="2"/>
      <c r="I392" s="2"/>
      <c r="J392" s="2"/>
      <c r="K392" s="2"/>
      <c r="L392" s="2"/>
      <c r="M392" s="124" t="s">
        <v>1452</v>
      </c>
      <c r="N392" s="2"/>
      <c r="O392" s="2"/>
      <c r="P392" s="2"/>
      <c r="Q392" s="2"/>
      <c r="R392" s="124" t="s">
        <v>1453</v>
      </c>
      <c r="S392" s="2"/>
      <c r="T392" s="2"/>
    </row>
    <row r="393" spans="1:20" hidden="1">
      <c r="A393" s="125">
        <v>44722</v>
      </c>
      <c r="B393" s="124" t="s">
        <v>1945</v>
      </c>
      <c r="C393" t="str">
        <f t="shared" si="6"/>
        <v>3.728.731</v>
      </c>
      <c r="E393" s="2"/>
      <c r="F393" s="2"/>
      <c r="G393" s="2"/>
      <c r="H393" s="2"/>
      <c r="I393" s="2"/>
      <c r="J393" s="2"/>
      <c r="K393" s="2"/>
      <c r="L393" s="2"/>
      <c r="M393" s="124" t="s">
        <v>1454</v>
      </c>
      <c r="N393" s="2"/>
      <c r="O393" s="2"/>
      <c r="P393" s="2"/>
      <c r="Q393" s="2"/>
      <c r="R393" s="124" t="s">
        <v>1455</v>
      </c>
      <c r="S393" s="2"/>
      <c r="T393" s="2"/>
    </row>
    <row r="394" spans="1:20" hidden="1">
      <c r="A394" s="125">
        <v>44729</v>
      </c>
      <c r="B394" s="124" t="s">
        <v>1946</v>
      </c>
      <c r="C394" t="str">
        <f t="shared" si="6"/>
        <v>3.771.603</v>
      </c>
      <c r="E394" s="2"/>
      <c r="F394" s="2"/>
      <c r="G394" s="2"/>
      <c r="H394" s="2"/>
      <c r="I394" s="2"/>
      <c r="J394" s="2"/>
      <c r="K394" s="2"/>
      <c r="L394" s="2"/>
      <c r="M394" s="124" t="s">
        <v>1456</v>
      </c>
      <c r="N394" s="2"/>
      <c r="O394" s="2"/>
      <c r="P394" s="2"/>
      <c r="Q394" s="2"/>
      <c r="R394" s="124" t="s">
        <v>1457</v>
      </c>
      <c r="S394" s="2"/>
      <c r="T394" s="2"/>
    </row>
    <row r="395" spans="1:20" hidden="1">
      <c r="A395" s="125">
        <v>44736</v>
      </c>
      <c r="B395" s="124" t="s">
        <v>1947</v>
      </c>
      <c r="C395" t="str">
        <f t="shared" si="6"/>
        <v>3.825.905</v>
      </c>
      <c r="E395" s="2"/>
      <c r="F395" s="2"/>
      <c r="G395" s="2"/>
      <c r="H395" s="2"/>
      <c r="I395" s="2"/>
      <c r="J395" s="2"/>
      <c r="K395" s="2"/>
      <c r="L395" s="2"/>
      <c r="M395" s="124" t="s">
        <v>1458</v>
      </c>
      <c r="N395" s="2"/>
      <c r="O395" s="2"/>
      <c r="P395" s="2"/>
      <c r="Q395" s="2"/>
      <c r="R395" s="124" t="s">
        <v>1459</v>
      </c>
      <c r="S395" s="2"/>
      <c r="T395" s="2"/>
    </row>
    <row r="396" spans="1:20" hidden="1">
      <c r="A396" s="125">
        <v>44743</v>
      </c>
      <c r="B396" s="124" t="s">
        <v>1948</v>
      </c>
      <c r="C396" t="str">
        <f t="shared" si="6"/>
        <v>3.858.411</v>
      </c>
      <c r="E396" s="2"/>
      <c r="F396" s="2"/>
      <c r="G396" s="2"/>
      <c r="H396" s="2"/>
      <c r="I396" s="2"/>
      <c r="J396" s="2"/>
      <c r="K396" s="2"/>
      <c r="L396" s="2"/>
      <c r="M396" s="124" t="s">
        <v>1460</v>
      </c>
      <c r="N396" s="2"/>
      <c r="O396" s="2"/>
      <c r="P396" s="2"/>
      <c r="Q396" s="2"/>
      <c r="R396" s="124" t="s">
        <v>1461</v>
      </c>
      <c r="S396" s="2"/>
      <c r="T396" s="2"/>
    </row>
    <row r="397" spans="1:20" hidden="1">
      <c r="A397" s="125">
        <v>44750</v>
      </c>
      <c r="B397" s="124" t="s">
        <v>1949</v>
      </c>
      <c r="C397" t="str">
        <f t="shared" si="6"/>
        <v>3.887.443</v>
      </c>
      <c r="E397" s="2"/>
      <c r="F397" s="2"/>
      <c r="G397" s="2"/>
      <c r="H397" s="2"/>
      <c r="I397" s="2"/>
      <c r="J397" s="2"/>
      <c r="K397" s="2"/>
      <c r="L397" s="2"/>
      <c r="M397" s="124" t="s">
        <v>1462</v>
      </c>
      <c r="N397" s="2"/>
      <c r="O397" s="2"/>
      <c r="P397" s="2"/>
      <c r="Q397" s="2"/>
      <c r="R397" s="124" t="s">
        <v>1463</v>
      </c>
      <c r="S397" s="2"/>
      <c r="T397" s="2"/>
    </row>
    <row r="398" spans="1:20" hidden="1">
      <c r="A398" s="125">
        <v>44756</v>
      </c>
      <c r="B398" s="124" t="s">
        <v>1950</v>
      </c>
      <c r="C398" t="str">
        <f t="shared" si="6"/>
        <v>3.877.890</v>
      </c>
      <c r="E398" s="2"/>
      <c r="F398" s="2"/>
      <c r="G398" s="2"/>
      <c r="H398" s="2"/>
      <c r="I398" s="2"/>
      <c r="J398" s="2"/>
      <c r="K398" s="2"/>
      <c r="L398" s="2"/>
      <c r="M398" s="124" t="s">
        <v>1464</v>
      </c>
      <c r="N398" s="2"/>
      <c r="O398" s="2"/>
      <c r="P398" s="2"/>
      <c r="Q398" s="2"/>
      <c r="R398" s="124" t="s">
        <v>1465</v>
      </c>
      <c r="S398" s="2"/>
      <c r="T398" s="2"/>
    </row>
    <row r="399" spans="1:20" hidden="1">
      <c r="A399" s="125">
        <v>44764</v>
      </c>
      <c r="B399" s="124" t="s">
        <v>1951</v>
      </c>
      <c r="C399" t="str">
        <f t="shared" si="6"/>
        <v>3.905.065</v>
      </c>
      <c r="E399" s="2"/>
      <c r="F399" s="2"/>
      <c r="G399" s="2"/>
      <c r="H399" s="2"/>
      <c r="I399" s="2"/>
      <c r="J399" s="2"/>
      <c r="K399" s="2"/>
      <c r="L399" s="2"/>
      <c r="M399" s="124" t="s">
        <v>1466</v>
      </c>
      <c r="N399" s="2"/>
      <c r="O399" s="2"/>
      <c r="P399" s="2"/>
      <c r="Q399" s="2"/>
      <c r="R399" s="124" t="s">
        <v>1467</v>
      </c>
      <c r="S399" s="2"/>
      <c r="T399" s="2"/>
    </row>
    <row r="400" spans="1:20" hidden="1">
      <c r="A400" s="125">
        <v>44771</v>
      </c>
      <c r="B400" s="124" t="s">
        <v>1952</v>
      </c>
      <c r="C400" t="str">
        <f t="shared" si="6"/>
        <v>3.968.169</v>
      </c>
      <c r="E400" s="2"/>
      <c r="F400" s="2"/>
      <c r="G400" s="2"/>
      <c r="H400" s="2"/>
      <c r="I400" s="2"/>
      <c r="J400" s="2"/>
      <c r="K400" s="2"/>
      <c r="L400" s="2"/>
      <c r="M400" s="124" t="s">
        <v>1468</v>
      </c>
      <c r="N400" s="2"/>
      <c r="O400" s="2"/>
      <c r="P400" s="2"/>
      <c r="Q400" s="2"/>
      <c r="R400" s="124" t="s">
        <v>1469</v>
      </c>
      <c r="S400" s="2"/>
      <c r="T400" s="2"/>
    </row>
    <row r="401" spans="1:20" hidden="1">
      <c r="A401" s="125">
        <v>44778</v>
      </c>
      <c r="B401" s="124" t="s">
        <v>1953</v>
      </c>
      <c r="C401" t="str">
        <f t="shared" si="6"/>
        <v>4.004.123</v>
      </c>
      <c r="E401" s="2"/>
      <c r="F401" s="2"/>
      <c r="G401" s="2"/>
      <c r="H401" s="2"/>
      <c r="I401" s="2"/>
      <c r="J401" s="2"/>
      <c r="K401" s="2"/>
      <c r="L401" s="2"/>
      <c r="M401" s="124" t="s">
        <v>1470</v>
      </c>
      <c r="N401" s="2"/>
      <c r="O401" s="2"/>
      <c r="P401" s="2"/>
      <c r="Q401" s="2"/>
      <c r="R401" s="124" t="s">
        <v>1471</v>
      </c>
      <c r="S401" s="2"/>
      <c r="T401" s="2"/>
    </row>
    <row r="402" spans="1:20" hidden="1">
      <c r="A402" s="125">
        <v>44785</v>
      </c>
      <c r="B402" s="124" t="s">
        <v>1954</v>
      </c>
      <c r="C402" t="str">
        <f t="shared" si="6"/>
        <v>4.053.525</v>
      </c>
      <c r="E402" s="2"/>
      <c r="F402" s="2"/>
      <c r="G402" s="2"/>
      <c r="H402" s="2"/>
      <c r="I402" s="2"/>
      <c r="J402" s="2"/>
      <c r="K402" s="2"/>
      <c r="L402" s="2"/>
      <c r="M402" s="124" t="s">
        <v>1472</v>
      </c>
      <c r="N402" s="2"/>
      <c r="O402" s="2"/>
      <c r="P402" s="2"/>
      <c r="Q402" s="2"/>
      <c r="R402" s="124" t="s">
        <v>1473</v>
      </c>
      <c r="S402" s="2"/>
      <c r="T402" s="2"/>
    </row>
    <row r="403" spans="1:20" hidden="1">
      <c r="A403" s="125">
        <v>44792</v>
      </c>
      <c r="B403" s="124" t="s">
        <v>1955</v>
      </c>
      <c r="C403" t="str">
        <f t="shared" si="6"/>
        <v>4.096.060</v>
      </c>
      <c r="E403" s="2"/>
      <c r="F403" s="2"/>
      <c r="G403" s="2"/>
      <c r="H403" s="2"/>
      <c r="I403" s="2"/>
      <c r="J403" s="2"/>
      <c r="K403" s="2"/>
      <c r="L403" s="2"/>
      <c r="M403" s="124" t="s">
        <v>1474</v>
      </c>
      <c r="N403" s="2"/>
      <c r="O403" s="2"/>
      <c r="P403" s="2"/>
      <c r="Q403" s="2"/>
      <c r="R403" s="124" t="s">
        <v>1475</v>
      </c>
      <c r="S403" s="2"/>
      <c r="T403" s="2"/>
    </row>
    <row r="404" spans="1:20" hidden="1">
      <c r="A404" s="125">
        <v>44799</v>
      </c>
      <c r="B404" s="124" t="s">
        <v>1956</v>
      </c>
      <c r="C404" t="str">
        <f t="shared" si="6"/>
        <v>4.138.632</v>
      </c>
      <c r="E404" s="2"/>
      <c r="F404" s="2"/>
      <c r="G404" s="2"/>
      <c r="H404" s="2"/>
      <c r="I404" s="2"/>
      <c r="J404" s="2"/>
      <c r="K404" s="2"/>
      <c r="L404" s="2"/>
      <c r="M404" s="124" t="s">
        <v>1476</v>
      </c>
      <c r="N404" s="2"/>
      <c r="O404" s="2"/>
      <c r="P404" s="2"/>
      <c r="Q404" s="2"/>
      <c r="R404" s="124" t="s">
        <v>1477</v>
      </c>
      <c r="S404" s="2"/>
      <c r="T404" s="2"/>
    </row>
    <row r="405" spans="1:20" hidden="1">
      <c r="A405" s="125">
        <v>44806</v>
      </c>
      <c r="B405" s="124" t="s">
        <v>1957</v>
      </c>
      <c r="C405" t="str">
        <f t="shared" si="6"/>
        <v>4.166.886</v>
      </c>
      <c r="E405" s="2"/>
      <c r="F405" s="2"/>
      <c r="G405" s="2"/>
      <c r="H405" s="2"/>
      <c r="I405" s="2"/>
      <c r="J405" s="2"/>
      <c r="K405" s="2"/>
      <c r="L405" s="2"/>
      <c r="M405" s="124" t="s">
        <v>1478</v>
      </c>
      <c r="N405" s="2"/>
      <c r="O405" s="2"/>
      <c r="P405" s="2"/>
      <c r="Q405" s="2"/>
      <c r="R405" s="124" t="s">
        <v>1479</v>
      </c>
      <c r="S405" s="2"/>
      <c r="T405" s="2"/>
    </row>
    <row r="406" spans="1:20" hidden="1">
      <c r="A406" s="125">
        <v>44813</v>
      </c>
      <c r="B406" s="124" t="s">
        <v>1958</v>
      </c>
      <c r="C406" t="str">
        <f t="shared" si="6"/>
        <v>4.210.940</v>
      </c>
      <c r="E406" s="2"/>
      <c r="F406" s="2"/>
      <c r="G406" s="2"/>
      <c r="H406" s="2"/>
      <c r="I406" s="2"/>
      <c r="J406" s="2"/>
      <c r="K406" s="2"/>
      <c r="L406" s="2"/>
      <c r="M406" s="124" t="s">
        <v>1480</v>
      </c>
      <c r="N406" s="2"/>
      <c r="O406" s="2"/>
      <c r="P406" s="2"/>
      <c r="Q406" s="2"/>
      <c r="R406" s="124" t="s">
        <v>1481</v>
      </c>
      <c r="S406" s="2"/>
      <c r="T406" s="2"/>
    </row>
    <row r="407" spans="1:20" hidden="1">
      <c r="A407" s="125">
        <v>44820</v>
      </c>
      <c r="B407" s="124" t="s">
        <v>1959</v>
      </c>
      <c r="C407" t="str">
        <f t="shared" si="6"/>
        <v>4.248.159</v>
      </c>
      <c r="E407" s="2"/>
      <c r="F407" s="2"/>
      <c r="G407" s="2"/>
      <c r="H407" s="2"/>
      <c r="I407" s="2"/>
      <c r="J407" s="2"/>
      <c r="K407" s="2"/>
      <c r="L407" s="2"/>
      <c r="M407" s="124" t="s">
        <v>1482</v>
      </c>
      <c r="N407" s="2"/>
      <c r="O407" s="2"/>
      <c r="P407" s="2"/>
      <c r="Q407" s="2"/>
      <c r="R407" s="124" t="s">
        <v>1483</v>
      </c>
      <c r="S407" s="2"/>
      <c r="T407" s="2"/>
    </row>
    <row r="408" spans="1:20" hidden="1">
      <c r="A408" s="125">
        <v>44827</v>
      </c>
      <c r="B408" s="124" t="s">
        <v>1960</v>
      </c>
      <c r="C408" t="str">
        <f t="shared" si="6"/>
        <v>4.294.679</v>
      </c>
      <c r="E408" s="2"/>
      <c r="F408" s="2"/>
      <c r="G408" s="2"/>
      <c r="H408" s="2"/>
      <c r="I408" s="2"/>
      <c r="J408" s="2"/>
      <c r="K408" s="2"/>
      <c r="L408" s="2"/>
      <c r="M408" s="124" t="s">
        <v>1484</v>
      </c>
      <c r="N408" s="2"/>
      <c r="O408" s="2"/>
      <c r="P408" s="2"/>
      <c r="Q408" s="2"/>
      <c r="R408" s="124" t="s">
        <v>1485</v>
      </c>
      <c r="S408" s="2"/>
      <c r="T408" s="2"/>
    </row>
    <row r="409" spans="1:20" hidden="1">
      <c r="A409" s="125">
        <v>44834</v>
      </c>
      <c r="B409" s="124" t="s">
        <v>1961</v>
      </c>
      <c r="C409" t="str">
        <f t="shared" si="6"/>
        <v>4.372.083</v>
      </c>
      <c r="E409" s="2"/>
      <c r="F409" s="2"/>
      <c r="G409" s="2"/>
      <c r="H409" s="2"/>
      <c r="I409" s="2"/>
      <c r="J409" s="2"/>
      <c r="K409" s="2"/>
      <c r="L409" s="2"/>
      <c r="M409" s="124" t="s">
        <v>1486</v>
      </c>
      <c r="N409" s="2"/>
      <c r="O409" s="2"/>
      <c r="P409" s="2"/>
      <c r="Q409" s="2"/>
      <c r="R409" s="124" t="s">
        <v>1487</v>
      </c>
      <c r="S409" s="2"/>
      <c r="T409" s="2"/>
    </row>
    <row r="410" spans="1:20" hidden="1">
      <c r="A410" s="125">
        <v>44841</v>
      </c>
      <c r="B410" s="124" t="s">
        <v>1962</v>
      </c>
      <c r="C410" t="str">
        <f t="shared" si="6"/>
        <v>4.385.016</v>
      </c>
      <c r="E410" s="2"/>
      <c r="F410" s="2"/>
      <c r="G410" s="2"/>
      <c r="H410" s="2"/>
      <c r="I410" s="2"/>
      <c r="J410" s="2"/>
      <c r="K410" s="2"/>
      <c r="L410" s="2"/>
      <c r="M410" s="124" t="s">
        <v>1488</v>
      </c>
      <c r="N410" s="2"/>
      <c r="O410" s="2"/>
      <c r="P410" s="2"/>
      <c r="Q410" s="2"/>
      <c r="R410" s="124" t="s">
        <v>1489</v>
      </c>
      <c r="S410" s="2"/>
      <c r="T410" s="2"/>
    </row>
    <row r="411" spans="1:20" hidden="1">
      <c r="A411" s="125">
        <v>44848</v>
      </c>
      <c r="B411" s="124" t="s">
        <v>1963</v>
      </c>
      <c r="C411" t="str">
        <f t="shared" si="6"/>
        <v>4.437.736</v>
      </c>
      <c r="E411" s="2"/>
      <c r="F411" s="2"/>
      <c r="G411" s="2"/>
      <c r="H411" s="2"/>
      <c r="I411" s="2"/>
      <c r="J411" s="2"/>
      <c r="K411" s="2"/>
      <c r="L411" s="2"/>
      <c r="M411" s="124" t="s">
        <v>1490</v>
      </c>
      <c r="N411" s="2"/>
      <c r="O411" s="2"/>
      <c r="P411" s="2"/>
      <c r="Q411" s="2"/>
      <c r="R411" s="124" t="s">
        <v>1491</v>
      </c>
      <c r="S411" s="2"/>
      <c r="T411" s="2"/>
    </row>
    <row r="412" spans="1:20" hidden="1">
      <c r="A412" s="125">
        <v>44855</v>
      </c>
      <c r="B412" s="124" t="s">
        <v>1964</v>
      </c>
      <c r="C412" t="str">
        <f t="shared" si="6"/>
        <v>4.464.308</v>
      </c>
      <c r="E412" s="2"/>
      <c r="F412" s="2"/>
      <c r="G412" s="2"/>
      <c r="H412" s="2"/>
      <c r="I412" s="2"/>
      <c r="J412" s="2"/>
      <c r="K412" s="2"/>
      <c r="L412" s="2"/>
      <c r="M412" s="124" t="s">
        <v>1492</v>
      </c>
      <c r="N412" s="2"/>
      <c r="O412" s="2"/>
      <c r="P412" s="2"/>
      <c r="Q412" s="2"/>
      <c r="R412" s="124" t="s">
        <v>1493</v>
      </c>
      <c r="S412" s="2"/>
      <c r="T412" s="2"/>
    </row>
    <row r="413" spans="1:20" hidden="1">
      <c r="A413" s="125">
        <v>44862</v>
      </c>
      <c r="B413" s="124" t="s">
        <v>1965</v>
      </c>
      <c r="C413" t="str">
        <f t="shared" si="6"/>
        <v>4.544.566</v>
      </c>
      <c r="E413" s="2"/>
      <c r="F413" s="2"/>
      <c r="G413" s="2"/>
      <c r="H413" s="2"/>
      <c r="I413" s="2"/>
      <c r="J413" s="2"/>
      <c r="K413" s="2"/>
      <c r="L413" s="2"/>
      <c r="M413" s="124" t="s">
        <v>1494</v>
      </c>
      <c r="N413" s="2"/>
      <c r="O413" s="2"/>
      <c r="P413" s="2"/>
      <c r="Q413" s="2"/>
      <c r="R413" s="124" t="s">
        <v>1495</v>
      </c>
      <c r="S413" s="2"/>
      <c r="T413" s="2"/>
    </row>
    <row r="414" spans="1:20" hidden="1">
      <c r="A414" s="125">
        <v>44869</v>
      </c>
      <c r="B414" s="124" t="s">
        <v>1966</v>
      </c>
      <c r="C414" t="str">
        <f t="shared" si="6"/>
        <v>4.587.507</v>
      </c>
      <c r="E414" s="2"/>
      <c r="F414" s="2"/>
      <c r="G414" s="2"/>
      <c r="H414" s="2"/>
      <c r="I414" s="2"/>
      <c r="J414" s="2"/>
      <c r="K414" s="2"/>
      <c r="L414" s="2"/>
      <c r="M414" s="124" t="s">
        <v>1496</v>
      </c>
      <c r="N414" s="2"/>
      <c r="O414" s="2"/>
      <c r="P414" s="2"/>
      <c r="Q414" s="2"/>
      <c r="R414" s="124" t="s">
        <v>1497</v>
      </c>
      <c r="S414" s="2"/>
      <c r="T414" s="2"/>
    </row>
    <row r="415" spans="1:20" hidden="1">
      <c r="A415" s="125">
        <v>44876</v>
      </c>
      <c r="B415" s="124" t="s">
        <v>1967</v>
      </c>
      <c r="C415" t="str">
        <f t="shared" si="6"/>
        <v>4.636.968</v>
      </c>
      <c r="E415" s="2"/>
      <c r="F415" s="2"/>
      <c r="G415" s="2"/>
      <c r="H415" s="2"/>
      <c r="I415" s="2"/>
      <c r="J415" s="2"/>
      <c r="K415" s="2"/>
      <c r="L415" s="2"/>
      <c r="M415" s="124" t="s">
        <v>1498</v>
      </c>
      <c r="N415" s="2"/>
      <c r="O415" s="2"/>
      <c r="P415" s="2"/>
      <c r="Q415" s="2"/>
      <c r="R415" s="124" t="s">
        <v>1499</v>
      </c>
      <c r="S415" s="2"/>
      <c r="T415" s="2"/>
    </row>
    <row r="416" spans="1:20" hidden="1">
      <c r="A416" s="125">
        <v>44883</v>
      </c>
      <c r="B416" s="124" t="s">
        <v>1968</v>
      </c>
      <c r="C416" t="str">
        <f t="shared" si="6"/>
        <v>4.679.874</v>
      </c>
      <c r="E416" s="2"/>
      <c r="F416" s="2"/>
      <c r="G416" s="2"/>
      <c r="H416" s="2"/>
      <c r="I416" s="2"/>
      <c r="J416" s="2"/>
      <c r="K416" s="2"/>
      <c r="L416" s="2"/>
      <c r="M416" s="124" t="s">
        <v>1500</v>
      </c>
      <c r="N416" s="2"/>
      <c r="O416" s="2"/>
      <c r="P416" s="2"/>
      <c r="Q416" s="2"/>
      <c r="R416" s="124" t="s">
        <v>1501</v>
      </c>
      <c r="S416" s="2"/>
      <c r="T416" s="2"/>
    </row>
    <row r="417" spans="1:20" hidden="1">
      <c r="A417" s="125">
        <v>44890</v>
      </c>
      <c r="B417" s="124" t="s">
        <v>1969</v>
      </c>
      <c r="C417" t="str">
        <f t="shared" si="6"/>
        <v>4.738.570</v>
      </c>
      <c r="E417" s="2"/>
      <c r="F417" s="2"/>
      <c r="G417" s="2"/>
      <c r="H417" s="2"/>
      <c r="I417" s="2"/>
      <c r="J417" s="2"/>
      <c r="K417" s="2"/>
      <c r="L417" s="2"/>
      <c r="M417" s="124" t="s">
        <v>1502</v>
      </c>
      <c r="N417" s="2"/>
      <c r="O417" s="2"/>
      <c r="P417" s="2"/>
      <c r="Q417" s="2"/>
      <c r="R417" s="124" t="s">
        <v>1503</v>
      </c>
      <c r="S417" s="2"/>
      <c r="T417" s="2"/>
    </row>
    <row r="418" spans="1:20" hidden="1">
      <c r="A418" s="125">
        <v>44897</v>
      </c>
      <c r="B418" s="124" t="s">
        <v>1970</v>
      </c>
      <c r="C418" t="str">
        <f t="shared" si="6"/>
        <v>4.798.991</v>
      </c>
      <c r="E418" s="2"/>
      <c r="F418" s="2"/>
      <c r="G418" s="2"/>
      <c r="H418" s="2"/>
      <c r="I418" s="2"/>
      <c r="J418" s="2"/>
      <c r="K418" s="2"/>
      <c r="L418" s="2"/>
      <c r="M418" s="124" t="s">
        <v>1504</v>
      </c>
      <c r="N418" s="2"/>
      <c r="O418" s="2"/>
      <c r="P418" s="2"/>
      <c r="Q418" s="2"/>
      <c r="R418" s="124" t="s">
        <v>1505</v>
      </c>
      <c r="S418" s="2"/>
      <c r="T418" s="2"/>
    </row>
    <row r="419" spans="1:20" hidden="1">
      <c r="A419" s="125">
        <v>44904</v>
      </c>
      <c r="B419" s="124" t="s">
        <v>1971</v>
      </c>
      <c r="C419" t="str">
        <f t="shared" si="6"/>
        <v>4.859.002</v>
      </c>
      <c r="E419" s="2"/>
      <c r="F419" s="2"/>
      <c r="G419" s="2"/>
      <c r="H419" s="2"/>
      <c r="I419" s="2"/>
      <c r="J419" s="2"/>
      <c r="K419" s="2"/>
      <c r="L419" s="2"/>
      <c r="M419" s="124" t="s">
        <v>1506</v>
      </c>
      <c r="N419" s="2"/>
      <c r="O419" s="2"/>
      <c r="P419" s="2"/>
      <c r="Q419" s="2"/>
      <c r="R419" s="124" t="s">
        <v>1507</v>
      </c>
      <c r="S419" s="2"/>
      <c r="T419" s="2"/>
    </row>
    <row r="420" spans="1:20" hidden="1">
      <c r="A420" s="125">
        <v>44911</v>
      </c>
      <c r="B420" s="124" t="s">
        <v>1972</v>
      </c>
      <c r="C420" t="str">
        <f t="shared" si="6"/>
        <v>4.929.270</v>
      </c>
      <c r="E420" s="2"/>
      <c r="F420" s="2"/>
      <c r="G420" s="2"/>
      <c r="H420" s="2"/>
      <c r="I420" s="2"/>
      <c r="J420" s="2"/>
      <c r="K420" s="2"/>
      <c r="L420" s="2"/>
      <c r="M420" s="124" t="s">
        <v>1508</v>
      </c>
      <c r="N420" s="2"/>
      <c r="O420" s="2"/>
      <c r="P420" s="2"/>
      <c r="Q420" s="2"/>
      <c r="R420" s="124" t="s">
        <v>1509</v>
      </c>
      <c r="S420" s="2"/>
      <c r="T420" s="2"/>
    </row>
    <row r="421" spans="1:20" hidden="1">
      <c r="A421" s="125">
        <v>44918</v>
      </c>
      <c r="B421" s="124" t="s">
        <v>1973</v>
      </c>
      <c r="C421" t="str">
        <f t="shared" si="6"/>
        <v>5.012.719</v>
      </c>
      <c r="E421" s="2"/>
      <c r="F421" s="2"/>
      <c r="G421" s="2"/>
      <c r="H421" s="2"/>
      <c r="I421" s="2"/>
      <c r="J421" s="2"/>
      <c r="K421" s="2"/>
      <c r="L421" s="2"/>
      <c r="M421" s="124" t="s">
        <v>1510</v>
      </c>
      <c r="N421" s="2"/>
      <c r="O421" s="2"/>
      <c r="P421" s="2"/>
      <c r="Q421" s="2"/>
      <c r="R421" s="124" t="s">
        <v>1511</v>
      </c>
      <c r="S421" s="2"/>
      <c r="T421" s="2"/>
    </row>
    <row r="422" spans="1:20" hidden="1">
      <c r="A422" s="125">
        <v>44925</v>
      </c>
      <c r="B422" s="124" t="s">
        <v>1974</v>
      </c>
      <c r="C422" t="str">
        <f t="shared" si="6"/>
        <v>5.100.982</v>
      </c>
      <c r="E422" s="2"/>
      <c r="F422" s="2"/>
      <c r="G422" s="2"/>
      <c r="H422" s="2"/>
      <c r="I422" s="2"/>
      <c r="J422" s="2"/>
      <c r="K422" s="2"/>
      <c r="L422" s="2"/>
      <c r="M422" s="124" t="s">
        <v>1512</v>
      </c>
      <c r="N422" s="2"/>
      <c r="O422" s="2"/>
      <c r="P422" s="2"/>
      <c r="Q422" s="2"/>
      <c r="R422" s="124" t="s">
        <v>1513</v>
      </c>
      <c r="S422" s="2"/>
      <c r="T422" s="2"/>
    </row>
    <row r="423" spans="1:20" hidden="1">
      <c r="A423" s="125">
        <v>44932</v>
      </c>
      <c r="B423" s="124" t="s">
        <v>1975</v>
      </c>
      <c r="C423" t="str">
        <f t="shared" si="6"/>
        <v>5.124.788</v>
      </c>
      <c r="E423" s="2"/>
      <c r="F423" s="2"/>
      <c r="G423" s="2"/>
      <c r="H423" s="2"/>
      <c r="I423" s="2"/>
      <c r="J423" s="2"/>
      <c r="K423" s="2"/>
      <c r="L423" s="2"/>
      <c r="M423" s="124" t="s">
        <v>1514</v>
      </c>
      <c r="N423" s="2"/>
      <c r="O423" s="2"/>
      <c r="P423" s="2"/>
      <c r="Q423" s="2"/>
      <c r="R423" s="124" t="s">
        <v>1515</v>
      </c>
      <c r="S423" s="2"/>
      <c r="T423" s="2"/>
    </row>
    <row r="424" spans="1:20" hidden="1">
      <c r="A424" s="125">
        <v>44939</v>
      </c>
      <c r="B424" s="124" t="s">
        <v>1976</v>
      </c>
      <c r="C424" t="str">
        <f t="shared" si="6"/>
        <v>5.189.636</v>
      </c>
      <c r="E424" s="2"/>
      <c r="F424" s="2"/>
      <c r="G424" s="2"/>
      <c r="H424" s="2"/>
      <c r="I424" s="2"/>
      <c r="J424" s="2"/>
      <c r="K424" s="2"/>
      <c r="L424" s="2"/>
      <c r="M424" s="124" t="s">
        <v>1516</v>
      </c>
      <c r="N424" s="2"/>
      <c r="O424" s="2"/>
      <c r="P424" s="2"/>
      <c r="Q424" s="2"/>
      <c r="R424" s="124" t="s">
        <v>1517</v>
      </c>
      <c r="S424" s="2"/>
      <c r="T424" s="2"/>
    </row>
    <row r="425" spans="1:20" hidden="1">
      <c r="A425" s="125">
        <v>44946</v>
      </c>
      <c r="B425" s="124" t="s">
        <v>1977</v>
      </c>
      <c r="C425" t="str">
        <f t="shared" si="6"/>
        <v>5.219.920</v>
      </c>
      <c r="E425" s="2"/>
      <c r="F425" s="2"/>
      <c r="G425" s="2"/>
      <c r="H425" s="2"/>
      <c r="I425" s="2"/>
      <c r="J425" s="2"/>
      <c r="K425" s="2"/>
      <c r="L425" s="2"/>
      <c r="M425" s="124" t="s">
        <v>1518</v>
      </c>
      <c r="N425" s="2"/>
      <c r="O425" s="2"/>
      <c r="P425" s="2"/>
      <c r="Q425" s="2"/>
      <c r="R425" s="124" t="s">
        <v>1519</v>
      </c>
      <c r="S425" s="2"/>
      <c r="T425" s="2"/>
    </row>
    <row r="426" spans="1:20" hidden="1">
      <c r="A426" s="125">
        <v>44953</v>
      </c>
      <c r="B426" s="124" t="s">
        <v>1978</v>
      </c>
      <c r="C426" t="str">
        <f t="shared" si="6"/>
        <v>5.293.159</v>
      </c>
      <c r="E426" s="2"/>
      <c r="F426" s="2"/>
      <c r="G426" s="2"/>
      <c r="H426" s="2"/>
      <c r="I426" s="2"/>
      <c r="J426" s="2"/>
      <c r="K426" s="2"/>
      <c r="L426" s="2"/>
      <c r="M426" s="124" t="s">
        <v>1520</v>
      </c>
      <c r="N426" s="2"/>
      <c r="O426" s="2"/>
      <c r="P426" s="2"/>
      <c r="Q426" s="2"/>
      <c r="R426" s="124" t="s">
        <v>1521</v>
      </c>
      <c r="S426" s="2"/>
      <c r="T426" s="2"/>
    </row>
    <row r="427" spans="1:20" hidden="1">
      <c r="A427" s="125">
        <v>44960</v>
      </c>
      <c r="B427" s="124" t="s">
        <v>1979</v>
      </c>
      <c r="C427" t="str">
        <f t="shared" si="6"/>
        <v>5.369.153</v>
      </c>
      <c r="E427" s="2"/>
      <c r="F427" s="2"/>
      <c r="G427" s="2"/>
      <c r="H427" s="2"/>
      <c r="I427" s="2"/>
      <c r="J427" s="2"/>
      <c r="K427" s="2"/>
      <c r="L427" s="2"/>
      <c r="M427" s="124" t="s">
        <v>1522</v>
      </c>
      <c r="N427" s="2"/>
      <c r="O427" s="2"/>
      <c r="P427" s="2"/>
      <c r="Q427" s="2"/>
      <c r="R427" s="124" t="s">
        <v>1523</v>
      </c>
      <c r="S427" s="2"/>
      <c r="T427" s="2"/>
    </row>
    <row r="428" spans="1:20" hidden="1">
      <c r="A428" s="125">
        <v>44967</v>
      </c>
      <c r="B428" s="124" t="s">
        <v>1980</v>
      </c>
      <c r="C428" t="str">
        <f t="shared" si="6"/>
        <v>5.406.604</v>
      </c>
      <c r="E428" s="2"/>
      <c r="F428" s="2"/>
      <c r="G428" s="2"/>
      <c r="H428" s="2"/>
      <c r="I428" s="2"/>
      <c r="J428" s="2"/>
      <c r="K428" s="2"/>
      <c r="L428" s="2"/>
      <c r="M428" s="124" t="s">
        <v>1524</v>
      </c>
      <c r="N428" s="2"/>
      <c r="O428" s="2"/>
      <c r="P428" s="2"/>
      <c r="Q428" s="2"/>
      <c r="R428" s="124" t="s">
        <v>1525</v>
      </c>
      <c r="S428" s="2"/>
      <c r="T428" s="2"/>
    </row>
    <row r="429" spans="1:20" hidden="1">
      <c r="A429" s="125">
        <v>44974</v>
      </c>
      <c r="B429" s="124" t="s">
        <v>1981</v>
      </c>
      <c r="C429" t="str">
        <f t="shared" si="6"/>
        <v>5.438.778</v>
      </c>
      <c r="E429" s="2"/>
      <c r="F429" s="2"/>
      <c r="G429" s="2"/>
      <c r="H429" s="2"/>
      <c r="I429" s="2"/>
      <c r="J429" s="2"/>
      <c r="K429" s="2"/>
      <c r="L429" s="2"/>
      <c r="M429" s="124" t="s">
        <v>1526</v>
      </c>
      <c r="N429" s="2"/>
      <c r="O429" s="2"/>
      <c r="P429" s="2"/>
      <c r="Q429" s="2"/>
      <c r="R429" s="124" t="s">
        <v>1527</v>
      </c>
      <c r="S429" s="2"/>
      <c r="T429" s="2"/>
    </row>
    <row r="430" spans="1:20" hidden="1">
      <c r="A430" s="125">
        <v>44981</v>
      </c>
      <c r="B430" s="124" t="s">
        <v>1982</v>
      </c>
      <c r="C430" t="str">
        <f t="shared" si="6"/>
        <v>5.544.758</v>
      </c>
      <c r="E430" s="2"/>
      <c r="F430" s="2"/>
      <c r="G430" s="2"/>
      <c r="H430" s="2"/>
      <c r="I430" s="2"/>
      <c r="J430" s="2"/>
      <c r="K430" s="2"/>
      <c r="L430" s="2"/>
      <c r="M430" s="124" t="s">
        <v>1528</v>
      </c>
      <c r="N430" s="2"/>
      <c r="O430" s="2"/>
      <c r="P430" s="2"/>
      <c r="Q430" s="2"/>
      <c r="R430" s="124" t="s">
        <v>1529</v>
      </c>
      <c r="S430" s="2"/>
      <c r="T430" s="2"/>
    </row>
    <row r="431" spans="1:20" hidden="1">
      <c r="A431" s="125">
        <v>44988</v>
      </c>
      <c r="B431" s="124" t="s">
        <v>1983</v>
      </c>
      <c r="C431" t="str">
        <f t="shared" si="6"/>
        <v>5.628.759</v>
      </c>
      <c r="E431" s="2"/>
      <c r="F431" s="2"/>
      <c r="G431" s="2"/>
      <c r="H431" s="2"/>
      <c r="I431" s="2"/>
      <c r="J431" s="2"/>
      <c r="K431" s="2"/>
      <c r="L431" s="2"/>
      <c r="M431" s="124" t="s">
        <v>1530</v>
      </c>
      <c r="N431" s="2"/>
      <c r="O431" s="2"/>
      <c r="P431" s="2"/>
      <c r="Q431" s="2"/>
      <c r="R431" s="124" t="s">
        <v>1531</v>
      </c>
      <c r="S431" s="2"/>
      <c r="T431" s="2"/>
    </row>
    <row r="432" spans="1:20" hidden="1">
      <c r="A432" s="125">
        <v>44995</v>
      </c>
      <c r="B432" s="124" t="s">
        <v>1984</v>
      </c>
      <c r="C432" t="str">
        <f t="shared" si="6"/>
        <v>5.713.779</v>
      </c>
      <c r="E432" s="2"/>
      <c r="F432" s="2"/>
      <c r="G432" s="2"/>
      <c r="H432" s="2"/>
      <c r="I432" s="2"/>
      <c r="J432" s="2"/>
      <c r="K432" s="2"/>
      <c r="L432" s="2"/>
      <c r="M432" s="124" t="s">
        <v>1532</v>
      </c>
      <c r="N432" s="2"/>
      <c r="O432" s="2"/>
      <c r="P432" s="2"/>
      <c r="Q432" s="2"/>
      <c r="R432" s="124" t="s">
        <v>1533</v>
      </c>
      <c r="S432" s="2"/>
      <c r="T432" s="2"/>
    </row>
    <row r="433" spans="1:20" hidden="1">
      <c r="A433" s="125">
        <v>45002</v>
      </c>
      <c r="B433" s="124" t="s">
        <v>1985</v>
      </c>
      <c r="C433" t="str">
        <f t="shared" si="6"/>
        <v>5.779.248</v>
      </c>
      <c r="E433" s="2"/>
      <c r="F433" s="2"/>
      <c r="G433" s="2"/>
      <c r="H433" s="2"/>
      <c r="I433" s="2"/>
      <c r="J433" s="2"/>
      <c r="K433" s="2"/>
      <c r="L433" s="2"/>
      <c r="M433" s="124" t="s">
        <v>1534</v>
      </c>
      <c r="N433" s="2"/>
      <c r="O433" s="2"/>
      <c r="P433" s="2"/>
      <c r="Q433" s="2"/>
      <c r="R433" s="124" t="s">
        <v>1535</v>
      </c>
      <c r="S433" s="2"/>
      <c r="T433" s="2"/>
    </row>
    <row r="434" spans="1:20" hidden="1">
      <c r="A434" s="125">
        <v>45009</v>
      </c>
      <c r="B434" s="124" t="s">
        <v>1986</v>
      </c>
      <c r="C434" t="str">
        <f t="shared" si="6"/>
        <v>5.870.664</v>
      </c>
      <c r="E434" s="2"/>
      <c r="F434" s="2"/>
      <c r="G434" s="2"/>
      <c r="H434" s="2"/>
      <c r="I434" s="2"/>
      <c r="J434" s="2"/>
      <c r="K434" s="2"/>
      <c r="L434" s="2"/>
      <c r="M434" s="124" t="s">
        <v>1536</v>
      </c>
      <c r="N434" s="2"/>
      <c r="O434" s="2"/>
      <c r="P434" s="2"/>
      <c r="Q434" s="2"/>
      <c r="R434" s="124" t="s">
        <v>1537</v>
      </c>
      <c r="S434" s="2"/>
      <c r="T434" s="2"/>
    </row>
    <row r="435" spans="1:20" hidden="1">
      <c r="A435" s="125">
        <v>45016</v>
      </c>
      <c r="B435" s="124" t="s">
        <v>1987</v>
      </c>
      <c r="C435" t="str">
        <f t="shared" si="6"/>
        <v>5.996.374</v>
      </c>
      <c r="E435" s="2"/>
      <c r="F435" s="2"/>
      <c r="G435" s="2"/>
      <c r="H435" s="2"/>
      <c r="I435" s="2"/>
      <c r="J435" s="2"/>
      <c r="K435" s="2"/>
      <c r="L435" s="2"/>
      <c r="M435" s="124" t="s">
        <v>1538</v>
      </c>
      <c r="N435" s="2"/>
      <c r="O435" s="2"/>
      <c r="P435" s="2"/>
      <c r="Q435" s="2"/>
      <c r="R435" s="124" t="s">
        <v>1539</v>
      </c>
      <c r="S435" s="2"/>
      <c r="T435" s="2"/>
    </row>
    <row r="436" spans="1:20" hidden="1">
      <c r="A436" s="125">
        <v>45023</v>
      </c>
      <c r="B436" s="124" t="s">
        <v>1988</v>
      </c>
      <c r="C436" t="str">
        <f t="shared" si="6"/>
        <v>6.087.091</v>
      </c>
      <c r="E436" s="2"/>
      <c r="F436" s="2"/>
      <c r="G436" s="2"/>
      <c r="H436" s="2"/>
      <c r="I436" s="2"/>
      <c r="J436" s="2"/>
      <c r="K436" s="2"/>
      <c r="L436" s="2"/>
      <c r="M436" s="124" t="s">
        <v>1540</v>
      </c>
      <c r="N436" s="2"/>
      <c r="O436" s="2"/>
      <c r="P436" s="2"/>
      <c r="Q436" s="2"/>
      <c r="R436" s="124" t="s">
        <v>1541</v>
      </c>
      <c r="S436" s="2"/>
      <c r="T436" s="2"/>
    </row>
    <row r="437" spans="1:20" hidden="1">
      <c r="A437" s="125">
        <v>45030</v>
      </c>
      <c r="B437" s="124" t="s">
        <v>1989</v>
      </c>
      <c r="C437" t="str">
        <f t="shared" si="6"/>
        <v>6.191.791</v>
      </c>
      <c r="E437" s="2"/>
      <c r="F437" s="2"/>
      <c r="G437" s="2"/>
      <c r="H437" s="2"/>
      <c r="I437" s="2"/>
      <c r="J437" s="2"/>
      <c r="K437" s="2"/>
      <c r="L437" s="2"/>
      <c r="M437" s="124" t="s">
        <v>1542</v>
      </c>
      <c r="N437" s="2"/>
      <c r="O437" s="2"/>
      <c r="P437" s="2"/>
      <c r="Q437" s="2"/>
      <c r="R437" s="124" t="s">
        <v>1543</v>
      </c>
      <c r="S437" s="2"/>
      <c r="T437" s="2"/>
    </row>
    <row r="438" spans="1:20" hidden="1">
      <c r="A438" s="125">
        <v>45036</v>
      </c>
      <c r="B438" s="124" t="s">
        <v>1990</v>
      </c>
      <c r="C438" t="str">
        <f t="shared" si="6"/>
        <v>6.233.591</v>
      </c>
      <c r="E438" s="2"/>
      <c r="F438" s="2"/>
      <c r="G438" s="2"/>
      <c r="H438" s="2"/>
      <c r="I438" s="2"/>
      <c r="J438" s="2"/>
      <c r="K438" s="2"/>
      <c r="L438" s="2"/>
      <c r="M438" s="124" t="s">
        <v>1544</v>
      </c>
      <c r="N438" s="2"/>
      <c r="O438" s="2"/>
      <c r="P438" s="2"/>
      <c r="Q438" s="2"/>
      <c r="R438" s="124" t="s">
        <v>1545</v>
      </c>
      <c r="S438" s="2"/>
      <c r="T438" s="2"/>
    </row>
    <row r="439" spans="1:20" hidden="1">
      <c r="A439" s="125">
        <v>45044</v>
      </c>
      <c r="B439" s="124" t="s">
        <v>1991</v>
      </c>
      <c r="C439" t="str">
        <f>LEFT(B439,9)</f>
        <v>6.334.597</v>
      </c>
      <c r="E439" s="2"/>
      <c r="F439" s="2"/>
      <c r="G439" s="2"/>
      <c r="H439" s="2"/>
      <c r="I439" s="2"/>
      <c r="J439" s="2"/>
      <c r="K439" s="2"/>
      <c r="L439" s="2"/>
      <c r="M439" s="124" t="s">
        <v>1546</v>
      </c>
      <c r="N439" s="2"/>
      <c r="O439" s="2"/>
      <c r="P439" s="2"/>
      <c r="Q439" s="2"/>
      <c r="R439" s="124" t="s">
        <v>1547</v>
      </c>
      <c r="S439" s="2"/>
      <c r="T439" s="2"/>
    </row>
    <row r="440" spans="1:20" hidden="1">
      <c r="A440" s="125">
        <v>45051</v>
      </c>
      <c r="B440" s="124" t="s">
        <v>1992</v>
      </c>
      <c r="C440" t="str">
        <f>LEFT(B440,9)</f>
        <v>6.405.336</v>
      </c>
      <c r="E440" s="2"/>
      <c r="F440" s="2"/>
      <c r="G440" s="2"/>
      <c r="H440" s="2"/>
      <c r="I440" s="2"/>
      <c r="J440" s="2"/>
      <c r="K440" s="2"/>
      <c r="L440" s="2"/>
      <c r="M440" s="124" t="s">
        <v>1548</v>
      </c>
      <c r="N440" s="2"/>
      <c r="O440" s="2"/>
      <c r="P440" s="2"/>
      <c r="Q440" s="2"/>
      <c r="R440" s="124" t="s">
        <v>1549</v>
      </c>
      <c r="S440" s="2"/>
      <c r="T440" s="2"/>
    </row>
    <row r="441" spans="1:20" hidden="1">
      <c r="A441" s="125">
        <v>45058</v>
      </c>
      <c r="B441" s="124" t="s">
        <v>1993</v>
      </c>
      <c r="C441" t="str">
        <f>LEFT(B441,9)</f>
        <v>6.507.411</v>
      </c>
      <c r="E441" s="2"/>
      <c r="F441" s="2"/>
      <c r="G441" s="2"/>
      <c r="H441" s="2"/>
      <c r="I441" s="2"/>
      <c r="J441" s="2"/>
      <c r="K441" s="2"/>
      <c r="L441" s="2"/>
      <c r="M441" s="124" t="s">
        <v>1550</v>
      </c>
      <c r="N441" s="2"/>
      <c r="O441" s="2"/>
      <c r="P441" s="2"/>
      <c r="Q441" s="2"/>
      <c r="R441" s="124" t="s">
        <v>1551</v>
      </c>
      <c r="S441" s="2"/>
      <c r="T441" s="2"/>
    </row>
    <row r="442" spans="1:20" hidden="1">
      <c r="A442" s="125">
        <v>45064</v>
      </c>
      <c r="B442" s="124" t="s">
        <v>1994</v>
      </c>
      <c r="C442" t="str">
        <f>LEFT(B442,9)</f>
        <v>6.502.764</v>
      </c>
      <c r="E442" s="2"/>
      <c r="F442" s="2"/>
      <c r="G442" s="2"/>
      <c r="H442" s="2"/>
      <c r="I442" s="2"/>
      <c r="J442" s="2"/>
      <c r="K442" s="2"/>
      <c r="L442" s="2"/>
      <c r="M442" s="124" t="s">
        <v>1552</v>
      </c>
      <c r="N442" s="2"/>
      <c r="O442" s="2"/>
      <c r="P442" s="2"/>
      <c r="Q442" s="2"/>
      <c r="R442" s="124" t="s">
        <v>1553</v>
      </c>
      <c r="S442" s="2"/>
      <c r="T442" s="2"/>
    </row>
    <row r="443" spans="1:20" hidden="1">
      <c r="A443" s="125">
        <v>45072</v>
      </c>
      <c r="B443" s="124" t="s">
        <v>1995</v>
      </c>
      <c r="C443" t="str">
        <f>LEFT(B443,9)</f>
        <v>6.555.365</v>
      </c>
      <c r="E443" s="2"/>
      <c r="F443" s="2"/>
      <c r="G443" s="2"/>
      <c r="H443" s="2"/>
      <c r="I443" s="2"/>
      <c r="J443" s="2"/>
      <c r="K443" s="2"/>
      <c r="L443" s="2"/>
      <c r="M443" s="124" t="s">
        <v>1554</v>
      </c>
      <c r="N443" s="2"/>
      <c r="O443" s="2"/>
      <c r="P443" s="2"/>
      <c r="Q443" s="2"/>
      <c r="R443" s="124" t="s">
        <v>1555</v>
      </c>
      <c r="S443" s="2"/>
      <c r="T443" s="2"/>
    </row>
    <row r="444" spans="1:20" hidden="1">
      <c r="A444" s="2"/>
      <c r="B444" s="2"/>
      <c r="C444" s="2"/>
      <c r="D444" s="2"/>
      <c r="E444" s="2"/>
      <c r="F444" s="2"/>
      <c r="G444" s="2"/>
      <c r="H444" s="2"/>
      <c r="I444" s="2"/>
      <c r="J444" s="2"/>
      <c r="K444" s="2"/>
      <c r="L444" s="2"/>
      <c r="M444" s="2"/>
      <c r="N444" s="2"/>
      <c r="O444" s="2"/>
      <c r="P444" s="2"/>
      <c r="Q444" s="2"/>
      <c r="R444" s="2"/>
      <c r="S444" s="2"/>
      <c r="T444" s="2"/>
    </row>
    <row r="445" spans="1:20" hidden="1">
      <c r="A445" s="2"/>
      <c r="B445" s="2"/>
      <c r="C445" s="2"/>
      <c r="D445" s="2"/>
      <c r="E445" s="2"/>
      <c r="F445" s="2"/>
      <c r="G445" s="2"/>
      <c r="H445" s="2"/>
      <c r="I445" s="2"/>
      <c r="J445" s="2"/>
      <c r="K445" s="2"/>
      <c r="L445" s="2"/>
      <c r="M445" s="2"/>
      <c r="N445" s="2"/>
      <c r="O445" s="2"/>
      <c r="P445" s="2"/>
      <c r="Q445" s="2"/>
      <c r="R445" s="2"/>
      <c r="S445" s="2"/>
      <c r="T445" s="2"/>
    </row>
    <row r="446" spans="1:20" hidden="1">
      <c r="A446" s="2"/>
      <c r="B446" s="2"/>
      <c r="C446" s="2"/>
      <c r="D446" s="2"/>
      <c r="E446" s="2"/>
      <c r="F446" s="2"/>
      <c r="G446" s="2"/>
      <c r="H446" s="2"/>
      <c r="I446" s="2"/>
      <c r="J446" s="2"/>
      <c r="K446" s="2"/>
      <c r="L446" s="2"/>
      <c r="M446" s="2"/>
      <c r="N446" s="2"/>
      <c r="O446" s="2"/>
      <c r="P446" s="2"/>
      <c r="Q446" s="2"/>
      <c r="R446" s="2"/>
      <c r="S446" s="2"/>
      <c r="T446" s="2"/>
    </row>
    <row r="447" spans="1:20" hidden="1">
      <c r="A447" s="2"/>
      <c r="B447" s="2"/>
      <c r="C447" s="2"/>
      <c r="D447" s="2"/>
      <c r="E447" s="2"/>
      <c r="F447" s="2"/>
      <c r="G447" s="2"/>
      <c r="H447" s="2"/>
      <c r="I447" s="2"/>
      <c r="J447" s="2"/>
      <c r="K447" s="2"/>
      <c r="L447" s="2"/>
      <c r="M447" s="2"/>
      <c r="N447" s="2"/>
      <c r="O447" s="2"/>
      <c r="P447" s="2"/>
      <c r="Q447" s="2"/>
      <c r="R447" s="2"/>
      <c r="S447" s="2"/>
      <c r="T447" s="2"/>
    </row>
    <row r="448" spans="1:20" hidden="1">
      <c r="A448" s="2"/>
      <c r="B448" s="2"/>
      <c r="C448" s="2"/>
      <c r="D448" s="2"/>
      <c r="E448" s="2"/>
      <c r="F448" s="2"/>
      <c r="G448" s="2"/>
      <c r="H448" s="2"/>
      <c r="I448" s="2"/>
      <c r="J448" s="2"/>
      <c r="K448" s="2"/>
      <c r="L448" s="2"/>
      <c r="M448" s="2"/>
      <c r="N448" s="2"/>
      <c r="O448" s="2"/>
      <c r="P448" s="2"/>
      <c r="Q448" s="2"/>
      <c r="R448" s="2"/>
      <c r="S448" s="2"/>
      <c r="T448" s="2"/>
    </row>
    <row r="449" spans="1:20" hidden="1">
      <c r="A449" s="2"/>
      <c r="B449" s="2"/>
      <c r="C449" s="2"/>
      <c r="D449" s="2"/>
      <c r="E449" s="2"/>
      <c r="F449" s="2"/>
      <c r="G449" s="2"/>
      <c r="H449" s="2"/>
      <c r="I449" s="2"/>
      <c r="J449" s="2"/>
      <c r="K449" s="2"/>
      <c r="L449" s="2"/>
      <c r="M449" s="2"/>
      <c r="N449" s="2"/>
      <c r="O449" s="2"/>
      <c r="P449" s="2"/>
      <c r="Q449" s="2"/>
      <c r="R449" s="2"/>
      <c r="S449" s="2"/>
      <c r="T449" s="2"/>
    </row>
    <row r="450" spans="1:20" hidden="1">
      <c r="A450" s="2"/>
      <c r="B450" s="2"/>
      <c r="C450" s="2"/>
      <c r="D450" s="2"/>
      <c r="E450" s="2"/>
      <c r="F450" s="2"/>
      <c r="G450" s="2"/>
      <c r="H450" s="2"/>
      <c r="I450" s="2"/>
      <c r="J450" s="2"/>
      <c r="K450" s="2"/>
      <c r="L450" s="2"/>
      <c r="M450" s="2"/>
      <c r="N450" s="2"/>
      <c r="O450" s="2"/>
      <c r="P450" s="2"/>
      <c r="Q450" s="2"/>
      <c r="R450" s="2"/>
      <c r="S450" s="2"/>
      <c r="T450" s="2"/>
    </row>
    <row r="451" spans="1:20" hidden="1">
      <c r="A451" s="2"/>
      <c r="B451" s="2"/>
      <c r="C451" s="2"/>
      <c r="D451" s="2"/>
      <c r="E451" s="2"/>
      <c r="F451" s="2"/>
      <c r="G451" s="2"/>
      <c r="H451" s="2"/>
      <c r="I451" s="2"/>
      <c r="J451" s="2"/>
      <c r="K451" s="2"/>
      <c r="L451" s="2"/>
      <c r="M451" s="2"/>
      <c r="N451" s="2"/>
      <c r="O451" s="2"/>
      <c r="P451" s="2"/>
      <c r="Q451" s="2"/>
      <c r="R451" s="2"/>
      <c r="S451" s="2"/>
      <c r="T451" s="2"/>
    </row>
    <row r="452" spans="1:20" hidden="1">
      <c r="A452" s="2"/>
      <c r="B452" s="2"/>
      <c r="C452" s="2"/>
      <c r="D452" s="2"/>
      <c r="E452" s="2"/>
      <c r="F452" s="2"/>
      <c r="G452" s="2"/>
      <c r="H452" s="2"/>
      <c r="I452" s="2"/>
      <c r="J452" s="2"/>
      <c r="K452" s="2"/>
      <c r="L452" s="2"/>
      <c r="M452" s="2"/>
      <c r="N452" s="2"/>
      <c r="O452" s="2"/>
      <c r="P452" s="2"/>
      <c r="Q452" s="2"/>
      <c r="R452" s="2"/>
      <c r="S452" s="2"/>
      <c r="T452" s="2"/>
    </row>
    <row r="453" spans="1:20" hidden="1">
      <c r="A453" s="2"/>
      <c r="B453" s="2"/>
      <c r="C453" s="2"/>
      <c r="D453" s="2"/>
      <c r="E453" s="2"/>
      <c r="F453" s="2"/>
      <c r="G453" s="2"/>
      <c r="H453" s="2"/>
      <c r="I453" s="2"/>
      <c r="J453" s="2"/>
      <c r="K453" s="2"/>
      <c r="L453" s="2"/>
      <c r="M453" s="2"/>
      <c r="N453" s="2"/>
      <c r="O453" s="2"/>
      <c r="P453" s="2"/>
      <c r="Q453" s="2"/>
      <c r="R453" s="2"/>
      <c r="S453" s="2"/>
      <c r="T453" s="2"/>
    </row>
    <row r="454" spans="1:20" hidden="1">
      <c r="A454" s="2"/>
      <c r="B454" s="2"/>
      <c r="C454" s="2"/>
      <c r="D454" s="2"/>
      <c r="E454" s="2"/>
      <c r="F454" s="2"/>
      <c r="G454" s="2"/>
      <c r="H454" s="2"/>
      <c r="I454" s="2"/>
      <c r="J454" s="2"/>
      <c r="K454" s="2"/>
      <c r="L454" s="2"/>
      <c r="M454" s="2"/>
      <c r="N454" s="2"/>
      <c r="O454" s="2"/>
      <c r="P454" s="2"/>
      <c r="Q454" s="2"/>
      <c r="R454" s="2"/>
      <c r="S454" s="2"/>
      <c r="T454" s="2"/>
    </row>
    <row r="455" spans="1:20" hidden="1">
      <c r="A455" s="2"/>
      <c r="B455" s="2"/>
      <c r="C455" s="2"/>
      <c r="D455" s="2"/>
      <c r="E455" s="2"/>
      <c r="F455" s="2"/>
      <c r="G455" s="2"/>
      <c r="H455" s="2"/>
      <c r="I455" s="2"/>
      <c r="J455" s="2"/>
      <c r="K455" s="2"/>
      <c r="L455" s="2"/>
      <c r="M455" s="2"/>
      <c r="N455" s="2"/>
      <c r="O455" s="2"/>
      <c r="P455" s="2"/>
      <c r="Q455" s="2"/>
      <c r="R455" s="2"/>
      <c r="S455" s="2"/>
      <c r="T455" s="2"/>
    </row>
    <row r="456" spans="1:20" hidden="1">
      <c r="A456" s="2"/>
      <c r="B456" s="2"/>
      <c r="C456" s="2"/>
      <c r="D456" s="2"/>
      <c r="E456" s="2"/>
      <c r="F456" s="2"/>
      <c r="G456" s="2"/>
      <c r="H456" s="2"/>
      <c r="I456" s="2"/>
      <c r="J456" s="2"/>
      <c r="K456" s="2"/>
      <c r="L456" s="2"/>
      <c r="M456" s="2"/>
      <c r="N456" s="2"/>
      <c r="O456" s="2"/>
      <c r="P456" s="2"/>
      <c r="Q456" s="2"/>
      <c r="R456" s="2"/>
      <c r="S456" s="2"/>
      <c r="T456" s="2"/>
    </row>
    <row r="457" spans="1:20" hidden="1">
      <c r="A457" s="2"/>
      <c r="B457" s="2"/>
      <c r="C457" s="2"/>
      <c r="D457" s="2"/>
      <c r="E457" s="2"/>
      <c r="F457" s="2"/>
      <c r="G457" s="2"/>
      <c r="H457" s="2"/>
      <c r="I457" s="2"/>
      <c r="J457" s="2"/>
      <c r="K457" s="2"/>
      <c r="L457" s="2"/>
      <c r="M457" s="2"/>
      <c r="N457" s="2"/>
      <c r="O457" s="2"/>
      <c r="P457" s="2"/>
      <c r="Q457" s="2"/>
      <c r="R457" s="2"/>
      <c r="S457" s="2"/>
      <c r="T457" s="2"/>
    </row>
    <row r="458" spans="1:20" hidden="1">
      <c r="A458" s="2"/>
      <c r="B458" s="2"/>
      <c r="C458" s="2"/>
      <c r="D458" s="2"/>
      <c r="E458" s="2"/>
      <c r="F458" s="2"/>
      <c r="G458" s="2"/>
      <c r="H458" s="2"/>
      <c r="I458" s="2"/>
      <c r="J458" s="2"/>
      <c r="K458" s="2"/>
      <c r="L458" s="2"/>
      <c r="M458" s="2"/>
      <c r="N458" s="2"/>
      <c r="O458" s="2"/>
      <c r="P458" s="2"/>
      <c r="Q458" s="2"/>
      <c r="R458" s="2"/>
      <c r="S458" s="2"/>
      <c r="T458" s="2"/>
    </row>
    <row r="459" spans="1:20" hidden="1">
      <c r="A459" s="2"/>
      <c r="B459" s="2"/>
      <c r="C459" s="2"/>
      <c r="D459" s="2"/>
      <c r="E459" s="2"/>
      <c r="F459" s="2"/>
      <c r="G459" s="2"/>
      <c r="H459" s="2"/>
      <c r="I459" s="2"/>
      <c r="J459" s="2"/>
      <c r="K459" s="2"/>
      <c r="L459" s="2"/>
      <c r="M459" s="2"/>
      <c r="N459" s="2"/>
      <c r="O459" s="2"/>
      <c r="P459" s="2"/>
      <c r="Q459" s="2"/>
      <c r="R459" s="2"/>
      <c r="S459" s="2"/>
      <c r="T459" s="2"/>
    </row>
    <row r="460" spans="1:20" hidden="1">
      <c r="A460" s="2"/>
      <c r="B460" s="2"/>
      <c r="C460" s="2"/>
      <c r="D460" s="2"/>
      <c r="E460" s="2"/>
      <c r="F460" s="2"/>
      <c r="G460" s="2"/>
      <c r="H460" s="2"/>
      <c r="I460" s="2"/>
      <c r="J460" s="2"/>
      <c r="K460" s="2"/>
      <c r="L460" s="2"/>
      <c r="M460" s="2"/>
      <c r="N460" s="2"/>
      <c r="O460" s="2"/>
      <c r="P460" s="2"/>
      <c r="Q460" s="2"/>
      <c r="R460" s="2"/>
      <c r="S460" s="2"/>
      <c r="T460" s="2"/>
    </row>
    <row r="461" spans="1:20" hidden="1">
      <c r="A461" s="2"/>
      <c r="B461" s="2"/>
      <c r="C461" s="2"/>
      <c r="D461" s="2"/>
      <c r="E461" s="2"/>
      <c r="F461" s="2"/>
      <c r="G461" s="2"/>
      <c r="H461" s="2"/>
      <c r="I461" s="2"/>
      <c r="J461" s="2"/>
      <c r="K461" s="2"/>
      <c r="L461" s="2"/>
      <c r="M461" s="2"/>
      <c r="N461" s="2"/>
      <c r="O461" s="2"/>
      <c r="P461" s="2"/>
      <c r="Q461" s="2"/>
      <c r="R461" s="2"/>
      <c r="S461" s="2"/>
      <c r="T461" s="2"/>
    </row>
    <row r="462" spans="1:20" hidden="1">
      <c r="A462" s="2"/>
      <c r="B462" s="2"/>
      <c r="C462" s="2"/>
      <c r="D462" s="2"/>
      <c r="E462" s="2"/>
      <c r="F462" s="2"/>
      <c r="G462" s="2"/>
      <c r="H462" s="2"/>
      <c r="I462" s="2"/>
      <c r="J462" s="2"/>
      <c r="K462" s="2"/>
      <c r="L462" s="2"/>
      <c r="M462" s="2"/>
      <c r="N462" s="2"/>
      <c r="O462" s="2"/>
      <c r="P462" s="2"/>
      <c r="Q462" s="2"/>
      <c r="R462" s="2"/>
      <c r="S462" s="2"/>
      <c r="T462" s="2"/>
    </row>
    <row r="463" spans="1:20" hidden="1">
      <c r="A463" s="2"/>
      <c r="B463" s="2"/>
      <c r="C463" s="2"/>
      <c r="D463" s="2"/>
      <c r="E463" s="2"/>
      <c r="F463" s="2"/>
      <c r="G463" s="2"/>
      <c r="H463" s="2"/>
      <c r="I463" s="2"/>
      <c r="J463" s="2"/>
      <c r="K463" s="2"/>
      <c r="L463" s="2"/>
      <c r="M463" s="2"/>
      <c r="N463" s="2"/>
      <c r="O463" s="2"/>
      <c r="P463" s="2"/>
      <c r="Q463" s="2"/>
      <c r="R463" s="2"/>
      <c r="S463" s="2"/>
      <c r="T463" s="2"/>
    </row>
    <row r="464" spans="1:20" hidden="1">
      <c r="A464" s="2"/>
      <c r="B464" s="2"/>
      <c r="C464" s="2"/>
      <c r="D464" s="2"/>
      <c r="E464" s="2"/>
      <c r="F464" s="2"/>
      <c r="G464" s="2"/>
      <c r="H464" s="2"/>
      <c r="I464" s="2"/>
      <c r="J464" s="2"/>
      <c r="K464" s="2"/>
      <c r="L464" s="2"/>
      <c r="M464" s="2"/>
      <c r="N464" s="2"/>
      <c r="O464" s="2"/>
      <c r="P464" s="2"/>
      <c r="Q464" s="2"/>
      <c r="R464" s="2"/>
      <c r="S464" s="2"/>
      <c r="T464" s="2"/>
    </row>
    <row r="465" spans="1:20" hidden="1">
      <c r="A465" s="2"/>
      <c r="B465" s="2"/>
      <c r="C465" s="2"/>
      <c r="D465" s="2"/>
      <c r="E465" s="2"/>
      <c r="F465" s="2"/>
      <c r="G465" s="2"/>
      <c r="H465" s="2"/>
      <c r="I465" s="2"/>
      <c r="J465" s="2"/>
      <c r="K465" s="2"/>
      <c r="L465" s="2"/>
      <c r="M465" s="2"/>
      <c r="N465" s="2"/>
      <c r="O465" s="2"/>
      <c r="P465" s="2"/>
      <c r="Q465" s="2"/>
      <c r="R465" s="2"/>
      <c r="S465" s="2"/>
      <c r="T465" s="2"/>
    </row>
    <row r="466" spans="1:20" hidden="1">
      <c r="A466" s="2"/>
      <c r="B466" s="2"/>
      <c r="C466" s="2"/>
      <c r="D466" s="2"/>
      <c r="E466" s="2"/>
      <c r="F466" s="2"/>
      <c r="G466" s="2"/>
      <c r="H466" s="2"/>
      <c r="I466" s="2"/>
      <c r="J466" s="2"/>
      <c r="K466" s="2"/>
      <c r="L466" s="2"/>
      <c r="M466" s="2"/>
      <c r="N466" s="2"/>
      <c r="O466" s="2"/>
      <c r="P466" s="2"/>
      <c r="Q466" s="2"/>
      <c r="R466" s="2"/>
      <c r="S466" s="2"/>
      <c r="T466" s="2"/>
    </row>
    <row r="467" spans="1:20" hidden="1">
      <c r="A467" s="2"/>
      <c r="B467" s="2"/>
      <c r="C467" s="2"/>
      <c r="D467" s="2"/>
      <c r="E467" s="2"/>
      <c r="F467" s="2"/>
      <c r="G467" s="2"/>
      <c r="H467" s="2"/>
      <c r="I467" s="2"/>
      <c r="J467" s="2"/>
      <c r="K467" s="2"/>
      <c r="L467" s="2"/>
      <c r="M467" s="2"/>
      <c r="N467" s="2"/>
      <c r="O467" s="2"/>
      <c r="P467" s="2"/>
      <c r="Q467" s="2"/>
      <c r="R467" s="2"/>
      <c r="S467" s="2"/>
      <c r="T467" s="2"/>
    </row>
    <row r="468" spans="1:20" hidden="1">
      <c r="A468" s="2"/>
      <c r="B468" s="2"/>
      <c r="C468" s="2"/>
      <c r="D468" s="2"/>
      <c r="E468" s="2"/>
      <c r="F468" s="2"/>
      <c r="G468" s="2"/>
      <c r="H468" s="2"/>
      <c r="I468" s="2"/>
      <c r="J468" s="2"/>
      <c r="K468" s="2"/>
      <c r="L468" s="2"/>
      <c r="M468" s="2"/>
      <c r="N468" s="2"/>
      <c r="O468" s="2"/>
      <c r="P468" s="2"/>
      <c r="Q468" s="2"/>
      <c r="R468" s="2"/>
      <c r="S468" s="2"/>
      <c r="T468" s="2"/>
    </row>
    <row r="469" spans="1:20" hidden="1">
      <c r="A469" s="2"/>
      <c r="B469" s="2"/>
      <c r="C469" s="2"/>
      <c r="D469" s="2"/>
      <c r="E469" s="2"/>
      <c r="F469" s="2"/>
      <c r="G469" s="2"/>
      <c r="H469" s="2"/>
      <c r="I469" s="2"/>
      <c r="J469" s="2"/>
      <c r="K469" s="2"/>
      <c r="L469" s="2"/>
      <c r="M469" s="2"/>
      <c r="N469" s="2"/>
      <c r="O469" s="2"/>
      <c r="P469" s="2"/>
      <c r="Q469" s="2"/>
      <c r="R469" s="2"/>
      <c r="S469" s="2"/>
      <c r="T469" s="2"/>
    </row>
    <row r="470" spans="1:20" hidden="1">
      <c r="A470" s="2"/>
      <c r="B470" s="2"/>
      <c r="C470" s="2"/>
      <c r="D470" s="2"/>
      <c r="E470" s="2"/>
      <c r="F470" s="2"/>
      <c r="G470" s="2"/>
      <c r="H470" s="2"/>
      <c r="I470" s="2"/>
      <c r="J470" s="2"/>
      <c r="K470" s="2"/>
      <c r="L470" s="2"/>
      <c r="M470" s="2"/>
      <c r="N470" s="2"/>
      <c r="O470" s="2"/>
      <c r="P470" s="2"/>
      <c r="Q470" s="2"/>
      <c r="R470" s="2"/>
      <c r="S470" s="2"/>
      <c r="T470" s="2"/>
    </row>
    <row r="471" spans="1:20" hidden="1">
      <c r="A471" s="2"/>
      <c r="B471" s="2"/>
      <c r="C471" s="2"/>
      <c r="D471" s="2"/>
      <c r="E471" s="2"/>
      <c r="F471" s="2"/>
      <c r="G471" s="2"/>
      <c r="H471" s="2"/>
      <c r="I471" s="2"/>
      <c r="J471" s="2"/>
      <c r="K471" s="2"/>
      <c r="L471" s="2"/>
      <c r="M471" s="2"/>
      <c r="N471" s="2"/>
      <c r="O471" s="2"/>
      <c r="P471" s="2"/>
      <c r="Q471" s="2"/>
      <c r="R471" s="2"/>
      <c r="S471" s="2"/>
      <c r="T471" s="2"/>
    </row>
    <row r="472" spans="1:20" hidden="1">
      <c r="A472" s="2"/>
      <c r="B472" s="2"/>
      <c r="C472" s="2"/>
      <c r="D472" s="2"/>
      <c r="E472" s="2"/>
      <c r="F472" s="2"/>
      <c r="G472" s="2"/>
      <c r="H472" s="2"/>
      <c r="I472" s="2"/>
      <c r="J472" s="2"/>
      <c r="K472" s="2"/>
      <c r="L472" s="2"/>
      <c r="M472" s="2"/>
      <c r="N472" s="2"/>
      <c r="O472" s="2"/>
      <c r="P472" s="2"/>
      <c r="Q472" s="2"/>
      <c r="R472" s="2"/>
      <c r="S472" s="2"/>
      <c r="T472" s="2"/>
    </row>
    <row r="473" spans="1:20" hidden="1">
      <c r="A473" s="2"/>
      <c r="B473" s="2"/>
      <c r="C473" s="2"/>
      <c r="D473" s="2"/>
      <c r="E473" s="2"/>
      <c r="F473" s="2"/>
      <c r="G473" s="2"/>
      <c r="H473" s="2"/>
      <c r="I473" s="2"/>
      <c r="J473" s="2"/>
      <c r="K473" s="2"/>
      <c r="L473" s="2"/>
      <c r="M473" s="2"/>
      <c r="N473" s="2"/>
      <c r="O473" s="2"/>
      <c r="P473" s="2"/>
      <c r="Q473" s="2"/>
      <c r="R473" s="2"/>
      <c r="S473" s="2"/>
      <c r="T473" s="2"/>
    </row>
    <row r="474" spans="1:20" hidden="1">
      <c r="A474" s="2"/>
      <c r="B474" s="2"/>
      <c r="C474" s="2"/>
      <c r="D474" s="2"/>
      <c r="E474" s="2"/>
      <c r="F474" s="2"/>
      <c r="G474" s="2"/>
      <c r="H474" s="2"/>
      <c r="I474" s="2"/>
      <c r="J474" s="2"/>
      <c r="K474" s="2"/>
      <c r="L474" s="2"/>
      <c r="M474" s="2"/>
      <c r="N474" s="2"/>
      <c r="O474" s="2"/>
      <c r="P474" s="2"/>
      <c r="Q474" s="2"/>
      <c r="R474" s="2"/>
      <c r="S474" s="2"/>
      <c r="T474" s="2"/>
    </row>
    <row r="475" spans="1:20" hidden="1">
      <c r="A475" s="2"/>
      <c r="B475" s="2"/>
      <c r="C475" s="2"/>
      <c r="D475" s="2"/>
      <c r="E475" s="2"/>
      <c r="F475" s="2"/>
      <c r="G475" s="2"/>
      <c r="H475" s="2"/>
      <c r="I475" s="2"/>
      <c r="J475" s="2"/>
      <c r="K475" s="2"/>
      <c r="L475" s="2"/>
      <c r="M475" s="2"/>
      <c r="N475" s="2"/>
      <c r="O475" s="2"/>
      <c r="P475" s="2"/>
      <c r="Q475" s="2"/>
      <c r="R475" s="2"/>
      <c r="S475" s="2"/>
      <c r="T475" s="2"/>
    </row>
    <row r="476" spans="1:20" hidden="1">
      <c r="A476" s="2"/>
      <c r="B476" s="2"/>
      <c r="C476" s="2"/>
      <c r="D476" s="2"/>
      <c r="E476" s="2"/>
      <c r="F476" s="2"/>
      <c r="G476" s="2"/>
      <c r="H476" s="2"/>
      <c r="I476" s="2"/>
      <c r="J476" s="2"/>
      <c r="K476" s="2"/>
      <c r="L476" s="2"/>
      <c r="M476" s="2"/>
      <c r="N476" s="2"/>
      <c r="O476" s="2"/>
      <c r="P476" s="2"/>
      <c r="Q476" s="2"/>
      <c r="R476" s="2"/>
      <c r="S476" s="2"/>
      <c r="T476" s="2"/>
    </row>
    <row r="477" spans="1:20" hidden="1">
      <c r="A477" s="2"/>
      <c r="B477" s="2"/>
      <c r="C477" s="2"/>
      <c r="D477" s="2"/>
      <c r="E477" s="2"/>
      <c r="F477" s="2"/>
      <c r="G477" s="2"/>
      <c r="H477" s="2"/>
      <c r="I477" s="2"/>
      <c r="J477" s="2"/>
      <c r="K477" s="2"/>
      <c r="L477" s="2"/>
      <c r="M477" s="2"/>
      <c r="N477" s="2"/>
      <c r="O477" s="2"/>
      <c r="P477" s="2"/>
      <c r="Q477" s="2"/>
      <c r="R477" s="2"/>
      <c r="S477" s="2"/>
      <c r="T477" s="2"/>
    </row>
    <row r="478" spans="1:20" hidden="1">
      <c r="A478" s="2"/>
      <c r="B478" s="2"/>
      <c r="C478" s="2"/>
      <c r="D478" s="2"/>
      <c r="E478" s="2"/>
      <c r="F478" s="2"/>
      <c r="G478" s="2"/>
      <c r="H478" s="2"/>
      <c r="I478" s="2"/>
      <c r="J478" s="2"/>
      <c r="K478" s="2"/>
      <c r="L478" s="2"/>
      <c r="M478" s="2"/>
      <c r="N478" s="2"/>
      <c r="O478" s="2"/>
      <c r="P478" s="2"/>
      <c r="Q478" s="2"/>
      <c r="R478" s="2"/>
      <c r="S478" s="2"/>
      <c r="T478" s="2"/>
    </row>
    <row r="479" spans="1:20" hidden="1">
      <c r="A479" s="2"/>
      <c r="B479" s="2"/>
      <c r="C479" s="2"/>
      <c r="D479" s="2"/>
      <c r="E479" s="2"/>
      <c r="F479" s="2"/>
      <c r="G479" s="2"/>
      <c r="H479" s="2"/>
      <c r="I479" s="2"/>
      <c r="J479" s="2"/>
      <c r="K479" s="2"/>
      <c r="L479" s="2"/>
      <c r="M479" s="2"/>
      <c r="N479" s="2"/>
      <c r="O479" s="2"/>
      <c r="P479" s="2"/>
      <c r="Q479" s="2"/>
      <c r="R479" s="2"/>
      <c r="S479" s="2"/>
      <c r="T479" s="2"/>
    </row>
    <row r="480" spans="1:20" hidden="1">
      <c r="A480" s="2"/>
      <c r="B480" s="2"/>
      <c r="C480" s="2"/>
      <c r="D480" s="2"/>
      <c r="E480" s="2"/>
      <c r="F480" s="2"/>
      <c r="G480" s="2"/>
      <c r="H480" s="2"/>
      <c r="I480" s="2"/>
      <c r="J480" s="2"/>
      <c r="K480" s="2"/>
      <c r="L480" s="2"/>
      <c r="M480" s="2"/>
      <c r="N480" s="2"/>
      <c r="O480" s="2"/>
      <c r="P480" s="2"/>
      <c r="Q480" s="2"/>
      <c r="R480" s="2"/>
      <c r="S480" s="2"/>
      <c r="T480" s="2"/>
    </row>
    <row r="481" spans="1:20" hidden="1">
      <c r="A481" s="2"/>
      <c r="B481" s="2"/>
      <c r="C481" s="2"/>
      <c r="D481" s="2"/>
      <c r="E481" s="2"/>
      <c r="F481" s="2"/>
      <c r="G481" s="2"/>
      <c r="H481" s="2"/>
      <c r="I481" s="2"/>
      <c r="J481" s="2"/>
      <c r="K481" s="2"/>
      <c r="L481" s="2"/>
      <c r="M481" s="2"/>
      <c r="N481" s="2"/>
      <c r="O481" s="2"/>
      <c r="P481" s="2"/>
      <c r="Q481" s="2"/>
      <c r="R481" s="2"/>
      <c r="S481" s="2"/>
      <c r="T481" s="2"/>
    </row>
    <row r="482" spans="1:20" hidden="1">
      <c r="A482" s="2"/>
      <c r="B482" s="2"/>
      <c r="C482" s="2"/>
      <c r="D482" s="2"/>
      <c r="E482" s="2"/>
      <c r="F482" s="2"/>
      <c r="G482" s="2"/>
      <c r="H482" s="2"/>
      <c r="I482" s="2"/>
      <c r="J482" s="2"/>
      <c r="K482" s="2"/>
      <c r="L482" s="2"/>
      <c r="M482" s="2"/>
      <c r="N482" s="2"/>
      <c r="O482" s="2"/>
      <c r="P482" s="2"/>
      <c r="Q482" s="2"/>
      <c r="R482" s="2"/>
      <c r="S482" s="2"/>
      <c r="T482" s="2"/>
    </row>
    <row r="483" spans="1:20" hidden="1">
      <c r="A483" s="2"/>
      <c r="B483" s="2"/>
      <c r="C483" s="2"/>
      <c r="D483" s="2"/>
      <c r="E483" s="2"/>
      <c r="F483" s="2"/>
      <c r="G483" s="2"/>
      <c r="H483" s="2"/>
      <c r="I483" s="2"/>
      <c r="J483" s="2"/>
      <c r="K483" s="2"/>
      <c r="L483" s="2"/>
      <c r="M483" s="2"/>
      <c r="N483" s="2"/>
      <c r="O483" s="2"/>
      <c r="P483" s="2"/>
      <c r="Q483" s="2"/>
      <c r="R483" s="2"/>
      <c r="S483" s="2"/>
      <c r="T483" s="2"/>
    </row>
    <row r="484" spans="1:20" hidden="1">
      <c r="A484" s="2"/>
      <c r="B484" s="2"/>
      <c r="C484" s="2"/>
      <c r="D484" s="2"/>
      <c r="E484" s="2"/>
      <c r="F484" s="2"/>
      <c r="G484" s="2"/>
      <c r="H484" s="2"/>
      <c r="I484" s="2"/>
      <c r="J484" s="2"/>
      <c r="K484" s="2"/>
      <c r="L484" s="2"/>
      <c r="M484" s="2"/>
      <c r="N484" s="2"/>
      <c r="O484" s="2"/>
      <c r="P484" s="2"/>
      <c r="Q484" s="2"/>
      <c r="R484" s="2"/>
      <c r="S484" s="2"/>
      <c r="T484" s="2"/>
    </row>
    <row r="485" spans="1:20" hidden="1">
      <c r="A485" s="2"/>
      <c r="B485" s="2"/>
      <c r="C485" s="2"/>
      <c r="D485" s="2"/>
      <c r="E485" s="2"/>
      <c r="F485" s="2"/>
      <c r="G485" s="2"/>
      <c r="H485" s="2"/>
      <c r="I485" s="2"/>
      <c r="J485" s="2"/>
      <c r="K485" s="2"/>
      <c r="L485" s="2"/>
      <c r="M485" s="2"/>
      <c r="N485" s="2"/>
      <c r="O485" s="2"/>
      <c r="P485" s="2"/>
      <c r="Q485" s="2"/>
      <c r="R485" s="2"/>
      <c r="S485" s="2"/>
      <c r="T485" s="2"/>
    </row>
    <row r="486" spans="1:20" hidden="1">
      <c r="A486" s="2"/>
      <c r="B486" s="2"/>
      <c r="C486" s="2"/>
      <c r="D486" s="2"/>
      <c r="E486" s="2"/>
      <c r="F486" s="2"/>
      <c r="G486" s="2"/>
      <c r="H486" s="2"/>
      <c r="I486" s="2"/>
      <c r="J486" s="2"/>
      <c r="K486" s="2"/>
      <c r="L486" s="2"/>
      <c r="M486" s="2"/>
      <c r="N486" s="2"/>
      <c r="O486" s="2"/>
      <c r="P486" s="2"/>
      <c r="Q486" s="2"/>
      <c r="R486" s="2"/>
      <c r="S486" s="2"/>
      <c r="T486" s="2"/>
    </row>
    <row r="487" spans="1:20" hidden="1">
      <c r="A487" s="2"/>
      <c r="B487" s="2"/>
      <c r="C487" s="2"/>
      <c r="D487" s="2"/>
      <c r="E487" s="2"/>
      <c r="F487" s="2"/>
      <c r="G487" s="2"/>
      <c r="H487" s="2"/>
      <c r="I487" s="2"/>
      <c r="J487" s="2"/>
      <c r="K487" s="2"/>
      <c r="L487" s="2"/>
      <c r="M487" s="2"/>
      <c r="N487" s="2"/>
      <c r="O487" s="2"/>
      <c r="P487" s="2"/>
      <c r="Q487" s="2"/>
      <c r="R487" s="2"/>
      <c r="S487" s="2"/>
      <c r="T487" s="2"/>
    </row>
    <row r="488" spans="1:20">
      <c r="A488" s="2"/>
      <c r="B488" s="2"/>
      <c r="C488" s="2"/>
      <c r="D488" s="2"/>
      <c r="E488" s="2"/>
      <c r="F488" s="2"/>
      <c r="G488" s="2"/>
      <c r="H488" s="2"/>
      <c r="I488" s="2"/>
      <c r="J488" s="2"/>
      <c r="K488" s="2"/>
      <c r="L488" s="2"/>
      <c r="M488" s="2"/>
      <c r="N488" s="2"/>
      <c r="O488" s="2"/>
      <c r="P488" s="2"/>
      <c r="Q488" s="2"/>
      <c r="R488" s="2"/>
      <c r="S488" s="2"/>
      <c r="T488" s="2"/>
    </row>
    <row r="489" spans="1:20">
      <c r="A489" s="2"/>
      <c r="B489" s="2"/>
      <c r="C489" s="2"/>
      <c r="D489" s="2"/>
      <c r="E489" s="2"/>
      <c r="F489" s="2"/>
      <c r="G489" s="2"/>
      <c r="H489" s="2"/>
      <c r="I489" s="2"/>
      <c r="J489" s="2"/>
      <c r="K489" s="2"/>
      <c r="L489" s="2"/>
      <c r="M489" s="2"/>
      <c r="N489" s="2"/>
      <c r="O489" s="2"/>
      <c r="P489" s="2"/>
      <c r="Q489" s="2"/>
      <c r="R489" s="2"/>
      <c r="S489" s="2"/>
      <c r="T489" s="2"/>
    </row>
    <row r="490" spans="1:20">
      <c r="A490" s="2"/>
      <c r="B490" s="2"/>
      <c r="C490" s="2"/>
      <c r="D490" s="2"/>
      <c r="E490" s="2"/>
      <c r="F490" s="2"/>
      <c r="G490" s="2"/>
      <c r="H490" s="2"/>
      <c r="I490" s="2"/>
      <c r="J490" s="2"/>
      <c r="K490" s="2"/>
      <c r="L490" s="2"/>
      <c r="M490" s="2"/>
      <c r="N490" s="2"/>
      <c r="O490" s="2"/>
      <c r="P490" s="2"/>
      <c r="Q490" s="2"/>
      <c r="R490" s="2"/>
      <c r="S490" s="2"/>
      <c r="T490" s="2"/>
    </row>
    <row r="491" spans="1:20">
      <c r="A491" s="2"/>
      <c r="B491" s="2"/>
      <c r="C491" s="2"/>
      <c r="D491" s="2"/>
      <c r="E491" s="2"/>
      <c r="F491" s="2"/>
      <c r="G491" s="2"/>
      <c r="H491" s="2"/>
      <c r="I491" s="2"/>
      <c r="J491" s="2"/>
      <c r="K491" s="2"/>
      <c r="L491" s="2"/>
      <c r="M491" s="2"/>
      <c r="N491" s="2"/>
      <c r="O491" s="2"/>
      <c r="P491" s="2"/>
      <c r="Q491" s="2"/>
      <c r="R491" s="2"/>
      <c r="S491" s="2"/>
      <c r="T491" s="2"/>
    </row>
    <row r="492" spans="1:20">
      <c r="A492" s="2"/>
      <c r="B492" s="2"/>
      <c r="C492" s="2"/>
      <c r="D492" s="2"/>
      <c r="E492" s="2"/>
      <c r="F492" s="2"/>
      <c r="G492" s="2"/>
      <c r="H492" s="2"/>
      <c r="I492" s="2"/>
      <c r="J492" s="2"/>
      <c r="K492" s="2"/>
      <c r="L492" s="2"/>
      <c r="M492" s="2"/>
      <c r="N492" s="2"/>
      <c r="O492" s="2"/>
      <c r="P492" s="2"/>
      <c r="Q492" s="2"/>
      <c r="R492" s="2"/>
      <c r="S492" s="2"/>
      <c r="T492" s="2"/>
    </row>
    <row r="493" spans="1:20">
      <c r="A493" s="2"/>
      <c r="B493" s="2"/>
      <c r="C493" s="2"/>
      <c r="D493" s="2"/>
      <c r="E493" s="2"/>
      <c r="F493" s="2"/>
      <c r="G493" s="2"/>
      <c r="H493" s="2"/>
      <c r="I493" s="2"/>
      <c r="J493" s="2"/>
      <c r="K493" s="2"/>
      <c r="L493" s="2"/>
      <c r="M493" s="2"/>
      <c r="N493" s="2"/>
      <c r="O493" s="2"/>
      <c r="P493" s="2"/>
      <c r="Q493" s="2"/>
      <c r="R493" s="2"/>
      <c r="S493" s="2"/>
      <c r="T493" s="2"/>
    </row>
    <row r="494" spans="1:20">
      <c r="A494" s="2"/>
      <c r="B494" s="2"/>
      <c r="C494" s="2"/>
      <c r="D494" s="2"/>
      <c r="E494" s="2"/>
      <c r="F494" s="2"/>
      <c r="G494" s="2"/>
      <c r="H494" s="2"/>
      <c r="I494" s="2"/>
      <c r="J494" s="2"/>
      <c r="K494" s="2"/>
      <c r="L494" s="2"/>
      <c r="M494" s="2"/>
      <c r="N494" s="2"/>
      <c r="O494" s="2"/>
      <c r="P494" s="2"/>
      <c r="Q494" s="2"/>
      <c r="R494" s="2"/>
      <c r="S494" s="2"/>
      <c r="T494" s="2"/>
    </row>
    <row r="495" spans="1:20">
      <c r="A495" s="2"/>
      <c r="B495" s="2"/>
      <c r="C495" s="2"/>
      <c r="D495" s="2"/>
      <c r="E495" s="2"/>
      <c r="F495" s="2"/>
      <c r="G495" s="2"/>
      <c r="H495" s="2"/>
      <c r="I495" s="2"/>
      <c r="J495" s="2"/>
      <c r="K495" s="2"/>
      <c r="L495" s="2"/>
      <c r="M495" s="2"/>
      <c r="N495" s="2"/>
      <c r="O495" s="2"/>
      <c r="P495" s="2"/>
      <c r="Q495" s="2"/>
      <c r="R495" s="2"/>
      <c r="S495" s="2"/>
      <c r="T495" s="2"/>
    </row>
    <row r="496" spans="1:20">
      <c r="A496" s="2"/>
      <c r="B496" s="2"/>
      <c r="C496" s="2"/>
      <c r="D496" s="2"/>
      <c r="E496" s="2"/>
      <c r="F496" s="2"/>
      <c r="G496" s="2"/>
      <c r="H496" s="2"/>
      <c r="I496" s="2"/>
      <c r="J496" s="2"/>
      <c r="K496" s="2"/>
      <c r="L496" s="2"/>
      <c r="M496" s="2"/>
      <c r="N496" s="2"/>
      <c r="O496" s="2"/>
      <c r="P496" s="2"/>
      <c r="Q496" s="2"/>
      <c r="R496" s="2"/>
      <c r="S496" s="2"/>
      <c r="T496" s="2"/>
    </row>
    <row r="497" spans="1:20">
      <c r="A497" s="2"/>
      <c r="B497" s="2"/>
      <c r="C497" s="2"/>
      <c r="D497" s="2"/>
      <c r="E497" s="2"/>
      <c r="F497" s="2"/>
      <c r="G497" s="2"/>
      <c r="H497" s="2"/>
      <c r="I497" s="2"/>
      <c r="J497" s="2"/>
      <c r="K497" s="2"/>
      <c r="L497" s="2"/>
      <c r="M497" s="2"/>
      <c r="N497" s="2"/>
      <c r="O497" s="2"/>
      <c r="P497" s="2"/>
      <c r="Q497" s="2"/>
      <c r="R497" s="2"/>
      <c r="S497" s="2"/>
      <c r="T497" s="2"/>
    </row>
    <row r="498" spans="1:20">
      <c r="A498" s="2"/>
      <c r="B498" s="2"/>
      <c r="C498" s="2"/>
      <c r="D498" s="2"/>
      <c r="E498" s="2"/>
      <c r="F498" s="2"/>
      <c r="G498" s="2"/>
      <c r="H498" s="2"/>
      <c r="I498" s="2"/>
      <c r="J498" s="2"/>
      <c r="K498" s="2"/>
      <c r="L498" s="2"/>
      <c r="M498" s="2"/>
      <c r="N498" s="2"/>
      <c r="O498" s="2"/>
      <c r="P498" s="2"/>
      <c r="Q498" s="2"/>
      <c r="R498" s="2"/>
      <c r="S498" s="2"/>
      <c r="T498" s="2"/>
    </row>
    <row r="499" spans="1:20">
      <c r="A499" s="2"/>
      <c r="B499" s="2"/>
      <c r="C499" s="2"/>
      <c r="D499" s="2"/>
      <c r="E499" s="2"/>
      <c r="F499" s="2"/>
      <c r="G499" s="2"/>
      <c r="H499" s="2"/>
      <c r="I499" s="2"/>
      <c r="J499" s="2"/>
      <c r="K499" s="2"/>
      <c r="L499" s="2"/>
      <c r="M499" s="2"/>
      <c r="N499" s="2"/>
      <c r="O499" s="2"/>
      <c r="P499" s="2"/>
      <c r="Q499" s="2"/>
      <c r="R499" s="2"/>
      <c r="S499" s="2"/>
      <c r="T499" s="2"/>
    </row>
    <row r="500" spans="1:20">
      <c r="A500" s="2"/>
      <c r="B500" s="2"/>
      <c r="C500" s="2"/>
      <c r="D500" s="2"/>
      <c r="E500" s="2"/>
      <c r="F500" s="2"/>
      <c r="G500" s="2"/>
      <c r="H500" s="2"/>
      <c r="I500" s="2"/>
      <c r="J500" s="2"/>
      <c r="K500" s="2"/>
      <c r="L500" s="2"/>
      <c r="M500" s="2"/>
      <c r="N500" s="2"/>
      <c r="O500" s="2"/>
      <c r="P500" s="2"/>
      <c r="Q500" s="2"/>
      <c r="R500" s="2"/>
      <c r="S500" s="2"/>
      <c r="T500" s="2"/>
    </row>
    <row r="501" spans="1:20">
      <c r="A501" s="2"/>
      <c r="B501" s="2"/>
      <c r="C501" s="2"/>
      <c r="D501" s="2"/>
      <c r="E501" s="2"/>
      <c r="F501" s="2"/>
      <c r="G501" s="2"/>
      <c r="H501" s="2"/>
      <c r="I501" s="2"/>
      <c r="J501" s="2"/>
      <c r="K501" s="2"/>
      <c r="L501" s="2"/>
      <c r="M501" s="2"/>
      <c r="N501" s="2"/>
      <c r="O501" s="2"/>
      <c r="P501" s="2"/>
      <c r="Q501" s="2"/>
      <c r="R501" s="2"/>
      <c r="S501" s="2"/>
      <c r="T501" s="2"/>
    </row>
    <row r="502" spans="1:20">
      <c r="A502" s="2"/>
      <c r="B502" s="2"/>
      <c r="C502" s="2"/>
      <c r="D502" s="2"/>
      <c r="E502" s="2"/>
      <c r="F502" s="2"/>
      <c r="G502" s="2"/>
      <c r="H502" s="2"/>
      <c r="I502" s="2"/>
      <c r="J502" s="2"/>
      <c r="K502" s="2"/>
      <c r="L502" s="2"/>
      <c r="M502" s="2"/>
      <c r="N502" s="2"/>
      <c r="O502" s="2"/>
      <c r="P502" s="2"/>
      <c r="Q502" s="2"/>
      <c r="R502" s="2"/>
      <c r="S502" s="2"/>
      <c r="T502" s="2"/>
    </row>
    <row r="503" spans="1:20">
      <c r="A503" s="2"/>
      <c r="B503" s="2"/>
      <c r="C503" s="2"/>
      <c r="D503" s="2"/>
      <c r="E503" s="2"/>
      <c r="F503" s="2"/>
      <c r="G503" s="2"/>
      <c r="H503" s="2"/>
      <c r="I503" s="2"/>
      <c r="J503" s="2"/>
      <c r="K503" s="2"/>
      <c r="L503" s="2"/>
      <c r="M503" s="2"/>
      <c r="N503" s="2"/>
      <c r="O503" s="2"/>
      <c r="P503" s="2"/>
      <c r="Q503" s="2"/>
      <c r="R503" s="2"/>
      <c r="S503" s="2"/>
      <c r="T503" s="2"/>
    </row>
    <row r="504" spans="1:20">
      <c r="A504" s="2"/>
      <c r="B504" s="2"/>
      <c r="C504" s="2"/>
      <c r="D504" s="2"/>
      <c r="E504" s="2"/>
      <c r="F504" s="2"/>
      <c r="G504" s="2"/>
      <c r="H504" s="2"/>
      <c r="I504" s="2"/>
      <c r="J504" s="2"/>
      <c r="K504" s="2"/>
      <c r="L504" s="2"/>
      <c r="M504" s="2"/>
      <c r="N504" s="2"/>
      <c r="O504" s="2"/>
      <c r="P504" s="2"/>
      <c r="Q504" s="2"/>
      <c r="R504" s="2"/>
      <c r="S504" s="2"/>
      <c r="T504" s="2"/>
    </row>
    <row r="505" spans="1:20">
      <c r="A505" s="2"/>
      <c r="B505" s="2"/>
      <c r="C505" s="2"/>
      <c r="D505" s="2"/>
      <c r="E505" s="2"/>
      <c r="F505" s="2"/>
      <c r="G505" s="2"/>
      <c r="H505" s="2"/>
      <c r="I505" s="2"/>
      <c r="J505" s="2"/>
      <c r="K505" s="2"/>
      <c r="L505" s="2"/>
      <c r="M505" s="2"/>
      <c r="N505" s="2"/>
      <c r="O505" s="2"/>
      <c r="P505" s="2"/>
      <c r="Q505" s="2"/>
      <c r="R505" s="2"/>
      <c r="S505" s="2"/>
      <c r="T505" s="2"/>
    </row>
    <row r="506" spans="1:20">
      <c r="A506" s="2"/>
      <c r="B506" s="2"/>
      <c r="C506" s="2"/>
      <c r="D506" s="2"/>
      <c r="E506" s="2"/>
      <c r="F506" s="2"/>
      <c r="G506" s="2"/>
      <c r="H506" s="2"/>
      <c r="I506" s="2"/>
      <c r="J506" s="2"/>
      <c r="K506" s="2"/>
      <c r="L506" s="2"/>
      <c r="M506" s="2"/>
      <c r="N506" s="2"/>
      <c r="O506" s="2"/>
      <c r="P506" s="2"/>
      <c r="Q506" s="2"/>
      <c r="R506" s="2"/>
      <c r="S506" s="2"/>
      <c r="T506" s="2"/>
    </row>
    <row r="507" spans="1:20">
      <c r="A507" s="2"/>
      <c r="B507" s="2"/>
      <c r="C507" s="2"/>
      <c r="D507" s="2"/>
      <c r="E507" s="2"/>
      <c r="F507" s="2"/>
      <c r="G507" s="2"/>
      <c r="H507" s="2"/>
      <c r="I507" s="2"/>
      <c r="J507" s="2"/>
      <c r="K507" s="2"/>
      <c r="L507" s="2"/>
      <c r="M507" s="2"/>
      <c r="N507" s="2"/>
      <c r="O507" s="2"/>
      <c r="P507" s="2"/>
      <c r="Q507" s="2"/>
      <c r="R507" s="2"/>
      <c r="S507" s="2"/>
      <c r="T507" s="2"/>
    </row>
    <row r="508" spans="1:20">
      <c r="A508" s="2"/>
      <c r="B508" s="2"/>
      <c r="C508" s="2"/>
      <c r="D508" s="2"/>
      <c r="E508" s="2"/>
      <c r="F508" s="2"/>
      <c r="G508" s="2"/>
      <c r="H508" s="2"/>
      <c r="I508" s="2"/>
      <c r="J508" s="2"/>
      <c r="K508" s="2"/>
      <c r="L508" s="2"/>
      <c r="M508" s="2"/>
      <c r="N508" s="2"/>
      <c r="O508" s="2"/>
      <c r="P508" s="2"/>
      <c r="Q508" s="2"/>
      <c r="R508" s="2"/>
      <c r="S508" s="2"/>
      <c r="T508" s="2"/>
    </row>
    <row r="509" spans="1:20">
      <c r="A509" s="2"/>
      <c r="B509" s="2"/>
      <c r="C509" s="2"/>
      <c r="D509" s="2"/>
      <c r="E509" s="2"/>
      <c r="F509" s="2"/>
      <c r="G509" s="2"/>
      <c r="H509" s="2"/>
      <c r="I509" s="2"/>
      <c r="J509" s="2"/>
      <c r="K509" s="2"/>
      <c r="L509" s="2"/>
      <c r="M509" s="2"/>
      <c r="N509" s="2"/>
      <c r="O509" s="2"/>
      <c r="P509" s="2"/>
      <c r="Q509" s="2"/>
      <c r="R509" s="2"/>
      <c r="S509" s="2"/>
      <c r="T509" s="2"/>
    </row>
    <row r="510" spans="1:20">
      <c r="A510" s="2"/>
      <c r="B510" s="2"/>
      <c r="C510" s="2"/>
      <c r="D510" s="2"/>
      <c r="E510" s="2"/>
      <c r="F510" s="2"/>
      <c r="G510" s="2"/>
      <c r="H510" s="2"/>
      <c r="I510" s="2"/>
      <c r="J510" s="2"/>
      <c r="K510" s="2"/>
      <c r="L510" s="2"/>
      <c r="M510" s="2"/>
      <c r="N510" s="2"/>
      <c r="O510" s="2"/>
      <c r="P510" s="2"/>
      <c r="Q510" s="2"/>
      <c r="R510" s="2"/>
      <c r="S510" s="2"/>
      <c r="T510" s="2"/>
    </row>
    <row r="511" spans="1:20">
      <c r="A511" s="2"/>
      <c r="B511" s="2"/>
      <c r="C511" s="2"/>
      <c r="D511" s="2"/>
      <c r="E511" s="2"/>
      <c r="F511" s="2"/>
      <c r="G511" s="2"/>
      <c r="H511" s="2"/>
      <c r="I511" s="2"/>
      <c r="J511" s="2"/>
      <c r="K511" s="2"/>
      <c r="L511" s="2"/>
      <c r="M511" s="2"/>
      <c r="N511" s="2"/>
      <c r="O511" s="2"/>
      <c r="P511" s="2"/>
      <c r="Q511" s="2"/>
      <c r="R511" s="2"/>
      <c r="S511" s="2"/>
      <c r="T511" s="2"/>
    </row>
    <row r="512" spans="1:20">
      <c r="A512" s="2"/>
      <c r="B512" s="2"/>
      <c r="C512" s="2"/>
      <c r="D512" s="2"/>
      <c r="E512" s="2"/>
      <c r="F512" s="2"/>
      <c r="G512" s="2"/>
      <c r="H512" s="2"/>
      <c r="I512" s="2"/>
      <c r="J512" s="2"/>
      <c r="K512" s="2"/>
      <c r="L512" s="2"/>
      <c r="M512" s="2"/>
      <c r="N512" s="2"/>
      <c r="O512" s="2"/>
      <c r="P512" s="2"/>
      <c r="Q512" s="2"/>
      <c r="R512" s="2"/>
      <c r="S512" s="2"/>
      <c r="T512" s="2"/>
    </row>
    <row r="513" spans="1:20">
      <c r="A513" s="2"/>
      <c r="B513" s="2"/>
      <c r="C513" s="2"/>
      <c r="D513" s="2"/>
      <c r="E513" s="2"/>
      <c r="F513" s="2"/>
      <c r="G513" s="2"/>
      <c r="H513" s="2"/>
      <c r="I513" s="2"/>
      <c r="J513" s="2"/>
      <c r="K513" s="2"/>
      <c r="L513" s="2"/>
      <c r="M513" s="2"/>
      <c r="N513" s="2"/>
      <c r="O513" s="2"/>
      <c r="P513" s="2"/>
      <c r="Q513" s="2"/>
      <c r="R513" s="2"/>
      <c r="S513" s="2"/>
      <c r="T513" s="2"/>
    </row>
    <row r="514" spans="1:20">
      <c r="A514" s="2"/>
      <c r="B514" s="2"/>
      <c r="C514" s="2"/>
      <c r="D514" s="2"/>
      <c r="E514" s="2"/>
      <c r="F514" s="2"/>
      <c r="G514" s="2"/>
      <c r="H514" s="2"/>
      <c r="I514" s="2"/>
      <c r="J514" s="2"/>
      <c r="L514" s="2"/>
      <c r="M514" s="28"/>
      <c r="N514" s="77"/>
      <c r="R514" s="28"/>
      <c r="S514" s="76"/>
    </row>
    <row r="515" spans="1:20">
      <c r="A515" s="2"/>
      <c r="B515" s="2"/>
      <c r="C515" s="2"/>
      <c r="D515" s="2"/>
      <c r="E515" s="2"/>
      <c r="F515" s="2"/>
      <c r="G515" s="2"/>
      <c r="H515" s="2"/>
      <c r="I515" s="2"/>
      <c r="J515" s="2"/>
      <c r="L515" s="2"/>
      <c r="M515" s="28"/>
      <c r="N515" s="77"/>
      <c r="R515" s="28"/>
      <c r="S515" s="76"/>
    </row>
    <row r="516" spans="1:20">
      <c r="A516" s="2"/>
      <c r="B516" s="2"/>
      <c r="C516" s="2"/>
      <c r="D516" s="2"/>
      <c r="E516" s="2"/>
      <c r="F516" s="2"/>
      <c r="G516" s="2"/>
      <c r="H516" s="2"/>
      <c r="I516" s="2"/>
      <c r="J516" s="2"/>
      <c r="L516" s="2"/>
      <c r="M516" s="28"/>
      <c r="N516" s="77"/>
      <c r="R516" s="28"/>
      <c r="S516" s="76"/>
    </row>
    <row r="517" spans="1:20">
      <c r="A517" s="2"/>
      <c r="B517" s="2"/>
      <c r="C517" s="2"/>
      <c r="D517" s="2"/>
      <c r="E517" s="2"/>
      <c r="F517" s="2"/>
      <c r="G517" s="2"/>
      <c r="H517" s="2"/>
      <c r="I517" s="2"/>
      <c r="J517" s="2"/>
      <c r="L517" s="2"/>
      <c r="M517" s="28"/>
      <c r="N517" s="77"/>
      <c r="R517" s="28"/>
      <c r="S517" s="76"/>
    </row>
    <row r="518" spans="1:20">
      <c r="A518" s="2"/>
      <c r="B518" s="90"/>
      <c r="C518" s="79"/>
      <c r="D518" s="79"/>
      <c r="E518" s="79"/>
      <c r="F518" s="79"/>
      <c r="G518" s="79"/>
      <c r="H518" s="79"/>
      <c r="I518" s="80" t="s">
        <v>311</v>
      </c>
      <c r="J518" s="2"/>
      <c r="L518" s="2"/>
      <c r="M518" s="89"/>
      <c r="O518" s="81"/>
      <c r="R518" s="89"/>
      <c r="S518" s="79"/>
    </row>
    <row r="519" spans="1:20">
      <c r="A519" s="13">
        <v>44085</v>
      </c>
      <c r="B519" s="90">
        <v>2263990</v>
      </c>
      <c r="C519" s="79"/>
      <c r="D519" s="79"/>
      <c r="F519" s="79"/>
      <c r="G519" s="79"/>
      <c r="H519" s="79"/>
      <c r="I519" s="2"/>
      <c r="J519" s="2"/>
      <c r="L519" s="2"/>
      <c r="M519" s="91">
        <v>791514</v>
      </c>
      <c r="N519" s="81"/>
      <c r="R519" s="89">
        <v>1472475</v>
      </c>
      <c r="S519" s="79"/>
    </row>
    <row r="520" spans="1:20">
      <c r="A520" s="13">
        <v>44092</v>
      </c>
      <c r="B520" s="90">
        <v>2265433</v>
      </c>
      <c r="C520" s="79">
        <f t="shared" ref="C520:C562" si="7">B520-B519</f>
        <v>1443</v>
      </c>
      <c r="D520" s="79"/>
      <c r="F520" s="79"/>
      <c r="G520" s="79"/>
      <c r="H520" s="79"/>
      <c r="I520" s="2"/>
      <c r="J520" s="2"/>
      <c r="L520" s="2"/>
      <c r="M520" s="91">
        <v>789518</v>
      </c>
      <c r="N520" s="81">
        <f t="shared" ref="N520:N583" si="8">M520-M519</f>
        <v>-1996</v>
      </c>
      <c r="R520" s="89">
        <v>1475914</v>
      </c>
      <c r="S520" s="79">
        <f t="shared" ref="S520:S583" si="9">R520-R519</f>
        <v>3439</v>
      </c>
    </row>
    <row r="521" spans="1:20">
      <c r="A521" s="13">
        <v>44099</v>
      </c>
      <c r="B521" s="90">
        <v>2271969</v>
      </c>
      <c r="C521" s="79">
        <f t="shared" si="7"/>
        <v>6536</v>
      </c>
      <c r="D521" s="79"/>
      <c r="F521" s="79"/>
      <c r="G521" s="79"/>
      <c r="H521" s="79"/>
      <c r="I521" s="2"/>
      <c r="J521" s="2"/>
      <c r="L521" s="2"/>
      <c r="M521" s="91">
        <v>794287</v>
      </c>
      <c r="N521" s="81">
        <f t="shared" si="8"/>
        <v>4769</v>
      </c>
      <c r="R521" s="89">
        <v>1477681</v>
      </c>
      <c r="S521" s="79">
        <f t="shared" si="9"/>
        <v>1767</v>
      </c>
    </row>
    <row r="522" spans="1:20">
      <c r="A522" s="13">
        <v>44106</v>
      </c>
      <c r="B522" s="90">
        <v>2275885</v>
      </c>
      <c r="C522" s="79">
        <f t="shared" si="7"/>
        <v>3916</v>
      </c>
      <c r="D522" s="79"/>
      <c r="F522" s="79"/>
      <c r="G522" s="79"/>
      <c r="H522" s="79"/>
      <c r="I522" s="2"/>
      <c r="J522" s="2"/>
      <c r="L522" s="2"/>
      <c r="M522" s="91">
        <v>798040</v>
      </c>
      <c r="N522" s="81">
        <f t="shared" si="8"/>
        <v>3753</v>
      </c>
      <c r="R522" s="89">
        <v>1477844</v>
      </c>
      <c r="S522" s="79">
        <f t="shared" si="9"/>
        <v>163</v>
      </c>
    </row>
    <row r="523" spans="1:20">
      <c r="A523" s="13">
        <v>44113</v>
      </c>
      <c r="B523" s="90">
        <v>2277397</v>
      </c>
      <c r="C523" s="79">
        <f t="shared" si="7"/>
        <v>1512</v>
      </c>
      <c r="D523" s="79"/>
      <c r="E523" s="100">
        <f>(B523-B519)/B519</f>
        <v>5.9218459445492247E-3</v>
      </c>
      <c r="F523" s="79"/>
      <c r="G523" s="79"/>
      <c r="H523" s="79"/>
      <c r="I523" s="2"/>
      <c r="J523" s="2"/>
      <c r="L523" s="2"/>
      <c r="M523" s="91">
        <v>799266</v>
      </c>
      <c r="N523" s="81">
        <f t="shared" si="8"/>
        <v>1226</v>
      </c>
      <c r="R523" s="89">
        <v>1478131</v>
      </c>
      <c r="S523" s="79">
        <f t="shared" si="9"/>
        <v>287</v>
      </c>
    </row>
    <row r="524" spans="1:20">
      <c r="A524" s="13">
        <v>44120</v>
      </c>
      <c r="B524" s="90">
        <v>2281907</v>
      </c>
      <c r="C524" s="79">
        <f t="shared" si="7"/>
        <v>4510</v>
      </c>
      <c r="D524" s="79"/>
      <c r="E524" s="100">
        <f t="shared" ref="E524:E587" si="10">(B524-B520)/B520</f>
        <v>7.2718990144488935E-3</v>
      </c>
      <c r="F524" s="79"/>
      <c r="G524" s="79"/>
      <c r="H524" s="79"/>
      <c r="I524" s="2"/>
      <c r="J524" s="2"/>
      <c r="L524" s="2"/>
      <c r="M524" s="91">
        <v>797271</v>
      </c>
      <c r="N524" s="81">
        <f t="shared" si="8"/>
        <v>-1995</v>
      </c>
      <c r="R524" s="89">
        <v>1484635</v>
      </c>
      <c r="S524" s="79">
        <f t="shared" si="9"/>
        <v>6504</v>
      </c>
    </row>
    <row r="525" spans="1:20">
      <c r="A525" s="13">
        <v>44127</v>
      </c>
      <c r="B525" s="90">
        <v>2290118</v>
      </c>
      <c r="C525" s="79">
        <f t="shared" si="7"/>
        <v>8211</v>
      </c>
      <c r="D525" s="79"/>
      <c r="E525" s="100">
        <f t="shared" si="10"/>
        <v>7.988225191452876E-3</v>
      </c>
      <c r="F525" s="79"/>
      <c r="G525" s="79"/>
      <c r="H525" s="79"/>
      <c r="I525" s="2"/>
      <c r="J525" s="2"/>
      <c r="L525" s="2"/>
      <c r="M525" s="91">
        <v>801620</v>
      </c>
      <c r="N525" s="81">
        <f t="shared" si="8"/>
        <v>4349</v>
      </c>
      <c r="R525" s="89">
        <v>1488497</v>
      </c>
      <c r="S525" s="79">
        <f t="shared" si="9"/>
        <v>3862</v>
      </c>
    </row>
    <row r="526" spans="1:20">
      <c r="A526" s="13">
        <v>44134</v>
      </c>
      <c r="B526" s="90">
        <v>2301133</v>
      </c>
      <c r="C526" s="79">
        <f t="shared" si="7"/>
        <v>11015</v>
      </c>
      <c r="D526" s="79"/>
      <c r="E526" s="100">
        <f t="shared" si="10"/>
        <v>1.1093706404321835E-2</v>
      </c>
      <c r="F526" s="79"/>
      <c r="G526" s="79"/>
      <c r="H526" s="79"/>
      <c r="I526" s="2"/>
      <c r="J526" s="2"/>
      <c r="L526" s="2"/>
      <c r="M526" s="91">
        <v>807182</v>
      </c>
      <c r="N526" s="81">
        <f t="shared" si="8"/>
        <v>5562</v>
      </c>
      <c r="R526" s="89">
        <v>1493951</v>
      </c>
      <c r="S526" s="79">
        <f t="shared" si="9"/>
        <v>5454</v>
      </c>
    </row>
    <row r="527" spans="1:20">
      <c r="A527" s="13">
        <v>44141</v>
      </c>
      <c r="B527" s="90">
        <v>2304133</v>
      </c>
      <c r="C527" s="79">
        <f t="shared" si="7"/>
        <v>3000</v>
      </c>
      <c r="D527" s="79"/>
      <c r="E527" s="100">
        <f t="shared" si="10"/>
        <v>1.1739718634915212E-2</v>
      </c>
      <c r="F527" s="79"/>
      <c r="G527" s="79"/>
      <c r="H527" s="79"/>
      <c r="I527" s="2"/>
      <c r="J527" s="2"/>
      <c r="L527" s="2"/>
      <c r="M527" s="91">
        <v>807367</v>
      </c>
      <c r="N527" s="81">
        <f t="shared" si="8"/>
        <v>185</v>
      </c>
      <c r="R527" s="89">
        <v>1496766</v>
      </c>
      <c r="S527" s="79">
        <f t="shared" si="9"/>
        <v>2815</v>
      </c>
    </row>
    <row r="528" spans="1:20">
      <c r="A528" s="13">
        <v>44148</v>
      </c>
      <c r="B528" s="90">
        <v>2321848</v>
      </c>
      <c r="C528" s="79">
        <f t="shared" si="7"/>
        <v>17715</v>
      </c>
      <c r="D528" s="79"/>
      <c r="E528" s="100">
        <f t="shared" si="10"/>
        <v>1.7503342598975329E-2</v>
      </c>
      <c r="F528" s="79"/>
      <c r="G528" s="79"/>
      <c r="H528" s="79"/>
      <c r="I528" s="2"/>
      <c r="J528" s="2"/>
      <c r="L528" s="2"/>
      <c r="M528" s="91">
        <v>814110</v>
      </c>
      <c r="N528" s="81">
        <f t="shared" si="8"/>
        <v>6743</v>
      </c>
      <c r="R528" s="89">
        <v>1507737</v>
      </c>
      <c r="S528" s="79">
        <f t="shared" si="9"/>
        <v>10971</v>
      </c>
    </row>
    <row r="529" spans="1:19">
      <c r="A529" s="13">
        <v>44155</v>
      </c>
      <c r="B529" s="90">
        <v>2330076</v>
      </c>
      <c r="C529" s="79">
        <f t="shared" si="7"/>
        <v>8228</v>
      </c>
      <c r="D529" s="79"/>
      <c r="E529" s="100">
        <f t="shared" si="10"/>
        <v>1.7448009229218756E-2</v>
      </c>
      <c r="F529" s="79"/>
      <c r="G529" s="79"/>
      <c r="H529" s="79"/>
      <c r="I529" s="2"/>
      <c r="J529" s="2"/>
      <c r="L529" s="2"/>
      <c r="M529" s="91">
        <v>811851</v>
      </c>
      <c r="N529" s="81">
        <f t="shared" si="8"/>
        <v>-2259</v>
      </c>
      <c r="R529" s="89">
        <v>1518224</v>
      </c>
      <c r="S529" s="79">
        <f t="shared" si="9"/>
        <v>10487</v>
      </c>
    </row>
    <row r="530" spans="1:19">
      <c r="A530" s="13">
        <v>44162</v>
      </c>
      <c r="B530" s="90">
        <v>2339100</v>
      </c>
      <c r="C530" s="79">
        <f t="shared" si="7"/>
        <v>9024</v>
      </c>
      <c r="D530" s="79"/>
      <c r="E530" s="100">
        <f t="shared" si="10"/>
        <v>1.6499263623614976E-2</v>
      </c>
      <c r="F530" s="79"/>
      <c r="G530" s="79"/>
      <c r="H530" s="79"/>
      <c r="I530" s="2"/>
      <c r="J530" s="2"/>
      <c r="L530" s="2"/>
      <c r="M530" s="91">
        <v>816905</v>
      </c>
      <c r="N530" s="81">
        <f t="shared" si="8"/>
        <v>5054</v>
      </c>
      <c r="R530" s="89">
        <v>1522195</v>
      </c>
      <c r="S530" s="79">
        <f t="shared" si="9"/>
        <v>3971</v>
      </c>
    </row>
    <row r="531" spans="1:19">
      <c r="A531" s="13">
        <v>44169</v>
      </c>
      <c r="B531" s="90">
        <v>2336276</v>
      </c>
      <c r="C531" s="82">
        <f t="shared" si="7"/>
        <v>-2824</v>
      </c>
      <c r="D531" s="82"/>
      <c r="E531" s="100">
        <f t="shared" si="10"/>
        <v>1.3950149579039057E-2</v>
      </c>
      <c r="F531" s="82"/>
      <c r="G531" s="82"/>
      <c r="H531" s="82"/>
      <c r="I531" s="2"/>
      <c r="J531" s="2"/>
      <c r="L531" s="2"/>
      <c r="M531" s="91">
        <v>817330</v>
      </c>
      <c r="N531" s="81">
        <f t="shared" si="8"/>
        <v>425</v>
      </c>
      <c r="R531" s="89">
        <v>1518946</v>
      </c>
      <c r="S531" s="79">
        <f t="shared" si="9"/>
        <v>-3249</v>
      </c>
    </row>
    <row r="532" spans="1:19">
      <c r="A532" s="13">
        <v>44176</v>
      </c>
      <c r="B532" s="90">
        <f>M532+R532</f>
        <v>2337684</v>
      </c>
      <c r="C532" s="79">
        <f t="shared" si="7"/>
        <v>1408</v>
      </c>
      <c r="D532" s="79"/>
      <c r="E532" s="100">
        <f t="shared" si="10"/>
        <v>6.8204292442916158E-3</v>
      </c>
      <c r="F532" s="79"/>
      <c r="G532" s="79"/>
      <c r="H532" s="79"/>
      <c r="I532" s="2"/>
      <c r="J532" s="2"/>
      <c r="L532" s="2"/>
      <c r="M532" s="91">
        <v>817425</v>
      </c>
      <c r="N532" s="81">
        <f t="shared" si="8"/>
        <v>95</v>
      </c>
      <c r="R532" s="89">
        <v>1520259</v>
      </c>
      <c r="S532" s="79">
        <f t="shared" si="9"/>
        <v>1313</v>
      </c>
    </row>
    <row r="533" spans="1:19">
      <c r="A533" s="13">
        <v>44183</v>
      </c>
      <c r="B533" s="90">
        <v>2334822</v>
      </c>
      <c r="C533" s="82">
        <f t="shared" si="7"/>
        <v>-2862</v>
      </c>
      <c r="D533" s="82"/>
      <c r="E533" s="100">
        <f t="shared" si="10"/>
        <v>2.0368434334330724E-3</v>
      </c>
      <c r="F533" s="82"/>
      <c r="G533" s="82"/>
      <c r="H533" s="82"/>
      <c r="I533" s="2"/>
      <c r="J533" s="2"/>
      <c r="L533" s="2"/>
      <c r="M533" s="91">
        <v>812514</v>
      </c>
      <c r="N533" s="81">
        <f t="shared" si="8"/>
        <v>-4911</v>
      </c>
      <c r="R533" s="89">
        <v>1522307</v>
      </c>
      <c r="S533" s="79">
        <f t="shared" si="9"/>
        <v>2048</v>
      </c>
    </row>
    <row r="534" spans="1:19">
      <c r="A534" s="13">
        <v>44196</v>
      </c>
      <c r="B534" s="90">
        <v>2353544</v>
      </c>
      <c r="C534" s="79">
        <f t="shared" si="7"/>
        <v>18722</v>
      </c>
      <c r="D534" s="79"/>
      <c r="E534" s="100">
        <f t="shared" si="10"/>
        <v>6.175024582104228E-3</v>
      </c>
      <c r="F534" s="79"/>
      <c r="G534" s="79"/>
      <c r="H534" s="79"/>
      <c r="I534" s="2"/>
      <c r="J534" s="2"/>
      <c r="L534" s="2"/>
      <c r="M534" s="91">
        <v>820881</v>
      </c>
      <c r="N534" s="81">
        <f t="shared" si="8"/>
        <v>8367</v>
      </c>
      <c r="R534" s="89">
        <v>1532663</v>
      </c>
      <c r="S534" s="79">
        <f t="shared" si="9"/>
        <v>10356</v>
      </c>
    </row>
    <row r="535" spans="1:19">
      <c r="A535" s="13">
        <v>44204</v>
      </c>
      <c r="B535" s="90">
        <v>2336746</v>
      </c>
      <c r="C535" s="83">
        <f t="shared" si="7"/>
        <v>-16798</v>
      </c>
      <c r="D535" s="83"/>
      <c r="E535" s="100">
        <f t="shared" si="10"/>
        <v>2.0117486118934578E-4</v>
      </c>
      <c r="F535" s="83"/>
      <c r="G535" s="83"/>
      <c r="H535" s="83"/>
      <c r="I535" s="2"/>
      <c r="J535" s="2"/>
      <c r="L535" s="2"/>
      <c r="M535" s="91">
        <v>818194</v>
      </c>
      <c r="N535" s="84">
        <f t="shared" si="8"/>
        <v>-2687</v>
      </c>
      <c r="R535" s="89">
        <v>1518551</v>
      </c>
      <c r="S535" s="83">
        <f t="shared" si="9"/>
        <v>-14112</v>
      </c>
    </row>
    <row r="536" spans="1:19">
      <c r="A536" s="13">
        <v>44211</v>
      </c>
      <c r="B536" s="90">
        <v>2336015</v>
      </c>
      <c r="C536" s="83">
        <f t="shared" si="7"/>
        <v>-731</v>
      </c>
      <c r="D536" s="83"/>
      <c r="E536" s="100">
        <f t="shared" si="10"/>
        <v>-7.1395449513278952E-4</v>
      </c>
      <c r="F536" s="83"/>
      <c r="G536" s="83"/>
      <c r="H536" s="83"/>
      <c r="I536" s="2"/>
      <c r="J536" s="2"/>
      <c r="L536" s="2"/>
      <c r="M536" s="91">
        <v>815334</v>
      </c>
      <c r="N536" s="84">
        <f t="shared" si="8"/>
        <v>-2860</v>
      </c>
      <c r="R536" s="89">
        <v>1520680</v>
      </c>
      <c r="S536" s="83">
        <f t="shared" si="9"/>
        <v>2129</v>
      </c>
    </row>
    <row r="537" spans="1:19">
      <c r="A537" s="13">
        <v>44218</v>
      </c>
      <c r="B537" s="90">
        <v>2332846</v>
      </c>
      <c r="C537" s="83">
        <f t="shared" si="7"/>
        <v>-3169</v>
      </c>
      <c r="D537" s="83"/>
      <c r="E537" s="100">
        <f t="shared" si="10"/>
        <v>-8.4631719248833535E-4</v>
      </c>
      <c r="F537" s="83"/>
      <c r="G537" s="83"/>
      <c r="H537" s="83"/>
      <c r="I537" s="2"/>
      <c r="J537" s="2"/>
      <c r="L537" s="2"/>
      <c r="M537" s="91">
        <v>816798</v>
      </c>
      <c r="N537" s="84">
        <f t="shared" si="8"/>
        <v>1464</v>
      </c>
      <c r="R537" s="89">
        <v>1516047</v>
      </c>
      <c r="S537" s="83">
        <f t="shared" si="9"/>
        <v>-4633</v>
      </c>
    </row>
    <row r="538" spans="1:19">
      <c r="A538" s="13">
        <v>44225</v>
      </c>
      <c r="B538" s="90">
        <v>2344979</v>
      </c>
      <c r="C538" s="83">
        <f t="shared" si="7"/>
        <v>12133</v>
      </c>
      <c r="D538" s="83"/>
      <c r="E538" s="100">
        <f t="shared" si="10"/>
        <v>-3.6391926388459278E-3</v>
      </c>
      <c r="F538" s="83"/>
      <c r="G538" s="83"/>
      <c r="H538" s="83"/>
      <c r="I538" s="2"/>
      <c r="J538" s="2"/>
      <c r="L538" s="2"/>
      <c r="M538" s="91">
        <v>821963</v>
      </c>
      <c r="N538" s="84">
        <f t="shared" si="8"/>
        <v>5165</v>
      </c>
      <c r="R538" s="89">
        <v>1523016</v>
      </c>
      <c r="S538" s="83">
        <f t="shared" si="9"/>
        <v>6969</v>
      </c>
    </row>
    <row r="539" spans="1:19">
      <c r="A539" s="13">
        <v>44232</v>
      </c>
      <c r="B539" s="90">
        <v>2343720</v>
      </c>
      <c r="C539" s="83">
        <f t="shared" si="7"/>
        <v>-1259</v>
      </c>
      <c r="D539" s="83"/>
      <c r="E539" s="100">
        <f t="shared" si="10"/>
        <v>2.9844921099683062E-3</v>
      </c>
      <c r="F539" s="83"/>
      <c r="G539" s="83"/>
      <c r="H539" s="83"/>
      <c r="I539" s="2"/>
      <c r="J539" s="2"/>
      <c r="L539" s="2"/>
      <c r="M539" s="91">
        <v>822677</v>
      </c>
      <c r="N539" s="84">
        <f t="shared" si="8"/>
        <v>714</v>
      </c>
      <c r="R539" s="89">
        <v>1521043</v>
      </c>
      <c r="S539" s="83">
        <f t="shared" si="9"/>
        <v>-1973</v>
      </c>
    </row>
    <row r="540" spans="1:19">
      <c r="A540" s="41">
        <v>44239</v>
      </c>
      <c r="B540" s="90">
        <v>2353384</v>
      </c>
      <c r="C540" s="83">
        <f t="shared" si="7"/>
        <v>9664</v>
      </c>
      <c r="D540" s="83"/>
      <c r="E540" s="100">
        <f t="shared" si="10"/>
        <v>7.4353118451722273E-3</v>
      </c>
      <c r="F540" s="83"/>
      <c r="G540" s="83"/>
      <c r="H540" s="83"/>
      <c r="I540" s="2"/>
      <c r="J540" s="2"/>
      <c r="L540" s="2"/>
      <c r="M540" s="91">
        <v>827522</v>
      </c>
      <c r="N540" s="84">
        <f t="shared" si="8"/>
        <v>4845</v>
      </c>
      <c r="R540" s="89">
        <v>1525862</v>
      </c>
      <c r="S540" s="83">
        <f t="shared" si="9"/>
        <v>4819</v>
      </c>
    </row>
    <row r="541" spans="1:19">
      <c r="A541" s="41">
        <v>44246</v>
      </c>
      <c r="B541" s="90">
        <v>2357360</v>
      </c>
      <c r="C541" s="83">
        <f t="shared" si="7"/>
        <v>3976</v>
      </c>
      <c r="D541" s="83"/>
      <c r="E541" s="100">
        <f t="shared" si="10"/>
        <v>1.0508194711524036E-2</v>
      </c>
      <c r="F541" s="83"/>
      <c r="G541" s="83"/>
      <c r="H541" s="83"/>
      <c r="I541" s="2"/>
      <c r="J541" s="2"/>
      <c r="L541" s="2"/>
      <c r="M541" s="91">
        <v>823847</v>
      </c>
      <c r="N541" s="84">
        <f t="shared" si="8"/>
        <v>-3675</v>
      </c>
      <c r="R541" s="89">
        <v>1533512</v>
      </c>
      <c r="S541" s="83">
        <f t="shared" si="9"/>
        <v>7650</v>
      </c>
    </row>
    <row r="542" spans="1:19">
      <c r="A542" s="85">
        <v>44253</v>
      </c>
      <c r="B542" s="90">
        <v>2370385</v>
      </c>
      <c r="C542" s="83">
        <f t="shared" si="7"/>
        <v>13025</v>
      </c>
      <c r="D542" s="83"/>
      <c r="E542" s="100">
        <f t="shared" si="10"/>
        <v>1.0834212161388225E-2</v>
      </c>
      <c r="F542" s="83"/>
      <c r="G542" s="83"/>
      <c r="H542" s="83"/>
      <c r="I542" s="2"/>
      <c r="J542" s="2"/>
      <c r="L542" s="2"/>
      <c r="M542" s="91">
        <v>829538</v>
      </c>
      <c r="N542" s="84">
        <f t="shared" si="8"/>
        <v>5691</v>
      </c>
      <c r="R542" s="89">
        <v>1540847</v>
      </c>
      <c r="S542" s="83">
        <f t="shared" si="9"/>
        <v>7335</v>
      </c>
    </row>
    <row r="543" spans="1:19">
      <c r="A543" s="41">
        <v>44260</v>
      </c>
      <c r="B543" s="90">
        <v>2371806</v>
      </c>
      <c r="C543" s="83">
        <f t="shared" si="7"/>
        <v>1421</v>
      </c>
      <c r="D543" s="83"/>
      <c r="E543" s="100">
        <f t="shared" si="10"/>
        <v>1.1983513388971379E-2</v>
      </c>
      <c r="F543" s="83"/>
      <c r="G543" s="83"/>
      <c r="H543" s="83"/>
      <c r="I543" s="2"/>
      <c r="J543" s="2"/>
      <c r="L543" s="2"/>
      <c r="M543" s="91">
        <v>830003</v>
      </c>
      <c r="N543" s="84">
        <f t="shared" si="8"/>
        <v>465</v>
      </c>
      <c r="R543" s="89">
        <v>1541802</v>
      </c>
      <c r="S543" s="83">
        <f t="shared" si="9"/>
        <v>955</v>
      </c>
    </row>
    <row r="544" spans="1:19">
      <c r="A544" s="85">
        <v>44267</v>
      </c>
      <c r="B544" s="90">
        <v>2384180</v>
      </c>
      <c r="C544" s="83">
        <f t="shared" si="7"/>
        <v>12374</v>
      </c>
      <c r="D544" s="83"/>
      <c r="E544" s="100">
        <f t="shared" si="10"/>
        <v>1.308583724543041E-2</v>
      </c>
      <c r="F544" s="83"/>
      <c r="G544" s="83"/>
      <c r="H544" s="83"/>
      <c r="I544" s="2"/>
      <c r="J544" s="2"/>
      <c r="L544" s="2"/>
      <c r="M544" s="91">
        <v>834843</v>
      </c>
      <c r="N544" s="84">
        <f t="shared" si="8"/>
        <v>4840</v>
      </c>
      <c r="R544" s="89">
        <v>1549336</v>
      </c>
      <c r="S544" s="83">
        <f t="shared" si="9"/>
        <v>7534</v>
      </c>
    </row>
    <row r="545" spans="1:19">
      <c r="A545" s="13">
        <v>44274</v>
      </c>
      <c r="B545" s="90">
        <v>2393005</v>
      </c>
      <c r="C545" s="83">
        <f t="shared" si="7"/>
        <v>8825</v>
      </c>
      <c r="D545" s="83"/>
      <c r="E545" s="100">
        <f t="shared" si="10"/>
        <v>1.5120728272304611E-2</v>
      </c>
      <c r="F545" s="83"/>
      <c r="G545" s="83"/>
      <c r="H545" s="83"/>
      <c r="I545" s="2"/>
      <c r="J545" s="2"/>
      <c r="L545" s="2"/>
      <c r="M545" s="91">
        <v>833837</v>
      </c>
      <c r="N545" s="84">
        <f t="shared" si="8"/>
        <v>-1006</v>
      </c>
      <c r="R545" s="89">
        <v>1559167</v>
      </c>
      <c r="S545" s="83">
        <f t="shared" si="9"/>
        <v>9831</v>
      </c>
    </row>
    <row r="546" spans="1:19">
      <c r="A546" s="13">
        <v>44281</v>
      </c>
      <c r="B546" s="90">
        <v>2402096</v>
      </c>
      <c r="C546" s="83">
        <f t="shared" si="7"/>
        <v>9091</v>
      </c>
      <c r="D546" s="83"/>
      <c r="E546" s="100">
        <f t="shared" si="10"/>
        <v>1.3377995557683667E-2</v>
      </c>
      <c r="F546" s="83"/>
      <c r="G546" s="83"/>
      <c r="H546" s="83"/>
      <c r="I546" s="2"/>
      <c r="J546" s="2"/>
      <c r="L546" s="2"/>
      <c r="M546" s="91">
        <v>840622</v>
      </c>
      <c r="N546" s="84">
        <f t="shared" si="8"/>
        <v>6785</v>
      </c>
      <c r="R546" s="89">
        <v>1561474</v>
      </c>
      <c r="S546" s="83">
        <f t="shared" si="9"/>
        <v>2307</v>
      </c>
    </row>
    <row r="547" spans="1:19">
      <c r="A547" s="13">
        <v>44288</v>
      </c>
      <c r="B547" s="90">
        <v>2412285</v>
      </c>
      <c r="C547" s="83">
        <f t="shared" si="7"/>
        <v>10189</v>
      </c>
      <c r="D547" s="83"/>
      <c r="E547" s="100">
        <f t="shared" si="10"/>
        <v>1.706674154631534E-2</v>
      </c>
      <c r="F547" s="83"/>
      <c r="G547" s="83"/>
      <c r="H547" s="83"/>
      <c r="I547" s="2"/>
      <c r="J547" s="2"/>
      <c r="L547" s="2"/>
      <c r="M547" s="91">
        <v>846183</v>
      </c>
      <c r="N547" s="84">
        <f t="shared" si="8"/>
        <v>5561</v>
      </c>
      <c r="R547" s="89">
        <v>1566101</v>
      </c>
      <c r="S547" s="83">
        <f t="shared" si="9"/>
        <v>4627</v>
      </c>
    </row>
    <row r="548" spans="1:19">
      <c r="A548" s="7">
        <v>44295</v>
      </c>
      <c r="B548" s="90">
        <v>2413509.79</v>
      </c>
      <c r="C548" s="83">
        <f t="shared" si="7"/>
        <v>1224.7900000000373</v>
      </c>
      <c r="D548" s="83"/>
      <c r="E548" s="100">
        <f t="shared" si="10"/>
        <v>1.2301835431888548E-2</v>
      </c>
      <c r="F548" s="83"/>
      <c r="G548" s="83"/>
      <c r="H548" s="83"/>
      <c r="M548" s="91">
        <v>847162</v>
      </c>
      <c r="N548" s="84">
        <f t="shared" si="8"/>
        <v>979</v>
      </c>
      <c r="R548" s="89">
        <v>1566346</v>
      </c>
      <c r="S548" s="83">
        <f t="shared" si="9"/>
        <v>245</v>
      </c>
    </row>
    <row r="549" spans="1:19">
      <c r="A549" s="13">
        <v>44302</v>
      </c>
      <c r="B549" s="90">
        <v>2413889</v>
      </c>
      <c r="C549" s="83">
        <f t="shared" si="7"/>
        <v>379.20999999996275</v>
      </c>
      <c r="D549" s="83"/>
      <c r="E549" s="100">
        <f t="shared" si="10"/>
        <v>8.7271025342613162E-3</v>
      </c>
      <c r="F549" s="83"/>
      <c r="G549" s="83"/>
      <c r="H549" s="83"/>
      <c r="I549" s="2"/>
      <c r="J549" s="2"/>
      <c r="L549" s="2"/>
      <c r="M549" s="91">
        <v>842389</v>
      </c>
      <c r="N549" s="84">
        <f t="shared" si="8"/>
        <v>-4773</v>
      </c>
      <c r="R549" s="89">
        <v>1571499</v>
      </c>
      <c r="S549" s="83">
        <f t="shared" si="9"/>
        <v>5153</v>
      </c>
    </row>
    <row r="550" spans="1:19">
      <c r="A550" s="13">
        <v>44308</v>
      </c>
      <c r="B550" s="90">
        <v>2409707</v>
      </c>
      <c r="C550" s="83">
        <f t="shared" si="7"/>
        <v>-4182</v>
      </c>
      <c r="D550" s="83"/>
      <c r="E550" s="100">
        <f t="shared" si="10"/>
        <v>3.1684828583037482E-3</v>
      </c>
      <c r="F550" s="83"/>
      <c r="G550" s="83"/>
      <c r="H550" s="83"/>
      <c r="I550" s="2"/>
      <c r="J550" s="2"/>
      <c r="L550" s="2"/>
      <c r="M550" s="91">
        <v>844732</v>
      </c>
      <c r="N550" s="84">
        <f t="shared" si="8"/>
        <v>2343</v>
      </c>
      <c r="R550" s="89">
        <v>1564974</v>
      </c>
      <c r="S550" s="83">
        <f t="shared" si="9"/>
        <v>-6525</v>
      </c>
    </row>
    <row r="551" spans="1:19">
      <c r="A551" s="13">
        <v>44316</v>
      </c>
      <c r="B551" s="90">
        <v>2425097</v>
      </c>
      <c r="C551" s="83">
        <f t="shared" si="7"/>
        <v>15390</v>
      </c>
      <c r="D551" s="83"/>
      <c r="E551" s="100">
        <f t="shared" si="10"/>
        <v>5.3111469001382505E-3</v>
      </c>
      <c r="F551" s="83"/>
      <c r="G551" s="83"/>
      <c r="H551" s="83"/>
      <c r="I551" s="2"/>
      <c r="J551" s="2"/>
      <c r="L551" s="2"/>
      <c r="M551" s="91">
        <v>849167</v>
      </c>
      <c r="N551" s="84">
        <f t="shared" si="8"/>
        <v>4435</v>
      </c>
      <c r="R551" s="89">
        <v>1575930</v>
      </c>
      <c r="S551" s="83">
        <f t="shared" si="9"/>
        <v>10956</v>
      </c>
    </row>
    <row r="552" spans="1:19">
      <c r="A552" s="7">
        <v>44323</v>
      </c>
      <c r="B552" s="95">
        <v>2410151</v>
      </c>
      <c r="C552" s="83">
        <f t="shared" si="7"/>
        <v>-14946</v>
      </c>
      <c r="D552" s="83"/>
      <c r="E552" s="100">
        <f t="shared" si="10"/>
        <v>-1.3916620574387798E-3</v>
      </c>
      <c r="F552" s="83"/>
      <c r="G552" s="83"/>
      <c r="H552" s="83"/>
      <c r="M552" s="10">
        <v>841909</v>
      </c>
      <c r="N552" s="84">
        <f t="shared" si="8"/>
        <v>-7258</v>
      </c>
      <c r="R552" s="89">
        <v>1568241</v>
      </c>
      <c r="S552" s="83">
        <f t="shared" si="9"/>
        <v>-7689</v>
      </c>
    </row>
    <row r="553" spans="1:19">
      <c r="A553" s="7">
        <v>44330</v>
      </c>
      <c r="B553" s="96">
        <v>2397170</v>
      </c>
      <c r="C553" s="83">
        <f t="shared" si="7"/>
        <v>-12981</v>
      </c>
      <c r="D553" s="83"/>
      <c r="E553" s="100">
        <f t="shared" si="10"/>
        <v>-6.9261676903950428E-3</v>
      </c>
      <c r="F553" s="83"/>
      <c r="G553" s="83"/>
      <c r="H553" s="83"/>
      <c r="M553" s="91">
        <v>835563</v>
      </c>
      <c r="N553" s="84">
        <f t="shared" si="8"/>
        <v>-6346</v>
      </c>
      <c r="R553" s="89">
        <v>1561606</v>
      </c>
      <c r="S553" s="83">
        <f t="shared" si="9"/>
        <v>-6635</v>
      </c>
    </row>
    <row r="554" spans="1:19">
      <c r="A554" s="7">
        <v>44337</v>
      </c>
      <c r="B554" s="96">
        <v>2398717</v>
      </c>
      <c r="C554" s="83">
        <f t="shared" si="7"/>
        <v>1547</v>
      </c>
      <c r="D554" s="83"/>
      <c r="E554" s="100">
        <f t="shared" si="10"/>
        <v>-4.5607204527355399E-3</v>
      </c>
      <c r="F554" s="83"/>
      <c r="G554" s="83"/>
      <c r="H554" s="83"/>
      <c r="M554" s="91">
        <v>838757</v>
      </c>
      <c r="N554" s="84">
        <f t="shared" si="8"/>
        <v>3194</v>
      </c>
      <c r="R554" s="89">
        <v>1559960</v>
      </c>
      <c r="S554" s="83">
        <f t="shared" si="9"/>
        <v>-1646</v>
      </c>
    </row>
    <row r="555" spans="1:19">
      <c r="A555" s="7">
        <v>44344</v>
      </c>
      <c r="B555" s="97">
        <v>2419326</v>
      </c>
      <c r="C555" s="83">
        <f t="shared" si="7"/>
        <v>20609</v>
      </c>
      <c r="D555" s="83"/>
      <c r="E555" s="100">
        <f t="shared" si="10"/>
        <v>-2.3796986264879301E-3</v>
      </c>
      <c r="F555" s="83"/>
      <c r="G555" s="83"/>
      <c r="H555" s="83"/>
      <c r="M555" s="91">
        <v>848693</v>
      </c>
      <c r="N555" s="84">
        <f t="shared" si="8"/>
        <v>9936</v>
      </c>
      <c r="R555" s="89">
        <v>1570632</v>
      </c>
      <c r="S555" s="83">
        <f t="shared" si="9"/>
        <v>10672</v>
      </c>
    </row>
    <row r="556" spans="1:19">
      <c r="A556" s="7">
        <v>44351</v>
      </c>
      <c r="B556" s="97">
        <v>2429801</v>
      </c>
      <c r="C556" s="83">
        <f t="shared" si="7"/>
        <v>10475</v>
      </c>
      <c r="D556" s="83"/>
      <c r="E556" s="100">
        <f t="shared" si="10"/>
        <v>8.1530161388228377E-3</v>
      </c>
      <c r="F556" s="83"/>
      <c r="G556" s="83"/>
      <c r="H556" s="83"/>
      <c r="M556" s="91">
        <v>853610</v>
      </c>
      <c r="N556" s="84">
        <f t="shared" si="8"/>
        <v>4917</v>
      </c>
      <c r="R556" s="89">
        <v>1576191</v>
      </c>
      <c r="S556" s="83">
        <f t="shared" si="9"/>
        <v>5559</v>
      </c>
    </row>
    <row r="557" spans="1:19">
      <c r="A557" s="7">
        <v>44358</v>
      </c>
      <c r="B557" s="98">
        <v>2443999</v>
      </c>
      <c r="C557" s="83">
        <f t="shared" si="7"/>
        <v>14198</v>
      </c>
      <c r="D557" s="83"/>
      <c r="E557" s="100">
        <f t="shared" si="10"/>
        <v>1.9535118493890714E-2</v>
      </c>
      <c r="F557" s="83"/>
      <c r="G557" s="83"/>
      <c r="H557" s="83"/>
      <c r="M557" s="91">
        <v>859992</v>
      </c>
      <c r="N557" s="84">
        <f t="shared" si="8"/>
        <v>6382</v>
      </c>
      <c r="R557" s="89">
        <v>1584006</v>
      </c>
      <c r="S557" s="83">
        <f t="shared" si="9"/>
        <v>7815</v>
      </c>
    </row>
    <row r="558" spans="1:19">
      <c r="A558" s="7">
        <v>44365</v>
      </c>
      <c r="B558" s="10">
        <v>2446387</v>
      </c>
      <c r="C558" s="83">
        <f t="shared" si="7"/>
        <v>2388</v>
      </c>
      <c r="D558" s="83"/>
      <c r="E558" s="100">
        <f t="shared" si="10"/>
        <v>1.9873123840786554E-2</v>
      </c>
      <c r="F558" s="83"/>
      <c r="G558" s="83"/>
      <c r="H558" s="83"/>
      <c r="M558" s="91">
        <v>859239</v>
      </c>
      <c r="N558" s="84">
        <f t="shared" si="8"/>
        <v>-753</v>
      </c>
      <c r="R558" s="89">
        <v>1587148</v>
      </c>
      <c r="S558" s="83">
        <f t="shared" si="9"/>
        <v>3142</v>
      </c>
    </row>
    <row r="559" spans="1:19">
      <c r="A559" s="7">
        <v>44372</v>
      </c>
      <c r="B559" s="101">
        <v>2456197</v>
      </c>
      <c r="C559" s="83">
        <f t="shared" si="7"/>
        <v>9810</v>
      </c>
      <c r="D559" s="83"/>
      <c r="E559" s="100">
        <f t="shared" si="10"/>
        <v>1.5240194996457691E-2</v>
      </c>
      <c r="F559" s="83"/>
      <c r="G559" s="83"/>
      <c r="H559" s="83"/>
      <c r="M559" s="91">
        <v>867528</v>
      </c>
      <c r="N559" s="84">
        <f t="shared" si="8"/>
        <v>8289</v>
      </c>
      <c r="R559" s="89">
        <v>1588668</v>
      </c>
      <c r="S559" s="83">
        <f t="shared" si="9"/>
        <v>1520</v>
      </c>
    </row>
    <row r="560" spans="1:19">
      <c r="A560" s="7">
        <v>44379</v>
      </c>
      <c r="B560" s="102">
        <v>2473565</v>
      </c>
      <c r="C560" s="83">
        <f t="shared" si="7"/>
        <v>17368</v>
      </c>
      <c r="D560" s="83"/>
      <c r="E560" s="100">
        <f t="shared" si="10"/>
        <v>1.8011351546896228E-2</v>
      </c>
      <c r="F560" s="83"/>
      <c r="G560" s="83"/>
      <c r="H560" s="83"/>
      <c r="M560" s="123">
        <v>874228</v>
      </c>
      <c r="N560" s="84">
        <f t="shared" si="8"/>
        <v>6700</v>
      </c>
      <c r="R560" s="89">
        <v>1599366</v>
      </c>
      <c r="S560" s="83">
        <f t="shared" si="9"/>
        <v>10698</v>
      </c>
    </row>
    <row r="561" spans="1:19">
      <c r="A561" s="7">
        <v>44386</v>
      </c>
      <c r="B561" s="103">
        <v>2479949</v>
      </c>
      <c r="C561" s="83">
        <f t="shared" si="7"/>
        <v>6384</v>
      </c>
      <c r="D561" s="83"/>
      <c r="E561" s="100">
        <f t="shared" si="10"/>
        <v>1.4709498653641019E-2</v>
      </c>
      <c r="F561" s="83"/>
      <c r="G561" s="83"/>
      <c r="H561" s="83"/>
      <c r="M561" s="123">
        <v>877623</v>
      </c>
      <c r="N561" s="84">
        <f t="shared" si="8"/>
        <v>3395</v>
      </c>
      <c r="R561" s="89">
        <v>1602325</v>
      </c>
      <c r="S561" s="83">
        <f t="shared" si="9"/>
        <v>2959</v>
      </c>
    </row>
    <row r="562" spans="1:19">
      <c r="A562" s="7">
        <v>44393</v>
      </c>
      <c r="B562" s="104">
        <v>2486743</v>
      </c>
      <c r="C562" s="83">
        <f t="shared" si="7"/>
        <v>6794</v>
      </c>
      <c r="D562" s="83"/>
      <c r="E562" s="100">
        <f t="shared" si="10"/>
        <v>1.6496163526048824E-2</v>
      </c>
      <c r="F562" s="83"/>
      <c r="G562" s="83"/>
      <c r="H562" s="83"/>
      <c r="M562" s="123">
        <v>875709</v>
      </c>
      <c r="N562" s="84">
        <f t="shared" si="8"/>
        <v>-1914</v>
      </c>
      <c r="R562" s="89">
        <v>1611033</v>
      </c>
      <c r="S562" s="83">
        <f t="shared" si="9"/>
        <v>8708</v>
      </c>
    </row>
    <row r="563" spans="1:19">
      <c r="A563" s="7">
        <v>44396</v>
      </c>
      <c r="B563" s="104">
        <v>2482276</v>
      </c>
      <c r="C563" s="83">
        <f>B563-B562</f>
        <v>-4467</v>
      </c>
      <c r="D563" s="83"/>
      <c r="E563" s="100">
        <f t="shared" si="10"/>
        <v>1.061763368329169E-2</v>
      </c>
      <c r="F563" s="83"/>
      <c r="G563" s="83"/>
      <c r="H563" s="83"/>
      <c r="M563" s="123">
        <v>879957</v>
      </c>
      <c r="N563" s="84">
        <f t="shared" si="8"/>
        <v>4248</v>
      </c>
      <c r="R563" s="89">
        <v>1602319</v>
      </c>
      <c r="S563" s="83">
        <f t="shared" si="9"/>
        <v>-8714</v>
      </c>
    </row>
    <row r="564" spans="1:19">
      <c r="A564" s="7">
        <v>44407</v>
      </c>
      <c r="B564" s="104">
        <v>2490414</v>
      </c>
      <c r="C564" s="83">
        <f>B564-B563</f>
        <v>8138</v>
      </c>
      <c r="D564" s="83"/>
      <c r="E564" s="100">
        <f t="shared" si="10"/>
        <v>6.8116261347488339E-3</v>
      </c>
      <c r="F564" s="83"/>
      <c r="G564" s="83"/>
      <c r="H564" s="83"/>
      <c r="M564" s="123">
        <v>887258</v>
      </c>
      <c r="N564" s="84">
        <f t="shared" si="8"/>
        <v>7301</v>
      </c>
      <c r="R564" s="89">
        <v>1603156</v>
      </c>
      <c r="S564" s="83">
        <f t="shared" si="9"/>
        <v>837</v>
      </c>
    </row>
    <row r="565" spans="1:19">
      <c r="A565" s="7">
        <v>44414</v>
      </c>
      <c r="B565" s="104">
        <v>2493262</v>
      </c>
      <c r="C565" s="83">
        <f>B565-B564</f>
        <v>2848</v>
      </c>
      <c r="D565" s="83"/>
      <c r="E565" s="100">
        <f t="shared" si="10"/>
        <v>5.3682555568683064E-3</v>
      </c>
      <c r="F565" s="83"/>
      <c r="G565" s="83"/>
      <c r="H565" s="83"/>
      <c r="M565" s="123">
        <v>888746</v>
      </c>
      <c r="N565" s="84">
        <f t="shared" si="8"/>
        <v>1488</v>
      </c>
      <c r="R565" s="89">
        <v>1604516</v>
      </c>
      <c r="S565" s="83">
        <f t="shared" si="9"/>
        <v>1360</v>
      </c>
    </row>
    <row r="566" spans="1:19">
      <c r="A566" s="125">
        <v>44421</v>
      </c>
      <c r="B566" s="104">
        <v>2504876</v>
      </c>
      <c r="C566" s="83">
        <f t="shared" ref="C566:C629" si="11">B566-B565</f>
        <v>11614</v>
      </c>
      <c r="D566" s="83"/>
      <c r="E566" s="100">
        <f t="shared" si="10"/>
        <v>7.2918673139926405E-3</v>
      </c>
      <c r="F566" s="83"/>
      <c r="G566" s="83"/>
      <c r="H566" s="83"/>
      <c r="M566" s="123" t="s">
        <v>478</v>
      </c>
      <c r="N566" s="84">
        <f t="shared" si="8"/>
        <v>-887849.88699999999</v>
      </c>
      <c r="R566" s="124" t="s">
        <v>572</v>
      </c>
      <c r="S566" s="83" t="e">
        <f t="shared" si="9"/>
        <v>#VALUE!</v>
      </c>
    </row>
    <row r="567" spans="1:19">
      <c r="A567" s="125">
        <v>44428</v>
      </c>
      <c r="B567" s="104">
        <v>2511662</v>
      </c>
      <c r="C567" s="83">
        <f t="shared" si="11"/>
        <v>6786</v>
      </c>
      <c r="D567" s="83"/>
      <c r="E567" s="100">
        <f t="shared" si="10"/>
        <v>1.1838329017401771E-2</v>
      </c>
      <c r="F567" s="83"/>
      <c r="G567" s="83"/>
      <c r="H567" s="83"/>
      <c r="M567" s="123" t="s">
        <v>479</v>
      </c>
      <c r="N567" s="84">
        <f t="shared" si="8"/>
        <v>-2.9540000000000646</v>
      </c>
      <c r="R567" s="124" t="s">
        <v>573</v>
      </c>
      <c r="S567" s="83" t="e">
        <f t="shared" si="9"/>
        <v>#VALUE!</v>
      </c>
    </row>
    <row r="568" spans="1:19">
      <c r="A568" s="125">
        <v>44435</v>
      </c>
      <c r="B568" s="104">
        <v>2532347</v>
      </c>
      <c r="C568" s="83">
        <f t="shared" si="11"/>
        <v>20685</v>
      </c>
      <c r="D568" s="83"/>
      <c r="E568" s="100">
        <f t="shared" si="10"/>
        <v>1.6837762717363459E-2</v>
      </c>
      <c r="F568" s="83"/>
      <c r="G568" s="83"/>
      <c r="H568" s="83"/>
      <c r="M568" s="123" t="s">
        <v>480</v>
      </c>
      <c r="N568" s="84">
        <f t="shared" si="8"/>
        <v>9.4350000000000591</v>
      </c>
      <c r="R568" s="124" t="s">
        <v>574</v>
      </c>
      <c r="S568" s="83" t="e">
        <f t="shared" si="9"/>
        <v>#VALUE!</v>
      </c>
    </row>
    <row r="569" spans="1:19">
      <c r="A569" s="125">
        <v>44442</v>
      </c>
      <c r="B569" s="104">
        <v>2534913</v>
      </c>
      <c r="C569" s="83">
        <f t="shared" si="11"/>
        <v>2566</v>
      </c>
      <c r="D569" s="83"/>
      <c r="E569" s="100">
        <f t="shared" si="10"/>
        <v>1.6705424460004604E-2</v>
      </c>
      <c r="F569" s="83"/>
      <c r="G569" s="83"/>
      <c r="H569" s="83"/>
      <c r="M569" s="123" t="s">
        <v>481</v>
      </c>
      <c r="N569" s="84">
        <f t="shared" si="8"/>
        <v>5.0480000000000018</v>
      </c>
      <c r="R569" s="124" t="s">
        <v>575</v>
      </c>
      <c r="S569" s="83" t="e">
        <f t="shared" si="9"/>
        <v>#VALUE!</v>
      </c>
    </row>
    <row r="570" spans="1:19">
      <c r="A570" s="125">
        <v>44449</v>
      </c>
      <c r="B570" s="104" t="s">
        <v>388</v>
      </c>
      <c r="C570" s="83" t="e">
        <f t="shared" si="11"/>
        <v>#VALUE!</v>
      </c>
      <c r="D570" s="100" t="e">
        <f>(B570-B519)/B519</f>
        <v>#VALUE!</v>
      </c>
      <c r="E570" s="100" t="e">
        <f t="shared" si="10"/>
        <v>#VALUE!</v>
      </c>
      <c r="F570" s="83"/>
      <c r="G570" s="83"/>
      <c r="H570" s="83"/>
      <c r="M570" s="123" t="s">
        <v>482</v>
      </c>
      <c r="N570" s="84">
        <f t="shared" si="8"/>
        <v>5.9899999999998954</v>
      </c>
      <c r="R570" s="124" t="s">
        <v>576</v>
      </c>
      <c r="S570" s="83" t="e">
        <f t="shared" si="9"/>
        <v>#VALUE!</v>
      </c>
    </row>
    <row r="571" spans="1:19">
      <c r="A571" s="125">
        <v>44456</v>
      </c>
      <c r="B571" s="104" t="s">
        <v>389</v>
      </c>
      <c r="C571" s="83" t="e">
        <f t="shared" si="11"/>
        <v>#VALUE!</v>
      </c>
      <c r="D571" s="100" t="e">
        <f t="shared" ref="D571:D634" si="12">(B571-B520)/B520</f>
        <v>#VALUE!</v>
      </c>
      <c r="E571" s="100" t="e">
        <f t="shared" si="10"/>
        <v>#VALUE!</v>
      </c>
      <c r="F571" s="83"/>
      <c r="G571" s="83"/>
      <c r="H571" s="83"/>
      <c r="M571" s="123" t="s">
        <v>483</v>
      </c>
      <c r="N571" s="84">
        <f t="shared" si="8"/>
        <v>-2.5649999999999409</v>
      </c>
      <c r="R571" s="124" t="s">
        <v>577</v>
      </c>
      <c r="S571" s="83" t="e">
        <f t="shared" si="9"/>
        <v>#VALUE!</v>
      </c>
    </row>
    <row r="572" spans="1:19">
      <c r="A572" s="125">
        <v>44463</v>
      </c>
      <c r="B572" s="104" t="s">
        <v>390</v>
      </c>
      <c r="C572" s="83" t="e">
        <f t="shared" si="11"/>
        <v>#VALUE!</v>
      </c>
      <c r="D572" s="100" t="e">
        <f t="shared" si="12"/>
        <v>#VALUE!</v>
      </c>
      <c r="E572" s="100" t="e">
        <f t="shared" si="10"/>
        <v>#VALUE!</v>
      </c>
      <c r="F572" s="83"/>
      <c r="G572" s="83"/>
      <c r="H572" s="83"/>
      <c r="M572" s="123" t="s">
        <v>484</v>
      </c>
      <c r="N572" s="84">
        <f t="shared" si="8"/>
        <v>6.9900000000000091</v>
      </c>
      <c r="R572" s="124" t="s">
        <v>578</v>
      </c>
      <c r="S572" s="83" t="e">
        <f t="shared" si="9"/>
        <v>#VALUE!</v>
      </c>
    </row>
    <row r="573" spans="1:19">
      <c r="A573" s="125">
        <v>44470</v>
      </c>
      <c r="B573" s="104" t="s">
        <v>391</v>
      </c>
      <c r="C573" s="83" t="e">
        <f t="shared" si="11"/>
        <v>#VALUE!</v>
      </c>
      <c r="D573" s="100" t="e">
        <f t="shared" si="12"/>
        <v>#VALUE!</v>
      </c>
      <c r="E573" s="100" t="e">
        <f t="shared" si="10"/>
        <v>#VALUE!</v>
      </c>
      <c r="F573" s="83"/>
      <c r="G573" s="83"/>
      <c r="H573" s="83"/>
      <c r="M573" s="123" t="s">
        <v>485</v>
      </c>
      <c r="N573" s="84">
        <f t="shared" si="8"/>
        <v>5.1509999999999536</v>
      </c>
      <c r="R573" s="124" t="s">
        <v>579</v>
      </c>
      <c r="S573" s="83" t="e">
        <f t="shared" si="9"/>
        <v>#VALUE!</v>
      </c>
    </row>
    <row r="574" spans="1:19">
      <c r="A574" s="125">
        <v>44477</v>
      </c>
      <c r="B574" s="104" t="s">
        <v>392</v>
      </c>
      <c r="C574" s="83" t="e">
        <f t="shared" si="11"/>
        <v>#VALUE!</v>
      </c>
      <c r="D574" s="100" t="e">
        <f t="shared" si="12"/>
        <v>#VALUE!</v>
      </c>
      <c r="E574" s="100" t="e">
        <f t="shared" si="10"/>
        <v>#VALUE!</v>
      </c>
      <c r="F574" s="83"/>
      <c r="G574" s="83"/>
      <c r="H574" s="83"/>
      <c r="M574" s="123" t="s">
        <v>486</v>
      </c>
      <c r="N574" s="84">
        <f t="shared" si="8"/>
        <v>-0.83699999999998909</v>
      </c>
      <c r="R574" s="124" t="s">
        <v>580</v>
      </c>
      <c r="S574" s="83" t="e">
        <f t="shared" si="9"/>
        <v>#VALUE!</v>
      </c>
    </row>
    <row r="575" spans="1:19">
      <c r="A575" s="125">
        <v>44484</v>
      </c>
      <c r="B575" s="104" t="s">
        <v>393</v>
      </c>
      <c r="C575" s="83" t="e">
        <f t="shared" si="11"/>
        <v>#VALUE!</v>
      </c>
      <c r="D575" s="100" t="e">
        <f t="shared" si="12"/>
        <v>#VALUE!</v>
      </c>
      <c r="E575" s="100" t="e">
        <f t="shared" si="10"/>
        <v>#VALUE!</v>
      </c>
      <c r="F575" s="83"/>
      <c r="G575" s="83"/>
      <c r="H575" s="83"/>
      <c r="M575" s="123" t="s">
        <v>487</v>
      </c>
      <c r="N575" s="84">
        <f t="shared" si="8"/>
        <v>-0.83199999999999363</v>
      </c>
      <c r="R575" s="124" t="s">
        <v>581</v>
      </c>
      <c r="S575" s="83" t="e">
        <f t="shared" si="9"/>
        <v>#VALUE!</v>
      </c>
    </row>
    <row r="576" spans="1:19">
      <c r="A576" s="125">
        <v>44491</v>
      </c>
      <c r="B576" s="104" t="s">
        <v>394</v>
      </c>
      <c r="C576" s="83" t="e">
        <f t="shared" si="11"/>
        <v>#VALUE!</v>
      </c>
      <c r="D576" s="100" t="e">
        <f t="shared" si="12"/>
        <v>#VALUE!</v>
      </c>
      <c r="E576" s="100" t="e">
        <f t="shared" si="10"/>
        <v>#VALUE!</v>
      </c>
      <c r="F576" s="83"/>
      <c r="G576" s="83"/>
      <c r="H576" s="83"/>
      <c r="M576" s="123" t="s">
        <v>488</v>
      </c>
      <c r="N576" s="84">
        <f t="shared" si="8"/>
        <v>3.7390000000000327</v>
      </c>
      <c r="R576" s="124" t="s">
        <v>582</v>
      </c>
      <c r="S576" s="83" t="e">
        <f t="shared" si="9"/>
        <v>#VALUE!</v>
      </c>
    </row>
    <row r="577" spans="1:19">
      <c r="A577" s="125">
        <v>44497</v>
      </c>
      <c r="B577" s="104" t="s">
        <v>395</v>
      </c>
      <c r="C577" s="83" t="e">
        <f t="shared" si="11"/>
        <v>#VALUE!</v>
      </c>
      <c r="D577" s="100" t="e">
        <f t="shared" si="12"/>
        <v>#VALUE!</v>
      </c>
      <c r="E577" s="100" t="e">
        <f t="shared" si="10"/>
        <v>#VALUE!</v>
      </c>
      <c r="F577" s="83"/>
      <c r="G577" s="83"/>
      <c r="H577" s="83"/>
      <c r="M577" s="123" t="s">
        <v>489</v>
      </c>
      <c r="N577" s="84">
        <f t="shared" si="8"/>
        <v>6.3070000000000164</v>
      </c>
      <c r="R577" s="124" t="s">
        <v>583</v>
      </c>
      <c r="S577" s="83" t="e">
        <f t="shared" si="9"/>
        <v>#VALUE!</v>
      </c>
    </row>
    <row r="578" spans="1:19">
      <c r="A578" s="125">
        <v>44505</v>
      </c>
      <c r="B578" s="104" t="s">
        <v>396</v>
      </c>
      <c r="C578" s="83" t="e">
        <f t="shared" si="11"/>
        <v>#VALUE!</v>
      </c>
      <c r="D578" s="100" t="e">
        <f t="shared" si="12"/>
        <v>#VALUE!</v>
      </c>
      <c r="E578" s="100" t="e">
        <f t="shared" si="10"/>
        <v>#VALUE!</v>
      </c>
      <c r="F578" s="83"/>
      <c r="G578" s="83"/>
      <c r="H578" s="83"/>
      <c r="M578" s="123" t="s">
        <v>490</v>
      </c>
      <c r="N578" s="84">
        <f t="shared" si="8"/>
        <v>2.3229999999999791</v>
      </c>
      <c r="R578" s="124" t="s">
        <v>584</v>
      </c>
      <c r="S578" s="83" t="e">
        <f t="shared" si="9"/>
        <v>#VALUE!</v>
      </c>
    </row>
    <row r="579" spans="1:19">
      <c r="A579" s="125">
        <v>44512</v>
      </c>
      <c r="B579" s="104" t="s">
        <v>397</v>
      </c>
      <c r="C579" s="83" t="e">
        <f t="shared" si="11"/>
        <v>#VALUE!</v>
      </c>
      <c r="D579" s="100" t="e">
        <f t="shared" si="12"/>
        <v>#VALUE!</v>
      </c>
      <c r="E579" s="100" t="e">
        <f t="shared" si="10"/>
        <v>#VALUE!</v>
      </c>
      <c r="F579" s="83"/>
      <c r="G579" s="83"/>
      <c r="H579" s="83"/>
      <c r="M579" s="123" t="s">
        <v>491</v>
      </c>
      <c r="N579" s="84">
        <f t="shared" si="8"/>
        <v>8.7069999999999936</v>
      </c>
      <c r="R579" s="124" t="s">
        <v>585</v>
      </c>
      <c r="S579" s="83" t="e">
        <f t="shared" si="9"/>
        <v>#VALUE!</v>
      </c>
    </row>
    <row r="580" spans="1:19">
      <c r="A580" s="125">
        <v>44519</v>
      </c>
      <c r="B580" s="104" t="s">
        <v>398</v>
      </c>
      <c r="C580" s="83" t="e">
        <f t="shared" si="11"/>
        <v>#VALUE!</v>
      </c>
      <c r="D580" s="100" t="e">
        <f t="shared" si="12"/>
        <v>#VALUE!</v>
      </c>
      <c r="E580" s="100" t="e">
        <f t="shared" si="10"/>
        <v>#VALUE!</v>
      </c>
      <c r="F580" s="83"/>
      <c r="G580" s="83"/>
      <c r="H580" s="83"/>
      <c r="M580" s="123" t="s">
        <v>492</v>
      </c>
      <c r="N580" s="84">
        <f t="shared" si="8"/>
        <v>-1.6280000000000427</v>
      </c>
      <c r="R580" s="124" t="s">
        <v>586</v>
      </c>
      <c r="S580" s="83" t="e">
        <f t="shared" si="9"/>
        <v>#VALUE!</v>
      </c>
    </row>
    <row r="581" spans="1:19">
      <c r="A581" s="125">
        <v>44526</v>
      </c>
      <c r="B581" s="104" t="s">
        <v>399</v>
      </c>
      <c r="C581" s="83" t="e">
        <f t="shared" si="11"/>
        <v>#VALUE!</v>
      </c>
      <c r="D581" s="100" t="e">
        <f t="shared" si="12"/>
        <v>#VALUE!</v>
      </c>
      <c r="E581" s="100" t="e">
        <f t="shared" si="10"/>
        <v>#VALUE!</v>
      </c>
      <c r="F581" s="83"/>
      <c r="G581" s="83"/>
      <c r="H581" s="83"/>
      <c r="M581" s="123" t="s">
        <v>493</v>
      </c>
      <c r="N581" s="84">
        <f t="shared" si="8"/>
        <v>12.594000000000051</v>
      </c>
      <c r="R581" s="124" t="s">
        <v>587</v>
      </c>
      <c r="S581" s="83" t="e">
        <f t="shared" si="9"/>
        <v>#VALUE!</v>
      </c>
    </row>
    <row r="582" spans="1:19">
      <c r="A582" s="125">
        <v>44533</v>
      </c>
      <c r="B582" s="104" t="s">
        <v>400</v>
      </c>
      <c r="C582" s="83" t="e">
        <f t="shared" si="11"/>
        <v>#VALUE!</v>
      </c>
      <c r="D582" s="100" t="e">
        <f t="shared" si="12"/>
        <v>#VALUE!</v>
      </c>
      <c r="E582" s="100" t="e">
        <f t="shared" si="10"/>
        <v>#VALUE!</v>
      </c>
      <c r="F582" s="83"/>
      <c r="G582" s="83"/>
      <c r="H582" s="83"/>
      <c r="M582" s="123" t="s">
        <v>494</v>
      </c>
      <c r="N582" s="84">
        <f t="shared" si="8"/>
        <v>5.6150000000000091</v>
      </c>
      <c r="R582" s="124" t="s">
        <v>588</v>
      </c>
      <c r="S582" s="83" t="e">
        <f t="shared" si="9"/>
        <v>#VALUE!</v>
      </c>
    </row>
    <row r="583" spans="1:19">
      <c r="A583" s="125">
        <v>44540</v>
      </c>
      <c r="B583" s="104" t="s">
        <v>401</v>
      </c>
      <c r="C583" s="83" t="e">
        <f t="shared" si="11"/>
        <v>#VALUE!</v>
      </c>
      <c r="D583" s="100" t="e">
        <f t="shared" si="12"/>
        <v>#VALUE!</v>
      </c>
      <c r="E583" s="100" t="e">
        <f t="shared" si="10"/>
        <v>#VALUE!</v>
      </c>
      <c r="F583" s="83"/>
      <c r="G583" s="83"/>
      <c r="H583" s="83"/>
      <c r="M583" s="123" t="s">
        <v>495</v>
      </c>
      <c r="N583" s="84">
        <f t="shared" si="8"/>
        <v>3.7980000000000018</v>
      </c>
      <c r="R583" s="124" t="s">
        <v>589</v>
      </c>
      <c r="S583" s="83" t="e">
        <f t="shared" si="9"/>
        <v>#VALUE!</v>
      </c>
    </row>
    <row r="584" spans="1:19">
      <c r="A584" s="125">
        <v>44547</v>
      </c>
      <c r="B584" s="104" t="s">
        <v>402</v>
      </c>
      <c r="C584" s="83" t="e">
        <f t="shared" si="11"/>
        <v>#VALUE!</v>
      </c>
      <c r="D584" s="100" t="e">
        <f t="shared" si="12"/>
        <v>#VALUE!</v>
      </c>
      <c r="E584" s="100" t="e">
        <f t="shared" si="10"/>
        <v>#VALUE!</v>
      </c>
      <c r="F584" s="83"/>
      <c r="G584" s="83"/>
      <c r="H584" s="83"/>
      <c r="M584" s="123" t="s">
        <v>496</v>
      </c>
      <c r="N584" s="84">
        <f t="shared" ref="N584:N647" si="13">M584-M583</f>
        <v>2.5869999999999891</v>
      </c>
      <c r="R584" s="124" t="s">
        <v>590</v>
      </c>
      <c r="S584" s="83" t="e">
        <f t="shared" ref="S584:S647" si="14">R584-R583</f>
        <v>#VALUE!</v>
      </c>
    </row>
    <row r="585" spans="1:19">
      <c r="A585" s="125">
        <v>44554</v>
      </c>
      <c r="B585" s="104" t="s">
        <v>403</v>
      </c>
      <c r="C585" s="83" t="e">
        <f t="shared" si="11"/>
        <v>#VALUE!</v>
      </c>
      <c r="D585" s="100" t="e">
        <f t="shared" si="12"/>
        <v>#VALUE!</v>
      </c>
      <c r="E585" s="100" t="e">
        <f t="shared" si="10"/>
        <v>#VALUE!</v>
      </c>
      <c r="F585" s="83"/>
      <c r="G585" s="83"/>
      <c r="H585" s="83"/>
      <c r="M585" s="123" t="s">
        <v>497</v>
      </c>
      <c r="N585" s="84">
        <f t="shared" si="13"/>
        <v>12.303999999999974</v>
      </c>
      <c r="R585" s="124" t="s">
        <v>591</v>
      </c>
      <c r="S585" s="83" t="e">
        <f t="shared" si="14"/>
        <v>#VALUE!</v>
      </c>
    </row>
    <row r="586" spans="1:19">
      <c r="A586" s="125">
        <v>44561</v>
      </c>
      <c r="B586" s="104" t="s">
        <v>404</v>
      </c>
      <c r="C586" s="83" t="e">
        <f t="shared" si="11"/>
        <v>#VALUE!</v>
      </c>
      <c r="D586" s="100" t="e">
        <f t="shared" si="12"/>
        <v>#VALUE!</v>
      </c>
      <c r="E586" s="100" t="e">
        <f t="shared" si="10"/>
        <v>#VALUE!</v>
      </c>
      <c r="F586" s="83"/>
      <c r="G586" s="83"/>
      <c r="H586" s="83"/>
      <c r="M586" s="123" t="s">
        <v>498</v>
      </c>
      <c r="N586" s="84">
        <f t="shared" si="13"/>
        <v>8.4700000000000273</v>
      </c>
      <c r="R586" s="124" t="s">
        <v>592</v>
      </c>
      <c r="S586" s="83" t="e">
        <f t="shared" si="14"/>
        <v>#VALUE!</v>
      </c>
    </row>
    <row r="587" spans="1:19">
      <c r="A587" s="125">
        <v>44568</v>
      </c>
      <c r="B587" s="104" t="s">
        <v>405</v>
      </c>
      <c r="C587" s="83" t="e">
        <f t="shared" si="11"/>
        <v>#VALUE!</v>
      </c>
      <c r="D587" s="100" t="e">
        <f t="shared" si="12"/>
        <v>#VALUE!</v>
      </c>
      <c r="E587" s="100" t="e">
        <f t="shared" si="10"/>
        <v>#VALUE!</v>
      </c>
      <c r="F587" s="83"/>
      <c r="G587" s="83"/>
      <c r="H587" s="83"/>
      <c r="M587" s="123" t="s">
        <v>499</v>
      </c>
      <c r="N587" s="84">
        <f t="shared" si="13"/>
        <v>-4.2599999999999909</v>
      </c>
      <c r="R587" s="124" t="s">
        <v>593</v>
      </c>
      <c r="S587" s="83" t="e">
        <f t="shared" si="14"/>
        <v>#VALUE!</v>
      </c>
    </row>
    <row r="588" spans="1:19">
      <c r="A588" s="125">
        <v>44575</v>
      </c>
      <c r="B588" s="104" t="s">
        <v>406</v>
      </c>
      <c r="C588" s="83" t="e">
        <f t="shared" si="11"/>
        <v>#VALUE!</v>
      </c>
      <c r="D588" s="100" t="e">
        <f t="shared" si="12"/>
        <v>#VALUE!</v>
      </c>
      <c r="E588" s="100" t="e">
        <f t="shared" ref="E588:E651" si="15">(B588-B584)/B584</f>
        <v>#VALUE!</v>
      </c>
      <c r="F588" s="83"/>
      <c r="G588" s="83"/>
      <c r="H588" s="83"/>
      <c r="M588" s="123" t="s">
        <v>500</v>
      </c>
      <c r="N588" s="84">
        <f t="shared" si="13"/>
        <v>5.0359999999999445</v>
      </c>
      <c r="R588" s="124" t="s">
        <v>594</v>
      </c>
      <c r="S588" s="83" t="e">
        <f t="shared" si="14"/>
        <v>#VALUE!</v>
      </c>
    </row>
    <row r="589" spans="1:19">
      <c r="A589" s="125">
        <v>44582</v>
      </c>
      <c r="B589" s="104" t="s">
        <v>407</v>
      </c>
      <c r="C589" s="83" t="e">
        <f t="shared" si="11"/>
        <v>#VALUE!</v>
      </c>
      <c r="D589" s="100" t="e">
        <f t="shared" si="12"/>
        <v>#VALUE!</v>
      </c>
      <c r="E589" s="100" t="e">
        <f t="shared" si="15"/>
        <v>#VALUE!</v>
      </c>
      <c r="F589" s="83"/>
      <c r="G589" s="83"/>
      <c r="H589" s="83"/>
      <c r="M589" s="123" t="s">
        <v>501</v>
      </c>
      <c r="N589" s="84">
        <f t="shared" si="13"/>
        <v>-7.3690000000000282</v>
      </c>
      <c r="R589" s="124" t="s">
        <v>595</v>
      </c>
      <c r="S589" s="83" t="e">
        <f t="shared" si="14"/>
        <v>#VALUE!</v>
      </c>
    </row>
    <row r="590" spans="1:19">
      <c r="A590" s="125">
        <v>44589</v>
      </c>
      <c r="B590" s="104" t="s">
        <v>408</v>
      </c>
      <c r="C590" s="83" t="e">
        <f t="shared" si="11"/>
        <v>#VALUE!</v>
      </c>
      <c r="D590" s="100" t="e">
        <f t="shared" si="12"/>
        <v>#VALUE!</v>
      </c>
      <c r="E590" s="100" t="e">
        <f t="shared" si="15"/>
        <v>#VALUE!</v>
      </c>
      <c r="F590" s="83"/>
      <c r="G590" s="83"/>
      <c r="H590" s="83"/>
      <c r="M590" s="123" t="s">
        <v>502</v>
      </c>
      <c r="N590" s="84">
        <f t="shared" si="13"/>
        <v>7.0990000000000464</v>
      </c>
      <c r="R590" s="124" t="s">
        <v>596</v>
      </c>
      <c r="S590" s="83" t="e">
        <f t="shared" si="14"/>
        <v>#VALUE!</v>
      </c>
    </row>
    <row r="591" spans="1:19">
      <c r="A591" s="125">
        <v>44596</v>
      </c>
      <c r="B591" s="104" t="s">
        <v>409</v>
      </c>
      <c r="C591" s="83" t="e">
        <f t="shared" si="11"/>
        <v>#VALUE!</v>
      </c>
      <c r="D591" s="100" t="e">
        <f t="shared" si="12"/>
        <v>#VALUE!</v>
      </c>
      <c r="E591" s="100" t="e">
        <f t="shared" si="15"/>
        <v>#VALUE!</v>
      </c>
      <c r="F591" s="83"/>
      <c r="G591" s="83"/>
      <c r="H591" s="83"/>
      <c r="M591" s="123" t="s">
        <v>503</v>
      </c>
      <c r="N591" s="84">
        <f t="shared" si="13"/>
        <v>1.7430000000000518</v>
      </c>
      <c r="R591" s="124" t="s">
        <v>597</v>
      </c>
      <c r="S591" s="83" t="e">
        <f t="shared" si="14"/>
        <v>#VALUE!</v>
      </c>
    </row>
    <row r="592" spans="1:19">
      <c r="A592" s="125">
        <v>44603</v>
      </c>
      <c r="B592" s="104" t="s">
        <v>410</v>
      </c>
      <c r="C592" s="83" t="e">
        <f t="shared" si="11"/>
        <v>#VALUE!</v>
      </c>
      <c r="D592" s="100" t="e">
        <f t="shared" si="12"/>
        <v>#VALUE!</v>
      </c>
      <c r="E592" s="100" t="e">
        <f t="shared" si="15"/>
        <v>#VALUE!</v>
      </c>
      <c r="F592" s="83"/>
      <c r="G592" s="83"/>
      <c r="H592" s="83"/>
      <c r="M592" s="123" t="s">
        <v>504</v>
      </c>
      <c r="N592" s="84">
        <f t="shared" si="13"/>
        <v>4.6259999999999764</v>
      </c>
      <c r="R592" s="124" t="s">
        <v>598</v>
      </c>
      <c r="S592" s="83" t="e">
        <f t="shared" si="14"/>
        <v>#VALUE!</v>
      </c>
    </row>
    <row r="593" spans="1:19">
      <c r="A593" s="125">
        <v>44610</v>
      </c>
      <c r="B593" s="104" t="s">
        <v>411</v>
      </c>
      <c r="C593" s="83" t="e">
        <f t="shared" si="11"/>
        <v>#VALUE!</v>
      </c>
      <c r="D593" s="100" t="e">
        <f t="shared" si="12"/>
        <v>#VALUE!</v>
      </c>
      <c r="E593" s="100" t="e">
        <f t="shared" si="15"/>
        <v>#VALUE!</v>
      </c>
      <c r="F593" s="83"/>
      <c r="G593" s="83"/>
      <c r="H593" s="83"/>
      <c r="M593" s="123" t="s">
        <v>505</v>
      </c>
      <c r="N593" s="84">
        <f t="shared" si="13"/>
        <v>-2.95900000000006</v>
      </c>
      <c r="R593" s="124" t="s">
        <v>599</v>
      </c>
      <c r="S593" s="83" t="e">
        <f t="shared" si="14"/>
        <v>#VALUE!</v>
      </c>
    </row>
    <row r="594" spans="1:19">
      <c r="A594" s="125">
        <v>44617</v>
      </c>
      <c r="B594" s="104" t="s">
        <v>412</v>
      </c>
      <c r="C594" s="83" t="e">
        <f t="shared" si="11"/>
        <v>#VALUE!</v>
      </c>
      <c r="D594" s="100" t="e">
        <f t="shared" si="12"/>
        <v>#VALUE!</v>
      </c>
      <c r="E594" s="100" t="e">
        <f t="shared" si="15"/>
        <v>#VALUE!</v>
      </c>
      <c r="F594" s="83"/>
      <c r="G594" s="83"/>
      <c r="H594" s="83"/>
      <c r="M594" s="123" t="s">
        <v>506</v>
      </c>
      <c r="N594" s="84" t="e">
        <f t="shared" si="13"/>
        <v>#VALUE!</v>
      </c>
      <c r="R594" s="124" t="s">
        <v>600</v>
      </c>
      <c r="S594" s="83" t="e">
        <f t="shared" si="14"/>
        <v>#VALUE!</v>
      </c>
    </row>
    <row r="595" spans="1:19">
      <c r="A595" s="125">
        <v>44624</v>
      </c>
      <c r="B595" s="104" t="s">
        <v>413</v>
      </c>
      <c r="C595" s="83" t="e">
        <f t="shared" si="11"/>
        <v>#VALUE!</v>
      </c>
      <c r="D595" s="100" t="e">
        <f t="shared" si="12"/>
        <v>#VALUE!</v>
      </c>
      <c r="E595" s="100" t="e">
        <f t="shared" si="15"/>
        <v>#VALUE!</v>
      </c>
      <c r="F595" s="83"/>
      <c r="G595" s="83"/>
      <c r="H595" s="83"/>
      <c r="M595" s="123" t="s">
        <v>507</v>
      </c>
      <c r="N595" s="84" t="e">
        <f t="shared" si="13"/>
        <v>#VALUE!</v>
      </c>
      <c r="R595" s="124" t="s">
        <v>601</v>
      </c>
      <c r="S595" s="83" t="e">
        <f t="shared" si="14"/>
        <v>#VALUE!</v>
      </c>
    </row>
    <row r="596" spans="1:19">
      <c r="A596" s="125">
        <v>44631</v>
      </c>
      <c r="B596" s="104" t="s">
        <v>414</v>
      </c>
      <c r="C596" s="83" t="e">
        <f t="shared" si="11"/>
        <v>#VALUE!</v>
      </c>
      <c r="D596" s="100" t="e">
        <f t="shared" si="12"/>
        <v>#VALUE!</v>
      </c>
      <c r="E596" s="100" t="e">
        <f t="shared" si="15"/>
        <v>#VALUE!</v>
      </c>
      <c r="F596" s="83"/>
      <c r="G596" s="83"/>
      <c r="H596" s="83"/>
      <c r="M596" s="123" t="s">
        <v>508</v>
      </c>
      <c r="N596" s="84" t="e">
        <f t="shared" si="13"/>
        <v>#VALUE!</v>
      </c>
      <c r="R596" s="124" t="s">
        <v>602</v>
      </c>
      <c r="S596" s="83" t="e">
        <f t="shared" si="14"/>
        <v>#VALUE!</v>
      </c>
    </row>
    <row r="597" spans="1:19">
      <c r="A597" s="125">
        <v>44638</v>
      </c>
      <c r="B597" s="104" t="s">
        <v>415</v>
      </c>
      <c r="C597" s="83" t="e">
        <f t="shared" si="11"/>
        <v>#VALUE!</v>
      </c>
      <c r="D597" s="100" t="e">
        <f t="shared" si="12"/>
        <v>#VALUE!</v>
      </c>
      <c r="E597" s="100" t="e">
        <f t="shared" si="15"/>
        <v>#VALUE!</v>
      </c>
      <c r="F597" s="83"/>
      <c r="G597" s="83"/>
      <c r="H597" s="83"/>
      <c r="M597" s="123" t="s">
        <v>509</v>
      </c>
      <c r="N597" s="84" t="e">
        <f t="shared" si="13"/>
        <v>#VALUE!</v>
      </c>
      <c r="R597" s="124" t="s">
        <v>603</v>
      </c>
      <c r="S597" s="83" t="e">
        <f t="shared" si="14"/>
        <v>#VALUE!</v>
      </c>
    </row>
    <row r="598" spans="1:19">
      <c r="A598" s="125">
        <v>44645</v>
      </c>
      <c r="B598" s="104" t="s">
        <v>416</v>
      </c>
      <c r="C598" s="83" t="e">
        <f t="shared" si="11"/>
        <v>#VALUE!</v>
      </c>
      <c r="D598" s="100" t="e">
        <f t="shared" si="12"/>
        <v>#VALUE!</v>
      </c>
      <c r="E598" s="100" t="e">
        <f t="shared" si="15"/>
        <v>#VALUE!</v>
      </c>
      <c r="F598" s="83"/>
      <c r="G598" s="83"/>
      <c r="H598" s="83"/>
      <c r="M598" s="123" t="s">
        <v>510</v>
      </c>
      <c r="N598" s="84" t="e">
        <f t="shared" si="13"/>
        <v>#VALUE!</v>
      </c>
      <c r="R598" s="124" t="s">
        <v>604</v>
      </c>
      <c r="S598" s="83" t="e">
        <f t="shared" si="14"/>
        <v>#VALUE!</v>
      </c>
    </row>
    <row r="599" spans="1:19">
      <c r="A599" s="125">
        <v>44652</v>
      </c>
      <c r="B599" s="104" t="s">
        <v>417</v>
      </c>
      <c r="C599" s="83" t="e">
        <f t="shared" si="11"/>
        <v>#VALUE!</v>
      </c>
      <c r="D599" s="100" t="e">
        <f t="shared" si="12"/>
        <v>#VALUE!</v>
      </c>
      <c r="E599" s="100" t="e">
        <f t="shared" si="15"/>
        <v>#VALUE!</v>
      </c>
      <c r="F599" s="83"/>
      <c r="G599" s="83"/>
      <c r="H599" s="83"/>
      <c r="M599" s="123" t="s">
        <v>511</v>
      </c>
      <c r="N599" s="84" t="e">
        <f t="shared" si="13"/>
        <v>#VALUE!</v>
      </c>
      <c r="R599" s="124" t="s">
        <v>605</v>
      </c>
      <c r="S599" s="83" t="e">
        <f t="shared" si="14"/>
        <v>#VALUE!</v>
      </c>
    </row>
    <row r="600" spans="1:19">
      <c r="A600" s="125">
        <v>44659</v>
      </c>
      <c r="B600" s="104" t="s">
        <v>418</v>
      </c>
      <c r="C600" s="83" t="e">
        <f t="shared" si="11"/>
        <v>#VALUE!</v>
      </c>
      <c r="D600" s="100" t="e">
        <f t="shared" si="12"/>
        <v>#VALUE!</v>
      </c>
      <c r="E600" s="100" t="e">
        <f t="shared" si="15"/>
        <v>#VALUE!</v>
      </c>
      <c r="F600" s="83"/>
      <c r="G600" s="83"/>
      <c r="H600" s="83"/>
      <c r="M600" s="123" t="s">
        <v>512</v>
      </c>
      <c r="N600" s="84" t="e">
        <f t="shared" si="13"/>
        <v>#VALUE!</v>
      </c>
      <c r="R600" s="124" t="s">
        <v>606</v>
      </c>
      <c r="S600" s="83" t="e">
        <f t="shared" si="14"/>
        <v>#VALUE!</v>
      </c>
    </row>
    <row r="601" spans="1:19">
      <c r="A601" s="125">
        <v>44666</v>
      </c>
      <c r="B601" s="104" t="s">
        <v>419</v>
      </c>
      <c r="C601" s="83" t="e">
        <f t="shared" si="11"/>
        <v>#VALUE!</v>
      </c>
      <c r="D601" s="100" t="e">
        <f t="shared" si="12"/>
        <v>#VALUE!</v>
      </c>
      <c r="E601" s="100" t="e">
        <f t="shared" si="15"/>
        <v>#VALUE!</v>
      </c>
      <c r="F601" s="83"/>
      <c r="G601" s="83"/>
      <c r="H601" s="83"/>
      <c r="M601" s="123" t="s">
        <v>513</v>
      </c>
      <c r="N601" s="84" t="e">
        <f t="shared" si="13"/>
        <v>#VALUE!</v>
      </c>
      <c r="R601" s="124" t="s">
        <v>607</v>
      </c>
      <c r="S601" s="83" t="e">
        <f t="shared" si="14"/>
        <v>#VALUE!</v>
      </c>
    </row>
    <row r="602" spans="1:19">
      <c r="A602" s="125">
        <v>44673</v>
      </c>
      <c r="B602" s="104" t="s">
        <v>420</v>
      </c>
      <c r="C602" s="83" t="e">
        <f t="shared" si="11"/>
        <v>#VALUE!</v>
      </c>
      <c r="D602" s="100" t="e">
        <f t="shared" si="12"/>
        <v>#VALUE!</v>
      </c>
      <c r="E602" s="100" t="e">
        <f t="shared" si="15"/>
        <v>#VALUE!</v>
      </c>
      <c r="F602" s="83"/>
      <c r="G602" s="83"/>
      <c r="H602" s="83"/>
      <c r="M602" s="123" t="s">
        <v>514</v>
      </c>
      <c r="N602" s="84" t="e">
        <f t="shared" si="13"/>
        <v>#VALUE!</v>
      </c>
      <c r="R602" s="124" t="s">
        <v>608</v>
      </c>
      <c r="S602" s="83" t="e">
        <f t="shared" si="14"/>
        <v>#VALUE!</v>
      </c>
    </row>
    <row r="603" spans="1:19">
      <c r="A603" s="125">
        <v>44680</v>
      </c>
      <c r="B603" s="104" t="s">
        <v>421</v>
      </c>
      <c r="C603" s="83" t="e">
        <f t="shared" si="11"/>
        <v>#VALUE!</v>
      </c>
      <c r="D603" s="100" t="e">
        <f t="shared" si="12"/>
        <v>#VALUE!</v>
      </c>
      <c r="E603" s="100" t="e">
        <f t="shared" si="15"/>
        <v>#VALUE!</v>
      </c>
      <c r="F603" s="83"/>
      <c r="G603" s="83"/>
      <c r="H603" s="83"/>
      <c r="M603" s="123" t="s">
        <v>515</v>
      </c>
      <c r="N603" s="84" t="e">
        <f t="shared" si="13"/>
        <v>#VALUE!</v>
      </c>
      <c r="R603" s="124" t="s">
        <v>609</v>
      </c>
      <c r="S603" s="83" t="e">
        <f t="shared" si="14"/>
        <v>#VALUE!</v>
      </c>
    </row>
    <row r="604" spans="1:19">
      <c r="A604" s="125">
        <v>44687</v>
      </c>
      <c r="B604" s="104" t="s">
        <v>422</v>
      </c>
      <c r="C604" s="83" t="e">
        <f t="shared" si="11"/>
        <v>#VALUE!</v>
      </c>
      <c r="D604" s="100" t="e">
        <f t="shared" si="12"/>
        <v>#VALUE!</v>
      </c>
      <c r="E604" s="100" t="e">
        <f t="shared" si="15"/>
        <v>#VALUE!</v>
      </c>
      <c r="F604" s="83"/>
      <c r="G604" s="83"/>
      <c r="H604" s="83"/>
      <c r="M604" s="123" t="s">
        <v>516</v>
      </c>
      <c r="N604" s="84" t="e">
        <f t="shared" si="13"/>
        <v>#VALUE!</v>
      </c>
      <c r="R604" s="124" t="s">
        <v>610</v>
      </c>
      <c r="S604" s="83" t="e">
        <f t="shared" si="14"/>
        <v>#VALUE!</v>
      </c>
    </row>
    <row r="605" spans="1:19">
      <c r="A605" s="125">
        <v>44694</v>
      </c>
      <c r="B605" s="104" t="s">
        <v>423</v>
      </c>
      <c r="C605" s="83" t="e">
        <f t="shared" si="11"/>
        <v>#VALUE!</v>
      </c>
      <c r="D605" s="100" t="e">
        <f t="shared" si="12"/>
        <v>#VALUE!</v>
      </c>
      <c r="E605" s="100" t="e">
        <f t="shared" si="15"/>
        <v>#VALUE!</v>
      </c>
      <c r="F605" s="83"/>
      <c r="G605" s="83"/>
      <c r="H605" s="83"/>
      <c r="M605" s="123" t="s">
        <v>517</v>
      </c>
      <c r="N605" s="84" t="e">
        <f t="shared" si="13"/>
        <v>#VALUE!</v>
      </c>
      <c r="R605" s="124" t="s">
        <v>611</v>
      </c>
      <c r="S605" s="83" t="e">
        <f t="shared" si="14"/>
        <v>#VALUE!</v>
      </c>
    </row>
    <row r="606" spans="1:19">
      <c r="A606" s="125">
        <v>44701</v>
      </c>
      <c r="B606" s="104" t="s">
        <v>424</v>
      </c>
      <c r="C606" s="83" t="e">
        <f t="shared" si="11"/>
        <v>#VALUE!</v>
      </c>
      <c r="D606" s="100" t="e">
        <f t="shared" si="12"/>
        <v>#VALUE!</v>
      </c>
      <c r="E606" s="100" t="e">
        <f t="shared" si="15"/>
        <v>#VALUE!</v>
      </c>
      <c r="F606" s="83"/>
      <c r="G606" s="83"/>
      <c r="H606" s="83"/>
      <c r="M606" s="123" t="s">
        <v>518</v>
      </c>
      <c r="N606" s="84" t="e">
        <f t="shared" si="13"/>
        <v>#VALUE!</v>
      </c>
      <c r="R606" s="124" t="s">
        <v>612</v>
      </c>
      <c r="S606" s="83" t="e">
        <f t="shared" si="14"/>
        <v>#VALUE!</v>
      </c>
    </row>
    <row r="607" spans="1:19">
      <c r="A607" s="125">
        <v>44708</v>
      </c>
      <c r="B607" s="104" t="s">
        <v>425</v>
      </c>
      <c r="C607" s="83" t="e">
        <f t="shared" si="11"/>
        <v>#VALUE!</v>
      </c>
      <c r="D607" s="100" t="e">
        <f t="shared" si="12"/>
        <v>#VALUE!</v>
      </c>
      <c r="E607" s="100" t="e">
        <f t="shared" si="15"/>
        <v>#VALUE!</v>
      </c>
      <c r="F607" s="83"/>
      <c r="G607" s="83"/>
      <c r="H607" s="83"/>
      <c r="M607" s="123" t="s">
        <v>519</v>
      </c>
      <c r="N607" s="84" t="e">
        <f t="shared" si="13"/>
        <v>#VALUE!</v>
      </c>
      <c r="R607" s="124" t="s">
        <v>613</v>
      </c>
      <c r="S607" s="83" t="e">
        <f t="shared" si="14"/>
        <v>#VALUE!</v>
      </c>
    </row>
    <row r="608" spans="1:19">
      <c r="A608" s="125">
        <v>44715</v>
      </c>
      <c r="B608" s="104" t="s">
        <v>426</v>
      </c>
      <c r="C608" s="83" t="e">
        <f t="shared" si="11"/>
        <v>#VALUE!</v>
      </c>
      <c r="D608" s="100" t="e">
        <f t="shared" si="12"/>
        <v>#VALUE!</v>
      </c>
      <c r="E608" s="100" t="e">
        <f t="shared" si="15"/>
        <v>#VALUE!</v>
      </c>
      <c r="F608" s="83"/>
      <c r="G608" s="83"/>
      <c r="H608" s="83"/>
      <c r="M608" s="123" t="s">
        <v>520</v>
      </c>
      <c r="N608" s="84" t="e">
        <f t="shared" si="13"/>
        <v>#VALUE!</v>
      </c>
      <c r="R608" s="124" t="s">
        <v>614</v>
      </c>
      <c r="S608" s="83" t="e">
        <f t="shared" si="14"/>
        <v>#VALUE!</v>
      </c>
    </row>
    <row r="609" spans="1:19">
      <c r="A609" s="125">
        <v>44722</v>
      </c>
      <c r="B609" s="104" t="s">
        <v>427</v>
      </c>
      <c r="C609" s="83" t="e">
        <f t="shared" si="11"/>
        <v>#VALUE!</v>
      </c>
      <c r="D609" s="100" t="e">
        <f t="shared" si="12"/>
        <v>#VALUE!</v>
      </c>
      <c r="E609" s="100" t="e">
        <f t="shared" si="15"/>
        <v>#VALUE!</v>
      </c>
      <c r="F609" s="83"/>
      <c r="G609" s="83"/>
      <c r="H609" s="83"/>
      <c r="M609" s="123" t="s">
        <v>521</v>
      </c>
      <c r="N609" s="84" t="e">
        <f t="shared" si="13"/>
        <v>#VALUE!</v>
      </c>
      <c r="R609" s="124" t="s">
        <v>615</v>
      </c>
      <c r="S609" s="83" t="e">
        <f t="shared" si="14"/>
        <v>#VALUE!</v>
      </c>
    </row>
    <row r="610" spans="1:19">
      <c r="A610" s="125">
        <v>44729</v>
      </c>
      <c r="B610" s="104" t="s">
        <v>428</v>
      </c>
      <c r="C610" s="83" t="e">
        <f t="shared" si="11"/>
        <v>#VALUE!</v>
      </c>
      <c r="D610" s="100" t="e">
        <f t="shared" si="12"/>
        <v>#VALUE!</v>
      </c>
      <c r="E610" s="100" t="e">
        <f t="shared" si="15"/>
        <v>#VALUE!</v>
      </c>
      <c r="F610" s="83"/>
      <c r="G610" s="83"/>
      <c r="H610" s="83"/>
      <c r="M610" s="123" t="s">
        <v>522</v>
      </c>
      <c r="N610" s="84" t="e">
        <f t="shared" si="13"/>
        <v>#VALUE!</v>
      </c>
      <c r="R610" s="124" t="s">
        <v>616</v>
      </c>
      <c r="S610" s="83" t="e">
        <f t="shared" si="14"/>
        <v>#VALUE!</v>
      </c>
    </row>
    <row r="611" spans="1:19">
      <c r="A611" s="125">
        <v>44736</v>
      </c>
      <c r="B611" s="104" t="s">
        <v>429</v>
      </c>
      <c r="C611" s="83" t="e">
        <f t="shared" si="11"/>
        <v>#VALUE!</v>
      </c>
      <c r="D611" s="100" t="e">
        <f t="shared" si="12"/>
        <v>#VALUE!</v>
      </c>
      <c r="E611" s="100" t="e">
        <f t="shared" si="15"/>
        <v>#VALUE!</v>
      </c>
      <c r="F611" s="83"/>
      <c r="G611" s="83"/>
      <c r="H611" s="83"/>
      <c r="M611" s="123" t="s">
        <v>523</v>
      </c>
      <c r="N611" s="84" t="e">
        <f t="shared" si="13"/>
        <v>#VALUE!</v>
      </c>
      <c r="R611" s="124" t="s">
        <v>617</v>
      </c>
      <c r="S611" s="83" t="e">
        <f t="shared" si="14"/>
        <v>#VALUE!</v>
      </c>
    </row>
    <row r="612" spans="1:19">
      <c r="A612" s="125">
        <v>44743</v>
      </c>
      <c r="B612" s="104" t="s">
        <v>430</v>
      </c>
      <c r="C612" s="83" t="e">
        <f t="shared" si="11"/>
        <v>#VALUE!</v>
      </c>
      <c r="D612" s="100" t="e">
        <f t="shared" si="12"/>
        <v>#VALUE!</v>
      </c>
      <c r="E612" s="100" t="e">
        <f t="shared" si="15"/>
        <v>#VALUE!</v>
      </c>
      <c r="F612" s="83"/>
      <c r="G612" s="83"/>
      <c r="H612" s="83"/>
      <c r="M612" s="123" t="s">
        <v>524</v>
      </c>
      <c r="N612" s="84" t="e">
        <f t="shared" si="13"/>
        <v>#VALUE!</v>
      </c>
      <c r="R612" s="124" t="s">
        <v>618</v>
      </c>
      <c r="S612" s="83" t="e">
        <f t="shared" si="14"/>
        <v>#VALUE!</v>
      </c>
    </row>
    <row r="613" spans="1:19">
      <c r="A613" s="125">
        <v>44750</v>
      </c>
      <c r="B613" s="104" t="s">
        <v>431</v>
      </c>
      <c r="C613" s="83" t="e">
        <f t="shared" si="11"/>
        <v>#VALUE!</v>
      </c>
      <c r="D613" s="100" t="e">
        <f t="shared" si="12"/>
        <v>#VALUE!</v>
      </c>
      <c r="E613" s="100" t="e">
        <f t="shared" si="15"/>
        <v>#VALUE!</v>
      </c>
      <c r="F613" s="83"/>
      <c r="G613" s="83"/>
      <c r="H613" s="83"/>
      <c r="M613" s="123" t="s">
        <v>525</v>
      </c>
      <c r="N613" s="84" t="e">
        <f t="shared" si="13"/>
        <v>#VALUE!</v>
      </c>
      <c r="R613" s="124" t="s">
        <v>619</v>
      </c>
      <c r="S613" s="83" t="e">
        <f t="shared" si="14"/>
        <v>#VALUE!</v>
      </c>
    </row>
    <row r="614" spans="1:19">
      <c r="A614" s="125">
        <v>44756</v>
      </c>
      <c r="B614" s="104" t="s">
        <v>432</v>
      </c>
      <c r="C614" s="83" t="e">
        <f t="shared" si="11"/>
        <v>#VALUE!</v>
      </c>
      <c r="D614" s="100" t="e">
        <f t="shared" si="12"/>
        <v>#VALUE!</v>
      </c>
      <c r="E614" s="100" t="e">
        <f t="shared" si="15"/>
        <v>#VALUE!</v>
      </c>
      <c r="F614" s="83"/>
      <c r="G614" s="83"/>
      <c r="H614" s="83"/>
      <c r="M614" s="123" t="s">
        <v>526</v>
      </c>
      <c r="N614" s="84" t="e">
        <f t="shared" si="13"/>
        <v>#VALUE!</v>
      </c>
      <c r="R614" s="124" t="s">
        <v>620</v>
      </c>
      <c r="S614" s="83" t="e">
        <f t="shared" si="14"/>
        <v>#VALUE!</v>
      </c>
    </row>
    <row r="615" spans="1:19">
      <c r="A615" s="125">
        <v>44764</v>
      </c>
      <c r="B615" s="104" t="s">
        <v>433</v>
      </c>
      <c r="C615" s="83" t="e">
        <f t="shared" si="11"/>
        <v>#VALUE!</v>
      </c>
      <c r="D615" s="100" t="e">
        <f t="shared" si="12"/>
        <v>#VALUE!</v>
      </c>
      <c r="E615" s="100" t="e">
        <f t="shared" si="15"/>
        <v>#VALUE!</v>
      </c>
      <c r="F615" s="83"/>
      <c r="G615" s="83"/>
      <c r="H615" s="83"/>
      <c r="M615" s="123" t="s">
        <v>527</v>
      </c>
      <c r="N615" s="84" t="e">
        <f t="shared" si="13"/>
        <v>#VALUE!</v>
      </c>
      <c r="R615" s="124" t="s">
        <v>621</v>
      </c>
      <c r="S615" s="83" t="e">
        <f t="shared" si="14"/>
        <v>#VALUE!</v>
      </c>
    </row>
    <row r="616" spans="1:19">
      <c r="A616" s="125">
        <v>44771</v>
      </c>
      <c r="B616" s="104" t="s">
        <v>434</v>
      </c>
      <c r="C616" s="83" t="e">
        <f t="shared" si="11"/>
        <v>#VALUE!</v>
      </c>
      <c r="D616" s="100" t="e">
        <f t="shared" si="12"/>
        <v>#VALUE!</v>
      </c>
      <c r="E616" s="100" t="e">
        <f t="shared" si="15"/>
        <v>#VALUE!</v>
      </c>
      <c r="F616" s="83"/>
      <c r="G616" s="83"/>
      <c r="H616" s="83"/>
      <c r="M616" s="123" t="s">
        <v>528</v>
      </c>
      <c r="N616" s="84" t="e">
        <f t="shared" si="13"/>
        <v>#VALUE!</v>
      </c>
      <c r="R616" s="124" t="s">
        <v>622</v>
      </c>
      <c r="S616" s="83" t="e">
        <f t="shared" si="14"/>
        <v>#VALUE!</v>
      </c>
    </row>
    <row r="617" spans="1:19">
      <c r="A617" s="125">
        <v>44778</v>
      </c>
      <c r="B617" s="104" t="s">
        <v>435</v>
      </c>
      <c r="C617" s="83" t="e">
        <f t="shared" si="11"/>
        <v>#VALUE!</v>
      </c>
      <c r="D617" s="100" t="e">
        <f t="shared" si="12"/>
        <v>#VALUE!</v>
      </c>
      <c r="E617" s="100" t="e">
        <f t="shared" si="15"/>
        <v>#VALUE!</v>
      </c>
      <c r="F617" s="83"/>
      <c r="G617" s="83"/>
      <c r="H617" s="83"/>
      <c r="M617" s="123" t="s">
        <v>529</v>
      </c>
      <c r="N617" s="84" t="e">
        <f t="shared" si="13"/>
        <v>#VALUE!</v>
      </c>
      <c r="R617" s="124" t="s">
        <v>623</v>
      </c>
      <c r="S617" s="83" t="e">
        <f t="shared" si="14"/>
        <v>#VALUE!</v>
      </c>
    </row>
    <row r="618" spans="1:19">
      <c r="A618" s="125">
        <v>44785</v>
      </c>
      <c r="B618" s="104" t="s">
        <v>436</v>
      </c>
      <c r="C618" s="83" t="e">
        <f t="shared" si="11"/>
        <v>#VALUE!</v>
      </c>
      <c r="D618" s="100" t="e">
        <f t="shared" si="12"/>
        <v>#VALUE!</v>
      </c>
      <c r="E618" s="100" t="e">
        <f t="shared" si="15"/>
        <v>#VALUE!</v>
      </c>
      <c r="F618" s="83"/>
      <c r="G618" s="83"/>
      <c r="H618" s="83"/>
      <c r="M618" s="123" t="s">
        <v>530</v>
      </c>
      <c r="N618" s="84" t="e">
        <f t="shared" si="13"/>
        <v>#VALUE!</v>
      </c>
      <c r="R618" s="124" t="s">
        <v>624</v>
      </c>
      <c r="S618" s="83" t="e">
        <f t="shared" si="14"/>
        <v>#VALUE!</v>
      </c>
    </row>
    <row r="619" spans="1:19">
      <c r="A619" s="125">
        <v>44792</v>
      </c>
      <c r="B619" s="104" t="s">
        <v>437</v>
      </c>
      <c r="C619" s="83" t="e">
        <f t="shared" si="11"/>
        <v>#VALUE!</v>
      </c>
      <c r="D619" s="100" t="e">
        <f t="shared" si="12"/>
        <v>#VALUE!</v>
      </c>
      <c r="E619" s="100" t="e">
        <f t="shared" si="15"/>
        <v>#VALUE!</v>
      </c>
      <c r="F619" s="83"/>
      <c r="G619" s="83"/>
      <c r="H619" s="83"/>
      <c r="M619" s="123" t="s">
        <v>531</v>
      </c>
      <c r="N619" s="84" t="e">
        <f t="shared" si="13"/>
        <v>#VALUE!</v>
      </c>
      <c r="R619" s="124" t="s">
        <v>625</v>
      </c>
      <c r="S619" s="83" t="e">
        <f t="shared" si="14"/>
        <v>#VALUE!</v>
      </c>
    </row>
    <row r="620" spans="1:19">
      <c r="A620" s="125">
        <v>44799</v>
      </c>
      <c r="B620" s="104" t="s">
        <v>438</v>
      </c>
      <c r="C620" s="83" t="e">
        <f t="shared" si="11"/>
        <v>#VALUE!</v>
      </c>
      <c r="D620" s="100" t="e">
        <f t="shared" si="12"/>
        <v>#VALUE!</v>
      </c>
      <c r="E620" s="100" t="e">
        <f t="shared" si="15"/>
        <v>#VALUE!</v>
      </c>
      <c r="F620" s="83"/>
      <c r="G620" s="83"/>
      <c r="H620" s="83"/>
      <c r="M620" s="123" t="s">
        <v>532</v>
      </c>
      <c r="N620" s="84" t="e">
        <f t="shared" si="13"/>
        <v>#VALUE!</v>
      </c>
      <c r="R620" s="124" t="s">
        <v>626</v>
      </c>
      <c r="S620" s="83" t="e">
        <f t="shared" si="14"/>
        <v>#VALUE!</v>
      </c>
    </row>
    <row r="621" spans="1:19">
      <c r="A621" s="125">
        <v>44806</v>
      </c>
      <c r="B621" s="104" t="s">
        <v>439</v>
      </c>
      <c r="C621" s="83" t="e">
        <f t="shared" si="11"/>
        <v>#VALUE!</v>
      </c>
      <c r="D621" s="100" t="e">
        <f t="shared" si="12"/>
        <v>#VALUE!</v>
      </c>
      <c r="E621" s="100" t="e">
        <f t="shared" si="15"/>
        <v>#VALUE!</v>
      </c>
      <c r="F621" s="83"/>
      <c r="G621" s="83"/>
      <c r="H621" s="83"/>
      <c r="M621" s="123" t="s">
        <v>533</v>
      </c>
      <c r="N621" s="84" t="e">
        <f t="shared" si="13"/>
        <v>#VALUE!</v>
      </c>
      <c r="R621" s="124" t="s">
        <v>627</v>
      </c>
      <c r="S621" s="83" t="e">
        <f t="shared" si="14"/>
        <v>#VALUE!</v>
      </c>
    </row>
    <row r="622" spans="1:19">
      <c r="A622" s="125">
        <v>44813</v>
      </c>
      <c r="B622" s="104" t="s">
        <v>440</v>
      </c>
      <c r="C622" s="83" t="e">
        <f t="shared" si="11"/>
        <v>#VALUE!</v>
      </c>
      <c r="D622" s="100" t="e">
        <f t="shared" si="12"/>
        <v>#VALUE!</v>
      </c>
      <c r="E622" s="100" t="e">
        <f t="shared" si="15"/>
        <v>#VALUE!</v>
      </c>
      <c r="F622" s="83"/>
      <c r="G622" s="83"/>
      <c r="H622" s="83"/>
      <c r="M622" s="123" t="s">
        <v>534</v>
      </c>
      <c r="N622" s="84" t="e">
        <f t="shared" si="13"/>
        <v>#VALUE!</v>
      </c>
      <c r="R622" s="124" t="s">
        <v>628</v>
      </c>
      <c r="S622" s="83" t="e">
        <f t="shared" si="14"/>
        <v>#VALUE!</v>
      </c>
    </row>
    <row r="623" spans="1:19">
      <c r="A623" s="125">
        <v>44820</v>
      </c>
      <c r="B623" s="104" t="s">
        <v>441</v>
      </c>
      <c r="C623" s="83" t="e">
        <f t="shared" si="11"/>
        <v>#VALUE!</v>
      </c>
      <c r="D623" s="100" t="e">
        <f t="shared" si="12"/>
        <v>#VALUE!</v>
      </c>
      <c r="E623" s="100" t="e">
        <f t="shared" si="15"/>
        <v>#VALUE!</v>
      </c>
      <c r="F623" s="83"/>
      <c r="G623" s="83"/>
      <c r="H623" s="83"/>
      <c r="M623" s="123" t="s">
        <v>535</v>
      </c>
      <c r="N623" s="84" t="e">
        <f t="shared" si="13"/>
        <v>#VALUE!</v>
      </c>
      <c r="R623" s="124" t="s">
        <v>629</v>
      </c>
      <c r="S623" s="83" t="e">
        <f t="shared" si="14"/>
        <v>#VALUE!</v>
      </c>
    </row>
    <row r="624" spans="1:19">
      <c r="A624" s="125">
        <v>44827</v>
      </c>
      <c r="B624" s="104" t="s">
        <v>442</v>
      </c>
      <c r="C624" s="83" t="e">
        <f t="shared" si="11"/>
        <v>#VALUE!</v>
      </c>
      <c r="D624" s="100" t="e">
        <f t="shared" si="12"/>
        <v>#VALUE!</v>
      </c>
      <c r="E624" s="100" t="e">
        <f t="shared" si="15"/>
        <v>#VALUE!</v>
      </c>
      <c r="F624" s="83"/>
      <c r="G624" s="83"/>
      <c r="H624" s="83"/>
      <c r="M624" s="123" t="s">
        <v>536</v>
      </c>
      <c r="N624" s="84" t="e">
        <f t="shared" si="13"/>
        <v>#VALUE!</v>
      </c>
      <c r="R624" s="124" t="s">
        <v>630</v>
      </c>
      <c r="S624" s="83" t="e">
        <f t="shared" si="14"/>
        <v>#VALUE!</v>
      </c>
    </row>
    <row r="625" spans="1:19">
      <c r="A625" s="125">
        <v>44834</v>
      </c>
      <c r="B625" s="104" t="s">
        <v>443</v>
      </c>
      <c r="C625" s="83" t="e">
        <f t="shared" si="11"/>
        <v>#VALUE!</v>
      </c>
      <c r="D625" s="100" t="e">
        <f t="shared" si="12"/>
        <v>#VALUE!</v>
      </c>
      <c r="E625" s="100" t="e">
        <f t="shared" si="15"/>
        <v>#VALUE!</v>
      </c>
      <c r="F625" s="83"/>
      <c r="G625" s="83"/>
      <c r="H625" s="83"/>
      <c r="M625" s="123" t="s">
        <v>537</v>
      </c>
      <c r="N625" s="84" t="e">
        <f t="shared" si="13"/>
        <v>#VALUE!</v>
      </c>
      <c r="R625" s="124" t="s">
        <v>631</v>
      </c>
      <c r="S625" s="83" t="e">
        <f t="shared" si="14"/>
        <v>#VALUE!</v>
      </c>
    </row>
    <row r="626" spans="1:19">
      <c r="A626" s="125">
        <v>44841</v>
      </c>
      <c r="B626" s="104" t="s">
        <v>444</v>
      </c>
      <c r="C626" s="83" t="e">
        <f t="shared" si="11"/>
        <v>#VALUE!</v>
      </c>
      <c r="D626" s="100" t="e">
        <f t="shared" si="12"/>
        <v>#VALUE!</v>
      </c>
      <c r="E626" s="100" t="e">
        <f t="shared" si="15"/>
        <v>#VALUE!</v>
      </c>
      <c r="F626" s="83"/>
      <c r="G626" s="83"/>
      <c r="H626" s="83"/>
      <c r="M626" s="123" t="s">
        <v>538</v>
      </c>
      <c r="N626" s="84" t="e">
        <f t="shared" si="13"/>
        <v>#VALUE!</v>
      </c>
      <c r="R626" s="124" t="s">
        <v>632</v>
      </c>
      <c r="S626" s="83" t="e">
        <f t="shared" si="14"/>
        <v>#VALUE!</v>
      </c>
    </row>
    <row r="627" spans="1:19">
      <c r="A627" s="125">
        <v>44848</v>
      </c>
      <c r="B627" s="104" t="s">
        <v>445</v>
      </c>
      <c r="C627" s="83" t="e">
        <f t="shared" si="11"/>
        <v>#VALUE!</v>
      </c>
      <c r="D627" s="100" t="e">
        <f t="shared" si="12"/>
        <v>#VALUE!</v>
      </c>
      <c r="E627" s="100" t="e">
        <f t="shared" si="15"/>
        <v>#VALUE!</v>
      </c>
      <c r="F627" s="83"/>
      <c r="G627" s="83"/>
      <c r="H627" s="83"/>
      <c r="M627" s="123" t="s">
        <v>539</v>
      </c>
      <c r="N627" s="84" t="e">
        <f t="shared" si="13"/>
        <v>#VALUE!</v>
      </c>
      <c r="R627" s="124" t="s">
        <v>633</v>
      </c>
      <c r="S627" s="83" t="e">
        <f t="shared" si="14"/>
        <v>#VALUE!</v>
      </c>
    </row>
    <row r="628" spans="1:19">
      <c r="A628" s="125">
        <v>44855</v>
      </c>
      <c r="B628" s="104" t="s">
        <v>446</v>
      </c>
      <c r="C628" s="83" t="e">
        <f t="shared" si="11"/>
        <v>#VALUE!</v>
      </c>
      <c r="D628" s="100" t="e">
        <f t="shared" si="12"/>
        <v>#VALUE!</v>
      </c>
      <c r="E628" s="100" t="e">
        <f t="shared" si="15"/>
        <v>#VALUE!</v>
      </c>
      <c r="F628" s="83"/>
      <c r="G628" s="83"/>
      <c r="H628" s="83"/>
      <c r="M628" s="123" t="s">
        <v>540</v>
      </c>
      <c r="N628" s="84" t="e">
        <f t="shared" si="13"/>
        <v>#VALUE!</v>
      </c>
      <c r="R628" s="124" t="s">
        <v>634</v>
      </c>
      <c r="S628" s="83" t="e">
        <f t="shared" si="14"/>
        <v>#VALUE!</v>
      </c>
    </row>
    <row r="629" spans="1:19">
      <c r="A629" s="125">
        <v>44862</v>
      </c>
      <c r="B629" s="104" t="s">
        <v>447</v>
      </c>
      <c r="C629" s="83" t="e">
        <f t="shared" si="11"/>
        <v>#VALUE!</v>
      </c>
      <c r="D629" s="100" t="e">
        <f t="shared" si="12"/>
        <v>#VALUE!</v>
      </c>
      <c r="E629" s="100" t="e">
        <f t="shared" si="15"/>
        <v>#VALUE!</v>
      </c>
      <c r="F629" s="83"/>
      <c r="G629" s="83"/>
      <c r="H629" s="83"/>
      <c r="M629" s="123" t="s">
        <v>541</v>
      </c>
      <c r="N629" s="84" t="e">
        <f t="shared" si="13"/>
        <v>#VALUE!</v>
      </c>
      <c r="R629" s="124" t="s">
        <v>635</v>
      </c>
      <c r="S629" s="83" t="e">
        <f t="shared" si="14"/>
        <v>#VALUE!</v>
      </c>
    </row>
    <row r="630" spans="1:19">
      <c r="A630" s="125">
        <v>44869</v>
      </c>
      <c r="B630" s="104" t="s">
        <v>448</v>
      </c>
      <c r="C630" s="83" t="e">
        <f t="shared" ref="C630:C659" si="16">B630-B629</f>
        <v>#VALUE!</v>
      </c>
      <c r="D630" s="100" t="e">
        <f t="shared" si="12"/>
        <v>#VALUE!</v>
      </c>
      <c r="E630" s="100" t="e">
        <f t="shared" si="15"/>
        <v>#VALUE!</v>
      </c>
      <c r="F630" s="83"/>
      <c r="G630" s="83"/>
      <c r="H630" s="83"/>
      <c r="M630" s="123" t="s">
        <v>542</v>
      </c>
      <c r="N630" s="84" t="e">
        <f t="shared" si="13"/>
        <v>#VALUE!</v>
      </c>
      <c r="R630" s="124" t="s">
        <v>636</v>
      </c>
      <c r="S630" s="83" t="e">
        <f t="shared" si="14"/>
        <v>#VALUE!</v>
      </c>
    </row>
    <row r="631" spans="1:19">
      <c r="A631" s="125">
        <v>44876</v>
      </c>
      <c r="B631" s="104" t="s">
        <v>449</v>
      </c>
      <c r="C631" s="83" t="e">
        <f t="shared" si="16"/>
        <v>#VALUE!</v>
      </c>
      <c r="D631" s="100" t="e">
        <f t="shared" si="12"/>
        <v>#VALUE!</v>
      </c>
      <c r="E631" s="100" t="e">
        <f t="shared" si="15"/>
        <v>#VALUE!</v>
      </c>
      <c r="F631" s="83"/>
      <c r="G631" s="83"/>
      <c r="H631" s="83"/>
      <c r="M631" s="123" t="s">
        <v>543</v>
      </c>
      <c r="N631" s="84" t="e">
        <f t="shared" si="13"/>
        <v>#VALUE!</v>
      </c>
      <c r="R631" s="124" t="s">
        <v>637</v>
      </c>
      <c r="S631" s="83" t="e">
        <f t="shared" si="14"/>
        <v>#VALUE!</v>
      </c>
    </row>
    <row r="632" spans="1:19">
      <c r="A632" s="125">
        <v>44883</v>
      </c>
      <c r="B632" s="104" t="s">
        <v>450</v>
      </c>
      <c r="C632" s="83" t="e">
        <f t="shared" si="16"/>
        <v>#VALUE!</v>
      </c>
      <c r="D632" s="100" t="e">
        <f t="shared" si="12"/>
        <v>#VALUE!</v>
      </c>
      <c r="E632" s="100" t="e">
        <f t="shared" si="15"/>
        <v>#VALUE!</v>
      </c>
      <c r="F632" s="83"/>
      <c r="G632" s="83"/>
      <c r="H632" s="83"/>
      <c r="M632" s="123" t="s">
        <v>544</v>
      </c>
      <c r="N632" s="84" t="e">
        <f t="shared" si="13"/>
        <v>#VALUE!</v>
      </c>
      <c r="R632" s="124" t="s">
        <v>638</v>
      </c>
      <c r="S632" s="83" t="e">
        <f t="shared" si="14"/>
        <v>#VALUE!</v>
      </c>
    </row>
    <row r="633" spans="1:19">
      <c r="A633" s="125">
        <v>44890</v>
      </c>
      <c r="B633" s="104" t="s">
        <v>451</v>
      </c>
      <c r="C633" s="83" t="e">
        <f t="shared" si="16"/>
        <v>#VALUE!</v>
      </c>
      <c r="D633" s="100" t="e">
        <f t="shared" si="12"/>
        <v>#VALUE!</v>
      </c>
      <c r="E633" s="100" t="e">
        <f t="shared" si="15"/>
        <v>#VALUE!</v>
      </c>
      <c r="F633" s="83"/>
      <c r="G633" s="83"/>
      <c r="H633" s="83"/>
      <c r="M633" s="123" t="s">
        <v>545</v>
      </c>
      <c r="N633" s="84" t="e">
        <f t="shared" si="13"/>
        <v>#VALUE!</v>
      </c>
      <c r="R633" s="124" t="s">
        <v>639</v>
      </c>
      <c r="S633" s="83" t="e">
        <f t="shared" si="14"/>
        <v>#VALUE!</v>
      </c>
    </row>
    <row r="634" spans="1:19">
      <c r="A634" s="125">
        <v>44897</v>
      </c>
      <c r="B634" s="104" t="s">
        <v>452</v>
      </c>
      <c r="C634" s="83" t="e">
        <f t="shared" si="16"/>
        <v>#VALUE!</v>
      </c>
      <c r="D634" s="100" t="e">
        <f t="shared" si="12"/>
        <v>#VALUE!</v>
      </c>
      <c r="E634" s="100" t="e">
        <f t="shared" si="15"/>
        <v>#VALUE!</v>
      </c>
      <c r="F634" s="83"/>
      <c r="G634" s="83"/>
      <c r="H634" s="83"/>
      <c r="M634" s="123" t="s">
        <v>546</v>
      </c>
      <c r="N634" s="84" t="e">
        <f t="shared" si="13"/>
        <v>#VALUE!</v>
      </c>
      <c r="R634" s="124" t="s">
        <v>640</v>
      </c>
      <c r="S634" s="83" t="e">
        <f t="shared" si="14"/>
        <v>#VALUE!</v>
      </c>
    </row>
    <row r="635" spans="1:19">
      <c r="A635" s="125">
        <v>44904</v>
      </c>
      <c r="B635" s="104" t="s">
        <v>453</v>
      </c>
      <c r="C635" s="83" t="e">
        <f t="shared" si="16"/>
        <v>#VALUE!</v>
      </c>
      <c r="D635" s="100" t="e">
        <f t="shared" ref="D635:D659" si="17">(B635-B584)/B584</f>
        <v>#VALUE!</v>
      </c>
      <c r="E635" s="100" t="e">
        <f t="shared" si="15"/>
        <v>#VALUE!</v>
      </c>
      <c r="F635" s="83"/>
      <c r="G635" s="83"/>
      <c r="H635" s="83"/>
      <c r="M635" s="123" t="s">
        <v>547</v>
      </c>
      <c r="N635" s="84" t="e">
        <f t="shared" si="13"/>
        <v>#VALUE!</v>
      </c>
      <c r="R635" s="124" t="s">
        <v>641</v>
      </c>
      <c r="S635" s="83" t="e">
        <f t="shared" si="14"/>
        <v>#VALUE!</v>
      </c>
    </row>
    <row r="636" spans="1:19">
      <c r="A636" s="125">
        <v>44911</v>
      </c>
      <c r="B636" s="104" t="s">
        <v>454</v>
      </c>
      <c r="C636" s="83" t="e">
        <f t="shared" si="16"/>
        <v>#VALUE!</v>
      </c>
      <c r="D636" s="100" t="e">
        <f t="shared" si="17"/>
        <v>#VALUE!</v>
      </c>
      <c r="E636" s="100" t="e">
        <f t="shared" si="15"/>
        <v>#VALUE!</v>
      </c>
      <c r="F636" s="83"/>
      <c r="G636" s="83"/>
      <c r="H636" s="83"/>
      <c r="M636" s="123" t="s">
        <v>548</v>
      </c>
      <c r="N636" s="84" t="e">
        <f t="shared" si="13"/>
        <v>#VALUE!</v>
      </c>
      <c r="R636" s="124" t="s">
        <v>642</v>
      </c>
      <c r="S636" s="83" t="e">
        <f t="shared" si="14"/>
        <v>#VALUE!</v>
      </c>
    </row>
    <row r="637" spans="1:19">
      <c r="A637" s="125">
        <v>44918</v>
      </c>
      <c r="B637" s="104" t="s">
        <v>455</v>
      </c>
      <c r="C637" s="83" t="e">
        <f t="shared" si="16"/>
        <v>#VALUE!</v>
      </c>
      <c r="D637" s="100" t="e">
        <f t="shared" si="17"/>
        <v>#VALUE!</v>
      </c>
      <c r="E637" s="100" t="e">
        <f t="shared" si="15"/>
        <v>#VALUE!</v>
      </c>
      <c r="F637" s="83"/>
      <c r="G637" s="83"/>
      <c r="H637" s="83"/>
      <c r="M637" s="123" t="s">
        <v>549</v>
      </c>
      <c r="N637" s="84" t="e">
        <f t="shared" si="13"/>
        <v>#VALUE!</v>
      </c>
      <c r="R637" s="124" t="s">
        <v>643</v>
      </c>
      <c r="S637" s="83" t="e">
        <f t="shared" si="14"/>
        <v>#VALUE!</v>
      </c>
    </row>
    <row r="638" spans="1:19">
      <c r="A638" s="125">
        <v>44925</v>
      </c>
      <c r="B638" s="104" t="s">
        <v>456</v>
      </c>
      <c r="C638" s="83" t="e">
        <f t="shared" si="16"/>
        <v>#VALUE!</v>
      </c>
      <c r="D638" s="100" t="e">
        <f t="shared" si="17"/>
        <v>#VALUE!</v>
      </c>
      <c r="E638" s="100" t="e">
        <f t="shared" si="15"/>
        <v>#VALUE!</v>
      </c>
      <c r="F638" s="83"/>
      <c r="G638" s="83"/>
      <c r="H638" s="83"/>
      <c r="M638" s="123" t="s">
        <v>550</v>
      </c>
      <c r="N638" s="84" t="e">
        <f t="shared" si="13"/>
        <v>#VALUE!</v>
      </c>
      <c r="R638" s="124" t="s">
        <v>644</v>
      </c>
      <c r="S638" s="83" t="e">
        <f t="shared" si="14"/>
        <v>#VALUE!</v>
      </c>
    </row>
    <row r="639" spans="1:19">
      <c r="A639" s="125">
        <v>44932</v>
      </c>
      <c r="B639" s="104" t="s">
        <v>457</v>
      </c>
      <c r="C639" s="83" t="e">
        <f t="shared" si="16"/>
        <v>#VALUE!</v>
      </c>
      <c r="D639" s="100" t="e">
        <f t="shared" si="17"/>
        <v>#VALUE!</v>
      </c>
      <c r="E639" s="100" t="e">
        <f t="shared" si="15"/>
        <v>#VALUE!</v>
      </c>
      <c r="F639" s="83"/>
      <c r="G639" s="83"/>
      <c r="H639" s="83"/>
      <c r="M639" s="123" t="s">
        <v>551</v>
      </c>
      <c r="N639" s="84" t="e">
        <f t="shared" si="13"/>
        <v>#VALUE!</v>
      </c>
      <c r="R639" s="124" t="s">
        <v>645</v>
      </c>
      <c r="S639" s="83" t="e">
        <f t="shared" si="14"/>
        <v>#VALUE!</v>
      </c>
    </row>
    <row r="640" spans="1:19">
      <c r="A640" s="125">
        <v>44939</v>
      </c>
      <c r="B640" s="104" t="s">
        <v>458</v>
      </c>
      <c r="C640" s="83" t="e">
        <f t="shared" si="16"/>
        <v>#VALUE!</v>
      </c>
      <c r="D640" s="100" t="e">
        <f t="shared" si="17"/>
        <v>#VALUE!</v>
      </c>
      <c r="E640" s="100" t="e">
        <f t="shared" si="15"/>
        <v>#VALUE!</v>
      </c>
      <c r="F640" s="83"/>
      <c r="G640" s="83"/>
      <c r="H640" s="83"/>
      <c r="M640" s="123" t="s">
        <v>552</v>
      </c>
      <c r="N640" s="84" t="e">
        <f t="shared" si="13"/>
        <v>#VALUE!</v>
      </c>
      <c r="R640" s="124" t="s">
        <v>646</v>
      </c>
      <c r="S640" s="83" t="e">
        <f t="shared" si="14"/>
        <v>#VALUE!</v>
      </c>
    </row>
    <row r="641" spans="1:19">
      <c r="A641" s="125">
        <v>44946</v>
      </c>
      <c r="B641" s="104" t="s">
        <v>459</v>
      </c>
      <c r="C641" s="83" t="e">
        <f t="shared" si="16"/>
        <v>#VALUE!</v>
      </c>
      <c r="D641" s="100" t="e">
        <f t="shared" si="17"/>
        <v>#VALUE!</v>
      </c>
      <c r="E641" s="100" t="e">
        <f t="shared" si="15"/>
        <v>#VALUE!</v>
      </c>
      <c r="F641" s="83"/>
      <c r="G641" s="83"/>
      <c r="H641" s="83"/>
      <c r="M641" s="123" t="s">
        <v>553</v>
      </c>
      <c r="N641" s="84" t="e">
        <f t="shared" si="13"/>
        <v>#VALUE!</v>
      </c>
      <c r="R641" s="124" t="s">
        <v>647</v>
      </c>
      <c r="S641" s="83" t="e">
        <f t="shared" si="14"/>
        <v>#VALUE!</v>
      </c>
    </row>
    <row r="642" spans="1:19">
      <c r="A642" s="125">
        <v>44953</v>
      </c>
      <c r="B642" s="104" t="s">
        <v>460</v>
      </c>
      <c r="C642" s="83" t="e">
        <f t="shared" si="16"/>
        <v>#VALUE!</v>
      </c>
      <c r="D642" s="100" t="e">
        <f t="shared" si="17"/>
        <v>#VALUE!</v>
      </c>
      <c r="E642" s="100" t="e">
        <f t="shared" si="15"/>
        <v>#VALUE!</v>
      </c>
      <c r="F642" s="83"/>
      <c r="G642" s="83"/>
      <c r="H642" s="83"/>
      <c r="M642" s="123" t="s">
        <v>554</v>
      </c>
      <c r="N642" s="84" t="e">
        <f t="shared" si="13"/>
        <v>#VALUE!</v>
      </c>
      <c r="R642" s="124" t="s">
        <v>648</v>
      </c>
      <c r="S642" s="83" t="e">
        <f t="shared" si="14"/>
        <v>#VALUE!</v>
      </c>
    </row>
    <row r="643" spans="1:19">
      <c r="A643" s="125">
        <v>44960</v>
      </c>
      <c r="B643" s="104" t="s">
        <v>461</v>
      </c>
      <c r="C643" s="83" t="e">
        <f t="shared" si="16"/>
        <v>#VALUE!</v>
      </c>
      <c r="D643" s="100" t="e">
        <f t="shared" si="17"/>
        <v>#VALUE!</v>
      </c>
      <c r="E643" s="100" t="e">
        <f t="shared" si="15"/>
        <v>#VALUE!</v>
      </c>
      <c r="F643" s="83"/>
      <c r="G643" s="83"/>
      <c r="H643" s="83"/>
      <c r="M643" s="123" t="s">
        <v>555</v>
      </c>
      <c r="N643" s="84" t="e">
        <f t="shared" si="13"/>
        <v>#VALUE!</v>
      </c>
      <c r="R643" s="124" t="s">
        <v>649</v>
      </c>
      <c r="S643" s="83" t="e">
        <f t="shared" si="14"/>
        <v>#VALUE!</v>
      </c>
    </row>
    <row r="644" spans="1:19">
      <c r="A644" s="125">
        <v>44967</v>
      </c>
      <c r="B644" s="104" t="s">
        <v>462</v>
      </c>
      <c r="C644" s="83" t="e">
        <f t="shared" si="16"/>
        <v>#VALUE!</v>
      </c>
      <c r="D644" s="100" t="e">
        <f t="shared" si="17"/>
        <v>#VALUE!</v>
      </c>
      <c r="E644" s="100" t="e">
        <f t="shared" si="15"/>
        <v>#VALUE!</v>
      </c>
      <c r="F644" s="83"/>
      <c r="G644" s="83"/>
      <c r="H644" s="83"/>
      <c r="M644" s="123" t="s">
        <v>556</v>
      </c>
      <c r="N644" s="84" t="e">
        <f t="shared" si="13"/>
        <v>#VALUE!</v>
      </c>
      <c r="R644" s="124" t="s">
        <v>650</v>
      </c>
      <c r="S644" s="83" t="e">
        <f t="shared" si="14"/>
        <v>#VALUE!</v>
      </c>
    </row>
    <row r="645" spans="1:19">
      <c r="A645" s="125">
        <v>44974</v>
      </c>
      <c r="B645" s="104" t="s">
        <v>463</v>
      </c>
      <c r="C645" s="83" t="e">
        <f t="shared" si="16"/>
        <v>#VALUE!</v>
      </c>
      <c r="D645" s="100" t="e">
        <f t="shared" si="17"/>
        <v>#VALUE!</v>
      </c>
      <c r="E645" s="100" t="e">
        <f t="shared" si="15"/>
        <v>#VALUE!</v>
      </c>
      <c r="F645" s="83"/>
      <c r="G645" s="83"/>
      <c r="H645" s="83"/>
      <c r="M645" s="123" t="s">
        <v>557</v>
      </c>
      <c r="N645" s="84" t="e">
        <f t="shared" si="13"/>
        <v>#VALUE!</v>
      </c>
      <c r="R645" s="124" t="s">
        <v>651</v>
      </c>
      <c r="S645" s="83" t="e">
        <f t="shared" si="14"/>
        <v>#VALUE!</v>
      </c>
    </row>
    <row r="646" spans="1:19">
      <c r="A646" s="125">
        <v>44981</v>
      </c>
      <c r="B646" s="104" t="s">
        <v>464</v>
      </c>
      <c r="C646" s="83" t="e">
        <f t="shared" si="16"/>
        <v>#VALUE!</v>
      </c>
      <c r="D646" s="100" t="e">
        <f t="shared" si="17"/>
        <v>#VALUE!</v>
      </c>
      <c r="E646" s="100" t="e">
        <f t="shared" si="15"/>
        <v>#VALUE!</v>
      </c>
      <c r="F646" s="83"/>
      <c r="G646" s="83"/>
      <c r="H646" s="83"/>
      <c r="M646" s="123" t="s">
        <v>558</v>
      </c>
      <c r="N646" s="84" t="e">
        <f t="shared" si="13"/>
        <v>#VALUE!</v>
      </c>
      <c r="R646" s="124" t="s">
        <v>652</v>
      </c>
      <c r="S646" s="83" t="e">
        <f t="shared" si="14"/>
        <v>#VALUE!</v>
      </c>
    </row>
    <row r="647" spans="1:19">
      <c r="A647" s="125">
        <v>44988</v>
      </c>
      <c r="B647" s="104" t="s">
        <v>465</v>
      </c>
      <c r="C647" s="83" t="e">
        <f t="shared" si="16"/>
        <v>#VALUE!</v>
      </c>
      <c r="D647" s="100" t="e">
        <f t="shared" si="17"/>
        <v>#VALUE!</v>
      </c>
      <c r="E647" s="100" t="e">
        <f t="shared" si="15"/>
        <v>#VALUE!</v>
      </c>
      <c r="F647" s="83"/>
      <c r="G647" s="83"/>
      <c r="H647" s="83"/>
      <c r="M647" s="123" t="s">
        <v>559</v>
      </c>
      <c r="N647" s="84" t="e">
        <f t="shared" si="13"/>
        <v>#VALUE!</v>
      </c>
      <c r="R647" s="124" t="s">
        <v>653</v>
      </c>
      <c r="S647" s="83" t="e">
        <f t="shared" si="14"/>
        <v>#VALUE!</v>
      </c>
    </row>
    <row r="648" spans="1:19">
      <c r="A648" s="125">
        <v>44995</v>
      </c>
      <c r="B648" s="104" t="s">
        <v>466</v>
      </c>
      <c r="C648" s="83" t="e">
        <f t="shared" si="16"/>
        <v>#VALUE!</v>
      </c>
      <c r="D648" s="100" t="e">
        <f t="shared" si="17"/>
        <v>#VALUE!</v>
      </c>
      <c r="E648" s="100" t="e">
        <f t="shared" si="15"/>
        <v>#VALUE!</v>
      </c>
      <c r="F648" s="83"/>
      <c r="G648" s="83"/>
      <c r="H648" s="83"/>
      <c r="M648" s="123" t="s">
        <v>560</v>
      </c>
      <c r="N648" s="84" t="e">
        <f t="shared" ref="N648:N659" si="18">M648-M647</f>
        <v>#VALUE!</v>
      </c>
      <c r="R648" s="124" t="s">
        <v>654</v>
      </c>
      <c r="S648" s="83" t="e">
        <f t="shared" ref="S648:S659" si="19">R648-R647</f>
        <v>#VALUE!</v>
      </c>
    </row>
    <row r="649" spans="1:19">
      <c r="A649" s="125">
        <v>45002</v>
      </c>
      <c r="B649" s="104" t="s">
        <v>467</v>
      </c>
      <c r="C649" s="83" t="e">
        <f t="shared" si="16"/>
        <v>#VALUE!</v>
      </c>
      <c r="D649" s="100" t="e">
        <f t="shared" si="17"/>
        <v>#VALUE!</v>
      </c>
      <c r="E649" s="100" t="e">
        <f t="shared" si="15"/>
        <v>#VALUE!</v>
      </c>
      <c r="F649" s="83"/>
      <c r="G649" s="83"/>
      <c r="H649" s="83"/>
      <c r="M649" s="123" t="s">
        <v>561</v>
      </c>
      <c r="N649" s="84" t="e">
        <f t="shared" si="18"/>
        <v>#VALUE!</v>
      </c>
      <c r="R649" s="124" t="s">
        <v>655</v>
      </c>
      <c r="S649" s="83" t="e">
        <f t="shared" si="19"/>
        <v>#VALUE!</v>
      </c>
    </row>
    <row r="650" spans="1:19">
      <c r="A650" s="125">
        <v>45009</v>
      </c>
      <c r="B650" s="104" t="s">
        <v>468</v>
      </c>
      <c r="C650" s="83" t="e">
        <f t="shared" si="16"/>
        <v>#VALUE!</v>
      </c>
      <c r="D650" s="100" t="e">
        <f t="shared" si="17"/>
        <v>#VALUE!</v>
      </c>
      <c r="E650" s="100" t="e">
        <f t="shared" si="15"/>
        <v>#VALUE!</v>
      </c>
      <c r="F650" s="83"/>
      <c r="G650" s="83"/>
      <c r="H650" s="83"/>
      <c r="M650" s="123" t="s">
        <v>562</v>
      </c>
      <c r="N650" s="84" t="e">
        <f t="shared" si="18"/>
        <v>#VALUE!</v>
      </c>
      <c r="R650" s="124" t="s">
        <v>656</v>
      </c>
      <c r="S650" s="83" t="e">
        <f t="shared" si="19"/>
        <v>#VALUE!</v>
      </c>
    </row>
    <row r="651" spans="1:19">
      <c r="A651" s="125">
        <v>45016</v>
      </c>
      <c r="B651" s="104" t="s">
        <v>469</v>
      </c>
      <c r="C651" s="83" t="e">
        <f t="shared" si="16"/>
        <v>#VALUE!</v>
      </c>
      <c r="D651" s="100" t="e">
        <f t="shared" si="17"/>
        <v>#VALUE!</v>
      </c>
      <c r="E651" s="100" t="e">
        <f t="shared" si="15"/>
        <v>#VALUE!</v>
      </c>
      <c r="F651" s="83"/>
      <c r="G651" s="83"/>
      <c r="H651" s="83"/>
      <c r="M651" s="123" t="s">
        <v>563</v>
      </c>
      <c r="N651" s="84" t="e">
        <f t="shared" si="18"/>
        <v>#VALUE!</v>
      </c>
      <c r="R651" s="124" t="s">
        <v>657</v>
      </c>
      <c r="S651" s="83" t="e">
        <f t="shared" si="19"/>
        <v>#VALUE!</v>
      </c>
    </row>
    <row r="652" spans="1:19">
      <c r="A652" s="125">
        <v>45023</v>
      </c>
      <c r="B652" s="104" t="s">
        <v>470</v>
      </c>
      <c r="C652" s="83" t="e">
        <f t="shared" si="16"/>
        <v>#VALUE!</v>
      </c>
      <c r="D652" s="100" t="e">
        <f t="shared" si="17"/>
        <v>#VALUE!</v>
      </c>
      <c r="E652" s="100" t="e">
        <f t="shared" ref="E652:E659" si="20">(B652-B648)/B648</f>
        <v>#VALUE!</v>
      </c>
      <c r="F652" s="83"/>
      <c r="G652" s="83"/>
      <c r="H652" s="83"/>
      <c r="M652" s="123" t="s">
        <v>564</v>
      </c>
      <c r="N652" s="84" t="e">
        <f t="shared" si="18"/>
        <v>#VALUE!</v>
      </c>
      <c r="R652" s="124" t="s">
        <v>658</v>
      </c>
      <c r="S652" s="83" t="e">
        <f t="shared" si="19"/>
        <v>#VALUE!</v>
      </c>
    </row>
    <row r="653" spans="1:19">
      <c r="A653" s="125">
        <v>45030</v>
      </c>
      <c r="B653" s="104" t="s">
        <v>471</v>
      </c>
      <c r="C653" s="83" t="e">
        <f t="shared" si="16"/>
        <v>#VALUE!</v>
      </c>
      <c r="D653" s="100" t="e">
        <f t="shared" si="17"/>
        <v>#VALUE!</v>
      </c>
      <c r="E653" s="100" t="e">
        <f t="shared" si="20"/>
        <v>#VALUE!</v>
      </c>
      <c r="F653" s="83"/>
      <c r="G653" s="83"/>
      <c r="H653" s="83"/>
      <c r="M653" s="123" t="s">
        <v>565</v>
      </c>
      <c r="N653" s="84" t="e">
        <f t="shared" si="18"/>
        <v>#VALUE!</v>
      </c>
      <c r="R653" s="124" t="s">
        <v>659</v>
      </c>
      <c r="S653" s="83" t="e">
        <f t="shared" si="19"/>
        <v>#VALUE!</v>
      </c>
    </row>
    <row r="654" spans="1:19">
      <c r="A654" s="125">
        <v>45036</v>
      </c>
      <c r="B654" s="104" t="s">
        <v>472</v>
      </c>
      <c r="C654" s="83" t="e">
        <f t="shared" si="16"/>
        <v>#VALUE!</v>
      </c>
      <c r="D654" s="100" t="e">
        <f t="shared" si="17"/>
        <v>#VALUE!</v>
      </c>
      <c r="E654" s="100" t="e">
        <f t="shared" si="20"/>
        <v>#VALUE!</v>
      </c>
      <c r="F654" s="83"/>
      <c r="G654" s="83"/>
      <c r="H654" s="83"/>
      <c r="M654" s="123" t="s">
        <v>566</v>
      </c>
      <c r="N654" s="84" t="e">
        <f t="shared" si="18"/>
        <v>#VALUE!</v>
      </c>
      <c r="R654" s="124" t="s">
        <v>660</v>
      </c>
      <c r="S654" s="83" t="e">
        <f t="shared" si="19"/>
        <v>#VALUE!</v>
      </c>
    </row>
    <row r="655" spans="1:19">
      <c r="A655" s="125">
        <v>45044</v>
      </c>
      <c r="B655" s="104" t="s">
        <v>473</v>
      </c>
      <c r="C655" s="83" t="e">
        <f t="shared" si="16"/>
        <v>#VALUE!</v>
      </c>
      <c r="D655" s="100" t="e">
        <f t="shared" si="17"/>
        <v>#VALUE!</v>
      </c>
      <c r="E655" s="100" t="e">
        <f t="shared" si="20"/>
        <v>#VALUE!</v>
      </c>
      <c r="F655" s="83"/>
      <c r="G655" s="83"/>
      <c r="H655" s="83"/>
      <c r="M655" s="123" t="s">
        <v>567</v>
      </c>
      <c r="N655" s="84" t="e">
        <f t="shared" si="18"/>
        <v>#VALUE!</v>
      </c>
      <c r="R655" s="124" t="s">
        <v>661</v>
      </c>
      <c r="S655" s="83" t="e">
        <f t="shared" si="19"/>
        <v>#VALUE!</v>
      </c>
    </row>
    <row r="656" spans="1:19">
      <c r="A656" s="125">
        <v>45051</v>
      </c>
      <c r="B656" s="104" t="s">
        <v>474</v>
      </c>
      <c r="C656" s="83" t="e">
        <f t="shared" si="16"/>
        <v>#VALUE!</v>
      </c>
      <c r="D656" s="100" t="e">
        <f t="shared" si="17"/>
        <v>#VALUE!</v>
      </c>
      <c r="E656" s="100" t="e">
        <f t="shared" si="20"/>
        <v>#VALUE!</v>
      </c>
      <c r="F656" s="83"/>
      <c r="G656" s="83"/>
      <c r="H656" s="83"/>
      <c r="M656" s="123" t="s">
        <v>568</v>
      </c>
      <c r="N656" s="84" t="e">
        <f t="shared" si="18"/>
        <v>#VALUE!</v>
      </c>
      <c r="R656" s="124" t="s">
        <v>662</v>
      </c>
      <c r="S656" s="83" t="e">
        <f t="shared" si="19"/>
        <v>#VALUE!</v>
      </c>
    </row>
    <row r="657" spans="1:19">
      <c r="A657" s="125">
        <v>45058</v>
      </c>
      <c r="B657" s="104" t="s">
        <v>475</v>
      </c>
      <c r="C657" s="83" t="e">
        <f t="shared" si="16"/>
        <v>#VALUE!</v>
      </c>
      <c r="D657" s="100" t="e">
        <f t="shared" si="17"/>
        <v>#VALUE!</v>
      </c>
      <c r="E657" s="100" t="e">
        <f t="shared" si="20"/>
        <v>#VALUE!</v>
      </c>
      <c r="F657" s="83"/>
      <c r="G657" s="83"/>
      <c r="H657" s="83"/>
      <c r="M657" s="123" t="s">
        <v>569</v>
      </c>
      <c r="N657" s="84" t="e">
        <f t="shared" si="18"/>
        <v>#VALUE!</v>
      </c>
      <c r="R657" s="124" t="s">
        <v>663</v>
      </c>
      <c r="S657" s="83" t="e">
        <f t="shared" si="19"/>
        <v>#VALUE!</v>
      </c>
    </row>
    <row r="658" spans="1:19">
      <c r="A658" s="125">
        <v>45064</v>
      </c>
      <c r="B658" s="104" t="s">
        <v>476</v>
      </c>
      <c r="C658" s="83" t="e">
        <f t="shared" si="16"/>
        <v>#VALUE!</v>
      </c>
      <c r="D658" s="100" t="e">
        <f t="shared" si="17"/>
        <v>#VALUE!</v>
      </c>
      <c r="E658" s="100" t="e">
        <f t="shared" si="20"/>
        <v>#VALUE!</v>
      </c>
      <c r="F658" s="83"/>
      <c r="G658" s="83"/>
      <c r="H658" s="83"/>
      <c r="M658" s="123" t="s">
        <v>570</v>
      </c>
      <c r="N658" s="84" t="e">
        <f t="shared" si="18"/>
        <v>#VALUE!</v>
      </c>
      <c r="R658" s="124" t="s">
        <v>664</v>
      </c>
      <c r="S658" s="83" t="e">
        <f t="shared" si="19"/>
        <v>#VALUE!</v>
      </c>
    </row>
    <row r="659" spans="1:19">
      <c r="A659" s="125">
        <v>45072</v>
      </c>
      <c r="B659" s="104" t="s">
        <v>477</v>
      </c>
      <c r="C659" s="83" t="e">
        <f t="shared" si="16"/>
        <v>#VALUE!</v>
      </c>
      <c r="D659" s="100" t="e">
        <f t="shared" si="17"/>
        <v>#VALUE!</v>
      </c>
      <c r="E659" s="100" t="e">
        <f t="shared" si="20"/>
        <v>#VALUE!</v>
      </c>
      <c r="F659" s="83"/>
      <c r="G659" s="83"/>
      <c r="H659" s="83"/>
      <c r="M659" s="122" t="s">
        <v>571</v>
      </c>
      <c r="N659" s="84" t="e">
        <f t="shared" si="18"/>
        <v>#VALUE!</v>
      </c>
      <c r="R659" s="124" t="s">
        <v>665</v>
      </c>
      <c r="S659" s="83" t="e">
        <f t="shared" si="19"/>
        <v>#VALUE!</v>
      </c>
    </row>
    <row r="660" spans="1:19">
      <c r="B660" s="104"/>
      <c r="G660"/>
      <c r="H660"/>
    </row>
    <row r="661" spans="1:19">
      <c r="G661"/>
      <c r="H661"/>
    </row>
    <row r="662" spans="1:19">
      <c r="G662"/>
      <c r="H662"/>
    </row>
    <row r="663" spans="1:19">
      <c r="G663"/>
      <c r="H663"/>
    </row>
    <row r="664" spans="1:19">
      <c r="G664"/>
      <c r="H664"/>
    </row>
    <row r="665" spans="1:19">
      <c r="G665"/>
      <c r="H665"/>
    </row>
    <row r="666" spans="1:19">
      <c r="G666"/>
      <c r="H666"/>
    </row>
    <row r="667" spans="1:19">
      <c r="G667"/>
      <c r="H667"/>
    </row>
    <row r="668" spans="1:19">
      <c r="G668"/>
      <c r="H668"/>
    </row>
    <row r="669" spans="1:19">
      <c r="G669"/>
      <c r="H669"/>
    </row>
    <row r="670" spans="1:19">
      <c r="G670"/>
      <c r="H670"/>
    </row>
    <row r="671" spans="1:19">
      <c r="G671"/>
      <c r="H671"/>
    </row>
    <row r="672" spans="1:19">
      <c r="G672"/>
      <c r="H672"/>
    </row>
    <row r="673" spans="1:13">
      <c r="G673"/>
      <c r="H673"/>
    </row>
    <row r="674" spans="1:13">
      <c r="A674" s="78" t="s">
        <v>358</v>
      </c>
      <c r="B674" s="78"/>
      <c r="G674"/>
      <c r="H674"/>
    </row>
    <row r="675" spans="1:13">
      <c r="A675" s="74" t="s">
        <v>158</v>
      </c>
      <c r="B675" s="86" t="s">
        <v>361</v>
      </c>
      <c r="G675"/>
      <c r="H675"/>
      <c r="J675" s="74" t="s">
        <v>158</v>
      </c>
      <c r="K675" s="86" t="s">
        <v>361</v>
      </c>
      <c r="L675" s="74"/>
    </row>
    <row r="676" spans="1:13">
      <c r="A676" s="74"/>
      <c r="B676" s="75"/>
      <c r="E676" t="s">
        <v>669</v>
      </c>
      <c r="F676" t="s">
        <v>668</v>
      </c>
      <c r="G676" s="100" t="s">
        <v>666</v>
      </c>
      <c r="H676" s="100" t="s">
        <v>667</v>
      </c>
      <c r="J676" s="2"/>
      <c r="K676" s="87"/>
      <c r="L676" s="2"/>
    </row>
    <row r="677" spans="1:13">
      <c r="A677" s="2" t="s">
        <v>359</v>
      </c>
      <c r="B677" s="88">
        <v>1153969</v>
      </c>
      <c r="D677" s="121">
        <v>45017</v>
      </c>
      <c r="E677" s="120">
        <v>6352519.7989999996</v>
      </c>
      <c r="F677" s="35">
        <f t="shared" ref="F677:F708" si="21">E677-E678</f>
        <v>357330.64599999972</v>
      </c>
      <c r="G677" s="100">
        <f>(E677-E678)/E678</f>
        <v>5.960289773696148E-2</v>
      </c>
      <c r="H677" s="100">
        <f>(E677-E689)/E689</f>
        <v>0.85895571568322737</v>
      </c>
      <c r="J677" s="2" t="s">
        <v>312</v>
      </c>
      <c r="K677" s="87">
        <f>B678-B677</f>
        <v>21987</v>
      </c>
      <c r="L677" s="2"/>
      <c r="M677" s="99"/>
    </row>
    <row r="678" spans="1:13">
      <c r="A678" s="2" t="s">
        <v>312</v>
      </c>
      <c r="B678" s="88">
        <v>1175956</v>
      </c>
      <c r="D678" s="121">
        <v>44986</v>
      </c>
      <c r="E678" s="120">
        <v>5995189.1529999999</v>
      </c>
      <c r="F678" s="35">
        <f t="shared" si="21"/>
        <v>405529.25299999956</v>
      </c>
      <c r="G678" s="100">
        <f t="shared" ref="G678:G741" si="22">(E678-E679)/E679</f>
        <v>7.2549897534910757E-2</v>
      </c>
      <c r="H678" s="100">
        <f t="shared" ref="H678:H741" si="23">(E678-E690)/E690</f>
        <v>0.8612218464190482</v>
      </c>
      <c r="J678" s="2" t="s">
        <v>313</v>
      </c>
      <c r="K678" s="87">
        <f t="shared" ref="K678:K741" si="24">B679-B678</f>
        <v>38057</v>
      </c>
      <c r="L678" s="2"/>
      <c r="M678" s="99"/>
    </row>
    <row r="679" spans="1:13">
      <c r="A679" s="2" t="s">
        <v>313</v>
      </c>
      <c r="B679" s="88">
        <v>1214013</v>
      </c>
      <c r="D679" s="121">
        <v>44958</v>
      </c>
      <c r="E679" s="120">
        <v>5589659.9000000004</v>
      </c>
      <c r="F679" s="35">
        <f t="shared" si="21"/>
        <v>247759.00500000082</v>
      </c>
      <c r="G679" s="100">
        <f t="shared" si="22"/>
        <v>4.6380307285727139E-2</v>
      </c>
      <c r="H679" s="100">
        <f t="shared" si="23"/>
        <v>0.85486464724908862</v>
      </c>
      <c r="J679" s="2" t="s">
        <v>314</v>
      </c>
      <c r="K679" s="87">
        <f t="shared" si="24"/>
        <v>37154</v>
      </c>
      <c r="L679" s="2"/>
      <c r="M679" s="99"/>
    </row>
    <row r="680" spans="1:13">
      <c r="A680" s="2" t="s">
        <v>314</v>
      </c>
      <c r="B680" s="88">
        <v>1251167</v>
      </c>
      <c r="D680" s="121">
        <v>44927</v>
      </c>
      <c r="E680" s="120">
        <v>5341900.8949999996</v>
      </c>
      <c r="F680" s="35">
        <f t="shared" si="21"/>
        <v>232391.23599999957</v>
      </c>
      <c r="G680" s="100">
        <f t="shared" si="22"/>
        <v>4.5482101318794974E-2</v>
      </c>
      <c r="H680" s="100">
        <f t="shared" si="23"/>
        <v>0.84768360232140672</v>
      </c>
      <c r="J680" s="2" t="s">
        <v>315</v>
      </c>
      <c r="K680" s="87">
        <f t="shared" si="24"/>
        <v>26075</v>
      </c>
      <c r="L680" s="2"/>
      <c r="M680" s="99"/>
    </row>
    <row r="681" spans="1:13">
      <c r="A681" s="2" t="s">
        <v>315</v>
      </c>
      <c r="B681" s="88">
        <v>1277242</v>
      </c>
      <c r="D681" s="121">
        <v>44896</v>
      </c>
      <c r="E681" s="120">
        <v>5109509.659</v>
      </c>
      <c r="F681" s="35">
        <f t="shared" si="21"/>
        <v>313201.29200000037</v>
      </c>
      <c r="G681" s="100">
        <f t="shared" si="22"/>
        <v>6.5300491134998029E-2</v>
      </c>
      <c r="H681" s="100">
        <f t="shared" si="23"/>
        <v>0.80401315046166688</v>
      </c>
      <c r="J681" s="2" t="s">
        <v>316</v>
      </c>
      <c r="K681" s="87">
        <f t="shared" si="24"/>
        <v>26898</v>
      </c>
      <c r="L681" s="2"/>
      <c r="M681" s="99"/>
    </row>
    <row r="682" spans="1:13">
      <c r="A682" s="2" t="s">
        <v>316</v>
      </c>
      <c r="B682" s="88">
        <v>1304140</v>
      </c>
      <c r="D682" s="121">
        <v>44866</v>
      </c>
      <c r="E682" s="120">
        <v>4796308.3669999996</v>
      </c>
      <c r="F682" s="35">
        <f t="shared" si="21"/>
        <v>227555</v>
      </c>
      <c r="G682" s="100">
        <f t="shared" si="22"/>
        <v>4.9806803239506106E-2</v>
      </c>
      <c r="H682" s="100">
        <f t="shared" si="23"/>
        <v>0.75455564486333737</v>
      </c>
      <c r="J682" s="2" t="s">
        <v>317</v>
      </c>
      <c r="K682" s="87">
        <f t="shared" si="24"/>
        <v>14651</v>
      </c>
      <c r="L682" s="2"/>
      <c r="M682" s="99"/>
    </row>
    <row r="683" spans="1:13">
      <c r="A683" s="13" t="s">
        <v>317</v>
      </c>
      <c r="B683" s="88">
        <v>1318791</v>
      </c>
      <c r="D683" s="121">
        <v>44835</v>
      </c>
      <c r="E683" s="120">
        <v>4568753.3669999996</v>
      </c>
      <c r="F683" s="35">
        <f t="shared" si="21"/>
        <v>197001.49599999934</v>
      </c>
      <c r="G683" s="100">
        <f t="shared" si="22"/>
        <v>4.5062369002872291E-2</v>
      </c>
      <c r="H683" s="100">
        <f t="shared" si="23"/>
        <v>0.73656910836835443</v>
      </c>
      <c r="J683" s="2" t="s">
        <v>318</v>
      </c>
      <c r="K683" s="87">
        <f t="shared" si="24"/>
        <v>16234</v>
      </c>
      <c r="L683" s="2"/>
      <c r="M683" s="99"/>
    </row>
    <row r="684" spans="1:13">
      <c r="A684" s="13" t="s">
        <v>318</v>
      </c>
      <c r="B684" s="88">
        <v>1335025</v>
      </c>
      <c r="D684" s="121">
        <v>44805</v>
      </c>
      <c r="E684" s="120">
        <v>4371751.8710000003</v>
      </c>
      <c r="F684" s="35">
        <f t="shared" si="21"/>
        <v>204067.3450000002</v>
      </c>
      <c r="G684" s="100">
        <f t="shared" si="22"/>
        <v>4.896420151931629E-2</v>
      </c>
      <c r="H684" s="100">
        <f t="shared" si="23"/>
        <v>0.68605312714934796</v>
      </c>
      <c r="J684" s="2" t="s">
        <v>319</v>
      </c>
      <c r="K684" s="87">
        <f t="shared" si="24"/>
        <v>21212</v>
      </c>
      <c r="L684" s="2"/>
      <c r="M684" s="99"/>
    </row>
    <row r="685" spans="1:13">
      <c r="A685" s="2" t="s">
        <v>319</v>
      </c>
      <c r="B685" s="88">
        <v>1356237</v>
      </c>
      <c r="D685" s="121">
        <v>44774</v>
      </c>
      <c r="E685" s="120">
        <v>4167684.5260000001</v>
      </c>
      <c r="F685" s="35">
        <f t="shared" si="21"/>
        <v>187173.78500000015</v>
      </c>
      <c r="G685" s="100">
        <f t="shared" si="22"/>
        <v>4.7022554938007173E-2</v>
      </c>
      <c r="H685" s="100">
        <f t="shared" si="23"/>
        <v>0.63936343259144301</v>
      </c>
      <c r="J685" s="2" t="s">
        <v>320</v>
      </c>
      <c r="K685" s="87">
        <f t="shared" si="24"/>
        <v>11696</v>
      </c>
      <c r="L685" s="2"/>
      <c r="M685" s="99"/>
    </row>
    <row r="686" spans="1:13">
      <c r="A686" s="2" t="s">
        <v>320</v>
      </c>
      <c r="B686" s="88">
        <v>1367933</v>
      </c>
      <c r="D686" s="121">
        <v>44743</v>
      </c>
      <c r="E686" s="120">
        <v>3980510.7409999999</v>
      </c>
      <c r="F686" s="35">
        <f t="shared" si="21"/>
        <v>116307.35199999996</v>
      </c>
      <c r="G686" s="100">
        <f t="shared" si="22"/>
        <v>3.0098662076402407E-2</v>
      </c>
      <c r="H686" s="100">
        <f t="shared" si="23"/>
        <v>0.59668880063407181</v>
      </c>
      <c r="J686" s="2" t="s">
        <v>321</v>
      </c>
      <c r="K686" s="87">
        <f t="shared" si="24"/>
        <v>28688</v>
      </c>
      <c r="L686" s="2"/>
      <c r="M686" s="99"/>
    </row>
    <row r="687" spans="1:13">
      <c r="A687" s="2" t="s">
        <v>321</v>
      </c>
      <c r="B687" s="88">
        <v>1396621</v>
      </c>
      <c r="D687" s="121">
        <v>44713</v>
      </c>
      <c r="E687" s="120">
        <v>3864203.389</v>
      </c>
      <c r="F687" s="35">
        <f t="shared" si="21"/>
        <v>229475.83799999999</v>
      </c>
      <c r="G687" s="100">
        <f t="shared" si="22"/>
        <v>6.3134261036116926E-2</v>
      </c>
      <c r="H687" s="100">
        <f t="shared" si="23"/>
        <v>0.5571671211903293</v>
      </c>
      <c r="J687" s="2" t="s">
        <v>322</v>
      </c>
      <c r="K687" s="87">
        <f t="shared" si="24"/>
        <v>17772</v>
      </c>
      <c r="L687" s="2"/>
      <c r="M687" s="99"/>
    </row>
    <row r="688" spans="1:13">
      <c r="A688" s="13" t="s">
        <v>322</v>
      </c>
      <c r="B688" s="88">
        <v>1414393</v>
      </c>
      <c r="D688" s="121">
        <v>44682</v>
      </c>
      <c r="E688" s="120">
        <v>3634727.551</v>
      </c>
      <c r="F688" s="35">
        <f t="shared" si="21"/>
        <v>217475.73300000001</v>
      </c>
      <c r="G688" s="100">
        <f t="shared" si="22"/>
        <v>6.3640534728658382E-2</v>
      </c>
      <c r="H688" s="100">
        <f t="shared" si="23"/>
        <v>0.49586956922865499</v>
      </c>
      <c r="J688" s="41" t="s">
        <v>323</v>
      </c>
      <c r="K688" s="87">
        <f t="shared" si="24"/>
        <v>8000</v>
      </c>
      <c r="L688" s="41"/>
      <c r="M688" s="99"/>
    </row>
    <row r="689" spans="1:13">
      <c r="A689" s="41" t="s">
        <v>323</v>
      </c>
      <c r="B689" s="88">
        <v>1422393</v>
      </c>
      <c r="D689" s="121">
        <v>44652</v>
      </c>
      <c r="E689" s="120">
        <v>3417251.818</v>
      </c>
      <c r="F689" s="35">
        <f t="shared" si="21"/>
        <v>196147.80800000019</v>
      </c>
      <c r="G689" s="100">
        <f t="shared" si="22"/>
        <v>6.0894589988728806E-2</v>
      </c>
      <c r="H689" s="100">
        <f t="shared" si="23"/>
        <v>0.40932155692260752</v>
      </c>
      <c r="J689" s="41" t="s">
        <v>324</v>
      </c>
      <c r="K689" s="87">
        <f t="shared" si="24"/>
        <v>24941</v>
      </c>
      <c r="L689" s="41"/>
      <c r="M689" s="99"/>
    </row>
    <row r="690" spans="1:13">
      <c r="A690" s="41" t="s">
        <v>324</v>
      </c>
      <c r="B690" s="88">
        <v>1447334</v>
      </c>
      <c r="D690" s="121">
        <v>44621</v>
      </c>
      <c r="E690" s="120">
        <v>3221104.01</v>
      </c>
      <c r="F690" s="35">
        <f t="shared" si="21"/>
        <v>207590.37799999956</v>
      </c>
      <c r="G690" s="100">
        <f t="shared" si="22"/>
        <v>6.8886490439476311E-2</v>
      </c>
      <c r="H690" s="100">
        <f t="shared" si="23"/>
        <v>0.33204748874601037</v>
      </c>
      <c r="J690" s="41" t="s">
        <v>325</v>
      </c>
      <c r="K690" s="87">
        <f t="shared" si="24"/>
        <v>16818</v>
      </c>
      <c r="L690" s="41"/>
      <c r="M690" s="99"/>
    </row>
    <row r="691" spans="1:13">
      <c r="A691" s="41" t="s">
        <v>325</v>
      </c>
      <c r="B691" s="88">
        <v>1464152</v>
      </c>
      <c r="D691" s="121">
        <v>44593</v>
      </c>
      <c r="E691" s="120">
        <v>3013513.6320000002</v>
      </c>
      <c r="F691" s="35">
        <f t="shared" si="21"/>
        <v>122379.62600000016</v>
      </c>
      <c r="G691" s="100">
        <f t="shared" si="22"/>
        <v>4.2329281778715366E-2</v>
      </c>
      <c r="H691" s="100">
        <f t="shared" si="23"/>
        <v>0.27001234905366228</v>
      </c>
      <c r="J691" s="41" t="s">
        <v>326</v>
      </c>
      <c r="K691" s="87">
        <f t="shared" si="24"/>
        <v>24637</v>
      </c>
      <c r="L691" s="41"/>
      <c r="M691" s="99"/>
    </row>
    <row r="692" spans="1:13">
      <c r="A692" s="41" t="s">
        <v>326</v>
      </c>
      <c r="B692" s="88">
        <v>1488789</v>
      </c>
      <c r="D692" s="121">
        <v>44562</v>
      </c>
      <c r="E692" s="120">
        <v>2891134.0060000001</v>
      </c>
      <c r="F692" s="35">
        <f t="shared" si="21"/>
        <v>58832.225000000093</v>
      </c>
      <c r="G692" s="100">
        <f t="shared" si="22"/>
        <v>2.0771877274754321E-2</v>
      </c>
      <c r="H692" s="100">
        <f t="shared" si="23"/>
        <v>0.2317519826312735</v>
      </c>
      <c r="J692" s="41" t="s">
        <v>327</v>
      </c>
      <c r="K692" s="87">
        <f t="shared" si="24"/>
        <v>17845</v>
      </c>
      <c r="L692" s="41"/>
      <c r="M692" s="99"/>
    </row>
    <row r="693" spans="1:13">
      <c r="A693" s="41" t="s">
        <v>327</v>
      </c>
      <c r="B693" s="88">
        <v>1506634</v>
      </c>
      <c r="D693" s="121">
        <v>44531</v>
      </c>
      <c r="E693" s="120">
        <v>2832301.781</v>
      </c>
      <c r="F693" s="35">
        <f t="shared" si="21"/>
        <v>98670.401999999769</v>
      </c>
      <c r="G693" s="100">
        <f t="shared" si="22"/>
        <v>3.6094991723461541E-2</v>
      </c>
      <c r="H693" s="100">
        <f t="shared" si="23"/>
        <v>0.20388325909169491</v>
      </c>
      <c r="J693" s="41" t="s">
        <v>328</v>
      </c>
      <c r="K693" s="87">
        <f t="shared" si="24"/>
        <v>6090</v>
      </c>
      <c r="L693" s="41"/>
      <c r="M693" s="99"/>
    </row>
    <row r="694" spans="1:13">
      <c r="A694" s="41" t="s">
        <v>328</v>
      </c>
      <c r="B694" s="88">
        <v>1512724</v>
      </c>
      <c r="D694" s="121">
        <v>44501</v>
      </c>
      <c r="E694" s="120">
        <v>2733631.3790000002</v>
      </c>
      <c r="F694" s="35">
        <f t="shared" si="21"/>
        <v>102723.49000000022</v>
      </c>
      <c r="G694" s="100">
        <f t="shared" si="22"/>
        <v>3.9044882730214135E-2</v>
      </c>
      <c r="H694" s="100">
        <f t="shared" si="23"/>
        <v>0.16758692889119184</v>
      </c>
      <c r="J694" s="41" t="s">
        <v>329</v>
      </c>
      <c r="K694" s="87">
        <f t="shared" si="24"/>
        <v>808</v>
      </c>
      <c r="L694" s="41"/>
      <c r="M694" s="99"/>
    </row>
    <row r="695" spans="1:13">
      <c r="A695" s="41" t="s">
        <v>329</v>
      </c>
      <c r="B695" s="88">
        <v>1513532</v>
      </c>
      <c r="D695" s="121">
        <v>44470</v>
      </c>
      <c r="E695" s="120">
        <v>2630907.889</v>
      </c>
      <c r="F695" s="35">
        <f t="shared" si="21"/>
        <v>38016.952999999747</v>
      </c>
      <c r="G695" s="100">
        <f t="shared" si="22"/>
        <v>1.4661994637787473E-2</v>
      </c>
      <c r="H695" s="100">
        <f t="shared" si="23"/>
        <v>0.1427688703185625</v>
      </c>
      <c r="J695" s="41" t="s">
        <v>330</v>
      </c>
      <c r="K695" s="87">
        <f t="shared" si="24"/>
        <v>-5601</v>
      </c>
      <c r="L695" s="41"/>
      <c r="M695" s="99"/>
    </row>
    <row r="696" spans="1:13">
      <c r="A696" s="41" t="s">
        <v>330</v>
      </c>
      <c r="B696" s="88">
        <v>1507931</v>
      </c>
      <c r="D696" s="121">
        <v>44440</v>
      </c>
      <c r="E696" s="120">
        <v>2592890.9360000002</v>
      </c>
      <c r="F696" s="35">
        <f t="shared" si="21"/>
        <v>50633.104000000283</v>
      </c>
      <c r="G696" s="100">
        <f t="shared" si="22"/>
        <v>1.9916588853683304E-2</v>
      </c>
      <c r="H696" s="100">
        <f t="shared" si="23"/>
        <v>0.13700685114820882</v>
      </c>
      <c r="J696" s="41" t="s">
        <v>331</v>
      </c>
      <c r="K696" s="87">
        <f t="shared" si="24"/>
        <v>-15886</v>
      </c>
      <c r="L696" s="41"/>
      <c r="M696" s="99"/>
    </row>
    <row r="697" spans="1:13">
      <c r="A697" s="41" t="s">
        <v>331</v>
      </c>
      <c r="B697" s="88">
        <v>1492045</v>
      </c>
      <c r="D697" s="121">
        <v>44409</v>
      </c>
      <c r="E697" s="120">
        <v>2542257.8319999999</v>
      </c>
      <c r="F697" s="35">
        <f t="shared" si="21"/>
        <v>49279.401000000071</v>
      </c>
      <c r="G697" s="100">
        <f t="shared" si="22"/>
        <v>1.9767279326292766E-2</v>
      </c>
      <c r="H697" s="100">
        <f t="shared" si="23"/>
        <v>0.1271093929175994</v>
      </c>
      <c r="J697" s="41" t="s">
        <v>332</v>
      </c>
      <c r="K697" s="87">
        <f t="shared" si="24"/>
        <v>-26955</v>
      </c>
      <c r="L697" s="41"/>
      <c r="M697" s="99"/>
    </row>
    <row r="698" spans="1:13">
      <c r="A698" s="41" t="s">
        <v>332</v>
      </c>
      <c r="B698" s="88">
        <v>1465090</v>
      </c>
      <c r="D698" s="121">
        <v>44378</v>
      </c>
      <c r="E698" s="120">
        <v>2492978.4309999999</v>
      </c>
      <c r="F698" s="35">
        <f t="shared" si="21"/>
        <v>11418.592999999877</v>
      </c>
      <c r="G698" s="100">
        <f t="shared" si="22"/>
        <v>4.6013772568154676E-3</v>
      </c>
      <c r="H698" s="100">
        <f t="shared" si="23"/>
        <v>0.12905829685801501</v>
      </c>
      <c r="J698" s="41" t="s">
        <v>333</v>
      </c>
      <c r="K698" s="87">
        <f t="shared" si="24"/>
        <v>-15898</v>
      </c>
      <c r="L698" s="41"/>
      <c r="M698" s="99"/>
    </row>
    <row r="699" spans="1:13">
      <c r="A699" s="41" t="s">
        <v>333</v>
      </c>
      <c r="B699" s="88">
        <v>1449192</v>
      </c>
      <c r="D699" s="121">
        <v>44348</v>
      </c>
      <c r="E699" s="120">
        <v>2481559.838</v>
      </c>
      <c r="F699" s="35">
        <f t="shared" si="21"/>
        <v>51717.273000000045</v>
      </c>
      <c r="G699" s="100">
        <f t="shared" si="22"/>
        <v>2.1284207357689468E-2</v>
      </c>
      <c r="H699" s="100">
        <f t="shared" si="23"/>
        <v>0.1747628145386089</v>
      </c>
      <c r="J699" s="41" t="s">
        <v>334</v>
      </c>
      <c r="K699" s="87">
        <f t="shared" si="24"/>
        <v>-10658</v>
      </c>
      <c r="L699" s="41"/>
      <c r="M699" s="99"/>
    </row>
    <row r="700" spans="1:13">
      <c r="A700" s="41" t="s">
        <v>334</v>
      </c>
      <c r="B700" s="88">
        <v>1438534</v>
      </c>
      <c r="D700" s="121">
        <v>44317</v>
      </c>
      <c r="E700" s="120">
        <v>2429842.5649999999</v>
      </c>
      <c r="F700" s="35">
        <f t="shared" si="21"/>
        <v>5093.0099999997765</v>
      </c>
      <c r="G700" s="100">
        <f t="shared" si="22"/>
        <v>2.100427233607545E-3</v>
      </c>
      <c r="H700" s="100">
        <f t="shared" si="23"/>
        <v>0.20673388631766898</v>
      </c>
      <c r="J700" s="41" t="s">
        <v>335</v>
      </c>
      <c r="K700" s="87">
        <f t="shared" si="24"/>
        <v>2060</v>
      </c>
      <c r="L700" s="41"/>
      <c r="M700" s="99"/>
    </row>
    <row r="701" spans="1:13">
      <c r="A701" s="41" t="s">
        <v>335</v>
      </c>
      <c r="B701" s="88">
        <v>1440594</v>
      </c>
      <c r="D701" s="121">
        <v>44287</v>
      </c>
      <c r="E701" s="120">
        <v>2424749.5550000002</v>
      </c>
      <c r="F701" s="35">
        <f t="shared" si="21"/>
        <v>6589.5139999999665</v>
      </c>
      <c r="G701" s="100">
        <f t="shared" si="22"/>
        <v>2.725011532849147E-3</v>
      </c>
      <c r="H701" s="100">
        <f t="shared" si="23"/>
        <v>0.24976805710281019</v>
      </c>
      <c r="J701" s="41" t="s">
        <v>336</v>
      </c>
      <c r="K701" s="87">
        <f t="shared" si="24"/>
        <v>21855</v>
      </c>
      <c r="L701" s="41"/>
      <c r="M701" s="99"/>
    </row>
    <row r="702" spans="1:13">
      <c r="A702" s="41" t="s">
        <v>336</v>
      </c>
      <c r="B702" s="88">
        <v>1462449</v>
      </c>
      <c r="D702" s="121">
        <v>44256</v>
      </c>
      <c r="E702" s="120">
        <v>2418160.0410000002</v>
      </c>
      <c r="F702" s="35">
        <f t="shared" si="21"/>
        <v>45337.734000000171</v>
      </c>
      <c r="G702" s="100">
        <f t="shared" si="22"/>
        <v>1.910709194963758E-2</v>
      </c>
      <c r="H702" s="100">
        <f t="shared" si="23"/>
        <v>0.34439445505345917</v>
      </c>
      <c r="J702" s="41" t="s">
        <v>337</v>
      </c>
      <c r="K702" s="87">
        <f t="shared" si="24"/>
        <v>45888</v>
      </c>
      <c r="L702" s="41"/>
      <c r="M702" s="99"/>
    </row>
    <row r="703" spans="1:13">
      <c r="A703" s="41" t="s">
        <v>337</v>
      </c>
      <c r="B703" s="88">
        <v>1508337</v>
      </c>
      <c r="D703" s="121">
        <v>44228</v>
      </c>
      <c r="E703" s="120">
        <v>2372822.307</v>
      </c>
      <c r="F703" s="35">
        <f t="shared" si="21"/>
        <v>25650.111000000034</v>
      </c>
      <c r="G703" s="100">
        <f t="shared" si="22"/>
        <v>1.0928090850646747E-2</v>
      </c>
      <c r="H703" s="100">
        <f t="shared" si="23"/>
        <v>0.36528573913584128</v>
      </c>
      <c r="J703" s="41" t="s">
        <v>338</v>
      </c>
      <c r="K703" s="87">
        <f t="shared" si="24"/>
        <v>-4524</v>
      </c>
      <c r="L703" s="41"/>
      <c r="M703" s="99"/>
    </row>
    <row r="704" spans="1:13">
      <c r="A704" s="41" t="s">
        <v>338</v>
      </c>
      <c r="B704" s="88">
        <v>1503813</v>
      </c>
      <c r="D704" s="121">
        <v>44197</v>
      </c>
      <c r="E704" s="120">
        <v>2347172.196</v>
      </c>
      <c r="F704" s="35">
        <f t="shared" si="21"/>
        <v>-5466.035000000149</v>
      </c>
      <c r="G704" s="100">
        <f t="shared" si="22"/>
        <v>-2.3233640123567936E-3</v>
      </c>
      <c r="H704" s="100">
        <f t="shared" si="23"/>
        <v>0.39904065444292142</v>
      </c>
      <c r="J704" s="41" t="s">
        <v>339</v>
      </c>
      <c r="K704" s="87">
        <f t="shared" si="24"/>
        <v>981</v>
      </c>
      <c r="L704" s="41"/>
      <c r="M704" s="99"/>
    </row>
    <row r="705" spans="1:13">
      <c r="A705" s="41" t="s">
        <v>339</v>
      </c>
      <c r="B705" s="88">
        <v>1504794</v>
      </c>
      <c r="D705" s="121">
        <v>44166</v>
      </c>
      <c r="E705" s="120">
        <v>2352638.2310000001</v>
      </c>
      <c r="F705" s="35">
        <f t="shared" si="21"/>
        <v>11372.402000000235</v>
      </c>
      <c r="G705" s="100">
        <f t="shared" si="22"/>
        <v>4.8573732461886267E-3</v>
      </c>
      <c r="H705" s="100">
        <f t="shared" si="23"/>
        <v>0.43290016832539396</v>
      </c>
      <c r="J705" s="41" t="s">
        <v>340</v>
      </c>
      <c r="K705" s="87">
        <f t="shared" si="24"/>
        <v>2953</v>
      </c>
      <c r="L705" s="41"/>
      <c r="M705" s="99"/>
    </row>
    <row r="706" spans="1:13">
      <c r="A706" s="41" t="s">
        <v>340</v>
      </c>
      <c r="B706" s="88">
        <v>1507747</v>
      </c>
      <c r="D706" s="121">
        <v>44136</v>
      </c>
      <c r="E706" s="120">
        <v>2341265.8289999999</v>
      </c>
      <c r="F706" s="35">
        <f t="shared" si="21"/>
        <v>39043.60599999968</v>
      </c>
      <c r="G706" s="100">
        <f t="shared" si="22"/>
        <v>1.6959095264540706E-2</v>
      </c>
      <c r="H706" s="100">
        <f t="shared" si="23"/>
        <v>0.45000537552763209</v>
      </c>
      <c r="J706" s="41" t="s">
        <v>341</v>
      </c>
      <c r="K706" s="87">
        <f t="shared" si="24"/>
        <v>4286</v>
      </c>
      <c r="L706" s="41"/>
      <c r="M706" s="99"/>
    </row>
    <row r="707" spans="1:13">
      <c r="A707" s="41" t="s">
        <v>341</v>
      </c>
      <c r="B707" s="88">
        <v>1512033</v>
      </c>
      <c r="D707" s="121">
        <v>44105</v>
      </c>
      <c r="E707" s="120">
        <v>2302222.2230000002</v>
      </c>
      <c r="F707" s="35">
        <f t="shared" si="21"/>
        <v>21769.002000000328</v>
      </c>
      <c r="G707" s="100">
        <f t="shared" si="22"/>
        <v>9.5459103477923656E-3</v>
      </c>
      <c r="H707" s="100">
        <f t="shared" si="23"/>
        <v>0.46244311611258571</v>
      </c>
      <c r="J707" s="41" t="s">
        <v>342</v>
      </c>
      <c r="K707" s="87">
        <f t="shared" si="24"/>
        <v>4883</v>
      </c>
      <c r="L707" s="41"/>
      <c r="M707" s="99"/>
    </row>
    <row r="708" spans="1:13">
      <c r="A708" s="41" t="s">
        <v>342</v>
      </c>
      <c r="B708" s="88">
        <v>1516916</v>
      </c>
      <c r="D708" s="121">
        <v>44075</v>
      </c>
      <c r="E708" s="120">
        <v>2280453.2209999999</v>
      </c>
      <c r="F708" s="35">
        <f t="shared" si="21"/>
        <v>24897.683999999892</v>
      </c>
      <c r="G708" s="100">
        <f t="shared" si="22"/>
        <v>1.1038382159773834E-2</v>
      </c>
      <c r="H708" s="100">
        <f t="shared" si="23"/>
        <v>0.46467336753908955</v>
      </c>
      <c r="J708" s="41" t="s">
        <v>343</v>
      </c>
      <c r="K708" s="87">
        <f t="shared" si="24"/>
        <v>40054</v>
      </c>
      <c r="L708" s="41"/>
      <c r="M708" s="99"/>
    </row>
    <row r="709" spans="1:13">
      <c r="A709" s="41" t="s">
        <v>343</v>
      </c>
      <c r="B709" s="88">
        <v>1556970</v>
      </c>
      <c r="D709" s="121">
        <v>44044</v>
      </c>
      <c r="E709" s="120">
        <v>2255555.537</v>
      </c>
      <c r="F709" s="35">
        <f t="shared" ref="F709:F740" si="25">E709-E710</f>
        <v>47539.850000000093</v>
      </c>
      <c r="G709" s="100">
        <f t="shared" si="22"/>
        <v>2.1530576200113789E-2</v>
      </c>
      <c r="H709" s="100">
        <f t="shared" si="23"/>
        <v>0.48693512640553427</v>
      </c>
      <c r="J709" s="41" t="s">
        <v>344</v>
      </c>
      <c r="K709" s="87">
        <f t="shared" si="24"/>
        <v>17260</v>
      </c>
      <c r="L709" s="41"/>
      <c r="M709" s="99"/>
    </row>
    <row r="710" spans="1:13">
      <c r="A710" s="41" t="s">
        <v>344</v>
      </c>
      <c r="B710" s="88">
        <v>1574230</v>
      </c>
      <c r="D710" s="121">
        <v>44013</v>
      </c>
      <c r="E710" s="120">
        <v>2208015.6869999999</v>
      </c>
      <c r="F710" s="35">
        <f t="shared" si="25"/>
        <v>95623.459999999963</v>
      </c>
      <c r="G710" s="100">
        <f t="shared" si="22"/>
        <v>4.5267852616463905E-2</v>
      </c>
      <c r="H710" s="100">
        <f t="shared" si="23"/>
        <v>0.46029623033476097</v>
      </c>
      <c r="J710" s="41" t="s">
        <v>345</v>
      </c>
      <c r="K710" s="87">
        <f t="shared" si="24"/>
        <v>40430</v>
      </c>
      <c r="L710" s="41"/>
      <c r="M710" s="99"/>
    </row>
    <row r="711" spans="1:13">
      <c r="A711" s="41" t="s">
        <v>345</v>
      </c>
      <c r="B711" s="88">
        <v>1614660</v>
      </c>
      <c r="D711" s="121">
        <v>43983</v>
      </c>
      <c r="E711" s="120">
        <v>2112392.227</v>
      </c>
      <c r="F711" s="35">
        <f t="shared" si="25"/>
        <v>98822.712999999989</v>
      </c>
      <c r="G711" s="100">
        <f t="shared" si="22"/>
        <v>4.9078371674234629E-2</v>
      </c>
      <c r="H711" s="100">
        <f t="shared" si="23"/>
        <v>0.40102564395002477</v>
      </c>
      <c r="J711" s="41" t="s">
        <v>346</v>
      </c>
      <c r="K711" s="87">
        <f t="shared" si="24"/>
        <v>27212</v>
      </c>
      <c r="L711" s="41"/>
      <c r="M711" s="99"/>
    </row>
    <row r="712" spans="1:13">
      <c r="A712" s="41" t="s">
        <v>346</v>
      </c>
      <c r="B712" s="88">
        <v>1641872</v>
      </c>
      <c r="D712" s="121">
        <v>43952</v>
      </c>
      <c r="E712" s="120">
        <v>2013569.514</v>
      </c>
      <c r="F712" s="35">
        <f t="shared" si="25"/>
        <v>73409.864999999991</v>
      </c>
      <c r="G712" s="100">
        <f t="shared" si="22"/>
        <v>3.7837022864503453E-2</v>
      </c>
      <c r="H712" s="100">
        <f t="shared" si="23"/>
        <v>0.33810300068226601</v>
      </c>
      <c r="J712" s="41" t="s">
        <v>347</v>
      </c>
      <c r="K712" s="87">
        <f t="shared" si="24"/>
        <v>35829</v>
      </c>
      <c r="L712" s="41"/>
      <c r="M712" s="99"/>
    </row>
    <row r="713" spans="1:13">
      <c r="A713" s="41" t="s">
        <v>347</v>
      </c>
      <c r="B713" s="88">
        <v>1677701</v>
      </c>
      <c r="D713" s="121">
        <v>43922</v>
      </c>
      <c r="E713" s="120">
        <v>1940159.649</v>
      </c>
      <c r="F713" s="35">
        <f t="shared" si="25"/>
        <v>141461.33400000003</v>
      </c>
      <c r="G713" s="100">
        <f t="shared" si="22"/>
        <v>7.8646503874664514E-2</v>
      </c>
      <c r="H713" s="100">
        <f t="shared" si="23"/>
        <v>0.29016013850290789</v>
      </c>
      <c r="J713" s="41" t="s">
        <v>348</v>
      </c>
      <c r="K713" s="87">
        <f t="shared" si="24"/>
        <v>60267</v>
      </c>
      <c r="L713" s="41"/>
      <c r="M713" s="99"/>
    </row>
    <row r="714" spans="1:13">
      <c r="A714" s="41" t="s">
        <v>348</v>
      </c>
      <c r="B714" s="88">
        <v>1737968</v>
      </c>
      <c r="D714" s="121">
        <v>43891</v>
      </c>
      <c r="E714" s="120">
        <v>1798698.3149999999</v>
      </c>
      <c r="F714" s="35">
        <f t="shared" si="25"/>
        <v>60730.767999999924</v>
      </c>
      <c r="G714" s="100">
        <f t="shared" si="22"/>
        <v>3.494355697540532E-2</v>
      </c>
      <c r="H714" s="100">
        <f t="shared" si="23"/>
        <v>0.19250402617170551</v>
      </c>
      <c r="J714" s="41" t="s">
        <v>349</v>
      </c>
      <c r="K714" s="87">
        <f t="shared" si="24"/>
        <v>60730</v>
      </c>
      <c r="L714" s="41"/>
      <c r="M714" s="99"/>
    </row>
    <row r="715" spans="1:13">
      <c r="A715" s="41" t="s">
        <v>349</v>
      </c>
      <c r="B715" s="88">
        <v>1798698</v>
      </c>
      <c r="D715" s="121">
        <v>43862</v>
      </c>
      <c r="E715" s="120">
        <v>1737967.547</v>
      </c>
      <c r="F715" s="35">
        <f t="shared" si="25"/>
        <v>60266.33899999992</v>
      </c>
      <c r="G715" s="100">
        <f t="shared" si="22"/>
        <v>3.5921973896558053E-2</v>
      </c>
      <c r="H715" s="100">
        <f t="shared" si="23"/>
        <v>0.18839540996772575</v>
      </c>
      <c r="J715" s="41" t="s">
        <v>350</v>
      </c>
      <c r="K715" s="87">
        <f t="shared" si="24"/>
        <v>141462</v>
      </c>
      <c r="L715" s="41"/>
      <c r="M715" s="99"/>
    </row>
    <row r="716" spans="1:13">
      <c r="A716" s="41" t="s">
        <v>350</v>
      </c>
      <c r="B716" s="88">
        <v>1940160</v>
      </c>
      <c r="D716" s="121">
        <v>43831</v>
      </c>
      <c r="E716" s="120">
        <v>1677701.2080000001</v>
      </c>
      <c r="F716" s="35">
        <f t="shared" si="25"/>
        <v>35829.511000000173</v>
      </c>
      <c r="G716" s="100">
        <f t="shared" si="22"/>
        <v>2.1822357414082505E-2</v>
      </c>
      <c r="H716" s="100">
        <f t="shared" si="23"/>
        <v>0.16458978491048012</v>
      </c>
      <c r="J716" s="41" t="s">
        <v>351</v>
      </c>
      <c r="K716" s="87">
        <f t="shared" si="24"/>
        <v>73410</v>
      </c>
      <c r="L716" s="41"/>
      <c r="M716" s="99"/>
    </row>
    <row r="717" spans="1:13">
      <c r="A717" s="41" t="s">
        <v>351</v>
      </c>
      <c r="B717" s="88">
        <v>2013570</v>
      </c>
      <c r="D717" s="121">
        <v>43800</v>
      </c>
      <c r="E717" s="120">
        <v>1641871.6969999999</v>
      </c>
      <c r="F717" s="35">
        <f t="shared" si="25"/>
        <v>27211.594000000041</v>
      </c>
      <c r="G717" s="100">
        <f t="shared" si="22"/>
        <v>1.6852831100143954E-2</v>
      </c>
      <c r="H717" s="100">
        <f t="shared" si="23"/>
        <v>0.14135053923917246</v>
      </c>
      <c r="J717" s="41" t="s">
        <v>352</v>
      </c>
      <c r="K717" s="87">
        <f t="shared" si="24"/>
        <v>98822</v>
      </c>
      <c r="L717" s="41"/>
      <c r="M717" s="99"/>
    </row>
    <row r="718" spans="1:13">
      <c r="A718" s="41" t="s">
        <v>352</v>
      </c>
      <c r="B718" s="88">
        <v>2112392</v>
      </c>
      <c r="D718" s="121">
        <v>43770</v>
      </c>
      <c r="E718" s="120">
        <v>1614660.1029999999</v>
      </c>
      <c r="F718" s="35">
        <f t="shared" si="25"/>
        <v>40429.831999999937</v>
      </c>
      <c r="G718" s="100">
        <f t="shared" si="22"/>
        <v>2.5682285968441996E-2</v>
      </c>
      <c r="H718" s="100">
        <f t="shared" si="23"/>
        <v>0.11417954714579351</v>
      </c>
      <c r="J718" s="41" t="s">
        <v>353</v>
      </c>
      <c r="K718" s="87">
        <f t="shared" si="24"/>
        <v>95624</v>
      </c>
      <c r="L718" s="41"/>
      <c r="M718" s="99"/>
    </row>
    <row r="719" spans="1:13">
      <c r="A719" s="41" t="s">
        <v>353</v>
      </c>
      <c r="B719" s="88">
        <v>2208016</v>
      </c>
      <c r="D719" s="121">
        <v>43739</v>
      </c>
      <c r="E719" s="120">
        <v>1574230.2709999999</v>
      </c>
      <c r="F719" s="35">
        <f t="shared" si="25"/>
        <v>17259.773999999976</v>
      </c>
      <c r="G719" s="100">
        <f t="shared" si="22"/>
        <v>1.1085485584509426E-2</v>
      </c>
      <c r="H719" s="100">
        <f t="shared" si="23"/>
        <v>7.4494059761668494E-2</v>
      </c>
      <c r="J719" s="41" t="s">
        <v>354</v>
      </c>
      <c r="K719" s="87">
        <f t="shared" si="24"/>
        <v>47540</v>
      </c>
      <c r="L719" s="41"/>
      <c r="M719" s="99"/>
    </row>
    <row r="720" spans="1:13">
      <c r="A720" s="41" t="s">
        <v>354</v>
      </c>
      <c r="B720" s="88">
        <v>2255556</v>
      </c>
      <c r="D720" s="121">
        <v>43709</v>
      </c>
      <c r="E720" s="120">
        <v>1556970.497</v>
      </c>
      <c r="F720" s="35">
        <f t="shared" si="25"/>
        <v>40054.595999999903</v>
      </c>
      <c r="G720" s="100">
        <f t="shared" si="22"/>
        <v>2.6405284547149001E-2</v>
      </c>
      <c r="H720" s="100">
        <f t="shared" si="23"/>
        <v>4.3514531343207596E-2</v>
      </c>
      <c r="J720" s="41" t="s">
        <v>355</v>
      </c>
      <c r="K720" s="87">
        <f t="shared" si="24"/>
        <v>24897</v>
      </c>
      <c r="L720" s="41"/>
      <c r="M720" s="99"/>
    </row>
    <row r="721" spans="1:13">
      <c r="A721" s="41" t="s">
        <v>355</v>
      </c>
      <c r="B721" s="88">
        <v>2280453</v>
      </c>
      <c r="D721" s="121">
        <v>43678</v>
      </c>
      <c r="E721" s="120">
        <v>1516915.9010000001</v>
      </c>
      <c r="F721" s="35">
        <f t="shared" si="25"/>
        <v>4883.1770000001416</v>
      </c>
      <c r="G721" s="100">
        <f t="shared" si="22"/>
        <v>3.2295445214187983E-3</v>
      </c>
      <c r="H721" s="100">
        <f t="shared" si="23"/>
        <v>5.9584451390974477E-3</v>
      </c>
      <c r="J721" s="41" t="s">
        <v>356</v>
      </c>
      <c r="K721" s="87">
        <f t="shared" si="24"/>
        <v>21769</v>
      </c>
      <c r="L721" s="41"/>
      <c r="M721" s="99"/>
    </row>
    <row r="722" spans="1:13">
      <c r="A722" s="41" t="s">
        <v>356</v>
      </c>
      <c r="B722" s="88">
        <v>2302222</v>
      </c>
      <c r="D722" s="121">
        <v>43647</v>
      </c>
      <c r="E722" s="120">
        <v>1512032.7239999999</v>
      </c>
      <c r="F722" s="35">
        <f t="shared" si="25"/>
        <v>4285.7129999999888</v>
      </c>
      <c r="G722" s="100">
        <f t="shared" si="22"/>
        <v>2.8424616124143581E-3</v>
      </c>
      <c r="H722" s="100">
        <f t="shared" si="23"/>
        <v>-9.9079746911098039E-4</v>
      </c>
      <c r="J722" s="41" t="s">
        <v>357</v>
      </c>
      <c r="K722" s="87">
        <f t="shared" si="24"/>
        <v>39044</v>
      </c>
      <c r="L722" s="41"/>
      <c r="M722" s="99"/>
    </row>
    <row r="723" spans="1:13">
      <c r="A723" s="41" t="s">
        <v>357</v>
      </c>
      <c r="B723" s="88">
        <v>2341266</v>
      </c>
      <c r="D723" s="121">
        <v>43617</v>
      </c>
      <c r="E723" s="120">
        <v>1507747.0109999999</v>
      </c>
      <c r="F723" s="35">
        <f t="shared" si="25"/>
        <v>2952.9009999998379</v>
      </c>
      <c r="G723" s="100">
        <f t="shared" si="22"/>
        <v>1.9623289195356019E-3</v>
      </c>
      <c r="H723" s="100">
        <f t="shared" si="23"/>
        <v>-3.2899265076064342E-3</v>
      </c>
      <c r="J723" s="13">
        <v>44169</v>
      </c>
      <c r="K723" s="87">
        <f t="shared" si="24"/>
        <v>-4990</v>
      </c>
      <c r="L723" s="13"/>
      <c r="M723" s="99"/>
    </row>
    <row r="724" spans="1:13">
      <c r="A724" s="13">
        <v>44169</v>
      </c>
      <c r="B724" s="78">
        <v>2336276</v>
      </c>
      <c r="D724" s="121">
        <v>43586</v>
      </c>
      <c r="E724" s="120">
        <v>1504794.11</v>
      </c>
      <c r="F724" s="35">
        <f t="shared" si="25"/>
        <v>981.06300000008196</v>
      </c>
      <c r="G724" s="100">
        <f t="shared" si="22"/>
        <v>6.523836203956554E-4</v>
      </c>
      <c r="H724" s="100">
        <f t="shared" si="23"/>
        <v>-1.2213727207713559E-3</v>
      </c>
      <c r="J724" s="13">
        <v>44176</v>
      </c>
      <c r="K724" s="87">
        <f t="shared" si="24"/>
        <v>1408</v>
      </c>
      <c r="L724" s="13"/>
      <c r="M724" s="99"/>
    </row>
    <row r="725" spans="1:13">
      <c r="A725" s="13">
        <v>44176</v>
      </c>
      <c r="B725" s="78">
        <f>B532</f>
        <v>2337684</v>
      </c>
      <c r="D725" s="121">
        <v>43556</v>
      </c>
      <c r="E725" s="120">
        <v>1503813.047</v>
      </c>
      <c r="F725" s="35">
        <f t="shared" si="25"/>
        <v>-4524.2630000000354</v>
      </c>
      <c r="G725" s="100">
        <f t="shared" si="22"/>
        <v>-2.999503473132303E-3</v>
      </c>
      <c r="H725" s="100">
        <f t="shared" si="23"/>
        <v>1.0091465722451962E-2</v>
      </c>
      <c r="J725" s="13">
        <v>44183</v>
      </c>
      <c r="K725" s="87">
        <f t="shared" si="24"/>
        <v>-2862</v>
      </c>
      <c r="L725" s="13"/>
      <c r="M725" s="99"/>
    </row>
    <row r="726" spans="1:13">
      <c r="A726" s="13">
        <v>44183</v>
      </c>
      <c r="B726" s="78">
        <v>2334822</v>
      </c>
      <c r="D726" s="121">
        <v>43525</v>
      </c>
      <c r="E726" s="120">
        <v>1508337.31</v>
      </c>
      <c r="F726" s="35">
        <f t="shared" si="25"/>
        <v>45888.421000000089</v>
      </c>
      <c r="G726" s="100">
        <f t="shared" si="22"/>
        <v>3.137779470117269E-2</v>
      </c>
      <c r="H726" s="100">
        <f t="shared" si="23"/>
        <v>3.017777844200735E-2</v>
      </c>
      <c r="J726" s="13">
        <v>44196</v>
      </c>
      <c r="K726" s="87">
        <f t="shared" si="24"/>
        <v>18722</v>
      </c>
      <c r="L726" s="13"/>
      <c r="M726" s="99"/>
    </row>
    <row r="727" spans="1:13">
      <c r="A727" s="13">
        <v>44196</v>
      </c>
      <c r="B727" s="78">
        <v>2353544</v>
      </c>
      <c r="D727" s="121">
        <v>43497</v>
      </c>
      <c r="E727" s="120">
        <v>1462448.889</v>
      </c>
      <c r="F727" s="35">
        <f t="shared" si="25"/>
        <v>21854.759000000078</v>
      </c>
      <c r="G727" s="100">
        <f t="shared" si="22"/>
        <v>1.5170656706757565E-2</v>
      </c>
      <c r="H727" s="100">
        <f t="shared" si="23"/>
        <v>1.0443031493322576E-2</v>
      </c>
      <c r="J727" s="13">
        <v>44204</v>
      </c>
      <c r="K727" s="87">
        <f t="shared" si="24"/>
        <v>-16798</v>
      </c>
      <c r="L727" s="13"/>
      <c r="M727" s="99"/>
    </row>
    <row r="728" spans="1:13">
      <c r="A728" s="13">
        <v>44204</v>
      </c>
      <c r="B728" s="78">
        <v>2336746</v>
      </c>
      <c r="D728" s="121">
        <v>43466</v>
      </c>
      <c r="E728" s="120">
        <v>1440594.13</v>
      </c>
      <c r="F728" s="35">
        <f t="shared" si="25"/>
        <v>2060.0069999999832</v>
      </c>
      <c r="G728" s="100">
        <f t="shared" si="22"/>
        <v>1.4320181684004331E-3</v>
      </c>
      <c r="H728" s="100">
        <f t="shared" si="23"/>
        <v>1.2796283235375556E-2</v>
      </c>
      <c r="J728" s="13">
        <v>44211</v>
      </c>
      <c r="K728" s="87">
        <f t="shared" si="24"/>
        <v>-731</v>
      </c>
      <c r="L728" s="13"/>
      <c r="M728" s="99"/>
    </row>
    <row r="729" spans="1:13">
      <c r="A729" s="13">
        <v>44211</v>
      </c>
      <c r="B729" s="78">
        <v>2336015</v>
      </c>
      <c r="D729" s="121">
        <v>43435</v>
      </c>
      <c r="E729" s="120">
        <v>1438534.1229999999</v>
      </c>
      <c r="F729" s="35">
        <f t="shared" si="25"/>
        <v>-10657.891999999993</v>
      </c>
      <c r="G729" s="100">
        <f t="shared" si="22"/>
        <v>-7.3543684271542122E-3</v>
      </c>
      <c r="H729" s="100">
        <f t="shared" si="23"/>
        <v>1.7068177511612166E-2</v>
      </c>
      <c r="J729" s="13">
        <v>44218</v>
      </c>
      <c r="K729" s="87">
        <f t="shared" si="24"/>
        <v>-3169</v>
      </c>
      <c r="L729" s="13"/>
      <c r="M729" s="99"/>
    </row>
    <row r="730" spans="1:13">
      <c r="A730" s="13">
        <v>44218</v>
      </c>
      <c r="B730" s="78">
        <v>2332846</v>
      </c>
      <c r="D730" s="121">
        <v>43405</v>
      </c>
      <c r="E730" s="120">
        <v>1449192.0149999999</v>
      </c>
      <c r="F730" s="35">
        <f t="shared" si="25"/>
        <v>-15897.770000000019</v>
      </c>
      <c r="G730" s="100">
        <f t="shared" si="22"/>
        <v>-1.0851055111274302E-2</v>
      </c>
      <c r="H730" s="100">
        <f t="shared" si="23"/>
        <v>3.7641417379788794E-2</v>
      </c>
      <c r="J730" s="13">
        <v>44225</v>
      </c>
      <c r="K730" s="87">
        <f t="shared" si="24"/>
        <v>12133</v>
      </c>
      <c r="L730" s="13"/>
      <c r="M730" s="99"/>
    </row>
    <row r="731" spans="1:13">
      <c r="A731" s="13">
        <v>44225</v>
      </c>
      <c r="B731" s="78">
        <v>2344979</v>
      </c>
      <c r="D731" s="121">
        <v>43374</v>
      </c>
      <c r="E731" s="120">
        <v>1465089.7849999999</v>
      </c>
      <c r="F731" s="35">
        <f t="shared" si="25"/>
        <v>-26955.079000000143</v>
      </c>
      <c r="G731" s="100">
        <f t="shared" si="22"/>
        <v>-1.8065863601270465E-2</v>
      </c>
      <c r="H731" s="100">
        <f t="shared" si="23"/>
        <v>7.1024415291339696E-2</v>
      </c>
      <c r="J731" s="13">
        <v>44232</v>
      </c>
      <c r="K731" s="87">
        <f t="shared" si="24"/>
        <v>-1259</v>
      </c>
      <c r="L731" s="13"/>
      <c r="M731" s="99"/>
    </row>
    <row r="732" spans="1:13">
      <c r="A732" s="13">
        <v>44232</v>
      </c>
      <c r="B732" s="78">
        <v>2343720</v>
      </c>
      <c r="D732" s="121">
        <v>43344</v>
      </c>
      <c r="E732" s="120">
        <v>1492044.8640000001</v>
      </c>
      <c r="F732" s="35">
        <f t="shared" si="25"/>
        <v>-15886.112999999896</v>
      </c>
      <c r="G732" s="100">
        <f t="shared" si="22"/>
        <v>-1.0535039893937994E-2</v>
      </c>
      <c r="H732" s="100">
        <f t="shared" si="23"/>
        <v>0.10013587073162816</v>
      </c>
      <c r="J732" s="41">
        <v>44239</v>
      </c>
      <c r="K732" s="87">
        <f t="shared" si="24"/>
        <v>9664</v>
      </c>
      <c r="L732" s="41"/>
      <c r="M732" s="99"/>
    </row>
    <row r="733" spans="1:13">
      <c r="A733" s="41">
        <v>44239</v>
      </c>
      <c r="B733" s="78">
        <v>2353384</v>
      </c>
      <c r="D733" s="121">
        <v>43313</v>
      </c>
      <c r="E733" s="120">
        <v>1507930.977</v>
      </c>
      <c r="F733" s="35">
        <f t="shared" si="25"/>
        <v>-5601.3510000000242</v>
      </c>
      <c r="G733" s="100">
        <f t="shared" si="22"/>
        <v>-3.7008466197756855E-3</v>
      </c>
      <c r="H733" s="100">
        <f t="shared" si="23"/>
        <v>0.12951477966206562</v>
      </c>
      <c r="J733" s="41">
        <v>44246</v>
      </c>
      <c r="K733" s="87">
        <f t="shared" si="24"/>
        <v>3976</v>
      </c>
      <c r="L733" s="41"/>
      <c r="M733" s="99"/>
    </row>
    <row r="734" spans="1:13">
      <c r="A734" s="41">
        <v>44246</v>
      </c>
      <c r="B734" s="78">
        <v>2357360</v>
      </c>
      <c r="D734" s="121">
        <v>43282</v>
      </c>
      <c r="E734" s="120">
        <v>1513532.328</v>
      </c>
      <c r="F734" s="35">
        <f t="shared" si="25"/>
        <v>808.56700000003912</v>
      </c>
      <c r="G734" s="100">
        <f t="shared" si="22"/>
        <v>5.3451067593830118E-4</v>
      </c>
      <c r="H734" s="100">
        <f t="shared" si="23"/>
        <v>0.14766645641578119</v>
      </c>
      <c r="J734" s="85">
        <v>44253</v>
      </c>
      <c r="K734" s="87">
        <f t="shared" si="24"/>
        <v>13025</v>
      </c>
      <c r="L734" s="85"/>
      <c r="M734" s="99"/>
    </row>
    <row r="735" spans="1:13">
      <c r="A735" s="85">
        <v>44253</v>
      </c>
      <c r="B735" s="78">
        <v>2370385</v>
      </c>
      <c r="D735" s="121">
        <v>43252</v>
      </c>
      <c r="E735" s="120">
        <v>1512723.7609999999</v>
      </c>
      <c r="F735" s="35">
        <f t="shared" si="25"/>
        <v>6089.4889999998268</v>
      </c>
      <c r="G735" s="100">
        <f t="shared" si="22"/>
        <v>4.0417831408522658E-3</v>
      </c>
      <c r="H735" s="100">
        <f t="shared" si="23"/>
        <v>0.15993999756158017</v>
      </c>
      <c r="J735" s="41">
        <v>44260</v>
      </c>
      <c r="K735" s="87">
        <f t="shared" si="24"/>
        <v>1421</v>
      </c>
      <c r="L735" s="41"/>
      <c r="M735" s="99"/>
    </row>
    <row r="736" spans="1:13">
      <c r="A736" s="41">
        <v>44260</v>
      </c>
      <c r="B736" s="78">
        <v>2371806</v>
      </c>
      <c r="D736" s="121">
        <v>43221</v>
      </c>
      <c r="E736" s="120">
        <v>1506634.2720000001</v>
      </c>
      <c r="F736" s="35">
        <f t="shared" si="25"/>
        <v>17845.288000000175</v>
      </c>
      <c r="G736" s="100">
        <f t="shared" si="22"/>
        <v>1.1986445488100263E-2</v>
      </c>
      <c r="H736" s="100">
        <f t="shared" si="23"/>
        <v>0.17960015087358147</v>
      </c>
      <c r="J736" s="85">
        <v>44267</v>
      </c>
      <c r="K736" s="87">
        <f t="shared" si="24"/>
        <v>12374</v>
      </c>
      <c r="L736" s="85"/>
      <c r="M736" s="99"/>
    </row>
    <row r="737" spans="1:13">
      <c r="A737" s="85">
        <v>44267</v>
      </c>
      <c r="B737" s="78">
        <v>2384180</v>
      </c>
      <c r="D737" s="121">
        <v>43191</v>
      </c>
      <c r="E737" s="120">
        <v>1488788.9839999999</v>
      </c>
      <c r="F737" s="35">
        <f t="shared" si="25"/>
        <v>24636.541999999899</v>
      </c>
      <c r="G737" s="100">
        <f t="shared" si="22"/>
        <v>1.6826486978601028E-2</v>
      </c>
      <c r="H737" s="100">
        <f t="shared" si="23"/>
        <v>0.18992072747483271</v>
      </c>
      <c r="J737" s="13">
        <v>44274</v>
      </c>
      <c r="K737" s="87">
        <f t="shared" si="24"/>
        <v>8825</v>
      </c>
      <c r="L737" s="13"/>
      <c r="M737" s="99"/>
    </row>
    <row r="738" spans="1:13">
      <c r="A738" s="13">
        <v>44274</v>
      </c>
      <c r="B738" s="78">
        <v>2393005</v>
      </c>
      <c r="D738" s="121">
        <v>43160</v>
      </c>
      <c r="E738" s="120">
        <v>1464152.442</v>
      </c>
      <c r="F738" s="35">
        <f t="shared" si="25"/>
        <v>16818.111000000034</v>
      </c>
      <c r="G738" s="100">
        <f t="shared" si="22"/>
        <v>1.1620059470557831E-2</v>
      </c>
      <c r="H738" s="100">
        <f t="shared" si="23"/>
        <v>0.20604369195065686</v>
      </c>
      <c r="J738" s="13">
        <v>44281</v>
      </c>
      <c r="K738" s="87">
        <f t="shared" si="24"/>
        <v>9091</v>
      </c>
      <c r="L738" s="13"/>
      <c r="M738" s="99"/>
    </row>
    <row r="739" spans="1:13">
      <c r="A739" s="13">
        <v>44281</v>
      </c>
      <c r="B739" s="78">
        <v>2402096</v>
      </c>
      <c r="D739" s="121">
        <v>43132</v>
      </c>
      <c r="E739" s="120">
        <v>1447334.331</v>
      </c>
      <c r="F739" s="35">
        <f t="shared" si="25"/>
        <v>24941.541999999899</v>
      </c>
      <c r="G739" s="100">
        <f t="shared" si="22"/>
        <v>1.7534918760052781E-2</v>
      </c>
      <c r="H739" s="100">
        <f t="shared" si="23"/>
        <v>0.2307725641619883</v>
      </c>
      <c r="J739" s="13">
        <v>44288</v>
      </c>
      <c r="K739" s="87">
        <f t="shared" si="24"/>
        <v>10189</v>
      </c>
      <c r="L739" s="13"/>
      <c r="M739" s="99"/>
    </row>
    <row r="740" spans="1:13">
      <c r="A740" s="13">
        <v>44288</v>
      </c>
      <c r="B740" s="90">
        <v>2412285</v>
      </c>
      <c r="D740" s="121">
        <v>43101</v>
      </c>
      <c r="E740" s="120">
        <v>1422392.7890000001</v>
      </c>
      <c r="F740" s="35">
        <f t="shared" si="25"/>
        <v>7999.7770000000019</v>
      </c>
      <c r="G740" s="100">
        <f t="shared" si="22"/>
        <v>5.6559788772485827E-3</v>
      </c>
      <c r="H740" s="100">
        <f t="shared" si="23"/>
        <v>0.23260958803383358</v>
      </c>
      <c r="J740" s="13">
        <v>44295</v>
      </c>
      <c r="K740" s="87">
        <f t="shared" si="24"/>
        <v>1224.7900000000373</v>
      </c>
      <c r="L740" s="13"/>
      <c r="M740" s="99"/>
    </row>
    <row r="741" spans="1:13">
      <c r="A741" s="7">
        <v>44295</v>
      </c>
      <c r="B741" s="90">
        <v>2413509.79</v>
      </c>
      <c r="D741" s="121">
        <v>43070</v>
      </c>
      <c r="E741" s="120">
        <v>1414393.0120000001</v>
      </c>
      <c r="F741" s="35">
        <f t="shared" ref="F741:F772" si="26">E741-E742</f>
        <v>17771.799000000115</v>
      </c>
      <c r="G741" s="100">
        <f t="shared" si="22"/>
        <v>1.2724852547402998E-2</v>
      </c>
      <c r="H741" s="100">
        <f t="shared" si="23"/>
        <v>0.2501321936917334</v>
      </c>
      <c r="J741" s="7">
        <v>44302</v>
      </c>
      <c r="K741" s="87">
        <f t="shared" si="24"/>
        <v>379.20999999996275</v>
      </c>
      <c r="L741" s="7"/>
      <c r="M741" s="99"/>
    </row>
    <row r="742" spans="1:13">
      <c r="A742" s="13">
        <v>44302</v>
      </c>
      <c r="B742" s="90">
        <v>2413889</v>
      </c>
      <c r="D742" s="121">
        <v>43040</v>
      </c>
      <c r="E742" s="120">
        <v>1396621.213</v>
      </c>
      <c r="F742" s="35">
        <f t="shared" si="26"/>
        <v>28688.078999999911</v>
      </c>
      <c r="G742" s="100">
        <f t="shared" ref="G742:G787" si="27">(E742-E743)/E743</f>
        <v>2.0971843057937003E-2</v>
      </c>
      <c r="H742" s="100">
        <f t="shared" ref="H742:H776" si="28">(E742-E754)/E754</f>
        <v>0.25319041677321669</v>
      </c>
      <c r="J742" s="7">
        <v>44308</v>
      </c>
      <c r="K742" s="87">
        <f t="shared" ref="K742:K805" si="29">B743-B742</f>
        <v>-4182</v>
      </c>
      <c r="L742" s="7"/>
      <c r="M742" s="99"/>
    </row>
    <row r="743" spans="1:13">
      <c r="A743" s="13">
        <v>44308</v>
      </c>
      <c r="B743" s="90">
        <v>2409707</v>
      </c>
      <c r="D743" s="121">
        <v>43009</v>
      </c>
      <c r="E743" s="120">
        <v>1367933.1340000001</v>
      </c>
      <c r="F743" s="35">
        <f t="shared" si="26"/>
        <v>11696.233000000007</v>
      </c>
      <c r="G743" s="100">
        <f t="shared" si="27"/>
        <v>8.6240338921437492E-3</v>
      </c>
      <c r="H743" s="100">
        <f t="shared" si="28"/>
        <v>0.24844260488994777</v>
      </c>
      <c r="J743" s="7">
        <v>44316</v>
      </c>
      <c r="K743" s="87">
        <f t="shared" si="29"/>
        <v>15390</v>
      </c>
      <c r="L743" s="7"/>
      <c r="M743" s="99"/>
    </row>
    <row r="744" spans="1:13">
      <c r="A744" s="13">
        <v>44316</v>
      </c>
      <c r="B744" s="90">
        <v>2425097</v>
      </c>
      <c r="D744" s="121">
        <v>42979</v>
      </c>
      <c r="E744" s="120">
        <v>1356236.9010000001</v>
      </c>
      <c r="F744" s="35">
        <f t="shared" si="26"/>
        <v>21211.451000000117</v>
      </c>
      <c r="G744" s="100">
        <f t="shared" si="27"/>
        <v>1.5888424449136993E-2</v>
      </c>
      <c r="H744" s="100">
        <f t="shared" si="28"/>
        <v>0.24573249579816919</v>
      </c>
      <c r="J744" s="7">
        <v>44323</v>
      </c>
      <c r="K744" s="87">
        <f t="shared" si="29"/>
        <v>-14946</v>
      </c>
      <c r="L744" s="7"/>
      <c r="M744" s="99"/>
    </row>
    <row r="745" spans="1:13">
      <c r="A745" s="7">
        <v>44323</v>
      </c>
      <c r="B745" s="95">
        <v>2410151</v>
      </c>
      <c r="D745" s="121">
        <v>42948</v>
      </c>
      <c r="E745" s="120">
        <v>1335025.45</v>
      </c>
      <c r="F745" s="35">
        <f t="shared" si="26"/>
        <v>16234.332999999868</v>
      </c>
      <c r="G745" s="100">
        <f t="shared" si="27"/>
        <v>1.2310010880972493E-2</v>
      </c>
      <c r="H745" s="100">
        <f t="shared" si="28"/>
        <v>0.23455853105286728</v>
      </c>
      <c r="J745" s="7">
        <v>44330</v>
      </c>
      <c r="K745" s="87">
        <f t="shared" si="29"/>
        <v>-12981</v>
      </c>
      <c r="L745" s="7"/>
      <c r="M745" s="99"/>
    </row>
    <row r="746" spans="1:13">
      <c r="A746" s="7">
        <v>44330</v>
      </c>
      <c r="B746" s="96">
        <v>2397170</v>
      </c>
      <c r="D746" s="121">
        <v>42917</v>
      </c>
      <c r="E746" s="120">
        <v>1318791.1170000001</v>
      </c>
      <c r="F746" s="35">
        <f t="shared" si="26"/>
        <v>14651.451000000117</v>
      </c>
      <c r="G746" s="100">
        <f t="shared" si="27"/>
        <v>1.1234572018607796E-2</v>
      </c>
      <c r="H746" s="100">
        <f t="shared" si="28"/>
        <v>0.23193013412978161</v>
      </c>
      <c r="J746" s="7">
        <v>44337</v>
      </c>
      <c r="K746" s="87">
        <f t="shared" si="29"/>
        <v>1547</v>
      </c>
      <c r="L746" s="7"/>
      <c r="M746" s="99"/>
    </row>
    <row r="747" spans="1:13">
      <c r="A747" s="7">
        <v>44337</v>
      </c>
      <c r="B747" s="96">
        <v>2398717</v>
      </c>
      <c r="D747" s="121">
        <v>42887</v>
      </c>
      <c r="E747" s="120">
        <v>1304139.666</v>
      </c>
      <c r="F747" s="35">
        <f t="shared" si="26"/>
        <v>26898.16100000008</v>
      </c>
      <c r="G747" s="100">
        <f t="shared" si="27"/>
        <v>2.1059573224564202E-2</v>
      </c>
      <c r="H747" s="100">
        <f t="shared" si="28"/>
        <v>0.21092148092535368</v>
      </c>
      <c r="J747" s="7">
        <v>44344</v>
      </c>
      <c r="K747" s="87">
        <f t="shared" si="29"/>
        <v>20609</v>
      </c>
      <c r="L747" s="7"/>
      <c r="M747" s="99"/>
    </row>
    <row r="748" spans="1:13">
      <c r="A748" s="7">
        <v>44344</v>
      </c>
      <c r="B748" s="97">
        <v>2419326</v>
      </c>
      <c r="D748" s="121">
        <v>42856</v>
      </c>
      <c r="E748" s="120">
        <v>1277241.5049999999</v>
      </c>
      <c r="F748" s="35">
        <f t="shared" si="26"/>
        <v>26074.977999999886</v>
      </c>
      <c r="G748" s="100">
        <f t="shared" si="27"/>
        <v>2.0840533563922532E-2</v>
      </c>
      <c r="H748" s="100">
        <f t="shared" si="28"/>
        <v>0.21086943224726257</v>
      </c>
      <c r="J748" s="7">
        <v>44351</v>
      </c>
      <c r="K748" s="87">
        <f t="shared" si="29"/>
        <v>10475</v>
      </c>
      <c r="L748" s="7"/>
      <c r="M748" s="99"/>
    </row>
    <row r="749" spans="1:13">
      <c r="A749" s="7">
        <v>44351</v>
      </c>
      <c r="B749" s="97">
        <v>2429801</v>
      </c>
      <c r="D749" s="121">
        <v>42826</v>
      </c>
      <c r="E749" s="120">
        <v>1251166.527</v>
      </c>
      <c r="F749" s="35">
        <f t="shared" si="26"/>
        <v>37153.757999999914</v>
      </c>
      <c r="G749" s="100">
        <f t="shared" si="27"/>
        <v>3.0604091611494338E-2</v>
      </c>
      <c r="H749" s="100">
        <f t="shared" si="28"/>
        <v>0.20096482347498751</v>
      </c>
      <c r="J749" s="7">
        <v>44358</v>
      </c>
      <c r="K749" s="87">
        <f t="shared" si="29"/>
        <v>14198</v>
      </c>
      <c r="L749" s="7"/>
      <c r="M749" s="99"/>
    </row>
    <row r="750" spans="1:13">
      <c r="A750" s="7">
        <v>44358</v>
      </c>
      <c r="B750" s="98">
        <v>2443999</v>
      </c>
      <c r="D750" s="121">
        <v>42795</v>
      </c>
      <c r="E750" s="120">
        <v>1214012.7690000001</v>
      </c>
      <c r="F750" s="35">
        <f t="shared" si="26"/>
        <v>38056.810000000056</v>
      </c>
      <c r="G750" s="100">
        <f t="shared" si="27"/>
        <v>3.2362444961257307E-2</v>
      </c>
      <c r="H750" s="100">
        <f t="shared" si="28"/>
        <v>0.17109213001027887</v>
      </c>
      <c r="J750" s="7">
        <v>44365</v>
      </c>
      <c r="K750" s="87">
        <f t="shared" si="29"/>
        <v>2388</v>
      </c>
      <c r="M750" s="99"/>
    </row>
    <row r="751" spans="1:13">
      <c r="A751" s="7">
        <v>44365</v>
      </c>
      <c r="B751" s="10">
        <v>2446387</v>
      </c>
      <c r="D751" s="121">
        <v>42767</v>
      </c>
      <c r="E751" s="120">
        <v>1175955.959</v>
      </c>
      <c r="F751" s="35">
        <f t="shared" si="26"/>
        <v>21987.336000000127</v>
      </c>
      <c r="G751" s="100">
        <f t="shared" si="27"/>
        <v>1.9053668844859161E-2</v>
      </c>
      <c r="H751" s="100">
        <f t="shared" si="28"/>
        <v>0.1447865432599354</v>
      </c>
      <c r="J751" s="7">
        <v>44372</v>
      </c>
      <c r="K751" s="87">
        <f t="shared" si="29"/>
        <v>9810</v>
      </c>
      <c r="M751" s="99"/>
    </row>
    <row r="752" spans="1:13">
      <c r="A752" s="7">
        <v>44372</v>
      </c>
      <c r="B752" s="101">
        <v>2456197</v>
      </c>
      <c r="D752" s="121">
        <v>42736</v>
      </c>
      <c r="E752" s="120">
        <v>1153968.6229999999</v>
      </c>
      <c r="F752" s="35">
        <f t="shared" si="26"/>
        <v>22573.863999999827</v>
      </c>
      <c r="G752" s="100">
        <f t="shared" si="27"/>
        <v>1.9952243742009261E-2</v>
      </c>
      <c r="H752" s="100">
        <f t="shared" si="28"/>
        <v>0.13468148302713456</v>
      </c>
      <c r="J752" s="7">
        <v>44379</v>
      </c>
      <c r="K752" s="87">
        <f t="shared" si="29"/>
        <v>17368</v>
      </c>
      <c r="M752" s="99"/>
    </row>
    <row r="753" spans="1:13">
      <c r="A753" s="7">
        <v>44379</v>
      </c>
      <c r="B753" s="102">
        <v>2473565</v>
      </c>
      <c r="D753" s="121">
        <v>42705</v>
      </c>
      <c r="E753" s="120">
        <v>1131394.7590000001</v>
      </c>
      <c r="F753" s="35">
        <f t="shared" si="26"/>
        <v>16942.243000000017</v>
      </c>
      <c r="G753" s="100">
        <f t="shared" si="27"/>
        <v>1.5202301360321049E-2</v>
      </c>
      <c r="H753" s="100">
        <f t="shared" si="28"/>
        <v>0.11642188475535374</v>
      </c>
      <c r="J753" s="7">
        <v>44386</v>
      </c>
      <c r="K753" s="87">
        <f t="shared" si="29"/>
        <v>6384</v>
      </c>
      <c r="M753" s="99"/>
    </row>
    <row r="754" spans="1:13">
      <c r="A754" s="7">
        <v>44386</v>
      </c>
      <c r="B754" s="103">
        <v>2479949</v>
      </c>
      <c r="D754" s="121">
        <v>42675</v>
      </c>
      <c r="E754" s="120">
        <v>1114452.5160000001</v>
      </c>
      <c r="F754" s="35">
        <f t="shared" si="26"/>
        <v>18740.844000000041</v>
      </c>
      <c r="G754" s="100">
        <f t="shared" si="27"/>
        <v>1.7103809769400759E-2</v>
      </c>
      <c r="H754" s="100">
        <f t="shared" si="28"/>
        <v>0.10654412151507621</v>
      </c>
      <c r="J754" s="7">
        <v>44393</v>
      </c>
      <c r="K754" s="87">
        <f t="shared" si="29"/>
        <v>6794</v>
      </c>
      <c r="M754" s="99"/>
    </row>
    <row r="755" spans="1:13">
      <c r="A755" s="7">
        <v>44393</v>
      </c>
      <c r="B755" s="104">
        <v>2486743</v>
      </c>
      <c r="D755" s="121">
        <v>42644</v>
      </c>
      <c r="E755" s="120">
        <v>1095711.672</v>
      </c>
      <c r="F755" s="35">
        <f t="shared" si="26"/>
        <v>7005.3040000000037</v>
      </c>
      <c r="G755" s="100">
        <f t="shared" si="27"/>
        <v>6.43452101127051E-3</v>
      </c>
      <c r="H755" s="100">
        <f t="shared" si="28"/>
        <v>0.10011344039714984</v>
      </c>
      <c r="J755" s="7">
        <v>44396</v>
      </c>
      <c r="K755" s="87">
        <f t="shared" si="29"/>
        <v>-4467</v>
      </c>
      <c r="M755" s="99"/>
    </row>
    <row r="756" spans="1:13">
      <c r="A756" s="7">
        <v>44396</v>
      </c>
      <c r="B756" s="104">
        <v>2482276</v>
      </c>
      <c r="D756" s="121">
        <v>42614</v>
      </c>
      <c r="E756" s="120">
        <v>1088706.368</v>
      </c>
      <c r="F756" s="35">
        <f t="shared" si="26"/>
        <v>7327.5460000000894</v>
      </c>
      <c r="G756" s="100">
        <f t="shared" si="27"/>
        <v>6.7761138381162876E-3</v>
      </c>
      <c r="H756" s="100">
        <f t="shared" si="28"/>
        <v>9.3100036593787225E-2</v>
      </c>
      <c r="J756" s="7">
        <v>44407</v>
      </c>
      <c r="K756" s="87">
        <f t="shared" si="29"/>
        <v>8138</v>
      </c>
      <c r="M756" s="99"/>
    </row>
    <row r="757" spans="1:13">
      <c r="A757" s="7">
        <v>44407</v>
      </c>
      <c r="B757" s="104">
        <v>2490414</v>
      </c>
      <c r="D757" s="121">
        <v>42583</v>
      </c>
      <c r="E757" s="120">
        <v>1081378.8219999999</v>
      </c>
      <c r="F757" s="35">
        <f t="shared" si="26"/>
        <v>10870.778999999864</v>
      </c>
      <c r="G757" s="100">
        <f t="shared" si="27"/>
        <v>1.0154784983712507E-2</v>
      </c>
      <c r="H757" s="100">
        <f t="shared" si="28"/>
        <v>9.3802433486795567E-2</v>
      </c>
      <c r="J757" s="7">
        <v>44414</v>
      </c>
      <c r="K757" s="87">
        <f t="shared" si="29"/>
        <v>2848</v>
      </c>
      <c r="M757" s="99"/>
    </row>
    <row r="758" spans="1:13">
      <c r="A758" s="7">
        <v>44414</v>
      </c>
      <c r="B758" s="104">
        <v>2493262</v>
      </c>
      <c r="D758" s="121">
        <v>42552</v>
      </c>
      <c r="E758" s="120">
        <v>1070508.0430000001</v>
      </c>
      <c r="F758" s="35">
        <f t="shared" si="26"/>
        <v>-6473.153999999864</v>
      </c>
      <c r="G758" s="100">
        <f t="shared" si="27"/>
        <v>-6.0104614806936732E-3</v>
      </c>
      <c r="H758" s="100">
        <f t="shared" si="28"/>
        <v>8.4806855036058962E-2</v>
      </c>
      <c r="J758" s="7">
        <f>A759</f>
        <v>44421</v>
      </c>
      <c r="K758" s="87">
        <f t="shared" si="29"/>
        <v>11614</v>
      </c>
      <c r="M758" s="99"/>
    </row>
    <row r="759" spans="1:13">
      <c r="A759" s="125">
        <v>44421</v>
      </c>
      <c r="B759" s="104">
        <v>2504876</v>
      </c>
      <c r="D759" s="121">
        <v>42522</v>
      </c>
      <c r="E759" s="120">
        <v>1076981.1969999999</v>
      </c>
      <c r="F759" s="35">
        <f t="shared" si="26"/>
        <v>22167.629999999888</v>
      </c>
      <c r="G759" s="100">
        <f t="shared" si="27"/>
        <v>2.1015685324418932E-2</v>
      </c>
      <c r="H759" s="100">
        <f t="shared" si="28"/>
        <v>0.10761828311744359</v>
      </c>
      <c r="J759" s="7">
        <f t="shared" ref="J759:J822" si="30">A760</f>
        <v>44428</v>
      </c>
      <c r="K759" s="87">
        <f t="shared" si="29"/>
        <v>6786</v>
      </c>
      <c r="M759" s="99"/>
    </row>
    <row r="760" spans="1:13">
      <c r="A760" s="125">
        <v>44428</v>
      </c>
      <c r="B760" s="104">
        <v>2511662</v>
      </c>
      <c r="D760" s="121">
        <v>42491</v>
      </c>
      <c r="E760" s="120">
        <v>1054813.567</v>
      </c>
      <c r="F760" s="35">
        <f t="shared" si="26"/>
        <v>13012.423000000068</v>
      </c>
      <c r="G760" s="100">
        <f t="shared" si="27"/>
        <v>1.2490313602496935E-2</v>
      </c>
      <c r="H760" s="100">
        <f t="shared" si="28"/>
        <v>0.10726970294645381</v>
      </c>
      <c r="J760" s="7">
        <f t="shared" si="30"/>
        <v>44435</v>
      </c>
      <c r="K760" s="87">
        <f t="shared" si="29"/>
        <v>20685</v>
      </c>
      <c r="M760" s="99"/>
    </row>
    <row r="761" spans="1:13">
      <c r="A761" s="125">
        <v>44435</v>
      </c>
      <c r="B761" s="104">
        <v>2532347</v>
      </c>
      <c r="D761" s="121">
        <v>42461</v>
      </c>
      <c r="E761" s="120">
        <v>1041801.144</v>
      </c>
      <c r="F761" s="35">
        <f t="shared" si="26"/>
        <v>5151.0479999999516</v>
      </c>
      <c r="G761" s="100">
        <f t="shared" si="27"/>
        <v>4.9689360179251373E-3</v>
      </c>
      <c r="H761" s="100">
        <f t="shared" si="28"/>
        <v>0.10879308499067612</v>
      </c>
      <c r="J761" s="7">
        <f t="shared" si="30"/>
        <v>44442</v>
      </c>
      <c r="K761" s="87">
        <f t="shared" si="29"/>
        <v>2566</v>
      </c>
      <c r="M761" s="99"/>
    </row>
    <row r="762" spans="1:13">
      <c r="A762" s="125">
        <v>44442</v>
      </c>
      <c r="B762" s="104">
        <v>2534913</v>
      </c>
      <c r="D762" s="121">
        <v>42430</v>
      </c>
      <c r="E762" s="120">
        <v>1036650.096</v>
      </c>
      <c r="F762" s="35">
        <f t="shared" si="26"/>
        <v>9422.8229999999749</v>
      </c>
      <c r="G762" s="100">
        <f t="shared" si="27"/>
        <v>9.1730654429382288E-3</v>
      </c>
      <c r="H762" s="100">
        <f t="shared" si="28"/>
        <v>0.12148663471280199</v>
      </c>
      <c r="J762" s="7">
        <f t="shared" si="30"/>
        <v>44449</v>
      </c>
      <c r="K762" s="87" t="e">
        <f t="shared" si="29"/>
        <v>#VALUE!</v>
      </c>
      <c r="M762" s="99"/>
    </row>
    <row r="763" spans="1:13">
      <c r="A763" s="125">
        <v>44449</v>
      </c>
      <c r="B763" s="104" t="s">
        <v>388</v>
      </c>
      <c r="D763" s="121">
        <v>42401</v>
      </c>
      <c r="E763" s="120">
        <v>1027227.273</v>
      </c>
      <c r="F763" s="35">
        <f t="shared" si="26"/>
        <v>10229.428000000073</v>
      </c>
      <c r="G763" s="100">
        <f t="shared" si="27"/>
        <v>1.0058455925243454E-2</v>
      </c>
      <c r="H763" s="100">
        <f t="shared" si="28"/>
        <v>0.13650996502643875</v>
      </c>
      <c r="J763" s="7">
        <f t="shared" si="30"/>
        <v>44456</v>
      </c>
      <c r="K763" s="87" t="e">
        <f t="shared" si="29"/>
        <v>#VALUE!</v>
      </c>
      <c r="M763" s="99"/>
    </row>
    <row r="764" spans="1:13">
      <c r="A764" s="125">
        <v>44456</v>
      </c>
      <c r="B764" s="104" t="s">
        <v>389</v>
      </c>
      <c r="D764" s="121">
        <v>42370</v>
      </c>
      <c r="E764" s="120">
        <v>1016997.845</v>
      </c>
      <c r="F764" s="35">
        <f t="shared" si="26"/>
        <v>3586.3609999999171</v>
      </c>
      <c r="G764" s="100">
        <f t="shared" si="27"/>
        <v>3.5388991111925438E-3</v>
      </c>
      <c r="H764" s="100">
        <f t="shared" si="28"/>
        <v>0.14623310211155371</v>
      </c>
      <c r="J764" s="7">
        <f t="shared" si="30"/>
        <v>44463</v>
      </c>
      <c r="K764" s="87" t="e">
        <f t="shared" si="29"/>
        <v>#VALUE!</v>
      </c>
      <c r="M764" s="99"/>
    </row>
    <row r="765" spans="1:13">
      <c r="A765" s="125">
        <v>44463</v>
      </c>
      <c r="B765" s="104" t="s">
        <v>390</v>
      </c>
      <c r="D765" s="121">
        <v>42339</v>
      </c>
      <c r="E765" s="120">
        <v>1013411.4840000001</v>
      </c>
      <c r="F765" s="35">
        <f t="shared" si="26"/>
        <v>6264.5530000000726</v>
      </c>
      <c r="G765" s="100">
        <f t="shared" si="27"/>
        <v>6.2200983860219621E-3</v>
      </c>
      <c r="H765" s="100">
        <f t="shared" si="28"/>
        <v>0.15033757467737721</v>
      </c>
      <c r="J765" s="7">
        <f t="shared" si="30"/>
        <v>44470</v>
      </c>
      <c r="K765" s="87" t="e">
        <f t="shared" si="29"/>
        <v>#VALUE!</v>
      </c>
      <c r="M765" s="99"/>
    </row>
    <row r="766" spans="1:13">
      <c r="A766" s="125">
        <v>44470</v>
      </c>
      <c r="B766" s="104" t="s">
        <v>391</v>
      </c>
      <c r="D766" s="121">
        <v>42309</v>
      </c>
      <c r="E766" s="120">
        <v>1007146.931</v>
      </c>
      <c r="F766" s="35">
        <f t="shared" si="26"/>
        <v>11148.125999999931</v>
      </c>
      <c r="G766" s="100">
        <f t="shared" si="27"/>
        <v>1.1192911019607028E-2</v>
      </c>
      <c r="H766" s="100">
        <f t="shared" si="28"/>
        <v>0.17062159323117618</v>
      </c>
      <c r="J766" s="7">
        <f t="shared" si="30"/>
        <v>44477</v>
      </c>
      <c r="K766" s="87" t="e">
        <f t="shared" si="29"/>
        <v>#VALUE!</v>
      </c>
      <c r="M766" s="99"/>
    </row>
    <row r="767" spans="1:13">
      <c r="A767" s="125">
        <v>44477</v>
      </c>
      <c r="B767" s="104" t="s">
        <v>392</v>
      </c>
      <c r="D767" s="121">
        <v>42278</v>
      </c>
      <c r="E767" s="120">
        <v>995998.80500000005</v>
      </c>
      <c r="F767" s="35">
        <f t="shared" si="26"/>
        <v>18.262000000104308</v>
      </c>
      <c r="G767" s="100">
        <f t="shared" si="27"/>
        <v>1.8335699556034709E-5</v>
      </c>
      <c r="H767" s="100">
        <f t="shared" si="28"/>
        <v>0.17160205585494112</v>
      </c>
      <c r="J767" s="7">
        <f t="shared" si="30"/>
        <v>44484</v>
      </c>
      <c r="K767" s="87" t="e">
        <f t="shared" si="29"/>
        <v>#VALUE!</v>
      </c>
      <c r="M767" s="99"/>
    </row>
    <row r="768" spans="1:13">
      <c r="A768" s="125">
        <v>44484</v>
      </c>
      <c r="B768" s="104" t="s">
        <v>393</v>
      </c>
      <c r="D768" s="121">
        <v>42248</v>
      </c>
      <c r="E768" s="120">
        <v>995980.54299999995</v>
      </c>
      <c r="F768" s="35">
        <f t="shared" si="26"/>
        <v>7338.7289999999339</v>
      </c>
      <c r="G768" s="100">
        <f t="shared" si="27"/>
        <v>7.4230412835845664E-3</v>
      </c>
      <c r="H768" s="100">
        <f t="shared" si="28"/>
        <v>0.17466726469249022</v>
      </c>
      <c r="J768" s="7">
        <f t="shared" si="30"/>
        <v>44491</v>
      </c>
      <c r="K768" s="87" t="e">
        <f t="shared" si="29"/>
        <v>#VALUE!</v>
      </c>
      <c r="M768" s="99"/>
    </row>
    <row r="769" spans="1:13">
      <c r="A769" s="125">
        <v>44491</v>
      </c>
      <c r="B769" s="104" t="s">
        <v>394</v>
      </c>
      <c r="D769" s="121">
        <v>42217</v>
      </c>
      <c r="E769" s="120">
        <v>988641.81400000001</v>
      </c>
      <c r="F769" s="35">
        <f t="shared" si="26"/>
        <v>1822.7889999999898</v>
      </c>
      <c r="G769" s="100">
        <f t="shared" si="27"/>
        <v>1.8471360541513573E-3</v>
      </c>
      <c r="H769" s="100">
        <f t="shared" si="28"/>
        <v>0.20051514031522574</v>
      </c>
      <c r="J769" s="7">
        <f t="shared" si="30"/>
        <v>44497</v>
      </c>
      <c r="K769" s="87" t="e">
        <f t="shared" si="29"/>
        <v>#VALUE!</v>
      </c>
      <c r="M769" s="99"/>
    </row>
    <row r="770" spans="1:13">
      <c r="A770" s="125">
        <v>44497</v>
      </c>
      <c r="B770" s="104" t="s">
        <v>395</v>
      </c>
      <c r="D770" s="121">
        <v>42186</v>
      </c>
      <c r="E770" s="120">
        <v>986819.02500000002</v>
      </c>
      <c r="F770" s="35">
        <f t="shared" si="26"/>
        <v>14479.35400000005</v>
      </c>
      <c r="G770" s="100">
        <f t="shared" si="27"/>
        <v>1.4891250899090437E-2</v>
      </c>
      <c r="H770" s="100">
        <f t="shared" si="28"/>
        <v>0.19777553266222481</v>
      </c>
      <c r="J770" s="7">
        <f t="shared" si="30"/>
        <v>44505</v>
      </c>
      <c r="K770" s="87" t="e">
        <f t="shared" si="29"/>
        <v>#VALUE!</v>
      </c>
      <c r="M770" s="99"/>
    </row>
    <row r="771" spans="1:13">
      <c r="A771" s="125">
        <v>44505</v>
      </c>
      <c r="B771" s="104" t="s">
        <v>396</v>
      </c>
      <c r="D771" s="121">
        <v>42156</v>
      </c>
      <c r="E771" s="120">
        <v>972339.67099999997</v>
      </c>
      <c r="F771" s="35">
        <f t="shared" si="26"/>
        <v>19713.978999999934</v>
      </c>
      <c r="G771" s="100">
        <f t="shared" si="27"/>
        <v>2.0694359983732133E-2</v>
      </c>
      <c r="H771" s="100">
        <f t="shared" si="28"/>
        <v>0.19293975017437823</v>
      </c>
      <c r="J771" s="7">
        <f t="shared" si="30"/>
        <v>44512</v>
      </c>
      <c r="K771" s="87" t="e">
        <f t="shared" si="29"/>
        <v>#VALUE!</v>
      </c>
      <c r="M771" s="99"/>
    </row>
    <row r="772" spans="1:13">
      <c r="A772" s="125">
        <v>44512</v>
      </c>
      <c r="B772" s="104" t="s">
        <v>397</v>
      </c>
      <c r="D772" s="121">
        <v>42125</v>
      </c>
      <c r="E772" s="120">
        <v>952625.69200000004</v>
      </c>
      <c r="F772" s="35">
        <f t="shared" si="26"/>
        <v>13044.486000000034</v>
      </c>
      <c r="G772" s="100">
        <f t="shared" si="27"/>
        <v>1.3883298129741468E-2</v>
      </c>
      <c r="H772" s="100">
        <f t="shared" si="28"/>
        <v>0.20053902319880806</v>
      </c>
      <c r="J772" s="7">
        <f t="shared" si="30"/>
        <v>44519</v>
      </c>
      <c r="K772" s="87" t="e">
        <f t="shared" si="29"/>
        <v>#VALUE!</v>
      </c>
      <c r="M772" s="99"/>
    </row>
    <row r="773" spans="1:13">
      <c r="A773" s="125">
        <v>44519</v>
      </c>
      <c r="B773" s="104" t="s">
        <v>398</v>
      </c>
      <c r="D773" s="121">
        <v>42095</v>
      </c>
      <c r="E773" s="120">
        <v>939581.20600000001</v>
      </c>
      <c r="F773" s="35">
        <f t="shared" ref="F773:F787" si="31">E773-E774</f>
        <v>15227.706000000006</v>
      </c>
      <c r="G773" s="100">
        <f t="shared" si="27"/>
        <v>1.6473898784393638E-2</v>
      </c>
      <c r="H773" s="100">
        <f t="shared" si="28"/>
        <v>0.19379369210631181</v>
      </c>
      <c r="J773" s="7">
        <f t="shared" si="30"/>
        <v>44526</v>
      </c>
      <c r="K773" s="87" t="e">
        <f t="shared" si="29"/>
        <v>#VALUE!</v>
      </c>
      <c r="M773" s="99"/>
    </row>
    <row r="774" spans="1:13">
      <c r="A774" s="125">
        <v>44526</v>
      </c>
      <c r="B774" s="104" t="s">
        <v>399</v>
      </c>
      <c r="D774" s="121">
        <v>42064</v>
      </c>
      <c r="E774" s="120">
        <v>924353.5</v>
      </c>
      <c r="F774" s="35">
        <f t="shared" si="31"/>
        <v>20509.886999999988</v>
      </c>
      <c r="G774" s="100">
        <f t="shared" si="27"/>
        <v>2.2691853662520696E-2</v>
      </c>
      <c r="H774" s="100">
        <f t="shared" si="28"/>
        <v>0.18447890299598396</v>
      </c>
      <c r="J774" s="7">
        <f t="shared" si="30"/>
        <v>44533</v>
      </c>
      <c r="K774" s="87" t="e">
        <f t="shared" si="29"/>
        <v>#VALUE!</v>
      </c>
      <c r="M774" s="99"/>
    </row>
    <row r="775" spans="1:13">
      <c r="A775" s="125">
        <v>44533</v>
      </c>
      <c r="B775" s="104" t="s">
        <v>400</v>
      </c>
      <c r="D775" s="121">
        <v>42036</v>
      </c>
      <c r="E775" s="120">
        <v>903843.61300000001</v>
      </c>
      <c r="F775" s="35">
        <f t="shared" si="31"/>
        <v>16591.410000000033</v>
      </c>
      <c r="G775" s="100">
        <f t="shared" si="27"/>
        <v>1.8699767601478734E-2</v>
      </c>
      <c r="H775" s="100">
        <f t="shared" si="28"/>
        <v>0.17413074788136498</v>
      </c>
      <c r="J775" s="7">
        <f t="shared" si="30"/>
        <v>44540</v>
      </c>
      <c r="K775" s="87" t="e">
        <f t="shared" si="29"/>
        <v>#VALUE!</v>
      </c>
      <c r="M775" s="99"/>
    </row>
    <row r="776" spans="1:13">
      <c r="A776" s="125">
        <v>44540</v>
      </c>
      <c r="B776" s="104" t="s">
        <v>401</v>
      </c>
      <c r="D776" s="121">
        <v>42005</v>
      </c>
      <c r="E776" s="120">
        <v>887252.20299999998</v>
      </c>
      <c r="F776" s="35">
        <f t="shared" si="31"/>
        <v>6283.4279999999562</v>
      </c>
      <c r="G776" s="100">
        <f t="shared" si="27"/>
        <v>7.1324071616499186E-3</v>
      </c>
      <c r="H776" s="100">
        <f t="shared" si="28"/>
        <v>0.15819938558448585</v>
      </c>
      <c r="J776" s="7">
        <f t="shared" si="30"/>
        <v>44547</v>
      </c>
      <c r="K776" s="87" t="e">
        <f t="shared" si="29"/>
        <v>#VALUE!</v>
      </c>
      <c r="M776" s="99"/>
    </row>
    <row r="777" spans="1:13">
      <c r="A777" s="125">
        <v>44547</v>
      </c>
      <c r="B777" s="104" t="s">
        <v>402</v>
      </c>
      <c r="D777" s="121">
        <v>41974</v>
      </c>
      <c r="E777" s="120">
        <v>880968.77500000002</v>
      </c>
      <c r="F777" s="35">
        <f t="shared" si="31"/>
        <v>20616.516999999993</v>
      </c>
      <c r="G777" s="100">
        <f t="shared" si="27"/>
        <v>2.3962878935107058E-2</v>
      </c>
      <c r="J777" s="7">
        <f t="shared" si="30"/>
        <v>44554</v>
      </c>
      <c r="K777" s="87" t="e">
        <f t="shared" si="29"/>
        <v>#VALUE!</v>
      </c>
      <c r="M777" s="99"/>
    </row>
    <row r="778" spans="1:13">
      <c r="A778" s="125">
        <v>44554</v>
      </c>
      <c r="B778" s="104" t="s">
        <v>403</v>
      </c>
      <c r="D778" s="121">
        <v>41944</v>
      </c>
      <c r="E778" s="120">
        <v>860352.25800000003</v>
      </c>
      <c r="F778" s="35">
        <f t="shared" si="31"/>
        <v>10235.275000000023</v>
      </c>
      <c r="G778" s="100">
        <f t="shared" si="27"/>
        <v>1.2039842991820366E-2</v>
      </c>
      <c r="J778" s="7">
        <f t="shared" si="30"/>
        <v>44561</v>
      </c>
      <c r="K778" s="87" t="e">
        <f t="shared" si="29"/>
        <v>#VALUE!</v>
      </c>
      <c r="M778" s="99"/>
    </row>
    <row r="779" spans="1:13">
      <c r="A779" s="125">
        <v>44561</v>
      </c>
      <c r="B779" s="104" t="s">
        <v>404</v>
      </c>
      <c r="D779" s="121">
        <v>41913</v>
      </c>
      <c r="E779" s="120">
        <v>850116.98300000001</v>
      </c>
      <c r="F779" s="35">
        <f t="shared" si="31"/>
        <v>2233.8649999999907</v>
      </c>
      <c r="G779" s="100">
        <f t="shared" si="27"/>
        <v>2.6346379030039737E-3</v>
      </c>
      <c r="J779" s="7">
        <f t="shared" si="30"/>
        <v>44568</v>
      </c>
      <c r="K779" s="87" t="e">
        <f t="shared" si="29"/>
        <v>#VALUE!</v>
      </c>
      <c r="M779" s="99"/>
    </row>
    <row r="780" spans="1:13">
      <c r="A780" s="125">
        <v>44568</v>
      </c>
      <c r="B780" s="104" t="s">
        <v>405</v>
      </c>
      <c r="D780" s="121">
        <v>41883</v>
      </c>
      <c r="E780" s="120">
        <v>847883.11800000002</v>
      </c>
      <c r="F780" s="35">
        <f t="shared" si="31"/>
        <v>24368.46100000001</v>
      </c>
      <c r="G780" s="100">
        <f t="shared" si="27"/>
        <v>2.9590804235072661E-2</v>
      </c>
      <c r="J780" s="7">
        <f t="shared" si="30"/>
        <v>44575</v>
      </c>
      <c r="K780" s="87" t="e">
        <f t="shared" si="29"/>
        <v>#VALUE!</v>
      </c>
      <c r="M780" s="99"/>
    </row>
    <row r="781" spans="1:13">
      <c r="A781" s="125">
        <v>44575</v>
      </c>
      <c r="B781" s="104" t="s">
        <v>406</v>
      </c>
      <c r="D781" s="121">
        <v>41852</v>
      </c>
      <c r="E781" s="120">
        <v>823514.65700000001</v>
      </c>
      <c r="F781" s="35">
        <f t="shared" si="31"/>
        <v>-361.76899999997113</v>
      </c>
      <c r="G781" s="100">
        <f t="shared" si="27"/>
        <v>-4.3910590057345703E-4</v>
      </c>
      <c r="J781" s="7">
        <f t="shared" si="30"/>
        <v>44582</v>
      </c>
      <c r="K781" s="87" t="e">
        <f t="shared" si="29"/>
        <v>#VALUE!</v>
      </c>
      <c r="M781" s="99"/>
    </row>
    <row r="782" spans="1:13">
      <c r="A782" s="125">
        <v>44582</v>
      </c>
      <c r="B782" s="104" t="s">
        <v>407</v>
      </c>
      <c r="D782" s="121">
        <v>41821</v>
      </c>
      <c r="E782" s="120">
        <v>823876.42599999998</v>
      </c>
      <c r="F782" s="35">
        <f t="shared" si="31"/>
        <v>8797.8179999999702</v>
      </c>
      <c r="G782" s="100">
        <f t="shared" si="27"/>
        <v>1.07938276304265E-2</v>
      </c>
      <c r="J782" s="7">
        <f t="shared" si="30"/>
        <v>44589</v>
      </c>
      <c r="K782" s="87" t="e">
        <f t="shared" si="29"/>
        <v>#VALUE!</v>
      </c>
    </row>
    <row r="783" spans="1:13">
      <c r="A783" s="125">
        <v>44589</v>
      </c>
      <c r="B783" s="104" t="s">
        <v>408</v>
      </c>
      <c r="D783" s="121">
        <v>41791</v>
      </c>
      <c r="E783" s="120">
        <v>815078.60800000001</v>
      </c>
      <c r="F783" s="35">
        <f t="shared" si="31"/>
        <v>21580.293000000063</v>
      </c>
      <c r="G783" s="100">
        <f t="shared" si="27"/>
        <v>2.7196394235569441E-2</v>
      </c>
      <c r="J783" s="7">
        <f t="shared" si="30"/>
        <v>44596</v>
      </c>
      <c r="K783" s="87" t="e">
        <f t="shared" si="29"/>
        <v>#VALUE!</v>
      </c>
    </row>
    <row r="784" spans="1:13">
      <c r="A784" s="125">
        <v>44596</v>
      </c>
      <c r="B784" s="104" t="s">
        <v>409</v>
      </c>
      <c r="D784" s="121">
        <v>41760</v>
      </c>
      <c r="E784" s="120">
        <v>793498.31499999994</v>
      </c>
      <c r="F784" s="35">
        <f t="shared" si="31"/>
        <v>6443.3889999999665</v>
      </c>
      <c r="G784" s="100">
        <f t="shared" si="27"/>
        <v>8.1867081789917754E-3</v>
      </c>
      <c r="J784" s="7">
        <f t="shared" si="30"/>
        <v>44603</v>
      </c>
      <c r="K784" s="87" t="e">
        <f t="shared" si="29"/>
        <v>#VALUE!</v>
      </c>
    </row>
    <row r="785" spans="1:11">
      <c r="A785" s="125">
        <v>44603</v>
      </c>
      <c r="B785" s="104" t="s">
        <v>410</v>
      </c>
      <c r="D785" s="121">
        <v>41730</v>
      </c>
      <c r="E785" s="120">
        <v>787054.92599999998</v>
      </c>
      <c r="F785" s="35">
        <f t="shared" si="31"/>
        <v>6666.60699999996</v>
      </c>
      <c r="G785" s="100">
        <f t="shared" si="27"/>
        <v>8.5426791222895787E-3</v>
      </c>
      <c r="J785" s="7">
        <f t="shared" si="30"/>
        <v>44610</v>
      </c>
      <c r="K785" s="87" t="e">
        <f t="shared" si="29"/>
        <v>#VALUE!</v>
      </c>
    </row>
    <row r="786" spans="1:11">
      <c r="A786" s="125">
        <v>44610</v>
      </c>
      <c r="B786" s="104" t="s">
        <v>411</v>
      </c>
      <c r="D786" s="121">
        <v>41699</v>
      </c>
      <c r="E786" s="120">
        <v>780388.31900000002</v>
      </c>
      <c r="F786" s="35">
        <f t="shared" si="31"/>
        <v>10590.224000000046</v>
      </c>
      <c r="G786" s="100">
        <f t="shared" si="27"/>
        <v>1.3757144982282719E-2</v>
      </c>
      <c r="J786" s="7">
        <f t="shared" si="30"/>
        <v>44617</v>
      </c>
      <c r="K786" s="87" t="e">
        <f t="shared" si="29"/>
        <v>#VALUE!</v>
      </c>
    </row>
    <row r="787" spans="1:11">
      <c r="A787" s="125">
        <v>44617</v>
      </c>
      <c r="B787" s="104" t="s">
        <v>412</v>
      </c>
      <c r="D787" s="121">
        <v>41671</v>
      </c>
      <c r="E787" s="120">
        <v>769798.09499999997</v>
      </c>
      <c r="F787" s="35">
        <f t="shared" si="31"/>
        <v>3736.3839999999618</v>
      </c>
      <c r="G787" s="100">
        <f t="shared" si="27"/>
        <v>4.8773929650165766E-3</v>
      </c>
      <c r="J787" s="7">
        <f t="shared" si="30"/>
        <v>44624</v>
      </c>
      <c r="K787" s="87" t="e">
        <f t="shared" si="29"/>
        <v>#VALUE!</v>
      </c>
    </row>
    <row r="788" spans="1:11">
      <c r="A788" s="125">
        <v>44624</v>
      </c>
      <c r="B788" s="104" t="s">
        <v>413</v>
      </c>
      <c r="D788" s="121">
        <v>41640</v>
      </c>
      <c r="E788" s="120">
        <v>766061.71100000001</v>
      </c>
      <c r="J788" s="7">
        <f t="shared" si="30"/>
        <v>44631</v>
      </c>
      <c r="K788" s="87" t="e">
        <f t="shared" si="29"/>
        <v>#VALUE!</v>
      </c>
    </row>
    <row r="789" spans="1:11">
      <c r="A789" s="125">
        <v>44631</v>
      </c>
      <c r="B789" s="104" t="s">
        <v>414</v>
      </c>
      <c r="J789" s="7">
        <f t="shared" si="30"/>
        <v>44638</v>
      </c>
      <c r="K789" s="87" t="e">
        <f t="shared" si="29"/>
        <v>#VALUE!</v>
      </c>
    </row>
    <row r="790" spans="1:11">
      <c r="A790" s="125">
        <v>44638</v>
      </c>
      <c r="B790" s="104" t="s">
        <v>415</v>
      </c>
      <c r="J790" s="7">
        <f t="shared" si="30"/>
        <v>44645</v>
      </c>
      <c r="K790" s="87" t="e">
        <f t="shared" si="29"/>
        <v>#VALUE!</v>
      </c>
    </row>
    <row r="791" spans="1:11">
      <c r="A791" s="125">
        <v>44645</v>
      </c>
      <c r="B791" s="104" t="s">
        <v>416</v>
      </c>
      <c r="J791" s="7">
        <f t="shared" si="30"/>
        <v>44652</v>
      </c>
      <c r="K791" s="87" t="e">
        <f t="shared" si="29"/>
        <v>#VALUE!</v>
      </c>
    </row>
    <row r="792" spans="1:11">
      <c r="A792" s="125">
        <v>44652</v>
      </c>
      <c r="B792" s="104" t="s">
        <v>417</v>
      </c>
      <c r="J792" s="7">
        <f t="shared" si="30"/>
        <v>44659</v>
      </c>
      <c r="K792" s="87" t="e">
        <f t="shared" si="29"/>
        <v>#VALUE!</v>
      </c>
    </row>
    <row r="793" spans="1:11">
      <c r="A793" s="125">
        <v>44659</v>
      </c>
      <c r="B793" s="104" t="s">
        <v>418</v>
      </c>
      <c r="J793" s="7">
        <f t="shared" si="30"/>
        <v>44666</v>
      </c>
      <c r="K793" s="87" t="e">
        <f t="shared" si="29"/>
        <v>#VALUE!</v>
      </c>
    </row>
    <row r="794" spans="1:11">
      <c r="A794" s="125">
        <v>44666</v>
      </c>
      <c r="B794" s="104" t="s">
        <v>419</v>
      </c>
      <c r="J794" s="7">
        <f t="shared" si="30"/>
        <v>44673</v>
      </c>
      <c r="K794" s="87" t="e">
        <f t="shared" si="29"/>
        <v>#VALUE!</v>
      </c>
    </row>
    <row r="795" spans="1:11">
      <c r="A795" s="125">
        <v>44673</v>
      </c>
      <c r="B795" s="104" t="s">
        <v>420</v>
      </c>
      <c r="J795" s="7">
        <f t="shared" si="30"/>
        <v>44680</v>
      </c>
      <c r="K795" s="87" t="e">
        <f t="shared" si="29"/>
        <v>#VALUE!</v>
      </c>
    </row>
    <row r="796" spans="1:11">
      <c r="A796" s="125">
        <v>44680</v>
      </c>
      <c r="B796" s="104" t="s">
        <v>421</v>
      </c>
      <c r="J796" s="7">
        <f t="shared" si="30"/>
        <v>44687</v>
      </c>
      <c r="K796" s="87" t="e">
        <f t="shared" si="29"/>
        <v>#VALUE!</v>
      </c>
    </row>
    <row r="797" spans="1:11">
      <c r="A797" s="125">
        <v>44687</v>
      </c>
      <c r="B797" s="104" t="s">
        <v>422</v>
      </c>
      <c r="J797" s="7">
        <f t="shared" si="30"/>
        <v>44694</v>
      </c>
      <c r="K797" s="87" t="e">
        <f t="shared" si="29"/>
        <v>#VALUE!</v>
      </c>
    </row>
    <row r="798" spans="1:11">
      <c r="A798" s="125">
        <v>44694</v>
      </c>
      <c r="B798" s="104" t="s">
        <v>423</v>
      </c>
      <c r="J798" s="7">
        <f t="shared" si="30"/>
        <v>44701</v>
      </c>
      <c r="K798" s="87" t="e">
        <f t="shared" si="29"/>
        <v>#VALUE!</v>
      </c>
    </row>
    <row r="799" spans="1:11">
      <c r="A799" s="125">
        <v>44701</v>
      </c>
      <c r="B799" s="104" t="s">
        <v>424</v>
      </c>
      <c r="J799" s="7">
        <f t="shared" si="30"/>
        <v>44708</v>
      </c>
      <c r="K799" s="87" t="e">
        <f t="shared" si="29"/>
        <v>#VALUE!</v>
      </c>
    </row>
    <row r="800" spans="1:11">
      <c r="A800" s="125">
        <v>44708</v>
      </c>
      <c r="B800" s="104" t="s">
        <v>425</v>
      </c>
      <c r="J800" s="7">
        <f t="shared" si="30"/>
        <v>44715</v>
      </c>
      <c r="K800" s="87" t="e">
        <f t="shared" si="29"/>
        <v>#VALUE!</v>
      </c>
    </row>
    <row r="801" spans="1:11">
      <c r="A801" s="125">
        <v>44715</v>
      </c>
      <c r="B801" s="104" t="s">
        <v>426</v>
      </c>
      <c r="J801" s="7">
        <f t="shared" si="30"/>
        <v>44722</v>
      </c>
      <c r="K801" s="87" t="e">
        <f t="shared" si="29"/>
        <v>#VALUE!</v>
      </c>
    </row>
    <row r="802" spans="1:11">
      <c r="A802" s="125">
        <v>44722</v>
      </c>
      <c r="B802" s="104" t="s">
        <v>427</v>
      </c>
      <c r="J802" s="7">
        <f t="shared" si="30"/>
        <v>44729</v>
      </c>
      <c r="K802" s="87" t="e">
        <f t="shared" si="29"/>
        <v>#VALUE!</v>
      </c>
    </row>
    <row r="803" spans="1:11">
      <c r="A803" s="125">
        <v>44729</v>
      </c>
      <c r="B803" s="104" t="s">
        <v>428</v>
      </c>
      <c r="J803" s="7">
        <f t="shared" si="30"/>
        <v>44736</v>
      </c>
      <c r="K803" s="87" t="e">
        <f t="shared" si="29"/>
        <v>#VALUE!</v>
      </c>
    </row>
    <row r="804" spans="1:11">
      <c r="A804" s="125">
        <v>44736</v>
      </c>
      <c r="B804" s="104" t="s">
        <v>429</v>
      </c>
      <c r="J804" s="7">
        <f t="shared" si="30"/>
        <v>44743</v>
      </c>
      <c r="K804" s="87" t="e">
        <f t="shared" si="29"/>
        <v>#VALUE!</v>
      </c>
    </row>
    <row r="805" spans="1:11">
      <c r="A805" s="125">
        <v>44743</v>
      </c>
      <c r="B805" s="104" t="s">
        <v>430</v>
      </c>
      <c r="J805" s="7">
        <f t="shared" si="30"/>
        <v>44750</v>
      </c>
      <c r="K805" s="87" t="e">
        <f t="shared" si="29"/>
        <v>#VALUE!</v>
      </c>
    </row>
    <row r="806" spans="1:11">
      <c r="A806" s="125">
        <v>44750</v>
      </c>
      <c r="B806" s="104" t="s">
        <v>431</v>
      </c>
      <c r="J806" s="7">
        <f t="shared" si="30"/>
        <v>44756</v>
      </c>
      <c r="K806" s="87" t="e">
        <f t="shared" ref="K806:K851" si="32">B807-B806</f>
        <v>#VALUE!</v>
      </c>
    </row>
    <row r="807" spans="1:11">
      <c r="A807" s="125">
        <v>44756</v>
      </c>
      <c r="B807" s="104" t="s">
        <v>432</v>
      </c>
      <c r="J807" s="7">
        <f t="shared" si="30"/>
        <v>44764</v>
      </c>
      <c r="K807" s="87" t="e">
        <f t="shared" si="32"/>
        <v>#VALUE!</v>
      </c>
    </row>
    <row r="808" spans="1:11">
      <c r="A808" s="125">
        <v>44764</v>
      </c>
      <c r="B808" s="104" t="s">
        <v>433</v>
      </c>
      <c r="J808" s="7">
        <f t="shared" si="30"/>
        <v>44771</v>
      </c>
      <c r="K808" s="87" t="e">
        <f t="shared" si="32"/>
        <v>#VALUE!</v>
      </c>
    </row>
    <row r="809" spans="1:11">
      <c r="A809" s="125">
        <v>44771</v>
      </c>
      <c r="B809" s="104" t="s">
        <v>434</v>
      </c>
      <c r="J809" s="7">
        <f t="shared" si="30"/>
        <v>44778</v>
      </c>
      <c r="K809" s="87" t="e">
        <f t="shared" si="32"/>
        <v>#VALUE!</v>
      </c>
    </row>
    <row r="810" spans="1:11">
      <c r="A810" s="125">
        <v>44778</v>
      </c>
      <c r="B810" s="104" t="s">
        <v>435</v>
      </c>
      <c r="J810" s="7">
        <f t="shared" si="30"/>
        <v>44785</v>
      </c>
      <c r="K810" s="87" t="e">
        <f t="shared" si="32"/>
        <v>#VALUE!</v>
      </c>
    </row>
    <row r="811" spans="1:11">
      <c r="A811" s="125">
        <v>44785</v>
      </c>
      <c r="B811" s="104" t="s">
        <v>436</v>
      </c>
      <c r="J811" s="7">
        <f t="shared" si="30"/>
        <v>44792</v>
      </c>
      <c r="K811" s="87" t="e">
        <f t="shared" si="32"/>
        <v>#VALUE!</v>
      </c>
    </row>
    <row r="812" spans="1:11">
      <c r="A812" s="125">
        <v>44792</v>
      </c>
      <c r="B812" s="104" t="s">
        <v>437</v>
      </c>
      <c r="J812" s="7">
        <f t="shared" si="30"/>
        <v>44799</v>
      </c>
      <c r="K812" s="87" t="e">
        <f t="shared" si="32"/>
        <v>#VALUE!</v>
      </c>
    </row>
    <row r="813" spans="1:11">
      <c r="A813" s="125">
        <v>44799</v>
      </c>
      <c r="B813" s="104" t="s">
        <v>438</v>
      </c>
      <c r="J813" s="7">
        <f t="shared" si="30"/>
        <v>44806</v>
      </c>
      <c r="K813" s="87" t="e">
        <f t="shared" si="32"/>
        <v>#VALUE!</v>
      </c>
    </row>
    <row r="814" spans="1:11">
      <c r="A814" s="125">
        <v>44806</v>
      </c>
      <c r="B814" s="104" t="s">
        <v>439</v>
      </c>
      <c r="J814" s="7">
        <f t="shared" si="30"/>
        <v>44813</v>
      </c>
      <c r="K814" s="87" t="e">
        <f t="shared" si="32"/>
        <v>#VALUE!</v>
      </c>
    </row>
    <row r="815" spans="1:11">
      <c r="A815" s="125">
        <v>44813</v>
      </c>
      <c r="B815" s="104" t="s">
        <v>440</v>
      </c>
      <c r="J815" s="7">
        <f t="shared" si="30"/>
        <v>44820</v>
      </c>
      <c r="K815" s="87" t="e">
        <f t="shared" si="32"/>
        <v>#VALUE!</v>
      </c>
    </row>
    <row r="816" spans="1:11">
      <c r="A816" s="125">
        <v>44820</v>
      </c>
      <c r="B816" s="104" t="s">
        <v>441</v>
      </c>
      <c r="J816" s="7">
        <f t="shared" si="30"/>
        <v>44827</v>
      </c>
      <c r="K816" s="87" t="e">
        <f t="shared" si="32"/>
        <v>#VALUE!</v>
      </c>
    </row>
    <row r="817" spans="1:11">
      <c r="A817" s="125">
        <v>44827</v>
      </c>
      <c r="B817" s="104" t="s">
        <v>442</v>
      </c>
      <c r="J817" s="7">
        <f t="shared" si="30"/>
        <v>44834</v>
      </c>
      <c r="K817" s="87" t="e">
        <f t="shared" si="32"/>
        <v>#VALUE!</v>
      </c>
    </row>
    <row r="818" spans="1:11">
      <c r="A818" s="125">
        <v>44834</v>
      </c>
      <c r="B818" s="104" t="s">
        <v>443</v>
      </c>
      <c r="J818" s="7">
        <f t="shared" si="30"/>
        <v>44841</v>
      </c>
      <c r="K818" s="87" t="e">
        <f t="shared" si="32"/>
        <v>#VALUE!</v>
      </c>
    </row>
    <row r="819" spans="1:11">
      <c r="A819" s="125">
        <v>44841</v>
      </c>
      <c r="B819" s="104" t="s">
        <v>444</v>
      </c>
      <c r="J819" s="7">
        <f t="shared" si="30"/>
        <v>44848</v>
      </c>
      <c r="K819" s="87" t="e">
        <f t="shared" si="32"/>
        <v>#VALUE!</v>
      </c>
    </row>
    <row r="820" spans="1:11">
      <c r="A820" s="125">
        <v>44848</v>
      </c>
      <c r="B820" s="104" t="s">
        <v>445</v>
      </c>
      <c r="J820" s="7">
        <f t="shared" si="30"/>
        <v>44855</v>
      </c>
      <c r="K820" s="87" t="e">
        <f t="shared" si="32"/>
        <v>#VALUE!</v>
      </c>
    </row>
    <row r="821" spans="1:11">
      <c r="A821" s="125">
        <v>44855</v>
      </c>
      <c r="B821" s="104" t="s">
        <v>446</v>
      </c>
      <c r="J821" s="7">
        <f t="shared" si="30"/>
        <v>44862</v>
      </c>
      <c r="K821" s="87" t="e">
        <f t="shared" si="32"/>
        <v>#VALUE!</v>
      </c>
    </row>
    <row r="822" spans="1:11">
      <c r="A822" s="125">
        <v>44862</v>
      </c>
      <c r="B822" s="104" t="s">
        <v>447</v>
      </c>
      <c r="J822" s="7">
        <f t="shared" si="30"/>
        <v>44869</v>
      </c>
      <c r="K822" s="87" t="e">
        <f t="shared" si="32"/>
        <v>#VALUE!</v>
      </c>
    </row>
    <row r="823" spans="1:11">
      <c r="A823" s="125">
        <v>44869</v>
      </c>
      <c r="B823" s="104" t="s">
        <v>448</v>
      </c>
      <c r="J823" s="7">
        <f t="shared" ref="J823:J851" si="33">A824</f>
        <v>44876</v>
      </c>
      <c r="K823" s="87" t="e">
        <f t="shared" si="32"/>
        <v>#VALUE!</v>
      </c>
    </row>
    <row r="824" spans="1:11">
      <c r="A824" s="125">
        <v>44876</v>
      </c>
      <c r="B824" s="104" t="s">
        <v>449</v>
      </c>
      <c r="J824" s="7">
        <f t="shared" si="33"/>
        <v>44883</v>
      </c>
      <c r="K824" s="87" t="e">
        <f t="shared" si="32"/>
        <v>#VALUE!</v>
      </c>
    </row>
    <row r="825" spans="1:11">
      <c r="A825" s="125">
        <v>44883</v>
      </c>
      <c r="B825" s="104" t="s">
        <v>450</v>
      </c>
      <c r="J825" s="7">
        <f t="shared" si="33"/>
        <v>44890</v>
      </c>
      <c r="K825" s="87" t="e">
        <f t="shared" si="32"/>
        <v>#VALUE!</v>
      </c>
    </row>
    <row r="826" spans="1:11">
      <c r="A826" s="125">
        <v>44890</v>
      </c>
      <c r="B826" s="104" t="s">
        <v>451</v>
      </c>
      <c r="J826" s="7">
        <f t="shared" si="33"/>
        <v>44897</v>
      </c>
      <c r="K826" s="87" t="e">
        <f t="shared" si="32"/>
        <v>#VALUE!</v>
      </c>
    </row>
    <row r="827" spans="1:11">
      <c r="A827" s="125">
        <v>44897</v>
      </c>
      <c r="B827" s="104" t="s">
        <v>452</v>
      </c>
      <c r="J827" s="7">
        <f t="shared" si="33"/>
        <v>44904</v>
      </c>
      <c r="K827" s="87" t="e">
        <f t="shared" si="32"/>
        <v>#VALUE!</v>
      </c>
    </row>
    <row r="828" spans="1:11">
      <c r="A828" s="125">
        <v>44904</v>
      </c>
      <c r="B828" s="104" t="s">
        <v>453</v>
      </c>
      <c r="J828" s="7">
        <f t="shared" si="33"/>
        <v>44911</v>
      </c>
      <c r="K828" s="87" t="e">
        <f t="shared" si="32"/>
        <v>#VALUE!</v>
      </c>
    </row>
    <row r="829" spans="1:11">
      <c r="A829" s="125">
        <v>44911</v>
      </c>
      <c r="B829" s="104" t="s">
        <v>454</v>
      </c>
      <c r="J829" s="7">
        <f t="shared" si="33"/>
        <v>44918</v>
      </c>
      <c r="K829" s="87" t="e">
        <f t="shared" si="32"/>
        <v>#VALUE!</v>
      </c>
    </row>
    <row r="830" spans="1:11">
      <c r="A830" s="125">
        <v>44918</v>
      </c>
      <c r="B830" s="104" t="s">
        <v>455</v>
      </c>
      <c r="J830" s="7">
        <f t="shared" si="33"/>
        <v>44925</v>
      </c>
      <c r="K830" s="87" t="e">
        <f t="shared" si="32"/>
        <v>#VALUE!</v>
      </c>
    </row>
    <row r="831" spans="1:11">
      <c r="A831" s="125">
        <v>44925</v>
      </c>
      <c r="B831" s="104" t="s">
        <v>456</v>
      </c>
      <c r="J831" s="7">
        <f t="shared" si="33"/>
        <v>44932</v>
      </c>
      <c r="K831" s="87" t="e">
        <f t="shared" si="32"/>
        <v>#VALUE!</v>
      </c>
    </row>
    <row r="832" spans="1:11">
      <c r="A832" s="125">
        <v>44932</v>
      </c>
      <c r="B832" s="104" t="s">
        <v>457</v>
      </c>
      <c r="J832" s="7">
        <f t="shared" si="33"/>
        <v>44939</v>
      </c>
      <c r="K832" s="87" t="e">
        <f t="shared" si="32"/>
        <v>#VALUE!</v>
      </c>
    </row>
    <row r="833" spans="1:11">
      <c r="A833" s="125">
        <v>44939</v>
      </c>
      <c r="B833" s="104" t="s">
        <v>458</v>
      </c>
      <c r="J833" s="7">
        <f t="shared" si="33"/>
        <v>44946</v>
      </c>
      <c r="K833" s="87" t="e">
        <f t="shared" si="32"/>
        <v>#VALUE!</v>
      </c>
    </row>
    <row r="834" spans="1:11">
      <c r="A834" s="125">
        <v>44946</v>
      </c>
      <c r="B834" s="104" t="s">
        <v>459</v>
      </c>
      <c r="J834" s="7">
        <f t="shared" si="33"/>
        <v>44953</v>
      </c>
      <c r="K834" s="87" t="e">
        <f t="shared" si="32"/>
        <v>#VALUE!</v>
      </c>
    </row>
    <row r="835" spans="1:11">
      <c r="A835" s="125">
        <v>44953</v>
      </c>
      <c r="B835" s="104" t="s">
        <v>460</v>
      </c>
      <c r="J835" s="7">
        <f t="shared" si="33"/>
        <v>44960</v>
      </c>
      <c r="K835" s="87" t="e">
        <f t="shared" si="32"/>
        <v>#VALUE!</v>
      </c>
    </row>
    <row r="836" spans="1:11">
      <c r="A836" s="125">
        <v>44960</v>
      </c>
      <c r="B836" s="104" t="s">
        <v>461</v>
      </c>
      <c r="J836" s="7">
        <f t="shared" si="33"/>
        <v>44967</v>
      </c>
      <c r="K836" s="87" t="e">
        <f t="shared" si="32"/>
        <v>#VALUE!</v>
      </c>
    </row>
    <row r="837" spans="1:11">
      <c r="A837" s="125">
        <v>44967</v>
      </c>
      <c r="B837" s="104" t="s">
        <v>462</v>
      </c>
      <c r="J837" s="7">
        <f t="shared" si="33"/>
        <v>44974</v>
      </c>
      <c r="K837" s="87" t="e">
        <f t="shared" si="32"/>
        <v>#VALUE!</v>
      </c>
    </row>
    <row r="838" spans="1:11">
      <c r="A838" s="125">
        <v>44974</v>
      </c>
      <c r="B838" s="104" t="s">
        <v>463</v>
      </c>
      <c r="J838" s="7">
        <f t="shared" si="33"/>
        <v>44981</v>
      </c>
      <c r="K838" s="87" t="e">
        <f t="shared" si="32"/>
        <v>#VALUE!</v>
      </c>
    </row>
    <row r="839" spans="1:11">
      <c r="A839" s="125">
        <v>44981</v>
      </c>
      <c r="B839" s="104" t="s">
        <v>464</v>
      </c>
      <c r="J839" s="7">
        <f t="shared" si="33"/>
        <v>44988</v>
      </c>
      <c r="K839" s="87" t="e">
        <f t="shared" si="32"/>
        <v>#VALUE!</v>
      </c>
    </row>
    <row r="840" spans="1:11">
      <c r="A840" s="125">
        <v>44988</v>
      </c>
      <c r="B840" s="104" t="s">
        <v>465</v>
      </c>
      <c r="J840" s="7">
        <f t="shared" si="33"/>
        <v>44995</v>
      </c>
      <c r="K840" s="87" t="e">
        <f t="shared" si="32"/>
        <v>#VALUE!</v>
      </c>
    </row>
    <row r="841" spans="1:11">
      <c r="A841" s="125">
        <v>44995</v>
      </c>
      <c r="B841" s="104" t="s">
        <v>466</v>
      </c>
      <c r="J841" s="7">
        <f t="shared" si="33"/>
        <v>45002</v>
      </c>
      <c r="K841" s="87" t="e">
        <f t="shared" si="32"/>
        <v>#VALUE!</v>
      </c>
    </row>
    <row r="842" spans="1:11">
      <c r="A842" s="125">
        <v>45002</v>
      </c>
      <c r="B842" s="104" t="s">
        <v>467</v>
      </c>
      <c r="J842" s="7">
        <f t="shared" si="33"/>
        <v>45009</v>
      </c>
      <c r="K842" s="87" t="e">
        <f t="shared" si="32"/>
        <v>#VALUE!</v>
      </c>
    </row>
    <row r="843" spans="1:11">
      <c r="A843" s="125">
        <v>45009</v>
      </c>
      <c r="B843" s="104" t="s">
        <v>468</v>
      </c>
      <c r="J843" s="7">
        <f t="shared" si="33"/>
        <v>45016</v>
      </c>
      <c r="K843" s="87" t="e">
        <f t="shared" si="32"/>
        <v>#VALUE!</v>
      </c>
    </row>
    <row r="844" spans="1:11">
      <c r="A844" s="125">
        <v>45016</v>
      </c>
      <c r="B844" s="104" t="s">
        <v>469</v>
      </c>
      <c r="J844" s="7">
        <f t="shared" si="33"/>
        <v>45023</v>
      </c>
      <c r="K844" s="87" t="e">
        <f t="shared" si="32"/>
        <v>#VALUE!</v>
      </c>
    </row>
    <row r="845" spans="1:11">
      <c r="A845" s="125">
        <v>45023</v>
      </c>
      <c r="B845" s="104" t="s">
        <v>470</v>
      </c>
      <c r="J845" s="7">
        <f t="shared" si="33"/>
        <v>45030</v>
      </c>
      <c r="K845" s="87" t="e">
        <f t="shared" si="32"/>
        <v>#VALUE!</v>
      </c>
    </row>
    <row r="846" spans="1:11">
      <c r="A846" s="125">
        <v>45030</v>
      </c>
      <c r="B846" s="104" t="s">
        <v>471</v>
      </c>
      <c r="J846" s="7">
        <f t="shared" si="33"/>
        <v>45036</v>
      </c>
      <c r="K846" s="87" t="e">
        <f t="shared" si="32"/>
        <v>#VALUE!</v>
      </c>
    </row>
    <row r="847" spans="1:11">
      <c r="A847" s="125">
        <v>45036</v>
      </c>
      <c r="B847" s="104" t="s">
        <v>472</v>
      </c>
      <c r="J847" s="7">
        <f t="shared" si="33"/>
        <v>45044</v>
      </c>
      <c r="K847" s="87" t="e">
        <f t="shared" si="32"/>
        <v>#VALUE!</v>
      </c>
    </row>
    <row r="848" spans="1:11">
      <c r="A848" s="125">
        <v>45044</v>
      </c>
      <c r="B848" s="104" t="s">
        <v>473</v>
      </c>
      <c r="J848" s="7">
        <f t="shared" si="33"/>
        <v>45051</v>
      </c>
      <c r="K848" s="87" t="e">
        <f t="shared" si="32"/>
        <v>#VALUE!</v>
      </c>
    </row>
    <row r="849" spans="1:11">
      <c r="A849" s="125">
        <v>45051</v>
      </c>
      <c r="B849" s="104" t="s">
        <v>474</v>
      </c>
      <c r="J849" s="7">
        <f t="shared" si="33"/>
        <v>45058</v>
      </c>
      <c r="K849" s="87" t="e">
        <f t="shared" si="32"/>
        <v>#VALUE!</v>
      </c>
    </row>
    <row r="850" spans="1:11">
      <c r="A850" s="125">
        <v>45058</v>
      </c>
      <c r="B850" s="104" t="s">
        <v>475</v>
      </c>
      <c r="J850" s="7">
        <f t="shared" si="33"/>
        <v>45064</v>
      </c>
      <c r="K850" s="87" t="e">
        <f t="shared" si="32"/>
        <v>#VALUE!</v>
      </c>
    </row>
    <row r="851" spans="1:11">
      <c r="A851" s="125">
        <v>45064</v>
      </c>
      <c r="B851" s="104" t="s">
        <v>476</v>
      </c>
      <c r="J851" s="7">
        <f t="shared" si="33"/>
        <v>45072</v>
      </c>
      <c r="K851" s="87" t="e">
        <f t="shared" si="32"/>
        <v>#VALUE!</v>
      </c>
    </row>
    <row r="852" spans="1:11">
      <c r="A852" s="125">
        <v>45072</v>
      </c>
      <c r="B852" s="104" t="s">
        <v>477</v>
      </c>
    </row>
  </sheetData>
  <sortState xmlns:xlrd2="http://schemas.microsoft.com/office/spreadsheetml/2017/richdata2" ref="D677:D788">
    <sortCondition descending="1" ref="D677:D788"/>
  </sortState>
  <phoneticPr fontId="74" type="noConversion"/>
  <hyperlinks>
    <hyperlink ref="I518" r:id="rId1" xr:uid="{00000000-0004-0000-0900-000000000000}"/>
  </hyperlinks>
  <pageMargins left="0.7" right="0.7" top="0.75" bottom="0.75" header="0.3" footer="0.3"/>
  <pageSetup paperSize="9" orientation="portrait" horizontalDpi="200" verticalDpi="200" r:id="rId2"/>
  <headerFooter>
    <evenHeader>&amp;L&amp;"times new roman"&amp;12&amp;KFF0000HALKA AÇIK</evenHeader>
    <firstHeader>&amp;L&amp;"times new roman"&amp;12&amp;KFF0000HALKA AÇIK</firstHead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4"/>
  <sheetViews>
    <sheetView workbookViewId="0">
      <selection activeCell="D5" sqref="D5"/>
    </sheetView>
  </sheetViews>
  <sheetFormatPr defaultRowHeight="15"/>
  <cols>
    <col min="1" max="2" width="14.85546875" bestFit="1" customWidth="1"/>
    <col min="3" max="3" width="11.42578125" bestFit="1" customWidth="1"/>
    <col min="4" max="4" width="10.42578125" bestFit="1" customWidth="1"/>
    <col min="5" max="5" width="13.5703125" style="10" bestFit="1" customWidth="1"/>
    <col min="6" max="6" width="10.42578125" bestFit="1" customWidth="1"/>
  </cols>
  <sheetData>
    <row r="1" spans="1:7">
      <c r="B1" t="s">
        <v>2141</v>
      </c>
      <c r="C1" t="s">
        <v>2163</v>
      </c>
      <c r="E1" s="10" t="s">
        <v>2165</v>
      </c>
      <c r="F1" t="s">
        <v>2166</v>
      </c>
    </row>
    <row r="2" spans="1:7">
      <c r="E2" s="10" t="s">
        <v>2164</v>
      </c>
      <c r="F2" t="s">
        <v>2166</v>
      </c>
    </row>
    <row r="3" spans="1:7">
      <c r="A3" s="7">
        <v>45079</v>
      </c>
      <c r="D3" s="121">
        <v>45078</v>
      </c>
      <c r="E3" s="10">
        <v>16772</v>
      </c>
      <c r="F3" s="136">
        <v>6576064</v>
      </c>
      <c r="G3" s="100">
        <f>(F3-F4)/F4</f>
        <v>9.6673338842818035E-2</v>
      </c>
    </row>
    <row r="4" spans="1:7">
      <c r="A4" t="s">
        <v>2142</v>
      </c>
      <c r="B4" s="10">
        <v>15597700000</v>
      </c>
      <c r="C4">
        <v>-14.4</v>
      </c>
      <c r="D4" s="121">
        <v>44986</v>
      </c>
      <c r="E4" s="10">
        <v>16772</v>
      </c>
      <c r="F4" s="136">
        <v>5996374.46</v>
      </c>
      <c r="G4" s="100">
        <f t="shared" ref="G4:G23" si="0">(F4-F5)/F5</f>
        <v>0.17553322119180123</v>
      </c>
    </row>
    <row r="5" spans="1:7">
      <c r="A5" t="s">
        <v>2143</v>
      </c>
      <c r="B5" s="10">
        <f>B4/0.856</f>
        <v>18221612149.532711</v>
      </c>
      <c r="D5" s="121">
        <v>44896</v>
      </c>
      <c r="E5" s="10">
        <v>69806</v>
      </c>
      <c r="F5" s="136">
        <v>5100982.5599999996</v>
      </c>
      <c r="G5" s="100">
        <f t="shared" si="0"/>
        <v>0.16671659480550732</v>
      </c>
    </row>
    <row r="6" spans="1:7">
      <c r="A6" t="s">
        <v>2144</v>
      </c>
      <c r="D6" s="121">
        <v>44805</v>
      </c>
      <c r="E6" s="10">
        <v>42022</v>
      </c>
      <c r="F6" s="136">
        <v>4372083.66</v>
      </c>
      <c r="G6" s="100">
        <f t="shared" si="0"/>
        <v>0.14275797006156868</v>
      </c>
    </row>
    <row r="7" spans="1:7">
      <c r="A7" t="s">
        <v>2145</v>
      </c>
      <c r="D7" s="121">
        <v>44713</v>
      </c>
      <c r="E7" s="10">
        <v>22162</v>
      </c>
      <c r="F7" s="136">
        <v>3825905.2</v>
      </c>
      <c r="G7" s="100">
        <f t="shared" si="0"/>
        <v>0.20962654393874014</v>
      </c>
    </row>
    <row r="8" spans="1:7">
      <c r="A8" t="s">
        <v>2146</v>
      </c>
      <c r="D8" s="121">
        <v>44621</v>
      </c>
      <c r="E8" s="10">
        <v>6712</v>
      </c>
      <c r="F8" s="136">
        <v>3162881.32</v>
      </c>
      <c r="G8" s="100">
        <f t="shared" si="0"/>
        <v>0.1163956913585257</v>
      </c>
    </row>
    <row r="9" spans="1:7">
      <c r="A9" t="s">
        <v>2147</v>
      </c>
      <c r="D9" s="121">
        <v>44531</v>
      </c>
      <c r="E9" s="10">
        <v>15193</v>
      </c>
      <c r="F9" s="136">
        <v>2833118.53</v>
      </c>
      <c r="G9" s="100">
        <f t="shared" si="0"/>
        <v>0.10590213270061136</v>
      </c>
    </row>
    <row r="10" spans="1:7">
      <c r="A10" t="s">
        <v>2148</v>
      </c>
      <c r="D10" s="121">
        <v>44440</v>
      </c>
      <c r="E10" s="10">
        <v>9417</v>
      </c>
      <c r="F10" s="136">
        <v>2561816.6800000002</v>
      </c>
      <c r="G10" s="100">
        <f t="shared" si="0"/>
        <v>4.3001077185347285E-2</v>
      </c>
    </row>
    <row r="11" spans="1:7">
      <c r="A11" t="s">
        <v>2152</v>
      </c>
      <c r="D11" s="121">
        <v>44348</v>
      </c>
      <c r="E11" s="10">
        <v>5311</v>
      </c>
      <c r="F11" s="136">
        <v>2456197.54</v>
      </c>
      <c r="G11" s="100">
        <f t="shared" si="0"/>
        <v>2.2522217139949795E-2</v>
      </c>
    </row>
    <row r="12" spans="1:7">
      <c r="A12" t="s">
        <v>2153</v>
      </c>
      <c r="D12" s="121">
        <v>44256</v>
      </c>
      <c r="E12" s="10">
        <v>2113</v>
      </c>
      <c r="F12" s="136">
        <v>2402096.9900000002</v>
      </c>
      <c r="G12" s="100">
        <f t="shared" si="0"/>
        <v>2.0629531593256877E-2</v>
      </c>
    </row>
    <row r="13" spans="1:7">
      <c r="A13" t="s">
        <v>2149</v>
      </c>
      <c r="D13" s="121">
        <v>44166</v>
      </c>
      <c r="E13" s="10">
        <v>9273</v>
      </c>
      <c r="F13" s="136">
        <v>2353544.4700000002</v>
      </c>
      <c r="G13" s="100">
        <f t="shared" si="0"/>
        <v>3.5904939993165651E-2</v>
      </c>
    </row>
    <row r="14" spans="1:7">
      <c r="A14" t="s">
        <v>2154</v>
      </c>
      <c r="D14" s="121">
        <v>44075</v>
      </c>
      <c r="E14" s="10">
        <v>6737</v>
      </c>
      <c r="F14" s="136">
        <v>2271969.54</v>
      </c>
      <c r="G14" s="100">
        <f t="shared" si="0"/>
        <v>8.3088963274177571E-2</v>
      </c>
    </row>
    <row r="15" spans="1:7">
      <c r="A15" t="s">
        <v>2155</v>
      </c>
      <c r="D15" s="121">
        <v>43983</v>
      </c>
      <c r="E15" s="10">
        <v>4431</v>
      </c>
      <c r="F15" s="136">
        <v>2097675.83</v>
      </c>
      <c r="G15" s="100">
        <f t="shared" si="0"/>
        <v>0.16868108855543568</v>
      </c>
    </row>
    <row r="16" spans="1:7">
      <c r="A16" t="s">
        <v>2156</v>
      </c>
      <c r="D16" s="121">
        <v>43891</v>
      </c>
      <c r="E16" s="10">
        <v>3470</v>
      </c>
      <c r="F16" s="136">
        <v>1794908.68</v>
      </c>
      <c r="G16" s="100">
        <f t="shared" si="0"/>
        <v>9.6124921264302887E-2</v>
      </c>
    </row>
    <row r="17" spans="1:7">
      <c r="A17" t="s">
        <v>2150</v>
      </c>
      <c r="D17" s="121">
        <v>43800</v>
      </c>
      <c r="E17" s="10">
        <v>4391</v>
      </c>
      <c r="F17" s="136">
        <v>1637503.76</v>
      </c>
      <c r="G17" s="100">
        <f t="shared" si="0"/>
        <v>5.4967630156244E-2</v>
      </c>
    </row>
    <row r="18" spans="1:7">
      <c r="A18" t="s">
        <v>2157</v>
      </c>
      <c r="D18" s="121">
        <v>43709</v>
      </c>
      <c r="E18" s="10">
        <v>3281</v>
      </c>
      <c r="F18" s="136">
        <v>1552183.89</v>
      </c>
      <c r="G18" s="100">
        <f t="shared" si="0"/>
        <v>3.1240671475262105E-2</v>
      </c>
    </row>
    <row r="19" spans="1:7">
      <c r="A19" t="s">
        <v>2158</v>
      </c>
      <c r="D19" s="121">
        <v>43617</v>
      </c>
      <c r="E19" s="10">
        <v>2205</v>
      </c>
      <c r="F19" s="136">
        <v>1505161.63</v>
      </c>
      <c r="G19" s="100">
        <f t="shared" si="0"/>
        <v>-1.1839377682711825E-3</v>
      </c>
    </row>
    <row r="20" spans="1:7">
      <c r="A20" t="s">
        <v>2159</v>
      </c>
      <c r="D20" s="121">
        <v>43525</v>
      </c>
      <c r="E20" s="10">
        <v>779</v>
      </c>
      <c r="F20" s="136">
        <v>1506945.76</v>
      </c>
      <c r="G20" s="100">
        <f t="shared" si="0"/>
        <v>4.8372339881188844E-2</v>
      </c>
    </row>
    <row r="21" spans="1:7">
      <c r="A21" t="s">
        <v>2151</v>
      </c>
      <c r="D21" s="121">
        <v>43435</v>
      </c>
      <c r="E21" s="10">
        <v>5537</v>
      </c>
      <c r="F21" s="136">
        <v>1437414.65</v>
      </c>
      <c r="G21" s="100">
        <f t="shared" si="0"/>
        <v>-3.6604042010069886E-2</v>
      </c>
    </row>
    <row r="22" spans="1:7">
      <c r="A22" t="s">
        <v>2160</v>
      </c>
      <c r="D22" s="121">
        <v>43344</v>
      </c>
      <c r="E22" s="10">
        <v>3827</v>
      </c>
      <c r="F22" s="136">
        <v>1492028.94</v>
      </c>
      <c r="G22" s="100">
        <f t="shared" si="0"/>
        <v>-1.3581118008086129E-2</v>
      </c>
    </row>
    <row r="23" spans="1:7">
      <c r="A23" t="s">
        <v>2161</v>
      </c>
      <c r="D23" s="121">
        <v>43252</v>
      </c>
      <c r="E23" s="10">
        <v>2560</v>
      </c>
      <c r="F23" s="136">
        <v>1512571.35</v>
      </c>
      <c r="G23" s="100">
        <f t="shared" si="0"/>
        <v>3.4016951390397759E-2</v>
      </c>
    </row>
    <row r="24" spans="1:7">
      <c r="A24" t="s">
        <v>2162</v>
      </c>
      <c r="D24" s="121">
        <v>43160</v>
      </c>
      <c r="E24" s="10">
        <v>1141</v>
      </c>
      <c r="F24" s="136">
        <v>1462810.98</v>
      </c>
      <c r="G24" s="100">
        <v>3.4016951390397759E-2</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6"/>
  <sheetViews>
    <sheetView topLeftCell="A37" workbookViewId="0">
      <selection activeCell="F44" sqref="F44"/>
    </sheetView>
  </sheetViews>
  <sheetFormatPr defaultRowHeight="15"/>
  <cols>
    <col min="1" max="3" width="9.140625" style="16"/>
    <col min="4" max="4" width="9.5703125" style="16" bestFit="1" customWidth="1"/>
    <col min="5" max="13" width="9.140625" style="16"/>
    <col min="14" max="14" width="10.85546875" style="16" bestFit="1" customWidth="1"/>
    <col min="15" max="15" width="11.85546875" style="16" bestFit="1" customWidth="1"/>
    <col min="16" max="17" width="9.140625" style="16"/>
    <col min="18" max="19" width="12.42578125" style="16" bestFit="1" customWidth="1"/>
    <col min="20" max="20" width="9.140625" style="16"/>
  </cols>
  <sheetData>
    <row r="1" spans="1:17" hidden="1"/>
    <row r="2" spans="1:17" hidden="1"/>
    <row r="3" spans="1:17" hidden="1"/>
    <row r="4" spans="1:17" hidden="1"/>
    <row r="5" spans="1:17" hidden="1"/>
    <row r="6" spans="1:17">
      <c r="A6" s="473" t="s">
        <v>224</v>
      </c>
      <c r="B6" s="473"/>
    </row>
    <row r="7" spans="1:17" hidden="1"/>
    <row r="8" spans="1:17" hidden="1"/>
    <row r="9" spans="1:17" hidden="1"/>
    <row r="11" spans="1:17">
      <c r="A11" s="17">
        <v>2017</v>
      </c>
      <c r="B11" s="16" t="s">
        <v>193</v>
      </c>
      <c r="C11" s="16" t="s">
        <v>214</v>
      </c>
      <c r="D11" s="16" t="s">
        <v>215</v>
      </c>
      <c r="E11" s="16" t="s">
        <v>216</v>
      </c>
      <c r="F11" s="16" t="s">
        <v>217</v>
      </c>
      <c r="G11" s="16" t="s">
        <v>218</v>
      </c>
      <c r="H11" s="16" t="s">
        <v>219</v>
      </c>
      <c r="I11" s="16" t="s">
        <v>188</v>
      </c>
      <c r="J11" s="16" t="s">
        <v>189</v>
      </c>
      <c r="K11" s="16" t="s">
        <v>190</v>
      </c>
      <c r="L11" s="16" t="s">
        <v>191</v>
      </c>
      <c r="M11" s="16" t="s">
        <v>192</v>
      </c>
      <c r="O11" s="17" t="s">
        <v>186</v>
      </c>
    </row>
    <row r="12" spans="1:17">
      <c r="B12" s="16">
        <v>1143.6000000000001</v>
      </c>
      <c r="C12" s="16">
        <v>992.3</v>
      </c>
      <c r="D12" s="16">
        <v>1233.8</v>
      </c>
      <c r="E12" s="16">
        <v>1372.1</v>
      </c>
      <c r="F12" s="16">
        <v>1905.2</v>
      </c>
      <c r="G12" s="16">
        <v>2135.6999999999998</v>
      </c>
      <c r="H12" s="16">
        <v>3468.9</v>
      </c>
      <c r="I12" s="16">
        <v>4270</v>
      </c>
      <c r="J12" s="16">
        <v>3652.8</v>
      </c>
      <c r="K12" s="16">
        <v>3012.6</v>
      </c>
      <c r="L12" s="16">
        <v>1667</v>
      </c>
      <c r="M12" s="16">
        <v>1429.6000000000001</v>
      </c>
      <c r="O12" s="16">
        <f>SUM(B12:M12)</f>
        <v>26283.599999999995</v>
      </c>
      <c r="Q12" s="25" t="s">
        <v>220</v>
      </c>
    </row>
    <row r="13" spans="1:17">
      <c r="A13" s="17">
        <v>2018</v>
      </c>
      <c r="Q13" s="25"/>
    </row>
    <row r="14" spans="1:17">
      <c r="B14" s="16">
        <v>1511.1999999999998</v>
      </c>
      <c r="C14" s="16">
        <v>1301.4000000000001</v>
      </c>
      <c r="D14" s="16">
        <v>1612.6</v>
      </c>
      <c r="E14" s="16">
        <v>1810.1</v>
      </c>
      <c r="F14" s="16">
        <v>2421.9</v>
      </c>
      <c r="G14" s="16">
        <v>2812.5</v>
      </c>
      <c r="H14" s="16">
        <v>3534.8</v>
      </c>
      <c r="I14" s="16">
        <v>4281.3999999999996</v>
      </c>
      <c r="J14" s="16">
        <v>3686.4</v>
      </c>
      <c r="K14" s="16">
        <v>3318.2</v>
      </c>
      <c r="L14" s="16">
        <v>1794.6</v>
      </c>
      <c r="M14" s="16">
        <v>1427.6</v>
      </c>
      <c r="O14" s="16">
        <f>SUM(B14:M14)</f>
        <v>29512.7</v>
      </c>
      <c r="Q14" s="25" t="s">
        <v>221</v>
      </c>
    </row>
    <row r="15" spans="1:17">
      <c r="A15" s="17">
        <v>2019</v>
      </c>
      <c r="Q15" s="25"/>
    </row>
    <row r="16" spans="1:17">
      <c r="B16" s="16">
        <v>1585.5</v>
      </c>
      <c r="C16" s="16">
        <v>1359.2</v>
      </c>
      <c r="D16" s="16">
        <v>1685</v>
      </c>
      <c r="E16" s="16">
        <v>1996.4</v>
      </c>
      <c r="F16" s="16">
        <v>2639.7</v>
      </c>
      <c r="G16" s="16">
        <v>3337.8</v>
      </c>
      <c r="H16" s="16">
        <v>4384.9000000000005</v>
      </c>
      <c r="I16" s="16">
        <v>5244.1</v>
      </c>
      <c r="J16" s="16">
        <v>4402.0999999999995</v>
      </c>
      <c r="K16" s="16">
        <v>4101.5</v>
      </c>
      <c r="L16" s="16">
        <v>2138.1</v>
      </c>
      <c r="M16" s="16">
        <v>1645.9</v>
      </c>
      <c r="O16" s="16">
        <f>SUM(B16:M16)</f>
        <v>34520.199999999997</v>
      </c>
      <c r="Q16" s="25" t="s">
        <v>222</v>
      </c>
    </row>
    <row r="17" spans="1:23">
      <c r="A17" s="17">
        <v>2020</v>
      </c>
      <c r="Q17" s="25"/>
    </row>
    <row r="18" spans="1:23">
      <c r="B18" s="16">
        <v>1833.9999999999998</v>
      </c>
      <c r="C18" s="16">
        <v>1479.5</v>
      </c>
      <c r="D18" s="16">
        <v>787.7</v>
      </c>
      <c r="E18" s="16">
        <v>0</v>
      </c>
      <c r="F18" s="16">
        <v>0</v>
      </c>
      <c r="G18" s="16">
        <v>0</v>
      </c>
      <c r="H18" s="16">
        <v>561.4088383796344</v>
      </c>
      <c r="I18" s="16">
        <v>1622.3032460053603</v>
      </c>
      <c r="J18" s="16">
        <v>1860.6435946822376</v>
      </c>
      <c r="K18" s="16">
        <v>2054.9</v>
      </c>
      <c r="L18" s="16">
        <v>1051.9000000000001</v>
      </c>
      <c r="M18" s="16">
        <v>806.90000000000009</v>
      </c>
      <c r="O18" s="16">
        <f>SUM(B18:M18)</f>
        <v>12059.255679067232</v>
      </c>
      <c r="Q18" s="25" t="s">
        <v>223</v>
      </c>
      <c r="S18" s="47"/>
      <c r="T18" s="47" t="s">
        <v>372</v>
      </c>
      <c r="U18" s="52"/>
      <c r="V18" s="52"/>
      <c r="W18" s="52"/>
    </row>
    <row r="19" spans="1:23">
      <c r="A19" s="17">
        <v>2021</v>
      </c>
      <c r="S19" s="47"/>
      <c r="T19" s="47" t="s">
        <v>373</v>
      </c>
      <c r="U19" s="52"/>
      <c r="V19" s="52"/>
      <c r="W19" s="52"/>
    </row>
    <row r="20" spans="1:23">
      <c r="B20" s="29">
        <v>794.90800000000002</v>
      </c>
      <c r="C20" s="29">
        <v>672.06299999999999</v>
      </c>
      <c r="D20" s="29">
        <v>985.24199999999996</v>
      </c>
      <c r="E20" s="29">
        <v>1000</v>
      </c>
      <c r="F20" s="29">
        <v>1000</v>
      </c>
      <c r="G20" s="16">
        <v>1003</v>
      </c>
      <c r="Q20" s="25">
        <f>SUM(B20:G20)</f>
        <v>5455.2129999999997</v>
      </c>
      <c r="R20"/>
      <c r="S20" s="47"/>
      <c r="T20" s="52"/>
      <c r="U20" s="52"/>
      <c r="V20" s="52"/>
      <c r="W20" s="52"/>
    </row>
    <row r="21" spans="1:23">
      <c r="B21" s="29"/>
      <c r="C21" s="29"/>
      <c r="D21" s="29"/>
      <c r="E21" s="29"/>
      <c r="F21" s="29"/>
      <c r="R21"/>
      <c r="S21"/>
      <c r="T21"/>
    </row>
    <row r="22" spans="1:23">
      <c r="B22" s="29"/>
      <c r="C22" s="29"/>
      <c r="D22" s="29"/>
      <c r="E22" s="29"/>
      <c r="F22" s="29"/>
      <c r="R22"/>
      <c r="S22"/>
      <c r="T22"/>
    </row>
    <row r="23" spans="1:23">
      <c r="B23" s="29"/>
      <c r="C23" s="29"/>
      <c r="D23" s="29"/>
      <c r="E23" s="29"/>
      <c r="F23" s="29"/>
      <c r="R23"/>
      <c r="S23"/>
      <c r="T23"/>
    </row>
    <row r="24" spans="1:23">
      <c r="A24" s="473" t="s">
        <v>225</v>
      </c>
      <c r="B24" s="473"/>
      <c r="C24" s="473"/>
      <c r="R24"/>
      <c r="S24"/>
      <c r="T24"/>
    </row>
    <row r="25" spans="1:23">
      <c r="B25" s="16" t="s">
        <v>193</v>
      </c>
      <c r="C25" s="16" t="s">
        <v>214</v>
      </c>
      <c r="D25" s="16" t="s">
        <v>215</v>
      </c>
      <c r="E25" s="16" t="s">
        <v>216</v>
      </c>
      <c r="F25" s="16" t="s">
        <v>217</v>
      </c>
      <c r="G25" s="16" t="s">
        <v>218</v>
      </c>
      <c r="H25" s="16" t="s">
        <v>219</v>
      </c>
      <c r="I25" s="16" t="s">
        <v>188</v>
      </c>
      <c r="J25" s="16" t="s">
        <v>189</v>
      </c>
      <c r="K25" s="16" t="s">
        <v>190</v>
      </c>
      <c r="L25" s="16" t="s">
        <v>191</v>
      </c>
      <c r="M25" s="16" t="s">
        <v>192</v>
      </c>
      <c r="N25" s="16" t="s">
        <v>2002</v>
      </c>
      <c r="O25" s="474" t="s">
        <v>228</v>
      </c>
      <c r="P25" s="444"/>
      <c r="Q25" s="17" t="s">
        <v>226</v>
      </c>
      <c r="S25" s="17" t="s">
        <v>227</v>
      </c>
      <c r="T25"/>
    </row>
    <row r="26" spans="1:23">
      <c r="S26"/>
      <c r="T26"/>
    </row>
    <row r="27" spans="1:23">
      <c r="A27" s="17">
        <v>2019</v>
      </c>
      <c r="B27" s="16">
        <v>1539496</v>
      </c>
      <c r="C27" s="16">
        <v>1670238</v>
      </c>
      <c r="D27" s="16">
        <v>2232358</v>
      </c>
      <c r="E27" s="16">
        <v>3293176</v>
      </c>
      <c r="F27" s="16">
        <v>4022254</v>
      </c>
      <c r="G27" s="16">
        <v>5318984</v>
      </c>
      <c r="H27" s="16">
        <v>6617380</v>
      </c>
      <c r="I27" s="16">
        <v>6307508</v>
      </c>
      <c r="J27" s="16">
        <v>5426818</v>
      </c>
      <c r="K27" s="16">
        <v>4291574</v>
      </c>
      <c r="L27" s="16">
        <v>2190622</v>
      </c>
      <c r="M27" s="16">
        <v>2147878</v>
      </c>
      <c r="N27" s="16">
        <f>SUM(B27:E27)</f>
        <v>8735268</v>
      </c>
      <c r="O27" s="16">
        <f>SUM(B27:M27)</f>
        <v>45058286</v>
      </c>
      <c r="Q27" s="16">
        <f>O16</f>
        <v>34520.199999999997</v>
      </c>
      <c r="S27" s="16">
        <f>O27/Q27</f>
        <v>1305.2730285456053</v>
      </c>
      <c r="T27"/>
    </row>
    <row r="28" spans="1:23">
      <c r="T28"/>
    </row>
    <row r="29" spans="1:23">
      <c r="A29" s="17">
        <v>2020</v>
      </c>
      <c r="B29" s="16">
        <v>1787435</v>
      </c>
      <c r="C29" s="16">
        <v>1733112</v>
      </c>
      <c r="D29" s="16">
        <v>718097</v>
      </c>
      <c r="E29" s="16">
        <v>24238</v>
      </c>
      <c r="F29" s="16">
        <v>29829</v>
      </c>
      <c r="G29" s="16">
        <v>214787</v>
      </c>
      <c r="H29" s="16">
        <v>932957</v>
      </c>
      <c r="I29" s="16">
        <v>1814717</v>
      </c>
      <c r="J29" s="16">
        <v>2203485</v>
      </c>
      <c r="K29" s="16">
        <v>1742303</v>
      </c>
      <c r="L29" s="16">
        <v>834007</v>
      </c>
      <c r="M29" s="16">
        <v>699330</v>
      </c>
      <c r="N29" s="16">
        <f>SUM(B29:E29)</f>
        <v>4262882</v>
      </c>
      <c r="O29" s="16">
        <f>SUM(B29:M29)</f>
        <v>12734297</v>
      </c>
      <c r="Q29" s="16">
        <f>O18</f>
        <v>12059.255679067232</v>
      </c>
      <c r="S29" s="16">
        <f>O29/Q29</f>
        <v>1055.9770303323548</v>
      </c>
      <c r="T29"/>
    </row>
    <row r="30" spans="1:23">
      <c r="S30"/>
      <c r="T30"/>
    </row>
    <row r="31" spans="1:23">
      <c r="A31" s="17">
        <v>2021</v>
      </c>
      <c r="B31" s="16">
        <v>509787</v>
      </c>
      <c r="C31" s="16">
        <v>537976</v>
      </c>
      <c r="D31" s="16">
        <v>905323</v>
      </c>
      <c r="E31" s="16">
        <v>790687</v>
      </c>
      <c r="F31" s="16">
        <v>936282</v>
      </c>
      <c r="G31" s="16">
        <v>2047596</v>
      </c>
      <c r="H31" s="16">
        <v>4360952</v>
      </c>
      <c r="I31" s="16">
        <v>3982168</v>
      </c>
      <c r="J31" s="16">
        <v>3513453</v>
      </c>
      <c r="K31" s="16">
        <v>3471540</v>
      </c>
      <c r="L31" s="16">
        <v>1763982</v>
      </c>
      <c r="M31" s="16">
        <v>1892520</v>
      </c>
      <c r="N31" s="16">
        <f>SUM(B31:E31)</f>
        <v>2743773</v>
      </c>
      <c r="O31" s="16">
        <f>SUM(B31:M31)</f>
        <v>24712266</v>
      </c>
      <c r="Q31" s="16">
        <v>30173</v>
      </c>
      <c r="S31" s="16">
        <f>O31/Q31</f>
        <v>819.0191893414642</v>
      </c>
      <c r="T31"/>
    </row>
    <row r="32" spans="1:23">
      <c r="S32"/>
      <c r="T32"/>
    </row>
    <row r="33" spans="1:20">
      <c r="A33" s="17">
        <v>2022</v>
      </c>
      <c r="B33" s="16">
        <v>1281666</v>
      </c>
      <c r="C33" s="16">
        <v>1541393</v>
      </c>
      <c r="D33" s="16">
        <v>2079565</v>
      </c>
      <c r="E33" s="16">
        <v>2574423</v>
      </c>
      <c r="F33" s="16">
        <v>3873212</v>
      </c>
      <c r="G33" s="16">
        <v>5014821</v>
      </c>
      <c r="H33" s="16">
        <v>6664970</v>
      </c>
      <c r="I33" s="16">
        <v>6304770</v>
      </c>
      <c r="J33" s="16">
        <v>5475453</v>
      </c>
      <c r="K33" s="16">
        <v>4803198</v>
      </c>
      <c r="L33" s="16">
        <v>2551483</v>
      </c>
      <c r="M33" s="16">
        <v>2399441</v>
      </c>
      <c r="N33" s="16">
        <f>SUM(B33:E33)</f>
        <v>7477047</v>
      </c>
      <c r="O33" s="16">
        <f>SUM(B33:M33)</f>
        <v>44564395</v>
      </c>
      <c r="Q33" s="16">
        <v>46477</v>
      </c>
      <c r="R33"/>
      <c r="S33" s="16">
        <f>O33/Q33</f>
        <v>958.84835510037226</v>
      </c>
      <c r="T33"/>
    </row>
    <row r="34" spans="1:20">
      <c r="R34"/>
      <c r="S34"/>
      <c r="T34"/>
    </row>
    <row r="35" spans="1:20">
      <c r="A35" s="17">
        <v>2023</v>
      </c>
      <c r="B35" s="16">
        <v>2005967</v>
      </c>
      <c r="C35" s="16">
        <v>1870414</v>
      </c>
      <c r="D35" s="16">
        <v>2335728</v>
      </c>
      <c r="E35" s="16">
        <v>3321824</v>
      </c>
      <c r="N35" s="16">
        <f>SUM(B35:E35)</f>
        <v>9533933</v>
      </c>
      <c r="R35"/>
      <c r="S35">
        <v>950</v>
      </c>
      <c r="T35"/>
    </row>
    <row r="36" spans="1:20">
      <c r="R36"/>
      <c r="S36"/>
      <c r="T36"/>
    </row>
    <row r="37" spans="1:20">
      <c r="R37"/>
      <c r="S37"/>
      <c r="T37"/>
    </row>
    <row r="38" spans="1:20">
      <c r="D38" s="26"/>
      <c r="E38" s="26"/>
      <c r="F38" s="26"/>
      <c r="G38" s="26"/>
      <c r="R38"/>
      <c r="S38"/>
      <c r="T38"/>
    </row>
    <row r="39" spans="1:20">
      <c r="D39" s="26"/>
      <c r="E39" s="26"/>
      <c r="F39" s="26"/>
      <c r="G39" s="26"/>
      <c r="R39"/>
      <c r="S39"/>
      <c r="T39"/>
    </row>
    <row r="40" spans="1:20">
      <c r="D40" s="26"/>
      <c r="E40" s="26"/>
      <c r="F40" s="26"/>
      <c r="G40" s="26"/>
      <c r="R40"/>
      <c r="S40"/>
      <c r="T40"/>
    </row>
    <row r="41" spans="1:20">
      <c r="D41" s="26"/>
      <c r="E41" s="26"/>
      <c r="F41" s="26"/>
      <c r="G41" s="26"/>
      <c r="R41"/>
      <c r="S41"/>
      <c r="T41"/>
    </row>
    <row r="42" spans="1:20">
      <c r="D42" s="26"/>
      <c r="E42" s="26"/>
      <c r="F42" s="26"/>
      <c r="G42" s="26"/>
      <c r="R42"/>
      <c r="S42"/>
      <c r="T42"/>
    </row>
    <row r="43" spans="1:20">
      <c r="R43"/>
      <c r="S43"/>
      <c r="T43"/>
    </row>
    <row r="44" spans="1:20">
      <c r="D44" s="26"/>
      <c r="R44"/>
      <c r="S44"/>
      <c r="T44"/>
    </row>
    <row r="45" spans="1:20">
      <c r="R45"/>
      <c r="S45"/>
      <c r="T45"/>
    </row>
    <row r="46" spans="1:20">
      <c r="R46"/>
      <c r="S46"/>
      <c r="T46"/>
    </row>
    <row r="47" spans="1:20">
      <c r="A47" s="474" t="s">
        <v>366</v>
      </c>
      <c r="B47" s="443"/>
      <c r="C47" s="443"/>
      <c r="D47" s="443"/>
      <c r="E47" s="443"/>
      <c r="F47" s="443"/>
      <c r="G47" s="443"/>
      <c r="H47" s="443"/>
      <c r="I47" s="443"/>
      <c r="J47" s="443"/>
      <c r="K47" s="443"/>
      <c r="L47" s="443"/>
      <c r="M47" s="443"/>
      <c r="O47" s="474" t="s">
        <v>228</v>
      </c>
      <c r="P47" s="443"/>
      <c r="Q47" s="17" t="s">
        <v>226</v>
      </c>
    </row>
    <row r="49" spans="2:22">
      <c r="B49" s="31">
        <v>509787</v>
      </c>
      <c r="C49" s="31">
        <v>537976</v>
      </c>
      <c r="D49" s="31">
        <f>D27*C32</f>
        <v>0</v>
      </c>
      <c r="E49" s="31">
        <f>E27*C32</f>
        <v>0</v>
      </c>
      <c r="F49" s="31">
        <f>F27*C32</f>
        <v>0</v>
      </c>
      <c r="G49" s="31">
        <f>G27*C32</f>
        <v>0</v>
      </c>
      <c r="H49" s="31">
        <f>H27*C32</f>
        <v>0</v>
      </c>
      <c r="I49" s="31">
        <f>I27*C32</f>
        <v>0</v>
      </c>
      <c r="J49" s="31">
        <f>J27*C32</f>
        <v>0</v>
      </c>
      <c r="K49" s="31">
        <f>K27*C32</f>
        <v>0</v>
      </c>
      <c r="L49" s="31">
        <f>L27*C32</f>
        <v>0</v>
      </c>
      <c r="M49" s="31">
        <f>M27*C32</f>
        <v>0</v>
      </c>
      <c r="O49" s="16">
        <f>SUM(B49:M49)</f>
        <v>1047763</v>
      </c>
      <c r="Q49" s="16">
        <f>Q27*O50</f>
        <v>11480.913442905947</v>
      </c>
      <c r="S49" s="17" t="s">
        <v>368</v>
      </c>
      <c r="T49" s="17"/>
      <c r="U49" s="17" t="s">
        <v>229</v>
      </c>
      <c r="V49" s="4"/>
    </row>
    <row r="50" spans="2:22">
      <c r="B50" s="26">
        <v>0.33258536865099125</v>
      </c>
      <c r="C50" s="26">
        <v>0.33258536865099125</v>
      </c>
      <c r="D50" s="26">
        <v>0.33258536865099125</v>
      </c>
      <c r="E50" s="26">
        <v>0.33258536865099125</v>
      </c>
      <c r="F50" s="26">
        <v>0.33258536865099125</v>
      </c>
      <c r="G50" s="26">
        <v>0.33258536865099125</v>
      </c>
      <c r="H50" s="26">
        <v>0.33258536865099125</v>
      </c>
      <c r="I50" s="26">
        <v>0.33258536865099125</v>
      </c>
      <c r="J50" s="26">
        <v>0.33258536865099125</v>
      </c>
      <c r="K50" s="26">
        <v>0.33258536865099125</v>
      </c>
      <c r="L50" s="26">
        <v>0.33258536865099125</v>
      </c>
      <c r="M50" s="26">
        <v>0.33258536865099125</v>
      </c>
      <c r="O50" s="26">
        <v>0.33258536865099125</v>
      </c>
      <c r="Q50" s="26">
        <f>Q49/Q27</f>
        <v>0.33258536865099125</v>
      </c>
    </row>
    <row r="55" spans="2:22" ht="15.75" thickBot="1"/>
    <row r="56" spans="2:22" ht="15.75" thickBot="1">
      <c r="B56" s="30"/>
    </row>
  </sheetData>
  <mergeCells count="5">
    <mergeCell ref="A6:B6"/>
    <mergeCell ref="A24:C24"/>
    <mergeCell ref="A47:M47"/>
    <mergeCell ref="O47:P47"/>
    <mergeCell ref="O25:P25"/>
  </mergeCells>
  <pageMargins left="0.7" right="0.7" top="0.75" bottom="0.75" header="0.3" footer="0.3"/>
  <pageSetup paperSize="9" orientation="portrait" r:id="rId1"/>
  <headerFooter>
    <evenHeader>&amp;L&amp;"times new roman"&amp;12&amp;KFF0000HALKA AÇIK</evenHeader>
    <firstHeader>&amp;L&amp;"times new roman"&amp;12&amp;KFF0000HALKA AÇIK</first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165"/>
  <sheetViews>
    <sheetView topLeftCell="A37" zoomScale="85" zoomScaleNormal="85" workbookViewId="0">
      <selection activeCell="N111" sqref="N111"/>
    </sheetView>
  </sheetViews>
  <sheetFormatPr defaultRowHeight="15"/>
  <cols>
    <col min="1" max="1" width="41" bestFit="1" customWidth="1"/>
    <col min="2" max="2" width="17" style="16" bestFit="1" customWidth="1"/>
    <col min="3" max="4" width="13.85546875" style="16" bestFit="1" customWidth="1"/>
    <col min="5" max="5" width="12.5703125" style="16" bestFit="1" customWidth="1"/>
    <col min="6" max="10" width="13.85546875" style="16" bestFit="1" customWidth="1"/>
    <col min="11" max="14" width="12.5703125" style="16" bestFit="1" customWidth="1"/>
    <col min="15" max="15" width="15.28515625" style="16" bestFit="1" customWidth="1"/>
    <col min="16" max="16" width="15.28515625" style="16" customWidth="1"/>
    <col min="17" max="17" width="15.28515625" style="16" bestFit="1" customWidth="1"/>
    <col min="18" max="18" width="8" style="2" bestFit="1" customWidth="1"/>
    <col min="19" max="19" width="10.42578125" bestFit="1" customWidth="1"/>
    <col min="20" max="20" width="14.140625" customWidth="1"/>
    <col min="21" max="21" width="13.5703125" customWidth="1"/>
    <col min="36" max="36" width="9.7109375" bestFit="1" customWidth="1"/>
    <col min="37" max="37" width="11.28515625" bestFit="1" customWidth="1"/>
    <col min="38" max="38" width="11" bestFit="1" customWidth="1"/>
    <col min="39" max="41" width="13.85546875" bestFit="1" customWidth="1"/>
    <col min="42" max="42" width="14.140625" bestFit="1" customWidth="1"/>
    <col min="43" max="43" width="21.140625" bestFit="1" customWidth="1"/>
    <col min="44" max="44" width="20.85546875" bestFit="1" customWidth="1"/>
    <col min="45" max="45" width="14.42578125" bestFit="1" customWidth="1"/>
    <col min="46" max="47" width="9.85546875" bestFit="1" customWidth="1"/>
    <col min="58" max="58" width="10.140625" bestFit="1" customWidth="1"/>
    <col min="59" max="59" width="9.85546875" bestFit="1" customWidth="1"/>
  </cols>
  <sheetData>
    <row r="1" spans="1:45" hidden="1">
      <c r="B1" s="459" t="s">
        <v>194</v>
      </c>
      <c r="C1" s="461"/>
    </row>
    <row r="2" spans="1:45" hidden="1">
      <c r="C2" s="23" t="s">
        <v>195</v>
      </c>
      <c r="D2" s="23" t="s">
        <v>196</v>
      </c>
      <c r="E2" s="23" t="s">
        <v>197</v>
      </c>
      <c r="F2" s="23" t="s">
        <v>198</v>
      </c>
      <c r="G2" s="23" t="s">
        <v>199</v>
      </c>
      <c r="H2" s="23" t="s">
        <v>200</v>
      </c>
      <c r="I2" s="23" t="s">
        <v>201</v>
      </c>
      <c r="J2" s="23" t="s">
        <v>202</v>
      </c>
      <c r="K2" s="23" t="s">
        <v>203</v>
      </c>
      <c r="L2" s="23" t="s">
        <v>204</v>
      </c>
      <c r="M2" s="23" t="s">
        <v>205</v>
      </c>
      <c r="N2" s="23" t="s">
        <v>206</v>
      </c>
      <c r="O2" s="23" t="s">
        <v>207</v>
      </c>
      <c r="P2" s="23"/>
      <c r="Q2" s="20" t="s">
        <v>208</v>
      </c>
      <c r="R2" s="23" t="s">
        <v>265</v>
      </c>
      <c r="S2" s="23"/>
    </row>
    <row r="3" spans="1:45" hidden="1">
      <c r="B3" s="24" t="s">
        <v>209</v>
      </c>
      <c r="C3" s="20">
        <v>15387</v>
      </c>
      <c r="D3" s="20">
        <v>14688</v>
      </c>
      <c r="E3" s="20">
        <v>14593</v>
      </c>
      <c r="F3" s="20">
        <v>13340</v>
      </c>
      <c r="G3" s="20">
        <v>8973</v>
      </c>
      <c r="H3" s="20">
        <v>9949</v>
      </c>
      <c r="I3" s="20">
        <v>13450</v>
      </c>
      <c r="J3" s="20">
        <v>14886</v>
      </c>
      <c r="K3" s="20">
        <v>12464</v>
      </c>
      <c r="L3" s="20">
        <v>16009</v>
      </c>
      <c r="M3" s="20">
        <v>17333</v>
      </c>
      <c r="N3" s="20">
        <v>16088</v>
      </c>
      <c r="O3" s="20">
        <v>17844</v>
      </c>
      <c r="P3" s="20"/>
      <c r="Q3" s="20">
        <v>15045</v>
      </c>
      <c r="R3" s="8">
        <v>16012</v>
      </c>
      <c r="S3" s="10"/>
    </row>
    <row r="4" spans="1:45" hidden="1">
      <c r="B4" s="25" t="s">
        <v>210</v>
      </c>
      <c r="C4" s="20">
        <v>20055</v>
      </c>
      <c r="D4" s="20">
        <v>19204</v>
      </c>
      <c r="E4" s="20">
        <v>17633</v>
      </c>
      <c r="F4" s="20">
        <v>18811</v>
      </c>
      <c r="G4" s="20">
        <v>13553</v>
      </c>
      <c r="H4" s="20">
        <v>13388</v>
      </c>
      <c r="I4" s="20">
        <v>16310</v>
      </c>
      <c r="J4" s="20">
        <v>17708</v>
      </c>
      <c r="K4" s="20">
        <v>18742</v>
      </c>
      <c r="L4" s="20">
        <v>20837</v>
      </c>
      <c r="M4" s="20">
        <v>19729</v>
      </c>
      <c r="N4" s="20">
        <v>21158</v>
      </c>
      <c r="O4" s="20">
        <v>22411</v>
      </c>
      <c r="P4" s="20"/>
      <c r="Q4" s="20">
        <v>18079</v>
      </c>
      <c r="R4" s="8">
        <v>19372</v>
      </c>
      <c r="S4" s="10"/>
    </row>
    <row r="5" spans="1:45" hidden="1">
      <c r="B5" s="27" t="s">
        <v>212</v>
      </c>
      <c r="C5" s="20">
        <f t="shared" ref="C5:R5" si="0">C3-C4</f>
        <v>-4668</v>
      </c>
      <c r="D5" s="20">
        <f t="shared" si="0"/>
        <v>-4516</v>
      </c>
      <c r="E5" s="20">
        <f t="shared" si="0"/>
        <v>-3040</v>
      </c>
      <c r="F5" s="20">
        <f t="shared" si="0"/>
        <v>-5471</v>
      </c>
      <c r="G5" s="20">
        <f t="shared" si="0"/>
        <v>-4580</v>
      </c>
      <c r="H5" s="20">
        <f t="shared" si="0"/>
        <v>-3439</v>
      </c>
      <c r="I5" s="20">
        <f t="shared" si="0"/>
        <v>-2860</v>
      </c>
      <c r="J5" s="20">
        <f t="shared" si="0"/>
        <v>-2822</v>
      </c>
      <c r="K5" s="20">
        <f t="shared" si="0"/>
        <v>-6278</v>
      </c>
      <c r="L5" s="20">
        <f t="shared" si="0"/>
        <v>-4828</v>
      </c>
      <c r="M5" s="20">
        <f t="shared" si="0"/>
        <v>-2396</v>
      </c>
      <c r="N5" s="20">
        <f t="shared" si="0"/>
        <v>-5070</v>
      </c>
      <c r="O5" s="20">
        <f t="shared" si="0"/>
        <v>-4567</v>
      </c>
      <c r="P5" s="20"/>
      <c r="Q5" s="20">
        <f t="shared" si="0"/>
        <v>-3034</v>
      </c>
      <c r="R5" s="20">
        <f t="shared" si="0"/>
        <v>-3360</v>
      </c>
      <c r="S5" s="20"/>
    </row>
    <row r="6" spans="1:45" hidden="1">
      <c r="B6" s="474" t="s">
        <v>211</v>
      </c>
      <c r="C6" s="443"/>
      <c r="D6" s="443"/>
      <c r="E6" s="443"/>
    </row>
    <row r="7" spans="1:45" hidden="1">
      <c r="C7" s="26">
        <f>C3/C4</f>
        <v>0.76724008975317881</v>
      </c>
      <c r="D7" s="26">
        <f>D3/D4</f>
        <v>0.76484065819620917</v>
      </c>
      <c r="E7" s="26">
        <f t="shared" ref="E7:N7" si="1">E3/E4</f>
        <v>0.82759598480122498</v>
      </c>
      <c r="F7" s="26">
        <f t="shared" si="1"/>
        <v>0.70915953431502843</v>
      </c>
      <c r="G7" s="26">
        <f t="shared" si="1"/>
        <v>0.66206743894340736</v>
      </c>
      <c r="H7" s="26">
        <f t="shared" si="1"/>
        <v>0.7431281744846131</v>
      </c>
      <c r="I7" s="26">
        <f t="shared" si="1"/>
        <v>0.82464745554874308</v>
      </c>
      <c r="J7" s="26">
        <f t="shared" si="1"/>
        <v>0.84063700022588661</v>
      </c>
      <c r="K7" s="26">
        <f t="shared" si="1"/>
        <v>0.66503041297620313</v>
      </c>
      <c r="L7" s="26">
        <f t="shared" si="1"/>
        <v>0.76829677976676103</v>
      </c>
      <c r="M7" s="26">
        <f t="shared" si="1"/>
        <v>0.87855441228648179</v>
      </c>
      <c r="N7" s="26">
        <f t="shared" si="1"/>
        <v>0.7603743264958881</v>
      </c>
      <c r="O7" s="26">
        <f>O3/O4</f>
        <v>0.79621614385792694</v>
      </c>
      <c r="P7" s="26"/>
      <c r="Q7" s="26">
        <f>Q3/Q4</f>
        <v>0.83218098346147462</v>
      </c>
      <c r="R7" s="37">
        <f>R3/R4</f>
        <v>0.82655378897377663</v>
      </c>
    </row>
    <row r="8" spans="1:45" hidden="1">
      <c r="B8" s="453"/>
      <c r="C8" s="453"/>
      <c r="D8" s="453"/>
      <c r="E8" s="453"/>
    </row>
    <row r="9" spans="1:45" ht="15" hidden="1" customHeight="1">
      <c r="B9" s="475" t="s">
        <v>213</v>
      </c>
      <c r="C9" s="475"/>
      <c r="D9" s="475"/>
    </row>
    <row r="10" spans="1:45" hidden="1">
      <c r="D10" s="25" t="s">
        <v>193</v>
      </c>
      <c r="E10" s="25" t="s">
        <v>214</v>
      </c>
      <c r="F10" s="25" t="s">
        <v>215</v>
      </c>
      <c r="G10" s="25" t="s">
        <v>216</v>
      </c>
      <c r="H10" s="25" t="s">
        <v>217</v>
      </c>
      <c r="I10" s="25" t="s">
        <v>218</v>
      </c>
      <c r="J10" s="25" t="s">
        <v>219</v>
      </c>
      <c r="K10" s="25" t="s">
        <v>188</v>
      </c>
      <c r="L10" s="25" t="s">
        <v>189</v>
      </c>
      <c r="M10" s="25" t="s">
        <v>190</v>
      </c>
      <c r="N10" s="25" t="s">
        <v>191</v>
      </c>
      <c r="O10" s="25" t="s">
        <v>192</v>
      </c>
      <c r="P10" s="25"/>
    </row>
    <row r="11" spans="1:45" hidden="1">
      <c r="D11" s="20">
        <f>Q5-D5</f>
        <v>1482</v>
      </c>
      <c r="E11" s="20">
        <f>R5-E5</f>
        <v>-320</v>
      </c>
      <c r="F11" s="20">
        <f>S5-F5</f>
        <v>5471</v>
      </c>
    </row>
    <row r="12" spans="1:45" hidden="1"/>
    <row r="13" spans="1:45" ht="15.75">
      <c r="A13" s="404" t="s">
        <v>5780</v>
      </c>
      <c r="S13" s="190"/>
      <c r="T13" s="190"/>
      <c r="U13" s="190"/>
      <c r="AJ13" s="190" t="s">
        <v>158</v>
      </c>
      <c r="AK13" s="190" t="s">
        <v>2179</v>
      </c>
      <c r="AL13" s="190" t="s">
        <v>2180</v>
      </c>
      <c r="AM13" s="195" t="s">
        <v>2227</v>
      </c>
      <c r="AN13" s="195" t="s">
        <v>2250</v>
      </c>
      <c r="AO13" s="195" t="s">
        <v>2249</v>
      </c>
      <c r="AP13" s="195" t="s">
        <v>2248</v>
      </c>
      <c r="AQ13" s="195" t="s">
        <v>5759</v>
      </c>
      <c r="AR13" s="195" t="s">
        <v>5760</v>
      </c>
      <c r="AS13" s="195" t="s">
        <v>5761</v>
      </c>
    </row>
    <row r="14" spans="1:45" ht="15.75">
      <c r="A14" s="404" t="s">
        <v>5781</v>
      </c>
      <c r="S14" s="190"/>
      <c r="T14" s="190"/>
      <c r="U14" s="190"/>
      <c r="AJ14" s="190"/>
      <c r="AM14" s="195"/>
      <c r="AN14" s="195"/>
      <c r="AO14" s="195"/>
      <c r="AP14" s="195"/>
      <c r="AQ14" s="195" t="s">
        <v>2179</v>
      </c>
      <c r="AR14" s="195" t="s">
        <v>210</v>
      </c>
      <c r="AS14" s="195"/>
    </row>
    <row r="15" spans="1:45">
      <c r="S15" s="192"/>
      <c r="T15" s="191"/>
      <c r="U15" s="191"/>
      <c r="AJ15" s="192">
        <v>41275</v>
      </c>
      <c r="AK15" s="119">
        <v>12263324.263</v>
      </c>
      <c r="AL15" s="119">
        <v>19564482.491</v>
      </c>
      <c r="AM15" s="35">
        <f>AK15-AL15</f>
        <v>-7301158.2280000001</v>
      </c>
    </row>
    <row r="16" spans="1:45">
      <c r="S16" s="192"/>
      <c r="T16" s="191"/>
      <c r="U16" s="191"/>
      <c r="AJ16" s="192">
        <v>41306</v>
      </c>
      <c r="AK16" s="119">
        <v>13155175.588</v>
      </c>
      <c r="AL16" s="119">
        <v>20345696.27</v>
      </c>
      <c r="AM16" s="35">
        <f t="shared" ref="AM16:AM79" si="2">AK16-AL16</f>
        <v>-7190520.682</v>
      </c>
      <c r="AN16" s="35">
        <f>AVERAGE(AM13:AM16)</f>
        <v>-7245839.4550000001</v>
      </c>
    </row>
    <row r="17" spans="2:45">
      <c r="S17" s="192"/>
      <c r="T17" s="191"/>
      <c r="U17" s="191"/>
      <c r="AJ17" s="192">
        <v>41334</v>
      </c>
      <c r="AK17" s="119">
        <v>14066303.608999999</v>
      </c>
      <c r="AL17" s="119">
        <v>21322812</v>
      </c>
      <c r="AM17" s="35">
        <f t="shared" si="2"/>
        <v>-7256508.3910000008</v>
      </c>
      <c r="AN17" s="35">
        <f t="shared" ref="AN17:AN47" si="3">AVERAGE(AM15:AM17)</f>
        <v>-7249395.767</v>
      </c>
      <c r="AQ17" s="202"/>
      <c r="AR17" s="202"/>
      <c r="AS17" s="202"/>
    </row>
    <row r="18" spans="2:45">
      <c r="C18" s="20"/>
      <c r="O18" s="6"/>
      <c r="P18" s="6"/>
      <c r="Q18" s="6"/>
      <c r="R18" s="119"/>
      <c r="S18" s="192"/>
      <c r="T18" s="191"/>
      <c r="U18" s="191"/>
      <c r="V18" s="119"/>
      <c r="W18" s="119"/>
      <c r="X18" s="119"/>
      <c r="Y18" s="119"/>
      <c r="AJ18" s="192">
        <v>41365</v>
      </c>
      <c r="AK18" s="119">
        <v>13450014.59</v>
      </c>
      <c r="AL18" s="119">
        <v>23688344.804000001</v>
      </c>
      <c r="AM18" s="35">
        <f t="shared" si="2"/>
        <v>-10238330.214000002</v>
      </c>
      <c r="AN18" s="35">
        <f t="shared" si="3"/>
        <v>-8228453.0956666665</v>
      </c>
      <c r="AQ18" s="202"/>
      <c r="AR18" s="202"/>
      <c r="AS18" s="202"/>
    </row>
    <row r="19" spans="2:45">
      <c r="B19" s="25"/>
      <c r="C19" s="20"/>
      <c r="D19" s="20"/>
      <c r="E19" s="20"/>
      <c r="F19" s="20"/>
      <c r="G19" s="20"/>
      <c r="H19" s="20"/>
      <c r="I19" s="20"/>
      <c r="J19" s="20"/>
      <c r="K19" s="20"/>
      <c r="L19" s="20"/>
      <c r="M19" s="20"/>
      <c r="N19" s="20"/>
      <c r="O19" s="35"/>
      <c r="P19" s="35"/>
      <c r="Q19" s="35"/>
      <c r="R19" s="119"/>
      <c r="S19" s="192"/>
      <c r="T19" s="191"/>
      <c r="U19" s="191"/>
      <c r="V19" s="119"/>
      <c r="W19" s="119"/>
      <c r="X19" s="119"/>
      <c r="Y19" s="119"/>
      <c r="AJ19" s="192">
        <v>41395</v>
      </c>
      <c r="AK19" s="119">
        <v>14141542.926999999</v>
      </c>
      <c r="AL19" s="119">
        <v>23838797.456</v>
      </c>
      <c r="AM19" s="35">
        <f t="shared" si="2"/>
        <v>-9697254.529000001</v>
      </c>
      <c r="AN19" s="35">
        <f t="shared" si="3"/>
        <v>-9064031.0446666684</v>
      </c>
      <c r="AO19" s="35">
        <f>AVERAGE(AM13:AM19)</f>
        <v>-8336754.4088000003</v>
      </c>
      <c r="AQ19" s="202"/>
      <c r="AR19" s="202"/>
      <c r="AS19" s="202"/>
    </row>
    <row r="20" spans="2:45">
      <c r="B20" s="25"/>
      <c r="C20" s="20"/>
      <c r="D20" s="20"/>
      <c r="E20" s="20"/>
      <c r="F20" s="20"/>
      <c r="G20" s="20"/>
      <c r="H20" s="20"/>
      <c r="I20" s="20"/>
      <c r="J20" s="20"/>
      <c r="K20" s="20"/>
      <c r="L20" s="20"/>
      <c r="M20" s="20"/>
      <c r="N20" s="20"/>
      <c r="O20" s="35"/>
      <c r="P20" s="35"/>
      <c r="Q20" s="35"/>
      <c r="R20" s="119"/>
      <c r="S20" s="192"/>
      <c r="T20" s="191"/>
      <c r="U20" s="191"/>
      <c r="V20" s="119"/>
      <c r="W20" s="119"/>
      <c r="X20" s="119"/>
      <c r="Y20" s="119"/>
      <c r="AJ20" s="192">
        <v>41426</v>
      </c>
      <c r="AK20" s="119">
        <v>13053396.669</v>
      </c>
      <c r="AL20" s="119">
        <v>21694291.366</v>
      </c>
      <c r="AM20" s="35">
        <f t="shared" si="2"/>
        <v>-8640894.6970000006</v>
      </c>
      <c r="AN20" s="35">
        <f t="shared" si="3"/>
        <v>-9525493.1466666665</v>
      </c>
      <c r="AO20" s="35">
        <f t="shared" ref="AO20:AO83" si="4">AVERAGE(AM15:AM20)</f>
        <v>-8387444.4568333328</v>
      </c>
      <c r="AQ20" s="202">
        <f>SUM(AK15:AK20)</f>
        <v>80129757.645999998</v>
      </c>
      <c r="AR20" s="202">
        <f>SUM(AL15:AL20)</f>
        <v>130454424.38699999</v>
      </c>
      <c r="AS20" s="202">
        <f>SUM(AM15:AM20)</f>
        <v>-50324666.740999997</v>
      </c>
    </row>
    <row r="21" spans="2:45">
      <c r="B21" s="25"/>
      <c r="C21" s="20"/>
      <c r="D21" s="20"/>
      <c r="E21" s="20"/>
      <c r="F21" s="20"/>
      <c r="G21" s="20"/>
      <c r="H21" s="20"/>
      <c r="I21" s="20"/>
      <c r="J21" s="20"/>
      <c r="K21" s="20"/>
      <c r="L21" s="20"/>
      <c r="M21" s="20"/>
      <c r="N21" s="20"/>
      <c r="O21" s="35"/>
      <c r="P21" s="35"/>
      <c r="Q21" s="35"/>
      <c r="R21" s="119"/>
      <c r="S21" s="192"/>
      <c r="T21" s="191"/>
      <c r="U21" s="191"/>
      <c r="V21" s="119"/>
      <c r="W21" s="119"/>
      <c r="X21" s="119"/>
      <c r="Y21" s="119"/>
      <c r="AJ21" s="192">
        <v>41456</v>
      </c>
      <c r="AK21" s="119">
        <v>13804867.164000001</v>
      </c>
      <c r="AL21" s="119">
        <v>23981807.873</v>
      </c>
      <c r="AM21" s="35">
        <f t="shared" si="2"/>
        <v>-10176940.708999999</v>
      </c>
      <c r="AN21" s="35">
        <f t="shared" si="3"/>
        <v>-9505029.9783333335</v>
      </c>
      <c r="AO21" s="35">
        <f t="shared" si="4"/>
        <v>-8866741.5369999986</v>
      </c>
      <c r="AQ21" s="202">
        <f t="shared" ref="AQ21:AS21" si="5">SUM(AK16:AK21)</f>
        <v>81671300.547000006</v>
      </c>
      <c r="AR21" s="202">
        <f t="shared" si="5"/>
        <v>134871749.76899999</v>
      </c>
      <c r="AS21" s="202">
        <f t="shared" si="5"/>
        <v>-53200449.221999995</v>
      </c>
    </row>
    <row r="22" spans="2:45">
      <c r="B22" s="25"/>
      <c r="C22" s="20"/>
      <c r="D22" s="20"/>
      <c r="E22" s="20"/>
      <c r="F22" s="20"/>
      <c r="G22" s="20"/>
      <c r="H22" s="20"/>
      <c r="I22" s="20"/>
      <c r="J22" s="20"/>
      <c r="K22" s="20"/>
      <c r="L22" s="20"/>
      <c r="M22" s="20"/>
      <c r="N22" s="20"/>
      <c r="O22" s="35"/>
      <c r="P22" s="35"/>
      <c r="Q22" s="35"/>
      <c r="R22" s="119"/>
      <c r="S22" s="192"/>
      <c r="T22" s="191"/>
      <c r="U22" s="191"/>
      <c r="V22" s="119"/>
      <c r="W22" s="119"/>
      <c r="X22" s="119"/>
      <c r="Y22" s="119"/>
      <c r="AJ22" s="192">
        <v>41487</v>
      </c>
      <c r="AK22" s="119">
        <v>11859734.323000001</v>
      </c>
      <c r="AL22" s="119">
        <v>19104383.074999999</v>
      </c>
      <c r="AM22" s="35">
        <f t="shared" si="2"/>
        <v>-7244648.7519999985</v>
      </c>
      <c r="AN22" s="35">
        <f t="shared" si="3"/>
        <v>-8687494.7193333339</v>
      </c>
      <c r="AO22" s="35">
        <f t="shared" si="4"/>
        <v>-8875762.8819999993</v>
      </c>
      <c r="AQ22" s="202">
        <f t="shared" ref="AQ22:AS22" si="6">SUM(AK17:AK22)</f>
        <v>80375859.282000005</v>
      </c>
      <c r="AR22" s="202">
        <f t="shared" si="6"/>
        <v>133630436.574</v>
      </c>
      <c r="AS22" s="202">
        <f t="shared" si="6"/>
        <v>-53254577.291999996</v>
      </c>
    </row>
    <row r="23" spans="2:45">
      <c r="B23" s="25"/>
      <c r="C23" s="20"/>
      <c r="D23" s="20"/>
      <c r="E23" s="20"/>
      <c r="F23" s="20"/>
      <c r="G23" s="20"/>
      <c r="H23" s="20"/>
      <c r="I23" s="20"/>
      <c r="J23" s="20"/>
      <c r="K23" s="20"/>
      <c r="L23" s="20"/>
      <c r="M23" s="20"/>
      <c r="N23" s="20"/>
      <c r="O23" s="35"/>
      <c r="P23" s="35"/>
      <c r="Q23" s="35"/>
      <c r="R23" s="119"/>
      <c r="S23" s="192"/>
      <c r="T23" s="191"/>
      <c r="U23" s="191"/>
      <c r="V23" s="119"/>
      <c r="W23" s="119"/>
      <c r="X23" s="119"/>
      <c r="Y23" s="119"/>
      <c r="AJ23" s="192">
        <v>41518</v>
      </c>
      <c r="AK23" s="119">
        <v>13824599.43</v>
      </c>
      <c r="AL23" s="119">
        <v>21328134.401999999</v>
      </c>
      <c r="AM23" s="35">
        <f t="shared" si="2"/>
        <v>-7503534.9719999991</v>
      </c>
      <c r="AN23" s="35">
        <f t="shared" si="3"/>
        <v>-8308374.8109999979</v>
      </c>
      <c r="AO23" s="35">
        <f t="shared" si="4"/>
        <v>-8916933.9788333327</v>
      </c>
      <c r="AQ23" s="202">
        <f t="shared" ref="AQ23:AS23" si="7">SUM(AK18:AK23)</f>
        <v>80134155.102999985</v>
      </c>
      <c r="AR23" s="202">
        <f t="shared" si="7"/>
        <v>133635758.976</v>
      </c>
      <c r="AS23" s="202">
        <f t="shared" si="7"/>
        <v>-53501603.872999996</v>
      </c>
    </row>
    <row r="24" spans="2:45">
      <c r="B24" s="25"/>
      <c r="C24" s="20"/>
      <c r="D24" s="20"/>
      <c r="E24" s="20"/>
      <c r="F24" s="20"/>
      <c r="G24" s="20"/>
      <c r="H24" s="20"/>
      <c r="I24" s="20"/>
      <c r="J24" s="20"/>
      <c r="K24" s="20"/>
      <c r="L24" s="20"/>
      <c r="M24" s="20"/>
      <c r="N24" s="20"/>
      <c r="O24" s="35"/>
      <c r="P24" s="35"/>
      <c r="Q24" s="35"/>
      <c r="R24" s="119"/>
      <c r="S24" s="192"/>
      <c r="T24" s="191"/>
      <c r="U24" s="191"/>
      <c r="V24" s="119"/>
      <c r="W24" s="119"/>
      <c r="X24" s="119"/>
      <c r="Y24" s="119"/>
      <c r="AJ24" s="192">
        <v>41548</v>
      </c>
      <c r="AK24" s="119">
        <v>12846390.344000001</v>
      </c>
      <c r="AL24" s="119">
        <v>20443785.390999999</v>
      </c>
      <c r="AM24" s="35">
        <f t="shared" si="2"/>
        <v>-7597395.0469999984</v>
      </c>
      <c r="AN24" s="35">
        <f t="shared" si="3"/>
        <v>-7448526.2569999993</v>
      </c>
      <c r="AO24" s="35">
        <f t="shared" si="4"/>
        <v>-8476778.1176666655</v>
      </c>
      <c r="AQ24" s="202">
        <f t="shared" ref="AQ24:AS24" si="8">SUM(AK19:AK24)</f>
        <v>79530530.857000008</v>
      </c>
      <c r="AR24" s="202">
        <f t="shared" si="8"/>
        <v>130391199.56299999</v>
      </c>
      <c r="AS24" s="202">
        <f t="shared" si="8"/>
        <v>-50860668.705999993</v>
      </c>
    </row>
    <row r="25" spans="2:45">
      <c r="B25" s="25"/>
      <c r="C25" s="20"/>
      <c r="D25" s="20"/>
      <c r="E25" s="20"/>
      <c r="F25" s="20"/>
      <c r="G25" s="20"/>
      <c r="H25" s="20"/>
      <c r="I25" s="20"/>
      <c r="J25" s="20"/>
      <c r="K25" s="20"/>
      <c r="L25" s="20"/>
      <c r="M25" s="20"/>
      <c r="N25" s="20"/>
      <c r="O25" s="35"/>
      <c r="P25" s="35"/>
      <c r="Q25" s="35"/>
      <c r="R25" s="119"/>
      <c r="S25" s="192"/>
      <c r="T25" s="191"/>
      <c r="U25" s="191"/>
      <c r="V25" s="119"/>
      <c r="W25" s="119"/>
      <c r="X25" s="119"/>
      <c r="Y25" s="119"/>
      <c r="AJ25" s="192">
        <v>41579</v>
      </c>
      <c r="AK25" s="119">
        <v>15100053.117000001</v>
      </c>
      <c r="AL25" s="119">
        <v>21916511.486000001</v>
      </c>
      <c r="AM25" s="35">
        <f t="shared" si="2"/>
        <v>-6816458.3690000009</v>
      </c>
      <c r="AN25" s="35">
        <f t="shared" si="3"/>
        <v>-7305796.1293333322</v>
      </c>
      <c r="AO25" s="35">
        <f t="shared" si="4"/>
        <v>-7996645.424333333</v>
      </c>
      <c r="AP25" s="35">
        <f>AVERAGE(AM15:AM25)</f>
        <v>-8151240.4172727261</v>
      </c>
      <c r="AQ25" s="202">
        <f t="shared" ref="AQ25:AS25" si="9">SUM(AK20:AK25)</f>
        <v>80489041.047000006</v>
      </c>
      <c r="AR25" s="202">
        <f t="shared" si="9"/>
        <v>128468913.59299999</v>
      </c>
      <c r="AS25" s="202">
        <f t="shared" si="9"/>
        <v>-47979872.545999996</v>
      </c>
    </row>
    <row r="26" spans="2:45">
      <c r="B26" s="25"/>
      <c r="C26" s="20"/>
      <c r="D26" s="20"/>
      <c r="E26" s="20"/>
      <c r="F26" s="20"/>
      <c r="G26" s="20"/>
      <c r="H26" s="20"/>
      <c r="I26" s="20"/>
      <c r="J26" s="20"/>
      <c r="K26" s="20"/>
      <c r="L26" s="20"/>
      <c r="M26" s="20"/>
      <c r="N26" s="20"/>
      <c r="O26" s="35"/>
      <c r="P26" s="35"/>
      <c r="Q26" s="35"/>
      <c r="R26" s="119"/>
      <c r="S26" s="192"/>
      <c r="T26" s="191"/>
      <c r="U26" s="191"/>
      <c r="V26" s="119"/>
      <c r="W26" s="119"/>
      <c r="X26" s="119"/>
      <c r="Y26" s="119"/>
      <c r="AJ26" s="192">
        <v>41609</v>
      </c>
      <c r="AK26" s="119">
        <v>13915512.677999999</v>
      </c>
      <c r="AL26" s="119">
        <v>23593756.388</v>
      </c>
      <c r="AM26" s="35">
        <f t="shared" si="2"/>
        <v>-9678243.7100000009</v>
      </c>
      <c r="AN26" s="35">
        <f t="shared" si="3"/>
        <v>-8030699.0420000004</v>
      </c>
      <c r="AO26" s="35">
        <f t="shared" si="4"/>
        <v>-8169536.9264999991</v>
      </c>
      <c r="AP26" s="35">
        <f t="shared" ref="AP26:AP89" si="10">AVERAGE(AM16:AM26)</f>
        <v>-8367339.0974545451</v>
      </c>
      <c r="AQ26" s="202">
        <f t="shared" ref="AQ26:AS26" si="11">SUM(AK21:AK26)</f>
        <v>81351157.056000009</v>
      </c>
      <c r="AR26" s="202">
        <f t="shared" si="11"/>
        <v>130368378.61499999</v>
      </c>
      <c r="AS26" s="202">
        <f t="shared" si="11"/>
        <v>-49017221.558999993</v>
      </c>
    </row>
    <row r="27" spans="2:45">
      <c r="B27" s="25"/>
      <c r="C27" s="20"/>
      <c r="D27" s="20"/>
      <c r="O27" s="35"/>
      <c r="P27" s="35"/>
      <c r="Q27" s="35"/>
      <c r="R27" s="119"/>
      <c r="S27" s="192"/>
      <c r="T27" s="191"/>
      <c r="U27" s="191"/>
      <c r="V27" s="119"/>
      <c r="W27" s="119"/>
      <c r="X27" s="119"/>
      <c r="Y27" s="119"/>
      <c r="AJ27" s="192">
        <v>41640</v>
      </c>
      <c r="AK27" s="119">
        <v>13056096.762</v>
      </c>
      <c r="AL27" s="119">
        <v>20139261.173</v>
      </c>
      <c r="AM27" s="35">
        <f t="shared" si="2"/>
        <v>-7083164.4110000003</v>
      </c>
      <c r="AN27" s="35">
        <f t="shared" si="3"/>
        <v>-7859288.830000001</v>
      </c>
      <c r="AO27" s="35">
        <f t="shared" si="4"/>
        <v>-7653907.5434999997</v>
      </c>
      <c r="AP27" s="35">
        <f t="shared" si="10"/>
        <v>-8357579.4364545438</v>
      </c>
      <c r="AQ27" s="202">
        <f t="shared" ref="AQ27:AS27" si="12">SUM(AK22:AK27)</f>
        <v>80602386.653999999</v>
      </c>
      <c r="AR27" s="202">
        <f t="shared" si="12"/>
        <v>126525831.91499999</v>
      </c>
      <c r="AS27" s="202">
        <f t="shared" si="12"/>
        <v>-45923445.261</v>
      </c>
    </row>
    <row r="28" spans="2:45">
      <c r="B28" s="25"/>
      <c r="C28" s="20"/>
      <c r="D28" s="20"/>
      <c r="E28" s="20"/>
      <c r="F28" s="20"/>
      <c r="G28" s="20"/>
      <c r="H28" s="20"/>
      <c r="I28" s="20"/>
      <c r="J28" s="20"/>
      <c r="K28" s="20"/>
      <c r="L28" s="20"/>
      <c r="M28" s="20"/>
      <c r="N28" s="20"/>
      <c r="O28" s="35"/>
      <c r="P28" s="35"/>
      <c r="Q28" s="35"/>
      <c r="R28" s="119"/>
      <c r="S28" s="192"/>
      <c r="T28" s="191"/>
      <c r="U28" s="191"/>
      <c r="V28" s="119"/>
      <c r="W28" s="119"/>
      <c r="X28" s="119"/>
      <c r="Y28" s="119"/>
      <c r="AJ28" s="192">
        <v>41671</v>
      </c>
      <c r="AK28" s="119">
        <v>13707842.596999999</v>
      </c>
      <c r="AL28" s="119">
        <v>18829030.616</v>
      </c>
      <c r="AM28" s="35">
        <f t="shared" si="2"/>
        <v>-5121188.0190000013</v>
      </c>
      <c r="AN28" s="35">
        <f t="shared" si="3"/>
        <v>-7294198.7133333338</v>
      </c>
      <c r="AO28" s="35">
        <f t="shared" si="4"/>
        <v>-7299997.4213333325</v>
      </c>
      <c r="AP28" s="35">
        <f t="shared" si="10"/>
        <v>-8163459.4026363632</v>
      </c>
      <c r="AQ28" s="202">
        <f t="shared" ref="AQ28:AS28" si="13">SUM(AK23:AK28)</f>
        <v>82450494.928000003</v>
      </c>
      <c r="AR28" s="202">
        <f t="shared" si="13"/>
        <v>126250479.456</v>
      </c>
      <c r="AS28" s="202">
        <f t="shared" si="13"/>
        <v>-43799984.527999997</v>
      </c>
    </row>
    <row r="29" spans="2:45">
      <c r="B29" s="25"/>
      <c r="C29" s="20"/>
      <c r="D29" s="20"/>
      <c r="E29" s="20"/>
      <c r="F29" s="20"/>
      <c r="O29" s="35"/>
      <c r="P29" s="35"/>
      <c r="Q29" s="35"/>
      <c r="R29" s="119"/>
      <c r="S29" s="192"/>
      <c r="T29" s="191"/>
      <c r="U29" s="191"/>
      <c r="V29" s="119"/>
      <c r="W29" s="119"/>
      <c r="X29" s="119"/>
      <c r="Y29" s="119"/>
      <c r="AJ29" s="192">
        <v>41699</v>
      </c>
      <c r="AK29" s="119">
        <v>15431727.477</v>
      </c>
      <c r="AL29" s="119">
        <v>21284960.607000001</v>
      </c>
      <c r="AM29" s="35">
        <f t="shared" si="2"/>
        <v>-5853233.1300000008</v>
      </c>
      <c r="AN29" s="35">
        <f t="shared" si="3"/>
        <v>-6019195.1866666675</v>
      </c>
      <c r="AO29" s="35">
        <f t="shared" si="4"/>
        <v>-7024947.1143333344</v>
      </c>
      <c r="AP29" s="35">
        <f t="shared" si="10"/>
        <v>-7764814.2131818179</v>
      </c>
      <c r="AQ29" s="202">
        <f t="shared" ref="AQ29:AS29" si="14">SUM(AK24:AK29)</f>
        <v>84057622.974999994</v>
      </c>
      <c r="AR29" s="202">
        <f t="shared" si="14"/>
        <v>126207305.66099998</v>
      </c>
      <c r="AS29" s="202">
        <f t="shared" si="14"/>
        <v>-42149682.686000004</v>
      </c>
    </row>
    <row r="30" spans="2:45">
      <c r="B30" s="25"/>
      <c r="C30" s="20"/>
      <c r="D30" s="20"/>
      <c r="E30" s="119"/>
      <c r="O30" s="35"/>
      <c r="P30" s="35"/>
      <c r="Q30" s="35"/>
      <c r="R30" s="119"/>
      <c r="S30" s="192"/>
      <c r="T30" s="191"/>
      <c r="U30" s="191"/>
      <c r="V30" s="119"/>
      <c r="W30" s="119"/>
      <c r="X30" s="119"/>
      <c r="Y30" s="119"/>
      <c r="AJ30" s="192">
        <v>41730</v>
      </c>
      <c r="AK30" s="119">
        <v>14209640.806</v>
      </c>
      <c r="AL30" s="119">
        <v>21425915.484999999</v>
      </c>
      <c r="AM30" s="35">
        <f t="shared" si="2"/>
        <v>-7216274.6789999995</v>
      </c>
      <c r="AN30" s="35">
        <f t="shared" si="3"/>
        <v>-6063565.2760000005</v>
      </c>
      <c r="AO30" s="35">
        <f t="shared" si="4"/>
        <v>-6961427.0530000003</v>
      </c>
      <c r="AP30" s="35">
        <f t="shared" si="10"/>
        <v>-7539270.5904545449</v>
      </c>
      <c r="AQ30" s="202">
        <f t="shared" ref="AQ30:AS30" si="15">SUM(AK25:AK30)</f>
        <v>85420873.436999992</v>
      </c>
      <c r="AR30" s="202">
        <f t="shared" si="15"/>
        <v>127189435.75500001</v>
      </c>
      <c r="AS30" s="202">
        <f t="shared" si="15"/>
        <v>-41768562.318000004</v>
      </c>
    </row>
    <row r="31" spans="2:45">
      <c r="C31" s="20"/>
      <c r="D31"/>
      <c r="E31" s="119"/>
      <c r="I31" s="119"/>
      <c r="R31" s="119"/>
      <c r="S31" s="192"/>
      <c r="T31" s="191"/>
      <c r="U31" s="191"/>
      <c r="V31" s="119"/>
      <c r="W31" s="119"/>
      <c r="X31" s="119"/>
      <c r="Y31" s="119"/>
      <c r="AJ31" s="192">
        <v>41760</v>
      </c>
      <c r="AK31" s="119">
        <v>14460399.062999999</v>
      </c>
      <c r="AL31" s="119">
        <v>21480370.943</v>
      </c>
      <c r="AM31" s="35">
        <f t="shared" si="2"/>
        <v>-7019971.8800000008</v>
      </c>
      <c r="AN31" s="35">
        <f t="shared" si="3"/>
        <v>-6696493.229666668</v>
      </c>
      <c r="AO31" s="35">
        <f t="shared" si="4"/>
        <v>-6995345.9715000009</v>
      </c>
      <c r="AP31" s="35">
        <f t="shared" si="10"/>
        <v>-7391913.9707272714</v>
      </c>
      <c r="AQ31" s="202">
        <f t="shared" ref="AQ31:AS31" si="16">SUM(AK26:AK31)</f>
        <v>84781219.382999986</v>
      </c>
      <c r="AR31" s="202">
        <f t="shared" si="16"/>
        <v>126753295.21200001</v>
      </c>
      <c r="AS31" s="202">
        <f t="shared" si="16"/>
        <v>-41972075.829000004</v>
      </c>
    </row>
    <row r="32" spans="2:45">
      <c r="C32" s="20"/>
      <c r="D32"/>
      <c r="E32" s="119"/>
      <c r="I32" s="119"/>
      <c r="R32" s="119"/>
      <c r="S32" s="192"/>
      <c r="T32" s="191"/>
      <c r="U32" s="191"/>
      <c r="V32" s="119"/>
      <c r="W32" s="119"/>
      <c r="X32" s="119"/>
      <c r="Y32" s="119"/>
      <c r="AJ32" s="192">
        <v>41791</v>
      </c>
      <c r="AK32" s="119">
        <v>13554949.302999999</v>
      </c>
      <c r="AL32" s="119">
        <v>21554236.245999999</v>
      </c>
      <c r="AM32" s="35">
        <f t="shared" si="2"/>
        <v>-7999286.943</v>
      </c>
      <c r="AN32" s="35">
        <f t="shared" si="3"/>
        <v>-7411844.5006666668</v>
      </c>
      <c r="AO32" s="35">
        <f t="shared" si="4"/>
        <v>-6715519.843666668</v>
      </c>
      <c r="AP32" s="35">
        <f t="shared" si="10"/>
        <v>-7193945.4465454547</v>
      </c>
      <c r="AQ32" s="202">
        <f t="shared" ref="AQ32:AS32" si="17">SUM(AK27:AK32)</f>
        <v>84420656.008000001</v>
      </c>
      <c r="AR32" s="202">
        <f t="shared" si="17"/>
        <v>124713775.07000002</v>
      </c>
      <c r="AS32" s="202">
        <f t="shared" si="17"/>
        <v>-40293119.062000006</v>
      </c>
    </row>
    <row r="33" spans="2:45">
      <c r="C33" s="10"/>
      <c r="D33"/>
      <c r="E33" s="119"/>
      <c r="I33" s="119"/>
      <c r="R33" s="119"/>
      <c r="S33" s="192"/>
      <c r="T33" s="191"/>
      <c r="U33" s="191"/>
      <c r="V33" s="119"/>
      <c r="W33" s="119"/>
      <c r="X33" s="119"/>
      <c r="Y33" s="119"/>
      <c r="AJ33" s="192">
        <v>41821</v>
      </c>
      <c r="AK33" s="119">
        <v>14039020.307</v>
      </c>
      <c r="AL33" s="119">
        <v>20769697.657000002</v>
      </c>
      <c r="AM33" s="35">
        <f t="shared" si="2"/>
        <v>-6730677.3500000015</v>
      </c>
      <c r="AN33" s="35">
        <f t="shared" si="3"/>
        <v>-7249978.7243333338</v>
      </c>
      <c r="AO33" s="35">
        <f t="shared" si="4"/>
        <v>-6656772.0001666667</v>
      </c>
      <c r="AP33" s="35">
        <f t="shared" si="10"/>
        <v>-7147220.7736363625</v>
      </c>
      <c r="AQ33" s="202">
        <f t="shared" ref="AQ33:AS33" si="18">SUM(AK28:AK33)</f>
        <v>85403579.553000003</v>
      </c>
      <c r="AR33" s="202">
        <f t="shared" si="18"/>
        <v>125344211.55400002</v>
      </c>
      <c r="AS33" s="202">
        <f t="shared" si="18"/>
        <v>-39940632.001000002</v>
      </c>
    </row>
    <row r="34" spans="2:45">
      <c r="C34"/>
      <c r="D34"/>
      <c r="E34" s="119"/>
      <c r="I34" s="119"/>
      <c r="R34" s="119"/>
      <c r="S34" s="192"/>
      <c r="T34" s="191"/>
      <c r="U34" s="191"/>
      <c r="V34" s="119"/>
      <c r="W34" s="119"/>
      <c r="X34" s="119"/>
      <c r="Y34" s="119"/>
      <c r="AJ34" s="192">
        <v>41852</v>
      </c>
      <c r="AK34" s="119">
        <v>12095069.206</v>
      </c>
      <c r="AL34" s="119">
        <v>20282406.289000001</v>
      </c>
      <c r="AM34" s="35">
        <f t="shared" si="2"/>
        <v>-8187337.0830000006</v>
      </c>
      <c r="AN34" s="35">
        <f t="shared" si="3"/>
        <v>-7639100.4586666673</v>
      </c>
      <c r="AO34" s="35">
        <f t="shared" si="4"/>
        <v>-7167796.8441666691</v>
      </c>
      <c r="AP34" s="35">
        <f t="shared" si="10"/>
        <v>-7209384.6019090926</v>
      </c>
      <c r="AQ34" s="202">
        <f t="shared" ref="AQ34:AS34" si="19">SUM(AK29:AK34)</f>
        <v>83790806.162</v>
      </c>
      <c r="AR34" s="202">
        <f t="shared" si="19"/>
        <v>126797587.227</v>
      </c>
      <c r="AS34" s="202">
        <f t="shared" si="19"/>
        <v>-43006781.065000013</v>
      </c>
    </row>
    <row r="35" spans="2:45">
      <c r="C35"/>
      <c r="D35"/>
      <c r="E35" s="119"/>
      <c r="I35" s="119"/>
      <c r="R35" s="119"/>
      <c r="S35" s="192"/>
      <c r="T35" s="191"/>
      <c r="U35" s="191"/>
      <c r="V35" s="119"/>
      <c r="W35" s="119"/>
      <c r="X35" s="119"/>
      <c r="Y35" s="119"/>
      <c r="AJ35" s="192">
        <v>41883</v>
      </c>
      <c r="AK35" s="119">
        <v>14376629.005000001</v>
      </c>
      <c r="AL35" s="119">
        <v>21463952.723999999</v>
      </c>
      <c r="AM35" s="35">
        <f t="shared" si="2"/>
        <v>-7087323.7189999986</v>
      </c>
      <c r="AN35" s="35">
        <f t="shared" si="3"/>
        <v>-7335112.7173333345</v>
      </c>
      <c r="AO35" s="35">
        <f t="shared" si="4"/>
        <v>-7373478.6090000002</v>
      </c>
      <c r="AP35" s="35">
        <f t="shared" si="10"/>
        <v>-7163014.4811818181</v>
      </c>
      <c r="AQ35" s="202">
        <f t="shared" ref="AQ35:AS35" si="20">SUM(AK30:AK35)</f>
        <v>82735707.689999998</v>
      </c>
      <c r="AR35" s="202">
        <f t="shared" si="20"/>
        <v>126976579.34400001</v>
      </c>
      <c r="AS35" s="202">
        <f t="shared" si="20"/>
        <v>-44240871.653999999</v>
      </c>
    </row>
    <row r="36" spans="2:45">
      <c r="C36"/>
      <c r="D36"/>
      <c r="E36" s="119"/>
      <c r="I36" s="119"/>
      <c r="R36" s="119"/>
      <c r="S36" s="192"/>
      <c r="T36" s="191"/>
      <c r="U36" s="191"/>
      <c r="V36" s="119"/>
      <c r="W36" s="119"/>
      <c r="X36" s="119"/>
      <c r="Y36" s="119"/>
      <c r="AJ36" s="192">
        <v>41913</v>
      </c>
      <c r="AK36" s="119">
        <v>13573184.591</v>
      </c>
      <c r="AL36" s="119">
        <v>20051056.649999999</v>
      </c>
      <c r="AM36" s="35">
        <f t="shared" si="2"/>
        <v>-6477872.0589999985</v>
      </c>
      <c r="AN36" s="35">
        <f t="shared" si="3"/>
        <v>-7250844.2869999995</v>
      </c>
      <c r="AO36" s="35">
        <f t="shared" si="4"/>
        <v>-7250411.5056666667</v>
      </c>
      <c r="AP36" s="35">
        <f t="shared" si="10"/>
        <v>-7132233.9075454539</v>
      </c>
      <c r="AQ36" s="202">
        <f t="shared" ref="AQ36:AS36" si="21">SUM(AK31:AK36)</f>
        <v>82099251.474999994</v>
      </c>
      <c r="AR36" s="202">
        <f t="shared" si="21"/>
        <v>125601720.509</v>
      </c>
      <c r="AS36" s="202">
        <f t="shared" si="21"/>
        <v>-43502469.034000002</v>
      </c>
    </row>
    <row r="37" spans="2:45">
      <c r="C37"/>
      <c r="D37"/>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J37" s="192">
        <v>41944</v>
      </c>
      <c r="AK37" s="119">
        <v>13782563.867000001</v>
      </c>
      <c r="AL37" s="119">
        <v>21707150.206999999</v>
      </c>
      <c r="AM37" s="35">
        <f t="shared" si="2"/>
        <v>-7924586.339999998</v>
      </c>
      <c r="AN37" s="35">
        <f t="shared" si="3"/>
        <v>-7163260.7059999974</v>
      </c>
      <c r="AO37" s="35">
        <f t="shared" si="4"/>
        <v>-7401180.5823333329</v>
      </c>
      <c r="AP37" s="35">
        <f t="shared" si="10"/>
        <v>-6972810.5102727273</v>
      </c>
      <c r="AQ37" s="202">
        <f t="shared" ref="AQ37:AS37" si="22">SUM(AK32:AK37)</f>
        <v>81421416.278999999</v>
      </c>
      <c r="AR37" s="202">
        <f t="shared" si="22"/>
        <v>125828499.77300002</v>
      </c>
      <c r="AS37" s="202">
        <f t="shared" si="22"/>
        <v>-44407083.493999995</v>
      </c>
    </row>
    <row r="38" spans="2:45">
      <c r="B38"/>
      <c r="C38"/>
      <c r="D38"/>
      <c r="E38"/>
      <c r="G38"/>
      <c r="I38"/>
      <c r="K38"/>
      <c r="L38"/>
      <c r="M38"/>
      <c r="N38"/>
      <c r="O38"/>
      <c r="P38"/>
      <c r="Q38"/>
      <c r="R38"/>
      <c r="AJ38" s="192">
        <v>41974</v>
      </c>
      <c r="AK38" s="119">
        <v>14217738.811000001</v>
      </c>
      <c r="AL38" s="119">
        <v>22154390.607999999</v>
      </c>
      <c r="AM38" s="35">
        <f t="shared" si="2"/>
        <v>-7936651.7969999984</v>
      </c>
      <c r="AN38" s="35">
        <f t="shared" si="3"/>
        <v>-7446370.0653333319</v>
      </c>
      <c r="AO38" s="35">
        <f t="shared" si="4"/>
        <v>-7390741.3913333332</v>
      </c>
      <c r="AP38" s="35">
        <f t="shared" si="10"/>
        <v>-7050400.2726363651</v>
      </c>
      <c r="AQ38" s="202">
        <f t="shared" ref="AQ38:AS38" si="23">SUM(AK33:AK38)</f>
        <v>82084205.787</v>
      </c>
      <c r="AR38" s="202">
        <f t="shared" si="23"/>
        <v>126428654.13499999</v>
      </c>
      <c r="AS38" s="202">
        <f t="shared" si="23"/>
        <v>-44344448.347999997</v>
      </c>
    </row>
    <row r="39" spans="2:45">
      <c r="C39"/>
      <c r="D39"/>
      <c r="E39" s="191"/>
      <c r="F39" s="193"/>
      <c r="G39" s="191"/>
      <c r="H39" s="193"/>
      <c r="I39" s="191"/>
      <c r="J39" s="193"/>
      <c r="K39" s="191"/>
      <c r="L39"/>
      <c r="M39" s="191"/>
      <c r="N39"/>
      <c r="O39" s="191"/>
      <c r="P39" s="191"/>
      <c r="Q39"/>
      <c r="R39" s="191"/>
      <c r="T39" s="191"/>
      <c r="V39" s="191"/>
      <c r="X39" s="191"/>
      <c r="Z39" s="191"/>
      <c r="AB39" s="191"/>
      <c r="AJ39" s="192">
        <v>42005</v>
      </c>
      <c r="AK39" s="119">
        <v>12910127.484999999</v>
      </c>
      <c r="AL39" s="119">
        <v>17055167.311999999</v>
      </c>
      <c r="AM39" s="35">
        <f t="shared" si="2"/>
        <v>-4145039.8269999996</v>
      </c>
      <c r="AN39" s="35">
        <f t="shared" si="3"/>
        <v>-6668759.3213333311</v>
      </c>
      <c r="AO39" s="35">
        <f t="shared" si="4"/>
        <v>-6959801.8041666662</v>
      </c>
      <c r="AP39" s="35">
        <f t="shared" si="10"/>
        <v>-6961659.5279090917</v>
      </c>
      <c r="AQ39" s="202">
        <f t="shared" ref="AQ39:AS39" si="24">SUM(AK34:AK39)</f>
        <v>80955312.965000004</v>
      </c>
      <c r="AR39" s="202">
        <f t="shared" si="24"/>
        <v>122714123.78999999</v>
      </c>
      <c r="AS39" s="202">
        <f t="shared" si="24"/>
        <v>-41758810.824999996</v>
      </c>
    </row>
    <row r="40" spans="2:45">
      <c r="C40"/>
      <c r="D40"/>
      <c r="E40" s="191"/>
      <c r="F40" s="193"/>
      <c r="G40" s="191"/>
      <c r="H40" s="193"/>
      <c r="I40" s="191"/>
      <c r="J40" s="193"/>
      <c r="K40" s="191"/>
      <c r="L40"/>
      <c r="M40" s="191"/>
      <c r="N40"/>
      <c r="O40" s="191"/>
      <c r="P40" s="191"/>
      <c r="Q40"/>
      <c r="R40" s="191"/>
      <c r="T40" s="191"/>
      <c r="V40" s="191"/>
      <c r="X40" s="191"/>
      <c r="Z40" s="191"/>
      <c r="AB40" s="191"/>
      <c r="AJ40" s="192">
        <v>42036</v>
      </c>
      <c r="AK40" s="119">
        <v>12846416.717</v>
      </c>
      <c r="AL40" s="119">
        <v>17781871.289999999</v>
      </c>
      <c r="AM40" s="35">
        <f t="shared" si="2"/>
        <v>-4935454.5729999989</v>
      </c>
      <c r="AN40" s="35">
        <f t="shared" si="3"/>
        <v>-5672382.0656666653</v>
      </c>
      <c r="AO40" s="35">
        <f t="shared" si="4"/>
        <v>-6417821.3858333314</v>
      </c>
      <c r="AP40" s="35">
        <f t="shared" si="10"/>
        <v>-6878225.1136363624</v>
      </c>
      <c r="AQ40" s="202">
        <f t="shared" ref="AQ40:AS40" si="25">SUM(AK35:AK40)</f>
        <v>81706660.476000011</v>
      </c>
      <c r="AR40" s="202">
        <f t="shared" si="25"/>
        <v>120213588.79099998</v>
      </c>
      <c r="AS40" s="202">
        <f t="shared" si="25"/>
        <v>-38506928.31499999</v>
      </c>
    </row>
    <row r="41" spans="2:45" ht="14.45" customHeight="1">
      <c r="C41"/>
      <c r="D41"/>
      <c r="E41" s="191"/>
      <c r="F41" s="193"/>
      <c r="G41" s="191"/>
      <c r="H41" s="193"/>
      <c r="I41" s="191"/>
      <c r="J41" s="193"/>
      <c r="K41" s="191"/>
      <c r="L41"/>
      <c r="M41" s="191"/>
      <c r="N41"/>
      <c r="O41" s="191"/>
      <c r="P41" s="191"/>
      <c r="Q41"/>
      <c r="R41" s="191"/>
      <c r="T41" s="191"/>
      <c r="V41" s="191"/>
      <c r="X41" s="191"/>
      <c r="Z41" s="191"/>
      <c r="AB41" s="191"/>
      <c r="AJ41" s="192">
        <v>42064</v>
      </c>
      <c r="AK41" s="119">
        <v>13215986.348999999</v>
      </c>
      <c r="AL41" s="119">
        <v>19529300.806000002</v>
      </c>
      <c r="AM41" s="35">
        <f t="shared" si="2"/>
        <v>-6313314.4570000023</v>
      </c>
      <c r="AN41" s="35">
        <f t="shared" si="3"/>
        <v>-5131269.6189999999</v>
      </c>
      <c r="AO41" s="35">
        <f t="shared" si="4"/>
        <v>-6288819.8421666659</v>
      </c>
      <c r="AP41" s="35">
        <f t="shared" si="10"/>
        <v>-6796137.8207272729</v>
      </c>
      <c r="AQ41" s="202">
        <f t="shared" ref="AQ41:AS41" si="26">SUM(AK36:AK41)</f>
        <v>80546017.819999993</v>
      </c>
      <c r="AR41" s="202">
        <f t="shared" si="26"/>
        <v>118278936.87299997</v>
      </c>
      <c r="AS41" s="202">
        <f t="shared" si="26"/>
        <v>-37732919.052999996</v>
      </c>
    </row>
    <row r="42" spans="2:45" ht="14.45" customHeight="1">
      <c r="S42" s="192"/>
      <c r="T42" s="191"/>
      <c r="U42" s="191"/>
      <c r="AJ42" s="192">
        <v>42095</v>
      </c>
      <c r="AK42" s="119">
        <v>13953422.579</v>
      </c>
      <c r="AL42" s="119">
        <v>18760215.905999999</v>
      </c>
      <c r="AM42" s="35">
        <f t="shared" si="2"/>
        <v>-4806793.3269999996</v>
      </c>
      <c r="AN42" s="35">
        <f t="shared" si="3"/>
        <v>-5351854.1189999999</v>
      </c>
      <c r="AO42" s="35">
        <f t="shared" si="4"/>
        <v>-6010306.7201666655</v>
      </c>
      <c r="AP42" s="35">
        <f t="shared" si="10"/>
        <v>-6594939.7704545446</v>
      </c>
      <c r="AQ42" s="202">
        <f t="shared" ref="AQ42:AS42" si="27">SUM(AK37:AK42)</f>
        <v>80926255.807999998</v>
      </c>
      <c r="AR42" s="202">
        <f t="shared" si="27"/>
        <v>116988096.12899999</v>
      </c>
      <c r="AS42" s="202">
        <f t="shared" si="27"/>
        <v>-36061840.320999995</v>
      </c>
    </row>
    <row r="43" spans="2:45" ht="14.45" customHeight="1">
      <c r="S43" s="192"/>
      <c r="T43" s="191"/>
      <c r="U43" s="191"/>
      <c r="AJ43" s="192">
        <v>42125</v>
      </c>
      <c r="AK43" s="119">
        <v>11607981.552999999</v>
      </c>
      <c r="AL43" s="119">
        <v>18319537.272999998</v>
      </c>
      <c r="AM43" s="35">
        <f t="shared" si="2"/>
        <v>-6711555.7199999988</v>
      </c>
      <c r="AN43" s="35">
        <f t="shared" si="3"/>
        <v>-5943887.8346666666</v>
      </c>
      <c r="AO43" s="35">
        <f t="shared" si="4"/>
        <v>-5808134.9501666659</v>
      </c>
      <c r="AP43" s="35">
        <f t="shared" si="10"/>
        <v>-6477873.2956363643</v>
      </c>
      <c r="AQ43" s="202">
        <f t="shared" ref="AQ43:AS43" si="28">SUM(AK38:AK43)</f>
        <v>78751673.494000003</v>
      </c>
      <c r="AR43" s="202">
        <f t="shared" si="28"/>
        <v>113600483.19500001</v>
      </c>
      <c r="AS43" s="202">
        <f t="shared" si="28"/>
        <v>-34848809.700999998</v>
      </c>
    </row>
    <row r="44" spans="2:45" ht="14.45" customHeight="1">
      <c r="S44" s="192"/>
      <c r="T44" s="191"/>
      <c r="U44" s="191"/>
      <c r="AJ44" s="192">
        <v>42156</v>
      </c>
      <c r="AK44" s="119">
        <v>12606056.614</v>
      </c>
      <c r="AL44" s="119">
        <v>18734960.923999999</v>
      </c>
      <c r="AM44" s="35">
        <f t="shared" si="2"/>
        <v>-6128904.3099999987</v>
      </c>
      <c r="AN44" s="35">
        <f t="shared" si="3"/>
        <v>-5882417.785666666</v>
      </c>
      <c r="AO44" s="35">
        <f t="shared" si="4"/>
        <v>-5506843.702333333</v>
      </c>
      <c r="AP44" s="35">
        <f t="shared" si="10"/>
        <v>-6423166.6556363637</v>
      </c>
      <c r="AQ44" s="202">
        <f t="shared" ref="AQ44:AS44" si="29">SUM(AK39:AK44)</f>
        <v>77139991.296999991</v>
      </c>
      <c r="AR44" s="202">
        <f t="shared" si="29"/>
        <v>110181053.51099999</v>
      </c>
      <c r="AS44" s="202">
        <f t="shared" si="29"/>
        <v>-33041062.213999998</v>
      </c>
    </row>
    <row r="45" spans="2:45" ht="14.45" customHeight="1">
      <c r="S45" s="192"/>
      <c r="T45" s="191"/>
      <c r="U45" s="191"/>
      <c r="AJ45" s="192">
        <v>42186</v>
      </c>
      <c r="AK45" s="119">
        <v>11745880.832</v>
      </c>
      <c r="AL45" s="119">
        <v>18976962.901999999</v>
      </c>
      <c r="AM45" s="35">
        <f t="shared" si="2"/>
        <v>-7231082.0699999984</v>
      </c>
      <c r="AN45" s="35">
        <f t="shared" si="3"/>
        <v>-6690514.0333333313</v>
      </c>
      <c r="AO45" s="35">
        <f t="shared" si="4"/>
        <v>-6021184.0761666661</v>
      </c>
      <c r="AP45" s="35">
        <f t="shared" si="10"/>
        <v>-6336234.3817272717</v>
      </c>
      <c r="AQ45" s="202">
        <f t="shared" ref="AQ45:AS45" si="30">SUM(AK40:AK45)</f>
        <v>75975744.643999994</v>
      </c>
      <c r="AR45" s="202">
        <f t="shared" si="30"/>
        <v>112102849.101</v>
      </c>
      <c r="AS45" s="202">
        <f t="shared" si="30"/>
        <v>-36127104.456999995</v>
      </c>
    </row>
    <row r="46" spans="2:45" ht="14.45" customHeight="1">
      <c r="S46" s="192"/>
      <c r="T46" s="191"/>
      <c r="U46" s="191"/>
      <c r="AJ46" s="192">
        <v>42217</v>
      </c>
      <c r="AK46" s="119">
        <v>11522156.392999999</v>
      </c>
      <c r="AL46" s="119">
        <v>16420827.881999999</v>
      </c>
      <c r="AM46" s="35">
        <f t="shared" si="2"/>
        <v>-4898671.4890000001</v>
      </c>
      <c r="AN46" s="35">
        <f t="shared" si="3"/>
        <v>-6086219.2896666648</v>
      </c>
      <c r="AO46" s="35">
        <f t="shared" si="4"/>
        <v>-6015053.5621666657</v>
      </c>
      <c r="AP46" s="35">
        <f t="shared" si="10"/>
        <v>-6137265.9971818179</v>
      </c>
      <c r="AQ46" s="202">
        <f t="shared" ref="AQ46:AS46" si="31">SUM(AK41:AK46)</f>
        <v>74651484.319999993</v>
      </c>
      <c r="AR46" s="202">
        <f t="shared" si="31"/>
        <v>110741805.69299999</v>
      </c>
      <c r="AS46" s="202">
        <f t="shared" si="31"/>
        <v>-36090321.372999996</v>
      </c>
    </row>
    <row r="47" spans="2:45" ht="14.45" customHeight="1">
      <c r="S47" s="192"/>
      <c r="T47" s="191"/>
      <c r="U47" s="191"/>
      <c r="AJ47" s="192">
        <v>42248</v>
      </c>
      <c r="AK47" s="119">
        <v>12065120.414000001</v>
      </c>
      <c r="AL47" s="119">
        <v>15912472.710999999</v>
      </c>
      <c r="AM47" s="35">
        <f t="shared" si="2"/>
        <v>-3847352.2969999984</v>
      </c>
      <c r="AN47" s="35">
        <f t="shared" si="3"/>
        <v>-5325701.9519999987</v>
      </c>
      <c r="AO47" s="35">
        <f t="shared" si="4"/>
        <v>-5604059.8688333323</v>
      </c>
      <c r="AP47" s="35">
        <f t="shared" si="10"/>
        <v>-5898127.8369999994</v>
      </c>
      <c r="AQ47" s="202">
        <f t="shared" ref="AQ47:AS47" si="32">SUM(AK42:AK47)</f>
        <v>73500618.385000005</v>
      </c>
      <c r="AR47" s="202">
        <f t="shared" si="32"/>
        <v>107124977.59799999</v>
      </c>
      <c r="AS47" s="202">
        <f t="shared" si="32"/>
        <v>-33624359.212999992</v>
      </c>
    </row>
    <row r="48" spans="2:45" ht="14.45" customHeight="1">
      <c r="S48" s="192"/>
      <c r="T48" s="191"/>
      <c r="U48" s="191"/>
      <c r="AJ48" s="192">
        <v>42278</v>
      </c>
      <c r="AK48" s="119">
        <v>13838696.312000001</v>
      </c>
      <c r="AL48" s="119">
        <v>17372152.875999998</v>
      </c>
      <c r="AM48" s="35">
        <f t="shared" si="2"/>
        <v>-3533456.5639999975</v>
      </c>
      <c r="AN48" s="35">
        <f t="shared" ref="AN48:AN79" si="33">AVERAGE(AM46:AM48)</f>
        <v>-4093160.1166666653</v>
      </c>
      <c r="AO48" s="35">
        <f t="shared" si="4"/>
        <v>-5391837.0749999983</v>
      </c>
      <c r="AP48" s="35">
        <f t="shared" si="10"/>
        <v>-5498934.220999999</v>
      </c>
      <c r="AQ48" s="202">
        <f t="shared" ref="AQ48:AS48" si="34">SUM(AK43:AK48)</f>
        <v>73385892.118000001</v>
      </c>
      <c r="AR48" s="202">
        <f t="shared" si="34"/>
        <v>105736914.56799999</v>
      </c>
      <c r="AS48" s="202">
        <f t="shared" si="34"/>
        <v>-32351022.449999988</v>
      </c>
    </row>
    <row r="49" spans="2:45">
      <c r="S49" s="192"/>
      <c r="T49" s="191"/>
      <c r="U49" s="191"/>
      <c r="AJ49" s="192">
        <v>42309</v>
      </c>
      <c r="AK49" s="119">
        <v>12311852.096999999</v>
      </c>
      <c r="AL49" s="119">
        <v>16256783.239</v>
      </c>
      <c r="AM49" s="35">
        <f t="shared" si="2"/>
        <v>-3944931.1420000009</v>
      </c>
      <c r="AN49" s="35">
        <f t="shared" si="33"/>
        <v>-3775246.6676666657</v>
      </c>
      <c r="AO49" s="35">
        <f t="shared" si="4"/>
        <v>-4930732.978666665</v>
      </c>
      <c r="AP49" s="35">
        <f t="shared" si="10"/>
        <v>-5136050.5250909086</v>
      </c>
      <c r="AQ49" s="202">
        <f t="shared" ref="AQ49:AS49" si="35">SUM(AK44:AK49)</f>
        <v>74089762.662</v>
      </c>
      <c r="AR49" s="202">
        <f t="shared" si="35"/>
        <v>103674160.53400001</v>
      </c>
      <c r="AS49" s="202">
        <f t="shared" si="35"/>
        <v>-29584397.87199999</v>
      </c>
    </row>
    <row r="50" spans="2:45">
      <c r="S50" s="192"/>
      <c r="T50" s="191"/>
      <c r="U50" s="191"/>
      <c r="AJ50" s="192">
        <v>42339</v>
      </c>
      <c r="AK50" s="119">
        <v>12358416.421</v>
      </c>
      <c r="AL50" s="119">
        <v>18498958.333999999</v>
      </c>
      <c r="AM50" s="35">
        <f t="shared" si="2"/>
        <v>-6140541.9129999988</v>
      </c>
      <c r="AN50" s="35">
        <f t="shared" si="33"/>
        <v>-4539643.2063333327</v>
      </c>
      <c r="AO50" s="35">
        <f t="shared" si="4"/>
        <v>-4932672.5791666657</v>
      </c>
      <c r="AP50" s="35">
        <f t="shared" si="10"/>
        <v>-5317459.8056363622</v>
      </c>
      <c r="AQ50" s="202">
        <f t="shared" ref="AQ50:AS50" si="36">SUM(AK45:AK50)</f>
        <v>73842122.468999997</v>
      </c>
      <c r="AR50" s="202">
        <f t="shared" si="36"/>
        <v>103438157.94399998</v>
      </c>
      <c r="AS50" s="202">
        <f t="shared" si="36"/>
        <v>-29596035.474999994</v>
      </c>
    </row>
    <row r="51" spans="2:45">
      <c r="S51" s="192"/>
      <c r="T51" s="191"/>
      <c r="U51" s="191"/>
      <c r="AJ51" s="192">
        <v>42370</v>
      </c>
      <c r="AK51" s="119">
        <v>9956568.7919999994</v>
      </c>
      <c r="AL51" s="119">
        <v>13635978.706</v>
      </c>
      <c r="AM51" s="35">
        <f t="shared" si="2"/>
        <v>-3679409.9140000008</v>
      </c>
      <c r="AN51" s="35">
        <f t="shared" si="33"/>
        <v>-4588294.3229999999</v>
      </c>
      <c r="AO51" s="35">
        <f t="shared" si="4"/>
        <v>-4340727.2198333321</v>
      </c>
      <c r="AP51" s="35">
        <f t="shared" si="10"/>
        <v>-5203273.9275454544</v>
      </c>
      <c r="AQ51" s="202">
        <f t="shared" ref="AQ51:AS51" si="37">SUM(AK46:AK51)</f>
        <v>72052810.429000005</v>
      </c>
      <c r="AR51" s="202">
        <f t="shared" si="37"/>
        <v>98097173.747999996</v>
      </c>
      <c r="AS51" s="202">
        <f t="shared" si="37"/>
        <v>-26044363.318999995</v>
      </c>
    </row>
    <row r="52" spans="2:45">
      <c r="S52" s="192"/>
      <c r="T52" s="191"/>
      <c r="U52" s="191"/>
      <c r="AJ52" s="192">
        <v>42401</v>
      </c>
      <c r="AK52" s="119">
        <v>12939347.18</v>
      </c>
      <c r="AL52" s="119">
        <v>16112878.421</v>
      </c>
      <c r="AM52" s="35">
        <f t="shared" si="2"/>
        <v>-3173531.2410000004</v>
      </c>
      <c r="AN52" s="35">
        <f t="shared" si="33"/>
        <v>-4331161.0226666667</v>
      </c>
      <c r="AO52" s="35">
        <f t="shared" si="4"/>
        <v>-4053203.845166666</v>
      </c>
      <c r="AP52" s="35">
        <f t="shared" si="10"/>
        <v>-4917839.0897272713</v>
      </c>
      <c r="AQ52" s="202">
        <f t="shared" ref="AQ52:AS52" si="38">SUM(AK47:AK52)</f>
        <v>73470001.215999991</v>
      </c>
      <c r="AR52" s="202">
        <f t="shared" si="38"/>
        <v>97789224.287</v>
      </c>
      <c r="AS52" s="202">
        <f t="shared" si="38"/>
        <v>-24319223.070999995</v>
      </c>
    </row>
    <row r="53" spans="2:45" s="16" customFormat="1">
      <c r="R53" s="2"/>
      <c r="S53" s="192"/>
      <c r="AJ53" s="192">
        <v>42430</v>
      </c>
      <c r="AK53" s="119">
        <v>13384191.887</v>
      </c>
      <c r="AL53" s="119">
        <v>18252854.116999999</v>
      </c>
      <c r="AM53" s="35">
        <f t="shared" si="2"/>
        <v>-4868662.2299999986</v>
      </c>
      <c r="AN53" s="35">
        <f t="shared" si="33"/>
        <v>-3907201.1283333334</v>
      </c>
      <c r="AO53" s="35">
        <f t="shared" si="4"/>
        <v>-4223422.1673333338</v>
      </c>
      <c r="AP53" s="35">
        <f t="shared" si="10"/>
        <v>-4923463.5354545452</v>
      </c>
      <c r="AQ53" s="202">
        <f t="shared" ref="AQ53:AS53" si="39">SUM(AK48:AK53)</f>
        <v>74789072.688999996</v>
      </c>
      <c r="AR53" s="202">
        <f t="shared" si="39"/>
        <v>100129605.69299999</v>
      </c>
      <c r="AS53" s="202">
        <f t="shared" si="39"/>
        <v>-25340533.004000001</v>
      </c>
    </row>
    <row r="54" spans="2:45">
      <c r="S54" s="192"/>
      <c r="AJ54" s="192">
        <v>42461</v>
      </c>
      <c r="AK54" s="119">
        <v>12533489.672</v>
      </c>
      <c r="AL54" s="119">
        <v>16396255.049000001</v>
      </c>
      <c r="AM54" s="35">
        <f t="shared" si="2"/>
        <v>-3862765.3770000003</v>
      </c>
      <c r="AN54" s="35">
        <f t="shared" si="33"/>
        <v>-3968319.6159999999</v>
      </c>
      <c r="AO54" s="35">
        <f t="shared" si="4"/>
        <v>-4278306.9694999997</v>
      </c>
      <c r="AP54" s="35">
        <f t="shared" si="10"/>
        <v>-4664482.5951818163</v>
      </c>
      <c r="AQ54" s="202">
        <f t="shared" ref="AQ54:AS54" si="40">SUM(AK49:AK54)</f>
        <v>73483866.04900001</v>
      </c>
      <c r="AR54" s="202">
        <f t="shared" si="40"/>
        <v>99153707.865999997</v>
      </c>
      <c r="AS54" s="202">
        <f t="shared" si="40"/>
        <v>-25669841.816999998</v>
      </c>
    </row>
    <row r="55" spans="2:45">
      <c r="S55" s="192"/>
      <c r="AJ55" s="192">
        <v>42491</v>
      </c>
      <c r="AK55" s="119">
        <v>12637024.952</v>
      </c>
      <c r="AL55" s="119">
        <v>17684751.760000002</v>
      </c>
      <c r="AM55" s="35">
        <f t="shared" si="2"/>
        <v>-5047726.8080000021</v>
      </c>
      <c r="AN55" s="35">
        <f t="shared" si="33"/>
        <v>-4593051.4716666667</v>
      </c>
      <c r="AO55" s="35">
        <f t="shared" si="4"/>
        <v>-4462106.2471666671</v>
      </c>
      <c r="AP55" s="35">
        <f t="shared" si="10"/>
        <v>-4566193.7313636355</v>
      </c>
      <c r="AQ55" s="202">
        <f t="shared" ref="AQ55:AS55" si="41">SUM(AK50:AK55)</f>
        <v>73809038.903999999</v>
      </c>
      <c r="AR55" s="202">
        <f t="shared" si="41"/>
        <v>100581676.38699999</v>
      </c>
      <c r="AS55" s="202">
        <f t="shared" si="41"/>
        <v>-26772637.483000003</v>
      </c>
    </row>
    <row r="56" spans="2:45">
      <c r="C56"/>
      <c r="D56"/>
      <c r="E56"/>
      <c r="F56"/>
      <c r="G56"/>
      <c r="H56"/>
      <c r="I56"/>
      <c r="J56"/>
      <c r="K56"/>
      <c r="L56"/>
      <c r="M56"/>
      <c r="N56"/>
      <c r="O56"/>
      <c r="P56"/>
      <c r="Q56"/>
      <c r="R56"/>
      <c r="AJ56" s="192">
        <v>42522</v>
      </c>
      <c r="AK56" s="119">
        <v>13465844.799000001</v>
      </c>
      <c r="AL56" s="119">
        <v>19866846.221000001</v>
      </c>
      <c r="AM56" s="35">
        <f t="shared" si="2"/>
        <v>-6401001.4220000003</v>
      </c>
      <c r="AN56" s="35">
        <f t="shared" si="33"/>
        <v>-5103831.2023333339</v>
      </c>
      <c r="AO56" s="35">
        <f t="shared" si="4"/>
        <v>-4505516.1653333334</v>
      </c>
      <c r="AP56" s="35">
        <f t="shared" si="10"/>
        <v>-4490731.8542727269</v>
      </c>
      <c r="AQ56" s="202">
        <f t="shared" ref="AQ56:AS56" si="42">SUM(AK51:AK56)</f>
        <v>74916467.28199999</v>
      </c>
      <c r="AR56" s="202">
        <f t="shared" si="42"/>
        <v>101949564.274</v>
      </c>
      <c r="AS56" s="202">
        <f t="shared" si="42"/>
        <v>-27033096.991999999</v>
      </c>
    </row>
    <row r="57" spans="2:45">
      <c r="B57" s="28"/>
      <c r="C57"/>
      <c r="D57"/>
      <c r="E57"/>
      <c r="F57"/>
      <c r="G57"/>
      <c r="H57"/>
      <c r="I57"/>
      <c r="J57"/>
      <c r="K57"/>
      <c r="L57"/>
      <c r="M57"/>
      <c r="N57"/>
      <c r="O57"/>
      <c r="P57"/>
      <c r="Q57"/>
      <c r="R57"/>
      <c r="AJ57" s="192">
        <v>42552</v>
      </c>
      <c r="AK57" s="119">
        <v>10286292.933</v>
      </c>
      <c r="AL57" s="119">
        <v>15128604.111</v>
      </c>
      <c r="AM57" s="35">
        <f t="shared" si="2"/>
        <v>-4842311.1779999994</v>
      </c>
      <c r="AN57" s="35">
        <f t="shared" si="33"/>
        <v>-5430346.4693333339</v>
      </c>
      <c r="AO57" s="35">
        <f t="shared" si="4"/>
        <v>-4699333.0426666671</v>
      </c>
      <c r="AP57" s="35">
        <f t="shared" si="10"/>
        <v>-4485608.1896363636</v>
      </c>
      <c r="AQ57" s="202">
        <f t="shared" ref="AQ57:AS57" si="43">SUM(AK52:AK57)</f>
        <v>75246191.423000008</v>
      </c>
      <c r="AR57" s="202">
        <f t="shared" si="43"/>
        <v>103442189.67900001</v>
      </c>
      <c r="AS57" s="202">
        <f t="shared" si="43"/>
        <v>-28195998.256000001</v>
      </c>
    </row>
    <row r="58" spans="2:45">
      <c r="B58" s="28" t="s">
        <v>2179</v>
      </c>
      <c r="C58" s="6" t="s">
        <v>193</v>
      </c>
      <c r="D58" s="6" t="s">
        <v>214</v>
      </c>
      <c r="E58" s="6" t="s">
        <v>215</v>
      </c>
      <c r="F58" s="6" t="s">
        <v>216</v>
      </c>
      <c r="G58" s="6" t="s">
        <v>217</v>
      </c>
      <c r="H58" s="6" t="s">
        <v>218</v>
      </c>
      <c r="I58" s="6" t="s">
        <v>219</v>
      </c>
      <c r="J58" s="6" t="s">
        <v>188</v>
      </c>
      <c r="K58" s="6" t="s">
        <v>189</v>
      </c>
      <c r="L58" s="6" t="s">
        <v>190</v>
      </c>
      <c r="M58" s="6" t="s">
        <v>191</v>
      </c>
      <c r="N58" s="6" t="s">
        <v>192</v>
      </c>
      <c r="O58" s="6" t="s">
        <v>2003</v>
      </c>
      <c r="P58" s="6" t="s">
        <v>2663</v>
      </c>
      <c r="Q58" s="6" t="s">
        <v>2232</v>
      </c>
      <c r="R58"/>
      <c r="AJ58" s="192">
        <v>42583</v>
      </c>
      <c r="AK58" s="119">
        <v>12342120.329</v>
      </c>
      <c r="AL58" s="119">
        <v>16859473.73</v>
      </c>
      <c r="AM58" s="35">
        <f t="shared" si="2"/>
        <v>-4517353.4010000005</v>
      </c>
      <c r="AN58" s="35">
        <f t="shared" si="33"/>
        <v>-5253555.3336666664</v>
      </c>
      <c r="AO58" s="35">
        <f t="shared" si="4"/>
        <v>-4923303.4026666665</v>
      </c>
      <c r="AP58" s="35">
        <f t="shared" si="10"/>
        <v>-4546517.3809090918</v>
      </c>
      <c r="AQ58" s="202">
        <f t="shared" ref="AQ58:AS58" si="44">SUM(AK53:AK58)</f>
        <v>74648964.571999997</v>
      </c>
      <c r="AR58" s="202">
        <f t="shared" si="44"/>
        <v>104188784.98800001</v>
      </c>
      <c r="AS58" s="202">
        <f t="shared" si="44"/>
        <v>-29539820.416000001</v>
      </c>
    </row>
    <row r="59" spans="2:45">
      <c r="B59" s="5">
        <v>2013</v>
      </c>
      <c r="C59" s="119">
        <v>12263324.263</v>
      </c>
      <c r="D59" s="119">
        <v>13155175.588</v>
      </c>
      <c r="E59" s="119">
        <v>14066303.608999999</v>
      </c>
      <c r="F59" s="119">
        <v>13450014.59</v>
      </c>
      <c r="G59" s="119">
        <v>14141542.926999999</v>
      </c>
      <c r="H59" s="119">
        <v>13053396.669</v>
      </c>
      <c r="I59" s="119">
        <v>13804867.164000001</v>
      </c>
      <c r="J59" s="119">
        <v>11859734.323000001</v>
      </c>
      <c r="K59" s="119">
        <v>13824599.43</v>
      </c>
      <c r="L59" s="119">
        <v>12846390.344000001</v>
      </c>
      <c r="M59" s="119">
        <v>15100053.117000001</v>
      </c>
      <c r="N59" s="119">
        <v>13915512.677999999</v>
      </c>
      <c r="O59" s="35">
        <f>SUM(C59:N59)</f>
        <v>161480914.70199999</v>
      </c>
      <c r="P59" s="35">
        <f>SUM(C59:D59)</f>
        <v>25418499.851</v>
      </c>
      <c r="Q59" s="35">
        <f t="shared" ref="Q59:Q69" si="45">SUM(C59:J59)</f>
        <v>105794359.133</v>
      </c>
      <c r="R59"/>
      <c r="AJ59" s="192">
        <v>42614</v>
      </c>
      <c r="AK59" s="119">
        <v>11376777.023</v>
      </c>
      <c r="AL59" s="119">
        <v>15644417.046</v>
      </c>
      <c r="AM59" s="35">
        <f t="shared" si="2"/>
        <v>-4267640.023</v>
      </c>
      <c r="AN59" s="35">
        <f t="shared" si="33"/>
        <v>-4542434.867333333</v>
      </c>
      <c r="AO59" s="35">
        <f t="shared" si="4"/>
        <v>-4823133.0348333344</v>
      </c>
      <c r="AP59" s="35">
        <f t="shared" si="10"/>
        <v>-4613261.3317272728</v>
      </c>
      <c r="AQ59" s="202">
        <f t="shared" ref="AQ59:AS59" si="46">SUM(AK54:AK59)</f>
        <v>72641549.708000004</v>
      </c>
      <c r="AR59" s="202">
        <f t="shared" si="46"/>
        <v>101580347.91700001</v>
      </c>
      <c r="AS59" s="202">
        <f t="shared" si="46"/>
        <v>-28938798.209000006</v>
      </c>
    </row>
    <row r="60" spans="2:45">
      <c r="B60" s="5">
        <v>2014</v>
      </c>
      <c r="C60" s="119">
        <v>13056096.762</v>
      </c>
      <c r="D60" s="119">
        <v>13707842.596999999</v>
      </c>
      <c r="E60" s="119">
        <v>15431727.477</v>
      </c>
      <c r="F60" s="119">
        <v>14209640.806</v>
      </c>
      <c r="G60" s="119">
        <v>14460399.062999999</v>
      </c>
      <c r="H60" s="119">
        <v>13554949.302999999</v>
      </c>
      <c r="I60" s="119">
        <v>14039020.307</v>
      </c>
      <c r="J60" s="119">
        <v>12095069.206</v>
      </c>
      <c r="K60" s="119">
        <v>14376629.005000001</v>
      </c>
      <c r="L60" s="119">
        <v>13573184.591</v>
      </c>
      <c r="M60" s="119">
        <v>13782563.867000001</v>
      </c>
      <c r="N60" s="119">
        <v>14217738.811000001</v>
      </c>
      <c r="O60" s="35">
        <f t="shared" ref="O60:O69" si="47">SUM(C60:N60)</f>
        <v>166504861.79499999</v>
      </c>
      <c r="P60" s="35">
        <f t="shared" ref="P60:P71" si="48">SUM(C60:D60)</f>
        <v>26763939.358999997</v>
      </c>
      <c r="Q60" s="35">
        <f t="shared" si="45"/>
        <v>110554745.521</v>
      </c>
      <c r="R60"/>
      <c r="AJ60" s="192">
        <v>42644</v>
      </c>
      <c r="AK60" s="119">
        <v>13491939.034</v>
      </c>
      <c r="AL60" s="119">
        <v>17023966.732999999</v>
      </c>
      <c r="AM60" s="35">
        <f t="shared" si="2"/>
        <v>-3532027.6989999991</v>
      </c>
      <c r="AN60" s="35">
        <f t="shared" si="33"/>
        <v>-4105673.7076666667</v>
      </c>
      <c r="AO60" s="35">
        <f t="shared" si="4"/>
        <v>-4768010.0885000005</v>
      </c>
      <c r="AP60" s="35">
        <f t="shared" si="10"/>
        <v>-4575724.6550909095</v>
      </c>
      <c r="AQ60" s="202">
        <f t="shared" ref="AQ60:AS60" si="49">SUM(AK55:AK60)</f>
        <v>73599999.069999993</v>
      </c>
      <c r="AR60" s="202">
        <f t="shared" si="49"/>
        <v>102208059.60100001</v>
      </c>
      <c r="AS60" s="202">
        <f t="shared" si="49"/>
        <v>-28608060.531000003</v>
      </c>
    </row>
    <row r="61" spans="2:45">
      <c r="B61" s="5">
        <v>2015</v>
      </c>
      <c r="C61" s="119">
        <v>12910127.484999999</v>
      </c>
      <c r="D61" s="119">
        <v>12846416.717</v>
      </c>
      <c r="E61" s="119">
        <v>13215986.348999999</v>
      </c>
      <c r="F61" s="119">
        <v>13953422.579</v>
      </c>
      <c r="G61" s="119">
        <v>11607981.552999999</v>
      </c>
      <c r="H61" s="119">
        <v>12606056.614</v>
      </c>
      <c r="I61" s="119">
        <v>11745880.832</v>
      </c>
      <c r="J61" s="119">
        <v>11522156.392999999</v>
      </c>
      <c r="K61" s="119">
        <v>12065120.414000001</v>
      </c>
      <c r="L61" s="119">
        <v>13838696.312000001</v>
      </c>
      <c r="M61" s="119">
        <v>12311852.096999999</v>
      </c>
      <c r="N61" s="119">
        <v>12358416.421</v>
      </c>
      <c r="O61" s="35">
        <f t="shared" si="47"/>
        <v>150982113.766</v>
      </c>
      <c r="P61" s="35">
        <f t="shared" si="48"/>
        <v>25756544.202</v>
      </c>
      <c r="Q61" s="35">
        <f t="shared" si="45"/>
        <v>100408028.52199998</v>
      </c>
      <c r="R61"/>
      <c r="AJ61" s="192">
        <v>42675</v>
      </c>
      <c r="AK61" s="119">
        <v>13378228.023</v>
      </c>
      <c r="AL61" s="119">
        <v>17023106.094999999</v>
      </c>
      <c r="AM61" s="35">
        <f t="shared" si="2"/>
        <v>-3644878.0719999988</v>
      </c>
      <c r="AN61" s="35">
        <f t="shared" si="33"/>
        <v>-3814848.5979999993</v>
      </c>
      <c r="AO61" s="35">
        <f t="shared" si="4"/>
        <v>-4534201.9658333324</v>
      </c>
      <c r="AP61" s="35">
        <f t="shared" si="10"/>
        <v>-4348846.124090909</v>
      </c>
      <c r="AQ61" s="202">
        <f t="shared" ref="AQ61:AS61" si="50">SUM(AK56:AK61)</f>
        <v>74341202.141000003</v>
      </c>
      <c r="AR61" s="202">
        <f t="shared" si="50"/>
        <v>101546413.936</v>
      </c>
      <c r="AS61" s="202">
        <f t="shared" si="50"/>
        <v>-27205211.794999994</v>
      </c>
    </row>
    <row r="62" spans="2:45">
      <c r="B62" s="5">
        <v>2016</v>
      </c>
      <c r="C62" s="119">
        <v>9956568.7919999994</v>
      </c>
      <c r="D62" s="119">
        <v>12939347.18</v>
      </c>
      <c r="E62" s="119">
        <v>13384191.887</v>
      </c>
      <c r="F62" s="119">
        <v>12533489.672</v>
      </c>
      <c r="G62" s="119">
        <v>12637024.952</v>
      </c>
      <c r="H62" s="119">
        <v>13465844.799000001</v>
      </c>
      <c r="I62" s="119">
        <v>10286292.933</v>
      </c>
      <c r="J62" s="119">
        <v>12342120.329</v>
      </c>
      <c r="K62" s="119">
        <v>11376777.023</v>
      </c>
      <c r="L62" s="119">
        <v>13491939.034</v>
      </c>
      <c r="M62" s="119">
        <v>13378228.023</v>
      </c>
      <c r="N62" s="119">
        <v>13455174.639</v>
      </c>
      <c r="O62" s="35">
        <f t="shared" si="47"/>
        <v>149246999.26299998</v>
      </c>
      <c r="P62" s="35">
        <f t="shared" si="48"/>
        <v>22895915.971999999</v>
      </c>
      <c r="Q62" s="35">
        <f t="shared" si="45"/>
        <v>97544880.543999985</v>
      </c>
      <c r="R62"/>
      <c r="AJ62" s="192">
        <v>42705</v>
      </c>
      <c r="AK62" s="119">
        <v>13455174.639</v>
      </c>
      <c r="AL62" s="119">
        <v>18560109.870000001</v>
      </c>
      <c r="AM62" s="35">
        <f t="shared" si="2"/>
        <v>-5104935.2310000006</v>
      </c>
      <c r="AN62" s="35">
        <f t="shared" si="33"/>
        <v>-4093947.0006666663</v>
      </c>
      <c r="AO62" s="35">
        <f t="shared" si="4"/>
        <v>-4318190.9339999994</v>
      </c>
      <c r="AP62" s="35">
        <f t="shared" si="10"/>
        <v>-4478439.3347272724</v>
      </c>
      <c r="AQ62" s="202">
        <f t="shared" ref="AQ62:AS62" si="51">SUM(AK57:AK62)</f>
        <v>74330531.981000006</v>
      </c>
      <c r="AR62" s="202">
        <f t="shared" si="51"/>
        <v>100239677.58499999</v>
      </c>
      <c r="AS62" s="202">
        <f t="shared" si="51"/>
        <v>-25909145.603999995</v>
      </c>
    </row>
    <row r="63" spans="2:45">
      <c r="B63" s="5">
        <v>2017</v>
      </c>
      <c r="C63" s="119">
        <v>11738727.563999999</v>
      </c>
      <c r="D63" s="119">
        <v>12643609.013</v>
      </c>
      <c r="E63" s="119">
        <v>15075608.163000001</v>
      </c>
      <c r="F63" s="119">
        <v>13420425.676999999</v>
      </c>
      <c r="G63" s="119">
        <v>14213768.006999999</v>
      </c>
      <c r="H63" s="119">
        <v>13671983.566</v>
      </c>
      <c r="I63" s="119">
        <v>13179496.037</v>
      </c>
      <c r="J63" s="119">
        <v>13916052.548</v>
      </c>
      <c r="K63" s="119">
        <v>12391566.74</v>
      </c>
      <c r="L63" s="119">
        <v>14672918.155999999</v>
      </c>
      <c r="M63" s="119">
        <v>14909379.879000001</v>
      </c>
      <c r="N63" s="119">
        <v>14661083.966</v>
      </c>
      <c r="O63" s="35">
        <f t="shared" si="47"/>
        <v>164494619.31600001</v>
      </c>
      <c r="P63" s="35">
        <f t="shared" si="48"/>
        <v>24382336.577</v>
      </c>
      <c r="Q63" s="35">
        <f t="shared" si="45"/>
        <v>107859670.57500002</v>
      </c>
      <c r="R63"/>
      <c r="AJ63" s="192">
        <v>42736</v>
      </c>
      <c r="AK63" s="119">
        <v>11738727.563999999</v>
      </c>
      <c r="AL63" s="119">
        <v>16090782.41</v>
      </c>
      <c r="AM63" s="35">
        <f t="shared" si="2"/>
        <v>-4352054.8460000008</v>
      </c>
      <c r="AN63" s="35">
        <f t="shared" si="33"/>
        <v>-4367289.3830000004</v>
      </c>
      <c r="AO63" s="35">
        <f t="shared" si="4"/>
        <v>-4236481.5453333333</v>
      </c>
      <c r="AP63" s="35">
        <f t="shared" si="10"/>
        <v>-4585577.8442727271</v>
      </c>
      <c r="AQ63" s="202">
        <f t="shared" ref="AQ63:AS63" si="52">SUM(AK58:AK63)</f>
        <v>75782966.612000003</v>
      </c>
      <c r="AR63" s="202">
        <f t="shared" si="52"/>
        <v>101201855.884</v>
      </c>
      <c r="AS63" s="202">
        <f t="shared" si="52"/>
        <v>-25418889.272</v>
      </c>
    </row>
    <row r="64" spans="2:45">
      <c r="B64" s="5">
        <v>2018</v>
      </c>
      <c r="C64" s="119">
        <v>13080096.762</v>
      </c>
      <c r="D64" s="119">
        <v>13827132.654999999</v>
      </c>
      <c r="E64" s="119">
        <v>16338253.918</v>
      </c>
      <c r="F64" s="119">
        <v>14530822.873</v>
      </c>
      <c r="G64" s="119">
        <v>15166648.044</v>
      </c>
      <c r="H64" s="119">
        <v>13657091.159</v>
      </c>
      <c r="I64" s="119">
        <v>14771360.698000001</v>
      </c>
      <c r="J64" s="119">
        <v>12926754.198999999</v>
      </c>
      <c r="K64" s="119">
        <v>15247368.846000001</v>
      </c>
      <c r="L64" s="119">
        <v>16590652.49</v>
      </c>
      <c r="M64" s="119">
        <v>16386878.392999999</v>
      </c>
      <c r="N64" s="119">
        <v>14645696.251</v>
      </c>
      <c r="O64" s="35">
        <f t="shared" si="47"/>
        <v>177168756.28799999</v>
      </c>
      <c r="P64" s="35">
        <f t="shared" si="48"/>
        <v>26907229.416999999</v>
      </c>
      <c r="Q64" s="35">
        <f t="shared" si="45"/>
        <v>114298160.308</v>
      </c>
      <c r="R64"/>
      <c r="AJ64" s="192">
        <v>42767</v>
      </c>
      <c r="AK64" s="119">
        <v>12643609.013</v>
      </c>
      <c r="AL64" s="119">
        <v>16266371.713</v>
      </c>
      <c r="AM64" s="35">
        <f t="shared" si="2"/>
        <v>-3622762.6999999993</v>
      </c>
      <c r="AN64" s="35">
        <f t="shared" si="33"/>
        <v>-4359917.5923333336</v>
      </c>
      <c r="AO64" s="35">
        <f t="shared" si="4"/>
        <v>-4087383.0951666664</v>
      </c>
      <c r="AP64" s="35">
        <f t="shared" si="10"/>
        <v>-4472314.2506363634</v>
      </c>
      <c r="AQ64" s="202">
        <f t="shared" ref="AQ64:AS64" si="53">SUM(AK59:AK64)</f>
        <v>76084455.295999989</v>
      </c>
      <c r="AR64" s="202">
        <f t="shared" si="53"/>
        <v>100608753.867</v>
      </c>
      <c r="AS64" s="202">
        <f t="shared" si="53"/>
        <v>-24524298.570999999</v>
      </c>
    </row>
    <row r="65" spans="2:45">
      <c r="B65" s="5">
        <v>2019</v>
      </c>
      <c r="C65" s="119">
        <v>13874826.012</v>
      </c>
      <c r="D65" s="119">
        <v>14323043.041999999</v>
      </c>
      <c r="E65" s="119">
        <v>16335862.397</v>
      </c>
      <c r="F65" s="119">
        <v>15340619.824999999</v>
      </c>
      <c r="G65" s="119">
        <v>16855105.096999999</v>
      </c>
      <c r="H65" s="119">
        <v>11634653.880999999</v>
      </c>
      <c r="I65" s="119">
        <v>15932004.723999999</v>
      </c>
      <c r="J65" s="119">
        <v>13222876.222999999</v>
      </c>
      <c r="K65" s="119">
        <v>15273579.960999999</v>
      </c>
      <c r="L65" s="119">
        <v>16410781.68</v>
      </c>
      <c r="M65" s="119">
        <v>16242650.391000001</v>
      </c>
      <c r="N65" s="119">
        <v>15386718.469000001</v>
      </c>
      <c r="O65" s="35">
        <f t="shared" si="47"/>
        <v>180832721.70199999</v>
      </c>
      <c r="P65" s="35">
        <f t="shared" si="48"/>
        <v>28197869.053999998</v>
      </c>
      <c r="Q65" s="35">
        <f t="shared" si="45"/>
        <v>117518991.20099999</v>
      </c>
      <c r="R65"/>
      <c r="AJ65" s="192">
        <v>42795</v>
      </c>
      <c r="AK65" s="119">
        <v>15075608.163000001</v>
      </c>
      <c r="AL65" s="119">
        <v>19443396.973999999</v>
      </c>
      <c r="AM65" s="35">
        <f t="shared" si="2"/>
        <v>-4367788.8109999988</v>
      </c>
      <c r="AN65" s="35">
        <f t="shared" si="33"/>
        <v>-4114202.1189999995</v>
      </c>
      <c r="AO65" s="35">
        <f t="shared" si="4"/>
        <v>-4104074.5598333329</v>
      </c>
      <c r="AP65" s="35">
        <f t="shared" si="10"/>
        <v>-4518225.4719090899</v>
      </c>
      <c r="AQ65" s="202">
        <f t="shared" ref="AQ65:AS65" si="54">SUM(AK60:AK65)</f>
        <v>79783286.436000004</v>
      </c>
      <c r="AR65" s="202">
        <f t="shared" si="54"/>
        <v>104407733.79499999</v>
      </c>
      <c r="AS65" s="202">
        <f t="shared" si="54"/>
        <v>-24624447.358999997</v>
      </c>
    </row>
    <row r="66" spans="2:45">
      <c r="B66" s="5">
        <v>2020</v>
      </c>
      <c r="C66" s="119">
        <v>14701346.982000001</v>
      </c>
      <c r="D66" s="119">
        <v>14608289.785</v>
      </c>
      <c r="E66" s="119">
        <v>13353075.963</v>
      </c>
      <c r="F66" s="119">
        <v>8978290.7589999996</v>
      </c>
      <c r="G66" s="119">
        <v>9957512.1809999999</v>
      </c>
      <c r="H66" s="119">
        <v>13460251.822000001</v>
      </c>
      <c r="I66" s="119">
        <v>14890653.468</v>
      </c>
      <c r="J66" s="119">
        <v>12456453.472999999</v>
      </c>
      <c r="K66" s="119">
        <v>15990797.705</v>
      </c>
      <c r="L66" s="119">
        <v>17315266.203000002</v>
      </c>
      <c r="M66" s="119">
        <v>16088682.231000001</v>
      </c>
      <c r="N66" s="119">
        <v>17837134.738000002</v>
      </c>
      <c r="O66" s="35">
        <f t="shared" si="47"/>
        <v>169637755.31000003</v>
      </c>
      <c r="P66" s="35">
        <f t="shared" si="48"/>
        <v>29309636.767000001</v>
      </c>
      <c r="Q66" s="35">
        <f t="shared" si="45"/>
        <v>102405874.43300001</v>
      </c>
      <c r="R66" s="16"/>
      <c r="S66" s="16"/>
      <c r="T66" s="16"/>
      <c r="AJ66" s="192">
        <v>42826</v>
      </c>
      <c r="AK66" s="119">
        <v>13420425.676999999</v>
      </c>
      <c r="AL66" s="119">
        <v>17863642.557999998</v>
      </c>
      <c r="AM66" s="35">
        <f t="shared" si="2"/>
        <v>-4443216.8809999991</v>
      </c>
      <c r="AN66" s="35">
        <f t="shared" si="33"/>
        <v>-4144589.4639999992</v>
      </c>
      <c r="AO66" s="35">
        <f t="shared" si="4"/>
        <v>-4255939.4234999986</v>
      </c>
      <c r="AP66" s="35">
        <f t="shared" si="10"/>
        <v>-4463270.0239999993</v>
      </c>
      <c r="AQ66" s="202">
        <f t="shared" ref="AQ66:AS66" si="55">SUM(AK61:AK66)</f>
        <v>79711773.078999996</v>
      </c>
      <c r="AR66" s="202">
        <f t="shared" si="55"/>
        <v>105247409.62</v>
      </c>
      <c r="AS66" s="202">
        <f t="shared" si="55"/>
        <v>-25535636.540999994</v>
      </c>
    </row>
    <row r="67" spans="2:45">
      <c r="B67" s="5">
        <v>2021</v>
      </c>
      <c r="C67" s="119">
        <v>15003935.219000001</v>
      </c>
      <c r="D67" s="119">
        <v>15952528.857999999</v>
      </c>
      <c r="E67" s="119">
        <v>18955706.114999998</v>
      </c>
      <c r="F67" s="119">
        <v>18756865.083000001</v>
      </c>
      <c r="G67" s="119">
        <v>16468343.399</v>
      </c>
      <c r="H67" s="119">
        <v>19740427.009</v>
      </c>
      <c r="I67" s="119">
        <v>16357698.211999999</v>
      </c>
      <c r="J67" s="119">
        <v>18860976.377999999</v>
      </c>
      <c r="K67" s="119">
        <v>20715563.079</v>
      </c>
      <c r="L67" s="119">
        <v>20713984.276999999</v>
      </c>
      <c r="M67" s="119">
        <v>21455111.986000001</v>
      </c>
      <c r="N67" s="119">
        <v>22233318.423</v>
      </c>
      <c r="O67" s="35">
        <f t="shared" si="47"/>
        <v>225214458.03800002</v>
      </c>
      <c r="P67" s="35">
        <f t="shared" si="48"/>
        <v>30956464.077</v>
      </c>
      <c r="Q67" s="35">
        <f t="shared" si="45"/>
        <v>140096480.273</v>
      </c>
      <c r="R67"/>
      <c r="AG67" s="35"/>
      <c r="AJ67" s="192">
        <v>42856</v>
      </c>
      <c r="AK67" s="119">
        <v>14213768.006999999</v>
      </c>
      <c r="AL67" s="119">
        <v>21342618.899999999</v>
      </c>
      <c r="AM67" s="35">
        <f t="shared" si="2"/>
        <v>-7128850.8929999992</v>
      </c>
      <c r="AN67" s="35">
        <f t="shared" si="33"/>
        <v>-5313285.5283333324</v>
      </c>
      <c r="AO67" s="35">
        <f t="shared" si="4"/>
        <v>-4836601.560333333</v>
      </c>
      <c r="AP67" s="35">
        <f t="shared" si="10"/>
        <v>-4529438.1577272713</v>
      </c>
      <c r="AQ67" s="202">
        <f t="shared" ref="AQ67:AS67" si="56">SUM(AK62:AK67)</f>
        <v>80547313.063000008</v>
      </c>
      <c r="AR67" s="202">
        <f t="shared" si="56"/>
        <v>109566922.42500001</v>
      </c>
      <c r="AS67" s="202">
        <f t="shared" si="56"/>
        <v>-29019609.361999996</v>
      </c>
    </row>
    <row r="68" spans="2:45">
      <c r="B68" s="5">
        <v>2022</v>
      </c>
      <c r="C68" s="119">
        <v>17553745.067000002</v>
      </c>
      <c r="D68" s="119">
        <v>19904331.120000001</v>
      </c>
      <c r="E68" s="119">
        <v>22609642.478</v>
      </c>
      <c r="F68" s="119">
        <v>23330991.125</v>
      </c>
      <c r="G68" s="119">
        <v>18931811.633000001</v>
      </c>
      <c r="H68" s="119">
        <v>23359482.375999998</v>
      </c>
      <c r="I68" s="119">
        <v>18536547.530999999</v>
      </c>
      <c r="J68" s="119">
        <v>21275849.662</v>
      </c>
      <c r="K68" s="119">
        <v>22596774.302000001</v>
      </c>
      <c r="L68" s="119">
        <v>21300785.131999999</v>
      </c>
      <c r="M68" s="119">
        <v>21871038.612</v>
      </c>
      <c r="N68" s="119">
        <v>22898748.625</v>
      </c>
      <c r="O68" s="35">
        <f t="shared" si="47"/>
        <v>254169747.66300002</v>
      </c>
      <c r="P68" s="35">
        <f t="shared" si="48"/>
        <v>37458076.187000006</v>
      </c>
      <c r="Q68" s="35">
        <f t="shared" si="45"/>
        <v>165502400.99200001</v>
      </c>
      <c r="R68"/>
      <c r="U68" s="191"/>
      <c r="AJ68" s="192">
        <v>42887</v>
      </c>
      <c r="AK68" s="119">
        <v>13671983.566</v>
      </c>
      <c r="AL68" s="119">
        <v>19570302.006999999</v>
      </c>
      <c r="AM68" s="35">
        <f t="shared" si="2"/>
        <v>-5898318.4409999996</v>
      </c>
      <c r="AN68" s="35">
        <f t="shared" si="33"/>
        <v>-5823462.0716666654</v>
      </c>
      <c r="AO68" s="35">
        <f t="shared" si="4"/>
        <v>-4968832.0953333331</v>
      </c>
      <c r="AP68" s="35">
        <f t="shared" si="10"/>
        <v>-4625438.818</v>
      </c>
      <c r="AQ68" s="202">
        <f t="shared" ref="AQ68:AS68" si="57">SUM(AK63:AK68)</f>
        <v>80764121.99000001</v>
      </c>
      <c r="AR68" s="202">
        <f t="shared" si="57"/>
        <v>110577114.56200001</v>
      </c>
      <c r="AS68" s="202">
        <f t="shared" si="57"/>
        <v>-29812992.571999997</v>
      </c>
    </row>
    <row r="69" spans="2:45">
      <c r="B69" s="5">
        <v>2023</v>
      </c>
      <c r="C69" s="119">
        <v>19311429.910999998</v>
      </c>
      <c r="D69" s="119">
        <v>18559188.934</v>
      </c>
      <c r="E69" s="119">
        <v>23547898.908</v>
      </c>
      <c r="F69" s="119">
        <v>19244843.782000002</v>
      </c>
      <c r="G69" s="119">
        <v>21620503.743000001</v>
      </c>
      <c r="H69" s="119">
        <v>20761746.772</v>
      </c>
      <c r="I69" s="119">
        <v>19772004.622000001</v>
      </c>
      <c r="J69" s="119">
        <v>21544309.355</v>
      </c>
      <c r="K69" s="119">
        <v>22400263.359000001</v>
      </c>
      <c r="L69" s="119">
        <v>22783234.294</v>
      </c>
      <c r="M69" s="119">
        <v>22942592.048999999</v>
      </c>
      <c r="N69" s="119">
        <v>22952764.193</v>
      </c>
      <c r="O69" s="35">
        <f t="shared" si="47"/>
        <v>255440779.92199996</v>
      </c>
      <c r="P69" s="35">
        <f t="shared" si="48"/>
        <v>37870618.844999999</v>
      </c>
      <c r="Q69" s="35">
        <f t="shared" si="45"/>
        <v>164361926.02699998</v>
      </c>
      <c r="R69"/>
      <c r="U69" s="191"/>
      <c r="AJ69" s="192">
        <v>42917</v>
      </c>
      <c r="AK69" s="119">
        <v>13179496.037</v>
      </c>
      <c r="AL69" s="119">
        <v>21886375.191</v>
      </c>
      <c r="AM69" s="35">
        <f t="shared" si="2"/>
        <v>-8706879.1539999992</v>
      </c>
      <c r="AN69" s="35">
        <f t="shared" si="33"/>
        <v>-7244682.8293333324</v>
      </c>
      <c r="AO69" s="35">
        <f t="shared" si="4"/>
        <v>-5694636.1466666656</v>
      </c>
      <c r="AP69" s="35">
        <f t="shared" si="10"/>
        <v>-5006304.7955454541</v>
      </c>
      <c r="AQ69" s="202">
        <f t="shared" ref="AQ69:AS69" si="58">SUM(AK64:AK69)</f>
        <v>82204890.463</v>
      </c>
      <c r="AR69" s="202">
        <f t="shared" si="58"/>
        <v>116372707.34299999</v>
      </c>
      <c r="AS69" s="202">
        <f t="shared" si="58"/>
        <v>-34167816.879999995</v>
      </c>
    </row>
    <row r="70" spans="2:45">
      <c r="B70" s="5">
        <v>2024</v>
      </c>
      <c r="C70" s="119">
        <v>19996007.98</v>
      </c>
      <c r="D70" s="119">
        <v>21081962.521000002</v>
      </c>
      <c r="E70" s="119">
        <v>22570922</v>
      </c>
      <c r="F70" s="119">
        <v>19271000</v>
      </c>
      <c r="G70" s="119">
        <v>24075000</v>
      </c>
      <c r="H70" s="119">
        <v>18569000</v>
      </c>
      <c r="I70" s="119">
        <v>22500004.622000001</v>
      </c>
      <c r="J70" s="119">
        <v>22063004.622000001</v>
      </c>
      <c r="K70" s="119">
        <v>22000000</v>
      </c>
      <c r="L70" s="119">
        <v>23600000</v>
      </c>
      <c r="M70" s="119">
        <v>22291000</v>
      </c>
      <c r="N70" s="119">
        <v>23500000</v>
      </c>
      <c r="O70" s="35">
        <f>SUM(C70:N70)</f>
        <v>261517901.745</v>
      </c>
      <c r="P70" s="35">
        <f t="shared" si="48"/>
        <v>41077970.501000002</v>
      </c>
      <c r="Q70" s="35">
        <f>SUM(C70:J70)</f>
        <v>170126901.745</v>
      </c>
      <c r="R70"/>
      <c r="U70" s="191"/>
      <c r="AJ70" s="192">
        <v>42948</v>
      </c>
      <c r="AK70" s="119">
        <v>13916052.548</v>
      </c>
      <c r="AL70" s="119">
        <v>19473137.026000001</v>
      </c>
      <c r="AM70" s="35">
        <f t="shared" si="2"/>
        <v>-5557084.4780000001</v>
      </c>
      <c r="AN70" s="35">
        <f t="shared" si="33"/>
        <v>-6720760.6909999996</v>
      </c>
      <c r="AO70" s="35">
        <f t="shared" si="4"/>
        <v>-6017023.1096666651</v>
      </c>
      <c r="AP70" s="35">
        <f t="shared" si="10"/>
        <v>-5123527.0187272718</v>
      </c>
      <c r="AQ70" s="202">
        <f t="shared" ref="AQ70:AS70" si="59">SUM(AK65:AK70)</f>
        <v>83477333.997999996</v>
      </c>
      <c r="AR70" s="202">
        <f t="shared" si="59"/>
        <v>119579472.65599999</v>
      </c>
      <c r="AS70" s="202">
        <f t="shared" si="59"/>
        <v>-36102138.657999992</v>
      </c>
    </row>
    <row r="71" spans="2:45">
      <c r="B71" s="5">
        <v>2025</v>
      </c>
      <c r="C71" s="119">
        <v>21164000</v>
      </c>
      <c r="D71" s="119">
        <v>20776000</v>
      </c>
      <c r="E71" s="119">
        <v>23385000</v>
      </c>
      <c r="F71" s="119">
        <v>20900000</v>
      </c>
      <c r="G71" s="119">
        <v>24800000</v>
      </c>
      <c r="H71" s="119">
        <v>20537000</v>
      </c>
      <c r="I71" s="119">
        <v>24952000</v>
      </c>
      <c r="J71" s="119">
        <v>21795000</v>
      </c>
      <c r="K71" s="119">
        <v>22607000</v>
      </c>
      <c r="L71" s="119">
        <v>24001000</v>
      </c>
      <c r="M71" s="119">
        <v>22536000</v>
      </c>
      <c r="N71"/>
      <c r="O71"/>
      <c r="P71" s="35">
        <f t="shared" si="48"/>
        <v>41940000</v>
      </c>
      <c r="Q71" s="35">
        <f>SUM(C71:J71)</f>
        <v>178309000</v>
      </c>
      <c r="R71"/>
      <c r="U71" s="191"/>
      <c r="AJ71" s="192">
        <v>42979</v>
      </c>
      <c r="AK71" s="119">
        <v>12391566.74</v>
      </c>
      <c r="AL71" s="119">
        <v>20792641.510000002</v>
      </c>
      <c r="AM71" s="35">
        <f t="shared" si="2"/>
        <v>-8401074.7700000014</v>
      </c>
      <c r="AN71" s="35">
        <f t="shared" si="33"/>
        <v>-7555012.8006666675</v>
      </c>
      <c r="AO71" s="35">
        <f t="shared" si="4"/>
        <v>-6689237.4361666664</v>
      </c>
      <c r="AP71" s="35">
        <f t="shared" si="10"/>
        <v>-5566167.6615454545</v>
      </c>
      <c r="AQ71" s="202">
        <f t="shared" ref="AQ71:AS71" si="60">SUM(AK66:AK71)</f>
        <v>80793292.575000003</v>
      </c>
      <c r="AR71" s="202">
        <f t="shared" si="60"/>
        <v>120928717.19199999</v>
      </c>
      <c r="AS71" s="202">
        <f t="shared" si="60"/>
        <v>-40135424.616999999</v>
      </c>
    </row>
    <row r="72" spans="2:45">
      <c r="B72"/>
      <c r="C72"/>
      <c r="D72"/>
      <c r="E72"/>
      <c r="F72"/>
      <c r="G72"/>
      <c r="H72"/>
      <c r="I72"/>
      <c r="L72"/>
      <c r="M72"/>
      <c r="N72"/>
      <c r="O72"/>
      <c r="P72"/>
      <c r="Q72"/>
      <c r="R72"/>
      <c r="U72" s="191"/>
      <c r="AJ72" s="192">
        <v>43009</v>
      </c>
      <c r="AK72" s="119">
        <v>14672918.155999999</v>
      </c>
      <c r="AL72" s="119">
        <v>21653372.885000002</v>
      </c>
      <c r="AM72" s="35">
        <f t="shared" si="2"/>
        <v>-6980454.7290000021</v>
      </c>
      <c r="AN72" s="35">
        <f t="shared" si="33"/>
        <v>-6979537.9923333349</v>
      </c>
      <c r="AO72" s="35">
        <f t="shared" si="4"/>
        <v>-7112110.4108333336</v>
      </c>
      <c r="AP72" s="35">
        <f t="shared" si="10"/>
        <v>-5869401.9030909091</v>
      </c>
      <c r="AQ72" s="202">
        <f t="shared" ref="AQ72:AS72" si="61">SUM(AK67:AK72)</f>
        <v>82045785.054000005</v>
      </c>
      <c r="AR72" s="202">
        <f t="shared" si="61"/>
        <v>124718447.51900001</v>
      </c>
      <c r="AS72" s="202">
        <f t="shared" si="61"/>
        <v>-42672662.465000004</v>
      </c>
    </row>
    <row r="73" spans="2:45">
      <c r="B73"/>
      <c r="C73"/>
      <c r="D73"/>
      <c r="E73"/>
      <c r="F73"/>
      <c r="G73"/>
      <c r="H73"/>
      <c r="I73"/>
      <c r="J73"/>
      <c r="K73"/>
      <c r="L73"/>
      <c r="M73"/>
      <c r="N73"/>
      <c r="O73"/>
      <c r="P73"/>
      <c r="Q73"/>
      <c r="R73"/>
      <c r="U73" s="191"/>
      <c r="AJ73" s="192">
        <v>43040</v>
      </c>
      <c r="AK73" s="119">
        <v>14909379.879000001</v>
      </c>
      <c r="AL73" s="119">
        <v>20984733.452</v>
      </c>
      <c r="AM73" s="35">
        <f t="shared" si="2"/>
        <v>-6075353.5729999989</v>
      </c>
      <c r="AN73" s="35">
        <f t="shared" si="33"/>
        <v>-7152294.3573333351</v>
      </c>
      <c r="AO73" s="35">
        <f t="shared" si="4"/>
        <v>-6936527.5241666669</v>
      </c>
      <c r="AP73" s="35">
        <f t="shared" si="10"/>
        <v>-5957621.7523636362</v>
      </c>
      <c r="AQ73" s="202">
        <f t="shared" ref="AQ73:AS73" si="62">SUM(AK68:AK73)</f>
        <v>82741396.925999999</v>
      </c>
      <c r="AR73" s="202">
        <f t="shared" si="62"/>
        <v>124360562.07100001</v>
      </c>
      <c r="AS73" s="202">
        <f t="shared" si="62"/>
        <v>-41619165.145000003</v>
      </c>
    </row>
    <row r="74" spans="2:45">
      <c r="C74"/>
      <c r="D74"/>
      <c r="E74"/>
      <c r="F74"/>
      <c r="G74"/>
      <c r="H74"/>
      <c r="I74"/>
      <c r="J74"/>
      <c r="K74"/>
      <c r="L74"/>
      <c r="M74"/>
      <c r="N74"/>
      <c r="O74"/>
      <c r="P74"/>
      <c r="Q74"/>
      <c r="U74" s="191"/>
      <c r="AJ74" s="192">
        <v>43070</v>
      </c>
      <c r="AK74" s="119">
        <v>14661083.966</v>
      </c>
      <c r="AL74" s="119">
        <v>23347753.285999998</v>
      </c>
      <c r="AM74" s="35">
        <f t="shared" si="2"/>
        <v>-8686669.3199999984</v>
      </c>
      <c r="AN74" s="35">
        <f t="shared" si="33"/>
        <v>-7247492.5406666668</v>
      </c>
      <c r="AO74" s="35">
        <f t="shared" si="4"/>
        <v>-7401252.6706666676</v>
      </c>
      <c r="AP74" s="35">
        <f t="shared" si="10"/>
        <v>-6351677.6136363633</v>
      </c>
      <c r="AQ74" s="202">
        <f t="shared" ref="AQ74:AS74" si="63">SUM(AK69:AK74)</f>
        <v>83730497.32600002</v>
      </c>
      <c r="AR74" s="202">
        <f t="shared" si="63"/>
        <v>128138013.35000001</v>
      </c>
      <c r="AS74" s="202">
        <f t="shared" si="63"/>
        <v>-44407516.024000004</v>
      </c>
    </row>
    <row r="75" spans="2:45">
      <c r="B75" s="28"/>
      <c r="C75"/>
      <c r="D75"/>
      <c r="E75"/>
      <c r="F75"/>
      <c r="G75"/>
      <c r="H75"/>
      <c r="I75"/>
      <c r="J75"/>
      <c r="K75"/>
      <c r="L75"/>
      <c r="M75"/>
      <c r="N75"/>
      <c r="O75"/>
      <c r="P75"/>
      <c r="Q75"/>
      <c r="U75" s="191"/>
      <c r="AJ75" s="192">
        <v>43101</v>
      </c>
      <c r="AK75" s="119">
        <v>13080096.762</v>
      </c>
      <c r="AL75" s="119">
        <v>22177186.456999999</v>
      </c>
      <c r="AM75" s="35">
        <f t="shared" si="2"/>
        <v>-9097089.6949999984</v>
      </c>
      <c r="AN75" s="35">
        <f t="shared" si="33"/>
        <v>-7953037.5293333316</v>
      </c>
      <c r="AO75" s="35">
        <f t="shared" si="4"/>
        <v>-7466287.7608333342</v>
      </c>
      <c r="AP75" s="35">
        <f t="shared" si="10"/>
        <v>-6849343.7040909082</v>
      </c>
      <c r="AQ75" s="202">
        <f t="shared" ref="AQ75:AS75" si="64">SUM(AK70:AK75)</f>
        <v>83631098.050999999</v>
      </c>
      <c r="AR75" s="202">
        <f t="shared" si="64"/>
        <v>128428824.616</v>
      </c>
      <c r="AS75" s="202">
        <f t="shared" si="64"/>
        <v>-44797726.565000005</v>
      </c>
    </row>
    <row r="76" spans="2:45">
      <c r="B76" s="28" t="s">
        <v>2180</v>
      </c>
      <c r="C76" s="6" t="s">
        <v>193</v>
      </c>
      <c r="D76" s="6" t="s">
        <v>214</v>
      </c>
      <c r="E76" s="6" t="s">
        <v>215</v>
      </c>
      <c r="F76" s="6" t="s">
        <v>216</v>
      </c>
      <c r="G76" s="6" t="s">
        <v>217</v>
      </c>
      <c r="H76" s="6" t="s">
        <v>218</v>
      </c>
      <c r="I76" s="6" t="s">
        <v>219</v>
      </c>
      <c r="J76" s="6" t="s">
        <v>188</v>
      </c>
      <c r="K76" s="6" t="s">
        <v>189</v>
      </c>
      <c r="L76" s="6" t="s">
        <v>190</v>
      </c>
      <c r="M76" s="6" t="s">
        <v>191</v>
      </c>
      <c r="N76" s="6" t="s">
        <v>192</v>
      </c>
      <c r="O76" s="6" t="s">
        <v>2003</v>
      </c>
      <c r="P76" s="6" t="s">
        <v>2663</v>
      </c>
      <c r="Q76" s="6" t="s">
        <v>2232</v>
      </c>
      <c r="U76" s="191"/>
      <c r="AJ76" s="192">
        <v>43132</v>
      </c>
      <c r="AK76" s="119">
        <v>13827132.654999999</v>
      </c>
      <c r="AL76" s="119">
        <v>19877242.640999999</v>
      </c>
      <c r="AM76" s="35">
        <f t="shared" si="2"/>
        <v>-6050109.9859999996</v>
      </c>
      <c r="AN76" s="35">
        <f t="shared" si="33"/>
        <v>-7944623.0003333315</v>
      </c>
      <c r="AO76" s="35">
        <f t="shared" si="4"/>
        <v>-7548458.6788333347</v>
      </c>
      <c r="AP76" s="35">
        <f t="shared" si="10"/>
        <v>-7002281.9927272731</v>
      </c>
      <c r="AQ76" s="202">
        <f t="shared" ref="AQ76:AS76" si="65">SUM(AK71:AK76)</f>
        <v>83542178.157999992</v>
      </c>
      <c r="AR76" s="202">
        <f t="shared" si="65"/>
        <v>128832930.23100001</v>
      </c>
      <c r="AS76" s="202">
        <f t="shared" si="65"/>
        <v>-45290752.073000006</v>
      </c>
    </row>
    <row r="77" spans="2:45">
      <c r="B77" s="5">
        <v>2013</v>
      </c>
      <c r="C77" s="119">
        <v>19564482.491</v>
      </c>
      <c r="D77" s="119">
        <v>20345696.27</v>
      </c>
      <c r="E77" s="119">
        <v>21322812</v>
      </c>
      <c r="F77" s="119">
        <v>23688344.804000001</v>
      </c>
      <c r="G77" s="119">
        <v>23838797.456</v>
      </c>
      <c r="H77" s="119">
        <v>21694291.366</v>
      </c>
      <c r="I77" s="119">
        <v>23981807.873</v>
      </c>
      <c r="J77" s="119">
        <v>19104383.074999999</v>
      </c>
      <c r="K77" s="119">
        <v>21328134.401999999</v>
      </c>
      <c r="L77" s="119">
        <v>20443785.390999999</v>
      </c>
      <c r="M77" s="119">
        <v>21916511.486000001</v>
      </c>
      <c r="N77" s="119">
        <v>23593756.388</v>
      </c>
      <c r="O77" s="35">
        <f>SUM(C77:N77)</f>
        <v>260822803.002</v>
      </c>
      <c r="P77" s="35">
        <f>SUM(C77:D77)</f>
        <v>39910178.761</v>
      </c>
      <c r="Q77" s="35">
        <f t="shared" ref="Q77:Q87" si="66">SUM(C77:J77)</f>
        <v>173540615.33499998</v>
      </c>
      <c r="U77" s="191"/>
      <c r="AJ77" s="192">
        <v>43160</v>
      </c>
      <c r="AK77" s="119">
        <v>16338253.918</v>
      </c>
      <c r="AL77" s="119">
        <v>22262238.298</v>
      </c>
      <c r="AM77" s="35">
        <f t="shared" si="2"/>
        <v>-5923984.3800000008</v>
      </c>
      <c r="AN77" s="35">
        <f t="shared" si="33"/>
        <v>-7023728.020333332</v>
      </c>
      <c r="AO77" s="35">
        <f t="shared" si="4"/>
        <v>-7135610.2805000013</v>
      </c>
      <c r="AP77" s="35">
        <f t="shared" si="10"/>
        <v>-7136897.2199090905</v>
      </c>
      <c r="AQ77" s="202">
        <f t="shared" ref="AQ77:AS77" si="67">SUM(AK72:AK77)</f>
        <v>87488865.335999995</v>
      </c>
      <c r="AR77" s="202">
        <f t="shared" si="67"/>
        <v>130302527.01899999</v>
      </c>
      <c r="AS77" s="202">
        <f t="shared" si="67"/>
        <v>-42813661.683000006</v>
      </c>
    </row>
    <row r="78" spans="2:45">
      <c r="B78" s="5">
        <v>2014</v>
      </c>
      <c r="C78" s="119">
        <v>20139261.173</v>
      </c>
      <c r="D78" s="119">
        <v>18829030.616</v>
      </c>
      <c r="E78" s="119">
        <v>21284960.607000001</v>
      </c>
      <c r="F78" s="119">
        <v>21425915.484999999</v>
      </c>
      <c r="G78" s="119">
        <v>21480370.943</v>
      </c>
      <c r="H78" s="119">
        <v>21554236.245999999</v>
      </c>
      <c r="I78" s="119">
        <v>20769697.657000002</v>
      </c>
      <c r="J78" s="119">
        <v>20282406.289000001</v>
      </c>
      <c r="K78" s="119">
        <v>21463952.723999999</v>
      </c>
      <c r="L78" s="119">
        <v>20051056.649999999</v>
      </c>
      <c r="M78" s="119">
        <v>21707150.206999999</v>
      </c>
      <c r="N78" s="119">
        <v>22154390.607999999</v>
      </c>
      <c r="O78" s="35">
        <f t="shared" ref="O78:O87" si="68">SUM(C78:N78)</f>
        <v>251142429.20500004</v>
      </c>
      <c r="P78" s="35">
        <f t="shared" ref="P78:P89" si="69">SUM(C78:D78)</f>
        <v>38968291.789000005</v>
      </c>
      <c r="Q78" s="35">
        <f t="shared" si="66"/>
        <v>165765879.01600003</v>
      </c>
      <c r="R78"/>
      <c r="U78" s="191"/>
      <c r="AJ78" s="192">
        <v>43191</v>
      </c>
      <c r="AK78" s="119">
        <v>14530822.873</v>
      </c>
      <c r="AL78" s="119">
        <v>21203475.43</v>
      </c>
      <c r="AM78" s="35">
        <f t="shared" si="2"/>
        <v>-6672652.557</v>
      </c>
      <c r="AN78" s="35">
        <f t="shared" si="33"/>
        <v>-6215582.3076666668</v>
      </c>
      <c r="AO78" s="35">
        <f t="shared" si="4"/>
        <v>-7084309.9184999987</v>
      </c>
      <c r="AP78" s="35">
        <f t="shared" si="10"/>
        <v>-7095424.6439090911</v>
      </c>
      <c r="AQ78" s="202">
        <f t="shared" ref="AQ78:AS78" si="70">SUM(AK73:AK78)</f>
        <v>87346770.053000003</v>
      </c>
      <c r="AR78" s="202">
        <f t="shared" si="70"/>
        <v>129852629.56400001</v>
      </c>
      <c r="AS78" s="202">
        <f t="shared" si="70"/>
        <v>-42505859.510999992</v>
      </c>
    </row>
    <row r="79" spans="2:45">
      <c r="B79" s="5">
        <v>2015</v>
      </c>
      <c r="C79" s="119">
        <v>17055167.311999999</v>
      </c>
      <c r="D79" s="119">
        <v>17781871.289999999</v>
      </c>
      <c r="E79" s="119">
        <v>19529300.806000002</v>
      </c>
      <c r="F79" s="119">
        <v>18760215.905999999</v>
      </c>
      <c r="G79" s="119">
        <v>18319537.272999998</v>
      </c>
      <c r="H79" s="119">
        <v>18734960.923999999</v>
      </c>
      <c r="I79" s="119">
        <v>18976962.901999999</v>
      </c>
      <c r="J79" s="119">
        <v>16420827.881999999</v>
      </c>
      <c r="K79" s="119">
        <v>15912472.710999999</v>
      </c>
      <c r="L79" s="119">
        <v>17372152.875999998</v>
      </c>
      <c r="M79" s="119">
        <v>16256783.239</v>
      </c>
      <c r="N79" s="119">
        <v>18498958.333999999</v>
      </c>
      <c r="O79" s="35">
        <f t="shared" si="68"/>
        <v>213619211.45499995</v>
      </c>
      <c r="P79" s="35">
        <f t="shared" si="69"/>
        <v>34837038.601999998</v>
      </c>
      <c r="Q79" s="35">
        <f t="shared" si="66"/>
        <v>145578844.29499999</v>
      </c>
      <c r="R79"/>
      <c r="U79" s="191"/>
      <c r="AJ79" s="192">
        <v>43221</v>
      </c>
      <c r="AK79" s="119">
        <v>15166648.044</v>
      </c>
      <c r="AL79" s="119">
        <v>23190666.032000002</v>
      </c>
      <c r="AM79" s="35">
        <f t="shared" si="2"/>
        <v>-8024017.9880000018</v>
      </c>
      <c r="AN79" s="35">
        <f t="shared" si="33"/>
        <v>-6873551.6416666685</v>
      </c>
      <c r="AO79" s="35">
        <f t="shared" si="4"/>
        <v>-7409087.3209999995</v>
      </c>
      <c r="AP79" s="35">
        <f t="shared" si="10"/>
        <v>-7288670.0572727285</v>
      </c>
      <c r="AQ79" s="202">
        <f t="shared" ref="AQ79:AS79" si="71">SUM(AK74:AK79)</f>
        <v>87604038.217999995</v>
      </c>
      <c r="AR79" s="202">
        <f t="shared" si="71"/>
        <v>132058562.14400002</v>
      </c>
      <c r="AS79" s="202">
        <f t="shared" si="71"/>
        <v>-44454523.925999999</v>
      </c>
    </row>
    <row r="80" spans="2:45">
      <c r="B80" s="5">
        <v>2016</v>
      </c>
      <c r="C80" s="119">
        <v>13635978.706</v>
      </c>
      <c r="D80" s="119">
        <v>16112878.421</v>
      </c>
      <c r="E80" s="119">
        <v>18252854.116999999</v>
      </c>
      <c r="F80" s="119">
        <v>16396255.049000001</v>
      </c>
      <c r="G80" s="119">
        <v>17684751.760000002</v>
      </c>
      <c r="H80" s="119">
        <v>19866846.221000001</v>
      </c>
      <c r="I80" s="119">
        <v>15128604.111</v>
      </c>
      <c r="J80" s="119">
        <v>16859473.73</v>
      </c>
      <c r="K80" s="119">
        <v>15644417.046</v>
      </c>
      <c r="L80" s="119">
        <v>17023966.732999999</v>
      </c>
      <c r="M80" s="119">
        <v>17023106.094999999</v>
      </c>
      <c r="N80" s="119">
        <v>18560109.870000001</v>
      </c>
      <c r="O80" s="35">
        <f t="shared" si="68"/>
        <v>202189241.85900003</v>
      </c>
      <c r="P80" s="35">
        <f t="shared" si="69"/>
        <v>29748857.127</v>
      </c>
      <c r="Q80" s="35">
        <f t="shared" si="66"/>
        <v>133937642.11500001</v>
      </c>
      <c r="R80"/>
      <c r="U80" s="191"/>
      <c r="AJ80" s="192">
        <v>43252</v>
      </c>
      <c r="AK80" s="119">
        <v>13657091.159</v>
      </c>
      <c r="AL80" s="119">
        <v>19542776.715999998</v>
      </c>
      <c r="AM80" s="35">
        <f t="shared" ref="AM80:AM143" si="72">AK80-AL80</f>
        <v>-5885685.5569999982</v>
      </c>
      <c r="AN80" s="35">
        <f t="shared" ref="AN80:AN111" si="73">AVERAGE(AM78:AM80)</f>
        <v>-6860785.367333333</v>
      </c>
      <c r="AO80" s="35">
        <f t="shared" si="4"/>
        <v>-6942256.6938333325</v>
      </c>
      <c r="AP80" s="35">
        <f t="shared" si="10"/>
        <v>-7032197.9120909097</v>
      </c>
      <c r="AQ80" s="202">
        <f t="shared" ref="AQ80:AS80" si="74">SUM(AK75:AK80)</f>
        <v>86600045.410999998</v>
      </c>
      <c r="AR80" s="202">
        <f t="shared" si="74"/>
        <v>128253585.574</v>
      </c>
      <c r="AS80" s="202">
        <f t="shared" si="74"/>
        <v>-41653540.162999995</v>
      </c>
    </row>
    <row r="81" spans="2:45">
      <c r="B81" s="5">
        <v>2017</v>
      </c>
      <c r="C81" s="119">
        <v>16090782.41</v>
      </c>
      <c r="D81" s="119">
        <v>16266371.713</v>
      </c>
      <c r="E81" s="119">
        <v>19443396.973999999</v>
      </c>
      <c r="F81" s="119">
        <v>17863642.557999998</v>
      </c>
      <c r="G81" s="119">
        <v>21342618.899999999</v>
      </c>
      <c r="H81" s="119">
        <v>19570302.006999999</v>
      </c>
      <c r="I81" s="119">
        <v>21886375.191</v>
      </c>
      <c r="J81" s="119">
        <v>19473137.026000001</v>
      </c>
      <c r="K81" s="119">
        <v>20792641.510000002</v>
      </c>
      <c r="L81" s="119">
        <v>21653372.885000002</v>
      </c>
      <c r="M81" s="119">
        <v>20984733.452</v>
      </c>
      <c r="N81" s="119">
        <v>23347753.285999998</v>
      </c>
      <c r="O81" s="35">
        <f t="shared" si="68"/>
        <v>238715127.912</v>
      </c>
      <c r="P81" s="35">
        <f t="shared" si="69"/>
        <v>32357154.123</v>
      </c>
      <c r="Q81" s="35">
        <f t="shared" si="66"/>
        <v>151936626.77900001</v>
      </c>
      <c r="R81"/>
      <c r="U81" s="191"/>
      <c r="AJ81" s="192">
        <v>43282</v>
      </c>
      <c r="AK81" s="119">
        <v>14771360.698000001</v>
      </c>
      <c r="AL81" s="119">
        <v>20957948.646000002</v>
      </c>
      <c r="AM81" s="35">
        <f t="shared" si="72"/>
        <v>-6186587.9480000008</v>
      </c>
      <c r="AN81" s="35">
        <f t="shared" si="73"/>
        <v>-6698763.8310000002</v>
      </c>
      <c r="AO81" s="35">
        <f t="shared" si="4"/>
        <v>-6457173.0693333335</v>
      </c>
      <c r="AP81" s="35">
        <f t="shared" si="10"/>
        <v>-7089425.5002727276</v>
      </c>
      <c r="AQ81" s="202">
        <f t="shared" ref="AQ81:AS81" si="75">SUM(AK76:AK81)</f>
        <v>88291309.346999988</v>
      </c>
      <c r="AR81" s="202">
        <f t="shared" si="75"/>
        <v>127034347.76299998</v>
      </c>
      <c r="AS81" s="202">
        <f t="shared" si="75"/>
        <v>-38743038.416000001</v>
      </c>
    </row>
    <row r="82" spans="2:45">
      <c r="B82" s="5">
        <v>2018</v>
      </c>
      <c r="C82" s="119">
        <v>22177186.456999999</v>
      </c>
      <c r="D82" s="119">
        <v>19877242.640999999</v>
      </c>
      <c r="E82" s="119">
        <v>22262238.298</v>
      </c>
      <c r="F82" s="119">
        <v>21203475.43</v>
      </c>
      <c r="G82" s="119">
        <v>23190666.032000002</v>
      </c>
      <c r="H82" s="119">
        <v>19542776.715999998</v>
      </c>
      <c r="I82" s="119">
        <v>20957948.646000002</v>
      </c>
      <c r="J82" s="119">
        <v>15566872.960000001</v>
      </c>
      <c r="K82" s="119">
        <v>16931336.456</v>
      </c>
      <c r="L82" s="119">
        <v>16402671.366</v>
      </c>
      <c r="M82" s="119">
        <v>16295393.465</v>
      </c>
      <c r="N82" s="119">
        <v>16744674.177999999</v>
      </c>
      <c r="O82" s="35">
        <f t="shared" si="68"/>
        <v>231152482.64500001</v>
      </c>
      <c r="P82" s="35">
        <f t="shared" si="69"/>
        <v>42054429.097999997</v>
      </c>
      <c r="Q82" s="35">
        <f t="shared" si="66"/>
        <v>164778407.18000001</v>
      </c>
      <c r="R82"/>
      <c r="U82" s="191"/>
      <c r="AJ82" s="192">
        <v>43313</v>
      </c>
      <c r="AK82" s="119">
        <v>12926754.198999999</v>
      </c>
      <c r="AL82" s="119">
        <v>15566872.960000001</v>
      </c>
      <c r="AM82" s="35">
        <f t="shared" si="72"/>
        <v>-2640118.7610000018</v>
      </c>
      <c r="AN82" s="35">
        <f t="shared" si="73"/>
        <v>-4904130.7553333333</v>
      </c>
      <c r="AO82" s="35">
        <f t="shared" si="4"/>
        <v>-5888841.1984999999</v>
      </c>
      <c r="AP82" s="35">
        <f t="shared" si="10"/>
        <v>-6565702.2267272742</v>
      </c>
      <c r="AQ82" s="202">
        <f t="shared" ref="AQ82:AS82" si="76">SUM(AK77:AK82)</f>
        <v>87390930.891000003</v>
      </c>
      <c r="AR82" s="202">
        <f t="shared" si="76"/>
        <v>122723978.08200002</v>
      </c>
      <c r="AS82" s="202">
        <f t="shared" si="76"/>
        <v>-35333047.191</v>
      </c>
    </row>
    <row r="83" spans="2:45">
      <c r="B83" s="5">
        <v>2019</v>
      </c>
      <c r="C83" s="119">
        <v>16164883.59</v>
      </c>
      <c r="D83" s="119">
        <v>16056513.586999999</v>
      </c>
      <c r="E83" s="119">
        <v>18250476.309</v>
      </c>
      <c r="F83" s="119">
        <v>18073147.789000001</v>
      </c>
      <c r="G83" s="119">
        <v>18542348.011</v>
      </c>
      <c r="H83" s="119">
        <v>15064477.41</v>
      </c>
      <c r="I83" s="119">
        <v>19229147.295000002</v>
      </c>
      <c r="J83" s="119">
        <v>15563708.062999999</v>
      </c>
      <c r="K83" s="119">
        <v>16940637.458000001</v>
      </c>
      <c r="L83" s="119">
        <v>18176463.447000001</v>
      </c>
      <c r="M83" s="119">
        <v>18228385.105</v>
      </c>
      <c r="N83" s="119">
        <v>20055014.488000002</v>
      </c>
      <c r="O83" s="35">
        <f t="shared" si="68"/>
        <v>210345202.55200002</v>
      </c>
      <c r="P83" s="35">
        <f t="shared" si="69"/>
        <v>32221397.177000001</v>
      </c>
      <c r="Q83" s="35">
        <f t="shared" si="66"/>
        <v>136944702.05400002</v>
      </c>
      <c r="R83"/>
      <c r="U83" s="191"/>
      <c r="AJ83" s="192">
        <v>43344</v>
      </c>
      <c r="AK83" s="119">
        <v>15247368.846000001</v>
      </c>
      <c r="AL83" s="119">
        <v>16931336.456</v>
      </c>
      <c r="AM83" s="35">
        <f t="shared" si="72"/>
        <v>-1683967.6099999994</v>
      </c>
      <c r="AN83" s="35">
        <f t="shared" si="73"/>
        <v>-3503558.106333334</v>
      </c>
      <c r="AO83" s="35">
        <f t="shared" si="4"/>
        <v>-5182171.736833333</v>
      </c>
      <c r="AP83" s="35">
        <f t="shared" si="10"/>
        <v>-6084203.3977272725</v>
      </c>
      <c r="AQ83" s="202">
        <f t="shared" ref="AQ83:AS83" si="77">SUM(AK78:AK83)</f>
        <v>86300045.818999991</v>
      </c>
      <c r="AR83" s="202">
        <f t="shared" si="77"/>
        <v>117393076.24000001</v>
      </c>
      <c r="AS83" s="202">
        <f t="shared" si="77"/>
        <v>-31093030.420999996</v>
      </c>
    </row>
    <row r="84" spans="2:45">
      <c r="B84" s="5">
        <v>2020</v>
      </c>
      <c r="C84" s="119">
        <v>19214491.624000002</v>
      </c>
      <c r="D84" s="119">
        <v>17643937.423999999</v>
      </c>
      <c r="E84" s="119">
        <v>18822235.050000001</v>
      </c>
      <c r="F84" s="119">
        <v>13559416.623</v>
      </c>
      <c r="G84" s="119">
        <v>13393633.35</v>
      </c>
      <c r="H84" s="119">
        <v>16317886.776000001</v>
      </c>
      <c r="I84" s="119">
        <v>17717764.269000001</v>
      </c>
      <c r="J84" s="119">
        <v>18756859.123</v>
      </c>
      <c r="K84" s="119">
        <v>20846823.009</v>
      </c>
      <c r="L84" s="119">
        <v>19714266.717</v>
      </c>
      <c r="M84" s="119">
        <v>21142702.149999999</v>
      </c>
      <c r="N84" s="119">
        <v>22386790.723000001</v>
      </c>
      <c r="O84" s="35">
        <f t="shared" si="68"/>
        <v>219516806.838</v>
      </c>
      <c r="P84" s="35">
        <f t="shared" si="69"/>
        <v>36858429.048</v>
      </c>
      <c r="Q84" s="35">
        <f t="shared" si="66"/>
        <v>135426224.23899999</v>
      </c>
      <c r="R84"/>
      <c r="U84" s="191"/>
      <c r="AJ84" s="192">
        <v>43374</v>
      </c>
      <c r="AK84" s="119">
        <v>16590652.49</v>
      </c>
      <c r="AL84" s="119">
        <v>16402671.366</v>
      </c>
      <c r="AM84" s="35">
        <f t="shared" si="72"/>
        <v>187981.12399999984</v>
      </c>
      <c r="AN84" s="35">
        <f t="shared" si="73"/>
        <v>-1378701.7490000005</v>
      </c>
      <c r="AO84" s="35">
        <f t="shared" ref="AO84:AO147" si="78">AVERAGE(AM79:AM84)</f>
        <v>-4038732.7900000005</v>
      </c>
      <c r="AP84" s="35">
        <f t="shared" si="10"/>
        <v>-5514809.3343636356</v>
      </c>
      <c r="AQ84" s="202">
        <f t="shared" ref="AQ84:AS84" si="79">SUM(AK79:AK84)</f>
        <v>88359875.436000004</v>
      </c>
      <c r="AR84" s="202">
        <f t="shared" si="79"/>
        <v>112592272.176</v>
      </c>
      <c r="AS84" s="202">
        <f t="shared" si="79"/>
        <v>-24232396.740000002</v>
      </c>
    </row>
    <row r="85" spans="2:45">
      <c r="B85" s="5">
        <v>2021</v>
      </c>
      <c r="C85" s="119">
        <v>18065286.449999999</v>
      </c>
      <c r="D85" s="119">
        <v>19299664.579</v>
      </c>
      <c r="E85" s="119">
        <v>23621816.532000002</v>
      </c>
      <c r="F85" s="119">
        <v>21836931.809999999</v>
      </c>
      <c r="G85" s="119">
        <v>20624373.728</v>
      </c>
      <c r="H85" s="119">
        <v>22610955.419</v>
      </c>
      <c r="I85" s="119">
        <v>20686275.52</v>
      </c>
      <c r="J85" s="119">
        <v>23167833.835000001</v>
      </c>
      <c r="K85" s="119">
        <v>23322270.407000002</v>
      </c>
      <c r="L85" s="119">
        <v>22223330.765999999</v>
      </c>
      <c r="M85" s="119">
        <v>26901992.225000001</v>
      </c>
      <c r="N85" s="119">
        <v>29064821.761</v>
      </c>
      <c r="O85" s="35">
        <f t="shared" si="68"/>
        <v>271425553.03200001</v>
      </c>
      <c r="P85" s="35">
        <f t="shared" si="69"/>
        <v>37364951.028999999</v>
      </c>
      <c r="Q85" s="35">
        <f t="shared" si="66"/>
        <v>169913137.87300003</v>
      </c>
      <c r="R85"/>
      <c r="U85" s="191"/>
      <c r="AJ85" s="192">
        <v>43405</v>
      </c>
      <c r="AK85" s="119">
        <v>16386878.392999999</v>
      </c>
      <c r="AL85" s="119">
        <v>16295393.465</v>
      </c>
      <c r="AM85" s="35">
        <f t="shared" si="72"/>
        <v>91484.927999999374</v>
      </c>
      <c r="AN85" s="35">
        <f t="shared" si="73"/>
        <v>-468167.18600000005</v>
      </c>
      <c r="AO85" s="35">
        <f t="shared" si="78"/>
        <v>-2686148.970666667</v>
      </c>
      <c r="AP85" s="35">
        <f t="shared" si="10"/>
        <v>-4716795.3118181815</v>
      </c>
      <c r="AQ85" s="202">
        <f t="shared" ref="AQ85:AS85" si="80">SUM(AK80:AK85)</f>
        <v>89580105.784999996</v>
      </c>
      <c r="AR85" s="202">
        <f t="shared" si="80"/>
        <v>105696999.609</v>
      </c>
      <c r="AS85" s="202">
        <f t="shared" si="80"/>
        <v>-16116893.824000001</v>
      </c>
    </row>
    <row r="86" spans="2:45">
      <c r="B86" s="5">
        <v>2022</v>
      </c>
      <c r="C86" s="119">
        <v>27843689.973999999</v>
      </c>
      <c r="D86" s="119">
        <v>27884541.008000001</v>
      </c>
      <c r="E86" s="119">
        <v>30876580.616</v>
      </c>
      <c r="F86" s="119">
        <v>29478504.065000001</v>
      </c>
      <c r="G86" s="119">
        <v>29588390.296</v>
      </c>
      <c r="H86" s="119">
        <v>31595085.166000001</v>
      </c>
      <c r="I86" s="119">
        <v>29238595.772</v>
      </c>
      <c r="J86" s="119">
        <v>32532085.113000002</v>
      </c>
      <c r="K86" s="119">
        <v>32203936.311999999</v>
      </c>
      <c r="L86" s="119">
        <v>29202395.004999999</v>
      </c>
      <c r="M86" s="119">
        <v>30655219.372000001</v>
      </c>
      <c r="N86" s="119">
        <v>32611552.063999999</v>
      </c>
      <c r="O86" s="35">
        <f t="shared" si="68"/>
        <v>363710574.76300001</v>
      </c>
      <c r="P86" s="35">
        <f t="shared" si="69"/>
        <v>55728230.982000001</v>
      </c>
      <c r="Q86" s="35">
        <f t="shared" si="66"/>
        <v>239037472.01000002</v>
      </c>
      <c r="R86"/>
      <c r="U86" s="191"/>
      <c r="AJ86" s="192">
        <v>43435</v>
      </c>
      <c r="AK86" s="119">
        <v>14645696.251</v>
      </c>
      <c r="AL86" s="119">
        <v>16744674.177999999</v>
      </c>
      <c r="AM86" s="35">
        <f t="shared" si="72"/>
        <v>-2098977.9269999992</v>
      </c>
      <c r="AN86" s="35">
        <f t="shared" si="73"/>
        <v>-606503.95833333337</v>
      </c>
      <c r="AO86" s="35">
        <f t="shared" si="78"/>
        <v>-2055031.0323333337</v>
      </c>
      <c r="AP86" s="35">
        <f t="shared" si="10"/>
        <v>-4080603.3329090909</v>
      </c>
      <c r="AQ86" s="202">
        <f t="shared" ref="AQ86:AS86" si="81">SUM(AK81:AK86)</f>
        <v>90568710.877000004</v>
      </c>
      <c r="AR86" s="202">
        <f t="shared" si="81"/>
        <v>102898897.07100001</v>
      </c>
      <c r="AS86" s="202">
        <f t="shared" si="81"/>
        <v>-12330186.194000002</v>
      </c>
    </row>
    <row r="87" spans="2:45">
      <c r="B87" s="5">
        <v>2023</v>
      </c>
      <c r="C87" s="119">
        <v>33601159.880999997</v>
      </c>
      <c r="D87" s="119">
        <v>30688787.989</v>
      </c>
      <c r="E87" s="119">
        <v>31926690.691</v>
      </c>
      <c r="F87" s="119">
        <v>27983611.065000001</v>
      </c>
      <c r="G87" s="119">
        <v>34115373.244999997</v>
      </c>
      <c r="H87" s="119">
        <v>26061888.022</v>
      </c>
      <c r="I87" s="119">
        <v>32294362.274</v>
      </c>
      <c r="J87" s="119">
        <v>30256601.618999999</v>
      </c>
      <c r="K87" s="119">
        <v>27498170.171</v>
      </c>
      <c r="L87" s="119">
        <v>29387851.171999998</v>
      </c>
      <c r="M87" s="119">
        <v>28915495.454999998</v>
      </c>
      <c r="N87" s="119">
        <v>29034564.846999999</v>
      </c>
      <c r="O87" s="35">
        <f t="shared" si="68"/>
        <v>361764556.43099993</v>
      </c>
      <c r="P87" s="35">
        <f t="shared" si="69"/>
        <v>64289947.869999997</v>
      </c>
      <c r="Q87" s="35">
        <f t="shared" si="66"/>
        <v>246928474.78599998</v>
      </c>
      <c r="R87"/>
      <c r="U87" s="191"/>
      <c r="AJ87" s="192">
        <v>43466</v>
      </c>
      <c r="AK87" s="119">
        <v>13874826.012</v>
      </c>
      <c r="AL87" s="119">
        <v>16164883.59</v>
      </c>
      <c r="AM87" s="35">
        <f t="shared" si="72"/>
        <v>-2290057.5779999997</v>
      </c>
      <c r="AN87" s="35">
        <f t="shared" si="73"/>
        <v>-1432516.8589999999</v>
      </c>
      <c r="AO87" s="35">
        <f t="shared" si="78"/>
        <v>-1405609.3040000002</v>
      </c>
      <c r="AP87" s="35">
        <f t="shared" si="10"/>
        <v>-3738780.386727273</v>
      </c>
      <c r="AQ87" s="202">
        <f t="shared" ref="AQ87:AS87" si="82">SUM(AK82:AK87)</f>
        <v>89672176.191</v>
      </c>
      <c r="AR87" s="202">
        <f t="shared" si="82"/>
        <v>98105832.015000015</v>
      </c>
      <c r="AS87" s="202">
        <f t="shared" si="82"/>
        <v>-8433655.824000001</v>
      </c>
    </row>
    <row r="88" spans="2:45">
      <c r="B88" s="5">
        <v>2024</v>
      </c>
      <c r="C88" s="119">
        <v>26179834.833999999</v>
      </c>
      <c r="D88" s="119">
        <v>27852813.671999998</v>
      </c>
      <c r="E88" s="119">
        <v>29911723</v>
      </c>
      <c r="F88" s="119">
        <v>29171000</v>
      </c>
      <c r="G88" s="119">
        <v>30593000</v>
      </c>
      <c r="H88" s="119">
        <v>25000004</v>
      </c>
      <c r="I88" s="119">
        <v>29700004.622000001</v>
      </c>
      <c r="J88" s="119">
        <v>26991004.622000001</v>
      </c>
      <c r="K88" s="119">
        <v>27100000</v>
      </c>
      <c r="L88" s="119">
        <v>29364000</v>
      </c>
      <c r="M88" s="119">
        <v>29654000</v>
      </c>
      <c r="N88" s="119">
        <v>32300000</v>
      </c>
      <c r="O88" s="35">
        <f>SUM(C88:N88)</f>
        <v>343817384.75</v>
      </c>
      <c r="P88" s="35">
        <f t="shared" si="69"/>
        <v>54032648.505999997</v>
      </c>
      <c r="Q88" s="35">
        <f>SUM(C88:J88)</f>
        <v>225399384.75</v>
      </c>
      <c r="R88"/>
      <c r="U88" s="191"/>
      <c r="AJ88" s="192">
        <v>43497</v>
      </c>
      <c r="AK88" s="119">
        <v>14323043.041999999</v>
      </c>
      <c r="AL88" s="119">
        <v>16056513.586999999</v>
      </c>
      <c r="AM88" s="35">
        <f t="shared" si="72"/>
        <v>-1733470.5449999999</v>
      </c>
      <c r="AN88" s="35">
        <f t="shared" si="73"/>
        <v>-2040835.3499999996</v>
      </c>
      <c r="AO88" s="35">
        <f t="shared" si="78"/>
        <v>-1254501.2679999999</v>
      </c>
      <c r="AP88" s="35">
        <f t="shared" si="10"/>
        <v>-3357824.5835454543</v>
      </c>
      <c r="AQ88" s="202">
        <f t="shared" ref="AQ88:AS88" si="83">SUM(AK83:AK88)</f>
        <v>91068465.033999994</v>
      </c>
      <c r="AR88" s="202">
        <f t="shared" si="83"/>
        <v>98595472.642000005</v>
      </c>
      <c r="AS88" s="202">
        <f t="shared" si="83"/>
        <v>-7527007.6079999991</v>
      </c>
    </row>
    <row r="89" spans="2:45">
      <c r="B89" s="5">
        <v>2025</v>
      </c>
      <c r="C89" s="119">
        <v>28847000</v>
      </c>
      <c r="D89" s="119">
        <v>28930000</v>
      </c>
      <c r="E89" s="119">
        <v>30652000</v>
      </c>
      <c r="F89" s="119">
        <v>33000000</v>
      </c>
      <c r="G89" s="119">
        <v>31300000</v>
      </c>
      <c r="H89" s="119">
        <v>28708000</v>
      </c>
      <c r="I89" s="119">
        <v>31376000</v>
      </c>
      <c r="J89" s="119">
        <v>25963000</v>
      </c>
      <c r="K89" s="119">
        <v>29492000</v>
      </c>
      <c r="L89" s="119">
        <v>31363000</v>
      </c>
      <c r="M89" s="119">
        <v>30518000</v>
      </c>
      <c r="N89"/>
      <c r="O89"/>
      <c r="P89" s="35">
        <f t="shared" si="69"/>
        <v>57777000</v>
      </c>
      <c r="Q89" s="35">
        <f>SUM(C89:J89)</f>
        <v>238776000</v>
      </c>
      <c r="R89"/>
      <c r="U89" s="191"/>
      <c r="AJ89" s="192">
        <v>43525</v>
      </c>
      <c r="AK89" s="119">
        <v>16335862.397</v>
      </c>
      <c r="AL89" s="119">
        <v>18250476.309</v>
      </c>
      <c r="AM89" s="35">
        <f t="shared" si="72"/>
        <v>-1914613.9120000005</v>
      </c>
      <c r="AN89" s="35">
        <f t="shared" si="73"/>
        <v>-1979380.6783333335</v>
      </c>
      <c r="AO89" s="35">
        <f t="shared" si="78"/>
        <v>-1292942.3183333334</v>
      </c>
      <c r="AP89" s="35">
        <f t="shared" si="10"/>
        <v>-2925275.615818182</v>
      </c>
      <c r="AQ89" s="202">
        <f t="shared" ref="AQ89:AS89" si="84">SUM(AK84:AK89)</f>
        <v>92156958.585000008</v>
      </c>
      <c r="AR89" s="202">
        <f t="shared" si="84"/>
        <v>99914612.495000005</v>
      </c>
      <c r="AS89" s="202">
        <f t="shared" si="84"/>
        <v>-7757653.9100000001</v>
      </c>
    </row>
    <row r="90" spans="2:45">
      <c r="B90"/>
      <c r="C90"/>
      <c r="D90"/>
      <c r="E90"/>
      <c r="F90"/>
      <c r="G90"/>
      <c r="H90"/>
      <c r="I90"/>
      <c r="J90"/>
      <c r="K90"/>
      <c r="L90"/>
      <c r="M90"/>
      <c r="N90"/>
      <c r="O90"/>
      <c r="P90"/>
      <c r="Q90"/>
      <c r="R90"/>
      <c r="U90" s="191"/>
      <c r="AJ90" s="192">
        <v>43556</v>
      </c>
      <c r="AK90" s="119">
        <v>15340619.824999999</v>
      </c>
      <c r="AL90" s="119">
        <v>18073147.789000001</v>
      </c>
      <c r="AM90" s="35">
        <f t="shared" si="72"/>
        <v>-2732527.9640000015</v>
      </c>
      <c r="AN90" s="35">
        <f t="shared" si="73"/>
        <v>-2126870.8070000005</v>
      </c>
      <c r="AO90" s="35">
        <f t="shared" si="78"/>
        <v>-1779693.8330000003</v>
      </c>
      <c r="AP90" s="35">
        <f t="shared" ref="AP90:AP148" si="85">AVERAGE(AM80:AM90)</f>
        <v>-2444231.0681818188</v>
      </c>
      <c r="AQ90" s="202">
        <f t="shared" ref="AQ90:AS90" si="86">SUM(AK85:AK90)</f>
        <v>90906925.920000002</v>
      </c>
      <c r="AR90" s="202">
        <f t="shared" si="86"/>
        <v>101585088.918</v>
      </c>
      <c r="AS90" s="202">
        <f t="shared" si="86"/>
        <v>-10678162.998000002</v>
      </c>
    </row>
    <row r="91" spans="2:45">
      <c r="C91"/>
      <c r="D91"/>
      <c r="E91"/>
      <c r="F91"/>
      <c r="G91"/>
      <c r="H91"/>
      <c r="I91"/>
      <c r="J91"/>
      <c r="K91"/>
      <c r="L91"/>
      <c r="M91"/>
      <c r="N91"/>
      <c r="O91"/>
      <c r="P91"/>
      <c r="Q91"/>
      <c r="R91"/>
      <c r="U91" s="191"/>
      <c r="AJ91" s="192">
        <v>43586</v>
      </c>
      <c r="AK91" s="119">
        <v>16855105.096999999</v>
      </c>
      <c r="AL91" s="119">
        <v>18542348.011</v>
      </c>
      <c r="AM91" s="35">
        <f t="shared" si="72"/>
        <v>-1687242.9140000008</v>
      </c>
      <c r="AN91" s="35">
        <f t="shared" si="73"/>
        <v>-2111461.5966666676</v>
      </c>
      <c r="AO91" s="35">
        <f t="shared" si="78"/>
        <v>-2076148.4733333336</v>
      </c>
      <c r="AP91" s="35">
        <f t="shared" si="85"/>
        <v>-2062554.4642727277</v>
      </c>
      <c r="AQ91" s="202">
        <f t="shared" ref="AQ91:AS91" si="87">SUM(AK86:AK91)</f>
        <v>91375152.623999998</v>
      </c>
      <c r="AR91" s="202">
        <f t="shared" si="87"/>
        <v>103832043.46400002</v>
      </c>
      <c r="AS91" s="202">
        <f t="shared" si="87"/>
        <v>-12456890.840000002</v>
      </c>
    </row>
    <row r="92" spans="2:45">
      <c r="B92" s="28" t="s">
        <v>2004</v>
      </c>
      <c r="C92"/>
      <c r="D92"/>
      <c r="E92"/>
      <c r="F92"/>
      <c r="G92"/>
      <c r="H92"/>
      <c r="I92"/>
      <c r="J92"/>
      <c r="K92"/>
      <c r="L92"/>
      <c r="M92"/>
      <c r="N92"/>
      <c r="O92"/>
      <c r="P92"/>
      <c r="Q92"/>
      <c r="R92"/>
      <c r="U92" s="191"/>
      <c r="AJ92" s="192">
        <v>43617</v>
      </c>
      <c r="AK92" s="119">
        <v>11634653.880999999</v>
      </c>
      <c r="AL92" s="119">
        <v>15064477.41</v>
      </c>
      <c r="AM92" s="35">
        <f t="shared" si="72"/>
        <v>-3429823.529000001</v>
      </c>
      <c r="AN92" s="35">
        <f t="shared" si="73"/>
        <v>-2616531.469000001</v>
      </c>
      <c r="AO92" s="35">
        <f t="shared" si="78"/>
        <v>-2297956.0736666671</v>
      </c>
      <c r="AP92" s="35">
        <f t="shared" si="85"/>
        <v>-1811939.5170909094</v>
      </c>
      <c r="AQ92" s="202">
        <f t="shared" ref="AQ92:AS92" si="88">SUM(AK87:AK92)</f>
        <v>88364110.253999993</v>
      </c>
      <c r="AR92" s="202">
        <f t="shared" si="88"/>
        <v>102151846.69600001</v>
      </c>
      <c r="AS92" s="202">
        <f t="shared" si="88"/>
        <v>-13787736.442000004</v>
      </c>
    </row>
    <row r="93" spans="2:45">
      <c r="B93" s="28" t="s">
        <v>2225</v>
      </c>
      <c r="C93" s="6" t="s">
        <v>193</v>
      </c>
      <c r="D93" s="6" t="s">
        <v>214</v>
      </c>
      <c r="E93" s="6" t="s">
        <v>215</v>
      </c>
      <c r="F93" s="6" t="s">
        <v>216</v>
      </c>
      <c r="G93" s="6" t="s">
        <v>217</v>
      </c>
      <c r="H93" s="6" t="s">
        <v>218</v>
      </c>
      <c r="I93" s="6" t="s">
        <v>219</v>
      </c>
      <c r="J93" s="6" t="s">
        <v>188</v>
      </c>
      <c r="K93" s="6" t="s">
        <v>189</v>
      </c>
      <c r="L93" s="6" t="s">
        <v>190</v>
      </c>
      <c r="M93" s="6" t="s">
        <v>191</v>
      </c>
      <c r="N93" s="6" t="s">
        <v>192</v>
      </c>
      <c r="O93" s="6" t="s">
        <v>2003</v>
      </c>
      <c r="P93" s="6" t="s">
        <v>2663</v>
      </c>
      <c r="Q93" s="6" t="s">
        <v>2232</v>
      </c>
      <c r="R93"/>
      <c r="U93" s="191"/>
      <c r="AJ93" s="192">
        <v>43647</v>
      </c>
      <c r="AK93" s="119">
        <v>15932004.723999999</v>
      </c>
      <c r="AL93" s="119">
        <v>19229147.295000002</v>
      </c>
      <c r="AM93" s="35">
        <f t="shared" si="72"/>
        <v>-3297142.5710000023</v>
      </c>
      <c r="AN93" s="35">
        <f t="shared" si="73"/>
        <v>-2804736.3380000014</v>
      </c>
      <c r="AO93" s="35">
        <f t="shared" si="78"/>
        <v>-2465803.5725000012</v>
      </c>
      <c r="AP93" s="35">
        <f t="shared" si="85"/>
        <v>-1871668.9543636367</v>
      </c>
      <c r="AQ93" s="202">
        <f t="shared" ref="AQ93:AS93" si="89">SUM(AK88:AK93)</f>
        <v>90421288.965999991</v>
      </c>
      <c r="AR93" s="202">
        <f t="shared" si="89"/>
        <v>105216110.40100001</v>
      </c>
      <c r="AS93" s="202">
        <f t="shared" si="89"/>
        <v>-14794821.435000006</v>
      </c>
    </row>
    <row r="94" spans="2:45">
      <c r="B94" s="5">
        <v>2013</v>
      </c>
      <c r="C94" s="35">
        <f t="shared" ref="C94:M106" si="90">C59-C77</f>
        <v>-7301158.2280000001</v>
      </c>
      <c r="D94" s="35">
        <f t="shared" ref="D94:N94" si="91">D59-D77</f>
        <v>-7190520.682</v>
      </c>
      <c r="E94" s="35">
        <f t="shared" si="91"/>
        <v>-7256508.3910000008</v>
      </c>
      <c r="F94" s="35">
        <f t="shared" si="91"/>
        <v>-10238330.214000002</v>
      </c>
      <c r="G94" s="35">
        <f t="shared" si="91"/>
        <v>-9697254.529000001</v>
      </c>
      <c r="H94" s="35">
        <f t="shared" si="91"/>
        <v>-8640894.6970000006</v>
      </c>
      <c r="I94" s="35">
        <f t="shared" si="91"/>
        <v>-10176940.708999999</v>
      </c>
      <c r="J94" s="35">
        <f t="shared" si="91"/>
        <v>-7244648.7519999985</v>
      </c>
      <c r="K94" s="35">
        <f t="shared" si="91"/>
        <v>-7503534.9719999991</v>
      </c>
      <c r="L94" s="35">
        <f t="shared" si="91"/>
        <v>-7597395.0469999984</v>
      </c>
      <c r="M94" s="35">
        <f t="shared" si="91"/>
        <v>-6816458.3690000009</v>
      </c>
      <c r="N94" s="35">
        <f t="shared" si="91"/>
        <v>-9678243.7100000009</v>
      </c>
      <c r="O94" s="35">
        <f t="shared" ref="O94:O103" si="92">O59-O77</f>
        <v>-99341888.300000012</v>
      </c>
      <c r="P94" s="35">
        <f>SUM(C94:D94)</f>
        <v>-14491678.91</v>
      </c>
      <c r="Q94" s="35">
        <f t="shared" ref="Q94:Q104" si="93">SUM(C94:N94)</f>
        <v>-99341888.299999982</v>
      </c>
      <c r="R94"/>
      <c r="U94" s="191"/>
      <c r="AJ94" s="192">
        <v>43678</v>
      </c>
      <c r="AK94" s="119">
        <v>13222876.222999999</v>
      </c>
      <c r="AL94" s="119">
        <v>15563708.062999999</v>
      </c>
      <c r="AM94" s="35">
        <f t="shared" si="72"/>
        <v>-2340831.84</v>
      </c>
      <c r="AN94" s="35">
        <f t="shared" si="73"/>
        <v>-3022599.3133333344</v>
      </c>
      <c r="AO94" s="35">
        <f t="shared" si="78"/>
        <v>-2567030.455000001</v>
      </c>
      <c r="AP94" s="35">
        <f t="shared" si="85"/>
        <v>-1931383.8843636366</v>
      </c>
      <c r="AQ94" s="202">
        <f t="shared" ref="AQ94:AS94" si="94">SUM(AK89:AK94)</f>
        <v>89321122.147</v>
      </c>
      <c r="AR94" s="202">
        <f t="shared" si="94"/>
        <v>104723304.877</v>
      </c>
      <c r="AS94" s="202">
        <f t="shared" si="94"/>
        <v>-15402182.730000006</v>
      </c>
    </row>
    <row r="95" spans="2:45">
      <c r="B95" s="5">
        <v>2014</v>
      </c>
      <c r="C95" s="35">
        <f t="shared" si="90"/>
        <v>-7083164.4110000003</v>
      </c>
      <c r="D95" s="35">
        <f t="shared" ref="D95:N95" si="95">D60-D78</f>
        <v>-5121188.0190000013</v>
      </c>
      <c r="E95" s="35">
        <f t="shared" si="95"/>
        <v>-5853233.1300000008</v>
      </c>
      <c r="F95" s="35">
        <f t="shared" si="95"/>
        <v>-7216274.6789999995</v>
      </c>
      <c r="G95" s="35">
        <f t="shared" si="95"/>
        <v>-7019971.8800000008</v>
      </c>
      <c r="H95" s="35">
        <f t="shared" si="95"/>
        <v>-7999286.943</v>
      </c>
      <c r="I95" s="35">
        <f t="shared" si="95"/>
        <v>-6730677.3500000015</v>
      </c>
      <c r="J95" s="35">
        <f t="shared" si="95"/>
        <v>-8187337.0830000006</v>
      </c>
      <c r="K95" s="35">
        <f t="shared" si="95"/>
        <v>-7087323.7189999986</v>
      </c>
      <c r="L95" s="35">
        <f t="shared" si="95"/>
        <v>-6477872.0589999985</v>
      </c>
      <c r="M95" s="35">
        <f t="shared" si="95"/>
        <v>-7924586.339999998</v>
      </c>
      <c r="N95" s="35">
        <f t="shared" si="95"/>
        <v>-7936651.7969999984</v>
      </c>
      <c r="O95" s="35">
        <f t="shared" si="92"/>
        <v>-84637567.410000056</v>
      </c>
      <c r="P95" s="35">
        <f t="shared" ref="P95:P106" si="96">SUM(C95:D95)</f>
        <v>-12204352.430000002</v>
      </c>
      <c r="Q95" s="35">
        <f t="shared" si="93"/>
        <v>-84637567.409999996</v>
      </c>
      <c r="R95"/>
      <c r="AJ95" s="192">
        <v>43709</v>
      </c>
      <c r="AK95" s="119">
        <v>15273579.960999999</v>
      </c>
      <c r="AL95" s="119">
        <v>16940637.458000001</v>
      </c>
      <c r="AM95" s="35">
        <f t="shared" si="72"/>
        <v>-1667057.4970000014</v>
      </c>
      <c r="AN95" s="35">
        <f t="shared" si="73"/>
        <v>-2435010.6360000013</v>
      </c>
      <c r="AO95" s="35">
        <f t="shared" si="78"/>
        <v>-2525771.0525000012</v>
      </c>
      <c r="AP95" s="35">
        <f t="shared" si="85"/>
        <v>-2100023.7590000005</v>
      </c>
      <c r="AQ95" s="202">
        <f t="shared" ref="AQ95:AS95" si="97">SUM(AK90:AK95)</f>
        <v>88258839.710999995</v>
      </c>
      <c r="AR95" s="202">
        <f t="shared" si="97"/>
        <v>103413466.02599999</v>
      </c>
      <c r="AS95" s="202">
        <f t="shared" si="97"/>
        <v>-15154626.315000007</v>
      </c>
    </row>
    <row r="96" spans="2:45">
      <c r="B96" s="5">
        <v>2015</v>
      </c>
      <c r="C96" s="35">
        <f t="shared" si="90"/>
        <v>-4145039.8269999996</v>
      </c>
      <c r="D96" s="35">
        <f t="shared" ref="D96:N96" si="98">D61-D79</f>
        <v>-4935454.5729999989</v>
      </c>
      <c r="E96" s="35">
        <f t="shared" si="98"/>
        <v>-6313314.4570000023</v>
      </c>
      <c r="F96" s="35">
        <f t="shared" si="98"/>
        <v>-4806793.3269999996</v>
      </c>
      <c r="G96" s="35">
        <f t="shared" si="98"/>
        <v>-6711555.7199999988</v>
      </c>
      <c r="H96" s="35">
        <f t="shared" si="98"/>
        <v>-6128904.3099999987</v>
      </c>
      <c r="I96" s="35">
        <f t="shared" si="98"/>
        <v>-7231082.0699999984</v>
      </c>
      <c r="J96" s="35">
        <f t="shared" si="98"/>
        <v>-4898671.4890000001</v>
      </c>
      <c r="K96" s="35">
        <f t="shared" si="98"/>
        <v>-3847352.2969999984</v>
      </c>
      <c r="L96" s="35">
        <f t="shared" si="98"/>
        <v>-3533456.5639999975</v>
      </c>
      <c r="M96" s="35">
        <f t="shared" si="98"/>
        <v>-3944931.1420000009</v>
      </c>
      <c r="N96" s="35">
        <f t="shared" si="98"/>
        <v>-6140541.9129999988</v>
      </c>
      <c r="O96" s="35">
        <f t="shared" si="92"/>
        <v>-62637097.688999951</v>
      </c>
      <c r="P96" s="35">
        <f t="shared" si="96"/>
        <v>-9080494.3999999985</v>
      </c>
      <c r="Q96" s="35">
        <f t="shared" si="93"/>
        <v>-62637097.688999996</v>
      </c>
      <c r="R96"/>
      <c r="AJ96" s="192">
        <v>43739</v>
      </c>
      <c r="AK96" s="119">
        <v>16410781.68</v>
      </c>
      <c r="AL96" s="119">
        <v>18176463.447000001</v>
      </c>
      <c r="AM96" s="35">
        <f t="shared" si="72"/>
        <v>-1765681.7670000009</v>
      </c>
      <c r="AN96" s="35">
        <f t="shared" si="73"/>
        <v>-1924523.701333334</v>
      </c>
      <c r="AO96" s="35">
        <f t="shared" si="78"/>
        <v>-2364630.0196666676</v>
      </c>
      <c r="AP96" s="35">
        <f t="shared" si="85"/>
        <v>-2268857.0949090915</v>
      </c>
      <c r="AQ96" s="202">
        <f t="shared" ref="AQ96:AS96" si="99">SUM(AK91:AK96)</f>
        <v>89329001.565999985</v>
      </c>
      <c r="AR96" s="202">
        <f t="shared" si="99"/>
        <v>103516781.684</v>
      </c>
      <c r="AS96" s="202">
        <f t="shared" si="99"/>
        <v>-14187780.118000006</v>
      </c>
    </row>
    <row r="97" spans="2:45">
      <c r="B97" s="5">
        <v>2016</v>
      </c>
      <c r="C97" s="35">
        <f t="shared" si="90"/>
        <v>-3679409.9140000008</v>
      </c>
      <c r="D97" s="35">
        <f t="shared" ref="D97:N97" si="100">D62-D80</f>
        <v>-3173531.2410000004</v>
      </c>
      <c r="E97" s="35">
        <f t="shared" si="100"/>
        <v>-4868662.2299999986</v>
      </c>
      <c r="F97" s="35">
        <f t="shared" si="100"/>
        <v>-3862765.3770000003</v>
      </c>
      <c r="G97" s="35">
        <f t="shared" si="100"/>
        <v>-5047726.8080000021</v>
      </c>
      <c r="H97" s="35">
        <f t="shared" si="100"/>
        <v>-6401001.4220000003</v>
      </c>
      <c r="I97" s="35">
        <f t="shared" si="100"/>
        <v>-4842311.1779999994</v>
      </c>
      <c r="J97" s="35">
        <f t="shared" si="100"/>
        <v>-4517353.4010000005</v>
      </c>
      <c r="K97" s="35">
        <f t="shared" si="100"/>
        <v>-4267640.023</v>
      </c>
      <c r="L97" s="35">
        <f t="shared" si="100"/>
        <v>-3532027.6989999991</v>
      </c>
      <c r="M97" s="35">
        <f t="shared" si="100"/>
        <v>-3644878.0719999988</v>
      </c>
      <c r="N97" s="35">
        <f t="shared" si="100"/>
        <v>-5104935.2310000006</v>
      </c>
      <c r="O97" s="35">
        <f t="shared" si="92"/>
        <v>-52942242.596000046</v>
      </c>
      <c r="P97" s="35">
        <f t="shared" si="96"/>
        <v>-6852941.1550000012</v>
      </c>
      <c r="Q97" s="35">
        <f t="shared" si="93"/>
        <v>-52942242.595999993</v>
      </c>
      <c r="R97"/>
      <c r="AJ97" s="192">
        <v>43770</v>
      </c>
      <c r="AK97" s="119">
        <v>16242650.391000001</v>
      </c>
      <c r="AL97" s="119">
        <v>18228385.105</v>
      </c>
      <c r="AM97" s="35">
        <f t="shared" si="72"/>
        <v>-1985734.7139999997</v>
      </c>
      <c r="AN97" s="35">
        <f t="shared" si="73"/>
        <v>-1806157.9926666673</v>
      </c>
      <c r="AO97" s="35">
        <f t="shared" si="78"/>
        <v>-2414378.6530000009</v>
      </c>
      <c r="AP97" s="35">
        <f t="shared" si="85"/>
        <v>-2258562.257363637</v>
      </c>
      <c r="AQ97" s="202">
        <f t="shared" ref="AQ97:AS97" si="101">SUM(AK92:AK97)</f>
        <v>88716546.859999985</v>
      </c>
      <c r="AR97" s="202">
        <f t="shared" si="101"/>
        <v>103202818.778</v>
      </c>
      <c r="AS97" s="202">
        <f t="shared" si="101"/>
        <v>-14486271.918000005</v>
      </c>
    </row>
    <row r="98" spans="2:45">
      <c r="B98" s="5">
        <v>2017</v>
      </c>
      <c r="C98" s="35">
        <f t="shared" si="90"/>
        <v>-4352054.8460000008</v>
      </c>
      <c r="D98" s="35">
        <f t="shared" ref="D98:N98" si="102">D63-D81</f>
        <v>-3622762.6999999993</v>
      </c>
      <c r="E98" s="35">
        <f t="shared" si="102"/>
        <v>-4367788.8109999988</v>
      </c>
      <c r="F98" s="35">
        <f t="shared" si="102"/>
        <v>-4443216.8809999991</v>
      </c>
      <c r="G98" s="35">
        <f t="shared" si="102"/>
        <v>-7128850.8929999992</v>
      </c>
      <c r="H98" s="35">
        <f t="shared" si="102"/>
        <v>-5898318.4409999996</v>
      </c>
      <c r="I98" s="35">
        <f t="shared" si="102"/>
        <v>-8706879.1539999992</v>
      </c>
      <c r="J98" s="35">
        <f t="shared" si="102"/>
        <v>-5557084.4780000001</v>
      </c>
      <c r="K98" s="35">
        <f t="shared" si="102"/>
        <v>-8401074.7700000014</v>
      </c>
      <c r="L98" s="35">
        <f t="shared" si="102"/>
        <v>-6980454.7290000021</v>
      </c>
      <c r="M98" s="35">
        <f t="shared" si="102"/>
        <v>-6075353.5729999989</v>
      </c>
      <c r="N98" s="35">
        <f t="shared" si="102"/>
        <v>-8686669.3199999984</v>
      </c>
      <c r="O98" s="35">
        <f t="shared" si="92"/>
        <v>-74220508.595999986</v>
      </c>
      <c r="P98" s="35">
        <f t="shared" si="96"/>
        <v>-7974817.5460000001</v>
      </c>
      <c r="Q98" s="35">
        <f t="shared" si="93"/>
        <v>-74220508.596000001</v>
      </c>
      <c r="R98"/>
      <c r="AJ98" s="192">
        <v>43800</v>
      </c>
      <c r="AK98" s="119">
        <v>15386718.469000001</v>
      </c>
      <c r="AL98" s="119">
        <v>20055014.488000002</v>
      </c>
      <c r="AM98" s="35">
        <f t="shared" si="72"/>
        <v>-4668296.0190000013</v>
      </c>
      <c r="AN98" s="35">
        <f t="shared" si="73"/>
        <v>-2806570.833333334</v>
      </c>
      <c r="AO98" s="35">
        <f t="shared" si="78"/>
        <v>-2620790.7346666674</v>
      </c>
      <c r="AP98" s="35">
        <f t="shared" si="85"/>
        <v>-2474765.7520000008</v>
      </c>
      <c r="AQ98" s="202">
        <f t="shared" ref="AQ98:AS98" si="103">SUM(AK93:AK98)</f>
        <v>92468611.447999984</v>
      </c>
      <c r="AR98" s="202">
        <f t="shared" si="103"/>
        <v>108193355.85600001</v>
      </c>
      <c r="AS98" s="202">
        <f t="shared" si="103"/>
        <v>-15724744.408000005</v>
      </c>
    </row>
    <row r="99" spans="2:45">
      <c r="B99" s="5">
        <v>2018</v>
      </c>
      <c r="C99" s="35">
        <f t="shared" si="90"/>
        <v>-9097089.6949999984</v>
      </c>
      <c r="D99" s="35">
        <f t="shared" ref="D99:N99" si="104">D64-D82</f>
        <v>-6050109.9859999996</v>
      </c>
      <c r="E99" s="35">
        <f t="shared" si="104"/>
        <v>-5923984.3800000008</v>
      </c>
      <c r="F99" s="35">
        <f t="shared" si="104"/>
        <v>-6672652.557</v>
      </c>
      <c r="G99" s="35">
        <f t="shared" si="104"/>
        <v>-8024017.9880000018</v>
      </c>
      <c r="H99" s="35">
        <f t="shared" si="104"/>
        <v>-5885685.5569999982</v>
      </c>
      <c r="I99" s="35">
        <f t="shared" si="104"/>
        <v>-6186587.9480000008</v>
      </c>
      <c r="J99" s="35">
        <f t="shared" si="104"/>
        <v>-2640118.7610000018</v>
      </c>
      <c r="K99" s="35">
        <f t="shared" si="104"/>
        <v>-1683967.6099999994</v>
      </c>
      <c r="L99" s="35">
        <f t="shared" si="104"/>
        <v>187981.12399999984</v>
      </c>
      <c r="M99" s="35">
        <f t="shared" si="104"/>
        <v>91484.927999999374</v>
      </c>
      <c r="N99" s="35">
        <f t="shared" si="104"/>
        <v>-2098977.9269999992</v>
      </c>
      <c r="O99" s="35">
        <f t="shared" si="92"/>
        <v>-53983726.357000023</v>
      </c>
      <c r="P99" s="35">
        <f t="shared" si="96"/>
        <v>-15147199.680999998</v>
      </c>
      <c r="Q99" s="35">
        <f t="shared" si="93"/>
        <v>-53983726.356999993</v>
      </c>
      <c r="R99"/>
      <c r="AJ99" s="192">
        <v>43831</v>
      </c>
      <c r="AK99" s="119">
        <v>14701346.982000001</v>
      </c>
      <c r="AL99" s="119">
        <v>19214491.624000002</v>
      </c>
      <c r="AM99" s="35">
        <f t="shared" si="72"/>
        <v>-4513144.6420000009</v>
      </c>
      <c r="AN99" s="35">
        <f t="shared" si="73"/>
        <v>-3722391.7916666674</v>
      </c>
      <c r="AO99" s="35">
        <f t="shared" si="78"/>
        <v>-2823457.7465000004</v>
      </c>
      <c r="AP99" s="35">
        <f t="shared" si="85"/>
        <v>-2727463.3971818187</v>
      </c>
      <c r="AQ99" s="202">
        <f t="shared" ref="AQ99:AS99" si="105">SUM(AK94:AK99)</f>
        <v>91237953.706</v>
      </c>
      <c r="AR99" s="202">
        <f t="shared" si="105"/>
        <v>108178700.185</v>
      </c>
      <c r="AS99" s="202">
        <f t="shared" si="105"/>
        <v>-16940746.479000002</v>
      </c>
    </row>
    <row r="100" spans="2:45">
      <c r="B100" s="5">
        <v>2019</v>
      </c>
      <c r="C100" s="35">
        <f t="shared" si="90"/>
        <v>-2290057.5779999997</v>
      </c>
      <c r="D100" s="35">
        <f t="shared" ref="D100:N100" si="106">D65-D83</f>
        <v>-1733470.5449999999</v>
      </c>
      <c r="E100" s="35">
        <f t="shared" si="106"/>
        <v>-1914613.9120000005</v>
      </c>
      <c r="F100" s="35">
        <f t="shared" si="106"/>
        <v>-2732527.9640000015</v>
      </c>
      <c r="G100" s="35">
        <f t="shared" si="106"/>
        <v>-1687242.9140000008</v>
      </c>
      <c r="H100" s="35">
        <f t="shared" si="106"/>
        <v>-3429823.529000001</v>
      </c>
      <c r="I100" s="35">
        <f t="shared" si="106"/>
        <v>-3297142.5710000023</v>
      </c>
      <c r="J100" s="35">
        <f t="shared" si="106"/>
        <v>-2340831.84</v>
      </c>
      <c r="K100" s="35">
        <f t="shared" si="106"/>
        <v>-1667057.4970000014</v>
      </c>
      <c r="L100" s="35">
        <f t="shared" si="106"/>
        <v>-1765681.7670000009</v>
      </c>
      <c r="M100" s="35">
        <f t="shared" si="106"/>
        <v>-1985734.7139999997</v>
      </c>
      <c r="N100" s="35">
        <f t="shared" si="106"/>
        <v>-4668296.0190000013</v>
      </c>
      <c r="O100" s="35">
        <f t="shared" si="92"/>
        <v>-29512480.850000024</v>
      </c>
      <c r="P100" s="35">
        <f t="shared" si="96"/>
        <v>-4023528.1229999997</v>
      </c>
      <c r="Q100" s="35">
        <f t="shared" si="93"/>
        <v>-29512480.850000009</v>
      </c>
      <c r="R100"/>
      <c r="AJ100" s="192">
        <v>43862</v>
      </c>
      <c r="AK100" s="119">
        <v>14608289.785</v>
      </c>
      <c r="AL100" s="119">
        <v>17643937.423999999</v>
      </c>
      <c r="AM100" s="35">
        <f t="shared" si="72"/>
        <v>-3035647.6389999986</v>
      </c>
      <c r="AN100" s="35">
        <f t="shared" si="73"/>
        <v>-4072362.7666666671</v>
      </c>
      <c r="AO100" s="35">
        <f t="shared" si="78"/>
        <v>-2939260.3796666674</v>
      </c>
      <c r="AP100" s="35">
        <f t="shared" si="85"/>
        <v>-2829375.5541818193</v>
      </c>
      <c r="AQ100" s="202">
        <f t="shared" ref="AQ100:AS100" si="107">SUM(AK95:AK100)</f>
        <v>92623367.268000007</v>
      </c>
      <c r="AR100" s="202">
        <f t="shared" si="107"/>
        <v>110258929.546</v>
      </c>
      <c r="AS100" s="202">
        <f t="shared" si="107"/>
        <v>-17635562.278000005</v>
      </c>
    </row>
    <row r="101" spans="2:45">
      <c r="B101" s="5">
        <v>2020</v>
      </c>
      <c r="C101" s="35">
        <f t="shared" si="90"/>
        <v>-4513144.6420000009</v>
      </c>
      <c r="D101" s="35">
        <f t="shared" ref="D101:N101" si="108">D66-D84</f>
        <v>-3035647.6389999986</v>
      </c>
      <c r="E101" s="35">
        <f t="shared" si="108"/>
        <v>-5469159.0870000012</v>
      </c>
      <c r="F101" s="35">
        <f t="shared" si="108"/>
        <v>-4581125.8640000001</v>
      </c>
      <c r="G101" s="35">
        <f t="shared" si="108"/>
        <v>-3436121.1689999998</v>
      </c>
      <c r="H101" s="35">
        <f t="shared" si="108"/>
        <v>-2857634.9539999999</v>
      </c>
      <c r="I101" s="35">
        <f t="shared" si="108"/>
        <v>-2827110.8010000009</v>
      </c>
      <c r="J101" s="35">
        <f t="shared" si="108"/>
        <v>-6300405.6500000004</v>
      </c>
      <c r="K101" s="35">
        <f t="shared" si="108"/>
        <v>-4856025.3039999995</v>
      </c>
      <c r="L101" s="35">
        <f t="shared" si="108"/>
        <v>-2399000.5139999986</v>
      </c>
      <c r="M101" s="35">
        <f t="shared" si="108"/>
        <v>-5054019.9189999979</v>
      </c>
      <c r="N101" s="35">
        <f t="shared" si="108"/>
        <v>-4549655.9849999994</v>
      </c>
      <c r="O101" s="35">
        <f t="shared" si="92"/>
        <v>-49879051.527999967</v>
      </c>
      <c r="P101" s="35">
        <f t="shared" si="96"/>
        <v>-7548792.2809999995</v>
      </c>
      <c r="Q101" s="35">
        <f t="shared" si="93"/>
        <v>-49879051.527999997</v>
      </c>
      <c r="R101"/>
      <c r="AJ101" s="192">
        <v>43891</v>
      </c>
      <c r="AK101" s="119">
        <v>13353075.963</v>
      </c>
      <c r="AL101" s="119">
        <v>18822235.050000001</v>
      </c>
      <c r="AM101" s="35">
        <f t="shared" si="72"/>
        <v>-5469159.0870000012</v>
      </c>
      <c r="AN101" s="35">
        <f t="shared" si="73"/>
        <v>-4339317.1226666672</v>
      </c>
      <c r="AO101" s="35">
        <f t="shared" si="78"/>
        <v>-3572943.9780000001</v>
      </c>
      <c r="AP101" s="35">
        <f t="shared" si="85"/>
        <v>-3078160.2017272739</v>
      </c>
      <c r="AQ101" s="202">
        <f t="shared" ref="AQ101:AS101" si="109">SUM(AK96:AK101)</f>
        <v>90702863.270000011</v>
      </c>
      <c r="AR101" s="202">
        <f t="shared" si="109"/>
        <v>112140527.138</v>
      </c>
      <c r="AS101" s="202">
        <f t="shared" si="109"/>
        <v>-21437663.868000001</v>
      </c>
    </row>
    <row r="102" spans="2:45">
      <c r="B102" s="5">
        <v>2021</v>
      </c>
      <c r="C102" s="35">
        <f t="shared" si="90"/>
        <v>-3061351.2309999987</v>
      </c>
      <c r="D102" s="35">
        <f t="shared" ref="D102:N102" si="110">D67-D85</f>
        <v>-3347135.7210000008</v>
      </c>
      <c r="E102" s="35">
        <f t="shared" si="110"/>
        <v>-4666110.4170000032</v>
      </c>
      <c r="F102" s="35">
        <f t="shared" si="110"/>
        <v>-3080066.7269999981</v>
      </c>
      <c r="G102" s="35">
        <f t="shared" si="110"/>
        <v>-4156030.3289999999</v>
      </c>
      <c r="H102" s="35">
        <f t="shared" si="110"/>
        <v>-2870528.41</v>
      </c>
      <c r="I102" s="35">
        <f t="shared" si="110"/>
        <v>-4328577.3080000002</v>
      </c>
      <c r="J102" s="35">
        <f t="shared" si="110"/>
        <v>-4306857.4570000023</v>
      </c>
      <c r="K102" s="35">
        <f t="shared" si="110"/>
        <v>-2606707.3280000016</v>
      </c>
      <c r="L102" s="35">
        <f t="shared" si="110"/>
        <v>-1509346.4890000001</v>
      </c>
      <c r="M102" s="35">
        <f t="shared" si="110"/>
        <v>-5446880.2390000001</v>
      </c>
      <c r="N102" s="35">
        <f t="shared" si="110"/>
        <v>-6831503.3379999995</v>
      </c>
      <c r="O102" s="35">
        <f t="shared" si="92"/>
        <v>-46211094.993999988</v>
      </c>
      <c r="P102" s="35">
        <f t="shared" si="96"/>
        <v>-6408486.9519999996</v>
      </c>
      <c r="Q102" s="35">
        <f t="shared" si="93"/>
        <v>-46211094.994000003</v>
      </c>
      <c r="R102"/>
      <c r="AJ102" s="192">
        <v>43922</v>
      </c>
      <c r="AK102" s="119">
        <v>8978290.7589999996</v>
      </c>
      <c r="AL102" s="119">
        <v>13559416.623</v>
      </c>
      <c r="AM102" s="35">
        <f t="shared" si="72"/>
        <v>-4581125.8640000001</v>
      </c>
      <c r="AN102" s="35">
        <f t="shared" si="73"/>
        <v>-4361977.53</v>
      </c>
      <c r="AO102" s="35">
        <f t="shared" si="78"/>
        <v>-4042184.6608333341</v>
      </c>
      <c r="AP102" s="35">
        <f t="shared" si="85"/>
        <v>-3341240.4699090915</v>
      </c>
      <c r="AQ102" s="202">
        <f t="shared" ref="AQ102:AS102" si="111">SUM(AK97:AK102)</f>
        <v>83270372.349000007</v>
      </c>
      <c r="AR102" s="202">
        <f t="shared" si="111"/>
        <v>107523480.314</v>
      </c>
      <c r="AS102" s="202">
        <f t="shared" si="111"/>
        <v>-24253107.965000004</v>
      </c>
    </row>
    <row r="103" spans="2:45">
      <c r="B103" s="5">
        <v>2022</v>
      </c>
      <c r="C103" s="35">
        <f t="shared" si="90"/>
        <v>-10289944.906999998</v>
      </c>
      <c r="D103" s="35">
        <f t="shared" ref="D103:N103" si="112">D68-D86</f>
        <v>-7980209.8880000003</v>
      </c>
      <c r="E103" s="35">
        <f t="shared" si="112"/>
        <v>-8266938.1380000003</v>
      </c>
      <c r="F103" s="35">
        <f t="shared" si="112"/>
        <v>-6147512.9400000013</v>
      </c>
      <c r="G103" s="35">
        <f t="shared" si="112"/>
        <v>-10656578.662999999</v>
      </c>
      <c r="H103" s="35">
        <f t="shared" si="112"/>
        <v>-8235602.7900000028</v>
      </c>
      <c r="I103" s="35">
        <f t="shared" si="112"/>
        <v>-10702048.241</v>
      </c>
      <c r="J103" s="35">
        <f t="shared" si="112"/>
        <v>-11256235.451000001</v>
      </c>
      <c r="K103" s="35">
        <f t="shared" si="112"/>
        <v>-9607162.0099999979</v>
      </c>
      <c r="L103" s="35">
        <f t="shared" si="112"/>
        <v>-7901609.8729999997</v>
      </c>
      <c r="M103" s="35">
        <f t="shared" si="112"/>
        <v>-8784180.7600000016</v>
      </c>
      <c r="N103" s="35">
        <f t="shared" si="112"/>
        <v>-9712803.4389999993</v>
      </c>
      <c r="O103" s="35">
        <f t="shared" si="92"/>
        <v>-109540827.09999999</v>
      </c>
      <c r="P103" s="35">
        <f t="shared" si="96"/>
        <v>-18270154.794999998</v>
      </c>
      <c r="Q103" s="35">
        <f t="shared" si="93"/>
        <v>-109540827.09999999</v>
      </c>
      <c r="R103"/>
      <c r="AJ103" s="192">
        <v>43952</v>
      </c>
      <c r="AK103" s="119">
        <v>9957512.1809999999</v>
      </c>
      <c r="AL103" s="119">
        <v>13393633.35</v>
      </c>
      <c r="AM103" s="35">
        <f t="shared" si="72"/>
        <v>-3436121.1689999998</v>
      </c>
      <c r="AN103" s="35">
        <f t="shared" si="73"/>
        <v>-4495468.706666667</v>
      </c>
      <c r="AO103" s="35">
        <f t="shared" si="78"/>
        <v>-4283915.7366666673</v>
      </c>
      <c r="AP103" s="35">
        <f t="shared" si="85"/>
        <v>-3341812.9826363637</v>
      </c>
      <c r="AQ103" s="202">
        <f t="shared" ref="AQ103:AS103" si="113">SUM(AK98:AK103)</f>
        <v>76985234.138999999</v>
      </c>
      <c r="AR103" s="202">
        <f t="shared" si="113"/>
        <v>102688728.55899999</v>
      </c>
      <c r="AS103" s="202">
        <f t="shared" si="113"/>
        <v>-25703494.420000002</v>
      </c>
    </row>
    <row r="104" spans="2:45">
      <c r="B104" s="5">
        <v>2023</v>
      </c>
      <c r="C104" s="35">
        <f t="shared" si="90"/>
        <v>-14289729.969999999</v>
      </c>
      <c r="D104" s="35">
        <f t="shared" ref="D104:O104" si="114">D69-D87</f>
        <v>-12129599.055</v>
      </c>
      <c r="E104" s="35">
        <f t="shared" si="114"/>
        <v>-8378791.7829999998</v>
      </c>
      <c r="F104" s="35">
        <f t="shared" si="114"/>
        <v>-8738767.2829999998</v>
      </c>
      <c r="G104" s="35">
        <f t="shared" si="114"/>
        <v>-12494869.501999997</v>
      </c>
      <c r="H104" s="35">
        <f t="shared" si="114"/>
        <v>-5300141.25</v>
      </c>
      <c r="I104" s="35">
        <f t="shared" si="114"/>
        <v>-12522357.651999999</v>
      </c>
      <c r="J104" s="35">
        <f t="shared" si="114"/>
        <v>-8712292.2639999986</v>
      </c>
      <c r="K104" s="35">
        <f t="shared" si="114"/>
        <v>-5097906.811999999</v>
      </c>
      <c r="L104" s="35">
        <f t="shared" si="114"/>
        <v>-6604616.8779999986</v>
      </c>
      <c r="M104" s="35">
        <f t="shared" si="114"/>
        <v>-5972903.4059999995</v>
      </c>
      <c r="N104" s="35">
        <f t="shared" si="114"/>
        <v>-6081800.6539999992</v>
      </c>
      <c r="O104" s="35">
        <f t="shared" si="114"/>
        <v>-106323776.50899997</v>
      </c>
      <c r="P104" s="35">
        <f t="shared" si="96"/>
        <v>-26419329.024999999</v>
      </c>
      <c r="Q104" s="35">
        <f t="shared" si="93"/>
        <v>-106323776.50899997</v>
      </c>
      <c r="R104"/>
      <c r="AJ104" s="192">
        <v>43983</v>
      </c>
      <c r="AK104" s="119">
        <v>13460251.822000001</v>
      </c>
      <c r="AL104" s="119">
        <v>16317886.776000001</v>
      </c>
      <c r="AM104" s="35">
        <f t="shared" si="72"/>
        <v>-2857634.9539999999</v>
      </c>
      <c r="AN104" s="35">
        <f t="shared" si="73"/>
        <v>-3624960.6623333334</v>
      </c>
      <c r="AO104" s="35">
        <f t="shared" si="78"/>
        <v>-3982138.8925000001</v>
      </c>
      <c r="AP104" s="35">
        <f t="shared" si="85"/>
        <v>-3301857.744727273</v>
      </c>
      <c r="AQ104" s="202">
        <f t="shared" ref="AQ104:AS104" si="115">SUM(AK99:AK104)</f>
        <v>75058767.492000014</v>
      </c>
      <c r="AR104" s="202">
        <f t="shared" si="115"/>
        <v>98951600.847000003</v>
      </c>
      <c r="AS104" s="202">
        <f t="shared" si="115"/>
        <v>-23892833.355</v>
      </c>
    </row>
    <row r="105" spans="2:45">
      <c r="B105" s="5">
        <v>2024</v>
      </c>
      <c r="C105" s="35">
        <f t="shared" si="90"/>
        <v>-6183826.8539999984</v>
      </c>
      <c r="D105" s="35">
        <f t="shared" ref="D105:O105" si="116">D70-D88</f>
        <v>-6770851.1509999968</v>
      </c>
      <c r="E105" s="35">
        <f t="shared" si="116"/>
        <v>-7340801</v>
      </c>
      <c r="F105" s="35">
        <f t="shared" si="116"/>
        <v>-9900000</v>
      </c>
      <c r="G105" s="35">
        <f t="shared" si="116"/>
        <v>-6518000</v>
      </c>
      <c r="H105" s="35">
        <f t="shared" si="116"/>
        <v>-6431004</v>
      </c>
      <c r="I105" s="35">
        <f t="shared" si="116"/>
        <v>-7200000</v>
      </c>
      <c r="J105" s="35">
        <f t="shared" si="116"/>
        <v>-4928000</v>
      </c>
      <c r="K105" s="35">
        <f t="shared" si="116"/>
        <v>-5100000</v>
      </c>
      <c r="L105" s="35">
        <f t="shared" si="116"/>
        <v>-5764000</v>
      </c>
      <c r="M105" s="35">
        <f t="shared" si="116"/>
        <v>-7363000</v>
      </c>
      <c r="N105" s="35">
        <f t="shared" si="116"/>
        <v>-8800000</v>
      </c>
      <c r="O105" s="35">
        <f t="shared" si="116"/>
        <v>-82299483.004999995</v>
      </c>
      <c r="P105" s="35">
        <f t="shared" si="96"/>
        <v>-12954678.004999995</v>
      </c>
      <c r="Q105" s="35">
        <f>SUM(C105:N105)</f>
        <v>-82299483.004999995</v>
      </c>
      <c r="R105"/>
      <c r="AJ105" s="192">
        <v>44013</v>
      </c>
      <c r="AK105" s="119">
        <v>14890653.468</v>
      </c>
      <c r="AL105" s="119">
        <v>17717764.269000001</v>
      </c>
      <c r="AM105" s="35">
        <f t="shared" si="72"/>
        <v>-2827110.8010000009</v>
      </c>
      <c r="AN105" s="35">
        <f t="shared" si="73"/>
        <v>-3040288.9746666667</v>
      </c>
      <c r="AO105" s="35">
        <f t="shared" si="78"/>
        <v>-3701133.2523333333</v>
      </c>
      <c r="AP105" s="35">
        <f t="shared" si="85"/>
        <v>-3346064.9230000004</v>
      </c>
      <c r="AQ105" s="202">
        <f t="shared" ref="AQ105:AS105" si="117">SUM(AK100:AK105)</f>
        <v>75248073.978</v>
      </c>
      <c r="AR105" s="202">
        <f t="shared" si="117"/>
        <v>97454873.492000014</v>
      </c>
      <c r="AS105" s="202">
        <f t="shared" si="117"/>
        <v>-22206799.513999999</v>
      </c>
    </row>
    <row r="106" spans="2:45">
      <c r="B106" s="5">
        <v>2025</v>
      </c>
      <c r="C106" s="35">
        <f t="shared" si="90"/>
        <v>-7683000</v>
      </c>
      <c r="D106" s="35">
        <f t="shared" si="90"/>
        <v>-8154000</v>
      </c>
      <c r="E106" s="35">
        <f t="shared" si="90"/>
        <v>-7267000</v>
      </c>
      <c r="F106" s="35">
        <f t="shared" si="90"/>
        <v>-12100000</v>
      </c>
      <c r="G106" s="35">
        <f t="shared" si="90"/>
        <v>-6500000</v>
      </c>
      <c r="H106" s="35">
        <f t="shared" si="90"/>
        <v>-8171000</v>
      </c>
      <c r="I106" s="35">
        <f>I71-I89</f>
        <v>-6424000</v>
      </c>
      <c r="J106" s="35">
        <f>J71-J89</f>
        <v>-4168000</v>
      </c>
      <c r="K106" s="35">
        <f t="shared" si="90"/>
        <v>-6885000</v>
      </c>
      <c r="L106" s="35">
        <f t="shared" si="90"/>
        <v>-7362000</v>
      </c>
      <c r="M106" s="35">
        <f t="shared" si="90"/>
        <v>-7982000</v>
      </c>
      <c r="N106"/>
      <c r="O106"/>
      <c r="P106" s="35">
        <f t="shared" si="96"/>
        <v>-15837000</v>
      </c>
      <c r="Q106"/>
      <c r="R106"/>
      <c r="AJ106" s="192">
        <v>44044</v>
      </c>
      <c r="AK106" s="119">
        <v>12456453.472999999</v>
      </c>
      <c r="AL106" s="119">
        <v>18756859.123</v>
      </c>
      <c r="AM106" s="35">
        <f t="shared" si="72"/>
        <v>-6300405.6500000004</v>
      </c>
      <c r="AN106" s="35">
        <f t="shared" si="73"/>
        <v>-3995050.4683333337</v>
      </c>
      <c r="AO106" s="35">
        <f t="shared" si="78"/>
        <v>-4245259.5874999994</v>
      </c>
      <c r="AP106" s="35">
        <f t="shared" si="85"/>
        <v>-3767278.3914545458</v>
      </c>
      <c r="AQ106" s="202">
        <f t="shared" ref="AQ106:AS106" si="118">SUM(AK101:AK106)</f>
        <v>73096237.665999994</v>
      </c>
      <c r="AR106" s="202">
        <f t="shared" si="118"/>
        <v>98567795.191</v>
      </c>
      <c r="AS106" s="202">
        <f t="shared" si="118"/>
        <v>-25471557.524999999</v>
      </c>
    </row>
    <row r="107" spans="2:45">
      <c r="B107"/>
      <c r="C107"/>
      <c r="D107"/>
      <c r="E107"/>
      <c r="F107"/>
      <c r="G107"/>
      <c r="H107"/>
      <c r="I107"/>
      <c r="J107"/>
      <c r="K107"/>
      <c r="L107"/>
      <c r="M107"/>
      <c r="N107"/>
      <c r="O107"/>
      <c r="P107"/>
      <c r="Q107"/>
      <c r="R107"/>
      <c r="AJ107" s="192">
        <v>44075</v>
      </c>
      <c r="AK107" s="119">
        <v>15990797.705</v>
      </c>
      <c r="AL107" s="119">
        <v>20846823.009</v>
      </c>
      <c r="AM107" s="35">
        <f t="shared" si="72"/>
        <v>-4856025.3039999995</v>
      </c>
      <c r="AN107" s="35">
        <f t="shared" si="73"/>
        <v>-4661180.585</v>
      </c>
      <c r="AO107" s="35">
        <f t="shared" si="78"/>
        <v>-4143070.6236666664</v>
      </c>
      <c r="AP107" s="35">
        <f t="shared" si="85"/>
        <v>-4048218.713</v>
      </c>
      <c r="AQ107" s="202">
        <f t="shared" ref="AQ107:AS107" si="119">SUM(AK102:AK107)</f>
        <v>75733959.407999992</v>
      </c>
      <c r="AR107" s="202">
        <f t="shared" si="119"/>
        <v>100592383.15000001</v>
      </c>
      <c r="AS107" s="202">
        <f t="shared" si="119"/>
        <v>-24858423.741999999</v>
      </c>
    </row>
    <row r="108" spans="2:45">
      <c r="AJ108" s="192">
        <v>44105</v>
      </c>
      <c r="AK108" s="119">
        <v>17315266.203000002</v>
      </c>
      <c r="AL108" s="119">
        <v>19714266.717</v>
      </c>
      <c r="AM108" s="35">
        <f t="shared" si="72"/>
        <v>-2399000.5139999986</v>
      </c>
      <c r="AN108" s="35">
        <f t="shared" si="73"/>
        <v>-4518477.1559999995</v>
      </c>
      <c r="AO108" s="35">
        <f t="shared" si="78"/>
        <v>-3779383.0653333329</v>
      </c>
      <c r="AP108" s="35">
        <f t="shared" si="85"/>
        <v>-4085788.3311818182</v>
      </c>
      <c r="AQ108" s="202">
        <f t="shared" ref="AQ108:AS108" si="120">SUM(AK103:AK108)</f>
        <v>84070934.851999998</v>
      </c>
      <c r="AR108" s="202">
        <f t="shared" si="120"/>
        <v>106747233.24400002</v>
      </c>
      <c r="AS108" s="202">
        <f t="shared" si="120"/>
        <v>-22676298.391999997</v>
      </c>
    </row>
    <row r="109" spans="2:45">
      <c r="AJ109" s="192">
        <v>44136</v>
      </c>
      <c r="AK109" s="119">
        <v>16088682.231000001</v>
      </c>
      <c r="AL109" s="119">
        <v>21142702.149999999</v>
      </c>
      <c r="AM109" s="35">
        <f t="shared" si="72"/>
        <v>-5054019.9189999979</v>
      </c>
      <c r="AN109" s="35">
        <f t="shared" si="73"/>
        <v>-4103015.2456666655</v>
      </c>
      <c r="AO109" s="35">
        <f t="shared" si="78"/>
        <v>-4049032.8569999994</v>
      </c>
      <c r="AP109" s="35">
        <f t="shared" si="85"/>
        <v>-4120854.1402727272</v>
      </c>
      <c r="AQ109" s="202">
        <f t="shared" ref="AQ109:AS109" si="121">SUM(AK104:AK109)</f>
        <v>90202104.90200001</v>
      </c>
      <c r="AR109" s="202">
        <f t="shared" si="121"/>
        <v>114496302.044</v>
      </c>
      <c r="AS109" s="202">
        <f t="shared" si="121"/>
        <v>-24294197.141999997</v>
      </c>
    </row>
    <row r="110" spans="2:45">
      <c r="AJ110" s="192">
        <v>44166</v>
      </c>
      <c r="AK110" s="119">
        <v>17837134.738000002</v>
      </c>
      <c r="AL110" s="119">
        <v>22386790.723000001</v>
      </c>
      <c r="AM110" s="35">
        <f t="shared" si="72"/>
        <v>-4549655.9849999994</v>
      </c>
      <c r="AN110" s="35">
        <f t="shared" si="73"/>
        <v>-4000892.139333332</v>
      </c>
      <c r="AO110" s="35">
        <f t="shared" si="78"/>
        <v>-4331036.3621666664</v>
      </c>
      <c r="AP110" s="35">
        <f t="shared" si="85"/>
        <v>-4124173.3532727268</v>
      </c>
      <c r="AQ110" s="202">
        <f t="shared" ref="AQ110:AS110" si="122">SUM(AK105:AK110)</f>
        <v>94578987.818000004</v>
      </c>
      <c r="AR110" s="202">
        <f t="shared" si="122"/>
        <v>120565205.99100001</v>
      </c>
      <c r="AS110" s="202">
        <f t="shared" si="122"/>
        <v>-25986218.172999997</v>
      </c>
    </row>
    <row r="111" spans="2:45">
      <c r="AJ111" s="192">
        <v>44197</v>
      </c>
      <c r="AK111" s="119">
        <v>15003935.219000001</v>
      </c>
      <c r="AL111" s="119">
        <v>18065286.449999999</v>
      </c>
      <c r="AM111" s="35">
        <f t="shared" si="72"/>
        <v>-3061351.2309999987</v>
      </c>
      <c r="AN111" s="35">
        <f t="shared" si="73"/>
        <v>-4221675.711666665</v>
      </c>
      <c r="AO111" s="35">
        <f t="shared" si="78"/>
        <v>-4370076.4338333318</v>
      </c>
      <c r="AP111" s="35">
        <f t="shared" si="85"/>
        <v>-4126510.0434545446</v>
      </c>
      <c r="AQ111" s="202">
        <f t="shared" ref="AQ111:AS111" si="123">SUM(AK106:AK111)</f>
        <v>94692269.568999991</v>
      </c>
      <c r="AR111" s="202">
        <f t="shared" si="123"/>
        <v>120912728.17200001</v>
      </c>
      <c r="AS111" s="202">
        <f t="shared" si="123"/>
        <v>-26220458.602999993</v>
      </c>
    </row>
    <row r="112" spans="2:45">
      <c r="AJ112" s="192">
        <v>44228</v>
      </c>
      <c r="AK112" s="119">
        <v>15952528.857999999</v>
      </c>
      <c r="AL112" s="119">
        <v>19299664.579</v>
      </c>
      <c r="AM112" s="35">
        <f t="shared" si="72"/>
        <v>-3347135.7210000008</v>
      </c>
      <c r="AN112" s="35">
        <f t="shared" ref="AN112:AN143" si="124">AVERAGE(AM110:AM112)</f>
        <v>-3652714.3123333328</v>
      </c>
      <c r="AO112" s="35">
        <f t="shared" si="78"/>
        <v>-3877864.7789999992</v>
      </c>
      <c r="AP112" s="35">
        <f t="shared" si="85"/>
        <v>-3933598.828363636</v>
      </c>
      <c r="AQ112" s="202">
        <f t="shared" ref="AQ112:AS112" si="125">SUM(AK107:AK112)</f>
        <v>98188344.953999996</v>
      </c>
      <c r="AR112" s="202">
        <f t="shared" si="125"/>
        <v>121455533.62799999</v>
      </c>
      <c r="AS112" s="202">
        <f t="shared" si="125"/>
        <v>-23267188.673999995</v>
      </c>
    </row>
    <row r="113" spans="36:45">
      <c r="AJ113" s="192">
        <v>44256</v>
      </c>
      <c r="AK113" s="119">
        <v>18955706.114999998</v>
      </c>
      <c r="AL113" s="119">
        <v>23621816.532000002</v>
      </c>
      <c r="AM113" s="35">
        <f t="shared" si="72"/>
        <v>-4666110.4170000032</v>
      </c>
      <c r="AN113" s="35">
        <f t="shared" si="124"/>
        <v>-3691532.4563333341</v>
      </c>
      <c r="AO113" s="35">
        <f t="shared" si="78"/>
        <v>-3846212.2978333333</v>
      </c>
      <c r="AP113" s="35">
        <f t="shared" si="85"/>
        <v>-3941324.6968181818</v>
      </c>
      <c r="AQ113" s="202">
        <f t="shared" ref="AQ113:AS113" si="126">SUM(AK108:AK113)</f>
        <v>101153253.36399999</v>
      </c>
      <c r="AR113" s="202">
        <f t="shared" si="126"/>
        <v>124230527.15100001</v>
      </c>
      <c r="AS113" s="202">
        <f t="shared" si="126"/>
        <v>-23077273.787</v>
      </c>
    </row>
    <row r="114" spans="36:45">
      <c r="AJ114" s="192">
        <v>44287</v>
      </c>
      <c r="AK114" s="119">
        <v>18756865.083000001</v>
      </c>
      <c r="AL114" s="119">
        <v>21836931.809999999</v>
      </c>
      <c r="AM114" s="35">
        <f t="shared" si="72"/>
        <v>-3080066.7269999981</v>
      </c>
      <c r="AN114" s="35">
        <f t="shared" si="124"/>
        <v>-3697770.9550000005</v>
      </c>
      <c r="AO114" s="35">
        <f t="shared" si="78"/>
        <v>-3959723.3333333335</v>
      </c>
      <c r="AP114" s="35">
        <f t="shared" si="85"/>
        <v>-3908956.1111818179</v>
      </c>
      <c r="AQ114" s="202">
        <f t="shared" ref="AQ114:AS114" si="127">SUM(AK109:AK114)</f>
        <v>102594852.244</v>
      </c>
      <c r="AR114" s="202">
        <f t="shared" si="127"/>
        <v>126353192.244</v>
      </c>
      <c r="AS114" s="202">
        <f t="shared" si="127"/>
        <v>-23758340</v>
      </c>
    </row>
    <row r="115" spans="36:45">
      <c r="AJ115" s="192">
        <v>44317</v>
      </c>
      <c r="AK115" s="119">
        <v>16468343.399</v>
      </c>
      <c r="AL115" s="119">
        <v>20624373.728</v>
      </c>
      <c r="AM115" s="35">
        <f t="shared" si="72"/>
        <v>-4156030.3289999999</v>
      </c>
      <c r="AN115" s="35">
        <f t="shared" si="124"/>
        <v>-3967402.4910000004</v>
      </c>
      <c r="AO115" s="35">
        <f t="shared" si="78"/>
        <v>-3810058.4016666668</v>
      </c>
      <c r="AP115" s="35">
        <f t="shared" si="85"/>
        <v>-4026992.0543636354</v>
      </c>
      <c r="AQ115" s="202">
        <f t="shared" ref="AQ115:AS115" si="128">SUM(AK110:AK115)</f>
        <v>102974513.412</v>
      </c>
      <c r="AR115" s="202">
        <f t="shared" si="128"/>
        <v>125834863.82200001</v>
      </c>
      <c r="AS115" s="202">
        <f t="shared" si="128"/>
        <v>-22860350.41</v>
      </c>
    </row>
    <row r="116" spans="36:45">
      <c r="AJ116" s="192">
        <v>44348</v>
      </c>
      <c r="AK116" s="119">
        <v>19740427.009</v>
      </c>
      <c r="AL116" s="119">
        <v>22610955.419</v>
      </c>
      <c r="AM116" s="35">
        <f t="shared" si="72"/>
        <v>-2870528.41</v>
      </c>
      <c r="AN116" s="35">
        <f t="shared" si="124"/>
        <v>-3368875.1553333327</v>
      </c>
      <c r="AO116" s="35">
        <f t="shared" si="78"/>
        <v>-3530203.8058333336</v>
      </c>
      <c r="AP116" s="35">
        <f t="shared" si="85"/>
        <v>-4030939.1097272714</v>
      </c>
      <c r="AQ116" s="202">
        <f t="shared" ref="AQ116:AS116" si="129">SUM(AK111:AK116)</f>
        <v>104877805.68300001</v>
      </c>
      <c r="AR116" s="202">
        <f t="shared" si="129"/>
        <v>126059028.51800001</v>
      </c>
      <c r="AS116" s="202">
        <f t="shared" si="129"/>
        <v>-21181222.835000001</v>
      </c>
    </row>
    <row r="117" spans="36:45">
      <c r="AJ117" s="192">
        <v>44378</v>
      </c>
      <c r="AK117" s="119">
        <v>16357698.211999999</v>
      </c>
      <c r="AL117" s="119">
        <v>20686275.52</v>
      </c>
      <c r="AM117" s="35">
        <f t="shared" si="72"/>
        <v>-4328577.3080000002</v>
      </c>
      <c r="AN117" s="35">
        <f t="shared" si="124"/>
        <v>-3785045.3489999999</v>
      </c>
      <c r="AO117" s="35">
        <f t="shared" si="78"/>
        <v>-3741408.1520000002</v>
      </c>
      <c r="AP117" s="35">
        <f t="shared" si="85"/>
        <v>-3851681.9877272723</v>
      </c>
      <c r="AQ117" s="202">
        <f t="shared" ref="AQ117:AS117" si="130">SUM(AK112:AK117)</f>
        <v>106231568.676</v>
      </c>
      <c r="AR117" s="202">
        <f t="shared" si="130"/>
        <v>128680017.588</v>
      </c>
      <c r="AS117" s="202">
        <f t="shared" si="130"/>
        <v>-22448448.912</v>
      </c>
    </row>
    <row r="118" spans="36:45">
      <c r="AJ118" s="192">
        <v>44409</v>
      </c>
      <c r="AK118" s="119">
        <v>18860976.377999999</v>
      </c>
      <c r="AL118" s="119">
        <v>23167833.835000001</v>
      </c>
      <c r="AM118" s="35">
        <f t="shared" si="72"/>
        <v>-4306857.4570000023</v>
      </c>
      <c r="AN118" s="35">
        <f t="shared" si="124"/>
        <v>-3835321.058333334</v>
      </c>
      <c r="AO118" s="35">
        <f t="shared" si="78"/>
        <v>-3901361.774666667</v>
      </c>
      <c r="AP118" s="35">
        <f t="shared" si="85"/>
        <v>-3801757.6379999998</v>
      </c>
      <c r="AQ118" s="202">
        <f t="shared" ref="AQ118:AS118" si="131">SUM(AK113:AK118)</f>
        <v>109140016.19600001</v>
      </c>
      <c r="AR118" s="202">
        <f t="shared" si="131"/>
        <v>132548186.84399998</v>
      </c>
      <c r="AS118" s="202">
        <f t="shared" si="131"/>
        <v>-23408170.648000002</v>
      </c>
    </row>
    <row r="119" spans="36:45">
      <c r="AJ119" s="192">
        <v>44440</v>
      </c>
      <c r="AK119" s="119">
        <v>20715563.079</v>
      </c>
      <c r="AL119" s="119">
        <v>23322270.407000002</v>
      </c>
      <c r="AM119" s="35">
        <f t="shared" si="72"/>
        <v>-2606707.3280000016</v>
      </c>
      <c r="AN119" s="35">
        <f t="shared" si="124"/>
        <v>-3747380.6976666679</v>
      </c>
      <c r="AO119" s="35">
        <f t="shared" si="78"/>
        <v>-3558127.9265000001</v>
      </c>
      <c r="AP119" s="35">
        <f t="shared" si="85"/>
        <v>-3820640.0756363641</v>
      </c>
      <c r="AQ119" s="202">
        <f t="shared" ref="AQ119:AS119" si="132">SUM(AK114:AK119)</f>
        <v>110899873.16</v>
      </c>
      <c r="AR119" s="202">
        <f t="shared" si="132"/>
        <v>132248640.71900001</v>
      </c>
      <c r="AS119" s="202">
        <f t="shared" si="132"/>
        <v>-21348767.559</v>
      </c>
    </row>
    <row r="120" spans="36:45">
      <c r="AJ120" s="192">
        <v>44470</v>
      </c>
      <c r="AK120" s="119">
        <v>20713984.276999999</v>
      </c>
      <c r="AL120" s="119">
        <v>22223330.765999999</v>
      </c>
      <c r="AM120" s="35">
        <f t="shared" si="72"/>
        <v>-1509346.4890000001</v>
      </c>
      <c r="AN120" s="35">
        <f t="shared" si="124"/>
        <v>-2807637.0913333348</v>
      </c>
      <c r="AO120" s="35">
        <f t="shared" si="78"/>
        <v>-3296341.2201666669</v>
      </c>
      <c r="AP120" s="35">
        <f t="shared" si="85"/>
        <v>-3498397.036545455</v>
      </c>
      <c r="AQ120" s="202">
        <f t="shared" ref="AQ120:AS120" si="133">SUM(AK115:AK120)</f>
        <v>112856992.35399999</v>
      </c>
      <c r="AR120" s="202">
        <f t="shared" si="133"/>
        <v>132635039.67500001</v>
      </c>
      <c r="AS120" s="202">
        <f t="shared" si="133"/>
        <v>-19778047.321000002</v>
      </c>
    </row>
    <row r="121" spans="36:45">
      <c r="AJ121" s="192">
        <v>44501</v>
      </c>
      <c r="AK121" s="119">
        <v>21455111.986000001</v>
      </c>
      <c r="AL121" s="119">
        <v>26901992.225000001</v>
      </c>
      <c r="AM121" s="35">
        <f t="shared" si="72"/>
        <v>-5446880.2390000001</v>
      </c>
      <c r="AN121" s="35">
        <f t="shared" si="124"/>
        <v>-3187644.6853333339</v>
      </c>
      <c r="AO121" s="35">
        <f t="shared" si="78"/>
        <v>-3511482.8718333342</v>
      </c>
      <c r="AP121" s="35">
        <f t="shared" si="85"/>
        <v>-3579962.8778181821</v>
      </c>
      <c r="AQ121" s="202">
        <f t="shared" ref="AQ121:AS121" si="134">SUM(AK116:AK121)</f>
        <v>117843760.941</v>
      </c>
      <c r="AR121" s="202">
        <f t="shared" si="134"/>
        <v>138912658.17199999</v>
      </c>
      <c r="AS121" s="202">
        <f t="shared" si="134"/>
        <v>-21068897.231000006</v>
      </c>
    </row>
    <row r="122" spans="36:45">
      <c r="AJ122" s="192">
        <v>44531</v>
      </c>
      <c r="AK122" s="119">
        <v>22233318.423</v>
      </c>
      <c r="AL122" s="119">
        <v>29064821.761</v>
      </c>
      <c r="AM122" s="35">
        <f t="shared" si="72"/>
        <v>-6831503.3379999995</v>
      </c>
      <c r="AN122" s="35">
        <f t="shared" si="124"/>
        <v>-4595910.0219999999</v>
      </c>
      <c r="AO122" s="35">
        <f t="shared" si="78"/>
        <v>-4171645.3598333336</v>
      </c>
      <c r="AP122" s="35">
        <f t="shared" si="85"/>
        <v>-3922703.9784545456</v>
      </c>
      <c r="AQ122" s="202">
        <f t="shared" ref="AQ122:AS122" si="135">SUM(AK117:AK122)</f>
        <v>120336652.35499999</v>
      </c>
      <c r="AR122" s="202">
        <f t="shared" si="135"/>
        <v>145366524.51400003</v>
      </c>
      <c r="AS122" s="202">
        <f t="shared" si="135"/>
        <v>-25029872.159000002</v>
      </c>
    </row>
    <row r="123" spans="36:45">
      <c r="AJ123" s="192">
        <v>44562</v>
      </c>
      <c r="AK123" s="119">
        <v>17553745.067000002</v>
      </c>
      <c r="AL123" s="119">
        <v>27843689.973999999</v>
      </c>
      <c r="AM123" s="35">
        <f t="shared" si="72"/>
        <v>-10289944.906999998</v>
      </c>
      <c r="AN123" s="35">
        <f t="shared" si="124"/>
        <v>-7522776.1613333328</v>
      </c>
      <c r="AO123" s="35">
        <f t="shared" si="78"/>
        <v>-5165206.6263333336</v>
      </c>
      <c r="AP123" s="35">
        <f t="shared" si="85"/>
        <v>-4553868.449909091</v>
      </c>
      <c r="AQ123" s="202">
        <f t="shared" ref="AQ123:AS123" si="136">SUM(AK118:AK123)</f>
        <v>121532699.21000001</v>
      </c>
      <c r="AR123" s="202">
        <f t="shared" si="136"/>
        <v>152523938.96800002</v>
      </c>
      <c r="AS123" s="202">
        <f t="shared" si="136"/>
        <v>-30991239.758000001</v>
      </c>
    </row>
    <row r="124" spans="36:45">
      <c r="AJ124" s="192">
        <v>44593</v>
      </c>
      <c r="AK124" s="119">
        <v>19904331.120000001</v>
      </c>
      <c r="AL124" s="119">
        <v>27884541.008000001</v>
      </c>
      <c r="AM124" s="35">
        <f t="shared" si="72"/>
        <v>-7980209.8880000003</v>
      </c>
      <c r="AN124" s="35">
        <f t="shared" si="124"/>
        <v>-8367219.3776666662</v>
      </c>
      <c r="AO124" s="35">
        <f t="shared" si="78"/>
        <v>-5777432.0314999996</v>
      </c>
      <c r="AP124" s="35">
        <f t="shared" si="85"/>
        <v>-4855150.22</v>
      </c>
      <c r="AQ124" s="202">
        <f t="shared" ref="AQ124:AS124" si="137">SUM(AK119:AK124)</f>
        <v>122576053.95200001</v>
      </c>
      <c r="AR124" s="202">
        <f t="shared" si="137"/>
        <v>157240646.14100003</v>
      </c>
      <c r="AS124" s="202">
        <f t="shared" si="137"/>
        <v>-34664592.188999996</v>
      </c>
    </row>
    <row r="125" spans="36:45">
      <c r="AJ125" s="192">
        <v>44621</v>
      </c>
      <c r="AK125" s="119">
        <v>22609642.478</v>
      </c>
      <c r="AL125" s="119">
        <v>30876580.616</v>
      </c>
      <c r="AM125" s="35">
        <f t="shared" si="72"/>
        <v>-8266938.1380000003</v>
      </c>
      <c r="AN125" s="35">
        <f t="shared" si="124"/>
        <v>-8845697.6443333328</v>
      </c>
      <c r="AO125" s="35">
        <f t="shared" si="78"/>
        <v>-6720803.8331666663</v>
      </c>
      <c r="AP125" s="35">
        <f t="shared" si="85"/>
        <v>-5326683.9846363636</v>
      </c>
      <c r="AQ125" s="202">
        <f t="shared" ref="AQ125:AS125" si="138">SUM(AK120:AK125)</f>
        <v>124470133.351</v>
      </c>
      <c r="AR125" s="202">
        <f t="shared" si="138"/>
        <v>164794956.35000002</v>
      </c>
      <c r="AS125" s="202">
        <f t="shared" si="138"/>
        <v>-40324822.998999998</v>
      </c>
    </row>
    <row r="126" spans="36:45">
      <c r="AJ126" s="192">
        <v>44652</v>
      </c>
      <c r="AK126" s="119">
        <v>23330991.125</v>
      </c>
      <c r="AL126" s="119">
        <v>29478504.065000001</v>
      </c>
      <c r="AM126" s="35">
        <f t="shared" si="72"/>
        <v>-6147512.9400000013</v>
      </c>
      <c r="AN126" s="35">
        <f t="shared" si="124"/>
        <v>-7464886.9886666676</v>
      </c>
      <c r="AO126" s="35">
        <f t="shared" si="78"/>
        <v>-7493831.5750000002</v>
      </c>
      <c r="AP126" s="35">
        <f t="shared" si="85"/>
        <v>-5507727.8583636368</v>
      </c>
      <c r="AQ126" s="202">
        <f t="shared" ref="AQ126:AS126" si="139">SUM(AK121:AK126)</f>
        <v>127087140.199</v>
      </c>
      <c r="AR126" s="202">
        <f t="shared" si="139"/>
        <v>172050129.64900002</v>
      </c>
      <c r="AS126" s="202">
        <f t="shared" si="139"/>
        <v>-44962989.450000003</v>
      </c>
    </row>
    <row r="127" spans="36:45">
      <c r="AJ127" s="192">
        <v>44682</v>
      </c>
      <c r="AK127" s="119">
        <v>18931811.633000001</v>
      </c>
      <c r="AL127" s="119">
        <v>29588390.296</v>
      </c>
      <c r="AM127" s="35">
        <f t="shared" si="72"/>
        <v>-10656578.662999999</v>
      </c>
      <c r="AN127" s="35">
        <f t="shared" si="124"/>
        <v>-8357009.9136666665</v>
      </c>
      <c r="AO127" s="35">
        <f t="shared" si="78"/>
        <v>-8362114.6456666663</v>
      </c>
      <c r="AP127" s="35">
        <f t="shared" si="85"/>
        <v>-6215550.6086363634</v>
      </c>
      <c r="AQ127" s="202">
        <f t="shared" ref="AQ127:AS127" si="140">SUM(AK122:AK127)</f>
        <v>124563839.846</v>
      </c>
      <c r="AR127" s="202">
        <f t="shared" si="140"/>
        <v>174736527.72</v>
      </c>
      <c r="AS127" s="202">
        <f t="shared" si="140"/>
        <v>-50172687.873999998</v>
      </c>
    </row>
    <row r="128" spans="36:45">
      <c r="AJ128" s="192">
        <v>44713</v>
      </c>
      <c r="AK128" s="119">
        <v>23359482.375999998</v>
      </c>
      <c r="AL128" s="119">
        <v>31595085.166000001</v>
      </c>
      <c r="AM128" s="35">
        <f t="shared" si="72"/>
        <v>-8235602.7900000028</v>
      </c>
      <c r="AN128" s="35">
        <f t="shared" si="124"/>
        <v>-8346564.797666668</v>
      </c>
      <c r="AO128" s="35">
        <f t="shared" si="78"/>
        <v>-8596131.2210000008</v>
      </c>
      <c r="AP128" s="35">
        <f t="shared" si="85"/>
        <v>-6570734.7433636365</v>
      </c>
      <c r="AQ128" s="202">
        <f t="shared" ref="AQ128:AS128" si="141">SUM(AK123:AK128)</f>
        <v>125690003.79900001</v>
      </c>
      <c r="AR128" s="202">
        <f t="shared" si="141"/>
        <v>177266791.125</v>
      </c>
      <c r="AS128" s="202">
        <f t="shared" si="141"/>
        <v>-51576787.326000005</v>
      </c>
    </row>
    <row r="129" spans="19:45">
      <c r="AJ129" s="192">
        <v>44743</v>
      </c>
      <c r="AK129" s="119">
        <v>18536547.530999999</v>
      </c>
      <c r="AL129" s="119">
        <v>29238595.772</v>
      </c>
      <c r="AM129" s="35">
        <f t="shared" si="72"/>
        <v>-10702048.241</v>
      </c>
      <c r="AN129" s="35">
        <f t="shared" si="124"/>
        <v>-9864743.231333334</v>
      </c>
      <c r="AO129" s="35">
        <f t="shared" si="78"/>
        <v>-8664815.1099999994</v>
      </c>
      <c r="AP129" s="35">
        <f t="shared" si="85"/>
        <v>-7152115.7237272719</v>
      </c>
      <c r="AQ129" s="202">
        <f t="shared" ref="AQ129:AS129" si="142">SUM(AK124:AK129)</f>
        <v>126672806.26300001</v>
      </c>
      <c r="AR129" s="202">
        <f t="shared" si="142"/>
        <v>178661696.92299998</v>
      </c>
      <c r="AS129" s="202">
        <f t="shared" si="142"/>
        <v>-51988890.659999996</v>
      </c>
    </row>
    <row r="130" spans="19:45">
      <c r="AJ130" s="192">
        <v>44774</v>
      </c>
      <c r="AK130" s="119">
        <v>21275849.662</v>
      </c>
      <c r="AL130" s="119">
        <v>32532085.113000002</v>
      </c>
      <c r="AM130" s="35">
        <f t="shared" si="72"/>
        <v>-11256235.451000001</v>
      </c>
      <c r="AN130" s="35">
        <f t="shared" si="124"/>
        <v>-10064628.827333335</v>
      </c>
      <c r="AO130" s="35">
        <f t="shared" si="78"/>
        <v>-9210819.3705000002</v>
      </c>
      <c r="AP130" s="35">
        <f t="shared" si="85"/>
        <v>-7938436.4621818187</v>
      </c>
      <c r="AQ130" s="202">
        <f t="shared" ref="AQ130:AS130" si="143">SUM(AK125:AK130)</f>
        <v>128044324.80500001</v>
      </c>
      <c r="AR130" s="202">
        <f t="shared" si="143"/>
        <v>183309241.02800003</v>
      </c>
      <c r="AS130" s="202">
        <f t="shared" si="143"/>
        <v>-55264916.223000005</v>
      </c>
    </row>
    <row r="131" spans="19:45">
      <c r="S131" s="192"/>
      <c r="T131" s="191"/>
      <c r="U131" s="191"/>
      <c r="AJ131" s="192">
        <v>44805</v>
      </c>
      <c r="AK131" s="119">
        <v>22596774.302000001</v>
      </c>
      <c r="AL131" s="119">
        <v>32203936.311999999</v>
      </c>
      <c r="AM131" s="35">
        <f t="shared" si="72"/>
        <v>-9607162.0099999979</v>
      </c>
      <c r="AN131" s="35">
        <f t="shared" si="124"/>
        <v>-10521815.233999999</v>
      </c>
      <c r="AO131" s="35">
        <f t="shared" si="78"/>
        <v>-9434190.015833335</v>
      </c>
      <c r="AP131" s="35">
        <f t="shared" si="85"/>
        <v>-8674601.5095454566</v>
      </c>
      <c r="AQ131" s="202">
        <f t="shared" ref="AQ131:AS131" si="144">SUM(AK126:AK131)</f>
        <v>128031456.62900001</v>
      </c>
      <c r="AR131" s="202">
        <f t="shared" si="144"/>
        <v>184636596.72400001</v>
      </c>
      <c r="AS131" s="202">
        <f t="shared" si="144"/>
        <v>-56605140.095000006</v>
      </c>
    </row>
    <row r="132" spans="19:45">
      <c r="S132" s="192"/>
      <c r="T132" s="191"/>
      <c r="U132" s="191"/>
      <c r="AJ132" s="192">
        <v>44835</v>
      </c>
      <c r="AK132" s="119">
        <v>21300785.131999999</v>
      </c>
      <c r="AL132" s="119">
        <v>29202395.004999999</v>
      </c>
      <c r="AM132" s="35">
        <f t="shared" si="72"/>
        <v>-7901609.8729999997</v>
      </c>
      <c r="AN132" s="35">
        <f t="shared" si="124"/>
        <v>-9588335.777999999</v>
      </c>
      <c r="AO132" s="35">
        <f t="shared" si="78"/>
        <v>-9726539.5046666656</v>
      </c>
      <c r="AP132" s="35">
        <f t="shared" si="85"/>
        <v>-8897758.7489999998</v>
      </c>
      <c r="AQ132" s="202">
        <f t="shared" ref="AQ132:AS132" si="145">SUM(AK127:AK132)</f>
        <v>126001250.63600001</v>
      </c>
      <c r="AR132" s="202">
        <f t="shared" si="145"/>
        <v>184360487.664</v>
      </c>
      <c r="AS132" s="202">
        <f t="shared" si="145"/>
        <v>-58359237.027999997</v>
      </c>
    </row>
    <row r="133" spans="19:45">
      <c r="S133" s="192"/>
      <c r="T133" s="191"/>
      <c r="U133" s="191"/>
      <c r="AJ133" s="192">
        <v>44866</v>
      </c>
      <c r="AK133" s="119">
        <v>21871038.612</v>
      </c>
      <c r="AL133" s="119">
        <v>30655219.372000001</v>
      </c>
      <c r="AM133" s="35">
        <f t="shared" si="72"/>
        <v>-8784180.7600000016</v>
      </c>
      <c r="AN133" s="35">
        <f t="shared" si="124"/>
        <v>-8764317.547666667</v>
      </c>
      <c r="AO133" s="35">
        <f t="shared" si="78"/>
        <v>-9414473.1875</v>
      </c>
      <c r="AP133" s="35">
        <f t="shared" si="85"/>
        <v>-9075274.8782727271</v>
      </c>
      <c r="AQ133" s="202">
        <f t="shared" ref="AQ133:AS133" si="146">SUM(AK128:AK133)</f>
        <v>128940477.61499999</v>
      </c>
      <c r="AR133" s="202">
        <f t="shared" si="146"/>
        <v>185427316.74000001</v>
      </c>
      <c r="AS133" s="202">
        <f t="shared" si="146"/>
        <v>-56486839.125</v>
      </c>
    </row>
    <row r="134" spans="19:45">
      <c r="S134" s="192"/>
      <c r="T134" s="191"/>
      <c r="U134" s="191"/>
      <c r="AJ134" s="192">
        <v>44896</v>
      </c>
      <c r="AK134" s="119">
        <v>22898748.625</v>
      </c>
      <c r="AL134" s="119">
        <v>32611552.063999999</v>
      </c>
      <c r="AM134" s="35">
        <f t="shared" si="72"/>
        <v>-9712803.4389999993</v>
      </c>
      <c r="AN134" s="35">
        <f t="shared" si="124"/>
        <v>-8799531.3573333342</v>
      </c>
      <c r="AO134" s="35">
        <f t="shared" si="78"/>
        <v>-9660673.2956666667</v>
      </c>
      <c r="AP134" s="35">
        <f t="shared" si="85"/>
        <v>-9022807.4720909074</v>
      </c>
      <c r="AQ134" s="202">
        <f t="shared" ref="AQ134:AS134" si="147">SUM(AK129:AK134)</f>
        <v>128479743.86400001</v>
      </c>
      <c r="AR134" s="202">
        <f t="shared" si="147"/>
        <v>186443783.63800001</v>
      </c>
      <c r="AS134" s="202">
        <f t="shared" si="147"/>
        <v>-57964039.774000004</v>
      </c>
    </row>
    <row r="135" spans="19:45">
      <c r="S135" s="192"/>
      <c r="T135" s="191"/>
      <c r="U135" s="191"/>
      <c r="AJ135" s="192">
        <v>44927</v>
      </c>
      <c r="AK135" s="119">
        <v>19311429.910999998</v>
      </c>
      <c r="AL135" s="119">
        <v>33601159.880999997</v>
      </c>
      <c r="AM135" s="35">
        <f t="shared" si="72"/>
        <v>-14289729.969999999</v>
      </c>
      <c r="AN135" s="35">
        <f t="shared" si="124"/>
        <v>-10928904.722999999</v>
      </c>
      <c r="AO135" s="35">
        <f t="shared" si="78"/>
        <v>-10258620.250499999</v>
      </c>
      <c r="AP135" s="35">
        <f t="shared" si="85"/>
        <v>-9596400.206818182</v>
      </c>
      <c r="AQ135" s="202">
        <f t="shared" ref="AQ135:AS135" si="148">SUM(AK130:AK135)</f>
        <v>129254626.244</v>
      </c>
      <c r="AR135" s="202">
        <f t="shared" si="148"/>
        <v>190806347.74699998</v>
      </c>
      <c r="AS135" s="202">
        <f t="shared" si="148"/>
        <v>-61551721.502999991</v>
      </c>
    </row>
    <row r="136" spans="19:45">
      <c r="S136" s="192"/>
      <c r="T136" s="191"/>
      <c r="U136" s="191"/>
      <c r="AJ136" s="192">
        <v>44958</v>
      </c>
      <c r="AK136" s="119">
        <v>18559188.934</v>
      </c>
      <c r="AL136" s="119">
        <v>30688787.989</v>
      </c>
      <c r="AM136" s="35">
        <f t="shared" si="72"/>
        <v>-12129599.055</v>
      </c>
      <c r="AN136" s="35">
        <f t="shared" si="124"/>
        <v>-12044044.154666668</v>
      </c>
      <c r="AO136" s="35">
        <f t="shared" si="78"/>
        <v>-10404180.851166667</v>
      </c>
      <c r="AP136" s="35">
        <f t="shared" si="85"/>
        <v>-9947551.1992727276</v>
      </c>
      <c r="AQ136" s="202">
        <f t="shared" ref="AQ136:AS136" si="149">SUM(AK131:AK136)</f>
        <v>126537965.516</v>
      </c>
      <c r="AR136" s="202">
        <f t="shared" si="149"/>
        <v>188963050.623</v>
      </c>
      <c r="AS136" s="202">
        <f t="shared" si="149"/>
        <v>-62425085.107000001</v>
      </c>
    </row>
    <row r="137" spans="19:45">
      <c r="S137" s="192"/>
      <c r="T137" s="191"/>
      <c r="U137" s="191"/>
      <c r="AJ137" s="192">
        <v>44986</v>
      </c>
      <c r="AK137" s="119">
        <v>23547898.908</v>
      </c>
      <c r="AL137" s="119">
        <v>31926690.691</v>
      </c>
      <c r="AM137" s="35">
        <f t="shared" si="72"/>
        <v>-8378791.7829999998</v>
      </c>
      <c r="AN137" s="35">
        <f t="shared" si="124"/>
        <v>-11599373.602666667</v>
      </c>
      <c r="AO137" s="35">
        <f t="shared" si="78"/>
        <v>-10199452.479999999</v>
      </c>
      <c r="AP137" s="35">
        <f t="shared" si="85"/>
        <v>-10150394.730454545</v>
      </c>
      <c r="AQ137" s="202">
        <f t="shared" ref="AQ137:AS137" si="150">SUM(AK132:AK137)</f>
        <v>127489090.12200001</v>
      </c>
      <c r="AR137" s="202">
        <f t="shared" si="150"/>
        <v>188685805.00199997</v>
      </c>
      <c r="AS137" s="202">
        <f t="shared" si="150"/>
        <v>-61196714.879999995</v>
      </c>
    </row>
    <row r="138" spans="19:45">
      <c r="S138" s="192"/>
      <c r="T138" s="191"/>
      <c r="U138" s="191"/>
      <c r="AJ138" s="192">
        <v>45017</v>
      </c>
      <c r="AK138" s="119">
        <v>19244843.782000002</v>
      </c>
      <c r="AL138" s="119">
        <v>27983611.065000001</v>
      </c>
      <c r="AM138" s="35">
        <f t="shared" si="72"/>
        <v>-8738767.2829999998</v>
      </c>
      <c r="AN138" s="35">
        <f t="shared" si="124"/>
        <v>-9749052.7070000004</v>
      </c>
      <c r="AO138" s="35">
        <f t="shared" si="78"/>
        <v>-10338978.715</v>
      </c>
      <c r="AP138" s="35">
        <f t="shared" si="85"/>
        <v>-9976048.2413636334</v>
      </c>
      <c r="AQ138" s="202">
        <f t="shared" ref="AQ138:AS138" si="151">SUM(AK133:AK138)</f>
        <v>125433148.77200001</v>
      </c>
      <c r="AR138" s="202">
        <f t="shared" si="151"/>
        <v>187467021.06199998</v>
      </c>
      <c r="AS138" s="202">
        <f t="shared" si="151"/>
        <v>-62033872.289999999</v>
      </c>
    </row>
    <row r="139" spans="19:45">
      <c r="S139" s="192"/>
      <c r="T139" s="191"/>
      <c r="U139" s="191"/>
      <c r="AJ139" s="192">
        <v>45047</v>
      </c>
      <c r="AK139" s="119">
        <v>21620503.743000001</v>
      </c>
      <c r="AL139" s="119">
        <v>34115373.244999997</v>
      </c>
      <c r="AM139" s="35">
        <f t="shared" si="72"/>
        <v>-12494869.501999997</v>
      </c>
      <c r="AN139" s="35">
        <f t="shared" si="124"/>
        <v>-9870809.5226666648</v>
      </c>
      <c r="AO139" s="35">
        <f t="shared" si="78"/>
        <v>-10957426.838666666</v>
      </c>
      <c r="AP139" s="35">
        <f t="shared" si="85"/>
        <v>-10363254.306090908</v>
      </c>
      <c r="AQ139" s="202">
        <f t="shared" ref="AQ139:AS139" si="152">SUM(AK134:AK139)</f>
        <v>125182613.903</v>
      </c>
      <c r="AR139" s="202">
        <f t="shared" si="152"/>
        <v>190927174.935</v>
      </c>
      <c r="AS139" s="202">
        <f t="shared" si="152"/>
        <v>-65744561.031999998</v>
      </c>
    </row>
    <row r="140" spans="19:45">
      <c r="S140" s="192"/>
      <c r="T140" s="191"/>
      <c r="U140" s="191"/>
      <c r="AJ140" s="192">
        <v>45078</v>
      </c>
      <c r="AK140" s="119">
        <v>20761746.772</v>
      </c>
      <c r="AL140" s="119">
        <v>26061888.022</v>
      </c>
      <c r="AM140" s="35">
        <f t="shared" si="72"/>
        <v>-5300141.25</v>
      </c>
      <c r="AN140" s="35">
        <f t="shared" si="124"/>
        <v>-8844592.6783333328</v>
      </c>
      <c r="AO140" s="35">
        <f t="shared" si="78"/>
        <v>-10221983.1405</v>
      </c>
      <c r="AP140" s="35">
        <f t="shared" si="85"/>
        <v>-9872171.8523636349</v>
      </c>
      <c r="AQ140" s="202">
        <f t="shared" ref="AQ140:AS140" si="153">SUM(AK135:AK140)</f>
        <v>123045612.05</v>
      </c>
      <c r="AR140" s="202">
        <f t="shared" si="153"/>
        <v>184377510.89300001</v>
      </c>
      <c r="AS140" s="202">
        <f t="shared" si="153"/>
        <v>-61331898.842999995</v>
      </c>
    </row>
    <row r="141" spans="19:45">
      <c r="S141" s="192"/>
      <c r="T141" s="191"/>
      <c r="U141" s="191"/>
      <c r="AJ141" s="192">
        <v>45108</v>
      </c>
      <c r="AK141" s="119">
        <v>19772004.622000001</v>
      </c>
      <c r="AL141" s="119">
        <v>32294362.274</v>
      </c>
      <c r="AM141" s="35">
        <f t="shared" si="72"/>
        <v>-12522357.651999999</v>
      </c>
      <c r="AN141" s="35">
        <f t="shared" si="124"/>
        <v>-10105789.467999998</v>
      </c>
      <c r="AO141" s="35">
        <f t="shared" si="78"/>
        <v>-9927421.0874999985</v>
      </c>
      <c r="AP141" s="35">
        <f t="shared" si="85"/>
        <v>-9987273.8706363644</v>
      </c>
      <c r="AQ141" s="202">
        <f t="shared" ref="AQ141:AS141" si="154">SUM(AK136:AK141)</f>
        <v>123506186.76100001</v>
      </c>
      <c r="AR141" s="202">
        <f t="shared" si="154"/>
        <v>183070713.28600001</v>
      </c>
      <c r="AS141" s="202">
        <f t="shared" si="154"/>
        <v>-59564526.524999991</v>
      </c>
    </row>
    <row r="142" spans="19:45">
      <c r="S142" s="192"/>
      <c r="T142" s="191"/>
      <c r="U142" s="191"/>
      <c r="AJ142" s="192">
        <v>45139</v>
      </c>
      <c r="AK142" s="119">
        <v>21544309.355</v>
      </c>
      <c r="AL142" s="119">
        <v>30256601.618999999</v>
      </c>
      <c r="AM142" s="35">
        <f t="shared" si="72"/>
        <v>-8712292.2639999986</v>
      </c>
      <c r="AN142" s="35">
        <f t="shared" si="124"/>
        <v>-8844930.3886666652</v>
      </c>
      <c r="AO142" s="35">
        <f t="shared" si="78"/>
        <v>-9357869.9556666669</v>
      </c>
      <c r="AP142" s="35">
        <f t="shared" si="85"/>
        <v>-9905922.0755454525</v>
      </c>
      <c r="AQ142" s="202">
        <f t="shared" ref="AQ142:AS142" si="155">SUM(AK137:AK142)</f>
        <v>126491307.182</v>
      </c>
      <c r="AR142" s="202">
        <f t="shared" si="155"/>
        <v>182638526.91599998</v>
      </c>
      <c r="AS142" s="202">
        <f t="shared" si="155"/>
        <v>-56147219.733999997</v>
      </c>
    </row>
    <row r="143" spans="19:45">
      <c r="S143" s="192"/>
      <c r="T143" s="191"/>
      <c r="U143" s="191"/>
      <c r="AJ143" s="192">
        <v>45170</v>
      </c>
      <c r="AK143" s="119">
        <v>22400263.359000001</v>
      </c>
      <c r="AL143" s="119">
        <v>27498170.171</v>
      </c>
      <c r="AM143" s="35">
        <f t="shared" si="72"/>
        <v>-5097906.811999999</v>
      </c>
      <c r="AN143" s="35">
        <f t="shared" si="124"/>
        <v>-8777518.9093333315</v>
      </c>
      <c r="AO143" s="35">
        <f t="shared" si="78"/>
        <v>-8811055.7938333321</v>
      </c>
      <c r="AP143" s="35">
        <f t="shared" si="85"/>
        <v>-9651039.9790909067</v>
      </c>
      <c r="AQ143" s="202">
        <f t="shared" ref="AQ143:AS143" si="156">SUM(AK138:AK143)</f>
        <v>125343671.633</v>
      </c>
      <c r="AR143" s="202">
        <f t="shared" si="156"/>
        <v>178210006.396</v>
      </c>
      <c r="AS143" s="202">
        <f t="shared" si="156"/>
        <v>-52866334.762999989</v>
      </c>
    </row>
    <row r="144" spans="19:45">
      <c r="S144" s="192"/>
      <c r="T144" s="191"/>
      <c r="U144" s="191"/>
      <c r="AJ144" s="192">
        <v>45200</v>
      </c>
      <c r="AK144" s="119">
        <v>22783234.294</v>
      </c>
      <c r="AL144" s="119">
        <v>29387851.171999998</v>
      </c>
      <c r="AM144" s="35">
        <f t="shared" ref="AM144:AM151" si="157">AK144-AL144</f>
        <v>-6604616.8779999986</v>
      </c>
      <c r="AN144" s="35">
        <f t="shared" ref="AN144:AN154" si="158">AVERAGE(AM142:AM144)</f>
        <v>-6804938.6513333321</v>
      </c>
      <c r="AO144" s="35">
        <f t="shared" si="78"/>
        <v>-8455364.0596666653</v>
      </c>
      <c r="AP144" s="35">
        <f t="shared" si="85"/>
        <v>-9452897.8079999983</v>
      </c>
      <c r="AQ144" s="202">
        <f t="shared" ref="AQ144:AS144" si="159">SUM(AK139:AK144)</f>
        <v>128882062.145</v>
      </c>
      <c r="AR144" s="202">
        <f t="shared" si="159"/>
        <v>179614246.50299999</v>
      </c>
      <c r="AS144" s="202">
        <f t="shared" si="159"/>
        <v>-50732184.357999995</v>
      </c>
    </row>
    <row r="145" spans="19:45">
      <c r="S145" s="192"/>
      <c r="T145" s="191"/>
      <c r="U145" s="191"/>
      <c r="AJ145" s="192">
        <v>45231</v>
      </c>
      <c r="AK145" s="119">
        <v>22942592.048999999</v>
      </c>
      <c r="AL145" s="119">
        <v>28915495.454999998</v>
      </c>
      <c r="AM145" s="35">
        <f t="shared" si="157"/>
        <v>-5972903.4059999995</v>
      </c>
      <c r="AN145" s="35">
        <f t="shared" si="158"/>
        <v>-5891809.0319999987</v>
      </c>
      <c r="AO145" s="35">
        <f t="shared" si="78"/>
        <v>-7368369.7103333324</v>
      </c>
      <c r="AP145" s="35">
        <f t="shared" si="85"/>
        <v>-9112906.8959090877</v>
      </c>
      <c r="AQ145" s="202">
        <f t="shared" ref="AQ145:AS145" si="160">SUM(AK140:AK145)</f>
        <v>130204150.45099999</v>
      </c>
      <c r="AR145" s="202">
        <f t="shared" si="160"/>
        <v>174414368.713</v>
      </c>
      <c r="AS145" s="202">
        <f t="shared" si="160"/>
        <v>-44210218.261999995</v>
      </c>
    </row>
    <row r="146" spans="19:45">
      <c r="S146" s="192"/>
      <c r="T146" s="191"/>
      <c r="U146" s="191"/>
      <c r="AJ146" s="192">
        <v>45261</v>
      </c>
      <c r="AK146" s="119">
        <v>22952764.193</v>
      </c>
      <c r="AL146" s="119">
        <v>29034564.846999999</v>
      </c>
      <c r="AM146" s="35">
        <f t="shared" si="157"/>
        <v>-6081800.6539999992</v>
      </c>
      <c r="AN146" s="35">
        <f t="shared" si="158"/>
        <v>-6219773.6459999988</v>
      </c>
      <c r="AO146" s="35">
        <f t="shared" si="78"/>
        <v>-7498646.2776666656</v>
      </c>
      <c r="AP146" s="35">
        <f t="shared" si="85"/>
        <v>-8366731.5035454519</v>
      </c>
      <c r="AQ146" s="202">
        <f t="shared" ref="AQ146:AS146" si="161">SUM(AK141:AK146)</f>
        <v>132395167.87199999</v>
      </c>
      <c r="AR146" s="202">
        <f t="shared" si="161"/>
        <v>177387045.53799999</v>
      </c>
      <c r="AS146" s="202">
        <f t="shared" si="161"/>
        <v>-44991877.665999994</v>
      </c>
    </row>
    <row r="147" spans="19:45">
      <c r="S147" s="192"/>
      <c r="T147" s="191"/>
      <c r="U147" s="191"/>
      <c r="AJ147" s="192">
        <v>45292</v>
      </c>
      <c r="AK147" s="119">
        <v>19996007.98</v>
      </c>
      <c r="AL147" s="119">
        <v>26179834.833999999</v>
      </c>
      <c r="AM147" s="35">
        <f t="shared" si="157"/>
        <v>-6183826.8539999984</v>
      </c>
      <c r="AN147" s="35">
        <f t="shared" si="158"/>
        <v>-6079510.3046666654</v>
      </c>
      <c r="AO147" s="35">
        <f t="shared" si="78"/>
        <v>-6442224.4779999992</v>
      </c>
      <c r="AP147" s="35">
        <f t="shared" si="85"/>
        <v>-7826206.7580000004</v>
      </c>
      <c r="AQ147" s="202">
        <f t="shared" ref="AQ147:AS147" si="162">SUM(AK142:AK147)</f>
        <v>132619171.23</v>
      </c>
      <c r="AR147" s="202">
        <f t="shared" si="162"/>
        <v>171272518.09799999</v>
      </c>
      <c r="AS147" s="202">
        <f t="shared" si="162"/>
        <v>-38653346.867999993</v>
      </c>
    </row>
    <row r="148" spans="19:45">
      <c r="S148" s="192"/>
      <c r="T148" s="191"/>
      <c r="U148" s="191"/>
      <c r="AJ148" s="192">
        <v>45323</v>
      </c>
      <c r="AK148" s="119">
        <v>21081962.521000002</v>
      </c>
      <c r="AL148" s="119">
        <v>27852813.671999998</v>
      </c>
      <c r="AM148" s="35">
        <f t="shared" si="157"/>
        <v>-6770851.1509999968</v>
      </c>
      <c r="AN148" s="35">
        <f t="shared" si="158"/>
        <v>-6345492.8863333315</v>
      </c>
      <c r="AO148" s="35">
        <f t="shared" ref="AO148:AO154" si="163">AVERAGE(AM143:AM148)</f>
        <v>-6118650.9591666656</v>
      </c>
      <c r="AP148" s="35">
        <f t="shared" si="85"/>
        <v>-7680030.3369090892</v>
      </c>
      <c r="AQ148" s="202">
        <f t="shared" ref="AQ148:AS148" si="164">SUM(AK143:AK148)</f>
        <v>132156824.396</v>
      </c>
      <c r="AR148" s="202">
        <f t="shared" si="164"/>
        <v>168868730.15099999</v>
      </c>
      <c r="AS148" s="202">
        <f t="shared" si="164"/>
        <v>-36711905.754999995</v>
      </c>
    </row>
    <row r="149" spans="19:45">
      <c r="S149" s="192"/>
      <c r="T149" s="191"/>
      <c r="U149" s="191"/>
      <c r="AJ149" s="192">
        <v>45352</v>
      </c>
      <c r="AK149" s="119">
        <v>22600000</v>
      </c>
      <c r="AL149" s="119">
        <v>30010000</v>
      </c>
      <c r="AM149" s="35">
        <f t="shared" si="157"/>
        <v>-7410000</v>
      </c>
      <c r="AN149" s="35">
        <f t="shared" si="158"/>
        <v>-6788226.0016666651</v>
      </c>
      <c r="AO149" s="35">
        <f t="shared" si="163"/>
        <v>-6503999.8238333315</v>
      </c>
      <c r="AP149" s="35">
        <f t="shared" ref="AP149:AP154" si="165">AVERAGE(AM139:AM149)</f>
        <v>-7559233.3111818172</v>
      </c>
      <c r="AQ149" s="202">
        <f t="shared" ref="AQ149:AS149" si="166">SUM(AK144:AK149)</f>
        <v>132356561.037</v>
      </c>
      <c r="AR149" s="202">
        <f t="shared" si="166"/>
        <v>171380559.97999999</v>
      </c>
      <c r="AS149" s="202">
        <f t="shared" si="166"/>
        <v>-39023998.942999989</v>
      </c>
    </row>
    <row r="150" spans="19:45">
      <c r="S150" s="189"/>
      <c r="T150" s="189"/>
      <c r="U150" s="189"/>
      <c r="AJ150" s="7">
        <v>45383</v>
      </c>
      <c r="AK150" s="119">
        <v>19271000</v>
      </c>
      <c r="AL150" s="119">
        <v>29171000</v>
      </c>
      <c r="AM150" s="35">
        <f t="shared" si="157"/>
        <v>-9900000</v>
      </c>
      <c r="AN150" s="35">
        <f t="shared" si="158"/>
        <v>-8026950.3836666653</v>
      </c>
      <c r="AO150" s="35">
        <f t="shared" si="163"/>
        <v>-7053230.3441666663</v>
      </c>
      <c r="AP150" s="35">
        <f t="shared" si="165"/>
        <v>-7323336.0837272713</v>
      </c>
      <c r="AQ150" s="202">
        <f t="shared" ref="AQ150:AS150" si="167">SUM(AK145:AK150)</f>
        <v>128844326.743</v>
      </c>
      <c r="AR150" s="202">
        <f t="shared" si="167"/>
        <v>171163708.808</v>
      </c>
      <c r="AS150" s="202">
        <f t="shared" si="167"/>
        <v>-42319382.064999998</v>
      </c>
    </row>
    <row r="151" spans="19:45">
      <c r="AJ151" s="192">
        <v>45413</v>
      </c>
      <c r="AK151">
        <v>24075000</v>
      </c>
      <c r="AL151">
        <v>30593000</v>
      </c>
      <c r="AM151" s="35">
        <f t="shared" si="157"/>
        <v>-6518000</v>
      </c>
      <c r="AN151" s="35">
        <f t="shared" si="158"/>
        <v>-7942666.666666667</v>
      </c>
      <c r="AO151" s="35">
        <f t="shared" si="163"/>
        <v>-7144079.7764999988</v>
      </c>
      <c r="AP151" s="35">
        <f t="shared" si="165"/>
        <v>-7434050.5155454539</v>
      </c>
      <c r="AQ151" s="202">
        <f t="shared" ref="AQ151:AS151" si="168">SUM(AK146:AK151)</f>
        <v>129976734.69400001</v>
      </c>
      <c r="AR151" s="202">
        <f t="shared" si="168"/>
        <v>172841213.35299999</v>
      </c>
      <c r="AS151" s="202">
        <f t="shared" si="168"/>
        <v>-42864478.658999994</v>
      </c>
    </row>
    <row r="152" spans="19:45">
      <c r="S152" s="190"/>
      <c r="T152" s="189"/>
      <c r="U152" s="189"/>
      <c r="AJ152" s="192">
        <v>45444</v>
      </c>
      <c r="AK152" s="119">
        <v>18500000</v>
      </c>
      <c r="AL152" s="119">
        <v>25000000</v>
      </c>
      <c r="AM152" s="35">
        <f>AK152-AL152</f>
        <v>-6500000</v>
      </c>
      <c r="AN152" s="35">
        <f t="shared" si="158"/>
        <v>-7639333.333333333</v>
      </c>
      <c r="AO152" s="35">
        <f t="shared" si="163"/>
        <v>-7213779.6674999995</v>
      </c>
      <c r="AP152" s="35">
        <f t="shared" si="165"/>
        <v>-6886563.4562727269</v>
      </c>
      <c r="AQ152" s="202">
        <f t="shared" ref="AQ152:AS152" si="169">SUM(AK147:AK152)</f>
        <v>125523970.501</v>
      </c>
      <c r="AR152" s="202">
        <f t="shared" si="169"/>
        <v>168806648.50599998</v>
      </c>
      <c r="AS152" s="202">
        <f t="shared" si="169"/>
        <v>-43282678.004999995</v>
      </c>
    </row>
    <row r="153" spans="19:45">
      <c r="S153" s="189"/>
      <c r="T153" s="189"/>
      <c r="U153" s="189"/>
      <c r="AJ153" s="7">
        <v>45474</v>
      </c>
      <c r="AK153">
        <v>22500004.622000001</v>
      </c>
      <c r="AL153">
        <v>29700004.622000001</v>
      </c>
      <c r="AM153" s="35">
        <f>AK153-AL153</f>
        <v>-7200000</v>
      </c>
      <c r="AN153" s="35">
        <f t="shared" si="158"/>
        <v>-6739333.333333333</v>
      </c>
      <c r="AO153" s="35">
        <f t="shared" si="163"/>
        <v>-7383141.8584999992</v>
      </c>
      <c r="AP153" s="35">
        <f t="shared" si="165"/>
        <v>-6749082.3413636358</v>
      </c>
      <c r="AQ153" s="202">
        <f t="shared" ref="AQ153:AS153" si="170">SUM(AK148:AK153)</f>
        <v>128027967.14300001</v>
      </c>
      <c r="AR153" s="202">
        <f t="shared" si="170"/>
        <v>172326818.294</v>
      </c>
      <c r="AS153" s="202">
        <f t="shared" si="170"/>
        <v>-44298851.150999993</v>
      </c>
    </row>
    <row r="154" spans="19:45">
      <c r="AJ154" s="192">
        <v>45505</v>
      </c>
      <c r="AK154">
        <v>22063004.622000001</v>
      </c>
      <c r="AL154">
        <v>26991004.622000001</v>
      </c>
      <c r="AM154" s="35">
        <f>AK154-AL154</f>
        <v>-4928000</v>
      </c>
      <c r="AN154" s="35">
        <f t="shared" si="158"/>
        <v>-6209333.333333333</v>
      </c>
      <c r="AO154" s="35">
        <f t="shared" si="163"/>
        <v>-7076000</v>
      </c>
      <c r="AP154" s="35">
        <f t="shared" si="165"/>
        <v>-6733636.2675454533</v>
      </c>
      <c r="AQ154" s="202">
        <f t="shared" ref="AQ154:AS154" si="171">SUM(AK149:AK154)</f>
        <v>129009009.24400002</v>
      </c>
      <c r="AR154" s="202">
        <f t="shared" si="171"/>
        <v>171465009.24400002</v>
      </c>
      <c r="AS154" s="202">
        <f t="shared" si="171"/>
        <v>-42456000</v>
      </c>
    </row>
    <row r="155" spans="19:45">
      <c r="AJ155" s="192">
        <v>45536</v>
      </c>
      <c r="AK155">
        <v>22000000</v>
      </c>
      <c r="AL155">
        <v>27100000</v>
      </c>
      <c r="AM155" s="35">
        <f>AK155-AL155</f>
        <v>-5100000</v>
      </c>
      <c r="AN155" s="35">
        <f t="shared" ref="AN155" si="172">AVERAGE(AM153:AM155)</f>
        <v>-5742666.666666667</v>
      </c>
      <c r="AO155" s="35">
        <f t="shared" ref="AO155" si="173">AVERAGE(AM150:AM155)</f>
        <v>-6691000</v>
      </c>
      <c r="AP155" s="35">
        <f t="shared" ref="AP155" si="174">AVERAGE(AM145:AM155)</f>
        <v>-6596852.915</v>
      </c>
      <c r="AQ155" s="202">
        <f t="shared" ref="AQ155:AS155" si="175">SUM(AK150:AK155)</f>
        <v>128409009.24400002</v>
      </c>
      <c r="AR155" s="202">
        <f t="shared" si="175"/>
        <v>168555009.24400002</v>
      </c>
      <c r="AS155" s="202">
        <f t="shared" si="175"/>
        <v>-40146000</v>
      </c>
    </row>
    <row r="156" spans="19:45">
      <c r="S156" s="189"/>
      <c r="T156" s="189"/>
      <c r="U156" s="189"/>
      <c r="AJ156" s="7">
        <v>45566</v>
      </c>
      <c r="AK156">
        <v>23600000</v>
      </c>
      <c r="AL156">
        <v>29364000</v>
      </c>
      <c r="AM156" s="35">
        <f t="shared" ref="AM156" si="176">AK156-AL156</f>
        <v>-5764000</v>
      </c>
      <c r="AN156" s="35">
        <f t="shared" ref="AN156" si="177">AVERAGE(AM154:AM156)</f>
        <v>-5264000</v>
      </c>
      <c r="AO156" s="35">
        <f t="shared" ref="AO156" si="178">AVERAGE(AM151:AM156)</f>
        <v>-6001666.666666667</v>
      </c>
      <c r="AP156" s="35">
        <f t="shared" ref="AP156" si="179">AVERAGE(AM146:AM156)</f>
        <v>-6577861.6962727271</v>
      </c>
      <c r="AQ156" s="202">
        <f t="shared" ref="AQ156:AS156" si="180">SUM(AK151:AK156)</f>
        <v>132738009.244</v>
      </c>
      <c r="AR156" s="202">
        <f t="shared" si="180"/>
        <v>168748009.24400002</v>
      </c>
      <c r="AS156" s="202">
        <f t="shared" si="180"/>
        <v>-36010000</v>
      </c>
    </row>
    <row r="157" spans="19:45">
      <c r="S157" s="189"/>
      <c r="T157" s="189"/>
      <c r="U157" s="189"/>
      <c r="AJ157" s="7">
        <v>45597</v>
      </c>
      <c r="AK157">
        <v>22291000</v>
      </c>
      <c r="AL157">
        <v>29654000</v>
      </c>
      <c r="AM157" s="35">
        <v>-7363000</v>
      </c>
      <c r="AN157" s="35">
        <f t="shared" ref="AN157" si="181">AVERAGE(AM155:AM157)</f>
        <v>-6075666.666666667</v>
      </c>
      <c r="AO157" s="35">
        <f t="shared" ref="AO157" si="182">AVERAGE(AM152:AM157)</f>
        <v>-6142500</v>
      </c>
      <c r="AP157" s="35">
        <f t="shared" ref="AP157" si="183">AVERAGE(AM147:AM157)</f>
        <v>-6694334.3640909083</v>
      </c>
      <c r="AQ157" s="202">
        <f t="shared" ref="AQ157:AS157" si="184">SUM(AK152:AK157)</f>
        <v>130954009.244</v>
      </c>
      <c r="AR157" s="202">
        <f t="shared" si="184"/>
        <v>167809009.24400002</v>
      </c>
      <c r="AS157" s="202">
        <f t="shared" si="184"/>
        <v>-36855000</v>
      </c>
    </row>
    <row r="158" spans="19:45">
      <c r="S158" s="189"/>
      <c r="T158" s="189"/>
      <c r="U158" s="189"/>
      <c r="AJ158" s="192">
        <v>45627</v>
      </c>
      <c r="AK158">
        <v>23500000</v>
      </c>
      <c r="AL158">
        <v>32300000</v>
      </c>
      <c r="AM158">
        <v>-8800000</v>
      </c>
      <c r="AN158" s="35">
        <f t="shared" ref="AN158" si="185">AVERAGE(AM156:AM158)</f>
        <v>-7309000</v>
      </c>
      <c r="AO158" s="35">
        <f t="shared" ref="AO158" si="186">AVERAGE(AM153:AM158)</f>
        <v>-6525833.333333333</v>
      </c>
      <c r="AP158" s="35">
        <f t="shared" ref="AP158" si="187">AVERAGE(AM148:AM158)</f>
        <v>-6932168.2864545444</v>
      </c>
      <c r="AQ158" s="202">
        <f t="shared" ref="AQ158:AS158" si="188">SUM(AK153:AK158)</f>
        <v>135954009.24400002</v>
      </c>
      <c r="AR158" s="202">
        <f t="shared" si="188"/>
        <v>175109009.24400002</v>
      </c>
      <c r="AS158" s="202">
        <f t="shared" si="188"/>
        <v>-39155000</v>
      </c>
    </row>
    <row r="159" spans="19:45">
      <c r="S159" s="189"/>
      <c r="T159" s="189"/>
      <c r="U159" s="189"/>
      <c r="AJ159" s="7">
        <v>45658</v>
      </c>
      <c r="AK159" s="119">
        <v>21164000</v>
      </c>
      <c r="AL159" s="119">
        <v>28847000</v>
      </c>
      <c r="AM159" s="35">
        <v>-7683000</v>
      </c>
      <c r="AN159" s="35">
        <f t="shared" ref="AN159" si="189">AVERAGE(AM157:AM159)</f>
        <v>-7948666.666666667</v>
      </c>
      <c r="AO159" s="35">
        <f t="shared" ref="AO159" si="190">AVERAGE(AM154:AM159)</f>
        <v>-6606333.333333333</v>
      </c>
      <c r="AP159" s="35">
        <f t="shared" ref="AP159" si="191">AVERAGE(AM149:AM159)</f>
        <v>-7015090.9090909092</v>
      </c>
      <c r="AQ159" s="202">
        <f t="shared" ref="AQ159:AS159" si="192">SUM(AK154:AK159)</f>
        <v>134618004.62200001</v>
      </c>
      <c r="AR159" s="202">
        <f t="shared" si="192"/>
        <v>174256004.62200001</v>
      </c>
      <c r="AS159" s="202">
        <f t="shared" si="192"/>
        <v>-39638000</v>
      </c>
    </row>
    <row r="160" spans="19:45">
      <c r="S160" s="189"/>
      <c r="T160" s="189"/>
      <c r="U160" s="189"/>
      <c r="AJ160" s="192">
        <v>45689</v>
      </c>
      <c r="AK160" s="119">
        <v>20776000</v>
      </c>
      <c r="AL160" s="119">
        <v>28930000</v>
      </c>
      <c r="AM160" s="35">
        <v>-8154000</v>
      </c>
      <c r="AN160" s="35">
        <f t="shared" ref="AN160" si="193">AVERAGE(AM158:AM160)</f>
        <v>-8212333.333333333</v>
      </c>
      <c r="AO160" s="35">
        <f t="shared" ref="AO160" si="194">AVERAGE(AM155:AM160)</f>
        <v>-7144000</v>
      </c>
      <c r="AP160" s="35">
        <f t="shared" ref="AP160" si="195">AVERAGE(AM150:AM160)</f>
        <v>-7082727.2727272725</v>
      </c>
      <c r="AQ160" s="202">
        <f t="shared" ref="AQ160:AS160" si="196">SUM(AK155:AK160)</f>
        <v>133331000</v>
      </c>
      <c r="AR160" s="202">
        <f t="shared" si="196"/>
        <v>176195000</v>
      </c>
      <c r="AS160" s="202">
        <f t="shared" si="196"/>
        <v>-42864000</v>
      </c>
    </row>
    <row r="161" spans="2:45">
      <c r="S161" s="189"/>
      <c r="T161" s="189"/>
      <c r="U161" s="189"/>
      <c r="AJ161" s="7">
        <v>45717</v>
      </c>
      <c r="AK161">
        <v>23385000</v>
      </c>
      <c r="AL161">
        <v>30652000</v>
      </c>
      <c r="AM161">
        <v>-7267000</v>
      </c>
      <c r="AN161" s="35">
        <f t="shared" ref="AN161" si="197">AVERAGE(AM159:AM161)</f>
        <v>-7701333.333333333</v>
      </c>
      <c r="AO161" s="35">
        <f t="shared" ref="AO161" si="198">AVERAGE(AM156:AM161)</f>
        <v>-7505166.666666667</v>
      </c>
      <c r="AP161" s="35">
        <f t="shared" ref="AP161" si="199">AVERAGE(AM151:AM161)</f>
        <v>-6843363.6363636367</v>
      </c>
      <c r="AQ161" s="202">
        <f t="shared" ref="AQ161:AS161" si="200">SUM(AK156:AK161)</f>
        <v>134716000</v>
      </c>
      <c r="AR161" s="202">
        <f t="shared" si="200"/>
        <v>179747000</v>
      </c>
      <c r="AS161" s="202">
        <f t="shared" si="200"/>
        <v>-45031000</v>
      </c>
    </row>
    <row r="162" spans="2:45">
      <c r="B162" s="190" t="s">
        <v>2180</v>
      </c>
      <c r="AJ162" s="192">
        <v>45748</v>
      </c>
      <c r="AK162">
        <v>20900000</v>
      </c>
      <c r="AL162">
        <v>33000000</v>
      </c>
      <c r="AM162">
        <v>-12100000</v>
      </c>
      <c r="AN162" s="35">
        <f t="shared" ref="AN162" si="201">AVERAGE(AM160:AM162)</f>
        <v>-9173666.666666666</v>
      </c>
      <c r="AO162" s="35">
        <f t="shared" ref="AO162" si="202">AVERAGE(AM157:AM162)</f>
        <v>-8561166.666666666</v>
      </c>
      <c r="AP162" s="35">
        <f t="shared" ref="AP162" si="203">AVERAGE(AM152:AM162)</f>
        <v>-7350818.1818181816</v>
      </c>
      <c r="AQ162" s="202">
        <f t="shared" ref="AQ162:AS162" si="204">SUM(AK157:AK162)</f>
        <v>132016000</v>
      </c>
      <c r="AR162" s="202">
        <f t="shared" si="204"/>
        <v>183383000</v>
      </c>
      <c r="AS162" s="202">
        <f t="shared" si="204"/>
        <v>-51367000</v>
      </c>
    </row>
    <row r="163" spans="2:45">
      <c r="S163" s="189"/>
      <c r="T163" s="189"/>
      <c r="U163" s="189"/>
      <c r="AJ163" s="7">
        <v>45778</v>
      </c>
      <c r="AK163">
        <v>24800000</v>
      </c>
      <c r="AL163">
        <v>31300000</v>
      </c>
      <c r="AM163">
        <v>-6500000</v>
      </c>
      <c r="AN163" s="35">
        <f t="shared" ref="AN163" si="205">AVERAGE(AM161:AM163)</f>
        <v>-8622333.333333334</v>
      </c>
      <c r="AO163" s="35">
        <f t="shared" ref="AO163" si="206">AVERAGE(AM158:AM163)</f>
        <v>-8417333.333333334</v>
      </c>
      <c r="AP163" s="35">
        <f t="shared" ref="AP163" si="207">AVERAGE(AM153:AM163)</f>
        <v>-7350818.1818181816</v>
      </c>
      <c r="AQ163" s="202">
        <f t="shared" ref="AQ163:AS163" si="208">SUM(AK158:AK163)</f>
        <v>134525000</v>
      </c>
      <c r="AR163" s="202">
        <f t="shared" si="208"/>
        <v>185029000</v>
      </c>
      <c r="AS163" s="202">
        <f t="shared" si="208"/>
        <v>-50504000</v>
      </c>
    </row>
    <row r="164" spans="2:45">
      <c r="AJ164" s="192">
        <v>45809</v>
      </c>
      <c r="AK164">
        <v>20537000</v>
      </c>
      <c r="AL164">
        <v>28708000</v>
      </c>
      <c r="AM164">
        <v>-8171000</v>
      </c>
      <c r="AN164" s="35">
        <f t="shared" ref="AN164" si="209">AVERAGE(AM162:AM164)</f>
        <v>-8923666.666666666</v>
      </c>
      <c r="AO164" s="35">
        <f t="shared" ref="AO164" si="210">AVERAGE(AM159:AM164)</f>
        <v>-8312500</v>
      </c>
      <c r="AP164" s="35">
        <f t="shared" ref="AP164" si="211">AVERAGE(AM154:AM164)</f>
        <v>-7439090.9090909092</v>
      </c>
      <c r="AQ164" s="202">
        <f t="shared" ref="AQ164:AS164" si="212">SUM(AK159:AK164)</f>
        <v>131562000</v>
      </c>
      <c r="AR164" s="202">
        <f t="shared" si="212"/>
        <v>181437000</v>
      </c>
      <c r="AS164" s="202">
        <f t="shared" si="212"/>
        <v>-49875000</v>
      </c>
    </row>
    <row r="165" spans="2:45">
      <c r="AJ165" s="7">
        <v>45839</v>
      </c>
      <c r="AK165">
        <v>24952000</v>
      </c>
      <c r="AL165">
        <v>31376000</v>
      </c>
      <c r="AM165">
        <v>-6424000</v>
      </c>
      <c r="AN165" s="35">
        <f t="shared" ref="AN165" si="213">AVERAGE(AM163:AM165)</f>
        <v>-7031666.666666667</v>
      </c>
      <c r="AO165" s="35">
        <f t="shared" ref="AO165" si="214">AVERAGE(AM160:AM165)</f>
        <v>-8102666.666666667</v>
      </c>
      <c r="AP165" s="35">
        <f t="shared" ref="AP165" si="215">AVERAGE(AM155:AM165)</f>
        <v>-7575090.9090909092</v>
      </c>
      <c r="AQ165" s="202">
        <f t="shared" ref="AQ165:AS165" si="216">SUM(AK160:AK165)</f>
        <v>135350000</v>
      </c>
      <c r="AR165" s="202">
        <f t="shared" si="216"/>
        <v>183966000</v>
      </c>
      <c r="AS165" s="202">
        <f t="shared" si="216"/>
        <v>-48616000</v>
      </c>
    </row>
  </sheetData>
  <autoFilter ref="AJ13:AP13" xr:uid="{00000000-0009-0000-0000-00000C000000}"/>
  <mergeCells count="4">
    <mergeCell ref="B1:C1"/>
    <mergeCell ref="B6:E6"/>
    <mergeCell ref="B8:E8"/>
    <mergeCell ref="B9:D9"/>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78"/>
  <sheetViews>
    <sheetView topLeftCell="B143" zoomScale="70" zoomScaleNormal="70" workbookViewId="0">
      <selection activeCell="E158" sqref="E158"/>
    </sheetView>
  </sheetViews>
  <sheetFormatPr defaultRowHeight="15" customHeight="1"/>
  <cols>
    <col min="1" max="1" width="28.7109375" customWidth="1"/>
    <col min="2" max="2" width="8.42578125" bestFit="1" customWidth="1"/>
    <col min="3" max="3" width="20.42578125" style="367" customWidth="1"/>
    <col min="4" max="4" width="24" style="367" customWidth="1"/>
    <col min="5" max="5" width="24.140625" style="367" customWidth="1"/>
    <col min="6" max="6" width="23.85546875" style="367" customWidth="1"/>
    <col min="7" max="7" width="19.7109375" style="367" customWidth="1"/>
    <col min="8" max="8" width="30.28515625" bestFit="1" customWidth="1"/>
    <col min="9" max="9" width="43.28515625" bestFit="1" customWidth="1"/>
    <col min="10" max="10" width="45.28515625" bestFit="1" customWidth="1"/>
  </cols>
  <sheetData>
    <row r="1" spans="1:10" ht="60">
      <c r="A1" s="408" t="s">
        <v>5782</v>
      </c>
      <c r="B1" s="405" t="s">
        <v>158</v>
      </c>
      <c r="C1" s="406" t="s">
        <v>5669</v>
      </c>
      <c r="D1" s="406" t="s">
        <v>5670</v>
      </c>
      <c r="E1" s="406" t="s">
        <v>5671</v>
      </c>
      <c r="F1" s="406" t="s">
        <v>5672</v>
      </c>
      <c r="G1" s="406" t="s">
        <v>5673</v>
      </c>
      <c r="H1" s="343" t="s">
        <v>5674</v>
      </c>
      <c r="I1" s="343" t="s">
        <v>5675</v>
      </c>
      <c r="J1" s="343" t="s">
        <v>5676</v>
      </c>
    </row>
    <row r="2" spans="1:10">
      <c r="A2" s="409" t="s">
        <v>5783</v>
      </c>
      <c r="B2" t="s">
        <v>2275</v>
      </c>
      <c r="C2" s="407">
        <v>19564482.489999998</v>
      </c>
      <c r="D2" s="407">
        <v>2652643.7480000001</v>
      </c>
      <c r="E2" s="407">
        <v>14659694.65</v>
      </c>
      <c r="F2" s="407">
        <v>2103754.8289999999</v>
      </c>
      <c r="G2" s="407">
        <v>148389.269</v>
      </c>
    </row>
    <row r="3" spans="1:10">
      <c r="B3" t="s">
        <v>2276</v>
      </c>
      <c r="C3" s="407">
        <v>20345696.27</v>
      </c>
      <c r="D3" s="407">
        <v>2866832.5350000001</v>
      </c>
      <c r="E3" s="407">
        <v>14929019.949999999</v>
      </c>
      <c r="F3" s="407">
        <v>2517329.0699999998</v>
      </c>
      <c r="G3" s="407">
        <v>32514.712</v>
      </c>
    </row>
    <row r="4" spans="1:10">
      <c r="B4" t="s">
        <v>2277</v>
      </c>
      <c r="C4" s="407">
        <v>21322812</v>
      </c>
      <c r="D4" s="407">
        <v>2947137.9350000001</v>
      </c>
      <c r="E4" s="407">
        <v>15386025.050000001</v>
      </c>
      <c r="F4" s="407">
        <v>2960254.42</v>
      </c>
      <c r="G4" s="407">
        <v>29394.6</v>
      </c>
    </row>
    <row r="5" spans="1:10">
      <c r="B5" t="s">
        <v>2278</v>
      </c>
      <c r="C5" s="407">
        <v>23688344.800000001</v>
      </c>
      <c r="D5" s="407">
        <v>3326384.6469999999</v>
      </c>
      <c r="E5" s="407">
        <v>17525491.66</v>
      </c>
      <c r="F5" s="407">
        <v>2785158.8319999999</v>
      </c>
      <c r="G5" s="407">
        <v>51309.661</v>
      </c>
    </row>
    <row r="6" spans="1:10">
      <c r="B6" t="s">
        <v>2279</v>
      </c>
      <c r="C6" s="407">
        <v>23838797.460000001</v>
      </c>
      <c r="D6" s="407">
        <v>3521730.6690000002</v>
      </c>
      <c r="E6" s="407">
        <v>17306046.899999999</v>
      </c>
      <c r="F6" s="407">
        <v>2944402.551</v>
      </c>
      <c r="G6" s="407">
        <v>66617.335000000006</v>
      </c>
    </row>
    <row r="7" spans="1:10">
      <c r="B7" t="s">
        <v>2280</v>
      </c>
      <c r="C7" s="407">
        <v>21694291.370000001</v>
      </c>
      <c r="D7" s="407">
        <v>3152961.7170000002</v>
      </c>
      <c r="E7" s="407">
        <v>15823680.859999999</v>
      </c>
      <c r="F7" s="407">
        <v>2678974.5529999998</v>
      </c>
      <c r="G7" s="407">
        <v>38674.241000000002</v>
      </c>
    </row>
    <row r="8" spans="1:10">
      <c r="B8" t="s">
        <v>2281</v>
      </c>
      <c r="C8" s="407">
        <v>23981807.870000001</v>
      </c>
      <c r="D8" s="407">
        <v>3506291.2370000002</v>
      </c>
      <c r="E8" s="407">
        <v>17242267.93</v>
      </c>
      <c r="F8" s="407">
        <v>3183254.571</v>
      </c>
      <c r="G8" s="407">
        <v>49994.139000000003</v>
      </c>
    </row>
    <row r="9" spans="1:10">
      <c r="B9" t="s">
        <v>2282</v>
      </c>
      <c r="C9" s="407">
        <v>19104383.079999998</v>
      </c>
      <c r="D9" s="407">
        <v>2709387.156</v>
      </c>
      <c r="E9" s="407">
        <v>13762057.65</v>
      </c>
      <c r="F9" s="407">
        <v>2594922.1839999999</v>
      </c>
      <c r="G9" s="407">
        <v>38016.089999999997</v>
      </c>
    </row>
    <row r="10" spans="1:10">
      <c r="B10" t="s">
        <v>2283</v>
      </c>
      <c r="C10" s="407">
        <v>21328134.399999999</v>
      </c>
      <c r="D10" s="407">
        <v>3095053.4440000001</v>
      </c>
      <c r="E10" s="407">
        <v>15277993.859999999</v>
      </c>
      <c r="F10" s="407">
        <v>2913529.091</v>
      </c>
      <c r="G10" s="407">
        <v>41558.006999999998</v>
      </c>
    </row>
    <row r="11" spans="1:10">
      <c r="B11" t="s">
        <v>2284</v>
      </c>
      <c r="C11" s="407">
        <v>20443785.390000001</v>
      </c>
      <c r="D11" s="407">
        <v>2951453.11</v>
      </c>
      <c r="E11" s="407">
        <v>14616276.59</v>
      </c>
      <c r="F11" s="407">
        <v>2846076.9909999999</v>
      </c>
      <c r="G11" s="407">
        <v>29978.701000000001</v>
      </c>
    </row>
    <row r="12" spans="1:10">
      <c r="B12" t="s">
        <v>2285</v>
      </c>
      <c r="C12" s="407">
        <v>21916511.489999998</v>
      </c>
      <c r="D12" s="407">
        <v>3226048.5</v>
      </c>
      <c r="E12" s="407">
        <v>15633651.08</v>
      </c>
      <c r="F12" s="407">
        <v>2983483.0019999999</v>
      </c>
      <c r="G12" s="407">
        <v>73328.907000000007</v>
      </c>
    </row>
    <row r="13" spans="1:10">
      <c r="B13" t="s">
        <v>2286</v>
      </c>
      <c r="C13" s="407">
        <v>23593756.390000001</v>
      </c>
      <c r="D13" s="407">
        <v>3725188.3139999998</v>
      </c>
      <c r="E13" s="407">
        <v>16990235.420000002</v>
      </c>
      <c r="F13" s="407">
        <v>2839342.128</v>
      </c>
      <c r="G13" s="407">
        <v>38990.527000000002</v>
      </c>
      <c r="H13">
        <f t="shared" ref="H13:H76" si="0">SUM(D2:D13)/SUM(C2:C13)</f>
        <v>0.14447016356370992</v>
      </c>
      <c r="I13">
        <f t="shared" ref="I13:I76" si="1">SUM(E2:E13)/SUM(C2:C13)</f>
        <v>0.72521435785945387</v>
      </c>
      <c r="J13">
        <f t="shared" ref="J13:J76" si="2">SUM(F2:F13)/SUM(C2:C13)</f>
        <v>0.12786643589870983</v>
      </c>
    </row>
    <row r="14" spans="1:10">
      <c r="B14" t="s">
        <v>2287</v>
      </c>
      <c r="C14" s="407">
        <v>20139261.170000002</v>
      </c>
      <c r="D14" s="407">
        <v>2621452.4509999999</v>
      </c>
      <c r="E14" s="407">
        <v>15085957.67</v>
      </c>
      <c r="F14" s="407">
        <v>2402045.892</v>
      </c>
      <c r="G14" s="407">
        <v>29805.159</v>
      </c>
      <c r="H14">
        <f t="shared" si="0"/>
        <v>0.144033167681139</v>
      </c>
      <c r="I14">
        <f t="shared" si="1"/>
        <v>0.7252504150739526</v>
      </c>
      <c r="J14">
        <f t="shared" si="2"/>
        <v>0.12872641386906622</v>
      </c>
    </row>
    <row r="15" spans="1:10">
      <c r="B15" t="s">
        <v>2288</v>
      </c>
      <c r="C15" s="407">
        <v>18829030.620000001</v>
      </c>
      <c r="D15" s="407">
        <v>2669320.3939999999</v>
      </c>
      <c r="E15" s="407">
        <v>13642726.98</v>
      </c>
      <c r="F15" s="407">
        <v>2491524.7289999998</v>
      </c>
      <c r="G15" s="407">
        <v>25458.512999999999</v>
      </c>
      <c r="H15">
        <f t="shared" si="0"/>
        <v>0.14411373541655306</v>
      </c>
      <c r="I15">
        <f t="shared" si="1"/>
        <v>0.72453343061565412</v>
      </c>
      <c r="J15">
        <f t="shared" si="2"/>
        <v>0.12937836858642157</v>
      </c>
    </row>
    <row r="16" spans="1:10">
      <c r="B16" t="s">
        <v>2289</v>
      </c>
      <c r="C16" s="407">
        <v>21284960.609999999</v>
      </c>
      <c r="D16" s="407">
        <v>3292024.551</v>
      </c>
      <c r="E16" s="407">
        <v>14979182.119999999</v>
      </c>
      <c r="F16" s="407">
        <v>2962113.281</v>
      </c>
      <c r="G16" s="407">
        <v>51640.659</v>
      </c>
      <c r="H16">
        <f t="shared" si="0"/>
        <v>0.14546201662496439</v>
      </c>
      <c r="I16">
        <f t="shared" si="1"/>
        <v>0.7230732479740245</v>
      </c>
      <c r="J16">
        <f t="shared" si="2"/>
        <v>0.12940436894204402</v>
      </c>
    </row>
    <row r="17" spans="2:10">
      <c r="B17" t="s">
        <v>2290</v>
      </c>
      <c r="C17" s="407">
        <v>21425915.489999998</v>
      </c>
      <c r="D17" s="407">
        <v>3457012.5970000001</v>
      </c>
      <c r="E17" s="407">
        <v>15281665.960000001</v>
      </c>
      <c r="F17" s="407">
        <v>2652558.551</v>
      </c>
      <c r="G17" s="407">
        <v>34678.375</v>
      </c>
      <c r="H17">
        <f t="shared" si="0"/>
        <v>0.1472467993952111</v>
      </c>
      <c r="I17">
        <f t="shared" si="1"/>
        <v>0.72071311872865562</v>
      </c>
      <c r="J17">
        <f t="shared" si="2"/>
        <v>0.13002618570216309</v>
      </c>
    </row>
    <row r="18" spans="2:10">
      <c r="B18" t="s">
        <v>2291</v>
      </c>
      <c r="C18" s="407">
        <v>21480370.940000001</v>
      </c>
      <c r="D18" s="407">
        <v>3135716.8119999999</v>
      </c>
      <c r="E18" s="407">
        <v>15548903.050000001</v>
      </c>
      <c r="F18" s="407">
        <v>2764717.6540000001</v>
      </c>
      <c r="G18" s="407">
        <v>31033.428</v>
      </c>
      <c r="H18">
        <f t="shared" si="0"/>
        <v>0.1470949979493246</v>
      </c>
      <c r="I18">
        <f t="shared" si="1"/>
        <v>0.72048823658480232</v>
      </c>
      <c r="J18">
        <f t="shared" si="2"/>
        <v>0.13052368279789575</v>
      </c>
    </row>
    <row r="19" spans="2:10">
      <c r="B19" t="s">
        <v>2292</v>
      </c>
      <c r="C19" s="407">
        <v>21554236.25</v>
      </c>
      <c r="D19" s="407">
        <v>3002742.9649999999</v>
      </c>
      <c r="E19" s="407">
        <v>15899355.939999999</v>
      </c>
      <c r="F19" s="407">
        <v>2597702.5290000001</v>
      </c>
      <c r="G19" s="407">
        <v>54434.809000000001</v>
      </c>
      <c r="H19">
        <f t="shared" si="0"/>
        <v>0.14658685834594315</v>
      </c>
      <c r="I19">
        <f t="shared" si="1"/>
        <v>0.72118049648567006</v>
      </c>
      <c r="J19">
        <f t="shared" si="2"/>
        <v>0.13027673681194887</v>
      </c>
    </row>
    <row r="20" spans="2:10">
      <c r="B20" t="s">
        <v>2293</v>
      </c>
      <c r="C20" s="407">
        <v>20769697.66</v>
      </c>
      <c r="D20" s="407">
        <v>2995790.6030000001</v>
      </c>
      <c r="E20" s="407">
        <v>14852187.810000001</v>
      </c>
      <c r="F20" s="407">
        <v>2889913.2439999999</v>
      </c>
      <c r="G20" s="407">
        <v>31806.002</v>
      </c>
      <c r="H20">
        <f t="shared" si="0"/>
        <v>0.14642944586010007</v>
      </c>
      <c r="I20">
        <f t="shared" si="1"/>
        <v>0.72088840583858049</v>
      </c>
      <c r="J20">
        <f t="shared" si="2"/>
        <v>0.13077350851097833</v>
      </c>
    </row>
    <row r="21" spans="2:10">
      <c r="B21" t="s">
        <v>2294</v>
      </c>
      <c r="C21" s="407">
        <v>20282406.289999999</v>
      </c>
      <c r="D21" s="407">
        <v>2796237.5830000001</v>
      </c>
      <c r="E21" s="407">
        <v>14739920.27</v>
      </c>
      <c r="F21" s="407">
        <v>2714650.196</v>
      </c>
      <c r="G21" s="407">
        <v>31598.241000000002</v>
      </c>
      <c r="H21">
        <f t="shared" si="0"/>
        <v>0.14609098502944617</v>
      </c>
      <c r="I21">
        <f t="shared" si="1"/>
        <v>0.72139676517038587</v>
      </c>
      <c r="J21">
        <f t="shared" si="2"/>
        <v>0.13063785753870769</v>
      </c>
    </row>
    <row r="22" spans="2:10">
      <c r="B22" t="s">
        <v>2295</v>
      </c>
      <c r="C22" s="407">
        <v>21463952.719999999</v>
      </c>
      <c r="D22" s="407">
        <v>2973744.2310000001</v>
      </c>
      <c r="E22" s="407">
        <v>15746749.119999999</v>
      </c>
      <c r="F22" s="407">
        <v>2709813.4389999998</v>
      </c>
      <c r="G22" s="407">
        <v>33645.936000000002</v>
      </c>
      <c r="H22">
        <f t="shared" si="0"/>
        <v>0.14553348096419852</v>
      </c>
      <c r="I22">
        <f t="shared" si="1"/>
        <v>0.72286122000040742</v>
      </c>
      <c r="J22">
        <f t="shared" si="2"/>
        <v>0.1297631625859787</v>
      </c>
    </row>
    <row r="23" spans="2:10">
      <c r="B23" t="s">
        <v>2296</v>
      </c>
      <c r="C23" s="407">
        <v>20051056.649999999</v>
      </c>
      <c r="D23" s="407">
        <v>2931687.952</v>
      </c>
      <c r="E23" s="407">
        <v>14404934.41</v>
      </c>
      <c r="F23" s="407">
        <v>2682265.1529999999</v>
      </c>
      <c r="G23" s="407">
        <v>32169.133000000002</v>
      </c>
      <c r="H23">
        <f t="shared" si="0"/>
        <v>0.14568138970893904</v>
      </c>
      <c r="I23">
        <f t="shared" si="1"/>
        <v>0.72314820075239705</v>
      </c>
      <c r="J23">
        <f t="shared" si="2"/>
        <v>0.12931674619895051</v>
      </c>
    </row>
    <row r="24" spans="2:10">
      <c r="B24" t="s">
        <v>2297</v>
      </c>
      <c r="C24" s="407">
        <v>21707150.210000001</v>
      </c>
      <c r="D24" s="407">
        <v>2975078.6239999998</v>
      </c>
      <c r="E24" s="407">
        <v>16071432.85</v>
      </c>
      <c r="F24" s="407">
        <v>2640923.1979999999</v>
      </c>
      <c r="G24" s="407">
        <v>19715.537</v>
      </c>
      <c r="H24">
        <f t="shared" si="0"/>
        <v>0.14480852460883017</v>
      </c>
      <c r="I24">
        <f t="shared" si="1"/>
        <v>0.72548083522804951</v>
      </c>
      <c r="J24">
        <f t="shared" si="2"/>
        <v>0.12806770176765905</v>
      </c>
    </row>
    <row r="25" spans="2:10">
      <c r="B25" t="s">
        <v>2298</v>
      </c>
      <c r="C25" s="407">
        <v>22154390.609999999</v>
      </c>
      <c r="D25" s="407">
        <v>3694184.1159999999</v>
      </c>
      <c r="E25" s="407">
        <v>15337341.42</v>
      </c>
      <c r="F25" s="407">
        <v>3074356.378</v>
      </c>
      <c r="G25" s="407">
        <v>48508.69</v>
      </c>
      <c r="H25">
        <f t="shared" si="0"/>
        <v>0.14551500912251941</v>
      </c>
      <c r="I25">
        <f t="shared" si="1"/>
        <v>0.72305726341815124</v>
      </c>
      <c r="J25">
        <f t="shared" si="2"/>
        <v>0.12973747345359052</v>
      </c>
    </row>
    <row r="26" spans="2:10">
      <c r="B26" t="s">
        <v>2299</v>
      </c>
      <c r="C26" s="407">
        <v>17055167.309999999</v>
      </c>
      <c r="D26" s="407">
        <v>2579508.0529999998</v>
      </c>
      <c r="E26" s="407">
        <v>12437293.57</v>
      </c>
      <c r="F26" s="407">
        <v>2008381.764</v>
      </c>
      <c r="G26" s="407">
        <v>29983.922999999999</v>
      </c>
      <c r="H26">
        <f t="shared" si="0"/>
        <v>0.14715509732024995</v>
      </c>
      <c r="I26">
        <f t="shared" si="1"/>
        <v>0.72136940385537529</v>
      </c>
      <c r="J26">
        <f t="shared" si="2"/>
        <v>0.12976350933454878</v>
      </c>
    </row>
    <row r="27" spans="2:10">
      <c r="B27" t="s">
        <v>2300</v>
      </c>
      <c r="C27" s="407">
        <v>17781871.289999999</v>
      </c>
      <c r="D27" s="407">
        <v>2542420.1460000002</v>
      </c>
      <c r="E27" s="407">
        <v>12753864.810000001</v>
      </c>
      <c r="F27" s="407">
        <v>2440655.426</v>
      </c>
      <c r="G27" s="407">
        <v>44930.906999999999</v>
      </c>
      <c r="H27">
        <f t="shared" si="0"/>
        <v>0.14726519187367473</v>
      </c>
      <c r="I27">
        <f t="shared" si="1"/>
        <v>0.72082904989033825</v>
      </c>
      <c r="J27">
        <f t="shared" si="2"/>
        <v>0.13010767905131859</v>
      </c>
    </row>
    <row r="28" spans="2:10">
      <c r="B28" t="s">
        <v>2301</v>
      </c>
      <c r="C28" s="407">
        <v>19529300.809999999</v>
      </c>
      <c r="D28" s="407">
        <v>2936482.8509999998</v>
      </c>
      <c r="E28" s="407">
        <v>13655877.050000001</v>
      </c>
      <c r="F28" s="407">
        <v>2909387.273</v>
      </c>
      <c r="G28" s="407">
        <v>27553.636999999999</v>
      </c>
      <c r="H28">
        <f t="shared" si="0"/>
        <v>0.14686970995270079</v>
      </c>
      <c r="I28">
        <f t="shared" si="1"/>
        <v>0.72059348134809531</v>
      </c>
      <c r="J28">
        <f t="shared" si="2"/>
        <v>0.13082406992595616</v>
      </c>
    </row>
    <row r="29" spans="2:10">
      <c r="B29" t="s">
        <v>2302</v>
      </c>
      <c r="C29" s="407">
        <v>18760215.91</v>
      </c>
      <c r="D29" s="407">
        <v>3703805.5759999999</v>
      </c>
      <c r="E29" s="407">
        <v>12358522.289999999</v>
      </c>
      <c r="F29" s="407">
        <v>2640628.33</v>
      </c>
      <c r="G29" s="407">
        <v>57259.71</v>
      </c>
      <c r="H29">
        <f t="shared" si="0"/>
        <v>0.14950091480684585</v>
      </c>
      <c r="I29">
        <f t="shared" si="1"/>
        <v>0.71646198917228965</v>
      </c>
      <c r="J29">
        <f t="shared" si="2"/>
        <v>0.13221245238943544</v>
      </c>
    </row>
    <row r="30" spans="2:10">
      <c r="B30" t="s">
        <v>2303</v>
      </c>
      <c r="C30" s="407">
        <v>18319537.27</v>
      </c>
      <c r="D30" s="407">
        <v>3253697.1209999998</v>
      </c>
      <c r="E30" s="407">
        <v>12539478.18</v>
      </c>
      <c r="F30" s="407">
        <v>2494993.5049999999</v>
      </c>
      <c r="G30" s="407">
        <v>31368.466</v>
      </c>
      <c r="H30">
        <f t="shared" si="0"/>
        <v>0.15196731560288734</v>
      </c>
      <c r="I30">
        <f t="shared" si="1"/>
        <v>0.71335122253878103</v>
      </c>
      <c r="J30">
        <f t="shared" si="2"/>
        <v>0.13283133077358733</v>
      </c>
    </row>
    <row r="31" spans="2:10">
      <c r="B31" t="s">
        <v>2304</v>
      </c>
      <c r="C31" s="407">
        <v>18734960.920000002</v>
      </c>
      <c r="D31" s="407">
        <v>3158538.47</v>
      </c>
      <c r="E31" s="407">
        <v>12664342.720000001</v>
      </c>
      <c r="F31" s="407">
        <v>2871498.443</v>
      </c>
      <c r="G31" s="407">
        <v>40581.290999999997</v>
      </c>
      <c r="H31">
        <f t="shared" si="0"/>
        <v>0.15443650088969632</v>
      </c>
      <c r="I31">
        <f t="shared" si="1"/>
        <v>0.70817865490059495</v>
      </c>
      <c r="J31">
        <f t="shared" si="2"/>
        <v>0.1355712183899484</v>
      </c>
    </row>
    <row r="32" spans="2:10">
      <c r="B32" t="s">
        <v>2305</v>
      </c>
      <c r="C32" s="407">
        <v>18976962.899999999</v>
      </c>
      <c r="D32" s="407">
        <v>3272730.3190000001</v>
      </c>
      <c r="E32" s="407">
        <v>12758784.85</v>
      </c>
      <c r="F32" s="407">
        <v>2904409.5780000002</v>
      </c>
      <c r="G32" s="407">
        <v>41038.152999999998</v>
      </c>
      <c r="H32">
        <f t="shared" si="0"/>
        <v>0.15679494794972698</v>
      </c>
      <c r="I32">
        <f t="shared" si="1"/>
        <v>0.70467027789134185</v>
      </c>
      <c r="J32">
        <f t="shared" si="2"/>
        <v>0.13666798565721003</v>
      </c>
    </row>
    <row r="33" spans="2:10">
      <c r="B33" t="s">
        <v>2306</v>
      </c>
      <c r="C33" s="407">
        <v>16420827.880000001</v>
      </c>
      <c r="D33" s="407">
        <v>2523834.227</v>
      </c>
      <c r="E33" s="407">
        <v>11321363.109999999</v>
      </c>
      <c r="F33" s="407">
        <v>2538387.4040000001</v>
      </c>
      <c r="G33" s="407">
        <v>37243.142</v>
      </c>
      <c r="H33">
        <f t="shared" si="0"/>
        <v>0.15823709928180413</v>
      </c>
      <c r="I33">
        <f t="shared" si="1"/>
        <v>0.70165057085961691</v>
      </c>
      <c r="J33">
        <f t="shared" si="2"/>
        <v>0.13818988711157293</v>
      </c>
    </row>
    <row r="34" spans="2:10">
      <c r="B34" t="s">
        <v>2307</v>
      </c>
      <c r="C34" s="407">
        <v>15912472.710000001</v>
      </c>
      <c r="D34" s="407">
        <v>2803755.6120000002</v>
      </c>
      <c r="E34" s="407">
        <v>10885139.109999999</v>
      </c>
      <c r="F34" s="407">
        <v>2199981.1189999999</v>
      </c>
      <c r="G34" s="407">
        <v>23596.87</v>
      </c>
      <c r="H34">
        <f t="shared" si="0"/>
        <v>0.16138017457474724</v>
      </c>
      <c r="I34">
        <f t="shared" si="1"/>
        <v>0.69736310808799584</v>
      </c>
      <c r="J34">
        <f t="shared" si="2"/>
        <v>0.13933150914812503</v>
      </c>
    </row>
    <row r="35" spans="2:10">
      <c r="B35" t="s">
        <v>2308</v>
      </c>
      <c r="C35" s="407">
        <v>17372152.879999999</v>
      </c>
      <c r="D35" s="407">
        <v>3005882.3050000002</v>
      </c>
      <c r="E35" s="407">
        <v>11600653.77</v>
      </c>
      <c r="F35" s="407">
        <v>2735915.2030000002</v>
      </c>
      <c r="G35" s="407">
        <v>29701.595000000001</v>
      </c>
      <c r="H35">
        <f t="shared" si="0"/>
        <v>0.16365435253742702</v>
      </c>
      <c r="I35">
        <f t="shared" si="1"/>
        <v>0.69316011365220254</v>
      </c>
      <c r="J35">
        <f t="shared" si="2"/>
        <v>0.14124824833154673</v>
      </c>
    </row>
    <row r="36" spans="2:10">
      <c r="B36" t="s">
        <v>2309</v>
      </c>
      <c r="C36" s="407">
        <v>16256783.24</v>
      </c>
      <c r="D36" s="407">
        <v>2707441.094</v>
      </c>
      <c r="E36" s="407">
        <v>11127426.199999999</v>
      </c>
      <c r="F36" s="407">
        <v>2386811.3629999999</v>
      </c>
      <c r="G36" s="407">
        <v>35104.586000000003</v>
      </c>
      <c r="H36">
        <f t="shared" si="0"/>
        <v>0.16652785280809165</v>
      </c>
      <c r="I36">
        <f t="shared" si="1"/>
        <v>0.68779349727391215</v>
      </c>
      <c r="J36">
        <f t="shared" si="2"/>
        <v>0.14362193972702089</v>
      </c>
    </row>
    <row r="37" spans="2:10">
      <c r="B37" t="s">
        <v>2310</v>
      </c>
      <c r="C37" s="407">
        <v>18498958.329999998</v>
      </c>
      <c r="D37" s="407">
        <v>3196125.6680000001</v>
      </c>
      <c r="E37" s="407">
        <v>12708748.42</v>
      </c>
      <c r="F37" s="407">
        <v>2569272.3530000001</v>
      </c>
      <c r="G37" s="407">
        <v>24811.891</v>
      </c>
      <c r="H37">
        <f t="shared" si="0"/>
        <v>0.1670459374874731</v>
      </c>
      <c r="I37">
        <f t="shared" si="1"/>
        <v>0.68725791600613073</v>
      </c>
      <c r="J37">
        <f t="shared" si="2"/>
        <v>0.14371517221046273</v>
      </c>
    </row>
    <row r="38" spans="2:10">
      <c r="B38" t="s">
        <v>2311</v>
      </c>
      <c r="C38" s="407">
        <v>13635978.710000001</v>
      </c>
      <c r="D38" s="407">
        <v>2133883.4369999999</v>
      </c>
      <c r="E38" s="407">
        <v>9756020.0950000007</v>
      </c>
      <c r="F38" s="407">
        <v>1718152.923</v>
      </c>
      <c r="G38" s="407">
        <v>27922.251</v>
      </c>
      <c r="H38">
        <f t="shared" si="0"/>
        <v>0.16764316363155907</v>
      </c>
      <c r="I38">
        <f t="shared" si="1"/>
        <v>0.685681279434742</v>
      </c>
      <c r="J38">
        <f t="shared" si="2"/>
        <v>0.14467216752731196</v>
      </c>
    </row>
    <row r="39" spans="2:10">
      <c r="B39" t="s">
        <v>2312</v>
      </c>
      <c r="C39" s="407">
        <v>16112878.42</v>
      </c>
      <c r="D39" s="407">
        <v>2858389.91</v>
      </c>
      <c r="E39" s="407">
        <v>10706830.24</v>
      </c>
      <c r="F39" s="407">
        <v>2514211.5010000002</v>
      </c>
      <c r="G39" s="407">
        <v>33446.773000000001</v>
      </c>
      <c r="H39">
        <f t="shared" si="0"/>
        <v>0.17050012457815034</v>
      </c>
      <c r="I39">
        <f t="shared" si="1"/>
        <v>0.68135272745081166</v>
      </c>
      <c r="J39">
        <f t="shared" si="2"/>
        <v>0.14618279590295821</v>
      </c>
    </row>
    <row r="40" spans="2:10">
      <c r="B40" t="s">
        <v>2313</v>
      </c>
      <c r="C40" s="407">
        <v>18252854.120000001</v>
      </c>
      <c r="D40" s="407">
        <v>3492919.9819999998</v>
      </c>
      <c r="E40" s="407">
        <v>11762753.51</v>
      </c>
      <c r="F40" s="407">
        <v>2963796.398</v>
      </c>
      <c r="G40" s="407">
        <v>33384.224000000002</v>
      </c>
      <c r="H40">
        <f t="shared" si="0"/>
        <v>0.17423500676205478</v>
      </c>
      <c r="I40">
        <f t="shared" si="1"/>
        <v>0.67641477582592069</v>
      </c>
      <c r="J40">
        <f t="shared" si="2"/>
        <v>0.14734563470314077</v>
      </c>
    </row>
    <row r="41" spans="2:10">
      <c r="B41" t="s">
        <v>2314</v>
      </c>
      <c r="C41" s="407">
        <v>16396255.050000001</v>
      </c>
      <c r="D41" s="407">
        <v>3033609.0529999998</v>
      </c>
      <c r="E41" s="407">
        <v>10906764.359999999</v>
      </c>
      <c r="F41" s="407">
        <v>2427068.1290000002</v>
      </c>
      <c r="G41" s="407">
        <v>28813.508999999998</v>
      </c>
      <c r="H41">
        <f t="shared" si="0"/>
        <v>0.17297427660511014</v>
      </c>
      <c r="I41">
        <f t="shared" si="1"/>
        <v>0.67713350137534645</v>
      </c>
      <c r="J41">
        <f t="shared" si="2"/>
        <v>0.14800334714859989</v>
      </c>
    </row>
    <row r="42" spans="2:10">
      <c r="B42" t="s">
        <v>2315</v>
      </c>
      <c r="C42" s="407">
        <v>17684751.760000002</v>
      </c>
      <c r="D42" s="407">
        <v>3276949.2609999999</v>
      </c>
      <c r="E42" s="407">
        <v>11767284.380000001</v>
      </c>
      <c r="F42" s="407">
        <v>2595840.1889999998</v>
      </c>
      <c r="G42" s="407">
        <v>44677.93</v>
      </c>
      <c r="H42">
        <f t="shared" si="0"/>
        <v>0.17362568371492881</v>
      </c>
      <c r="I42">
        <f t="shared" si="1"/>
        <v>0.67545737172268239</v>
      </c>
      <c r="J42">
        <f t="shared" si="2"/>
        <v>0.14895703869122021</v>
      </c>
    </row>
    <row r="43" spans="2:10">
      <c r="B43" t="s">
        <v>2316</v>
      </c>
      <c r="C43" s="407">
        <v>19866846.219999999</v>
      </c>
      <c r="D43" s="407">
        <v>4115480.0150000001</v>
      </c>
      <c r="E43" s="407">
        <v>12937357.67</v>
      </c>
      <c r="F43" s="407">
        <v>2782665.5890000002</v>
      </c>
      <c r="G43" s="407">
        <v>31342.948</v>
      </c>
      <c r="H43">
        <f t="shared" si="0"/>
        <v>0.17732803348385076</v>
      </c>
      <c r="I43">
        <f t="shared" si="1"/>
        <v>0.67306421348266321</v>
      </c>
      <c r="J43">
        <f t="shared" si="2"/>
        <v>0.14770362814825516</v>
      </c>
    </row>
    <row r="44" spans="2:10">
      <c r="B44" t="s">
        <v>2317</v>
      </c>
      <c r="C44" s="407">
        <v>15128604.109999999</v>
      </c>
      <c r="D44" s="407">
        <v>2840915.3119999999</v>
      </c>
      <c r="E44" s="407">
        <v>10048111.300000001</v>
      </c>
      <c r="F44" s="407">
        <v>2224080.977</v>
      </c>
      <c r="G44" s="407">
        <v>15496.519</v>
      </c>
      <c r="H44">
        <f t="shared" si="0"/>
        <v>0.17857149721771354</v>
      </c>
      <c r="I44">
        <f t="shared" si="1"/>
        <v>0.67246640982902894</v>
      </c>
      <c r="J44">
        <f t="shared" si="2"/>
        <v>0.14714834185878722</v>
      </c>
    </row>
    <row r="45" spans="2:10">
      <c r="B45" t="s">
        <v>2318</v>
      </c>
      <c r="C45" s="407">
        <v>16859473.73</v>
      </c>
      <c r="D45" s="407">
        <v>2869672.9219999998</v>
      </c>
      <c r="E45" s="407">
        <v>11445250.93</v>
      </c>
      <c r="F45" s="407">
        <v>2509386.335</v>
      </c>
      <c r="G45" s="407">
        <v>35163.54</v>
      </c>
      <c r="H45">
        <f t="shared" si="0"/>
        <v>0.17989594362537328</v>
      </c>
      <c r="I45">
        <f t="shared" si="1"/>
        <v>0.67161935335715961</v>
      </c>
      <c r="J45">
        <f t="shared" si="2"/>
        <v>0.14668518708850206</v>
      </c>
    </row>
    <row r="46" spans="2:10">
      <c r="B46" t="s">
        <v>2319</v>
      </c>
      <c r="C46" s="407">
        <v>15644417.050000001</v>
      </c>
      <c r="D46" s="407">
        <v>2632276.3629999999</v>
      </c>
      <c r="E46" s="407">
        <v>10585571.890000001</v>
      </c>
      <c r="F46" s="407">
        <v>2381903.588</v>
      </c>
      <c r="G46" s="407">
        <v>44665.203999999998</v>
      </c>
      <c r="H46">
        <f t="shared" si="0"/>
        <v>0.17928488244129115</v>
      </c>
      <c r="I46">
        <f t="shared" si="1"/>
        <v>0.67102674080224178</v>
      </c>
      <c r="J46">
        <f t="shared" si="2"/>
        <v>0.14778202073338018</v>
      </c>
    </row>
    <row r="47" spans="2:10">
      <c r="B47" t="s">
        <v>2320</v>
      </c>
      <c r="C47" s="407">
        <v>17023966.73</v>
      </c>
      <c r="D47" s="407">
        <v>3022195.16</v>
      </c>
      <c r="E47" s="407">
        <v>11301277.859999999</v>
      </c>
      <c r="F47" s="407">
        <v>2658246.6770000001</v>
      </c>
      <c r="G47" s="407">
        <v>42247.034</v>
      </c>
      <c r="H47">
        <f t="shared" si="0"/>
        <v>0.17967590685948004</v>
      </c>
      <c r="I47">
        <f t="shared" si="1"/>
        <v>0.67070029505537088</v>
      </c>
      <c r="J47">
        <f t="shared" si="2"/>
        <v>0.14765184272843432</v>
      </c>
    </row>
    <row r="48" spans="2:10">
      <c r="B48" t="s">
        <v>2321</v>
      </c>
      <c r="C48" s="407">
        <v>17023106.100000001</v>
      </c>
      <c r="D48" s="407">
        <v>2684917.9879999999</v>
      </c>
      <c r="E48" s="407">
        <v>11558412.699999999</v>
      </c>
      <c r="F48" s="407">
        <v>2749517.21</v>
      </c>
      <c r="G48" s="407">
        <v>30258.192999999999</v>
      </c>
      <c r="H48">
        <f t="shared" si="0"/>
        <v>0.17888327650040389</v>
      </c>
      <c r="I48">
        <f t="shared" si="1"/>
        <v>0.67028973129763603</v>
      </c>
      <c r="J48">
        <f t="shared" si="2"/>
        <v>0.14888648984842959</v>
      </c>
    </row>
    <row r="49" spans="2:10">
      <c r="B49" t="s">
        <v>2322</v>
      </c>
      <c r="C49" s="407">
        <v>18560109.870000001</v>
      </c>
      <c r="D49" s="407">
        <v>3016301.179</v>
      </c>
      <c r="E49" s="407">
        <v>13020356.050000001</v>
      </c>
      <c r="F49" s="407">
        <v>2473173.9019999998</v>
      </c>
      <c r="G49" s="407">
        <v>50278.741999999998</v>
      </c>
      <c r="H49">
        <f t="shared" si="0"/>
        <v>0.1779397867525126</v>
      </c>
      <c r="I49">
        <f t="shared" si="1"/>
        <v>0.67162817234515204</v>
      </c>
      <c r="J49">
        <f t="shared" si="2"/>
        <v>0.14836616993345078</v>
      </c>
    </row>
    <row r="50" spans="2:10">
      <c r="B50" t="s">
        <v>2323</v>
      </c>
      <c r="C50" s="407">
        <v>16090782.41</v>
      </c>
      <c r="D50" s="407">
        <v>2104534.0929999999</v>
      </c>
      <c r="E50" s="407">
        <v>12121832.130000001</v>
      </c>
      <c r="F50" s="407">
        <v>1819993.5</v>
      </c>
      <c r="G50" s="407">
        <v>44422.684999999998</v>
      </c>
      <c r="H50">
        <f t="shared" si="0"/>
        <v>0.1756618969189781</v>
      </c>
      <c r="I50">
        <f t="shared" si="1"/>
        <v>0.67513228950871551</v>
      </c>
      <c r="J50">
        <f t="shared" si="2"/>
        <v>0.1470840938037658</v>
      </c>
    </row>
    <row r="51" spans="2:10">
      <c r="B51" t="s">
        <v>2324</v>
      </c>
      <c r="C51" s="407">
        <v>16266371.710000001</v>
      </c>
      <c r="D51" s="407">
        <v>2380953.8339999998</v>
      </c>
      <c r="E51" s="407">
        <v>11692866.34</v>
      </c>
      <c r="F51" s="407">
        <v>2156568.6630000002</v>
      </c>
      <c r="G51" s="407">
        <v>35982.875999999997</v>
      </c>
      <c r="H51">
        <f t="shared" si="0"/>
        <v>0.17319898158662861</v>
      </c>
      <c r="I51">
        <f t="shared" si="1"/>
        <v>0.67944097323904717</v>
      </c>
      <c r="J51">
        <f t="shared" si="2"/>
        <v>0.1452275321400803</v>
      </c>
    </row>
    <row r="52" spans="2:10">
      <c r="B52" t="s">
        <v>2325</v>
      </c>
      <c r="C52" s="407">
        <v>19443396.969999999</v>
      </c>
      <c r="D52" s="407">
        <v>2502253.8879999998</v>
      </c>
      <c r="E52" s="407">
        <v>14427248.07</v>
      </c>
      <c r="F52" s="407">
        <v>2439346.9350000001</v>
      </c>
      <c r="G52" s="407">
        <v>74548.081999999995</v>
      </c>
      <c r="H52">
        <f t="shared" si="0"/>
        <v>0.16738861191271587</v>
      </c>
      <c r="I52">
        <f t="shared" si="1"/>
        <v>0.6884492175603163</v>
      </c>
      <c r="J52">
        <f t="shared" si="2"/>
        <v>0.14184214664969899</v>
      </c>
    </row>
    <row r="53" spans="2:10">
      <c r="B53" t="s">
        <v>2326</v>
      </c>
      <c r="C53" s="407">
        <v>17863642.559999999</v>
      </c>
      <c r="D53" s="407">
        <v>2515993.7680000002</v>
      </c>
      <c r="E53" s="407">
        <v>13017678.359999999</v>
      </c>
      <c r="F53" s="407">
        <v>2284832.7089999998</v>
      </c>
      <c r="G53" s="407">
        <v>45137.716999999997</v>
      </c>
      <c r="H53">
        <f t="shared" si="0"/>
        <v>0.16370956095153072</v>
      </c>
      <c r="I53">
        <f t="shared" si="1"/>
        <v>0.69375489699610626</v>
      </c>
      <c r="J53">
        <f t="shared" si="2"/>
        <v>0.14015324051623956</v>
      </c>
    </row>
    <row r="54" spans="2:10">
      <c r="B54" t="s">
        <v>2327</v>
      </c>
      <c r="C54" s="407">
        <v>21342618.899999999</v>
      </c>
      <c r="D54" s="407">
        <v>2661048.321</v>
      </c>
      <c r="E54" s="407">
        <v>15866372.24</v>
      </c>
      <c r="F54" s="407">
        <v>2762923.0490000001</v>
      </c>
      <c r="G54" s="407">
        <v>52275.288</v>
      </c>
      <c r="H54">
        <f t="shared" si="0"/>
        <v>0.15795564324811751</v>
      </c>
      <c r="I54">
        <f t="shared" si="1"/>
        <v>0.70115104091569846</v>
      </c>
      <c r="J54">
        <f t="shared" si="2"/>
        <v>0.13851630426670025</v>
      </c>
    </row>
    <row r="55" spans="2:10">
      <c r="B55" t="s">
        <v>2328</v>
      </c>
      <c r="C55" s="407">
        <v>19570302.010000002</v>
      </c>
      <c r="D55" s="407">
        <v>2638615.7400000002</v>
      </c>
      <c r="E55" s="407">
        <v>14204860.119999999</v>
      </c>
      <c r="F55" s="407">
        <v>2686217.702</v>
      </c>
      <c r="G55" s="407">
        <v>40608.444000000003</v>
      </c>
      <c r="H55">
        <f t="shared" si="0"/>
        <v>0.15117239116950484</v>
      </c>
      <c r="I55">
        <f t="shared" si="1"/>
        <v>0.70814965196784496</v>
      </c>
      <c r="J55">
        <f t="shared" si="2"/>
        <v>0.13825365119047037</v>
      </c>
    </row>
    <row r="56" spans="2:10">
      <c r="B56" t="s">
        <v>2329</v>
      </c>
      <c r="C56" s="407">
        <v>21886375.190000001</v>
      </c>
      <c r="D56" s="407">
        <v>3117535.798</v>
      </c>
      <c r="E56" s="407">
        <v>16020730.359999999</v>
      </c>
      <c r="F56" s="407">
        <v>2626605.0040000002</v>
      </c>
      <c r="G56" s="407">
        <v>121504.03200000001</v>
      </c>
      <c r="H56">
        <f t="shared" si="0"/>
        <v>0.14774842507677638</v>
      </c>
      <c r="I56">
        <f t="shared" si="1"/>
        <v>0.71360573931554072</v>
      </c>
      <c r="J56">
        <f t="shared" si="2"/>
        <v>0.13580960400579453</v>
      </c>
    </row>
    <row r="57" spans="2:10">
      <c r="B57" t="s">
        <v>2330</v>
      </c>
      <c r="C57" s="407">
        <v>19473137.030000001</v>
      </c>
      <c r="D57" s="407">
        <v>2894539.9330000002</v>
      </c>
      <c r="E57" s="407">
        <v>14009779.26</v>
      </c>
      <c r="F57" s="407">
        <v>2528265.4070000001</v>
      </c>
      <c r="G57" s="407">
        <v>40552.427000000003</v>
      </c>
      <c r="H57">
        <f t="shared" si="0"/>
        <v>0.14610756702114938</v>
      </c>
      <c r="I57">
        <f t="shared" si="1"/>
        <v>0.71678212712475131</v>
      </c>
      <c r="J57">
        <f t="shared" si="2"/>
        <v>0.13428326669396878</v>
      </c>
    </row>
    <row r="58" spans="2:10">
      <c r="B58" t="s">
        <v>2331</v>
      </c>
      <c r="C58" s="407">
        <v>20792641.510000002</v>
      </c>
      <c r="D58" s="407">
        <v>2747123.1179999998</v>
      </c>
      <c r="E58" s="407">
        <v>15353796.029999999</v>
      </c>
      <c r="F58" s="407">
        <v>2624613.3620000002</v>
      </c>
      <c r="G58" s="407">
        <v>67108.998000000007</v>
      </c>
      <c r="H58">
        <f t="shared" si="0"/>
        <v>0.14327913960725686</v>
      </c>
      <c r="I58">
        <f t="shared" si="1"/>
        <v>0.7215663901940822</v>
      </c>
      <c r="J58">
        <f t="shared" si="2"/>
        <v>0.13229241868783551</v>
      </c>
    </row>
    <row r="59" spans="2:10">
      <c r="B59" t="s">
        <v>320</v>
      </c>
      <c r="C59" s="407">
        <v>21653372.890000001</v>
      </c>
      <c r="D59" s="407">
        <v>3228925.5109999999</v>
      </c>
      <c r="E59" s="407">
        <v>15419653.85</v>
      </c>
      <c r="F59" s="407">
        <v>2994814.878</v>
      </c>
      <c r="G59" s="407">
        <v>9978.6470000000008</v>
      </c>
      <c r="H59">
        <f t="shared" si="0"/>
        <v>0.14129377105665705</v>
      </c>
      <c r="I59">
        <f t="shared" si="1"/>
        <v>0.72494929280418186</v>
      </c>
      <c r="J59">
        <f t="shared" si="2"/>
        <v>0.13109281827578467</v>
      </c>
    </row>
    <row r="60" spans="2:10">
      <c r="B60" t="s">
        <v>321</v>
      </c>
      <c r="C60" s="407">
        <v>20984733.449999999</v>
      </c>
      <c r="D60" s="407">
        <v>2920112.0809999998</v>
      </c>
      <c r="E60" s="407">
        <v>15059296.710000001</v>
      </c>
      <c r="F60" s="407">
        <v>2957220.926</v>
      </c>
      <c r="G60" s="407">
        <v>48103.733999999997</v>
      </c>
      <c r="H60">
        <f t="shared" si="0"/>
        <v>0.13990633607655453</v>
      </c>
      <c r="I60">
        <f t="shared" si="1"/>
        <v>0.72763775442556011</v>
      </c>
      <c r="J60">
        <f t="shared" si="2"/>
        <v>0.12976062262149446</v>
      </c>
    </row>
    <row r="61" spans="2:10">
      <c r="B61" t="s">
        <v>322</v>
      </c>
      <c r="C61" s="407">
        <v>23347753.289999999</v>
      </c>
      <c r="D61" s="407">
        <v>3719451.057</v>
      </c>
      <c r="E61" s="407">
        <v>16550032.15</v>
      </c>
      <c r="F61" s="407">
        <v>2930848.7910000002</v>
      </c>
      <c r="G61" s="407">
        <v>147421.288</v>
      </c>
      <c r="H61">
        <f t="shared" si="0"/>
        <v>0.14004595114392449</v>
      </c>
      <c r="I61">
        <f t="shared" si="1"/>
        <v>0.72783047783308685</v>
      </c>
      <c r="J61">
        <f t="shared" si="2"/>
        <v>0.12907540127212228</v>
      </c>
    </row>
    <row r="62" spans="2:10">
      <c r="B62" t="s">
        <v>2332</v>
      </c>
      <c r="C62" s="407">
        <v>22177186.460000001</v>
      </c>
      <c r="D62" s="407">
        <v>2767869.5019999999</v>
      </c>
      <c r="E62" s="407">
        <v>17077669.699999999</v>
      </c>
      <c r="F62" s="407">
        <v>2279745.1860000002</v>
      </c>
      <c r="G62" s="407">
        <v>51902.072</v>
      </c>
      <c r="H62">
        <f t="shared" si="0"/>
        <v>0.13927373034241558</v>
      </c>
      <c r="I62">
        <f t="shared" si="1"/>
        <v>0.72997902321910058</v>
      </c>
      <c r="J62">
        <f t="shared" si="2"/>
        <v>0.12774430927920963</v>
      </c>
    </row>
    <row r="63" spans="2:10">
      <c r="B63" t="s">
        <v>2333</v>
      </c>
      <c r="C63" s="407">
        <v>19877242.640000001</v>
      </c>
      <c r="D63" s="407">
        <v>2728611.3760000002</v>
      </c>
      <c r="E63" s="407">
        <v>14704071.23</v>
      </c>
      <c r="F63" s="407">
        <v>2399583.872</v>
      </c>
      <c r="G63" s="407">
        <v>44976.159</v>
      </c>
      <c r="H63">
        <f t="shared" si="0"/>
        <v>0.13864879406550762</v>
      </c>
      <c r="I63">
        <f t="shared" si="1"/>
        <v>0.73148999791749125</v>
      </c>
      <c r="J63">
        <f t="shared" si="2"/>
        <v>0.12686571786710094</v>
      </c>
    </row>
    <row r="64" spans="2:10">
      <c r="B64" t="s">
        <v>2334</v>
      </c>
      <c r="C64" s="407">
        <v>22262238.300000001</v>
      </c>
      <c r="D64" s="407">
        <v>2863338.8160000001</v>
      </c>
      <c r="E64" s="407">
        <v>16556362.699999999</v>
      </c>
      <c r="F64" s="407">
        <v>2772172.3289999999</v>
      </c>
      <c r="G64" s="407">
        <v>70364.455000000002</v>
      </c>
      <c r="H64">
        <f t="shared" si="0"/>
        <v>0.13853040105608044</v>
      </c>
      <c r="I64">
        <f t="shared" si="1"/>
        <v>0.7317573229136094</v>
      </c>
      <c r="J64">
        <f t="shared" si="2"/>
        <v>0.12676704807401892</v>
      </c>
    </row>
    <row r="65" spans="2:10">
      <c r="B65" t="s">
        <v>2335</v>
      </c>
      <c r="C65" s="407">
        <v>21203475.43</v>
      </c>
      <c r="D65" s="407">
        <v>2730252.4619999998</v>
      </c>
      <c r="E65" s="407">
        <v>15922184.51</v>
      </c>
      <c r="F65" s="407">
        <v>2478343.5989999999</v>
      </c>
      <c r="G65" s="407">
        <v>72694.857000000004</v>
      </c>
      <c r="H65">
        <f t="shared" si="0"/>
        <v>0.13755460405757144</v>
      </c>
      <c r="I65">
        <f t="shared" si="1"/>
        <v>0.73356647969338362</v>
      </c>
      <c r="J65">
        <f t="shared" si="2"/>
        <v>0.12586407878697703</v>
      </c>
    </row>
    <row r="66" spans="2:10">
      <c r="B66" t="s">
        <v>2336</v>
      </c>
      <c r="C66" s="407">
        <v>23190666.030000001</v>
      </c>
      <c r="D66" s="407">
        <v>2914510.3560000001</v>
      </c>
      <c r="E66" s="407">
        <v>17545937.09</v>
      </c>
      <c r="F66" s="407">
        <v>2708345.9440000001</v>
      </c>
      <c r="G66" s="407">
        <v>21872.643</v>
      </c>
      <c r="H66">
        <f t="shared" si="0"/>
        <v>0.13755169726873848</v>
      </c>
      <c r="I66">
        <f t="shared" si="1"/>
        <v>0.73482964375538984</v>
      </c>
      <c r="J66">
        <f t="shared" si="2"/>
        <v>0.12474411608749138</v>
      </c>
    </row>
    <row r="67" spans="2:10">
      <c r="B67" t="s">
        <v>2337</v>
      </c>
      <c r="C67" s="407">
        <v>19542776.719999999</v>
      </c>
      <c r="D67" s="407">
        <v>2581583.003</v>
      </c>
      <c r="E67" s="407">
        <v>14219624.789999999</v>
      </c>
      <c r="F67" s="407">
        <v>2562232.3560000001</v>
      </c>
      <c r="G67" s="407">
        <v>179336.56599999999</v>
      </c>
      <c r="H67">
        <f t="shared" si="0"/>
        <v>0.13734402046940952</v>
      </c>
      <c r="I67">
        <f t="shared" si="1"/>
        <v>0.73496611885515761</v>
      </c>
      <c r="J67">
        <f t="shared" si="2"/>
        <v>0.12427393013550506</v>
      </c>
    </row>
    <row r="68" spans="2:10">
      <c r="B68" t="s">
        <v>2338</v>
      </c>
      <c r="C68" s="407">
        <v>20957948.649999999</v>
      </c>
      <c r="D68" s="407">
        <v>2927134.6069999998</v>
      </c>
      <c r="E68" s="407">
        <v>15666035.51</v>
      </c>
      <c r="F68" s="407">
        <v>2317010.92</v>
      </c>
      <c r="G68" s="407">
        <v>47767.607000000004</v>
      </c>
      <c r="H68">
        <f t="shared" si="0"/>
        <v>0.13709785051584988</v>
      </c>
      <c r="I68">
        <f t="shared" si="1"/>
        <v>0.73624875853142713</v>
      </c>
      <c r="J68">
        <f t="shared" si="2"/>
        <v>0.1235136840804377</v>
      </c>
    </row>
    <row r="69" spans="2:10">
      <c r="B69" t="s">
        <v>2339</v>
      </c>
      <c r="C69" s="407">
        <v>15566872.960000001</v>
      </c>
      <c r="D69" s="407">
        <v>1979340.716</v>
      </c>
      <c r="E69" s="407">
        <v>11945167.26</v>
      </c>
      <c r="F69" s="407">
        <v>1621173.0870000001</v>
      </c>
      <c r="G69" s="407">
        <v>21191.898000000001</v>
      </c>
      <c r="H69">
        <f t="shared" si="0"/>
        <v>0.1355886142480959</v>
      </c>
      <c r="I69">
        <f t="shared" si="1"/>
        <v>0.73947415225016788</v>
      </c>
      <c r="J69">
        <f t="shared" si="2"/>
        <v>0.12182573499352085</v>
      </c>
    </row>
    <row r="70" spans="2:10">
      <c r="B70" t="s">
        <v>2340</v>
      </c>
      <c r="C70" s="407">
        <v>16931336.460000001</v>
      </c>
      <c r="D70" s="407">
        <v>2094309.6839999999</v>
      </c>
      <c r="E70" s="407">
        <v>13247286.699999999</v>
      </c>
      <c r="F70" s="407">
        <v>1519435.469</v>
      </c>
      <c r="G70" s="407">
        <v>70304.600000000006</v>
      </c>
      <c r="H70">
        <f t="shared" si="0"/>
        <v>0.13506674615124803</v>
      </c>
      <c r="I70">
        <f t="shared" si="1"/>
        <v>0.74249732237717891</v>
      </c>
      <c r="J70">
        <f t="shared" si="2"/>
        <v>0.11926302673853419</v>
      </c>
    </row>
    <row r="71" spans="2:10">
      <c r="B71" t="s">
        <v>332</v>
      </c>
      <c r="C71" s="407">
        <v>16402671.369999999</v>
      </c>
      <c r="D71" s="407">
        <v>1984208.669</v>
      </c>
      <c r="E71" s="407">
        <v>12712969.720000001</v>
      </c>
      <c r="F71" s="407">
        <v>1619623.2930000001</v>
      </c>
      <c r="G71" s="407">
        <v>85869.683000000005</v>
      </c>
      <c r="H71">
        <f t="shared" si="0"/>
        <v>0.13285790748813472</v>
      </c>
      <c r="I71">
        <f t="shared" si="1"/>
        <v>0.74741368762366989</v>
      </c>
      <c r="J71">
        <f t="shared" si="2"/>
        <v>0.116173759759575</v>
      </c>
    </row>
    <row r="72" spans="2:10">
      <c r="B72" t="s">
        <v>333</v>
      </c>
      <c r="C72" s="407">
        <v>16295393.470000001</v>
      </c>
      <c r="D72" s="407">
        <v>2187737.1209999998</v>
      </c>
      <c r="E72" s="407">
        <v>12552849.82</v>
      </c>
      <c r="F72" s="407">
        <v>1506277.5719999999</v>
      </c>
      <c r="G72" s="407">
        <v>48528.957000000002</v>
      </c>
      <c r="H72">
        <f t="shared" si="0"/>
        <v>0.13239794322089313</v>
      </c>
      <c r="I72">
        <f t="shared" si="1"/>
        <v>0.75161308464091736</v>
      </c>
      <c r="J72">
        <f t="shared" si="2"/>
        <v>0.11236242895011531</v>
      </c>
    </row>
    <row r="73" spans="2:10">
      <c r="B73" t="s">
        <v>334</v>
      </c>
      <c r="C73" s="407">
        <v>16744674.18</v>
      </c>
      <c r="D73" s="407">
        <v>2381381.3330000001</v>
      </c>
      <c r="E73" s="407">
        <v>12653086.92</v>
      </c>
      <c r="F73" s="407">
        <v>1636883.496</v>
      </c>
      <c r="G73" s="407">
        <v>73322.430999999997</v>
      </c>
      <c r="H73">
        <f t="shared" si="0"/>
        <v>0.1303913213341045</v>
      </c>
      <c r="I73">
        <f t="shared" si="1"/>
        <v>0.75622482584171125</v>
      </c>
      <c r="J73">
        <f t="shared" si="2"/>
        <v>0.10997427684690503</v>
      </c>
    </row>
    <row r="74" spans="2:10">
      <c r="B74" t="s">
        <v>2341</v>
      </c>
      <c r="C74" s="407">
        <v>16164882.390000001</v>
      </c>
      <c r="D74" s="407">
        <v>1580680.7649999999</v>
      </c>
      <c r="E74" s="407">
        <v>12983596.720000001</v>
      </c>
      <c r="F74" s="407">
        <v>1541280.0060000001</v>
      </c>
      <c r="G74" s="407">
        <v>59324.904999999999</v>
      </c>
      <c r="H74">
        <f t="shared" si="0"/>
        <v>0.12860027511766398</v>
      </c>
      <c r="I74">
        <f t="shared" si="1"/>
        <v>0.75823504285876042</v>
      </c>
      <c r="J74">
        <f t="shared" si="2"/>
        <v>0.10963108449359647</v>
      </c>
    </row>
    <row r="75" spans="2:10">
      <c r="B75" t="s">
        <v>2342</v>
      </c>
      <c r="C75" s="407">
        <v>16056511</v>
      </c>
      <c r="D75" s="407">
        <v>2344739.4509999999</v>
      </c>
      <c r="E75" s="407">
        <v>12135176.09</v>
      </c>
      <c r="F75" s="407">
        <v>1509371.8740000001</v>
      </c>
      <c r="G75" s="407">
        <v>67223.59</v>
      </c>
      <c r="H75">
        <f t="shared" si="0"/>
        <v>0.1290858863756488</v>
      </c>
      <c r="I75">
        <f t="shared" si="1"/>
        <v>0.75971759436209263</v>
      </c>
      <c r="J75">
        <f t="shared" si="2"/>
        <v>0.10750139796481624</v>
      </c>
    </row>
    <row r="76" spans="2:10">
      <c r="B76" t="s">
        <v>2343</v>
      </c>
      <c r="C76" s="407">
        <v>18250424.050000001</v>
      </c>
      <c r="D76" s="407">
        <v>2081294.5290000001</v>
      </c>
      <c r="E76" s="407">
        <v>14316584.449999999</v>
      </c>
      <c r="F76" s="407">
        <v>1825305.889</v>
      </c>
      <c r="G76" s="407">
        <v>27239.186000000002</v>
      </c>
      <c r="H76">
        <f t="shared" si="0"/>
        <v>0.12787021030725762</v>
      </c>
      <c r="I76">
        <f t="shared" si="1"/>
        <v>0.76343613664687271</v>
      </c>
      <c r="J76">
        <f t="shared" si="2"/>
        <v>0.10512876708517339</v>
      </c>
    </row>
    <row r="77" spans="2:10">
      <c r="B77" t="s">
        <v>2344</v>
      </c>
      <c r="C77" s="407">
        <v>18073122.739999998</v>
      </c>
      <c r="D77" s="407">
        <v>1985007.0919999999</v>
      </c>
      <c r="E77" s="407">
        <v>14359028.130000001</v>
      </c>
      <c r="F77" s="407">
        <v>1673820.4790000001</v>
      </c>
      <c r="G77" s="407">
        <v>55267.048000000003</v>
      </c>
      <c r="H77">
        <f t="shared" ref="H77:H140" si="3">SUM(D66:D77)/SUM(C66:C77)</f>
        <v>0.12625955154288449</v>
      </c>
      <c r="I77">
        <f t="shared" ref="I77:I140" si="4">SUM(E66:E77)/SUM(C66:C77)</f>
        <v>0.76729587370170171</v>
      </c>
      <c r="J77">
        <f t="shared" ref="J77:J140" si="5">SUM(F66:F77)/SUM(C66:C77)</f>
        <v>0.10290895646327106</v>
      </c>
    </row>
    <row r="78" spans="2:10">
      <c r="B78" t="s">
        <v>2345</v>
      </c>
      <c r="C78" s="407">
        <v>18540975.379999999</v>
      </c>
      <c r="D78" s="407">
        <v>2193561.1460000002</v>
      </c>
      <c r="E78" s="407">
        <v>14499002.17</v>
      </c>
      <c r="F78" s="407">
        <v>1810375.8910000001</v>
      </c>
      <c r="G78" s="407">
        <v>38036.180999999997</v>
      </c>
      <c r="H78">
        <f t="shared" si="3"/>
        <v>0.12562058388177408</v>
      </c>
      <c r="I78">
        <f t="shared" si="4"/>
        <v>0.76978124343892917</v>
      </c>
      <c r="J78">
        <f t="shared" si="5"/>
        <v>0.10090695166002424</v>
      </c>
    </row>
    <row r="79" spans="2:10">
      <c r="B79" t="s">
        <v>2346</v>
      </c>
      <c r="C79" s="407">
        <v>15064938.699999999</v>
      </c>
      <c r="D79" s="407">
        <v>1886444.9480000001</v>
      </c>
      <c r="E79" s="407">
        <v>11525378.18</v>
      </c>
      <c r="F79" s="407">
        <v>1611596.6040000001</v>
      </c>
      <c r="G79" s="407">
        <v>41518.968999999997</v>
      </c>
      <c r="H79">
        <f t="shared" si="3"/>
        <v>0.12497376803573479</v>
      </c>
      <c r="I79">
        <f t="shared" si="4"/>
        <v>0.77345210431048872</v>
      </c>
      <c r="J79">
        <f t="shared" si="5"/>
        <v>9.8474416316330721E-2</v>
      </c>
    </row>
    <row r="80" spans="2:10">
      <c r="B80" t="s">
        <v>2347</v>
      </c>
      <c r="C80" s="407">
        <v>19229093.98</v>
      </c>
      <c r="D80" s="407">
        <v>2820264.6919999998</v>
      </c>
      <c r="E80" s="407">
        <v>14411250.699999999</v>
      </c>
      <c r="F80" s="407">
        <v>1956530.2180000001</v>
      </c>
      <c r="G80" s="407">
        <v>41048.372000000003</v>
      </c>
      <c r="H80">
        <f t="shared" si="3"/>
        <v>0.12551080859221006</v>
      </c>
      <c r="I80">
        <f t="shared" si="4"/>
        <v>0.77385738224258549</v>
      </c>
      <c r="J80">
        <f t="shared" si="5"/>
        <v>9.7538788200469198E-2</v>
      </c>
    </row>
    <row r="81" spans="2:10">
      <c r="B81" t="s">
        <v>2348</v>
      </c>
      <c r="C81" s="407">
        <v>15564693.23</v>
      </c>
      <c r="D81" s="407">
        <v>1765509.004</v>
      </c>
      <c r="E81" s="407">
        <v>12253324.48</v>
      </c>
      <c r="F81" s="407">
        <v>1497436.3130000001</v>
      </c>
      <c r="G81" s="407">
        <v>48423.436000000002</v>
      </c>
      <c r="H81">
        <f t="shared" si="3"/>
        <v>0.1244604471915049</v>
      </c>
      <c r="I81">
        <f t="shared" si="4"/>
        <v>0.77538131483865835</v>
      </c>
      <c r="J81">
        <f t="shared" si="5"/>
        <v>9.693124863091955E-2</v>
      </c>
    </row>
    <row r="82" spans="2:10">
      <c r="B82" t="s">
        <v>2349</v>
      </c>
      <c r="C82" s="407">
        <v>16940616.390000001</v>
      </c>
      <c r="D82" s="407">
        <v>2042189.93</v>
      </c>
      <c r="E82" s="407">
        <v>13078039.949999999</v>
      </c>
      <c r="F82" s="407">
        <v>1784837.9</v>
      </c>
      <c r="G82" s="407">
        <v>35548.606</v>
      </c>
      <c r="H82">
        <f t="shared" si="3"/>
        <v>0.12419843340562599</v>
      </c>
      <c r="I82">
        <f t="shared" si="4"/>
        <v>0.77451354337072265</v>
      </c>
      <c r="J82">
        <f t="shared" si="5"/>
        <v>9.8232116784133086E-2</v>
      </c>
    </row>
    <row r="83" spans="2:10">
      <c r="B83" t="s">
        <v>344</v>
      </c>
      <c r="C83" s="407">
        <v>18176350.239999998</v>
      </c>
      <c r="D83" s="407">
        <v>2275501.7829999998</v>
      </c>
      <c r="E83" s="407">
        <v>13943603.640000001</v>
      </c>
      <c r="F83" s="407">
        <v>1907848.1040000001</v>
      </c>
      <c r="G83" s="407">
        <v>49396.714999999997</v>
      </c>
      <c r="H83">
        <f t="shared" si="3"/>
        <v>0.12454462744193351</v>
      </c>
      <c r="I83">
        <f t="shared" si="4"/>
        <v>0.77381581924983367</v>
      </c>
      <c r="J83">
        <f t="shared" si="5"/>
        <v>9.8787902497183749E-2</v>
      </c>
    </row>
    <row r="84" spans="2:10">
      <c r="B84" t="s">
        <v>345</v>
      </c>
      <c r="C84" s="407">
        <v>18228550.68</v>
      </c>
      <c r="D84" s="407">
        <v>2359873.679</v>
      </c>
      <c r="E84" s="407">
        <v>13951017.300000001</v>
      </c>
      <c r="F84" s="407">
        <v>1859300.504</v>
      </c>
      <c r="G84" s="407">
        <v>58359.190999999999</v>
      </c>
      <c r="H84">
        <f t="shared" si="3"/>
        <v>0.12421314802117638</v>
      </c>
      <c r="I84">
        <f t="shared" si="4"/>
        <v>0.77334372405311036</v>
      </c>
      <c r="J84">
        <f t="shared" si="5"/>
        <v>9.9570622891186761E-2</v>
      </c>
    </row>
    <row r="85" spans="2:10">
      <c r="B85" t="s">
        <v>346</v>
      </c>
      <c r="C85" s="407">
        <v>20056730.82</v>
      </c>
      <c r="D85" s="407">
        <v>2731751.3420000002</v>
      </c>
      <c r="E85" s="407">
        <v>15075395.710000001</v>
      </c>
      <c r="F85" s="407">
        <v>2219500.2599999998</v>
      </c>
      <c r="G85" s="407">
        <v>30083.5</v>
      </c>
      <c r="H85">
        <f t="shared" si="3"/>
        <v>0.12392300361830499</v>
      </c>
      <c r="I85">
        <f t="shared" si="4"/>
        <v>0.77268267588397954</v>
      </c>
      <c r="J85">
        <f t="shared" si="5"/>
        <v>0.10077260511105747</v>
      </c>
    </row>
    <row r="86" spans="2:10">
      <c r="B86" t="s">
        <v>2350</v>
      </c>
      <c r="C86" s="407">
        <v>19214398.177999999</v>
      </c>
      <c r="D86" s="407">
        <v>2300789.1340000001</v>
      </c>
      <c r="E86" s="407">
        <v>14998400.560000001</v>
      </c>
      <c r="F86" s="407">
        <v>1805480.709</v>
      </c>
      <c r="G86" s="407">
        <v>109727.77499999999</v>
      </c>
      <c r="H86">
        <f t="shared" si="3"/>
        <v>0.12552660707332758</v>
      </c>
      <c r="I86">
        <f t="shared" si="4"/>
        <v>0.77108234818117039</v>
      </c>
      <c r="J86">
        <f t="shared" si="5"/>
        <v>0.10057060101822522</v>
      </c>
    </row>
    <row r="87" spans="2:10">
      <c r="B87" t="s">
        <v>2351</v>
      </c>
      <c r="C87" s="407">
        <v>17643981.702</v>
      </c>
      <c r="D87" s="407">
        <v>2187481.3250000002</v>
      </c>
      <c r="E87" s="407">
        <v>13448272.711999999</v>
      </c>
      <c r="F87" s="407">
        <v>1966905.0630000001</v>
      </c>
      <c r="G87" s="407">
        <v>41322.601999999999</v>
      </c>
      <c r="H87">
        <f t="shared" si="3"/>
        <v>0.12386821322754392</v>
      </c>
      <c r="I87">
        <f t="shared" si="4"/>
        <v>0.77149645358782781</v>
      </c>
      <c r="J87">
        <f t="shared" si="5"/>
        <v>0.10195619472794296</v>
      </c>
    </row>
    <row r="88" spans="2:10">
      <c r="B88" t="s">
        <v>2352</v>
      </c>
      <c r="C88" s="407">
        <v>18822162.535</v>
      </c>
      <c r="D88" s="407">
        <v>2556704.165</v>
      </c>
      <c r="E88" s="407">
        <v>14163831.145</v>
      </c>
      <c r="F88" s="407">
        <v>2068480.4269999999</v>
      </c>
      <c r="G88" s="407">
        <v>33146.798000000003</v>
      </c>
      <c r="H88">
        <f t="shared" si="3"/>
        <v>0.12574517390067383</v>
      </c>
      <c r="I88">
        <f t="shared" si="4"/>
        <v>0.76874149162718486</v>
      </c>
      <c r="J88">
        <f t="shared" si="5"/>
        <v>0.10281389568857165</v>
      </c>
    </row>
    <row r="89" spans="2:10">
      <c r="B89" t="s">
        <v>2353</v>
      </c>
      <c r="C89" s="407">
        <v>13559434.963</v>
      </c>
      <c r="D89" s="407">
        <v>2121422.2999999998</v>
      </c>
      <c r="E89" s="407">
        <v>10008539.43</v>
      </c>
      <c r="F89" s="407">
        <v>1398012.5379999999</v>
      </c>
      <c r="G89" s="407">
        <v>31460.695</v>
      </c>
      <c r="H89">
        <f t="shared" si="3"/>
        <v>0.12908095496149613</v>
      </c>
      <c r="I89">
        <f t="shared" si="4"/>
        <v>0.76456872065730774</v>
      </c>
      <c r="J89">
        <f t="shared" si="5"/>
        <v>0.10370595484540192</v>
      </c>
    </row>
    <row r="90" spans="2:10">
      <c r="B90" t="s">
        <v>2354</v>
      </c>
      <c r="C90" s="407">
        <v>13393625.166999999</v>
      </c>
      <c r="D90" s="407">
        <v>1944366.2420000001</v>
      </c>
      <c r="E90" s="407">
        <v>10268084.348999999</v>
      </c>
      <c r="F90" s="407">
        <v>1125697.8799999999</v>
      </c>
      <c r="G90" s="407">
        <v>55476.696000000004</v>
      </c>
      <c r="H90">
        <f t="shared" si="3"/>
        <v>0.13109766654225929</v>
      </c>
      <c r="I90">
        <f t="shared" si="4"/>
        <v>0.76313393369608085</v>
      </c>
      <c r="J90">
        <f t="shared" si="5"/>
        <v>0.10297321508732056</v>
      </c>
    </row>
    <row r="91" spans="2:10">
      <c r="B91" t="s">
        <v>2355</v>
      </c>
      <c r="C91" s="407">
        <v>16318144.198999999</v>
      </c>
      <c r="D91" s="407">
        <v>2406255.0669999998</v>
      </c>
      <c r="E91" s="407">
        <v>12018568.217</v>
      </c>
      <c r="F91" s="407">
        <v>1861663.7009999999</v>
      </c>
      <c r="G91" s="407">
        <v>31657.214</v>
      </c>
      <c r="H91">
        <f t="shared" si="3"/>
        <v>0.13281391857646646</v>
      </c>
      <c r="I91">
        <f t="shared" si="4"/>
        <v>0.76089797634948653</v>
      </c>
      <c r="J91">
        <f t="shared" si="5"/>
        <v>0.10355743808206055</v>
      </c>
    </row>
    <row r="92" spans="2:10">
      <c r="B92" t="s">
        <v>2356</v>
      </c>
      <c r="C92" s="407">
        <v>17717772.842999998</v>
      </c>
      <c r="D92" s="407">
        <v>2708549.7250000001</v>
      </c>
      <c r="E92" s="407">
        <v>12811193.679</v>
      </c>
      <c r="F92" s="407">
        <v>2158764.1519999998</v>
      </c>
      <c r="G92" s="407">
        <v>39265.286999999997</v>
      </c>
      <c r="H92">
        <f t="shared" si="3"/>
        <v>0.1332467674740915</v>
      </c>
      <c r="I92">
        <f t="shared" si="4"/>
        <v>0.75870918247426766</v>
      </c>
      <c r="J92">
        <f t="shared" si="5"/>
        <v>0.10530198512111628</v>
      </c>
    </row>
    <row r="93" spans="2:10">
      <c r="B93" t="s">
        <v>2357</v>
      </c>
      <c r="C93" s="407">
        <v>18753214.226</v>
      </c>
      <c r="D93" s="407">
        <v>2462288.966</v>
      </c>
      <c r="E93" s="407">
        <v>14443111.055</v>
      </c>
      <c r="F93" s="407">
        <v>1802807.1270000001</v>
      </c>
      <c r="G93" s="407">
        <v>45007.078000000001</v>
      </c>
      <c r="H93">
        <f t="shared" si="3"/>
        <v>0.13454890979312661</v>
      </c>
      <c r="I93">
        <f t="shared" si="4"/>
        <v>0.75761078140633498</v>
      </c>
      <c r="J93">
        <f t="shared" si="5"/>
        <v>0.10515647199238795</v>
      </c>
    </row>
    <row r="94" spans="2:10">
      <c r="B94" t="s">
        <v>2358</v>
      </c>
      <c r="C94" s="407">
        <v>20846245.265000001</v>
      </c>
      <c r="D94" s="407">
        <v>2994870.986</v>
      </c>
      <c r="E94" s="407">
        <v>15619318.041999999</v>
      </c>
      <c r="F94" s="407">
        <v>2197253.977</v>
      </c>
      <c r="G94" s="407">
        <v>34802.26</v>
      </c>
      <c r="H94">
        <f t="shared" si="3"/>
        <v>0.13655700325541478</v>
      </c>
      <c r="I94">
        <f t="shared" si="4"/>
        <v>0.75564741350988662</v>
      </c>
      <c r="J94">
        <f t="shared" si="5"/>
        <v>0.10516452877174289</v>
      </c>
    </row>
    <row r="95" spans="2:10">
      <c r="B95" t="s">
        <v>356</v>
      </c>
      <c r="C95" s="407">
        <v>19713269.081999999</v>
      </c>
      <c r="D95" s="407">
        <v>3586846.9730000002</v>
      </c>
      <c r="E95" s="407">
        <v>13712938.202</v>
      </c>
      <c r="F95" s="407">
        <v>2393878.0359999998</v>
      </c>
      <c r="G95" s="407">
        <v>19605.870999999999</v>
      </c>
      <c r="H95">
        <f t="shared" si="3"/>
        <v>0.14169762423721968</v>
      </c>
      <c r="I95">
        <f t="shared" si="4"/>
        <v>0.74915070265527972</v>
      </c>
      <c r="J95">
        <f t="shared" si="5"/>
        <v>0.10667852665436847</v>
      </c>
    </row>
    <row r="96" spans="2:10">
      <c r="B96" t="s">
        <v>357</v>
      </c>
      <c r="C96" s="407">
        <v>21142392.396000002</v>
      </c>
      <c r="D96" s="407">
        <v>3131283.15</v>
      </c>
      <c r="E96" s="407">
        <v>15284284.207</v>
      </c>
      <c r="F96" s="407">
        <v>2631126.3509999998</v>
      </c>
      <c r="G96" s="407">
        <v>95698.687999999995</v>
      </c>
      <c r="H96">
        <f t="shared" si="3"/>
        <v>0.14334843351320861</v>
      </c>
      <c r="I96">
        <f t="shared" si="4"/>
        <v>0.74523858230819573</v>
      </c>
      <c r="J96">
        <f t="shared" si="5"/>
        <v>0.10880109132422222</v>
      </c>
    </row>
    <row r="97" spans="2:10">
      <c r="B97" t="s">
        <v>2359</v>
      </c>
      <c r="C97" s="407">
        <v>22385196.412</v>
      </c>
      <c r="D97" s="407">
        <v>3423249.7349999999</v>
      </c>
      <c r="E97" s="407">
        <v>16220511.220000001</v>
      </c>
      <c r="F97" s="407">
        <v>2711672.7009999999</v>
      </c>
      <c r="G97" s="407">
        <v>29762.756000000001</v>
      </c>
      <c r="H97">
        <f t="shared" si="3"/>
        <v>0.14497804839898495</v>
      </c>
      <c r="I97">
        <f t="shared" si="4"/>
        <v>0.74255010649824116</v>
      </c>
      <c r="J97">
        <f t="shared" si="5"/>
        <v>0.10988911929954398</v>
      </c>
    </row>
    <row r="98" spans="2:10">
      <c r="B98" t="s">
        <v>2360</v>
      </c>
      <c r="C98" s="407">
        <v>18065287</v>
      </c>
      <c r="D98" s="407">
        <v>2519332</v>
      </c>
      <c r="E98" s="407">
        <v>13774370</v>
      </c>
      <c r="F98" s="407">
        <v>1752417</v>
      </c>
      <c r="G98" s="407">
        <v>19168</v>
      </c>
      <c r="H98">
        <f t="shared" si="3"/>
        <v>0.14674182144281656</v>
      </c>
      <c r="I98">
        <f t="shared" si="4"/>
        <v>0.74085219158677373</v>
      </c>
      <c r="J98">
        <f t="shared" si="5"/>
        <v>0.11022439527952077</v>
      </c>
    </row>
    <row r="99" spans="2:10">
      <c r="B99" t="s">
        <v>2361</v>
      </c>
      <c r="C99" s="407">
        <v>19299649</v>
      </c>
      <c r="D99" s="407">
        <v>2647731</v>
      </c>
      <c r="E99" s="407">
        <v>14496301</v>
      </c>
      <c r="F99" s="407">
        <v>2112332</v>
      </c>
      <c r="G99" s="407">
        <v>43284</v>
      </c>
      <c r="H99">
        <f t="shared" si="3"/>
        <v>0.14772944803253732</v>
      </c>
      <c r="I99">
        <f t="shared" si="4"/>
        <v>0.74004054089222537</v>
      </c>
      <c r="J99">
        <f t="shared" si="5"/>
        <v>0.11005591697121896</v>
      </c>
    </row>
    <row r="100" spans="2:10">
      <c r="B100" t="s">
        <v>2362</v>
      </c>
      <c r="C100" s="407">
        <v>23621772</v>
      </c>
      <c r="D100" s="407">
        <v>3469480</v>
      </c>
      <c r="E100" s="407">
        <v>17676915</v>
      </c>
      <c r="F100" s="407">
        <v>2440645</v>
      </c>
      <c r="G100" s="407">
        <v>34732</v>
      </c>
      <c r="H100">
        <f t="shared" si="3"/>
        <v>0.14863566545322907</v>
      </c>
      <c r="I100">
        <f t="shared" si="4"/>
        <v>0.73986785865826887</v>
      </c>
      <c r="J100">
        <f t="shared" si="5"/>
        <v>0.10936174553323368</v>
      </c>
    </row>
    <row r="101" spans="2:10">
      <c r="B101" t="s">
        <v>2363</v>
      </c>
      <c r="C101" s="407">
        <v>21836914</v>
      </c>
      <c r="D101" s="407">
        <v>2870045</v>
      </c>
      <c r="E101" s="407">
        <v>16599259</v>
      </c>
      <c r="F101" s="407">
        <v>2344709</v>
      </c>
      <c r="G101" s="407">
        <v>22901</v>
      </c>
      <c r="H101">
        <f t="shared" si="3"/>
        <v>0.14656908726471093</v>
      </c>
      <c r="I101">
        <f t="shared" si="4"/>
        <v>0.74186911101686825</v>
      </c>
      <c r="J101">
        <f t="shared" si="5"/>
        <v>0.10953960081093662</v>
      </c>
    </row>
    <row r="102" spans="2:10">
      <c r="B102" t="s">
        <v>2364</v>
      </c>
      <c r="C102" s="407">
        <v>20624350</v>
      </c>
      <c r="D102" s="407">
        <v>2857522</v>
      </c>
      <c r="E102" s="407">
        <v>15821703</v>
      </c>
      <c r="F102" s="407">
        <v>1920696</v>
      </c>
      <c r="G102" s="407">
        <v>24429</v>
      </c>
      <c r="H102">
        <f t="shared" si="3"/>
        <v>0.14595889080045224</v>
      </c>
      <c r="I102">
        <f t="shared" si="4"/>
        <v>0.74265707678175397</v>
      </c>
      <c r="J102">
        <f t="shared" si="5"/>
        <v>0.10955186511116388</v>
      </c>
    </row>
    <row r="103" spans="2:10">
      <c r="B103" t="s">
        <v>2365</v>
      </c>
      <c r="C103" s="407">
        <v>22610957</v>
      </c>
      <c r="D103" s="407">
        <v>3376315</v>
      </c>
      <c r="E103" s="407">
        <v>16999627</v>
      </c>
      <c r="F103" s="407">
        <v>2206117</v>
      </c>
      <c r="G103" s="407">
        <v>28898</v>
      </c>
      <c r="H103">
        <f t="shared" si="3"/>
        <v>0.14616799217031476</v>
      </c>
      <c r="I103">
        <f t="shared" si="4"/>
        <v>0.74390458526451231</v>
      </c>
      <c r="J103">
        <f t="shared" si="5"/>
        <v>0.10815319408176645</v>
      </c>
    </row>
    <row r="104" spans="2:10">
      <c r="B104" t="s">
        <v>2366</v>
      </c>
      <c r="C104" s="407">
        <v>20686249</v>
      </c>
      <c r="D104" s="407">
        <v>2671267</v>
      </c>
      <c r="E104" s="407">
        <v>16096551</v>
      </c>
      <c r="F104" s="407">
        <v>1842961</v>
      </c>
      <c r="G104" s="407">
        <v>75471</v>
      </c>
      <c r="H104">
        <f t="shared" si="3"/>
        <v>0.14428014638843203</v>
      </c>
      <c r="I104">
        <f t="shared" si="4"/>
        <v>0.74822011768323382</v>
      </c>
      <c r="J104">
        <f t="shared" si="5"/>
        <v>0.10560155008914206</v>
      </c>
    </row>
    <row r="105" spans="2:10">
      <c r="B105" t="s">
        <v>2367</v>
      </c>
      <c r="C105" s="407">
        <v>23166487</v>
      </c>
      <c r="D105" s="407">
        <v>2816087</v>
      </c>
      <c r="E105" s="407">
        <v>18424264</v>
      </c>
      <c r="F105" s="407">
        <v>1898779</v>
      </c>
      <c r="G105" s="407">
        <v>27356</v>
      </c>
      <c r="H105">
        <f t="shared" si="3"/>
        <v>0.14316616615167693</v>
      </c>
      <c r="I105">
        <f t="shared" si="4"/>
        <v>0.7508935695097998</v>
      </c>
      <c r="J105">
        <f t="shared" si="5"/>
        <v>0.10414454864150205</v>
      </c>
    </row>
    <row r="106" spans="2:10">
      <c r="B106" t="s">
        <v>2368</v>
      </c>
      <c r="C106" s="407">
        <v>23320429</v>
      </c>
      <c r="D106" s="407">
        <v>2996055</v>
      </c>
      <c r="E106" s="407">
        <v>18198844</v>
      </c>
      <c r="F106" s="407">
        <v>2091230</v>
      </c>
      <c r="G106" s="407">
        <v>34300</v>
      </c>
      <c r="H106">
        <f t="shared" si="3"/>
        <v>0.14178966471909624</v>
      </c>
      <c r="I106">
        <f t="shared" si="4"/>
        <v>0.75370742296407078</v>
      </c>
      <c r="J106">
        <f t="shared" si="5"/>
        <v>0.10272647814846345</v>
      </c>
    </row>
    <row r="107" spans="2:10">
      <c r="B107" t="s">
        <v>2369</v>
      </c>
      <c r="C107" s="407">
        <v>22223334</v>
      </c>
      <c r="D107" s="407">
        <v>2667814</v>
      </c>
      <c r="E107" s="407">
        <v>17638792</v>
      </c>
      <c r="F107" s="407">
        <v>1905953</v>
      </c>
      <c r="G107" s="407">
        <v>10774</v>
      </c>
      <c r="H107">
        <f t="shared" si="3"/>
        <v>0.13686681590893054</v>
      </c>
      <c r="I107">
        <f t="shared" si="4"/>
        <v>0.76156121686241585</v>
      </c>
      <c r="J107">
        <f t="shared" si="5"/>
        <v>9.9846848533587801E-2</v>
      </c>
    </row>
    <row r="108" spans="2:10">
      <c r="B108" t="s">
        <v>2370</v>
      </c>
      <c r="C108" s="407">
        <v>26901852</v>
      </c>
      <c r="D108" s="407">
        <v>3233336</v>
      </c>
      <c r="E108" s="407">
        <v>21370185</v>
      </c>
      <c r="F108" s="407">
        <v>2268854</v>
      </c>
      <c r="G108" s="407">
        <v>29478</v>
      </c>
      <c r="H108">
        <f t="shared" si="3"/>
        <v>0.13427476473279942</v>
      </c>
      <c r="I108">
        <f t="shared" si="4"/>
        <v>0.76798149271517591</v>
      </c>
      <c r="J108">
        <f t="shared" si="5"/>
        <v>9.6306289971095554E-2</v>
      </c>
    </row>
    <row r="109" spans="2:10">
      <c r="B109" t="s">
        <v>2371</v>
      </c>
      <c r="C109" s="407">
        <v>29065813</v>
      </c>
      <c r="D109" s="407">
        <v>3821458</v>
      </c>
      <c r="E109" s="407">
        <v>23052579</v>
      </c>
      <c r="F109" s="407">
        <v>2154725</v>
      </c>
      <c r="G109" s="407">
        <v>37052</v>
      </c>
      <c r="H109">
        <f t="shared" si="3"/>
        <v>0.1324369330652348</v>
      </c>
      <c r="I109">
        <f t="shared" si="4"/>
        <v>0.77425022195882209</v>
      </c>
      <c r="J109">
        <f t="shared" si="5"/>
        <v>9.1883920871832378E-2</v>
      </c>
    </row>
    <row r="110" spans="2:10">
      <c r="B110" t="s">
        <v>2372</v>
      </c>
      <c r="C110" s="407">
        <v>27843690</v>
      </c>
      <c r="D110" s="407">
        <v>2775917</v>
      </c>
      <c r="E110" s="407">
        <v>23349504</v>
      </c>
      <c r="F110" s="407">
        <v>1706348</v>
      </c>
      <c r="G110" s="407">
        <v>11920</v>
      </c>
      <c r="H110">
        <f t="shared" si="3"/>
        <v>0.12874407680960559</v>
      </c>
      <c r="I110">
        <f t="shared" si="4"/>
        <v>0.78137750732307631</v>
      </c>
      <c r="J110">
        <f t="shared" si="5"/>
        <v>8.8524952228561396E-2</v>
      </c>
    </row>
    <row r="111" spans="2:10">
      <c r="B111" t="s">
        <v>2373</v>
      </c>
      <c r="C111" s="407">
        <v>27884541</v>
      </c>
      <c r="D111" s="407">
        <v>2708636</v>
      </c>
      <c r="E111" s="407">
        <v>23100424</v>
      </c>
      <c r="F111" s="407">
        <v>2063852</v>
      </c>
      <c r="G111" s="407">
        <v>11629</v>
      </c>
      <c r="H111">
        <f t="shared" si="3"/>
        <v>0.12514021880144349</v>
      </c>
      <c r="I111">
        <f t="shared" si="4"/>
        <v>0.78792053890398739</v>
      </c>
      <c r="J111">
        <f t="shared" si="5"/>
        <v>8.5735113962633752E-2</v>
      </c>
    </row>
    <row r="112" spans="2:10">
      <c r="B112" t="s">
        <v>2374</v>
      </c>
      <c r="C112" s="407">
        <v>30876581</v>
      </c>
      <c r="D112" s="407">
        <v>3250598</v>
      </c>
      <c r="E112" s="407">
        <v>25259073</v>
      </c>
      <c r="F112" s="407">
        <v>2353679</v>
      </c>
      <c r="G112" s="407">
        <v>13231</v>
      </c>
      <c r="H112">
        <f t="shared" si="3"/>
        <v>0.12134697262211747</v>
      </c>
      <c r="I112">
        <f t="shared" si="4"/>
        <v>0.79420231059734114</v>
      </c>
      <c r="J112">
        <f t="shared" si="5"/>
        <v>8.334838147046654E-2</v>
      </c>
    </row>
    <row r="113" spans="2:10">
      <c r="B113" t="s">
        <v>2375</v>
      </c>
      <c r="C113" s="407">
        <v>29478504</v>
      </c>
      <c r="D113" s="407">
        <v>3196803</v>
      </c>
      <c r="E113" s="407">
        <v>24061473</v>
      </c>
      <c r="F113" s="407">
        <v>2168213</v>
      </c>
      <c r="G113" s="407">
        <v>52015</v>
      </c>
      <c r="H113">
        <f t="shared" si="3"/>
        <v>0.11937598562139974</v>
      </c>
      <c r="I113">
        <f t="shared" si="4"/>
        <v>0.79877508472442849</v>
      </c>
      <c r="J113">
        <f t="shared" si="5"/>
        <v>8.0678686321718596E-2</v>
      </c>
    </row>
    <row r="114" spans="2:10">
      <c r="B114" t="s">
        <v>2376</v>
      </c>
      <c r="C114" s="407">
        <v>29588390</v>
      </c>
      <c r="D114" s="407">
        <v>3164767</v>
      </c>
      <c r="E114" s="407">
        <v>24053127</v>
      </c>
      <c r="F114" s="407">
        <v>2348051</v>
      </c>
      <c r="G114" s="407">
        <v>22445</v>
      </c>
      <c r="H114">
        <f t="shared" si="3"/>
        <v>0.11694380380261267</v>
      </c>
      <c r="I114">
        <f t="shared" si="4"/>
        <v>0.80219030240659828</v>
      </c>
      <c r="J114">
        <f t="shared" si="5"/>
        <v>7.9735421649905616E-2</v>
      </c>
    </row>
    <row r="115" spans="2:10">
      <c r="B115" t="s">
        <v>2377</v>
      </c>
      <c r="C115" s="407">
        <v>31595085</v>
      </c>
      <c r="D115" s="407">
        <v>3199736</v>
      </c>
      <c r="E115" s="407">
        <v>25742418</v>
      </c>
      <c r="F115" s="407">
        <v>2640398</v>
      </c>
      <c r="G115" s="407">
        <v>12533</v>
      </c>
      <c r="H115">
        <f t="shared" si="3"/>
        <v>0.113140024025283</v>
      </c>
      <c r="I115">
        <f t="shared" si="4"/>
        <v>0.80695057298516193</v>
      </c>
      <c r="J115">
        <f t="shared" si="5"/>
        <v>7.886113407809861E-2</v>
      </c>
    </row>
    <row r="116" spans="2:10">
      <c r="B116" t="s">
        <v>2378</v>
      </c>
      <c r="C116" s="407">
        <v>29238596</v>
      </c>
      <c r="D116" s="407">
        <v>3311787</v>
      </c>
      <c r="E116" s="407">
        <v>23548767</v>
      </c>
      <c r="F116" s="407">
        <v>2361179</v>
      </c>
      <c r="G116" s="407">
        <v>16863</v>
      </c>
      <c r="H116">
        <f t="shared" si="3"/>
        <v>0.11215237536341732</v>
      </c>
      <c r="I116">
        <f t="shared" si="4"/>
        <v>0.80861398622083913</v>
      </c>
      <c r="J116">
        <f t="shared" si="5"/>
        <v>7.8389402011578471E-2</v>
      </c>
    </row>
    <row r="117" spans="2:10">
      <c r="B117" t="s">
        <v>2379</v>
      </c>
      <c r="C117" s="407">
        <v>32532085</v>
      </c>
      <c r="D117" s="407">
        <v>3770578</v>
      </c>
      <c r="E117" s="407">
        <v>25863834</v>
      </c>
      <c r="F117" s="407">
        <v>2868456</v>
      </c>
      <c r="G117" s="407">
        <v>29217</v>
      </c>
      <c r="H117">
        <f t="shared" si="3"/>
        <v>0.11187082090119804</v>
      </c>
      <c r="I117">
        <f t="shared" si="4"/>
        <v>0.8082217267476125</v>
      </c>
      <c r="J117">
        <f t="shared" si="5"/>
        <v>7.9080971925030441E-2</v>
      </c>
    </row>
    <row r="118" spans="2:10">
      <c r="B118" t="s">
        <v>2380</v>
      </c>
      <c r="C118" s="407">
        <v>32203936</v>
      </c>
      <c r="D118" s="407">
        <v>3572149</v>
      </c>
      <c r="E118" s="407">
        <v>25858231</v>
      </c>
      <c r="F118" s="407">
        <v>2751308</v>
      </c>
      <c r="G118" s="407">
        <v>22248</v>
      </c>
      <c r="H118">
        <f t="shared" si="3"/>
        <v>0.11067542169893818</v>
      </c>
      <c r="I118">
        <f t="shared" si="4"/>
        <v>0.80959407694547347</v>
      </c>
      <c r="J118">
        <f t="shared" si="5"/>
        <v>7.8959522492142525E-2</v>
      </c>
    </row>
    <row r="119" spans="2:10">
      <c r="B119" t="s">
        <v>2381</v>
      </c>
      <c r="C119" s="407">
        <v>29202395</v>
      </c>
      <c r="D119" s="407">
        <v>3361575</v>
      </c>
      <c r="E119" s="407">
        <v>23170992</v>
      </c>
      <c r="F119" s="407">
        <v>2655189</v>
      </c>
      <c r="G119" s="407">
        <v>14639</v>
      </c>
      <c r="H119">
        <f t="shared" si="3"/>
        <v>0.11045475113612226</v>
      </c>
      <c r="I119">
        <f t="shared" si="4"/>
        <v>0.80926298084213155</v>
      </c>
      <c r="J119">
        <f t="shared" si="5"/>
        <v>7.9515544656941287E-2</v>
      </c>
    </row>
    <row r="120" spans="2:10">
      <c r="B120" t="s">
        <v>2382</v>
      </c>
      <c r="C120" s="407">
        <v>30655219</v>
      </c>
      <c r="D120" s="407">
        <v>3717954</v>
      </c>
      <c r="E120" s="407">
        <v>23706472</v>
      </c>
      <c r="F120" s="407">
        <v>3195256</v>
      </c>
      <c r="G120" s="407">
        <v>35537</v>
      </c>
      <c r="H120">
        <f t="shared" si="3"/>
        <v>0.11064921982180742</v>
      </c>
      <c r="I120">
        <f t="shared" si="4"/>
        <v>0.80731616677680373</v>
      </c>
      <c r="J120">
        <f t="shared" si="5"/>
        <v>8.1259054621476298E-2</v>
      </c>
    </row>
    <row r="121" spans="2:10">
      <c r="B121" t="s">
        <v>2383</v>
      </c>
      <c r="C121" s="407">
        <v>32611552</v>
      </c>
      <c r="D121" s="407">
        <v>4504595</v>
      </c>
      <c r="E121" s="407">
        <v>24722392</v>
      </c>
      <c r="F121" s="407">
        <v>3370392</v>
      </c>
      <c r="G121" s="407">
        <v>14173</v>
      </c>
      <c r="H121">
        <f t="shared" si="3"/>
        <v>0.11144876695281342</v>
      </c>
      <c r="I121">
        <f t="shared" si="4"/>
        <v>0.80403685761415344</v>
      </c>
      <c r="J121">
        <f t="shared" si="5"/>
        <v>8.3809279078039672E-2</v>
      </c>
    </row>
    <row r="122" spans="2:10">
      <c r="B122" t="s">
        <v>2384</v>
      </c>
      <c r="C122" s="407">
        <v>33621846</v>
      </c>
      <c r="D122" s="407">
        <v>3701019</v>
      </c>
      <c r="E122" s="407">
        <v>26974565</v>
      </c>
      <c r="F122" s="407">
        <v>2911144</v>
      </c>
      <c r="G122" s="407">
        <v>35118</v>
      </c>
      <c r="H122">
        <f t="shared" si="3"/>
        <v>0.11220963897870444</v>
      </c>
      <c r="I122">
        <f t="shared" si="4"/>
        <v>0.80127414982318945</v>
      </c>
      <c r="J122">
        <f t="shared" si="5"/>
        <v>8.5759359967488041E-2</v>
      </c>
    </row>
    <row r="123" spans="2:10">
      <c r="B123" t="s">
        <v>2385</v>
      </c>
      <c r="C123" s="407">
        <v>30695902</v>
      </c>
      <c r="D123" s="407">
        <v>3545287</v>
      </c>
      <c r="E123" s="407">
        <v>23720631</v>
      </c>
      <c r="F123" s="407">
        <v>3392659</v>
      </c>
      <c r="G123" s="407">
        <v>37325</v>
      </c>
      <c r="H123">
        <f t="shared" si="3"/>
        <v>0.11360955589989367</v>
      </c>
      <c r="I123">
        <f t="shared" si="4"/>
        <v>0.79688934322608052</v>
      </c>
      <c r="J123">
        <f t="shared" si="5"/>
        <v>8.8680945286150892E-2</v>
      </c>
    </row>
    <row r="124" spans="2:10">
      <c r="B124" t="s">
        <v>2386</v>
      </c>
      <c r="C124" s="407">
        <v>31938752</v>
      </c>
      <c r="D124" s="407">
        <v>4772886</v>
      </c>
      <c r="E124" s="407">
        <v>23261270</v>
      </c>
      <c r="F124" s="407">
        <v>3886631</v>
      </c>
      <c r="G124" s="407">
        <v>17964</v>
      </c>
      <c r="H124">
        <f t="shared" si="3"/>
        <v>0.11736359150298913</v>
      </c>
      <c r="I124">
        <f t="shared" si="4"/>
        <v>0.78927144490034185</v>
      </c>
      <c r="J124">
        <f t="shared" si="5"/>
        <v>9.2534461878742313E-2</v>
      </c>
    </row>
    <row r="125" spans="2:10">
      <c r="B125" t="s">
        <v>2387</v>
      </c>
      <c r="C125" s="407">
        <v>27988326</v>
      </c>
      <c r="D125" s="407">
        <v>3893804</v>
      </c>
      <c r="E125" s="407">
        <v>20461370</v>
      </c>
      <c r="F125" s="407">
        <v>3621345</v>
      </c>
      <c r="G125" s="407">
        <v>11806</v>
      </c>
      <c r="H125">
        <f t="shared" si="3"/>
        <v>0.11970819783288708</v>
      </c>
      <c r="I125">
        <f t="shared" si="4"/>
        <v>0.78275321414016119</v>
      </c>
      <c r="J125">
        <f t="shared" si="5"/>
        <v>9.6812881496100692E-2</v>
      </c>
    </row>
    <row r="126" spans="2:10">
      <c r="B126" t="s">
        <v>2388</v>
      </c>
      <c r="C126" s="407">
        <v>34125638</v>
      </c>
      <c r="D126" s="407">
        <v>4768507</v>
      </c>
      <c r="E126" s="407">
        <v>25230885</v>
      </c>
      <c r="F126" s="407">
        <v>4108478</v>
      </c>
      <c r="G126" s="407">
        <v>17767</v>
      </c>
      <c r="H126">
        <f t="shared" si="3"/>
        <v>0.12252585969361673</v>
      </c>
      <c r="I126">
        <f t="shared" si="4"/>
        <v>0.77644681508587043</v>
      </c>
      <c r="J126">
        <f t="shared" si="5"/>
        <v>0.10032279167828921</v>
      </c>
    </row>
    <row r="127" spans="2:10">
      <c r="B127" t="s">
        <v>2389</v>
      </c>
      <c r="C127" s="407">
        <v>26071482</v>
      </c>
      <c r="D127" s="407">
        <v>3833780</v>
      </c>
      <c r="E127" s="407">
        <v>18561318</v>
      </c>
      <c r="F127" s="407">
        <v>3639104</v>
      </c>
      <c r="G127" s="407">
        <v>37281</v>
      </c>
      <c r="H127">
        <f t="shared" si="3"/>
        <v>0.12606017795847843</v>
      </c>
      <c r="I127">
        <f t="shared" si="4"/>
        <v>0.76864841299946596</v>
      </c>
      <c r="J127">
        <f t="shared" si="5"/>
        <v>0.1045096588227044</v>
      </c>
    </row>
    <row r="128" spans="2:10">
      <c r="B128" t="s">
        <v>2390</v>
      </c>
      <c r="C128" s="407">
        <v>32311359</v>
      </c>
      <c r="D128" s="407">
        <v>5138135</v>
      </c>
      <c r="E128" s="407">
        <v>22447238</v>
      </c>
      <c r="F128" s="407">
        <v>4713295</v>
      </c>
      <c r="G128" s="407">
        <v>12692</v>
      </c>
      <c r="H128">
        <f t="shared" si="3"/>
        <v>0.12990818510413718</v>
      </c>
      <c r="I128">
        <f t="shared" si="4"/>
        <v>0.75938694821777175</v>
      </c>
      <c r="J128">
        <f t="shared" si="5"/>
        <v>0.10994069630594189</v>
      </c>
    </row>
    <row r="129" spans="2:10">
      <c r="B129" t="s">
        <v>2391</v>
      </c>
      <c r="C129" s="407">
        <v>30268059</v>
      </c>
      <c r="D129" s="407">
        <v>4515528</v>
      </c>
      <c r="E129" s="407">
        <v>21605985</v>
      </c>
      <c r="F129" s="407">
        <v>4132474</v>
      </c>
      <c r="G129" s="407">
        <v>14073</v>
      </c>
      <c r="H129">
        <f t="shared" si="3"/>
        <v>0.13270366796367639</v>
      </c>
      <c r="I129">
        <f t="shared" si="4"/>
        <v>0.75255720648797608</v>
      </c>
      <c r="J129">
        <f t="shared" si="5"/>
        <v>0.11401104637377087</v>
      </c>
    </row>
    <row r="130" spans="2:10">
      <c r="B130" t="s">
        <v>2392</v>
      </c>
      <c r="C130" s="407">
        <v>27506433</v>
      </c>
      <c r="D130" s="407">
        <v>4126568</v>
      </c>
      <c r="E130" s="407">
        <v>19578842</v>
      </c>
      <c r="F130" s="407">
        <v>3775661</v>
      </c>
      <c r="G130" s="407">
        <v>25362</v>
      </c>
      <c r="H130">
        <f t="shared" si="3"/>
        <v>0.13591294487088168</v>
      </c>
      <c r="I130">
        <f t="shared" si="4"/>
        <v>0.74507962617663404</v>
      </c>
      <c r="J130">
        <f t="shared" si="5"/>
        <v>0.11826154539594923</v>
      </c>
    </row>
    <row r="131" spans="2:10">
      <c r="B131" t="s">
        <v>2393</v>
      </c>
      <c r="C131" s="407">
        <v>29407654</v>
      </c>
      <c r="D131" s="407">
        <v>4625083</v>
      </c>
      <c r="E131" s="407">
        <v>20041118</v>
      </c>
      <c r="F131" s="407">
        <v>4727765</v>
      </c>
      <c r="G131" s="407">
        <v>13689</v>
      </c>
      <c r="H131">
        <f t="shared" si="3"/>
        <v>0.13927787724552496</v>
      </c>
      <c r="I131">
        <f t="shared" si="4"/>
        <v>0.73613957052798007</v>
      </c>
      <c r="J131">
        <f t="shared" si="5"/>
        <v>0.12383967545817302</v>
      </c>
    </row>
    <row r="132" spans="2:10">
      <c r="B132" t="s">
        <v>2394</v>
      </c>
      <c r="C132" s="407">
        <v>28973697</v>
      </c>
      <c r="D132" s="407">
        <v>4883627</v>
      </c>
      <c r="E132" s="407">
        <v>19605790</v>
      </c>
      <c r="F132" s="407">
        <v>4464231</v>
      </c>
      <c r="G132" s="407">
        <v>20048</v>
      </c>
      <c r="H132">
        <f t="shared" si="3"/>
        <v>0.14310767899054691</v>
      </c>
      <c r="I132">
        <f t="shared" si="4"/>
        <v>0.72830732705425438</v>
      </c>
      <c r="J132">
        <f t="shared" si="5"/>
        <v>0.12788107212532696</v>
      </c>
    </row>
    <row r="133" spans="2:10">
      <c r="B133" t="s">
        <v>2395</v>
      </c>
      <c r="C133" s="407">
        <v>29057765</v>
      </c>
      <c r="D133" s="407">
        <v>4938063</v>
      </c>
      <c r="E133" s="407">
        <v>19821943</v>
      </c>
      <c r="F133" s="407">
        <v>4268849</v>
      </c>
      <c r="G133" s="407">
        <v>28910</v>
      </c>
      <c r="H133">
        <f t="shared" si="3"/>
        <v>0.14571024341111533</v>
      </c>
      <c r="I133">
        <f t="shared" si="4"/>
        <v>0.7219194506874721</v>
      </c>
      <c r="J133">
        <f t="shared" si="5"/>
        <v>0.13161875930908634</v>
      </c>
    </row>
    <row r="134" spans="2:10">
      <c r="B134" t="s">
        <v>2396</v>
      </c>
      <c r="C134" s="407">
        <v>26186038</v>
      </c>
      <c r="D134" s="407">
        <v>3675122</v>
      </c>
      <c r="E134" s="407">
        <v>19159029</v>
      </c>
      <c r="F134" s="407">
        <v>3309133</v>
      </c>
      <c r="G134" s="407">
        <v>42754</v>
      </c>
      <c r="H134">
        <f t="shared" si="3"/>
        <v>0.14869327192038623</v>
      </c>
      <c r="I134">
        <f t="shared" si="4"/>
        <v>0.71501601812907223</v>
      </c>
      <c r="J134">
        <f t="shared" si="5"/>
        <v>0.13550186238242762</v>
      </c>
    </row>
    <row r="135" spans="2:10">
      <c r="B135" t="s">
        <v>2397</v>
      </c>
      <c r="C135" s="407">
        <v>27859430</v>
      </c>
      <c r="D135" s="407">
        <v>4391086</v>
      </c>
      <c r="E135" s="407">
        <v>19178746</v>
      </c>
      <c r="F135" s="407">
        <v>4275852</v>
      </c>
      <c r="G135" s="407">
        <v>13747</v>
      </c>
      <c r="H135">
        <f t="shared" si="3"/>
        <v>0.15229743070887294</v>
      </c>
      <c r="I135">
        <f t="shared" si="4"/>
        <v>0.70786844791003678</v>
      </c>
      <c r="J135">
        <f t="shared" si="5"/>
        <v>0.13910595559187849</v>
      </c>
    </row>
    <row r="136" spans="2:10">
      <c r="B136" t="s">
        <v>2407</v>
      </c>
      <c r="C136" s="407">
        <v>29952228</v>
      </c>
      <c r="D136" s="407">
        <v>4326570</v>
      </c>
      <c r="E136" s="407">
        <v>20943945</v>
      </c>
      <c r="F136" s="407">
        <v>4640555</v>
      </c>
      <c r="G136" s="407">
        <v>41158</v>
      </c>
      <c r="H136">
        <f t="shared" si="3"/>
        <v>0.15188630641676085</v>
      </c>
      <c r="I136">
        <f t="shared" si="4"/>
        <v>0.70526305410893408</v>
      </c>
      <c r="J136">
        <f t="shared" si="5"/>
        <v>0.14205201630025685</v>
      </c>
    </row>
    <row r="137" spans="2:10">
      <c r="B137" t="s">
        <v>2478</v>
      </c>
      <c r="C137" s="407">
        <v>29183795</v>
      </c>
      <c r="D137" s="407">
        <v>4013177</v>
      </c>
      <c r="E137" s="407">
        <v>20293823</v>
      </c>
      <c r="F137" s="407">
        <v>4858427</v>
      </c>
      <c r="G137" s="407">
        <v>18368</v>
      </c>
      <c r="H137">
        <f t="shared" si="3"/>
        <v>0.1517090429895816</v>
      </c>
      <c r="I137">
        <f t="shared" si="4"/>
        <v>0.70238286940465455</v>
      </c>
      <c r="J137">
        <f t="shared" si="5"/>
        <v>0.14509348776147277</v>
      </c>
    </row>
    <row r="138" spans="2:10">
      <c r="B138" t="s">
        <v>2479</v>
      </c>
      <c r="C138" s="407">
        <v>30647453</v>
      </c>
      <c r="D138" s="407">
        <v>4508246</v>
      </c>
      <c r="E138" s="407">
        <v>21123790</v>
      </c>
      <c r="F138" s="407">
        <v>4932688</v>
      </c>
      <c r="G138" s="407">
        <v>82729</v>
      </c>
      <c r="H138">
        <f t="shared" si="3"/>
        <v>0.15247873663627115</v>
      </c>
      <c r="I138">
        <f t="shared" si="4"/>
        <v>0.69759312900885173</v>
      </c>
      <c r="J138">
        <f t="shared" si="5"/>
        <v>0.14891840102200013</v>
      </c>
    </row>
    <row r="139" spans="2:10">
      <c r="B139" t="s">
        <v>2480</v>
      </c>
      <c r="C139" s="407">
        <v>24904486</v>
      </c>
      <c r="D139" s="407">
        <v>3692434</v>
      </c>
      <c r="E139" s="407">
        <v>17363563</v>
      </c>
      <c r="F139" s="407">
        <v>3821404</v>
      </c>
      <c r="G139" s="407">
        <v>27085</v>
      </c>
      <c r="H139">
        <f t="shared" si="3"/>
        <v>0.15258442671066832</v>
      </c>
      <c r="I139">
        <f t="shared" si="4"/>
        <v>0.69648509347197141</v>
      </c>
      <c r="J139">
        <f t="shared" si="5"/>
        <v>0.14994678670565209</v>
      </c>
    </row>
    <row r="140" spans="2:10">
      <c r="B140" t="s">
        <v>2490</v>
      </c>
      <c r="C140" s="407">
        <v>29780763</v>
      </c>
      <c r="D140" s="407">
        <v>4722333</v>
      </c>
      <c r="E140" s="407">
        <v>20449161</v>
      </c>
      <c r="F140" s="407">
        <v>4560746</v>
      </c>
      <c r="G140" s="407">
        <v>48523</v>
      </c>
      <c r="H140">
        <f t="shared" si="3"/>
        <v>0.15249810125192637</v>
      </c>
      <c r="I140">
        <f t="shared" si="4"/>
        <v>0.69579979944653936</v>
      </c>
      <c r="J140">
        <f t="shared" si="5"/>
        <v>0.15060691875778764</v>
      </c>
    </row>
    <row r="141" spans="2:10">
      <c r="B141" t="s">
        <v>2491</v>
      </c>
      <c r="C141" s="407">
        <v>27005244</v>
      </c>
      <c r="D141" s="407">
        <v>4000181</v>
      </c>
      <c r="E141" s="407">
        <v>18825852</v>
      </c>
      <c r="F141" s="407">
        <v>4165579</v>
      </c>
      <c r="G141" s="407">
        <v>13632</v>
      </c>
      <c r="H141">
        <f t="shared" ref="H141:H149" si="6">SUM(D130:D141)/SUM(C130:C141)</f>
        <v>0.15244589644821802</v>
      </c>
      <c r="I141">
        <f t="shared" ref="I141:I149" si="7">SUM(E130:E141)/SUM(C130:C141)</f>
        <v>0.69430223876237307</v>
      </c>
      <c r="J141">
        <f t="shared" ref="J141:J149" si="8">SUM(F130:F141)/SUM(C130:C141)</f>
        <v>0.15214748103348283</v>
      </c>
    </row>
    <row r="142" spans="2:10">
      <c r="B142" t="s">
        <v>2523</v>
      </c>
      <c r="C142" s="407">
        <v>27117091</v>
      </c>
      <c r="D142" s="407">
        <v>4358454</v>
      </c>
      <c r="E142" s="407">
        <v>18367305</v>
      </c>
      <c r="F142" s="407">
        <v>4227267</v>
      </c>
      <c r="G142" s="407">
        <v>164065</v>
      </c>
      <c r="H142">
        <f t="shared" si="6"/>
        <v>0.15330229294515429</v>
      </c>
      <c r="I142">
        <f t="shared" si="7"/>
        <v>0.69153457223181791</v>
      </c>
      <c r="J142">
        <f t="shared" si="8"/>
        <v>0.15364962743406582</v>
      </c>
    </row>
    <row r="143" spans="2:10">
      <c r="B143" t="s">
        <v>2522</v>
      </c>
      <c r="C143" s="407">
        <v>29411772</v>
      </c>
      <c r="D143" s="407">
        <v>4197962</v>
      </c>
      <c r="E143" s="407">
        <v>20064742</v>
      </c>
      <c r="F143" s="407">
        <v>5103241</v>
      </c>
      <c r="G143" s="407">
        <v>45827</v>
      </c>
      <c r="H143">
        <f t="shared" si="6"/>
        <v>0.15204449302102252</v>
      </c>
      <c r="I143">
        <f t="shared" si="7"/>
        <v>0.69159566454883603</v>
      </c>
      <c r="J143">
        <f t="shared" si="8"/>
        <v>0.15475184906769018</v>
      </c>
    </row>
    <row r="144" spans="2:10">
      <c r="B144" t="s">
        <v>2528</v>
      </c>
      <c r="C144" s="407">
        <v>29745296</v>
      </c>
      <c r="D144" s="407">
        <v>4125546</v>
      </c>
      <c r="E144" s="407">
        <v>20372864</v>
      </c>
      <c r="F144" s="407">
        <v>5154219</v>
      </c>
      <c r="G144" s="407">
        <v>92668</v>
      </c>
      <c r="H144">
        <f t="shared" si="6"/>
        <v>0.14947622286302092</v>
      </c>
      <c r="I144">
        <f t="shared" si="7"/>
        <v>0.69228053632445374</v>
      </c>
      <c r="J144">
        <f t="shared" si="8"/>
        <v>0.15642583865170484</v>
      </c>
    </row>
    <row r="145" spans="2:10">
      <c r="B145" t="s">
        <v>2545</v>
      </c>
      <c r="C145" s="407">
        <v>32219120</v>
      </c>
      <c r="D145" s="407">
        <v>4622753</v>
      </c>
      <c r="E145" s="407">
        <v>22111437</v>
      </c>
      <c r="F145" s="407">
        <v>5420115</v>
      </c>
      <c r="G145" s="407">
        <v>64816</v>
      </c>
      <c r="H145">
        <f t="shared" si="6"/>
        <v>0.14718602436777367</v>
      </c>
      <c r="I145">
        <f t="shared" si="7"/>
        <v>0.69257398322450381</v>
      </c>
      <c r="J145">
        <f t="shared" si="8"/>
        <v>0.15833492038707081</v>
      </c>
    </row>
    <row r="146" spans="2:10">
      <c r="B146" t="s">
        <v>2576</v>
      </c>
      <c r="C146" s="407">
        <v>28671495</v>
      </c>
      <c r="D146" s="407">
        <v>3737994</v>
      </c>
      <c r="E146" s="407">
        <v>20893805</v>
      </c>
      <c r="F146" s="407">
        <v>3991678</v>
      </c>
      <c r="G146" s="407">
        <v>48017</v>
      </c>
      <c r="H146">
        <f t="shared" si="6"/>
        <v>0.14631169786860607</v>
      </c>
      <c r="I146">
        <f t="shared" si="7"/>
        <v>0.69261269380488188</v>
      </c>
      <c r="J146">
        <f t="shared" si="8"/>
        <v>0.1591690095289478</v>
      </c>
    </row>
    <row r="147" spans="2:10">
      <c r="B147" t="s">
        <v>2645</v>
      </c>
      <c r="C147" s="407">
        <v>28526520</v>
      </c>
      <c r="D147" s="407">
        <v>3470067</v>
      </c>
      <c r="E147" s="407">
        <v>20744486</v>
      </c>
      <c r="F147" s="407">
        <v>4242027</v>
      </c>
      <c r="G147" s="407">
        <v>69940</v>
      </c>
      <c r="H147">
        <f t="shared" si="6"/>
        <v>0.14337758498608774</v>
      </c>
      <c r="I147">
        <f t="shared" si="7"/>
        <v>0.69579188572216111</v>
      </c>
      <c r="J147">
        <f t="shared" si="8"/>
        <v>0.15876572881659534</v>
      </c>
    </row>
    <row r="148" spans="2:10">
      <c r="B148" t="s">
        <v>2646</v>
      </c>
      <c r="C148" s="407">
        <v>30607564</v>
      </c>
      <c r="D148" s="407">
        <v>4495945</v>
      </c>
      <c r="E148" s="407">
        <v>20850223</v>
      </c>
      <c r="F148" s="407">
        <v>5215320</v>
      </c>
      <c r="G148" s="407">
        <v>46076</v>
      </c>
      <c r="H148">
        <f t="shared" si="6"/>
        <v>0.14359440511457461</v>
      </c>
      <c r="I148">
        <f t="shared" si="7"/>
        <v>0.69421147480687306</v>
      </c>
      <c r="J148">
        <f t="shared" si="8"/>
        <v>0.1601190704636789</v>
      </c>
    </row>
    <row r="149" spans="2:10">
      <c r="B149" t="s">
        <v>2647</v>
      </c>
      <c r="C149" s="407">
        <v>32893070</v>
      </c>
      <c r="D149" s="407">
        <v>4596745</v>
      </c>
      <c r="E149" s="407">
        <v>22830954</v>
      </c>
      <c r="F149" s="407">
        <v>5357677</v>
      </c>
      <c r="G149" s="407">
        <v>107693</v>
      </c>
      <c r="H149">
        <f t="shared" si="6"/>
        <v>0.14373930563864395</v>
      </c>
      <c r="I149">
        <f t="shared" si="7"/>
        <v>0.69410368804103406</v>
      </c>
      <c r="J149">
        <f t="shared" si="8"/>
        <v>0.15984974579998285</v>
      </c>
    </row>
    <row r="150" spans="2:10" ht="15" customHeight="1">
      <c r="B150" t="s">
        <v>2648</v>
      </c>
      <c r="C150" s="407">
        <v>31458804</v>
      </c>
      <c r="D150" s="407">
        <v>4601744</v>
      </c>
      <c r="E150" s="407">
        <v>21267888</v>
      </c>
      <c r="F150" s="407">
        <v>5562916</v>
      </c>
      <c r="G150" s="407">
        <v>26526</v>
      </c>
      <c r="H150">
        <f t="shared" ref="H150:H151" si="9">SUM(D139:D150)/SUM(C139:C150)</f>
        <v>0.14367367315590163</v>
      </c>
      <c r="I150">
        <f t="shared" ref="I150:I151" si="10">SUM(E139:E150)/SUM(C139:C150)</f>
        <v>0.69291431906669454</v>
      </c>
      <c r="J150">
        <f t="shared" ref="J150:J151" si="11">SUM(F139:F150)/SUM(C139:C150)</f>
        <v>0.16127033956926273</v>
      </c>
    </row>
    <row r="151" spans="2:10" ht="15" customHeight="1">
      <c r="B151" t="s">
        <v>2649</v>
      </c>
      <c r="C151" s="407">
        <v>28688284</v>
      </c>
      <c r="D151" s="407">
        <v>4192911</v>
      </c>
      <c r="E151" s="407">
        <v>19403274</v>
      </c>
      <c r="F151" s="407">
        <v>5053312</v>
      </c>
      <c r="G151" s="407">
        <v>38785</v>
      </c>
      <c r="H151">
        <f t="shared" si="9"/>
        <v>0.14355249336129913</v>
      </c>
      <c r="I151">
        <f t="shared" si="10"/>
        <v>0.69127967736207063</v>
      </c>
      <c r="J151">
        <f t="shared" si="11"/>
        <v>0.16301605686382784</v>
      </c>
    </row>
    <row r="152" spans="2:10">
      <c r="B152" t="s">
        <v>2650</v>
      </c>
      <c r="C152" s="407">
        <v>31382656</v>
      </c>
      <c r="D152" s="407">
        <v>5394498</v>
      </c>
      <c r="E152" s="407">
        <v>20461185</v>
      </c>
      <c r="F152" s="407">
        <v>5344578</v>
      </c>
      <c r="G152" s="407">
        <v>182395</v>
      </c>
      <c r="H152">
        <f t="shared" ref="H152" si="12">SUM(D141:D152)/SUM(C141:C152)</f>
        <v>0.14478865772571611</v>
      </c>
      <c r="I152">
        <f t="shared" ref="I152" si="13">SUM(E141:E152)/SUM(C141:C152)</f>
        <v>0.68821775490888693</v>
      </c>
      <c r="J152">
        <f t="shared" ref="J152" si="14">SUM(F141:F152)/SUM(C141:C152)</f>
        <v>0.16447722094246886</v>
      </c>
    </row>
    <row r="153" spans="2:10" ht="15" customHeight="1">
      <c r="B153" t="s">
        <v>2651</v>
      </c>
      <c r="C153" s="407">
        <v>25939978</v>
      </c>
      <c r="D153" s="407">
        <v>3866081</v>
      </c>
      <c r="E153" s="407">
        <v>17724480</v>
      </c>
      <c r="F153" s="407">
        <v>4277686</v>
      </c>
      <c r="G153" s="407">
        <v>71732</v>
      </c>
      <c r="H153">
        <f t="shared" ref="H153" si="15">SUM(D142:D153)/SUM(C142:C153)</f>
        <v>0.14484512141969846</v>
      </c>
      <c r="I153">
        <f t="shared" ref="I153" si="16">SUM(E142:E153)/SUM(C142:C153)</f>
        <v>0.6871853001296887</v>
      </c>
      <c r="J153">
        <f t="shared" ref="J153" si="17">SUM(F142:F153)/SUM(C142:C153)</f>
        <v>0.1652827995384421</v>
      </c>
    </row>
    <row r="154" spans="2:10" ht="15" customHeight="1">
      <c r="B154" t="s">
        <v>2652</v>
      </c>
      <c r="C154" s="407">
        <v>29478616</v>
      </c>
      <c r="D154" s="407">
        <v>4377829</v>
      </c>
      <c r="E154" s="407">
        <v>20377802</v>
      </c>
      <c r="F154" s="407">
        <v>4577092</v>
      </c>
      <c r="G154" s="407">
        <v>165892</v>
      </c>
      <c r="H154">
        <f t="shared" ref="H154" si="18">SUM(D143:D154)/SUM(C143:C154)</f>
        <v>0.14394634831024489</v>
      </c>
      <c r="I154">
        <f t="shared" ref="I154" si="19">SUM(E143:E154)/SUM(C143:C154)</f>
        <v>0.68826515168554225</v>
      </c>
      <c r="J154">
        <f t="shared" ref="J154" si="20">SUM(F143:F154)/SUM(C143:C154)</f>
        <v>0.16517000887198996</v>
      </c>
    </row>
    <row r="155" spans="2:10" ht="15" customHeight="1">
      <c r="B155" t="s">
        <v>2653</v>
      </c>
      <c r="C155" s="407">
        <v>31521129</v>
      </c>
      <c r="D155" s="407">
        <v>5045451</v>
      </c>
      <c r="E155" s="407">
        <v>21532515</v>
      </c>
      <c r="F155" s="407">
        <v>4885516</v>
      </c>
      <c r="G155" s="407">
        <v>57647</v>
      </c>
      <c r="H155">
        <f t="shared" ref="H155" si="21">SUM(D144:D155)/SUM(C144:C155)</f>
        <v>0.14545231831952488</v>
      </c>
      <c r="I155">
        <f t="shared" ref="I155" si="22">SUM(E144:E155)/SUM(C144:C155)</f>
        <v>0.68830939052591367</v>
      </c>
      <c r="J155">
        <f t="shared" ref="J155" si="23">SUM(F144:F155)/SUM(C144:C155)</f>
        <v>0.16360236413151502</v>
      </c>
    </row>
    <row r="156" spans="2:10" ht="15" customHeight="1">
      <c r="B156" t="s">
        <v>2654</v>
      </c>
      <c r="C156" s="407">
        <v>30518119</v>
      </c>
      <c r="D156" s="407">
        <v>4660570</v>
      </c>
      <c r="E156" s="407">
        <v>20678822</v>
      </c>
      <c r="F156" s="407">
        <v>4962608</v>
      </c>
      <c r="G156" s="407">
        <v>216118</v>
      </c>
      <c r="H156">
        <f t="shared" ref="H156" si="24">SUM(D145:D156)/SUM(C145:C156)</f>
        <v>0.14662006866408483</v>
      </c>
      <c r="I156">
        <f t="shared" ref="I156" si="25">SUM(E145:E156)/SUM(C145:C156)</f>
        <v>0.68768496393207557</v>
      </c>
      <c r="J156">
        <f t="shared" ref="J156" si="26">SUM(F145:F156)/SUM(C145:C156)</f>
        <v>0.16272355240502037</v>
      </c>
    </row>
    <row r="157" spans="2:10" ht="15" customHeight="1">
      <c r="B157" t="s">
        <v>2655</v>
      </c>
      <c r="C157" s="407"/>
      <c r="D157" s="407"/>
      <c r="E157" s="407"/>
      <c r="F157" s="407"/>
      <c r="G157" s="407"/>
    </row>
    <row r="158" spans="2:10" ht="15" customHeight="1">
      <c r="C158" s="407"/>
      <c r="D158" s="407"/>
      <c r="E158" s="407"/>
      <c r="F158" s="407"/>
      <c r="G158" s="407"/>
    </row>
    <row r="159" spans="2:10" ht="15" customHeight="1">
      <c r="C159" s="407"/>
      <c r="D159" s="407"/>
      <c r="E159" s="407"/>
      <c r="F159" s="407"/>
      <c r="G159" s="407"/>
    </row>
    <row r="160" spans="2:10" ht="15" customHeight="1">
      <c r="C160" s="407"/>
      <c r="D160" s="407"/>
      <c r="E160" s="407"/>
      <c r="F160" s="407"/>
      <c r="G160" s="407"/>
    </row>
    <row r="161" spans="3:7" ht="15" customHeight="1">
      <c r="C161" s="407"/>
      <c r="D161" s="407"/>
      <c r="E161" s="407"/>
      <c r="F161" s="407"/>
      <c r="G161" s="407"/>
    </row>
    <row r="162" spans="3:7" ht="15" customHeight="1">
      <c r="C162" s="407"/>
      <c r="D162" s="407"/>
      <c r="E162" s="407"/>
      <c r="F162" s="407"/>
      <c r="G162" s="407"/>
    </row>
    <row r="163" spans="3:7" ht="15" customHeight="1">
      <c r="C163" s="407"/>
      <c r="D163" s="407"/>
      <c r="E163" s="407"/>
      <c r="F163" s="407"/>
      <c r="G163" s="407"/>
    </row>
    <row r="164" spans="3:7" ht="15" customHeight="1">
      <c r="C164" s="407"/>
      <c r="D164" s="407"/>
      <c r="E164" s="407"/>
      <c r="F164" s="407"/>
      <c r="G164" s="407"/>
    </row>
    <row r="165" spans="3:7" ht="15" customHeight="1">
      <c r="C165" s="407"/>
      <c r="D165" s="407"/>
      <c r="E165" s="407"/>
      <c r="F165" s="407"/>
      <c r="G165" s="407"/>
    </row>
    <row r="166" spans="3:7" ht="15" customHeight="1">
      <c r="C166" s="407"/>
      <c r="D166" s="407"/>
      <c r="E166" s="407"/>
      <c r="F166" s="407"/>
      <c r="G166" s="407"/>
    </row>
    <row r="167" spans="3:7" ht="15" customHeight="1">
      <c r="C167" s="407"/>
      <c r="D167" s="407"/>
      <c r="E167" s="407"/>
      <c r="F167" s="407"/>
      <c r="G167" s="407"/>
    </row>
    <row r="178" spans="2:2">
      <c r="B178" s="334"/>
    </row>
  </sheetData>
  <phoneticPr fontId="74"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L257"/>
  <sheetViews>
    <sheetView topLeftCell="A229" zoomScale="85" zoomScaleNormal="85" workbookViewId="0">
      <selection activeCell="BA251" sqref="BA251"/>
    </sheetView>
  </sheetViews>
  <sheetFormatPr defaultRowHeight="15"/>
  <cols>
    <col min="1" max="1" width="20.7109375" customWidth="1"/>
    <col min="2" max="2" width="15.85546875" bestFit="1" customWidth="1"/>
    <col min="3" max="3" width="24.140625" style="210" bestFit="1" customWidth="1"/>
    <col min="4" max="4" width="51.85546875" style="210" hidden="1" customWidth="1"/>
    <col min="5" max="5" width="35.5703125" style="208" hidden="1" customWidth="1"/>
    <col min="6" max="6" width="31" style="208" hidden="1" customWidth="1"/>
    <col min="7" max="7" width="14.5703125" style="210" hidden="1" customWidth="1"/>
    <col min="8" max="8" width="0" hidden="1" customWidth="1"/>
    <col min="9" max="9" width="34.5703125" style="212" hidden="1" customWidth="1"/>
    <col min="10" max="10" width="26.7109375" hidden="1" customWidth="1"/>
    <col min="11" max="11" width="45.28515625" hidden="1" customWidth="1"/>
    <col min="12" max="12" width="30.28515625" hidden="1" customWidth="1"/>
    <col min="13" max="13" width="24.5703125" bestFit="1" customWidth="1"/>
    <col min="14" max="14" width="21.5703125" style="214" hidden="1" customWidth="1"/>
    <col min="15" max="15" width="22.7109375" style="214" hidden="1" customWidth="1"/>
    <col min="16" max="16" width="47.140625" style="214" hidden="1" customWidth="1"/>
    <col min="17" max="17" width="23.7109375" hidden="1" customWidth="1"/>
    <col min="18" max="18" width="24" style="216" hidden="1" customWidth="1"/>
    <col min="19" max="19" width="26.42578125" style="216" hidden="1" customWidth="1"/>
    <col min="20" max="20" width="51" style="216" hidden="1" customWidth="1"/>
    <col min="21" max="21" width="40" style="216" hidden="1" customWidth="1"/>
    <col min="22" max="22" width="29.85546875" style="216" hidden="1" customWidth="1"/>
    <col min="23" max="23" width="45.28515625" style="216" hidden="1" customWidth="1"/>
    <col min="24" max="24" width="33.42578125" style="216" hidden="1" customWidth="1"/>
    <col min="25" max="25" width="37" style="216" hidden="1" customWidth="1"/>
    <col min="26" max="26" width="34.140625" style="216" hidden="1" customWidth="1"/>
    <col min="27" max="27" width="26.28515625" hidden="1" customWidth="1"/>
    <col min="28" max="28" width="29" hidden="1" customWidth="1"/>
    <col min="29" max="29" width="0.28515625" hidden="1" customWidth="1"/>
    <col min="30" max="30" width="22.85546875" bestFit="1" customWidth="1"/>
    <col min="31" max="31" width="22.85546875" customWidth="1"/>
    <col min="32" max="32" width="21.5703125" bestFit="1" customWidth="1"/>
    <col min="33" max="33" width="21.5703125" customWidth="1"/>
    <col min="34" max="34" width="37.140625" bestFit="1" customWidth="1"/>
    <col min="35" max="38" width="9.140625" hidden="1" customWidth="1"/>
    <col min="39" max="50" width="0" hidden="1" customWidth="1"/>
    <col min="51" max="51" width="43" style="218" hidden="1" customWidth="1"/>
    <col min="52" max="52" width="37.28515625" style="218" hidden="1" customWidth="1"/>
    <col min="53" max="53" width="35.7109375" bestFit="1" customWidth="1"/>
    <col min="54" max="54" width="28.85546875" style="220" hidden="1" customWidth="1"/>
    <col min="55" max="55" width="56.5703125" style="220" hidden="1" customWidth="1"/>
    <col min="56" max="57" width="0" hidden="1" customWidth="1"/>
    <col min="58" max="58" width="33.140625" hidden="1" customWidth="1"/>
    <col min="59" max="59" width="26" hidden="1" customWidth="1"/>
    <col min="60" max="60" width="28" hidden="1" customWidth="1"/>
    <col min="61" max="61" width="26.7109375" hidden="1" customWidth="1"/>
    <col min="62" max="62" width="36.28515625" hidden="1" customWidth="1"/>
    <col min="63" max="63" width="39.42578125" hidden="1" customWidth="1"/>
    <col min="64" max="64" width="35.42578125" hidden="1" customWidth="1"/>
    <col min="65" max="65" width="38.5703125" hidden="1" customWidth="1"/>
    <col min="66" max="66" width="27.42578125" hidden="1" customWidth="1"/>
    <col min="67" max="67" width="21.5703125" hidden="1" customWidth="1"/>
    <col min="68" max="68" width="23.85546875" hidden="1" customWidth="1"/>
    <col min="69" max="69" width="28.85546875" hidden="1" customWidth="1"/>
    <col min="70" max="70" width="30.140625" hidden="1" customWidth="1"/>
    <col min="71" max="71" width="39.5703125" hidden="1" customWidth="1"/>
  </cols>
  <sheetData>
    <row r="1" spans="1:71" ht="72.75" customHeight="1">
      <c r="A1" s="418" t="s">
        <v>5786</v>
      </c>
      <c r="B1" s="480" t="s">
        <v>2571</v>
      </c>
      <c r="C1" s="480"/>
      <c r="D1" s="480"/>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1" t="s">
        <v>2572</v>
      </c>
      <c r="AE1" s="481"/>
      <c r="AF1" s="481"/>
      <c r="AG1" s="481"/>
      <c r="AH1" s="481"/>
      <c r="AI1" s="481"/>
      <c r="AJ1" s="481"/>
      <c r="AK1" s="481"/>
      <c r="AL1" s="481"/>
      <c r="AM1" s="481"/>
    </row>
    <row r="2" spans="1:71" ht="32.25">
      <c r="C2" s="478" t="s">
        <v>2411</v>
      </c>
      <c r="D2" s="478"/>
      <c r="E2" s="478"/>
      <c r="F2" s="478"/>
      <c r="G2" s="478"/>
      <c r="I2" s="479" t="s">
        <v>2431</v>
      </c>
      <c r="J2" s="479"/>
      <c r="K2" s="479"/>
      <c r="L2" s="479"/>
      <c r="M2" s="479"/>
      <c r="N2" s="479"/>
      <c r="O2" s="479"/>
      <c r="P2" s="479"/>
      <c r="Q2" s="479"/>
      <c r="R2" s="479"/>
      <c r="S2" s="479"/>
      <c r="T2" s="479"/>
      <c r="U2" s="479"/>
      <c r="V2" s="479"/>
      <c r="W2" s="479"/>
      <c r="X2" s="479"/>
      <c r="Y2" s="479"/>
      <c r="Z2" s="479"/>
      <c r="AA2" s="479"/>
      <c r="AB2" s="479"/>
      <c r="AC2" s="479"/>
      <c r="AY2" s="211" t="s">
        <v>2432</v>
      </c>
      <c r="AZ2" s="211" t="s">
        <v>2434</v>
      </c>
      <c r="BB2" s="476" t="s">
        <v>2435</v>
      </c>
      <c r="BC2" s="476"/>
      <c r="BF2" s="477" t="s">
        <v>2447</v>
      </c>
      <c r="BG2" s="477"/>
      <c r="BH2" s="477"/>
      <c r="BI2" s="477"/>
      <c r="BJ2" s="477"/>
      <c r="BK2" s="477"/>
      <c r="BL2" s="477"/>
      <c r="BM2" s="477"/>
      <c r="BN2" s="477"/>
      <c r="BO2" s="477"/>
      <c r="BP2" s="477"/>
      <c r="BQ2" s="477"/>
      <c r="BR2" s="477"/>
      <c r="BS2" s="477"/>
    </row>
    <row r="3" spans="1:71">
      <c r="B3" s="207" t="s">
        <v>158</v>
      </c>
      <c r="C3" s="209" t="s">
        <v>2410</v>
      </c>
      <c r="D3" s="209" t="s">
        <v>2409</v>
      </c>
      <c r="E3" s="222" t="s">
        <v>2448</v>
      </c>
      <c r="F3" s="222" t="s">
        <v>2449</v>
      </c>
      <c r="G3" s="209" t="s">
        <v>2408</v>
      </c>
      <c r="I3" s="212" t="s">
        <v>2251</v>
      </c>
      <c r="J3" s="212" t="s">
        <v>2412</v>
      </c>
      <c r="K3" s="212" t="s">
        <v>2413</v>
      </c>
      <c r="L3" s="212" t="s">
        <v>2414</v>
      </c>
      <c r="M3" s="212" t="s">
        <v>2253</v>
      </c>
      <c r="N3" s="214" t="s">
        <v>2415</v>
      </c>
      <c r="O3" s="214" t="s">
        <v>2416</v>
      </c>
      <c r="P3" s="214" t="s">
        <v>2417</v>
      </c>
      <c r="Q3" s="212" t="s">
        <v>2418</v>
      </c>
      <c r="R3" s="216" t="s">
        <v>2419</v>
      </c>
      <c r="S3" s="216" t="s">
        <v>2420</v>
      </c>
      <c r="T3" s="216" t="s">
        <v>2421</v>
      </c>
      <c r="U3" s="216" t="s">
        <v>2422</v>
      </c>
      <c r="V3" s="216" t="s">
        <v>2423</v>
      </c>
      <c r="W3" s="216" t="s">
        <v>2424</v>
      </c>
      <c r="X3" s="216" t="s">
        <v>2425</v>
      </c>
      <c r="Y3" s="216" t="s">
        <v>2426</v>
      </c>
      <c r="Z3" s="216" t="s">
        <v>2427</v>
      </c>
      <c r="AA3" s="212" t="s">
        <v>2428</v>
      </c>
      <c r="AB3" s="212" t="s">
        <v>2429</v>
      </c>
      <c r="AC3" s="212" t="s">
        <v>2430</v>
      </c>
      <c r="AD3" s="212" t="s">
        <v>2574</v>
      </c>
      <c r="AE3" s="212" t="s">
        <v>5625</v>
      </c>
      <c r="AF3" s="212" t="s">
        <v>2575</v>
      </c>
      <c r="AG3" s="212" t="s">
        <v>5627</v>
      </c>
      <c r="AH3" s="212" t="s">
        <v>2573</v>
      </c>
      <c r="AY3" s="218" t="s">
        <v>2252</v>
      </c>
      <c r="AZ3" s="218" t="s">
        <v>2433</v>
      </c>
      <c r="BA3" s="212" t="s">
        <v>5626</v>
      </c>
      <c r="BB3" s="220" t="s">
        <v>2254</v>
      </c>
      <c r="BC3" s="220" t="s">
        <v>2446</v>
      </c>
      <c r="BF3" t="s">
        <v>2255</v>
      </c>
      <c r="BG3" t="s">
        <v>2256</v>
      </c>
      <c r="BH3" t="s">
        <v>2257</v>
      </c>
      <c r="BI3" t="s">
        <v>2258</v>
      </c>
      <c r="BJ3" t="s">
        <v>2445</v>
      </c>
      <c r="BK3" t="s">
        <v>2444</v>
      </c>
      <c r="BL3" t="s">
        <v>2443</v>
      </c>
      <c r="BM3" t="s">
        <v>2442</v>
      </c>
      <c r="BN3" t="s">
        <v>2441</v>
      </c>
      <c r="BO3" t="s">
        <v>2440</v>
      </c>
      <c r="BP3" t="s">
        <v>2439</v>
      </c>
      <c r="BQ3" t="s">
        <v>2438</v>
      </c>
      <c r="BR3" t="s">
        <v>2437</v>
      </c>
      <c r="BS3" t="s">
        <v>2436</v>
      </c>
    </row>
    <row r="4" spans="1:71">
      <c r="B4" s="206" t="s">
        <v>2577</v>
      </c>
      <c r="C4" s="410">
        <v>13476992</v>
      </c>
      <c r="D4" s="410"/>
      <c r="E4" s="414"/>
      <c r="F4" s="414"/>
      <c r="G4" s="410"/>
      <c r="H4" s="412"/>
      <c r="I4" s="413"/>
      <c r="J4" s="413"/>
      <c r="K4" s="413"/>
      <c r="L4" s="413"/>
      <c r="M4" s="413">
        <v>2261476</v>
      </c>
      <c r="N4" s="215"/>
      <c r="O4" s="215"/>
      <c r="P4" s="215"/>
      <c r="Q4" s="213"/>
      <c r="R4" s="217"/>
      <c r="S4" s="217"/>
      <c r="T4" s="217"/>
      <c r="U4" s="217"/>
      <c r="V4" s="217"/>
      <c r="W4" s="217"/>
      <c r="X4" s="217"/>
      <c r="Y4" s="217"/>
      <c r="Z4" s="217"/>
      <c r="AA4" s="213"/>
      <c r="AB4" s="213"/>
      <c r="AC4" s="213"/>
      <c r="AY4" s="219"/>
      <c r="AZ4" s="219"/>
      <c r="BB4" s="221"/>
      <c r="BC4" s="221"/>
      <c r="BF4" s="35"/>
      <c r="BG4" s="35"/>
      <c r="BH4" s="35"/>
      <c r="BI4" s="35"/>
      <c r="BJ4" s="35"/>
      <c r="BK4" s="35"/>
      <c r="BL4" s="35"/>
      <c r="BM4" s="35"/>
      <c r="BN4" s="35"/>
      <c r="BO4" s="35"/>
      <c r="BP4" s="35"/>
      <c r="BQ4" s="35"/>
      <c r="BR4" s="35"/>
      <c r="BS4" s="35"/>
    </row>
    <row r="5" spans="1:71">
      <c r="B5" s="206" t="s">
        <v>2578</v>
      </c>
      <c r="C5" s="410">
        <v>12669977</v>
      </c>
      <c r="D5" s="410"/>
      <c r="E5" s="414"/>
      <c r="F5" s="414"/>
      <c r="G5" s="410"/>
      <c r="H5" s="412"/>
      <c r="I5" s="413"/>
      <c r="J5" s="413"/>
      <c r="K5" s="413"/>
      <c r="L5" s="413"/>
      <c r="M5" s="413">
        <v>6762621</v>
      </c>
      <c r="N5" s="215"/>
      <c r="O5" s="215"/>
      <c r="P5" s="215"/>
      <c r="Q5" s="213"/>
      <c r="R5" s="217"/>
      <c r="S5" s="217"/>
      <c r="T5" s="217"/>
      <c r="U5" s="217"/>
      <c r="V5" s="217"/>
      <c r="W5" s="217"/>
      <c r="X5" s="217"/>
      <c r="Y5" s="217"/>
      <c r="Z5" s="217"/>
      <c r="AA5" s="213"/>
      <c r="AB5" s="213"/>
      <c r="AC5" s="213"/>
      <c r="AY5" s="219"/>
      <c r="AZ5" s="219"/>
      <c r="BB5" s="221"/>
      <c r="BC5" s="221"/>
      <c r="BF5" s="35"/>
      <c r="BG5" s="35"/>
      <c r="BH5" s="35"/>
      <c r="BI5" s="35"/>
      <c r="BJ5" s="35"/>
      <c r="BK5" s="35"/>
      <c r="BL5" s="35"/>
      <c r="BM5" s="35"/>
      <c r="BN5" s="35"/>
      <c r="BO5" s="35"/>
      <c r="BP5" s="35"/>
      <c r="BQ5" s="35"/>
      <c r="BR5" s="35"/>
      <c r="BS5" s="35"/>
    </row>
    <row r="6" spans="1:71">
      <c r="B6" s="206" t="s">
        <v>2579</v>
      </c>
      <c r="C6" s="410">
        <v>11641375</v>
      </c>
      <c r="D6" s="410"/>
      <c r="E6" s="414"/>
      <c r="F6" s="414"/>
      <c r="G6" s="410"/>
      <c r="H6" s="412"/>
      <c r="I6" s="413"/>
      <c r="J6" s="413"/>
      <c r="K6" s="413"/>
      <c r="L6" s="413"/>
      <c r="M6" s="413">
        <v>2257891</v>
      </c>
      <c r="N6" s="215"/>
      <c r="O6" s="215"/>
      <c r="P6" s="215"/>
      <c r="Q6" s="213"/>
      <c r="R6" s="217"/>
      <c r="S6" s="217"/>
      <c r="T6" s="217"/>
      <c r="U6" s="217"/>
      <c r="V6" s="217"/>
      <c r="W6" s="217"/>
      <c r="X6" s="217"/>
      <c r="Y6" s="217"/>
      <c r="Z6" s="217"/>
      <c r="AA6" s="213"/>
      <c r="AB6" s="213"/>
      <c r="AC6" s="213"/>
      <c r="AD6" s="35"/>
      <c r="AE6" s="35"/>
      <c r="AF6" s="35"/>
      <c r="AG6" s="35"/>
      <c r="AY6" s="219"/>
      <c r="AZ6" s="219"/>
      <c r="BB6" s="221"/>
      <c r="BC6" s="221"/>
      <c r="BF6" s="35"/>
      <c r="BG6" s="35"/>
      <c r="BH6" s="35"/>
      <c r="BI6" s="35"/>
      <c r="BJ6" s="35"/>
      <c r="BK6" s="35"/>
      <c r="BL6" s="35"/>
      <c r="BM6" s="35"/>
      <c r="BN6" s="35"/>
      <c r="BO6" s="35"/>
      <c r="BP6" s="35"/>
      <c r="BQ6" s="35"/>
      <c r="BR6" s="35"/>
      <c r="BS6" s="35"/>
    </row>
    <row r="7" spans="1:71">
      <c r="B7" s="206" t="s">
        <v>2580</v>
      </c>
      <c r="C7" s="410">
        <v>11890713</v>
      </c>
      <c r="D7" s="410"/>
      <c r="E7" s="414"/>
      <c r="F7" s="414"/>
      <c r="G7" s="410"/>
      <c r="H7" s="412"/>
      <c r="I7" s="413"/>
      <c r="J7" s="413"/>
      <c r="K7" s="413"/>
      <c r="L7" s="413"/>
      <c r="M7" s="413">
        <v>4110903</v>
      </c>
      <c r="N7" s="215"/>
      <c r="O7" s="215"/>
      <c r="P7" s="215"/>
      <c r="Q7" s="213"/>
      <c r="R7" s="217"/>
      <c r="S7" s="217"/>
      <c r="T7" s="217"/>
      <c r="U7" s="217"/>
      <c r="V7" s="217"/>
      <c r="W7" s="217"/>
      <c r="X7" s="217"/>
      <c r="Y7" s="217"/>
      <c r="Z7" s="217"/>
      <c r="AA7" s="213"/>
      <c r="AB7" s="213"/>
      <c r="AC7" s="213"/>
      <c r="AD7" s="35"/>
      <c r="AE7" s="35"/>
      <c r="AF7" s="35"/>
      <c r="AG7" s="35"/>
      <c r="AY7" s="219"/>
      <c r="AZ7" s="219"/>
      <c r="BB7" s="221"/>
      <c r="BC7" s="221"/>
      <c r="BF7" s="35"/>
      <c r="BG7" s="35"/>
      <c r="BH7" s="35"/>
      <c r="BI7" s="35"/>
      <c r="BJ7" s="35"/>
      <c r="BK7" s="35"/>
      <c r="BL7" s="35"/>
      <c r="BM7" s="35"/>
      <c r="BN7" s="35"/>
      <c r="BO7" s="35"/>
      <c r="BP7" s="35"/>
      <c r="BQ7" s="35"/>
      <c r="BR7" s="35"/>
      <c r="BS7" s="35"/>
    </row>
    <row r="8" spans="1:71">
      <c r="B8" s="206" t="s">
        <v>2581</v>
      </c>
      <c r="C8" s="410">
        <v>17729640</v>
      </c>
      <c r="D8" s="410"/>
      <c r="E8" s="414"/>
      <c r="F8" s="414"/>
      <c r="G8" s="410"/>
      <c r="H8" s="412"/>
      <c r="I8" s="413"/>
      <c r="J8" s="413"/>
      <c r="K8" s="413"/>
      <c r="L8" s="413"/>
      <c r="M8" s="413">
        <v>4669774</v>
      </c>
      <c r="N8" s="215"/>
      <c r="O8" s="215"/>
      <c r="P8" s="215"/>
      <c r="Q8" s="213"/>
      <c r="R8" s="217"/>
      <c r="S8" s="217"/>
      <c r="T8" s="217"/>
      <c r="U8" s="217"/>
      <c r="V8" s="217"/>
      <c r="W8" s="217"/>
      <c r="X8" s="217"/>
      <c r="Y8" s="217"/>
      <c r="Z8" s="217"/>
      <c r="AA8" s="213"/>
      <c r="AB8" s="213"/>
      <c r="AC8" s="213"/>
      <c r="AD8" s="35"/>
      <c r="AE8" s="35"/>
      <c r="AF8" s="35"/>
      <c r="AG8" s="35"/>
      <c r="AY8" s="219"/>
      <c r="AZ8" s="219"/>
      <c r="BB8" s="221"/>
      <c r="BC8" s="221"/>
      <c r="BF8" s="35"/>
      <c r="BG8" s="35"/>
      <c r="BH8" s="35"/>
      <c r="BI8" s="35"/>
      <c r="BJ8" s="35"/>
      <c r="BK8" s="35"/>
      <c r="BL8" s="35"/>
      <c r="BM8" s="35"/>
      <c r="BN8" s="35"/>
      <c r="BO8" s="35"/>
      <c r="BP8" s="35"/>
      <c r="BQ8" s="35"/>
      <c r="BR8" s="35"/>
      <c r="BS8" s="35"/>
    </row>
    <row r="9" spans="1:71">
      <c r="B9" s="206" t="s">
        <v>2582</v>
      </c>
      <c r="C9" s="410">
        <v>14727989</v>
      </c>
      <c r="D9" s="410"/>
      <c r="E9" s="414"/>
      <c r="F9" s="414"/>
      <c r="G9" s="410"/>
      <c r="H9" s="412"/>
      <c r="I9" s="413"/>
      <c r="J9" s="413"/>
      <c r="K9" s="413"/>
      <c r="L9" s="413"/>
      <c r="M9" s="413">
        <v>2812951</v>
      </c>
      <c r="N9" s="215"/>
      <c r="O9" s="215"/>
      <c r="P9" s="215"/>
      <c r="Q9" s="213"/>
      <c r="R9" s="217"/>
      <c r="S9" s="217"/>
      <c r="T9" s="217"/>
      <c r="U9" s="217"/>
      <c r="V9" s="217"/>
      <c r="W9" s="217"/>
      <c r="X9" s="217"/>
      <c r="Y9" s="217"/>
      <c r="Z9" s="217"/>
      <c r="AA9" s="213"/>
      <c r="AB9" s="213"/>
      <c r="AC9" s="213"/>
      <c r="AD9" s="35"/>
      <c r="AE9" s="35"/>
      <c r="AF9" s="35"/>
      <c r="AG9" s="35"/>
      <c r="AY9" s="219"/>
      <c r="AZ9" s="219"/>
      <c r="BB9" s="221"/>
      <c r="BC9" s="221"/>
      <c r="BF9" s="35"/>
      <c r="BG9" s="35"/>
      <c r="BH9" s="35"/>
      <c r="BI9" s="35"/>
      <c r="BJ9" s="35"/>
      <c r="BK9" s="35"/>
      <c r="BL9" s="35"/>
      <c r="BM9" s="35"/>
      <c r="BN9" s="35"/>
      <c r="BO9" s="35"/>
      <c r="BP9" s="35"/>
      <c r="BQ9" s="35"/>
      <c r="BR9" s="35"/>
      <c r="BS9" s="35"/>
    </row>
    <row r="10" spans="1:71">
      <c r="B10" s="206" t="s">
        <v>2583</v>
      </c>
      <c r="C10" s="410">
        <v>14762813</v>
      </c>
      <c r="D10" s="410"/>
      <c r="E10" s="414"/>
      <c r="F10" s="414"/>
      <c r="G10" s="410"/>
      <c r="H10" s="412"/>
      <c r="I10" s="413"/>
      <c r="J10" s="413"/>
      <c r="K10" s="413"/>
      <c r="L10" s="413"/>
      <c r="M10" s="413">
        <v>5761965</v>
      </c>
      <c r="N10" s="215"/>
      <c r="O10" s="215"/>
      <c r="P10" s="215"/>
      <c r="Q10" s="213"/>
      <c r="R10" s="217"/>
      <c r="S10" s="217"/>
      <c r="T10" s="217"/>
      <c r="U10" s="217"/>
      <c r="V10" s="217"/>
      <c r="W10" s="217"/>
      <c r="X10" s="217"/>
      <c r="Y10" s="217"/>
      <c r="Z10" s="217"/>
      <c r="AA10" s="213"/>
      <c r="AB10" s="213"/>
      <c r="AC10" s="213"/>
      <c r="AD10" s="35"/>
      <c r="AE10" s="35"/>
      <c r="AF10" s="35"/>
      <c r="AG10" s="35"/>
      <c r="AY10" s="219"/>
      <c r="AZ10" s="219"/>
      <c r="BB10" s="221"/>
      <c r="BC10" s="221"/>
      <c r="BF10" s="35"/>
      <c r="BG10" s="35"/>
      <c r="BH10" s="35"/>
      <c r="BI10" s="35"/>
      <c r="BJ10" s="35"/>
      <c r="BK10" s="35"/>
      <c r="BL10" s="35"/>
      <c r="BM10" s="35"/>
      <c r="BN10" s="35"/>
      <c r="BO10" s="35"/>
      <c r="BP10" s="35"/>
      <c r="BQ10" s="35"/>
      <c r="BR10" s="35"/>
      <c r="BS10" s="35"/>
    </row>
    <row r="11" spans="1:71">
      <c r="B11" s="206" t="s">
        <v>2584</v>
      </c>
      <c r="C11" s="410">
        <v>16389343</v>
      </c>
      <c r="D11" s="410"/>
      <c r="E11" s="414"/>
      <c r="F11" s="414"/>
      <c r="G11" s="410"/>
      <c r="H11" s="412"/>
      <c r="I11" s="413"/>
      <c r="J11" s="413"/>
      <c r="K11" s="413"/>
      <c r="L11" s="413"/>
      <c r="M11" s="413">
        <v>5498318</v>
      </c>
      <c r="N11" s="215"/>
      <c r="O11" s="215"/>
      <c r="P11" s="215"/>
      <c r="Q11" s="213"/>
      <c r="R11" s="217"/>
      <c r="S11" s="217"/>
      <c r="T11" s="217"/>
      <c r="U11" s="217"/>
      <c r="V11" s="217"/>
      <c r="W11" s="217"/>
      <c r="X11" s="217"/>
      <c r="Y11" s="217"/>
      <c r="Z11" s="217"/>
      <c r="AA11" s="213"/>
      <c r="AB11" s="213"/>
      <c r="AC11" s="213"/>
      <c r="AD11" s="35"/>
      <c r="AE11" s="35"/>
      <c r="AF11" s="35"/>
      <c r="AG11" s="35"/>
      <c r="AY11" s="219"/>
      <c r="AZ11" s="219"/>
      <c r="BB11" s="221"/>
      <c r="BC11" s="221"/>
      <c r="BF11" s="35"/>
      <c r="BG11" s="35"/>
      <c r="BH11" s="35"/>
      <c r="BI11" s="35"/>
      <c r="BJ11" s="35"/>
      <c r="BK11" s="35"/>
      <c r="BL11" s="35"/>
      <c r="BM11" s="35"/>
      <c r="BN11" s="35"/>
      <c r="BO11" s="35"/>
      <c r="BP11" s="35"/>
      <c r="BQ11" s="35"/>
      <c r="BR11" s="35"/>
      <c r="BS11" s="35"/>
    </row>
    <row r="12" spans="1:71">
      <c r="B12" s="206" t="s">
        <v>2585</v>
      </c>
      <c r="C12" s="410">
        <v>12104009</v>
      </c>
      <c r="D12" s="410"/>
      <c r="E12" s="414"/>
      <c r="F12" s="414"/>
      <c r="G12" s="410"/>
      <c r="H12" s="412"/>
      <c r="I12" s="413"/>
      <c r="J12" s="413"/>
      <c r="K12" s="413"/>
      <c r="L12" s="413"/>
      <c r="M12" s="413">
        <v>3491101</v>
      </c>
      <c r="N12" s="215"/>
      <c r="O12" s="215"/>
      <c r="P12" s="215"/>
      <c r="Q12" s="213"/>
      <c r="R12" s="217"/>
      <c r="S12" s="217"/>
      <c r="T12" s="217"/>
      <c r="U12" s="217"/>
      <c r="V12" s="217"/>
      <c r="W12" s="217"/>
      <c r="X12" s="217"/>
      <c r="Y12" s="217"/>
      <c r="Z12" s="217"/>
      <c r="AA12" s="213"/>
      <c r="AB12" s="213"/>
      <c r="AC12" s="213"/>
      <c r="AD12" s="35">
        <f t="shared" ref="AD12:AD75" si="0">SUM(C1:C12)</f>
        <v>125392851</v>
      </c>
      <c r="AE12" s="35">
        <f t="shared" ref="AE12:AE75" si="1">SUM(C10:C12)</f>
        <v>43256165</v>
      </c>
      <c r="AF12" s="35">
        <f t="shared" ref="AF12:AF75" si="2">SUM(M1:M12)</f>
        <v>37627000</v>
      </c>
      <c r="AG12" s="35">
        <f t="shared" ref="AG12:AG75" si="3">SUM(M10:M12)</f>
        <v>14751384</v>
      </c>
      <c r="AH12">
        <f t="shared" ref="AH12:AH69" si="4">AF12/AD12</f>
        <v>0.30007292840004091</v>
      </c>
      <c r="AY12" s="219"/>
      <c r="AZ12" s="219"/>
      <c r="BA12">
        <f>AG12/AE12</f>
        <v>0.34102385174460104</v>
      </c>
      <c r="BB12" s="221"/>
      <c r="BC12" s="221"/>
      <c r="BF12" s="35"/>
      <c r="BG12" s="35"/>
      <c r="BH12" s="35"/>
      <c r="BI12" s="35"/>
      <c r="BJ12" s="35"/>
      <c r="BK12" s="35"/>
      <c r="BL12" s="35"/>
      <c r="BM12" s="35"/>
      <c r="BN12" s="35"/>
      <c r="BO12" s="35"/>
      <c r="BP12" s="35"/>
      <c r="BQ12" s="35"/>
      <c r="BR12" s="35"/>
      <c r="BS12" s="35"/>
    </row>
    <row r="13" spans="1:71">
      <c r="B13" s="206" t="s">
        <v>2586</v>
      </c>
      <c r="C13" s="410">
        <v>11934857</v>
      </c>
      <c r="D13" s="410"/>
      <c r="E13" s="414"/>
      <c r="F13" s="414"/>
      <c r="G13" s="410"/>
      <c r="H13" s="412"/>
      <c r="I13" s="413"/>
      <c r="J13" s="413"/>
      <c r="K13" s="413"/>
      <c r="L13" s="413"/>
      <c r="M13" s="413">
        <v>3173519</v>
      </c>
      <c r="N13" s="215"/>
      <c r="O13" s="215"/>
      <c r="P13" s="215"/>
      <c r="Q13" s="213"/>
      <c r="R13" s="217"/>
      <c r="S13" s="217"/>
      <c r="T13" s="217"/>
      <c r="U13" s="217"/>
      <c r="V13" s="217"/>
      <c r="W13" s="217"/>
      <c r="X13" s="217"/>
      <c r="Y13" s="217"/>
      <c r="Z13" s="217"/>
      <c r="AA13" s="213"/>
      <c r="AB13" s="213"/>
      <c r="AC13" s="213"/>
      <c r="AD13" s="35">
        <f t="shared" si="0"/>
        <v>137327708</v>
      </c>
      <c r="AE13" s="35">
        <f t="shared" si="1"/>
        <v>40428209</v>
      </c>
      <c r="AF13" s="35">
        <f t="shared" si="2"/>
        <v>40800519</v>
      </c>
      <c r="AG13" s="35">
        <f t="shared" si="3"/>
        <v>12162938</v>
      </c>
      <c r="AH13">
        <f t="shared" si="4"/>
        <v>0.29710332746542306</v>
      </c>
      <c r="AY13" s="219"/>
      <c r="AZ13" s="219"/>
      <c r="BA13">
        <f t="shared" ref="BA13:BA76" si="5">AG13/AE13</f>
        <v>0.30085275358104535</v>
      </c>
      <c r="BB13" s="221"/>
      <c r="BC13" s="221"/>
      <c r="BF13" s="35"/>
      <c r="BG13" s="35"/>
      <c r="BH13" s="35"/>
      <c r="BI13" s="35"/>
      <c r="BJ13" s="35"/>
      <c r="BK13" s="35"/>
      <c r="BL13" s="35"/>
      <c r="BM13" s="35"/>
      <c r="BN13" s="35"/>
      <c r="BO13" s="35"/>
      <c r="BP13" s="35"/>
      <c r="BQ13" s="35"/>
      <c r="BR13" s="35"/>
      <c r="BS13" s="35"/>
    </row>
    <row r="14" spans="1:71">
      <c r="B14" s="206" t="s">
        <v>2587</v>
      </c>
      <c r="C14" s="410">
        <v>16863882</v>
      </c>
      <c r="D14" s="410"/>
      <c r="E14" s="414"/>
      <c r="F14" s="414"/>
      <c r="G14" s="410"/>
      <c r="H14" s="412"/>
      <c r="I14" s="413"/>
      <c r="J14" s="413"/>
      <c r="K14" s="413"/>
      <c r="L14" s="413"/>
      <c r="M14" s="413">
        <v>3267236</v>
      </c>
      <c r="N14" s="215"/>
      <c r="O14" s="215"/>
      <c r="P14" s="215"/>
      <c r="Q14" s="213"/>
      <c r="R14" s="217"/>
      <c r="S14" s="217"/>
      <c r="T14" s="217"/>
      <c r="U14" s="217"/>
      <c r="V14" s="217"/>
      <c r="W14" s="217"/>
      <c r="X14" s="217"/>
      <c r="Y14" s="217"/>
      <c r="Z14" s="217"/>
      <c r="AA14" s="213"/>
      <c r="AB14" s="213"/>
      <c r="AC14" s="213"/>
      <c r="AD14" s="35">
        <f t="shared" si="0"/>
        <v>154191590</v>
      </c>
      <c r="AE14" s="35">
        <f t="shared" si="1"/>
        <v>40902748</v>
      </c>
      <c r="AF14" s="35">
        <f t="shared" si="2"/>
        <v>44067755</v>
      </c>
      <c r="AG14" s="35">
        <f t="shared" si="3"/>
        <v>9931856</v>
      </c>
      <c r="AH14">
        <f t="shared" si="4"/>
        <v>0.28579869369010336</v>
      </c>
      <c r="AY14" s="219"/>
      <c r="AZ14" s="219"/>
      <c r="BA14">
        <f t="shared" si="5"/>
        <v>0.24281635062759108</v>
      </c>
      <c r="BB14" s="221"/>
      <c r="BC14" s="221"/>
      <c r="BF14" s="35"/>
      <c r="BG14" s="35"/>
      <c r="BH14" s="35"/>
      <c r="BI14" s="35"/>
      <c r="BJ14" s="35"/>
      <c r="BK14" s="35"/>
      <c r="BL14" s="35"/>
      <c r="BM14" s="35"/>
      <c r="BN14" s="35"/>
      <c r="BO14" s="35"/>
      <c r="BP14" s="35"/>
      <c r="BQ14" s="35"/>
      <c r="BR14" s="35"/>
      <c r="BS14" s="35"/>
    </row>
    <row r="15" spans="1:71">
      <c r="B15" s="206" t="s">
        <v>2588</v>
      </c>
      <c r="C15" s="410">
        <v>15124235</v>
      </c>
      <c r="D15" s="410"/>
      <c r="E15" s="414"/>
      <c r="F15" s="414"/>
      <c r="G15" s="410"/>
      <c r="H15" s="412"/>
      <c r="I15" s="413"/>
      <c r="J15" s="413"/>
      <c r="K15" s="413"/>
      <c r="L15" s="413"/>
      <c r="M15" s="413">
        <v>1894954</v>
      </c>
      <c r="N15" s="215"/>
      <c r="O15" s="215"/>
      <c r="P15" s="215"/>
      <c r="Q15" s="213"/>
      <c r="R15" s="217"/>
      <c r="S15" s="217"/>
      <c r="T15" s="217"/>
      <c r="U15" s="217"/>
      <c r="V15" s="217"/>
      <c r="W15" s="217"/>
      <c r="X15" s="217"/>
      <c r="Y15" s="217"/>
      <c r="Z15" s="217"/>
      <c r="AA15" s="213"/>
      <c r="AB15" s="213"/>
      <c r="AC15" s="213"/>
      <c r="AD15" s="35">
        <f t="shared" si="0"/>
        <v>169315825</v>
      </c>
      <c r="AE15" s="35">
        <f t="shared" si="1"/>
        <v>43922974</v>
      </c>
      <c r="AF15" s="35">
        <f t="shared" si="2"/>
        <v>45962709</v>
      </c>
      <c r="AG15" s="35">
        <f t="shared" si="3"/>
        <v>8335709</v>
      </c>
      <c r="AH15">
        <f t="shared" si="4"/>
        <v>0.27146138879812326</v>
      </c>
      <c r="AY15" s="219"/>
      <c r="AZ15" s="219"/>
      <c r="BA15">
        <f t="shared" si="5"/>
        <v>0.18978015923967262</v>
      </c>
      <c r="BB15" s="221"/>
      <c r="BC15" s="221"/>
      <c r="BF15" s="35"/>
      <c r="BG15" s="35"/>
      <c r="BH15" s="35"/>
      <c r="BI15" s="35"/>
      <c r="BJ15" s="35"/>
      <c r="BK15" s="35"/>
      <c r="BL15" s="35"/>
      <c r="BM15" s="35"/>
      <c r="BN15" s="35"/>
      <c r="BO15" s="35"/>
      <c r="BP15" s="35"/>
      <c r="BQ15" s="35"/>
      <c r="BR15" s="35"/>
      <c r="BS15" s="35"/>
    </row>
    <row r="16" spans="1:71">
      <c r="B16" s="206" t="s">
        <v>2589</v>
      </c>
      <c r="C16" s="410">
        <v>12319778</v>
      </c>
      <c r="D16" s="410"/>
      <c r="E16" s="414"/>
      <c r="F16" s="414"/>
      <c r="G16" s="410"/>
      <c r="H16" s="412"/>
      <c r="I16" s="413"/>
      <c r="J16" s="413"/>
      <c r="K16" s="413"/>
      <c r="L16" s="413"/>
      <c r="M16" s="413">
        <v>7020856</v>
      </c>
      <c r="N16" s="215"/>
      <c r="O16" s="215"/>
      <c r="P16" s="215"/>
      <c r="Q16" s="213"/>
      <c r="R16" s="217"/>
      <c r="S16" s="217"/>
      <c r="T16" s="217"/>
      <c r="U16" s="217"/>
      <c r="V16" s="217"/>
      <c r="W16" s="217"/>
      <c r="X16" s="217"/>
      <c r="Y16" s="217"/>
      <c r="Z16" s="217"/>
      <c r="AA16" s="213"/>
      <c r="AB16" s="213"/>
      <c r="AC16" s="213"/>
      <c r="AD16" s="35">
        <f t="shared" si="0"/>
        <v>168158611</v>
      </c>
      <c r="AE16" s="35">
        <f t="shared" si="1"/>
        <v>44307895</v>
      </c>
      <c r="AF16" s="35">
        <f t="shared" si="2"/>
        <v>50722089</v>
      </c>
      <c r="AG16" s="35">
        <f t="shared" si="3"/>
        <v>12183046</v>
      </c>
      <c r="AH16">
        <f t="shared" si="4"/>
        <v>0.30163242130966461</v>
      </c>
      <c r="AY16" s="219"/>
      <c r="AZ16" s="219"/>
      <c r="BA16">
        <f t="shared" si="5"/>
        <v>0.27496332199938633</v>
      </c>
      <c r="BB16" s="221"/>
      <c r="BC16" s="221"/>
      <c r="BF16" s="35"/>
      <c r="BG16" s="35"/>
      <c r="BH16" s="35"/>
      <c r="BI16" s="35"/>
      <c r="BJ16" s="35"/>
      <c r="BK16" s="35"/>
      <c r="BL16" s="35"/>
      <c r="BM16" s="35"/>
      <c r="BN16" s="35"/>
      <c r="BO16" s="35"/>
      <c r="BP16" s="35"/>
      <c r="BQ16" s="35"/>
      <c r="BR16" s="35"/>
      <c r="BS16" s="35"/>
    </row>
    <row r="17" spans="2:71">
      <c r="B17" s="206" t="s">
        <v>2590</v>
      </c>
      <c r="C17" s="410">
        <v>13014233</v>
      </c>
      <c r="D17" s="410"/>
      <c r="E17" s="414"/>
      <c r="F17" s="414"/>
      <c r="G17" s="410"/>
      <c r="H17" s="412"/>
      <c r="I17" s="413"/>
      <c r="J17" s="413"/>
      <c r="K17" s="413"/>
      <c r="L17" s="413"/>
      <c r="M17" s="413">
        <v>4966929</v>
      </c>
      <c r="N17" s="215"/>
      <c r="O17" s="215"/>
      <c r="P17" s="215"/>
      <c r="Q17" s="213"/>
      <c r="R17" s="217"/>
      <c r="S17" s="217"/>
      <c r="T17" s="217"/>
      <c r="U17" s="217"/>
      <c r="V17" s="217"/>
      <c r="W17" s="217"/>
      <c r="X17" s="217"/>
      <c r="Y17" s="217"/>
      <c r="Z17" s="217"/>
      <c r="AA17" s="213"/>
      <c r="AB17" s="213"/>
      <c r="AC17" s="213"/>
      <c r="AD17" s="35">
        <f t="shared" si="0"/>
        <v>168502867</v>
      </c>
      <c r="AE17" s="35">
        <f t="shared" si="1"/>
        <v>40458246</v>
      </c>
      <c r="AF17" s="35">
        <f t="shared" si="2"/>
        <v>48926397</v>
      </c>
      <c r="AG17" s="35">
        <f t="shared" si="3"/>
        <v>13882739</v>
      </c>
      <c r="AH17">
        <f t="shared" si="4"/>
        <v>0.29035943346886794</v>
      </c>
      <c r="AY17" s="219"/>
      <c r="AZ17" s="219"/>
      <c r="BA17">
        <f t="shared" si="5"/>
        <v>0.34313744100522797</v>
      </c>
      <c r="BB17" s="221"/>
      <c r="BC17" s="221"/>
      <c r="BF17" s="35"/>
      <c r="BG17" s="35"/>
      <c r="BH17" s="35"/>
      <c r="BI17" s="35"/>
      <c r="BJ17" s="35"/>
      <c r="BK17" s="35"/>
      <c r="BL17" s="35"/>
      <c r="BM17" s="35"/>
      <c r="BN17" s="35"/>
      <c r="BO17" s="35"/>
      <c r="BP17" s="35"/>
      <c r="BQ17" s="35"/>
      <c r="BR17" s="35"/>
      <c r="BS17" s="35"/>
    </row>
    <row r="18" spans="2:71">
      <c r="B18" s="206" t="s">
        <v>2591</v>
      </c>
      <c r="C18" s="410">
        <v>20112534</v>
      </c>
      <c r="D18" s="410"/>
      <c r="E18" s="414"/>
      <c r="F18" s="414"/>
      <c r="G18" s="410"/>
      <c r="H18" s="412"/>
      <c r="I18" s="413"/>
      <c r="J18" s="413"/>
      <c r="K18" s="413"/>
      <c r="L18" s="413"/>
      <c r="M18" s="413">
        <v>3979005</v>
      </c>
      <c r="N18" s="215"/>
      <c r="O18" s="215"/>
      <c r="P18" s="215"/>
      <c r="Q18" s="213"/>
      <c r="R18" s="217"/>
      <c r="S18" s="217"/>
      <c r="T18" s="217"/>
      <c r="U18" s="217"/>
      <c r="V18" s="217"/>
      <c r="W18" s="217"/>
      <c r="X18" s="217"/>
      <c r="Y18" s="217"/>
      <c r="Z18" s="217"/>
      <c r="AA18" s="213"/>
      <c r="AB18" s="213"/>
      <c r="AC18" s="213"/>
      <c r="AD18" s="35">
        <f t="shared" si="0"/>
        <v>176974026</v>
      </c>
      <c r="AE18" s="35">
        <f t="shared" si="1"/>
        <v>45446545</v>
      </c>
      <c r="AF18" s="35">
        <f t="shared" si="2"/>
        <v>50647511</v>
      </c>
      <c r="AG18" s="35">
        <f t="shared" si="3"/>
        <v>15966790</v>
      </c>
      <c r="AH18">
        <f t="shared" si="4"/>
        <v>0.28618612654492021</v>
      </c>
      <c r="AY18" s="219"/>
      <c r="AZ18" s="219"/>
      <c r="BA18">
        <f t="shared" si="5"/>
        <v>0.35133121780764631</v>
      </c>
      <c r="BB18" s="221"/>
      <c r="BC18" s="221"/>
      <c r="BF18" s="35"/>
      <c r="BG18" s="35"/>
      <c r="BH18" s="35"/>
      <c r="BI18" s="35"/>
      <c r="BJ18" s="35"/>
      <c r="BK18" s="35"/>
      <c r="BL18" s="35"/>
      <c r="BM18" s="35"/>
      <c r="BN18" s="35"/>
      <c r="BO18" s="35"/>
      <c r="BP18" s="35"/>
      <c r="BQ18" s="35"/>
      <c r="BR18" s="35"/>
      <c r="BS18" s="35"/>
    </row>
    <row r="19" spans="2:71">
      <c r="B19" s="206" t="s">
        <v>2592</v>
      </c>
      <c r="C19" s="410">
        <v>13841181</v>
      </c>
      <c r="D19" s="410"/>
      <c r="E19" s="414"/>
      <c r="F19" s="414"/>
      <c r="G19" s="410"/>
      <c r="H19" s="412"/>
      <c r="I19" s="413"/>
      <c r="J19" s="413"/>
      <c r="K19" s="413"/>
      <c r="L19" s="413"/>
      <c r="M19" s="413">
        <v>3080323</v>
      </c>
      <c r="N19" s="215"/>
      <c r="O19" s="215"/>
      <c r="P19" s="215"/>
      <c r="Q19" s="213"/>
      <c r="R19" s="217"/>
      <c r="S19" s="217"/>
      <c r="T19" s="217"/>
      <c r="U19" s="217"/>
      <c r="V19" s="217"/>
      <c r="W19" s="217"/>
      <c r="X19" s="217"/>
      <c r="Y19" s="217"/>
      <c r="Z19" s="217"/>
      <c r="AA19" s="213"/>
      <c r="AB19" s="213"/>
      <c r="AC19" s="213"/>
      <c r="AD19" s="35">
        <f t="shared" si="0"/>
        <v>178924494</v>
      </c>
      <c r="AE19" s="35">
        <f t="shared" si="1"/>
        <v>46967948</v>
      </c>
      <c r="AF19" s="35">
        <f t="shared" si="2"/>
        <v>49616931</v>
      </c>
      <c r="AG19" s="35">
        <f t="shared" si="3"/>
        <v>12026257</v>
      </c>
      <c r="AH19">
        <f t="shared" si="4"/>
        <v>0.27730653244155606</v>
      </c>
      <c r="AY19" s="219"/>
      <c r="AZ19" s="219"/>
      <c r="BA19">
        <f t="shared" si="5"/>
        <v>0.256052425368892</v>
      </c>
      <c r="BB19" s="221"/>
      <c r="BC19" s="221"/>
      <c r="BF19" s="35"/>
      <c r="BG19" s="35"/>
      <c r="BH19" s="35"/>
      <c r="BI19" s="35"/>
      <c r="BJ19" s="35"/>
      <c r="BK19" s="35"/>
      <c r="BL19" s="35"/>
      <c r="BM19" s="35"/>
      <c r="BN19" s="35"/>
      <c r="BO19" s="35"/>
      <c r="BP19" s="35"/>
      <c r="BQ19" s="35"/>
      <c r="BR19" s="35"/>
      <c r="BS19" s="35"/>
    </row>
    <row r="20" spans="2:71">
      <c r="B20" s="206" t="s">
        <v>2593</v>
      </c>
      <c r="C20" s="410">
        <v>19132165</v>
      </c>
      <c r="D20" s="410"/>
      <c r="E20" s="414"/>
      <c r="F20" s="414"/>
      <c r="G20" s="410"/>
      <c r="H20" s="412"/>
      <c r="I20" s="413"/>
      <c r="J20" s="413"/>
      <c r="K20" s="413"/>
      <c r="L20" s="413"/>
      <c r="M20" s="413">
        <v>4618008</v>
      </c>
      <c r="N20" s="215"/>
      <c r="O20" s="215"/>
      <c r="P20" s="215"/>
      <c r="Q20" s="213"/>
      <c r="R20" s="217"/>
      <c r="S20" s="217"/>
      <c r="T20" s="217"/>
      <c r="U20" s="217"/>
      <c r="V20" s="217"/>
      <c r="W20" s="217"/>
      <c r="X20" s="217"/>
      <c r="Y20" s="217"/>
      <c r="Z20" s="217"/>
      <c r="AA20" s="213"/>
      <c r="AB20" s="213"/>
      <c r="AC20" s="213"/>
      <c r="AD20" s="35">
        <f t="shared" si="0"/>
        <v>180327019</v>
      </c>
      <c r="AE20" s="35">
        <f t="shared" si="1"/>
        <v>53085880</v>
      </c>
      <c r="AF20" s="35">
        <f t="shared" si="2"/>
        <v>49565165</v>
      </c>
      <c r="AG20" s="35">
        <f t="shared" si="3"/>
        <v>11677336</v>
      </c>
      <c r="AH20">
        <f t="shared" si="4"/>
        <v>0.27486266492321931</v>
      </c>
      <c r="AY20" s="219"/>
      <c r="AZ20" s="219"/>
      <c r="BA20">
        <f t="shared" si="5"/>
        <v>0.2199706588644664</v>
      </c>
      <c r="BB20" s="221"/>
      <c r="BC20" s="221"/>
      <c r="BF20" s="35"/>
      <c r="BG20" s="35"/>
      <c r="BH20" s="35"/>
      <c r="BI20" s="35"/>
      <c r="BJ20" s="35"/>
      <c r="BK20" s="35"/>
      <c r="BL20" s="35"/>
      <c r="BM20" s="35"/>
      <c r="BN20" s="35"/>
      <c r="BO20" s="35"/>
      <c r="BP20" s="35"/>
      <c r="BQ20" s="35"/>
      <c r="BR20" s="35"/>
      <c r="BS20" s="35"/>
    </row>
    <row r="21" spans="2:71">
      <c r="B21" s="206" t="s">
        <v>2594</v>
      </c>
      <c r="C21" s="410">
        <v>14409202</v>
      </c>
      <c r="D21" s="410"/>
      <c r="E21" s="414"/>
      <c r="F21" s="414"/>
      <c r="G21" s="410"/>
      <c r="H21" s="412"/>
      <c r="I21" s="413"/>
      <c r="J21" s="413"/>
      <c r="K21" s="413"/>
      <c r="L21" s="413"/>
      <c r="M21" s="413">
        <v>3228345</v>
      </c>
      <c r="N21" s="215"/>
      <c r="O21" s="215"/>
      <c r="P21" s="215"/>
      <c r="Q21" s="213"/>
      <c r="R21" s="217"/>
      <c r="S21" s="217"/>
      <c r="T21" s="217"/>
      <c r="U21" s="217"/>
      <c r="V21" s="217"/>
      <c r="W21" s="217"/>
      <c r="X21" s="217"/>
      <c r="Y21" s="217"/>
      <c r="Z21" s="217"/>
      <c r="AA21" s="213"/>
      <c r="AB21" s="213"/>
      <c r="AC21" s="213"/>
      <c r="AD21" s="35">
        <f t="shared" si="0"/>
        <v>180008232</v>
      </c>
      <c r="AE21" s="35">
        <f t="shared" si="1"/>
        <v>47382548</v>
      </c>
      <c r="AF21" s="35">
        <f t="shared" si="2"/>
        <v>49980559</v>
      </c>
      <c r="AG21" s="35">
        <f t="shared" si="3"/>
        <v>10926676</v>
      </c>
      <c r="AH21">
        <f t="shared" si="4"/>
        <v>0.27765707403870288</v>
      </c>
      <c r="AY21" s="219"/>
      <c r="AZ21" s="219"/>
      <c r="BA21">
        <f t="shared" si="5"/>
        <v>0.23060549635279218</v>
      </c>
      <c r="BB21" s="221"/>
      <c r="BC21" s="221"/>
      <c r="BF21" s="35"/>
      <c r="BG21" s="35"/>
      <c r="BH21" s="35"/>
      <c r="BI21" s="35"/>
      <c r="BJ21" s="35"/>
      <c r="BK21" s="35"/>
      <c r="BL21" s="35"/>
      <c r="BM21" s="35"/>
      <c r="BN21" s="35"/>
      <c r="BO21" s="35"/>
      <c r="BP21" s="35"/>
      <c r="BQ21" s="35"/>
      <c r="BR21" s="35"/>
      <c r="BS21" s="35"/>
    </row>
    <row r="22" spans="2:71">
      <c r="B22" s="206" t="s">
        <v>2595</v>
      </c>
      <c r="C22" s="410">
        <v>12946851</v>
      </c>
      <c r="D22" s="410"/>
      <c r="E22" s="414"/>
      <c r="F22" s="414"/>
      <c r="G22" s="410"/>
      <c r="H22" s="412"/>
      <c r="I22" s="413"/>
      <c r="J22" s="413"/>
      <c r="K22" s="413"/>
      <c r="L22" s="413"/>
      <c r="M22" s="413">
        <v>5767670</v>
      </c>
      <c r="N22" s="215"/>
      <c r="O22" s="215"/>
      <c r="P22" s="215"/>
      <c r="Q22" s="213"/>
      <c r="R22" s="217"/>
      <c r="S22" s="217"/>
      <c r="T22" s="217"/>
      <c r="U22" s="217"/>
      <c r="V22" s="217"/>
      <c r="W22" s="217"/>
      <c r="X22" s="217"/>
      <c r="Y22" s="217"/>
      <c r="Z22" s="217"/>
      <c r="AA22" s="213"/>
      <c r="AB22" s="213"/>
      <c r="AC22" s="213"/>
      <c r="AD22" s="35">
        <f t="shared" si="0"/>
        <v>178192270</v>
      </c>
      <c r="AE22" s="35">
        <f t="shared" si="1"/>
        <v>46488218</v>
      </c>
      <c r="AF22" s="35">
        <f t="shared" si="2"/>
        <v>49986264</v>
      </c>
      <c r="AG22" s="35">
        <f t="shared" si="3"/>
        <v>13614023</v>
      </c>
      <c r="AH22">
        <f t="shared" si="4"/>
        <v>0.28051870039031435</v>
      </c>
      <c r="AY22" s="219"/>
      <c r="AZ22" s="219"/>
      <c r="BA22">
        <f t="shared" si="5"/>
        <v>0.29284888915294621</v>
      </c>
      <c r="BB22" s="221"/>
      <c r="BC22" s="221"/>
      <c r="BF22" s="35"/>
      <c r="BG22" s="35"/>
      <c r="BH22" s="35"/>
      <c r="BI22" s="35"/>
      <c r="BJ22" s="35"/>
      <c r="BK22" s="35"/>
      <c r="BL22" s="35"/>
      <c r="BM22" s="35"/>
      <c r="BN22" s="35"/>
      <c r="BO22" s="35"/>
      <c r="BP22" s="35"/>
      <c r="BQ22" s="35"/>
      <c r="BR22" s="35"/>
      <c r="BS22" s="35"/>
    </row>
    <row r="23" spans="2:71">
      <c r="B23" s="206" t="s">
        <v>2596</v>
      </c>
      <c r="C23" s="410">
        <v>19165357</v>
      </c>
      <c r="D23" s="410"/>
      <c r="E23" s="414"/>
      <c r="F23" s="414"/>
      <c r="G23" s="410"/>
      <c r="H23" s="412"/>
      <c r="I23" s="413"/>
      <c r="J23" s="413"/>
      <c r="K23" s="413"/>
      <c r="L23" s="413"/>
      <c r="M23" s="413">
        <v>4317827</v>
      </c>
      <c r="N23" s="215"/>
      <c r="O23" s="215"/>
      <c r="P23" s="215"/>
      <c r="Q23" s="213"/>
      <c r="R23" s="217"/>
      <c r="S23" s="217"/>
      <c r="T23" s="217"/>
      <c r="U23" s="217"/>
      <c r="V23" s="217"/>
      <c r="W23" s="217"/>
      <c r="X23" s="217"/>
      <c r="Y23" s="217"/>
      <c r="Z23" s="217"/>
      <c r="AA23" s="213"/>
      <c r="AB23" s="213"/>
      <c r="AC23" s="213"/>
      <c r="AD23" s="35">
        <f t="shared" si="0"/>
        <v>180968284</v>
      </c>
      <c r="AE23" s="35">
        <f t="shared" si="1"/>
        <v>46521410</v>
      </c>
      <c r="AF23" s="35">
        <f t="shared" si="2"/>
        <v>48805773</v>
      </c>
      <c r="AG23" s="35">
        <f t="shared" si="3"/>
        <v>13313842</v>
      </c>
      <c r="AH23">
        <f t="shared" si="4"/>
        <v>0.26969241195877175</v>
      </c>
      <c r="AY23" s="219"/>
      <c r="AZ23" s="219"/>
      <c r="BA23">
        <f t="shared" si="5"/>
        <v>0.28618741349413096</v>
      </c>
      <c r="BB23" s="221"/>
      <c r="BC23" s="221"/>
      <c r="BF23" s="35"/>
      <c r="BG23" s="35"/>
      <c r="BH23" s="35"/>
      <c r="BI23" s="35"/>
      <c r="BJ23" s="35"/>
      <c r="BK23" s="35"/>
      <c r="BL23" s="35"/>
      <c r="BM23" s="35"/>
      <c r="BN23" s="35"/>
      <c r="BO23" s="35"/>
      <c r="BP23" s="35"/>
      <c r="BQ23" s="35"/>
      <c r="BR23" s="35"/>
      <c r="BS23" s="35"/>
    </row>
    <row r="24" spans="2:71">
      <c r="B24" s="206" t="s">
        <v>2597</v>
      </c>
      <c r="C24" s="410">
        <v>13993408</v>
      </c>
      <c r="D24" s="410"/>
      <c r="E24" s="414"/>
      <c r="F24" s="414"/>
      <c r="G24" s="410"/>
      <c r="H24" s="412"/>
      <c r="I24" s="413"/>
      <c r="J24" s="413"/>
      <c r="K24" s="413"/>
      <c r="L24" s="413"/>
      <c r="M24" s="413">
        <v>5792657</v>
      </c>
      <c r="N24" s="215"/>
      <c r="O24" s="215"/>
      <c r="P24" s="215"/>
      <c r="Q24" s="213"/>
      <c r="R24" s="217"/>
      <c r="S24" s="217"/>
      <c r="T24" s="217"/>
      <c r="U24" s="217"/>
      <c r="V24" s="217"/>
      <c r="W24" s="217"/>
      <c r="X24" s="217"/>
      <c r="Y24" s="217"/>
      <c r="Z24" s="217"/>
      <c r="AA24" s="213"/>
      <c r="AB24" s="213"/>
      <c r="AC24" s="213"/>
      <c r="AD24" s="35">
        <f t="shared" si="0"/>
        <v>182857683</v>
      </c>
      <c r="AE24" s="35">
        <f t="shared" si="1"/>
        <v>46105616</v>
      </c>
      <c r="AF24" s="35">
        <f t="shared" si="2"/>
        <v>51107329</v>
      </c>
      <c r="AG24" s="35">
        <f t="shared" si="3"/>
        <v>15878154</v>
      </c>
      <c r="AH24">
        <f t="shared" si="4"/>
        <v>0.27949237987446224</v>
      </c>
      <c r="AY24" s="219"/>
      <c r="AZ24" s="219"/>
      <c r="BA24">
        <f t="shared" si="5"/>
        <v>0.34438654935225244</v>
      </c>
      <c r="BB24" s="221"/>
      <c r="BC24" s="221"/>
      <c r="BF24" s="35"/>
      <c r="BG24" s="35"/>
      <c r="BH24" s="35"/>
      <c r="BI24" s="35"/>
      <c r="BJ24" s="35"/>
      <c r="BK24" s="35"/>
      <c r="BL24" s="35"/>
      <c r="BM24" s="35"/>
      <c r="BN24" s="35"/>
      <c r="BO24" s="35"/>
      <c r="BP24" s="35"/>
      <c r="BQ24" s="35"/>
      <c r="BR24" s="35"/>
      <c r="BS24" s="35"/>
    </row>
    <row r="25" spans="2:71">
      <c r="B25" s="206" t="s">
        <v>2598</v>
      </c>
      <c r="C25" s="410">
        <v>13718330</v>
      </c>
      <c r="D25" s="410"/>
      <c r="E25" s="414"/>
      <c r="F25" s="414"/>
      <c r="G25" s="410"/>
      <c r="H25" s="412"/>
      <c r="I25" s="413"/>
      <c r="J25" s="413"/>
      <c r="K25" s="413"/>
      <c r="L25" s="413"/>
      <c r="M25" s="413">
        <v>1914409</v>
      </c>
      <c r="N25" s="215"/>
      <c r="O25" s="215"/>
      <c r="P25" s="215"/>
      <c r="Q25" s="213"/>
      <c r="R25" s="217"/>
      <c r="S25" s="217"/>
      <c r="T25" s="217"/>
      <c r="U25" s="217"/>
      <c r="V25" s="217"/>
      <c r="W25" s="217"/>
      <c r="X25" s="217"/>
      <c r="Y25" s="217"/>
      <c r="Z25" s="217"/>
      <c r="AA25" s="213"/>
      <c r="AB25" s="213"/>
      <c r="AC25" s="213"/>
      <c r="AD25" s="35">
        <f t="shared" si="0"/>
        <v>184641156</v>
      </c>
      <c r="AE25" s="35">
        <f t="shared" si="1"/>
        <v>46877095</v>
      </c>
      <c r="AF25" s="35">
        <f t="shared" si="2"/>
        <v>49848219</v>
      </c>
      <c r="AG25" s="35">
        <f t="shared" si="3"/>
        <v>12024893</v>
      </c>
      <c r="AH25">
        <f t="shared" si="4"/>
        <v>0.26997349929936532</v>
      </c>
      <c r="AY25" s="219"/>
      <c r="AZ25" s="219"/>
      <c r="BA25">
        <f t="shared" si="5"/>
        <v>0.2565195859513052</v>
      </c>
      <c r="BB25" s="221"/>
      <c r="BC25" s="221"/>
      <c r="BF25" s="35"/>
      <c r="BG25" s="35"/>
      <c r="BH25" s="35"/>
      <c r="BI25" s="35"/>
      <c r="BJ25" s="35"/>
      <c r="BK25" s="35"/>
      <c r="BL25" s="35"/>
      <c r="BM25" s="35"/>
      <c r="BN25" s="35"/>
      <c r="BO25" s="35"/>
      <c r="BP25" s="35"/>
      <c r="BQ25" s="35"/>
      <c r="BR25" s="35"/>
      <c r="BS25" s="35"/>
    </row>
    <row r="26" spans="2:71">
      <c r="B26" s="206" t="s">
        <v>2599</v>
      </c>
      <c r="C26" s="410">
        <v>18336112</v>
      </c>
      <c r="D26" s="410"/>
      <c r="E26" s="414"/>
      <c r="F26" s="414"/>
      <c r="G26" s="410"/>
      <c r="H26" s="412"/>
      <c r="I26" s="413"/>
      <c r="J26" s="413"/>
      <c r="K26" s="413"/>
      <c r="L26" s="413"/>
      <c r="M26" s="413">
        <v>2276495</v>
      </c>
      <c r="N26" s="215"/>
      <c r="O26" s="215"/>
      <c r="P26" s="215"/>
      <c r="Q26" s="213"/>
      <c r="R26" s="217"/>
      <c r="S26" s="217"/>
      <c r="T26" s="217"/>
      <c r="U26" s="217"/>
      <c r="V26" s="217"/>
      <c r="W26" s="217"/>
      <c r="X26" s="217"/>
      <c r="Y26" s="217"/>
      <c r="Z26" s="217"/>
      <c r="AA26" s="213"/>
      <c r="AB26" s="213"/>
      <c r="AC26" s="213"/>
      <c r="AD26" s="35">
        <f t="shared" si="0"/>
        <v>186113386</v>
      </c>
      <c r="AE26" s="35">
        <f t="shared" si="1"/>
        <v>46047850</v>
      </c>
      <c r="AF26" s="35">
        <f t="shared" si="2"/>
        <v>48857478</v>
      </c>
      <c r="AG26" s="35">
        <f t="shared" si="3"/>
        <v>9983561</v>
      </c>
      <c r="AH26">
        <f t="shared" si="4"/>
        <v>0.26251458344860806</v>
      </c>
      <c r="AY26" s="219"/>
      <c r="AZ26" s="219"/>
      <c r="BA26">
        <f t="shared" si="5"/>
        <v>0.21680840690716288</v>
      </c>
      <c r="BB26" s="221"/>
      <c r="BC26" s="221"/>
      <c r="BF26" s="35"/>
      <c r="BG26" s="35"/>
      <c r="BH26" s="35"/>
      <c r="BI26" s="35"/>
      <c r="BJ26" s="35"/>
      <c r="BK26" s="35"/>
      <c r="BL26" s="35"/>
      <c r="BM26" s="35"/>
      <c r="BN26" s="35"/>
      <c r="BO26" s="35"/>
      <c r="BP26" s="35"/>
      <c r="BQ26" s="35"/>
      <c r="BR26" s="35"/>
      <c r="BS26" s="35"/>
    </row>
    <row r="27" spans="2:71">
      <c r="B27" s="206" t="s">
        <v>2600</v>
      </c>
      <c r="C27" s="410">
        <v>14726094</v>
      </c>
      <c r="D27" s="410"/>
      <c r="E27" s="414"/>
      <c r="F27" s="414"/>
      <c r="G27" s="410"/>
      <c r="H27" s="412"/>
      <c r="I27" s="413"/>
      <c r="J27" s="413"/>
      <c r="K27" s="413"/>
      <c r="L27" s="413"/>
      <c r="M27" s="413">
        <v>1790359</v>
      </c>
      <c r="N27" s="215"/>
      <c r="O27" s="215"/>
      <c r="P27" s="215"/>
      <c r="Q27" s="213"/>
      <c r="R27" s="217"/>
      <c r="S27" s="217"/>
      <c r="T27" s="217"/>
      <c r="U27" s="217"/>
      <c r="V27" s="217"/>
      <c r="W27" s="217"/>
      <c r="X27" s="217"/>
      <c r="Y27" s="217"/>
      <c r="Z27" s="217"/>
      <c r="AA27" s="213"/>
      <c r="AB27" s="213"/>
      <c r="AC27" s="213"/>
      <c r="AD27" s="35">
        <f t="shared" si="0"/>
        <v>185715245</v>
      </c>
      <c r="AE27" s="35">
        <f t="shared" si="1"/>
        <v>46780536</v>
      </c>
      <c r="AF27" s="35">
        <f t="shared" si="2"/>
        <v>48752883</v>
      </c>
      <c r="AG27" s="35">
        <f t="shared" si="3"/>
        <v>5981263</v>
      </c>
      <c r="AH27">
        <f t="shared" si="4"/>
        <v>0.26251416785950987</v>
      </c>
      <c r="AY27" s="219"/>
      <c r="AZ27" s="219"/>
      <c r="BA27">
        <f t="shared" si="5"/>
        <v>0.12785794074698076</v>
      </c>
      <c r="BB27" s="221"/>
      <c r="BC27" s="221"/>
      <c r="BF27" s="35"/>
      <c r="BG27" s="35"/>
      <c r="BH27" s="35"/>
      <c r="BI27" s="35"/>
      <c r="BJ27" s="35"/>
      <c r="BK27" s="35"/>
      <c r="BL27" s="35"/>
      <c r="BM27" s="35"/>
      <c r="BN27" s="35"/>
      <c r="BO27" s="35"/>
      <c r="BP27" s="35"/>
      <c r="BQ27" s="35"/>
      <c r="BR27" s="35"/>
      <c r="BS27" s="35"/>
    </row>
    <row r="28" spans="2:71">
      <c r="B28" s="206" t="s">
        <v>2601</v>
      </c>
      <c r="C28" s="410">
        <v>15731240</v>
      </c>
      <c r="D28" s="410"/>
      <c r="E28" s="414"/>
      <c r="F28" s="414"/>
      <c r="G28" s="410"/>
      <c r="H28" s="412"/>
      <c r="I28" s="413"/>
      <c r="J28" s="413"/>
      <c r="K28" s="413"/>
      <c r="L28" s="413"/>
      <c r="M28" s="413">
        <v>4283142</v>
      </c>
      <c r="N28" s="215"/>
      <c r="O28" s="215"/>
      <c r="P28" s="215"/>
      <c r="Q28" s="213"/>
      <c r="R28" s="217"/>
      <c r="S28" s="217"/>
      <c r="T28" s="217"/>
      <c r="U28" s="217"/>
      <c r="V28" s="217"/>
      <c r="W28" s="217"/>
      <c r="X28" s="217"/>
      <c r="Y28" s="217"/>
      <c r="Z28" s="217"/>
      <c r="AA28" s="213"/>
      <c r="AB28" s="213"/>
      <c r="AC28" s="213"/>
      <c r="AD28" s="35">
        <f t="shared" si="0"/>
        <v>189126707</v>
      </c>
      <c r="AE28" s="35">
        <f t="shared" si="1"/>
        <v>48793446</v>
      </c>
      <c r="AF28" s="35">
        <f t="shared" si="2"/>
        <v>46015169</v>
      </c>
      <c r="AG28" s="35">
        <f t="shared" si="3"/>
        <v>8349996</v>
      </c>
      <c r="AH28">
        <f t="shared" si="4"/>
        <v>0.24330339025043143</v>
      </c>
      <c r="AY28" s="219"/>
      <c r="AZ28" s="219"/>
      <c r="BA28">
        <f t="shared" si="5"/>
        <v>0.17112945865721393</v>
      </c>
      <c r="BB28" s="221"/>
      <c r="BC28" s="221"/>
      <c r="BF28" s="35"/>
      <c r="BG28" s="35"/>
      <c r="BH28" s="35"/>
      <c r="BI28" s="35"/>
      <c r="BJ28" s="35"/>
      <c r="BK28" s="35"/>
      <c r="BL28" s="35"/>
      <c r="BM28" s="35"/>
      <c r="BN28" s="35"/>
      <c r="BO28" s="35"/>
      <c r="BP28" s="35"/>
      <c r="BQ28" s="35"/>
      <c r="BR28" s="35"/>
      <c r="BS28" s="35"/>
    </row>
    <row r="29" spans="2:71">
      <c r="B29" s="206" t="s">
        <v>2602</v>
      </c>
      <c r="C29" s="410">
        <v>16748393</v>
      </c>
      <c r="D29" s="410"/>
      <c r="E29" s="414"/>
      <c r="F29" s="414"/>
      <c r="G29" s="410"/>
      <c r="H29" s="412"/>
      <c r="I29" s="413"/>
      <c r="J29" s="413"/>
      <c r="K29" s="413"/>
      <c r="L29" s="413"/>
      <c r="M29" s="413">
        <v>4714363</v>
      </c>
      <c r="N29" s="215"/>
      <c r="O29" s="215"/>
      <c r="P29" s="215"/>
      <c r="Q29" s="213"/>
      <c r="R29" s="217"/>
      <c r="S29" s="217"/>
      <c r="T29" s="217"/>
      <c r="U29" s="217"/>
      <c r="V29" s="217"/>
      <c r="W29" s="217"/>
      <c r="X29" s="217"/>
      <c r="Y29" s="217"/>
      <c r="Z29" s="217"/>
      <c r="AA29" s="213"/>
      <c r="AB29" s="213"/>
      <c r="AC29" s="213"/>
      <c r="AD29" s="35">
        <f t="shared" si="0"/>
        <v>192860867</v>
      </c>
      <c r="AE29" s="35">
        <f t="shared" si="1"/>
        <v>47205727</v>
      </c>
      <c r="AF29" s="35">
        <f t="shared" si="2"/>
        <v>45762603</v>
      </c>
      <c r="AG29" s="35">
        <f t="shared" si="3"/>
        <v>10787864</v>
      </c>
      <c r="AH29">
        <f t="shared" si="4"/>
        <v>0.23728298908870921</v>
      </c>
      <c r="AY29" s="219"/>
      <c r="AZ29" s="219"/>
      <c r="BA29">
        <f t="shared" si="5"/>
        <v>0.22852871220477125</v>
      </c>
      <c r="BB29" s="221"/>
      <c r="BC29" s="221"/>
      <c r="BF29" s="35"/>
      <c r="BG29" s="35"/>
      <c r="BH29" s="35"/>
      <c r="BI29" s="35"/>
      <c r="BJ29" s="35"/>
      <c r="BK29" s="35"/>
      <c r="BL29" s="35"/>
      <c r="BM29" s="35"/>
      <c r="BN29" s="35"/>
      <c r="BO29" s="35"/>
      <c r="BP29" s="35"/>
      <c r="BQ29" s="35"/>
      <c r="BR29" s="35"/>
      <c r="BS29" s="35"/>
    </row>
    <row r="30" spans="2:71">
      <c r="B30" s="206" t="s">
        <v>2603</v>
      </c>
      <c r="C30" s="410">
        <v>13075572</v>
      </c>
      <c r="D30" s="410"/>
      <c r="E30" s="414"/>
      <c r="F30" s="414"/>
      <c r="G30" s="410"/>
      <c r="H30" s="412"/>
      <c r="I30" s="413"/>
      <c r="J30" s="413"/>
      <c r="K30" s="413"/>
      <c r="L30" s="413"/>
      <c r="M30" s="413">
        <v>4753332</v>
      </c>
      <c r="N30" s="215"/>
      <c r="O30" s="215"/>
      <c r="P30" s="215"/>
      <c r="Q30" s="213"/>
      <c r="R30" s="217"/>
      <c r="S30" s="217"/>
      <c r="T30" s="217"/>
      <c r="U30" s="217"/>
      <c r="V30" s="217"/>
      <c r="W30" s="217"/>
      <c r="X30" s="217"/>
      <c r="Y30" s="217"/>
      <c r="Z30" s="217"/>
      <c r="AA30" s="213"/>
      <c r="AB30" s="213"/>
      <c r="AC30" s="213"/>
      <c r="AD30" s="35">
        <f t="shared" si="0"/>
        <v>185823905</v>
      </c>
      <c r="AE30" s="35">
        <f t="shared" si="1"/>
        <v>45555205</v>
      </c>
      <c r="AF30" s="35">
        <f t="shared" si="2"/>
        <v>46536930</v>
      </c>
      <c r="AG30" s="35">
        <f t="shared" si="3"/>
        <v>13750837</v>
      </c>
      <c r="AH30">
        <f t="shared" si="4"/>
        <v>0.25043564766330789</v>
      </c>
      <c r="AY30" s="219"/>
      <c r="AZ30" s="219"/>
      <c r="BA30">
        <f t="shared" si="5"/>
        <v>0.30184996423570037</v>
      </c>
      <c r="BB30" s="221"/>
      <c r="BC30" s="221"/>
      <c r="BF30" s="35"/>
      <c r="BG30" s="35"/>
      <c r="BH30" s="35"/>
      <c r="BI30" s="35"/>
      <c r="BJ30" s="35"/>
      <c r="BK30" s="35"/>
      <c r="BL30" s="35"/>
      <c r="BM30" s="35"/>
      <c r="BN30" s="35"/>
      <c r="BO30" s="35"/>
      <c r="BP30" s="35"/>
      <c r="BQ30" s="35"/>
      <c r="BR30" s="35"/>
      <c r="BS30" s="35"/>
    </row>
    <row r="31" spans="2:71">
      <c r="B31" s="206" t="s">
        <v>2604</v>
      </c>
      <c r="C31" s="410">
        <v>17705954</v>
      </c>
      <c r="D31" s="410"/>
      <c r="E31" s="414"/>
      <c r="F31" s="414"/>
      <c r="G31" s="410"/>
      <c r="H31" s="412"/>
      <c r="I31" s="413"/>
      <c r="J31" s="413"/>
      <c r="K31" s="413"/>
      <c r="L31" s="413"/>
      <c r="M31" s="413">
        <v>4165620</v>
      </c>
      <c r="N31" s="215"/>
      <c r="O31" s="215"/>
      <c r="P31" s="215"/>
      <c r="Q31" s="213"/>
      <c r="R31" s="217"/>
      <c r="S31" s="217"/>
      <c r="T31" s="217"/>
      <c r="U31" s="217"/>
      <c r="V31" s="217"/>
      <c r="W31" s="217"/>
      <c r="X31" s="217"/>
      <c r="Y31" s="217"/>
      <c r="Z31" s="217"/>
      <c r="AA31" s="213"/>
      <c r="AB31" s="213"/>
      <c r="AC31" s="213"/>
      <c r="AD31" s="35">
        <f t="shared" si="0"/>
        <v>189688678</v>
      </c>
      <c r="AE31" s="35">
        <f t="shared" si="1"/>
        <v>47529919</v>
      </c>
      <c r="AF31" s="35">
        <f t="shared" si="2"/>
        <v>47622227</v>
      </c>
      <c r="AG31" s="35">
        <f t="shared" si="3"/>
        <v>13633315</v>
      </c>
      <c r="AH31">
        <f t="shared" si="4"/>
        <v>0.25105466231358309</v>
      </c>
      <c r="AY31" s="219"/>
      <c r="AZ31" s="219"/>
      <c r="BA31">
        <f t="shared" si="5"/>
        <v>0.28683648713981608</v>
      </c>
      <c r="BB31" s="221"/>
      <c r="BC31" s="221"/>
      <c r="BF31" s="35"/>
      <c r="BG31" s="35"/>
      <c r="BH31" s="35"/>
      <c r="BI31" s="35"/>
      <c r="BJ31" s="35"/>
      <c r="BK31" s="35"/>
      <c r="BL31" s="35"/>
      <c r="BM31" s="35"/>
      <c r="BN31" s="35"/>
      <c r="BO31" s="35"/>
      <c r="BP31" s="35"/>
      <c r="BQ31" s="35"/>
      <c r="BR31" s="35"/>
      <c r="BS31" s="35"/>
    </row>
    <row r="32" spans="2:71">
      <c r="B32" s="206" t="s">
        <v>2605</v>
      </c>
      <c r="C32" s="410">
        <v>18853227</v>
      </c>
      <c r="D32" s="410"/>
      <c r="E32" s="414"/>
      <c r="F32" s="414"/>
      <c r="G32" s="410"/>
      <c r="H32" s="412"/>
      <c r="I32" s="413"/>
      <c r="J32" s="413"/>
      <c r="K32" s="413"/>
      <c r="L32" s="413"/>
      <c r="M32" s="413">
        <v>1681398</v>
      </c>
      <c r="N32" s="215"/>
      <c r="O32" s="215"/>
      <c r="P32" s="215"/>
      <c r="Q32" s="213"/>
      <c r="R32" s="217"/>
      <c r="S32" s="217"/>
      <c r="T32" s="217"/>
      <c r="U32" s="217"/>
      <c r="V32" s="217"/>
      <c r="W32" s="217"/>
      <c r="X32" s="217"/>
      <c r="Y32" s="217"/>
      <c r="Z32" s="217"/>
      <c r="AA32" s="213"/>
      <c r="AB32" s="213"/>
      <c r="AC32" s="213"/>
      <c r="AD32" s="35">
        <f t="shared" si="0"/>
        <v>189409740</v>
      </c>
      <c r="AE32" s="35">
        <f t="shared" si="1"/>
        <v>49634753</v>
      </c>
      <c r="AF32" s="35">
        <f t="shared" si="2"/>
        <v>44685617</v>
      </c>
      <c r="AG32" s="35">
        <f t="shared" si="3"/>
        <v>10600350</v>
      </c>
      <c r="AH32">
        <f t="shared" si="4"/>
        <v>0.23592037558364209</v>
      </c>
      <c r="AY32" s="219"/>
      <c r="AZ32" s="219"/>
      <c r="BA32">
        <f t="shared" si="5"/>
        <v>0.21356709481358757</v>
      </c>
      <c r="BB32" s="221"/>
      <c r="BC32" s="221"/>
      <c r="BF32" s="35"/>
      <c r="BG32" s="35"/>
      <c r="BH32" s="35"/>
      <c r="BI32" s="35"/>
      <c r="BJ32" s="35"/>
      <c r="BK32" s="35"/>
      <c r="BL32" s="35"/>
      <c r="BM32" s="35"/>
      <c r="BN32" s="35"/>
      <c r="BO32" s="35"/>
      <c r="BP32" s="35"/>
      <c r="BQ32" s="35"/>
      <c r="BR32" s="35"/>
      <c r="BS32" s="35"/>
    </row>
    <row r="33" spans="2:71">
      <c r="B33" s="206" t="s">
        <v>2606</v>
      </c>
      <c r="C33" s="410">
        <v>18157277</v>
      </c>
      <c r="D33" s="410"/>
      <c r="E33" s="414"/>
      <c r="F33" s="414"/>
      <c r="G33" s="410"/>
      <c r="H33" s="412"/>
      <c r="I33" s="413"/>
      <c r="J33" s="413"/>
      <c r="K33" s="413"/>
      <c r="L33" s="413"/>
      <c r="M33" s="413">
        <v>1141950</v>
      </c>
      <c r="N33" s="215"/>
      <c r="O33" s="215"/>
      <c r="P33" s="215"/>
      <c r="Q33" s="213"/>
      <c r="R33" s="217"/>
      <c r="S33" s="217"/>
      <c r="T33" s="217"/>
      <c r="U33" s="217"/>
      <c r="V33" s="217"/>
      <c r="W33" s="217"/>
      <c r="X33" s="217"/>
      <c r="Y33" s="217"/>
      <c r="Z33" s="217"/>
      <c r="AA33" s="213"/>
      <c r="AB33" s="213"/>
      <c r="AC33" s="213"/>
      <c r="AD33" s="35">
        <f t="shared" si="0"/>
        <v>193157815</v>
      </c>
      <c r="AE33" s="35">
        <f t="shared" si="1"/>
        <v>54716458</v>
      </c>
      <c r="AF33" s="35">
        <f t="shared" si="2"/>
        <v>42599222</v>
      </c>
      <c r="AG33" s="35">
        <f t="shared" si="3"/>
        <v>6988968</v>
      </c>
      <c r="AH33">
        <f t="shared" si="4"/>
        <v>0.22054102237592613</v>
      </c>
      <c r="AY33" s="219"/>
      <c r="AZ33" s="219"/>
      <c r="BA33">
        <f t="shared" si="5"/>
        <v>0.12773063636538753</v>
      </c>
      <c r="BB33" s="221"/>
      <c r="BC33" s="221"/>
      <c r="BF33" s="35"/>
      <c r="BG33" s="35"/>
      <c r="BH33" s="35"/>
      <c r="BI33" s="35"/>
      <c r="BJ33" s="35"/>
      <c r="BK33" s="35"/>
      <c r="BL33" s="35"/>
      <c r="BM33" s="35"/>
      <c r="BN33" s="35"/>
      <c r="BO33" s="35"/>
      <c r="BP33" s="35"/>
      <c r="BQ33" s="35"/>
      <c r="BR33" s="35"/>
      <c r="BS33" s="35"/>
    </row>
    <row r="34" spans="2:71">
      <c r="B34" s="206" t="s">
        <v>2607</v>
      </c>
      <c r="C34" s="410">
        <v>17647851</v>
      </c>
      <c r="D34" s="410"/>
      <c r="E34" s="414"/>
      <c r="F34" s="414"/>
      <c r="G34" s="410"/>
      <c r="H34" s="412"/>
      <c r="I34" s="413"/>
      <c r="J34" s="413"/>
      <c r="K34" s="413"/>
      <c r="L34" s="413"/>
      <c r="M34" s="413">
        <v>7435851</v>
      </c>
      <c r="N34" s="215"/>
      <c r="O34" s="215"/>
      <c r="P34" s="215"/>
      <c r="Q34" s="213"/>
      <c r="R34" s="217"/>
      <c r="S34" s="217"/>
      <c r="T34" s="217"/>
      <c r="U34" s="217"/>
      <c r="V34" s="217"/>
      <c r="W34" s="217"/>
      <c r="X34" s="217"/>
      <c r="Y34" s="217"/>
      <c r="Z34" s="217"/>
      <c r="AA34" s="213"/>
      <c r="AB34" s="213"/>
      <c r="AC34" s="213"/>
      <c r="AD34" s="35">
        <f t="shared" si="0"/>
        <v>197858815</v>
      </c>
      <c r="AE34" s="35">
        <f t="shared" si="1"/>
        <v>54658355</v>
      </c>
      <c r="AF34" s="35">
        <f t="shared" si="2"/>
        <v>44267403</v>
      </c>
      <c r="AG34" s="35">
        <f t="shared" si="3"/>
        <v>10259199</v>
      </c>
      <c r="AH34">
        <f t="shared" si="4"/>
        <v>0.22373227596657749</v>
      </c>
      <c r="AY34" s="219"/>
      <c r="AZ34" s="219"/>
      <c r="BA34">
        <f t="shared" si="5"/>
        <v>0.18769681231716542</v>
      </c>
      <c r="BB34" s="221"/>
      <c r="BC34" s="221"/>
      <c r="BF34" s="35"/>
      <c r="BG34" s="35"/>
      <c r="BH34" s="35"/>
      <c r="BI34" s="35"/>
      <c r="BJ34" s="35"/>
      <c r="BK34" s="35"/>
      <c r="BL34" s="35"/>
      <c r="BM34" s="35"/>
      <c r="BN34" s="35"/>
      <c r="BO34" s="35"/>
      <c r="BP34" s="35"/>
      <c r="BQ34" s="35"/>
      <c r="BR34" s="35"/>
      <c r="BS34" s="35"/>
    </row>
    <row r="35" spans="2:71">
      <c r="B35" s="206" t="s">
        <v>2608</v>
      </c>
      <c r="C35" s="410">
        <v>26067489</v>
      </c>
      <c r="D35" s="410"/>
      <c r="E35" s="414"/>
      <c r="F35" s="414"/>
      <c r="G35" s="410"/>
      <c r="H35" s="412"/>
      <c r="I35" s="413"/>
      <c r="J35" s="413"/>
      <c r="K35" s="413"/>
      <c r="L35" s="413"/>
      <c r="M35" s="413">
        <v>8140301</v>
      </c>
      <c r="N35" s="215"/>
      <c r="O35" s="215"/>
      <c r="P35" s="215"/>
      <c r="Q35" s="213"/>
      <c r="R35" s="217"/>
      <c r="S35" s="217"/>
      <c r="T35" s="217"/>
      <c r="U35" s="217"/>
      <c r="V35" s="217"/>
      <c r="W35" s="217"/>
      <c r="X35" s="217"/>
      <c r="Y35" s="217"/>
      <c r="Z35" s="217"/>
      <c r="AA35" s="213"/>
      <c r="AB35" s="213"/>
      <c r="AC35" s="213"/>
      <c r="AD35" s="35">
        <f t="shared" si="0"/>
        <v>204760947</v>
      </c>
      <c r="AE35" s="35">
        <f t="shared" si="1"/>
        <v>61872617</v>
      </c>
      <c r="AF35" s="35">
        <f t="shared" si="2"/>
        <v>48089877</v>
      </c>
      <c r="AG35" s="35">
        <f t="shared" si="3"/>
        <v>16718102</v>
      </c>
      <c r="AH35">
        <f t="shared" si="4"/>
        <v>0.23485863737483106</v>
      </c>
      <c r="AY35" s="219"/>
      <c r="AZ35" s="219"/>
      <c r="BA35">
        <f t="shared" si="5"/>
        <v>0.27020195379807516</v>
      </c>
      <c r="BB35" s="221"/>
      <c r="BC35" s="221"/>
      <c r="BF35" s="35"/>
      <c r="BG35" s="35"/>
      <c r="BH35" s="35"/>
      <c r="BI35" s="35"/>
      <c r="BJ35" s="35"/>
      <c r="BK35" s="35"/>
      <c r="BL35" s="35"/>
      <c r="BM35" s="35"/>
      <c r="BN35" s="35"/>
      <c r="BO35" s="35"/>
      <c r="BP35" s="35"/>
      <c r="BQ35" s="35"/>
      <c r="BR35" s="35"/>
      <c r="BS35" s="35"/>
    </row>
    <row r="36" spans="2:71">
      <c r="B36" s="206" t="s">
        <v>2609</v>
      </c>
      <c r="C36" s="410">
        <v>13362407</v>
      </c>
      <c r="D36" s="410"/>
      <c r="E36" s="414"/>
      <c r="F36" s="414"/>
      <c r="G36" s="410"/>
      <c r="H36" s="412"/>
      <c r="I36" s="413"/>
      <c r="J36" s="413"/>
      <c r="K36" s="413"/>
      <c r="L36" s="413"/>
      <c r="M36" s="413">
        <v>5021840</v>
      </c>
      <c r="N36" s="215"/>
      <c r="O36" s="215"/>
      <c r="P36" s="215"/>
      <c r="Q36" s="213"/>
      <c r="R36" s="217"/>
      <c r="S36" s="217"/>
      <c r="T36" s="217"/>
      <c r="U36" s="217"/>
      <c r="V36" s="217"/>
      <c r="W36" s="217"/>
      <c r="X36" s="217"/>
      <c r="Y36" s="217"/>
      <c r="Z36" s="217"/>
      <c r="AA36" s="213"/>
      <c r="AB36" s="213"/>
      <c r="AC36" s="213"/>
      <c r="AD36" s="35">
        <f t="shared" si="0"/>
        <v>204129946</v>
      </c>
      <c r="AE36" s="35">
        <f t="shared" si="1"/>
        <v>57077747</v>
      </c>
      <c r="AF36" s="35">
        <f t="shared" si="2"/>
        <v>47319060</v>
      </c>
      <c r="AG36" s="35">
        <f t="shared" si="3"/>
        <v>20597992</v>
      </c>
      <c r="AH36">
        <f t="shared" si="4"/>
        <v>0.23180851671807134</v>
      </c>
      <c r="AY36" s="219"/>
      <c r="AZ36" s="219"/>
      <c r="BA36">
        <f t="shared" si="5"/>
        <v>0.36087605209785173</v>
      </c>
      <c r="BB36" s="221"/>
      <c r="BC36" s="221"/>
      <c r="BF36" s="35"/>
      <c r="BG36" s="35"/>
      <c r="BH36" s="35"/>
      <c r="BI36" s="35"/>
      <c r="BJ36" s="35"/>
      <c r="BK36" s="35"/>
      <c r="BL36" s="35"/>
      <c r="BM36" s="35"/>
      <c r="BN36" s="35"/>
      <c r="BO36" s="35"/>
      <c r="BP36" s="35"/>
      <c r="BQ36" s="35"/>
      <c r="BR36" s="35"/>
      <c r="BS36" s="35"/>
    </row>
    <row r="37" spans="2:71">
      <c r="B37" s="206" t="s">
        <v>2610</v>
      </c>
      <c r="C37" s="410">
        <v>14753799</v>
      </c>
      <c r="D37" s="410"/>
      <c r="E37" s="414"/>
      <c r="F37" s="414"/>
      <c r="G37" s="410"/>
      <c r="H37" s="412"/>
      <c r="I37" s="413"/>
      <c r="J37" s="413"/>
      <c r="K37" s="413"/>
      <c r="L37" s="413"/>
      <c r="M37" s="413">
        <v>2012848</v>
      </c>
      <c r="N37" s="215"/>
      <c r="O37" s="215"/>
      <c r="P37" s="215"/>
      <c r="Q37" s="213"/>
      <c r="R37" s="217"/>
      <c r="S37" s="217"/>
      <c r="T37" s="217"/>
      <c r="U37" s="217"/>
      <c r="V37" s="217"/>
      <c r="W37" s="217"/>
      <c r="X37" s="217"/>
      <c r="Y37" s="217"/>
      <c r="Z37" s="217"/>
      <c r="AA37" s="213"/>
      <c r="AB37" s="213"/>
      <c r="AC37" s="213"/>
      <c r="AD37" s="35">
        <f t="shared" si="0"/>
        <v>205165415</v>
      </c>
      <c r="AE37" s="35">
        <f t="shared" si="1"/>
        <v>54183695</v>
      </c>
      <c r="AF37" s="35">
        <f t="shared" si="2"/>
        <v>47417499</v>
      </c>
      <c r="AG37" s="35">
        <f t="shared" si="3"/>
        <v>15174989</v>
      </c>
      <c r="AH37">
        <f t="shared" si="4"/>
        <v>0.23111838318363745</v>
      </c>
      <c r="AY37" s="219"/>
      <c r="AZ37" s="219"/>
      <c r="BA37">
        <f t="shared" si="5"/>
        <v>0.28006559906997852</v>
      </c>
      <c r="BB37" s="221"/>
      <c r="BC37" s="221"/>
      <c r="BF37" s="35"/>
      <c r="BG37" s="35"/>
      <c r="BH37" s="35"/>
      <c r="BI37" s="35"/>
      <c r="BJ37" s="35"/>
      <c r="BK37" s="35"/>
      <c r="BL37" s="35"/>
      <c r="BM37" s="35"/>
      <c r="BN37" s="35"/>
      <c r="BO37" s="35"/>
      <c r="BP37" s="35"/>
      <c r="BQ37" s="35"/>
      <c r="BR37" s="35"/>
      <c r="BS37" s="35"/>
    </row>
    <row r="38" spans="2:71">
      <c r="B38" s="206" t="s">
        <v>2611</v>
      </c>
      <c r="C38" s="410">
        <v>17271374</v>
      </c>
      <c r="D38" s="410"/>
      <c r="E38" s="414"/>
      <c r="F38" s="414"/>
      <c r="G38" s="410"/>
      <c r="H38" s="412"/>
      <c r="I38" s="413"/>
      <c r="J38" s="413"/>
      <c r="K38" s="413"/>
      <c r="L38" s="413"/>
      <c r="M38" s="413">
        <v>5440056</v>
      </c>
      <c r="N38" s="215"/>
      <c r="O38" s="215"/>
      <c r="P38" s="215"/>
      <c r="Q38" s="213"/>
      <c r="R38" s="217"/>
      <c r="S38" s="217"/>
      <c r="T38" s="217"/>
      <c r="U38" s="217"/>
      <c r="V38" s="217"/>
      <c r="W38" s="217"/>
      <c r="X38" s="217"/>
      <c r="Y38" s="217"/>
      <c r="Z38" s="217"/>
      <c r="AA38" s="213"/>
      <c r="AB38" s="213"/>
      <c r="AC38" s="213"/>
      <c r="AD38" s="35">
        <f t="shared" si="0"/>
        <v>204100677</v>
      </c>
      <c r="AE38" s="35">
        <f t="shared" si="1"/>
        <v>45387580</v>
      </c>
      <c r="AF38" s="35">
        <f t="shared" si="2"/>
        <v>50581060</v>
      </c>
      <c r="AG38" s="35">
        <f t="shared" si="3"/>
        <v>12474744</v>
      </c>
      <c r="AH38">
        <f t="shared" si="4"/>
        <v>0.24782406772712468</v>
      </c>
      <c r="AY38" s="219"/>
      <c r="AZ38" s="219"/>
      <c r="BA38">
        <f t="shared" si="5"/>
        <v>0.27484928696352612</v>
      </c>
      <c r="BB38" s="221"/>
      <c r="BC38" s="221"/>
      <c r="BF38" s="35"/>
      <c r="BG38" s="35"/>
      <c r="BH38" s="35"/>
      <c r="BI38" s="35"/>
      <c r="BJ38" s="35"/>
      <c r="BK38" s="35"/>
      <c r="BL38" s="35"/>
      <c r="BM38" s="35"/>
      <c r="BN38" s="35"/>
      <c r="BO38" s="35"/>
      <c r="BP38" s="35"/>
      <c r="BQ38" s="35"/>
      <c r="BR38" s="35"/>
      <c r="BS38" s="35"/>
    </row>
    <row r="39" spans="2:71">
      <c r="B39" s="206" t="s">
        <v>2612</v>
      </c>
      <c r="C39" s="410">
        <v>14809098</v>
      </c>
      <c r="D39" s="410"/>
      <c r="E39" s="414"/>
      <c r="F39" s="414"/>
      <c r="G39" s="410"/>
      <c r="H39" s="412"/>
      <c r="I39" s="413"/>
      <c r="J39" s="413"/>
      <c r="K39" s="413"/>
      <c r="L39" s="413"/>
      <c r="M39" s="413">
        <v>1870599</v>
      </c>
      <c r="N39" s="215"/>
      <c r="O39" s="215"/>
      <c r="P39" s="215"/>
      <c r="Q39" s="213"/>
      <c r="R39" s="217"/>
      <c r="S39" s="217"/>
      <c r="T39" s="217"/>
      <c r="U39" s="217"/>
      <c r="V39" s="217"/>
      <c r="W39" s="217"/>
      <c r="X39" s="217"/>
      <c r="Y39" s="217"/>
      <c r="Z39" s="217"/>
      <c r="AA39" s="213"/>
      <c r="AB39" s="213"/>
      <c r="AC39" s="213"/>
      <c r="AD39" s="35">
        <f t="shared" si="0"/>
        <v>204183681</v>
      </c>
      <c r="AE39" s="35">
        <f t="shared" si="1"/>
        <v>46834271</v>
      </c>
      <c r="AF39" s="35">
        <f t="shared" si="2"/>
        <v>50661300</v>
      </c>
      <c r="AG39" s="35">
        <f t="shared" si="3"/>
        <v>9323503</v>
      </c>
      <c r="AH39">
        <f t="shared" si="4"/>
        <v>0.24811630269316184</v>
      </c>
      <c r="AY39" s="219"/>
      <c r="AZ39" s="219"/>
      <c r="BA39">
        <f t="shared" si="5"/>
        <v>0.19907437013378515</v>
      </c>
      <c r="BB39" s="221"/>
      <c r="BC39" s="221"/>
      <c r="BF39" s="35"/>
      <c r="BG39" s="35"/>
      <c r="BH39" s="35"/>
      <c r="BI39" s="35"/>
      <c r="BJ39" s="35"/>
      <c r="BK39" s="35"/>
      <c r="BL39" s="35"/>
      <c r="BM39" s="35"/>
      <c r="BN39" s="35"/>
      <c r="BO39" s="35"/>
      <c r="BP39" s="35"/>
      <c r="BQ39" s="35"/>
      <c r="BR39" s="35"/>
      <c r="BS39" s="35"/>
    </row>
    <row r="40" spans="2:71">
      <c r="B40" s="206" t="s">
        <v>2613</v>
      </c>
      <c r="C40" s="410">
        <v>15757351</v>
      </c>
      <c r="D40" s="410"/>
      <c r="E40" s="414"/>
      <c r="F40" s="414"/>
      <c r="G40" s="410"/>
      <c r="H40" s="412"/>
      <c r="I40" s="413"/>
      <c r="J40" s="413"/>
      <c r="K40" s="413"/>
      <c r="L40" s="413"/>
      <c r="M40" s="413">
        <v>3782912</v>
      </c>
      <c r="N40" s="215"/>
      <c r="O40" s="215"/>
      <c r="P40" s="215"/>
      <c r="Q40" s="213"/>
      <c r="R40" s="217"/>
      <c r="S40" s="217"/>
      <c r="T40" s="217"/>
      <c r="U40" s="217"/>
      <c r="V40" s="217"/>
      <c r="W40" s="217"/>
      <c r="X40" s="217"/>
      <c r="Y40" s="217"/>
      <c r="Z40" s="217"/>
      <c r="AA40" s="213"/>
      <c r="AB40" s="213"/>
      <c r="AC40" s="213"/>
      <c r="AD40" s="35">
        <f t="shared" si="0"/>
        <v>204209792</v>
      </c>
      <c r="AE40" s="35">
        <f t="shared" si="1"/>
        <v>47837823</v>
      </c>
      <c r="AF40" s="35">
        <f t="shared" si="2"/>
        <v>50161070</v>
      </c>
      <c r="AG40" s="35">
        <f t="shared" si="3"/>
        <v>11093567</v>
      </c>
      <c r="AH40">
        <f t="shared" si="4"/>
        <v>0.24563498894313548</v>
      </c>
      <c r="AY40" s="219"/>
      <c r="AZ40" s="219"/>
      <c r="BA40">
        <f t="shared" si="5"/>
        <v>0.23189949509199029</v>
      </c>
      <c r="BB40" s="221"/>
      <c r="BC40" s="221"/>
      <c r="BF40" s="35"/>
      <c r="BG40" s="35"/>
      <c r="BH40" s="35"/>
      <c r="BI40" s="35"/>
      <c r="BJ40" s="35"/>
      <c r="BK40" s="35"/>
      <c r="BL40" s="35"/>
      <c r="BM40" s="35"/>
      <c r="BN40" s="35"/>
      <c r="BO40" s="35"/>
      <c r="BP40" s="35"/>
      <c r="BQ40" s="35"/>
      <c r="BR40" s="35"/>
      <c r="BS40" s="35"/>
    </row>
    <row r="41" spans="2:71">
      <c r="B41" s="206" t="s">
        <v>2614</v>
      </c>
      <c r="C41" s="410">
        <v>17363465</v>
      </c>
      <c r="D41" s="410"/>
      <c r="E41" s="414"/>
      <c r="F41" s="414"/>
      <c r="G41" s="410"/>
      <c r="H41" s="412"/>
      <c r="I41" s="413"/>
      <c r="J41" s="413"/>
      <c r="K41" s="413"/>
      <c r="L41" s="413"/>
      <c r="M41" s="413">
        <v>9858688</v>
      </c>
      <c r="N41" s="215"/>
      <c r="O41" s="215"/>
      <c r="P41" s="215"/>
      <c r="Q41" s="213"/>
      <c r="R41" s="217"/>
      <c r="S41" s="217"/>
      <c r="T41" s="217"/>
      <c r="U41" s="217"/>
      <c r="V41" s="217"/>
      <c r="W41" s="217"/>
      <c r="X41" s="217"/>
      <c r="Y41" s="217"/>
      <c r="Z41" s="217"/>
      <c r="AA41" s="213"/>
      <c r="AB41" s="213"/>
      <c r="AC41" s="213"/>
      <c r="AD41" s="35">
        <f t="shared" si="0"/>
        <v>204824864</v>
      </c>
      <c r="AE41" s="35">
        <f t="shared" si="1"/>
        <v>47929914</v>
      </c>
      <c r="AF41" s="35">
        <f t="shared" si="2"/>
        <v>55305395</v>
      </c>
      <c r="AG41" s="35">
        <f t="shared" si="3"/>
        <v>15512199</v>
      </c>
      <c r="AH41">
        <f t="shared" si="4"/>
        <v>0.27001309274639623</v>
      </c>
      <c r="AY41" s="219"/>
      <c r="AZ41" s="219"/>
      <c r="BA41">
        <f t="shared" si="5"/>
        <v>0.32364337227894879</v>
      </c>
      <c r="BB41" s="221"/>
      <c r="BC41" s="221"/>
      <c r="BF41" s="35"/>
      <c r="BG41" s="35"/>
      <c r="BH41" s="35"/>
      <c r="BI41" s="35"/>
      <c r="BJ41" s="35"/>
      <c r="BK41" s="35"/>
      <c r="BL41" s="35"/>
      <c r="BM41" s="35"/>
      <c r="BN41" s="35"/>
      <c r="BO41" s="35"/>
      <c r="BP41" s="35"/>
      <c r="BQ41" s="35"/>
      <c r="BR41" s="35"/>
      <c r="BS41" s="35"/>
    </row>
    <row r="42" spans="2:71">
      <c r="B42" s="206" t="s">
        <v>2615</v>
      </c>
      <c r="C42" s="410">
        <v>12506432</v>
      </c>
      <c r="D42" s="410"/>
      <c r="E42" s="414"/>
      <c r="F42" s="414"/>
      <c r="G42" s="410"/>
      <c r="H42" s="412"/>
      <c r="I42" s="413"/>
      <c r="J42" s="413"/>
      <c r="K42" s="413"/>
      <c r="L42" s="413"/>
      <c r="M42" s="413">
        <v>4448616</v>
      </c>
      <c r="N42" s="215"/>
      <c r="O42" s="215"/>
      <c r="P42" s="215"/>
      <c r="Q42" s="213"/>
      <c r="R42" s="217"/>
      <c r="S42" s="217"/>
      <c r="T42" s="217"/>
      <c r="U42" s="217"/>
      <c r="V42" s="217"/>
      <c r="W42" s="217"/>
      <c r="X42" s="217"/>
      <c r="Y42" s="217"/>
      <c r="Z42" s="217"/>
      <c r="AA42" s="213"/>
      <c r="AB42" s="213"/>
      <c r="AC42" s="213"/>
      <c r="AD42" s="35">
        <f t="shared" si="0"/>
        <v>204255724</v>
      </c>
      <c r="AE42" s="35">
        <f t="shared" si="1"/>
        <v>45627248</v>
      </c>
      <c r="AF42" s="35">
        <f t="shared" si="2"/>
        <v>55000679</v>
      </c>
      <c r="AG42" s="35">
        <f t="shared" si="3"/>
        <v>18090216</v>
      </c>
      <c r="AH42">
        <f t="shared" si="4"/>
        <v>0.26927362388140469</v>
      </c>
      <c r="AY42" s="219"/>
      <c r="AZ42" s="219"/>
      <c r="BA42">
        <f t="shared" si="5"/>
        <v>0.39647834995439568</v>
      </c>
      <c r="BB42" s="221"/>
      <c r="BC42" s="221"/>
      <c r="BF42" s="35"/>
      <c r="BG42" s="35"/>
      <c r="BH42" s="35"/>
      <c r="BI42" s="35"/>
      <c r="BJ42" s="35"/>
      <c r="BK42" s="35"/>
      <c r="BL42" s="35"/>
      <c r="BM42" s="35"/>
      <c r="BN42" s="35"/>
      <c r="BO42" s="35"/>
      <c r="BP42" s="35"/>
      <c r="BQ42" s="35"/>
      <c r="BR42" s="35"/>
      <c r="BS42" s="35"/>
    </row>
    <row r="43" spans="2:71">
      <c r="B43" s="206" t="s">
        <v>2616</v>
      </c>
      <c r="C43" s="410">
        <v>19888402</v>
      </c>
      <c r="D43" s="410"/>
      <c r="E43" s="414"/>
      <c r="F43" s="414"/>
      <c r="G43" s="410"/>
      <c r="H43" s="412"/>
      <c r="I43" s="413"/>
      <c r="J43" s="413"/>
      <c r="K43" s="413"/>
      <c r="L43" s="413"/>
      <c r="M43" s="413">
        <v>3038038</v>
      </c>
      <c r="N43" s="215"/>
      <c r="O43" s="215"/>
      <c r="P43" s="215"/>
      <c r="Q43" s="213"/>
      <c r="R43" s="217"/>
      <c r="S43" s="217"/>
      <c r="T43" s="217"/>
      <c r="U43" s="217"/>
      <c r="V43" s="217"/>
      <c r="W43" s="217"/>
      <c r="X43" s="217"/>
      <c r="Y43" s="217"/>
      <c r="Z43" s="217"/>
      <c r="AA43" s="213"/>
      <c r="AB43" s="213"/>
      <c r="AC43" s="213"/>
      <c r="AD43" s="35">
        <f t="shared" si="0"/>
        <v>206438172</v>
      </c>
      <c r="AE43" s="35">
        <f t="shared" si="1"/>
        <v>49758299</v>
      </c>
      <c r="AF43" s="35">
        <f t="shared" si="2"/>
        <v>53873097</v>
      </c>
      <c r="AG43" s="35">
        <f t="shared" si="3"/>
        <v>17345342</v>
      </c>
      <c r="AH43">
        <f t="shared" si="4"/>
        <v>0.26096480354418172</v>
      </c>
      <c r="AY43" s="219"/>
      <c r="AZ43" s="219"/>
      <c r="BA43">
        <f t="shared" si="5"/>
        <v>0.34859194041178942</v>
      </c>
      <c r="BB43" s="221"/>
      <c r="BC43" s="221"/>
      <c r="BF43" s="35"/>
      <c r="BG43" s="35"/>
      <c r="BH43" s="35"/>
      <c r="BI43" s="35"/>
      <c r="BJ43" s="35"/>
      <c r="BK43" s="35"/>
      <c r="BL43" s="35"/>
      <c r="BM43" s="35"/>
      <c r="BN43" s="35"/>
      <c r="BO43" s="35"/>
      <c r="BP43" s="35"/>
      <c r="BQ43" s="35"/>
      <c r="BR43" s="35"/>
      <c r="BS43" s="35"/>
    </row>
    <row r="44" spans="2:71">
      <c r="B44" s="206" t="s">
        <v>2617</v>
      </c>
      <c r="C44" s="410">
        <v>18436145</v>
      </c>
      <c r="D44" s="410"/>
      <c r="E44" s="414"/>
      <c r="F44" s="414"/>
      <c r="G44" s="410"/>
      <c r="H44" s="412"/>
      <c r="I44" s="413"/>
      <c r="J44" s="413"/>
      <c r="K44" s="413"/>
      <c r="L44" s="413"/>
      <c r="M44" s="413">
        <v>4990630</v>
      </c>
      <c r="N44" s="215"/>
      <c r="O44" s="215"/>
      <c r="P44" s="215"/>
      <c r="Q44" s="213"/>
      <c r="R44" s="217"/>
      <c r="S44" s="217"/>
      <c r="T44" s="217"/>
      <c r="U44" s="217"/>
      <c r="V44" s="217"/>
      <c r="W44" s="217"/>
      <c r="X44" s="217"/>
      <c r="Y44" s="217"/>
      <c r="Z44" s="217"/>
      <c r="AA44" s="213"/>
      <c r="AB44" s="213"/>
      <c r="AC44" s="213"/>
      <c r="AD44" s="35">
        <f t="shared" si="0"/>
        <v>206021090</v>
      </c>
      <c r="AE44" s="35">
        <f t="shared" si="1"/>
        <v>50830979</v>
      </c>
      <c r="AF44" s="35">
        <f t="shared" si="2"/>
        <v>57182329</v>
      </c>
      <c r="AG44" s="35">
        <f t="shared" si="3"/>
        <v>12477284</v>
      </c>
      <c r="AH44">
        <f t="shared" si="4"/>
        <v>0.27755570558334586</v>
      </c>
      <c r="AY44" s="219"/>
      <c r="AZ44" s="219"/>
      <c r="BA44">
        <f t="shared" si="5"/>
        <v>0.24546613591683922</v>
      </c>
      <c r="BB44" s="221"/>
      <c r="BC44" s="221"/>
      <c r="BF44" s="35"/>
      <c r="BG44" s="35"/>
      <c r="BH44" s="35"/>
      <c r="BI44" s="35"/>
      <c r="BJ44" s="35"/>
      <c r="BK44" s="35"/>
      <c r="BL44" s="35"/>
      <c r="BM44" s="35"/>
      <c r="BN44" s="35"/>
      <c r="BO44" s="35"/>
      <c r="BP44" s="35"/>
      <c r="BQ44" s="35"/>
      <c r="BR44" s="35"/>
      <c r="BS44" s="35"/>
    </row>
    <row r="45" spans="2:71">
      <c r="B45" s="206" t="s">
        <v>2618</v>
      </c>
      <c r="C45" s="410">
        <v>14984950</v>
      </c>
      <c r="D45" s="410"/>
      <c r="E45" s="414"/>
      <c r="F45" s="414"/>
      <c r="G45" s="410"/>
      <c r="H45" s="412"/>
      <c r="I45" s="413"/>
      <c r="J45" s="413"/>
      <c r="K45" s="413"/>
      <c r="L45" s="413"/>
      <c r="M45" s="413">
        <v>1123266</v>
      </c>
      <c r="N45" s="215"/>
      <c r="O45" s="215"/>
      <c r="P45" s="215"/>
      <c r="Q45" s="213"/>
      <c r="R45" s="217"/>
      <c r="S45" s="217"/>
      <c r="T45" s="217"/>
      <c r="U45" s="217"/>
      <c r="V45" s="217"/>
      <c r="W45" s="217"/>
      <c r="X45" s="217"/>
      <c r="Y45" s="217"/>
      <c r="Z45" s="217"/>
      <c r="AA45" s="213"/>
      <c r="AB45" s="213"/>
      <c r="AC45" s="213"/>
      <c r="AD45" s="35">
        <f t="shared" si="0"/>
        <v>202848763</v>
      </c>
      <c r="AE45" s="35">
        <f t="shared" si="1"/>
        <v>53309497</v>
      </c>
      <c r="AF45" s="35">
        <f t="shared" si="2"/>
        <v>57163645</v>
      </c>
      <c r="AG45" s="35">
        <f t="shared" si="3"/>
        <v>9151934</v>
      </c>
      <c r="AH45">
        <f t="shared" si="4"/>
        <v>0.28180425729290742</v>
      </c>
      <c r="AY45" s="219"/>
      <c r="AZ45" s="219"/>
      <c r="BA45">
        <f t="shared" si="5"/>
        <v>0.17167548964117971</v>
      </c>
      <c r="BB45" s="221"/>
      <c r="BC45" s="221"/>
      <c r="BF45" s="35"/>
      <c r="BG45" s="35"/>
      <c r="BH45" s="35"/>
      <c r="BI45" s="35"/>
      <c r="BJ45" s="35"/>
      <c r="BK45" s="35"/>
      <c r="BL45" s="35"/>
      <c r="BM45" s="35"/>
      <c r="BN45" s="35"/>
      <c r="BO45" s="35"/>
      <c r="BP45" s="35"/>
      <c r="BQ45" s="35"/>
      <c r="BR45" s="35"/>
      <c r="BS45" s="35"/>
    </row>
    <row r="46" spans="2:71">
      <c r="B46" s="206" t="s">
        <v>2619</v>
      </c>
      <c r="C46" s="410">
        <v>16404945</v>
      </c>
      <c r="D46" s="410"/>
      <c r="E46" s="414"/>
      <c r="F46" s="414"/>
      <c r="G46" s="410"/>
      <c r="H46" s="412"/>
      <c r="I46" s="413"/>
      <c r="J46" s="413"/>
      <c r="K46" s="413"/>
      <c r="L46" s="413"/>
      <c r="M46" s="413">
        <v>5226109</v>
      </c>
      <c r="N46" s="215"/>
      <c r="O46" s="215"/>
      <c r="P46" s="215"/>
      <c r="Q46" s="213"/>
      <c r="R46" s="217"/>
      <c r="S46" s="217"/>
      <c r="T46" s="217"/>
      <c r="U46" s="217"/>
      <c r="V46" s="217"/>
      <c r="W46" s="217"/>
      <c r="X46" s="217"/>
      <c r="Y46" s="217"/>
      <c r="Z46" s="217"/>
      <c r="AA46" s="213"/>
      <c r="AB46" s="213"/>
      <c r="AC46" s="213"/>
      <c r="AD46" s="35">
        <f t="shared" si="0"/>
        <v>201605857</v>
      </c>
      <c r="AE46" s="35">
        <f t="shared" si="1"/>
        <v>49826040</v>
      </c>
      <c r="AF46" s="35">
        <f t="shared" si="2"/>
        <v>54953903</v>
      </c>
      <c r="AG46" s="35">
        <f t="shared" si="3"/>
        <v>11340005</v>
      </c>
      <c r="AH46">
        <f t="shared" si="4"/>
        <v>0.27258088538568598</v>
      </c>
      <c r="AY46" s="219"/>
      <c r="AZ46" s="219"/>
      <c r="BA46">
        <f t="shared" si="5"/>
        <v>0.22759193787023813</v>
      </c>
      <c r="BB46" s="221"/>
      <c r="BC46" s="221"/>
      <c r="BF46" s="35"/>
      <c r="BG46" s="35"/>
      <c r="BH46" s="35"/>
      <c r="BI46" s="35"/>
      <c r="BJ46" s="35"/>
      <c r="BK46" s="35"/>
      <c r="BL46" s="35"/>
      <c r="BM46" s="35"/>
      <c r="BN46" s="35"/>
      <c r="BO46" s="35"/>
      <c r="BP46" s="35"/>
      <c r="BQ46" s="35"/>
      <c r="BR46" s="35"/>
      <c r="BS46" s="35"/>
    </row>
    <row r="47" spans="2:71">
      <c r="B47" s="206" t="s">
        <v>2620</v>
      </c>
      <c r="C47" s="410">
        <v>21712882</v>
      </c>
      <c r="D47" s="410"/>
      <c r="E47" s="414"/>
      <c r="F47" s="414"/>
      <c r="G47" s="410"/>
      <c r="H47" s="412"/>
      <c r="I47" s="413"/>
      <c r="J47" s="413"/>
      <c r="K47" s="413"/>
      <c r="L47" s="413"/>
      <c r="M47" s="413">
        <v>8057646</v>
      </c>
      <c r="N47" s="215"/>
      <c r="O47" s="215"/>
      <c r="P47" s="215"/>
      <c r="Q47" s="213"/>
      <c r="R47" s="217"/>
      <c r="S47" s="217"/>
      <c r="T47" s="217"/>
      <c r="U47" s="217"/>
      <c r="V47" s="217"/>
      <c r="W47" s="217"/>
      <c r="X47" s="217"/>
      <c r="Y47" s="217"/>
      <c r="Z47" s="217"/>
      <c r="AA47" s="213"/>
      <c r="AB47" s="213"/>
      <c r="AC47" s="213"/>
      <c r="AD47" s="35">
        <f t="shared" si="0"/>
        <v>197251250</v>
      </c>
      <c r="AE47" s="35">
        <f t="shared" si="1"/>
        <v>53102777</v>
      </c>
      <c r="AF47" s="35">
        <f t="shared" si="2"/>
        <v>54871248</v>
      </c>
      <c r="AG47" s="35">
        <f t="shared" si="3"/>
        <v>14407021</v>
      </c>
      <c r="AH47">
        <f t="shared" si="4"/>
        <v>0.27817946907814273</v>
      </c>
      <c r="AY47" s="219"/>
      <c r="AZ47" s="219"/>
      <c r="BA47">
        <f t="shared" si="5"/>
        <v>0.2713044743403909</v>
      </c>
      <c r="BB47" s="221"/>
      <c r="BC47" s="221"/>
      <c r="BF47" s="35"/>
      <c r="BG47" s="35"/>
      <c r="BH47" s="35"/>
      <c r="BI47" s="35"/>
      <c r="BJ47" s="35"/>
      <c r="BK47" s="35"/>
      <c r="BL47" s="35"/>
      <c r="BM47" s="35"/>
      <c r="BN47" s="35"/>
      <c r="BO47" s="35"/>
      <c r="BP47" s="35"/>
      <c r="BQ47" s="35"/>
      <c r="BR47" s="35"/>
      <c r="BS47" s="35"/>
    </row>
    <row r="48" spans="2:71">
      <c r="B48" s="206" t="s">
        <v>2621</v>
      </c>
      <c r="C48" s="410">
        <v>15556464</v>
      </c>
      <c r="D48" s="410"/>
      <c r="E48" s="414"/>
      <c r="F48" s="414"/>
      <c r="G48" s="410"/>
      <c r="H48" s="412"/>
      <c r="I48" s="413"/>
      <c r="J48" s="413"/>
      <c r="K48" s="413"/>
      <c r="L48" s="413"/>
      <c r="M48" s="413">
        <v>4986570</v>
      </c>
      <c r="N48" s="215"/>
      <c r="O48" s="215"/>
      <c r="P48" s="215"/>
      <c r="Q48" s="213"/>
      <c r="R48" s="217"/>
      <c r="S48" s="217"/>
      <c r="T48" s="217"/>
      <c r="U48" s="217"/>
      <c r="V48" s="217"/>
      <c r="W48" s="217"/>
      <c r="X48" s="217"/>
      <c r="Y48" s="217"/>
      <c r="Z48" s="217"/>
      <c r="AA48" s="213"/>
      <c r="AB48" s="213"/>
      <c r="AC48" s="213"/>
      <c r="AD48" s="35">
        <f t="shared" si="0"/>
        <v>199445307</v>
      </c>
      <c r="AE48" s="35">
        <f t="shared" si="1"/>
        <v>53674291</v>
      </c>
      <c r="AF48" s="35">
        <f t="shared" si="2"/>
        <v>54835978</v>
      </c>
      <c r="AG48" s="35">
        <f t="shared" si="3"/>
        <v>18270325</v>
      </c>
      <c r="AH48">
        <f t="shared" si="4"/>
        <v>0.27494243321553813</v>
      </c>
      <c r="AY48" s="219"/>
      <c r="AZ48" s="219"/>
      <c r="BA48">
        <f t="shared" si="5"/>
        <v>0.34039247952059581</v>
      </c>
      <c r="BB48" s="221"/>
      <c r="BC48" s="221"/>
      <c r="BF48" s="35"/>
      <c r="BG48" s="35"/>
      <c r="BH48" s="35"/>
      <c r="BI48" s="35"/>
      <c r="BJ48" s="35"/>
      <c r="BK48" s="35"/>
      <c r="BL48" s="35"/>
      <c r="BM48" s="35"/>
      <c r="BN48" s="35"/>
      <c r="BO48" s="35"/>
      <c r="BP48" s="35"/>
      <c r="BQ48" s="35"/>
      <c r="BR48" s="35"/>
      <c r="BS48" s="35"/>
    </row>
    <row r="49" spans="2:71">
      <c r="B49" s="206" t="s">
        <v>2622</v>
      </c>
      <c r="C49" s="410">
        <v>18196362</v>
      </c>
      <c r="D49" s="410"/>
      <c r="E49" s="414"/>
      <c r="F49" s="414"/>
      <c r="G49" s="410"/>
      <c r="H49" s="412"/>
      <c r="I49" s="413"/>
      <c r="J49" s="413"/>
      <c r="K49" s="413"/>
      <c r="L49" s="413"/>
      <c r="M49" s="413">
        <v>4731415</v>
      </c>
      <c r="N49" s="215"/>
      <c r="O49" s="215"/>
      <c r="P49" s="215"/>
      <c r="Q49" s="213"/>
      <c r="R49" s="217"/>
      <c r="S49" s="217"/>
      <c r="T49" s="217"/>
      <c r="U49" s="217"/>
      <c r="V49" s="217"/>
      <c r="W49" s="217"/>
      <c r="X49" s="217"/>
      <c r="Y49" s="217"/>
      <c r="Z49" s="217"/>
      <c r="AA49" s="213"/>
      <c r="AB49" s="213"/>
      <c r="AC49" s="213"/>
      <c r="AD49" s="35">
        <f t="shared" si="0"/>
        <v>202887870</v>
      </c>
      <c r="AE49" s="35">
        <f t="shared" si="1"/>
        <v>55465708</v>
      </c>
      <c r="AF49" s="35">
        <f t="shared" si="2"/>
        <v>57554545</v>
      </c>
      <c r="AG49" s="35">
        <f t="shared" si="3"/>
        <v>17775631</v>
      </c>
      <c r="AH49">
        <f t="shared" si="4"/>
        <v>0.2836766190112795</v>
      </c>
      <c r="AY49" s="219"/>
      <c r="AZ49" s="219"/>
      <c r="BA49">
        <f t="shared" si="5"/>
        <v>0.32047965564597136</v>
      </c>
      <c r="BB49" s="221"/>
      <c r="BC49" s="221"/>
      <c r="BF49" s="35"/>
      <c r="BG49" s="35"/>
      <c r="BH49" s="35"/>
      <c r="BI49" s="35"/>
      <c r="BJ49" s="35"/>
      <c r="BK49" s="35"/>
      <c r="BL49" s="35"/>
      <c r="BM49" s="35"/>
      <c r="BN49" s="35"/>
      <c r="BO49" s="35"/>
      <c r="BP49" s="35"/>
      <c r="BQ49" s="35"/>
      <c r="BR49" s="35"/>
      <c r="BS49" s="35"/>
    </row>
    <row r="50" spans="2:71">
      <c r="B50" s="206" t="s">
        <v>2623</v>
      </c>
      <c r="C50" s="410">
        <v>17362791</v>
      </c>
      <c r="D50" s="410"/>
      <c r="E50" s="414"/>
      <c r="F50" s="414"/>
      <c r="G50" s="410"/>
      <c r="H50" s="412"/>
      <c r="I50" s="413"/>
      <c r="J50" s="413"/>
      <c r="K50" s="413"/>
      <c r="L50" s="413"/>
      <c r="M50" s="413">
        <v>1915260</v>
      </c>
      <c r="N50" s="215"/>
      <c r="O50" s="215"/>
      <c r="P50" s="215"/>
      <c r="Q50" s="213"/>
      <c r="R50" s="217"/>
      <c r="S50" s="217"/>
      <c r="T50" s="217"/>
      <c r="U50" s="217"/>
      <c r="V50" s="217"/>
      <c r="W50" s="217"/>
      <c r="X50" s="217"/>
      <c r="Y50" s="217"/>
      <c r="Z50" s="217"/>
      <c r="AA50" s="213"/>
      <c r="AB50" s="213"/>
      <c r="AC50" s="213"/>
      <c r="AD50" s="35">
        <f t="shared" si="0"/>
        <v>202979287</v>
      </c>
      <c r="AE50" s="35">
        <f t="shared" si="1"/>
        <v>51115617</v>
      </c>
      <c r="AF50" s="35">
        <f t="shared" si="2"/>
        <v>54029749</v>
      </c>
      <c r="AG50" s="35">
        <f t="shared" si="3"/>
        <v>11633245</v>
      </c>
      <c r="AH50">
        <f t="shared" si="4"/>
        <v>0.26618355891653123</v>
      </c>
      <c r="AY50" s="219"/>
      <c r="AZ50" s="219"/>
      <c r="BA50">
        <f t="shared" si="5"/>
        <v>0.22758690362673309</v>
      </c>
      <c r="BB50" s="221"/>
      <c r="BC50" s="221"/>
      <c r="BF50" s="35"/>
      <c r="BG50" s="35"/>
      <c r="BH50" s="35"/>
      <c r="BI50" s="35"/>
      <c r="BJ50" s="35"/>
      <c r="BK50" s="35"/>
      <c r="BL50" s="35"/>
      <c r="BM50" s="35"/>
      <c r="BN50" s="35"/>
      <c r="BO50" s="35"/>
      <c r="BP50" s="35"/>
      <c r="BQ50" s="35"/>
      <c r="BR50" s="35"/>
      <c r="BS50" s="35"/>
    </row>
    <row r="51" spans="2:71">
      <c r="B51" s="206" t="s">
        <v>2624</v>
      </c>
      <c r="C51" s="410">
        <v>21314309</v>
      </c>
      <c r="D51" s="410"/>
      <c r="E51" s="414"/>
      <c r="F51" s="414"/>
      <c r="G51" s="410"/>
      <c r="H51" s="412"/>
      <c r="I51" s="413"/>
      <c r="J51" s="413"/>
      <c r="K51" s="413"/>
      <c r="L51" s="413"/>
      <c r="M51" s="413">
        <v>1041741</v>
      </c>
      <c r="N51" s="215"/>
      <c r="O51" s="215"/>
      <c r="P51" s="215"/>
      <c r="Q51" s="213"/>
      <c r="R51" s="217"/>
      <c r="S51" s="217"/>
      <c r="T51" s="217"/>
      <c r="U51" s="217"/>
      <c r="V51" s="217"/>
      <c r="W51" s="217"/>
      <c r="X51" s="217"/>
      <c r="Y51" s="217"/>
      <c r="Z51" s="217"/>
      <c r="AA51" s="213"/>
      <c r="AB51" s="213"/>
      <c r="AC51" s="213"/>
      <c r="AD51" s="35">
        <f t="shared" si="0"/>
        <v>209484498</v>
      </c>
      <c r="AE51" s="35">
        <f t="shared" si="1"/>
        <v>56873462</v>
      </c>
      <c r="AF51" s="35">
        <f t="shared" si="2"/>
        <v>53200891</v>
      </c>
      <c r="AG51" s="35">
        <f t="shared" si="3"/>
        <v>7688416</v>
      </c>
      <c r="AH51">
        <f t="shared" si="4"/>
        <v>0.2539609923785387</v>
      </c>
      <c r="AY51" s="219"/>
      <c r="AZ51" s="219"/>
      <c r="BA51">
        <f t="shared" si="5"/>
        <v>0.13518459628851151</v>
      </c>
      <c r="BB51" s="221"/>
      <c r="BC51" s="221"/>
      <c r="BF51" s="35"/>
      <c r="BG51" s="35"/>
      <c r="BH51" s="35"/>
      <c r="BI51" s="35"/>
      <c r="BJ51" s="35"/>
      <c r="BK51" s="35"/>
      <c r="BL51" s="35"/>
      <c r="BM51" s="35"/>
      <c r="BN51" s="35"/>
      <c r="BO51" s="35"/>
      <c r="BP51" s="35"/>
      <c r="BQ51" s="35"/>
      <c r="BR51" s="35"/>
      <c r="BS51" s="35"/>
    </row>
    <row r="52" spans="2:71">
      <c r="B52" s="206" t="s">
        <v>2625</v>
      </c>
      <c r="C52" s="410">
        <v>19354463</v>
      </c>
      <c r="D52" s="410"/>
      <c r="E52" s="414"/>
      <c r="F52" s="414"/>
      <c r="G52" s="410"/>
      <c r="H52" s="412"/>
      <c r="I52" s="413"/>
      <c r="J52" s="413"/>
      <c r="K52" s="413"/>
      <c r="L52" s="413"/>
      <c r="M52" s="413">
        <v>6089508</v>
      </c>
      <c r="N52" s="215"/>
      <c r="O52" s="215"/>
      <c r="P52" s="215"/>
      <c r="Q52" s="213"/>
      <c r="R52" s="217"/>
      <c r="S52" s="217"/>
      <c r="T52" s="217"/>
      <c r="U52" s="217"/>
      <c r="V52" s="217"/>
      <c r="W52" s="217"/>
      <c r="X52" s="217"/>
      <c r="Y52" s="217"/>
      <c r="Z52" s="217"/>
      <c r="AA52" s="213"/>
      <c r="AB52" s="213"/>
      <c r="AC52" s="213"/>
      <c r="AD52" s="35">
        <f t="shared" si="0"/>
        <v>213081610</v>
      </c>
      <c r="AE52" s="35">
        <f t="shared" si="1"/>
        <v>58031563</v>
      </c>
      <c r="AF52" s="35">
        <f t="shared" si="2"/>
        <v>55507487</v>
      </c>
      <c r="AG52" s="35">
        <f t="shared" si="3"/>
        <v>9046509</v>
      </c>
      <c r="AH52">
        <f t="shared" si="4"/>
        <v>0.26049872159310228</v>
      </c>
      <c r="AY52" s="219"/>
      <c r="AZ52" s="219"/>
      <c r="BA52">
        <f t="shared" si="5"/>
        <v>0.15588945967214426</v>
      </c>
      <c r="BB52" s="221"/>
      <c r="BC52" s="221"/>
      <c r="BF52" s="35"/>
      <c r="BG52" s="35"/>
      <c r="BH52" s="35"/>
      <c r="BI52" s="35"/>
      <c r="BJ52" s="35"/>
      <c r="BK52" s="35"/>
      <c r="BL52" s="35"/>
      <c r="BM52" s="35"/>
      <c r="BN52" s="35"/>
      <c r="BO52" s="35"/>
      <c r="BP52" s="35"/>
      <c r="BQ52" s="35"/>
      <c r="BR52" s="35"/>
      <c r="BS52" s="35"/>
    </row>
    <row r="53" spans="2:71">
      <c r="B53" s="206" t="s">
        <v>2626</v>
      </c>
      <c r="C53" s="410">
        <v>18889054</v>
      </c>
      <c r="D53" s="410"/>
      <c r="E53" s="414"/>
      <c r="F53" s="414"/>
      <c r="G53" s="410"/>
      <c r="H53" s="412"/>
      <c r="I53" s="413"/>
      <c r="J53" s="413"/>
      <c r="K53" s="413"/>
      <c r="L53" s="413"/>
      <c r="M53" s="413">
        <v>4577070</v>
      </c>
      <c r="N53" s="215"/>
      <c r="O53" s="215"/>
      <c r="P53" s="215"/>
      <c r="Q53" s="213"/>
      <c r="R53" s="217"/>
      <c r="S53" s="217"/>
      <c r="T53" s="217"/>
      <c r="U53" s="217"/>
      <c r="V53" s="217"/>
      <c r="W53" s="217"/>
      <c r="X53" s="217"/>
      <c r="Y53" s="217"/>
      <c r="Z53" s="217"/>
      <c r="AA53" s="213"/>
      <c r="AB53" s="213"/>
      <c r="AC53" s="213"/>
      <c r="AD53" s="35">
        <f t="shared" si="0"/>
        <v>214607199</v>
      </c>
      <c r="AE53" s="35">
        <f t="shared" si="1"/>
        <v>59557826</v>
      </c>
      <c r="AF53" s="35">
        <f t="shared" si="2"/>
        <v>50225869</v>
      </c>
      <c r="AG53" s="35">
        <f t="shared" si="3"/>
        <v>11708319</v>
      </c>
      <c r="AH53">
        <f t="shared" si="4"/>
        <v>0.23403627293975351</v>
      </c>
      <c r="AY53" s="219"/>
      <c r="AZ53" s="219"/>
      <c r="BA53">
        <f t="shared" si="5"/>
        <v>0.19658741405369631</v>
      </c>
      <c r="BB53" s="221"/>
      <c r="BC53" s="221"/>
      <c r="BF53" s="35"/>
      <c r="BG53" s="35"/>
      <c r="BH53" s="35"/>
      <c r="BI53" s="35"/>
      <c r="BJ53" s="35"/>
      <c r="BK53" s="35"/>
      <c r="BL53" s="35"/>
      <c r="BM53" s="35"/>
      <c r="BN53" s="35"/>
      <c r="BO53" s="35"/>
      <c r="BP53" s="35"/>
      <c r="BQ53" s="35"/>
      <c r="BR53" s="35"/>
      <c r="BS53" s="35"/>
    </row>
    <row r="54" spans="2:71">
      <c r="B54" s="206" t="s">
        <v>2627</v>
      </c>
      <c r="C54" s="410">
        <v>16572794</v>
      </c>
      <c r="D54" s="410"/>
      <c r="E54" s="414"/>
      <c r="F54" s="414"/>
      <c r="G54" s="410"/>
      <c r="H54" s="412"/>
      <c r="I54" s="413"/>
      <c r="J54" s="413"/>
      <c r="K54" s="413"/>
      <c r="L54" s="413"/>
      <c r="M54" s="413">
        <v>4332692</v>
      </c>
      <c r="N54" s="215"/>
      <c r="O54" s="215"/>
      <c r="P54" s="215"/>
      <c r="Q54" s="213"/>
      <c r="R54" s="217"/>
      <c r="S54" s="217"/>
      <c r="T54" s="217"/>
      <c r="U54" s="217"/>
      <c r="V54" s="217"/>
      <c r="W54" s="217"/>
      <c r="X54" s="217"/>
      <c r="Y54" s="217"/>
      <c r="Z54" s="217"/>
      <c r="AA54" s="213"/>
      <c r="AB54" s="213"/>
      <c r="AC54" s="213"/>
      <c r="AD54" s="35">
        <f t="shared" si="0"/>
        <v>218673561</v>
      </c>
      <c r="AE54" s="35">
        <f t="shared" si="1"/>
        <v>54816311</v>
      </c>
      <c r="AF54" s="35">
        <f t="shared" si="2"/>
        <v>50109945</v>
      </c>
      <c r="AG54" s="35">
        <f t="shared" si="3"/>
        <v>14999270</v>
      </c>
      <c r="AH54">
        <f t="shared" si="4"/>
        <v>0.22915410884994916</v>
      </c>
      <c r="AY54" s="219"/>
      <c r="AZ54" s="219"/>
      <c r="BA54">
        <f t="shared" si="5"/>
        <v>0.27362786233462516</v>
      </c>
      <c r="BB54" s="221"/>
      <c r="BC54" s="221"/>
      <c r="BF54" s="35"/>
      <c r="BG54" s="35"/>
      <c r="BH54" s="35"/>
      <c r="BI54" s="35"/>
      <c r="BJ54" s="35"/>
      <c r="BK54" s="35"/>
      <c r="BL54" s="35"/>
      <c r="BM54" s="35"/>
      <c r="BN54" s="35"/>
      <c r="BO54" s="35"/>
      <c r="BP54" s="35"/>
      <c r="BQ54" s="35"/>
      <c r="BR54" s="35"/>
      <c r="BS54" s="35"/>
    </row>
    <row r="55" spans="2:71">
      <c r="B55" s="206" t="s">
        <v>2628</v>
      </c>
      <c r="C55" s="410">
        <v>20419614</v>
      </c>
      <c r="D55" s="410"/>
      <c r="E55" s="414"/>
      <c r="F55" s="414"/>
      <c r="G55" s="410"/>
      <c r="H55" s="412"/>
      <c r="I55" s="413"/>
      <c r="J55" s="413"/>
      <c r="K55" s="413"/>
      <c r="L55" s="413"/>
      <c r="M55" s="413">
        <v>7052534</v>
      </c>
      <c r="N55" s="215"/>
      <c r="O55" s="215"/>
      <c r="P55" s="215"/>
      <c r="Q55" s="213"/>
      <c r="R55" s="217"/>
      <c r="S55" s="217"/>
      <c r="T55" s="217"/>
      <c r="U55" s="217"/>
      <c r="V55" s="217"/>
      <c r="W55" s="217"/>
      <c r="X55" s="217"/>
      <c r="Y55" s="217"/>
      <c r="Z55" s="217"/>
      <c r="AA55" s="213"/>
      <c r="AB55" s="213"/>
      <c r="AC55" s="213"/>
      <c r="AD55" s="35">
        <f t="shared" si="0"/>
        <v>219204773</v>
      </c>
      <c r="AE55" s="35">
        <f t="shared" si="1"/>
        <v>55881462</v>
      </c>
      <c r="AF55" s="35">
        <f t="shared" si="2"/>
        <v>54124441</v>
      </c>
      <c r="AG55" s="35">
        <f t="shared" si="3"/>
        <v>15962296</v>
      </c>
      <c r="AH55">
        <f t="shared" si="4"/>
        <v>0.2469126938216806</v>
      </c>
      <c r="AY55" s="219"/>
      <c r="AZ55" s="219"/>
      <c r="BA55">
        <f t="shared" si="5"/>
        <v>0.28564564040933649</v>
      </c>
      <c r="BB55" s="221"/>
      <c r="BC55" s="221"/>
      <c r="BF55" s="35"/>
      <c r="BG55" s="35"/>
      <c r="BH55" s="35"/>
      <c r="BI55" s="35"/>
      <c r="BJ55" s="35"/>
      <c r="BK55" s="35"/>
      <c r="BL55" s="35"/>
      <c r="BM55" s="35"/>
      <c r="BN55" s="35"/>
      <c r="BO55" s="35"/>
      <c r="BP55" s="35"/>
      <c r="BQ55" s="35"/>
      <c r="BR55" s="35"/>
      <c r="BS55" s="35"/>
    </row>
    <row r="56" spans="2:71">
      <c r="B56" s="206" t="s">
        <v>2629</v>
      </c>
      <c r="C56" s="410">
        <v>24201167</v>
      </c>
      <c r="D56" s="410"/>
      <c r="E56" s="414"/>
      <c r="F56" s="414"/>
      <c r="G56" s="410"/>
      <c r="H56" s="412"/>
      <c r="I56" s="413"/>
      <c r="J56" s="413"/>
      <c r="K56" s="413"/>
      <c r="L56" s="413"/>
      <c r="M56" s="413">
        <v>2164536</v>
      </c>
      <c r="N56" s="215"/>
      <c r="O56" s="215"/>
      <c r="P56" s="215"/>
      <c r="Q56" s="213"/>
      <c r="R56" s="217"/>
      <c r="S56" s="217"/>
      <c r="T56" s="217"/>
      <c r="U56" s="217"/>
      <c r="V56" s="217"/>
      <c r="W56" s="217"/>
      <c r="X56" s="217"/>
      <c r="Y56" s="217"/>
      <c r="Z56" s="217"/>
      <c r="AA56" s="213"/>
      <c r="AB56" s="213"/>
      <c r="AC56" s="213"/>
      <c r="AD56" s="35">
        <f t="shared" si="0"/>
        <v>224969795</v>
      </c>
      <c r="AE56" s="35">
        <f t="shared" si="1"/>
        <v>61193575</v>
      </c>
      <c r="AF56" s="35">
        <f t="shared" si="2"/>
        <v>51298347</v>
      </c>
      <c r="AG56" s="35">
        <f t="shared" si="3"/>
        <v>13549762</v>
      </c>
      <c r="AH56">
        <f t="shared" si="4"/>
        <v>0.22802326418975491</v>
      </c>
      <c r="AY56" s="219"/>
      <c r="AZ56" s="219"/>
      <c r="BA56">
        <f t="shared" si="5"/>
        <v>0.22142458583274469</v>
      </c>
      <c r="BB56" s="221"/>
      <c r="BC56" s="221"/>
      <c r="BF56" s="35"/>
      <c r="BG56" s="35"/>
      <c r="BH56" s="35"/>
      <c r="BI56" s="35"/>
      <c r="BJ56" s="35"/>
      <c r="BK56" s="35"/>
      <c r="BL56" s="35"/>
      <c r="BM56" s="35"/>
      <c r="BN56" s="35"/>
      <c r="BO56" s="35"/>
      <c r="BP56" s="35"/>
      <c r="BQ56" s="35"/>
      <c r="BR56" s="35"/>
      <c r="BS56" s="35"/>
    </row>
    <row r="57" spans="2:71">
      <c r="B57" s="206" t="s">
        <v>2630</v>
      </c>
      <c r="C57" s="410">
        <v>17950504</v>
      </c>
      <c r="D57" s="410"/>
      <c r="E57" s="414"/>
      <c r="F57" s="414"/>
      <c r="G57" s="410"/>
      <c r="H57" s="412"/>
      <c r="I57" s="413"/>
      <c r="J57" s="413"/>
      <c r="K57" s="413"/>
      <c r="L57" s="413"/>
      <c r="M57" s="413">
        <v>3342512</v>
      </c>
      <c r="N57" s="215"/>
      <c r="O57" s="215"/>
      <c r="P57" s="215"/>
      <c r="Q57" s="213"/>
      <c r="R57" s="217"/>
      <c r="S57" s="217"/>
      <c r="T57" s="217"/>
      <c r="U57" s="217"/>
      <c r="V57" s="217"/>
      <c r="W57" s="217"/>
      <c r="X57" s="217"/>
      <c r="Y57" s="217"/>
      <c r="Z57" s="217"/>
      <c r="AA57" s="213"/>
      <c r="AB57" s="213"/>
      <c r="AC57" s="213"/>
      <c r="AD57" s="35">
        <f t="shared" si="0"/>
        <v>227935349</v>
      </c>
      <c r="AE57" s="35">
        <f t="shared" si="1"/>
        <v>62571285</v>
      </c>
      <c r="AF57" s="35">
        <f t="shared" si="2"/>
        <v>53517593</v>
      </c>
      <c r="AG57" s="35">
        <f t="shared" si="3"/>
        <v>12559582</v>
      </c>
      <c r="AH57">
        <f t="shared" si="4"/>
        <v>0.23479286225147991</v>
      </c>
      <c r="AY57" s="219"/>
      <c r="AZ57" s="219"/>
      <c r="BA57">
        <f t="shared" si="5"/>
        <v>0.20072437380820932</v>
      </c>
      <c r="BB57" s="221"/>
      <c r="BC57" s="221"/>
      <c r="BF57" s="35"/>
      <c r="BG57" s="35"/>
      <c r="BH57" s="35"/>
      <c r="BI57" s="35"/>
      <c r="BJ57" s="35"/>
      <c r="BK57" s="35"/>
      <c r="BL57" s="35"/>
      <c r="BM57" s="35"/>
      <c r="BN57" s="35"/>
      <c r="BO57" s="35"/>
      <c r="BP57" s="35"/>
      <c r="BQ57" s="35"/>
      <c r="BR57" s="35"/>
      <c r="BS57" s="35"/>
    </row>
    <row r="58" spans="2:71">
      <c r="B58" s="206" t="s">
        <v>2631</v>
      </c>
      <c r="C58" s="410">
        <v>21384992</v>
      </c>
      <c r="D58" s="410"/>
      <c r="E58" s="414"/>
      <c r="F58" s="414"/>
      <c r="G58" s="410"/>
      <c r="H58" s="412"/>
      <c r="I58" s="413"/>
      <c r="J58" s="413"/>
      <c r="K58" s="413"/>
      <c r="L58" s="413"/>
      <c r="M58" s="413">
        <v>4624230</v>
      </c>
      <c r="N58" s="215"/>
      <c r="O58" s="215"/>
      <c r="P58" s="215"/>
      <c r="Q58" s="213"/>
      <c r="R58" s="217"/>
      <c r="S58" s="217"/>
      <c r="T58" s="217"/>
      <c r="U58" s="217"/>
      <c r="V58" s="217"/>
      <c r="W58" s="217"/>
      <c r="X58" s="217"/>
      <c r="Y58" s="217"/>
      <c r="Z58" s="217"/>
      <c r="AA58" s="213"/>
      <c r="AB58" s="213"/>
      <c r="AC58" s="213"/>
      <c r="AD58" s="35">
        <f t="shared" si="0"/>
        <v>232915396</v>
      </c>
      <c r="AE58" s="35">
        <f t="shared" si="1"/>
        <v>63536663</v>
      </c>
      <c r="AF58" s="35">
        <f t="shared" si="2"/>
        <v>52915714</v>
      </c>
      <c r="AG58" s="35">
        <f t="shared" si="3"/>
        <v>10131278</v>
      </c>
      <c r="AH58">
        <f t="shared" si="4"/>
        <v>0.22718856249416849</v>
      </c>
      <c r="AY58" s="219"/>
      <c r="AZ58" s="219"/>
      <c r="BA58">
        <f t="shared" si="5"/>
        <v>0.15945562013541692</v>
      </c>
      <c r="BB58" s="221"/>
      <c r="BC58" s="221"/>
      <c r="BF58" s="35"/>
      <c r="BG58" s="35"/>
      <c r="BH58" s="35"/>
      <c r="BI58" s="35"/>
      <c r="BJ58" s="35"/>
      <c r="BK58" s="35"/>
      <c r="BL58" s="35"/>
      <c r="BM58" s="35"/>
      <c r="BN58" s="35"/>
      <c r="BO58" s="35"/>
      <c r="BP58" s="35"/>
      <c r="BQ58" s="35"/>
      <c r="BR58" s="35"/>
      <c r="BS58" s="35"/>
    </row>
    <row r="59" spans="2:71">
      <c r="B59" s="206" t="s">
        <v>2632</v>
      </c>
      <c r="C59" s="410">
        <v>25626453</v>
      </c>
      <c r="D59" s="410"/>
      <c r="E59" s="414"/>
      <c r="F59" s="414"/>
      <c r="G59" s="410"/>
      <c r="H59" s="412"/>
      <c r="I59" s="413"/>
      <c r="J59" s="413"/>
      <c r="K59" s="413"/>
      <c r="L59" s="413"/>
      <c r="M59" s="413">
        <v>3103211</v>
      </c>
      <c r="N59" s="215"/>
      <c r="O59" s="215"/>
      <c r="P59" s="215"/>
      <c r="Q59" s="213"/>
      <c r="R59" s="217"/>
      <c r="S59" s="217"/>
      <c r="T59" s="217"/>
      <c r="U59" s="217"/>
      <c r="V59" s="217"/>
      <c r="W59" s="217"/>
      <c r="X59" s="217"/>
      <c r="Y59" s="217"/>
      <c r="Z59" s="217"/>
      <c r="AA59" s="213"/>
      <c r="AB59" s="213"/>
      <c r="AC59" s="213"/>
      <c r="AD59" s="35">
        <f t="shared" si="0"/>
        <v>236828967</v>
      </c>
      <c r="AE59" s="35">
        <f t="shared" si="1"/>
        <v>64961949</v>
      </c>
      <c r="AF59" s="35">
        <f t="shared" si="2"/>
        <v>47961279</v>
      </c>
      <c r="AG59" s="35">
        <f t="shared" si="3"/>
        <v>11069953</v>
      </c>
      <c r="AH59">
        <f t="shared" si="4"/>
        <v>0.20251441201447287</v>
      </c>
      <c r="AY59" s="219"/>
      <c r="AZ59" s="219"/>
      <c r="BA59">
        <f t="shared" si="5"/>
        <v>0.17040672532777612</v>
      </c>
      <c r="BB59" s="221"/>
      <c r="BC59" s="221"/>
      <c r="BF59" s="35"/>
      <c r="BG59" s="35"/>
      <c r="BH59" s="35"/>
      <c r="BI59" s="35"/>
      <c r="BJ59" s="35"/>
      <c r="BK59" s="35"/>
      <c r="BL59" s="35"/>
      <c r="BM59" s="35"/>
      <c r="BN59" s="35"/>
      <c r="BO59" s="35"/>
      <c r="BP59" s="35"/>
      <c r="BQ59" s="35"/>
      <c r="BR59" s="35"/>
      <c r="BS59" s="35"/>
    </row>
    <row r="60" spans="2:71">
      <c r="B60" s="206" t="s">
        <v>2633</v>
      </c>
      <c r="C60" s="410">
        <v>17981999</v>
      </c>
      <c r="D60" s="410"/>
      <c r="E60" s="414"/>
      <c r="F60" s="414"/>
      <c r="G60" s="410"/>
      <c r="H60" s="412"/>
      <c r="I60" s="413"/>
      <c r="J60" s="413"/>
      <c r="K60" s="413"/>
      <c r="L60" s="413"/>
      <c r="M60" s="413">
        <v>3997040</v>
      </c>
      <c r="N60" s="215"/>
      <c r="O60" s="215"/>
      <c r="P60" s="215"/>
      <c r="Q60" s="213"/>
      <c r="R60" s="217"/>
      <c r="S60" s="217"/>
      <c r="T60" s="217"/>
      <c r="U60" s="217"/>
      <c r="V60" s="217"/>
      <c r="W60" s="217"/>
      <c r="X60" s="217"/>
      <c r="Y60" s="217"/>
      <c r="Z60" s="217"/>
      <c r="AA60" s="213"/>
      <c r="AB60" s="213"/>
      <c r="AC60" s="213"/>
      <c r="AD60" s="35">
        <f t="shared" si="0"/>
        <v>239254502</v>
      </c>
      <c r="AE60" s="35">
        <f t="shared" si="1"/>
        <v>64993444</v>
      </c>
      <c r="AF60" s="35">
        <f t="shared" si="2"/>
        <v>46971749</v>
      </c>
      <c r="AG60" s="35">
        <f t="shared" si="3"/>
        <v>11724481</v>
      </c>
      <c r="AH60">
        <f t="shared" si="4"/>
        <v>0.19632545514232372</v>
      </c>
      <c r="AY60" s="219"/>
      <c r="AZ60" s="219"/>
      <c r="BA60">
        <f t="shared" si="5"/>
        <v>0.18039482566887824</v>
      </c>
      <c r="BB60" s="221"/>
      <c r="BC60" s="221"/>
      <c r="BF60" s="35"/>
      <c r="BG60" s="35"/>
      <c r="BH60" s="35"/>
      <c r="BI60" s="35"/>
      <c r="BJ60" s="35"/>
      <c r="BK60" s="35"/>
      <c r="BL60" s="35"/>
      <c r="BM60" s="35"/>
      <c r="BN60" s="35"/>
      <c r="BO60" s="35"/>
      <c r="BP60" s="35"/>
      <c r="BQ60" s="35"/>
      <c r="BR60" s="35"/>
      <c r="BS60" s="35"/>
    </row>
    <row r="61" spans="2:71">
      <c r="B61" s="206" t="s">
        <v>2634</v>
      </c>
      <c r="C61" s="410">
        <v>18608651</v>
      </c>
      <c r="D61" s="410"/>
      <c r="E61" s="414"/>
      <c r="F61" s="414"/>
      <c r="G61" s="410"/>
      <c r="H61" s="412"/>
      <c r="I61" s="413"/>
      <c r="J61" s="413"/>
      <c r="K61" s="413"/>
      <c r="L61" s="413"/>
      <c r="M61" s="413">
        <v>2186338</v>
      </c>
      <c r="N61" s="215"/>
      <c r="O61" s="215"/>
      <c r="P61" s="215"/>
      <c r="Q61" s="213"/>
      <c r="R61" s="217"/>
      <c r="S61" s="217"/>
      <c r="T61" s="217"/>
      <c r="U61" s="217"/>
      <c r="V61" s="217"/>
      <c r="W61" s="217"/>
      <c r="X61" s="217"/>
      <c r="Y61" s="217"/>
      <c r="Z61" s="217"/>
      <c r="AA61" s="213"/>
      <c r="AB61" s="213"/>
      <c r="AC61" s="213"/>
      <c r="AD61" s="35">
        <f t="shared" si="0"/>
        <v>239666791</v>
      </c>
      <c r="AE61" s="35">
        <f t="shared" si="1"/>
        <v>62217103</v>
      </c>
      <c r="AF61" s="35">
        <f t="shared" si="2"/>
        <v>44426672</v>
      </c>
      <c r="AG61" s="35">
        <f t="shared" si="3"/>
        <v>9286589</v>
      </c>
      <c r="AH61">
        <f t="shared" si="4"/>
        <v>0.18536849354318763</v>
      </c>
      <c r="AY61" s="219"/>
      <c r="AZ61" s="219"/>
      <c r="BA61">
        <f t="shared" si="5"/>
        <v>0.1492610319705821</v>
      </c>
      <c r="BB61" s="221"/>
      <c r="BC61" s="221"/>
      <c r="BF61" s="35"/>
      <c r="BG61" s="35"/>
      <c r="BH61" s="35"/>
      <c r="BI61" s="35"/>
      <c r="BJ61" s="35"/>
      <c r="BK61" s="35"/>
      <c r="BL61" s="35"/>
      <c r="BM61" s="35"/>
      <c r="BN61" s="35"/>
      <c r="BO61" s="35"/>
      <c r="BP61" s="35"/>
      <c r="BQ61" s="35"/>
      <c r="BR61" s="35"/>
      <c r="BS61" s="35"/>
    </row>
    <row r="62" spans="2:71">
      <c r="B62" s="206" t="s">
        <v>2635</v>
      </c>
      <c r="C62" s="410">
        <v>24836167</v>
      </c>
      <c r="D62" s="410"/>
      <c r="E62" s="414"/>
      <c r="F62" s="414"/>
      <c r="G62" s="410"/>
      <c r="H62" s="412"/>
      <c r="I62" s="413"/>
      <c r="J62" s="413"/>
      <c r="K62" s="413"/>
      <c r="L62" s="413"/>
      <c r="M62" s="413">
        <v>4989093</v>
      </c>
      <c r="N62" s="215"/>
      <c r="O62" s="215"/>
      <c r="P62" s="215"/>
      <c r="Q62" s="213"/>
      <c r="R62" s="217"/>
      <c r="S62" s="217"/>
      <c r="T62" s="217"/>
      <c r="U62" s="217"/>
      <c r="V62" s="217"/>
      <c r="W62" s="217"/>
      <c r="X62" s="217"/>
      <c r="Y62" s="217"/>
      <c r="Z62" s="217"/>
      <c r="AA62" s="213"/>
      <c r="AB62" s="213"/>
      <c r="AC62" s="213"/>
      <c r="AD62" s="35">
        <f t="shared" si="0"/>
        <v>247140167</v>
      </c>
      <c r="AE62" s="35">
        <f t="shared" si="1"/>
        <v>61426817</v>
      </c>
      <c r="AF62" s="35">
        <f t="shared" si="2"/>
        <v>47500505</v>
      </c>
      <c r="AG62" s="35">
        <f t="shared" si="3"/>
        <v>11172471</v>
      </c>
      <c r="AH62">
        <f t="shared" si="4"/>
        <v>0.19220066724321669</v>
      </c>
      <c r="AY62" s="219"/>
      <c r="AZ62" s="219"/>
      <c r="BA62">
        <f t="shared" si="5"/>
        <v>0.18188262953621706</v>
      </c>
      <c r="BB62" s="221"/>
      <c r="BC62" s="221"/>
      <c r="BF62" s="35"/>
      <c r="BG62" s="35"/>
      <c r="BH62" s="35"/>
      <c r="BI62" s="35"/>
      <c r="BJ62" s="35"/>
      <c r="BK62" s="35"/>
      <c r="BL62" s="35"/>
      <c r="BM62" s="35"/>
      <c r="BN62" s="35"/>
      <c r="BO62" s="35"/>
      <c r="BP62" s="35"/>
      <c r="BQ62" s="35"/>
      <c r="BR62" s="35"/>
      <c r="BS62" s="35"/>
    </row>
    <row r="63" spans="2:71">
      <c r="B63" s="206" t="s">
        <v>2636</v>
      </c>
      <c r="C63" s="410">
        <v>21043475</v>
      </c>
      <c r="D63" s="410"/>
      <c r="E63" s="414"/>
      <c r="F63" s="414"/>
      <c r="G63" s="410"/>
      <c r="H63" s="412"/>
      <c r="I63" s="413"/>
      <c r="J63" s="413"/>
      <c r="K63" s="413"/>
      <c r="L63" s="413"/>
      <c r="M63" s="413">
        <v>1839998</v>
      </c>
      <c r="N63" s="215"/>
      <c r="O63" s="215"/>
      <c r="P63" s="215"/>
      <c r="Q63" s="213"/>
      <c r="R63" s="217"/>
      <c r="S63" s="217"/>
      <c r="T63" s="217"/>
      <c r="U63" s="217"/>
      <c r="V63" s="217"/>
      <c r="W63" s="217"/>
      <c r="X63" s="217"/>
      <c r="Y63" s="217"/>
      <c r="Z63" s="217"/>
      <c r="AA63" s="213"/>
      <c r="AB63" s="213"/>
      <c r="AC63" s="213"/>
      <c r="AD63" s="35">
        <f t="shared" si="0"/>
        <v>246869333</v>
      </c>
      <c r="AE63" s="35">
        <f t="shared" si="1"/>
        <v>64488293</v>
      </c>
      <c r="AF63" s="35">
        <f t="shared" si="2"/>
        <v>48298762</v>
      </c>
      <c r="AG63" s="35">
        <f t="shared" si="3"/>
        <v>9015429</v>
      </c>
      <c r="AH63">
        <f t="shared" si="4"/>
        <v>0.19564504595635618</v>
      </c>
      <c r="AY63" s="219"/>
      <c r="AZ63" s="219"/>
      <c r="BA63">
        <f t="shared" si="5"/>
        <v>0.13979946716840527</v>
      </c>
      <c r="BB63" s="221"/>
      <c r="BC63" s="221"/>
      <c r="BF63" s="35"/>
      <c r="BG63" s="35"/>
      <c r="BH63" s="35"/>
      <c r="BI63" s="35"/>
      <c r="BJ63" s="35"/>
      <c r="BK63" s="35"/>
      <c r="BL63" s="35"/>
      <c r="BM63" s="35"/>
      <c r="BN63" s="35"/>
      <c r="BO63" s="35"/>
      <c r="BP63" s="35"/>
      <c r="BQ63" s="35"/>
      <c r="BR63" s="35"/>
      <c r="BS63" s="35"/>
    </row>
    <row r="64" spans="2:71">
      <c r="B64" s="206" t="s">
        <v>2637</v>
      </c>
      <c r="C64" s="410">
        <v>23185622</v>
      </c>
      <c r="D64" s="410"/>
      <c r="E64" s="414"/>
      <c r="F64" s="414"/>
      <c r="G64" s="410"/>
      <c r="H64" s="412"/>
      <c r="I64" s="413"/>
      <c r="J64" s="413"/>
      <c r="K64" s="413"/>
      <c r="L64" s="413"/>
      <c r="M64" s="413">
        <v>3803298</v>
      </c>
      <c r="N64" s="215"/>
      <c r="O64" s="215"/>
      <c r="P64" s="215"/>
      <c r="Q64" s="213"/>
      <c r="R64" s="217"/>
      <c r="S64" s="217"/>
      <c r="T64" s="217"/>
      <c r="U64" s="217"/>
      <c r="V64" s="217"/>
      <c r="W64" s="217"/>
      <c r="X64" s="217"/>
      <c r="Y64" s="217"/>
      <c r="Z64" s="217"/>
      <c r="AA64" s="213"/>
      <c r="AB64" s="213"/>
      <c r="AC64" s="213"/>
      <c r="AD64" s="35">
        <f t="shared" si="0"/>
        <v>250700492</v>
      </c>
      <c r="AE64" s="35">
        <f t="shared" si="1"/>
        <v>69065264</v>
      </c>
      <c r="AF64" s="35">
        <f t="shared" si="2"/>
        <v>46012552</v>
      </c>
      <c r="AG64" s="35">
        <f t="shared" si="3"/>
        <v>10632389</v>
      </c>
      <c r="AH64">
        <f t="shared" si="4"/>
        <v>0.18353594615203228</v>
      </c>
      <c r="AY64" s="219"/>
      <c r="AZ64" s="219"/>
      <c r="BA64">
        <f t="shared" si="5"/>
        <v>0.15394698266845111</v>
      </c>
      <c r="BB64" s="221"/>
      <c r="BC64" s="221"/>
      <c r="BF64" s="35"/>
      <c r="BG64" s="35"/>
      <c r="BH64" s="35"/>
      <c r="BI64" s="35"/>
      <c r="BJ64" s="35"/>
      <c r="BK64" s="35"/>
      <c r="BL64" s="35"/>
      <c r="BM64" s="35"/>
      <c r="BN64" s="35"/>
      <c r="BO64" s="35"/>
      <c r="BP64" s="35"/>
      <c r="BQ64" s="35"/>
      <c r="BR64" s="35"/>
      <c r="BS64" s="35"/>
    </row>
    <row r="65" spans="2:71">
      <c r="B65" s="206" t="s">
        <v>2638</v>
      </c>
      <c r="C65" s="410">
        <v>23278650</v>
      </c>
      <c r="D65" s="410"/>
      <c r="E65" s="414"/>
      <c r="F65" s="414"/>
      <c r="G65" s="410"/>
      <c r="H65" s="412"/>
      <c r="I65" s="413"/>
      <c r="J65" s="413"/>
      <c r="K65" s="413"/>
      <c r="L65" s="413"/>
      <c r="M65" s="413">
        <v>6171031</v>
      </c>
      <c r="N65" s="215"/>
      <c r="O65" s="215"/>
      <c r="P65" s="215"/>
      <c r="Q65" s="213"/>
      <c r="R65" s="217"/>
      <c r="S65" s="217"/>
      <c r="T65" s="217"/>
      <c r="U65" s="217"/>
      <c r="V65" s="217"/>
      <c r="W65" s="217"/>
      <c r="X65" s="217"/>
      <c r="Y65" s="217"/>
      <c r="Z65" s="217"/>
      <c r="AA65" s="213"/>
      <c r="AB65" s="213"/>
      <c r="AC65" s="213"/>
      <c r="AD65" s="35">
        <f t="shared" si="0"/>
        <v>255090088</v>
      </c>
      <c r="AE65" s="35">
        <f t="shared" si="1"/>
        <v>67507747</v>
      </c>
      <c r="AF65" s="35">
        <f t="shared" si="2"/>
        <v>47606513</v>
      </c>
      <c r="AG65" s="35">
        <f t="shared" si="3"/>
        <v>11814327</v>
      </c>
      <c r="AH65">
        <f t="shared" si="4"/>
        <v>0.18662627534159618</v>
      </c>
      <c r="AY65" s="219"/>
      <c r="AZ65" s="219"/>
      <c r="BA65">
        <f t="shared" si="5"/>
        <v>0.17500698105063409</v>
      </c>
      <c r="BB65" s="221"/>
      <c r="BC65" s="221"/>
      <c r="BF65" s="35"/>
      <c r="BG65" s="35"/>
      <c r="BH65" s="35"/>
      <c r="BI65" s="35"/>
      <c r="BJ65" s="35"/>
      <c r="BK65" s="35"/>
      <c r="BL65" s="35"/>
      <c r="BM65" s="35"/>
      <c r="BN65" s="35"/>
      <c r="BO65" s="35"/>
      <c r="BP65" s="35"/>
      <c r="BQ65" s="35"/>
      <c r="BR65" s="35"/>
      <c r="BS65" s="35"/>
    </row>
    <row r="66" spans="2:71">
      <c r="B66" s="206" t="s">
        <v>2639</v>
      </c>
      <c r="C66" s="410">
        <v>19823165</v>
      </c>
      <c r="D66" s="410"/>
      <c r="E66" s="414"/>
      <c r="F66" s="414"/>
      <c r="G66" s="410"/>
      <c r="H66" s="412"/>
      <c r="I66" s="413"/>
      <c r="J66" s="413"/>
      <c r="K66" s="413"/>
      <c r="L66" s="413"/>
      <c r="M66" s="413">
        <v>3994301</v>
      </c>
      <c r="N66" s="215"/>
      <c r="O66" s="215"/>
      <c r="P66" s="215"/>
      <c r="Q66" s="213"/>
      <c r="R66" s="217"/>
      <c r="S66" s="217"/>
      <c r="T66" s="217"/>
      <c r="U66" s="217"/>
      <c r="V66" s="217"/>
      <c r="W66" s="217"/>
      <c r="X66" s="217"/>
      <c r="Y66" s="217"/>
      <c r="Z66" s="217"/>
      <c r="AA66" s="213"/>
      <c r="AB66" s="213"/>
      <c r="AC66" s="213"/>
      <c r="AD66" s="35">
        <f t="shared" si="0"/>
        <v>258340459</v>
      </c>
      <c r="AE66" s="35">
        <f t="shared" si="1"/>
        <v>66287437</v>
      </c>
      <c r="AF66" s="35">
        <f t="shared" si="2"/>
        <v>47268122</v>
      </c>
      <c r="AG66" s="35">
        <f t="shared" si="3"/>
        <v>13968630</v>
      </c>
      <c r="AH66">
        <f t="shared" si="4"/>
        <v>0.18296832862714701</v>
      </c>
      <c r="AY66" s="219"/>
      <c r="AZ66" s="219"/>
      <c r="BA66">
        <f t="shared" si="5"/>
        <v>0.21072816557985188</v>
      </c>
      <c r="BB66" s="221"/>
      <c r="BC66" s="221"/>
      <c r="BF66" s="35"/>
      <c r="BG66" s="35"/>
      <c r="BH66" s="35"/>
      <c r="BI66" s="35"/>
      <c r="BJ66" s="35"/>
      <c r="BK66" s="35"/>
      <c r="BL66" s="35"/>
      <c r="BM66" s="35"/>
      <c r="BN66" s="35"/>
      <c r="BO66" s="35"/>
      <c r="BP66" s="35"/>
      <c r="BQ66" s="35"/>
      <c r="BR66" s="35"/>
      <c r="BS66" s="35"/>
    </row>
    <row r="67" spans="2:71">
      <c r="B67" s="206" t="s">
        <v>2640</v>
      </c>
      <c r="C67" s="410">
        <v>23694560</v>
      </c>
      <c r="D67" s="410"/>
      <c r="E67" s="414"/>
      <c r="F67" s="414"/>
      <c r="G67" s="410"/>
      <c r="H67" s="412"/>
      <c r="I67" s="413"/>
      <c r="J67" s="413"/>
      <c r="K67" s="413"/>
      <c r="L67" s="413"/>
      <c r="M67" s="413">
        <v>2840820</v>
      </c>
      <c r="N67" s="215"/>
      <c r="O67" s="215"/>
      <c r="P67" s="215"/>
      <c r="Q67" s="213"/>
      <c r="R67" s="217"/>
      <c r="S67" s="217"/>
      <c r="T67" s="217"/>
      <c r="U67" s="217"/>
      <c r="V67" s="217"/>
      <c r="W67" s="217"/>
      <c r="X67" s="217"/>
      <c r="Y67" s="217"/>
      <c r="Z67" s="217"/>
      <c r="AA67" s="213"/>
      <c r="AB67" s="213"/>
      <c r="AC67" s="213"/>
      <c r="AD67" s="35">
        <f t="shared" si="0"/>
        <v>261615405</v>
      </c>
      <c r="AE67" s="35">
        <f t="shared" si="1"/>
        <v>66796375</v>
      </c>
      <c r="AF67" s="35">
        <f t="shared" si="2"/>
        <v>43056408</v>
      </c>
      <c r="AG67" s="35">
        <f t="shared" si="3"/>
        <v>13006152</v>
      </c>
      <c r="AH67">
        <f t="shared" si="4"/>
        <v>0.16457902393018484</v>
      </c>
      <c r="AY67" s="219"/>
      <c r="AZ67" s="219"/>
      <c r="BA67">
        <f t="shared" si="5"/>
        <v>0.19471344066201196</v>
      </c>
      <c r="BB67" s="221"/>
      <c r="BC67" s="221"/>
      <c r="BF67" s="35"/>
      <c r="BG67" s="35"/>
      <c r="BH67" s="35"/>
      <c r="BI67" s="35"/>
      <c r="BJ67" s="35"/>
      <c r="BK67" s="35"/>
      <c r="BL67" s="35"/>
      <c r="BM67" s="35"/>
      <c r="BN67" s="35"/>
      <c r="BO67" s="35"/>
      <c r="BP67" s="35"/>
      <c r="BQ67" s="35"/>
      <c r="BR67" s="35"/>
      <c r="BS67" s="35"/>
    </row>
    <row r="68" spans="2:71">
      <c r="B68" s="206" t="s">
        <v>2641</v>
      </c>
      <c r="C68" s="410">
        <v>26356664</v>
      </c>
      <c r="D68" s="410"/>
      <c r="E68" s="414"/>
      <c r="F68" s="414"/>
      <c r="G68" s="410"/>
      <c r="H68" s="412"/>
      <c r="I68" s="413"/>
      <c r="J68" s="413"/>
      <c r="K68" s="413"/>
      <c r="L68" s="413"/>
      <c r="M68" s="413">
        <v>4064272</v>
      </c>
      <c r="N68" s="215"/>
      <c r="O68" s="215"/>
      <c r="P68" s="215"/>
      <c r="Q68" s="213"/>
      <c r="R68" s="217"/>
      <c r="S68" s="217"/>
      <c r="T68" s="217"/>
      <c r="U68" s="217"/>
      <c r="V68" s="217"/>
      <c r="W68" s="217"/>
      <c r="X68" s="217"/>
      <c r="Y68" s="217"/>
      <c r="Z68" s="217"/>
      <c r="AA68" s="213"/>
      <c r="AB68" s="213"/>
      <c r="AC68" s="213"/>
      <c r="AD68" s="35">
        <f t="shared" si="0"/>
        <v>263770902</v>
      </c>
      <c r="AE68" s="35">
        <f t="shared" si="1"/>
        <v>69874389</v>
      </c>
      <c r="AF68" s="35">
        <f t="shared" si="2"/>
        <v>44956144</v>
      </c>
      <c r="AG68" s="35">
        <f t="shared" si="3"/>
        <v>10899393</v>
      </c>
      <c r="AH68">
        <f t="shared" si="4"/>
        <v>0.17043632811325035</v>
      </c>
      <c r="AY68" s="219"/>
      <c r="AZ68" s="219"/>
      <c r="BA68">
        <f t="shared" si="5"/>
        <v>0.15598552139039099</v>
      </c>
      <c r="BB68" s="221"/>
      <c r="BC68" s="221"/>
      <c r="BF68" s="35"/>
      <c r="BG68" s="35"/>
      <c r="BH68" s="35"/>
      <c r="BI68" s="35"/>
      <c r="BJ68" s="35"/>
      <c r="BK68" s="35"/>
      <c r="BL68" s="35"/>
      <c r="BM68" s="35"/>
      <c r="BN68" s="35"/>
      <c r="BO68" s="35"/>
      <c r="BP68" s="35"/>
      <c r="BQ68" s="35"/>
      <c r="BR68" s="35"/>
      <c r="BS68" s="35"/>
    </row>
    <row r="69" spans="2:71">
      <c r="B69" s="206" t="s">
        <v>2642</v>
      </c>
      <c r="C69" s="410">
        <v>25998742</v>
      </c>
      <c r="D69" s="410"/>
      <c r="E69" s="414"/>
      <c r="F69" s="414"/>
      <c r="G69" s="410"/>
      <c r="H69" s="412"/>
      <c r="I69" s="413"/>
      <c r="J69" s="413"/>
      <c r="K69" s="413"/>
      <c r="L69" s="413"/>
      <c r="M69" s="413">
        <v>1561130</v>
      </c>
      <c r="N69" s="215"/>
      <c r="O69" s="215"/>
      <c r="P69" s="215"/>
      <c r="Q69" s="213"/>
      <c r="R69" s="217"/>
      <c r="S69" s="217"/>
      <c r="T69" s="217"/>
      <c r="U69" s="217"/>
      <c r="V69" s="217"/>
      <c r="W69" s="217"/>
      <c r="X69" s="217"/>
      <c r="Y69" s="217"/>
      <c r="Z69" s="217"/>
      <c r="AA69" s="213"/>
      <c r="AB69" s="213"/>
      <c r="AC69" s="213"/>
      <c r="AD69" s="35">
        <f t="shared" si="0"/>
        <v>271819140</v>
      </c>
      <c r="AE69" s="35">
        <f t="shared" si="1"/>
        <v>76049966</v>
      </c>
      <c r="AF69" s="35">
        <f t="shared" si="2"/>
        <v>43174762</v>
      </c>
      <c r="AG69" s="35">
        <f t="shared" si="3"/>
        <v>8466222</v>
      </c>
      <c r="AH69">
        <f t="shared" si="4"/>
        <v>0.15883635714541661</v>
      </c>
      <c r="AY69" s="219"/>
      <c r="AZ69" s="219"/>
      <c r="BA69">
        <f t="shared" si="5"/>
        <v>0.11132446791626442</v>
      </c>
      <c r="BB69" s="221"/>
      <c r="BC69" s="221"/>
      <c r="BF69" s="35"/>
      <c r="BG69" s="35"/>
      <c r="BH69" s="35"/>
      <c r="BI69" s="35"/>
      <c r="BJ69" s="35"/>
      <c r="BK69" s="35"/>
      <c r="BL69" s="35"/>
      <c r="BM69" s="35"/>
      <c r="BN69" s="35"/>
      <c r="BO69" s="35"/>
      <c r="BP69" s="35"/>
      <c r="BQ69" s="35"/>
      <c r="BR69" s="35"/>
      <c r="BS69" s="35"/>
    </row>
    <row r="70" spans="2:71">
      <c r="B70" s="206" t="s">
        <v>2643</v>
      </c>
      <c r="C70" s="410">
        <v>20055272</v>
      </c>
      <c r="D70" s="410"/>
      <c r="E70" s="414"/>
      <c r="F70" s="414"/>
      <c r="G70" s="410"/>
      <c r="H70" s="412"/>
      <c r="I70" s="413"/>
      <c r="J70" s="413"/>
      <c r="K70" s="413"/>
      <c r="L70" s="413"/>
      <c r="M70" s="413">
        <v>3626003</v>
      </c>
      <c r="N70" s="215"/>
      <c r="O70" s="215"/>
      <c r="P70" s="215"/>
      <c r="Q70" s="213"/>
      <c r="R70" s="217"/>
      <c r="S70" s="217"/>
      <c r="T70" s="217"/>
      <c r="U70" s="217"/>
      <c r="V70" s="217"/>
      <c r="W70" s="217"/>
      <c r="X70" s="217"/>
      <c r="Y70" s="217"/>
      <c r="Z70" s="217"/>
      <c r="AA70" s="213"/>
      <c r="AB70" s="213"/>
      <c r="AC70" s="213"/>
      <c r="AD70" s="35">
        <f t="shared" si="0"/>
        <v>270489420</v>
      </c>
      <c r="AE70" s="35">
        <f t="shared" si="1"/>
        <v>72410678</v>
      </c>
      <c r="AF70" s="35">
        <f t="shared" si="2"/>
        <v>42176535</v>
      </c>
      <c r="AG70" s="35">
        <f t="shared" si="3"/>
        <v>9251405</v>
      </c>
      <c r="AH70">
        <f t="shared" ref="AH70:AH82" si="6">AF70/AD70</f>
        <v>0.1559267456745628</v>
      </c>
      <c r="AY70" s="219"/>
      <c r="AZ70" s="219"/>
      <c r="BA70">
        <f t="shared" si="5"/>
        <v>0.12776299373968023</v>
      </c>
      <c r="BB70" s="221"/>
      <c r="BC70" s="221"/>
      <c r="BF70" s="35"/>
      <c r="BG70" s="35"/>
      <c r="BH70" s="35"/>
      <c r="BI70" s="35"/>
      <c r="BJ70" s="35"/>
      <c r="BK70" s="35"/>
      <c r="BL70" s="35"/>
      <c r="BM70" s="35"/>
      <c r="BN70" s="35"/>
      <c r="BO70" s="35"/>
      <c r="BP70" s="35"/>
      <c r="BQ70" s="35"/>
      <c r="BR70" s="35"/>
      <c r="BS70" s="35"/>
    </row>
    <row r="71" spans="2:71">
      <c r="B71" s="206" t="s">
        <v>2644</v>
      </c>
      <c r="C71" s="410">
        <v>31740832</v>
      </c>
      <c r="D71" s="410"/>
      <c r="E71" s="414"/>
      <c r="F71" s="414"/>
      <c r="G71" s="410"/>
      <c r="H71" s="412"/>
      <c r="I71" s="413"/>
      <c r="J71" s="413"/>
      <c r="K71" s="413"/>
      <c r="L71" s="413"/>
      <c r="M71" s="413">
        <v>5681522</v>
      </c>
      <c r="N71" s="215"/>
      <c r="O71" s="215"/>
      <c r="P71" s="215"/>
      <c r="Q71" s="213"/>
      <c r="R71" s="217"/>
      <c r="S71" s="217"/>
      <c r="T71" s="217"/>
      <c r="U71" s="217"/>
      <c r="V71" s="217"/>
      <c r="W71" s="217"/>
      <c r="X71" s="217"/>
      <c r="Y71" s="217"/>
      <c r="Z71" s="217"/>
      <c r="AA71" s="213"/>
      <c r="AB71" s="213"/>
      <c r="AC71" s="213"/>
      <c r="AD71" s="35">
        <f t="shared" si="0"/>
        <v>276603799</v>
      </c>
      <c r="AE71" s="35">
        <f t="shared" si="1"/>
        <v>77794846</v>
      </c>
      <c r="AF71" s="35">
        <f t="shared" si="2"/>
        <v>44754846</v>
      </c>
      <c r="AG71" s="35">
        <f t="shared" si="3"/>
        <v>10868655</v>
      </c>
      <c r="AH71">
        <f t="shared" si="6"/>
        <v>0.16180127012644538</v>
      </c>
      <c r="AY71" s="219"/>
      <c r="AZ71" s="219"/>
      <c r="BA71">
        <f t="shared" si="5"/>
        <v>0.13970919101761575</v>
      </c>
      <c r="BB71" s="221"/>
      <c r="BC71" s="221"/>
      <c r="BF71" s="35"/>
      <c r="BG71" s="35"/>
      <c r="BH71" s="35"/>
      <c r="BI71" s="35"/>
      <c r="BJ71" s="35"/>
      <c r="BK71" s="35"/>
      <c r="BL71" s="35"/>
      <c r="BM71" s="35"/>
      <c r="BN71" s="35"/>
      <c r="BO71" s="35"/>
      <c r="BP71" s="35"/>
      <c r="BQ71" s="35"/>
      <c r="BR71" s="35"/>
      <c r="BS71" s="35"/>
    </row>
    <row r="72" spans="2:71">
      <c r="B72" s="206" t="s">
        <v>2259</v>
      </c>
      <c r="C72" s="410">
        <f>D72+G72</f>
        <v>21382331</v>
      </c>
      <c r="D72" s="410">
        <f>F72+E72</f>
        <v>18918116</v>
      </c>
      <c r="E72" s="414">
        <v>4223683</v>
      </c>
      <c r="F72" s="414">
        <v>14694433</v>
      </c>
      <c r="G72" s="410">
        <v>2464215</v>
      </c>
      <c r="H72" s="412"/>
      <c r="I72" s="413">
        <f t="shared" ref="I72:I103" si="7">J72+K72+L72+M72+Q72+AA72+AB72+AC72</f>
        <v>21880028</v>
      </c>
      <c r="J72" s="413">
        <v>5587844</v>
      </c>
      <c r="K72" s="413">
        <v>910174</v>
      </c>
      <c r="L72" s="413">
        <v>1641874</v>
      </c>
      <c r="M72" s="413">
        <f>N72+O72+P72</f>
        <v>3021591</v>
      </c>
      <c r="N72" s="215">
        <v>2121575</v>
      </c>
      <c r="O72" s="215">
        <v>900016</v>
      </c>
      <c r="P72" s="215">
        <v>0</v>
      </c>
      <c r="Q72" s="213">
        <f>R72+S72+T72+U72+V72+W72+X72+Y72+Z72</f>
        <v>9086918</v>
      </c>
      <c r="R72" s="217">
        <v>95829</v>
      </c>
      <c r="S72" s="217">
        <v>4798491</v>
      </c>
      <c r="T72" s="217">
        <v>17924</v>
      </c>
      <c r="U72" s="217">
        <v>51180</v>
      </c>
      <c r="V72" s="217">
        <v>77426</v>
      </c>
      <c r="W72" s="217">
        <v>34747</v>
      </c>
      <c r="X72" s="217">
        <v>193243</v>
      </c>
      <c r="Y72" s="217">
        <v>38866</v>
      </c>
      <c r="Z72" s="217">
        <v>3779212</v>
      </c>
      <c r="AA72" s="213">
        <v>752658</v>
      </c>
      <c r="AB72" s="213">
        <v>284988</v>
      </c>
      <c r="AC72" s="213">
        <v>593981</v>
      </c>
      <c r="AD72" s="35">
        <f t="shared" si="0"/>
        <v>280004131</v>
      </c>
      <c r="AE72" s="35">
        <f t="shared" si="1"/>
        <v>73178435</v>
      </c>
      <c r="AF72" s="35">
        <f t="shared" si="2"/>
        <v>43779397</v>
      </c>
      <c r="AG72" s="35">
        <f t="shared" si="3"/>
        <v>12329116</v>
      </c>
      <c r="AH72">
        <f t="shared" si="6"/>
        <v>0.15635268252524459</v>
      </c>
      <c r="AY72" s="219">
        <f t="shared" ref="AY72:AY103" si="8">I72-M72</f>
        <v>18858437</v>
      </c>
      <c r="AZ72" s="219">
        <v>2523894</v>
      </c>
      <c r="BA72">
        <f t="shared" si="5"/>
        <v>0.16848018135397402</v>
      </c>
      <c r="BB72" s="221">
        <f t="shared" ref="BB72:BB103" si="9">C72-I72</f>
        <v>-497697</v>
      </c>
      <c r="BC72" s="221">
        <v>-910135</v>
      </c>
      <c r="BF72" s="35">
        <v>910135</v>
      </c>
      <c r="BG72" s="35">
        <v>-253861</v>
      </c>
      <c r="BH72" s="35">
        <v>-64975</v>
      </c>
      <c r="BI72" s="35">
        <v>-188886</v>
      </c>
      <c r="BJ72" s="35">
        <v>-725000</v>
      </c>
      <c r="BK72" s="35"/>
      <c r="BL72" s="35">
        <v>536114</v>
      </c>
      <c r="BM72" s="35">
        <v>0</v>
      </c>
      <c r="BN72" s="35">
        <v>-106439</v>
      </c>
      <c r="BO72" s="35">
        <v>21561</v>
      </c>
      <c r="BP72" s="35">
        <v>128000</v>
      </c>
      <c r="BQ72" s="35">
        <v>0</v>
      </c>
      <c r="BR72" s="35">
        <v>41180</v>
      </c>
      <c r="BS72" s="35">
        <v>1016378</v>
      </c>
    </row>
    <row r="73" spans="2:71">
      <c r="B73" s="206" t="s">
        <v>2260</v>
      </c>
      <c r="C73" s="410">
        <f t="shared" ref="C73:C136" si="10">D73+G73</f>
        <v>21919133</v>
      </c>
      <c r="D73" s="410">
        <f t="shared" ref="D73:D136" si="11">F73+E73</f>
        <v>19747727</v>
      </c>
      <c r="E73" s="414">
        <v>4968671</v>
      </c>
      <c r="F73" s="414">
        <v>14779056</v>
      </c>
      <c r="G73" s="410">
        <v>2171406</v>
      </c>
      <c r="H73" s="412"/>
      <c r="I73" s="413">
        <f t="shared" si="7"/>
        <v>26392133</v>
      </c>
      <c r="J73" s="413">
        <v>5572802</v>
      </c>
      <c r="K73" s="413">
        <v>920209</v>
      </c>
      <c r="L73" s="413">
        <v>2322001</v>
      </c>
      <c r="M73" s="413">
        <f t="shared" ref="M73:M136" si="12">N73+O73+P73</f>
        <v>2709978</v>
      </c>
      <c r="N73" s="215">
        <v>2477346</v>
      </c>
      <c r="O73" s="215">
        <v>230352</v>
      </c>
      <c r="P73" s="215">
        <v>2280</v>
      </c>
      <c r="Q73" s="213">
        <f t="shared" ref="Q73:Q136" si="13">R73+S73+T73+U73+V73+W73+X73+Y73+Z73</f>
        <v>10626375</v>
      </c>
      <c r="R73" s="217">
        <v>124337</v>
      </c>
      <c r="S73" s="217">
        <v>7843109</v>
      </c>
      <c r="T73" s="217">
        <v>14974</v>
      </c>
      <c r="U73" s="217">
        <v>156745</v>
      </c>
      <c r="V73" s="217">
        <v>0</v>
      </c>
      <c r="W73" s="217">
        <v>48622</v>
      </c>
      <c r="X73" s="217">
        <v>209450</v>
      </c>
      <c r="Y73" s="217">
        <v>51438</v>
      </c>
      <c r="Z73" s="217">
        <v>2177700</v>
      </c>
      <c r="AA73" s="213">
        <v>1406816</v>
      </c>
      <c r="AB73" s="213">
        <v>2365346</v>
      </c>
      <c r="AC73" s="213">
        <v>468606</v>
      </c>
      <c r="AD73" s="35">
        <f t="shared" si="0"/>
        <v>283314613</v>
      </c>
      <c r="AE73" s="35">
        <f t="shared" si="1"/>
        <v>75042296</v>
      </c>
      <c r="AF73" s="35">
        <f t="shared" si="2"/>
        <v>44303037</v>
      </c>
      <c r="AG73" s="35">
        <f t="shared" si="3"/>
        <v>11413091</v>
      </c>
      <c r="AH73">
        <f t="shared" si="6"/>
        <v>0.15637399190559931</v>
      </c>
      <c r="AY73" s="219">
        <f t="shared" si="8"/>
        <v>23682155</v>
      </c>
      <c r="AZ73" s="219">
        <v>-1763022</v>
      </c>
      <c r="BA73">
        <f t="shared" si="5"/>
        <v>0.15208877670800477</v>
      </c>
      <c r="BB73" s="221">
        <f t="shared" si="9"/>
        <v>-4473000</v>
      </c>
      <c r="BC73" s="221">
        <v>-4840028</v>
      </c>
      <c r="BF73" s="35">
        <v>4840028</v>
      </c>
      <c r="BG73" s="35">
        <v>2728489</v>
      </c>
      <c r="BH73" s="35">
        <v>1237668</v>
      </c>
      <c r="BI73" s="35">
        <v>1490822</v>
      </c>
      <c r="BJ73" s="35">
        <v>-668767</v>
      </c>
      <c r="BK73" s="35"/>
      <c r="BL73" s="35">
        <v>2159589</v>
      </c>
      <c r="BM73" s="35">
        <v>0</v>
      </c>
      <c r="BN73" s="35">
        <v>-156258</v>
      </c>
      <c r="BO73" s="35">
        <v>8575</v>
      </c>
      <c r="BP73" s="35">
        <v>164833</v>
      </c>
      <c r="BQ73" s="35">
        <v>0</v>
      </c>
      <c r="BR73" s="35">
        <v>932</v>
      </c>
      <c r="BS73" s="35">
        <v>1954349</v>
      </c>
    </row>
    <row r="74" spans="2:71">
      <c r="B74" s="206" t="s">
        <v>2261</v>
      </c>
      <c r="C74" s="410">
        <f t="shared" si="10"/>
        <v>28394161</v>
      </c>
      <c r="D74" s="410">
        <f t="shared" si="11"/>
        <v>25980281</v>
      </c>
      <c r="E74" s="414">
        <v>11147324</v>
      </c>
      <c r="F74" s="414">
        <v>14832957</v>
      </c>
      <c r="G74" s="410">
        <v>2413880</v>
      </c>
      <c r="H74" s="412"/>
      <c r="I74" s="413">
        <f t="shared" si="7"/>
        <v>25716590</v>
      </c>
      <c r="J74" s="413">
        <v>5579803</v>
      </c>
      <c r="K74" s="413">
        <v>942099</v>
      </c>
      <c r="L74" s="413">
        <v>2244226</v>
      </c>
      <c r="M74" s="413">
        <f t="shared" si="12"/>
        <v>3512289</v>
      </c>
      <c r="N74" s="215">
        <v>3099797</v>
      </c>
      <c r="O74" s="215">
        <v>358363</v>
      </c>
      <c r="P74" s="215">
        <v>54129</v>
      </c>
      <c r="Q74" s="213">
        <f t="shared" si="13"/>
        <v>9411653</v>
      </c>
      <c r="R74" s="217">
        <v>466826</v>
      </c>
      <c r="S74" s="217">
        <v>6081430</v>
      </c>
      <c r="T74" s="217">
        <v>25085</v>
      </c>
      <c r="U74" s="217">
        <v>64739</v>
      </c>
      <c r="V74" s="217">
        <v>0</v>
      </c>
      <c r="W74" s="217">
        <v>95858</v>
      </c>
      <c r="X74" s="217">
        <v>214852</v>
      </c>
      <c r="Y74" s="217">
        <v>60032</v>
      </c>
      <c r="Z74" s="217">
        <v>2402831</v>
      </c>
      <c r="AA74" s="213">
        <v>1213860</v>
      </c>
      <c r="AB74" s="213">
        <v>2713628</v>
      </c>
      <c r="AC74" s="213">
        <v>99032</v>
      </c>
      <c r="AD74" s="35">
        <f t="shared" si="0"/>
        <v>286872607</v>
      </c>
      <c r="AE74" s="35">
        <f t="shared" si="1"/>
        <v>71695625</v>
      </c>
      <c r="AF74" s="35">
        <f t="shared" si="2"/>
        <v>42826233</v>
      </c>
      <c r="AG74" s="35">
        <f t="shared" si="3"/>
        <v>9243858</v>
      </c>
      <c r="AH74">
        <f t="shared" si="6"/>
        <v>0.14928658908168252</v>
      </c>
      <c r="AY74" s="219">
        <f t="shared" si="8"/>
        <v>22204301</v>
      </c>
      <c r="AZ74" s="219">
        <v>6189860</v>
      </c>
      <c r="BA74">
        <f t="shared" si="5"/>
        <v>0.12893196760611264</v>
      </c>
      <c r="BB74" s="221">
        <f t="shared" si="9"/>
        <v>2677571</v>
      </c>
      <c r="BC74" s="221">
        <v>2975557</v>
      </c>
      <c r="BF74" s="35">
        <v>-2975557</v>
      </c>
      <c r="BG74" s="35">
        <v>-2618994</v>
      </c>
      <c r="BH74" s="35">
        <v>-862772</v>
      </c>
      <c r="BI74" s="35">
        <v>-1756222</v>
      </c>
      <c r="BJ74" s="35">
        <v>0</v>
      </c>
      <c r="BK74" s="35"/>
      <c r="BL74" s="35">
        <v>-829822</v>
      </c>
      <c r="BM74" s="35">
        <v>-926400</v>
      </c>
      <c r="BN74" s="35">
        <v>-38506</v>
      </c>
      <c r="BO74" s="35">
        <v>0</v>
      </c>
      <c r="BP74" s="35">
        <v>38506</v>
      </c>
      <c r="BQ74" s="35">
        <v>0</v>
      </c>
      <c r="BR74" s="35">
        <v>159046</v>
      </c>
      <c r="BS74" s="35">
        <v>-554116</v>
      </c>
    </row>
    <row r="75" spans="2:71">
      <c r="B75" s="206" t="s">
        <v>2262</v>
      </c>
      <c r="C75" s="410">
        <f t="shared" si="10"/>
        <v>22273976</v>
      </c>
      <c r="D75" s="410">
        <f t="shared" si="11"/>
        <v>19702757</v>
      </c>
      <c r="E75" s="414">
        <v>4809972</v>
      </c>
      <c r="F75" s="414">
        <v>14892785</v>
      </c>
      <c r="G75" s="410">
        <v>2571219</v>
      </c>
      <c r="H75" s="412"/>
      <c r="I75" s="413">
        <f t="shared" si="7"/>
        <v>39258200</v>
      </c>
      <c r="J75" s="413">
        <v>4048388</v>
      </c>
      <c r="K75" s="413">
        <v>1176718</v>
      </c>
      <c r="L75" s="413">
        <v>5090890</v>
      </c>
      <c r="M75" s="413">
        <f t="shared" si="12"/>
        <v>1245323</v>
      </c>
      <c r="N75" s="215">
        <v>1075144</v>
      </c>
      <c r="O75" s="215">
        <v>147015</v>
      </c>
      <c r="P75" s="215">
        <v>23164</v>
      </c>
      <c r="Q75" s="213">
        <f t="shared" si="13"/>
        <v>15006805</v>
      </c>
      <c r="R75" s="217">
        <v>2289947</v>
      </c>
      <c r="S75" s="217">
        <v>7590896</v>
      </c>
      <c r="T75" s="217">
        <v>30940</v>
      </c>
      <c r="U75" s="217">
        <v>189733</v>
      </c>
      <c r="V75" s="217">
        <v>594004</v>
      </c>
      <c r="W75" s="217">
        <v>622475</v>
      </c>
      <c r="X75" s="217">
        <v>217191</v>
      </c>
      <c r="Y75" s="217">
        <v>211703</v>
      </c>
      <c r="Z75" s="217">
        <v>3259916</v>
      </c>
      <c r="AA75" s="213">
        <v>5456094</v>
      </c>
      <c r="AB75" s="213">
        <v>5920691</v>
      </c>
      <c r="AC75" s="213">
        <v>1313291</v>
      </c>
      <c r="AD75" s="35">
        <f t="shared" si="0"/>
        <v>288103108</v>
      </c>
      <c r="AE75" s="35">
        <f t="shared" si="1"/>
        <v>72587270</v>
      </c>
      <c r="AF75" s="35">
        <f t="shared" si="2"/>
        <v>42231558</v>
      </c>
      <c r="AG75" s="35">
        <f t="shared" si="3"/>
        <v>7467590</v>
      </c>
      <c r="AH75">
        <f t="shared" si="6"/>
        <v>0.14658487474560669</v>
      </c>
      <c r="AY75" s="219">
        <f t="shared" si="8"/>
        <v>38012877</v>
      </c>
      <c r="AZ75" s="219">
        <v>-15738901</v>
      </c>
      <c r="BA75">
        <f t="shared" si="5"/>
        <v>0.10287740536322691</v>
      </c>
      <c r="BB75" s="221">
        <f t="shared" si="9"/>
        <v>-16984224</v>
      </c>
      <c r="BC75" s="221">
        <v>-19270472</v>
      </c>
      <c r="BF75" s="35">
        <v>19270472</v>
      </c>
      <c r="BG75" s="35">
        <v>3060195</v>
      </c>
      <c r="BH75" s="35">
        <v>797385</v>
      </c>
      <c r="BI75" s="35">
        <v>2262809</v>
      </c>
      <c r="BJ75" s="35">
        <v>0</v>
      </c>
      <c r="BK75" s="35"/>
      <c r="BL75" s="35">
        <v>2262809</v>
      </c>
      <c r="BM75" s="35">
        <v>0</v>
      </c>
      <c r="BN75" s="35">
        <v>-1864008</v>
      </c>
      <c r="BO75" s="35">
        <v>52416</v>
      </c>
      <c r="BP75" s="35">
        <v>1916423</v>
      </c>
      <c r="BQ75" s="35">
        <v>0</v>
      </c>
      <c r="BR75" s="35">
        <v>654807</v>
      </c>
      <c r="BS75" s="35">
        <v>13691463</v>
      </c>
    </row>
    <row r="76" spans="2:71">
      <c r="B76" s="206" t="s">
        <v>2263</v>
      </c>
      <c r="C76" s="410">
        <f t="shared" si="10"/>
        <v>27648005</v>
      </c>
      <c r="D76" s="410">
        <f t="shared" si="11"/>
        <v>23459958</v>
      </c>
      <c r="E76" s="414">
        <v>8114631</v>
      </c>
      <c r="F76" s="414">
        <v>15345327</v>
      </c>
      <c r="G76" s="410">
        <v>4188047</v>
      </c>
      <c r="H76" s="412"/>
      <c r="I76" s="413">
        <f t="shared" si="7"/>
        <v>25971247</v>
      </c>
      <c r="J76" s="413">
        <v>7460760</v>
      </c>
      <c r="K76" s="413">
        <v>1319827</v>
      </c>
      <c r="L76" s="413">
        <v>769432</v>
      </c>
      <c r="M76" s="413">
        <f t="shared" si="12"/>
        <v>5390710</v>
      </c>
      <c r="N76" s="215">
        <v>4254682</v>
      </c>
      <c r="O76" s="215">
        <v>1100212</v>
      </c>
      <c r="P76" s="215">
        <v>35816</v>
      </c>
      <c r="Q76" s="213">
        <f t="shared" si="13"/>
        <v>10122876</v>
      </c>
      <c r="R76" s="217">
        <v>179795</v>
      </c>
      <c r="S76" s="217">
        <v>6892707</v>
      </c>
      <c r="T76" s="217">
        <v>136776</v>
      </c>
      <c r="U76" s="217">
        <v>21118</v>
      </c>
      <c r="V76" s="217">
        <v>500000</v>
      </c>
      <c r="W76" s="217">
        <v>21659</v>
      </c>
      <c r="X76" s="217">
        <v>203241</v>
      </c>
      <c r="Y76" s="217">
        <v>38854</v>
      </c>
      <c r="Z76" s="217">
        <v>2128726</v>
      </c>
      <c r="AA76" s="213">
        <v>7414</v>
      </c>
      <c r="AB76" s="213">
        <v>592558</v>
      </c>
      <c r="AC76" s="213">
        <v>307670</v>
      </c>
      <c r="AD76" s="35">
        <f t="shared" ref="AD76:AD139" si="14">SUM(C65:C76)</f>
        <v>292565491</v>
      </c>
      <c r="AE76" s="35">
        <f t="shared" ref="AE76:AE139" si="15">SUM(C74:C76)</f>
        <v>78316142</v>
      </c>
      <c r="AF76" s="35">
        <f t="shared" ref="AF76:AF139" si="16">SUM(M65:M76)</f>
        <v>43818970</v>
      </c>
      <c r="AG76" s="35">
        <f t="shared" ref="AG76:AG139" si="17">SUM(M74:M76)</f>
        <v>10148322</v>
      </c>
      <c r="AH76">
        <f t="shared" si="6"/>
        <v>0.1497749097141467</v>
      </c>
      <c r="AY76" s="219">
        <f t="shared" si="8"/>
        <v>20580537</v>
      </c>
      <c r="AZ76" s="219">
        <v>7067468</v>
      </c>
      <c r="BA76">
        <f t="shared" si="5"/>
        <v>0.12958148525753477</v>
      </c>
      <c r="BB76" s="221">
        <f t="shared" si="9"/>
        <v>1676758</v>
      </c>
      <c r="BC76" s="221">
        <v>6003176</v>
      </c>
      <c r="BF76" s="35">
        <v>-6003176</v>
      </c>
      <c r="BG76" s="35">
        <v>3963455</v>
      </c>
      <c r="BH76" s="35">
        <v>545894</v>
      </c>
      <c r="BI76" s="35">
        <v>3417561</v>
      </c>
      <c r="BJ76" s="35">
        <v>0</v>
      </c>
      <c r="BK76" s="35"/>
      <c r="BL76" s="35">
        <v>7069104</v>
      </c>
      <c r="BM76" s="35">
        <v>-3651543</v>
      </c>
      <c r="BN76" s="35">
        <v>0</v>
      </c>
      <c r="BO76" s="35">
        <v>0</v>
      </c>
      <c r="BP76" s="35">
        <v>0</v>
      </c>
      <c r="BQ76" s="35">
        <v>0</v>
      </c>
      <c r="BR76" s="35">
        <v>94326</v>
      </c>
      <c r="BS76" s="35">
        <v>-10060957</v>
      </c>
    </row>
    <row r="77" spans="2:71">
      <c r="B77" s="206" t="s">
        <v>2264</v>
      </c>
      <c r="C77" s="410">
        <f t="shared" si="10"/>
        <v>26792255</v>
      </c>
      <c r="D77" s="410">
        <f t="shared" si="11"/>
        <v>22738404</v>
      </c>
      <c r="E77" s="414">
        <v>10224601</v>
      </c>
      <c r="F77" s="414">
        <v>12513803</v>
      </c>
      <c r="G77" s="410">
        <v>4053851</v>
      </c>
      <c r="H77" s="412"/>
      <c r="I77" s="413">
        <f t="shared" si="7"/>
        <v>31696719</v>
      </c>
      <c r="J77" s="413">
        <v>5735746</v>
      </c>
      <c r="K77" s="413">
        <v>967755</v>
      </c>
      <c r="L77" s="413">
        <v>1688597</v>
      </c>
      <c r="M77" s="413">
        <f t="shared" si="12"/>
        <v>8613508</v>
      </c>
      <c r="N77" s="215">
        <v>7737518</v>
      </c>
      <c r="O77" s="215">
        <v>721589</v>
      </c>
      <c r="P77" s="215">
        <v>154401</v>
      </c>
      <c r="Q77" s="213">
        <f t="shared" si="13"/>
        <v>13135717</v>
      </c>
      <c r="R77" s="217">
        <v>111459</v>
      </c>
      <c r="S77" s="217">
        <v>9534135</v>
      </c>
      <c r="T77" s="217">
        <v>83872</v>
      </c>
      <c r="U77" s="217">
        <v>110949</v>
      </c>
      <c r="V77" s="217">
        <v>0</v>
      </c>
      <c r="W77" s="217">
        <v>65877</v>
      </c>
      <c r="X77" s="217">
        <v>226569</v>
      </c>
      <c r="Y77" s="217">
        <v>90441</v>
      </c>
      <c r="Z77" s="217">
        <v>2912415</v>
      </c>
      <c r="AA77" s="213">
        <v>177747</v>
      </c>
      <c r="AB77" s="213">
        <v>710549</v>
      </c>
      <c r="AC77" s="213">
        <v>667100</v>
      </c>
      <c r="AD77" s="35">
        <f t="shared" si="14"/>
        <v>296079096</v>
      </c>
      <c r="AE77" s="35">
        <f t="shared" si="15"/>
        <v>76714236</v>
      </c>
      <c r="AF77" s="35">
        <f t="shared" si="16"/>
        <v>46261447</v>
      </c>
      <c r="AG77" s="35">
        <f t="shared" si="17"/>
        <v>15249541</v>
      </c>
      <c r="AH77">
        <f t="shared" si="6"/>
        <v>0.15624692058638276</v>
      </c>
      <c r="AY77" s="219">
        <f t="shared" si="8"/>
        <v>23083211</v>
      </c>
      <c r="AZ77" s="219">
        <v>3709044</v>
      </c>
      <c r="BA77">
        <f t="shared" ref="BA77:BA140" si="18">AG77/AE77</f>
        <v>0.19878371727510916</v>
      </c>
      <c r="BB77" s="221">
        <f t="shared" si="9"/>
        <v>-4904464</v>
      </c>
      <c r="BC77" s="221">
        <v>-4366680</v>
      </c>
      <c r="BF77" s="35">
        <v>4366680</v>
      </c>
      <c r="BG77" s="35">
        <v>5603814</v>
      </c>
      <c r="BH77" s="35">
        <v>792129</v>
      </c>
      <c r="BI77" s="35">
        <v>4811685</v>
      </c>
      <c r="BJ77" s="35">
        <v>0</v>
      </c>
      <c r="BK77" s="35"/>
      <c r="BL77" s="35">
        <v>4899602</v>
      </c>
      <c r="BM77" s="35">
        <v>-87918</v>
      </c>
      <c r="BN77" s="35">
        <v>0</v>
      </c>
      <c r="BO77" s="35">
        <v>0</v>
      </c>
      <c r="BP77" s="35">
        <v>0</v>
      </c>
      <c r="BQ77" s="35">
        <v>0</v>
      </c>
      <c r="BR77" s="35">
        <v>1601</v>
      </c>
      <c r="BS77" s="35">
        <v>-1238735</v>
      </c>
    </row>
    <row r="78" spans="2:71">
      <c r="B78" s="206" t="s">
        <v>2265</v>
      </c>
      <c r="C78" s="410">
        <f t="shared" si="10"/>
        <v>20871092</v>
      </c>
      <c r="D78" s="410">
        <f t="shared" si="11"/>
        <v>18274874</v>
      </c>
      <c r="E78" s="414">
        <v>4915030</v>
      </c>
      <c r="F78" s="414">
        <v>13359844</v>
      </c>
      <c r="G78" s="410">
        <v>2596218</v>
      </c>
      <c r="H78" s="412"/>
      <c r="I78" s="413">
        <f t="shared" si="7"/>
        <v>24634334</v>
      </c>
      <c r="J78" s="413">
        <v>5735172</v>
      </c>
      <c r="K78" s="413">
        <v>959611</v>
      </c>
      <c r="L78" s="413">
        <v>1493183</v>
      </c>
      <c r="M78" s="413">
        <f t="shared" si="12"/>
        <v>3319566</v>
      </c>
      <c r="N78" s="215">
        <v>2040617</v>
      </c>
      <c r="O78" s="215">
        <v>1269257</v>
      </c>
      <c r="P78" s="215">
        <v>9692</v>
      </c>
      <c r="Q78" s="213">
        <f t="shared" si="13"/>
        <v>11795737</v>
      </c>
      <c r="R78" s="217">
        <v>80633</v>
      </c>
      <c r="S78" s="217">
        <v>5395962</v>
      </c>
      <c r="T78" s="217">
        <v>10821</v>
      </c>
      <c r="U78" s="217">
        <v>70209</v>
      </c>
      <c r="V78" s="217">
        <v>2105819</v>
      </c>
      <c r="W78" s="217">
        <v>739469</v>
      </c>
      <c r="X78" s="217">
        <v>228639</v>
      </c>
      <c r="Y78" s="217">
        <v>48805</v>
      </c>
      <c r="Z78" s="217">
        <v>3115380</v>
      </c>
      <c r="AA78" s="213">
        <v>253917</v>
      </c>
      <c r="AB78" s="213">
        <v>415436</v>
      </c>
      <c r="AC78" s="213">
        <v>661712</v>
      </c>
      <c r="AD78" s="35">
        <f t="shared" si="14"/>
        <v>297127023</v>
      </c>
      <c r="AE78" s="35">
        <f t="shared" si="15"/>
        <v>75311352</v>
      </c>
      <c r="AF78" s="35">
        <f t="shared" si="16"/>
        <v>45586712</v>
      </c>
      <c r="AG78" s="35">
        <f t="shared" si="17"/>
        <v>17323784</v>
      </c>
      <c r="AH78">
        <f t="shared" si="6"/>
        <v>0.15342499493894907</v>
      </c>
      <c r="AY78" s="219">
        <f t="shared" si="8"/>
        <v>21314768</v>
      </c>
      <c r="AZ78" s="219">
        <v>-443676</v>
      </c>
      <c r="BA78">
        <f t="shared" si="18"/>
        <v>0.23002885408298074</v>
      </c>
      <c r="BB78" s="221">
        <f t="shared" si="9"/>
        <v>-3763242</v>
      </c>
      <c r="BC78" s="221">
        <v>-5604113</v>
      </c>
      <c r="BF78" s="35">
        <v>5604113</v>
      </c>
      <c r="BG78" s="35">
        <v>-330917</v>
      </c>
      <c r="BH78" s="35">
        <v>1484708</v>
      </c>
      <c r="BI78" s="35">
        <v>-1815626</v>
      </c>
      <c r="BJ78" s="35">
        <v>0</v>
      </c>
      <c r="BK78" s="35"/>
      <c r="BL78" s="35">
        <v>-1815626</v>
      </c>
      <c r="BM78" s="35">
        <v>0</v>
      </c>
      <c r="BN78" s="35">
        <v>-66094</v>
      </c>
      <c r="BO78" s="35">
        <v>879</v>
      </c>
      <c r="BP78" s="35">
        <v>66973</v>
      </c>
      <c r="BQ78" s="35">
        <v>0</v>
      </c>
      <c r="BR78" s="35">
        <v>161461</v>
      </c>
      <c r="BS78" s="35">
        <v>5707475</v>
      </c>
    </row>
    <row r="79" spans="2:71">
      <c r="B79" s="206" t="s">
        <v>2266</v>
      </c>
      <c r="C79" s="410">
        <f t="shared" si="10"/>
        <v>29135155</v>
      </c>
      <c r="D79" s="410">
        <f t="shared" si="11"/>
        <v>19957093</v>
      </c>
      <c r="E79" s="414">
        <v>5692671</v>
      </c>
      <c r="F79" s="414">
        <v>14264422</v>
      </c>
      <c r="G79" s="410">
        <v>9178062</v>
      </c>
      <c r="H79" s="412"/>
      <c r="I79" s="413">
        <f t="shared" si="7"/>
        <v>27562096</v>
      </c>
      <c r="J79" s="413">
        <v>5969448</v>
      </c>
      <c r="K79" s="413">
        <v>954909</v>
      </c>
      <c r="L79" s="413">
        <v>2479465</v>
      </c>
      <c r="M79" s="413">
        <f t="shared" si="12"/>
        <v>4644748</v>
      </c>
      <c r="N79" s="215">
        <v>4296029</v>
      </c>
      <c r="O79" s="215">
        <v>209335</v>
      </c>
      <c r="P79" s="215">
        <v>139384</v>
      </c>
      <c r="Q79" s="213">
        <f t="shared" si="13"/>
        <v>10838244</v>
      </c>
      <c r="R79" s="217">
        <v>101219</v>
      </c>
      <c r="S79" s="217">
        <v>6886460</v>
      </c>
      <c r="T79" s="217">
        <v>79919</v>
      </c>
      <c r="U79" s="217">
        <v>188370</v>
      </c>
      <c r="V79" s="217">
        <v>916017</v>
      </c>
      <c r="W79" s="217">
        <v>31882</v>
      </c>
      <c r="X79" s="217">
        <v>230067</v>
      </c>
      <c r="Y79" s="217">
        <v>170827</v>
      </c>
      <c r="Z79" s="217">
        <v>2233483</v>
      </c>
      <c r="AA79" s="213">
        <v>445686</v>
      </c>
      <c r="AB79" s="213">
        <v>1769987</v>
      </c>
      <c r="AC79" s="213">
        <v>459609</v>
      </c>
      <c r="AD79" s="35">
        <f t="shared" si="14"/>
        <v>302567618</v>
      </c>
      <c r="AE79" s="35">
        <f t="shared" si="15"/>
        <v>76798502</v>
      </c>
      <c r="AF79" s="35">
        <f t="shared" si="16"/>
        <v>47390640</v>
      </c>
      <c r="AG79" s="35">
        <f t="shared" si="17"/>
        <v>16577822</v>
      </c>
      <c r="AH79">
        <f t="shared" si="6"/>
        <v>0.15662826152136347</v>
      </c>
      <c r="AY79" s="219">
        <f t="shared" si="8"/>
        <v>22917348</v>
      </c>
      <c r="AZ79" s="219">
        <v>6217807</v>
      </c>
      <c r="BA79">
        <f t="shared" si="18"/>
        <v>0.21586126771066447</v>
      </c>
      <c r="BB79" s="221">
        <f t="shared" si="9"/>
        <v>1573059</v>
      </c>
      <c r="BC79" s="221">
        <v>1485054</v>
      </c>
      <c r="BF79" s="35">
        <v>-1485054</v>
      </c>
      <c r="BG79" s="35">
        <v>-506672</v>
      </c>
      <c r="BH79" s="35">
        <v>-52004</v>
      </c>
      <c r="BI79" s="35">
        <v>-454668</v>
      </c>
      <c r="BJ79" s="35">
        <v>932896</v>
      </c>
      <c r="BK79" s="35"/>
      <c r="BL79" s="35">
        <v>-1387564</v>
      </c>
      <c r="BM79" s="35">
        <v>0</v>
      </c>
      <c r="BN79" s="35">
        <v>-644862</v>
      </c>
      <c r="BO79" s="35">
        <v>20567</v>
      </c>
      <c r="BP79" s="35">
        <v>665429</v>
      </c>
      <c r="BQ79" s="35">
        <v>0</v>
      </c>
      <c r="BR79" s="35">
        <v>1110</v>
      </c>
      <c r="BS79" s="35">
        <v>-1624354</v>
      </c>
    </row>
    <row r="80" spans="2:71">
      <c r="B80" s="206" t="s">
        <v>2267</v>
      </c>
      <c r="C80" s="410">
        <f t="shared" si="10"/>
        <v>29977679</v>
      </c>
      <c r="D80" s="410">
        <f t="shared" si="11"/>
        <v>26476124</v>
      </c>
      <c r="E80" s="414">
        <v>11061311</v>
      </c>
      <c r="F80" s="414">
        <v>15414813</v>
      </c>
      <c r="G80" s="410">
        <v>3501555</v>
      </c>
      <c r="H80" s="412"/>
      <c r="I80" s="413">
        <f t="shared" si="7"/>
        <v>26525949</v>
      </c>
      <c r="J80" s="413">
        <v>5964765</v>
      </c>
      <c r="K80" s="413">
        <v>957034</v>
      </c>
      <c r="L80" s="413">
        <v>1877181</v>
      </c>
      <c r="M80" s="413">
        <f t="shared" si="12"/>
        <v>2409575</v>
      </c>
      <c r="N80" s="215">
        <v>1724382</v>
      </c>
      <c r="O80" s="215">
        <v>587435</v>
      </c>
      <c r="P80" s="215">
        <v>97758</v>
      </c>
      <c r="Q80" s="213">
        <f t="shared" si="13"/>
        <v>11702674</v>
      </c>
      <c r="R80" s="217">
        <v>125883</v>
      </c>
      <c r="S80" s="217">
        <v>7100299</v>
      </c>
      <c r="T80" s="217">
        <v>22691</v>
      </c>
      <c r="U80" s="217">
        <v>66267</v>
      </c>
      <c r="V80" s="217">
        <v>1444978</v>
      </c>
      <c r="W80" s="217">
        <v>72259</v>
      </c>
      <c r="X80" s="217">
        <v>238282</v>
      </c>
      <c r="Y80" s="217">
        <v>104759</v>
      </c>
      <c r="Z80" s="217">
        <v>2527256</v>
      </c>
      <c r="AA80" s="213">
        <v>604575</v>
      </c>
      <c r="AB80" s="213">
        <v>2492249</v>
      </c>
      <c r="AC80" s="213">
        <v>517896</v>
      </c>
      <c r="AD80" s="35">
        <f t="shared" si="14"/>
        <v>306188633</v>
      </c>
      <c r="AE80" s="35">
        <f t="shared" si="15"/>
        <v>79983926</v>
      </c>
      <c r="AF80" s="35">
        <f t="shared" si="16"/>
        <v>45735943</v>
      </c>
      <c r="AG80" s="35">
        <f t="shared" si="17"/>
        <v>10373889</v>
      </c>
      <c r="AH80">
        <f t="shared" si="6"/>
        <v>0.1493717861172201</v>
      </c>
      <c r="AY80" s="219">
        <f t="shared" si="8"/>
        <v>24116374</v>
      </c>
      <c r="AZ80" s="219">
        <v>5861305</v>
      </c>
      <c r="BA80">
        <f t="shared" si="18"/>
        <v>0.12969967240667832</v>
      </c>
      <c r="BB80" s="221">
        <f t="shared" si="9"/>
        <v>3451730</v>
      </c>
      <c r="BC80" s="221">
        <v>5923750</v>
      </c>
      <c r="BF80" s="35">
        <v>-5923750</v>
      </c>
      <c r="BG80" s="35">
        <v>21283</v>
      </c>
      <c r="BH80" s="35">
        <v>-1135381</v>
      </c>
      <c r="BI80" s="35">
        <v>1156664</v>
      </c>
      <c r="BJ80" s="35">
        <v>0</v>
      </c>
      <c r="BK80" s="35"/>
      <c r="BL80" s="35">
        <v>1156664</v>
      </c>
      <c r="BM80" s="35">
        <v>0</v>
      </c>
      <c r="BN80" s="35">
        <v>-2694</v>
      </c>
      <c r="BO80" s="35">
        <v>30386</v>
      </c>
      <c r="BP80" s="35">
        <v>33080</v>
      </c>
      <c r="BQ80" s="35">
        <v>0</v>
      </c>
      <c r="BR80" s="35">
        <v>-291491</v>
      </c>
      <c r="BS80" s="35">
        <v>-5656236</v>
      </c>
    </row>
    <row r="81" spans="2:71">
      <c r="B81" s="206" t="s">
        <v>2268</v>
      </c>
      <c r="C81" s="410">
        <f t="shared" si="10"/>
        <v>23875690</v>
      </c>
      <c r="D81" s="410">
        <f t="shared" si="11"/>
        <v>20276385</v>
      </c>
      <c r="E81" s="414">
        <v>4748623</v>
      </c>
      <c r="F81" s="414">
        <v>15527762</v>
      </c>
      <c r="G81" s="410">
        <v>3599305</v>
      </c>
      <c r="H81" s="412"/>
      <c r="I81" s="413">
        <f t="shared" si="7"/>
        <v>29306124</v>
      </c>
      <c r="J81" s="413">
        <v>7227187</v>
      </c>
      <c r="K81" s="413">
        <v>1167711</v>
      </c>
      <c r="L81" s="413">
        <v>1770047</v>
      </c>
      <c r="M81" s="413">
        <f t="shared" si="12"/>
        <v>1881403</v>
      </c>
      <c r="N81" s="215">
        <v>1649089</v>
      </c>
      <c r="O81" s="215">
        <v>232314</v>
      </c>
      <c r="P81" s="215">
        <v>0</v>
      </c>
      <c r="Q81" s="213">
        <f t="shared" si="13"/>
        <v>15191095</v>
      </c>
      <c r="R81" s="217">
        <v>135330</v>
      </c>
      <c r="S81" s="217">
        <v>9122647</v>
      </c>
      <c r="T81" s="217">
        <v>41547</v>
      </c>
      <c r="U81" s="217">
        <v>82004</v>
      </c>
      <c r="V81" s="217">
        <v>1289566</v>
      </c>
      <c r="W81" s="217">
        <v>714715</v>
      </c>
      <c r="X81" s="217">
        <v>236437</v>
      </c>
      <c r="Y81" s="217">
        <v>51963</v>
      </c>
      <c r="Z81" s="217">
        <v>3516886</v>
      </c>
      <c r="AA81" s="213">
        <v>401747</v>
      </c>
      <c r="AB81" s="213">
        <v>1307091</v>
      </c>
      <c r="AC81" s="213">
        <v>359843</v>
      </c>
      <c r="AD81" s="35">
        <f t="shared" si="14"/>
        <v>304065581</v>
      </c>
      <c r="AE81" s="35">
        <f t="shared" si="15"/>
        <v>82988524</v>
      </c>
      <c r="AF81" s="35">
        <f t="shared" si="16"/>
        <v>46056216</v>
      </c>
      <c r="AG81" s="35">
        <f t="shared" si="17"/>
        <v>8935726</v>
      </c>
      <c r="AH81">
        <f t="shared" si="6"/>
        <v>0.15146803478556162</v>
      </c>
      <c r="AY81" s="219">
        <f t="shared" si="8"/>
        <v>27424721</v>
      </c>
      <c r="AZ81" s="219">
        <v>-3549031</v>
      </c>
      <c r="BA81">
        <f t="shared" si="18"/>
        <v>0.10767423698245314</v>
      </c>
      <c r="BB81" s="221">
        <f t="shared" si="9"/>
        <v>-5430434</v>
      </c>
      <c r="BC81" s="221">
        <v>-5346937</v>
      </c>
      <c r="BF81" s="35">
        <v>5346937</v>
      </c>
      <c r="BG81" s="35">
        <v>2082939</v>
      </c>
      <c r="BH81" s="35">
        <v>255860</v>
      </c>
      <c r="BI81" s="35">
        <v>1827080</v>
      </c>
      <c r="BJ81" s="35">
        <v>0</v>
      </c>
      <c r="BK81" s="35"/>
      <c r="BL81" s="35">
        <v>1827080</v>
      </c>
      <c r="BM81" s="35">
        <v>0</v>
      </c>
      <c r="BN81" s="35">
        <v>-13256</v>
      </c>
      <c r="BO81" s="35">
        <v>17864</v>
      </c>
      <c r="BP81" s="35">
        <v>31120</v>
      </c>
      <c r="BQ81" s="35">
        <v>0</v>
      </c>
      <c r="BR81" s="35">
        <v>53964</v>
      </c>
      <c r="BS81" s="35">
        <v>3196778</v>
      </c>
    </row>
    <row r="82" spans="2:71">
      <c r="B82" s="206" t="s">
        <v>2269</v>
      </c>
      <c r="C82" s="410">
        <f t="shared" si="10"/>
        <v>27380703</v>
      </c>
      <c r="D82" s="410">
        <f t="shared" si="11"/>
        <v>24243817</v>
      </c>
      <c r="E82" s="414">
        <v>7966351</v>
      </c>
      <c r="F82" s="414">
        <v>16277466</v>
      </c>
      <c r="G82" s="410">
        <v>3136886</v>
      </c>
      <c r="H82" s="412"/>
      <c r="I82" s="413">
        <f t="shared" si="7"/>
        <v>27721342</v>
      </c>
      <c r="J82" s="413">
        <v>6451368</v>
      </c>
      <c r="K82" s="413">
        <v>1022404</v>
      </c>
      <c r="L82" s="413">
        <v>2398329</v>
      </c>
      <c r="M82" s="413">
        <f t="shared" si="12"/>
        <v>4215676</v>
      </c>
      <c r="N82" s="215">
        <v>3214453</v>
      </c>
      <c r="O82" s="215">
        <v>1001223</v>
      </c>
      <c r="P82" s="215">
        <v>0</v>
      </c>
      <c r="Q82" s="213">
        <f t="shared" si="13"/>
        <v>10831151</v>
      </c>
      <c r="R82" s="217">
        <v>240965</v>
      </c>
      <c r="S82" s="217">
        <v>7488279</v>
      </c>
      <c r="T82" s="217">
        <v>60248</v>
      </c>
      <c r="U82" s="217">
        <v>89330</v>
      </c>
      <c r="V82" s="217">
        <v>173519</v>
      </c>
      <c r="W82" s="217">
        <v>55971</v>
      </c>
      <c r="X82" s="217">
        <v>242689</v>
      </c>
      <c r="Y82" s="217">
        <v>45396</v>
      </c>
      <c r="Z82" s="217">
        <v>2434754</v>
      </c>
      <c r="AA82" s="213">
        <v>984114</v>
      </c>
      <c r="AB82" s="213">
        <v>1381536</v>
      </c>
      <c r="AC82" s="213">
        <v>436764</v>
      </c>
      <c r="AD82" s="35">
        <f t="shared" si="14"/>
        <v>311391012</v>
      </c>
      <c r="AE82" s="35">
        <f t="shared" si="15"/>
        <v>81234072</v>
      </c>
      <c r="AF82" s="35">
        <f t="shared" si="16"/>
        <v>46645889</v>
      </c>
      <c r="AG82" s="35">
        <f t="shared" si="17"/>
        <v>8506654</v>
      </c>
      <c r="AH82">
        <f t="shared" si="6"/>
        <v>0.14979844376497289</v>
      </c>
      <c r="AY82" s="219">
        <f t="shared" si="8"/>
        <v>23505666</v>
      </c>
      <c r="AZ82" s="219">
        <v>3875037</v>
      </c>
      <c r="BA82">
        <f t="shared" si="18"/>
        <v>0.10471780855698087</v>
      </c>
      <c r="BB82" s="221">
        <f t="shared" si="9"/>
        <v>-340639</v>
      </c>
      <c r="BC82" s="221">
        <v>153376</v>
      </c>
      <c r="BF82" s="35">
        <v>-153376</v>
      </c>
      <c r="BG82" s="35">
        <v>4270827</v>
      </c>
      <c r="BH82" s="35">
        <v>-140029</v>
      </c>
      <c r="BI82" s="35">
        <v>4410856</v>
      </c>
      <c r="BJ82" s="35">
        <v>0</v>
      </c>
      <c r="BK82" s="35"/>
      <c r="BL82" s="35">
        <v>4410856</v>
      </c>
      <c r="BM82" s="35">
        <v>0</v>
      </c>
      <c r="BN82" s="35">
        <v>-160870</v>
      </c>
      <c r="BO82" s="35">
        <v>11760</v>
      </c>
      <c r="BP82" s="35">
        <v>172630</v>
      </c>
      <c r="BQ82" s="35">
        <v>0</v>
      </c>
      <c r="BR82" s="35">
        <v>200772</v>
      </c>
      <c r="BS82" s="35">
        <v>-4785845</v>
      </c>
    </row>
    <row r="83" spans="2:71">
      <c r="B83" s="206" t="s">
        <v>2270</v>
      </c>
      <c r="C83" s="410">
        <f t="shared" si="10"/>
        <v>29628125</v>
      </c>
      <c r="D83" s="410">
        <f t="shared" si="11"/>
        <v>26750679</v>
      </c>
      <c r="E83" s="414">
        <v>11017229</v>
      </c>
      <c r="F83" s="414">
        <v>15733450</v>
      </c>
      <c r="G83" s="410">
        <v>2877446</v>
      </c>
      <c r="H83" s="412"/>
      <c r="I83" s="413">
        <f t="shared" si="7"/>
        <v>30730933</v>
      </c>
      <c r="J83" s="413">
        <v>6035994</v>
      </c>
      <c r="K83" s="413">
        <v>1011371</v>
      </c>
      <c r="L83" s="413">
        <v>1749509</v>
      </c>
      <c r="M83" s="413">
        <f t="shared" si="12"/>
        <v>5788677</v>
      </c>
      <c r="N83" s="215">
        <v>5415856</v>
      </c>
      <c r="O83" s="215">
        <v>372821</v>
      </c>
      <c r="P83" s="215">
        <v>0</v>
      </c>
      <c r="Q83" s="213">
        <f t="shared" si="13"/>
        <v>13029004</v>
      </c>
      <c r="R83" s="217">
        <v>783393</v>
      </c>
      <c r="S83" s="217">
        <v>7974206</v>
      </c>
      <c r="T83" s="217">
        <v>8347</v>
      </c>
      <c r="U83" s="217">
        <v>58453</v>
      </c>
      <c r="V83" s="217">
        <v>209837</v>
      </c>
      <c r="W83" s="217">
        <v>945406</v>
      </c>
      <c r="X83" s="217">
        <v>254031</v>
      </c>
      <c r="Y83" s="217">
        <v>55041</v>
      </c>
      <c r="Z83" s="217">
        <v>2740290</v>
      </c>
      <c r="AA83" s="213">
        <v>705863</v>
      </c>
      <c r="AB83" s="213">
        <v>2107854</v>
      </c>
      <c r="AC83" s="213">
        <v>302661</v>
      </c>
      <c r="AD83" s="35">
        <f t="shared" si="14"/>
        <v>309278305</v>
      </c>
      <c r="AE83" s="35">
        <f t="shared" si="15"/>
        <v>80884518</v>
      </c>
      <c r="AF83" s="35">
        <f t="shared" si="16"/>
        <v>46753044</v>
      </c>
      <c r="AG83" s="35">
        <f t="shared" si="17"/>
        <v>11885756</v>
      </c>
      <c r="AH83">
        <f>AF83/AD83</f>
        <v>0.15116819784691979</v>
      </c>
      <c r="AY83" s="219">
        <f t="shared" si="8"/>
        <v>24942256</v>
      </c>
      <c r="AZ83" s="219">
        <v>4685869</v>
      </c>
      <c r="BA83">
        <f t="shared" si="18"/>
        <v>0.14694723160741344</v>
      </c>
      <c r="BB83" s="221">
        <f t="shared" si="9"/>
        <v>-1102808</v>
      </c>
      <c r="BC83" s="221">
        <v>-1200571</v>
      </c>
      <c r="BF83" s="35">
        <v>1200571</v>
      </c>
      <c r="BG83" s="35">
        <v>2324606</v>
      </c>
      <c r="BH83" s="35">
        <v>-438203</v>
      </c>
      <c r="BI83" s="35">
        <v>2762810</v>
      </c>
      <c r="BJ83" s="35">
        <v>0</v>
      </c>
      <c r="BK83" s="35"/>
      <c r="BL83" s="35">
        <v>2762810</v>
      </c>
      <c r="BM83" s="35">
        <v>0</v>
      </c>
      <c r="BN83" s="35">
        <v>38</v>
      </c>
      <c r="BO83" s="35">
        <v>5215</v>
      </c>
      <c r="BP83" s="35">
        <v>5177</v>
      </c>
      <c r="BQ83" s="35">
        <v>0</v>
      </c>
      <c r="BR83" s="35">
        <v>343232</v>
      </c>
      <c r="BS83" s="35">
        <v>-1467230</v>
      </c>
    </row>
    <row r="84" spans="2:71">
      <c r="B84" s="206" t="s">
        <v>2271</v>
      </c>
      <c r="C84" s="410">
        <f t="shared" si="10"/>
        <v>22346308</v>
      </c>
      <c r="D84" s="410">
        <f t="shared" si="11"/>
        <v>19761501</v>
      </c>
      <c r="E84" s="414">
        <v>4584111</v>
      </c>
      <c r="F84" s="414">
        <v>15177390</v>
      </c>
      <c r="G84" s="410">
        <v>2584807</v>
      </c>
      <c r="H84" s="412"/>
      <c r="I84" s="413">
        <f t="shared" si="7"/>
        <v>27855817</v>
      </c>
      <c r="J84" s="413">
        <v>6542609</v>
      </c>
      <c r="K84" s="413">
        <v>1027047</v>
      </c>
      <c r="L84" s="413">
        <v>1963195</v>
      </c>
      <c r="M84" s="413">
        <f t="shared" si="12"/>
        <v>3269229</v>
      </c>
      <c r="N84" s="215">
        <v>2292319</v>
      </c>
      <c r="O84" s="215">
        <v>976910</v>
      </c>
      <c r="P84" s="215">
        <v>0</v>
      </c>
      <c r="Q84" s="213">
        <f t="shared" si="13"/>
        <v>11222677</v>
      </c>
      <c r="R84" s="217">
        <v>167511</v>
      </c>
      <c r="S84" s="217">
        <v>6748694</v>
      </c>
      <c r="T84" s="217">
        <v>31397</v>
      </c>
      <c r="U84" s="217">
        <v>93906</v>
      </c>
      <c r="V84" s="217">
        <v>193507</v>
      </c>
      <c r="W84" s="217">
        <v>123644</v>
      </c>
      <c r="X84" s="217">
        <v>259673</v>
      </c>
      <c r="Y84" s="217">
        <v>43536</v>
      </c>
      <c r="Z84" s="217">
        <v>3560809</v>
      </c>
      <c r="AA84" s="213">
        <v>629481</v>
      </c>
      <c r="AB84" s="213">
        <v>2737008</v>
      </c>
      <c r="AC84" s="213">
        <v>464571</v>
      </c>
      <c r="AD84" s="35">
        <f t="shared" si="14"/>
        <v>310242282</v>
      </c>
      <c r="AE84" s="35">
        <f t="shared" si="15"/>
        <v>79355136</v>
      </c>
      <c r="AF84" s="35">
        <f t="shared" si="16"/>
        <v>47000682</v>
      </c>
      <c r="AG84" s="35">
        <f t="shared" si="17"/>
        <v>13273582</v>
      </c>
      <c r="AH84">
        <f t="shared" ref="AH84:AH147" si="19">AF84/AD84</f>
        <v>0.1514967002466801</v>
      </c>
      <c r="AY84" s="219">
        <f t="shared" si="8"/>
        <v>24586588</v>
      </c>
      <c r="AZ84" s="219">
        <v>-2240280</v>
      </c>
      <c r="BA84">
        <f t="shared" si="18"/>
        <v>0.16726808961678297</v>
      </c>
      <c r="BB84" s="221">
        <f t="shared" si="9"/>
        <v>-5509509</v>
      </c>
      <c r="BC84" s="221">
        <v>-6229933</v>
      </c>
      <c r="BF84" s="35">
        <v>6229933</v>
      </c>
      <c r="BG84" s="35">
        <v>5314237</v>
      </c>
      <c r="BH84" s="35">
        <v>2529206</v>
      </c>
      <c r="BI84" s="35">
        <v>2785032</v>
      </c>
      <c r="BJ84" s="35">
        <v>1380713</v>
      </c>
      <c r="BK84" s="35"/>
      <c r="BL84" s="35">
        <v>1404318</v>
      </c>
      <c r="BM84" s="35">
        <v>0</v>
      </c>
      <c r="BN84" s="35">
        <v>-92019</v>
      </c>
      <c r="BO84" s="35">
        <v>3175</v>
      </c>
      <c r="BP84" s="35">
        <v>95194</v>
      </c>
      <c r="BQ84" s="35">
        <v>0</v>
      </c>
      <c r="BR84" s="35">
        <v>1268</v>
      </c>
      <c r="BS84" s="35">
        <v>822409</v>
      </c>
    </row>
    <row r="85" spans="2:71">
      <c r="B85" s="206" t="s">
        <v>2272</v>
      </c>
      <c r="C85" s="410">
        <f t="shared" si="10"/>
        <v>26615310</v>
      </c>
      <c r="D85" s="410">
        <f t="shared" si="11"/>
        <v>24237908</v>
      </c>
      <c r="E85" s="414">
        <v>5808808</v>
      </c>
      <c r="F85" s="414">
        <v>18429100</v>
      </c>
      <c r="G85" s="410">
        <v>2377402</v>
      </c>
      <c r="H85" s="412"/>
      <c r="I85" s="413">
        <f t="shared" si="7"/>
        <v>30224937</v>
      </c>
      <c r="J85" s="413">
        <v>6541328</v>
      </c>
      <c r="K85" s="413">
        <v>1047771</v>
      </c>
      <c r="L85" s="413">
        <v>2164310</v>
      </c>
      <c r="M85" s="413">
        <f t="shared" si="12"/>
        <v>3723216</v>
      </c>
      <c r="N85" s="215">
        <v>3383362</v>
      </c>
      <c r="O85" s="215">
        <v>339854</v>
      </c>
      <c r="P85" s="215">
        <v>0</v>
      </c>
      <c r="Q85" s="213">
        <f t="shared" si="13"/>
        <v>10929929</v>
      </c>
      <c r="R85" s="217">
        <v>187379</v>
      </c>
      <c r="S85" s="217">
        <v>7686946</v>
      </c>
      <c r="T85" s="217">
        <v>20883</v>
      </c>
      <c r="U85" s="217">
        <v>109644</v>
      </c>
      <c r="V85" s="217">
        <v>31516</v>
      </c>
      <c r="W85" s="217">
        <v>241937</v>
      </c>
      <c r="X85" s="217">
        <v>262680</v>
      </c>
      <c r="Y85" s="217">
        <v>33923</v>
      </c>
      <c r="Z85" s="217">
        <v>2355021</v>
      </c>
      <c r="AA85" s="213">
        <v>1320886</v>
      </c>
      <c r="AB85" s="213">
        <v>2994932</v>
      </c>
      <c r="AC85" s="213">
        <v>1502565</v>
      </c>
      <c r="AD85" s="35">
        <f t="shared" si="14"/>
        <v>314938459</v>
      </c>
      <c r="AE85" s="35">
        <f t="shared" si="15"/>
        <v>78589743</v>
      </c>
      <c r="AF85" s="35">
        <f t="shared" si="16"/>
        <v>48013920</v>
      </c>
      <c r="AG85" s="35">
        <f t="shared" si="17"/>
        <v>12781122</v>
      </c>
      <c r="AH85">
        <f t="shared" si="19"/>
        <v>0.15245492771017846</v>
      </c>
      <c r="AY85" s="219">
        <f t="shared" si="8"/>
        <v>26501721</v>
      </c>
      <c r="AZ85" s="219">
        <v>113589</v>
      </c>
      <c r="BA85">
        <f t="shared" si="18"/>
        <v>0.16263091737047669</v>
      </c>
      <c r="BB85" s="221">
        <f t="shared" si="9"/>
        <v>-3609627</v>
      </c>
      <c r="BC85" s="221">
        <v>-3399688</v>
      </c>
      <c r="BF85" s="35">
        <v>3399688</v>
      </c>
      <c r="BG85" s="35">
        <v>3078685</v>
      </c>
      <c r="BH85" s="35">
        <v>-596663</v>
      </c>
      <c r="BI85" s="35">
        <v>3675348</v>
      </c>
      <c r="BJ85" s="35">
        <v>0</v>
      </c>
      <c r="BK85" s="35"/>
      <c r="BL85" s="35">
        <v>3675348</v>
      </c>
      <c r="BM85" s="35">
        <v>0</v>
      </c>
      <c r="BN85" s="35">
        <v>-118322</v>
      </c>
      <c r="BO85" s="35">
        <v>4116</v>
      </c>
      <c r="BP85" s="35">
        <v>122437</v>
      </c>
      <c r="BQ85" s="35">
        <v>0</v>
      </c>
      <c r="BR85" s="35">
        <v>38808</v>
      </c>
      <c r="BS85" s="35">
        <v>163873</v>
      </c>
    </row>
    <row r="86" spans="2:71">
      <c r="B86" s="206" t="s">
        <v>2273</v>
      </c>
      <c r="C86" s="410">
        <f t="shared" si="10"/>
        <v>32577821</v>
      </c>
      <c r="D86" s="410">
        <f t="shared" si="11"/>
        <v>29501593</v>
      </c>
      <c r="E86" s="414">
        <v>12605430</v>
      </c>
      <c r="F86" s="414">
        <v>16896163</v>
      </c>
      <c r="G86" s="410">
        <v>3076228</v>
      </c>
      <c r="H86" s="412"/>
      <c r="I86" s="413">
        <f t="shared" si="7"/>
        <v>27090156</v>
      </c>
      <c r="J86" s="413">
        <v>6442298</v>
      </c>
      <c r="K86" s="413">
        <v>1050606</v>
      </c>
      <c r="L86" s="413">
        <v>2208017</v>
      </c>
      <c r="M86" s="413">
        <f t="shared" si="12"/>
        <v>3464763</v>
      </c>
      <c r="N86" s="215">
        <v>3131872</v>
      </c>
      <c r="O86" s="215">
        <v>332891</v>
      </c>
      <c r="P86" s="215">
        <v>0</v>
      </c>
      <c r="Q86" s="213">
        <f t="shared" si="13"/>
        <v>10236638</v>
      </c>
      <c r="R86" s="217">
        <v>1025872</v>
      </c>
      <c r="S86" s="217">
        <v>5460596</v>
      </c>
      <c r="T86" s="217">
        <v>30312</v>
      </c>
      <c r="U86" s="217">
        <v>163806</v>
      </c>
      <c r="V86" s="217">
        <v>253197</v>
      </c>
      <c r="W86" s="217">
        <v>54804</v>
      </c>
      <c r="X86" s="217">
        <v>263771</v>
      </c>
      <c r="Y86" s="217">
        <v>74364</v>
      </c>
      <c r="Z86" s="217">
        <v>2909916</v>
      </c>
      <c r="AA86" s="213">
        <v>1074101</v>
      </c>
      <c r="AB86" s="213">
        <v>2178150</v>
      </c>
      <c r="AC86" s="213">
        <v>435583</v>
      </c>
      <c r="AD86" s="35">
        <f t="shared" si="14"/>
        <v>319122119</v>
      </c>
      <c r="AE86" s="35">
        <f t="shared" si="15"/>
        <v>81539439</v>
      </c>
      <c r="AF86" s="35">
        <f t="shared" si="16"/>
        <v>47966394</v>
      </c>
      <c r="AG86" s="35">
        <f t="shared" si="17"/>
        <v>10457208</v>
      </c>
      <c r="AH86">
        <f t="shared" si="19"/>
        <v>0.15030733109415081</v>
      </c>
      <c r="AY86" s="219">
        <f t="shared" si="8"/>
        <v>23625393</v>
      </c>
      <c r="AZ86" s="219">
        <v>8952428</v>
      </c>
      <c r="BA86">
        <f t="shared" si="18"/>
        <v>0.1282472399644545</v>
      </c>
      <c r="BB86" s="221">
        <f t="shared" si="9"/>
        <v>5487665</v>
      </c>
      <c r="BC86" s="221">
        <v>5411294</v>
      </c>
      <c r="BF86" s="35">
        <v>-5411294</v>
      </c>
      <c r="BG86" s="35">
        <v>-4428713</v>
      </c>
      <c r="BH86" s="35">
        <v>-829235</v>
      </c>
      <c r="BI86" s="35">
        <v>-3599477</v>
      </c>
      <c r="BJ86" s="35">
        <v>1370539</v>
      </c>
      <c r="BK86" s="35"/>
      <c r="BL86" s="35">
        <v>-4970017</v>
      </c>
      <c r="BM86" s="35">
        <v>0</v>
      </c>
      <c r="BN86" s="35">
        <v>-39662</v>
      </c>
      <c r="BO86" s="35">
        <v>2430</v>
      </c>
      <c r="BP86" s="35">
        <v>42092</v>
      </c>
      <c r="BQ86" s="35">
        <v>0</v>
      </c>
      <c r="BR86" s="35">
        <v>806</v>
      </c>
      <c r="BS86" s="35">
        <v>-1023049</v>
      </c>
    </row>
    <row r="87" spans="2:71">
      <c r="B87" s="206" t="s">
        <v>2274</v>
      </c>
      <c r="C87" s="410">
        <f t="shared" si="10"/>
        <v>26381454</v>
      </c>
      <c r="D87" s="410">
        <f t="shared" si="11"/>
        <v>23102512</v>
      </c>
      <c r="E87" s="414">
        <v>5781265</v>
      </c>
      <c r="F87" s="414">
        <v>17321247</v>
      </c>
      <c r="G87" s="410">
        <v>3278942</v>
      </c>
      <c r="H87" s="412"/>
      <c r="I87" s="413">
        <f t="shared" si="7"/>
        <v>44322292</v>
      </c>
      <c r="J87" s="413">
        <v>4669168</v>
      </c>
      <c r="K87" s="413">
        <v>1264060</v>
      </c>
      <c r="L87" s="413">
        <v>5314857</v>
      </c>
      <c r="M87" s="413">
        <f t="shared" si="12"/>
        <v>1694976</v>
      </c>
      <c r="N87" s="215">
        <v>1562041</v>
      </c>
      <c r="O87" s="215">
        <v>132935</v>
      </c>
      <c r="P87" s="215">
        <v>0</v>
      </c>
      <c r="Q87" s="213">
        <f t="shared" si="13"/>
        <v>16654532</v>
      </c>
      <c r="R87" s="217">
        <v>531205</v>
      </c>
      <c r="S87" s="217">
        <v>8933000</v>
      </c>
      <c r="T87" s="217">
        <v>142477</v>
      </c>
      <c r="U87" s="217">
        <v>473844</v>
      </c>
      <c r="V87" s="217">
        <v>435089</v>
      </c>
      <c r="W87" s="217">
        <v>1867907</v>
      </c>
      <c r="X87" s="217">
        <v>260209</v>
      </c>
      <c r="Y87" s="217">
        <v>245742</v>
      </c>
      <c r="Z87" s="217">
        <v>3765059</v>
      </c>
      <c r="AA87" s="213">
        <v>4059777</v>
      </c>
      <c r="AB87" s="213">
        <v>9469564</v>
      </c>
      <c r="AC87" s="213">
        <v>1195358</v>
      </c>
      <c r="AD87" s="35">
        <f t="shared" si="14"/>
        <v>323229597</v>
      </c>
      <c r="AE87" s="35">
        <f t="shared" si="15"/>
        <v>85574585</v>
      </c>
      <c r="AF87" s="35">
        <f t="shared" si="16"/>
        <v>48416047</v>
      </c>
      <c r="AG87" s="35">
        <f t="shared" si="17"/>
        <v>8882955</v>
      </c>
      <c r="AH87">
        <f t="shared" si="19"/>
        <v>0.14978840876381749</v>
      </c>
      <c r="AY87" s="219">
        <f t="shared" si="8"/>
        <v>42627316</v>
      </c>
      <c r="AZ87" s="219">
        <v>-16245862</v>
      </c>
      <c r="BA87">
        <f t="shared" si="18"/>
        <v>0.10380365852782109</v>
      </c>
      <c r="BB87" s="221">
        <f t="shared" si="9"/>
        <v>-17940838</v>
      </c>
      <c r="BC87" s="221">
        <v>-23104967</v>
      </c>
      <c r="BF87" s="35">
        <v>23104967</v>
      </c>
      <c r="BG87" s="35">
        <v>1350878</v>
      </c>
      <c r="BH87" s="35">
        <v>2559614</v>
      </c>
      <c r="BI87" s="35">
        <v>-1208736</v>
      </c>
      <c r="BJ87" s="35">
        <v>0</v>
      </c>
      <c r="BK87" s="35"/>
      <c r="BL87" s="35">
        <v>-1208736</v>
      </c>
      <c r="BM87" s="35">
        <v>0</v>
      </c>
      <c r="BN87" s="35">
        <v>-840804</v>
      </c>
      <c r="BO87" s="35">
        <v>59215</v>
      </c>
      <c r="BP87" s="35">
        <v>900019</v>
      </c>
      <c r="BQ87" s="35">
        <v>0</v>
      </c>
      <c r="BR87" s="35">
        <v>901</v>
      </c>
      <c r="BS87" s="35">
        <v>20912385</v>
      </c>
    </row>
    <row r="88" spans="2:71">
      <c r="B88" s="206" t="s">
        <v>2275</v>
      </c>
      <c r="C88" s="410">
        <f t="shared" si="10"/>
        <v>36246579</v>
      </c>
      <c r="D88" s="410">
        <f t="shared" si="11"/>
        <v>28445764</v>
      </c>
      <c r="E88" s="414">
        <v>8885940</v>
      </c>
      <c r="F88" s="414">
        <v>19559824</v>
      </c>
      <c r="G88" s="410">
        <v>7800815</v>
      </c>
      <c r="H88" s="412"/>
      <c r="I88" s="413">
        <f t="shared" si="7"/>
        <v>29977725</v>
      </c>
      <c r="J88" s="413">
        <v>8805406</v>
      </c>
      <c r="K88" s="413">
        <v>1504362</v>
      </c>
      <c r="L88" s="413">
        <v>989502</v>
      </c>
      <c r="M88" s="413">
        <f t="shared" si="12"/>
        <v>5222389</v>
      </c>
      <c r="N88" s="215">
        <v>4123477</v>
      </c>
      <c r="O88" s="215">
        <v>1048290</v>
      </c>
      <c r="P88" s="215">
        <v>50622</v>
      </c>
      <c r="Q88" s="213">
        <f t="shared" si="13"/>
        <v>12045511</v>
      </c>
      <c r="R88" s="217">
        <v>306577</v>
      </c>
      <c r="S88" s="217">
        <v>8152743</v>
      </c>
      <c r="T88" s="217">
        <v>206231</v>
      </c>
      <c r="U88" s="217">
        <v>51823</v>
      </c>
      <c r="V88" s="217">
        <v>250000</v>
      </c>
      <c r="W88" s="217">
        <v>25710</v>
      </c>
      <c r="X88" s="217">
        <v>248632</v>
      </c>
      <c r="Y88" s="217">
        <v>30728</v>
      </c>
      <c r="Z88" s="217">
        <v>2773067</v>
      </c>
      <c r="AA88" s="213">
        <v>22741</v>
      </c>
      <c r="AB88" s="213">
        <v>92917</v>
      </c>
      <c r="AC88" s="213">
        <v>1294897</v>
      </c>
      <c r="AD88" s="35">
        <f t="shared" si="14"/>
        <v>331828171</v>
      </c>
      <c r="AE88" s="35">
        <f t="shared" si="15"/>
        <v>95205854</v>
      </c>
      <c r="AF88" s="35">
        <f t="shared" si="16"/>
        <v>48247726</v>
      </c>
      <c r="AG88" s="35">
        <f t="shared" si="17"/>
        <v>10382128</v>
      </c>
      <c r="AH88">
        <f t="shared" si="19"/>
        <v>0.14539972858422559</v>
      </c>
      <c r="AY88" s="219">
        <f t="shared" si="8"/>
        <v>24755336</v>
      </c>
      <c r="AZ88" s="219">
        <v>11491243</v>
      </c>
      <c r="BA88">
        <f t="shared" si="18"/>
        <v>0.1090492607733974</v>
      </c>
      <c r="BB88" s="221">
        <f t="shared" si="9"/>
        <v>6268854</v>
      </c>
      <c r="BC88" s="221">
        <v>15079027</v>
      </c>
      <c r="BF88" s="35">
        <v>-15079027</v>
      </c>
      <c r="BG88" s="35">
        <v>2107995</v>
      </c>
      <c r="BH88" s="35">
        <v>-294626</v>
      </c>
      <c r="BI88" s="35">
        <v>2402620</v>
      </c>
      <c r="BJ88" s="35">
        <v>0</v>
      </c>
      <c r="BK88" s="35"/>
      <c r="BL88" s="35">
        <v>2402620</v>
      </c>
      <c r="BM88" s="35">
        <v>0</v>
      </c>
      <c r="BN88" s="35">
        <v>0</v>
      </c>
      <c r="BO88" s="35">
        <v>0</v>
      </c>
      <c r="BP88" s="35">
        <v>0</v>
      </c>
      <c r="BQ88" s="35">
        <v>0</v>
      </c>
      <c r="BR88" s="35">
        <v>819</v>
      </c>
      <c r="BS88" s="35">
        <v>-17187840</v>
      </c>
    </row>
    <row r="89" spans="2:71">
      <c r="B89" s="206" t="s">
        <v>2276</v>
      </c>
      <c r="C89" s="410">
        <f t="shared" si="10"/>
        <v>31018599</v>
      </c>
      <c r="D89" s="410">
        <f t="shared" si="11"/>
        <v>27582270</v>
      </c>
      <c r="E89" s="414">
        <v>11213936</v>
      </c>
      <c r="F89" s="414">
        <v>16368334</v>
      </c>
      <c r="G89" s="410">
        <v>3436329</v>
      </c>
      <c r="H89" s="412"/>
      <c r="I89" s="413">
        <f t="shared" si="7"/>
        <v>37505735</v>
      </c>
      <c r="J89" s="413">
        <v>6644570</v>
      </c>
      <c r="K89" s="413">
        <v>1096312</v>
      </c>
      <c r="L89" s="413">
        <v>1705675</v>
      </c>
      <c r="M89" s="413">
        <f t="shared" si="12"/>
        <v>4996552</v>
      </c>
      <c r="N89" s="215">
        <v>4200101</v>
      </c>
      <c r="O89" s="215">
        <v>796451</v>
      </c>
      <c r="P89" s="215">
        <v>0</v>
      </c>
      <c r="Q89" s="213">
        <f t="shared" si="13"/>
        <v>18799286</v>
      </c>
      <c r="R89" s="217">
        <v>296098</v>
      </c>
      <c r="S89" s="217">
        <v>11836340</v>
      </c>
      <c r="T89" s="217">
        <v>204743</v>
      </c>
      <c r="U89" s="217">
        <v>64223</v>
      </c>
      <c r="V89" s="217">
        <v>1682000</v>
      </c>
      <c r="W89" s="217">
        <v>804708</v>
      </c>
      <c r="X89" s="217">
        <v>278930</v>
      </c>
      <c r="Y89" s="217">
        <v>178392</v>
      </c>
      <c r="Z89" s="217">
        <v>3453852</v>
      </c>
      <c r="AA89" s="213">
        <v>254334</v>
      </c>
      <c r="AB89" s="213">
        <v>3650102</v>
      </c>
      <c r="AC89" s="213">
        <v>358904</v>
      </c>
      <c r="AD89" s="35">
        <f t="shared" si="14"/>
        <v>336054515</v>
      </c>
      <c r="AE89" s="35">
        <f t="shared" si="15"/>
        <v>93646632</v>
      </c>
      <c r="AF89" s="35">
        <f t="shared" si="16"/>
        <v>44630770</v>
      </c>
      <c r="AG89" s="35">
        <f t="shared" si="17"/>
        <v>11913917</v>
      </c>
      <c r="AH89">
        <f t="shared" si="19"/>
        <v>0.13280812489604552</v>
      </c>
      <c r="AY89" s="219">
        <f t="shared" si="8"/>
        <v>32509183</v>
      </c>
      <c r="AZ89" s="219">
        <v>-1490584</v>
      </c>
      <c r="BA89">
        <f t="shared" si="18"/>
        <v>0.12722205535378997</v>
      </c>
      <c r="BB89" s="221">
        <f t="shared" si="9"/>
        <v>-6487136</v>
      </c>
      <c r="BC89" s="221">
        <v>-8007906</v>
      </c>
      <c r="BF89" s="35">
        <v>8007906</v>
      </c>
      <c r="BG89" s="35">
        <v>1360600</v>
      </c>
      <c r="BH89" s="35">
        <v>-521688</v>
      </c>
      <c r="BI89" s="35">
        <v>1882288</v>
      </c>
      <c r="BJ89" s="35">
        <v>0</v>
      </c>
      <c r="BK89" s="35"/>
      <c r="BL89" s="35">
        <v>1882288</v>
      </c>
      <c r="BM89" s="35">
        <v>0</v>
      </c>
      <c r="BN89" s="35">
        <v>0</v>
      </c>
      <c r="BO89" s="35">
        <v>0</v>
      </c>
      <c r="BP89" s="35">
        <v>0</v>
      </c>
      <c r="BQ89" s="35">
        <v>0</v>
      </c>
      <c r="BR89" s="35">
        <v>808</v>
      </c>
      <c r="BS89" s="35">
        <v>6646498</v>
      </c>
    </row>
    <row r="90" spans="2:71">
      <c r="B90" s="206" t="s">
        <v>2277</v>
      </c>
      <c r="C90" s="410">
        <f t="shared" si="10"/>
        <v>23772901</v>
      </c>
      <c r="D90" s="410">
        <f t="shared" si="11"/>
        <v>21323178</v>
      </c>
      <c r="E90" s="414">
        <v>4948045</v>
      </c>
      <c r="F90" s="414">
        <v>16375133</v>
      </c>
      <c r="G90" s="410">
        <v>2449723</v>
      </c>
      <c r="H90" s="412"/>
      <c r="I90" s="413">
        <f t="shared" si="7"/>
        <v>26678126</v>
      </c>
      <c r="J90" s="413">
        <v>6534719</v>
      </c>
      <c r="K90" s="413">
        <v>1080328</v>
      </c>
      <c r="L90" s="413">
        <v>1795153</v>
      </c>
      <c r="M90" s="413">
        <f t="shared" si="12"/>
        <v>4929231</v>
      </c>
      <c r="N90" s="215">
        <v>3694269</v>
      </c>
      <c r="O90" s="215">
        <v>1180836</v>
      </c>
      <c r="P90" s="215">
        <v>54126</v>
      </c>
      <c r="Q90" s="213">
        <f t="shared" si="13"/>
        <v>11356669</v>
      </c>
      <c r="R90" s="217">
        <v>58496</v>
      </c>
      <c r="S90" s="217">
        <v>6058063</v>
      </c>
      <c r="T90" s="217">
        <v>19473</v>
      </c>
      <c r="U90" s="217">
        <v>337895</v>
      </c>
      <c r="V90" s="217">
        <v>831282</v>
      </c>
      <c r="W90" s="217">
        <v>23388</v>
      </c>
      <c r="X90" s="217">
        <v>281395</v>
      </c>
      <c r="Y90" s="217">
        <v>47450</v>
      </c>
      <c r="Z90" s="217">
        <v>3699227</v>
      </c>
      <c r="AA90" s="213">
        <v>320939</v>
      </c>
      <c r="AB90" s="213">
        <v>198833</v>
      </c>
      <c r="AC90" s="213">
        <v>462254</v>
      </c>
      <c r="AD90" s="35">
        <f t="shared" si="14"/>
        <v>338956324</v>
      </c>
      <c r="AE90" s="35">
        <f t="shared" si="15"/>
        <v>91038079</v>
      </c>
      <c r="AF90" s="35">
        <f t="shared" si="16"/>
        <v>46240435</v>
      </c>
      <c r="AG90" s="35">
        <f t="shared" si="17"/>
        <v>15148172</v>
      </c>
      <c r="AH90">
        <f t="shared" si="19"/>
        <v>0.13642003917885304</v>
      </c>
      <c r="AY90" s="219">
        <f t="shared" si="8"/>
        <v>21748895</v>
      </c>
      <c r="AZ90" s="219">
        <v>2024006</v>
      </c>
      <c r="BA90">
        <f t="shared" si="18"/>
        <v>0.16639380099397746</v>
      </c>
      <c r="BB90" s="221">
        <f t="shared" si="9"/>
        <v>-2905225</v>
      </c>
      <c r="BC90" s="221">
        <v>-4276417</v>
      </c>
      <c r="BF90" s="35">
        <v>4276417</v>
      </c>
      <c r="BG90" s="35">
        <v>2195210</v>
      </c>
      <c r="BH90" s="35">
        <v>207640</v>
      </c>
      <c r="BI90" s="35">
        <v>1987570</v>
      </c>
      <c r="BJ90" s="35">
        <v>-932896</v>
      </c>
      <c r="BK90" s="35"/>
      <c r="BL90" s="35">
        <v>2920466</v>
      </c>
      <c r="BM90" s="35">
        <v>0</v>
      </c>
      <c r="BN90" s="35">
        <v>-149988</v>
      </c>
      <c r="BO90" s="35">
        <v>0</v>
      </c>
      <c r="BP90" s="35">
        <v>149988</v>
      </c>
      <c r="BQ90" s="35">
        <v>0</v>
      </c>
      <c r="BR90" s="35">
        <v>784</v>
      </c>
      <c r="BS90" s="35">
        <v>1930434</v>
      </c>
    </row>
    <row r="91" spans="2:71">
      <c r="B91" s="206" t="s">
        <v>2278</v>
      </c>
      <c r="C91" s="410">
        <f t="shared" si="10"/>
        <v>30273895</v>
      </c>
      <c r="D91" s="410">
        <f t="shared" si="11"/>
        <v>24122492</v>
      </c>
      <c r="E91" s="414">
        <v>6455042</v>
      </c>
      <c r="F91" s="414">
        <v>17667450</v>
      </c>
      <c r="G91" s="410">
        <v>6151403</v>
      </c>
      <c r="H91" s="412"/>
      <c r="I91" s="413">
        <f t="shared" si="7"/>
        <v>28448151</v>
      </c>
      <c r="J91" s="413">
        <v>6949565</v>
      </c>
      <c r="K91" s="413">
        <v>1098870</v>
      </c>
      <c r="L91" s="413">
        <v>2199912</v>
      </c>
      <c r="M91" s="413">
        <f t="shared" si="12"/>
        <v>3075809</v>
      </c>
      <c r="N91" s="215">
        <v>2611917</v>
      </c>
      <c r="O91" s="215">
        <v>317187</v>
      </c>
      <c r="P91" s="215">
        <v>146705</v>
      </c>
      <c r="Q91" s="213">
        <f t="shared" si="13"/>
        <v>12797918</v>
      </c>
      <c r="R91" s="217">
        <v>257145</v>
      </c>
      <c r="S91" s="217">
        <v>8068411</v>
      </c>
      <c r="T91" s="217">
        <v>23948</v>
      </c>
      <c r="U91" s="217">
        <v>232349</v>
      </c>
      <c r="V91" s="217">
        <v>920000</v>
      </c>
      <c r="W91" s="217">
        <v>288692</v>
      </c>
      <c r="X91" s="217">
        <v>282866</v>
      </c>
      <c r="Y91" s="217">
        <v>146428</v>
      </c>
      <c r="Z91" s="217">
        <v>2578079</v>
      </c>
      <c r="AA91" s="213">
        <v>971924</v>
      </c>
      <c r="AB91" s="213">
        <v>889930</v>
      </c>
      <c r="AC91" s="213">
        <v>464223</v>
      </c>
      <c r="AD91" s="35">
        <f t="shared" si="14"/>
        <v>340095064</v>
      </c>
      <c r="AE91" s="35">
        <f t="shared" si="15"/>
        <v>85065395</v>
      </c>
      <c r="AF91" s="35">
        <f t="shared" si="16"/>
        <v>44671496</v>
      </c>
      <c r="AG91" s="35">
        <f t="shared" si="17"/>
        <v>13001592</v>
      </c>
      <c r="AH91">
        <f t="shared" si="19"/>
        <v>0.13135002747349489</v>
      </c>
      <c r="AY91" s="219">
        <f t="shared" si="8"/>
        <v>25372342</v>
      </c>
      <c r="AZ91" s="219">
        <v>4901553</v>
      </c>
      <c r="BA91">
        <f t="shared" si="18"/>
        <v>0.15284231619685068</v>
      </c>
      <c r="BB91" s="221">
        <f t="shared" si="9"/>
        <v>1825744</v>
      </c>
      <c r="BC91" s="221">
        <v>2777803</v>
      </c>
      <c r="BF91" s="35">
        <v>-2777803</v>
      </c>
      <c r="BG91" s="35">
        <v>2764915</v>
      </c>
      <c r="BH91" s="35">
        <v>1994410</v>
      </c>
      <c r="BI91" s="35">
        <v>770505</v>
      </c>
      <c r="BJ91" s="35">
        <v>0</v>
      </c>
      <c r="BK91" s="35"/>
      <c r="BL91" s="35">
        <v>770505</v>
      </c>
      <c r="BM91" s="35">
        <v>0</v>
      </c>
      <c r="BN91" s="35">
        <v>-138419</v>
      </c>
      <c r="BO91" s="35">
        <v>640</v>
      </c>
      <c r="BP91" s="35">
        <v>139060</v>
      </c>
      <c r="BQ91" s="35">
        <v>0</v>
      </c>
      <c r="BR91" s="35">
        <v>504645</v>
      </c>
      <c r="BS91" s="35">
        <v>-6185783</v>
      </c>
    </row>
    <row r="92" spans="2:71">
      <c r="B92" s="206" t="s">
        <v>2279</v>
      </c>
      <c r="C92" s="410">
        <f t="shared" si="10"/>
        <v>33770437</v>
      </c>
      <c r="D92" s="410">
        <f t="shared" si="11"/>
        <v>30177577</v>
      </c>
      <c r="E92" s="414">
        <v>11255852</v>
      </c>
      <c r="F92" s="414">
        <v>18921725</v>
      </c>
      <c r="G92" s="410">
        <v>3592860</v>
      </c>
      <c r="H92" s="412"/>
      <c r="I92" s="413">
        <f t="shared" si="7"/>
        <v>28419675</v>
      </c>
      <c r="J92" s="413">
        <v>6846030</v>
      </c>
      <c r="K92" s="413">
        <v>1106698</v>
      </c>
      <c r="L92" s="413">
        <v>2206417</v>
      </c>
      <c r="M92" s="413">
        <f t="shared" si="12"/>
        <v>3542681</v>
      </c>
      <c r="N92" s="215">
        <v>2943284</v>
      </c>
      <c r="O92" s="215">
        <v>532063</v>
      </c>
      <c r="P92" s="215">
        <v>67334</v>
      </c>
      <c r="Q92" s="213">
        <f t="shared" si="13"/>
        <v>11957583</v>
      </c>
      <c r="R92" s="217">
        <v>231417</v>
      </c>
      <c r="S92" s="217">
        <v>7078255</v>
      </c>
      <c r="T92" s="217">
        <v>16802</v>
      </c>
      <c r="U92" s="217">
        <v>39267</v>
      </c>
      <c r="V92" s="217">
        <v>1003210</v>
      </c>
      <c r="W92" s="217">
        <v>175942</v>
      </c>
      <c r="X92" s="217">
        <v>285244</v>
      </c>
      <c r="Y92" s="217">
        <v>106342</v>
      </c>
      <c r="Z92" s="217">
        <v>3021104</v>
      </c>
      <c r="AA92" s="213">
        <v>829918</v>
      </c>
      <c r="AB92" s="213">
        <v>1528324</v>
      </c>
      <c r="AC92" s="213">
        <v>402024</v>
      </c>
      <c r="AD92" s="35">
        <f t="shared" si="14"/>
        <v>343887822</v>
      </c>
      <c r="AE92" s="35">
        <f t="shared" si="15"/>
        <v>87817233</v>
      </c>
      <c r="AF92" s="35">
        <f t="shared" si="16"/>
        <v>45804602</v>
      </c>
      <c r="AG92" s="35">
        <f t="shared" si="17"/>
        <v>11547721</v>
      </c>
      <c r="AH92">
        <f t="shared" si="19"/>
        <v>0.13319634796488955</v>
      </c>
      <c r="AY92" s="219">
        <f t="shared" si="8"/>
        <v>24876994</v>
      </c>
      <c r="AZ92" s="219">
        <v>8893443</v>
      </c>
      <c r="BA92">
        <f t="shared" si="18"/>
        <v>0.13149720852625815</v>
      </c>
      <c r="BB92" s="221">
        <f t="shared" si="9"/>
        <v>5350762</v>
      </c>
      <c r="BC92" s="221">
        <v>4453494</v>
      </c>
      <c r="BF92" s="35">
        <v>-4453494</v>
      </c>
      <c r="BG92" s="35">
        <v>951426</v>
      </c>
      <c r="BH92" s="35">
        <v>-616076</v>
      </c>
      <c r="BI92" s="35">
        <v>1567502</v>
      </c>
      <c r="BJ92" s="35">
        <v>0</v>
      </c>
      <c r="BK92" s="35"/>
      <c r="BL92" s="35">
        <v>1567502</v>
      </c>
      <c r="BM92" s="35">
        <v>0</v>
      </c>
      <c r="BN92" s="35">
        <v>-23693</v>
      </c>
      <c r="BO92" s="35">
        <v>17650</v>
      </c>
      <c r="BP92" s="35">
        <v>41344</v>
      </c>
      <c r="BQ92" s="35">
        <v>0</v>
      </c>
      <c r="BR92" s="35">
        <v>504</v>
      </c>
      <c r="BS92" s="35">
        <v>-5429118</v>
      </c>
    </row>
    <row r="93" spans="2:71">
      <c r="B93" s="206" t="s">
        <v>2280</v>
      </c>
      <c r="C93" s="410">
        <f t="shared" si="10"/>
        <v>30564514</v>
      </c>
      <c r="D93" s="410">
        <f t="shared" si="11"/>
        <v>26705487</v>
      </c>
      <c r="E93" s="414">
        <v>6005820</v>
      </c>
      <c r="F93" s="414">
        <v>20699667</v>
      </c>
      <c r="G93" s="410">
        <v>3859027</v>
      </c>
      <c r="H93" s="412"/>
      <c r="I93" s="413">
        <f t="shared" si="7"/>
        <v>30972028</v>
      </c>
      <c r="J93" s="413">
        <v>6820199</v>
      </c>
      <c r="K93" s="413">
        <v>1095880</v>
      </c>
      <c r="L93" s="413">
        <v>1836931</v>
      </c>
      <c r="M93" s="413">
        <f t="shared" si="12"/>
        <v>1533810</v>
      </c>
      <c r="N93" s="215">
        <v>1443534</v>
      </c>
      <c r="O93" s="215">
        <v>90276</v>
      </c>
      <c r="P93" s="215">
        <v>0</v>
      </c>
      <c r="Q93" s="213">
        <f t="shared" si="13"/>
        <v>15530299</v>
      </c>
      <c r="R93" s="217">
        <v>288121</v>
      </c>
      <c r="S93" s="217">
        <v>7763026</v>
      </c>
      <c r="T93" s="217">
        <v>26378</v>
      </c>
      <c r="U93" s="217">
        <v>77833</v>
      </c>
      <c r="V93" s="217">
        <v>2068374</v>
      </c>
      <c r="W93" s="217">
        <v>144004</v>
      </c>
      <c r="X93" s="217">
        <v>1135678</v>
      </c>
      <c r="Y93" s="217">
        <v>84190</v>
      </c>
      <c r="Z93" s="217">
        <v>3942695</v>
      </c>
      <c r="AA93" s="213">
        <v>720668</v>
      </c>
      <c r="AB93" s="213">
        <v>3033273</v>
      </c>
      <c r="AC93" s="213">
        <v>400968</v>
      </c>
      <c r="AD93" s="35">
        <f t="shared" si="14"/>
        <v>350576646</v>
      </c>
      <c r="AE93" s="35">
        <f t="shared" si="15"/>
        <v>94608846</v>
      </c>
      <c r="AF93" s="35">
        <f t="shared" si="16"/>
        <v>45457009</v>
      </c>
      <c r="AG93" s="35">
        <f t="shared" si="17"/>
        <v>8152300</v>
      </c>
      <c r="AH93">
        <f t="shared" si="19"/>
        <v>0.12966354010928613</v>
      </c>
      <c r="AY93" s="219">
        <f t="shared" si="8"/>
        <v>29438218</v>
      </c>
      <c r="AZ93" s="219">
        <v>1126296</v>
      </c>
      <c r="BA93">
        <f t="shared" si="18"/>
        <v>8.616847519734043E-2</v>
      </c>
      <c r="BB93" s="221">
        <f t="shared" si="9"/>
        <v>-407514</v>
      </c>
      <c r="BC93" s="221">
        <v>-336803</v>
      </c>
      <c r="BF93" s="35">
        <v>336803</v>
      </c>
      <c r="BG93" s="35">
        <v>778536</v>
      </c>
      <c r="BH93" s="35">
        <v>103943</v>
      </c>
      <c r="BI93" s="35">
        <v>674593</v>
      </c>
      <c r="BJ93" s="35">
        <v>0</v>
      </c>
      <c r="BK93" s="35"/>
      <c r="BL93" s="35">
        <v>674593</v>
      </c>
      <c r="BM93" s="35">
        <v>0</v>
      </c>
      <c r="BN93" s="35">
        <v>-23152</v>
      </c>
      <c r="BO93" s="35">
        <v>7844</v>
      </c>
      <c r="BP93" s="35">
        <v>30995</v>
      </c>
      <c r="BQ93" s="35">
        <v>0</v>
      </c>
      <c r="BR93" s="35">
        <v>80433</v>
      </c>
      <c r="BS93" s="35">
        <v>-545318</v>
      </c>
    </row>
    <row r="94" spans="2:71">
      <c r="B94" s="206" t="s">
        <v>2281</v>
      </c>
      <c r="C94" s="410">
        <f t="shared" si="10"/>
        <v>36290832</v>
      </c>
      <c r="D94" s="410">
        <f t="shared" si="11"/>
        <v>29601411</v>
      </c>
      <c r="E94" s="414">
        <v>9428887</v>
      </c>
      <c r="F94" s="414">
        <v>20172524</v>
      </c>
      <c r="G94" s="410">
        <v>6689421</v>
      </c>
      <c r="H94" s="412"/>
      <c r="I94" s="413">
        <f t="shared" si="7"/>
        <v>36797439</v>
      </c>
      <c r="J94" s="413">
        <v>7250015</v>
      </c>
      <c r="K94" s="413">
        <v>1137825</v>
      </c>
      <c r="L94" s="413">
        <v>2533361</v>
      </c>
      <c r="M94" s="413">
        <f t="shared" si="12"/>
        <v>6906431</v>
      </c>
      <c r="N94" s="215">
        <v>5042440</v>
      </c>
      <c r="O94" s="215">
        <v>980119</v>
      </c>
      <c r="P94" s="215">
        <v>883872</v>
      </c>
      <c r="Q94" s="213">
        <f t="shared" si="13"/>
        <v>13195218</v>
      </c>
      <c r="R94" s="217">
        <v>830726</v>
      </c>
      <c r="S94" s="217">
        <v>8294090</v>
      </c>
      <c r="T94" s="217">
        <v>33444</v>
      </c>
      <c r="U94" s="217">
        <v>202690</v>
      </c>
      <c r="V94" s="217">
        <v>193499</v>
      </c>
      <c r="W94" s="217">
        <v>175247</v>
      </c>
      <c r="X94" s="217">
        <v>292633</v>
      </c>
      <c r="Y94" s="217">
        <v>70328</v>
      </c>
      <c r="Z94" s="217">
        <v>3102561</v>
      </c>
      <c r="AA94" s="213">
        <v>1732630</v>
      </c>
      <c r="AB94" s="213">
        <v>3613400</v>
      </c>
      <c r="AC94" s="213">
        <v>428559</v>
      </c>
      <c r="AD94" s="35">
        <f t="shared" si="14"/>
        <v>359486775</v>
      </c>
      <c r="AE94" s="35">
        <f t="shared" si="15"/>
        <v>100625783</v>
      </c>
      <c r="AF94" s="35">
        <f t="shared" si="16"/>
        <v>48147764</v>
      </c>
      <c r="AG94" s="35">
        <f t="shared" si="17"/>
        <v>11982922</v>
      </c>
      <c r="AH94">
        <f t="shared" si="19"/>
        <v>0.13393472958775743</v>
      </c>
      <c r="AY94" s="219">
        <f t="shared" si="8"/>
        <v>29891008</v>
      </c>
      <c r="AZ94" s="219">
        <v>6399824</v>
      </c>
      <c r="BA94">
        <f t="shared" si="18"/>
        <v>0.11908401249409409</v>
      </c>
      <c r="BB94" s="221">
        <f t="shared" si="9"/>
        <v>-506607</v>
      </c>
      <c r="BC94" s="221">
        <v>1593389</v>
      </c>
      <c r="BF94" s="35">
        <v>-1593389</v>
      </c>
      <c r="BG94" s="35">
        <v>6736406</v>
      </c>
      <c r="BH94" s="35">
        <v>1602944</v>
      </c>
      <c r="BI94" s="35">
        <v>5133463</v>
      </c>
      <c r="BJ94" s="35">
        <v>0</v>
      </c>
      <c r="BK94" s="35"/>
      <c r="BL94" s="35">
        <v>5133463</v>
      </c>
      <c r="BM94" s="35">
        <v>0</v>
      </c>
      <c r="BN94" s="35">
        <v>-221453</v>
      </c>
      <c r="BO94" s="35">
        <v>5022</v>
      </c>
      <c r="BP94" s="35">
        <v>226475</v>
      </c>
      <c r="BQ94" s="35">
        <v>0</v>
      </c>
      <c r="BR94" s="35">
        <v>64825</v>
      </c>
      <c r="BS94" s="35">
        <v>-8616073</v>
      </c>
    </row>
    <row r="95" spans="2:71">
      <c r="B95" s="206" t="s">
        <v>2282</v>
      </c>
      <c r="C95" s="410">
        <f t="shared" si="10"/>
        <v>31296711</v>
      </c>
      <c r="D95" s="410">
        <f t="shared" si="11"/>
        <v>28088585</v>
      </c>
      <c r="E95" s="414">
        <v>10330466</v>
      </c>
      <c r="F95" s="414">
        <v>17758119</v>
      </c>
      <c r="G95" s="410">
        <v>3208126</v>
      </c>
      <c r="H95" s="412"/>
      <c r="I95" s="413">
        <f t="shared" si="7"/>
        <v>35487203</v>
      </c>
      <c r="J95" s="413">
        <v>6549133</v>
      </c>
      <c r="K95" s="413">
        <v>1111514</v>
      </c>
      <c r="L95" s="413">
        <v>2005153</v>
      </c>
      <c r="M95" s="413">
        <f t="shared" si="12"/>
        <v>7531585</v>
      </c>
      <c r="N95" s="215">
        <v>5806415</v>
      </c>
      <c r="O95" s="215">
        <v>284354</v>
      </c>
      <c r="P95" s="215">
        <v>1440816</v>
      </c>
      <c r="Q95" s="213">
        <f t="shared" si="13"/>
        <v>13987842</v>
      </c>
      <c r="R95" s="217">
        <v>351544</v>
      </c>
      <c r="S95" s="217">
        <v>8513089</v>
      </c>
      <c r="T95" s="217">
        <v>63870</v>
      </c>
      <c r="U95" s="217">
        <v>49072</v>
      </c>
      <c r="V95" s="217">
        <v>325192</v>
      </c>
      <c r="W95" s="217">
        <v>145953</v>
      </c>
      <c r="X95" s="217">
        <v>1158599</v>
      </c>
      <c r="Y95" s="217">
        <v>45030</v>
      </c>
      <c r="Z95" s="217">
        <v>3335493</v>
      </c>
      <c r="AA95" s="213">
        <v>628596</v>
      </c>
      <c r="AB95" s="213">
        <v>3293330</v>
      </c>
      <c r="AC95" s="213">
        <v>380050</v>
      </c>
      <c r="AD95" s="35">
        <f t="shared" si="14"/>
        <v>361155361</v>
      </c>
      <c r="AE95" s="35">
        <f t="shared" si="15"/>
        <v>98152057</v>
      </c>
      <c r="AF95" s="35">
        <f t="shared" si="16"/>
        <v>49890672</v>
      </c>
      <c r="AG95" s="35">
        <f t="shared" si="17"/>
        <v>15971826</v>
      </c>
      <c r="AH95">
        <f t="shared" si="19"/>
        <v>0.13814185635195375</v>
      </c>
      <c r="AY95" s="219">
        <f t="shared" si="8"/>
        <v>27955618</v>
      </c>
      <c r="AZ95" s="219">
        <v>3341093</v>
      </c>
      <c r="BA95">
        <f t="shared" si="18"/>
        <v>0.16272533137028397</v>
      </c>
      <c r="BB95" s="221">
        <f t="shared" si="9"/>
        <v>-4190492</v>
      </c>
      <c r="BC95" s="221">
        <v>-5643533</v>
      </c>
      <c r="BF95" s="35">
        <v>5643533</v>
      </c>
      <c r="BG95" s="35">
        <v>3424593</v>
      </c>
      <c r="BH95" s="35">
        <v>2963</v>
      </c>
      <c r="BI95" s="35">
        <v>3421630</v>
      </c>
      <c r="BJ95" s="35">
        <v>0</v>
      </c>
      <c r="BK95" s="35"/>
      <c r="BL95" s="35">
        <v>3421630</v>
      </c>
      <c r="BM95" s="35">
        <v>0</v>
      </c>
      <c r="BN95" s="35">
        <v>8848</v>
      </c>
      <c r="BO95" s="35">
        <v>10711</v>
      </c>
      <c r="BP95" s="35">
        <v>1863</v>
      </c>
      <c r="BQ95" s="35">
        <v>0</v>
      </c>
      <c r="BR95" s="35">
        <v>1149</v>
      </c>
      <c r="BS95" s="35">
        <v>2226639</v>
      </c>
    </row>
    <row r="96" spans="2:71">
      <c r="B96" s="206" t="s">
        <v>2283</v>
      </c>
      <c r="C96" s="410">
        <f t="shared" si="10"/>
        <v>28982231</v>
      </c>
      <c r="D96" s="410">
        <f t="shared" si="11"/>
        <v>24216478</v>
      </c>
      <c r="E96" s="414">
        <v>5282453</v>
      </c>
      <c r="F96" s="414">
        <v>18934025</v>
      </c>
      <c r="G96" s="410">
        <v>4765753</v>
      </c>
      <c r="H96" s="412"/>
      <c r="I96" s="413">
        <f t="shared" si="7"/>
        <v>31554997</v>
      </c>
      <c r="J96" s="413">
        <v>7331059</v>
      </c>
      <c r="K96" s="413">
        <v>1155161</v>
      </c>
      <c r="L96" s="413">
        <v>1854247</v>
      </c>
      <c r="M96" s="413">
        <f t="shared" si="12"/>
        <v>6099613</v>
      </c>
      <c r="N96" s="215">
        <v>3969065</v>
      </c>
      <c r="O96" s="215">
        <v>1396792</v>
      </c>
      <c r="P96" s="215">
        <v>733756</v>
      </c>
      <c r="Q96" s="213">
        <f t="shared" si="13"/>
        <v>12603700</v>
      </c>
      <c r="R96" s="217">
        <v>225955</v>
      </c>
      <c r="S96" s="217">
        <v>7730936</v>
      </c>
      <c r="T96" s="217">
        <v>183542</v>
      </c>
      <c r="U96" s="217">
        <v>57218</v>
      </c>
      <c r="V96" s="217">
        <v>147331</v>
      </c>
      <c r="W96" s="217">
        <v>225755</v>
      </c>
      <c r="X96" s="217">
        <v>312520</v>
      </c>
      <c r="Y96" s="217">
        <v>66475</v>
      </c>
      <c r="Z96" s="217">
        <v>3653968</v>
      </c>
      <c r="AA96" s="213">
        <v>923525</v>
      </c>
      <c r="AB96" s="213">
        <v>1040420</v>
      </c>
      <c r="AC96" s="213">
        <v>547272</v>
      </c>
      <c r="AD96" s="35">
        <f t="shared" si="14"/>
        <v>367791284</v>
      </c>
      <c r="AE96" s="35">
        <f t="shared" si="15"/>
        <v>96569774</v>
      </c>
      <c r="AF96" s="35">
        <f t="shared" si="16"/>
        <v>52721056</v>
      </c>
      <c r="AG96" s="35">
        <f t="shared" si="17"/>
        <v>20537629</v>
      </c>
      <c r="AH96">
        <f t="shared" si="19"/>
        <v>0.14334503913910043</v>
      </c>
      <c r="AY96" s="219">
        <f t="shared" si="8"/>
        <v>25455384</v>
      </c>
      <c r="AZ96" s="219">
        <v>3526847</v>
      </c>
      <c r="BA96">
        <f t="shared" si="18"/>
        <v>0.21267139964519333</v>
      </c>
      <c r="BB96" s="221">
        <f t="shared" si="9"/>
        <v>-2572766</v>
      </c>
      <c r="BC96" s="221">
        <v>-2591834</v>
      </c>
      <c r="BF96" s="35">
        <v>2591834</v>
      </c>
      <c r="BG96" s="35">
        <v>3416329</v>
      </c>
      <c r="BH96" s="35">
        <v>-148174</v>
      </c>
      <c r="BI96" s="35">
        <v>3564503</v>
      </c>
      <c r="BJ96" s="35">
        <v>-2751253</v>
      </c>
      <c r="BK96" s="35"/>
      <c r="BL96" s="35">
        <v>6315756</v>
      </c>
      <c r="BM96" s="35">
        <v>0</v>
      </c>
      <c r="BN96" s="35">
        <v>-90864</v>
      </c>
      <c r="BO96" s="35">
        <v>2892</v>
      </c>
      <c r="BP96" s="35">
        <v>93756</v>
      </c>
      <c r="BQ96" s="35">
        <v>0</v>
      </c>
      <c r="BR96" s="35">
        <v>953</v>
      </c>
      <c r="BS96" s="35">
        <v>-916312</v>
      </c>
    </row>
    <row r="97" spans="2:71">
      <c r="B97" s="206" t="s">
        <v>2284</v>
      </c>
      <c r="C97" s="410">
        <f t="shared" si="10"/>
        <v>29267326</v>
      </c>
      <c r="D97" s="410">
        <f t="shared" si="11"/>
        <v>26021598</v>
      </c>
      <c r="E97" s="414">
        <v>6622871</v>
      </c>
      <c r="F97" s="414">
        <v>19398727</v>
      </c>
      <c r="G97" s="410">
        <v>3245728</v>
      </c>
      <c r="H97" s="412"/>
      <c r="I97" s="413">
        <f t="shared" si="7"/>
        <v>31719907</v>
      </c>
      <c r="J97" s="413">
        <v>7294894</v>
      </c>
      <c r="K97" s="413">
        <v>1173117</v>
      </c>
      <c r="L97" s="413">
        <v>2215745</v>
      </c>
      <c r="M97" s="413">
        <f t="shared" si="12"/>
        <v>2408930</v>
      </c>
      <c r="N97" s="215">
        <v>2107860</v>
      </c>
      <c r="O97" s="215">
        <v>143624</v>
      </c>
      <c r="P97" s="215">
        <v>157446</v>
      </c>
      <c r="Q97" s="213">
        <f t="shared" si="13"/>
        <v>13302507</v>
      </c>
      <c r="R97" s="217">
        <v>345576</v>
      </c>
      <c r="S97" s="217">
        <v>9136537</v>
      </c>
      <c r="T97" s="217">
        <v>31663</v>
      </c>
      <c r="U97" s="217">
        <v>141860</v>
      </c>
      <c r="V97" s="217">
        <v>61185</v>
      </c>
      <c r="W97" s="217">
        <v>188785</v>
      </c>
      <c r="X97" s="217">
        <v>320661</v>
      </c>
      <c r="Y97" s="217">
        <v>204771</v>
      </c>
      <c r="Z97" s="217">
        <v>2871469</v>
      </c>
      <c r="AA97" s="213">
        <v>1099112</v>
      </c>
      <c r="AB97" s="213">
        <v>3805614</v>
      </c>
      <c r="AC97" s="213">
        <v>419988</v>
      </c>
      <c r="AD97" s="35">
        <f t="shared" si="14"/>
        <v>370443300</v>
      </c>
      <c r="AE97" s="35">
        <f t="shared" si="15"/>
        <v>89546268</v>
      </c>
      <c r="AF97" s="35">
        <f t="shared" si="16"/>
        <v>51406770</v>
      </c>
      <c r="AG97" s="35">
        <f t="shared" si="17"/>
        <v>16040128</v>
      </c>
      <c r="AH97">
        <f t="shared" si="19"/>
        <v>0.13877095361152436</v>
      </c>
      <c r="AY97" s="219">
        <f t="shared" si="8"/>
        <v>29310977</v>
      </c>
      <c r="AZ97" s="219">
        <v>-43651</v>
      </c>
      <c r="BA97">
        <f t="shared" si="18"/>
        <v>0.17912670576064654</v>
      </c>
      <c r="BB97" s="221">
        <f t="shared" si="9"/>
        <v>-2452581</v>
      </c>
      <c r="BC97" s="221">
        <v>-3818868</v>
      </c>
      <c r="BF97" s="35">
        <v>3818868</v>
      </c>
      <c r="BG97" s="35">
        <v>720086</v>
      </c>
      <c r="BH97" s="35">
        <v>1778880</v>
      </c>
      <c r="BI97" s="35">
        <v>-1058794</v>
      </c>
      <c r="BJ97" s="35">
        <v>0</v>
      </c>
      <c r="BK97" s="35"/>
      <c r="BL97" s="35">
        <v>-1058794</v>
      </c>
      <c r="BM97" s="35">
        <v>0</v>
      </c>
      <c r="BN97" s="35">
        <v>-84540</v>
      </c>
      <c r="BO97" s="35">
        <v>3563</v>
      </c>
      <c r="BP97" s="35">
        <v>88103</v>
      </c>
      <c r="BQ97" s="35">
        <v>0</v>
      </c>
      <c r="BR97" s="35">
        <v>674</v>
      </c>
      <c r="BS97" s="35">
        <v>3013568</v>
      </c>
    </row>
    <row r="98" spans="2:71">
      <c r="B98" s="206" t="s">
        <v>2285</v>
      </c>
      <c r="C98" s="410">
        <f t="shared" si="10"/>
        <v>35883825</v>
      </c>
      <c r="D98" s="410">
        <f t="shared" si="11"/>
        <v>33093570</v>
      </c>
      <c r="E98" s="414">
        <v>13189665</v>
      </c>
      <c r="F98" s="414">
        <v>19903905</v>
      </c>
      <c r="G98" s="410">
        <v>2790255</v>
      </c>
      <c r="H98" s="412"/>
      <c r="I98" s="413">
        <f t="shared" si="7"/>
        <v>31739659</v>
      </c>
      <c r="J98" s="413">
        <v>7100817</v>
      </c>
      <c r="K98" s="413">
        <v>1170581</v>
      </c>
      <c r="L98" s="413">
        <v>2754212</v>
      </c>
      <c r="M98" s="413">
        <f t="shared" si="12"/>
        <v>1757544</v>
      </c>
      <c r="N98" s="215">
        <v>1240135</v>
      </c>
      <c r="O98" s="215">
        <v>471949</v>
      </c>
      <c r="P98" s="215">
        <v>45460</v>
      </c>
      <c r="Q98" s="213">
        <f t="shared" si="13"/>
        <v>13993108</v>
      </c>
      <c r="R98" s="217">
        <v>249215</v>
      </c>
      <c r="S98" s="217">
        <v>8704966</v>
      </c>
      <c r="T98" s="217">
        <v>149074</v>
      </c>
      <c r="U98" s="217">
        <v>113109</v>
      </c>
      <c r="V98" s="217">
        <v>302152</v>
      </c>
      <c r="W98" s="217">
        <v>141453</v>
      </c>
      <c r="X98" s="217">
        <v>966134</v>
      </c>
      <c r="Y98" s="217">
        <v>157273</v>
      </c>
      <c r="Z98" s="217">
        <v>3209732</v>
      </c>
      <c r="AA98" s="213">
        <v>1295181</v>
      </c>
      <c r="AB98" s="213">
        <v>3246752</v>
      </c>
      <c r="AC98" s="213">
        <v>421464</v>
      </c>
      <c r="AD98" s="35">
        <f t="shared" si="14"/>
        <v>373749304</v>
      </c>
      <c r="AE98" s="35">
        <f t="shared" si="15"/>
        <v>94133382</v>
      </c>
      <c r="AF98" s="35">
        <f t="shared" si="16"/>
        <v>49699551</v>
      </c>
      <c r="AG98" s="35">
        <f t="shared" si="17"/>
        <v>10266087</v>
      </c>
      <c r="AH98">
        <f t="shared" si="19"/>
        <v>0.13297563491917566</v>
      </c>
      <c r="AY98" s="219">
        <f t="shared" si="8"/>
        <v>29982115</v>
      </c>
      <c r="AZ98" s="219">
        <v>5901710</v>
      </c>
      <c r="BA98">
        <f t="shared" si="18"/>
        <v>0.10905894149219031</v>
      </c>
      <c r="BB98" s="221">
        <f t="shared" si="9"/>
        <v>4144166</v>
      </c>
      <c r="BC98" s="221">
        <v>3341312</v>
      </c>
      <c r="BF98" s="35">
        <v>-3341312</v>
      </c>
      <c r="BG98" s="35">
        <v>2157736</v>
      </c>
      <c r="BH98" s="35">
        <v>3668149</v>
      </c>
      <c r="BI98" s="35">
        <v>-1510412</v>
      </c>
      <c r="BJ98" s="35">
        <v>0</v>
      </c>
      <c r="BK98" s="35"/>
      <c r="BL98" s="35">
        <v>-1510412</v>
      </c>
      <c r="BM98" s="35">
        <v>0</v>
      </c>
      <c r="BN98" s="35">
        <v>-104773</v>
      </c>
      <c r="BO98" s="35">
        <v>5904</v>
      </c>
      <c r="BP98" s="35">
        <v>110677</v>
      </c>
      <c r="BQ98" s="35">
        <v>0</v>
      </c>
      <c r="BR98" s="35">
        <v>62797</v>
      </c>
      <c r="BS98" s="35">
        <v>-5666618</v>
      </c>
    </row>
    <row r="99" spans="2:71">
      <c r="B99" s="206" t="s">
        <v>2286</v>
      </c>
      <c r="C99" s="410">
        <f t="shared" si="10"/>
        <v>29974359</v>
      </c>
      <c r="D99" s="410">
        <f t="shared" si="11"/>
        <v>26790754</v>
      </c>
      <c r="E99" s="414">
        <v>6822629</v>
      </c>
      <c r="F99" s="414">
        <v>19968125</v>
      </c>
      <c r="G99" s="410">
        <v>3183605</v>
      </c>
      <c r="H99" s="412"/>
      <c r="I99" s="413">
        <f t="shared" si="7"/>
        <v>47974487</v>
      </c>
      <c r="J99" s="413">
        <v>5237440</v>
      </c>
      <c r="K99" s="413">
        <v>1389967</v>
      </c>
      <c r="L99" s="413">
        <v>6547280</v>
      </c>
      <c r="M99" s="413">
        <f t="shared" si="12"/>
        <v>1981475</v>
      </c>
      <c r="N99" s="215">
        <v>1727165</v>
      </c>
      <c r="O99" s="215">
        <v>154697</v>
      </c>
      <c r="P99" s="215">
        <v>99613</v>
      </c>
      <c r="Q99" s="213">
        <f t="shared" si="13"/>
        <v>17159297</v>
      </c>
      <c r="R99" s="217">
        <v>586840</v>
      </c>
      <c r="S99" s="217">
        <v>8866058</v>
      </c>
      <c r="T99" s="217">
        <v>360083</v>
      </c>
      <c r="U99" s="217">
        <v>468476</v>
      </c>
      <c r="V99" s="217">
        <v>899943</v>
      </c>
      <c r="W99" s="217">
        <v>1268554</v>
      </c>
      <c r="X99" s="217">
        <v>295956</v>
      </c>
      <c r="Y99" s="217">
        <v>146296</v>
      </c>
      <c r="Z99" s="217">
        <v>4267091</v>
      </c>
      <c r="AA99" s="213">
        <v>8097680</v>
      </c>
      <c r="AB99" s="213">
        <v>6482430</v>
      </c>
      <c r="AC99" s="213">
        <v>1078918</v>
      </c>
      <c r="AD99" s="35">
        <f t="shared" si="14"/>
        <v>377342209</v>
      </c>
      <c r="AE99" s="35">
        <f t="shared" si="15"/>
        <v>95125510</v>
      </c>
      <c r="AF99" s="35">
        <f t="shared" si="16"/>
        <v>49986050</v>
      </c>
      <c r="AG99" s="35">
        <f t="shared" si="17"/>
        <v>6147949</v>
      </c>
      <c r="AH99">
        <f t="shared" si="19"/>
        <v>0.13246874801647224</v>
      </c>
      <c r="AY99" s="219">
        <f t="shared" si="8"/>
        <v>45993012</v>
      </c>
      <c r="AZ99" s="219">
        <v>-16018653</v>
      </c>
      <c r="BA99">
        <f t="shared" si="18"/>
        <v>6.4629866373383971E-2</v>
      </c>
      <c r="BB99" s="221">
        <f t="shared" si="9"/>
        <v>-18000128</v>
      </c>
      <c r="BC99" s="221">
        <v>-15829516</v>
      </c>
      <c r="BF99" s="35">
        <v>15829516</v>
      </c>
      <c r="BG99" s="35">
        <v>-2136833</v>
      </c>
      <c r="BH99" s="35">
        <v>233357</v>
      </c>
      <c r="BI99" s="35">
        <v>-2370190</v>
      </c>
      <c r="BJ99" s="35">
        <v>0</v>
      </c>
      <c r="BK99" s="35"/>
      <c r="BL99" s="35">
        <v>-2370190</v>
      </c>
      <c r="BM99" s="35">
        <v>0</v>
      </c>
      <c r="BN99" s="35">
        <v>-202271</v>
      </c>
      <c r="BO99" s="35">
        <v>8491</v>
      </c>
      <c r="BP99" s="35">
        <v>210762</v>
      </c>
      <c r="BQ99" s="35">
        <v>0</v>
      </c>
      <c r="BR99" s="35">
        <v>1174</v>
      </c>
      <c r="BS99" s="35">
        <v>17762905</v>
      </c>
    </row>
    <row r="100" spans="2:71">
      <c r="B100" s="206" t="s">
        <v>2287</v>
      </c>
      <c r="C100" s="410">
        <f t="shared" si="10"/>
        <v>37261840</v>
      </c>
      <c r="D100" s="410">
        <f t="shared" si="11"/>
        <v>32706946</v>
      </c>
      <c r="E100" s="414">
        <v>10398448</v>
      </c>
      <c r="F100" s="414">
        <v>22308498</v>
      </c>
      <c r="G100" s="410">
        <v>4554894</v>
      </c>
      <c r="H100" s="412"/>
      <c r="I100" s="413">
        <f t="shared" si="7"/>
        <v>34591626</v>
      </c>
      <c r="J100" s="413">
        <v>10253183</v>
      </c>
      <c r="K100" s="413">
        <v>1769566</v>
      </c>
      <c r="L100" s="413">
        <v>1202223</v>
      </c>
      <c r="M100" s="413">
        <f t="shared" si="12"/>
        <v>5015897</v>
      </c>
      <c r="N100" s="215">
        <v>3680338</v>
      </c>
      <c r="O100" s="215">
        <v>1335559</v>
      </c>
      <c r="P100" s="215">
        <v>0</v>
      </c>
      <c r="Q100" s="213">
        <f t="shared" si="13"/>
        <v>13643279</v>
      </c>
      <c r="R100" s="217">
        <v>337487</v>
      </c>
      <c r="S100" s="217">
        <v>8752090</v>
      </c>
      <c r="T100" s="217">
        <v>324378</v>
      </c>
      <c r="U100" s="217">
        <v>43137</v>
      </c>
      <c r="V100" s="217">
        <v>407000</v>
      </c>
      <c r="W100" s="217">
        <v>164369</v>
      </c>
      <c r="X100" s="217">
        <v>315884</v>
      </c>
      <c r="Y100" s="217">
        <v>44410</v>
      </c>
      <c r="Z100" s="217">
        <v>3254524</v>
      </c>
      <c r="AA100" s="213">
        <v>15016</v>
      </c>
      <c r="AB100" s="213">
        <v>2216685</v>
      </c>
      <c r="AC100" s="213">
        <v>475777</v>
      </c>
      <c r="AD100" s="35">
        <f t="shared" si="14"/>
        <v>378357470</v>
      </c>
      <c r="AE100" s="35">
        <f t="shared" si="15"/>
        <v>103120024</v>
      </c>
      <c r="AF100" s="35">
        <f t="shared" si="16"/>
        <v>49779558</v>
      </c>
      <c r="AG100" s="35">
        <f t="shared" si="17"/>
        <v>8754916</v>
      </c>
      <c r="AH100">
        <f t="shared" si="19"/>
        <v>0.13156753056838022</v>
      </c>
      <c r="AY100" s="219">
        <f t="shared" si="8"/>
        <v>29575729</v>
      </c>
      <c r="AZ100" s="219">
        <v>7686111</v>
      </c>
      <c r="BA100">
        <f t="shared" si="18"/>
        <v>8.4900251768754431E-2</v>
      </c>
      <c r="BB100" s="221">
        <f t="shared" si="9"/>
        <v>2670214</v>
      </c>
      <c r="BC100" s="221">
        <v>4256718</v>
      </c>
      <c r="BF100" s="35">
        <v>-4256718</v>
      </c>
      <c r="BG100" s="35">
        <v>1454189</v>
      </c>
      <c r="BH100" s="35">
        <v>-1804420</v>
      </c>
      <c r="BI100" s="35">
        <v>3258609</v>
      </c>
      <c r="BJ100" s="35">
        <v>0</v>
      </c>
      <c r="BK100" s="35"/>
      <c r="BL100" s="35">
        <v>3258609</v>
      </c>
      <c r="BM100" s="35">
        <v>0</v>
      </c>
      <c r="BN100" s="35">
        <v>39292</v>
      </c>
      <c r="BO100" s="35">
        <v>21</v>
      </c>
      <c r="BP100" s="35">
        <v>-39271</v>
      </c>
      <c r="BQ100" s="35">
        <v>0</v>
      </c>
      <c r="BR100" s="35">
        <v>752</v>
      </c>
      <c r="BS100" s="35">
        <v>-5672367</v>
      </c>
    </row>
    <row r="101" spans="2:71">
      <c r="B101" s="206" t="s">
        <v>2288</v>
      </c>
      <c r="C101" s="410">
        <f t="shared" si="10"/>
        <v>32734219</v>
      </c>
      <c r="D101" s="410">
        <f t="shared" si="11"/>
        <v>29522848</v>
      </c>
      <c r="E101" s="414">
        <v>11340983</v>
      </c>
      <c r="F101" s="414">
        <v>18181865</v>
      </c>
      <c r="G101" s="410">
        <v>3211371</v>
      </c>
      <c r="H101" s="412"/>
      <c r="I101" s="413">
        <f t="shared" si="7"/>
        <v>33453214</v>
      </c>
      <c r="J101" s="413">
        <v>7727647</v>
      </c>
      <c r="K101" s="413">
        <v>1311297</v>
      </c>
      <c r="L101" s="413">
        <v>1827929</v>
      </c>
      <c r="M101" s="413">
        <f t="shared" si="12"/>
        <v>3325513</v>
      </c>
      <c r="N101" s="215">
        <v>1824018</v>
      </c>
      <c r="O101" s="215">
        <v>801805</v>
      </c>
      <c r="P101" s="215">
        <v>699690</v>
      </c>
      <c r="Q101" s="213">
        <f t="shared" si="13"/>
        <v>16417999</v>
      </c>
      <c r="R101" s="217">
        <v>145345</v>
      </c>
      <c r="S101" s="217">
        <v>9503996</v>
      </c>
      <c r="T101" s="217">
        <v>42653</v>
      </c>
      <c r="U101" s="217">
        <v>121903</v>
      </c>
      <c r="V101" s="217">
        <v>1957212</v>
      </c>
      <c r="W101" s="217">
        <v>187885</v>
      </c>
      <c r="X101" s="217">
        <v>336663</v>
      </c>
      <c r="Y101" s="217">
        <v>124979</v>
      </c>
      <c r="Z101" s="217">
        <v>3997363</v>
      </c>
      <c r="AA101" s="213">
        <v>184052</v>
      </c>
      <c r="AB101" s="213">
        <v>1633927</v>
      </c>
      <c r="AC101" s="213">
        <v>1024850</v>
      </c>
      <c r="AD101" s="35">
        <f t="shared" si="14"/>
        <v>380073090</v>
      </c>
      <c r="AE101" s="35">
        <f t="shared" si="15"/>
        <v>99970418</v>
      </c>
      <c r="AF101" s="35">
        <f t="shared" si="16"/>
        <v>48108519</v>
      </c>
      <c r="AG101" s="35">
        <f t="shared" si="17"/>
        <v>10322885</v>
      </c>
      <c r="AH101">
        <f t="shared" si="19"/>
        <v>0.12657701969902685</v>
      </c>
      <c r="AY101" s="219">
        <f t="shared" si="8"/>
        <v>30127701</v>
      </c>
      <c r="AZ101" s="219">
        <v>2606518</v>
      </c>
      <c r="BA101">
        <f t="shared" si="18"/>
        <v>0.10325939619458228</v>
      </c>
      <c r="BB101" s="221">
        <f t="shared" si="9"/>
        <v>-718995</v>
      </c>
      <c r="BC101" s="221">
        <v>-413609</v>
      </c>
      <c r="BF101" s="35">
        <v>413609</v>
      </c>
      <c r="BG101" s="35">
        <v>4073882</v>
      </c>
      <c r="BH101" s="35">
        <v>3286981</v>
      </c>
      <c r="BI101" s="35">
        <v>786900</v>
      </c>
      <c r="BJ101" s="35">
        <v>0</v>
      </c>
      <c r="BK101" s="35"/>
      <c r="BL101" s="35">
        <v>786900</v>
      </c>
      <c r="BM101" s="35">
        <v>0</v>
      </c>
      <c r="BN101" s="35">
        <v>-111780</v>
      </c>
      <c r="BO101" s="35">
        <v>8558</v>
      </c>
      <c r="BP101" s="35">
        <v>120338</v>
      </c>
      <c r="BQ101" s="35">
        <v>0</v>
      </c>
      <c r="BR101" s="35">
        <v>706</v>
      </c>
      <c r="BS101" s="35">
        <v>-3772758</v>
      </c>
    </row>
    <row r="102" spans="2:71">
      <c r="B102" s="206" t="s">
        <v>2289</v>
      </c>
      <c r="C102" s="410">
        <f t="shared" si="10"/>
        <v>30746544</v>
      </c>
      <c r="D102" s="410">
        <f t="shared" si="11"/>
        <v>22864937</v>
      </c>
      <c r="E102" s="414">
        <v>6478144</v>
      </c>
      <c r="F102" s="414">
        <v>16386793</v>
      </c>
      <c r="G102" s="410">
        <v>7881607</v>
      </c>
      <c r="H102" s="412"/>
      <c r="I102" s="413">
        <f t="shared" si="7"/>
        <v>35273634</v>
      </c>
      <c r="J102" s="413">
        <v>7757355</v>
      </c>
      <c r="K102" s="413">
        <v>1301469</v>
      </c>
      <c r="L102" s="413">
        <v>2270599</v>
      </c>
      <c r="M102" s="413">
        <f t="shared" si="12"/>
        <v>5630111</v>
      </c>
      <c r="N102" s="215">
        <v>3674411</v>
      </c>
      <c r="O102" s="215">
        <v>1673506</v>
      </c>
      <c r="P102" s="215">
        <v>282194</v>
      </c>
      <c r="Q102" s="213">
        <f t="shared" si="13"/>
        <v>15505876</v>
      </c>
      <c r="R102" s="217">
        <v>214087</v>
      </c>
      <c r="S102" s="217">
        <v>8066730</v>
      </c>
      <c r="T102" s="217">
        <v>100926</v>
      </c>
      <c r="U102" s="217">
        <v>332188</v>
      </c>
      <c r="V102" s="217">
        <v>1235860</v>
      </c>
      <c r="W102" s="217">
        <v>152362</v>
      </c>
      <c r="X102" s="217">
        <v>1307646</v>
      </c>
      <c r="Y102" s="217">
        <v>91022</v>
      </c>
      <c r="Z102" s="217">
        <v>4005055</v>
      </c>
      <c r="AA102" s="213">
        <v>494097</v>
      </c>
      <c r="AB102" s="213">
        <v>1876376</v>
      </c>
      <c r="AC102" s="213">
        <v>437751</v>
      </c>
      <c r="AD102" s="35">
        <f t="shared" si="14"/>
        <v>387046733</v>
      </c>
      <c r="AE102" s="35">
        <f t="shared" si="15"/>
        <v>100742603</v>
      </c>
      <c r="AF102" s="35">
        <f t="shared" si="16"/>
        <v>48809399</v>
      </c>
      <c r="AG102" s="35">
        <f t="shared" si="17"/>
        <v>13971521</v>
      </c>
      <c r="AH102">
        <f t="shared" si="19"/>
        <v>0.12610724968966475</v>
      </c>
      <c r="AY102" s="219">
        <f t="shared" si="8"/>
        <v>29643523</v>
      </c>
      <c r="AZ102" s="219">
        <v>1103021</v>
      </c>
      <c r="BA102">
        <f t="shared" si="18"/>
        <v>0.13868532858933574</v>
      </c>
      <c r="BB102" s="221">
        <f t="shared" si="9"/>
        <v>-4527090</v>
      </c>
      <c r="BC102" s="221">
        <v>-4166951</v>
      </c>
      <c r="BF102" s="35">
        <v>4166951</v>
      </c>
      <c r="BG102" s="35">
        <v>1760587</v>
      </c>
      <c r="BH102" s="35">
        <v>-185784</v>
      </c>
      <c r="BI102" s="35">
        <v>1946372</v>
      </c>
      <c r="BJ102" s="35">
        <v>0</v>
      </c>
      <c r="BK102" s="35"/>
      <c r="BL102" s="35">
        <v>1946372</v>
      </c>
      <c r="BM102" s="35">
        <v>0</v>
      </c>
      <c r="BN102" s="35">
        <v>-2354</v>
      </c>
      <c r="BO102" s="35">
        <v>9052</v>
      </c>
      <c r="BP102" s="35">
        <v>11406</v>
      </c>
      <c r="BQ102" s="35">
        <v>0</v>
      </c>
      <c r="BR102" s="35">
        <v>94871</v>
      </c>
      <c r="BS102" s="35">
        <v>2309140</v>
      </c>
    </row>
    <row r="103" spans="2:71">
      <c r="B103" s="206" t="s">
        <v>2290</v>
      </c>
      <c r="C103" s="410">
        <f t="shared" si="10"/>
        <v>33579585</v>
      </c>
      <c r="D103" s="410">
        <f t="shared" si="11"/>
        <v>25857872</v>
      </c>
      <c r="E103" s="414">
        <v>6843937</v>
      </c>
      <c r="F103" s="414">
        <v>19013935</v>
      </c>
      <c r="G103" s="410">
        <v>7721713</v>
      </c>
      <c r="H103" s="412"/>
      <c r="I103" s="413">
        <f t="shared" si="7"/>
        <v>34749777</v>
      </c>
      <c r="J103" s="413">
        <v>7960900</v>
      </c>
      <c r="K103" s="413">
        <v>1299011</v>
      </c>
      <c r="L103" s="413">
        <v>2527975</v>
      </c>
      <c r="M103" s="413">
        <f t="shared" si="12"/>
        <v>3838293</v>
      </c>
      <c r="N103" s="215">
        <v>3046990</v>
      </c>
      <c r="O103" s="215">
        <v>160409</v>
      </c>
      <c r="P103" s="215">
        <v>630894</v>
      </c>
      <c r="Q103" s="213">
        <f t="shared" si="13"/>
        <v>15460611</v>
      </c>
      <c r="R103" s="217">
        <v>213936</v>
      </c>
      <c r="S103" s="217">
        <v>9962167</v>
      </c>
      <c r="T103" s="217">
        <v>366590</v>
      </c>
      <c r="U103" s="217">
        <v>265830</v>
      </c>
      <c r="V103" s="217">
        <v>772147</v>
      </c>
      <c r="W103" s="217">
        <v>198475</v>
      </c>
      <c r="X103" s="217">
        <v>349413</v>
      </c>
      <c r="Y103" s="217">
        <v>178490</v>
      </c>
      <c r="Z103" s="217">
        <v>3153563</v>
      </c>
      <c r="AA103" s="213">
        <v>841235</v>
      </c>
      <c r="AB103" s="213">
        <v>1367638</v>
      </c>
      <c r="AC103" s="213">
        <v>1454114</v>
      </c>
      <c r="AD103" s="35">
        <f t="shared" si="14"/>
        <v>390352423</v>
      </c>
      <c r="AE103" s="35">
        <f t="shared" si="15"/>
        <v>97060348</v>
      </c>
      <c r="AF103" s="35">
        <f t="shared" si="16"/>
        <v>49571883</v>
      </c>
      <c r="AG103" s="35">
        <f t="shared" si="17"/>
        <v>12793917</v>
      </c>
      <c r="AH103">
        <f t="shared" si="19"/>
        <v>0.12699263557536569</v>
      </c>
      <c r="AY103" s="219">
        <f t="shared" si="8"/>
        <v>30911484</v>
      </c>
      <c r="AZ103" s="219">
        <v>2668101</v>
      </c>
      <c r="BA103">
        <f t="shared" si="18"/>
        <v>0.13181404418620052</v>
      </c>
      <c r="BB103" s="221">
        <f t="shared" si="9"/>
        <v>-1170192</v>
      </c>
      <c r="BC103" s="221">
        <v>-990326</v>
      </c>
      <c r="BF103" s="35">
        <v>990326</v>
      </c>
      <c r="BG103" s="35">
        <v>2621634</v>
      </c>
      <c r="BH103" s="35">
        <v>2249116</v>
      </c>
      <c r="BI103" s="35">
        <v>372518</v>
      </c>
      <c r="BJ103" s="35">
        <v>0</v>
      </c>
      <c r="BK103" s="35"/>
      <c r="BL103" s="35">
        <v>372518</v>
      </c>
      <c r="BM103" s="35">
        <v>0</v>
      </c>
      <c r="BN103" s="35">
        <v>-93601</v>
      </c>
      <c r="BO103" s="35">
        <v>13655</v>
      </c>
      <c r="BP103" s="35">
        <v>107256</v>
      </c>
      <c r="BQ103" s="35">
        <v>0</v>
      </c>
      <c r="BR103" s="35">
        <v>1158</v>
      </c>
      <c r="BS103" s="35">
        <v>-1726066</v>
      </c>
    </row>
    <row r="104" spans="2:71">
      <c r="B104" s="206" t="s">
        <v>2291</v>
      </c>
      <c r="C104" s="410">
        <f t="shared" si="10"/>
        <v>36347197</v>
      </c>
      <c r="D104" s="410">
        <f t="shared" si="11"/>
        <v>32384817</v>
      </c>
      <c r="E104" s="414">
        <v>13515299</v>
      </c>
      <c r="F104" s="414">
        <v>18869518</v>
      </c>
      <c r="G104" s="410">
        <v>3962380</v>
      </c>
      <c r="H104" s="412"/>
      <c r="I104" s="413">
        <f t="shared" ref="I104:I135" si="20">J104+K104+L104+M104+Q104+AA104+AB104+AC104</f>
        <v>34149842</v>
      </c>
      <c r="J104" s="413">
        <v>7969965</v>
      </c>
      <c r="K104" s="413">
        <v>1316012</v>
      </c>
      <c r="L104" s="413">
        <v>2289359</v>
      </c>
      <c r="M104" s="413">
        <f t="shared" si="12"/>
        <v>7081483</v>
      </c>
      <c r="N104" s="215">
        <v>6283008</v>
      </c>
      <c r="O104" s="215">
        <v>791025</v>
      </c>
      <c r="P104" s="215">
        <v>7450</v>
      </c>
      <c r="Q104" s="213">
        <f t="shared" si="13"/>
        <v>12978056</v>
      </c>
      <c r="R104" s="217">
        <v>182893</v>
      </c>
      <c r="S104" s="217">
        <v>6940642</v>
      </c>
      <c r="T104" s="217">
        <v>123954</v>
      </c>
      <c r="U104" s="217">
        <v>50871</v>
      </c>
      <c r="V104" s="217">
        <v>1580325</v>
      </c>
      <c r="W104" s="217">
        <v>174247</v>
      </c>
      <c r="X104" s="217">
        <v>349419</v>
      </c>
      <c r="Y104" s="217">
        <v>93365</v>
      </c>
      <c r="Z104" s="217">
        <v>3482340</v>
      </c>
      <c r="AA104" s="213">
        <v>873247</v>
      </c>
      <c r="AB104" s="213">
        <v>1209159</v>
      </c>
      <c r="AC104" s="213">
        <v>432561</v>
      </c>
      <c r="AD104" s="35">
        <f t="shared" si="14"/>
        <v>392929183</v>
      </c>
      <c r="AE104" s="35">
        <f t="shared" si="15"/>
        <v>100673326</v>
      </c>
      <c r="AF104" s="35">
        <f t="shared" si="16"/>
        <v>53110685</v>
      </c>
      <c r="AG104" s="35">
        <f t="shared" si="17"/>
        <v>16549887</v>
      </c>
      <c r="AH104">
        <f t="shared" si="19"/>
        <v>0.1351660484836017</v>
      </c>
      <c r="AY104" s="219">
        <f t="shared" ref="AY104:AY135" si="21">I104-M104</f>
        <v>27068359</v>
      </c>
      <c r="AZ104" s="219">
        <v>9278838</v>
      </c>
      <c r="BA104">
        <f t="shared" si="18"/>
        <v>0.16439197608311859</v>
      </c>
      <c r="BB104" s="221">
        <f t="shared" ref="BB104:BB135" si="22">C104-I104</f>
        <v>2197355</v>
      </c>
      <c r="BC104" s="221">
        <v>2465367</v>
      </c>
      <c r="BF104" s="35">
        <v>-2465367</v>
      </c>
      <c r="BG104" s="35">
        <v>2645484</v>
      </c>
      <c r="BH104" s="35">
        <v>-355193</v>
      </c>
      <c r="BI104" s="35">
        <v>3000676</v>
      </c>
      <c r="BJ104" s="35">
        <v>0</v>
      </c>
      <c r="BK104" s="35"/>
      <c r="BL104" s="35">
        <v>3000676</v>
      </c>
      <c r="BM104" s="35">
        <v>0</v>
      </c>
      <c r="BN104" s="35">
        <v>-123887</v>
      </c>
      <c r="BO104" s="35">
        <v>0</v>
      </c>
      <c r="BP104" s="35">
        <v>123887</v>
      </c>
      <c r="BQ104" s="35">
        <v>0</v>
      </c>
      <c r="BR104" s="35">
        <v>211190</v>
      </c>
      <c r="BS104" s="35">
        <v>-5445928</v>
      </c>
    </row>
    <row r="105" spans="2:71">
      <c r="B105" s="206" t="s">
        <v>2292</v>
      </c>
      <c r="C105" s="410">
        <f t="shared" si="10"/>
        <v>33044953</v>
      </c>
      <c r="D105" s="410">
        <f t="shared" si="11"/>
        <v>24757831</v>
      </c>
      <c r="E105" s="414">
        <v>5774877</v>
      </c>
      <c r="F105" s="414">
        <v>18982954</v>
      </c>
      <c r="G105" s="410">
        <v>8287122</v>
      </c>
      <c r="H105" s="412"/>
      <c r="I105" s="413">
        <f t="shared" si="20"/>
        <v>33821627</v>
      </c>
      <c r="J105" s="413">
        <v>7908673</v>
      </c>
      <c r="K105" s="413">
        <v>1305092</v>
      </c>
      <c r="L105" s="413">
        <v>2207342</v>
      </c>
      <c r="M105" s="413">
        <f t="shared" si="12"/>
        <v>1571747</v>
      </c>
      <c r="N105" s="215">
        <v>1440773</v>
      </c>
      <c r="O105" s="215">
        <v>112768</v>
      </c>
      <c r="P105" s="215">
        <v>18206</v>
      </c>
      <c r="Q105" s="213">
        <f t="shared" si="13"/>
        <v>16575236</v>
      </c>
      <c r="R105" s="217">
        <v>188485</v>
      </c>
      <c r="S105" s="217">
        <v>8845253</v>
      </c>
      <c r="T105" s="217">
        <v>29241</v>
      </c>
      <c r="U105" s="217">
        <v>132631</v>
      </c>
      <c r="V105" s="217">
        <v>861600</v>
      </c>
      <c r="W105" s="217">
        <v>170109</v>
      </c>
      <c r="X105" s="217">
        <v>1244248</v>
      </c>
      <c r="Y105" s="217">
        <v>159923</v>
      </c>
      <c r="Z105" s="217">
        <v>4943746</v>
      </c>
      <c r="AA105" s="213">
        <v>1135892</v>
      </c>
      <c r="AB105" s="213">
        <v>2683104</v>
      </c>
      <c r="AC105" s="213">
        <v>434541</v>
      </c>
      <c r="AD105" s="35">
        <f t="shared" si="14"/>
        <v>395409622</v>
      </c>
      <c r="AE105" s="35">
        <f t="shared" si="15"/>
        <v>102971735</v>
      </c>
      <c r="AF105" s="35">
        <f t="shared" si="16"/>
        <v>53148622</v>
      </c>
      <c r="AG105" s="35">
        <f t="shared" si="17"/>
        <v>12491523</v>
      </c>
      <c r="AH105">
        <f t="shared" si="19"/>
        <v>0.13441408363097446</v>
      </c>
      <c r="AY105" s="219">
        <f t="shared" si="21"/>
        <v>32249880</v>
      </c>
      <c r="AZ105" s="219">
        <v>795073</v>
      </c>
      <c r="BA105">
        <f t="shared" si="18"/>
        <v>0.12131021197224656</v>
      </c>
      <c r="BB105" s="221">
        <f t="shared" si="22"/>
        <v>-776674</v>
      </c>
      <c r="BC105" s="221">
        <v>-1250621</v>
      </c>
      <c r="BF105" s="35">
        <v>1250621</v>
      </c>
      <c r="BG105" s="35">
        <v>-3887791</v>
      </c>
      <c r="BH105" s="35">
        <v>66936</v>
      </c>
      <c r="BI105" s="35">
        <v>-3954727</v>
      </c>
      <c r="BJ105" s="35">
        <v>0</v>
      </c>
      <c r="BK105" s="35"/>
      <c r="BL105" s="35">
        <v>-3954727</v>
      </c>
      <c r="BM105" s="35">
        <v>0</v>
      </c>
      <c r="BN105" s="35">
        <v>-39325</v>
      </c>
      <c r="BO105" s="35">
        <v>8302</v>
      </c>
      <c r="BP105" s="35">
        <v>47628</v>
      </c>
      <c r="BQ105" s="35">
        <v>0</v>
      </c>
      <c r="BR105" s="35">
        <v>56807</v>
      </c>
      <c r="BS105" s="35">
        <v>5042280</v>
      </c>
    </row>
    <row r="106" spans="2:71">
      <c r="B106" s="206" t="s">
        <v>2293</v>
      </c>
      <c r="C106" s="410">
        <f t="shared" si="10"/>
        <v>33783394</v>
      </c>
      <c r="D106" s="410">
        <f t="shared" si="11"/>
        <v>30736298</v>
      </c>
      <c r="E106" s="414">
        <v>9790766</v>
      </c>
      <c r="F106" s="414">
        <v>20945532</v>
      </c>
      <c r="G106" s="410">
        <v>3047096</v>
      </c>
      <c r="H106" s="412"/>
      <c r="I106" s="413">
        <f t="shared" si="20"/>
        <v>39025660</v>
      </c>
      <c r="J106" s="413">
        <v>8045801</v>
      </c>
      <c r="K106" s="413">
        <v>1300190</v>
      </c>
      <c r="L106" s="413">
        <v>2939524</v>
      </c>
      <c r="M106" s="413">
        <f t="shared" si="12"/>
        <v>4413881</v>
      </c>
      <c r="N106" s="215">
        <v>3488810</v>
      </c>
      <c r="O106" s="215">
        <v>921792</v>
      </c>
      <c r="P106" s="215">
        <v>3279</v>
      </c>
      <c r="Q106" s="213">
        <f t="shared" si="13"/>
        <v>16745947</v>
      </c>
      <c r="R106" s="217">
        <v>147600</v>
      </c>
      <c r="S106" s="217">
        <v>11984211</v>
      </c>
      <c r="T106" s="217">
        <v>240199</v>
      </c>
      <c r="U106" s="217">
        <v>180165</v>
      </c>
      <c r="V106" s="217">
        <v>259023</v>
      </c>
      <c r="W106" s="217">
        <v>210151</v>
      </c>
      <c r="X106" s="217">
        <v>355556</v>
      </c>
      <c r="Y106" s="217">
        <v>119857</v>
      </c>
      <c r="Z106" s="217">
        <v>3249185</v>
      </c>
      <c r="AA106" s="213">
        <v>1568240</v>
      </c>
      <c r="AB106" s="213">
        <v>3612534</v>
      </c>
      <c r="AC106" s="213">
        <v>399543</v>
      </c>
      <c r="AD106" s="35">
        <f t="shared" si="14"/>
        <v>392902184</v>
      </c>
      <c r="AE106" s="35">
        <f t="shared" si="15"/>
        <v>103175544</v>
      </c>
      <c r="AF106" s="35">
        <f t="shared" si="16"/>
        <v>50656072</v>
      </c>
      <c r="AG106" s="35">
        <f t="shared" si="17"/>
        <v>13067111</v>
      </c>
      <c r="AH106">
        <f t="shared" si="19"/>
        <v>0.12892794711469457</v>
      </c>
      <c r="AY106" s="219">
        <f t="shared" si="21"/>
        <v>34611779</v>
      </c>
      <c r="AZ106" s="219">
        <v>-828385</v>
      </c>
      <c r="BA106">
        <f t="shared" si="18"/>
        <v>0.12664930557574769</v>
      </c>
      <c r="BB106" s="221">
        <f t="shared" si="22"/>
        <v>-5242266</v>
      </c>
      <c r="BC106" s="221">
        <v>-3975989</v>
      </c>
      <c r="BF106" s="35">
        <v>3975989</v>
      </c>
      <c r="BG106" s="35">
        <v>-210298</v>
      </c>
      <c r="BH106" s="35">
        <v>-36663</v>
      </c>
      <c r="BI106" s="35">
        <v>-173635</v>
      </c>
      <c r="BJ106" s="35">
        <v>0</v>
      </c>
      <c r="BK106" s="35"/>
      <c r="BL106" s="35">
        <v>-173635</v>
      </c>
      <c r="BM106" s="35">
        <v>0</v>
      </c>
      <c r="BN106" s="35">
        <v>-104538</v>
      </c>
      <c r="BO106" s="35">
        <v>4964</v>
      </c>
      <c r="BP106" s="35">
        <v>109502</v>
      </c>
      <c r="BQ106" s="35">
        <v>0</v>
      </c>
      <c r="BR106" s="35">
        <v>1000</v>
      </c>
      <c r="BS106" s="35">
        <v>4080749</v>
      </c>
    </row>
    <row r="107" spans="2:71">
      <c r="B107" s="206" t="s">
        <v>2294</v>
      </c>
      <c r="C107" s="410">
        <f t="shared" si="10"/>
        <v>36489086</v>
      </c>
      <c r="D107" s="410">
        <f t="shared" si="11"/>
        <v>33582139</v>
      </c>
      <c r="E107" s="414">
        <v>14611772</v>
      </c>
      <c r="F107" s="414">
        <v>18970367</v>
      </c>
      <c r="G107" s="410">
        <v>2906947</v>
      </c>
      <c r="H107" s="412"/>
      <c r="I107" s="413">
        <f t="shared" si="20"/>
        <v>31306180</v>
      </c>
      <c r="J107" s="413">
        <v>7432282</v>
      </c>
      <c r="K107" s="413">
        <v>1280576</v>
      </c>
      <c r="L107" s="413">
        <v>2217253</v>
      </c>
      <c r="M107" s="413">
        <f t="shared" si="12"/>
        <v>2759005</v>
      </c>
      <c r="N107" s="215">
        <v>2109885</v>
      </c>
      <c r="O107" s="215">
        <v>386560</v>
      </c>
      <c r="P107" s="215">
        <v>262560</v>
      </c>
      <c r="Q107" s="213">
        <f t="shared" si="13"/>
        <v>13401477</v>
      </c>
      <c r="R107" s="217">
        <v>128858</v>
      </c>
      <c r="S107" s="217">
        <v>7019855</v>
      </c>
      <c r="T107" s="217">
        <v>214931</v>
      </c>
      <c r="U107" s="217">
        <v>39858</v>
      </c>
      <c r="V107" s="217">
        <v>432701</v>
      </c>
      <c r="W107" s="217">
        <v>165863</v>
      </c>
      <c r="X107" s="217">
        <v>1258343</v>
      </c>
      <c r="Y107" s="217">
        <v>60679</v>
      </c>
      <c r="Z107" s="217">
        <v>4080389</v>
      </c>
      <c r="AA107" s="213">
        <v>1216741</v>
      </c>
      <c r="AB107" s="213">
        <v>2715737</v>
      </c>
      <c r="AC107" s="213">
        <v>283109</v>
      </c>
      <c r="AD107" s="35">
        <f t="shared" si="14"/>
        <v>398094559</v>
      </c>
      <c r="AE107" s="35">
        <f t="shared" si="15"/>
        <v>103317433</v>
      </c>
      <c r="AF107" s="35">
        <f t="shared" si="16"/>
        <v>45883492</v>
      </c>
      <c r="AG107" s="35">
        <f t="shared" si="17"/>
        <v>8744633</v>
      </c>
      <c r="AH107">
        <f t="shared" si="19"/>
        <v>0.11525777221185281</v>
      </c>
      <c r="AY107" s="219">
        <f t="shared" si="21"/>
        <v>28547175</v>
      </c>
      <c r="AZ107" s="219">
        <v>7941911</v>
      </c>
      <c r="BA107">
        <f t="shared" si="18"/>
        <v>8.4638504326757708E-2</v>
      </c>
      <c r="BB107" s="221">
        <f t="shared" si="22"/>
        <v>5182906</v>
      </c>
      <c r="BC107" s="221">
        <v>3267365</v>
      </c>
      <c r="BF107" s="35">
        <v>-3267365</v>
      </c>
      <c r="BG107" s="35">
        <v>-889705</v>
      </c>
      <c r="BH107" s="35">
        <v>-68737</v>
      </c>
      <c r="BI107" s="35">
        <v>-820967</v>
      </c>
      <c r="BJ107" s="35">
        <v>0</v>
      </c>
      <c r="BK107" s="35"/>
      <c r="BL107" s="35">
        <v>-820967</v>
      </c>
      <c r="BM107" s="35">
        <v>0</v>
      </c>
      <c r="BN107" s="35">
        <v>-125673</v>
      </c>
      <c r="BO107" s="35">
        <v>133</v>
      </c>
      <c r="BP107" s="35">
        <v>125806</v>
      </c>
      <c r="BQ107" s="35">
        <v>0</v>
      </c>
      <c r="BR107" s="35">
        <v>1000</v>
      </c>
      <c r="BS107" s="35">
        <v>-2504333</v>
      </c>
    </row>
    <row r="108" spans="2:71">
      <c r="B108" s="206" t="s">
        <v>2295</v>
      </c>
      <c r="C108" s="410">
        <f t="shared" si="10"/>
        <v>29390529</v>
      </c>
      <c r="D108" s="410">
        <f t="shared" si="11"/>
        <v>26236974</v>
      </c>
      <c r="E108" s="414">
        <v>5763740</v>
      </c>
      <c r="F108" s="414">
        <v>20473234</v>
      </c>
      <c r="G108" s="410">
        <v>3153555</v>
      </c>
      <c r="H108" s="412"/>
      <c r="I108" s="413">
        <f t="shared" si="20"/>
        <v>37306533</v>
      </c>
      <c r="J108" s="413">
        <v>8295785</v>
      </c>
      <c r="K108" s="413">
        <v>1317772</v>
      </c>
      <c r="L108" s="413">
        <v>2412364</v>
      </c>
      <c r="M108" s="413">
        <f t="shared" si="12"/>
        <v>4633165</v>
      </c>
      <c r="N108" s="215">
        <v>2929915</v>
      </c>
      <c r="O108" s="215">
        <v>1656870</v>
      </c>
      <c r="P108" s="215">
        <v>46380</v>
      </c>
      <c r="Q108" s="213">
        <f t="shared" si="13"/>
        <v>16661264</v>
      </c>
      <c r="R108" s="217">
        <v>138282</v>
      </c>
      <c r="S108" s="217">
        <v>10451663</v>
      </c>
      <c r="T108" s="217">
        <v>66700</v>
      </c>
      <c r="U108" s="217">
        <v>74636</v>
      </c>
      <c r="V108" s="217">
        <v>284096</v>
      </c>
      <c r="W108" s="217">
        <v>189574</v>
      </c>
      <c r="X108" s="217">
        <v>514100</v>
      </c>
      <c r="Y108" s="217">
        <v>28469</v>
      </c>
      <c r="Z108" s="217">
        <v>4913744</v>
      </c>
      <c r="AA108" s="213">
        <v>1794509</v>
      </c>
      <c r="AB108" s="213">
        <v>1858092</v>
      </c>
      <c r="AC108" s="213">
        <v>333582</v>
      </c>
      <c r="AD108" s="35">
        <f t="shared" si="14"/>
        <v>398502857</v>
      </c>
      <c r="AE108" s="35">
        <f t="shared" si="15"/>
        <v>99663009</v>
      </c>
      <c r="AF108" s="35">
        <f t="shared" si="16"/>
        <v>44417044</v>
      </c>
      <c r="AG108" s="35">
        <f t="shared" si="17"/>
        <v>11806051</v>
      </c>
      <c r="AH108">
        <f t="shared" si="19"/>
        <v>0.11145978810385292</v>
      </c>
      <c r="AY108" s="219">
        <f t="shared" si="21"/>
        <v>32673368</v>
      </c>
      <c r="AZ108" s="219">
        <v>-3282839</v>
      </c>
      <c r="BA108">
        <f t="shared" si="18"/>
        <v>0.1184597085564615</v>
      </c>
      <c r="BB108" s="221">
        <f t="shared" si="22"/>
        <v>-7916004</v>
      </c>
      <c r="BC108" s="221">
        <v>-2941338</v>
      </c>
      <c r="BF108" s="35">
        <v>2941338</v>
      </c>
      <c r="BG108" s="35">
        <v>2266693</v>
      </c>
      <c r="BH108" s="35">
        <v>1476997</v>
      </c>
      <c r="BI108" s="35">
        <v>789696</v>
      </c>
      <c r="BJ108" s="35">
        <v>0</v>
      </c>
      <c r="BK108" s="35"/>
      <c r="BL108" s="35">
        <v>789696</v>
      </c>
      <c r="BM108" s="35">
        <v>0</v>
      </c>
      <c r="BN108" s="35">
        <v>1001</v>
      </c>
      <c r="BO108" s="35">
        <v>8087</v>
      </c>
      <c r="BP108" s="35">
        <v>7086</v>
      </c>
      <c r="BQ108" s="35">
        <v>0</v>
      </c>
      <c r="BR108" s="35">
        <v>1000</v>
      </c>
      <c r="BS108" s="35">
        <v>674646</v>
      </c>
    </row>
    <row r="109" spans="2:71">
      <c r="B109" s="206" t="s">
        <v>2296</v>
      </c>
      <c r="C109" s="410">
        <f t="shared" si="10"/>
        <v>33120174</v>
      </c>
      <c r="D109" s="410">
        <f t="shared" si="11"/>
        <v>27924758</v>
      </c>
      <c r="E109" s="414">
        <v>7472322</v>
      </c>
      <c r="F109" s="414">
        <v>20452436</v>
      </c>
      <c r="G109" s="410">
        <v>5195416</v>
      </c>
      <c r="H109" s="412"/>
      <c r="I109" s="413">
        <f t="shared" si="20"/>
        <v>36600360</v>
      </c>
      <c r="J109" s="413">
        <v>8286944</v>
      </c>
      <c r="K109" s="413">
        <v>1338668</v>
      </c>
      <c r="L109" s="413">
        <v>2468647</v>
      </c>
      <c r="M109" s="413">
        <f t="shared" si="12"/>
        <v>7003801</v>
      </c>
      <c r="N109" s="215">
        <v>6397167</v>
      </c>
      <c r="O109" s="215">
        <v>293253</v>
      </c>
      <c r="P109" s="215">
        <v>313381</v>
      </c>
      <c r="Q109" s="213">
        <f t="shared" si="13"/>
        <v>11857199</v>
      </c>
      <c r="R109" s="217">
        <v>186229</v>
      </c>
      <c r="S109" s="217">
        <v>7358082</v>
      </c>
      <c r="T109" s="217">
        <v>202499</v>
      </c>
      <c r="U109" s="217">
        <v>197004</v>
      </c>
      <c r="V109" s="217">
        <v>63396</v>
      </c>
      <c r="W109" s="217">
        <v>166972</v>
      </c>
      <c r="X109" s="217">
        <v>199317</v>
      </c>
      <c r="Y109" s="217">
        <v>81597</v>
      </c>
      <c r="Z109" s="217">
        <v>3402103</v>
      </c>
      <c r="AA109" s="213">
        <v>1423747</v>
      </c>
      <c r="AB109" s="213">
        <v>3684211</v>
      </c>
      <c r="AC109" s="213">
        <v>537143</v>
      </c>
      <c r="AD109" s="35">
        <f t="shared" si="14"/>
        <v>402355705</v>
      </c>
      <c r="AE109" s="35">
        <f t="shared" si="15"/>
        <v>98999789</v>
      </c>
      <c r="AF109" s="35">
        <f t="shared" si="16"/>
        <v>49011915</v>
      </c>
      <c r="AG109" s="35">
        <f t="shared" si="17"/>
        <v>14395971</v>
      </c>
      <c r="AH109">
        <f t="shared" si="19"/>
        <v>0.12181240228717523</v>
      </c>
      <c r="AY109" s="219">
        <f t="shared" si="21"/>
        <v>29596559</v>
      </c>
      <c r="AZ109" s="219">
        <v>3523615</v>
      </c>
      <c r="BA109">
        <f t="shared" si="18"/>
        <v>0.14541415840795377</v>
      </c>
      <c r="BB109" s="221">
        <f t="shared" si="22"/>
        <v>-3480186</v>
      </c>
      <c r="BC109" s="221">
        <v>-6747812</v>
      </c>
      <c r="BF109" s="35">
        <v>6747812</v>
      </c>
      <c r="BG109" s="35">
        <v>3745808</v>
      </c>
      <c r="BH109" s="35">
        <v>903348</v>
      </c>
      <c r="BI109" s="35">
        <v>2842460</v>
      </c>
      <c r="BJ109" s="35">
        <v>0</v>
      </c>
      <c r="BK109" s="35"/>
      <c r="BL109" s="35">
        <v>2842460</v>
      </c>
      <c r="BM109" s="35">
        <v>0</v>
      </c>
      <c r="BN109" s="35">
        <v>-111956</v>
      </c>
      <c r="BO109" s="35">
        <v>17363</v>
      </c>
      <c r="BP109" s="35">
        <v>129319</v>
      </c>
      <c r="BQ109" s="35">
        <v>0</v>
      </c>
      <c r="BR109" s="35">
        <v>1000</v>
      </c>
      <c r="BS109" s="35">
        <v>2889048</v>
      </c>
    </row>
    <row r="110" spans="2:71">
      <c r="B110" s="206" t="s">
        <v>2297</v>
      </c>
      <c r="C110" s="410">
        <f t="shared" si="10"/>
        <v>38198101</v>
      </c>
      <c r="D110" s="410">
        <f t="shared" si="11"/>
        <v>35085277</v>
      </c>
      <c r="E110" s="414">
        <v>14318453</v>
      </c>
      <c r="F110" s="414">
        <v>20766824</v>
      </c>
      <c r="G110" s="410">
        <v>3112824</v>
      </c>
      <c r="H110" s="412"/>
      <c r="I110" s="413">
        <f t="shared" si="20"/>
        <v>34839652</v>
      </c>
      <c r="J110" s="413">
        <v>8142750</v>
      </c>
      <c r="K110" s="413">
        <v>1342146</v>
      </c>
      <c r="L110" s="413">
        <v>3136075</v>
      </c>
      <c r="M110" s="413">
        <f t="shared" si="12"/>
        <v>3186984</v>
      </c>
      <c r="N110" s="215">
        <v>2820860</v>
      </c>
      <c r="O110" s="215">
        <v>366124</v>
      </c>
      <c r="P110" s="215">
        <v>0</v>
      </c>
      <c r="Q110" s="213">
        <f t="shared" si="13"/>
        <v>12728118</v>
      </c>
      <c r="R110" s="217">
        <v>471680</v>
      </c>
      <c r="S110" s="217">
        <v>7077536</v>
      </c>
      <c r="T110" s="217">
        <v>72112</v>
      </c>
      <c r="U110" s="217">
        <v>120754</v>
      </c>
      <c r="V110" s="217">
        <v>461970</v>
      </c>
      <c r="W110" s="217">
        <v>322137</v>
      </c>
      <c r="X110" s="217">
        <v>359744</v>
      </c>
      <c r="Y110" s="217">
        <v>90089</v>
      </c>
      <c r="Z110" s="217">
        <v>3752096</v>
      </c>
      <c r="AA110" s="213">
        <v>1544311</v>
      </c>
      <c r="AB110" s="213">
        <v>4612176</v>
      </c>
      <c r="AC110" s="213">
        <v>147092</v>
      </c>
      <c r="AD110" s="35">
        <f t="shared" si="14"/>
        <v>404669981</v>
      </c>
      <c r="AE110" s="35">
        <f t="shared" si="15"/>
        <v>100708804</v>
      </c>
      <c r="AF110" s="35">
        <f t="shared" si="16"/>
        <v>50441355</v>
      </c>
      <c r="AG110" s="35">
        <f t="shared" si="17"/>
        <v>14823950</v>
      </c>
      <c r="AH110">
        <f t="shared" si="19"/>
        <v>0.12464812654339191</v>
      </c>
      <c r="AY110" s="219">
        <f t="shared" si="21"/>
        <v>31652668</v>
      </c>
      <c r="AZ110" s="219">
        <v>6545433</v>
      </c>
      <c r="BA110">
        <f t="shared" si="18"/>
        <v>0.14719616767566815</v>
      </c>
      <c r="BB110" s="221">
        <f t="shared" si="22"/>
        <v>3358449</v>
      </c>
      <c r="BC110" s="221">
        <v>2298218</v>
      </c>
      <c r="BF110" s="35">
        <v>-2298218</v>
      </c>
      <c r="BG110" s="35">
        <v>4452497</v>
      </c>
      <c r="BH110" s="35">
        <v>1948911</v>
      </c>
      <c r="BI110" s="35">
        <v>2503586</v>
      </c>
      <c r="BJ110" s="35">
        <v>0</v>
      </c>
      <c r="BK110" s="35"/>
      <c r="BL110" s="35">
        <v>2503586</v>
      </c>
      <c r="BM110" s="35">
        <v>0</v>
      </c>
      <c r="BN110" s="35">
        <v>-65024</v>
      </c>
      <c r="BO110" s="35">
        <v>-982</v>
      </c>
      <c r="BP110" s="35">
        <v>64042</v>
      </c>
      <c r="BQ110" s="35">
        <v>0</v>
      </c>
      <c r="BR110" s="35">
        <v>1000</v>
      </c>
      <c r="BS110" s="35">
        <v>-6816739</v>
      </c>
    </row>
    <row r="111" spans="2:71">
      <c r="B111" s="206" t="s">
        <v>2298</v>
      </c>
      <c r="C111" s="410">
        <f t="shared" si="10"/>
        <v>36264154</v>
      </c>
      <c r="D111" s="410">
        <f t="shared" si="11"/>
        <v>30853760</v>
      </c>
      <c r="E111" s="414">
        <v>8112980</v>
      </c>
      <c r="F111" s="414">
        <v>22740780</v>
      </c>
      <c r="G111" s="410">
        <v>5410394</v>
      </c>
      <c r="H111" s="412"/>
      <c r="I111" s="413">
        <f t="shared" si="20"/>
        <v>49147443</v>
      </c>
      <c r="J111" s="413">
        <v>5960752</v>
      </c>
      <c r="K111" s="413">
        <v>1548219</v>
      </c>
      <c r="L111" s="413">
        <v>6687827</v>
      </c>
      <c r="M111" s="413">
        <f t="shared" si="12"/>
        <v>1453437</v>
      </c>
      <c r="N111" s="215">
        <v>1122012</v>
      </c>
      <c r="O111" s="215">
        <v>331164</v>
      </c>
      <c r="P111" s="215">
        <v>261</v>
      </c>
      <c r="Q111" s="213">
        <f t="shared" si="13"/>
        <v>19824231</v>
      </c>
      <c r="R111" s="217">
        <v>1146193</v>
      </c>
      <c r="S111" s="217">
        <v>10103939</v>
      </c>
      <c r="T111" s="217">
        <v>501742</v>
      </c>
      <c r="U111" s="217">
        <v>473667</v>
      </c>
      <c r="V111" s="217">
        <v>832254</v>
      </c>
      <c r="W111" s="217">
        <v>333202</v>
      </c>
      <c r="X111" s="217">
        <v>1124399</v>
      </c>
      <c r="Y111" s="217">
        <v>215002</v>
      </c>
      <c r="Z111" s="217">
        <v>5093833</v>
      </c>
      <c r="AA111" s="213">
        <v>5709486</v>
      </c>
      <c r="AB111" s="213">
        <v>6587200</v>
      </c>
      <c r="AC111" s="213">
        <v>1376291</v>
      </c>
      <c r="AD111" s="35">
        <f t="shared" si="14"/>
        <v>410959776</v>
      </c>
      <c r="AE111" s="35">
        <f t="shared" si="15"/>
        <v>107582429</v>
      </c>
      <c r="AF111" s="35">
        <f t="shared" si="16"/>
        <v>49913317</v>
      </c>
      <c r="AG111" s="35">
        <f t="shared" si="17"/>
        <v>11644222</v>
      </c>
      <c r="AH111">
        <f t="shared" si="19"/>
        <v>0.12145548035338621</v>
      </c>
      <c r="AY111" s="219">
        <f t="shared" si="21"/>
        <v>47694006</v>
      </c>
      <c r="AZ111" s="219">
        <v>-11429843</v>
      </c>
      <c r="BA111">
        <f t="shared" si="18"/>
        <v>0.10823535133232584</v>
      </c>
      <c r="BB111" s="221">
        <f t="shared" si="22"/>
        <v>-12883289</v>
      </c>
      <c r="BC111" s="221">
        <v>-12675179</v>
      </c>
      <c r="BF111" s="35">
        <v>12675179</v>
      </c>
      <c r="BG111" s="35">
        <v>1790343</v>
      </c>
      <c r="BH111" s="35">
        <v>700263</v>
      </c>
      <c r="BI111" s="35">
        <v>1090081</v>
      </c>
      <c r="BJ111" s="35">
        <v>0</v>
      </c>
      <c r="BK111" s="35"/>
      <c r="BL111" s="35">
        <v>1090081</v>
      </c>
      <c r="BM111" s="35">
        <v>0</v>
      </c>
      <c r="BN111" s="35">
        <v>-500139</v>
      </c>
      <c r="BO111" s="35">
        <v>237966</v>
      </c>
      <c r="BP111" s="35">
        <v>738105</v>
      </c>
      <c r="BQ111" s="35">
        <v>0</v>
      </c>
      <c r="BR111" s="35">
        <v>-370484</v>
      </c>
      <c r="BS111" s="35">
        <v>10755181</v>
      </c>
    </row>
    <row r="112" spans="2:71">
      <c r="B112" s="206" t="s">
        <v>2299</v>
      </c>
      <c r="C112" s="410">
        <f t="shared" si="10"/>
        <v>39176945</v>
      </c>
      <c r="D112" s="410">
        <f t="shared" si="11"/>
        <v>34876985</v>
      </c>
      <c r="E112" s="414">
        <v>11147803</v>
      </c>
      <c r="F112" s="414">
        <v>23729182</v>
      </c>
      <c r="G112" s="410">
        <v>4299960</v>
      </c>
      <c r="H112" s="412"/>
      <c r="I112" s="413">
        <f t="shared" si="20"/>
        <v>34450493</v>
      </c>
      <c r="J112" s="413">
        <v>11166053</v>
      </c>
      <c r="K112" s="413">
        <v>1918099</v>
      </c>
      <c r="L112" s="413">
        <v>1288556</v>
      </c>
      <c r="M112" s="413">
        <f t="shared" si="12"/>
        <v>5015010</v>
      </c>
      <c r="N112" s="215">
        <v>3962161</v>
      </c>
      <c r="O112" s="215">
        <v>1013566</v>
      </c>
      <c r="P112" s="215">
        <v>39283</v>
      </c>
      <c r="Q112" s="213">
        <f t="shared" si="13"/>
        <v>13212528</v>
      </c>
      <c r="R112" s="217">
        <v>173819</v>
      </c>
      <c r="S112" s="217">
        <v>7998119</v>
      </c>
      <c r="T112" s="217">
        <v>212320</v>
      </c>
      <c r="U112" s="217">
        <v>39257</v>
      </c>
      <c r="V112" s="217">
        <v>111500</v>
      </c>
      <c r="W112" s="217">
        <v>115966</v>
      </c>
      <c r="X112" s="217">
        <v>355898</v>
      </c>
      <c r="Y112" s="217">
        <v>39294</v>
      </c>
      <c r="Z112" s="217">
        <v>4166355</v>
      </c>
      <c r="AA112" s="213">
        <v>29382</v>
      </c>
      <c r="AB112" s="213">
        <v>1780000</v>
      </c>
      <c r="AC112" s="213">
        <v>40865</v>
      </c>
      <c r="AD112" s="35">
        <f t="shared" si="14"/>
        <v>412874881</v>
      </c>
      <c r="AE112" s="35">
        <f t="shared" si="15"/>
        <v>113639200</v>
      </c>
      <c r="AF112" s="35">
        <f t="shared" si="16"/>
        <v>49912430</v>
      </c>
      <c r="AG112" s="35">
        <f t="shared" si="17"/>
        <v>9655431</v>
      </c>
      <c r="AH112">
        <f t="shared" si="19"/>
        <v>0.12088996520958126</v>
      </c>
      <c r="AY112" s="219">
        <f t="shared" si="21"/>
        <v>29435483</v>
      </c>
      <c r="AZ112" s="219">
        <v>9741462</v>
      </c>
      <c r="BA112">
        <f t="shared" si="18"/>
        <v>8.4965672056825467E-2</v>
      </c>
      <c r="BB112" s="221">
        <f t="shared" si="22"/>
        <v>4726452</v>
      </c>
      <c r="BC112" s="221">
        <v>26450734</v>
      </c>
      <c r="BF112" s="35">
        <v>-26450734</v>
      </c>
      <c r="BG112" s="35">
        <v>4795599</v>
      </c>
      <c r="BH112" s="35">
        <v>2510642</v>
      </c>
      <c r="BI112" s="35">
        <v>2284957</v>
      </c>
      <c r="BJ112" s="35">
        <v>975832</v>
      </c>
      <c r="BK112" s="35"/>
      <c r="BL112" s="35">
        <v>1309125</v>
      </c>
      <c r="BM112" s="35">
        <v>0</v>
      </c>
      <c r="BN112" s="35">
        <v>13310</v>
      </c>
      <c r="BO112" s="35">
        <v>13310</v>
      </c>
      <c r="BP112" s="35">
        <v>0</v>
      </c>
      <c r="BQ112" s="35">
        <v>0</v>
      </c>
      <c r="BR112" s="35">
        <v>0</v>
      </c>
      <c r="BS112" s="35">
        <v>-31233023</v>
      </c>
    </row>
    <row r="113" spans="2:71">
      <c r="B113" s="206" t="s">
        <v>2300</v>
      </c>
      <c r="C113" s="410">
        <f t="shared" si="10"/>
        <v>38270320</v>
      </c>
      <c r="D113" s="410">
        <f t="shared" si="11"/>
        <v>34612692</v>
      </c>
      <c r="E113" s="414">
        <v>14657626</v>
      </c>
      <c r="F113" s="414">
        <v>19955066</v>
      </c>
      <c r="G113" s="410">
        <v>3657628</v>
      </c>
      <c r="H113" s="412"/>
      <c r="I113" s="413">
        <f t="shared" si="20"/>
        <v>46173270</v>
      </c>
      <c r="J113" s="413">
        <v>8359443</v>
      </c>
      <c r="K113" s="413">
        <v>1422424</v>
      </c>
      <c r="L113" s="413">
        <v>2202787</v>
      </c>
      <c r="M113" s="413">
        <f t="shared" si="12"/>
        <v>6888577</v>
      </c>
      <c r="N113" s="215">
        <v>5873802</v>
      </c>
      <c r="O113" s="215">
        <v>764261</v>
      </c>
      <c r="P113" s="215">
        <v>250514</v>
      </c>
      <c r="Q113" s="213">
        <f t="shared" si="13"/>
        <v>19668725</v>
      </c>
      <c r="R113" s="217">
        <v>382946</v>
      </c>
      <c r="S113" s="217">
        <v>9637632</v>
      </c>
      <c r="T113" s="217">
        <v>590897</v>
      </c>
      <c r="U113" s="217">
        <v>144230</v>
      </c>
      <c r="V113" s="217">
        <v>2078900</v>
      </c>
      <c r="W113" s="217">
        <v>538697</v>
      </c>
      <c r="X113" s="217">
        <v>1322924</v>
      </c>
      <c r="Y113" s="217">
        <v>180279</v>
      </c>
      <c r="Z113" s="217">
        <v>4792220</v>
      </c>
      <c r="AA113" s="213">
        <v>500559</v>
      </c>
      <c r="AB113" s="213">
        <v>5502326</v>
      </c>
      <c r="AC113" s="213">
        <v>1628429</v>
      </c>
      <c r="AD113" s="35">
        <f t="shared" si="14"/>
        <v>418410982</v>
      </c>
      <c r="AE113" s="35">
        <f t="shared" si="15"/>
        <v>113711419</v>
      </c>
      <c r="AF113" s="35">
        <f t="shared" si="16"/>
        <v>53475494</v>
      </c>
      <c r="AG113" s="35">
        <f t="shared" si="17"/>
        <v>13357024</v>
      </c>
      <c r="AH113">
        <f t="shared" si="19"/>
        <v>0.12780614348215172</v>
      </c>
      <c r="AY113" s="219">
        <f t="shared" si="21"/>
        <v>39284693</v>
      </c>
      <c r="AZ113" s="219">
        <v>-1014373</v>
      </c>
      <c r="BA113">
        <f t="shared" si="18"/>
        <v>0.11746422758122471</v>
      </c>
      <c r="BB113" s="221">
        <f t="shared" si="22"/>
        <v>-7902950</v>
      </c>
      <c r="BC113" s="221">
        <v>-26465831</v>
      </c>
      <c r="BF113" s="35">
        <v>26465831</v>
      </c>
      <c r="BG113" s="35">
        <v>4090491</v>
      </c>
      <c r="BH113" s="35">
        <v>-180183</v>
      </c>
      <c r="BI113" s="35">
        <v>4270674</v>
      </c>
      <c r="BJ113" s="35">
        <v>0</v>
      </c>
      <c r="BK113" s="35"/>
      <c r="BL113" s="35">
        <v>4270674</v>
      </c>
      <c r="BM113" s="35">
        <v>0</v>
      </c>
      <c r="BN113" s="35">
        <v>0</v>
      </c>
      <c r="BO113" s="35">
        <v>0</v>
      </c>
      <c r="BP113" s="35">
        <v>0</v>
      </c>
      <c r="BQ113" s="35">
        <v>0</v>
      </c>
      <c r="BR113" s="35">
        <v>0</v>
      </c>
      <c r="BS113" s="35">
        <v>22375340</v>
      </c>
    </row>
    <row r="114" spans="2:71">
      <c r="B114" s="206" t="s">
        <v>2301</v>
      </c>
      <c r="C114" s="410">
        <f t="shared" si="10"/>
        <v>31705416</v>
      </c>
      <c r="D114" s="410">
        <f t="shared" si="11"/>
        <v>26796761</v>
      </c>
      <c r="E114" s="414">
        <v>7487613</v>
      </c>
      <c r="F114" s="414">
        <v>19309148</v>
      </c>
      <c r="G114" s="410">
        <v>4908655</v>
      </c>
      <c r="H114" s="412"/>
      <c r="I114" s="413">
        <f t="shared" si="20"/>
        <v>35395117</v>
      </c>
      <c r="J114" s="413">
        <v>8554641</v>
      </c>
      <c r="K114" s="413">
        <v>1395444</v>
      </c>
      <c r="L114" s="413">
        <v>2658902</v>
      </c>
      <c r="M114" s="413">
        <f t="shared" si="12"/>
        <v>6187791</v>
      </c>
      <c r="N114" s="215">
        <v>3846521</v>
      </c>
      <c r="O114" s="215">
        <v>2150412</v>
      </c>
      <c r="P114" s="215">
        <v>190858</v>
      </c>
      <c r="Q114" s="213">
        <f t="shared" si="13"/>
        <v>13501493</v>
      </c>
      <c r="R114" s="217">
        <v>153299</v>
      </c>
      <c r="S114" s="217">
        <v>6777553</v>
      </c>
      <c r="T114" s="217">
        <v>122729</v>
      </c>
      <c r="U114" s="217">
        <v>81391</v>
      </c>
      <c r="V114" s="217">
        <v>241198</v>
      </c>
      <c r="W114" s="217">
        <v>449168</v>
      </c>
      <c r="X114" s="217">
        <v>378076</v>
      </c>
      <c r="Y114" s="217">
        <v>188229</v>
      </c>
      <c r="Z114" s="217">
        <v>5109850</v>
      </c>
      <c r="AA114" s="213">
        <v>615593</v>
      </c>
      <c r="AB114" s="213">
        <v>575864</v>
      </c>
      <c r="AC114" s="213">
        <v>1905389</v>
      </c>
      <c r="AD114" s="35">
        <f t="shared" si="14"/>
        <v>419369854</v>
      </c>
      <c r="AE114" s="35">
        <f t="shared" si="15"/>
        <v>109152681</v>
      </c>
      <c r="AF114" s="35">
        <f t="shared" si="16"/>
        <v>54033174</v>
      </c>
      <c r="AG114" s="35">
        <f t="shared" si="17"/>
        <v>18091378</v>
      </c>
      <c r="AH114">
        <f t="shared" si="19"/>
        <v>0.128843724661239</v>
      </c>
      <c r="AY114" s="219">
        <f t="shared" si="21"/>
        <v>29207326</v>
      </c>
      <c r="AZ114" s="219">
        <v>2498090</v>
      </c>
      <c r="BA114">
        <f t="shared" si="18"/>
        <v>0.16574378049404026</v>
      </c>
      <c r="BB114" s="221">
        <f t="shared" si="22"/>
        <v>-3689701</v>
      </c>
      <c r="BC114" s="221">
        <v>-3895518</v>
      </c>
      <c r="BF114" s="35">
        <v>3895518</v>
      </c>
      <c r="BG114" s="35">
        <v>-4999162</v>
      </c>
      <c r="BH114" s="35">
        <v>-6979384</v>
      </c>
      <c r="BI114" s="35">
        <v>1980221</v>
      </c>
      <c r="BJ114" s="35">
        <v>0</v>
      </c>
      <c r="BK114" s="35"/>
      <c r="BL114" s="35">
        <v>1980221</v>
      </c>
      <c r="BM114" s="35">
        <v>0</v>
      </c>
      <c r="BN114" s="35">
        <v>34569</v>
      </c>
      <c r="BO114" s="35">
        <v>34569</v>
      </c>
      <c r="BP114" s="35">
        <v>0</v>
      </c>
      <c r="BQ114" s="35">
        <v>0</v>
      </c>
      <c r="BR114" s="35">
        <v>0</v>
      </c>
      <c r="BS114" s="35">
        <v>8929249</v>
      </c>
    </row>
    <row r="115" spans="2:71">
      <c r="B115" s="206" t="s">
        <v>2302</v>
      </c>
      <c r="C115" s="410">
        <f t="shared" si="10"/>
        <v>42351984</v>
      </c>
      <c r="D115" s="410">
        <f t="shared" si="11"/>
        <v>31913230</v>
      </c>
      <c r="E115" s="414">
        <v>8029736</v>
      </c>
      <c r="F115" s="414">
        <v>23883494</v>
      </c>
      <c r="G115" s="410">
        <v>10438754</v>
      </c>
      <c r="H115" s="412"/>
      <c r="I115" s="413">
        <f t="shared" si="20"/>
        <v>39035647</v>
      </c>
      <c r="J115" s="413">
        <v>8783833</v>
      </c>
      <c r="K115" s="413">
        <v>1399777</v>
      </c>
      <c r="L115" s="413">
        <v>2840699</v>
      </c>
      <c r="M115" s="413">
        <f t="shared" si="12"/>
        <v>6086690</v>
      </c>
      <c r="N115" s="215">
        <v>5012836</v>
      </c>
      <c r="O115" s="215">
        <v>400993</v>
      </c>
      <c r="P115" s="215">
        <v>672861</v>
      </c>
      <c r="Q115" s="213">
        <f t="shared" si="13"/>
        <v>17195192</v>
      </c>
      <c r="R115" s="217">
        <v>209707</v>
      </c>
      <c r="S115" s="217">
        <v>9510854</v>
      </c>
      <c r="T115" s="217">
        <v>90928</v>
      </c>
      <c r="U115" s="217">
        <v>282834</v>
      </c>
      <c r="V115" s="217">
        <v>2267017</v>
      </c>
      <c r="W115" s="217">
        <v>627510</v>
      </c>
      <c r="X115" s="217">
        <v>378720</v>
      </c>
      <c r="Y115" s="217">
        <v>139615</v>
      </c>
      <c r="Z115" s="217">
        <v>3688007</v>
      </c>
      <c r="AA115" s="213">
        <v>1263620</v>
      </c>
      <c r="AB115" s="213">
        <v>1043644</v>
      </c>
      <c r="AC115" s="213">
        <v>422192</v>
      </c>
      <c r="AD115" s="35">
        <f t="shared" si="14"/>
        <v>428142253</v>
      </c>
      <c r="AE115" s="35">
        <f t="shared" si="15"/>
        <v>112327720</v>
      </c>
      <c r="AF115" s="35">
        <f t="shared" si="16"/>
        <v>56281571</v>
      </c>
      <c r="AG115" s="35">
        <f t="shared" si="17"/>
        <v>19163058</v>
      </c>
      <c r="AH115">
        <f t="shared" si="19"/>
        <v>0.13145530628111121</v>
      </c>
      <c r="AY115" s="219">
        <f t="shared" si="21"/>
        <v>32948957</v>
      </c>
      <c r="AZ115" s="219">
        <v>9403027</v>
      </c>
      <c r="BA115">
        <f t="shared" si="18"/>
        <v>0.17059954568649663</v>
      </c>
      <c r="BB115" s="221">
        <f t="shared" si="22"/>
        <v>3316337</v>
      </c>
      <c r="BC115" s="221">
        <v>686321</v>
      </c>
      <c r="BF115" s="35">
        <v>-686321</v>
      </c>
      <c r="BG115" s="35">
        <v>8779267</v>
      </c>
      <c r="BH115" s="35">
        <v>3478631</v>
      </c>
      <c r="BI115" s="35">
        <v>5300636</v>
      </c>
      <c r="BJ115" s="35">
        <v>0</v>
      </c>
      <c r="BK115" s="35"/>
      <c r="BL115" s="35">
        <v>5300636</v>
      </c>
      <c r="BM115" s="35">
        <v>0</v>
      </c>
      <c r="BN115" s="35">
        <v>35445</v>
      </c>
      <c r="BO115" s="35">
        <v>35445</v>
      </c>
      <c r="BP115" s="35">
        <v>0</v>
      </c>
      <c r="BQ115" s="35">
        <v>0</v>
      </c>
      <c r="BR115" s="35">
        <v>0</v>
      </c>
      <c r="BS115" s="35">
        <v>-9430143</v>
      </c>
    </row>
    <row r="116" spans="2:71">
      <c r="B116" s="206" t="s">
        <v>2303</v>
      </c>
      <c r="C116" s="410">
        <f t="shared" si="10"/>
        <v>40208410</v>
      </c>
      <c r="D116" s="410">
        <f t="shared" si="11"/>
        <v>36221021</v>
      </c>
      <c r="E116" s="414">
        <v>13776790</v>
      </c>
      <c r="F116" s="414">
        <v>22444231</v>
      </c>
      <c r="G116" s="410">
        <v>3987389</v>
      </c>
      <c r="H116" s="412"/>
      <c r="I116" s="413">
        <f t="shared" si="20"/>
        <v>37811404</v>
      </c>
      <c r="J116" s="413">
        <v>8742158</v>
      </c>
      <c r="K116" s="413">
        <v>1407123</v>
      </c>
      <c r="L116" s="413">
        <v>2555116</v>
      </c>
      <c r="M116" s="413">
        <f t="shared" si="12"/>
        <v>3846686</v>
      </c>
      <c r="N116" s="215">
        <v>2759110</v>
      </c>
      <c r="O116" s="215">
        <v>681222</v>
      </c>
      <c r="P116" s="215">
        <v>406354</v>
      </c>
      <c r="Q116" s="213">
        <f t="shared" si="13"/>
        <v>17473670</v>
      </c>
      <c r="R116" s="217">
        <v>251008</v>
      </c>
      <c r="S116" s="217">
        <v>8506752</v>
      </c>
      <c r="T116" s="217">
        <v>70031</v>
      </c>
      <c r="U116" s="217">
        <v>349304</v>
      </c>
      <c r="V116" s="217">
        <v>2228690</v>
      </c>
      <c r="W116" s="217">
        <v>232525</v>
      </c>
      <c r="X116" s="217">
        <v>1387894</v>
      </c>
      <c r="Y116" s="217">
        <v>92276</v>
      </c>
      <c r="Z116" s="217">
        <v>4355190</v>
      </c>
      <c r="AA116" s="213">
        <v>900599</v>
      </c>
      <c r="AB116" s="213">
        <v>2505901</v>
      </c>
      <c r="AC116" s="213">
        <v>380151</v>
      </c>
      <c r="AD116" s="35">
        <f t="shared" si="14"/>
        <v>432003466</v>
      </c>
      <c r="AE116" s="35">
        <f t="shared" si="15"/>
        <v>114265810</v>
      </c>
      <c r="AF116" s="35">
        <f t="shared" si="16"/>
        <v>53046774</v>
      </c>
      <c r="AG116" s="35">
        <f t="shared" si="17"/>
        <v>16121167</v>
      </c>
      <c r="AH116">
        <f t="shared" si="19"/>
        <v>0.12279247315112976</v>
      </c>
      <c r="AY116" s="219">
        <f t="shared" si="21"/>
        <v>33964718</v>
      </c>
      <c r="AZ116" s="219">
        <v>6243692</v>
      </c>
      <c r="BA116">
        <f t="shared" si="18"/>
        <v>0.14108478292850679</v>
      </c>
      <c r="BB116" s="221">
        <f t="shared" si="22"/>
        <v>2397006</v>
      </c>
      <c r="BC116" s="221">
        <v>6337821</v>
      </c>
      <c r="BF116" s="35">
        <v>-6337821</v>
      </c>
      <c r="BG116" s="35">
        <v>630304</v>
      </c>
      <c r="BH116" s="35">
        <v>-262376</v>
      </c>
      <c r="BI116" s="35">
        <v>892679</v>
      </c>
      <c r="BJ116" s="35">
        <v>851346</v>
      </c>
      <c r="BK116" s="35"/>
      <c r="BL116" s="35">
        <v>41333</v>
      </c>
      <c r="BM116" s="35">
        <v>0</v>
      </c>
      <c r="BN116" s="35">
        <v>-187680</v>
      </c>
      <c r="BO116" s="35">
        <v>0</v>
      </c>
      <c r="BP116" s="35">
        <v>187680</v>
      </c>
      <c r="BQ116" s="35">
        <v>0</v>
      </c>
      <c r="BR116" s="35">
        <v>0</v>
      </c>
      <c r="BS116" s="35">
        <v>-7155805</v>
      </c>
    </row>
    <row r="117" spans="2:71">
      <c r="B117" s="206" t="s">
        <v>2304</v>
      </c>
      <c r="C117" s="410">
        <f t="shared" si="10"/>
        <v>38078182</v>
      </c>
      <c r="D117" s="410">
        <f t="shared" si="11"/>
        <v>30249448</v>
      </c>
      <c r="E117" s="414">
        <v>6724871</v>
      </c>
      <c r="F117" s="414">
        <v>23524577</v>
      </c>
      <c r="G117" s="410">
        <v>7828734</v>
      </c>
      <c r="H117" s="412"/>
      <c r="I117" s="413">
        <f t="shared" si="20"/>
        <v>35401250</v>
      </c>
      <c r="J117" s="413">
        <v>8749017</v>
      </c>
      <c r="K117" s="413">
        <v>1411248</v>
      </c>
      <c r="L117" s="413">
        <v>3120530</v>
      </c>
      <c r="M117" s="413">
        <f t="shared" si="12"/>
        <v>1691022</v>
      </c>
      <c r="N117" s="215">
        <v>968872</v>
      </c>
      <c r="O117" s="215">
        <v>332897</v>
      </c>
      <c r="P117" s="215">
        <v>389253</v>
      </c>
      <c r="Q117" s="213">
        <f t="shared" si="13"/>
        <v>16399847</v>
      </c>
      <c r="R117" s="217">
        <v>187588</v>
      </c>
      <c r="S117" s="217">
        <v>9417898</v>
      </c>
      <c r="T117" s="217">
        <v>216857</v>
      </c>
      <c r="U117" s="217">
        <v>61473</v>
      </c>
      <c r="V117" s="217">
        <v>302322</v>
      </c>
      <c r="W117" s="217">
        <v>474742</v>
      </c>
      <c r="X117" s="217">
        <v>382531</v>
      </c>
      <c r="Y117" s="217">
        <v>192535</v>
      </c>
      <c r="Z117" s="217">
        <v>5163901</v>
      </c>
      <c r="AA117" s="213">
        <v>1119308</v>
      </c>
      <c r="AB117" s="213">
        <v>2544359</v>
      </c>
      <c r="AC117" s="213">
        <v>365919</v>
      </c>
      <c r="AD117" s="35">
        <f t="shared" si="14"/>
        <v>437036695</v>
      </c>
      <c r="AE117" s="35">
        <f t="shared" si="15"/>
        <v>120638576</v>
      </c>
      <c r="AF117" s="35">
        <f t="shared" si="16"/>
        <v>53166049</v>
      </c>
      <c r="AG117" s="35">
        <f t="shared" si="17"/>
        <v>11624398</v>
      </c>
      <c r="AH117">
        <f t="shared" si="19"/>
        <v>0.12165122427534375</v>
      </c>
      <c r="AY117" s="219">
        <f t="shared" si="21"/>
        <v>33710228</v>
      </c>
      <c r="AZ117" s="219">
        <v>4367954</v>
      </c>
      <c r="BA117">
        <f t="shared" si="18"/>
        <v>9.6357221590546632E-2</v>
      </c>
      <c r="BB117" s="221">
        <f t="shared" si="22"/>
        <v>2676932</v>
      </c>
      <c r="BC117" s="221">
        <v>73006</v>
      </c>
      <c r="BF117" s="35">
        <v>-73006</v>
      </c>
      <c r="BG117" s="35">
        <v>675261</v>
      </c>
      <c r="BH117" s="35">
        <v>-182992</v>
      </c>
      <c r="BI117" s="35">
        <v>858253</v>
      </c>
      <c r="BJ117" s="35">
        <v>763887</v>
      </c>
      <c r="BK117" s="35"/>
      <c r="BL117" s="35">
        <v>94367</v>
      </c>
      <c r="BM117" s="35">
        <v>0</v>
      </c>
      <c r="BN117" s="35">
        <v>-288334</v>
      </c>
      <c r="BO117" s="35">
        <v>0</v>
      </c>
      <c r="BP117" s="35">
        <v>288334</v>
      </c>
      <c r="BQ117" s="35">
        <v>0</v>
      </c>
      <c r="BR117" s="35">
        <v>0</v>
      </c>
      <c r="BS117" s="35">
        <v>-1036601</v>
      </c>
    </row>
    <row r="118" spans="2:71">
      <c r="B118" s="206" t="s">
        <v>2305</v>
      </c>
      <c r="C118" s="410">
        <f t="shared" si="10"/>
        <v>39317787</v>
      </c>
      <c r="D118" s="410">
        <f t="shared" si="11"/>
        <v>35994196</v>
      </c>
      <c r="E118" s="414">
        <v>11839180</v>
      </c>
      <c r="F118" s="414">
        <v>24155016</v>
      </c>
      <c r="G118" s="410">
        <v>3323591</v>
      </c>
      <c r="H118" s="412"/>
      <c r="I118" s="413">
        <f t="shared" si="20"/>
        <v>43335128</v>
      </c>
      <c r="J118" s="413">
        <v>9298644</v>
      </c>
      <c r="K118" s="413">
        <v>1469726</v>
      </c>
      <c r="L118" s="413">
        <v>3313611</v>
      </c>
      <c r="M118" s="413">
        <f t="shared" si="12"/>
        <v>5052814</v>
      </c>
      <c r="N118" s="215">
        <v>4109768</v>
      </c>
      <c r="O118" s="215">
        <v>779948</v>
      </c>
      <c r="P118" s="215">
        <v>163098</v>
      </c>
      <c r="Q118" s="213">
        <f t="shared" si="13"/>
        <v>18566176</v>
      </c>
      <c r="R118" s="217">
        <v>554121</v>
      </c>
      <c r="S118" s="217">
        <v>12418410</v>
      </c>
      <c r="T118" s="217">
        <v>434251</v>
      </c>
      <c r="U118" s="217">
        <v>265188</v>
      </c>
      <c r="V118" s="217">
        <v>60745</v>
      </c>
      <c r="W118" s="217">
        <v>337615</v>
      </c>
      <c r="X118" s="217">
        <v>428365</v>
      </c>
      <c r="Y118" s="217">
        <v>93168</v>
      </c>
      <c r="Z118" s="217">
        <v>3974313</v>
      </c>
      <c r="AA118" s="213">
        <v>1985076</v>
      </c>
      <c r="AB118" s="213">
        <v>3196834</v>
      </c>
      <c r="AC118" s="213">
        <v>452247</v>
      </c>
      <c r="AD118" s="35">
        <f t="shared" si="14"/>
        <v>442571088</v>
      </c>
      <c r="AE118" s="35">
        <f t="shared" si="15"/>
        <v>117604379</v>
      </c>
      <c r="AF118" s="35">
        <f t="shared" si="16"/>
        <v>53804982</v>
      </c>
      <c r="AG118" s="35">
        <f t="shared" si="17"/>
        <v>10590522</v>
      </c>
      <c r="AH118">
        <f t="shared" si="19"/>
        <v>0.12157364875131653</v>
      </c>
      <c r="AY118" s="219">
        <f t="shared" si="21"/>
        <v>38282314</v>
      </c>
      <c r="AZ118" s="219">
        <v>1035473</v>
      </c>
      <c r="BA118">
        <f t="shared" si="18"/>
        <v>9.0052105967924886E-2</v>
      </c>
      <c r="BB118" s="221">
        <f t="shared" si="22"/>
        <v>-4017341</v>
      </c>
      <c r="BC118" s="221">
        <v>-3783059</v>
      </c>
      <c r="BF118" s="35">
        <v>3783059</v>
      </c>
      <c r="BG118" s="35">
        <v>4021501</v>
      </c>
      <c r="BH118" s="35">
        <v>-125099</v>
      </c>
      <c r="BI118" s="35">
        <v>4146600</v>
      </c>
      <c r="BJ118" s="35">
        <v>0</v>
      </c>
      <c r="BK118" s="35"/>
      <c r="BL118" s="35">
        <v>4146600</v>
      </c>
      <c r="BM118" s="35">
        <v>0</v>
      </c>
      <c r="BN118" s="35">
        <v>-48050</v>
      </c>
      <c r="BO118" s="35">
        <v>13256</v>
      </c>
      <c r="BP118" s="35">
        <v>61306</v>
      </c>
      <c r="BQ118" s="35">
        <v>0</v>
      </c>
      <c r="BR118" s="35">
        <v>0</v>
      </c>
      <c r="BS118" s="35">
        <v>-286493</v>
      </c>
    </row>
    <row r="119" spans="2:71">
      <c r="B119" s="206" t="s">
        <v>2306</v>
      </c>
      <c r="C119" s="410">
        <f t="shared" si="10"/>
        <v>40939111</v>
      </c>
      <c r="D119" s="410">
        <f t="shared" si="11"/>
        <v>38062898</v>
      </c>
      <c r="E119" s="414">
        <v>14570601</v>
      </c>
      <c r="F119" s="414">
        <v>23492297</v>
      </c>
      <c r="G119" s="410">
        <v>2876213</v>
      </c>
      <c r="H119" s="412"/>
      <c r="I119" s="413">
        <f t="shared" si="20"/>
        <v>36515404</v>
      </c>
      <c r="J119" s="413">
        <v>8524368</v>
      </c>
      <c r="K119" s="413">
        <v>1444049</v>
      </c>
      <c r="L119" s="413">
        <v>2271580</v>
      </c>
      <c r="M119" s="413">
        <f t="shared" si="12"/>
        <v>3618384</v>
      </c>
      <c r="N119" s="215">
        <v>2604714</v>
      </c>
      <c r="O119" s="215">
        <v>728167</v>
      </c>
      <c r="P119" s="215">
        <v>285503</v>
      </c>
      <c r="Q119" s="213">
        <f t="shared" si="13"/>
        <v>16856603</v>
      </c>
      <c r="R119" s="217">
        <v>529615</v>
      </c>
      <c r="S119" s="217">
        <v>9694212</v>
      </c>
      <c r="T119" s="217">
        <v>30168</v>
      </c>
      <c r="U119" s="217">
        <v>81514</v>
      </c>
      <c r="V119" s="217">
        <v>674893</v>
      </c>
      <c r="W119" s="217">
        <v>425311</v>
      </c>
      <c r="X119" s="217">
        <v>450300</v>
      </c>
      <c r="Y119" s="217">
        <v>90294</v>
      </c>
      <c r="Z119" s="217">
        <v>4880296</v>
      </c>
      <c r="AA119" s="213">
        <v>1042459</v>
      </c>
      <c r="AB119" s="213">
        <v>2323373</v>
      </c>
      <c r="AC119" s="213">
        <v>434588</v>
      </c>
      <c r="AD119" s="35">
        <f t="shared" si="14"/>
        <v>447021113</v>
      </c>
      <c r="AE119" s="35">
        <f t="shared" si="15"/>
        <v>118335080</v>
      </c>
      <c r="AF119" s="35">
        <f t="shared" si="16"/>
        <v>54664361</v>
      </c>
      <c r="AG119" s="35">
        <f t="shared" si="17"/>
        <v>10362220</v>
      </c>
      <c r="AH119">
        <f t="shared" si="19"/>
        <v>0.12228585946006537</v>
      </c>
      <c r="AY119" s="219">
        <f t="shared" si="21"/>
        <v>32897020</v>
      </c>
      <c r="AZ119" s="219">
        <v>8042091</v>
      </c>
      <c r="BA119">
        <f t="shared" si="18"/>
        <v>8.7566763803261047E-2</v>
      </c>
      <c r="BB119" s="221">
        <f t="shared" si="22"/>
        <v>4423707</v>
      </c>
      <c r="BC119" s="221">
        <v>3389398</v>
      </c>
      <c r="BF119" s="35">
        <v>-3389398</v>
      </c>
      <c r="BG119" s="35">
        <v>366236</v>
      </c>
      <c r="BH119" s="35">
        <v>-232447</v>
      </c>
      <c r="BI119" s="35">
        <v>598684</v>
      </c>
      <c r="BJ119" s="35">
        <v>0</v>
      </c>
      <c r="BK119" s="35"/>
      <c r="BL119" s="35">
        <v>598684</v>
      </c>
      <c r="BM119" s="35">
        <v>0</v>
      </c>
      <c r="BN119" s="35">
        <v>-86984</v>
      </c>
      <c r="BO119" s="35">
        <v>0</v>
      </c>
      <c r="BP119" s="35">
        <v>86984</v>
      </c>
      <c r="BQ119" s="35">
        <v>0</v>
      </c>
      <c r="BR119" s="35">
        <v>0</v>
      </c>
      <c r="BS119" s="35">
        <v>-3842619</v>
      </c>
    </row>
    <row r="120" spans="2:71">
      <c r="B120" s="206" t="s">
        <v>2307</v>
      </c>
      <c r="C120" s="410">
        <f t="shared" si="10"/>
        <v>32559177</v>
      </c>
      <c r="D120" s="410">
        <f t="shared" si="11"/>
        <v>29542273</v>
      </c>
      <c r="E120" s="414">
        <v>6575617</v>
      </c>
      <c r="F120" s="414">
        <v>22966656</v>
      </c>
      <c r="G120" s="410">
        <v>3016904</v>
      </c>
      <c r="H120" s="412"/>
      <c r="I120" s="413">
        <f t="shared" si="20"/>
        <v>46797517</v>
      </c>
      <c r="J120" s="413">
        <v>9834570</v>
      </c>
      <c r="K120" s="413">
        <v>1530254</v>
      </c>
      <c r="L120" s="413">
        <v>2315020</v>
      </c>
      <c r="M120" s="413">
        <f t="shared" si="12"/>
        <v>6378251</v>
      </c>
      <c r="N120" s="215">
        <v>4005779</v>
      </c>
      <c r="O120" s="215">
        <v>2075620</v>
      </c>
      <c r="P120" s="215">
        <v>296852</v>
      </c>
      <c r="Q120" s="213">
        <f t="shared" si="13"/>
        <v>20426263</v>
      </c>
      <c r="R120" s="217">
        <v>202872</v>
      </c>
      <c r="S120" s="217">
        <v>12059563</v>
      </c>
      <c r="T120" s="217">
        <v>302850</v>
      </c>
      <c r="U120" s="217">
        <v>51064</v>
      </c>
      <c r="V120" s="217">
        <v>478985</v>
      </c>
      <c r="W120" s="217">
        <v>306091</v>
      </c>
      <c r="X120" s="217">
        <v>1563227</v>
      </c>
      <c r="Y120" s="217">
        <v>69083</v>
      </c>
      <c r="Z120" s="217">
        <v>5392528</v>
      </c>
      <c r="AA120" s="213">
        <v>1463621</v>
      </c>
      <c r="AB120" s="213">
        <v>3991436</v>
      </c>
      <c r="AC120" s="213">
        <v>858102</v>
      </c>
      <c r="AD120" s="35">
        <f t="shared" si="14"/>
        <v>450189761</v>
      </c>
      <c r="AE120" s="35">
        <f t="shared" si="15"/>
        <v>112816075</v>
      </c>
      <c r="AF120" s="35">
        <f t="shared" si="16"/>
        <v>56409447</v>
      </c>
      <c r="AG120" s="35">
        <f t="shared" si="17"/>
        <v>15049449</v>
      </c>
      <c r="AH120">
        <f t="shared" si="19"/>
        <v>0.12530148814290781</v>
      </c>
      <c r="AY120" s="219">
        <f t="shared" si="21"/>
        <v>40419266</v>
      </c>
      <c r="AZ120" s="219">
        <v>-7860089</v>
      </c>
      <c r="BA120">
        <f t="shared" si="18"/>
        <v>0.13339809065330452</v>
      </c>
      <c r="BB120" s="221">
        <f t="shared" si="22"/>
        <v>-14238340</v>
      </c>
      <c r="BC120" s="221">
        <v>-12625274</v>
      </c>
      <c r="BF120" s="35">
        <v>12625274</v>
      </c>
      <c r="BG120" s="35">
        <v>2953507</v>
      </c>
      <c r="BH120" s="35">
        <v>-240178</v>
      </c>
      <c r="BI120" s="35">
        <v>3193685</v>
      </c>
      <c r="BJ120" s="35">
        <v>0</v>
      </c>
      <c r="BK120" s="35"/>
      <c r="BL120" s="35">
        <v>3193685</v>
      </c>
      <c r="BM120" s="35">
        <v>0</v>
      </c>
      <c r="BN120" s="35">
        <v>2892</v>
      </c>
      <c r="BO120" s="35">
        <v>2892</v>
      </c>
      <c r="BP120" s="35">
        <v>0</v>
      </c>
      <c r="BQ120" s="35">
        <v>0</v>
      </c>
      <c r="BR120" s="35">
        <v>0</v>
      </c>
      <c r="BS120" s="35">
        <v>9674658</v>
      </c>
    </row>
    <row r="121" spans="2:71">
      <c r="B121" s="206" t="s">
        <v>2308</v>
      </c>
      <c r="C121" s="410">
        <f t="shared" si="10"/>
        <v>42695253</v>
      </c>
      <c r="D121" s="410">
        <f t="shared" si="11"/>
        <v>35067762</v>
      </c>
      <c r="E121" s="414">
        <v>8646868</v>
      </c>
      <c r="F121" s="414">
        <v>26420894</v>
      </c>
      <c r="G121" s="410">
        <v>7627491</v>
      </c>
      <c r="H121" s="412"/>
      <c r="I121" s="413">
        <f t="shared" si="20"/>
        <v>36424550</v>
      </c>
      <c r="J121" s="413">
        <v>9229857</v>
      </c>
      <c r="K121" s="413">
        <v>1545619</v>
      </c>
      <c r="L121" s="413">
        <v>3210740</v>
      </c>
      <c r="M121" s="413">
        <f t="shared" si="12"/>
        <v>2637329</v>
      </c>
      <c r="N121" s="215">
        <v>1997137</v>
      </c>
      <c r="O121" s="215">
        <v>553387</v>
      </c>
      <c r="P121" s="215">
        <v>86805</v>
      </c>
      <c r="Q121" s="213">
        <f t="shared" si="13"/>
        <v>13729877</v>
      </c>
      <c r="R121" s="217">
        <v>660030</v>
      </c>
      <c r="S121" s="217">
        <v>7230555</v>
      </c>
      <c r="T121" s="217">
        <v>288895</v>
      </c>
      <c r="U121" s="217">
        <v>250186</v>
      </c>
      <c r="V121" s="217">
        <v>414081</v>
      </c>
      <c r="W121" s="217">
        <v>493127</v>
      </c>
      <c r="X121" s="217">
        <v>447259</v>
      </c>
      <c r="Y121" s="217">
        <v>120026</v>
      </c>
      <c r="Z121" s="217">
        <v>3825718</v>
      </c>
      <c r="AA121" s="213">
        <v>2000760</v>
      </c>
      <c r="AB121" s="213">
        <v>3773604</v>
      </c>
      <c r="AC121" s="213">
        <v>296764</v>
      </c>
      <c r="AD121" s="35">
        <f t="shared" si="14"/>
        <v>459764840</v>
      </c>
      <c r="AE121" s="35">
        <f t="shared" si="15"/>
        <v>116193541</v>
      </c>
      <c r="AF121" s="35">
        <f t="shared" si="16"/>
        <v>52042975</v>
      </c>
      <c r="AG121" s="35">
        <f t="shared" si="17"/>
        <v>12633964</v>
      </c>
      <c r="AH121">
        <f t="shared" si="19"/>
        <v>0.11319476930858828</v>
      </c>
      <c r="AY121" s="219">
        <f t="shared" si="21"/>
        <v>33787221</v>
      </c>
      <c r="AZ121" s="219">
        <v>8908032</v>
      </c>
      <c r="BA121">
        <f t="shared" si="18"/>
        <v>0.1087320679899066</v>
      </c>
      <c r="BB121" s="221">
        <f t="shared" si="22"/>
        <v>6270703</v>
      </c>
      <c r="BC121" s="221">
        <v>5396547</v>
      </c>
      <c r="BF121" s="35">
        <v>-5396547</v>
      </c>
      <c r="BG121" s="35">
        <v>-393290</v>
      </c>
      <c r="BH121" s="35">
        <v>-422805</v>
      </c>
      <c r="BI121" s="35">
        <v>29515</v>
      </c>
      <c r="BJ121" s="35">
        <v>0</v>
      </c>
      <c r="BK121" s="35"/>
      <c r="BL121" s="35">
        <v>29515</v>
      </c>
      <c r="BM121" s="35">
        <v>0</v>
      </c>
      <c r="BN121" s="35">
        <v>0</v>
      </c>
      <c r="BO121" s="35">
        <v>0</v>
      </c>
      <c r="BP121" s="35">
        <v>0</v>
      </c>
      <c r="BQ121" s="35">
        <v>0</v>
      </c>
      <c r="BR121" s="35">
        <v>0</v>
      </c>
      <c r="BS121" s="35">
        <v>-5003258</v>
      </c>
    </row>
    <row r="122" spans="2:71">
      <c r="B122" s="206" t="s">
        <v>2309</v>
      </c>
      <c r="C122" s="410">
        <f t="shared" si="10"/>
        <v>42498639</v>
      </c>
      <c r="D122" s="410">
        <f t="shared" si="11"/>
        <v>39407801</v>
      </c>
      <c r="E122" s="414">
        <v>15989224</v>
      </c>
      <c r="F122" s="414">
        <v>23418577</v>
      </c>
      <c r="G122" s="410">
        <v>3090838</v>
      </c>
      <c r="H122" s="412"/>
      <c r="I122" s="413">
        <f t="shared" si="20"/>
        <v>42429343</v>
      </c>
      <c r="J122" s="413">
        <v>9452373</v>
      </c>
      <c r="K122" s="413">
        <v>1552041</v>
      </c>
      <c r="L122" s="413">
        <v>3721529</v>
      </c>
      <c r="M122" s="413">
        <f t="shared" si="12"/>
        <v>3869002</v>
      </c>
      <c r="N122" s="215">
        <v>2782760</v>
      </c>
      <c r="O122" s="215">
        <v>631340</v>
      </c>
      <c r="P122" s="215">
        <v>454902</v>
      </c>
      <c r="Q122" s="213">
        <f t="shared" si="13"/>
        <v>17873934</v>
      </c>
      <c r="R122" s="217">
        <v>337404</v>
      </c>
      <c r="S122" s="217">
        <v>10130851</v>
      </c>
      <c r="T122" s="217">
        <v>424397</v>
      </c>
      <c r="U122" s="217">
        <v>99208</v>
      </c>
      <c r="V122" s="217">
        <v>95234</v>
      </c>
      <c r="W122" s="217">
        <v>580765</v>
      </c>
      <c r="X122" s="217">
        <v>1514098</v>
      </c>
      <c r="Y122" s="217">
        <v>121134</v>
      </c>
      <c r="Z122" s="217">
        <v>4570843</v>
      </c>
      <c r="AA122" s="213">
        <v>1796716</v>
      </c>
      <c r="AB122" s="213">
        <v>3853939</v>
      </c>
      <c r="AC122" s="213">
        <v>309809</v>
      </c>
      <c r="AD122" s="35">
        <f t="shared" si="14"/>
        <v>464065378</v>
      </c>
      <c r="AE122" s="35">
        <f t="shared" si="15"/>
        <v>117753069</v>
      </c>
      <c r="AF122" s="35">
        <f t="shared" si="16"/>
        <v>52724993</v>
      </c>
      <c r="AG122" s="35">
        <f t="shared" si="17"/>
        <v>12884582</v>
      </c>
      <c r="AH122">
        <f t="shared" si="19"/>
        <v>0.11361544191732399</v>
      </c>
      <c r="AY122" s="219">
        <f t="shared" si="21"/>
        <v>38560341</v>
      </c>
      <c r="AZ122" s="219">
        <v>3938298</v>
      </c>
      <c r="BA122">
        <f t="shared" si="18"/>
        <v>0.10942034979996997</v>
      </c>
      <c r="BB122" s="221">
        <f t="shared" si="22"/>
        <v>69296</v>
      </c>
      <c r="BC122" s="221">
        <v>753759</v>
      </c>
      <c r="BF122" s="35">
        <v>-753759</v>
      </c>
      <c r="BG122" s="35">
        <v>1608022</v>
      </c>
      <c r="BH122" s="35">
        <v>354755</v>
      </c>
      <c r="BI122" s="35">
        <v>1253267</v>
      </c>
      <c r="BJ122" s="35">
        <v>0</v>
      </c>
      <c r="BK122" s="35"/>
      <c r="BL122" s="35">
        <v>1253267</v>
      </c>
      <c r="BM122" s="35">
        <v>0</v>
      </c>
      <c r="BN122" s="35">
        <v>-103971</v>
      </c>
      <c r="BO122" s="35">
        <v>19685</v>
      </c>
      <c r="BP122" s="35">
        <v>123657</v>
      </c>
      <c r="BQ122" s="35">
        <v>0</v>
      </c>
      <c r="BR122" s="35">
        <v>0</v>
      </c>
      <c r="BS122" s="35">
        <v>-2465753</v>
      </c>
    </row>
    <row r="123" spans="2:71">
      <c r="B123" s="206" t="s">
        <v>2310</v>
      </c>
      <c r="C123" s="410">
        <f t="shared" si="10"/>
        <v>38877851</v>
      </c>
      <c r="D123" s="410">
        <f t="shared" si="11"/>
        <v>35073388</v>
      </c>
      <c r="E123" s="414">
        <v>9081977</v>
      </c>
      <c r="F123" s="414">
        <v>25991411</v>
      </c>
      <c r="G123" s="410">
        <v>3804463</v>
      </c>
      <c r="H123" s="412"/>
      <c r="I123" s="413">
        <f t="shared" si="20"/>
        <v>58095332</v>
      </c>
      <c r="J123" s="413">
        <v>7107333</v>
      </c>
      <c r="K123" s="413">
        <v>1752689</v>
      </c>
      <c r="L123" s="413">
        <v>6990383</v>
      </c>
      <c r="M123" s="413">
        <f t="shared" si="12"/>
        <v>1732683</v>
      </c>
      <c r="N123" s="215">
        <v>1255576</v>
      </c>
      <c r="O123" s="215">
        <v>191372</v>
      </c>
      <c r="P123" s="215">
        <v>285735</v>
      </c>
      <c r="Q123" s="213">
        <f t="shared" si="13"/>
        <v>21288379</v>
      </c>
      <c r="R123" s="217">
        <v>808898</v>
      </c>
      <c r="S123" s="217">
        <v>11258309</v>
      </c>
      <c r="T123" s="217">
        <v>498760</v>
      </c>
      <c r="U123" s="217">
        <v>527405</v>
      </c>
      <c r="V123" s="217">
        <v>1017603</v>
      </c>
      <c r="W123" s="217">
        <v>778698</v>
      </c>
      <c r="X123" s="217">
        <v>458035</v>
      </c>
      <c r="Y123" s="217">
        <v>209342</v>
      </c>
      <c r="Z123" s="217">
        <v>5731329</v>
      </c>
      <c r="AA123" s="213">
        <v>5950383</v>
      </c>
      <c r="AB123" s="213">
        <v>13017194</v>
      </c>
      <c r="AC123" s="213">
        <v>256288</v>
      </c>
      <c r="AD123" s="35">
        <f t="shared" si="14"/>
        <v>466679075</v>
      </c>
      <c r="AE123" s="35">
        <f t="shared" si="15"/>
        <v>124071743</v>
      </c>
      <c r="AF123" s="35">
        <f t="shared" si="16"/>
        <v>53004239</v>
      </c>
      <c r="AG123" s="35">
        <f t="shared" si="17"/>
        <v>8239014</v>
      </c>
      <c r="AH123">
        <f t="shared" si="19"/>
        <v>0.11357749219846637</v>
      </c>
      <c r="AY123" s="219">
        <f t="shared" si="21"/>
        <v>56362649</v>
      </c>
      <c r="AZ123" s="219">
        <v>-17484798</v>
      </c>
      <c r="BA123">
        <f t="shared" si="18"/>
        <v>6.6405241038646493E-2</v>
      </c>
      <c r="BB123" s="221">
        <f t="shared" si="22"/>
        <v>-19217481</v>
      </c>
      <c r="BC123" s="221">
        <v>-23674902</v>
      </c>
      <c r="BF123" s="35">
        <v>23674902</v>
      </c>
      <c r="BG123" s="35">
        <v>65062</v>
      </c>
      <c r="BH123" s="35">
        <v>-601527</v>
      </c>
      <c r="BI123" s="35">
        <v>666589</v>
      </c>
      <c r="BJ123" s="35">
        <v>-2591065</v>
      </c>
      <c r="BK123" s="35"/>
      <c r="BL123" s="35">
        <v>3257654</v>
      </c>
      <c r="BM123" s="35">
        <v>0</v>
      </c>
      <c r="BN123" s="35">
        <v>-311359</v>
      </c>
      <c r="BO123" s="35">
        <v>23164</v>
      </c>
      <c r="BP123" s="35">
        <v>334523</v>
      </c>
      <c r="BQ123" s="35">
        <v>0</v>
      </c>
      <c r="BR123" s="35">
        <v>0</v>
      </c>
      <c r="BS123" s="35">
        <v>23298482</v>
      </c>
    </row>
    <row r="124" spans="2:71">
      <c r="B124" s="206" t="s">
        <v>2311</v>
      </c>
      <c r="C124" s="410">
        <f t="shared" si="10"/>
        <v>45549807</v>
      </c>
      <c r="D124" s="410">
        <f t="shared" si="11"/>
        <v>39685212</v>
      </c>
      <c r="E124" s="414">
        <v>12467869</v>
      </c>
      <c r="F124" s="414">
        <v>27217343</v>
      </c>
      <c r="G124" s="410">
        <v>5864595</v>
      </c>
      <c r="H124" s="412"/>
      <c r="I124" s="413">
        <f t="shared" si="20"/>
        <v>48838781</v>
      </c>
      <c r="J124" s="413">
        <v>13100746</v>
      </c>
      <c r="K124" s="413">
        <v>2293761</v>
      </c>
      <c r="L124" s="413">
        <v>1541641</v>
      </c>
      <c r="M124" s="413">
        <f t="shared" si="12"/>
        <v>5612480</v>
      </c>
      <c r="N124" s="215">
        <v>4361434</v>
      </c>
      <c r="O124" s="215">
        <v>1251046</v>
      </c>
      <c r="P124" s="215">
        <v>0</v>
      </c>
      <c r="Q124" s="213">
        <f t="shared" si="13"/>
        <v>20190630</v>
      </c>
      <c r="R124" s="217">
        <v>599863</v>
      </c>
      <c r="S124" s="217">
        <v>13001913</v>
      </c>
      <c r="T124" s="217">
        <v>257858</v>
      </c>
      <c r="U124" s="217">
        <v>105262</v>
      </c>
      <c r="V124" s="217">
        <v>635223</v>
      </c>
      <c r="W124" s="217">
        <v>266928</v>
      </c>
      <c r="X124" s="217">
        <v>455362</v>
      </c>
      <c r="Y124" s="217">
        <v>163140</v>
      </c>
      <c r="Z124" s="217">
        <v>4705081</v>
      </c>
      <c r="AA124" s="213">
        <v>56748</v>
      </c>
      <c r="AB124" s="213">
        <v>5342828</v>
      </c>
      <c r="AC124" s="213">
        <v>699947</v>
      </c>
      <c r="AD124" s="35">
        <f t="shared" si="14"/>
        <v>473051937</v>
      </c>
      <c r="AE124" s="35">
        <f t="shared" si="15"/>
        <v>126926297</v>
      </c>
      <c r="AF124" s="35">
        <f t="shared" si="16"/>
        <v>53601709</v>
      </c>
      <c r="AG124" s="35">
        <f t="shared" si="17"/>
        <v>11214165</v>
      </c>
      <c r="AH124">
        <f t="shared" si="19"/>
        <v>0.11331041014213203</v>
      </c>
      <c r="AY124" s="219">
        <f t="shared" si="21"/>
        <v>43226301</v>
      </c>
      <c r="AZ124" s="219">
        <v>2323506</v>
      </c>
      <c r="BA124">
        <f t="shared" si="18"/>
        <v>8.8351785761149243E-2</v>
      </c>
      <c r="BB124" s="221">
        <f t="shared" si="22"/>
        <v>-3288974</v>
      </c>
      <c r="BC124" s="221">
        <v>2435488</v>
      </c>
      <c r="BF124" s="35">
        <v>-2435488</v>
      </c>
      <c r="BG124" s="35">
        <v>2578308</v>
      </c>
      <c r="BH124" s="35">
        <v>-375374</v>
      </c>
      <c r="BI124" s="35">
        <v>2953681</v>
      </c>
      <c r="BJ124" s="35">
        <v>1598393</v>
      </c>
      <c r="BK124" s="35"/>
      <c r="BL124" s="35">
        <v>1355288</v>
      </c>
      <c r="BM124" s="35">
        <v>0</v>
      </c>
      <c r="BN124" s="35">
        <v>0</v>
      </c>
      <c r="BO124" s="35">
        <v>0</v>
      </c>
      <c r="BP124" s="35">
        <v>0</v>
      </c>
      <c r="BQ124" s="35">
        <v>0</v>
      </c>
      <c r="BR124" s="35">
        <v>0</v>
      </c>
      <c r="BS124" s="35">
        <v>-5013796</v>
      </c>
    </row>
    <row r="125" spans="2:71">
      <c r="B125" s="206" t="s">
        <v>2312</v>
      </c>
      <c r="C125" s="410">
        <f t="shared" si="10"/>
        <v>42505869</v>
      </c>
      <c r="D125" s="410">
        <f t="shared" si="11"/>
        <v>38361380</v>
      </c>
      <c r="E125" s="414">
        <v>16263735</v>
      </c>
      <c r="F125" s="414">
        <v>22097645</v>
      </c>
      <c r="G125" s="410">
        <v>4144489</v>
      </c>
      <c r="H125" s="412"/>
      <c r="I125" s="413">
        <f t="shared" si="20"/>
        <v>39275868</v>
      </c>
      <c r="J125" s="413">
        <v>10110652</v>
      </c>
      <c r="K125" s="413">
        <v>1693338</v>
      </c>
      <c r="L125" s="413">
        <v>2773548</v>
      </c>
      <c r="M125" s="413">
        <f t="shared" si="12"/>
        <v>4124675</v>
      </c>
      <c r="N125" s="215">
        <v>2343898</v>
      </c>
      <c r="O125" s="215">
        <v>919778</v>
      </c>
      <c r="P125" s="215">
        <v>860999</v>
      </c>
      <c r="Q125" s="213">
        <f t="shared" si="13"/>
        <v>19502237</v>
      </c>
      <c r="R125" s="217">
        <v>247950</v>
      </c>
      <c r="S125" s="217">
        <v>10874058</v>
      </c>
      <c r="T125" s="217">
        <v>100119</v>
      </c>
      <c r="U125" s="217">
        <v>180747</v>
      </c>
      <c r="V125" s="217">
        <v>1862477</v>
      </c>
      <c r="W125" s="217">
        <v>325490</v>
      </c>
      <c r="X125" s="217">
        <v>477943</v>
      </c>
      <c r="Y125" s="217">
        <v>118861</v>
      </c>
      <c r="Z125" s="217">
        <v>5314592</v>
      </c>
      <c r="AA125" s="213">
        <v>606410</v>
      </c>
      <c r="AB125" s="213">
        <v>158290</v>
      </c>
      <c r="AC125" s="213">
        <v>306718</v>
      </c>
      <c r="AD125" s="35">
        <f t="shared" si="14"/>
        <v>477287486</v>
      </c>
      <c r="AE125" s="35">
        <f t="shared" si="15"/>
        <v>126933527</v>
      </c>
      <c r="AF125" s="35">
        <f t="shared" si="16"/>
        <v>50837807</v>
      </c>
      <c r="AG125" s="35">
        <f t="shared" si="17"/>
        <v>11469838</v>
      </c>
      <c r="AH125">
        <f t="shared" si="19"/>
        <v>0.10651401616676788</v>
      </c>
      <c r="AY125" s="219">
        <f t="shared" si="21"/>
        <v>35151193</v>
      </c>
      <c r="AZ125" s="219">
        <v>7354676</v>
      </c>
      <c r="BA125">
        <f t="shared" si="18"/>
        <v>9.0360980830541324E-2</v>
      </c>
      <c r="BB125" s="221">
        <f t="shared" si="22"/>
        <v>3230001</v>
      </c>
      <c r="BC125" s="221">
        <v>3437194</v>
      </c>
      <c r="BF125" s="35">
        <v>-3437194</v>
      </c>
      <c r="BG125" s="35">
        <v>-1378521</v>
      </c>
      <c r="BH125" s="35">
        <v>-2385380</v>
      </c>
      <c r="BI125" s="35">
        <v>1006859</v>
      </c>
      <c r="BJ125" s="35">
        <v>1016148</v>
      </c>
      <c r="BK125" s="35"/>
      <c r="BL125" s="35">
        <v>-9289</v>
      </c>
      <c r="BM125" s="35">
        <v>0</v>
      </c>
      <c r="BN125" s="35">
        <v>1006</v>
      </c>
      <c r="BO125" s="35">
        <v>1006</v>
      </c>
      <c r="BP125" s="35">
        <v>0</v>
      </c>
      <c r="BQ125" s="35">
        <v>0</v>
      </c>
      <c r="BR125" s="35">
        <v>0</v>
      </c>
      <c r="BS125" s="35">
        <v>-2057667</v>
      </c>
    </row>
    <row r="126" spans="2:71">
      <c r="B126" s="206" t="s">
        <v>2313</v>
      </c>
      <c r="C126" s="410">
        <f t="shared" si="10"/>
        <v>38751806</v>
      </c>
      <c r="D126" s="410">
        <f t="shared" si="11"/>
        <v>30496694</v>
      </c>
      <c r="E126" s="414">
        <v>8568265</v>
      </c>
      <c r="F126" s="414">
        <v>21928429</v>
      </c>
      <c r="G126" s="410">
        <v>8255112</v>
      </c>
      <c r="H126" s="412"/>
      <c r="I126" s="413">
        <f t="shared" si="20"/>
        <v>43316306</v>
      </c>
      <c r="J126" s="413">
        <v>10393175</v>
      </c>
      <c r="K126" s="413">
        <v>1720773</v>
      </c>
      <c r="L126" s="413">
        <v>3114691</v>
      </c>
      <c r="M126" s="413">
        <f t="shared" si="12"/>
        <v>6729001</v>
      </c>
      <c r="N126" s="215">
        <v>4413320</v>
      </c>
      <c r="O126" s="215">
        <v>2107469</v>
      </c>
      <c r="P126" s="215">
        <v>208212</v>
      </c>
      <c r="Q126" s="213">
        <f t="shared" si="13"/>
        <v>20047177</v>
      </c>
      <c r="R126" s="217">
        <v>326402</v>
      </c>
      <c r="S126" s="217">
        <v>11283470</v>
      </c>
      <c r="T126" s="217">
        <v>171140</v>
      </c>
      <c r="U126" s="217">
        <v>47801</v>
      </c>
      <c r="V126" s="217">
        <v>552914</v>
      </c>
      <c r="W126" s="217">
        <v>268455</v>
      </c>
      <c r="X126" s="217">
        <v>1651741</v>
      </c>
      <c r="Y126" s="217">
        <v>53205</v>
      </c>
      <c r="Z126" s="217">
        <v>5692049</v>
      </c>
      <c r="AA126" s="213">
        <v>822714</v>
      </c>
      <c r="AB126" s="213">
        <v>314516</v>
      </c>
      <c r="AC126" s="213">
        <v>174259</v>
      </c>
      <c r="AD126" s="35">
        <f t="shared" si="14"/>
        <v>484333876</v>
      </c>
      <c r="AE126" s="35">
        <f t="shared" si="15"/>
        <v>126807482</v>
      </c>
      <c r="AF126" s="35">
        <f t="shared" si="16"/>
        <v>51379017</v>
      </c>
      <c r="AG126" s="35">
        <f t="shared" si="17"/>
        <v>16466156</v>
      </c>
      <c r="AH126">
        <f t="shared" si="19"/>
        <v>0.10608181575967236</v>
      </c>
      <c r="AY126" s="219">
        <f t="shared" si="21"/>
        <v>36587305</v>
      </c>
      <c r="AZ126" s="219">
        <v>2164501</v>
      </c>
      <c r="BA126">
        <f t="shared" si="18"/>
        <v>0.12985161238356582</v>
      </c>
      <c r="BB126" s="221">
        <f t="shared" si="22"/>
        <v>-4564500</v>
      </c>
      <c r="BC126" s="221">
        <v>-7563461</v>
      </c>
      <c r="BF126" s="35">
        <v>7563461</v>
      </c>
      <c r="BG126" s="35">
        <v>7018655</v>
      </c>
      <c r="BH126" s="35">
        <v>2870410</v>
      </c>
      <c r="BI126" s="35">
        <v>4148245</v>
      </c>
      <c r="BJ126" s="35">
        <v>0</v>
      </c>
      <c r="BK126" s="35"/>
      <c r="BL126" s="35">
        <v>4148245</v>
      </c>
      <c r="BM126" s="35">
        <v>0</v>
      </c>
      <c r="BN126" s="35">
        <v>459</v>
      </c>
      <c r="BO126" s="35">
        <v>459</v>
      </c>
      <c r="BP126" s="35">
        <v>0</v>
      </c>
      <c r="BQ126" s="35">
        <v>0</v>
      </c>
      <c r="BR126" s="35">
        <v>0</v>
      </c>
      <c r="BS126" s="35">
        <v>545264</v>
      </c>
    </row>
    <row r="127" spans="2:71">
      <c r="B127" s="206" t="s">
        <v>2314</v>
      </c>
      <c r="C127" s="410">
        <f t="shared" si="10"/>
        <v>48722117</v>
      </c>
      <c r="D127" s="410">
        <f t="shared" si="11"/>
        <v>32446011</v>
      </c>
      <c r="E127" s="414">
        <v>8730097</v>
      </c>
      <c r="F127" s="414">
        <v>23715914</v>
      </c>
      <c r="G127" s="410">
        <v>16276106</v>
      </c>
      <c r="H127" s="412"/>
      <c r="I127" s="413">
        <f t="shared" si="20"/>
        <v>40435870</v>
      </c>
      <c r="J127" s="413">
        <v>10832751</v>
      </c>
      <c r="K127" s="413">
        <v>1708934</v>
      </c>
      <c r="L127" s="413">
        <v>3724432</v>
      </c>
      <c r="M127" s="413">
        <f t="shared" si="12"/>
        <v>2683038</v>
      </c>
      <c r="N127" s="215">
        <v>2102865</v>
      </c>
      <c r="O127" s="215">
        <v>499208</v>
      </c>
      <c r="P127" s="215">
        <v>80965</v>
      </c>
      <c r="Q127" s="213">
        <f t="shared" si="13"/>
        <v>18857845</v>
      </c>
      <c r="R127" s="217">
        <v>303487</v>
      </c>
      <c r="S127" s="217">
        <v>11120463</v>
      </c>
      <c r="T127" s="217">
        <v>208678</v>
      </c>
      <c r="U127" s="217">
        <v>529093</v>
      </c>
      <c r="V127" s="217">
        <v>1366278</v>
      </c>
      <c r="W127" s="217">
        <v>431417</v>
      </c>
      <c r="X127" s="217">
        <v>502696</v>
      </c>
      <c r="Y127" s="217">
        <v>273169</v>
      </c>
      <c r="Z127" s="217">
        <v>4122564</v>
      </c>
      <c r="AA127" s="213">
        <v>1040627</v>
      </c>
      <c r="AB127" s="213">
        <v>938777</v>
      </c>
      <c r="AC127" s="213">
        <v>649466</v>
      </c>
      <c r="AD127" s="35">
        <f t="shared" si="14"/>
        <v>490704009</v>
      </c>
      <c r="AE127" s="35">
        <f t="shared" si="15"/>
        <v>129979792</v>
      </c>
      <c r="AF127" s="35">
        <f t="shared" si="16"/>
        <v>47975365</v>
      </c>
      <c r="AG127" s="35">
        <f t="shared" si="17"/>
        <v>13536714</v>
      </c>
      <c r="AH127">
        <f t="shared" si="19"/>
        <v>9.7768439059155929E-2</v>
      </c>
      <c r="AY127" s="219">
        <f t="shared" si="21"/>
        <v>37752832</v>
      </c>
      <c r="AZ127" s="219">
        <v>10969285</v>
      </c>
      <c r="BA127">
        <f t="shared" si="18"/>
        <v>0.10414475813286422</v>
      </c>
      <c r="BB127" s="221">
        <f t="shared" si="22"/>
        <v>8286247</v>
      </c>
      <c r="BC127" s="221">
        <v>6685861</v>
      </c>
      <c r="BF127" s="35">
        <v>-6685861</v>
      </c>
      <c r="BG127" s="35">
        <v>743200</v>
      </c>
      <c r="BH127" s="35">
        <v>-430548</v>
      </c>
      <c r="BI127" s="35">
        <v>1173748</v>
      </c>
      <c r="BJ127" s="35">
        <v>0</v>
      </c>
      <c r="BK127" s="35"/>
      <c r="BL127" s="35">
        <v>1173748</v>
      </c>
      <c r="BM127" s="35">
        <v>0</v>
      </c>
      <c r="BN127" s="35">
        <v>-277150</v>
      </c>
      <c r="BO127" s="35">
        <v>0</v>
      </c>
      <c r="BP127" s="35">
        <v>277150</v>
      </c>
      <c r="BQ127" s="35">
        <v>0</v>
      </c>
      <c r="BR127" s="35">
        <v>0</v>
      </c>
      <c r="BS127" s="35">
        <v>-7706211</v>
      </c>
    </row>
    <row r="128" spans="2:71">
      <c r="B128" s="206" t="s">
        <v>2315</v>
      </c>
      <c r="C128" s="410">
        <f t="shared" si="10"/>
        <v>47733499</v>
      </c>
      <c r="D128" s="410">
        <f t="shared" si="11"/>
        <v>42368600</v>
      </c>
      <c r="E128" s="414">
        <v>17819109</v>
      </c>
      <c r="F128" s="414">
        <v>24549491</v>
      </c>
      <c r="G128" s="410">
        <v>5364899</v>
      </c>
      <c r="H128" s="412"/>
      <c r="I128" s="413">
        <f t="shared" si="20"/>
        <v>44555014</v>
      </c>
      <c r="J128" s="413">
        <v>10937935</v>
      </c>
      <c r="K128" s="413">
        <v>1714703</v>
      </c>
      <c r="L128" s="413">
        <v>3086619</v>
      </c>
      <c r="M128" s="413">
        <f t="shared" si="12"/>
        <v>5036786</v>
      </c>
      <c r="N128" s="215">
        <v>3977784</v>
      </c>
      <c r="O128" s="215">
        <v>992049</v>
      </c>
      <c r="P128" s="215">
        <v>66953</v>
      </c>
      <c r="Q128" s="213">
        <f t="shared" si="13"/>
        <v>18828596</v>
      </c>
      <c r="R128" s="217">
        <v>287840</v>
      </c>
      <c r="S128" s="217">
        <v>11541751</v>
      </c>
      <c r="T128" s="217">
        <v>118154</v>
      </c>
      <c r="U128" s="217">
        <v>109091</v>
      </c>
      <c r="V128" s="217">
        <v>1248713</v>
      </c>
      <c r="W128" s="217">
        <v>352692</v>
      </c>
      <c r="X128" s="217">
        <v>496495</v>
      </c>
      <c r="Y128" s="217">
        <v>259157</v>
      </c>
      <c r="Z128" s="217">
        <v>4414703</v>
      </c>
      <c r="AA128" s="213">
        <v>1415910</v>
      </c>
      <c r="AB128" s="213">
        <v>2985195</v>
      </c>
      <c r="AC128" s="213">
        <v>549270</v>
      </c>
      <c r="AD128" s="35">
        <f t="shared" si="14"/>
        <v>498229098</v>
      </c>
      <c r="AE128" s="35">
        <f t="shared" si="15"/>
        <v>135207422</v>
      </c>
      <c r="AF128" s="35">
        <f t="shared" si="16"/>
        <v>49165465</v>
      </c>
      <c r="AG128" s="35">
        <f t="shared" si="17"/>
        <v>14448825</v>
      </c>
      <c r="AH128">
        <f t="shared" si="19"/>
        <v>9.8680436765658353E-2</v>
      </c>
      <c r="AY128" s="219">
        <f t="shared" si="21"/>
        <v>39518228</v>
      </c>
      <c r="AZ128" s="219">
        <v>8215271</v>
      </c>
      <c r="BA128">
        <f t="shared" si="18"/>
        <v>0.10686414093451171</v>
      </c>
      <c r="BB128" s="221">
        <f t="shared" si="22"/>
        <v>3178485</v>
      </c>
      <c r="BC128" s="221">
        <v>5812568</v>
      </c>
      <c r="BF128" s="35">
        <v>-5812568</v>
      </c>
      <c r="BG128" s="35">
        <v>2750297</v>
      </c>
      <c r="BH128" s="35">
        <v>-129029</v>
      </c>
      <c r="BI128" s="35">
        <v>2879326</v>
      </c>
      <c r="BJ128" s="35">
        <v>0</v>
      </c>
      <c r="BK128" s="35"/>
      <c r="BL128" s="35">
        <v>2879326</v>
      </c>
      <c r="BM128" s="35">
        <v>0</v>
      </c>
      <c r="BN128" s="35">
        <v>-27647</v>
      </c>
      <c r="BO128" s="35">
        <v>0</v>
      </c>
      <c r="BP128" s="35">
        <v>27647</v>
      </c>
      <c r="BQ128" s="35">
        <v>0</v>
      </c>
      <c r="BR128" s="35">
        <v>0</v>
      </c>
      <c r="BS128" s="35">
        <v>-8590512</v>
      </c>
    </row>
    <row r="129" spans="2:71">
      <c r="B129" s="206" t="s">
        <v>2316</v>
      </c>
      <c r="C129" s="410">
        <f t="shared" si="10"/>
        <v>42296118</v>
      </c>
      <c r="D129" s="410">
        <f t="shared" si="11"/>
        <v>33195345</v>
      </c>
      <c r="E129" s="414">
        <v>8210316</v>
      </c>
      <c r="F129" s="414">
        <v>24985029</v>
      </c>
      <c r="G129" s="410">
        <v>9100773</v>
      </c>
      <c r="H129" s="412"/>
      <c r="I129" s="413">
        <f t="shared" si="20"/>
        <v>50302759</v>
      </c>
      <c r="J129" s="413">
        <v>11365594</v>
      </c>
      <c r="K129" s="413">
        <v>1731311</v>
      </c>
      <c r="L129" s="413">
        <v>3680797</v>
      </c>
      <c r="M129" s="413">
        <f t="shared" si="12"/>
        <v>2203832</v>
      </c>
      <c r="N129" s="215">
        <v>1307163</v>
      </c>
      <c r="O129" s="215">
        <v>896669</v>
      </c>
      <c r="P129" s="215">
        <v>0</v>
      </c>
      <c r="Q129" s="213">
        <f t="shared" si="13"/>
        <v>25671061</v>
      </c>
      <c r="R129" s="217">
        <v>435708</v>
      </c>
      <c r="S129" s="217">
        <v>13622533</v>
      </c>
      <c r="T129" s="217">
        <v>115505</v>
      </c>
      <c r="U129" s="217">
        <v>202168</v>
      </c>
      <c r="V129" s="217">
        <v>2585117</v>
      </c>
      <c r="W129" s="217">
        <v>719489</v>
      </c>
      <c r="X129" s="217">
        <v>1651562</v>
      </c>
      <c r="Y129" s="217">
        <v>191348</v>
      </c>
      <c r="Z129" s="217">
        <v>6147631</v>
      </c>
      <c r="AA129" s="213">
        <v>1596979</v>
      </c>
      <c r="AB129" s="213">
        <v>3525846</v>
      </c>
      <c r="AC129" s="213">
        <v>527339</v>
      </c>
      <c r="AD129" s="35">
        <f t="shared" si="14"/>
        <v>502447034</v>
      </c>
      <c r="AE129" s="35">
        <f t="shared" si="15"/>
        <v>138751734</v>
      </c>
      <c r="AF129" s="35">
        <f t="shared" si="16"/>
        <v>49678275</v>
      </c>
      <c r="AG129" s="35">
        <f t="shared" si="17"/>
        <v>9923656</v>
      </c>
      <c r="AH129">
        <f t="shared" si="19"/>
        <v>9.8872660476288135E-2</v>
      </c>
      <c r="AY129" s="219">
        <f t="shared" si="21"/>
        <v>48098927</v>
      </c>
      <c r="AZ129" s="219">
        <v>-5802809</v>
      </c>
      <c r="BA129">
        <f t="shared" si="18"/>
        <v>7.1520951226454577E-2</v>
      </c>
      <c r="BB129" s="221">
        <f t="shared" si="22"/>
        <v>-8006641</v>
      </c>
      <c r="BC129" s="221">
        <v>-5836329</v>
      </c>
      <c r="BF129" s="35">
        <v>5836329</v>
      </c>
      <c r="BG129" s="35">
        <v>7935686</v>
      </c>
      <c r="BH129" s="35">
        <v>6953119</v>
      </c>
      <c r="BI129" s="35">
        <v>982567</v>
      </c>
      <c r="BJ129" s="35">
        <v>0</v>
      </c>
      <c r="BK129" s="35"/>
      <c r="BL129" s="35">
        <v>982567</v>
      </c>
      <c r="BM129" s="35">
        <v>0</v>
      </c>
      <c r="BN129" s="35">
        <v>-48592</v>
      </c>
      <c r="BO129" s="35">
        <v>10949</v>
      </c>
      <c r="BP129" s="35">
        <v>59541</v>
      </c>
      <c r="BQ129" s="35">
        <v>0</v>
      </c>
      <c r="BR129" s="35">
        <v>0</v>
      </c>
      <c r="BS129" s="35">
        <v>-2147949</v>
      </c>
    </row>
    <row r="130" spans="2:71">
      <c r="B130" s="206" t="s">
        <v>2317</v>
      </c>
      <c r="C130" s="410">
        <f t="shared" si="10"/>
        <v>42025986</v>
      </c>
      <c r="D130" s="410">
        <f t="shared" si="11"/>
        <v>36111701</v>
      </c>
      <c r="E130" s="414">
        <v>11687394</v>
      </c>
      <c r="F130" s="414">
        <v>24424307</v>
      </c>
      <c r="G130" s="410">
        <v>5914285</v>
      </c>
      <c r="H130" s="412"/>
      <c r="I130" s="413">
        <f t="shared" si="20"/>
        <v>41512425</v>
      </c>
      <c r="J130" s="413">
        <v>10643691</v>
      </c>
      <c r="K130" s="413">
        <v>1770627</v>
      </c>
      <c r="L130" s="413">
        <v>2911822</v>
      </c>
      <c r="M130" s="413">
        <f t="shared" si="12"/>
        <v>4198431</v>
      </c>
      <c r="N130" s="215">
        <v>4134996</v>
      </c>
      <c r="O130" s="215">
        <v>63435</v>
      </c>
      <c r="P130" s="215">
        <v>0</v>
      </c>
      <c r="Q130" s="213">
        <f t="shared" si="13"/>
        <v>19510502</v>
      </c>
      <c r="R130" s="217">
        <v>507927</v>
      </c>
      <c r="S130" s="217">
        <v>13156870</v>
      </c>
      <c r="T130" s="217">
        <v>150607</v>
      </c>
      <c r="U130" s="217">
        <v>189843</v>
      </c>
      <c r="V130" s="217">
        <v>53111</v>
      </c>
      <c r="W130" s="217">
        <v>431238</v>
      </c>
      <c r="X130" s="217">
        <v>498324</v>
      </c>
      <c r="Y130" s="217">
        <v>130254</v>
      </c>
      <c r="Z130" s="217">
        <v>4392328</v>
      </c>
      <c r="AA130" s="213">
        <v>1351321</v>
      </c>
      <c r="AB130" s="213">
        <v>800657</v>
      </c>
      <c r="AC130" s="213">
        <v>325374</v>
      </c>
      <c r="AD130" s="35">
        <f t="shared" si="14"/>
        <v>505155233</v>
      </c>
      <c r="AE130" s="35">
        <f t="shared" si="15"/>
        <v>132055603</v>
      </c>
      <c r="AF130" s="35">
        <f t="shared" si="16"/>
        <v>48823892</v>
      </c>
      <c r="AG130" s="35">
        <f t="shared" si="17"/>
        <v>11439049</v>
      </c>
      <c r="AH130">
        <f t="shared" si="19"/>
        <v>9.6651264424296279E-2</v>
      </c>
      <c r="AY130" s="219">
        <f t="shared" si="21"/>
        <v>37313994</v>
      </c>
      <c r="AZ130" s="219">
        <v>4711992</v>
      </c>
      <c r="BA130">
        <f t="shared" si="18"/>
        <v>8.662297350609198E-2</v>
      </c>
      <c r="BB130" s="221">
        <f t="shared" si="22"/>
        <v>513561</v>
      </c>
      <c r="BC130" s="221">
        <v>-3281939</v>
      </c>
      <c r="BF130" s="35">
        <v>3281939</v>
      </c>
      <c r="BG130" s="35">
        <v>1706365</v>
      </c>
      <c r="BH130" s="35">
        <v>-333735</v>
      </c>
      <c r="BI130" s="35">
        <v>2040100</v>
      </c>
      <c r="BJ130" s="35">
        <v>1024696</v>
      </c>
      <c r="BK130" s="35"/>
      <c r="BL130" s="35">
        <v>1015404</v>
      </c>
      <c r="BM130" s="35">
        <v>0</v>
      </c>
      <c r="BN130" s="35">
        <v>-105006</v>
      </c>
      <c r="BO130" s="35">
        <v>0</v>
      </c>
      <c r="BP130" s="35">
        <v>105006</v>
      </c>
      <c r="BQ130" s="35">
        <v>0</v>
      </c>
      <c r="BR130" s="35">
        <v>0</v>
      </c>
      <c r="BS130" s="35">
        <v>1470568</v>
      </c>
    </row>
    <row r="131" spans="2:71">
      <c r="B131" s="206" t="s">
        <v>2318</v>
      </c>
      <c r="C131" s="410">
        <f t="shared" si="10"/>
        <v>49490413</v>
      </c>
      <c r="D131" s="410">
        <f t="shared" si="11"/>
        <v>45425215</v>
      </c>
      <c r="E131" s="414">
        <v>18570762</v>
      </c>
      <c r="F131" s="414">
        <v>26854453</v>
      </c>
      <c r="G131" s="410">
        <v>4065198</v>
      </c>
      <c r="H131" s="412"/>
      <c r="I131" s="413">
        <f t="shared" si="20"/>
        <v>43250715</v>
      </c>
      <c r="J131" s="413">
        <v>10061873</v>
      </c>
      <c r="K131" s="413">
        <v>1719710</v>
      </c>
      <c r="L131" s="413">
        <v>3222220</v>
      </c>
      <c r="M131" s="413">
        <f t="shared" si="12"/>
        <v>4848918</v>
      </c>
      <c r="N131" s="215">
        <v>3550201</v>
      </c>
      <c r="O131" s="215">
        <v>1048238</v>
      </c>
      <c r="P131" s="215">
        <v>250479</v>
      </c>
      <c r="Q131" s="213">
        <f t="shared" si="13"/>
        <v>19410522</v>
      </c>
      <c r="R131" s="217">
        <v>709205</v>
      </c>
      <c r="S131" s="217">
        <v>12258972</v>
      </c>
      <c r="T131" s="217">
        <v>23645</v>
      </c>
      <c r="U131" s="217">
        <v>72215</v>
      </c>
      <c r="V131" s="217">
        <v>495282</v>
      </c>
      <c r="W131" s="217">
        <v>410569</v>
      </c>
      <c r="X131" s="217">
        <v>513496</v>
      </c>
      <c r="Y131" s="217">
        <v>81908</v>
      </c>
      <c r="Z131" s="217">
        <v>4845230</v>
      </c>
      <c r="AA131" s="213">
        <v>1846025</v>
      </c>
      <c r="AB131" s="213">
        <v>1662811</v>
      </c>
      <c r="AC131" s="213">
        <v>478636</v>
      </c>
      <c r="AD131" s="35">
        <f t="shared" si="14"/>
        <v>513706535</v>
      </c>
      <c r="AE131" s="35">
        <f t="shared" si="15"/>
        <v>133812517</v>
      </c>
      <c r="AF131" s="35">
        <f t="shared" si="16"/>
        <v>50054426</v>
      </c>
      <c r="AG131" s="35">
        <f t="shared" si="17"/>
        <v>11251181</v>
      </c>
      <c r="AH131">
        <f t="shared" si="19"/>
        <v>9.7437783227733318E-2</v>
      </c>
      <c r="AY131" s="219">
        <f t="shared" si="21"/>
        <v>38401797</v>
      </c>
      <c r="AZ131" s="219">
        <v>11088616</v>
      </c>
      <c r="BA131">
        <f t="shared" si="18"/>
        <v>8.4081678248380906E-2</v>
      </c>
      <c r="BB131" s="221">
        <f t="shared" si="22"/>
        <v>6239698</v>
      </c>
      <c r="BC131" s="221">
        <v>8512966</v>
      </c>
      <c r="BF131" s="35">
        <v>-8512966</v>
      </c>
      <c r="BG131" s="35">
        <v>3074991</v>
      </c>
      <c r="BH131" s="35">
        <v>-30631</v>
      </c>
      <c r="BI131" s="35">
        <v>3105621</v>
      </c>
      <c r="BJ131" s="35">
        <v>0</v>
      </c>
      <c r="BK131" s="35"/>
      <c r="BL131" s="35">
        <v>3105621</v>
      </c>
      <c r="BM131" s="35">
        <v>0</v>
      </c>
      <c r="BN131" s="35">
        <v>5316</v>
      </c>
      <c r="BO131" s="35">
        <v>9581</v>
      </c>
      <c r="BP131" s="35">
        <v>4265</v>
      </c>
      <c r="BQ131" s="35">
        <v>0</v>
      </c>
      <c r="BR131" s="35">
        <v>0</v>
      </c>
      <c r="BS131" s="35">
        <v>-11582641</v>
      </c>
    </row>
    <row r="132" spans="2:71">
      <c r="B132" s="206" t="s">
        <v>2319</v>
      </c>
      <c r="C132" s="410">
        <f t="shared" si="10"/>
        <v>35008775</v>
      </c>
      <c r="D132" s="410">
        <f t="shared" si="11"/>
        <v>30883849</v>
      </c>
      <c r="E132" s="414">
        <v>7267927</v>
      </c>
      <c r="F132" s="414">
        <v>23615922</v>
      </c>
      <c r="G132" s="410">
        <v>4124926</v>
      </c>
      <c r="H132" s="412"/>
      <c r="I132" s="413">
        <f t="shared" si="20"/>
        <v>49866382</v>
      </c>
      <c r="J132" s="413">
        <v>10910687</v>
      </c>
      <c r="K132" s="413">
        <v>1733403</v>
      </c>
      <c r="L132" s="413">
        <v>2565185</v>
      </c>
      <c r="M132" s="413">
        <f t="shared" si="12"/>
        <v>6240639</v>
      </c>
      <c r="N132" s="215">
        <v>4184353</v>
      </c>
      <c r="O132" s="215">
        <v>1905641</v>
      </c>
      <c r="P132" s="215">
        <v>150645</v>
      </c>
      <c r="Q132" s="213">
        <f t="shared" si="13"/>
        <v>23371295</v>
      </c>
      <c r="R132" s="217">
        <v>374128</v>
      </c>
      <c r="S132" s="217">
        <v>13466507</v>
      </c>
      <c r="T132" s="217">
        <v>150945</v>
      </c>
      <c r="U132" s="217">
        <v>80397</v>
      </c>
      <c r="V132" s="217">
        <v>522529</v>
      </c>
      <c r="W132" s="217">
        <v>441564</v>
      </c>
      <c r="X132" s="217">
        <v>1775080</v>
      </c>
      <c r="Y132" s="217">
        <v>96486</v>
      </c>
      <c r="Z132" s="217">
        <v>6463659</v>
      </c>
      <c r="AA132" s="213">
        <v>1464103</v>
      </c>
      <c r="AB132" s="213">
        <v>3058178</v>
      </c>
      <c r="AC132" s="213">
        <v>522892</v>
      </c>
      <c r="AD132" s="35">
        <f t="shared" si="14"/>
        <v>516156133</v>
      </c>
      <c r="AE132" s="35">
        <f t="shared" si="15"/>
        <v>126525174</v>
      </c>
      <c r="AF132" s="35">
        <f t="shared" si="16"/>
        <v>49916814</v>
      </c>
      <c r="AG132" s="35">
        <f t="shared" si="17"/>
        <v>15287988</v>
      </c>
      <c r="AH132">
        <f t="shared" si="19"/>
        <v>9.6708749172219943E-2</v>
      </c>
      <c r="AY132" s="219">
        <f t="shared" si="21"/>
        <v>43625743</v>
      </c>
      <c r="AZ132" s="219">
        <v>-8616968</v>
      </c>
      <c r="BA132">
        <f t="shared" si="18"/>
        <v>0.12082961450817685</v>
      </c>
      <c r="BB132" s="221">
        <f t="shared" si="22"/>
        <v>-14857607</v>
      </c>
      <c r="BC132" s="221">
        <v>-15057409</v>
      </c>
      <c r="BF132" s="35">
        <v>15057409</v>
      </c>
      <c r="BG132" s="35">
        <v>-1508391</v>
      </c>
      <c r="BH132" s="35">
        <v>-6172905</v>
      </c>
      <c r="BI132" s="35">
        <v>4664514</v>
      </c>
      <c r="BJ132" s="35">
        <v>0</v>
      </c>
      <c r="BK132" s="35"/>
      <c r="BL132" s="35">
        <v>4664514</v>
      </c>
      <c r="BM132" s="35">
        <v>0</v>
      </c>
      <c r="BN132" s="35">
        <v>-68723</v>
      </c>
      <c r="BO132" s="35">
        <v>641</v>
      </c>
      <c r="BP132" s="35">
        <v>69364</v>
      </c>
      <c r="BQ132" s="35">
        <v>0</v>
      </c>
      <c r="BR132" s="35">
        <v>0</v>
      </c>
      <c r="BS132" s="35">
        <v>16497077</v>
      </c>
    </row>
    <row r="133" spans="2:71">
      <c r="B133" s="206" t="s">
        <v>2320</v>
      </c>
      <c r="C133" s="410">
        <f t="shared" si="10"/>
        <v>42000585</v>
      </c>
      <c r="D133" s="410">
        <f t="shared" si="11"/>
        <v>36060795</v>
      </c>
      <c r="E133" s="414">
        <v>9523572</v>
      </c>
      <c r="F133" s="414">
        <v>26537223</v>
      </c>
      <c r="G133" s="410">
        <v>5939790</v>
      </c>
      <c r="H133" s="412"/>
      <c r="I133" s="413">
        <f t="shared" si="20"/>
        <v>41232490</v>
      </c>
      <c r="J133" s="413">
        <v>10588837</v>
      </c>
      <c r="K133" s="413">
        <v>1704239</v>
      </c>
      <c r="L133" s="413">
        <v>3395994</v>
      </c>
      <c r="M133" s="413">
        <f t="shared" si="12"/>
        <v>2905574</v>
      </c>
      <c r="N133" s="215">
        <v>2111756</v>
      </c>
      <c r="O133" s="215">
        <v>703295</v>
      </c>
      <c r="P133" s="215">
        <v>90523</v>
      </c>
      <c r="Q133" s="213">
        <f t="shared" si="13"/>
        <v>17396074</v>
      </c>
      <c r="R133" s="217">
        <v>676854</v>
      </c>
      <c r="S133" s="217">
        <v>10466737</v>
      </c>
      <c r="T133" s="217">
        <v>129257</v>
      </c>
      <c r="U133" s="217">
        <v>339462</v>
      </c>
      <c r="V133" s="217">
        <v>670060</v>
      </c>
      <c r="W133" s="217">
        <v>490634</v>
      </c>
      <c r="X133" s="217">
        <v>518985</v>
      </c>
      <c r="Y133" s="217">
        <v>116366</v>
      </c>
      <c r="Z133" s="217">
        <v>3987719</v>
      </c>
      <c r="AA133" s="213">
        <v>2198908</v>
      </c>
      <c r="AB133" s="213">
        <v>2899762</v>
      </c>
      <c r="AC133" s="213">
        <v>143102</v>
      </c>
      <c r="AD133" s="35">
        <f t="shared" si="14"/>
        <v>515461465</v>
      </c>
      <c r="AE133" s="35">
        <f t="shared" si="15"/>
        <v>126499773</v>
      </c>
      <c r="AF133" s="35">
        <f t="shared" si="16"/>
        <v>50185059</v>
      </c>
      <c r="AG133" s="35">
        <f t="shared" si="17"/>
        <v>13995131</v>
      </c>
      <c r="AH133">
        <f t="shared" si="19"/>
        <v>9.7359477686658882E-2</v>
      </c>
      <c r="AY133" s="219">
        <f t="shared" si="21"/>
        <v>38326916</v>
      </c>
      <c r="AZ133" s="219">
        <v>3673669</v>
      </c>
      <c r="BA133">
        <f t="shared" si="18"/>
        <v>0.11063364516867552</v>
      </c>
      <c r="BB133" s="221">
        <f t="shared" si="22"/>
        <v>768095</v>
      </c>
      <c r="BC133" s="221">
        <v>-1299257</v>
      </c>
      <c r="BF133" s="35">
        <v>1299257</v>
      </c>
      <c r="BG133" s="35">
        <v>6038019</v>
      </c>
      <c r="BH133" s="35">
        <v>4107433</v>
      </c>
      <c r="BI133" s="35">
        <v>1930586</v>
      </c>
      <c r="BJ133" s="35">
        <v>0</v>
      </c>
      <c r="BK133" s="35"/>
      <c r="BL133" s="35">
        <v>1930586</v>
      </c>
      <c r="BM133" s="35">
        <v>0</v>
      </c>
      <c r="BN133" s="35">
        <v>-152409</v>
      </c>
      <c r="BO133" s="35">
        <v>0</v>
      </c>
      <c r="BP133" s="35">
        <v>152409</v>
      </c>
      <c r="BQ133" s="35">
        <v>0</v>
      </c>
      <c r="BR133" s="35">
        <v>0</v>
      </c>
      <c r="BS133" s="35">
        <v>-4891172</v>
      </c>
    </row>
    <row r="134" spans="2:71">
      <c r="B134" s="206" t="s">
        <v>2321</v>
      </c>
      <c r="C134" s="410">
        <f t="shared" si="10"/>
        <v>59073423</v>
      </c>
      <c r="D134" s="410">
        <f t="shared" si="11"/>
        <v>54060129</v>
      </c>
      <c r="E134" s="414">
        <v>21179341</v>
      </c>
      <c r="F134" s="414">
        <v>32880788</v>
      </c>
      <c r="G134" s="410">
        <v>5013294</v>
      </c>
      <c r="H134" s="412"/>
      <c r="I134" s="413">
        <f t="shared" si="20"/>
        <v>52367849</v>
      </c>
      <c r="J134" s="413">
        <v>10916843</v>
      </c>
      <c r="K134" s="413">
        <v>1741943</v>
      </c>
      <c r="L134" s="413">
        <v>4482059</v>
      </c>
      <c r="M134" s="413">
        <f t="shared" si="12"/>
        <v>3830607</v>
      </c>
      <c r="N134" s="215">
        <v>2808719</v>
      </c>
      <c r="O134" s="215">
        <v>737228</v>
      </c>
      <c r="P134" s="215">
        <v>284660</v>
      </c>
      <c r="Q134" s="213">
        <f t="shared" si="13"/>
        <v>21758980</v>
      </c>
      <c r="R134" s="217">
        <v>365116</v>
      </c>
      <c r="S134" s="217">
        <v>14288480</v>
      </c>
      <c r="T134" s="217">
        <v>107656</v>
      </c>
      <c r="U134" s="217">
        <v>140578</v>
      </c>
      <c r="V134" s="217">
        <v>697444</v>
      </c>
      <c r="W134" s="217">
        <v>762086</v>
      </c>
      <c r="X134" s="217">
        <v>517778</v>
      </c>
      <c r="Y134" s="217">
        <v>118481</v>
      </c>
      <c r="Z134" s="217">
        <v>4761361</v>
      </c>
      <c r="AA134" s="213">
        <v>2808349</v>
      </c>
      <c r="AB134" s="213">
        <v>6030273</v>
      </c>
      <c r="AC134" s="213">
        <v>798795</v>
      </c>
      <c r="AD134" s="35">
        <f t="shared" si="14"/>
        <v>532036249</v>
      </c>
      <c r="AE134" s="35">
        <f t="shared" si="15"/>
        <v>136082783</v>
      </c>
      <c r="AF134" s="35">
        <f t="shared" si="16"/>
        <v>50146664</v>
      </c>
      <c r="AG134" s="35">
        <f t="shared" si="17"/>
        <v>12976820</v>
      </c>
      <c r="AH134">
        <f t="shared" si="19"/>
        <v>9.4254224395902017E-2</v>
      </c>
      <c r="AY134" s="219">
        <f t="shared" si="21"/>
        <v>48537242</v>
      </c>
      <c r="AZ134" s="219">
        <v>10536181</v>
      </c>
      <c r="BA134">
        <f t="shared" si="18"/>
        <v>9.5359748778800324E-2</v>
      </c>
      <c r="BB134" s="221">
        <f t="shared" si="22"/>
        <v>6705574</v>
      </c>
      <c r="BC134" s="221">
        <v>10718145</v>
      </c>
      <c r="BF134" s="35">
        <v>-10718145</v>
      </c>
      <c r="BG134" s="35">
        <v>3414560</v>
      </c>
      <c r="BH134" s="35">
        <v>222602</v>
      </c>
      <c r="BI134" s="35">
        <v>3191958</v>
      </c>
      <c r="BJ134" s="35">
        <v>0</v>
      </c>
      <c r="BK134" s="35"/>
      <c r="BL134" s="35">
        <v>3191958</v>
      </c>
      <c r="BM134" s="35">
        <v>0</v>
      </c>
      <c r="BN134" s="35">
        <v>-102627</v>
      </c>
      <c r="BO134" s="35">
        <v>0</v>
      </c>
      <c r="BP134" s="35">
        <v>102627</v>
      </c>
      <c r="BQ134" s="35">
        <v>0</v>
      </c>
      <c r="BR134" s="35">
        <v>0</v>
      </c>
      <c r="BS134" s="35">
        <v>-14235332</v>
      </c>
    </row>
    <row r="135" spans="2:71">
      <c r="B135" s="206" t="s">
        <v>2322</v>
      </c>
      <c r="C135" s="410">
        <f t="shared" si="10"/>
        <v>43104327</v>
      </c>
      <c r="D135" s="410">
        <f t="shared" si="11"/>
        <v>39906810</v>
      </c>
      <c r="E135" s="414">
        <v>9891913</v>
      </c>
      <c r="F135" s="414">
        <v>30014897</v>
      </c>
      <c r="G135" s="410">
        <v>3197517</v>
      </c>
      <c r="H135" s="412"/>
      <c r="I135" s="413">
        <f t="shared" si="20"/>
        <v>74162176</v>
      </c>
      <c r="J135" s="413">
        <v>8741746</v>
      </c>
      <c r="K135" s="413">
        <v>1913053</v>
      </c>
      <c r="L135" s="413">
        <v>8550127</v>
      </c>
      <c r="M135" s="413">
        <f t="shared" si="12"/>
        <v>1832556</v>
      </c>
      <c r="N135" s="215">
        <v>1449318</v>
      </c>
      <c r="O135" s="215">
        <v>208477</v>
      </c>
      <c r="P135" s="215">
        <v>174761</v>
      </c>
      <c r="Q135" s="213">
        <f t="shared" si="13"/>
        <v>28571015</v>
      </c>
      <c r="R135" s="217">
        <v>491517</v>
      </c>
      <c r="S135" s="217">
        <v>14499020</v>
      </c>
      <c r="T135" s="217">
        <v>676934</v>
      </c>
      <c r="U135" s="217">
        <v>603554</v>
      </c>
      <c r="V135" s="217">
        <v>799750</v>
      </c>
      <c r="W135" s="217">
        <v>1767082</v>
      </c>
      <c r="X135" s="217">
        <v>1729458</v>
      </c>
      <c r="Y135" s="217">
        <v>182359</v>
      </c>
      <c r="Z135" s="217">
        <v>7821341</v>
      </c>
      <c r="AA135" s="213">
        <v>7238111</v>
      </c>
      <c r="AB135" s="213">
        <v>15607717</v>
      </c>
      <c r="AC135" s="213">
        <v>1707851</v>
      </c>
      <c r="AD135" s="35">
        <f t="shared" si="14"/>
        <v>536262725</v>
      </c>
      <c r="AE135" s="35">
        <f t="shared" si="15"/>
        <v>144178335</v>
      </c>
      <c r="AF135" s="35">
        <f t="shared" si="16"/>
        <v>50246537</v>
      </c>
      <c r="AG135" s="35">
        <f t="shared" si="17"/>
        <v>8568737</v>
      </c>
      <c r="AH135">
        <f t="shared" si="19"/>
        <v>9.3697612490221099E-2</v>
      </c>
      <c r="AY135" s="219">
        <f t="shared" si="21"/>
        <v>72329620</v>
      </c>
      <c r="AZ135" s="219">
        <v>-29225293</v>
      </c>
      <c r="BA135">
        <f t="shared" si="18"/>
        <v>5.9431515837660355E-2</v>
      </c>
      <c r="BB135" s="221">
        <f t="shared" si="22"/>
        <v>-31057849</v>
      </c>
      <c r="BC135" s="221">
        <v>-44249545</v>
      </c>
      <c r="BF135" s="35">
        <v>44249545</v>
      </c>
      <c r="BG135" s="35">
        <v>598879</v>
      </c>
      <c r="BH135" s="35">
        <v>156038</v>
      </c>
      <c r="BI135" s="35">
        <v>442841</v>
      </c>
      <c r="BJ135" s="35">
        <v>-2614541</v>
      </c>
      <c r="BK135" s="35"/>
      <c r="BL135" s="35">
        <v>3057382</v>
      </c>
      <c r="BM135" s="35">
        <v>0</v>
      </c>
      <c r="BN135" s="35">
        <v>-187123</v>
      </c>
      <c r="BO135" s="35">
        <v>9072</v>
      </c>
      <c r="BP135" s="35">
        <v>196195</v>
      </c>
      <c r="BQ135" s="35">
        <v>0</v>
      </c>
      <c r="BR135" s="35">
        <v>0</v>
      </c>
      <c r="BS135" s="35">
        <v>43463543</v>
      </c>
    </row>
    <row r="136" spans="2:71">
      <c r="B136" s="206" t="s">
        <v>2323</v>
      </c>
      <c r="C136" s="410">
        <f t="shared" si="10"/>
        <v>57090667</v>
      </c>
      <c r="D136" s="410">
        <f t="shared" si="11"/>
        <v>48420673</v>
      </c>
      <c r="E136" s="414">
        <v>14461607</v>
      </c>
      <c r="F136" s="414">
        <v>33959066</v>
      </c>
      <c r="G136" s="410">
        <v>8669994</v>
      </c>
      <c r="H136" s="412"/>
      <c r="I136" s="413">
        <f t="shared" ref="I136:I167" si="23">J136+K136+L136+M136+Q136+AA136+AB136+AC136</f>
        <v>44066892</v>
      </c>
      <c r="J136" s="413">
        <v>14274132</v>
      </c>
      <c r="K136" s="413">
        <v>2469505</v>
      </c>
      <c r="L136" s="413">
        <v>1605415</v>
      </c>
      <c r="M136" s="413">
        <f t="shared" si="12"/>
        <v>6587570</v>
      </c>
      <c r="N136" s="215">
        <v>4786707</v>
      </c>
      <c r="O136" s="215">
        <v>1577849</v>
      </c>
      <c r="P136" s="215">
        <v>223014</v>
      </c>
      <c r="Q136" s="213">
        <f t="shared" si="13"/>
        <v>18586948</v>
      </c>
      <c r="R136" s="217">
        <v>334862</v>
      </c>
      <c r="S136" s="217">
        <v>11588237</v>
      </c>
      <c r="T136" s="217">
        <v>342256</v>
      </c>
      <c r="U136" s="217">
        <v>58449</v>
      </c>
      <c r="V136" s="217">
        <v>0</v>
      </c>
      <c r="W136" s="217">
        <v>410032</v>
      </c>
      <c r="X136" s="217">
        <v>527031</v>
      </c>
      <c r="Y136" s="217">
        <v>115684</v>
      </c>
      <c r="Z136" s="217">
        <v>5210397</v>
      </c>
      <c r="AA136" s="213">
        <v>11849</v>
      </c>
      <c r="AB136" s="213">
        <v>0</v>
      </c>
      <c r="AC136" s="213">
        <v>531473</v>
      </c>
      <c r="AD136" s="35">
        <f t="shared" si="14"/>
        <v>547803585</v>
      </c>
      <c r="AE136" s="35">
        <f t="shared" si="15"/>
        <v>159268417</v>
      </c>
      <c r="AF136" s="35">
        <f t="shared" si="16"/>
        <v>51221627</v>
      </c>
      <c r="AG136" s="35">
        <f t="shared" si="17"/>
        <v>12250733</v>
      </c>
      <c r="AH136">
        <f t="shared" si="19"/>
        <v>9.3503635979308164E-2</v>
      </c>
      <c r="AY136" s="219">
        <f t="shared" ref="AY136:AY167" si="24">I136-M136</f>
        <v>37479322</v>
      </c>
      <c r="AZ136" s="219">
        <v>19611345</v>
      </c>
      <c r="BA136">
        <f t="shared" si="18"/>
        <v>7.6918784218216976E-2</v>
      </c>
      <c r="BB136" s="221">
        <f t="shared" ref="BB136:BB167" si="25">C136-I136</f>
        <v>13023775</v>
      </c>
      <c r="BC136" s="221">
        <v>23944449</v>
      </c>
      <c r="BF136" s="35">
        <v>-23944449</v>
      </c>
      <c r="BG136" s="35">
        <v>12842336</v>
      </c>
      <c r="BH136" s="35">
        <v>8011383</v>
      </c>
      <c r="BI136" s="35">
        <v>4830953</v>
      </c>
      <c r="BJ136" s="35">
        <v>844942</v>
      </c>
      <c r="BK136" s="35"/>
      <c r="BL136" s="35">
        <v>3986011</v>
      </c>
      <c r="BM136" s="35">
        <v>0</v>
      </c>
      <c r="BN136" s="35">
        <v>0</v>
      </c>
      <c r="BO136" s="35">
        <v>0</v>
      </c>
      <c r="BP136" s="35">
        <v>0</v>
      </c>
      <c r="BQ136" s="35">
        <v>0</v>
      </c>
      <c r="BR136" s="35">
        <v>0</v>
      </c>
      <c r="BS136" s="35">
        <v>-36786785</v>
      </c>
    </row>
    <row r="137" spans="2:71">
      <c r="B137" s="206" t="s">
        <v>2324</v>
      </c>
      <c r="C137" s="410">
        <f t="shared" ref="C137:C200" si="26">D137+G137</f>
        <v>44539197</v>
      </c>
      <c r="D137" s="410">
        <f t="shared" ref="D137:D200" si="27">F137+E137</f>
        <v>39994384</v>
      </c>
      <c r="E137" s="414">
        <v>17853305</v>
      </c>
      <c r="F137" s="414">
        <v>22141079</v>
      </c>
      <c r="G137" s="410">
        <v>4544813</v>
      </c>
      <c r="H137" s="412"/>
      <c r="I137" s="413">
        <f t="shared" si="23"/>
        <v>59097020</v>
      </c>
      <c r="J137" s="413">
        <v>11060449</v>
      </c>
      <c r="K137" s="413">
        <v>1818750</v>
      </c>
      <c r="L137" s="413">
        <v>3604857</v>
      </c>
      <c r="M137" s="413">
        <f t="shared" ref="M137:M200" si="28">N137+O137+P137</f>
        <v>5086839</v>
      </c>
      <c r="N137" s="215">
        <v>3585618</v>
      </c>
      <c r="O137" s="215">
        <v>1163393</v>
      </c>
      <c r="P137" s="215">
        <v>337828</v>
      </c>
      <c r="Q137" s="213">
        <f t="shared" ref="Q137:Q200" si="29">R137+S137+T137+U137+V137+W137+X137+Y137+Z137</f>
        <v>30640384</v>
      </c>
      <c r="R137" s="217">
        <v>92648</v>
      </c>
      <c r="S137" s="217">
        <v>20167231</v>
      </c>
      <c r="T137" s="217">
        <v>123737</v>
      </c>
      <c r="U137" s="217">
        <v>259140</v>
      </c>
      <c r="V137" s="217">
        <v>2390378</v>
      </c>
      <c r="W137" s="217">
        <v>373890</v>
      </c>
      <c r="X137" s="217">
        <v>541587</v>
      </c>
      <c r="Y137" s="217">
        <v>188323</v>
      </c>
      <c r="Z137" s="217">
        <v>6503450</v>
      </c>
      <c r="AA137" s="213">
        <v>420391</v>
      </c>
      <c r="AB137" s="213">
        <v>5821321</v>
      </c>
      <c r="AC137" s="213">
        <v>644029</v>
      </c>
      <c r="AD137" s="35">
        <f t="shared" si="14"/>
        <v>549836913</v>
      </c>
      <c r="AE137" s="35">
        <f t="shared" si="15"/>
        <v>144734191</v>
      </c>
      <c r="AF137" s="35">
        <f t="shared" si="16"/>
        <v>52183791</v>
      </c>
      <c r="AG137" s="35">
        <f t="shared" si="17"/>
        <v>13506965</v>
      </c>
      <c r="AH137">
        <f t="shared" si="19"/>
        <v>9.4907762222213699E-2</v>
      </c>
      <c r="AY137" s="219">
        <f t="shared" si="24"/>
        <v>54010181</v>
      </c>
      <c r="AZ137" s="219">
        <v>-9470984</v>
      </c>
      <c r="BA137">
        <f t="shared" si="18"/>
        <v>9.3322558454760701E-2</v>
      </c>
      <c r="BB137" s="221">
        <f t="shared" si="25"/>
        <v>-14557823</v>
      </c>
      <c r="BC137" s="221">
        <v>-13322423</v>
      </c>
      <c r="BF137" s="35">
        <v>13322423</v>
      </c>
      <c r="BG137" s="35">
        <v>4088695</v>
      </c>
      <c r="BH137" s="35">
        <v>-1064548</v>
      </c>
      <c r="BI137" s="35">
        <v>5153243</v>
      </c>
      <c r="BJ137" s="35">
        <v>0</v>
      </c>
      <c r="BK137" s="35"/>
      <c r="BL137" s="35">
        <v>5153243</v>
      </c>
      <c r="BM137" s="35">
        <v>0</v>
      </c>
      <c r="BN137" s="35">
        <v>-73800</v>
      </c>
      <c r="BO137" s="35">
        <v>0</v>
      </c>
      <c r="BP137" s="35">
        <v>73800</v>
      </c>
      <c r="BQ137" s="35">
        <v>0</v>
      </c>
      <c r="BR137" s="35">
        <v>0</v>
      </c>
      <c r="BS137" s="35">
        <v>9159928</v>
      </c>
    </row>
    <row r="138" spans="2:71">
      <c r="B138" s="206" t="s">
        <v>2325</v>
      </c>
      <c r="C138" s="410">
        <f t="shared" si="26"/>
        <v>37059161</v>
      </c>
      <c r="D138" s="410">
        <f t="shared" si="27"/>
        <v>33201256</v>
      </c>
      <c r="E138" s="414">
        <v>9776593</v>
      </c>
      <c r="F138" s="414">
        <v>23424663</v>
      </c>
      <c r="G138" s="410">
        <v>3857905</v>
      </c>
      <c r="H138" s="412"/>
      <c r="I138" s="413">
        <f t="shared" si="23"/>
        <v>53851706</v>
      </c>
      <c r="J138" s="413">
        <v>11143739</v>
      </c>
      <c r="K138" s="413">
        <v>1805464</v>
      </c>
      <c r="L138" s="413">
        <v>3678286</v>
      </c>
      <c r="M138" s="413">
        <f t="shared" si="28"/>
        <v>7150012</v>
      </c>
      <c r="N138" s="215">
        <v>4517475</v>
      </c>
      <c r="O138" s="215">
        <v>2356792</v>
      </c>
      <c r="P138" s="215">
        <v>275745</v>
      </c>
      <c r="Q138" s="213">
        <f t="shared" si="29"/>
        <v>27754725</v>
      </c>
      <c r="R138" s="217">
        <v>462965</v>
      </c>
      <c r="S138" s="217">
        <v>16097458</v>
      </c>
      <c r="T138" s="217">
        <v>113215</v>
      </c>
      <c r="U138" s="217">
        <v>126789</v>
      </c>
      <c r="V138" s="217">
        <v>2512251</v>
      </c>
      <c r="W138" s="217">
        <v>514326</v>
      </c>
      <c r="X138" s="217">
        <v>1830290</v>
      </c>
      <c r="Y138" s="217">
        <v>166193</v>
      </c>
      <c r="Z138" s="217">
        <v>5931238</v>
      </c>
      <c r="AA138" s="213">
        <v>1168714</v>
      </c>
      <c r="AB138" s="213">
        <v>650966</v>
      </c>
      <c r="AC138" s="213">
        <v>499800</v>
      </c>
      <c r="AD138" s="35">
        <f t="shared" si="14"/>
        <v>548144268</v>
      </c>
      <c r="AE138" s="35">
        <f t="shared" si="15"/>
        <v>138689025</v>
      </c>
      <c r="AF138" s="35">
        <f t="shared" si="16"/>
        <v>52604802</v>
      </c>
      <c r="AG138" s="35">
        <f t="shared" si="17"/>
        <v>18824421</v>
      </c>
      <c r="AH138">
        <f t="shared" si="19"/>
        <v>9.596889919498347E-2</v>
      </c>
      <c r="AY138" s="219">
        <f t="shared" si="24"/>
        <v>46701694</v>
      </c>
      <c r="AZ138" s="219">
        <v>-9642533</v>
      </c>
      <c r="BA138">
        <f t="shared" si="18"/>
        <v>0.13573115104097097</v>
      </c>
      <c r="BB138" s="221">
        <f t="shared" si="25"/>
        <v>-16792545</v>
      </c>
      <c r="BC138" s="221">
        <v>-18286065</v>
      </c>
      <c r="BF138" s="35">
        <v>18286065</v>
      </c>
      <c r="BG138" s="35">
        <v>4543968</v>
      </c>
      <c r="BH138" s="35">
        <v>-175318</v>
      </c>
      <c r="BI138" s="35">
        <v>4719286</v>
      </c>
      <c r="BJ138" s="35">
        <v>0</v>
      </c>
      <c r="BK138" s="35"/>
      <c r="BL138" s="35">
        <v>4719286</v>
      </c>
      <c r="BM138" s="35">
        <v>0</v>
      </c>
      <c r="BN138" s="35">
        <v>-8165</v>
      </c>
      <c r="BO138" s="35">
        <v>714</v>
      </c>
      <c r="BP138" s="35">
        <v>8879</v>
      </c>
      <c r="BQ138" s="35">
        <v>0</v>
      </c>
      <c r="BR138" s="35">
        <v>0</v>
      </c>
      <c r="BS138" s="35">
        <v>13733932</v>
      </c>
    </row>
    <row r="139" spans="2:71">
      <c r="B139" s="206" t="s">
        <v>2326</v>
      </c>
      <c r="C139" s="410">
        <f t="shared" si="26"/>
        <v>52228641</v>
      </c>
      <c r="D139" s="410">
        <f t="shared" si="27"/>
        <v>37082457</v>
      </c>
      <c r="E139" s="414">
        <v>9297875</v>
      </c>
      <c r="F139" s="414">
        <v>27784582</v>
      </c>
      <c r="G139" s="410">
        <v>15146184</v>
      </c>
      <c r="H139" s="412"/>
      <c r="I139" s="413">
        <f t="shared" si="23"/>
        <v>49920515</v>
      </c>
      <c r="J139" s="413">
        <v>11578569</v>
      </c>
      <c r="K139" s="413">
        <v>1815674</v>
      </c>
      <c r="L139" s="413">
        <v>4403204</v>
      </c>
      <c r="M139" s="413">
        <f t="shared" si="28"/>
        <v>3225475</v>
      </c>
      <c r="N139" s="215">
        <v>1991037</v>
      </c>
      <c r="O139" s="215">
        <v>1131070</v>
      </c>
      <c r="P139" s="215">
        <v>103368</v>
      </c>
      <c r="Q139" s="213">
        <f t="shared" si="29"/>
        <v>25810875</v>
      </c>
      <c r="R139" s="217">
        <v>400830</v>
      </c>
      <c r="S139" s="217">
        <v>15781113</v>
      </c>
      <c r="T139" s="217">
        <v>646886</v>
      </c>
      <c r="U139" s="217">
        <v>701733</v>
      </c>
      <c r="V139" s="217">
        <v>1995699</v>
      </c>
      <c r="W139" s="217">
        <v>839681</v>
      </c>
      <c r="X139" s="217">
        <v>559659</v>
      </c>
      <c r="Y139" s="217">
        <v>414482</v>
      </c>
      <c r="Z139" s="217">
        <v>4470792</v>
      </c>
      <c r="AA139" s="213">
        <v>1745075</v>
      </c>
      <c r="AB139" s="213">
        <v>572784</v>
      </c>
      <c r="AC139" s="213">
        <v>768859</v>
      </c>
      <c r="AD139" s="35">
        <f t="shared" si="14"/>
        <v>551650792</v>
      </c>
      <c r="AE139" s="35">
        <f t="shared" si="15"/>
        <v>133826999</v>
      </c>
      <c r="AF139" s="35">
        <f t="shared" si="16"/>
        <v>53147239</v>
      </c>
      <c r="AG139" s="35">
        <f t="shared" si="17"/>
        <v>15462326</v>
      </c>
      <c r="AH139">
        <f t="shared" si="19"/>
        <v>9.6342178368521228E-2</v>
      </c>
      <c r="AY139" s="219">
        <f t="shared" si="24"/>
        <v>46695040</v>
      </c>
      <c r="AZ139" s="219">
        <v>5533601</v>
      </c>
      <c r="BA139">
        <f t="shared" si="18"/>
        <v>0.11553966027438155</v>
      </c>
      <c r="BB139" s="221">
        <f t="shared" si="25"/>
        <v>2308126</v>
      </c>
      <c r="BC139" s="221">
        <v>-153890</v>
      </c>
      <c r="BF139" s="35">
        <v>153890</v>
      </c>
      <c r="BG139" s="35">
        <v>7319789</v>
      </c>
      <c r="BH139" s="35">
        <v>3750876</v>
      </c>
      <c r="BI139" s="35">
        <v>3568913</v>
      </c>
      <c r="BJ139" s="35">
        <v>0</v>
      </c>
      <c r="BK139" s="35"/>
      <c r="BL139" s="35">
        <v>3568913</v>
      </c>
      <c r="BM139" s="35">
        <v>0</v>
      </c>
      <c r="BN139" s="35">
        <v>-6084</v>
      </c>
      <c r="BO139" s="35">
        <v>7938</v>
      </c>
      <c r="BP139" s="35">
        <v>14022</v>
      </c>
      <c r="BQ139" s="35">
        <v>0</v>
      </c>
      <c r="BR139" s="35">
        <v>0</v>
      </c>
      <c r="BS139" s="35">
        <v>-7171983</v>
      </c>
    </row>
    <row r="140" spans="2:71">
      <c r="B140" s="206" t="s">
        <v>2327</v>
      </c>
      <c r="C140" s="410">
        <f t="shared" si="26"/>
        <v>55943866</v>
      </c>
      <c r="D140" s="410">
        <f t="shared" si="27"/>
        <v>50949456</v>
      </c>
      <c r="E140" s="414">
        <v>23269253</v>
      </c>
      <c r="F140" s="414">
        <v>27680203</v>
      </c>
      <c r="G140" s="410">
        <v>4994410</v>
      </c>
      <c r="H140" s="412"/>
      <c r="I140" s="413">
        <f t="shared" si="23"/>
        <v>47263770</v>
      </c>
      <c r="J140" s="413">
        <v>11511952</v>
      </c>
      <c r="K140" s="413">
        <v>1828710</v>
      </c>
      <c r="L140" s="413">
        <v>3669288</v>
      </c>
      <c r="M140" s="413">
        <f t="shared" si="28"/>
        <v>3660289</v>
      </c>
      <c r="N140" s="215">
        <v>2421854</v>
      </c>
      <c r="O140" s="215">
        <v>981335</v>
      </c>
      <c r="P140" s="215">
        <v>257100</v>
      </c>
      <c r="Q140" s="213">
        <f t="shared" si="29"/>
        <v>20540692</v>
      </c>
      <c r="R140" s="217">
        <v>405136</v>
      </c>
      <c r="S140" s="217">
        <v>12822631</v>
      </c>
      <c r="T140" s="217">
        <v>217325</v>
      </c>
      <c r="U140" s="217">
        <v>40466</v>
      </c>
      <c r="V140" s="217">
        <v>968674</v>
      </c>
      <c r="W140" s="217">
        <v>530973</v>
      </c>
      <c r="X140" s="217">
        <v>554060</v>
      </c>
      <c r="Y140" s="217">
        <v>95545</v>
      </c>
      <c r="Z140" s="217">
        <v>4905882</v>
      </c>
      <c r="AA140" s="213">
        <v>1599096</v>
      </c>
      <c r="AB140" s="213">
        <v>3978019</v>
      </c>
      <c r="AC140" s="213">
        <v>475724</v>
      </c>
      <c r="AD140" s="35">
        <f t="shared" ref="AD140:AD203" si="30">SUM(C129:C140)</f>
        <v>559861159</v>
      </c>
      <c r="AE140" s="35">
        <f t="shared" ref="AE140:AE203" si="31">SUM(C138:C140)</f>
        <v>145231668</v>
      </c>
      <c r="AF140" s="35">
        <f t="shared" ref="AF140:AF203" si="32">SUM(M129:M140)</f>
        <v>51770742</v>
      </c>
      <c r="AG140" s="35">
        <f t="shared" ref="AG140:AG203" si="33">SUM(M138:M140)</f>
        <v>14035776</v>
      </c>
      <c r="AH140">
        <f t="shared" si="19"/>
        <v>9.2470679860111538E-2</v>
      </c>
      <c r="AY140" s="219">
        <f t="shared" si="24"/>
        <v>43603481</v>
      </c>
      <c r="AZ140" s="219">
        <v>12340385</v>
      </c>
      <c r="BA140">
        <f t="shared" si="18"/>
        <v>9.6644045980384938E-2</v>
      </c>
      <c r="BB140" s="221">
        <f t="shared" si="25"/>
        <v>8680096</v>
      </c>
      <c r="BC140" s="221">
        <v>10603183</v>
      </c>
      <c r="BF140" s="35">
        <v>-10603183</v>
      </c>
      <c r="BG140" s="35">
        <v>9159457</v>
      </c>
      <c r="BH140" s="35">
        <v>5888529</v>
      </c>
      <c r="BI140" s="35">
        <v>3270928</v>
      </c>
      <c r="BJ140" s="35">
        <v>-361778</v>
      </c>
      <c r="BK140" s="35"/>
      <c r="BL140" s="35">
        <v>3632706</v>
      </c>
      <c r="BM140" s="35">
        <v>0</v>
      </c>
      <c r="BN140" s="35">
        <v>-64777</v>
      </c>
      <c r="BO140" s="35">
        <v>0</v>
      </c>
      <c r="BP140" s="35">
        <v>64777</v>
      </c>
      <c r="BQ140" s="35">
        <v>0</v>
      </c>
      <c r="BR140" s="35">
        <v>0</v>
      </c>
      <c r="BS140" s="35">
        <v>-19827417</v>
      </c>
    </row>
    <row r="141" spans="2:71">
      <c r="B141" s="206" t="s">
        <v>2328</v>
      </c>
      <c r="C141" s="410">
        <f t="shared" si="26"/>
        <v>42347286</v>
      </c>
      <c r="D141" s="410">
        <f t="shared" si="27"/>
        <v>36422643</v>
      </c>
      <c r="E141" s="414">
        <v>8485990</v>
      </c>
      <c r="F141" s="414">
        <v>27936653</v>
      </c>
      <c r="G141" s="410">
        <v>5924643</v>
      </c>
      <c r="H141" s="412"/>
      <c r="I141" s="413">
        <f t="shared" si="23"/>
        <v>55015729</v>
      </c>
      <c r="J141" s="413">
        <v>11394822</v>
      </c>
      <c r="K141" s="413">
        <v>1879489</v>
      </c>
      <c r="L141" s="413">
        <v>4138468</v>
      </c>
      <c r="M141" s="413">
        <f t="shared" si="28"/>
        <v>1280139</v>
      </c>
      <c r="N141" s="215">
        <v>1025663</v>
      </c>
      <c r="O141" s="215">
        <v>143944</v>
      </c>
      <c r="P141" s="215">
        <v>110532</v>
      </c>
      <c r="Q141" s="213">
        <f t="shared" si="29"/>
        <v>29658007</v>
      </c>
      <c r="R141" s="217">
        <v>439548</v>
      </c>
      <c r="S141" s="217">
        <v>18369766</v>
      </c>
      <c r="T141" s="217">
        <v>183758</v>
      </c>
      <c r="U141" s="217">
        <v>58204</v>
      </c>
      <c r="V141" s="217">
        <v>359587</v>
      </c>
      <c r="W141" s="217">
        <v>739259</v>
      </c>
      <c r="X141" s="217">
        <v>1838560</v>
      </c>
      <c r="Y141" s="217">
        <v>193705</v>
      </c>
      <c r="Z141" s="217">
        <v>7475620</v>
      </c>
      <c r="AA141" s="213">
        <v>1715773</v>
      </c>
      <c r="AB141" s="213">
        <v>4641650</v>
      </c>
      <c r="AC141" s="213">
        <v>307381</v>
      </c>
      <c r="AD141" s="35">
        <f t="shared" si="30"/>
        <v>559912327</v>
      </c>
      <c r="AE141" s="35">
        <f t="shared" si="31"/>
        <v>150519793</v>
      </c>
      <c r="AF141" s="35">
        <f t="shared" si="32"/>
        <v>50847049</v>
      </c>
      <c r="AG141" s="35">
        <f t="shared" si="33"/>
        <v>8165903</v>
      </c>
      <c r="AH141">
        <f t="shared" si="19"/>
        <v>9.0812519296436203E-2</v>
      </c>
      <c r="AY141" s="219">
        <f t="shared" si="24"/>
        <v>53735590</v>
      </c>
      <c r="AZ141" s="219">
        <v>-11388304</v>
      </c>
      <c r="BA141">
        <f t="shared" ref="BA141:BA204" si="34">AG141/AE141</f>
        <v>5.4251356829862235E-2</v>
      </c>
      <c r="BB141" s="221">
        <f t="shared" si="25"/>
        <v>-12668443</v>
      </c>
      <c r="BC141" s="221">
        <v>-12074054</v>
      </c>
      <c r="BF141" s="35">
        <v>12074054</v>
      </c>
      <c r="BG141" s="35">
        <v>8518155</v>
      </c>
      <c r="BH141" s="35">
        <v>3377811</v>
      </c>
      <c r="BI141" s="35">
        <v>5140344</v>
      </c>
      <c r="BJ141" s="35">
        <v>0</v>
      </c>
      <c r="BK141" s="35"/>
      <c r="BL141" s="35">
        <v>5140344</v>
      </c>
      <c r="BM141" s="35">
        <v>0</v>
      </c>
      <c r="BN141" s="35">
        <v>-89102</v>
      </c>
      <c r="BO141" s="35">
        <v>19464</v>
      </c>
      <c r="BP141" s="35">
        <v>108566</v>
      </c>
      <c r="BQ141" s="35">
        <v>0</v>
      </c>
      <c r="BR141" s="35">
        <v>0</v>
      </c>
      <c r="BS141" s="35">
        <v>3466798</v>
      </c>
    </row>
    <row r="142" spans="2:71">
      <c r="B142" s="206" t="s">
        <v>2329</v>
      </c>
      <c r="C142" s="410">
        <f t="shared" si="26"/>
        <v>51624631</v>
      </c>
      <c r="D142" s="410">
        <f t="shared" si="27"/>
        <v>46062984</v>
      </c>
      <c r="E142" s="414">
        <v>15526019</v>
      </c>
      <c r="F142" s="414">
        <v>30536965</v>
      </c>
      <c r="G142" s="410">
        <v>5561647</v>
      </c>
      <c r="H142" s="412"/>
      <c r="I142" s="413">
        <f t="shared" si="23"/>
        <v>51466860</v>
      </c>
      <c r="J142" s="413">
        <v>12012213</v>
      </c>
      <c r="K142" s="413">
        <v>1971314</v>
      </c>
      <c r="L142" s="413">
        <v>3605928</v>
      </c>
      <c r="M142" s="413">
        <f t="shared" si="28"/>
        <v>5761796</v>
      </c>
      <c r="N142" s="215">
        <v>4198273</v>
      </c>
      <c r="O142" s="215">
        <v>1456226</v>
      </c>
      <c r="P142" s="215">
        <v>107297</v>
      </c>
      <c r="Q142" s="213">
        <f t="shared" si="29"/>
        <v>20535431</v>
      </c>
      <c r="R142" s="217">
        <v>340362</v>
      </c>
      <c r="S142" s="217">
        <v>13172914</v>
      </c>
      <c r="T142" s="217">
        <v>86196</v>
      </c>
      <c r="U142" s="217">
        <v>446702</v>
      </c>
      <c r="V142" s="217">
        <v>421188</v>
      </c>
      <c r="W142" s="217">
        <v>709517</v>
      </c>
      <c r="X142" s="217">
        <v>562028</v>
      </c>
      <c r="Y142" s="217">
        <v>47692</v>
      </c>
      <c r="Z142" s="217">
        <v>4748832</v>
      </c>
      <c r="AA142" s="213">
        <v>1886013</v>
      </c>
      <c r="AB142" s="213">
        <v>4888277</v>
      </c>
      <c r="AC142" s="213">
        <v>805888</v>
      </c>
      <c r="AD142" s="35">
        <f t="shared" si="30"/>
        <v>569510972</v>
      </c>
      <c r="AE142" s="35">
        <f t="shared" si="31"/>
        <v>149915783</v>
      </c>
      <c r="AF142" s="35">
        <f t="shared" si="32"/>
        <v>52410414</v>
      </c>
      <c r="AG142" s="35">
        <f t="shared" si="33"/>
        <v>10702224</v>
      </c>
      <c r="AH142">
        <f t="shared" si="19"/>
        <v>9.2027048778263051E-2</v>
      </c>
      <c r="AY142" s="219">
        <f t="shared" si="24"/>
        <v>45705064</v>
      </c>
      <c r="AZ142" s="219">
        <v>5919567</v>
      </c>
      <c r="BA142">
        <f t="shared" si="34"/>
        <v>7.1388240689774465E-2</v>
      </c>
      <c r="BB142" s="221">
        <f t="shared" si="25"/>
        <v>157771</v>
      </c>
      <c r="BC142" s="221">
        <v>-1703590</v>
      </c>
      <c r="BF142" s="35">
        <v>1703590</v>
      </c>
      <c r="BG142" s="35">
        <v>1202234</v>
      </c>
      <c r="BH142" s="35">
        <v>-8106019</v>
      </c>
      <c r="BI142" s="35">
        <v>9308253</v>
      </c>
      <c r="BJ142" s="35">
        <v>0</v>
      </c>
      <c r="BK142" s="35"/>
      <c r="BL142" s="35">
        <v>9308253</v>
      </c>
      <c r="BM142" s="35">
        <v>0</v>
      </c>
      <c r="BN142" s="35">
        <v>25776</v>
      </c>
      <c r="BO142" s="35">
        <v>267232</v>
      </c>
      <c r="BP142" s="35">
        <v>241456</v>
      </c>
      <c r="BQ142" s="35">
        <v>0</v>
      </c>
      <c r="BR142" s="35">
        <v>0</v>
      </c>
      <c r="BS142" s="35">
        <v>527132</v>
      </c>
    </row>
    <row r="143" spans="2:71">
      <c r="B143" s="206" t="s">
        <v>2330</v>
      </c>
      <c r="C143" s="410">
        <f t="shared" si="26"/>
        <v>55666009</v>
      </c>
      <c r="D143" s="410">
        <f t="shared" si="27"/>
        <v>51377479</v>
      </c>
      <c r="E143" s="414">
        <v>21103587</v>
      </c>
      <c r="F143" s="414">
        <v>30273892</v>
      </c>
      <c r="G143" s="410">
        <v>4288530</v>
      </c>
      <c r="H143" s="412"/>
      <c r="I143" s="413">
        <f t="shared" si="23"/>
        <v>56000295</v>
      </c>
      <c r="J143" s="413">
        <v>11231962</v>
      </c>
      <c r="K143" s="413">
        <v>1969056</v>
      </c>
      <c r="L143" s="413">
        <v>4125322</v>
      </c>
      <c r="M143" s="413">
        <f t="shared" si="28"/>
        <v>5426392</v>
      </c>
      <c r="N143" s="215">
        <v>4123130</v>
      </c>
      <c r="O143" s="215">
        <v>1011347</v>
      </c>
      <c r="P143" s="215">
        <v>291915</v>
      </c>
      <c r="Q143" s="213">
        <f t="shared" si="29"/>
        <v>26107127</v>
      </c>
      <c r="R143" s="217">
        <v>884322</v>
      </c>
      <c r="S143" s="217">
        <v>15553328</v>
      </c>
      <c r="T143" s="217">
        <v>109188</v>
      </c>
      <c r="U143" s="217">
        <v>47241</v>
      </c>
      <c r="V143" s="217">
        <v>54450</v>
      </c>
      <c r="W143" s="217">
        <v>716642</v>
      </c>
      <c r="X143" s="217">
        <v>2488892</v>
      </c>
      <c r="Y143" s="217">
        <v>115684</v>
      </c>
      <c r="Z143" s="217">
        <v>6137380</v>
      </c>
      <c r="AA143" s="213">
        <v>2251225</v>
      </c>
      <c r="AB143" s="213">
        <v>4524361</v>
      </c>
      <c r="AC143" s="213">
        <v>364850</v>
      </c>
      <c r="AD143" s="35">
        <f t="shared" si="30"/>
        <v>575686568</v>
      </c>
      <c r="AE143" s="35">
        <f t="shared" si="31"/>
        <v>149637926</v>
      </c>
      <c r="AF143" s="35">
        <f t="shared" si="32"/>
        <v>52987888</v>
      </c>
      <c r="AG143" s="35">
        <f t="shared" si="33"/>
        <v>12468327</v>
      </c>
      <c r="AH143">
        <f t="shared" si="19"/>
        <v>9.2042946536143602E-2</v>
      </c>
      <c r="AY143" s="219">
        <f t="shared" si="24"/>
        <v>50573903</v>
      </c>
      <c r="AZ143" s="219">
        <v>5092106</v>
      </c>
      <c r="BA143">
        <f t="shared" si="34"/>
        <v>8.3323308022860462E-2</v>
      </c>
      <c r="BB143" s="221">
        <f t="shared" si="25"/>
        <v>-334286</v>
      </c>
      <c r="BC143" s="221">
        <v>-4168882</v>
      </c>
      <c r="BF143" s="35">
        <v>4168882</v>
      </c>
      <c r="BG143" s="35">
        <v>7967099</v>
      </c>
      <c r="BH143" s="35">
        <v>-656825</v>
      </c>
      <c r="BI143" s="35">
        <v>8623924</v>
      </c>
      <c r="BJ143" s="35">
        <v>0</v>
      </c>
      <c r="BK143" s="35"/>
      <c r="BL143" s="35">
        <v>8623924</v>
      </c>
      <c r="BM143" s="35">
        <v>0</v>
      </c>
      <c r="BN143" s="35">
        <v>-21354</v>
      </c>
      <c r="BO143" s="35">
        <v>0</v>
      </c>
      <c r="BP143" s="35">
        <v>21354</v>
      </c>
      <c r="BQ143" s="35">
        <v>0</v>
      </c>
      <c r="BR143" s="35">
        <v>0</v>
      </c>
      <c r="BS143" s="35">
        <v>-3819570</v>
      </c>
    </row>
    <row r="144" spans="2:71">
      <c r="B144" s="206" t="s">
        <v>2331</v>
      </c>
      <c r="C144" s="410">
        <f t="shared" si="26"/>
        <v>46172256</v>
      </c>
      <c r="D144" s="410">
        <f t="shared" si="27"/>
        <v>41837993</v>
      </c>
      <c r="E144" s="414">
        <v>9868483</v>
      </c>
      <c r="F144" s="414">
        <v>31969510</v>
      </c>
      <c r="G144" s="410">
        <v>4334263</v>
      </c>
      <c r="H144" s="412"/>
      <c r="I144" s="413">
        <f t="shared" si="23"/>
        <v>53318703</v>
      </c>
      <c r="J144" s="413">
        <v>12128534</v>
      </c>
      <c r="K144" s="413">
        <v>1983289</v>
      </c>
      <c r="L144" s="413">
        <v>3087841</v>
      </c>
      <c r="M144" s="413">
        <f t="shared" si="28"/>
        <v>8398780</v>
      </c>
      <c r="N144" s="215">
        <v>5982333</v>
      </c>
      <c r="O144" s="215">
        <v>2263578</v>
      </c>
      <c r="P144" s="215">
        <v>152869</v>
      </c>
      <c r="Q144" s="213">
        <f t="shared" si="29"/>
        <v>22170088</v>
      </c>
      <c r="R144" s="217">
        <v>816013</v>
      </c>
      <c r="S144" s="217">
        <v>11724143</v>
      </c>
      <c r="T144" s="217">
        <v>127108</v>
      </c>
      <c r="U144" s="217">
        <v>82147</v>
      </c>
      <c r="V144" s="217">
        <v>1297229</v>
      </c>
      <c r="W144" s="217">
        <v>550311</v>
      </c>
      <c r="X144" s="217">
        <v>123636</v>
      </c>
      <c r="Y144" s="217">
        <v>96579</v>
      </c>
      <c r="Z144" s="217">
        <v>7352922</v>
      </c>
      <c r="AA144" s="213">
        <v>1494126</v>
      </c>
      <c r="AB144" s="213">
        <v>3675640</v>
      </c>
      <c r="AC144" s="213">
        <v>380405</v>
      </c>
      <c r="AD144" s="35">
        <f t="shared" si="30"/>
        <v>586850049</v>
      </c>
      <c r="AE144" s="35">
        <f t="shared" si="31"/>
        <v>153462896</v>
      </c>
      <c r="AF144" s="35">
        <f t="shared" si="32"/>
        <v>55146029</v>
      </c>
      <c r="AG144" s="35">
        <f t="shared" si="33"/>
        <v>19586968</v>
      </c>
      <c r="AH144">
        <f t="shared" si="19"/>
        <v>9.3969539738421329E-2</v>
      </c>
      <c r="AY144" s="219">
        <f t="shared" si="24"/>
        <v>44919923</v>
      </c>
      <c r="AZ144" s="219">
        <v>1252333</v>
      </c>
      <c r="BA144">
        <f t="shared" si="34"/>
        <v>0.12763324888642791</v>
      </c>
      <c r="BB144" s="221">
        <f t="shared" si="25"/>
        <v>-7146447</v>
      </c>
      <c r="BC144" s="221">
        <v>1260532</v>
      </c>
      <c r="BF144" s="35">
        <v>-1260532</v>
      </c>
      <c r="BG144" s="35">
        <v>14882715</v>
      </c>
      <c r="BH144" s="35">
        <v>4633035</v>
      </c>
      <c r="BI144" s="35">
        <v>10249679</v>
      </c>
      <c r="BJ144" s="35">
        <v>974238</v>
      </c>
      <c r="BK144" s="35"/>
      <c r="BL144" s="35">
        <v>9275441</v>
      </c>
      <c r="BM144" s="35">
        <v>0</v>
      </c>
      <c r="BN144" s="35">
        <v>216065</v>
      </c>
      <c r="BO144" s="35">
        <v>233974</v>
      </c>
      <c r="BP144" s="35">
        <v>17909</v>
      </c>
      <c r="BQ144" s="35">
        <v>0</v>
      </c>
      <c r="BR144" s="35">
        <v>0</v>
      </c>
      <c r="BS144" s="35">
        <v>-15927182</v>
      </c>
    </row>
    <row r="145" spans="2:71">
      <c r="B145" s="206" t="s">
        <v>320</v>
      </c>
      <c r="C145" s="410">
        <f t="shared" si="26"/>
        <v>51228395</v>
      </c>
      <c r="D145" s="410">
        <f t="shared" si="27"/>
        <v>45559415</v>
      </c>
      <c r="E145" s="414">
        <v>12238588</v>
      </c>
      <c r="F145" s="414">
        <v>33320827</v>
      </c>
      <c r="G145" s="410">
        <v>5668980</v>
      </c>
      <c r="H145" s="412"/>
      <c r="I145" s="413">
        <f t="shared" si="23"/>
        <v>55068083</v>
      </c>
      <c r="J145" s="413">
        <v>12155158</v>
      </c>
      <c r="K145" s="413">
        <v>2015208</v>
      </c>
      <c r="L145" s="413">
        <v>4317463</v>
      </c>
      <c r="M145" s="413">
        <f t="shared" si="28"/>
        <v>3544682</v>
      </c>
      <c r="N145" s="215">
        <v>2393355</v>
      </c>
      <c r="O145" s="215">
        <v>937204</v>
      </c>
      <c r="P145" s="215">
        <v>214123</v>
      </c>
      <c r="Q145" s="213">
        <f t="shared" si="29"/>
        <v>25102662</v>
      </c>
      <c r="R145" s="217">
        <v>1115996</v>
      </c>
      <c r="S145" s="217">
        <v>16012026</v>
      </c>
      <c r="T145" s="217">
        <v>101394</v>
      </c>
      <c r="U145" s="217">
        <v>383708</v>
      </c>
      <c r="V145" s="217">
        <v>546390</v>
      </c>
      <c r="W145" s="217">
        <v>680962</v>
      </c>
      <c r="X145" s="217">
        <v>608541</v>
      </c>
      <c r="Y145" s="217">
        <v>215357</v>
      </c>
      <c r="Z145" s="217">
        <v>5438288</v>
      </c>
      <c r="AA145" s="213">
        <v>3175614</v>
      </c>
      <c r="AB145" s="213">
        <v>4488409</v>
      </c>
      <c r="AC145" s="213">
        <v>268887</v>
      </c>
      <c r="AD145" s="35">
        <f t="shared" si="30"/>
        <v>596077859</v>
      </c>
      <c r="AE145" s="35">
        <f t="shared" si="31"/>
        <v>153066660</v>
      </c>
      <c r="AF145" s="35">
        <f t="shared" si="32"/>
        <v>55785137</v>
      </c>
      <c r="AG145" s="35">
        <f t="shared" si="33"/>
        <v>17369854</v>
      </c>
      <c r="AH145">
        <f t="shared" si="19"/>
        <v>9.3586997332172336E-2</v>
      </c>
      <c r="AY145" s="219">
        <f t="shared" si="24"/>
        <v>51523401</v>
      </c>
      <c r="AZ145" s="219">
        <v>-295006</v>
      </c>
      <c r="BA145">
        <f t="shared" si="34"/>
        <v>0.11347901626650768</v>
      </c>
      <c r="BB145" s="221">
        <f t="shared" si="25"/>
        <v>-3839688</v>
      </c>
      <c r="BC145" s="221">
        <v>-6322095</v>
      </c>
      <c r="BF145" s="35">
        <v>6322095</v>
      </c>
      <c r="BG145" s="35">
        <v>6462693</v>
      </c>
      <c r="BH145" s="35">
        <v>-572178</v>
      </c>
      <c r="BI145" s="35">
        <v>7034871</v>
      </c>
      <c r="BJ145" s="35">
        <v>0</v>
      </c>
      <c r="BK145" s="35"/>
      <c r="BL145" s="35">
        <v>7034871</v>
      </c>
      <c r="BM145" s="35">
        <v>0</v>
      </c>
      <c r="BN145" s="35">
        <v>-99071</v>
      </c>
      <c r="BO145" s="35">
        <v>59143</v>
      </c>
      <c r="BP145" s="35">
        <v>158214</v>
      </c>
      <c r="BQ145" s="35">
        <v>0</v>
      </c>
      <c r="BR145" s="35">
        <v>0</v>
      </c>
      <c r="BS145" s="35">
        <v>-239668</v>
      </c>
    </row>
    <row r="146" spans="2:71">
      <c r="B146" s="206" t="s">
        <v>321</v>
      </c>
      <c r="C146" s="410">
        <f t="shared" si="26"/>
        <v>63274109</v>
      </c>
      <c r="D146" s="410">
        <f t="shared" si="27"/>
        <v>58372034</v>
      </c>
      <c r="E146" s="414">
        <v>23229991</v>
      </c>
      <c r="F146" s="414">
        <v>35142043</v>
      </c>
      <c r="G146" s="410">
        <v>4902075</v>
      </c>
      <c r="H146" s="412"/>
      <c r="I146" s="413">
        <f t="shared" si="23"/>
        <v>53097182</v>
      </c>
      <c r="J146" s="413">
        <v>12343740</v>
      </c>
      <c r="K146" s="413">
        <v>2044347</v>
      </c>
      <c r="L146" s="413">
        <v>5339298</v>
      </c>
      <c r="M146" s="413">
        <f t="shared" si="28"/>
        <v>5157487</v>
      </c>
      <c r="N146" s="215">
        <v>3250671</v>
      </c>
      <c r="O146" s="215">
        <v>1289323</v>
      </c>
      <c r="P146" s="215">
        <v>617493</v>
      </c>
      <c r="Q146" s="213">
        <f t="shared" si="29"/>
        <v>20267251</v>
      </c>
      <c r="R146" s="217">
        <v>962926</v>
      </c>
      <c r="S146" s="217">
        <v>10828170</v>
      </c>
      <c r="T146" s="217">
        <v>348435</v>
      </c>
      <c r="U146" s="217">
        <v>97254</v>
      </c>
      <c r="V146" s="217">
        <v>398668</v>
      </c>
      <c r="W146" s="217">
        <v>735321</v>
      </c>
      <c r="X146" s="217">
        <v>609502</v>
      </c>
      <c r="Y146" s="217">
        <v>160378</v>
      </c>
      <c r="Z146" s="217">
        <v>6126597</v>
      </c>
      <c r="AA146" s="213">
        <v>2976137</v>
      </c>
      <c r="AB146" s="213">
        <v>4676952</v>
      </c>
      <c r="AC146" s="213">
        <v>291970</v>
      </c>
      <c r="AD146" s="35">
        <f t="shared" si="30"/>
        <v>600278545</v>
      </c>
      <c r="AE146" s="35">
        <f t="shared" si="31"/>
        <v>160674760</v>
      </c>
      <c r="AF146" s="35">
        <f t="shared" si="32"/>
        <v>57112017</v>
      </c>
      <c r="AG146" s="35">
        <f t="shared" si="33"/>
        <v>17100949</v>
      </c>
      <c r="AH146">
        <f t="shared" si="19"/>
        <v>9.5142525875216807E-2</v>
      </c>
      <c r="AY146" s="219">
        <f t="shared" si="24"/>
        <v>47939695</v>
      </c>
      <c r="AZ146" s="219">
        <v>15334414</v>
      </c>
      <c r="BA146">
        <f t="shared" si="34"/>
        <v>0.10643208055826565</v>
      </c>
      <c r="BB146" s="221">
        <f t="shared" si="25"/>
        <v>10176927</v>
      </c>
      <c r="BC146" s="221">
        <v>10609749</v>
      </c>
      <c r="BF146" s="35">
        <v>-10609749</v>
      </c>
      <c r="BG146" s="35">
        <v>5328486</v>
      </c>
      <c r="BH146" s="35">
        <v>1387005</v>
      </c>
      <c r="BI146" s="35">
        <v>3941481</v>
      </c>
      <c r="BJ146" s="35">
        <v>0</v>
      </c>
      <c r="BK146" s="35"/>
      <c r="BL146" s="35">
        <v>3941481</v>
      </c>
      <c r="BM146" s="35">
        <v>0</v>
      </c>
      <c r="BN146" s="35">
        <v>-117489</v>
      </c>
      <c r="BO146" s="35">
        <v>15932</v>
      </c>
      <c r="BP146" s="35">
        <v>133421</v>
      </c>
      <c r="BQ146" s="35">
        <v>0</v>
      </c>
      <c r="BR146" s="35">
        <v>0</v>
      </c>
      <c r="BS146" s="35">
        <v>-16055724</v>
      </c>
    </row>
    <row r="147" spans="2:71">
      <c r="B147" s="206" t="s">
        <v>322</v>
      </c>
      <c r="C147" s="410">
        <f t="shared" si="26"/>
        <v>53084787</v>
      </c>
      <c r="D147" s="410">
        <f t="shared" si="27"/>
        <v>47336432</v>
      </c>
      <c r="E147" s="414">
        <v>11737672</v>
      </c>
      <c r="F147" s="414">
        <v>35598760</v>
      </c>
      <c r="G147" s="410">
        <v>5748355</v>
      </c>
      <c r="H147" s="412"/>
      <c r="I147" s="413">
        <f t="shared" si="23"/>
        <v>81392214</v>
      </c>
      <c r="J147" s="413">
        <v>9449556</v>
      </c>
      <c r="K147" s="413">
        <v>2138058</v>
      </c>
      <c r="L147" s="413">
        <v>8611635</v>
      </c>
      <c r="M147" s="413">
        <f t="shared" si="28"/>
        <v>1432342</v>
      </c>
      <c r="N147" s="215">
        <v>1033737</v>
      </c>
      <c r="O147" s="215">
        <v>239945</v>
      </c>
      <c r="P147" s="215">
        <v>158660</v>
      </c>
      <c r="Q147" s="213">
        <f t="shared" si="29"/>
        <v>34683771</v>
      </c>
      <c r="R147" s="217">
        <v>484558</v>
      </c>
      <c r="S147" s="217">
        <v>20006418</v>
      </c>
      <c r="T147" s="217">
        <v>575381</v>
      </c>
      <c r="U147" s="217">
        <v>637084</v>
      </c>
      <c r="V147" s="217">
        <v>1777233</v>
      </c>
      <c r="W147" s="217">
        <v>641625</v>
      </c>
      <c r="X147" s="217">
        <v>1950756</v>
      </c>
      <c r="Y147" s="217">
        <v>258390</v>
      </c>
      <c r="Z147" s="217">
        <v>8352326</v>
      </c>
      <c r="AA147" s="213">
        <v>8631479</v>
      </c>
      <c r="AB147" s="213">
        <v>14790270</v>
      </c>
      <c r="AC147" s="213">
        <v>1655103</v>
      </c>
      <c r="AD147" s="35">
        <f t="shared" si="30"/>
        <v>610259005</v>
      </c>
      <c r="AE147" s="35">
        <f t="shared" si="31"/>
        <v>167587291</v>
      </c>
      <c r="AF147" s="35">
        <f t="shared" si="32"/>
        <v>56711803</v>
      </c>
      <c r="AG147" s="35">
        <f t="shared" si="33"/>
        <v>10134511</v>
      </c>
      <c r="AH147">
        <f t="shared" si="19"/>
        <v>9.2930710625073035E-2</v>
      </c>
      <c r="AY147" s="219">
        <f t="shared" si="24"/>
        <v>79959872</v>
      </c>
      <c r="AZ147" s="219">
        <v>-26875085</v>
      </c>
      <c r="BA147">
        <f t="shared" si="34"/>
        <v>6.047302835153532E-2</v>
      </c>
      <c r="BB147" s="221">
        <f t="shared" si="25"/>
        <v>-28307427</v>
      </c>
      <c r="BC147" s="221">
        <v>-41598672</v>
      </c>
      <c r="BF147" s="35">
        <v>41598672</v>
      </c>
      <c r="BG147" s="35">
        <v>1305767</v>
      </c>
      <c r="BH147" s="35">
        <v>342173</v>
      </c>
      <c r="BI147" s="35">
        <v>963594</v>
      </c>
      <c r="BJ147" s="35">
        <v>-1507859</v>
      </c>
      <c r="BK147" s="35"/>
      <c r="BL147" s="35">
        <v>2471453</v>
      </c>
      <c r="BM147" s="35">
        <v>0</v>
      </c>
      <c r="BN147" s="35">
        <v>-125418</v>
      </c>
      <c r="BO147" s="35">
        <v>12410</v>
      </c>
      <c r="BP147" s="35">
        <v>137829</v>
      </c>
      <c r="BQ147" s="35">
        <v>0</v>
      </c>
      <c r="BR147" s="35">
        <v>0</v>
      </c>
      <c r="BS147" s="35">
        <v>40167487</v>
      </c>
    </row>
    <row r="148" spans="2:71">
      <c r="B148" s="206" t="s">
        <v>2332</v>
      </c>
      <c r="C148" s="410">
        <f t="shared" si="26"/>
        <v>56514922</v>
      </c>
      <c r="D148" s="410">
        <f t="shared" si="27"/>
        <v>51995609</v>
      </c>
      <c r="E148" s="414">
        <v>17923841</v>
      </c>
      <c r="F148" s="414">
        <v>34071768</v>
      </c>
      <c r="G148" s="410">
        <v>4519313</v>
      </c>
      <c r="H148" s="412"/>
      <c r="I148" s="413">
        <f t="shared" si="23"/>
        <v>53239873</v>
      </c>
      <c r="J148" s="413">
        <v>16334566</v>
      </c>
      <c r="K148" s="413">
        <v>2860577</v>
      </c>
      <c r="L148" s="413">
        <v>2376121</v>
      </c>
      <c r="M148" s="413">
        <f t="shared" si="28"/>
        <v>6026978</v>
      </c>
      <c r="N148" s="215">
        <v>4634380</v>
      </c>
      <c r="O148" s="215">
        <v>1249800</v>
      </c>
      <c r="P148" s="215">
        <v>142798</v>
      </c>
      <c r="Q148" s="213">
        <f t="shared" si="29"/>
        <v>19852138</v>
      </c>
      <c r="R148" s="217">
        <v>310605</v>
      </c>
      <c r="S148" s="217">
        <v>10268568</v>
      </c>
      <c r="T148" s="217">
        <v>331403</v>
      </c>
      <c r="U148" s="217">
        <v>94654</v>
      </c>
      <c r="V148" s="217">
        <v>1158793</v>
      </c>
      <c r="W148" s="217">
        <v>940746</v>
      </c>
      <c r="X148" s="217">
        <v>455221</v>
      </c>
      <c r="Y148" s="217">
        <v>87425</v>
      </c>
      <c r="Z148" s="217">
        <v>6204723</v>
      </c>
      <c r="AA148" s="213">
        <v>152480</v>
      </c>
      <c r="AB148" s="213">
        <v>4703412</v>
      </c>
      <c r="AC148" s="213">
        <v>933601</v>
      </c>
      <c r="AD148" s="35">
        <f t="shared" si="30"/>
        <v>609683260</v>
      </c>
      <c r="AE148" s="35">
        <f t="shared" si="31"/>
        <v>172873818</v>
      </c>
      <c r="AF148" s="35">
        <f t="shared" si="32"/>
        <v>56151211</v>
      </c>
      <c r="AG148" s="35">
        <f t="shared" si="33"/>
        <v>12616807</v>
      </c>
      <c r="AH148">
        <f t="shared" ref="AH148:AH211" si="35">AF148/AD148</f>
        <v>9.2098987595624654E-2</v>
      </c>
      <c r="AY148" s="219">
        <f t="shared" si="24"/>
        <v>47212895</v>
      </c>
      <c r="AZ148" s="219">
        <v>9302027</v>
      </c>
      <c r="BA148">
        <f t="shared" si="34"/>
        <v>7.2982752078744509E-2</v>
      </c>
      <c r="BB148" s="221">
        <f t="shared" si="25"/>
        <v>3275049</v>
      </c>
      <c r="BC148" s="221">
        <v>24822813</v>
      </c>
      <c r="BF148" s="35">
        <v>-24822813</v>
      </c>
      <c r="BG148" s="35">
        <v>11293459</v>
      </c>
      <c r="BH148" s="35">
        <v>6932719</v>
      </c>
      <c r="BI148" s="35">
        <v>4360740</v>
      </c>
      <c r="BJ148" s="35">
        <v>0</v>
      </c>
      <c r="BK148" s="35"/>
      <c r="BL148" s="35">
        <v>4360740</v>
      </c>
      <c r="BM148" s="35">
        <v>0</v>
      </c>
      <c r="BN148" s="35">
        <v>1338</v>
      </c>
      <c r="BO148" s="35">
        <v>1589</v>
      </c>
      <c r="BP148" s="35">
        <v>250</v>
      </c>
      <c r="BQ148" s="35">
        <v>0</v>
      </c>
      <c r="BR148" s="35">
        <v>0</v>
      </c>
      <c r="BS148" s="35">
        <v>-36114934</v>
      </c>
    </row>
    <row r="149" spans="2:71">
      <c r="B149" s="206" t="s">
        <v>2333</v>
      </c>
      <c r="C149" s="410">
        <f t="shared" si="26"/>
        <v>57955395</v>
      </c>
      <c r="D149" s="410">
        <f t="shared" si="27"/>
        <v>52558220</v>
      </c>
      <c r="E149" s="414">
        <v>23808978</v>
      </c>
      <c r="F149" s="414">
        <v>28749242</v>
      </c>
      <c r="G149" s="410">
        <v>5397175</v>
      </c>
      <c r="H149" s="412"/>
      <c r="I149" s="413">
        <f t="shared" si="23"/>
        <v>62621260</v>
      </c>
      <c r="J149" s="413">
        <v>12943170</v>
      </c>
      <c r="K149" s="413">
        <v>2240777</v>
      </c>
      <c r="L149" s="413">
        <v>3872651</v>
      </c>
      <c r="M149" s="413">
        <f t="shared" si="28"/>
        <v>6662278</v>
      </c>
      <c r="N149" s="215">
        <v>5348890</v>
      </c>
      <c r="O149" s="215">
        <v>858757</v>
      </c>
      <c r="P149" s="215">
        <v>454631</v>
      </c>
      <c r="Q149" s="213">
        <f t="shared" si="29"/>
        <v>29266747</v>
      </c>
      <c r="R149" s="217">
        <v>300763</v>
      </c>
      <c r="S149" s="217">
        <v>15001278</v>
      </c>
      <c r="T149" s="217">
        <v>472478</v>
      </c>
      <c r="U149" s="217">
        <v>328686</v>
      </c>
      <c r="V149" s="217">
        <v>2830555</v>
      </c>
      <c r="W149" s="217">
        <v>1275794</v>
      </c>
      <c r="X149" s="217">
        <v>471455</v>
      </c>
      <c r="Y149" s="217">
        <v>289037</v>
      </c>
      <c r="Z149" s="217">
        <v>8296701</v>
      </c>
      <c r="AA149" s="213">
        <v>1130132</v>
      </c>
      <c r="AB149" s="213">
        <v>5782053</v>
      </c>
      <c r="AC149" s="213">
        <v>723452</v>
      </c>
      <c r="AD149" s="35">
        <f t="shared" si="30"/>
        <v>623099458</v>
      </c>
      <c r="AE149" s="35">
        <f t="shared" si="31"/>
        <v>167555104</v>
      </c>
      <c r="AF149" s="35">
        <f t="shared" si="32"/>
        <v>57726650</v>
      </c>
      <c r="AG149" s="35">
        <f t="shared" si="33"/>
        <v>14121598</v>
      </c>
      <c r="AH149">
        <f t="shared" si="35"/>
        <v>9.264435919313542E-2</v>
      </c>
      <c r="AY149" s="219">
        <f t="shared" si="24"/>
        <v>55958982</v>
      </c>
      <c r="AZ149" s="219">
        <v>1996413</v>
      </c>
      <c r="BA149">
        <f t="shared" si="34"/>
        <v>8.4280321296568803E-2</v>
      </c>
      <c r="BB149" s="221">
        <f t="shared" si="25"/>
        <v>-4665865</v>
      </c>
      <c r="BC149" s="221">
        <v>-10154974</v>
      </c>
      <c r="BF149" s="35">
        <v>10154974</v>
      </c>
      <c r="BG149" s="35">
        <v>4050432</v>
      </c>
      <c r="BH149" s="35">
        <v>798</v>
      </c>
      <c r="BI149" s="35">
        <v>4049634</v>
      </c>
      <c r="BJ149" s="35">
        <v>969368</v>
      </c>
      <c r="BK149" s="35"/>
      <c r="BL149" s="35">
        <v>3080266</v>
      </c>
      <c r="BM149" s="35">
        <v>0</v>
      </c>
      <c r="BN149" s="35">
        <v>-98904</v>
      </c>
      <c r="BO149" s="35">
        <v>1251</v>
      </c>
      <c r="BP149" s="35">
        <v>100155</v>
      </c>
      <c r="BQ149" s="35">
        <v>0</v>
      </c>
      <c r="BR149" s="35">
        <v>0</v>
      </c>
      <c r="BS149" s="35">
        <v>6005638</v>
      </c>
    </row>
    <row r="150" spans="2:71">
      <c r="B150" s="206" t="s">
        <v>2334</v>
      </c>
      <c r="C150" s="410">
        <f t="shared" si="26"/>
        <v>45773155</v>
      </c>
      <c r="D150" s="410">
        <f t="shared" si="27"/>
        <v>41249512</v>
      </c>
      <c r="E150" s="414">
        <v>11135621</v>
      </c>
      <c r="F150" s="414">
        <v>30113891</v>
      </c>
      <c r="G150" s="410">
        <v>4523643</v>
      </c>
      <c r="H150" s="412"/>
      <c r="I150" s="413">
        <f t="shared" si="23"/>
        <v>67990720</v>
      </c>
      <c r="J150" s="413">
        <v>12804625</v>
      </c>
      <c r="K150" s="413">
        <v>2214577</v>
      </c>
      <c r="L150" s="413">
        <v>3868211</v>
      </c>
      <c r="M150" s="413">
        <f t="shared" si="28"/>
        <v>9588043</v>
      </c>
      <c r="N150" s="215">
        <v>5937683</v>
      </c>
      <c r="O150" s="215">
        <v>3238623</v>
      </c>
      <c r="P150" s="215">
        <v>411737</v>
      </c>
      <c r="Q150" s="213">
        <f t="shared" si="29"/>
        <v>32234223</v>
      </c>
      <c r="R150" s="217">
        <v>518404</v>
      </c>
      <c r="S150" s="217">
        <v>16857956</v>
      </c>
      <c r="T150" s="217">
        <v>113623</v>
      </c>
      <c r="U150" s="217">
        <v>70655</v>
      </c>
      <c r="V150" s="217">
        <v>3074505</v>
      </c>
      <c r="W150" s="217">
        <v>781092</v>
      </c>
      <c r="X150" s="217">
        <v>2102256</v>
      </c>
      <c r="Y150" s="217">
        <v>153182</v>
      </c>
      <c r="Z150" s="217">
        <v>8562550</v>
      </c>
      <c r="AA150" s="213">
        <v>1677065</v>
      </c>
      <c r="AB150" s="213">
        <v>4730222</v>
      </c>
      <c r="AC150" s="213">
        <v>873754</v>
      </c>
      <c r="AD150" s="35">
        <f t="shared" si="30"/>
        <v>631813452</v>
      </c>
      <c r="AE150" s="35">
        <f t="shared" si="31"/>
        <v>160243472</v>
      </c>
      <c r="AF150" s="35">
        <f t="shared" si="32"/>
        <v>60164681</v>
      </c>
      <c r="AG150" s="35">
        <f t="shared" si="33"/>
        <v>22277299</v>
      </c>
      <c r="AH150">
        <f t="shared" si="35"/>
        <v>9.5225387825392485E-2</v>
      </c>
      <c r="AY150" s="219">
        <f t="shared" si="24"/>
        <v>58402677</v>
      </c>
      <c r="AZ150" s="219">
        <v>-12629522</v>
      </c>
      <c r="BA150">
        <f t="shared" si="34"/>
        <v>0.13902156962749784</v>
      </c>
      <c r="BB150" s="221">
        <f t="shared" si="25"/>
        <v>-22217565</v>
      </c>
      <c r="BC150" s="221">
        <v>-17005672</v>
      </c>
      <c r="BF150" s="35">
        <v>17005672</v>
      </c>
      <c r="BG150" s="35">
        <v>-8333802</v>
      </c>
      <c r="BH150" s="35">
        <v>-14822905</v>
      </c>
      <c r="BI150" s="35">
        <v>6489103</v>
      </c>
      <c r="BJ150" s="35">
        <v>0</v>
      </c>
      <c r="BK150" s="35"/>
      <c r="BL150" s="35">
        <v>6489103</v>
      </c>
      <c r="BM150" s="35">
        <v>0</v>
      </c>
      <c r="BN150" s="35">
        <v>-164689</v>
      </c>
      <c r="BO150" s="35">
        <v>10775</v>
      </c>
      <c r="BP150" s="35">
        <v>175465</v>
      </c>
      <c r="BQ150" s="35">
        <v>0</v>
      </c>
      <c r="BR150" s="35">
        <v>0</v>
      </c>
      <c r="BS150" s="35">
        <v>25174784</v>
      </c>
    </row>
    <row r="151" spans="2:71">
      <c r="B151" s="206" t="s">
        <v>2335</v>
      </c>
      <c r="C151" s="410">
        <f t="shared" si="26"/>
        <v>63445501</v>
      </c>
      <c r="D151" s="410">
        <f t="shared" si="27"/>
        <v>45049034</v>
      </c>
      <c r="E151" s="414">
        <v>12607778</v>
      </c>
      <c r="F151" s="414">
        <v>32441256</v>
      </c>
      <c r="G151" s="410">
        <v>18396467</v>
      </c>
      <c r="H151" s="412"/>
      <c r="I151" s="413">
        <f t="shared" si="23"/>
        <v>58934814</v>
      </c>
      <c r="J151" s="413">
        <v>14081339</v>
      </c>
      <c r="K151" s="413">
        <v>2214865</v>
      </c>
      <c r="L151" s="413">
        <v>4289612</v>
      </c>
      <c r="M151" s="413">
        <f t="shared" si="28"/>
        <v>3107552</v>
      </c>
      <c r="N151" s="215">
        <v>2100305</v>
      </c>
      <c r="O151" s="215">
        <v>950365</v>
      </c>
      <c r="P151" s="215">
        <v>56882</v>
      </c>
      <c r="Q151" s="213">
        <f t="shared" si="29"/>
        <v>28614435</v>
      </c>
      <c r="R151" s="217">
        <v>422377</v>
      </c>
      <c r="S151" s="217">
        <v>17712606</v>
      </c>
      <c r="T151" s="217">
        <v>467154</v>
      </c>
      <c r="U151" s="217">
        <v>828150</v>
      </c>
      <c r="V151" s="217">
        <v>1481571</v>
      </c>
      <c r="W151" s="217">
        <v>935323</v>
      </c>
      <c r="X151" s="217">
        <v>626516</v>
      </c>
      <c r="Y151" s="217">
        <v>221112</v>
      </c>
      <c r="Z151" s="217">
        <v>5919626</v>
      </c>
      <c r="AA151" s="213">
        <v>2892342</v>
      </c>
      <c r="AB151" s="213">
        <v>2396899</v>
      </c>
      <c r="AC151" s="213">
        <v>1337770</v>
      </c>
      <c r="AD151" s="35">
        <f t="shared" si="30"/>
        <v>643030312</v>
      </c>
      <c r="AE151" s="35">
        <f t="shared" si="31"/>
        <v>167174051</v>
      </c>
      <c r="AF151" s="35">
        <f t="shared" si="32"/>
        <v>60046758</v>
      </c>
      <c r="AG151" s="35">
        <f t="shared" si="33"/>
        <v>19357873</v>
      </c>
      <c r="AH151">
        <f t="shared" si="35"/>
        <v>9.3380913589031556E-2</v>
      </c>
      <c r="AY151" s="219">
        <f t="shared" si="24"/>
        <v>55827262</v>
      </c>
      <c r="AZ151" s="219">
        <v>7618239</v>
      </c>
      <c r="BA151">
        <f t="shared" si="34"/>
        <v>0.11579472342869768</v>
      </c>
      <c r="BB151" s="221">
        <f t="shared" si="25"/>
        <v>4510687</v>
      </c>
      <c r="BC151" s="221">
        <v>-12146482</v>
      </c>
      <c r="BF151" s="35">
        <v>12146482</v>
      </c>
      <c r="BG151" s="35">
        <v>10113684</v>
      </c>
      <c r="BH151" s="35">
        <v>7432664</v>
      </c>
      <c r="BI151" s="35">
        <v>2681020</v>
      </c>
      <c r="BJ151" s="35">
        <v>0</v>
      </c>
      <c r="BK151" s="35"/>
      <c r="BL151" s="35">
        <v>2681020</v>
      </c>
      <c r="BM151" s="35">
        <v>0</v>
      </c>
      <c r="BN151" s="35">
        <v>-221080</v>
      </c>
      <c r="BO151" s="35">
        <v>1668</v>
      </c>
      <c r="BP151" s="35">
        <v>222748</v>
      </c>
      <c r="BQ151" s="35">
        <v>0</v>
      </c>
      <c r="BR151" s="35">
        <v>0</v>
      </c>
      <c r="BS151" s="35">
        <v>1811718</v>
      </c>
    </row>
    <row r="152" spans="2:71">
      <c r="B152" s="206" t="s">
        <v>2336</v>
      </c>
      <c r="C152" s="410">
        <f t="shared" si="26"/>
        <v>67756904</v>
      </c>
      <c r="D152" s="410">
        <f t="shared" si="27"/>
        <v>61218542</v>
      </c>
      <c r="E152" s="414">
        <v>29184393</v>
      </c>
      <c r="F152" s="414">
        <v>32034149</v>
      </c>
      <c r="G152" s="410">
        <v>6538362</v>
      </c>
      <c r="H152" s="412"/>
      <c r="I152" s="413">
        <f t="shared" si="23"/>
        <v>65774991</v>
      </c>
      <c r="J152" s="413">
        <v>15090900</v>
      </c>
      <c r="K152" s="413">
        <v>2356287</v>
      </c>
      <c r="L152" s="413">
        <v>6164665</v>
      </c>
      <c r="M152" s="413">
        <f t="shared" si="28"/>
        <v>6032551</v>
      </c>
      <c r="N152" s="215">
        <v>3791094</v>
      </c>
      <c r="O152" s="215">
        <v>1752884</v>
      </c>
      <c r="P152" s="215">
        <v>488573</v>
      </c>
      <c r="Q152" s="213">
        <f t="shared" si="29"/>
        <v>23734542</v>
      </c>
      <c r="R152" s="217">
        <v>423264</v>
      </c>
      <c r="S152" s="217">
        <v>12837619</v>
      </c>
      <c r="T152" s="217">
        <v>577774</v>
      </c>
      <c r="U152" s="217">
        <v>89292</v>
      </c>
      <c r="V152" s="217">
        <v>1410789</v>
      </c>
      <c r="W152" s="217">
        <v>948182</v>
      </c>
      <c r="X152" s="217">
        <v>610688</v>
      </c>
      <c r="Y152" s="217">
        <v>387763</v>
      </c>
      <c r="Z152" s="217">
        <v>6449171</v>
      </c>
      <c r="AA152" s="213">
        <v>2703010</v>
      </c>
      <c r="AB152" s="213">
        <v>8821499</v>
      </c>
      <c r="AC152" s="213">
        <v>871537</v>
      </c>
      <c r="AD152" s="35">
        <f t="shared" si="30"/>
        <v>654843350</v>
      </c>
      <c r="AE152" s="35">
        <f t="shared" si="31"/>
        <v>176975560</v>
      </c>
      <c r="AF152" s="35">
        <f t="shared" si="32"/>
        <v>62419020</v>
      </c>
      <c r="AG152" s="35">
        <f t="shared" si="33"/>
        <v>18728146</v>
      </c>
      <c r="AH152">
        <f t="shared" si="35"/>
        <v>9.5319010264057813E-2</v>
      </c>
      <c r="AY152" s="219">
        <f t="shared" si="24"/>
        <v>59742440</v>
      </c>
      <c r="AZ152" s="219">
        <v>8014464</v>
      </c>
      <c r="BA152">
        <f t="shared" si="34"/>
        <v>0.10582334645529586</v>
      </c>
      <c r="BB152" s="221">
        <f t="shared" si="25"/>
        <v>1981913</v>
      </c>
      <c r="BC152" s="221">
        <v>4212478</v>
      </c>
      <c r="BF152" s="35">
        <v>-4212478</v>
      </c>
      <c r="BG152" s="35">
        <v>3264462</v>
      </c>
      <c r="BH152" s="35">
        <v>-48220</v>
      </c>
      <c r="BI152" s="35">
        <v>3312682</v>
      </c>
      <c r="BJ152" s="35">
        <v>0</v>
      </c>
      <c r="BK152" s="35"/>
      <c r="BL152" s="35">
        <v>3312682</v>
      </c>
      <c r="BM152" s="35">
        <v>0</v>
      </c>
      <c r="BN152" s="35">
        <v>-82915</v>
      </c>
      <c r="BO152" s="35">
        <v>5114</v>
      </c>
      <c r="BP152" s="35">
        <v>88028</v>
      </c>
      <c r="BQ152" s="35">
        <v>0</v>
      </c>
      <c r="BR152" s="35">
        <v>0</v>
      </c>
      <c r="BS152" s="35">
        <v>-7559855</v>
      </c>
    </row>
    <row r="153" spans="2:71">
      <c r="B153" s="206" t="s">
        <v>2337</v>
      </c>
      <c r="C153" s="410">
        <f t="shared" si="26"/>
        <v>49721920</v>
      </c>
      <c r="D153" s="410">
        <f t="shared" si="27"/>
        <v>42749559</v>
      </c>
      <c r="E153" s="414">
        <v>10423275</v>
      </c>
      <c r="F153" s="414">
        <v>32326284</v>
      </c>
      <c r="G153" s="410">
        <v>6972361</v>
      </c>
      <c r="H153" s="412"/>
      <c r="I153" s="413">
        <f t="shared" si="23"/>
        <v>73923806</v>
      </c>
      <c r="J153" s="413">
        <v>14194951</v>
      </c>
      <c r="K153" s="413">
        <v>2345844</v>
      </c>
      <c r="L153" s="413">
        <v>4408328</v>
      </c>
      <c r="M153" s="413">
        <f t="shared" si="28"/>
        <v>2389992</v>
      </c>
      <c r="N153" s="215">
        <v>1139756</v>
      </c>
      <c r="O153" s="215">
        <v>350457</v>
      </c>
      <c r="P153" s="215">
        <v>899779</v>
      </c>
      <c r="Q153" s="213">
        <f t="shared" si="29"/>
        <v>41852086</v>
      </c>
      <c r="R153" s="217">
        <v>1106164</v>
      </c>
      <c r="S153" s="217">
        <v>26595355</v>
      </c>
      <c r="T153" s="217">
        <v>76168</v>
      </c>
      <c r="U153" s="217">
        <v>125151</v>
      </c>
      <c r="V153" s="217">
        <v>628565</v>
      </c>
      <c r="W153" s="217">
        <v>632169</v>
      </c>
      <c r="X153" s="217">
        <v>2447030</v>
      </c>
      <c r="Y153" s="217">
        <v>238298</v>
      </c>
      <c r="Z153" s="217">
        <v>10003186</v>
      </c>
      <c r="AA153" s="213">
        <v>2582246</v>
      </c>
      <c r="AB153" s="213">
        <v>3024507</v>
      </c>
      <c r="AC153" s="213">
        <v>3125852</v>
      </c>
      <c r="AD153" s="35">
        <f t="shared" si="30"/>
        <v>662217984</v>
      </c>
      <c r="AE153" s="35">
        <f t="shared" si="31"/>
        <v>180924325</v>
      </c>
      <c r="AF153" s="35">
        <f t="shared" si="32"/>
        <v>63528873</v>
      </c>
      <c r="AG153" s="35">
        <f t="shared" si="33"/>
        <v>11530095</v>
      </c>
      <c r="AH153">
        <f t="shared" si="35"/>
        <v>9.5933475886997355E-2</v>
      </c>
      <c r="AY153" s="219">
        <f t="shared" si="24"/>
        <v>71533814</v>
      </c>
      <c r="AZ153" s="219">
        <v>-21811894</v>
      </c>
      <c r="BA153">
        <f t="shared" si="34"/>
        <v>6.3728826955689905E-2</v>
      </c>
      <c r="BB153" s="221">
        <f t="shared" si="25"/>
        <v>-24201886</v>
      </c>
      <c r="BC153" s="221">
        <v>-33599994</v>
      </c>
      <c r="BF153" s="35">
        <v>33599994</v>
      </c>
      <c r="BG153" s="35">
        <v>4011457</v>
      </c>
      <c r="BH153" s="35">
        <v>-757334</v>
      </c>
      <c r="BI153" s="35">
        <v>4768791</v>
      </c>
      <c r="BJ153" s="35">
        <v>0</v>
      </c>
      <c r="BK153" s="35"/>
      <c r="BL153" s="35">
        <v>4768791</v>
      </c>
      <c r="BM153" s="35">
        <v>0</v>
      </c>
      <c r="BN153" s="35">
        <v>-315</v>
      </c>
      <c r="BO153" s="35">
        <v>5765</v>
      </c>
      <c r="BP153" s="35">
        <v>6081</v>
      </c>
      <c r="BQ153" s="35">
        <v>0</v>
      </c>
      <c r="BR153" s="35">
        <v>0</v>
      </c>
      <c r="BS153" s="35">
        <v>29588222</v>
      </c>
    </row>
    <row r="154" spans="2:71">
      <c r="B154" s="206" t="s">
        <v>2338</v>
      </c>
      <c r="C154" s="410">
        <f t="shared" si="26"/>
        <v>60773045</v>
      </c>
      <c r="D154" s="410">
        <f t="shared" si="27"/>
        <v>54360053</v>
      </c>
      <c r="E154" s="414">
        <v>18814142</v>
      </c>
      <c r="F154" s="414">
        <v>35545911</v>
      </c>
      <c r="G154" s="410">
        <v>6412992</v>
      </c>
      <c r="H154" s="412"/>
      <c r="I154" s="413">
        <f t="shared" si="23"/>
        <v>58164829</v>
      </c>
      <c r="J154" s="413">
        <v>15001592</v>
      </c>
      <c r="K154" s="413">
        <v>2458081</v>
      </c>
      <c r="L154" s="413">
        <v>5192796</v>
      </c>
      <c r="M154" s="413">
        <f t="shared" si="28"/>
        <v>8143037</v>
      </c>
      <c r="N154" s="215">
        <v>5376902</v>
      </c>
      <c r="O154" s="215">
        <v>1560601</v>
      </c>
      <c r="P154" s="215">
        <v>1205534</v>
      </c>
      <c r="Q154" s="213">
        <f t="shared" si="29"/>
        <v>22173964</v>
      </c>
      <c r="R154" s="217">
        <v>676793</v>
      </c>
      <c r="S154" s="217">
        <v>13108253</v>
      </c>
      <c r="T154" s="217">
        <v>407721</v>
      </c>
      <c r="U154" s="217">
        <v>383039</v>
      </c>
      <c r="V154" s="217">
        <v>156</v>
      </c>
      <c r="W154" s="217">
        <v>656573</v>
      </c>
      <c r="X154" s="217">
        <v>642989</v>
      </c>
      <c r="Y154" s="217">
        <v>305486</v>
      </c>
      <c r="Z154" s="217">
        <v>5992954</v>
      </c>
      <c r="AA154" s="213">
        <v>2909272</v>
      </c>
      <c r="AB154" s="213">
        <v>1580220</v>
      </c>
      <c r="AC154" s="213">
        <v>705867</v>
      </c>
      <c r="AD154" s="35">
        <f t="shared" si="30"/>
        <v>671366398</v>
      </c>
      <c r="AE154" s="35">
        <f t="shared" si="31"/>
        <v>178251869</v>
      </c>
      <c r="AF154" s="35">
        <f t="shared" si="32"/>
        <v>65910114</v>
      </c>
      <c r="AG154" s="35">
        <f t="shared" si="33"/>
        <v>16565580</v>
      </c>
      <c r="AH154">
        <f t="shared" si="35"/>
        <v>9.8173090277300409E-2</v>
      </c>
      <c r="AY154" s="219">
        <f t="shared" si="24"/>
        <v>50021792</v>
      </c>
      <c r="AZ154" s="219">
        <v>10751253</v>
      </c>
      <c r="BA154">
        <f t="shared" si="34"/>
        <v>9.2933555720529359E-2</v>
      </c>
      <c r="BB154" s="221">
        <f t="shared" si="25"/>
        <v>2608216</v>
      </c>
      <c r="BC154" s="221">
        <v>12379580</v>
      </c>
      <c r="BF154" s="35">
        <v>-12379580</v>
      </c>
      <c r="BG154" s="35">
        <v>10748281</v>
      </c>
      <c r="BH154" s="35">
        <v>654583</v>
      </c>
      <c r="BI154" s="35">
        <v>10093699</v>
      </c>
      <c r="BJ154" s="35">
        <v>3542430</v>
      </c>
      <c r="BK154" s="35"/>
      <c r="BL154" s="35">
        <v>6551269</v>
      </c>
      <c r="BM154" s="35">
        <v>0</v>
      </c>
      <c r="BN154" s="35">
        <v>-103658</v>
      </c>
      <c r="BO154" s="35">
        <v>42144</v>
      </c>
      <c r="BP154" s="35">
        <v>145802</v>
      </c>
      <c r="BQ154" s="35">
        <v>0</v>
      </c>
      <c r="BR154" s="35">
        <v>0</v>
      </c>
      <c r="BS154" s="35">
        <v>-23231518</v>
      </c>
    </row>
    <row r="155" spans="2:71">
      <c r="B155" s="206" t="s">
        <v>2339</v>
      </c>
      <c r="C155" s="410">
        <f t="shared" si="26"/>
        <v>68701670</v>
      </c>
      <c r="D155" s="410">
        <f t="shared" si="27"/>
        <v>60934207</v>
      </c>
      <c r="E155" s="414">
        <v>27227327</v>
      </c>
      <c r="F155" s="414">
        <v>33706880</v>
      </c>
      <c r="G155" s="410">
        <v>7767463</v>
      </c>
      <c r="H155" s="412"/>
      <c r="I155" s="413">
        <f t="shared" si="23"/>
        <v>72311142</v>
      </c>
      <c r="J155" s="413">
        <v>14071883</v>
      </c>
      <c r="K155" s="413">
        <v>2434195</v>
      </c>
      <c r="L155" s="413">
        <v>3690162</v>
      </c>
      <c r="M155" s="413">
        <f t="shared" si="28"/>
        <v>8252729</v>
      </c>
      <c r="N155" s="215">
        <v>5369227</v>
      </c>
      <c r="O155" s="215">
        <v>2146301</v>
      </c>
      <c r="P155" s="215">
        <v>737201</v>
      </c>
      <c r="Q155" s="213">
        <f t="shared" si="29"/>
        <v>36789509</v>
      </c>
      <c r="R155" s="217">
        <v>424760</v>
      </c>
      <c r="S155" s="217">
        <v>25981630</v>
      </c>
      <c r="T155" s="217">
        <v>110220</v>
      </c>
      <c r="U155" s="217">
        <v>92651</v>
      </c>
      <c r="V155" s="217">
        <v>178615</v>
      </c>
      <c r="W155" s="217">
        <v>678873</v>
      </c>
      <c r="X155" s="217">
        <v>686975</v>
      </c>
      <c r="Y155" s="217">
        <v>79844</v>
      </c>
      <c r="Z155" s="217">
        <v>8555941</v>
      </c>
      <c r="AA155" s="213">
        <v>2658172</v>
      </c>
      <c r="AB155" s="213">
        <v>3663445</v>
      </c>
      <c r="AC155" s="213">
        <v>751047</v>
      </c>
      <c r="AD155" s="35">
        <f t="shared" si="30"/>
        <v>684402059</v>
      </c>
      <c r="AE155" s="35">
        <f t="shared" si="31"/>
        <v>179196635</v>
      </c>
      <c r="AF155" s="35">
        <f t="shared" si="32"/>
        <v>68736451</v>
      </c>
      <c r="AG155" s="35">
        <f t="shared" si="33"/>
        <v>18785758</v>
      </c>
      <c r="AH155">
        <f t="shared" si="35"/>
        <v>0.10043285243827707</v>
      </c>
      <c r="AY155" s="219">
        <f t="shared" si="24"/>
        <v>64058413</v>
      </c>
      <c r="AZ155" s="219">
        <v>4643257</v>
      </c>
      <c r="BA155">
        <f t="shared" si="34"/>
        <v>0.10483320738695791</v>
      </c>
      <c r="BB155" s="221">
        <f t="shared" si="25"/>
        <v>-3609472</v>
      </c>
      <c r="BC155" s="221">
        <v>-10610347</v>
      </c>
      <c r="BF155" s="35">
        <v>10610347</v>
      </c>
      <c r="BG155" s="35">
        <v>7338683</v>
      </c>
      <c r="BH155" s="35">
        <v>-505274</v>
      </c>
      <c r="BI155" s="35">
        <v>7843957</v>
      </c>
      <c r="BJ155" s="35">
        <v>2473432</v>
      </c>
      <c r="BK155" s="35"/>
      <c r="BL155" s="35">
        <v>5370525</v>
      </c>
      <c r="BM155" s="35">
        <v>0</v>
      </c>
      <c r="BN155" s="35">
        <v>-1345</v>
      </c>
      <c r="BO155" s="35">
        <v>0</v>
      </c>
      <c r="BP155" s="35">
        <v>1345</v>
      </c>
      <c r="BQ155" s="35">
        <v>0</v>
      </c>
      <c r="BR155" s="35">
        <v>0</v>
      </c>
      <c r="BS155" s="35">
        <v>3270320</v>
      </c>
    </row>
    <row r="156" spans="2:71">
      <c r="B156" s="206" t="s">
        <v>2340</v>
      </c>
      <c r="C156" s="410">
        <f t="shared" si="26"/>
        <v>58858842</v>
      </c>
      <c r="D156" s="410">
        <f t="shared" si="27"/>
        <v>49235735</v>
      </c>
      <c r="E156" s="414">
        <v>13800673</v>
      </c>
      <c r="F156" s="414">
        <v>35435062</v>
      </c>
      <c r="G156" s="410">
        <v>9623107</v>
      </c>
      <c r="H156" s="412"/>
      <c r="I156" s="413">
        <f t="shared" si="23"/>
        <v>64551314</v>
      </c>
      <c r="J156" s="413">
        <v>15286603</v>
      </c>
      <c r="K156" s="413">
        <v>2450911</v>
      </c>
      <c r="L156" s="413">
        <v>3967058</v>
      </c>
      <c r="M156" s="413">
        <f t="shared" si="28"/>
        <v>10215631</v>
      </c>
      <c r="N156" s="215">
        <v>6711215</v>
      </c>
      <c r="O156" s="215">
        <v>3440282</v>
      </c>
      <c r="P156" s="215">
        <v>64134</v>
      </c>
      <c r="Q156" s="213">
        <f t="shared" si="29"/>
        <v>27982410</v>
      </c>
      <c r="R156" s="217">
        <v>830184</v>
      </c>
      <c r="S156" s="217">
        <v>14512375</v>
      </c>
      <c r="T156" s="217">
        <v>140948</v>
      </c>
      <c r="U156" s="217">
        <v>270012</v>
      </c>
      <c r="V156" s="217">
        <v>45091</v>
      </c>
      <c r="W156" s="217">
        <v>749239</v>
      </c>
      <c r="X156" s="217">
        <v>1520187</v>
      </c>
      <c r="Y156" s="217">
        <v>146945</v>
      </c>
      <c r="Z156" s="217">
        <v>9767429</v>
      </c>
      <c r="AA156" s="213">
        <v>2249504</v>
      </c>
      <c r="AB156" s="213">
        <v>1551956</v>
      </c>
      <c r="AC156" s="213">
        <v>847241</v>
      </c>
      <c r="AD156" s="35">
        <f t="shared" si="30"/>
        <v>697088645</v>
      </c>
      <c r="AE156" s="35">
        <f t="shared" si="31"/>
        <v>188333557</v>
      </c>
      <c r="AF156" s="35">
        <f t="shared" si="32"/>
        <v>70553302</v>
      </c>
      <c r="AG156" s="35">
        <f t="shared" si="33"/>
        <v>26611397</v>
      </c>
      <c r="AH156">
        <f t="shared" si="35"/>
        <v>0.1012113774999161</v>
      </c>
      <c r="AY156" s="219">
        <f t="shared" si="24"/>
        <v>54335683</v>
      </c>
      <c r="AZ156" s="219">
        <v>4523159</v>
      </c>
      <c r="BA156">
        <f t="shared" si="34"/>
        <v>0.14129928528881339</v>
      </c>
      <c r="BB156" s="221">
        <f t="shared" si="25"/>
        <v>-5692472</v>
      </c>
      <c r="BC156" s="221">
        <v>-4910648</v>
      </c>
      <c r="BF156" s="35">
        <v>4910648</v>
      </c>
      <c r="BG156" s="35">
        <v>6217459</v>
      </c>
      <c r="BH156" s="35">
        <v>-1456709</v>
      </c>
      <c r="BI156" s="35">
        <v>7674168</v>
      </c>
      <c r="BJ156" s="35">
        <v>0</v>
      </c>
      <c r="BK156" s="35"/>
      <c r="BL156" s="35">
        <v>7636616</v>
      </c>
      <c r="BM156" s="35">
        <v>37552</v>
      </c>
      <c r="BN156" s="35">
        <v>-1459</v>
      </c>
      <c r="BO156" s="35">
        <v>0</v>
      </c>
      <c r="BP156" s="35">
        <v>1459</v>
      </c>
      <c r="BQ156" s="35">
        <v>0</v>
      </c>
      <c r="BR156" s="35">
        <v>0</v>
      </c>
      <c r="BS156" s="35">
        <v>-1308270</v>
      </c>
    </row>
    <row r="157" spans="2:71">
      <c r="B157" s="206" t="s">
        <v>332</v>
      </c>
      <c r="C157" s="410">
        <f t="shared" si="26"/>
        <v>60639324</v>
      </c>
      <c r="D157" s="410">
        <f t="shared" si="27"/>
        <v>48504135</v>
      </c>
      <c r="E157" s="414">
        <v>15609053</v>
      </c>
      <c r="F157" s="414">
        <v>32895082</v>
      </c>
      <c r="G157" s="410">
        <v>12135189</v>
      </c>
      <c r="H157" s="412"/>
      <c r="I157" s="413">
        <f t="shared" si="23"/>
        <v>69154651</v>
      </c>
      <c r="J157" s="413">
        <v>15187307</v>
      </c>
      <c r="K157" s="413">
        <v>2533665</v>
      </c>
      <c r="L157" s="413">
        <v>4914404</v>
      </c>
      <c r="M157" s="413">
        <f t="shared" si="28"/>
        <v>4225898</v>
      </c>
      <c r="N157" s="215">
        <v>2151949</v>
      </c>
      <c r="O157" s="215">
        <v>1555890</v>
      </c>
      <c r="P157" s="215">
        <v>518059</v>
      </c>
      <c r="Q157" s="213">
        <f t="shared" si="29"/>
        <v>27478587</v>
      </c>
      <c r="R157" s="217">
        <v>331820</v>
      </c>
      <c r="S157" s="217">
        <v>15203530</v>
      </c>
      <c r="T157" s="217">
        <v>86801</v>
      </c>
      <c r="U157" s="217">
        <v>363547</v>
      </c>
      <c r="V157" s="217">
        <v>1111055</v>
      </c>
      <c r="W157" s="217">
        <v>1669806</v>
      </c>
      <c r="X157" s="217">
        <v>1379701</v>
      </c>
      <c r="Y157" s="217">
        <v>106548</v>
      </c>
      <c r="Z157" s="217">
        <v>7225779</v>
      </c>
      <c r="AA157" s="213">
        <v>3929706</v>
      </c>
      <c r="AB157" s="213">
        <v>9783810</v>
      </c>
      <c r="AC157" s="213">
        <v>1101274</v>
      </c>
      <c r="AD157" s="35">
        <f t="shared" si="30"/>
        <v>706499574</v>
      </c>
      <c r="AE157" s="35">
        <f t="shared" si="31"/>
        <v>188199836</v>
      </c>
      <c r="AF157" s="35">
        <f t="shared" si="32"/>
        <v>71234518</v>
      </c>
      <c r="AG157" s="35">
        <f t="shared" si="33"/>
        <v>22694258</v>
      </c>
      <c r="AH157">
        <f t="shared" si="35"/>
        <v>0.10082740403747222</v>
      </c>
      <c r="AY157" s="219">
        <f t="shared" si="24"/>
        <v>64928753</v>
      </c>
      <c r="AZ157" s="219">
        <v>-4289429</v>
      </c>
      <c r="BA157">
        <f t="shared" si="34"/>
        <v>0.12058596055312185</v>
      </c>
      <c r="BB157" s="221">
        <f t="shared" si="25"/>
        <v>-8515327</v>
      </c>
      <c r="BC157" s="221">
        <v>-10198702</v>
      </c>
      <c r="BF157" s="35">
        <v>10198702</v>
      </c>
      <c r="BG157" s="35">
        <v>6138824</v>
      </c>
      <c r="BH157" s="35">
        <v>3235997</v>
      </c>
      <c r="BI157" s="35">
        <v>2902827</v>
      </c>
      <c r="BJ157" s="35">
        <v>0</v>
      </c>
      <c r="BK157" s="35"/>
      <c r="BL157" s="35">
        <v>2704614</v>
      </c>
      <c r="BM157" s="35">
        <v>198213</v>
      </c>
      <c r="BN157" s="35">
        <v>-174327</v>
      </c>
      <c r="BO157" s="35">
        <v>0</v>
      </c>
      <c r="BP157" s="35">
        <v>174327</v>
      </c>
      <c r="BQ157" s="35">
        <v>0</v>
      </c>
      <c r="BR157" s="35">
        <v>0</v>
      </c>
      <c r="BS157" s="35">
        <v>3885551</v>
      </c>
    </row>
    <row r="158" spans="2:71">
      <c r="B158" s="206" t="s">
        <v>333</v>
      </c>
      <c r="C158" s="410">
        <f t="shared" si="26"/>
        <v>78737562</v>
      </c>
      <c r="D158" s="410">
        <f t="shared" si="27"/>
        <v>67930091</v>
      </c>
      <c r="E158" s="414">
        <v>36707057</v>
      </c>
      <c r="F158" s="414">
        <v>31223034</v>
      </c>
      <c r="G158" s="410">
        <v>10807471</v>
      </c>
      <c r="H158" s="412"/>
      <c r="I158" s="413">
        <f t="shared" si="23"/>
        <v>73538725</v>
      </c>
      <c r="J158" s="413">
        <v>15777160</v>
      </c>
      <c r="K158" s="413">
        <v>2847579</v>
      </c>
      <c r="L158" s="413">
        <v>7044834</v>
      </c>
      <c r="M158" s="413">
        <f t="shared" si="28"/>
        <v>7235467</v>
      </c>
      <c r="N158" s="215">
        <v>4792768</v>
      </c>
      <c r="O158" s="215">
        <v>2117090</v>
      </c>
      <c r="P158" s="215">
        <v>325609</v>
      </c>
      <c r="Q158" s="213">
        <f t="shared" si="29"/>
        <v>29185082</v>
      </c>
      <c r="R158" s="217">
        <v>473736</v>
      </c>
      <c r="S158" s="217">
        <v>18255983</v>
      </c>
      <c r="T158" s="217">
        <v>59462</v>
      </c>
      <c r="U158" s="217">
        <v>244488</v>
      </c>
      <c r="V158" s="217">
        <v>633973</v>
      </c>
      <c r="W158" s="217">
        <v>719669</v>
      </c>
      <c r="X158" s="217">
        <v>1385347</v>
      </c>
      <c r="Y158" s="217">
        <v>93958</v>
      </c>
      <c r="Z158" s="217">
        <v>7318466</v>
      </c>
      <c r="AA158" s="213">
        <v>4145765</v>
      </c>
      <c r="AB158" s="213">
        <v>5638810</v>
      </c>
      <c r="AC158" s="213">
        <v>1664028</v>
      </c>
      <c r="AD158" s="35">
        <f t="shared" si="30"/>
        <v>721963027</v>
      </c>
      <c r="AE158" s="35">
        <f t="shared" si="31"/>
        <v>198235728</v>
      </c>
      <c r="AF158" s="35">
        <f t="shared" si="32"/>
        <v>73312498</v>
      </c>
      <c r="AG158" s="35">
        <f t="shared" si="33"/>
        <v>21676996</v>
      </c>
      <c r="AH158">
        <f t="shared" si="35"/>
        <v>0.10154605604200836</v>
      </c>
      <c r="AY158" s="219">
        <f t="shared" si="24"/>
        <v>66303258</v>
      </c>
      <c r="AZ158" s="219">
        <v>12434304</v>
      </c>
      <c r="BA158">
        <f t="shared" si="34"/>
        <v>0.10934959211792539</v>
      </c>
      <c r="BB158" s="221">
        <f t="shared" si="25"/>
        <v>5198837</v>
      </c>
      <c r="BC158" s="221">
        <v>198271</v>
      </c>
      <c r="BF158" s="35">
        <v>-198271</v>
      </c>
      <c r="BG158" s="35">
        <v>-2029081</v>
      </c>
      <c r="BH158" s="35">
        <v>8938593</v>
      </c>
      <c r="BI158" s="35">
        <v>-10967673</v>
      </c>
      <c r="BJ158" s="35">
        <v>-1494926</v>
      </c>
      <c r="BK158" s="35"/>
      <c r="BL158" s="35">
        <v>-9460036</v>
      </c>
      <c r="BM158" s="35">
        <v>-12711</v>
      </c>
      <c r="BN158" s="35">
        <v>-33379</v>
      </c>
      <c r="BO158" s="35">
        <v>0</v>
      </c>
      <c r="BP158" s="35">
        <v>33379</v>
      </c>
      <c r="BQ158" s="35">
        <v>0</v>
      </c>
      <c r="BR158" s="35">
        <v>0</v>
      </c>
      <c r="BS158" s="35">
        <v>1797430</v>
      </c>
    </row>
    <row r="159" spans="2:71">
      <c r="B159" s="206" t="s">
        <v>334</v>
      </c>
      <c r="C159" s="410">
        <f t="shared" si="26"/>
        <v>63425942</v>
      </c>
      <c r="D159" s="410">
        <f t="shared" si="27"/>
        <v>45525901</v>
      </c>
      <c r="E159" s="414">
        <v>14181858</v>
      </c>
      <c r="F159" s="414">
        <v>31344043</v>
      </c>
      <c r="G159" s="410">
        <v>17900041</v>
      </c>
      <c r="H159" s="412"/>
      <c r="I159" s="413">
        <f t="shared" si="23"/>
        <v>84184409</v>
      </c>
      <c r="J159" s="413">
        <v>12026244</v>
      </c>
      <c r="K159" s="413">
        <v>2784752</v>
      </c>
      <c r="L159" s="413">
        <v>9232228</v>
      </c>
      <c r="M159" s="413">
        <f t="shared" si="28"/>
        <v>2081056</v>
      </c>
      <c r="N159" s="215">
        <v>1847541</v>
      </c>
      <c r="O159" s="215">
        <v>197722</v>
      </c>
      <c r="P159" s="215">
        <v>35793</v>
      </c>
      <c r="Q159" s="213">
        <f t="shared" si="29"/>
        <v>39563182</v>
      </c>
      <c r="R159" s="217">
        <v>842203</v>
      </c>
      <c r="S159" s="217">
        <v>21666451</v>
      </c>
      <c r="T159" s="217">
        <v>235460</v>
      </c>
      <c r="U159" s="217">
        <v>534122</v>
      </c>
      <c r="V159" s="217">
        <v>1998786</v>
      </c>
      <c r="W159" s="217">
        <v>900315</v>
      </c>
      <c r="X159" s="217">
        <v>1419999</v>
      </c>
      <c r="Y159" s="217">
        <v>330963</v>
      </c>
      <c r="Z159" s="217">
        <v>11634883</v>
      </c>
      <c r="AA159" s="213">
        <v>7985447</v>
      </c>
      <c r="AB159" s="213">
        <v>8947813</v>
      </c>
      <c r="AC159" s="213">
        <v>1563687</v>
      </c>
      <c r="AD159" s="35">
        <f t="shared" si="30"/>
        <v>732304182</v>
      </c>
      <c r="AE159" s="35">
        <f t="shared" si="31"/>
        <v>202802828</v>
      </c>
      <c r="AF159" s="35">
        <f t="shared" si="32"/>
        <v>73961212</v>
      </c>
      <c r="AG159" s="35">
        <f t="shared" si="33"/>
        <v>13542421</v>
      </c>
      <c r="AH159">
        <f t="shared" si="35"/>
        <v>0.10099793749368483</v>
      </c>
      <c r="AY159" s="219">
        <f t="shared" si="24"/>
        <v>82103353</v>
      </c>
      <c r="AZ159" s="219">
        <v>-18677411</v>
      </c>
      <c r="BA159">
        <f t="shared" si="34"/>
        <v>6.6776292685622712E-2</v>
      </c>
      <c r="BB159" s="221">
        <f t="shared" si="25"/>
        <v>-20758467</v>
      </c>
      <c r="BC159" s="221">
        <v>-29746721</v>
      </c>
      <c r="BF159" s="35">
        <v>29746721</v>
      </c>
      <c r="BG159" s="35">
        <v>7294233</v>
      </c>
      <c r="BH159" s="35">
        <v>14544</v>
      </c>
      <c r="BI159" s="35">
        <v>7279688</v>
      </c>
      <c r="BJ159" s="35">
        <v>-969368</v>
      </c>
      <c r="BK159" s="35"/>
      <c r="BL159" s="35">
        <v>3813885</v>
      </c>
      <c r="BM159" s="35">
        <v>4435171</v>
      </c>
      <c r="BN159" s="35">
        <v>-218334</v>
      </c>
      <c r="BO159" s="35">
        <v>0</v>
      </c>
      <c r="BP159" s="35">
        <v>218334</v>
      </c>
      <c r="BQ159" s="35">
        <v>0</v>
      </c>
      <c r="BR159" s="35">
        <v>0</v>
      </c>
      <c r="BS159" s="35">
        <v>22234154</v>
      </c>
    </row>
    <row r="160" spans="2:71">
      <c r="B160" s="206" t="s">
        <v>2341</v>
      </c>
      <c r="C160" s="410">
        <f t="shared" si="26"/>
        <v>96523290</v>
      </c>
      <c r="D160" s="410">
        <f t="shared" si="27"/>
        <v>55674824</v>
      </c>
      <c r="E160" s="414">
        <v>20218928</v>
      </c>
      <c r="F160" s="414">
        <v>35455896</v>
      </c>
      <c r="G160" s="410">
        <v>40848466</v>
      </c>
      <c r="H160" s="412"/>
      <c r="I160" s="413">
        <f t="shared" si="23"/>
        <v>90612587</v>
      </c>
      <c r="J160" s="413">
        <v>21052668</v>
      </c>
      <c r="K160" s="413">
        <v>3897145</v>
      </c>
      <c r="L160" s="413">
        <v>3110735</v>
      </c>
      <c r="M160" s="413">
        <f t="shared" si="28"/>
        <v>7278887</v>
      </c>
      <c r="N160" s="215">
        <v>5419971</v>
      </c>
      <c r="O160" s="215">
        <v>1767528</v>
      </c>
      <c r="P160" s="215">
        <v>91388</v>
      </c>
      <c r="Q160" s="213">
        <f t="shared" si="29"/>
        <v>33355287</v>
      </c>
      <c r="R160" s="217">
        <v>591656</v>
      </c>
      <c r="S160" s="217">
        <v>20488183</v>
      </c>
      <c r="T160" s="217">
        <v>1349906</v>
      </c>
      <c r="U160" s="217">
        <v>340754</v>
      </c>
      <c r="V160" s="217">
        <v>1673961</v>
      </c>
      <c r="W160" s="217">
        <v>1083072</v>
      </c>
      <c r="X160" s="217">
        <v>1427382</v>
      </c>
      <c r="Y160" s="217">
        <v>104924</v>
      </c>
      <c r="Z160" s="217">
        <v>6295449</v>
      </c>
      <c r="AA160" s="213">
        <v>2538042</v>
      </c>
      <c r="AB160" s="213">
        <v>13733947</v>
      </c>
      <c r="AC160" s="213">
        <v>5645876</v>
      </c>
      <c r="AD160" s="35">
        <f t="shared" si="30"/>
        <v>772312550</v>
      </c>
      <c r="AE160" s="35">
        <f t="shared" si="31"/>
        <v>238686794</v>
      </c>
      <c r="AF160" s="35">
        <f t="shared" si="32"/>
        <v>75213121</v>
      </c>
      <c r="AG160" s="35">
        <f t="shared" si="33"/>
        <v>16595410</v>
      </c>
      <c r="AH160">
        <f t="shared" si="35"/>
        <v>9.738689472286835E-2</v>
      </c>
      <c r="AY160" s="219">
        <f t="shared" si="24"/>
        <v>83333700</v>
      </c>
      <c r="AZ160" s="219">
        <v>13189590</v>
      </c>
      <c r="BA160">
        <f t="shared" si="34"/>
        <v>6.9527977320772927E-2</v>
      </c>
      <c r="BB160" s="221">
        <f t="shared" si="25"/>
        <v>5910703</v>
      </c>
      <c r="BC160" s="221">
        <v>5910703</v>
      </c>
      <c r="BF160" s="35">
        <v>-5910703</v>
      </c>
      <c r="BG160" s="35">
        <v>29479256</v>
      </c>
      <c r="BH160" s="35">
        <v>17804577</v>
      </c>
      <c r="BI160" s="35">
        <v>11674679</v>
      </c>
      <c r="BJ160" s="35">
        <v>0</v>
      </c>
      <c r="BK160" s="35">
        <v>747158</v>
      </c>
      <c r="BL160" s="35">
        <v>4544361</v>
      </c>
      <c r="BM160" s="35">
        <v>6383160</v>
      </c>
      <c r="BN160" s="35">
        <v>-1249</v>
      </c>
      <c r="BO160" s="35">
        <v>0</v>
      </c>
      <c r="BP160" s="35">
        <v>1249</v>
      </c>
      <c r="BQ160" s="35">
        <v>0</v>
      </c>
      <c r="BR160" s="35">
        <v>0</v>
      </c>
      <c r="BS160" s="35">
        <v>-35391208</v>
      </c>
    </row>
    <row r="161" spans="2:71">
      <c r="B161" s="206" t="s">
        <v>2342</v>
      </c>
      <c r="C161" s="410">
        <f t="shared" si="26"/>
        <v>64699563</v>
      </c>
      <c r="D161" s="410">
        <f t="shared" si="27"/>
        <v>57499122</v>
      </c>
      <c r="E161" s="414">
        <v>28825696</v>
      </c>
      <c r="F161" s="414">
        <v>28673426</v>
      </c>
      <c r="G161" s="410">
        <v>7200441</v>
      </c>
      <c r="H161" s="412"/>
      <c r="I161" s="413">
        <f t="shared" si="23"/>
        <v>83374878</v>
      </c>
      <c r="J161" s="413">
        <v>17485618</v>
      </c>
      <c r="K161" s="413">
        <v>3073327</v>
      </c>
      <c r="L161" s="413">
        <v>4726534</v>
      </c>
      <c r="M161" s="413">
        <f t="shared" si="28"/>
        <v>14703846</v>
      </c>
      <c r="N161" s="215">
        <v>12463071</v>
      </c>
      <c r="O161" s="215">
        <v>1865516</v>
      </c>
      <c r="P161" s="215">
        <v>375259</v>
      </c>
      <c r="Q161" s="213">
        <f t="shared" si="29"/>
        <v>37695237</v>
      </c>
      <c r="R161" s="217">
        <v>501427</v>
      </c>
      <c r="S161" s="217">
        <v>18585338</v>
      </c>
      <c r="T161" s="217">
        <v>655358</v>
      </c>
      <c r="U161" s="217">
        <v>584340</v>
      </c>
      <c r="V161" s="217">
        <v>4955472</v>
      </c>
      <c r="W161" s="217">
        <v>1298476</v>
      </c>
      <c r="X161" s="217">
        <v>1635176</v>
      </c>
      <c r="Y161" s="217">
        <v>735827</v>
      </c>
      <c r="Z161" s="217">
        <v>8743823</v>
      </c>
      <c r="AA161" s="213">
        <v>897392</v>
      </c>
      <c r="AB161" s="213">
        <v>3172119</v>
      </c>
      <c r="AC161" s="213">
        <v>1620805</v>
      </c>
      <c r="AD161" s="35">
        <f t="shared" si="30"/>
        <v>779056718</v>
      </c>
      <c r="AE161" s="35">
        <f t="shared" si="31"/>
        <v>224648795</v>
      </c>
      <c r="AF161" s="35">
        <f t="shared" si="32"/>
        <v>83254689</v>
      </c>
      <c r="AG161" s="35">
        <f t="shared" si="33"/>
        <v>24063789</v>
      </c>
      <c r="AH161">
        <f t="shared" si="35"/>
        <v>0.10686601768062798</v>
      </c>
      <c r="AY161" s="219">
        <f t="shared" si="24"/>
        <v>68671032</v>
      </c>
      <c r="AZ161" s="219">
        <v>-3971469</v>
      </c>
      <c r="BA161">
        <f t="shared" si="34"/>
        <v>0.10711737403265395</v>
      </c>
      <c r="BB161" s="221">
        <f t="shared" si="25"/>
        <v>-18675315</v>
      </c>
      <c r="BC161" s="221">
        <v>-18675315</v>
      </c>
      <c r="BF161" s="35">
        <v>18675315</v>
      </c>
      <c r="BG161" s="35">
        <v>19765673</v>
      </c>
      <c r="BH161" s="35">
        <v>2475044</v>
      </c>
      <c r="BI161" s="35">
        <v>17290629</v>
      </c>
      <c r="BJ161" s="35">
        <v>2510263</v>
      </c>
      <c r="BK161" s="35">
        <v>375201</v>
      </c>
      <c r="BL161" s="35">
        <v>3452818</v>
      </c>
      <c r="BM161" s="35">
        <v>10952347</v>
      </c>
      <c r="BN161" s="35">
        <v>-37153</v>
      </c>
      <c r="BO161" s="35">
        <v>0</v>
      </c>
      <c r="BP161" s="35">
        <v>37153</v>
      </c>
      <c r="BQ161" s="35">
        <v>0</v>
      </c>
      <c r="BR161" s="35">
        <v>0</v>
      </c>
      <c r="BS161" s="35">
        <v>-1127511</v>
      </c>
    </row>
    <row r="162" spans="2:71">
      <c r="B162" s="206" t="s">
        <v>2343</v>
      </c>
      <c r="C162" s="410">
        <f t="shared" si="26"/>
        <v>51046881</v>
      </c>
      <c r="D162" s="410">
        <f t="shared" si="27"/>
        <v>41088165</v>
      </c>
      <c r="E162" s="414">
        <v>13503187</v>
      </c>
      <c r="F162" s="414">
        <v>27584978</v>
      </c>
      <c r="G162" s="410">
        <v>9958716</v>
      </c>
      <c r="H162" s="412"/>
      <c r="I162" s="413">
        <f t="shared" si="23"/>
        <v>75620448</v>
      </c>
      <c r="J162" s="413">
        <v>17218802</v>
      </c>
      <c r="K162" s="413">
        <v>3148300</v>
      </c>
      <c r="L162" s="413">
        <v>4089823</v>
      </c>
      <c r="M162" s="413">
        <f t="shared" si="28"/>
        <v>11380898</v>
      </c>
      <c r="N162" s="215">
        <v>7173580</v>
      </c>
      <c r="O162" s="215">
        <v>3781684</v>
      </c>
      <c r="P162" s="215">
        <v>425634</v>
      </c>
      <c r="Q162" s="213">
        <f t="shared" si="29"/>
        <v>33123736</v>
      </c>
      <c r="R162" s="217">
        <v>462282</v>
      </c>
      <c r="S162" s="217">
        <v>17108437</v>
      </c>
      <c r="T162" s="217">
        <v>607721</v>
      </c>
      <c r="U162" s="217">
        <v>437136</v>
      </c>
      <c r="V162" s="217">
        <v>2426928</v>
      </c>
      <c r="W162" s="217">
        <v>668981</v>
      </c>
      <c r="X162" s="217">
        <v>1589126</v>
      </c>
      <c r="Y162" s="217">
        <v>196040</v>
      </c>
      <c r="Z162" s="217">
        <v>9627085</v>
      </c>
      <c r="AA162" s="213">
        <v>3157379</v>
      </c>
      <c r="AB162" s="213">
        <v>1950102</v>
      </c>
      <c r="AC162" s="213">
        <v>1551408</v>
      </c>
      <c r="AD162" s="35">
        <f t="shared" si="30"/>
        <v>784330444</v>
      </c>
      <c r="AE162" s="35">
        <f t="shared" si="31"/>
        <v>212269734</v>
      </c>
      <c r="AF162" s="35">
        <f t="shared" si="32"/>
        <v>85047544</v>
      </c>
      <c r="AG162" s="35">
        <f t="shared" si="33"/>
        <v>33363631</v>
      </c>
      <c r="AH162">
        <f t="shared" si="35"/>
        <v>0.10843330722477987</v>
      </c>
      <c r="AY162" s="219">
        <f t="shared" si="24"/>
        <v>64239550</v>
      </c>
      <c r="AZ162" s="219">
        <v>-13192669</v>
      </c>
      <c r="BA162">
        <f t="shared" si="34"/>
        <v>0.15717563861459402</v>
      </c>
      <c r="BB162" s="221">
        <f t="shared" si="25"/>
        <v>-24573567</v>
      </c>
      <c r="BC162" s="221">
        <v>-24573567</v>
      </c>
      <c r="BF162" s="35">
        <v>24573567</v>
      </c>
      <c r="BG162" s="35">
        <v>5218216</v>
      </c>
      <c r="BH162" s="35">
        <v>-2453919</v>
      </c>
      <c r="BI162" s="35">
        <v>7672135</v>
      </c>
      <c r="BJ162" s="35">
        <v>2759837</v>
      </c>
      <c r="BK162" s="35">
        <v>-66368</v>
      </c>
      <c r="BL162" s="35">
        <v>-786887</v>
      </c>
      <c r="BM162" s="35">
        <v>5765553</v>
      </c>
      <c r="BN162" s="35">
        <v>-106548</v>
      </c>
      <c r="BO162" s="35">
        <v>0</v>
      </c>
      <c r="BP162" s="35">
        <v>106548</v>
      </c>
      <c r="BQ162" s="35">
        <v>0</v>
      </c>
      <c r="BR162" s="35">
        <v>0</v>
      </c>
      <c r="BS162" s="35">
        <v>19248803</v>
      </c>
    </row>
    <row r="163" spans="2:71">
      <c r="B163" s="206" t="s">
        <v>2344</v>
      </c>
      <c r="C163" s="410">
        <f t="shared" si="26"/>
        <v>56509585</v>
      </c>
      <c r="D163" s="410">
        <f t="shared" si="27"/>
        <v>48771083</v>
      </c>
      <c r="E163" s="414">
        <v>16711048</v>
      </c>
      <c r="F163" s="414">
        <v>32060035</v>
      </c>
      <c r="G163" s="410">
        <v>7738502</v>
      </c>
      <c r="H163" s="412"/>
      <c r="I163" s="413">
        <f t="shared" si="23"/>
        <v>70818649</v>
      </c>
      <c r="J163" s="413">
        <v>17943692</v>
      </c>
      <c r="K163" s="413">
        <v>3011272</v>
      </c>
      <c r="L163" s="413">
        <v>6350481</v>
      </c>
      <c r="M163" s="413">
        <f t="shared" si="28"/>
        <v>5082936</v>
      </c>
      <c r="N163" s="215">
        <v>2780146</v>
      </c>
      <c r="O163" s="215">
        <v>2274201</v>
      </c>
      <c r="P163" s="215">
        <v>28589</v>
      </c>
      <c r="Q163" s="213">
        <f t="shared" si="29"/>
        <v>33794184</v>
      </c>
      <c r="R163" s="217">
        <v>475020</v>
      </c>
      <c r="S163" s="217">
        <v>22824908</v>
      </c>
      <c r="T163" s="217">
        <v>936954</v>
      </c>
      <c r="U163" s="217">
        <v>602214</v>
      </c>
      <c r="V163" s="217">
        <v>290701</v>
      </c>
      <c r="W163" s="217">
        <v>840186</v>
      </c>
      <c r="X163" s="217">
        <v>1628567</v>
      </c>
      <c r="Y163" s="217">
        <v>278134</v>
      </c>
      <c r="Z163" s="217">
        <v>5917500</v>
      </c>
      <c r="AA163" s="213">
        <v>2562584</v>
      </c>
      <c r="AB163" s="213">
        <v>756776</v>
      </c>
      <c r="AC163" s="213">
        <v>1316724</v>
      </c>
      <c r="AD163" s="35">
        <f t="shared" si="30"/>
        <v>777394528</v>
      </c>
      <c r="AE163" s="35">
        <f t="shared" si="31"/>
        <v>172256029</v>
      </c>
      <c r="AF163" s="35">
        <f t="shared" si="32"/>
        <v>87022928</v>
      </c>
      <c r="AG163" s="35">
        <f t="shared" si="33"/>
        <v>31167680</v>
      </c>
      <c r="AH163">
        <f t="shared" si="35"/>
        <v>0.11194178099488758</v>
      </c>
      <c r="AY163" s="219">
        <f t="shared" si="24"/>
        <v>65735713</v>
      </c>
      <c r="AZ163" s="219">
        <v>-9226128</v>
      </c>
      <c r="BA163">
        <f t="shared" si="34"/>
        <v>0.18093810812276417</v>
      </c>
      <c r="BB163" s="221">
        <f t="shared" si="25"/>
        <v>-14309064</v>
      </c>
      <c r="BC163" s="221">
        <v>-14309064</v>
      </c>
      <c r="BF163" s="35">
        <v>14309064</v>
      </c>
      <c r="BG163" s="35">
        <v>3141759</v>
      </c>
      <c r="BH163" s="35">
        <v>-70304</v>
      </c>
      <c r="BI163" s="35">
        <v>3212063</v>
      </c>
      <c r="BJ163" s="35">
        <v>0</v>
      </c>
      <c r="BK163" s="35">
        <v>0</v>
      </c>
      <c r="BL163" s="35">
        <v>3224940</v>
      </c>
      <c r="BM163" s="35">
        <v>-12877</v>
      </c>
      <c r="BN163" s="35">
        <v>-74256</v>
      </c>
      <c r="BO163" s="35">
        <v>0</v>
      </c>
      <c r="BP163" s="35">
        <v>74256</v>
      </c>
      <c r="BQ163" s="35">
        <v>0</v>
      </c>
      <c r="BR163" s="35">
        <v>0</v>
      </c>
      <c r="BS163" s="35">
        <v>11093048</v>
      </c>
    </row>
    <row r="164" spans="2:71">
      <c r="B164" s="206" t="s">
        <v>2345</v>
      </c>
      <c r="C164" s="410">
        <f t="shared" si="26"/>
        <v>69740356</v>
      </c>
      <c r="D164" s="410">
        <f t="shared" si="27"/>
        <v>59832917</v>
      </c>
      <c r="E164" s="414">
        <v>26988374</v>
      </c>
      <c r="F164" s="414">
        <v>32844543</v>
      </c>
      <c r="G164" s="410">
        <v>9907439</v>
      </c>
      <c r="H164" s="412"/>
      <c r="I164" s="413">
        <f t="shared" si="23"/>
        <v>81609395</v>
      </c>
      <c r="J164" s="413">
        <v>18773841</v>
      </c>
      <c r="K164" s="413">
        <v>3054891</v>
      </c>
      <c r="L164" s="413">
        <v>5002655</v>
      </c>
      <c r="M164" s="413">
        <f t="shared" si="28"/>
        <v>7936956</v>
      </c>
      <c r="N164" s="215">
        <v>5055853</v>
      </c>
      <c r="O164" s="215">
        <v>2030770</v>
      </c>
      <c r="P164" s="215">
        <v>850333</v>
      </c>
      <c r="Q164" s="213">
        <f t="shared" si="29"/>
        <v>40838227</v>
      </c>
      <c r="R164" s="217">
        <v>690922</v>
      </c>
      <c r="S164" s="217">
        <v>27575458</v>
      </c>
      <c r="T164" s="217">
        <v>80797</v>
      </c>
      <c r="U164" s="217">
        <v>405954</v>
      </c>
      <c r="V164" s="217">
        <v>2269390</v>
      </c>
      <c r="W164" s="217">
        <v>739369</v>
      </c>
      <c r="X164" s="217">
        <v>1657575</v>
      </c>
      <c r="Y164" s="217">
        <v>314517</v>
      </c>
      <c r="Z164" s="217">
        <v>7104245</v>
      </c>
      <c r="AA164" s="213">
        <v>2483018</v>
      </c>
      <c r="AB164" s="213">
        <v>1581145</v>
      </c>
      <c r="AC164" s="213">
        <v>1938662</v>
      </c>
      <c r="AD164" s="35">
        <f t="shared" si="30"/>
        <v>779377980</v>
      </c>
      <c r="AE164" s="35">
        <f t="shared" si="31"/>
        <v>177296822</v>
      </c>
      <c r="AF164" s="35">
        <f t="shared" si="32"/>
        <v>88927333</v>
      </c>
      <c r="AG164" s="35">
        <f t="shared" si="33"/>
        <v>24400790</v>
      </c>
      <c r="AH164">
        <f t="shared" si="35"/>
        <v>0.1141003919561597</v>
      </c>
      <c r="AY164" s="219">
        <f t="shared" si="24"/>
        <v>73672439</v>
      </c>
      <c r="AZ164" s="219">
        <v>-3932083</v>
      </c>
      <c r="BA164">
        <f t="shared" si="34"/>
        <v>0.13762677596104908</v>
      </c>
      <c r="BB164" s="221">
        <f t="shared" si="25"/>
        <v>-11869039</v>
      </c>
      <c r="BC164" s="221">
        <v>-11869039</v>
      </c>
      <c r="BF164" s="35">
        <v>11869039</v>
      </c>
      <c r="BG164" s="35">
        <v>10335189</v>
      </c>
      <c r="BH164" s="35">
        <v>-1213784</v>
      </c>
      <c r="BI164" s="35">
        <v>11548973</v>
      </c>
      <c r="BJ164" s="35">
        <v>0</v>
      </c>
      <c r="BK164" s="35">
        <v>0</v>
      </c>
      <c r="BL164" s="35">
        <v>4967259</v>
      </c>
      <c r="BM164" s="35">
        <v>6581714</v>
      </c>
      <c r="BN164" s="35">
        <v>-118433</v>
      </c>
      <c r="BO164" s="35">
        <v>0</v>
      </c>
      <c r="BP164" s="35">
        <v>118433</v>
      </c>
      <c r="BQ164" s="35">
        <v>0</v>
      </c>
      <c r="BR164" s="35">
        <v>0</v>
      </c>
      <c r="BS164" s="35">
        <v>1415417</v>
      </c>
    </row>
    <row r="165" spans="2:71">
      <c r="B165" s="206" t="s">
        <v>2346</v>
      </c>
      <c r="C165" s="410">
        <f t="shared" si="26"/>
        <v>53666695</v>
      </c>
      <c r="D165" s="410">
        <f t="shared" si="27"/>
        <v>44876671</v>
      </c>
      <c r="E165" s="414">
        <v>12549458</v>
      </c>
      <c r="F165" s="414">
        <v>32327213</v>
      </c>
      <c r="G165" s="410">
        <v>8790024</v>
      </c>
      <c r="H165" s="412"/>
      <c r="I165" s="413">
        <f t="shared" si="23"/>
        <v>65121642</v>
      </c>
      <c r="J165" s="413">
        <v>17130375</v>
      </c>
      <c r="K165" s="413">
        <v>2835305</v>
      </c>
      <c r="L165" s="413">
        <v>4782311</v>
      </c>
      <c r="M165" s="413">
        <f t="shared" si="28"/>
        <v>4360351</v>
      </c>
      <c r="N165" s="215">
        <v>3490346</v>
      </c>
      <c r="O165" s="215">
        <v>744792</v>
      </c>
      <c r="P165" s="215">
        <v>125213</v>
      </c>
      <c r="Q165" s="213">
        <f t="shared" si="29"/>
        <v>31725634</v>
      </c>
      <c r="R165" s="217">
        <v>527757</v>
      </c>
      <c r="S165" s="217">
        <v>18676297</v>
      </c>
      <c r="T165" s="217">
        <v>28392</v>
      </c>
      <c r="U165" s="217">
        <v>372179</v>
      </c>
      <c r="V165" s="217">
        <v>241202</v>
      </c>
      <c r="W165" s="217">
        <v>563536</v>
      </c>
      <c r="X165" s="217">
        <v>1621312</v>
      </c>
      <c r="Y165" s="217">
        <v>95735</v>
      </c>
      <c r="Z165" s="217">
        <v>9599224</v>
      </c>
      <c r="AA165" s="213">
        <v>1381776</v>
      </c>
      <c r="AB165" s="213">
        <v>1378102</v>
      </c>
      <c r="AC165" s="213">
        <v>1527788</v>
      </c>
      <c r="AD165" s="35">
        <f t="shared" si="30"/>
        <v>783322755</v>
      </c>
      <c r="AE165" s="35">
        <f t="shared" si="31"/>
        <v>179916636</v>
      </c>
      <c r="AF165" s="35">
        <f t="shared" si="32"/>
        <v>90897692</v>
      </c>
      <c r="AG165" s="35">
        <f t="shared" si="33"/>
        <v>17380243</v>
      </c>
      <c r="AH165">
        <f t="shared" si="35"/>
        <v>0.11604117385814995</v>
      </c>
      <c r="AY165" s="219">
        <f t="shared" si="24"/>
        <v>60761291</v>
      </c>
      <c r="AZ165" s="219">
        <v>-7094596</v>
      </c>
      <c r="BA165">
        <f t="shared" si="34"/>
        <v>9.6601644997408684E-2</v>
      </c>
      <c r="BB165" s="221">
        <f t="shared" si="25"/>
        <v>-11454947</v>
      </c>
      <c r="BC165" s="221">
        <v>-11454947</v>
      </c>
      <c r="BF165" s="35">
        <v>11454947</v>
      </c>
      <c r="BG165" s="35">
        <v>11499039</v>
      </c>
      <c r="BH165" s="35">
        <v>11906</v>
      </c>
      <c r="BI165" s="35">
        <v>11487133</v>
      </c>
      <c r="BJ165" s="35">
        <v>-3354441</v>
      </c>
      <c r="BK165" s="35">
        <v>-38413</v>
      </c>
      <c r="BL165" s="35">
        <v>12863228</v>
      </c>
      <c r="BM165" s="35">
        <v>2016759</v>
      </c>
      <c r="BN165" s="35">
        <v>-5999</v>
      </c>
      <c r="BO165" s="35">
        <v>0</v>
      </c>
      <c r="BP165" s="35">
        <v>5999</v>
      </c>
      <c r="BQ165" s="35">
        <v>0</v>
      </c>
      <c r="BR165" s="35">
        <v>0</v>
      </c>
      <c r="BS165" s="35">
        <v>-50090</v>
      </c>
    </row>
    <row r="166" spans="2:71">
      <c r="B166" s="206" t="s">
        <v>2347</v>
      </c>
      <c r="C166" s="410">
        <f t="shared" si="26"/>
        <v>91462843</v>
      </c>
      <c r="D166" s="410">
        <f t="shared" si="27"/>
        <v>58321960</v>
      </c>
      <c r="E166" s="414">
        <v>21949259</v>
      </c>
      <c r="F166" s="414">
        <v>36372701</v>
      </c>
      <c r="G166" s="410">
        <v>33140883</v>
      </c>
      <c r="H166" s="412"/>
      <c r="I166" s="413">
        <f t="shared" si="23"/>
        <v>81324078</v>
      </c>
      <c r="J166" s="413">
        <v>18562993</v>
      </c>
      <c r="K166" s="413">
        <v>2999567</v>
      </c>
      <c r="L166" s="413">
        <v>6749559</v>
      </c>
      <c r="M166" s="413">
        <f t="shared" si="28"/>
        <v>7719765</v>
      </c>
      <c r="N166" s="215">
        <v>5797839</v>
      </c>
      <c r="O166" s="215">
        <v>1820376</v>
      </c>
      <c r="P166" s="215">
        <v>101550</v>
      </c>
      <c r="Q166" s="213">
        <f t="shared" si="29"/>
        <v>32552824</v>
      </c>
      <c r="R166" s="217">
        <v>431804</v>
      </c>
      <c r="S166" s="217">
        <v>21792039</v>
      </c>
      <c r="T166" s="217">
        <v>357247</v>
      </c>
      <c r="U166" s="217">
        <v>738793</v>
      </c>
      <c r="V166" s="217">
        <v>63641</v>
      </c>
      <c r="W166" s="217">
        <v>835102</v>
      </c>
      <c r="X166" s="217">
        <v>1616630</v>
      </c>
      <c r="Y166" s="217">
        <v>357463</v>
      </c>
      <c r="Z166" s="217">
        <v>6360105</v>
      </c>
      <c r="AA166" s="213">
        <v>4912427</v>
      </c>
      <c r="AB166" s="213">
        <v>6332351</v>
      </c>
      <c r="AC166" s="213">
        <v>1494592</v>
      </c>
      <c r="AD166" s="35">
        <f t="shared" si="30"/>
        <v>814012553</v>
      </c>
      <c r="AE166" s="35">
        <f t="shared" si="31"/>
        <v>214869894</v>
      </c>
      <c r="AF166" s="35">
        <f t="shared" si="32"/>
        <v>90474420</v>
      </c>
      <c r="AG166" s="35">
        <f t="shared" si="33"/>
        <v>20017072</v>
      </c>
      <c r="AH166">
        <f t="shared" si="35"/>
        <v>0.11114622209026302</v>
      </c>
      <c r="AY166" s="219">
        <f t="shared" si="24"/>
        <v>73604313</v>
      </c>
      <c r="AZ166" s="219">
        <v>17858530</v>
      </c>
      <c r="BA166">
        <f t="shared" si="34"/>
        <v>9.315903511359297E-2</v>
      </c>
      <c r="BB166" s="221">
        <f t="shared" si="25"/>
        <v>10138765</v>
      </c>
      <c r="BC166" s="221">
        <v>10138765</v>
      </c>
      <c r="BF166" s="35">
        <v>-10138765</v>
      </c>
      <c r="BG166" s="35">
        <v>20021919</v>
      </c>
      <c r="BH166" s="35">
        <v>12291408</v>
      </c>
      <c r="BI166" s="35">
        <v>7730510</v>
      </c>
      <c r="BJ166" s="35">
        <v>0</v>
      </c>
      <c r="BK166" s="35">
        <v>0</v>
      </c>
      <c r="BL166" s="35">
        <v>7762616</v>
      </c>
      <c r="BM166" s="35">
        <v>-32106</v>
      </c>
      <c r="BN166" s="35">
        <v>-176592</v>
      </c>
      <c r="BO166" s="35">
        <v>0</v>
      </c>
      <c r="BP166" s="35">
        <v>176592</v>
      </c>
      <c r="BQ166" s="35">
        <v>0</v>
      </c>
      <c r="BR166" s="35">
        <v>0</v>
      </c>
      <c r="BS166" s="35">
        <v>-30337276</v>
      </c>
    </row>
    <row r="167" spans="2:71">
      <c r="B167" s="206" t="s">
        <v>2348</v>
      </c>
      <c r="C167" s="410">
        <f t="shared" si="26"/>
        <v>93148326</v>
      </c>
      <c r="D167" s="410">
        <f t="shared" si="27"/>
        <v>66620442</v>
      </c>
      <c r="E167" s="414">
        <v>30994021</v>
      </c>
      <c r="F167" s="414">
        <v>35626421</v>
      </c>
      <c r="G167" s="410">
        <v>26527884</v>
      </c>
      <c r="H167" s="412"/>
      <c r="I167" s="413">
        <f t="shared" si="23"/>
        <v>91959276</v>
      </c>
      <c r="J167" s="413">
        <v>17320010</v>
      </c>
      <c r="K167" s="413">
        <v>3000639</v>
      </c>
      <c r="L167" s="413">
        <v>4628952</v>
      </c>
      <c r="M167" s="413">
        <f t="shared" si="28"/>
        <v>10865551</v>
      </c>
      <c r="N167" s="215">
        <v>8435315</v>
      </c>
      <c r="O167" s="215">
        <v>1647619</v>
      </c>
      <c r="P167" s="215">
        <v>782617</v>
      </c>
      <c r="Q167" s="213">
        <f t="shared" si="29"/>
        <v>48103195</v>
      </c>
      <c r="R167" s="217">
        <v>544083</v>
      </c>
      <c r="S167" s="217">
        <v>32918004</v>
      </c>
      <c r="T167" s="217">
        <v>1088862</v>
      </c>
      <c r="U167" s="217">
        <v>363056</v>
      </c>
      <c r="V167" s="217">
        <v>1446916</v>
      </c>
      <c r="W167" s="217">
        <v>657397</v>
      </c>
      <c r="X167" s="217">
        <v>1756973</v>
      </c>
      <c r="Y167" s="217">
        <v>68862</v>
      </c>
      <c r="Z167" s="217">
        <v>9259042</v>
      </c>
      <c r="AA167" s="213">
        <v>3187596</v>
      </c>
      <c r="AB167" s="213">
        <v>3674028</v>
      </c>
      <c r="AC167" s="213">
        <v>1179305</v>
      </c>
      <c r="AD167" s="35">
        <f t="shared" si="30"/>
        <v>838459209</v>
      </c>
      <c r="AE167" s="35">
        <f t="shared" si="31"/>
        <v>238277864</v>
      </c>
      <c r="AF167" s="35">
        <f t="shared" si="32"/>
        <v>93087242</v>
      </c>
      <c r="AG167" s="35">
        <f t="shared" si="33"/>
        <v>22945667</v>
      </c>
      <c r="AH167">
        <f t="shared" si="35"/>
        <v>0.11102178973145491</v>
      </c>
      <c r="AY167" s="219">
        <f t="shared" si="24"/>
        <v>81093725</v>
      </c>
      <c r="AZ167" s="219">
        <v>12054601</v>
      </c>
      <c r="BA167">
        <f t="shared" si="34"/>
        <v>9.6297938108090481E-2</v>
      </c>
      <c r="BB167" s="221">
        <f t="shared" si="25"/>
        <v>1189050</v>
      </c>
      <c r="BC167" s="221">
        <v>1189050</v>
      </c>
      <c r="BF167" s="35">
        <v>-1189050</v>
      </c>
      <c r="BG167" s="35">
        <v>6010166</v>
      </c>
      <c r="BH167" s="35">
        <v>-2399340</v>
      </c>
      <c r="BI167" s="35">
        <v>8409506</v>
      </c>
      <c r="BJ167" s="35">
        <v>0</v>
      </c>
      <c r="BK167" s="35">
        <v>-3522</v>
      </c>
      <c r="BL167" s="35">
        <v>8436905</v>
      </c>
      <c r="BM167" s="35">
        <v>-23877</v>
      </c>
      <c r="BN167" s="35">
        <v>0</v>
      </c>
      <c r="BO167" s="35">
        <v>0</v>
      </c>
      <c r="BP167" s="35">
        <v>0</v>
      </c>
      <c r="BQ167" s="35">
        <v>0</v>
      </c>
      <c r="BR167" s="35">
        <v>0</v>
      </c>
      <c r="BS167" s="35">
        <v>-7199216</v>
      </c>
    </row>
    <row r="168" spans="2:71">
      <c r="B168" s="206" t="s">
        <v>2349</v>
      </c>
      <c r="C168" s="410">
        <f t="shared" si="26"/>
        <v>60982394</v>
      </c>
      <c r="D168" s="410">
        <f t="shared" si="27"/>
        <v>52607319</v>
      </c>
      <c r="E168" s="414">
        <v>14193915</v>
      </c>
      <c r="F168" s="414">
        <v>38413404</v>
      </c>
      <c r="G168" s="410">
        <v>8375075</v>
      </c>
      <c r="H168" s="412"/>
      <c r="I168" s="413">
        <f t="shared" ref="I168:I199" si="36">J168+K168+L168+M168+Q168+AA168+AB168+AC168</f>
        <v>79120499</v>
      </c>
      <c r="J168" s="413">
        <v>18723002</v>
      </c>
      <c r="K168" s="413">
        <v>3123447</v>
      </c>
      <c r="L168" s="413">
        <v>4184078</v>
      </c>
      <c r="M168" s="413">
        <f t="shared" si="28"/>
        <v>12158351</v>
      </c>
      <c r="N168" s="215">
        <v>8433293</v>
      </c>
      <c r="O168" s="215">
        <v>3317386</v>
      </c>
      <c r="P168" s="215">
        <v>407672</v>
      </c>
      <c r="Q168" s="213">
        <f t="shared" si="29"/>
        <v>35084616</v>
      </c>
      <c r="R168" s="217">
        <v>896199</v>
      </c>
      <c r="S168" s="217">
        <v>19788023</v>
      </c>
      <c r="T168" s="217">
        <v>31964</v>
      </c>
      <c r="U168" s="217">
        <v>376547</v>
      </c>
      <c r="V168" s="217">
        <v>364210</v>
      </c>
      <c r="W168" s="217">
        <v>835013</v>
      </c>
      <c r="X168" s="217">
        <v>1717641</v>
      </c>
      <c r="Y168" s="217">
        <v>640624</v>
      </c>
      <c r="Z168" s="217">
        <v>10434395</v>
      </c>
      <c r="AA168" s="213">
        <v>1740635</v>
      </c>
      <c r="AB168" s="213">
        <v>2531205</v>
      </c>
      <c r="AC168" s="213">
        <v>1575165</v>
      </c>
      <c r="AD168" s="35">
        <f t="shared" si="30"/>
        <v>840582761</v>
      </c>
      <c r="AE168" s="35">
        <f t="shared" si="31"/>
        <v>245593563</v>
      </c>
      <c r="AF168" s="35">
        <f t="shared" si="32"/>
        <v>95029962</v>
      </c>
      <c r="AG168" s="35">
        <f t="shared" si="33"/>
        <v>30743667</v>
      </c>
      <c r="AH168">
        <f t="shared" si="35"/>
        <v>0.11305247550752472</v>
      </c>
      <c r="AY168" s="219">
        <f t="shared" ref="AY168:AY199" si="37">I168-M168</f>
        <v>66962148</v>
      </c>
      <c r="AZ168" s="219">
        <v>-5979754</v>
      </c>
      <c r="BA168">
        <f t="shared" si="34"/>
        <v>0.12518107813762203</v>
      </c>
      <c r="BB168" s="221">
        <f t="shared" ref="BB168:BB199" si="38">C168-I168</f>
        <v>-18138105</v>
      </c>
      <c r="BC168" s="221">
        <v>-18138105</v>
      </c>
      <c r="BF168" s="35">
        <v>18138105</v>
      </c>
      <c r="BG168" s="35">
        <v>10824386</v>
      </c>
      <c r="BH168" s="35">
        <v>-542122</v>
      </c>
      <c r="BI168" s="35">
        <v>11366507</v>
      </c>
      <c r="BJ168" s="35">
        <v>0</v>
      </c>
      <c r="BK168" s="35">
        <v>-37998</v>
      </c>
      <c r="BL168" s="35">
        <v>5766196</v>
      </c>
      <c r="BM168" s="35">
        <v>5638309</v>
      </c>
      <c r="BN168" s="35">
        <v>-832</v>
      </c>
      <c r="BO168" s="35">
        <v>0</v>
      </c>
      <c r="BP168" s="35">
        <v>832</v>
      </c>
      <c r="BQ168" s="35">
        <v>0</v>
      </c>
      <c r="BR168" s="35">
        <v>0</v>
      </c>
      <c r="BS168" s="35">
        <v>7312888</v>
      </c>
    </row>
    <row r="169" spans="2:71">
      <c r="B169" s="206" t="s">
        <v>344</v>
      </c>
      <c r="C169" s="410">
        <f t="shared" si="26"/>
        <v>63759598</v>
      </c>
      <c r="D169" s="410">
        <f t="shared" si="27"/>
        <v>54586149</v>
      </c>
      <c r="E169" s="414">
        <v>16909313</v>
      </c>
      <c r="F169" s="414">
        <v>37676836</v>
      </c>
      <c r="G169" s="410">
        <v>9173449</v>
      </c>
      <c r="H169" s="412"/>
      <c r="I169" s="413">
        <f t="shared" si="36"/>
        <v>76996306</v>
      </c>
      <c r="J169" s="413">
        <v>18963276</v>
      </c>
      <c r="K169" s="413">
        <v>3176843</v>
      </c>
      <c r="L169" s="413">
        <v>7997057</v>
      </c>
      <c r="M169" s="413">
        <f t="shared" si="28"/>
        <v>6824266</v>
      </c>
      <c r="N169" s="215">
        <v>4003094</v>
      </c>
      <c r="O169" s="215">
        <v>2131850</v>
      </c>
      <c r="P169" s="215">
        <v>689322</v>
      </c>
      <c r="Q169" s="213">
        <f t="shared" si="29"/>
        <v>32061119</v>
      </c>
      <c r="R169" s="217">
        <v>755011</v>
      </c>
      <c r="S169" s="217">
        <v>20024559</v>
      </c>
      <c r="T169" s="217">
        <v>214040</v>
      </c>
      <c r="U169" s="217">
        <v>594743</v>
      </c>
      <c r="V169" s="217">
        <v>339681</v>
      </c>
      <c r="W169" s="217">
        <v>1102818</v>
      </c>
      <c r="X169" s="217">
        <v>1745958</v>
      </c>
      <c r="Y169" s="217">
        <v>27124</v>
      </c>
      <c r="Z169" s="217">
        <v>7257185</v>
      </c>
      <c r="AA169" s="213">
        <v>3665039</v>
      </c>
      <c r="AB169" s="213">
        <v>2894765</v>
      </c>
      <c r="AC169" s="213">
        <v>1413941</v>
      </c>
      <c r="AD169" s="35">
        <f t="shared" si="30"/>
        <v>843703035</v>
      </c>
      <c r="AE169" s="35">
        <f t="shared" si="31"/>
        <v>217890318</v>
      </c>
      <c r="AF169" s="35">
        <f t="shared" si="32"/>
        <v>97628330</v>
      </c>
      <c r="AG169" s="35">
        <f t="shared" si="33"/>
        <v>29848168</v>
      </c>
      <c r="AH169">
        <f t="shared" si="35"/>
        <v>0.1157140912738331</v>
      </c>
      <c r="AY169" s="219">
        <f t="shared" si="37"/>
        <v>70172040</v>
      </c>
      <c r="AZ169" s="219">
        <v>-6412442</v>
      </c>
      <c r="BA169">
        <f t="shared" si="34"/>
        <v>0.13698712395288715</v>
      </c>
      <c r="BB169" s="221">
        <f t="shared" si="38"/>
        <v>-13236708</v>
      </c>
      <c r="BC169" s="221">
        <v>-13236708</v>
      </c>
      <c r="BF169" s="35">
        <v>13236708</v>
      </c>
      <c r="BG169" s="35">
        <v>10070563</v>
      </c>
      <c r="BH169" s="35">
        <v>95233</v>
      </c>
      <c r="BI169" s="35">
        <v>9975330</v>
      </c>
      <c r="BJ169" s="35">
        <v>0</v>
      </c>
      <c r="BK169" s="35">
        <v>0</v>
      </c>
      <c r="BL169" s="35">
        <v>6090121</v>
      </c>
      <c r="BM169" s="35">
        <v>3885208</v>
      </c>
      <c r="BN169" s="35">
        <v>-19252</v>
      </c>
      <c r="BO169" s="35">
        <v>0</v>
      </c>
      <c r="BP169" s="35">
        <v>19252</v>
      </c>
      <c r="BQ169" s="35">
        <v>0</v>
      </c>
      <c r="BR169" s="35">
        <v>0</v>
      </c>
      <c r="BS169" s="35">
        <v>3146893</v>
      </c>
    </row>
    <row r="170" spans="2:71">
      <c r="B170" s="206" t="s">
        <v>345</v>
      </c>
      <c r="C170" s="410">
        <f t="shared" si="26"/>
        <v>80810612</v>
      </c>
      <c r="D170" s="410">
        <f t="shared" si="27"/>
        <v>73363289</v>
      </c>
      <c r="E170" s="414">
        <v>36841188</v>
      </c>
      <c r="F170" s="414">
        <v>36522101</v>
      </c>
      <c r="G170" s="410">
        <v>7447323</v>
      </c>
      <c r="H170" s="412"/>
      <c r="I170" s="413">
        <f t="shared" si="36"/>
        <v>74629253</v>
      </c>
      <c r="J170" s="413">
        <v>19453812</v>
      </c>
      <c r="K170" s="413">
        <v>3112979</v>
      </c>
      <c r="L170" s="413">
        <v>6308305</v>
      </c>
      <c r="M170" s="413">
        <f t="shared" si="28"/>
        <v>7462900</v>
      </c>
      <c r="N170" s="215">
        <v>4238462</v>
      </c>
      <c r="O170" s="215">
        <v>2193071</v>
      </c>
      <c r="P170" s="215">
        <v>1031367</v>
      </c>
      <c r="Q170" s="213">
        <f t="shared" si="29"/>
        <v>30353308</v>
      </c>
      <c r="R170" s="217">
        <v>639785</v>
      </c>
      <c r="S170" s="217">
        <v>17924852</v>
      </c>
      <c r="T170" s="217">
        <v>127971</v>
      </c>
      <c r="U170" s="217">
        <v>630769</v>
      </c>
      <c r="V170" s="217">
        <v>454836</v>
      </c>
      <c r="W170" s="217">
        <v>847498</v>
      </c>
      <c r="X170" s="217">
        <v>1728798</v>
      </c>
      <c r="Y170" s="217">
        <v>201342</v>
      </c>
      <c r="Z170" s="217">
        <v>7797457</v>
      </c>
      <c r="AA170" s="213">
        <v>2722036</v>
      </c>
      <c r="AB170" s="213">
        <v>3174286</v>
      </c>
      <c r="AC170" s="213">
        <v>2041627</v>
      </c>
      <c r="AD170" s="35">
        <f t="shared" si="30"/>
        <v>845776085</v>
      </c>
      <c r="AE170" s="35">
        <f t="shared" si="31"/>
        <v>205552604</v>
      </c>
      <c r="AF170" s="35">
        <f t="shared" si="32"/>
        <v>97855763</v>
      </c>
      <c r="AG170" s="35">
        <f t="shared" si="33"/>
        <v>26445517</v>
      </c>
      <c r="AH170">
        <f t="shared" si="35"/>
        <v>0.11569937331581089</v>
      </c>
      <c r="AY170" s="219">
        <f t="shared" si="37"/>
        <v>67166353</v>
      </c>
      <c r="AZ170" s="219">
        <v>13644259</v>
      </c>
      <c r="BA170">
        <f t="shared" si="34"/>
        <v>0.12865571384345001</v>
      </c>
      <c r="BB170" s="221">
        <f t="shared" si="38"/>
        <v>6181359</v>
      </c>
      <c r="BC170" s="221">
        <v>6181359</v>
      </c>
      <c r="BF170" s="35">
        <v>-6181359</v>
      </c>
      <c r="BG170" s="35">
        <v>16060744</v>
      </c>
      <c r="BH170" s="35">
        <v>5694357</v>
      </c>
      <c r="BI170" s="35">
        <v>10366387</v>
      </c>
      <c r="BJ170" s="35">
        <v>0</v>
      </c>
      <c r="BK170" s="35">
        <v>0</v>
      </c>
      <c r="BL170" s="35">
        <v>7623530</v>
      </c>
      <c r="BM170" s="35">
        <v>2742857</v>
      </c>
      <c r="BN170" s="35">
        <v>-139949</v>
      </c>
      <c r="BO170" s="35">
        <v>0</v>
      </c>
      <c r="BP170" s="35">
        <v>139949</v>
      </c>
      <c r="BQ170" s="35">
        <v>0</v>
      </c>
      <c r="BR170" s="35">
        <v>0</v>
      </c>
      <c r="BS170" s="35">
        <v>-22382052</v>
      </c>
    </row>
    <row r="171" spans="2:71">
      <c r="B171" s="206" t="s">
        <v>346</v>
      </c>
      <c r="C171" s="410">
        <f t="shared" si="26"/>
        <v>70797670</v>
      </c>
      <c r="D171" s="410">
        <f t="shared" si="27"/>
        <v>60072626</v>
      </c>
      <c r="E171" s="414">
        <v>17443005</v>
      </c>
      <c r="F171" s="414">
        <v>42629621</v>
      </c>
      <c r="G171" s="410">
        <v>10725044</v>
      </c>
      <c r="H171" s="412"/>
      <c r="I171" s="413">
        <f t="shared" si="36"/>
        <v>106865175</v>
      </c>
      <c r="J171" s="413">
        <v>14561246</v>
      </c>
      <c r="K171" s="413">
        <v>3243952</v>
      </c>
      <c r="L171" s="413">
        <v>14548912</v>
      </c>
      <c r="M171" s="413">
        <f t="shared" si="28"/>
        <v>4164933</v>
      </c>
      <c r="N171" s="215">
        <v>3263173</v>
      </c>
      <c r="O171" s="215">
        <v>641190</v>
      </c>
      <c r="P171" s="215">
        <v>260570</v>
      </c>
      <c r="Q171" s="213">
        <f t="shared" si="29"/>
        <v>47112287</v>
      </c>
      <c r="R171" s="217">
        <v>599512</v>
      </c>
      <c r="S171" s="217">
        <v>27167373</v>
      </c>
      <c r="T171" s="217">
        <v>266431</v>
      </c>
      <c r="U171" s="217">
        <v>617458</v>
      </c>
      <c r="V171" s="217">
        <v>2438200</v>
      </c>
      <c r="W171" s="217">
        <v>1831937</v>
      </c>
      <c r="X171" s="217">
        <v>1724492</v>
      </c>
      <c r="Y171" s="217">
        <v>281512</v>
      </c>
      <c r="Z171" s="217">
        <v>12185372</v>
      </c>
      <c r="AA171" s="213">
        <v>9381371</v>
      </c>
      <c r="AB171" s="213">
        <v>10275179</v>
      </c>
      <c r="AC171" s="213">
        <v>3577295</v>
      </c>
      <c r="AD171" s="35">
        <f t="shared" si="30"/>
        <v>853147813</v>
      </c>
      <c r="AE171" s="35">
        <f t="shared" si="31"/>
        <v>215367880</v>
      </c>
      <c r="AF171" s="35">
        <f t="shared" si="32"/>
        <v>99939640</v>
      </c>
      <c r="AG171" s="35">
        <f t="shared" si="33"/>
        <v>18452099</v>
      </c>
      <c r="AH171">
        <f t="shared" si="35"/>
        <v>0.11714223312437888</v>
      </c>
      <c r="AY171" s="219">
        <f t="shared" si="37"/>
        <v>102700242</v>
      </c>
      <c r="AZ171" s="219">
        <v>-31902572</v>
      </c>
      <c r="BA171">
        <f t="shared" si="34"/>
        <v>8.5677116754828989E-2</v>
      </c>
      <c r="BB171" s="221">
        <f t="shared" si="38"/>
        <v>-36067505</v>
      </c>
      <c r="BC171" s="221">
        <v>-36067505</v>
      </c>
      <c r="BF171" s="35">
        <v>36067505</v>
      </c>
      <c r="BG171" s="35">
        <v>14524024</v>
      </c>
      <c r="BH171" s="35">
        <v>30363</v>
      </c>
      <c r="BI171" s="35">
        <v>14493661</v>
      </c>
      <c r="BJ171" s="35">
        <v>3789739</v>
      </c>
      <c r="BK171" s="35">
        <v>-1088994</v>
      </c>
      <c r="BL171" s="35">
        <v>4721465</v>
      </c>
      <c r="BM171" s="35">
        <v>7071452</v>
      </c>
      <c r="BN171" s="35">
        <v>-381758</v>
      </c>
      <c r="BO171" s="35">
        <v>0</v>
      </c>
      <c r="BP171" s="35">
        <v>381758</v>
      </c>
      <c r="BQ171" s="35">
        <v>0</v>
      </c>
      <c r="BR171" s="35">
        <v>0</v>
      </c>
      <c r="BS171" s="35">
        <v>21161723</v>
      </c>
    </row>
    <row r="172" spans="2:71">
      <c r="B172" s="206" t="s">
        <v>2350</v>
      </c>
      <c r="C172" s="410">
        <f t="shared" si="26"/>
        <v>121806875</v>
      </c>
      <c r="D172" s="410">
        <f t="shared" si="27"/>
        <v>67416464</v>
      </c>
      <c r="E172" s="414">
        <v>23116741</v>
      </c>
      <c r="F172" s="414">
        <v>44299723</v>
      </c>
      <c r="G172" s="410">
        <v>54390411</v>
      </c>
      <c r="H172" s="412"/>
      <c r="I172" s="413">
        <f t="shared" si="36"/>
        <v>101033472</v>
      </c>
      <c r="J172" s="413">
        <v>25766657</v>
      </c>
      <c r="K172" s="413">
        <v>4351562</v>
      </c>
      <c r="L172" s="413">
        <v>3649650</v>
      </c>
      <c r="M172" s="413">
        <f t="shared" si="28"/>
        <v>12744925</v>
      </c>
      <c r="N172" s="215">
        <v>9964182</v>
      </c>
      <c r="O172" s="215">
        <v>2444827</v>
      </c>
      <c r="P172" s="215">
        <v>335916</v>
      </c>
      <c r="Q172" s="213">
        <f t="shared" si="29"/>
        <v>39642958</v>
      </c>
      <c r="R172" s="217">
        <v>716182</v>
      </c>
      <c r="S172" s="217">
        <v>22651031</v>
      </c>
      <c r="T172" s="217">
        <v>694156</v>
      </c>
      <c r="U172" s="217">
        <v>392658</v>
      </c>
      <c r="V172" s="217">
        <v>3408883</v>
      </c>
      <c r="W172" s="217">
        <v>1209089</v>
      </c>
      <c r="X172" s="217">
        <v>1728137</v>
      </c>
      <c r="Y172" s="217">
        <v>231217</v>
      </c>
      <c r="Z172" s="217">
        <v>8611605</v>
      </c>
      <c r="AA172" s="213">
        <v>2508404</v>
      </c>
      <c r="AB172" s="213">
        <v>8944922</v>
      </c>
      <c r="AC172" s="213">
        <v>3424394</v>
      </c>
      <c r="AD172" s="35">
        <f t="shared" si="30"/>
        <v>878431398</v>
      </c>
      <c r="AE172" s="35">
        <f t="shared" si="31"/>
        <v>273415157</v>
      </c>
      <c r="AF172" s="35">
        <f t="shared" si="32"/>
        <v>105405678</v>
      </c>
      <c r="AG172" s="35">
        <f t="shared" si="33"/>
        <v>24372758</v>
      </c>
      <c r="AH172">
        <f t="shared" si="35"/>
        <v>0.11999306746091515</v>
      </c>
      <c r="AY172" s="219">
        <f t="shared" si="37"/>
        <v>88288547</v>
      </c>
      <c r="AZ172" s="219">
        <v>33518328</v>
      </c>
      <c r="BA172">
        <f t="shared" si="34"/>
        <v>8.9141941754165441E-2</v>
      </c>
      <c r="BB172" s="221">
        <f t="shared" si="38"/>
        <v>20773403</v>
      </c>
      <c r="BC172" s="221">
        <v>26099511</v>
      </c>
      <c r="BF172" s="35">
        <v>-26099511</v>
      </c>
      <c r="BG172" s="35">
        <v>5879899</v>
      </c>
      <c r="BH172" s="35">
        <v>-392527</v>
      </c>
      <c r="BI172" s="35">
        <v>6272426</v>
      </c>
      <c r="BJ172" s="35">
        <v>-1874733</v>
      </c>
      <c r="BK172" s="35">
        <v>0</v>
      </c>
      <c r="BL172" s="35">
        <v>8147159</v>
      </c>
      <c r="BM172" s="35">
        <v>0</v>
      </c>
      <c r="BN172" s="35">
        <v>-250</v>
      </c>
      <c r="BO172" s="35">
        <v>0</v>
      </c>
      <c r="BP172" s="35">
        <v>250</v>
      </c>
      <c r="BQ172" s="35">
        <v>0</v>
      </c>
      <c r="BR172" s="35">
        <v>0</v>
      </c>
      <c r="BS172" s="35">
        <v>-31979660</v>
      </c>
    </row>
    <row r="173" spans="2:71">
      <c r="B173" s="206" t="s">
        <v>2351</v>
      </c>
      <c r="C173" s="410">
        <f t="shared" si="26"/>
        <v>81114649</v>
      </c>
      <c r="D173" s="410">
        <f t="shared" si="27"/>
        <v>71728728</v>
      </c>
      <c r="E173" s="414">
        <v>37001486</v>
      </c>
      <c r="F173" s="414">
        <v>34727242</v>
      </c>
      <c r="G173" s="410">
        <v>9385921</v>
      </c>
      <c r="H173" s="412"/>
      <c r="I173" s="413">
        <f t="shared" si="36"/>
        <v>93865381</v>
      </c>
      <c r="J173" s="413">
        <v>20004436</v>
      </c>
      <c r="K173" s="413">
        <v>3395038</v>
      </c>
      <c r="L173" s="413">
        <v>6081110</v>
      </c>
      <c r="M173" s="413">
        <f t="shared" si="28"/>
        <v>14162158</v>
      </c>
      <c r="N173" s="215">
        <v>11024659</v>
      </c>
      <c r="O173" s="215">
        <v>1898641</v>
      </c>
      <c r="P173" s="215">
        <v>1238858</v>
      </c>
      <c r="Q173" s="213">
        <f t="shared" si="29"/>
        <v>43517389</v>
      </c>
      <c r="R173" s="217">
        <v>376823</v>
      </c>
      <c r="S173" s="217">
        <v>23926551</v>
      </c>
      <c r="T173" s="217">
        <v>157414</v>
      </c>
      <c r="U173" s="217">
        <v>963853</v>
      </c>
      <c r="V173" s="217">
        <v>3285425</v>
      </c>
      <c r="W173" s="217">
        <v>1443241</v>
      </c>
      <c r="X173" s="217">
        <v>1868402</v>
      </c>
      <c r="Y173" s="217">
        <v>850213</v>
      </c>
      <c r="Z173" s="217">
        <v>10645467</v>
      </c>
      <c r="AA173" s="213">
        <v>1411103</v>
      </c>
      <c r="AB173" s="213">
        <v>945497</v>
      </c>
      <c r="AC173" s="213">
        <v>4348650</v>
      </c>
      <c r="AD173" s="35">
        <f t="shared" si="30"/>
        <v>894846484</v>
      </c>
      <c r="AE173" s="35">
        <f t="shared" si="31"/>
        <v>273719194</v>
      </c>
      <c r="AF173" s="35">
        <f t="shared" si="32"/>
        <v>104863990</v>
      </c>
      <c r="AG173" s="35">
        <f t="shared" si="33"/>
        <v>31072016</v>
      </c>
      <c r="AH173">
        <f t="shared" si="35"/>
        <v>0.11718656984743765</v>
      </c>
      <c r="AY173" s="219">
        <f t="shared" si="37"/>
        <v>79703223</v>
      </c>
      <c r="AZ173" s="219">
        <v>1411426</v>
      </c>
      <c r="BA173">
        <f t="shared" si="34"/>
        <v>0.11351785582124722</v>
      </c>
      <c r="BB173" s="221">
        <f t="shared" si="38"/>
        <v>-12750732</v>
      </c>
      <c r="BC173" s="221">
        <v>-4109848</v>
      </c>
      <c r="BF173" s="35">
        <v>4109848</v>
      </c>
      <c r="BG173" s="35">
        <v>43549844</v>
      </c>
      <c r="BH173" s="35">
        <v>23963361</v>
      </c>
      <c r="BI173" s="35">
        <v>19586483</v>
      </c>
      <c r="BJ173" s="35">
        <v>-4393798</v>
      </c>
      <c r="BK173" s="35">
        <v>0</v>
      </c>
      <c r="BL173" s="35">
        <v>7927182</v>
      </c>
      <c r="BM173" s="35">
        <v>16053099</v>
      </c>
      <c r="BN173" s="35">
        <v>-59519</v>
      </c>
      <c r="BO173" s="35">
        <v>0</v>
      </c>
      <c r="BP173" s="35">
        <v>59519</v>
      </c>
      <c r="BQ173" s="35">
        <v>0</v>
      </c>
      <c r="BR173" s="35">
        <v>0</v>
      </c>
      <c r="BS173" s="35">
        <v>-39499515</v>
      </c>
    </row>
    <row r="174" spans="2:71">
      <c r="B174" s="206" t="s">
        <v>2352</v>
      </c>
      <c r="C174" s="410">
        <f t="shared" si="26"/>
        <v>45219445</v>
      </c>
      <c r="D174" s="410">
        <f t="shared" si="27"/>
        <v>36954498</v>
      </c>
      <c r="E174" s="414">
        <v>11107421</v>
      </c>
      <c r="F174" s="414">
        <v>25847077</v>
      </c>
      <c r="G174" s="410">
        <v>8264947</v>
      </c>
      <c r="H174" s="412"/>
      <c r="I174" s="413">
        <f t="shared" si="36"/>
        <v>87170670</v>
      </c>
      <c r="J174" s="413">
        <v>20756556</v>
      </c>
      <c r="K174" s="413">
        <v>3456249</v>
      </c>
      <c r="L174" s="413">
        <v>5875822</v>
      </c>
      <c r="M174" s="413">
        <f t="shared" si="28"/>
        <v>11340326</v>
      </c>
      <c r="N174" s="215">
        <v>6797624</v>
      </c>
      <c r="O174" s="215">
        <v>4045402</v>
      </c>
      <c r="P174" s="215">
        <v>497300</v>
      </c>
      <c r="Q174" s="213">
        <f t="shared" si="29"/>
        <v>39648191</v>
      </c>
      <c r="R174" s="217">
        <v>1201640</v>
      </c>
      <c r="S174" s="217">
        <v>18190481</v>
      </c>
      <c r="T174" s="217">
        <v>668306</v>
      </c>
      <c r="U174" s="217">
        <v>491872</v>
      </c>
      <c r="V174" s="217">
        <v>4224791</v>
      </c>
      <c r="W174" s="217">
        <v>889898</v>
      </c>
      <c r="X174" s="217">
        <v>1838548</v>
      </c>
      <c r="Y174" s="217">
        <v>136129</v>
      </c>
      <c r="Z174" s="217">
        <v>12006526</v>
      </c>
      <c r="AA174" s="213">
        <v>2810685</v>
      </c>
      <c r="AB174" s="213">
        <v>1586809</v>
      </c>
      <c r="AC174" s="213">
        <v>1696032</v>
      </c>
      <c r="AD174" s="35">
        <f t="shared" si="30"/>
        <v>889019048</v>
      </c>
      <c r="AE174" s="35">
        <f t="shared" si="31"/>
        <v>248140969</v>
      </c>
      <c r="AF174" s="35">
        <f t="shared" si="32"/>
        <v>104823418</v>
      </c>
      <c r="AG174" s="35">
        <f t="shared" si="33"/>
        <v>38247409</v>
      </c>
      <c r="AH174">
        <f t="shared" si="35"/>
        <v>0.11790907994133328</v>
      </c>
      <c r="AY174" s="219">
        <f t="shared" si="37"/>
        <v>75830344</v>
      </c>
      <c r="AZ174" s="219">
        <v>-30610899</v>
      </c>
      <c r="BA174">
        <f t="shared" si="34"/>
        <v>0.15413580898847865</v>
      </c>
      <c r="BB174" s="221">
        <f t="shared" si="38"/>
        <v>-41951225</v>
      </c>
      <c r="BC174" s="221">
        <v>-46022641</v>
      </c>
      <c r="BF174" s="35">
        <v>46022641</v>
      </c>
      <c r="BG174" s="35">
        <v>16965036</v>
      </c>
      <c r="BH174" s="35">
        <v>-687767</v>
      </c>
      <c r="BI174" s="35">
        <v>17652803</v>
      </c>
      <c r="BJ174" s="35">
        <v>0</v>
      </c>
      <c r="BK174" s="35">
        <v>0</v>
      </c>
      <c r="BL174" s="35">
        <v>6249788</v>
      </c>
      <c r="BM174" s="35">
        <v>11403015</v>
      </c>
      <c r="BN174" s="35">
        <v>-120711</v>
      </c>
      <c r="BO174" s="35">
        <v>0</v>
      </c>
      <c r="BP174" s="35">
        <v>120711</v>
      </c>
      <c r="BQ174" s="35">
        <v>0</v>
      </c>
      <c r="BR174" s="35">
        <v>0</v>
      </c>
      <c r="BS174" s="35">
        <v>28936894</v>
      </c>
    </row>
    <row r="175" spans="2:71">
      <c r="B175" s="206" t="s">
        <v>2353</v>
      </c>
      <c r="C175" s="410">
        <f t="shared" si="26"/>
        <v>65461154</v>
      </c>
      <c r="D175" s="410">
        <f t="shared" si="27"/>
        <v>49124611</v>
      </c>
      <c r="E175" s="414">
        <v>13319092</v>
      </c>
      <c r="F175" s="414">
        <v>35805519</v>
      </c>
      <c r="G175" s="410">
        <v>16336543</v>
      </c>
      <c r="H175" s="412"/>
      <c r="I175" s="413">
        <f t="shared" si="36"/>
        <v>103353700</v>
      </c>
      <c r="J175" s="413">
        <v>20997451</v>
      </c>
      <c r="K175" s="413">
        <v>3347363</v>
      </c>
      <c r="L175" s="413">
        <v>5875773</v>
      </c>
      <c r="M175" s="413">
        <f t="shared" si="28"/>
        <v>17047716</v>
      </c>
      <c r="N175" s="215">
        <v>13650253</v>
      </c>
      <c r="O175" s="215">
        <v>2793832</v>
      </c>
      <c r="P175" s="215">
        <v>603631</v>
      </c>
      <c r="Q175" s="213">
        <f t="shared" si="29"/>
        <v>51443919</v>
      </c>
      <c r="R175" s="217">
        <v>878092</v>
      </c>
      <c r="S175" s="217">
        <v>39927435</v>
      </c>
      <c r="T175" s="217">
        <v>213716</v>
      </c>
      <c r="U175" s="217">
        <v>434347</v>
      </c>
      <c r="V175" s="217">
        <v>723684</v>
      </c>
      <c r="W175" s="217">
        <v>1063881</v>
      </c>
      <c r="X175" s="217">
        <v>2801842</v>
      </c>
      <c r="Y175" s="217">
        <v>202134</v>
      </c>
      <c r="Z175" s="217">
        <v>5198788</v>
      </c>
      <c r="AA175" s="213">
        <v>2640804</v>
      </c>
      <c r="AB175" s="213">
        <v>695337</v>
      </c>
      <c r="AC175" s="213">
        <v>1305337</v>
      </c>
      <c r="AD175" s="35">
        <f t="shared" si="30"/>
        <v>897970617</v>
      </c>
      <c r="AE175" s="35">
        <f t="shared" si="31"/>
        <v>191795248</v>
      </c>
      <c r="AF175" s="35">
        <f t="shared" si="32"/>
        <v>116788198</v>
      </c>
      <c r="AG175" s="35">
        <f t="shared" si="33"/>
        <v>42550200</v>
      </c>
      <c r="AH175">
        <f t="shared" si="35"/>
        <v>0.1300579281649257</v>
      </c>
      <c r="AY175" s="219">
        <f t="shared" si="37"/>
        <v>86305984</v>
      </c>
      <c r="AZ175" s="219">
        <v>-20844830</v>
      </c>
      <c r="BA175">
        <f t="shared" si="34"/>
        <v>0.22185221189630308</v>
      </c>
      <c r="BB175" s="221">
        <f t="shared" si="38"/>
        <v>-37892546</v>
      </c>
      <c r="BC175" s="221">
        <v>-40705707</v>
      </c>
      <c r="BF175" s="35">
        <v>40705707</v>
      </c>
      <c r="BG175" s="35">
        <v>53515469</v>
      </c>
      <c r="BH175" s="35">
        <v>-491049</v>
      </c>
      <c r="BI175" s="35">
        <v>54006518</v>
      </c>
      <c r="BJ175" s="35">
        <v>10267334</v>
      </c>
      <c r="BK175" s="35">
        <v>0</v>
      </c>
      <c r="BL175" s="35">
        <v>38286074</v>
      </c>
      <c r="BM175" s="35">
        <v>5453110</v>
      </c>
      <c r="BN175" s="35">
        <v>-17571</v>
      </c>
      <c r="BO175" s="35">
        <v>0</v>
      </c>
      <c r="BP175" s="35">
        <v>17571</v>
      </c>
      <c r="BQ175" s="35">
        <v>0</v>
      </c>
      <c r="BR175" s="35">
        <v>0</v>
      </c>
      <c r="BS175" s="35">
        <v>-12827333</v>
      </c>
    </row>
    <row r="176" spans="2:71">
      <c r="B176" s="206" t="s">
        <v>2354</v>
      </c>
      <c r="C176" s="410">
        <f t="shared" si="26"/>
        <v>66691002</v>
      </c>
      <c r="D176" s="410">
        <f t="shared" si="27"/>
        <v>55281223</v>
      </c>
      <c r="E176" s="414">
        <v>28936605</v>
      </c>
      <c r="F176" s="414">
        <v>26344618</v>
      </c>
      <c r="G176" s="410">
        <v>11409779</v>
      </c>
      <c r="H176" s="412"/>
      <c r="I176" s="413">
        <f t="shared" si="36"/>
        <v>82795761</v>
      </c>
      <c r="J176" s="413">
        <v>20273208</v>
      </c>
      <c r="K176" s="413">
        <v>3355843</v>
      </c>
      <c r="L176" s="413">
        <v>4419592</v>
      </c>
      <c r="M176" s="413">
        <f t="shared" si="28"/>
        <v>9663938</v>
      </c>
      <c r="N176" s="215">
        <v>6021662</v>
      </c>
      <c r="O176" s="215">
        <v>2639316</v>
      </c>
      <c r="P176" s="215">
        <v>1002960</v>
      </c>
      <c r="Q176" s="213">
        <f t="shared" si="29"/>
        <v>38359310</v>
      </c>
      <c r="R176" s="217">
        <v>834878</v>
      </c>
      <c r="S176" s="217">
        <v>26166882</v>
      </c>
      <c r="T176" s="217">
        <v>25918</v>
      </c>
      <c r="U176" s="217">
        <v>617951</v>
      </c>
      <c r="V176" s="217">
        <v>954295</v>
      </c>
      <c r="W176" s="217">
        <v>907105</v>
      </c>
      <c r="X176" s="217">
        <v>1884757</v>
      </c>
      <c r="Y176" s="217">
        <v>202915</v>
      </c>
      <c r="Z176" s="217">
        <v>6764609</v>
      </c>
      <c r="AA176" s="213">
        <v>1513995</v>
      </c>
      <c r="AB176" s="213">
        <v>2925844</v>
      </c>
      <c r="AC176" s="213">
        <v>2284031</v>
      </c>
      <c r="AD176" s="35">
        <f t="shared" si="30"/>
        <v>894921263</v>
      </c>
      <c r="AE176" s="35">
        <f t="shared" si="31"/>
        <v>177371601</v>
      </c>
      <c r="AF176" s="35">
        <f t="shared" si="32"/>
        <v>118515180</v>
      </c>
      <c r="AG176" s="35">
        <f t="shared" si="33"/>
        <v>38051980</v>
      </c>
      <c r="AH176">
        <f t="shared" si="35"/>
        <v>0.13243084604192715</v>
      </c>
      <c r="AY176" s="219">
        <f t="shared" si="37"/>
        <v>73131823</v>
      </c>
      <c r="AZ176" s="219">
        <v>-6440821</v>
      </c>
      <c r="BA176">
        <f t="shared" si="34"/>
        <v>0.21453253951290657</v>
      </c>
      <c r="BB176" s="221">
        <f t="shared" si="38"/>
        <v>-16104759</v>
      </c>
      <c r="BC176" s="221">
        <v>-14927256</v>
      </c>
      <c r="BF176" s="35">
        <v>14927256</v>
      </c>
      <c r="BG176" s="35">
        <v>46335248</v>
      </c>
      <c r="BH176" s="35">
        <v>-16106102</v>
      </c>
      <c r="BI176" s="35">
        <v>62441351</v>
      </c>
      <c r="BJ176" s="35">
        <v>7191613</v>
      </c>
      <c r="BK176" s="35">
        <v>0</v>
      </c>
      <c r="BL176" s="35">
        <v>35930923</v>
      </c>
      <c r="BM176" s="35">
        <v>19318815</v>
      </c>
      <c r="BN176" s="35">
        <v>-20760</v>
      </c>
      <c r="BO176" s="35">
        <v>0</v>
      </c>
      <c r="BP176" s="35">
        <v>20760</v>
      </c>
      <c r="BQ176" s="35">
        <v>0</v>
      </c>
      <c r="BR176" s="35">
        <v>0</v>
      </c>
      <c r="BS176" s="35">
        <v>-31428752</v>
      </c>
    </row>
    <row r="177" spans="2:71">
      <c r="B177" s="206" t="s">
        <v>2355</v>
      </c>
      <c r="C177" s="410">
        <f t="shared" si="26"/>
        <v>64430453</v>
      </c>
      <c r="D177" s="410">
        <f t="shared" si="27"/>
        <v>55442616</v>
      </c>
      <c r="E177" s="414">
        <v>11942302</v>
      </c>
      <c r="F177" s="414">
        <v>43500314</v>
      </c>
      <c r="G177" s="410">
        <v>8987837</v>
      </c>
      <c r="H177" s="412"/>
      <c r="I177" s="413">
        <f t="shared" si="36"/>
        <v>85119224</v>
      </c>
      <c r="J177" s="413">
        <v>19992135</v>
      </c>
      <c r="K177" s="413">
        <v>3302025</v>
      </c>
      <c r="L177" s="413">
        <v>4795597</v>
      </c>
      <c r="M177" s="413">
        <f t="shared" si="28"/>
        <v>6297312</v>
      </c>
      <c r="N177" s="215">
        <v>4211331</v>
      </c>
      <c r="O177" s="215">
        <v>1480610</v>
      </c>
      <c r="P177" s="215">
        <v>605371</v>
      </c>
      <c r="Q177" s="213">
        <f t="shared" si="29"/>
        <v>40620762</v>
      </c>
      <c r="R177" s="217">
        <v>999421</v>
      </c>
      <c r="S177" s="217">
        <v>24943285</v>
      </c>
      <c r="T177" s="217">
        <v>606562</v>
      </c>
      <c r="U177" s="217">
        <v>316102</v>
      </c>
      <c r="V177" s="217">
        <v>2865653</v>
      </c>
      <c r="W177" s="217">
        <v>837241</v>
      </c>
      <c r="X177" s="217">
        <v>985980</v>
      </c>
      <c r="Y177" s="217">
        <v>260085</v>
      </c>
      <c r="Z177" s="217">
        <v>8806433</v>
      </c>
      <c r="AA177" s="213">
        <v>2197506</v>
      </c>
      <c r="AB177" s="213">
        <v>7326791</v>
      </c>
      <c r="AC177" s="213">
        <v>587096</v>
      </c>
      <c r="AD177" s="35">
        <f t="shared" si="30"/>
        <v>905685021</v>
      </c>
      <c r="AE177" s="35">
        <f t="shared" si="31"/>
        <v>196582609</v>
      </c>
      <c r="AF177" s="35">
        <f t="shared" si="32"/>
        <v>120452141</v>
      </c>
      <c r="AG177" s="35">
        <f t="shared" si="33"/>
        <v>33008966</v>
      </c>
      <c r="AH177">
        <f t="shared" si="35"/>
        <v>0.13299562011857541</v>
      </c>
      <c r="AY177" s="219">
        <f t="shared" si="37"/>
        <v>78821912</v>
      </c>
      <c r="AZ177" s="219">
        <v>-14391459</v>
      </c>
      <c r="BA177">
        <f t="shared" si="34"/>
        <v>0.16791396842230333</v>
      </c>
      <c r="BB177" s="221">
        <f t="shared" si="38"/>
        <v>-20688771</v>
      </c>
      <c r="BC177" s="221">
        <v>-24908439</v>
      </c>
      <c r="BF177" s="35">
        <v>24908439</v>
      </c>
      <c r="BG177" s="35">
        <v>-186576</v>
      </c>
      <c r="BH177" s="35">
        <v>-14785561</v>
      </c>
      <c r="BI177" s="35">
        <v>14598985</v>
      </c>
      <c r="BJ177" s="35">
        <v>306248</v>
      </c>
      <c r="BK177" s="35">
        <v>0</v>
      </c>
      <c r="BL177" s="35">
        <v>14292737</v>
      </c>
      <c r="BM177" s="35">
        <v>0</v>
      </c>
      <c r="BN177" s="35">
        <v>0</v>
      </c>
      <c r="BO177" s="35">
        <v>0</v>
      </c>
      <c r="BP177" s="35">
        <v>0</v>
      </c>
      <c r="BQ177" s="35">
        <v>0</v>
      </c>
      <c r="BR177" s="35">
        <v>0</v>
      </c>
      <c r="BS177" s="35">
        <v>25095016</v>
      </c>
    </row>
    <row r="178" spans="2:71">
      <c r="B178" s="206" t="s">
        <v>2356</v>
      </c>
      <c r="C178" s="410">
        <f t="shared" si="26"/>
        <v>85801708</v>
      </c>
      <c r="D178" s="410">
        <f t="shared" si="27"/>
        <v>76013824</v>
      </c>
      <c r="E178" s="414">
        <v>21640384</v>
      </c>
      <c r="F178" s="414">
        <v>54373440</v>
      </c>
      <c r="G178" s="410">
        <v>9787884</v>
      </c>
      <c r="H178" s="412"/>
      <c r="I178" s="413">
        <f t="shared" si="36"/>
        <v>114009252</v>
      </c>
      <c r="J178" s="413">
        <v>22279939</v>
      </c>
      <c r="K178" s="413">
        <v>3528411</v>
      </c>
      <c r="L178" s="413">
        <v>5464633</v>
      </c>
      <c r="M178" s="413">
        <f t="shared" si="28"/>
        <v>8456183</v>
      </c>
      <c r="N178" s="215">
        <v>5668458</v>
      </c>
      <c r="O178" s="215">
        <v>2236740</v>
      </c>
      <c r="P178" s="215">
        <v>550985</v>
      </c>
      <c r="Q178" s="213">
        <f t="shared" si="29"/>
        <v>62568565</v>
      </c>
      <c r="R178" s="217">
        <v>982605</v>
      </c>
      <c r="S178" s="217">
        <v>46930182</v>
      </c>
      <c r="T178" s="217">
        <v>72920</v>
      </c>
      <c r="U178" s="217">
        <v>601078</v>
      </c>
      <c r="V178" s="217">
        <v>1125049</v>
      </c>
      <c r="W178" s="217">
        <v>805739</v>
      </c>
      <c r="X178" s="217">
        <v>3870578</v>
      </c>
      <c r="Y178" s="217">
        <v>470594</v>
      </c>
      <c r="Z178" s="217">
        <v>7709820</v>
      </c>
      <c r="AA178" s="213">
        <v>3748248</v>
      </c>
      <c r="AB178" s="213">
        <v>5293405</v>
      </c>
      <c r="AC178" s="213">
        <v>2669868</v>
      </c>
      <c r="AD178" s="35">
        <f t="shared" si="30"/>
        <v>900023886</v>
      </c>
      <c r="AE178" s="35">
        <f t="shared" si="31"/>
        <v>216923163</v>
      </c>
      <c r="AF178" s="35">
        <f t="shared" si="32"/>
        <v>121188559</v>
      </c>
      <c r="AG178" s="35">
        <f t="shared" si="33"/>
        <v>24417433</v>
      </c>
      <c r="AH178">
        <f t="shared" si="35"/>
        <v>0.13465038082333738</v>
      </c>
      <c r="AY178" s="219">
        <f t="shared" si="37"/>
        <v>105553069</v>
      </c>
      <c r="AZ178" s="219">
        <v>-19751361</v>
      </c>
      <c r="BA178">
        <f t="shared" si="34"/>
        <v>0.11256258973136954</v>
      </c>
      <c r="BB178" s="221">
        <f t="shared" si="38"/>
        <v>-28207544</v>
      </c>
      <c r="BC178" s="221">
        <v>-34587390</v>
      </c>
      <c r="BF178" s="35">
        <v>34587390</v>
      </c>
      <c r="BG178" s="35">
        <v>50375965</v>
      </c>
      <c r="BH178" s="35">
        <v>127597</v>
      </c>
      <c r="BI178" s="35">
        <v>50248368</v>
      </c>
      <c r="BJ178" s="35">
        <v>0</v>
      </c>
      <c r="BK178" s="35">
        <v>0</v>
      </c>
      <c r="BL178" s="35">
        <v>6359013</v>
      </c>
      <c r="BM178" s="35">
        <v>43889356</v>
      </c>
      <c r="BN178" s="35">
        <v>-215545</v>
      </c>
      <c r="BO178" s="35">
        <v>0</v>
      </c>
      <c r="BP178" s="35">
        <v>215545</v>
      </c>
      <c r="BQ178" s="35">
        <v>0</v>
      </c>
      <c r="BR178" s="35">
        <v>0</v>
      </c>
      <c r="BS178" s="35">
        <v>-16004121</v>
      </c>
    </row>
    <row r="179" spans="2:71">
      <c r="B179" s="206" t="s">
        <v>2357</v>
      </c>
      <c r="C179" s="410">
        <f t="shared" si="26"/>
        <v>106671579</v>
      </c>
      <c r="D179" s="410">
        <f t="shared" si="27"/>
        <v>98456206</v>
      </c>
      <c r="E179" s="414">
        <v>43227756</v>
      </c>
      <c r="F179" s="414">
        <v>55228450</v>
      </c>
      <c r="G179" s="410">
        <v>8215373</v>
      </c>
      <c r="H179" s="412"/>
      <c r="I179" s="413">
        <f t="shared" si="36"/>
        <v>78680884</v>
      </c>
      <c r="J179" s="413">
        <v>20032762</v>
      </c>
      <c r="K179" s="413">
        <v>3379876</v>
      </c>
      <c r="L179" s="413">
        <v>4905939</v>
      </c>
      <c r="M179" s="413">
        <f t="shared" si="28"/>
        <v>11901204</v>
      </c>
      <c r="N179" s="215">
        <v>7830911</v>
      </c>
      <c r="O179" s="215">
        <v>2191548</v>
      </c>
      <c r="P179" s="215">
        <v>1878745</v>
      </c>
      <c r="Q179" s="213">
        <f t="shared" si="29"/>
        <v>33675095</v>
      </c>
      <c r="R179" s="217">
        <v>859314</v>
      </c>
      <c r="S179" s="217">
        <v>19574471</v>
      </c>
      <c r="T179" s="217">
        <v>308116</v>
      </c>
      <c r="U179" s="217">
        <v>142046</v>
      </c>
      <c r="V179" s="217">
        <v>377284</v>
      </c>
      <c r="W179" s="217">
        <v>777961</v>
      </c>
      <c r="X179" s="217">
        <v>55550</v>
      </c>
      <c r="Y179" s="217">
        <v>206049</v>
      </c>
      <c r="Z179" s="217">
        <v>11374304</v>
      </c>
      <c r="AA179" s="213">
        <v>2724246</v>
      </c>
      <c r="AB179" s="213">
        <v>1156374</v>
      </c>
      <c r="AC179" s="213">
        <v>905388</v>
      </c>
      <c r="AD179" s="35">
        <f t="shared" si="30"/>
        <v>913547139</v>
      </c>
      <c r="AE179" s="35">
        <f t="shared" si="31"/>
        <v>256903740</v>
      </c>
      <c r="AF179" s="35">
        <f t="shared" si="32"/>
        <v>122224212</v>
      </c>
      <c r="AG179" s="35">
        <f t="shared" si="33"/>
        <v>26654699</v>
      </c>
      <c r="AH179">
        <f t="shared" si="35"/>
        <v>0.1337908103283984</v>
      </c>
      <c r="AY179" s="219">
        <f t="shared" si="37"/>
        <v>66779680</v>
      </c>
      <c r="AZ179" s="219">
        <v>39891899</v>
      </c>
      <c r="BA179">
        <f t="shared" si="34"/>
        <v>0.10375364329067377</v>
      </c>
      <c r="BB179" s="221">
        <f t="shared" si="38"/>
        <v>27990695</v>
      </c>
      <c r="BC179" s="221">
        <v>28475352</v>
      </c>
      <c r="BF179" s="35">
        <v>-28475352</v>
      </c>
      <c r="BG179" s="35">
        <v>39451020</v>
      </c>
      <c r="BH179" s="35">
        <v>436370</v>
      </c>
      <c r="BI179" s="35">
        <v>39014651</v>
      </c>
      <c r="BJ179" s="35">
        <v>0</v>
      </c>
      <c r="BK179" s="35">
        <v>0</v>
      </c>
      <c r="BL179" s="35">
        <v>-4894549</v>
      </c>
      <c r="BM179" s="35">
        <v>43909200</v>
      </c>
      <c r="BN179" s="35">
        <v>-22619</v>
      </c>
      <c r="BO179" s="35">
        <v>0</v>
      </c>
      <c r="BP179" s="35">
        <v>22619</v>
      </c>
      <c r="BQ179" s="35">
        <v>0</v>
      </c>
      <c r="BR179" s="35">
        <v>0</v>
      </c>
      <c r="BS179" s="35">
        <v>-67948991</v>
      </c>
    </row>
    <row r="180" spans="2:71">
      <c r="B180" s="206" t="s">
        <v>2358</v>
      </c>
      <c r="C180" s="410">
        <f t="shared" si="26"/>
        <v>76876672</v>
      </c>
      <c r="D180" s="410">
        <f t="shared" si="27"/>
        <v>68311271</v>
      </c>
      <c r="E180" s="414">
        <v>13409604</v>
      </c>
      <c r="F180" s="414">
        <v>54901667</v>
      </c>
      <c r="G180" s="410">
        <v>8565401</v>
      </c>
      <c r="H180" s="412"/>
      <c r="I180" s="413">
        <f t="shared" si="36"/>
        <v>106312789</v>
      </c>
      <c r="J180" s="413">
        <v>22423856</v>
      </c>
      <c r="K180" s="413">
        <v>3570026</v>
      </c>
      <c r="L180" s="413">
        <v>6521976</v>
      </c>
      <c r="M180" s="413">
        <f t="shared" si="28"/>
        <v>16209456</v>
      </c>
      <c r="N180" s="215">
        <v>9724091</v>
      </c>
      <c r="O180" s="215">
        <v>5070863</v>
      </c>
      <c r="P180" s="215">
        <v>1414502</v>
      </c>
      <c r="Q180" s="213">
        <f t="shared" si="29"/>
        <v>47514716</v>
      </c>
      <c r="R180" s="217">
        <v>1163941</v>
      </c>
      <c r="S180" s="217">
        <v>27136053</v>
      </c>
      <c r="T180" s="217">
        <v>83403</v>
      </c>
      <c r="U180" s="217">
        <v>512779</v>
      </c>
      <c r="V180" s="217">
        <v>205451</v>
      </c>
      <c r="W180" s="217">
        <v>694169</v>
      </c>
      <c r="X180" s="217">
        <v>1973855</v>
      </c>
      <c r="Y180" s="217">
        <v>323150</v>
      </c>
      <c r="Z180" s="217">
        <v>15421915</v>
      </c>
      <c r="AA180" s="213">
        <v>3014890</v>
      </c>
      <c r="AB180" s="213">
        <v>4232001</v>
      </c>
      <c r="AC180" s="213">
        <v>2825868</v>
      </c>
      <c r="AD180" s="35">
        <f t="shared" si="30"/>
        <v>929441417</v>
      </c>
      <c r="AE180" s="35">
        <f t="shared" si="31"/>
        <v>269349959</v>
      </c>
      <c r="AF180" s="35">
        <f t="shared" si="32"/>
        <v>126275317</v>
      </c>
      <c r="AG180" s="35">
        <f t="shared" si="33"/>
        <v>36566843</v>
      </c>
      <c r="AH180">
        <f t="shared" si="35"/>
        <v>0.13586151282948478</v>
      </c>
      <c r="AY180" s="219">
        <f t="shared" si="37"/>
        <v>90103333</v>
      </c>
      <c r="AZ180" s="219">
        <v>-13226661</v>
      </c>
      <c r="BA180">
        <f t="shared" si="34"/>
        <v>0.13575960113660163</v>
      </c>
      <c r="BB180" s="221">
        <f t="shared" si="38"/>
        <v>-29436117</v>
      </c>
      <c r="BC180" s="221">
        <v>-28768999</v>
      </c>
      <c r="BF180" s="35">
        <v>28768999</v>
      </c>
      <c r="BG180" s="35">
        <v>-7611781</v>
      </c>
      <c r="BH180" s="35">
        <v>-977678</v>
      </c>
      <c r="BI180" s="35">
        <v>-6634104</v>
      </c>
      <c r="BJ180" s="35">
        <v>0</v>
      </c>
      <c r="BK180" s="35">
        <v>0</v>
      </c>
      <c r="BL180" s="35">
        <v>-6357918</v>
      </c>
      <c r="BM180" s="35">
        <v>-276185</v>
      </c>
      <c r="BN180" s="35">
        <v>-117554</v>
      </c>
      <c r="BO180" s="35">
        <v>0</v>
      </c>
      <c r="BP180" s="35">
        <v>117554</v>
      </c>
      <c r="BQ180" s="35">
        <v>0</v>
      </c>
      <c r="BR180" s="35">
        <v>0</v>
      </c>
      <c r="BS180" s="35">
        <v>36263226</v>
      </c>
    </row>
    <row r="181" spans="2:71">
      <c r="B181" s="206" t="s">
        <v>356</v>
      </c>
      <c r="C181" s="410">
        <f t="shared" si="26"/>
        <v>91440384</v>
      </c>
      <c r="D181" s="410">
        <f t="shared" si="27"/>
        <v>76615274</v>
      </c>
      <c r="E181" s="414">
        <v>17186851</v>
      </c>
      <c r="F181" s="414">
        <v>59428423</v>
      </c>
      <c r="G181" s="410">
        <v>14825110</v>
      </c>
      <c r="H181" s="412"/>
      <c r="I181" s="413">
        <f t="shared" si="36"/>
        <v>96012405</v>
      </c>
      <c r="J181" s="413">
        <v>21227030</v>
      </c>
      <c r="K181" s="413">
        <v>3478302</v>
      </c>
      <c r="L181" s="413">
        <v>7435543</v>
      </c>
      <c r="M181" s="413">
        <f t="shared" si="28"/>
        <v>11757541</v>
      </c>
      <c r="N181" s="215">
        <v>7746999</v>
      </c>
      <c r="O181" s="215">
        <v>2934640</v>
      </c>
      <c r="P181" s="215">
        <v>1075902</v>
      </c>
      <c r="Q181" s="213">
        <f t="shared" si="29"/>
        <v>42238705</v>
      </c>
      <c r="R181" s="217">
        <v>682567</v>
      </c>
      <c r="S181" s="217">
        <v>28006451</v>
      </c>
      <c r="T181" s="217">
        <v>317985</v>
      </c>
      <c r="U181" s="217">
        <v>465318</v>
      </c>
      <c r="V181" s="217">
        <v>442480</v>
      </c>
      <c r="W181" s="217">
        <v>817984</v>
      </c>
      <c r="X181" s="217">
        <v>1982464</v>
      </c>
      <c r="Y181" s="217">
        <v>359806</v>
      </c>
      <c r="Z181" s="217">
        <v>9163650</v>
      </c>
      <c r="AA181" s="213">
        <v>5157625</v>
      </c>
      <c r="AB181" s="213">
        <v>2629280</v>
      </c>
      <c r="AC181" s="213">
        <v>2088379</v>
      </c>
      <c r="AD181" s="35">
        <f t="shared" si="30"/>
        <v>957122203</v>
      </c>
      <c r="AE181" s="35">
        <f t="shared" si="31"/>
        <v>274988635</v>
      </c>
      <c r="AF181" s="35">
        <f t="shared" si="32"/>
        <v>131208592</v>
      </c>
      <c r="AG181" s="35">
        <f t="shared" si="33"/>
        <v>39868201</v>
      </c>
      <c r="AH181">
        <f t="shared" si="35"/>
        <v>0.1370865617668677</v>
      </c>
      <c r="AY181" s="219">
        <f t="shared" si="37"/>
        <v>84254864</v>
      </c>
      <c r="AZ181" s="219">
        <v>7185520</v>
      </c>
      <c r="BA181">
        <f t="shared" si="34"/>
        <v>0.14498126804404116</v>
      </c>
      <c r="BB181" s="221">
        <f t="shared" si="38"/>
        <v>-4572021</v>
      </c>
      <c r="BC181" s="221">
        <v>-2535719</v>
      </c>
      <c r="BF181" s="35">
        <v>2535719</v>
      </c>
      <c r="BG181" s="35">
        <v>3023487</v>
      </c>
      <c r="BH181" s="35">
        <v>18343043</v>
      </c>
      <c r="BI181" s="35">
        <v>-15319557</v>
      </c>
      <c r="BJ181" s="35">
        <v>-20085514</v>
      </c>
      <c r="BK181" s="35">
        <v>0</v>
      </c>
      <c r="BL181" s="35">
        <v>8957385</v>
      </c>
      <c r="BM181" s="35">
        <v>-4191427</v>
      </c>
      <c r="BN181" s="35">
        <v>-22158</v>
      </c>
      <c r="BO181" s="35">
        <v>47920</v>
      </c>
      <c r="BP181" s="35">
        <v>70078</v>
      </c>
      <c r="BQ181" s="35">
        <v>0</v>
      </c>
      <c r="BR181" s="35">
        <v>0</v>
      </c>
      <c r="BS181" s="35">
        <v>-509926</v>
      </c>
    </row>
    <row r="182" spans="2:71">
      <c r="B182" s="206" t="s">
        <v>357</v>
      </c>
      <c r="C182" s="410">
        <f t="shared" si="26"/>
        <v>106976364</v>
      </c>
      <c r="D182" s="410">
        <f t="shared" si="27"/>
        <v>99248174</v>
      </c>
      <c r="E182" s="414">
        <v>41322656</v>
      </c>
      <c r="F182" s="414">
        <v>57925518</v>
      </c>
      <c r="G182" s="410">
        <v>7728190</v>
      </c>
      <c r="H182" s="412"/>
      <c r="I182" s="413">
        <f t="shared" si="36"/>
        <v>93947893</v>
      </c>
      <c r="J182" s="413">
        <v>21796495</v>
      </c>
      <c r="K182" s="413">
        <v>3600718</v>
      </c>
      <c r="L182" s="413">
        <v>9811934</v>
      </c>
      <c r="M182" s="413">
        <f t="shared" si="28"/>
        <v>9491555</v>
      </c>
      <c r="N182" s="215">
        <v>5057142</v>
      </c>
      <c r="O182" s="215">
        <v>2792134</v>
      </c>
      <c r="P182" s="215">
        <v>1642279</v>
      </c>
      <c r="Q182" s="213">
        <f t="shared" si="29"/>
        <v>37965839</v>
      </c>
      <c r="R182" s="217">
        <v>912286</v>
      </c>
      <c r="S182" s="217">
        <v>20688546</v>
      </c>
      <c r="T182" s="217">
        <v>194212</v>
      </c>
      <c r="U182" s="217">
        <v>605475</v>
      </c>
      <c r="V182" s="217">
        <v>1666545</v>
      </c>
      <c r="W182" s="217">
        <v>1102410</v>
      </c>
      <c r="X182" s="217">
        <v>1964997</v>
      </c>
      <c r="Y182" s="217">
        <v>171636</v>
      </c>
      <c r="Z182" s="217">
        <v>10659732</v>
      </c>
      <c r="AA182" s="213">
        <v>3419475</v>
      </c>
      <c r="AB182" s="213">
        <v>5851922</v>
      </c>
      <c r="AC182" s="213">
        <v>2009955</v>
      </c>
      <c r="AD182" s="35">
        <f t="shared" si="30"/>
        <v>983287955</v>
      </c>
      <c r="AE182" s="35">
        <f t="shared" si="31"/>
        <v>275293420</v>
      </c>
      <c r="AF182" s="35">
        <f t="shared" si="32"/>
        <v>133237247</v>
      </c>
      <c r="AG182" s="35">
        <f t="shared" si="33"/>
        <v>37458552</v>
      </c>
      <c r="AH182">
        <f t="shared" si="35"/>
        <v>0.13550175848538693</v>
      </c>
      <c r="AY182" s="219">
        <f t="shared" si="37"/>
        <v>84456338</v>
      </c>
      <c r="AZ182" s="219">
        <v>22520026</v>
      </c>
      <c r="BA182">
        <f t="shared" si="34"/>
        <v>0.13606773456481452</v>
      </c>
      <c r="BB182" s="221">
        <f t="shared" si="38"/>
        <v>13028471</v>
      </c>
      <c r="BC182" s="221">
        <v>13485016</v>
      </c>
      <c r="BF182" s="35">
        <v>-13485016</v>
      </c>
      <c r="BG182" s="35">
        <v>-18076374</v>
      </c>
      <c r="BH182" s="35">
        <v>-4102287</v>
      </c>
      <c r="BI182" s="35">
        <v>-13974087</v>
      </c>
      <c r="BJ182" s="35">
        <v>-5353600</v>
      </c>
      <c r="BK182" s="35">
        <v>0</v>
      </c>
      <c r="BL182" s="35">
        <v>-8620487</v>
      </c>
      <c r="BM182" s="35">
        <v>0</v>
      </c>
      <c r="BN182" s="35">
        <v>-86444</v>
      </c>
      <c r="BO182" s="35">
        <v>0</v>
      </c>
      <c r="BP182" s="35">
        <v>86444</v>
      </c>
      <c r="BQ182" s="35">
        <v>0</v>
      </c>
      <c r="BR182" s="35">
        <v>0</v>
      </c>
      <c r="BS182" s="35">
        <v>4504914</v>
      </c>
    </row>
    <row r="183" spans="2:71">
      <c r="B183" s="206" t="s">
        <v>2359</v>
      </c>
      <c r="C183" s="410">
        <f t="shared" si="26"/>
        <v>93419803</v>
      </c>
      <c r="D183" s="410">
        <f t="shared" si="27"/>
        <v>78469405</v>
      </c>
      <c r="E183" s="414">
        <v>18927778</v>
      </c>
      <c r="F183" s="414">
        <v>59541627</v>
      </c>
      <c r="G183" s="410">
        <v>14950398</v>
      </c>
      <c r="H183" s="412"/>
      <c r="I183" s="413">
        <f t="shared" si="36"/>
        <v>139354518</v>
      </c>
      <c r="J183" s="413">
        <v>15163896</v>
      </c>
      <c r="K183" s="413">
        <v>3432035</v>
      </c>
      <c r="L183" s="413">
        <v>19121539</v>
      </c>
      <c r="M183" s="413">
        <f t="shared" si="28"/>
        <v>4889359</v>
      </c>
      <c r="N183" s="215">
        <v>3149502</v>
      </c>
      <c r="O183" s="215">
        <v>818827</v>
      </c>
      <c r="P183" s="215">
        <v>921030</v>
      </c>
      <c r="Q183" s="213">
        <f t="shared" si="29"/>
        <v>61264342</v>
      </c>
      <c r="R183" s="217">
        <v>1398242</v>
      </c>
      <c r="S183" s="217">
        <v>31271867</v>
      </c>
      <c r="T183" s="217">
        <v>481572</v>
      </c>
      <c r="U183" s="217">
        <v>1535663</v>
      </c>
      <c r="V183" s="217">
        <v>2664091</v>
      </c>
      <c r="W183" s="217">
        <v>3029246</v>
      </c>
      <c r="X183" s="217">
        <v>1988716</v>
      </c>
      <c r="Y183" s="217">
        <v>1037382</v>
      </c>
      <c r="Z183" s="217">
        <v>17857563</v>
      </c>
      <c r="AA183" s="213">
        <v>14436574</v>
      </c>
      <c r="AB183" s="213">
        <v>15809426</v>
      </c>
      <c r="AC183" s="213">
        <v>5237347</v>
      </c>
      <c r="AD183" s="35">
        <f t="shared" si="30"/>
        <v>1005910088</v>
      </c>
      <c r="AE183" s="35">
        <f t="shared" si="31"/>
        <v>291836551</v>
      </c>
      <c r="AF183" s="35">
        <f t="shared" si="32"/>
        <v>133961673</v>
      </c>
      <c r="AG183" s="35">
        <f t="shared" si="33"/>
        <v>26138455</v>
      </c>
      <c r="AH183">
        <f t="shared" si="35"/>
        <v>0.13317459939819193</v>
      </c>
      <c r="AY183" s="219">
        <f t="shared" si="37"/>
        <v>134465159</v>
      </c>
      <c r="AZ183" s="219">
        <v>-41045356</v>
      </c>
      <c r="BA183">
        <f t="shared" si="34"/>
        <v>8.956539169077557E-2</v>
      </c>
      <c r="BB183" s="221">
        <f t="shared" si="38"/>
        <v>-45934715</v>
      </c>
      <c r="BC183" s="221">
        <v>-47521778</v>
      </c>
      <c r="BF183" s="35">
        <v>47521778</v>
      </c>
      <c r="BG183" s="35">
        <v>15841578</v>
      </c>
      <c r="BH183" s="35">
        <v>19604900</v>
      </c>
      <c r="BI183" s="35">
        <v>-3763322</v>
      </c>
      <c r="BJ183" s="35">
        <v>-4318105</v>
      </c>
      <c r="BK183" s="35">
        <v>0</v>
      </c>
      <c r="BL183" s="35">
        <v>5929876</v>
      </c>
      <c r="BM183" s="35">
        <v>-5375092</v>
      </c>
      <c r="BN183" s="35">
        <v>-539137</v>
      </c>
      <c r="BO183" s="35">
        <v>0</v>
      </c>
      <c r="BP183" s="35">
        <v>539137</v>
      </c>
      <c r="BQ183" s="35">
        <v>0</v>
      </c>
      <c r="BR183" s="35">
        <v>0</v>
      </c>
      <c r="BS183" s="35">
        <v>31141063</v>
      </c>
    </row>
    <row r="184" spans="2:71">
      <c r="B184" s="206" t="s">
        <v>2360</v>
      </c>
      <c r="C184" s="410">
        <f t="shared" si="26"/>
        <v>89312887</v>
      </c>
      <c r="D184" s="410">
        <f t="shared" si="27"/>
        <v>79227239</v>
      </c>
      <c r="E184" s="414">
        <v>23589076</v>
      </c>
      <c r="F184" s="414">
        <v>55638163</v>
      </c>
      <c r="G184" s="410">
        <v>10085648</v>
      </c>
      <c r="H184" s="412"/>
      <c r="I184" s="413">
        <f t="shared" si="36"/>
        <v>114062321</v>
      </c>
      <c r="J184" s="413">
        <v>29028139</v>
      </c>
      <c r="K184" s="413">
        <v>4867327</v>
      </c>
      <c r="L184" s="413">
        <v>3045679</v>
      </c>
      <c r="M184" s="413">
        <f t="shared" si="28"/>
        <v>21943038</v>
      </c>
      <c r="N184" s="215">
        <v>19728826</v>
      </c>
      <c r="O184" s="215">
        <v>1497454</v>
      </c>
      <c r="P184" s="215">
        <v>716758</v>
      </c>
      <c r="Q184" s="213">
        <f t="shared" si="29"/>
        <v>49737340</v>
      </c>
      <c r="R184" s="217">
        <v>884733</v>
      </c>
      <c r="S184" s="217">
        <v>32166344</v>
      </c>
      <c r="T184" s="217">
        <v>787422</v>
      </c>
      <c r="U184" s="217">
        <v>466618</v>
      </c>
      <c r="V184" s="217">
        <v>7</v>
      </c>
      <c r="W184" s="217">
        <v>2107439</v>
      </c>
      <c r="X184" s="217">
        <v>1996235</v>
      </c>
      <c r="Y184" s="217">
        <v>110383</v>
      </c>
      <c r="Z184" s="217">
        <v>11218159</v>
      </c>
      <c r="AA184" s="213">
        <v>1803505</v>
      </c>
      <c r="AB184" s="213">
        <v>937000</v>
      </c>
      <c r="AC184" s="213">
        <v>2700293</v>
      </c>
      <c r="AD184" s="35">
        <f t="shared" si="30"/>
        <v>973416100</v>
      </c>
      <c r="AE184" s="35">
        <f t="shared" si="31"/>
        <v>289709054</v>
      </c>
      <c r="AF184" s="35">
        <f t="shared" si="32"/>
        <v>143159786</v>
      </c>
      <c r="AG184" s="35">
        <f t="shared" si="33"/>
        <v>36323952</v>
      </c>
      <c r="AH184">
        <f t="shared" si="35"/>
        <v>0.14706946597657466</v>
      </c>
      <c r="AY184" s="219">
        <f t="shared" si="37"/>
        <v>92119283</v>
      </c>
      <c r="AZ184" s="219">
        <v>-2806396</v>
      </c>
      <c r="BA184">
        <f t="shared" si="34"/>
        <v>0.12538079669405156</v>
      </c>
      <c r="BB184" s="221">
        <f t="shared" si="38"/>
        <v>-24749434</v>
      </c>
      <c r="BC184" s="221">
        <v>-21238732</v>
      </c>
      <c r="BF184" s="35">
        <v>21238732</v>
      </c>
      <c r="BG184" s="35">
        <v>31875220</v>
      </c>
      <c r="BH184" s="35">
        <v>25302045</v>
      </c>
      <c r="BI184" s="35">
        <v>6573175</v>
      </c>
      <c r="BJ184" s="35">
        <v>0</v>
      </c>
      <c r="BK184" s="35">
        <v>0</v>
      </c>
      <c r="BL184" s="35">
        <v>16133927</v>
      </c>
      <c r="BM184" s="35">
        <v>-9560752</v>
      </c>
      <c r="BN184" s="35">
        <v>0</v>
      </c>
      <c r="BO184" s="35">
        <v>0</v>
      </c>
      <c r="BP184" s="35">
        <v>0</v>
      </c>
      <c r="BQ184" s="35">
        <v>0</v>
      </c>
      <c r="BR184" s="35">
        <v>0</v>
      </c>
      <c r="BS184" s="35">
        <v>-10636488</v>
      </c>
    </row>
    <row r="185" spans="2:71">
      <c r="B185" s="206" t="s">
        <v>2361</v>
      </c>
      <c r="C185" s="410">
        <f t="shared" si="26"/>
        <v>114670816</v>
      </c>
      <c r="D185" s="410">
        <f t="shared" si="27"/>
        <v>98436963</v>
      </c>
      <c r="E185" s="414">
        <v>51533249</v>
      </c>
      <c r="F185" s="414">
        <v>46903714</v>
      </c>
      <c r="G185" s="410">
        <v>16233853</v>
      </c>
      <c r="H185" s="412"/>
      <c r="I185" s="413">
        <f t="shared" si="36"/>
        <v>96878966</v>
      </c>
      <c r="J185" s="413">
        <v>23950349</v>
      </c>
      <c r="K185" s="413">
        <v>4047990</v>
      </c>
      <c r="L185" s="413">
        <v>4617244</v>
      </c>
      <c r="M185" s="413">
        <f t="shared" si="28"/>
        <v>12756679</v>
      </c>
      <c r="N185" s="215">
        <v>6404892</v>
      </c>
      <c r="O185" s="215">
        <v>4070028</v>
      </c>
      <c r="P185" s="215">
        <v>2281759</v>
      </c>
      <c r="Q185" s="213">
        <f t="shared" si="29"/>
        <v>47325073</v>
      </c>
      <c r="R185" s="217">
        <v>952932</v>
      </c>
      <c r="S185" s="217">
        <v>27319785</v>
      </c>
      <c r="T185" s="217">
        <v>128973</v>
      </c>
      <c r="U185" s="217">
        <v>535904</v>
      </c>
      <c r="V185" s="217">
        <v>1695548</v>
      </c>
      <c r="W185" s="217">
        <v>1844852</v>
      </c>
      <c r="X185" s="217">
        <v>2238296</v>
      </c>
      <c r="Y185" s="217">
        <v>227512</v>
      </c>
      <c r="Z185" s="217">
        <v>12381271</v>
      </c>
      <c r="AA185" s="213">
        <v>452328</v>
      </c>
      <c r="AB185" s="213">
        <v>2047762</v>
      </c>
      <c r="AC185" s="213">
        <v>1681541</v>
      </c>
      <c r="AD185" s="35">
        <f t="shared" si="30"/>
        <v>1006972267</v>
      </c>
      <c r="AE185" s="35">
        <f t="shared" si="31"/>
        <v>297403506</v>
      </c>
      <c r="AF185" s="35">
        <f t="shared" si="32"/>
        <v>141754307</v>
      </c>
      <c r="AG185" s="35">
        <f t="shared" si="33"/>
        <v>39589076</v>
      </c>
      <c r="AH185">
        <f t="shared" si="35"/>
        <v>0.14077280144200832</v>
      </c>
      <c r="AY185" s="219">
        <f t="shared" si="37"/>
        <v>84122287</v>
      </c>
      <c r="AZ185" s="219">
        <v>30548529</v>
      </c>
      <c r="BA185">
        <f t="shared" si="34"/>
        <v>0.13311570039123882</v>
      </c>
      <c r="BB185" s="221">
        <f t="shared" si="38"/>
        <v>17791850</v>
      </c>
      <c r="BC185" s="221">
        <v>20218626</v>
      </c>
      <c r="BF185" s="35">
        <v>-20218626</v>
      </c>
      <c r="BG185" s="35">
        <v>18938102</v>
      </c>
      <c r="BH185" s="35">
        <v>-620906</v>
      </c>
      <c r="BI185" s="35">
        <v>19559007</v>
      </c>
      <c r="BJ185" s="35">
        <v>0</v>
      </c>
      <c r="BK185" s="35">
        <v>0</v>
      </c>
      <c r="BL185" s="35">
        <v>4520173</v>
      </c>
      <c r="BM185" s="35">
        <v>15038834</v>
      </c>
      <c r="BN185" s="35">
        <v>-118209</v>
      </c>
      <c r="BO185" s="35">
        <v>0</v>
      </c>
      <c r="BP185" s="35">
        <v>118209</v>
      </c>
      <c r="BQ185" s="35">
        <v>0</v>
      </c>
      <c r="BR185" s="35">
        <v>0</v>
      </c>
      <c r="BS185" s="35">
        <v>-39274937</v>
      </c>
    </row>
    <row r="186" spans="2:71">
      <c r="B186" s="206" t="s">
        <v>2362</v>
      </c>
      <c r="C186" s="410">
        <f t="shared" si="26"/>
        <v>132363679</v>
      </c>
      <c r="D186" s="410">
        <f t="shared" si="27"/>
        <v>77433495</v>
      </c>
      <c r="E186" s="414">
        <v>21636921</v>
      </c>
      <c r="F186" s="414">
        <v>55796574</v>
      </c>
      <c r="G186" s="410">
        <v>54930184</v>
      </c>
      <c r="H186" s="412"/>
      <c r="I186" s="413">
        <f t="shared" si="36"/>
        <v>109591974</v>
      </c>
      <c r="J186" s="413">
        <v>23862935</v>
      </c>
      <c r="K186" s="413">
        <v>4016459</v>
      </c>
      <c r="L186" s="413">
        <v>7207796</v>
      </c>
      <c r="M186" s="413">
        <f t="shared" si="28"/>
        <v>14228072</v>
      </c>
      <c r="N186" s="215">
        <v>7736695</v>
      </c>
      <c r="O186" s="215">
        <v>5318625</v>
      </c>
      <c r="P186" s="215">
        <v>1172752</v>
      </c>
      <c r="Q186" s="213">
        <f t="shared" si="29"/>
        <v>48642126</v>
      </c>
      <c r="R186" s="217">
        <v>771808</v>
      </c>
      <c r="S186" s="217">
        <v>21201041</v>
      </c>
      <c r="T186" s="217">
        <v>162058</v>
      </c>
      <c r="U186" s="217">
        <v>573637</v>
      </c>
      <c r="V186" s="217">
        <v>4041988</v>
      </c>
      <c r="W186" s="217">
        <v>2160276</v>
      </c>
      <c r="X186" s="217">
        <v>2172820</v>
      </c>
      <c r="Y186" s="217">
        <v>561025</v>
      </c>
      <c r="Z186" s="217">
        <v>16997473</v>
      </c>
      <c r="AA186" s="213">
        <v>2889796</v>
      </c>
      <c r="AB186" s="213">
        <v>5153970</v>
      </c>
      <c r="AC186" s="213">
        <v>3590820</v>
      </c>
      <c r="AD186" s="35">
        <f t="shared" si="30"/>
        <v>1094116501</v>
      </c>
      <c r="AE186" s="35">
        <f t="shared" si="31"/>
        <v>336347382</v>
      </c>
      <c r="AF186" s="35">
        <f t="shared" si="32"/>
        <v>144642053</v>
      </c>
      <c r="AG186" s="35">
        <f t="shared" si="33"/>
        <v>48927789</v>
      </c>
      <c r="AH186">
        <f t="shared" si="35"/>
        <v>0.13219986433601918</v>
      </c>
      <c r="AY186" s="219">
        <f t="shared" si="37"/>
        <v>95363902</v>
      </c>
      <c r="AZ186" s="219">
        <v>36999777</v>
      </c>
      <c r="BA186">
        <f t="shared" si="34"/>
        <v>0.14546802388965821</v>
      </c>
      <c r="BB186" s="221">
        <f t="shared" si="38"/>
        <v>22771705</v>
      </c>
      <c r="BC186" s="221">
        <v>21565045</v>
      </c>
      <c r="BF186" s="35">
        <v>-21565045</v>
      </c>
      <c r="BG186" s="35">
        <v>-25888937</v>
      </c>
      <c r="BH186" s="35">
        <v>-28354897</v>
      </c>
      <c r="BI186" s="35">
        <v>2465960</v>
      </c>
      <c r="BJ186" s="35">
        <v>0</v>
      </c>
      <c r="BK186" s="35">
        <v>0</v>
      </c>
      <c r="BL186" s="35">
        <v>15125196</v>
      </c>
      <c r="BM186" s="35">
        <v>-12659236</v>
      </c>
      <c r="BN186" s="35">
        <v>-149370</v>
      </c>
      <c r="BO186" s="35">
        <v>0</v>
      </c>
      <c r="BP186" s="35">
        <v>149370</v>
      </c>
      <c r="BQ186" s="35">
        <v>0</v>
      </c>
      <c r="BR186" s="35">
        <v>0</v>
      </c>
      <c r="BS186" s="35">
        <v>4174522</v>
      </c>
    </row>
    <row r="187" spans="2:71">
      <c r="B187" s="206" t="s">
        <v>2363</v>
      </c>
      <c r="C187" s="410">
        <f t="shared" si="26"/>
        <v>93180808</v>
      </c>
      <c r="D187" s="410">
        <f t="shared" si="27"/>
        <v>76322009</v>
      </c>
      <c r="E187" s="414">
        <v>19835666</v>
      </c>
      <c r="F187" s="414">
        <v>56486343</v>
      </c>
      <c r="G187" s="410">
        <v>16858799</v>
      </c>
      <c r="H187" s="412"/>
      <c r="I187" s="413">
        <f t="shared" si="36"/>
        <v>103233150</v>
      </c>
      <c r="J187" s="413">
        <v>24889004</v>
      </c>
      <c r="K187" s="413">
        <v>3895297</v>
      </c>
      <c r="L187" s="413">
        <v>5708677</v>
      </c>
      <c r="M187" s="413">
        <f t="shared" si="28"/>
        <v>18582949</v>
      </c>
      <c r="N187" s="215">
        <v>12345435</v>
      </c>
      <c r="O187" s="215">
        <v>4082349</v>
      </c>
      <c r="P187" s="215">
        <v>2155165</v>
      </c>
      <c r="Q187" s="213">
        <f t="shared" si="29"/>
        <v>40903451</v>
      </c>
      <c r="R187" s="217">
        <v>1143009</v>
      </c>
      <c r="S187" s="217">
        <v>20769879</v>
      </c>
      <c r="T187" s="217">
        <v>85757</v>
      </c>
      <c r="U187" s="217">
        <v>1046556</v>
      </c>
      <c r="V187" s="217">
        <v>3229028</v>
      </c>
      <c r="W187" s="217">
        <v>1001526</v>
      </c>
      <c r="X187" s="217">
        <v>2182033</v>
      </c>
      <c r="Y187" s="217">
        <v>150562</v>
      </c>
      <c r="Z187" s="217">
        <v>11295101</v>
      </c>
      <c r="AA187" s="213">
        <v>4444300</v>
      </c>
      <c r="AB187" s="213">
        <v>3103806</v>
      </c>
      <c r="AC187" s="213">
        <v>1705666</v>
      </c>
      <c r="AD187" s="35">
        <f t="shared" si="30"/>
        <v>1121836155</v>
      </c>
      <c r="AE187" s="35">
        <f t="shared" si="31"/>
        <v>340215303</v>
      </c>
      <c r="AF187" s="35">
        <f t="shared" si="32"/>
        <v>146177286</v>
      </c>
      <c r="AG187" s="35">
        <f t="shared" si="33"/>
        <v>45567700</v>
      </c>
      <c r="AH187">
        <f t="shared" si="35"/>
        <v>0.13030181399350604</v>
      </c>
      <c r="AY187" s="219">
        <f t="shared" si="37"/>
        <v>84650201</v>
      </c>
      <c r="AZ187" s="219">
        <v>8530607</v>
      </c>
      <c r="BA187">
        <f t="shared" si="34"/>
        <v>0.13393783171475976</v>
      </c>
      <c r="BB187" s="221">
        <f t="shared" si="38"/>
        <v>-10052342</v>
      </c>
      <c r="BC187" s="221">
        <v>-18765555</v>
      </c>
      <c r="BF187" s="35">
        <v>18765555</v>
      </c>
      <c r="BG187" s="35">
        <v>6613331</v>
      </c>
      <c r="BH187" s="35">
        <v>-792550</v>
      </c>
      <c r="BI187" s="35">
        <v>7405881</v>
      </c>
      <c r="BJ187" s="35">
        <v>0</v>
      </c>
      <c r="BK187" s="35">
        <v>0</v>
      </c>
      <c r="BL187" s="35">
        <v>6033389</v>
      </c>
      <c r="BM187" s="35">
        <v>1372492</v>
      </c>
      <c r="BN187" s="35">
        <v>-110602</v>
      </c>
      <c r="BO187" s="35">
        <v>47404</v>
      </c>
      <c r="BP187" s="35">
        <v>158006</v>
      </c>
      <c r="BQ187" s="35">
        <v>0</v>
      </c>
      <c r="BR187" s="35">
        <v>0</v>
      </c>
      <c r="BS187" s="35">
        <v>12041623</v>
      </c>
    </row>
    <row r="188" spans="2:71">
      <c r="B188" s="206" t="s">
        <v>2364</v>
      </c>
      <c r="C188" s="410">
        <f t="shared" si="26"/>
        <v>102353487</v>
      </c>
      <c r="D188" s="410">
        <f t="shared" si="27"/>
        <v>92282505</v>
      </c>
      <c r="E188" s="414">
        <v>41187740</v>
      </c>
      <c r="F188" s="414">
        <v>51094765</v>
      </c>
      <c r="G188" s="410">
        <v>10070982</v>
      </c>
      <c r="H188" s="412"/>
      <c r="I188" s="413">
        <f t="shared" si="36"/>
        <v>113390415</v>
      </c>
      <c r="J188" s="413">
        <v>23681124</v>
      </c>
      <c r="K188" s="413">
        <v>3902998</v>
      </c>
      <c r="L188" s="413">
        <v>6881430</v>
      </c>
      <c r="M188" s="413">
        <f t="shared" si="28"/>
        <v>13946340</v>
      </c>
      <c r="N188" s="215">
        <v>9805655</v>
      </c>
      <c r="O188" s="215">
        <v>2202609</v>
      </c>
      <c r="P188" s="215">
        <v>1938076</v>
      </c>
      <c r="Q188" s="213">
        <f t="shared" si="29"/>
        <v>54015731</v>
      </c>
      <c r="R188" s="217">
        <v>861352</v>
      </c>
      <c r="S188" s="217">
        <v>34930408</v>
      </c>
      <c r="T188" s="217">
        <v>83253</v>
      </c>
      <c r="U188" s="217">
        <v>518837</v>
      </c>
      <c r="V188" s="217">
        <v>1990869</v>
      </c>
      <c r="W188" s="217">
        <v>2160847</v>
      </c>
      <c r="X188" s="217">
        <v>2160318</v>
      </c>
      <c r="Y188" s="217">
        <v>476746</v>
      </c>
      <c r="Z188" s="217">
        <v>10833101</v>
      </c>
      <c r="AA188" s="213">
        <v>3864646</v>
      </c>
      <c r="AB188" s="213">
        <v>4436491</v>
      </c>
      <c r="AC188" s="213">
        <v>2661655</v>
      </c>
      <c r="AD188" s="35">
        <f t="shared" si="30"/>
        <v>1157498640</v>
      </c>
      <c r="AE188" s="35">
        <f t="shared" si="31"/>
        <v>327897974</v>
      </c>
      <c r="AF188" s="35">
        <f t="shared" si="32"/>
        <v>150459688</v>
      </c>
      <c r="AG188" s="35">
        <f t="shared" si="33"/>
        <v>46757361</v>
      </c>
      <c r="AH188">
        <f t="shared" si="35"/>
        <v>0.12998692421789801</v>
      </c>
      <c r="AY188" s="219">
        <f t="shared" si="37"/>
        <v>99444075</v>
      </c>
      <c r="AZ188" s="219">
        <v>2909412</v>
      </c>
      <c r="BA188">
        <f t="shared" si="34"/>
        <v>0.1425972854592874</v>
      </c>
      <c r="BB188" s="221">
        <f t="shared" si="38"/>
        <v>-11036928</v>
      </c>
      <c r="BC188" s="221">
        <v>-8860032</v>
      </c>
      <c r="BF188" s="35">
        <v>8860032</v>
      </c>
      <c r="BG188" s="35">
        <v>-5560120</v>
      </c>
      <c r="BH188" s="35">
        <v>349922</v>
      </c>
      <c r="BI188" s="35">
        <v>-5910042</v>
      </c>
      <c r="BJ188" s="35">
        <v>0</v>
      </c>
      <c r="BK188" s="35">
        <v>0</v>
      </c>
      <c r="BL188" s="35">
        <v>7389765</v>
      </c>
      <c r="BM188" s="35">
        <v>-13299807</v>
      </c>
      <c r="BN188" s="35">
        <v>-131519</v>
      </c>
      <c r="BO188" s="35">
        <v>0</v>
      </c>
      <c r="BP188" s="35">
        <v>131519</v>
      </c>
      <c r="BQ188" s="35">
        <v>0</v>
      </c>
      <c r="BR188" s="35">
        <v>0</v>
      </c>
      <c r="BS188" s="35">
        <v>14288633</v>
      </c>
    </row>
    <row r="189" spans="2:71">
      <c r="B189" s="206" t="s">
        <v>2365</v>
      </c>
      <c r="C189" s="410">
        <f t="shared" si="26"/>
        <v>84948384</v>
      </c>
      <c r="D189" s="410">
        <f t="shared" si="27"/>
        <v>73237929</v>
      </c>
      <c r="E189" s="414">
        <v>16322672</v>
      </c>
      <c r="F189" s="414">
        <v>56915257</v>
      </c>
      <c r="G189" s="410">
        <v>11710455</v>
      </c>
      <c r="H189" s="412"/>
      <c r="I189" s="413">
        <f t="shared" si="36"/>
        <v>110253144</v>
      </c>
      <c r="J189" s="413">
        <v>23217005</v>
      </c>
      <c r="K189" s="413">
        <v>3783073</v>
      </c>
      <c r="L189" s="413">
        <v>7891435</v>
      </c>
      <c r="M189" s="413">
        <f t="shared" si="28"/>
        <v>9413042</v>
      </c>
      <c r="N189" s="215">
        <v>5781453</v>
      </c>
      <c r="O189" s="215">
        <v>1672591</v>
      </c>
      <c r="P189" s="215">
        <v>1958998</v>
      </c>
      <c r="Q189" s="213">
        <f t="shared" si="29"/>
        <v>56274728</v>
      </c>
      <c r="R189" s="217">
        <v>907418</v>
      </c>
      <c r="S189" s="217">
        <v>29078964</v>
      </c>
      <c r="T189" s="217">
        <v>352211</v>
      </c>
      <c r="U189" s="217">
        <v>568989</v>
      </c>
      <c r="V189" s="217">
        <v>2990833</v>
      </c>
      <c r="W189" s="217">
        <v>4990687</v>
      </c>
      <c r="X189" s="217">
        <v>2160940</v>
      </c>
      <c r="Y189" s="217">
        <v>354773</v>
      </c>
      <c r="Z189" s="217">
        <v>14869913</v>
      </c>
      <c r="AA189" s="213">
        <v>2677629</v>
      </c>
      <c r="AB189" s="213">
        <v>3767349</v>
      </c>
      <c r="AC189" s="213">
        <v>3228883</v>
      </c>
      <c r="AD189" s="35">
        <f t="shared" si="30"/>
        <v>1178016571</v>
      </c>
      <c r="AE189" s="35">
        <f t="shared" si="31"/>
        <v>280482679</v>
      </c>
      <c r="AF189" s="35">
        <f t="shared" si="32"/>
        <v>153575418</v>
      </c>
      <c r="AG189" s="35">
        <f t="shared" si="33"/>
        <v>41942331</v>
      </c>
      <c r="AH189">
        <f t="shared" si="35"/>
        <v>0.13036779089587186</v>
      </c>
      <c r="AY189" s="219">
        <f t="shared" si="37"/>
        <v>100840102</v>
      </c>
      <c r="AZ189" s="219">
        <v>-15891718</v>
      </c>
      <c r="BA189">
        <f t="shared" si="34"/>
        <v>0.14953626066870246</v>
      </c>
      <c r="BB189" s="221">
        <f t="shared" si="38"/>
        <v>-25304760</v>
      </c>
      <c r="BC189" s="221">
        <v>-6433647</v>
      </c>
      <c r="BF189" s="35">
        <v>6433647</v>
      </c>
      <c r="BG189" s="35">
        <v>17547600</v>
      </c>
      <c r="BH189" s="35">
        <v>12174698</v>
      </c>
      <c r="BI189" s="35">
        <v>5372902</v>
      </c>
      <c r="BJ189" s="35">
        <v>0</v>
      </c>
      <c r="BK189" s="35">
        <v>0</v>
      </c>
      <c r="BL189" s="35">
        <v>1659146</v>
      </c>
      <c r="BM189" s="35">
        <v>3713756</v>
      </c>
      <c r="BN189" s="35">
        <v>-218493</v>
      </c>
      <c r="BO189" s="35">
        <v>0</v>
      </c>
      <c r="BP189" s="35">
        <v>218493</v>
      </c>
      <c r="BQ189" s="35">
        <v>0</v>
      </c>
      <c r="BR189" s="35">
        <v>0</v>
      </c>
      <c r="BS189" s="35">
        <v>-11332446</v>
      </c>
    </row>
    <row r="190" spans="2:71">
      <c r="B190" s="206" t="s">
        <v>2366</v>
      </c>
      <c r="C190" s="410">
        <f t="shared" si="26"/>
        <v>94388136</v>
      </c>
      <c r="D190" s="410">
        <f t="shared" si="27"/>
        <v>84747326</v>
      </c>
      <c r="E190" s="414">
        <v>24848872</v>
      </c>
      <c r="F190" s="414">
        <v>59898454</v>
      </c>
      <c r="G190" s="410">
        <v>9640810</v>
      </c>
      <c r="H190" s="412"/>
      <c r="I190" s="413">
        <f t="shared" si="36"/>
        <v>137534938</v>
      </c>
      <c r="J190" s="413">
        <v>26644266</v>
      </c>
      <c r="K190" s="413">
        <v>4181832</v>
      </c>
      <c r="L190" s="413">
        <v>6513039</v>
      </c>
      <c r="M190" s="413">
        <f t="shared" si="28"/>
        <v>23637622</v>
      </c>
      <c r="N190" s="215">
        <v>18682922</v>
      </c>
      <c r="O190" s="215">
        <v>2800710</v>
      </c>
      <c r="P190" s="215">
        <v>2153990</v>
      </c>
      <c r="Q190" s="213">
        <f t="shared" si="29"/>
        <v>61855928</v>
      </c>
      <c r="R190" s="217">
        <v>1124357</v>
      </c>
      <c r="S190" s="217">
        <v>44578500</v>
      </c>
      <c r="T190" s="217">
        <v>222913</v>
      </c>
      <c r="U190" s="217">
        <v>445103</v>
      </c>
      <c r="V190" s="217">
        <v>1808335</v>
      </c>
      <c r="W190" s="217">
        <v>852472</v>
      </c>
      <c r="X190" s="217">
        <v>2202620</v>
      </c>
      <c r="Y190" s="217">
        <v>373405</v>
      </c>
      <c r="Z190" s="217">
        <v>10248223</v>
      </c>
      <c r="AA190" s="213">
        <v>5777798</v>
      </c>
      <c r="AB190" s="213">
        <v>7058643</v>
      </c>
      <c r="AC190" s="213">
        <v>1865810</v>
      </c>
      <c r="AD190" s="35">
        <f t="shared" si="30"/>
        <v>1186602999</v>
      </c>
      <c r="AE190" s="35">
        <f t="shared" si="31"/>
        <v>281690007</v>
      </c>
      <c r="AF190" s="35">
        <f t="shared" si="32"/>
        <v>168756857</v>
      </c>
      <c r="AG190" s="35">
        <f t="shared" si="33"/>
        <v>46997004</v>
      </c>
      <c r="AH190">
        <f t="shared" si="35"/>
        <v>0.14221846493074639</v>
      </c>
      <c r="AY190" s="219">
        <f t="shared" si="37"/>
        <v>113897316</v>
      </c>
      <c r="AZ190" s="219">
        <v>-19509180</v>
      </c>
      <c r="BA190">
        <f t="shared" si="34"/>
        <v>0.16683944347376156</v>
      </c>
      <c r="BB190" s="221">
        <f t="shared" si="38"/>
        <v>-43146802</v>
      </c>
      <c r="BC190" s="221">
        <v>-64648753</v>
      </c>
      <c r="BF190" s="35">
        <v>64648753</v>
      </c>
      <c r="BG190" s="35">
        <v>42498239</v>
      </c>
      <c r="BH190" s="35">
        <v>18970086</v>
      </c>
      <c r="BI190" s="35">
        <v>23528153</v>
      </c>
      <c r="BJ190" s="35">
        <v>1373394</v>
      </c>
      <c r="BK190" s="35">
        <v>0</v>
      </c>
      <c r="BL190" s="35">
        <v>23021991</v>
      </c>
      <c r="BM190" s="35">
        <v>-867232</v>
      </c>
      <c r="BN190" s="35">
        <v>-290725</v>
      </c>
      <c r="BO190" s="35">
        <v>0</v>
      </c>
      <c r="BP190" s="35">
        <v>290725</v>
      </c>
      <c r="BQ190" s="35">
        <v>0</v>
      </c>
      <c r="BR190" s="35">
        <v>0</v>
      </c>
      <c r="BS190" s="35">
        <v>21859789</v>
      </c>
    </row>
    <row r="191" spans="2:71">
      <c r="B191" s="206" t="s">
        <v>2367</v>
      </c>
      <c r="C191" s="410">
        <f t="shared" si="26"/>
        <v>143385336</v>
      </c>
      <c r="D191" s="410">
        <f t="shared" si="27"/>
        <v>131120979</v>
      </c>
      <c r="E191" s="414">
        <v>67658914</v>
      </c>
      <c r="F191" s="414">
        <v>63462065</v>
      </c>
      <c r="G191" s="410">
        <v>12264357</v>
      </c>
      <c r="H191" s="412"/>
      <c r="I191" s="413">
        <f t="shared" si="36"/>
        <v>104820511</v>
      </c>
      <c r="J191" s="413">
        <v>24068836</v>
      </c>
      <c r="K191" s="413">
        <v>4013519</v>
      </c>
      <c r="L191" s="413">
        <v>6780007</v>
      </c>
      <c r="M191" s="413">
        <f t="shared" si="28"/>
        <v>13656934</v>
      </c>
      <c r="N191" s="215">
        <v>7866167</v>
      </c>
      <c r="O191" s="215">
        <v>3586681</v>
      </c>
      <c r="P191" s="215">
        <v>2204086</v>
      </c>
      <c r="Q191" s="213">
        <f t="shared" si="29"/>
        <v>43508977</v>
      </c>
      <c r="R191" s="217">
        <v>857192</v>
      </c>
      <c r="S191" s="217">
        <v>24270131</v>
      </c>
      <c r="T191" s="217">
        <v>253410</v>
      </c>
      <c r="U191" s="217">
        <v>774416</v>
      </c>
      <c r="V191" s="217">
        <v>292987</v>
      </c>
      <c r="W191" s="217">
        <v>1393456</v>
      </c>
      <c r="X191" s="217">
        <v>2433673</v>
      </c>
      <c r="Y191" s="217">
        <v>316944</v>
      </c>
      <c r="Z191" s="217">
        <v>12916768</v>
      </c>
      <c r="AA191" s="213">
        <v>5160647</v>
      </c>
      <c r="AB191" s="213">
        <v>4197101</v>
      </c>
      <c r="AC191" s="213">
        <v>3434490</v>
      </c>
      <c r="AD191" s="35">
        <f t="shared" si="30"/>
        <v>1223316756</v>
      </c>
      <c r="AE191" s="35">
        <f t="shared" si="31"/>
        <v>322721856</v>
      </c>
      <c r="AF191" s="35">
        <f t="shared" si="32"/>
        <v>170512587</v>
      </c>
      <c r="AG191" s="35">
        <f t="shared" si="33"/>
        <v>46707598</v>
      </c>
      <c r="AH191">
        <f t="shared" si="35"/>
        <v>0.13938547490965619</v>
      </c>
      <c r="AY191" s="219">
        <f t="shared" si="37"/>
        <v>91163577</v>
      </c>
      <c r="AZ191" s="219">
        <v>52221759</v>
      </c>
      <c r="BA191">
        <f t="shared" si="34"/>
        <v>0.14473019763495659</v>
      </c>
      <c r="BB191" s="221">
        <f t="shared" si="38"/>
        <v>38564825</v>
      </c>
      <c r="BC191" s="221">
        <v>39890286</v>
      </c>
      <c r="BF191" s="35">
        <v>-39890286</v>
      </c>
      <c r="BG191" s="35">
        <v>19570443</v>
      </c>
      <c r="BH191" s="35">
        <v>-1143596</v>
      </c>
      <c r="BI191" s="35">
        <v>20714039</v>
      </c>
      <c r="BJ191" s="35">
        <v>0</v>
      </c>
      <c r="BK191" s="35">
        <v>0</v>
      </c>
      <c r="BL191" s="35">
        <v>20714039</v>
      </c>
      <c r="BM191" s="35">
        <v>0</v>
      </c>
      <c r="BN191" s="35">
        <v>-77200</v>
      </c>
      <c r="BO191" s="35">
        <v>0</v>
      </c>
      <c r="BP191" s="35">
        <v>77200</v>
      </c>
      <c r="BQ191" s="35">
        <v>0</v>
      </c>
      <c r="BR191" s="35">
        <v>0</v>
      </c>
      <c r="BS191" s="35">
        <v>-59537929</v>
      </c>
    </row>
    <row r="192" spans="2:71">
      <c r="B192" s="206" t="s">
        <v>2368</v>
      </c>
      <c r="C192" s="410">
        <f t="shared" si="26"/>
        <v>115149520</v>
      </c>
      <c r="D192" s="410">
        <f t="shared" si="27"/>
        <v>95619443</v>
      </c>
      <c r="E192" s="414">
        <v>23279281</v>
      </c>
      <c r="F192" s="414">
        <v>72340162</v>
      </c>
      <c r="G192" s="410">
        <v>19530077</v>
      </c>
      <c r="H192" s="412"/>
      <c r="I192" s="413">
        <f t="shared" si="36"/>
        <v>138243682</v>
      </c>
      <c r="J192" s="413">
        <v>27129287</v>
      </c>
      <c r="K192" s="413">
        <v>4372395</v>
      </c>
      <c r="L192" s="413">
        <v>11136234</v>
      </c>
      <c r="M192" s="413">
        <f t="shared" si="28"/>
        <v>14108123</v>
      </c>
      <c r="N192" s="215">
        <v>6949260</v>
      </c>
      <c r="O192" s="215">
        <v>4952079</v>
      </c>
      <c r="P192" s="215">
        <v>2206784</v>
      </c>
      <c r="Q192" s="213">
        <f t="shared" si="29"/>
        <v>63819033</v>
      </c>
      <c r="R192" s="217">
        <v>1118854</v>
      </c>
      <c r="S192" s="217">
        <v>34487483</v>
      </c>
      <c r="T192" s="217">
        <v>277831</v>
      </c>
      <c r="U192" s="217">
        <v>560617</v>
      </c>
      <c r="V192" s="217">
        <v>1642230</v>
      </c>
      <c r="W192" s="217">
        <v>750639</v>
      </c>
      <c r="X192" s="217">
        <v>2344526</v>
      </c>
      <c r="Y192" s="217">
        <v>437869</v>
      </c>
      <c r="Z192" s="217">
        <v>22198984</v>
      </c>
      <c r="AA192" s="213">
        <v>5219765</v>
      </c>
      <c r="AB192" s="213">
        <v>7564982</v>
      </c>
      <c r="AC192" s="213">
        <v>4893863</v>
      </c>
      <c r="AD192" s="35">
        <f t="shared" si="30"/>
        <v>1261589604</v>
      </c>
      <c r="AE192" s="35">
        <f t="shared" si="31"/>
        <v>352922992</v>
      </c>
      <c r="AF192" s="35">
        <f t="shared" si="32"/>
        <v>168411254</v>
      </c>
      <c r="AG192" s="35">
        <f t="shared" si="33"/>
        <v>51402679</v>
      </c>
      <c r="AH192">
        <f t="shared" si="35"/>
        <v>0.13349131402639555</v>
      </c>
      <c r="AY192" s="219">
        <f t="shared" si="37"/>
        <v>124135559</v>
      </c>
      <c r="AZ192" s="219">
        <v>-8986039</v>
      </c>
      <c r="BA192">
        <f t="shared" si="34"/>
        <v>0.14564842802874117</v>
      </c>
      <c r="BB192" s="221">
        <f t="shared" si="38"/>
        <v>-23094162</v>
      </c>
      <c r="BC192" s="221">
        <v>-24696560</v>
      </c>
      <c r="BF192" s="35">
        <v>24696560</v>
      </c>
      <c r="BG192" s="35">
        <v>24488791</v>
      </c>
      <c r="BH192" s="35">
        <v>18521083</v>
      </c>
      <c r="BI192" s="35">
        <v>5967709</v>
      </c>
      <c r="BJ192" s="35">
        <v>5544644</v>
      </c>
      <c r="BK192" s="35">
        <v>0</v>
      </c>
      <c r="BL192" s="35">
        <v>10516603</v>
      </c>
      <c r="BM192" s="35">
        <v>-10093539</v>
      </c>
      <c r="BN192" s="35">
        <v>-117392</v>
      </c>
      <c r="BO192" s="35">
        <v>0</v>
      </c>
      <c r="BP192" s="35">
        <v>117392</v>
      </c>
      <c r="BQ192" s="35">
        <v>0</v>
      </c>
      <c r="BR192" s="35">
        <v>0</v>
      </c>
      <c r="BS192" s="35">
        <v>90377</v>
      </c>
    </row>
    <row r="193" spans="2:71">
      <c r="B193" s="206" t="s">
        <v>2369</v>
      </c>
      <c r="C193" s="410">
        <f t="shared" si="26"/>
        <v>112080448</v>
      </c>
      <c r="D193" s="410">
        <f t="shared" si="27"/>
        <v>96117455</v>
      </c>
      <c r="E193" s="414">
        <v>29114689</v>
      </c>
      <c r="F193" s="414">
        <v>67002766</v>
      </c>
      <c r="G193" s="410">
        <v>15962993</v>
      </c>
      <c r="H193" s="412"/>
      <c r="I193" s="413">
        <f t="shared" si="36"/>
        <v>129194142</v>
      </c>
      <c r="J193" s="413">
        <v>27486414</v>
      </c>
      <c r="K193" s="413">
        <v>4405042</v>
      </c>
      <c r="L193" s="413">
        <v>15153102</v>
      </c>
      <c r="M193" s="413">
        <f t="shared" si="28"/>
        <v>14300197</v>
      </c>
      <c r="N193" s="215">
        <v>8752596</v>
      </c>
      <c r="O193" s="215">
        <v>4313645</v>
      </c>
      <c r="P193" s="215">
        <v>1233956</v>
      </c>
      <c r="Q193" s="213">
        <f t="shared" si="29"/>
        <v>47171192</v>
      </c>
      <c r="R193" s="217">
        <v>1302452</v>
      </c>
      <c r="S193" s="217">
        <v>26671940</v>
      </c>
      <c r="T193" s="217">
        <v>260680</v>
      </c>
      <c r="U193" s="217">
        <v>632091</v>
      </c>
      <c r="V193" s="217">
        <v>519070</v>
      </c>
      <c r="W193" s="217">
        <v>1598077</v>
      </c>
      <c r="X193" s="217">
        <v>2338761</v>
      </c>
      <c r="Y193" s="217">
        <v>221167</v>
      </c>
      <c r="Z193" s="217">
        <v>13626954</v>
      </c>
      <c r="AA193" s="213">
        <v>6752059</v>
      </c>
      <c r="AB193" s="213">
        <v>7043229</v>
      </c>
      <c r="AC193" s="213">
        <v>6882907</v>
      </c>
      <c r="AD193" s="35">
        <f t="shared" si="30"/>
        <v>1282229668</v>
      </c>
      <c r="AE193" s="35">
        <f t="shared" si="31"/>
        <v>370615304</v>
      </c>
      <c r="AF193" s="35">
        <f t="shared" si="32"/>
        <v>170953910</v>
      </c>
      <c r="AG193" s="35">
        <f t="shared" si="33"/>
        <v>42065254</v>
      </c>
      <c r="AH193">
        <f t="shared" si="35"/>
        <v>0.1333254987514452</v>
      </c>
      <c r="AY193" s="219">
        <f t="shared" si="37"/>
        <v>114893945</v>
      </c>
      <c r="AZ193" s="219">
        <v>-2813497</v>
      </c>
      <c r="BA193">
        <f t="shared" si="34"/>
        <v>0.11350112514511813</v>
      </c>
      <c r="BB193" s="221">
        <f t="shared" si="38"/>
        <v>-17113694</v>
      </c>
      <c r="BC193" s="221">
        <v>-11099542</v>
      </c>
      <c r="BF193" s="35">
        <v>11099542</v>
      </c>
      <c r="BG193" s="35">
        <v>-3249925</v>
      </c>
      <c r="BH193" s="35">
        <v>146647</v>
      </c>
      <c r="BI193" s="35">
        <v>-3396573</v>
      </c>
      <c r="BJ193" s="35">
        <v>0</v>
      </c>
      <c r="BK193" s="35">
        <v>0</v>
      </c>
      <c r="BL193" s="35">
        <v>274319</v>
      </c>
      <c r="BM193" s="35">
        <v>-3670892</v>
      </c>
      <c r="BN193" s="35">
        <v>-43794</v>
      </c>
      <c r="BO193" s="35">
        <v>0</v>
      </c>
      <c r="BP193" s="35">
        <v>43794</v>
      </c>
      <c r="BQ193" s="35">
        <v>0</v>
      </c>
      <c r="BR193" s="35">
        <v>0</v>
      </c>
      <c r="BS193" s="35">
        <v>14305673</v>
      </c>
    </row>
    <row r="194" spans="2:71">
      <c r="B194" s="206" t="s">
        <v>2370</v>
      </c>
      <c r="C194" s="410">
        <f t="shared" si="26"/>
        <v>164216517</v>
      </c>
      <c r="D194" s="410">
        <f t="shared" si="27"/>
        <v>148863930</v>
      </c>
      <c r="E194" s="414">
        <v>72399128</v>
      </c>
      <c r="F194" s="414">
        <v>76464802</v>
      </c>
      <c r="G194" s="410">
        <v>15352587</v>
      </c>
      <c r="H194" s="412"/>
      <c r="I194" s="413">
        <f t="shared" si="36"/>
        <v>134357463</v>
      </c>
      <c r="J194" s="413">
        <v>26722795</v>
      </c>
      <c r="K194" s="413">
        <v>4229488</v>
      </c>
      <c r="L194" s="413">
        <v>13447344</v>
      </c>
      <c r="M194" s="413">
        <f t="shared" si="28"/>
        <v>15318028</v>
      </c>
      <c r="N194" s="215">
        <v>10652974</v>
      </c>
      <c r="O194" s="215">
        <v>3328971</v>
      </c>
      <c r="P194" s="215">
        <v>1336083</v>
      </c>
      <c r="Q194" s="213">
        <f t="shared" si="29"/>
        <v>49123745</v>
      </c>
      <c r="R194" s="217">
        <v>2302841</v>
      </c>
      <c r="S194" s="217">
        <v>24239485</v>
      </c>
      <c r="T194" s="217">
        <v>1848425</v>
      </c>
      <c r="U194" s="217">
        <v>721809</v>
      </c>
      <c r="V194" s="217">
        <v>1208544</v>
      </c>
      <c r="W194" s="217">
        <v>1565679</v>
      </c>
      <c r="X194" s="217">
        <v>2334003</v>
      </c>
      <c r="Y194" s="217">
        <v>591476</v>
      </c>
      <c r="Z194" s="217">
        <v>14311483</v>
      </c>
      <c r="AA194" s="213">
        <v>7679903</v>
      </c>
      <c r="AB194" s="213">
        <v>9714115</v>
      </c>
      <c r="AC194" s="213">
        <v>8122045</v>
      </c>
      <c r="AD194" s="35">
        <f t="shared" si="30"/>
        <v>1339469821</v>
      </c>
      <c r="AE194" s="35">
        <f t="shared" si="31"/>
        <v>391446485</v>
      </c>
      <c r="AF194" s="35">
        <f t="shared" si="32"/>
        <v>176780383</v>
      </c>
      <c r="AG194" s="35">
        <f t="shared" si="33"/>
        <v>43726348</v>
      </c>
      <c r="AH194">
        <f t="shared" si="35"/>
        <v>0.1319778767901035</v>
      </c>
      <c r="AY194" s="219">
        <f t="shared" si="37"/>
        <v>119039435</v>
      </c>
      <c r="AZ194" s="219">
        <v>45177082</v>
      </c>
      <c r="BA194">
        <f t="shared" si="34"/>
        <v>0.11170453606193449</v>
      </c>
      <c r="BB194" s="221">
        <f t="shared" si="38"/>
        <v>29859054</v>
      </c>
      <c r="BC194" s="221">
        <v>35096212</v>
      </c>
      <c r="BF194" s="35">
        <v>-35096212</v>
      </c>
      <c r="BG194" s="35">
        <v>-1385177</v>
      </c>
      <c r="BH194" s="35">
        <v>-15166473</v>
      </c>
      <c r="BI194" s="35">
        <v>13781296</v>
      </c>
      <c r="BJ194" s="35">
        <v>0</v>
      </c>
      <c r="BK194" s="35">
        <v>0</v>
      </c>
      <c r="BL194" s="35">
        <v>13781296</v>
      </c>
      <c r="BM194" s="35">
        <v>0</v>
      </c>
      <c r="BN194" s="35">
        <v>-52187</v>
      </c>
      <c r="BO194" s="35">
        <v>0</v>
      </c>
      <c r="BP194" s="35">
        <v>52187</v>
      </c>
      <c r="BQ194" s="35">
        <v>0</v>
      </c>
      <c r="BR194" s="35">
        <v>0</v>
      </c>
      <c r="BS194" s="35">
        <v>-33763221</v>
      </c>
    </row>
    <row r="195" spans="2:71">
      <c r="B195" s="206" t="s">
        <v>2371</v>
      </c>
      <c r="C195" s="410">
        <f t="shared" si="26"/>
        <v>130078109</v>
      </c>
      <c r="D195" s="410">
        <f t="shared" si="27"/>
        <v>111399670</v>
      </c>
      <c r="E195" s="414">
        <v>27306665</v>
      </c>
      <c r="F195" s="414">
        <v>84093005</v>
      </c>
      <c r="G195" s="410">
        <v>18678439</v>
      </c>
      <c r="H195" s="412"/>
      <c r="I195" s="413">
        <f t="shared" si="36"/>
        <v>281420307</v>
      </c>
      <c r="J195" s="413">
        <v>20062196</v>
      </c>
      <c r="K195" s="413">
        <v>4088633</v>
      </c>
      <c r="L195" s="413">
        <v>25628343</v>
      </c>
      <c r="M195" s="413">
        <f t="shared" si="28"/>
        <v>8959739</v>
      </c>
      <c r="N195" s="215">
        <v>5037587</v>
      </c>
      <c r="O195" s="215">
        <v>2450732</v>
      </c>
      <c r="P195" s="215">
        <v>1471420</v>
      </c>
      <c r="Q195" s="213">
        <f t="shared" si="29"/>
        <v>114426791</v>
      </c>
      <c r="R195" s="217">
        <v>21787585</v>
      </c>
      <c r="S195" s="217">
        <v>51200580</v>
      </c>
      <c r="T195" s="217">
        <v>902185</v>
      </c>
      <c r="U195" s="217">
        <v>1514401</v>
      </c>
      <c r="V195" s="217">
        <v>4705544</v>
      </c>
      <c r="W195" s="217">
        <v>5238066</v>
      </c>
      <c r="X195" s="217">
        <v>2342668</v>
      </c>
      <c r="Y195" s="217">
        <v>1239607</v>
      </c>
      <c r="Z195" s="217">
        <v>25496155</v>
      </c>
      <c r="AA195" s="213">
        <v>17429485</v>
      </c>
      <c r="AB195" s="213">
        <v>30877766</v>
      </c>
      <c r="AC195" s="213">
        <v>59947354</v>
      </c>
      <c r="AD195" s="35">
        <f t="shared" si="30"/>
        <v>1376128127</v>
      </c>
      <c r="AE195" s="35">
        <f t="shared" si="31"/>
        <v>406375074</v>
      </c>
      <c r="AF195" s="35">
        <f t="shared" si="32"/>
        <v>180850763</v>
      </c>
      <c r="AG195" s="35">
        <f t="shared" si="33"/>
        <v>38577964</v>
      </c>
      <c r="AH195">
        <f t="shared" si="35"/>
        <v>0.1314200033061311</v>
      </c>
      <c r="AY195" s="219">
        <f t="shared" si="37"/>
        <v>272460568</v>
      </c>
      <c r="AZ195" s="219">
        <v>-142382459</v>
      </c>
      <c r="BA195">
        <f t="shared" si="34"/>
        <v>9.4931915041619894E-2</v>
      </c>
      <c r="BB195" s="221">
        <f t="shared" si="38"/>
        <v>-151342198</v>
      </c>
      <c r="BC195" s="221">
        <v>-100370369</v>
      </c>
      <c r="BF195" s="35">
        <v>100370369</v>
      </c>
      <c r="BG195" s="35">
        <v>-9804302</v>
      </c>
      <c r="BH195" s="35">
        <v>-942340</v>
      </c>
      <c r="BI195" s="35">
        <v>-8861962</v>
      </c>
      <c r="BJ195" s="35">
        <v>0</v>
      </c>
      <c r="BK195" s="35">
        <v>0</v>
      </c>
      <c r="BL195" s="35">
        <v>12671413</v>
      </c>
      <c r="BM195" s="35">
        <v>-21533375</v>
      </c>
      <c r="BN195" s="35">
        <v>-304502</v>
      </c>
      <c r="BO195" s="35">
        <v>194904</v>
      </c>
      <c r="BP195" s="35">
        <v>499405</v>
      </c>
      <c r="BQ195" s="35">
        <v>0</v>
      </c>
      <c r="BR195" s="35">
        <v>0</v>
      </c>
      <c r="BS195" s="35">
        <v>109870169</v>
      </c>
    </row>
    <row r="196" spans="2:71">
      <c r="B196" s="206" t="s">
        <v>2372</v>
      </c>
      <c r="C196" s="410">
        <f t="shared" si="26"/>
        <v>175026215</v>
      </c>
      <c r="D196" s="410">
        <f t="shared" si="27"/>
        <v>147418402</v>
      </c>
      <c r="E196" s="414">
        <v>49609637</v>
      </c>
      <c r="F196" s="414">
        <v>97808765</v>
      </c>
      <c r="G196" s="410">
        <v>27607813</v>
      </c>
      <c r="H196" s="412"/>
      <c r="I196" s="413">
        <f t="shared" si="36"/>
        <v>145951247</v>
      </c>
      <c r="J196" s="413">
        <v>42061011</v>
      </c>
      <c r="K196" s="413">
        <v>6715931</v>
      </c>
      <c r="L196" s="413">
        <v>5073921</v>
      </c>
      <c r="M196" s="413">
        <f t="shared" si="28"/>
        <v>14231395</v>
      </c>
      <c r="N196" s="215">
        <v>8297171</v>
      </c>
      <c r="O196" s="215">
        <v>4263731</v>
      </c>
      <c r="P196" s="215">
        <v>1670493</v>
      </c>
      <c r="Q196" s="213">
        <f t="shared" si="29"/>
        <v>71843160</v>
      </c>
      <c r="R196" s="217">
        <v>2378252</v>
      </c>
      <c r="S196" s="217">
        <v>46779871</v>
      </c>
      <c r="T196" s="217">
        <v>973379</v>
      </c>
      <c r="U196" s="217">
        <v>743982</v>
      </c>
      <c r="V196" s="217">
        <v>942501</v>
      </c>
      <c r="W196" s="217">
        <v>1027424</v>
      </c>
      <c r="X196" s="217">
        <v>2385830</v>
      </c>
      <c r="Y196" s="217">
        <v>307189</v>
      </c>
      <c r="Z196" s="217">
        <v>16304732</v>
      </c>
      <c r="AA196" s="213">
        <v>3775765</v>
      </c>
      <c r="AB196" s="213">
        <v>1098</v>
      </c>
      <c r="AC196" s="213">
        <v>2248966</v>
      </c>
      <c r="AD196" s="35">
        <f t="shared" si="30"/>
        <v>1461841455</v>
      </c>
      <c r="AE196" s="35">
        <f t="shared" si="31"/>
        <v>469320841</v>
      </c>
      <c r="AF196" s="35">
        <f t="shared" si="32"/>
        <v>173139120</v>
      </c>
      <c r="AG196" s="35">
        <f t="shared" si="33"/>
        <v>38509162</v>
      </c>
      <c r="AH196">
        <f t="shared" si="35"/>
        <v>0.11843905466478921</v>
      </c>
      <c r="AY196" s="219">
        <f t="shared" si="37"/>
        <v>131719852</v>
      </c>
      <c r="AZ196" s="219">
        <v>43306363</v>
      </c>
      <c r="BA196">
        <f t="shared" si="34"/>
        <v>8.2052955325715021E-2</v>
      </c>
      <c r="BB196" s="221">
        <f t="shared" si="38"/>
        <v>29074968</v>
      </c>
      <c r="BC196" s="221">
        <v>6290205</v>
      </c>
      <c r="BF196" s="35">
        <v>-6290205</v>
      </c>
      <c r="BG196" s="35">
        <v>16207363</v>
      </c>
      <c r="BH196" s="35">
        <v>-888670</v>
      </c>
      <c r="BI196" s="35">
        <v>17096033</v>
      </c>
      <c r="BJ196" s="35">
        <v>0</v>
      </c>
      <c r="BK196" s="35">
        <v>0</v>
      </c>
      <c r="BL196" s="35">
        <v>16914146</v>
      </c>
      <c r="BM196" s="35">
        <v>181887</v>
      </c>
      <c r="BN196" s="35">
        <v>-2380</v>
      </c>
      <c r="BO196" s="35">
        <v>0</v>
      </c>
      <c r="BP196" s="35">
        <v>2380</v>
      </c>
      <c r="BQ196" s="35">
        <v>0</v>
      </c>
      <c r="BR196" s="35">
        <v>0</v>
      </c>
      <c r="BS196" s="35">
        <v>-22499948</v>
      </c>
    </row>
    <row r="197" spans="2:71">
      <c r="B197" s="206" t="s">
        <v>2373</v>
      </c>
      <c r="C197" s="410">
        <f t="shared" si="26"/>
        <v>262636595</v>
      </c>
      <c r="D197" s="410">
        <f t="shared" si="27"/>
        <v>180328833</v>
      </c>
      <c r="E197" s="414">
        <v>100789559</v>
      </c>
      <c r="F197" s="414">
        <v>79539274</v>
      </c>
      <c r="G197" s="410">
        <v>82307762</v>
      </c>
      <c r="H197" s="412"/>
      <c r="I197" s="413">
        <f t="shared" si="36"/>
        <v>199723137</v>
      </c>
      <c r="J197" s="413">
        <v>36457096</v>
      </c>
      <c r="K197" s="413">
        <v>5958815</v>
      </c>
      <c r="L197" s="413">
        <v>9219342</v>
      </c>
      <c r="M197" s="413">
        <f t="shared" si="28"/>
        <v>43669438</v>
      </c>
      <c r="N197" s="215">
        <v>32387870</v>
      </c>
      <c r="O197" s="215">
        <v>6891942</v>
      </c>
      <c r="P197" s="215">
        <v>4389626</v>
      </c>
      <c r="Q197" s="213">
        <f t="shared" si="29"/>
        <v>81151810</v>
      </c>
      <c r="R197" s="217">
        <v>6178884</v>
      </c>
      <c r="S197" s="217">
        <v>42242678</v>
      </c>
      <c r="T197" s="217">
        <v>1073120</v>
      </c>
      <c r="U197" s="217">
        <v>853476</v>
      </c>
      <c r="V197" s="217">
        <v>2142522</v>
      </c>
      <c r="W197" s="217">
        <v>1940988</v>
      </c>
      <c r="X197" s="217">
        <v>3397104</v>
      </c>
      <c r="Y197" s="217">
        <v>643710</v>
      </c>
      <c r="Z197" s="217">
        <v>22679328</v>
      </c>
      <c r="AA197" s="213">
        <v>1953344</v>
      </c>
      <c r="AB197" s="213">
        <v>2691778</v>
      </c>
      <c r="AC197" s="213">
        <v>18621514</v>
      </c>
      <c r="AD197" s="35">
        <f t="shared" si="30"/>
        <v>1609807234</v>
      </c>
      <c r="AE197" s="35">
        <f t="shared" si="31"/>
        <v>567740919</v>
      </c>
      <c r="AF197" s="35">
        <f t="shared" si="32"/>
        <v>204051879</v>
      </c>
      <c r="AG197" s="35">
        <f t="shared" si="33"/>
        <v>66860572</v>
      </c>
      <c r="AH197">
        <f t="shared" si="35"/>
        <v>0.12675547400354148</v>
      </c>
      <c r="AY197" s="219">
        <f t="shared" si="37"/>
        <v>156053699</v>
      </c>
      <c r="AZ197" s="219">
        <v>106582896</v>
      </c>
      <c r="BA197">
        <f t="shared" si="34"/>
        <v>0.1177659910752355</v>
      </c>
      <c r="BB197" s="221">
        <f t="shared" si="38"/>
        <v>62913458</v>
      </c>
      <c r="BC197" s="221">
        <v>38046563</v>
      </c>
      <c r="BF197" s="35">
        <v>-38046563</v>
      </c>
      <c r="BG197" s="35">
        <v>31664993</v>
      </c>
      <c r="BH197" s="35">
        <v>12347313</v>
      </c>
      <c r="BI197" s="35">
        <v>19317680</v>
      </c>
      <c r="BJ197" s="35">
        <v>4198627</v>
      </c>
      <c r="BK197" s="35">
        <v>0</v>
      </c>
      <c r="BL197" s="35">
        <v>30802853</v>
      </c>
      <c r="BM197" s="35">
        <v>-15683800</v>
      </c>
      <c r="BN197" s="35">
        <v>-141330</v>
      </c>
      <c r="BO197" s="35">
        <v>0</v>
      </c>
      <c r="BP197" s="35">
        <v>141330</v>
      </c>
      <c r="BQ197" s="35">
        <v>0</v>
      </c>
      <c r="BR197" s="35">
        <v>0</v>
      </c>
      <c r="BS197" s="35">
        <v>-69852886</v>
      </c>
    </row>
    <row r="198" spans="2:71">
      <c r="B198" s="206" t="s">
        <v>2374</v>
      </c>
      <c r="C198" s="410">
        <f t="shared" si="26"/>
        <v>151999069</v>
      </c>
      <c r="D198" s="410">
        <f t="shared" si="27"/>
        <v>127409705</v>
      </c>
      <c r="E198" s="414">
        <v>31389367</v>
      </c>
      <c r="F198" s="414">
        <v>96020338</v>
      </c>
      <c r="G198" s="410">
        <v>24589364</v>
      </c>
      <c r="H198" s="412"/>
      <c r="I198" s="413">
        <f t="shared" si="36"/>
        <v>219998771</v>
      </c>
      <c r="J198" s="413">
        <v>35852411</v>
      </c>
      <c r="K198" s="413">
        <v>5945666</v>
      </c>
      <c r="L198" s="413">
        <v>11716295</v>
      </c>
      <c r="M198" s="413">
        <f t="shared" si="28"/>
        <v>26938032</v>
      </c>
      <c r="N198" s="215">
        <v>12901876</v>
      </c>
      <c r="O198" s="215">
        <v>10133571</v>
      </c>
      <c r="P198" s="215">
        <v>3902585</v>
      </c>
      <c r="Q198" s="213">
        <f t="shared" si="29"/>
        <v>90293385</v>
      </c>
      <c r="R198" s="217">
        <v>3413948</v>
      </c>
      <c r="S198" s="217">
        <v>32162048</v>
      </c>
      <c r="T198" s="217">
        <v>239435</v>
      </c>
      <c r="U198" s="217">
        <v>1029739</v>
      </c>
      <c r="V198" s="217">
        <v>5746539</v>
      </c>
      <c r="W198" s="217">
        <v>12693906</v>
      </c>
      <c r="X198" s="217">
        <v>3054904</v>
      </c>
      <c r="Y198" s="217">
        <v>978725</v>
      </c>
      <c r="Z198" s="217">
        <v>30974141</v>
      </c>
      <c r="AA198" s="213">
        <v>3495733</v>
      </c>
      <c r="AB198" s="213">
        <v>5727045</v>
      </c>
      <c r="AC198" s="213">
        <v>40030204</v>
      </c>
      <c r="AD198" s="35">
        <f t="shared" si="30"/>
        <v>1629442624</v>
      </c>
      <c r="AE198" s="35">
        <f t="shared" si="31"/>
        <v>589661879</v>
      </c>
      <c r="AF198" s="35">
        <f t="shared" si="32"/>
        <v>216761839</v>
      </c>
      <c r="AG198" s="35">
        <f t="shared" si="33"/>
        <v>84838865</v>
      </c>
      <c r="AH198">
        <f t="shared" si="35"/>
        <v>0.13302821210598206</v>
      </c>
      <c r="AY198" s="219">
        <f t="shared" si="37"/>
        <v>193060739</v>
      </c>
      <c r="AZ198" s="219">
        <v>-41061670</v>
      </c>
      <c r="BA198">
        <f t="shared" si="34"/>
        <v>0.14387714047901001</v>
      </c>
      <c r="BB198" s="221">
        <f t="shared" si="38"/>
        <v>-67999702</v>
      </c>
      <c r="BC198" s="221">
        <v>-66282630</v>
      </c>
      <c r="BF198" s="35">
        <v>66282630</v>
      </c>
      <c r="BG198" s="35">
        <v>24787969</v>
      </c>
      <c r="BH198" s="35">
        <v>8157208</v>
      </c>
      <c r="BI198" s="35">
        <v>16630761</v>
      </c>
      <c r="BJ198" s="35">
        <v>3857683</v>
      </c>
      <c r="BK198" s="35">
        <v>0</v>
      </c>
      <c r="BL198" s="35">
        <v>12773078</v>
      </c>
      <c r="BM198" s="35">
        <v>0</v>
      </c>
      <c r="BN198" s="35">
        <v>-29179</v>
      </c>
      <c r="BO198" s="35">
        <v>0</v>
      </c>
      <c r="BP198" s="35">
        <v>29179</v>
      </c>
      <c r="BQ198" s="35">
        <v>0</v>
      </c>
      <c r="BR198" s="35">
        <v>0</v>
      </c>
      <c r="BS198" s="35">
        <v>41465481</v>
      </c>
    </row>
    <row r="199" spans="2:71">
      <c r="B199" s="206" t="s">
        <v>2375</v>
      </c>
      <c r="C199" s="410">
        <f t="shared" si="26"/>
        <v>162173151</v>
      </c>
      <c r="D199" s="410">
        <f t="shared" si="27"/>
        <v>136281259</v>
      </c>
      <c r="E199" s="414">
        <v>29432337</v>
      </c>
      <c r="F199" s="414">
        <v>106848922</v>
      </c>
      <c r="G199" s="410">
        <v>25891892</v>
      </c>
      <c r="H199" s="412"/>
      <c r="I199" s="413">
        <f t="shared" si="36"/>
        <v>202530045</v>
      </c>
      <c r="J199" s="413">
        <v>38873280</v>
      </c>
      <c r="K199" s="413">
        <v>5873767</v>
      </c>
      <c r="L199" s="413">
        <v>13478689</v>
      </c>
      <c r="M199" s="413">
        <f t="shared" si="28"/>
        <v>19134656</v>
      </c>
      <c r="N199" s="215">
        <v>8524315</v>
      </c>
      <c r="O199" s="215">
        <v>7662065</v>
      </c>
      <c r="P199" s="215">
        <v>2948276</v>
      </c>
      <c r="Q199" s="213">
        <f t="shared" si="29"/>
        <v>95806001</v>
      </c>
      <c r="R199" s="217">
        <v>6295362</v>
      </c>
      <c r="S199" s="217">
        <v>48874904</v>
      </c>
      <c r="T199" s="217">
        <v>1525825</v>
      </c>
      <c r="U199" s="217">
        <v>1780661</v>
      </c>
      <c r="V199" s="217">
        <v>6803983</v>
      </c>
      <c r="W199" s="217">
        <v>5985007</v>
      </c>
      <c r="X199" s="217">
        <v>6059308</v>
      </c>
      <c r="Y199" s="217">
        <v>672915</v>
      </c>
      <c r="Z199" s="217">
        <v>17808036</v>
      </c>
      <c r="AA199" s="213">
        <v>10570067</v>
      </c>
      <c r="AB199" s="213">
        <v>8069253</v>
      </c>
      <c r="AC199" s="213">
        <v>10724332</v>
      </c>
      <c r="AD199" s="35">
        <f t="shared" si="30"/>
        <v>1698434967</v>
      </c>
      <c r="AE199" s="35">
        <f t="shared" si="31"/>
        <v>576808815</v>
      </c>
      <c r="AF199" s="35">
        <f t="shared" si="32"/>
        <v>217313546</v>
      </c>
      <c r="AG199" s="35">
        <f t="shared" si="33"/>
        <v>89742126</v>
      </c>
      <c r="AH199">
        <f t="shared" si="35"/>
        <v>0.12794928874070927</v>
      </c>
      <c r="AY199" s="219">
        <f t="shared" si="37"/>
        <v>183395389</v>
      </c>
      <c r="AZ199" s="219">
        <v>-21222238</v>
      </c>
      <c r="BA199">
        <f t="shared" si="34"/>
        <v>0.15558383240034221</v>
      </c>
      <c r="BB199" s="221">
        <f t="shared" si="38"/>
        <v>-40356894</v>
      </c>
      <c r="BC199" s="221">
        <v>-44779654</v>
      </c>
      <c r="BF199" s="35">
        <v>44779654</v>
      </c>
      <c r="BG199" s="35">
        <v>23000374</v>
      </c>
      <c r="BH199" s="35">
        <v>464938</v>
      </c>
      <c r="BI199" s="35">
        <v>22535437</v>
      </c>
      <c r="BJ199" s="35">
        <v>3387807</v>
      </c>
      <c r="BK199" s="35">
        <v>0</v>
      </c>
      <c r="BL199" s="35">
        <v>19147630</v>
      </c>
      <c r="BM199" s="35">
        <v>0</v>
      </c>
      <c r="BN199" s="35">
        <v>-292983</v>
      </c>
      <c r="BO199" s="35">
        <v>0</v>
      </c>
      <c r="BP199" s="35">
        <v>292983</v>
      </c>
      <c r="BQ199" s="35">
        <v>0</v>
      </c>
      <c r="BR199" s="35">
        <v>0</v>
      </c>
      <c r="BS199" s="35">
        <v>21486296</v>
      </c>
    </row>
    <row r="200" spans="2:71">
      <c r="B200" s="206" t="s">
        <v>2376</v>
      </c>
      <c r="C200" s="410">
        <f t="shared" si="26"/>
        <v>314344649</v>
      </c>
      <c r="D200" s="410">
        <f t="shared" si="27"/>
        <v>289717588</v>
      </c>
      <c r="E200" s="414">
        <v>177289610</v>
      </c>
      <c r="F200" s="414">
        <v>112427978</v>
      </c>
      <c r="G200" s="410">
        <v>24627061</v>
      </c>
      <c r="H200" s="412"/>
      <c r="I200" s="413">
        <f t="shared" ref="I200:I221" si="39">J200+K200+L200+M200+Q200+AA200+AB200+AC200</f>
        <v>170574749</v>
      </c>
      <c r="J200" s="413">
        <v>35156464</v>
      </c>
      <c r="K200" s="413">
        <v>5757325</v>
      </c>
      <c r="L200" s="413">
        <v>18761196</v>
      </c>
      <c r="M200" s="413">
        <f t="shared" si="28"/>
        <v>17902672</v>
      </c>
      <c r="N200" s="215">
        <v>9996617</v>
      </c>
      <c r="O200" s="215">
        <v>4030898</v>
      </c>
      <c r="P200" s="215">
        <v>3875157</v>
      </c>
      <c r="Q200" s="213">
        <f t="shared" si="29"/>
        <v>70676259</v>
      </c>
      <c r="R200" s="217">
        <v>3491284</v>
      </c>
      <c r="S200" s="217">
        <v>35933726</v>
      </c>
      <c r="T200" s="217">
        <v>425058</v>
      </c>
      <c r="U200" s="217">
        <v>359888</v>
      </c>
      <c r="V200" s="217">
        <v>4302636</v>
      </c>
      <c r="W200" s="217">
        <v>6459308</v>
      </c>
      <c r="X200" s="217">
        <v>99777</v>
      </c>
      <c r="Y200" s="217">
        <v>434016</v>
      </c>
      <c r="Z200" s="217">
        <v>19170566</v>
      </c>
      <c r="AA200" s="213">
        <v>5276147</v>
      </c>
      <c r="AB200" s="213">
        <v>6494365</v>
      </c>
      <c r="AC200" s="213">
        <v>10550321</v>
      </c>
      <c r="AD200" s="35">
        <f t="shared" si="30"/>
        <v>1910426129</v>
      </c>
      <c r="AE200" s="35">
        <f t="shared" si="31"/>
        <v>628516869</v>
      </c>
      <c r="AF200" s="35">
        <f t="shared" si="32"/>
        <v>221269878</v>
      </c>
      <c r="AG200" s="35">
        <f t="shared" si="33"/>
        <v>63975360</v>
      </c>
      <c r="AH200">
        <f t="shared" si="35"/>
        <v>0.11582226323287478</v>
      </c>
      <c r="AY200" s="219">
        <f t="shared" ref="AY200:AY221" si="40">I200-M200</f>
        <v>152672077</v>
      </c>
      <c r="AZ200" s="219">
        <v>161672572</v>
      </c>
      <c r="BA200">
        <f t="shared" si="34"/>
        <v>0.10178781693129067</v>
      </c>
      <c r="BB200" s="221">
        <f t="shared" ref="BB200:BB221" si="41">C200-I200</f>
        <v>143769900</v>
      </c>
      <c r="BC200" s="221">
        <v>147917169</v>
      </c>
      <c r="BF200" s="35">
        <v>-147917169</v>
      </c>
      <c r="BG200" s="35">
        <v>20646848</v>
      </c>
      <c r="BH200" s="35">
        <v>1875663</v>
      </c>
      <c r="BI200" s="35">
        <v>18771186</v>
      </c>
      <c r="BJ200" s="35">
        <v>5717409</v>
      </c>
      <c r="BK200" s="35">
        <v>0</v>
      </c>
      <c r="BL200" s="35">
        <v>7244418</v>
      </c>
      <c r="BM200" s="35">
        <v>5809358</v>
      </c>
      <c r="BN200" s="35">
        <v>-296186</v>
      </c>
      <c r="BO200" s="35">
        <v>0</v>
      </c>
      <c r="BP200" s="35">
        <v>296186</v>
      </c>
      <c r="BQ200" s="35">
        <v>0</v>
      </c>
      <c r="BR200" s="35">
        <v>0</v>
      </c>
      <c r="BS200" s="35">
        <v>-168860204</v>
      </c>
    </row>
    <row r="201" spans="2:71">
      <c r="B201" s="206" t="s">
        <v>2377</v>
      </c>
      <c r="C201" s="410">
        <f t="shared" ref="C201:C221" si="42">D201+G201</f>
        <v>174382062</v>
      </c>
      <c r="D201" s="410">
        <f t="shared" ref="D201:D221" si="43">F201+E201</f>
        <v>152635275</v>
      </c>
      <c r="E201" s="414">
        <v>27125887</v>
      </c>
      <c r="F201" s="414">
        <v>125509388</v>
      </c>
      <c r="G201" s="410">
        <v>21746787</v>
      </c>
      <c r="H201" s="412"/>
      <c r="I201" s="413">
        <f t="shared" si="39"/>
        <v>204427523</v>
      </c>
      <c r="J201" s="413">
        <v>36730821</v>
      </c>
      <c r="K201" s="413">
        <v>5811552</v>
      </c>
      <c r="L201" s="413">
        <v>14402113</v>
      </c>
      <c r="M201" s="413">
        <f t="shared" ref="M201:M221" si="44">N201+O201+P201</f>
        <v>12768347</v>
      </c>
      <c r="N201" s="215">
        <v>7139542</v>
      </c>
      <c r="O201" s="215">
        <v>3296702</v>
      </c>
      <c r="P201" s="215">
        <v>2332103</v>
      </c>
      <c r="Q201" s="213">
        <f t="shared" ref="Q201:Q221" si="45">R201+S201+T201+U201+V201+W201+X201+Y201+Z201</f>
        <v>111861413</v>
      </c>
      <c r="R201" s="217">
        <v>1866672</v>
      </c>
      <c r="S201" s="217">
        <v>34129457</v>
      </c>
      <c r="T201" s="217">
        <v>615967</v>
      </c>
      <c r="U201" s="217">
        <v>1019243</v>
      </c>
      <c r="V201" s="217">
        <v>1362018</v>
      </c>
      <c r="W201" s="217">
        <v>17494845</v>
      </c>
      <c r="X201" s="217">
        <v>3116178</v>
      </c>
      <c r="Y201" s="217">
        <v>1004606</v>
      </c>
      <c r="Z201" s="217">
        <v>51252427</v>
      </c>
      <c r="AA201" s="213">
        <v>9218589</v>
      </c>
      <c r="AB201" s="213">
        <v>10814754</v>
      </c>
      <c r="AC201" s="213">
        <v>2819934</v>
      </c>
      <c r="AD201" s="35">
        <f t="shared" si="30"/>
        <v>1999859807</v>
      </c>
      <c r="AE201" s="35">
        <f t="shared" si="31"/>
        <v>650899862</v>
      </c>
      <c r="AF201" s="35">
        <f t="shared" si="32"/>
        <v>224625183</v>
      </c>
      <c r="AG201" s="35">
        <f t="shared" si="33"/>
        <v>49805675</v>
      </c>
      <c r="AH201">
        <f t="shared" si="35"/>
        <v>0.11232046477145885</v>
      </c>
      <c r="AY201" s="219">
        <f t="shared" si="40"/>
        <v>191659176</v>
      </c>
      <c r="AZ201" s="219">
        <v>-17277114</v>
      </c>
      <c r="BA201">
        <f t="shared" si="34"/>
        <v>7.6518183376108939E-2</v>
      </c>
      <c r="BB201" s="221">
        <f t="shared" si="41"/>
        <v>-30045461</v>
      </c>
      <c r="BC201" s="221">
        <v>-21855141</v>
      </c>
      <c r="BF201" s="35">
        <v>21855141</v>
      </c>
      <c r="BG201" s="35">
        <v>43262591</v>
      </c>
      <c r="BH201" s="35">
        <v>-632212</v>
      </c>
      <c r="BI201" s="35">
        <v>43894803</v>
      </c>
      <c r="BJ201" s="35">
        <v>-1628188</v>
      </c>
      <c r="BK201" s="35">
        <v>0</v>
      </c>
      <c r="BL201" s="35">
        <v>45522991</v>
      </c>
      <c r="BM201" s="35">
        <v>0</v>
      </c>
      <c r="BN201" s="35">
        <v>-47234</v>
      </c>
      <c r="BO201" s="35">
        <v>0</v>
      </c>
      <c r="BP201" s="35">
        <v>47234</v>
      </c>
      <c r="BQ201" s="35">
        <v>0</v>
      </c>
      <c r="BR201" s="35">
        <v>0</v>
      </c>
      <c r="BS201" s="35">
        <v>-21454685</v>
      </c>
    </row>
    <row r="202" spans="2:71">
      <c r="B202" s="206" t="s">
        <v>2378</v>
      </c>
      <c r="C202" s="410">
        <f t="shared" si="42"/>
        <v>195425245</v>
      </c>
      <c r="D202" s="410">
        <f t="shared" si="43"/>
        <v>168847774</v>
      </c>
      <c r="E202" s="414">
        <v>41895450</v>
      </c>
      <c r="F202" s="414">
        <v>126952324</v>
      </c>
      <c r="G202" s="410">
        <v>26577471</v>
      </c>
      <c r="H202" s="412"/>
      <c r="I202" s="413">
        <f t="shared" si="39"/>
        <v>257502372</v>
      </c>
      <c r="J202" s="413">
        <v>55733297</v>
      </c>
      <c r="K202" s="413">
        <v>8059779</v>
      </c>
      <c r="L202" s="413">
        <v>10493256</v>
      </c>
      <c r="M202" s="413">
        <f t="shared" si="44"/>
        <v>16693736</v>
      </c>
      <c r="N202" s="215">
        <v>9567827</v>
      </c>
      <c r="O202" s="215">
        <v>6525854</v>
      </c>
      <c r="P202" s="215">
        <v>600055</v>
      </c>
      <c r="Q202" s="213">
        <f t="shared" si="45"/>
        <v>135965121</v>
      </c>
      <c r="R202" s="217">
        <v>6220126</v>
      </c>
      <c r="S202" s="217">
        <v>75099085</v>
      </c>
      <c r="T202" s="217">
        <v>551054</v>
      </c>
      <c r="U202" s="217">
        <v>752453</v>
      </c>
      <c r="V202" s="217">
        <v>2266433</v>
      </c>
      <c r="W202" s="217">
        <v>26206398</v>
      </c>
      <c r="X202" s="217">
        <v>3183418</v>
      </c>
      <c r="Y202" s="217">
        <v>1006756</v>
      </c>
      <c r="Z202" s="217">
        <v>20679398</v>
      </c>
      <c r="AA202" s="213">
        <v>11175700</v>
      </c>
      <c r="AB202" s="213">
        <v>10522160</v>
      </c>
      <c r="AC202" s="213">
        <v>8859323</v>
      </c>
      <c r="AD202" s="35">
        <f t="shared" si="30"/>
        <v>2100896916</v>
      </c>
      <c r="AE202" s="35">
        <f t="shared" si="31"/>
        <v>684151956</v>
      </c>
      <c r="AF202" s="35">
        <f t="shared" si="32"/>
        <v>217681297</v>
      </c>
      <c r="AG202" s="35">
        <f t="shared" si="33"/>
        <v>47364755</v>
      </c>
      <c r="AH202">
        <f t="shared" si="35"/>
        <v>0.10361350685137566</v>
      </c>
      <c r="AY202" s="219">
        <f t="shared" si="40"/>
        <v>240808636</v>
      </c>
      <c r="AZ202" s="219">
        <v>-45383391</v>
      </c>
      <c r="BA202">
        <f t="shared" si="34"/>
        <v>6.9231337548057811E-2</v>
      </c>
      <c r="BB202" s="221">
        <f t="shared" si="41"/>
        <v>-62077127</v>
      </c>
      <c r="BC202" s="221">
        <v>-55006511</v>
      </c>
      <c r="BF202" s="35">
        <v>55006511</v>
      </c>
      <c r="BG202" s="35">
        <v>38470438</v>
      </c>
      <c r="BH202" s="35">
        <v>-507561</v>
      </c>
      <c r="BI202" s="35">
        <v>38977999</v>
      </c>
      <c r="BJ202" s="35">
        <v>0</v>
      </c>
      <c r="BK202" s="35">
        <v>0</v>
      </c>
      <c r="BL202" s="35">
        <v>38977999</v>
      </c>
      <c r="BM202" s="35">
        <v>0</v>
      </c>
      <c r="BN202" s="35">
        <v>-271900</v>
      </c>
      <c r="BO202" s="35">
        <v>0</v>
      </c>
      <c r="BP202" s="35">
        <v>271900</v>
      </c>
      <c r="BQ202" s="35">
        <v>0</v>
      </c>
      <c r="BR202" s="35">
        <v>0</v>
      </c>
      <c r="BS202" s="35">
        <v>16264173</v>
      </c>
    </row>
    <row r="203" spans="2:71">
      <c r="B203" s="206" t="s">
        <v>2379</v>
      </c>
      <c r="C203" s="410">
        <f t="shared" si="42"/>
        <v>301322276</v>
      </c>
      <c r="D203" s="410">
        <f t="shared" si="43"/>
        <v>271857698</v>
      </c>
      <c r="E203" s="414">
        <v>137181044</v>
      </c>
      <c r="F203" s="414">
        <v>134676654</v>
      </c>
      <c r="G203" s="410">
        <v>29464578</v>
      </c>
      <c r="H203" s="412"/>
      <c r="I203" s="413">
        <f t="shared" si="39"/>
        <v>296089612</v>
      </c>
      <c r="J203" s="413">
        <v>49834510</v>
      </c>
      <c r="K203" s="413">
        <v>7814347</v>
      </c>
      <c r="L203" s="413">
        <v>28106836</v>
      </c>
      <c r="M203" s="413">
        <f t="shared" si="44"/>
        <v>22647071</v>
      </c>
      <c r="N203" s="215">
        <v>10113962</v>
      </c>
      <c r="O203" s="215">
        <v>8179207</v>
      </c>
      <c r="P203" s="215">
        <v>4353902</v>
      </c>
      <c r="Q203" s="213">
        <f t="shared" si="45"/>
        <v>108065041</v>
      </c>
      <c r="R203" s="217">
        <v>3139707</v>
      </c>
      <c r="S203" s="217">
        <v>52937043</v>
      </c>
      <c r="T203" s="217">
        <v>958507</v>
      </c>
      <c r="U203" s="217">
        <v>841603</v>
      </c>
      <c r="V203" s="217">
        <v>2556922</v>
      </c>
      <c r="W203" s="217">
        <v>16818950</v>
      </c>
      <c r="X203" s="217">
        <v>5037293</v>
      </c>
      <c r="Y203" s="217">
        <v>828199</v>
      </c>
      <c r="Z203" s="217">
        <v>24946817</v>
      </c>
      <c r="AA203" s="213">
        <v>11320599</v>
      </c>
      <c r="AB203" s="213">
        <v>17293048</v>
      </c>
      <c r="AC203" s="213">
        <v>51008160</v>
      </c>
      <c r="AD203" s="35">
        <f t="shared" si="30"/>
        <v>2258833856</v>
      </c>
      <c r="AE203" s="35">
        <f t="shared" si="31"/>
        <v>671129583</v>
      </c>
      <c r="AF203" s="35">
        <f t="shared" si="32"/>
        <v>226671434</v>
      </c>
      <c r="AG203" s="35">
        <f t="shared" si="33"/>
        <v>52109154</v>
      </c>
      <c r="AH203">
        <f t="shared" si="35"/>
        <v>0.10034887399881437</v>
      </c>
      <c r="AY203" s="219">
        <f t="shared" si="40"/>
        <v>273442541</v>
      </c>
      <c r="AZ203" s="219">
        <v>27879735</v>
      </c>
      <c r="BA203">
        <f t="shared" si="34"/>
        <v>7.7643953298956278E-2</v>
      </c>
      <c r="BB203" s="221">
        <f t="shared" si="41"/>
        <v>5232664</v>
      </c>
      <c r="BC203" s="221">
        <v>12341180</v>
      </c>
      <c r="BF203" s="35">
        <v>-12341180</v>
      </c>
      <c r="BG203" s="35">
        <v>9052799</v>
      </c>
      <c r="BH203" s="35">
        <v>-755411</v>
      </c>
      <c r="BI203" s="35">
        <v>9808210</v>
      </c>
      <c r="BJ203" s="35">
        <v>0</v>
      </c>
      <c r="BK203" s="35">
        <v>0</v>
      </c>
      <c r="BL203" s="35">
        <v>35355887</v>
      </c>
      <c r="BM203" s="35">
        <v>-25547677</v>
      </c>
      <c r="BN203" s="35">
        <v>-412240</v>
      </c>
      <c r="BO203" s="35">
        <v>0</v>
      </c>
      <c r="BP203" s="35">
        <v>412240</v>
      </c>
      <c r="BQ203" s="35">
        <v>0</v>
      </c>
      <c r="BR203" s="35">
        <v>0</v>
      </c>
      <c r="BS203" s="35">
        <v>-21806220</v>
      </c>
    </row>
    <row r="204" spans="2:71">
      <c r="B204" s="206" t="s">
        <v>2380</v>
      </c>
      <c r="C204" s="410">
        <f t="shared" si="42"/>
        <v>201997740</v>
      </c>
      <c r="D204" s="410">
        <f t="shared" si="43"/>
        <v>173468233</v>
      </c>
      <c r="E204" s="414">
        <v>38643547</v>
      </c>
      <c r="F204" s="414">
        <v>134824686</v>
      </c>
      <c r="G204" s="410">
        <v>28529507</v>
      </c>
      <c r="H204" s="412"/>
      <c r="I204" s="413">
        <f t="shared" si="39"/>
        <v>279856341</v>
      </c>
      <c r="J204" s="413">
        <v>53362672</v>
      </c>
      <c r="K204" s="413">
        <v>8165933</v>
      </c>
      <c r="L204" s="413">
        <v>18813830</v>
      </c>
      <c r="M204" s="413">
        <f t="shared" si="44"/>
        <v>33116044</v>
      </c>
      <c r="N204" s="215">
        <v>18743060</v>
      </c>
      <c r="O204" s="215">
        <v>11908874</v>
      </c>
      <c r="P204" s="215">
        <v>2464110</v>
      </c>
      <c r="Q204" s="213">
        <f t="shared" si="45"/>
        <v>121583366</v>
      </c>
      <c r="R204" s="217">
        <v>2555546</v>
      </c>
      <c r="S204" s="217">
        <v>51961958</v>
      </c>
      <c r="T204" s="217">
        <v>441556</v>
      </c>
      <c r="U204" s="217">
        <v>943244</v>
      </c>
      <c r="V204" s="217">
        <v>3998682</v>
      </c>
      <c r="W204" s="217">
        <v>11177323</v>
      </c>
      <c r="X204" s="217">
        <v>4459686</v>
      </c>
      <c r="Y204" s="217">
        <v>543440</v>
      </c>
      <c r="Z204" s="217">
        <v>45501931</v>
      </c>
      <c r="AA204" s="213">
        <v>9798557</v>
      </c>
      <c r="AB204" s="213">
        <v>11440201</v>
      </c>
      <c r="AC204" s="213">
        <v>23575738</v>
      </c>
      <c r="AD204" s="35">
        <f t="shared" ref="AD204:AD237" si="46">SUM(C193:C204)</f>
        <v>2345682076</v>
      </c>
      <c r="AE204" s="35">
        <f t="shared" ref="AE204:AE237" si="47">SUM(C202:C204)</f>
        <v>698745261</v>
      </c>
      <c r="AF204" s="35">
        <f t="shared" ref="AF204:AF237" si="48">SUM(M193:M204)</f>
        <v>245679355</v>
      </c>
      <c r="AG204" s="35">
        <f t="shared" ref="AG204:AG237" si="49">SUM(M202:M204)</f>
        <v>72456851</v>
      </c>
      <c r="AH204">
        <f t="shared" si="35"/>
        <v>0.10473685138906266</v>
      </c>
      <c r="AY204" s="219">
        <f t="shared" si="40"/>
        <v>246740297</v>
      </c>
      <c r="AZ204" s="219">
        <v>-44742557</v>
      </c>
      <c r="BA204">
        <f t="shared" si="34"/>
        <v>0.103695659983875</v>
      </c>
      <c r="BB204" s="221">
        <f t="shared" si="41"/>
        <v>-77858601</v>
      </c>
      <c r="BC204" s="221">
        <v>-73071303</v>
      </c>
      <c r="BF204" s="35">
        <v>73071303</v>
      </c>
      <c r="BG204" s="35">
        <v>7328846</v>
      </c>
      <c r="BH204" s="35">
        <v>-46854769</v>
      </c>
      <c r="BI204" s="35">
        <v>54183615</v>
      </c>
      <c r="BJ204" s="35">
        <v>0</v>
      </c>
      <c r="BK204" s="35">
        <v>0</v>
      </c>
      <c r="BL204" s="35">
        <v>54183615</v>
      </c>
      <c r="BM204" s="35">
        <v>0</v>
      </c>
      <c r="BN204" s="35">
        <v>-199921</v>
      </c>
      <c r="BO204" s="35">
        <v>0</v>
      </c>
      <c r="BP204" s="35">
        <v>199921</v>
      </c>
      <c r="BQ204" s="35">
        <v>0</v>
      </c>
      <c r="BR204" s="35">
        <v>0</v>
      </c>
      <c r="BS204" s="35">
        <v>65542536</v>
      </c>
    </row>
    <row r="205" spans="2:71">
      <c r="B205" s="206" t="s">
        <v>2381</v>
      </c>
      <c r="C205" s="410">
        <f t="shared" si="42"/>
        <v>221678406</v>
      </c>
      <c r="D205" s="410">
        <f t="shared" si="43"/>
        <v>181806347</v>
      </c>
      <c r="E205" s="414">
        <v>41153836</v>
      </c>
      <c r="F205" s="414">
        <v>140652511</v>
      </c>
      <c r="G205" s="410">
        <v>39872059</v>
      </c>
      <c r="H205" s="412"/>
      <c r="I205" s="413">
        <f t="shared" si="39"/>
        <v>307207604</v>
      </c>
      <c r="J205" s="413">
        <v>55341544</v>
      </c>
      <c r="K205" s="413">
        <v>8064334</v>
      </c>
      <c r="L205" s="413">
        <v>25078937</v>
      </c>
      <c r="M205" s="413">
        <f t="shared" si="44"/>
        <v>61144346</v>
      </c>
      <c r="N205" s="215">
        <v>48767570</v>
      </c>
      <c r="O205" s="215">
        <v>8753736</v>
      </c>
      <c r="P205" s="215">
        <v>3623040</v>
      </c>
      <c r="Q205" s="213">
        <f t="shared" si="45"/>
        <v>112776063</v>
      </c>
      <c r="R205" s="217">
        <v>2880350</v>
      </c>
      <c r="S205" s="217">
        <v>65434730</v>
      </c>
      <c r="T205" s="217">
        <v>492553</v>
      </c>
      <c r="U205" s="217">
        <v>1065848</v>
      </c>
      <c r="V205" s="217">
        <v>3440383</v>
      </c>
      <c r="W205" s="217">
        <v>9781579</v>
      </c>
      <c r="X205" s="217">
        <v>4472185</v>
      </c>
      <c r="Y205" s="217">
        <v>553364</v>
      </c>
      <c r="Z205" s="217">
        <v>24655071</v>
      </c>
      <c r="AA205" s="213">
        <v>15558425</v>
      </c>
      <c r="AB205" s="213">
        <v>17798712</v>
      </c>
      <c r="AC205" s="213">
        <v>11445243</v>
      </c>
      <c r="AD205" s="35">
        <f t="shared" si="46"/>
        <v>2455280034</v>
      </c>
      <c r="AE205" s="35">
        <f t="shared" si="47"/>
        <v>724998422</v>
      </c>
      <c r="AF205" s="35">
        <f t="shared" si="48"/>
        <v>292523504</v>
      </c>
      <c r="AG205" s="35">
        <f t="shared" si="49"/>
        <v>116907461</v>
      </c>
      <c r="AH205">
        <f t="shared" si="35"/>
        <v>0.11914058679630024</v>
      </c>
      <c r="AY205" s="219">
        <f t="shared" si="40"/>
        <v>246063258</v>
      </c>
      <c r="AZ205" s="219">
        <v>-24384852</v>
      </c>
      <c r="BA205">
        <f t="shared" ref="BA205:BA234" si="50">AG205/AE205</f>
        <v>0.16125202131819261</v>
      </c>
      <c r="BB205" s="221">
        <f t="shared" si="41"/>
        <v>-85529198</v>
      </c>
      <c r="BC205" s="221">
        <v>-79078884</v>
      </c>
      <c r="BF205" s="35">
        <v>79078884</v>
      </c>
      <c r="BG205" s="35">
        <v>101791112</v>
      </c>
      <c r="BH205" s="35">
        <v>48014787</v>
      </c>
      <c r="BI205" s="35">
        <v>53776325</v>
      </c>
      <c r="BJ205" s="35">
        <v>0</v>
      </c>
      <c r="BK205" s="35">
        <v>0</v>
      </c>
      <c r="BL205" s="35">
        <v>53776325</v>
      </c>
      <c r="BM205" s="35">
        <v>0</v>
      </c>
      <c r="BN205" s="35">
        <v>-517102</v>
      </c>
      <c r="BO205" s="35">
        <v>0</v>
      </c>
      <c r="BP205" s="35">
        <v>517102</v>
      </c>
      <c r="BQ205" s="35">
        <v>0</v>
      </c>
      <c r="BR205" s="35">
        <v>0</v>
      </c>
      <c r="BS205" s="35">
        <v>-23229330</v>
      </c>
    </row>
    <row r="206" spans="2:71">
      <c r="B206" s="206" t="s">
        <v>2382</v>
      </c>
      <c r="C206" s="410">
        <f t="shared" si="42"/>
        <v>341402469</v>
      </c>
      <c r="D206" s="410">
        <f t="shared" si="43"/>
        <v>312001112</v>
      </c>
      <c r="E206" s="414">
        <v>164280515</v>
      </c>
      <c r="F206" s="414">
        <v>147720597</v>
      </c>
      <c r="G206" s="410">
        <v>29401357</v>
      </c>
      <c r="H206" s="412"/>
      <c r="I206" s="413">
        <f t="shared" si="39"/>
        <v>241727915</v>
      </c>
      <c r="J206" s="413">
        <v>55036887</v>
      </c>
      <c r="K206" s="413">
        <v>8201470</v>
      </c>
      <c r="L206" s="413">
        <v>23655241</v>
      </c>
      <c r="M206" s="413">
        <f t="shared" si="44"/>
        <v>24312220</v>
      </c>
      <c r="N206" s="215">
        <v>16305944</v>
      </c>
      <c r="O206" s="215">
        <v>4865962</v>
      </c>
      <c r="P206" s="215">
        <v>3140314</v>
      </c>
      <c r="Q206" s="213">
        <f t="shared" si="45"/>
        <v>90798329</v>
      </c>
      <c r="R206" s="217">
        <v>2750587</v>
      </c>
      <c r="S206" s="217">
        <v>48917347</v>
      </c>
      <c r="T206" s="217">
        <v>1195973</v>
      </c>
      <c r="U206" s="217">
        <v>2012107</v>
      </c>
      <c r="V206" s="217">
        <v>2756914</v>
      </c>
      <c r="W206" s="217">
        <v>2424734</v>
      </c>
      <c r="X206" s="217">
        <v>4440501</v>
      </c>
      <c r="Y206" s="217">
        <v>874964</v>
      </c>
      <c r="Z206" s="217">
        <v>25425202</v>
      </c>
      <c r="AA206" s="213">
        <v>10040014</v>
      </c>
      <c r="AB206" s="213">
        <v>24359679</v>
      </c>
      <c r="AC206" s="213">
        <v>5324075</v>
      </c>
      <c r="AD206" s="35">
        <f t="shared" si="46"/>
        <v>2632465986</v>
      </c>
      <c r="AE206" s="35">
        <f t="shared" si="47"/>
        <v>765078615</v>
      </c>
      <c r="AF206" s="35">
        <f t="shared" si="48"/>
        <v>301517696</v>
      </c>
      <c r="AG206" s="35">
        <f t="shared" si="49"/>
        <v>118572610</v>
      </c>
      <c r="AH206">
        <f t="shared" si="35"/>
        <v>0.11453811658100566</v>
      </c>
      <c r="AY206" s="219">
        <f t="shared" si="40"/>
        <v>217415695</v>
      </c>
      <c r="AZ206" s="219">
        <v>123986774</v>
      </c>
      <c r="BA206">
        <f t="shared" si="50"/>
        <v>0.1549809492453269</v>
      </c>
      <c r="BB206" s="221">
        <f t="shared" si="41"/>
        <v>99674554</v>
      </c>
      <c r="BC206" s="221">
        <v>98097676</v>
      </c>
      <c r="BF206" s="35">
        <v>-98097676</v>
      </c>
      <c r="BG206" s="35">
        <v>65187180</v>
      </c>
      <c r="BH206" s="35">
        <v>25905780</v>
      </c>
      <c r="BI206" s="35">
        <v>39281400</v>
      </c>
      <c r="BJ206" s="35">
        <v>0</v>
      </c>
      <c r="BK206" s="35">
        <v>0</v>
      </c>
      <c r="BL206" s="35">
        <v>39281400</v>
      </c>
      <c r="BM206" s="35">
        <v>0</v>
      </c>
      <c r="BN206" s="35">
        <v>-39891</v>
      </c>
      <c r="BO206" s="35">
        <v>0</v>
      </c>
      <c r="BP206" s="35">
        <v>39891</v>
      </c>
      <c r="BQ206" s="35">
        <v>0</v>
      </c>
      <c r="BR206" s="35">
        <v>0</v>
      </c>
      <c r="BS206" s="35">
        <v>-163324748</v>
      </c>
    </row>
    <row r="207" spans="2:71">
      <c r="B207" s="206" t="s">
        <v>2383</v>
      </c>
      <c r="C207" s="410">
        <f t="shared" si="42"/>
        <v>247133922</v>
      </c>
      <c r="D207" s="410">
        <f t="shared" si="43"/>
        <v>211513762</v>
      </c>
      <c r="E207" s="414">
        <v>51668197</v>
      </c>
      <c r="F207" s="414">
        <v>159845565</v>
      </c>
      <c r="G207" s="410">
        <v>35620160</v>
      </c>
      <c r="H207" s="412"/>
      <c r="I207" s="413">
        <f t="shared" si="39"/>
        <v>361121037</v>
      </c>
      <c r="J207" s="413">
        <v>41050882</v>
      </c>
      <c r="K207" s="413">
        <v>7823676</v>
      </c>
      <c r="L207" s="413">
        <v>41226383</v>
      </c>
      <c r="M207" s="413">
        <f t="shared" si="44"/>
        <v>18245696</v>
      </c>
      <c r="N207" s="215">
        <v>12782083</v>
      </c>
      <c r="O207" s="215">
        <v>2952752</v>
      </c>
      <c r="P207" s="215">
        <v>2510861</v>
      </c>
      <c r="Q207" s="213">
        <f t="shared" si="45"/>
        <v>134299862</v>
      </c>
      <c r="R207" s="217">
        <v>3893417</v>
      </c>
      <c r="S207" s="217">
        <v>59711939</v>
      </c>
      <c r="T207" s="217">
        <v>498756</v>
      </c>
      <c r="U207" s="217">
        <v>1540393</v>
      </c>
      <c r="V207" s="217">
        <v>3322687</v>
      </c>
      <c r="W207" s="217">
        <v>7020660</v>
      </c>
      <c r="X207" s="217">
        <v>4584068</v>
      </c>
      <c r="Y207" s="217">
        <v>1101421</v>
      </c>
      <c r="Z207" s="217">
        <v>52626521</v>
      </c>
      <c r="AA207" s="213">
        <v>35183470</v>
      </c>
      <c r="AB207" s="213">
        <v>68340183</v>
      </c>
      <c r="AC207" s="213">
        <v>14950885</v>
      </c>
      <c r="AD207" s="35">
        <f t="shared" si="46"/>
        <v>2749521799</v>
      </c>
      <c r="AE207" s="35">
        <f t="shared" si="47"/>
        <v>810214797</v>
      </c>
      <c r="AF207" s="35">
        <f t="shared" si="48"/>
        <v>310803653</v>
      </c>
      <c r="AG207" s="35">
        <f t="shared" si="49"/>
        <v>103702262</v>
      </c>
      <c r="AH207">
        <f t="shared" si="35"/>
        <v>0.11303916670638478</v>
      </c>
      <c r="AY207" s="219">
        <f t="shared" si="40"/>
        <v>342875341</v>
      </c>
      <c r="AZ207" s="219">
        <v>-95741419</v>
      </c>
      <c r="BA207">
        <f t="shared" si="50"/>
        <v>0.12799354243341474</v>
      </c>
      <c r="BB207" s="221">
        <f t="shared" si="41"/>
        <v>-113987115</v>
      </c>
      <c r="BC207" s="221">
        <v>-116178457</v>
      </c>
      <c r="BF207" s="35">
        <v>116178457</v>
      </c>
      <c r="BG207" s="35">
        <v>87965359</v>
      </c>
      <c r="BH207" s="35">
        <v>48644729</v>
      </c>
      <c r="BI207" s="35">
        <v>39320630</v>
      </c>
      <c r="BJ207" s="35">
        <v>-6556776</v>
      </c>
      <c r="BK207" s="35">
        <v>0</v>
      </c>
      <c r="BL207" s="35">
        <v>45877406</v>
      </c>
      <c r="BM207" s="35">
        <v>0</v>
      </c>
      <c r="BN207" s="35">
        <v>-921859</v>
      </c>
      <c r="BO207" s="35">
        <v>0</v>
      </c>
      <c r="BP207" s="35">
        <v>921859</v>
      </c>
      <c r="BQ207" s="35">
        <v>0</v>
      </c>
      <c r="BR207" s="35">
        <v>0</v>
      </c>
      <c r="BS207" s="35">
        <v>27291239</v>
      </c>
    </row>
    <row r="208" spans="2:71">
      <c r="B208" s="206" t="s">
        <v>2384</v>
      </c>
      <c r="C208" s="410">
        <f t="shared" si="42"/>
        <v>282458140</v>
      </c>
      <c r="D208" s="410">
        <f t="shared" si="43"/>
        <v>252826266</v>
      </c>
      <c r="E208" s="414">
        <v>72119619</v>
      </c>
      <c r="F208" s="414">
        <v>180706647</v>
      </c>
      <c r="G208" s="410">
        <v>29631874</v>
      </c>
      <c r="H208" s="412"/>
      <c r="I208" s="413">
        <f t="shared" si="39"/>
        <v>319720993</v>
      </c>
      <c r="J208" s="413">
        <v>91136961</v>
      </c>
      <c r="K208" s="413">
        <v>13715636</v>
      </c>
      <c r="L208" s="413">
        <v>17787925</v>
      </c>
      <c r="M208" s="413">
        <f t="shared" si="44"/>
        <v>21359282</v>
      </c>
      <c r="N208" s="215">
        <v>13523593</v>
      </c>
      <c r="O208" s="215">
        <v>5924785</v>
      </c>
      <c r="P208" s="215">
        <v>1910904</v>
      </c>
      <c r="Q208" s="213">
        <f t="shared" si="45"/>
        <v>161793467</v>
      </c>
      <c r="R208" s="217">
        <v>23951433</v>
      </c>
      <c r="S208" s="217">
        <v>94537197</v>
      </c>
      <c r="T208" s="217">
        <v>2591475</v>
      </c>
      <c r="U208" s="217">
        <v>1282471</v>
      </c>
      <c r="V208" s="217">
        <v>1161307</v>
      </c>
      <c r="W208" s="217">
        <v>4129797</v>
      </c>
      <c r="X208" s="217">
        <v>4639293</v>
      </c>
      <c r="Y208" s="217">
        <v>389910</v>
      </c>
      <c r="Z208" s="217">
        <v>29110584</v>
      </c>
      <c r="AA208" s="213">
        <v>9182832</v>
      </c>
      <c r="AB208" s="213">
        <v>71282</v>
      </c>
      <c r="AC208" s="213">
        <v>4673608</v>
      </c>
      <c r="AD208" s="35">
        <f t="shared" si="46"/>
        <v>2856953724</v>
      </c>
      <c r="AE208" s="35">
        <f t="shared" si="47"/>
        <v>870994531</v>
      </c>
      <c r="AF208" s="35">
        <f t="shared" si="48"/>
        <v>317931540</v>
      </c>
      <c r="AG208" s="35">
        <f t="shared" si="49"/>
        <v>63917198</v>
      </c>
      <c r="AH208">
        <f t="shared" si="35"/>
        <v>0.11128340558308603</v>
      </c>
      <c r="AY208" s="219">
        <f t="shared" si="40"/>
        <v>298361711</v>
      </c>
      <c r="AZ208" s="219">
        <v>-15903572</v>
      </c>
      <c r="BA208">
        <f t="shared" si="50"/>
        <v>7.3384155382256927E-2</v>
      </c>
      <c r="BB208" s="221">
        <f t="shared" si="41"/>
        <v>-37262853</v>
      </c>
      <c r="BC208" s="221">
        <v>-44299172</v>
      </c>
      <c r="BF208" s="35">
        <v>44299172</v>
      </c>
      <c r="BG208" s="35">
        <v>111070525</v>
      </c>
      <c r="BH208" s="35">
        <v>48423237</v>
      </c>
      <c r="BI208" s="35">
        <v>62647288</v>
      </c>
      <c r="BJ208" s="35">
        <v>-7117891</v>
      </c>
      <c r="BK208" s="35">
        <v>0</v>
      </c>
      <c r="BL208" s="35">
        <v>69765179</v>
      </c>
      <c r="BM208" s="35">
        <v>0</v>
      </c>
      <c r="BN208" s="35">
        <v>0</v>
      </c>
      <c r="BO208" s="35">
        <v>0</v>
      </c>
      <c r="BP208" s="35">
        <v>0</v>
      </c>
      <c r="BQ208" s="35">
        <v>0</v>
      </c>
      <c r="BR208" s="35">
        <v>0</v>
      </c>
      <c r="BS208" s="35">
        <v>-66771353</v>
      </c>
    </row>
    <row r="209" spans="2:71">
      <c r="B209" s="206" t="s">
        <v>2385</v>
      </c>
      <c r="C209" s="410">
        <f t="shared" si="42"/>
        <v>206972678</v>
      </c>
      <c r="D209" s="410">
        <f t="shared" si="43"/>
        <v>179619616</v>
      </c>
      <c r="E209" s="414">
        <v>33969810</v>
      </c>
      <c r="F209" s="414">
        <v>145649806</v>
      </c>
      <c r="G209" s="410">
        <v>27353062</v>
      </c>
      <c r="H209" s="412"/>
      <c r="I209" s="413">
        <f t="shared" si="39"/>
        <v>398271837</v>
      </c>
      <c r="J209" s="413">
        <v>74523095</v>
      </c>
      <c r="K209" s="413">
        <v>11954271</v>
      </c>
      <c r="L209" s="413">
        <v>19385373</v>
      </c>
      <c r="M209" s="413">
        <f t="shared" si="44"/>
        <v>34223289</v>
      </c>
      <c r="N209" s="215">
        <v>12363682</v>
      </c>
      <c r="O209" s="215">
        <v>9857937</v>
      </c>
      <c r="P209" s="215">
        <v>12001670</v>
      </c>
      <c r="Q209" s="213">
        <f t="shared" si="45"/>
        <v>211438638</v>
      </c>
      <c r="R209" s="217">
        <v>31823205</v>
      </c>
      <c r="S209" s="217">
        <v>85269907</v>
      </c>
      <c r="T209" s="217">
        <v>5869367</v>
      </c>
      <c r="U209" s="217">
        <v>1624452</v>
      </c>
      <c r="V209" s="217">
        <v>18429572</v>
      </c>
      <c r="W209" s="217">
        <v>21523216</v>
      </c>
      <c r="X209" s="217">
        <v>6568000</v>
      </c>
      <c r="Y209" s="217">
        <v>1686438</v>
      </c>
      <c r="Z209" s="217">
        <v>38644481</v>
      </c>
      <c r="AA209" s="213">
        <v>8731310</v>
      </c>
      <c r="AB209" s="213">
        <v>30160487</v>
      </c>
      <c r="AC209" s="213">
        <v>7855374</v>
      </c>
      <c r="AD209" s="35">
        <f t="shared" si="46"/>
        <v>2801289807</v>
      </c>
      <c r="AE209" s="35">
        <f t="shared" si="47"/>
        <v>736564740</v>
      </c>
      <c r="AF209" s="35">
        <f t="shared" si="48"/>
        <v>308485391</v>
      </c>
      <c r="AG209" s="35">
        <f t="shared" si="49"/>
        <v>73828267</v>
      </c>
      <c r="AH209">
        <f t="shared" si="35"/>
        <v>0.11012262645197994</v>
      </c>
      <c r="AY209" s="219">
        <f t="shared" si="40"/>
        <v>364048548</v>
      </c>
      <c r="AZ209" s="219">
        <v>-157075872</v>
      </c>
      <c r="BA209">
        <f t="shared" si="50"/>
        <v>0.10023323543834042</v>
      </c>
      <c r="BB209" s="221">
        <f t="shared" si="41"/>
        <v>-191299159</v>
      </c>
      <c r="BC209" s="221">
        <v>-153605565</v>
      </c>
      <c r="BF209" s="35">
        <v>153605565</v>
      </c>
      <c r="BG209" s="35">
        <v>55530026</v>
      </c>
      <c r="BH209" s="35">
        <v>-1107502</v>
      </c>
      <c r="BI209" s="35">
        <v>56637528</v>
      </c>
      <c r="BJ209" s="35">
        <v>-10839765</v>
      </c>
      <c r="BK209" s="35">
        <v>0</v>
      </c>
      <c r="BL209" s="35">
        <v>67477292</v>
      </c>
      <c r="BM209" s="35">
        <v>0</v>
      </c>
      <c r="BN209" s="35">
        <v>-100626</v>
      </c>
      <c r="BO209" s="35">
        <v>0</v>
      </c>
      <c r="BP209" s="35">
        <v>100626</v>
      </c>
      <c r="BQ209" s="35">
        <v>0</v>
      </c>
      <c r="BR209" s="35">
        <v>0</v>
      </c>
      <c r="BS209" s="35">
        <v>97974913</v>
      </c>
    </row>
    <row r="210" spans="2:71">
      <c r="B210" s="206" t="s">
        <v>2386</v>
      </c>
      <c r="C210" s="410">
        <f t="shared" si="42"/>
        <v>278193595</v>
      </c>
      <c r="D210" s="410">
        <f t="shared" si="43"/>
        <v>198589740</v>
      </c>
      <c r="E210" s="414">
        <v>43006306</v>
      </c>
      <c r="F210" s="414">
        <v>155583434</v>
      </c>
      <c r="G210" s="410">
        <v>79603855</v>
      </c>
      <c r="H210" s="412"/>
      <c r="I210" s="413">
        <f t="shared" si="39"/>
        <v>327208790</v>
      </c>
      <c r="J210" s="413">
        <v>76093708</v>
      </c>
      <c r="K210" s="413">
        <v>12082560</v>
      </c>
      <c r="L210" s="413">
        <v>24467582</v>
      </c>
      <c r="M210" s="413">
        <f t="shared" si="44"/>
        <v>45075006</v>
      </c>
      <c r="N210" s="215">
        <v>23188977</v>
      </c>
      <c r="O210" s="215">
        <v>12982636</v>
      </c>
      <c r="P210" s="215">
        <v>8903393</v>
      </c>
      <c r="Q210" s="213">
        <f t="shared" si="45"/>
        <v>135847090</v>
      </c>
      <c r="R210" s="217">
        <v>13611773</v>
      </c>
      <c r="S210" s="217">
        <v>61021462</v>
      </c>
      <c r="T210" s="217">
        <v>4217136</v>
      </c>
      <c r="U210" s="217">
        <v>1537082</v>
      </c>
      <c r="V210" s="217">
        <v>5016818</v>
      </c>
      <c r="W210" s="217">
        <v>18054758</v>
      </c>
      <c r="X210" s="217">
        <v>6114126</v>
      </c>
      <c r="Y210" s="217">
        <v>1002317</v>
      </c>
      <c r="Z210" s="217">
        <v>25271618</v>
      </c>
      <c r="AA210" s="213">
        <v>9674347</v>
      </c>
      <c r="AB210" s="213">
        <v>19056370</v>
      </c>
      <c r="AC210" s="213">
        <v>4912127</v>
      </c>
      <c r="AD210" s="35">
        <f t="shared" si="46"/>
        <v>2927484333</v>
      </c>
      <c r="AE210" s="35">
        <f t="shared" si="47"/>
        <v>767624413</v>
      </c>
      <c r="AF210" s="35">
        <f t="shared" si="48"/>
        <v>326622365</v>
      </c>
      <c r="AG210" s="35">
        <f t="shared" si="49"/>
        <v>100657577</v>
      </c>
      <c r="AH210">
        <f t="shared" si="35"/>
        <v>0.11157100358084136</v>
      </c>
      <c r="AY210" s="219">
        <f t="shared" si="40"/>
        <v>282133784</v>
      </c>
      <c r="AZ210" s="219">
        <v>-3940188</v>
      </c>
      <c r="BA210">
        <f t="shared" si="50"/>
        <v>0.13112868128648222</v>
      </c>
      <c r="BB210" s="221">
        <f t="shared" si="41"/>
        <v>-49015195</v>
      </c>
      <c r="BC210" s="221">
        <v>-38555866</v>
      </c>
      <c r="BF210" s="35">
        <v>38555866</v>
      </c>
      <c r="BG210" s="35">
        <v>87241763</v>
      </c>
      <c r="BH210" s="35">
        <v>15517356</v>
      </c>
      <c r="BI210" s="35">
        <v>71724406</v>
      </c>
      <c r="BJ210" s="35">
        <v>2070351</v>
      </c>
      <c r="BK210" s="35">
        <v>0</v>
      </c>
      <c r="BL210" s="35">
        <v>69654055</v>
      </c>
      <c r="BM210" s="35">
        <v>0</v>
      </c>
      <c r="BN210" s="35">
        <v>-123718</v>
      </c>
      <c r="BO210" s="35">
        <v>0</v>
      </c>
      <c r="BP210" s="35">
        <v>123718</v>
      </c>
      <c r="BQ210" s="35">
        <v>0</v>
      </c>
      <c r="BR210" s="35">
        <v>0</v>
      </c>
      <c r="BS210" s="35">
        <v>-48809615</v>
      </c>
    </row>
    <row r="211" spans="2:71">
      <c r="B211" s="206" t="s">
        <v>2387</v>
      </c>
      <c r="C211" s="410">
        <f t="shared" si="42"/>
        <v>264806076</v>
      </c>
      <c r="D211" s="410">
        <f t="shared" si="43"/>
        <v>232703841</v>
      </c>
      <c r="E211" s="414">
        <v>58655644</v>
      </c>
      <c r="F211" s="414">
        <v>174048197</v>
      </c>
      <c r="G211" s="410">
        <v>32102235</v>
      </c>
      <c r="H211" s="412"/>
      <c r="I211" s="413">
        <f t="shared" si="39"/>
        <v>388126896</v>
      </c>
      <c r="J211" s="413">
        <v>76706149</v>
      </c>
      <c r="K211" s="413">
        <v>11692548</v>
      </c>
      <c r="L211" s="413">
        <v>28126969</v>
      </c>
      <c r="M211" s="413">
        <f t="shared" si="44"/>
        <v>34361106</v>
      </c>
      <c r="N211" s="215">
        <v>15786347</v>
      </c>
      <c r="O211" s="215">
        <v>10119639</v>
      </c>
      <c r="P211" s="215">
        <v>8455120</v>
      </c>
      <c r="Q211" s="213">
        <f t="shared" si="45"/>
        <v>185251679</v>
      </c>
      <c r="R211" s="217">
        <v>17520249</v>
      </c>
      <c r="S211" s="217">
        <v>114733263</v>
      </c>
      <c r="T211" s="217">
        <v>288544</v>
      </c>
      <c r="U211" s="217">
        <v>1597789</v>
      </c>
      <c r="V211" s="217">
        <v>8426735</v>
      </c>
      <c r="W211" s="217">
        <v>8922013</v>
      </c>
      <c r="X211" s="217">
        <v>6126734</v>
      </c>
      <c r="Y211" s="217">
        <v>890962</v>
      </c>
      <c r="Z211" s="217">
        <v>26745390</v>
      </c>
      <c r="AA211" s="213">
        <v>18188795</v>
      </c>
      <c r="AB211" s="213">
        <v>25692745</v>
      </c>
      <c r="AC211" s="213">
        <v>8106905</v>
      </c>
      <c r="AD211" s="35">
        <f t="shared" si="46"/>
        <v>3030117258</v>
      </c>
      <c r="AE211" s="35">
        <f t="shared" si="47"/>
        <v>749972349</v>
      </c>
      <c r="AF211" s="35">
        <f t="shared" si="48"/>
        <v>341848815</v>
      </c>
      <c r="AG211" s="35">
        <f t="shared" si="49"/>
        <v>113659401</v>
      </c>
      <c r="AH211">
        <f t="shared" si="35"/>
        <v>0.1128170251819344</v>
      </c>
      <c r="AY211" s="219">
        <f t="shared" si="40"/>
        <v>353765790</v>
      </c>
      <c r="AZ211" s="219">
        <v>-88959716</v>
      </c>
      <c r="BA211">
        <f t="shared" si="50"/>
        <v>0.15155145539905765</v>
      </c>
      <c r="BB211" s="221">
        <f t="shared" si="41"/>
        <v>-123320820</v>
      </c>
      <c r="BC211" s="221">
        <v>-125671673</v>
      </c>
      <c r="BF211" s="35">
        <v>125671673</v>
      </c>
      <c r="BG211" s="35">
        <v>54993513</v>
      </c>
      <c r="BH211" s="35">
        <v>6786062</v>
      </c>
      <c r="BI211" s="35">
        <v>48207451</v>
      </c>
      <c r="BJ211" s="35">
        <v>0</v>
      </c>
      <c r="BK211" s="35">
        <v>0</v>
      </c>
      <c r="BL211" s="35">
        <v>48207451</v>
      </c>
      <c r="BM211" s="35">
        <v>0</v>
      </c>
      <c r="BN211" s="35">
        <v>-269267</v>
      </c>
      <c r="BO211" s="35">
        <v>0</v>
      </c>
      <c r="BP211" s="35">
        <v>269267</v>
      </c>
      <c r="BQ211" s="35">
        <v>0</v>
      </c>
      <c r="BR211" s="35">
        <v>0</v>
      </c>
      <c r="BS211" s="35">
        <v>70408893</v>
      </c>
    </row>
    <row r="212" spans="2:71">
      <c r="B212" s="206" t="s">
        <v>2388</v>
      </c>
      <c r="C212" s="410">
        <f t="shared" si="42"/>
        <v>542166397</v>
      </c>
      <c r="D212" s="410">
        <f t="shared" si="43"/>
        <v>507413997</v>
      </c>
      <c r="E212" s="414">
        <v>305774689</v>
      </c>
      <c r="F212" s="414">
        <v>201639308</v>
      </c>
      <c r="G212" s="410">
        <v>34752400</v>
      </c>
      <c r="H212" s="412"/>
      <c r="I212" s="413">
        <f t="shared" si="39"/>
        <v>422359617</v>
      </c>
      <c r="J212" s="413">
        <v>76337803</v>
      </c>
      <c r="K212" s="413">
        <v>11478854</v>
      </c>
      <c r="L212" s="413">
        <v>30486757</v>
      </c>
      <c r="M212" s="413">
        <f t="shared" si="44"/>
        <v>102534125</v>
      </c>
      <c r="N212" s="215">
        <v>86734135</v>
      </c>
      <c r="O212" s="215">
        <v>5472855</v>
      </c>
      <c r="P212" s="215">
        <v>10327135</v>
      </c>
      <c r="Q212" s="213">
        <f t="shared" si="45"/>
        <v>162117438</v>
      </c>
      <c r="R212" s="217">
        <v>21050096</v>
      </c>
      <c r="S212" s="217">
        <v>90218007</v>
      </c>
      <c r="T212" s="217">
        <v>2575212</v>
      </c>
      <c r="U212" s="217">
        <v>2441986</v>
      </c>
      <c r="V212" s="217">
        <v>1249753</v>
      </c>
      <c r="W212" s="217">
        <v>5205356</v>
      </c>
      <c r="X212" s="217">
        <v>6129934</v>
      </c>
      <c r="Y212" s="217">
        <v>548266</v>
      </c>
      <c r="Z212" s="217">
        <v>32698828</v>
      </c>
      <c r="AA212" s="213">
        <v>15240931</v>
      </c>
      <c r="AB212" s="213">
        <v>14973437</v>
      </c>
      <c r="AC212" s="213">
        <v>9190272</v>
      </c>
      <c r="AD212" s="35">
        <f t="shared" si="46"/>
        <v>3257939006</v>
      </c>
      <c r="AE212" s="35">
        <f t="shared" si="47"/>
        <v>1085166068</v>
      </c>
      <c r="AF212" s="35">
        <f t="shared" si="48"/>
        <v>426480268</v>
      </c>
      <c r="AG212" s="35">
        <f t="shared" si="49"/>
        <v>181970237</v>
      </c>
      <c r="AH212">
        <f t="shared" ref="AH212:AH235" si="51">AF212/AD212</f>
        <v>0.13090492707646473</v>
      </c>
      <c r="AY212" s="219">
        <f t="shared" si="40"/>
        <v>319825492</v>
      </c>
      <c r="AZ212" s="219">
        <v>222340905</v>
      </c>
      <c r="BA212">
        <f t="shared" si="50"/>
        <v>0.16768883801847737</v>
      </c>
      <c r="BB212" s="221">
        <f t="shared" si="41"/>
        <v>119806780</v>
      </c>
      <c r="BC212" s="221">
        <v>111552154</v>
      </c>
      <c r="BF212" s="35">
        <v>-111552154</v>
      </c>
      <c r="BG212" s="35">
        <v>37599416</v>
      </c>
      <c r="BH212" s="35">
        <v>92712</v>
      </c>
      <c r="BI212" s="35">
        <v>37506704</v>
      </c>
      <c r="BJ212" s="35">
        <v>0</v>
      </c>
      <c r="BK212" s="35">
        <v>0</v>
      </c>
      <c r="BL212" s="35">
        <v>37506704</v>
      </c>
      <c r="BM212" s="35">
        <v>0</v>
      </c>
      <c r="BN212" s="35">
        <v>-106886</v>
      </c>
      <c r="BO212" s="35">
        <v>0</v>
      </c>
      <c r="BP212" s="35">
        <v>106886</v>
      </c>
      <c r="BQ212" s="35">
        <v>0</v>
      </c>
      <c r="BR212" s="35">
        <v>0</v>
      </c>
      <c r="BS212" s="35">
        <v>-149258457</v>
      </c>
    </row>
    <row r="213" spans="2:71">
      <c r="B213" s="206" t="s">
        <v>2389</v>
      </c>
      <c r="C213" s="410">
        <f t="shared" si="42"/>
        <v>261750239</v>
      </c>
      <c r="D213" s="410">
        <f t="shared" si="43"/>
        <v>231158228</v>
      </c>
      <c r="E213" s="414">
        <v>57953314</v>
      </c>
      <c r="F213" s="414">
        <v>173204914</v>
      </c>
      <c r="G213" s="410">
        <v>30592011</v>
      </c>
      <c r="H213" s="412"/>
      <c r="I213" s="413">
        <f t="shared" si="39"/>
        <v>477135726</v>
      </c>
      <c r="J213" s="413">
        <v>92730253</v>
      </c>
      <c r="K213" s="413">
        <v>14095874</v>
      </c>
      <c r="L213" s="413">
        <v>25253413</v>
      </c>
      <c r="M213" s="413">
        <f t="shared" si="44"/>
        <v>37374744</v>
      </c>
      <c r="N213" s="215">
        <v>13498957</v>
      </c>
      <c r="O213" s="215">
        <v>4682868</v>
      </c>
      <c r="P213" s="215">
        <v>19192919</v>
      </c>
      <c r="Q213" s="213">
        <f t="shared" si="45"/>
        <v>268944876</v>
      </c>
      <c r="R213" s="217">
        <v>12216305</v>
      </c>
      <c r="S213" s="217">
        <v>130347227</v>
      </c>
      <c r="T213" s="217">
        <v>2440188</v>
      </c>
      <c r="U213" s="217">
        <v>1402796</v>
      </c>
      <c r="V213" s="217">
        <v>3451109</v>
      </c>
      <c r="W213" s="217">
        <v>23497916</v>
      </c>
      <c r="X213" s="217">
        <v>8733017</v>
      </c>
      <c r="Y213" s="217">
        <v>1424254</v>
      </c>
      <c r="Z213" s="217">
        <v>85432064</v>
      </c>
      <c r="AA213" s="213">
        <v>14067379</v>
      </c>
      <c r="AB213" s="213">
        <v>18270241</v>
      </c>
      <c r="AC213" s="213">
        <v>6398946</v>
      </c>
      <c r="AD213" s="35">
        <f t="shared" si="46"/>
        <v>3345307183</v>
      </c>
      <c r="AE213" s="35">
        <f t="shared" si="47"/>
        <v>1068722712</v>
      </c>
      <c r="AF213" s="35">
        <f t="shared" si="48"/>
        <v>451086665</v>
      </c>
      <c r="AG213" s="35">
        <f t="shared" si="49"/>
        <v>174269975</v>
      </c>
      <c r="AH213">
        <f t="shared" si="51"/>
        <v>0.13484162748709824</v>
      </c>
      <c r="AY213" s="219">
        <f t="shared" si="40"/>
        <v>439760982</v>
      </c>
      <c r="AZ213" s="219">
        <v>-178010743</v>
      </c>
      <c r="BA213">
        <f t="shared" si="50"/>
        <v>0.16306378917864711</v>
      </c>
      <c r="BB213" s="221">
        <f t="shared" si="41"/>
        <v>-215385487</v>
      </c>
      <c r="BC213" s="221">
        <v>-222313867</v>
      </c>
      <c r="BF213" s="35">
        <v>222313867</v>
      </c>
      <c r="BG213" s="35">
        <v>68843591</v>
      </c>
      <c r="BH213" s="35">
        <v>-2423722</v>
      </c>
      <c r="BI213" s="35">
        <v>71267313</v>
      </c>
      <c r="BJ213" s="35">
        <v>0</v>
      </c>
      <c r="BK213" s="35">
        <v>0</v>
      </c>
      <c r="BL213" s="35">
        <v>71267313</v>
      </c>
      <c r="BM213" s="35">
        <v>0</v>
      </c>
      <c r="BN213" s="35">
        <v>0</v>
      </c>
      <c r="BO213" s="35">
        <v>0</v>
      </c>
      <c r="BP213" s="35">
        <v>0</v>
      </c>
      <c r="BQ213" s="35">
        <v>0</v>
      </c>
      <c r="BR213" s="35">
        <v>0</v>
      </c>
      <c r="BS213" s="35">
        <v>153470276</v>
      </c>
    </row>
    <row r="214" spans="2:71">
      <c r="B214" s="206" t="s">
        <v>2390</v>
      </c>
      <c r="C214" s="410">
        <f t="shared" si="42"/>
        <v>500086126</v>
      </c>
      <c r="D214" s="410">
        <f t="shared" si="43"/>
        <v>450316111</v>
      </c>
      <c r="E214" s="414">
        <v>106742016</v>
      </c>
      <c r="F214" s="414">
        <v>343574095</v>
      </c>
      <c r="G214" s="410">
        <v>49770015</v>
      </c>
      <c r="H214" s="412"/>
      <c r="I214" s="413">
        <f t="shared" si="39"/>
        <v>459241953</v>
      </c>
      <c r="J214" s="413">
        <v>120386468</v>
      </c>
      <c r="K214" s="413">
        <v>14634047</v>
      </c>
      <c r="L214" s="413">
        <v>23769054</v>
      </c>
      <c r="M214" s="413">
        <f t="shared" si="44"/>
        <v>37707380</v>
      </c>
      <c r="N214" s="215">
        <v>10385147</v>
      </c>
      <c r="O214" s="215">
        <v>21643494</v>
      </c>
      <c r="P214" s="215">
        <v>5678739</v>
      </c>
      <c r="Q214" s="213">
        <f t="shared" si="45"/>
        <v>201461821</v>
      </c>
      <c r="R214" s="217">
        <v>4151238</v>
      </c>
      <c r="S214" s="217">
        <v>115358245</v>
      </c>
      <c r="T214" s="217">
        <v>4566939</v>
      </c>
      <c r="U214" s="217">
        <v>1302467</v>
      </c>
      <c r="V214" s="217">
        <v>926119</v>
      </c>
      <c r="W214" s="217">
        <v>39624442</v>
      </c>
      <c r="X214" s="217">
        <v>3338643</v>
      </c>
      <c r="Y214" s="217">
        <v>1427260</v>
      </c>
      <c r="Z214" s="217">
        <v>30766468</v>
      </c>
      <c r="AA214" s="213">
        <v>19808199</v>
      </c>
      <c r="AB214" s="213">
        <v>28511806</v>
      </c>
      <c r="AC214" s="213">
        <v>12963178</v>
      </c>
      <c r="AD214" s="35">
        <f t="shared" si="46"/>
        <v>3649968064</v>
      </c>
      <c r="AE214" s="35">
        <f t="shared" si="47"/>
        <v>1304002762</v>
      </c>
      <c r="AF214" s="35">
        <f t="shared" si="48"/>
        <v>472100309</v>
      </c>
      <c r="AG214" s="35">
        <f t="shared" si="49"/>
        <v>177616249</v>
      </c>
      <c r="AH214">
        <f t="shared" si="51"/>
        <v>0.12934368211502248</v>
      </c>
      <c r="AY214" s="219">
        <f t="shared" si="40"/>
        <v>421534573</v>
      </c>
      <c r="AZ214" s="219">
        <v>78551552</v>
      </c>
      <c r="BA214">
        <f t="shared" si="50"/>
        <v>0.1362084914050205</v>
      </c>
      <c r="BB214" s="221">
        <f t="shared" si="41"/>
        <v>40844173</v>
      </c>
      <c r="BC214" s="221">
        <v>50583384</v>
      </c>
      <c r="BF214" s="35">
        <v>-50583384</v>
      </c>
      <c r="BG214" s="35">
        <v>33928353</v>
      </c>
      <c r="BH214" s="35">
        <v>325517</v>
      </c>
      <c r="BI214" s="35">
        <v>33602836</v>
      </c>
      <c r="BJ214" s="35">
        <v>0</v>
      </c>
      <c r="BK214" s="35">
        <v>0</v>
      </c>
      <c r="BL214" s="35">
        <v>71970537</v>
      </c>
      <c r="BM214" s="35">
        <v>-38367701</v>
      </c>
      <c r="BN214" s="35">
        <v>-367380</v>
      </c>
      <c r="BO214" s="35">
        <v>0</v>
      </c>
      <c r="BP214" s="35">
        <v>367380</v>
      </c>
      <c r="BQ214" s="35">
        <v>0</v>
      </c>
      <c r="BR214" s="35">
        <v>0</v>
      </c>
      <c r="BS214" s="35">
        <v>-84879117</v>
      </c>
    </row>
    <row r="215" spans="2:71">
      <c r="B215" s="206" t="s">
        <v>2391</v>
      </c>
      <c r="C215" s="410">
        <f t="shared" si="42"/>
        <v>606844562</v>
      </c>
      <c r="D215" s="410">
        <f t="shared" si="43"/>
        <v>543182902</v>
      </c>
      <c r="E215" s="414">
        <v>239847821</v>
      </c>
      <c r="F215" s="414">
        <v>303335081</v>
      </c>
      <c r="G215" s="410">
        <v>63661660</v>
      </c>
      <c r="H215" s="412"/>
      <c r="I215" s="413">
        <f t="shared" si="39"/>
        <v>538923972</v>
      </c>
      <c r="J215" s="413">
        <v>111964270</v>
      </c>
      <c r="K215" s="413">
        <v>14031699</v>
      </c>
      <c r="L215" s="413">
        <v>35440966</v>
      </c>
      <c r="M215" s="413">
        <f t="shared" si="44"/>
        <v>87149391</v>
      </c>
      <c r="N215" s="215">
        <v>58119611</v>
      </c>
      <c r="O215" s="215">
        <v>13696594</v>
      </c>
      <c r="P215" s="215">
        <v>15333186</v>
      </c>
      <c r="Q215" s="213">
        <f t="shared" si="45"/>
        <v>194467642</v>
      </c>
      <c r="R215" s="217">
        <v>11706177</v>
      </c>
      <c r="S215" s="217">
        <v>103759015</v>
      </c>
      <c r="T215" s="217">
        <v>214723</v>
      </c>
      <c r="U215" s="217">
        <v>1325367</v>
      </c>
      <c r="V215" s="217">
        <v>1859170</v>
      </c>
      <c r="W215" s="217">
        <v>3972797</v>
      </c>
      <c r="X215" s="217">
        <v>7547049</v>
      </c>
      <c r="Y215" s="217">
        <v>960221</v>
      </c>
      <c r="Z215" s="217">
        <v>63123123</v>
      </c>
      <c r="AA215" s="213">
        <v>18971700</v>
      </c>
      <c r="AB215" s="213">
        <v>45109441</v>
      </c>
      <c r="AC215" s="213">
        <v>31788863</v>
      </c>
      <c r="AD215" s="35">
        <f t="shared" si="46"/>
        <v>3955490350</v>
      </c>
      <c r="AE215" s="35">
        <f t="shared" si="47"/>
        <v>1368680927</v>
      </c>
      <c r="AF215" s="35">
        <f t="shared" si="48"/>
        <v>536602629</v>
      </c>
      <c r="AG215" s="35">
        <f t="shared" si="49"/>
        <v>162231515</v>
      </c>
      <c r="AH215">
        <f t="shared" si="51"/>
        <v>0.13566020430311504</v>
      </c>
      <c r="AY215" s="219">
        <f t="shared" si="40"/>
        <v>451774581</v>
      </c>
      <c r="AZ215" s="219">
        <v>155069983</v>
      </c>
      <c r="BA215">
        <f t="shared" si="50"/>
        <v>0.11853128936018263</v>
      </c>
      <c r="BB215" s="221">
        <f t="shared" si="41"/>
        <v>67920590</v>
      </c>
      <c r="BC215" s="221">
        <v>57706416</v>
      </c>
      <c r="BF215" s="35">
        <v>-57706416</v>
      </c>
      <c r="BG215" s="35">
        <v>130416953</v>
      </c>
      <c r="BH215" s="35">
        <v>-1974781</v>
      </c>
      <c r="BI215" s="35">
        <v>132391734</v>
      </c>
      <c r="BJ215" s="35">
        <v>0</v>
      </c>
      <c r="BK215" s="35">
        <v>0</v>
      </c>
      <c r="BL215" s="35">
        <v>144177523</v>
      </c>
      <c r="BM215" s="35">
        <v>-11785789</v>
      </c>
      <c r="BN215" s="35">
        <v>555060</v>
      </c>
      <c r="BO215" s="35">
        <v>865136</v>
      </c>
      <c r="BP215" s="35">
        <v>310076</v>
      </c>
      <c r="BQ215" s="35">
        <v>0</v>
      </c>
      <c r="BR215" s="35">
        <v>0</v>
      </c>
      <c r="BS215" s="35">
        <v>-187568308</v>
      </c>
    </row>
    <row r="216" spans="2:71">
      <c r="B216" s="206" t="s">
        <v>2392</v>
      </c>
      <c r="C216" s="410">
        <f t="shared" si="42"/>
        <v>432831711</v>
      </c>
      <c r="D216" s="410">
        <f t="shared" si="43"/>
        <v>386223893</v>
      </c>
      <c r="E216" s="414">
        <v>86363651</v>
      </c>
      <c r="F216" s="414">
        <v>299860242</v>
      </c>
      <c r="G216" s="410">
        <v>46607818</v>
      </c>
      <c r="H216" s="412"/>
      <c r="I216" s="413">
        <f t="shared" si="39"/>
        <v>566382955</v>
      </c>
      <c r="J216" s="413">
        <v>116461504</v>
      </c>
      <c r="K216" s="413">
        <v>14760209</v>
      </c>
      <c r="L216" s="413">
        <v>35690085</v>
      </c>
      <c r="M216" s="413">
        <f t="shared" si="44"/>
        <v>70763553</v>
      </c>
      <c r="N216" s="215">
        <v>27180043</v>
      </c>
      <c r="O216" s="215">
        <v>18383387</v>
      </c>
      <c r="P216" s="215">
        <v>25200123</v>
      </c>
      <c r="Q216" s="213">
        <f t="shared" si="45"/>
        <v>231250063</v>
      </c>
      <c r="R216" s="217">
        <v>28120693</v>
      </c>
      <c r="S216" s="217">
        <v>102026197</v>
      </c>
      <c r="T216" s="217">
        <v>969931</v>
      </c>
      <c r="U216" s="217">
        <v>1441530</v>
      </c>
      <c r="V216" s="217">
        <v>5074849</v>
      </c>
      <c r="W216" s="217">
        <v>3738897</v>
      </c>
      <c r="X216" s="217">
        <v>7258167</v>
      </c>
      <c r="Y216" s="217">
        <v>2564670</v>
      </c>
      <c r="Z216" s="217">
        <v>80055129</v>
      </c>
      <c r="AA216" s="213">
        <v>21122410</v>
      </c>
      <c r="AB216" s="213">
        <v>53055655</v>
      </c>
      <c r="AC216" s="213">
        <v>23279476</v>
      </c>
      <c r="AD216" s="35">
        <f t="shared" si="46"/>
        <v>4186324321</v>
      </c>
      <c r="AE216" s="35">
        <f t="shared" si="47"/>
        <v>1539762399</v>
      </c>
      <c r="AF216" s="35">
        <f t="shared" si="48"/>
        <v>574250138</v>
      </c>
      <c r="AG216" s="35">
        <f t="shared" si="49"/>
        <v>195620324</v>
      </c>
      <c r="AH216">
        <f t="shared" si="51"/>
        <v>0.13717287385484436</v>
      </c>
      <c r="AY216" s="219">
        <f t="shared" si="40"/>
        <v>495619402</v>
      </c>
      <c r="AZ216" s="219">
        <v>-62787691</v>
      </c>
      <c r="BA216">
        <f t="shared" si="50"/>
        <v>0.12704578584789822</v>
      </c>
      <c r="BB216" s="221">
        <f t="shared" si="41"/>
        <v>-133551244</v>
      </c>
      <c r="BC216" s="221">
        <v>-108592912</v>
      </c>
      <c r="BF216" s="35">
        <v>108592912</v>
      </c>
      <c r="BG216" s="35">
        <v>97907104</v>
      </c>
      <c r="BH216" s="35">
        <v>6320490</v>
      </c>
      <c r="BI216" s="35">
        <v>91586614</v>
      </c>
      <c r="BJ216" s="35">
        <v>0</v>
      </c>
      <c r="BK216" s="35">
        <v>0</v>
      </c>
      <c r="BL216" s="35">
        <v>91586614</v>
      </c>
      <c r="BM216" s="35">
        <v>0</v>
      </c>
      <c r="BN216" s="35">
        <v>-6469</v>
      </c>
      <c r="BO216" s="35">
        <v>0</v>
      </c>
      <c r="BP216" s="35">
        <v>6469</v>
      </c>
      <c r="BQ216" s="35">
        <v>0</v>
      </c>
      <c r="BR216" s="35">
        <v>0</v>
      </c>
      <c r="BS216" s="35">
        <v>10679338</v>
      </c>
    </row>
    <row r="217" spans="2:71">
      <c r="B217" s="206" t="s">
        <v>2393</v>
      </c>
      <c r="C217" s="410">
        <f t="shared" si="42"/>
        <v>466311224</v>
      </c>
      <c r="D217" s="410">
        <f t="shared" si="43"/>
        <v>409426701</v>
      </c>
      <c r="E217" s="414">
        <v>88943402</v>
      </c>
      <c r="F217" s="414">
        <v>320483299</v>
      </c>
      <c r="G217" s="410">
        <v>56884523</v>
      </c>
      <c r="H217" s="412"/>
      <c r="I217" s="413">
        <f t="shared" si="39"/>
        <v>575692025</v>
      </c>
      <c r="J217" s="413">
        <v>118680533</v>
      </c>
      <c r="K217" s="413">
        <v>14260680</v>
      </c>
      <c r="L217" s="413">
        <v>41426408</v>
      </c>
      <c r="M217" s="413">
        <f t="shared" si="44"/>
        <v>66545640</v>
      </c>
      <c r="N217" s="215">
        <v>18567681</v>
      </c>
      <c r="O217" s="215">
        <v>14034789</v>
      </c>
      <c r="P217" s="215">
        <v>33943170</v>
      </c>
      <c r="Q217" s="213">
        <f t="shared" si="45"/>
        <v>222576476</v>
      </c>
      <c r="R217" s="217">
        <v>34382052</v>
      </c>
      <c r="S217" s="217">
        <v>120698567</v>
      </c>
      <c r="T217" s="217">
        <v>762927</v>
      </c>
      <c r="U217" s="217">
        <v>1864219</v>
      </c>
      <c r="V217" s="217">
        <v>2544788</v>
      </c>
      <c r="W217" s="217">
        <v>5301114</v>
      </c>
      <c r="X217" s="217">
        <v>7208586</v>
      </c>
      <c r="Y217" s="217">
        <v>553622</v>
      </c>
      <c r="Z217" s="217">
        <v>49260601</v>
      </c>
      <c r="AA217" s="213">
        <v>33619180</v>
      </c>
      <c r="AB217" s="213">
        <v>68972740</v>
      </c>
      <c r="AC217" s="213">
        <v>9610368</v>
      </c>
      <c r="AD217" s="35">
        <f t="shared" si="46"/>
        <v>4430957139</v>
      </c>
      <c r="AE217" s="35">
        <f t="shared" si="47"/>
        <v>1505987497</v>
      </c>
      <c r="AF217" s="35">
        <f t="shared" si="48"/>
        <v>579651432</v>
      </c>
      <c r="AG217" s="35">
        <f t="shared" si="49"/>
        <v>224458584</v>
      </c>
      <c r="AH217">
        <f t="shared" si="51"/>
        <v>0.13081855992198077</v>
      </c>
      <c r="AY217" s="219">
        <f t="shared" si="40"/>
        <v>509146385</v>
      </c>
      <c r="AZ217" s="219">
        <v>-42835161</v>
      </c>
      <c r="BA217">
        <f t="shared" si="50"/>
        <v>0.14904412184505672</v>
      </c>
      <c r="BB217" s="221">
        <f t="shared" si="41"/>
        <v>-109380801</v>
      </c>
      <c r="BC217" s="221">
        <v>-88830179</v>
      </c>
      <c r="BF217" s="35">
        <v>88830179</v>
      </c>
      <c r="BG217" s="35">
        <v>70400438</v>
      </c>
      <c r="BH217" s="35">
        <v>3991787</v>
      </c>
      <c r="BI217" s="35">
        <v>66408650</v>
      </c>
      <c r="BJ217" s="35">
        <v>0</v>
      </c>
      <c r="BK217" s="35">
        <v>0</v>
      </c>
      <c r="BL217" s="35">
        <v>66408650</v>
      </c>
      <c r="BM217" s="35">
        <v>0</v>
      </c>
      <c r="BN217" s="35">
        <v>-498695</v>
      </c>
      <c r="BO217" s="35">
        <v>0</v>
      </c>
      <c r="BP217" s="35">
        <v>498695</v>
      </c>
      <c r="BQ217" s="35">
        <v>0</v>
      </c>
      <c r="BR217" s="35">
        <v>0</v>
      </c>
      <c r="BS217" s="35">
        <v>17931046</v>
      </c>
    </row>
    <row r="218" spans="2:71">
      <c r="B218" s="206" t="s">
        <v>2394</v>
      </c>
      <c r="C218" s="410">
        <f t="shared" si="42"/>
        <v>735550409</v>
      </c>
      <c r="D218" s="410">
        <f t="shared" si="43"/>
        <v>668493161</v>
      </c>
      <c r="E218" s="414">
        <v>355210591</v>
      </c>
      <c r="F218" s="414">
        <v>313282570</v>
      </c>
      <c r="G218" s="410">
        <v>67057248</v>
      </c>
      <c r="H218" s="412"/>
      <c r="I218" s="413">
        <f t="shared" si="39"/>
        <v>641242153</v>
      </c>
      <c r="J218" s="413">
        <v>117485859</v>
      </c>
      <c r="K218" s="413">
        <v>14370426</v>
      </c>
      <c r="L218" s="413">
        <v>42048040</v>
      </c>
      <c r="M218" s="413">
        <f t="shared" si="44"/>
        <v>94325637</v>
      </c>
      <c r="N218" s="215">
        <v>69205145</v>
      </c>
      <c r="O218" s="215">
        <v>7791932</v>
      </c>
      <c r="P218" s="215">
        <v>17328560</v>
      </c>
      <c r="Q218" s="213">
        <f t="shared" si="45"/>
        <v>254267223</v>
      </c>
      <c r="R218" s="217">
        <v>32264911</v>
      </c>
      <c r="S218" s="217">
        <v>144489117</v>
      </c>
      <c r="T218" s="217">
        <v>1938359</v>
      </c>
      <c r="U218" s="217">
        <v>2462646</v>
      </c>
      <c r="V218" s="217">
        <v>3066117</v>
      </c>
      <c r="W218" s="217">
        <v>7035203</v>
      </c>
      <c r="X218" s="217">
        <v>7143830</v>
      </c>
      <c r="Y218" s="217">
        <v>1279524</v>
      </c>
      <c r="Z218" s="217">
        <v>54587516</v>
      </c>
      <c r="AA218" s="213">
        <v>36543688</v>
      </c>
      <c r="AB218" s="213">
        <v>71340155</v>
      </c>
      <c r="AC218" s="213">
        <v>10861125</v>
      </c>
      <c r="AD218" s="35">
        <f t="shared" si="46"/>
        <v>4825105079</v>
      </c>
      <c r="AE218" s="35">
        <f t="shared" si="47"/>
        <v>1634693344</v>
      </c>
      <c r="AF218" s="35">
        <f t="shared" si="48"/>
        <v>649664849</v>
      </c>
      <c r="AG218" s="35">
        <f t="shared" si="49"/>
        <v>231634830</v>
      </c>
      <c r="AH218">
        <f t="shared" si="51"/>
        <v>0.13464263230815329</v>
      </c>
      <c r="AY218" s="219">
        <f t="shared" si="40"/>
        <v>546916516</v>
      </c>
      <c r="AZ218" s="219">
        <v>188633892</v>
      </c>
      <c r="BA218">
        <f t="shared" si="50"/>
        <v>0.14169925561280072</v>
      </c>
      <c r="BB218" s="221">
        <f t="shared" si="41"/>
        <v>94308256</v>
      </c>
      <c r="BC218" s="221">
        <v>89197663</v>
      </c>
      <c r="BF218" s="35">
        <v>-89197663</v>
      </c>
      <c r="BG218" s="35">
        <v>161822220</v>
      </c>
      <c r="BH218" s="35">
        <v>74210860</v>
      </c>
      <c r="BI218" s="35">
        <v>87611360</v>
      </c>
      <c r="BJ218" s="35">
        <v>1251184</v>
      </c>
      <c r="BK218" s="35">
        <v>0</v>
      </c>
      <c r="BL218" s="35">
        <v>86360176</v>
      </c>
      <c r="BM218" s="35">
        <v>0</v>
      </c>
      <c r="BN218" s="35">
        <v>-67168</v>
      </c>
      <c r="BO218" s="35">
        <v>0</v>
      </c>
      <c r="BP218" s="35">
        <v>67168</v>
      </c>
      <c r="BQ218" s="35">
        <v>0</v>
      </c>
      <c r="BR218" s="35">
        <v>0</v>
      </c>
      <c r="BS218" s="35">
        <v>-251087052</v>
      </c>
    </row>
    <row r="219" spans="2:71">
      <c r="B219" s="206" t="s">
        <v>2395</v>
      </c>
      <c r="C219" s="410">
        <f t="shared" si="42"/>
        <v>532924279</v>
      </c>
      <c r="D219" s="410">
        <f t="shared" si="43"/>
        <v>440911128</v>
      </c>
      <c r="E219" s="414">
        <v>106303244</v>
      </c>
      <c r="F219" s="414">
        <v>334607884</v>
      </c>
      <c r="G219" s="410">
        <v>92013151</v>
      </c>
      <c r="H219" s="412"/>
      <c r="I219" s="413">
        <f t="shared" si="39"/>
        <v>1382898545</v>
      </c>
      <c r="J219" s="413">
        <v>77957237</v>
      </c>
      <c r="K219" s="413">
        <v>13093077</v>
      </c>
      <c r="L219" s="413">
        <v>69178146</v>
      </c>
      <c r="M219" s="413">
        <f t="shared" si="44"/>
        <v>42332405</v>
      </c>
      <c r="N219" s="215">
        <v>25048729</v>
      </c>
      <c r="O219" s="215">
        <v>4993770</v>
      </c>
      <c r="P219" s="215">
        <v>12289906</v>
      </c>
      <c r="Q219" s="213">
        <f t="shared" si="45"/>
        <v>356966297</v>
      </c>
      <c r="R219" s="217">
        <v>30772061</v>
      </c>
      <c r="S219" s="217">
        <v>163198730</v>
      </c>
      <c r="T219" s="217">
        <v>762417</v>
      </c>
      <c r="U219" s="217">
        <v>2949673</v>
      </c>
      <c r="V219" s="217">
        <v>12119326</v>
      </c>
      <c r="W219" s="217">
        <v>26847940</v>
      </c>
      <c r="X219" s="217">
        <v>7131690</v>
      </c>
      <c r="Y219" s="217">
        <v>2987202</v>
      </c>
      <c r="Z219" s="217">
        <v>110197258</v>
      </c>
      <c r="AA219" s="213">
        <v>81262532</v>
      </c>
      <c r="AB219" s="213">
        <v>718643979</v>
      </c>
      <c r="AC219" s="213">
        <v>23464872</v>
      </c>
      <c r="AD219" s="35">
        <f t="shared" si="46"/>
        <v>5110895436</v>
      </c>
      <c r="AE219" s="35">
        <f t="shared" si="47"/>
        <v>1734785912</v>
      </c>
      <c r="AF219" s="35">
        <f t="shared" si="48"/>
        <v>673751558</v>
      </c>
      <c r="AG219" s="35">
        <f t="shared" si="49"/>
        <v>203203682</v>
      </c>
      <c r="AH219">
        <f t="shared" si="51"/>
        <v>0.13182651972377391</v>
      </c>
      <c r="AY219" s="219">
        <f t="shared" si="40"/>
        <v>1340566140</v>
      </c>
      <c r="AZ219" s="219">
        <v>-807641861</v>
      </c>
      <c r="BA219">
        <f t="shared" si="50"/>
        <v>0.11713473149302356</v>
      </c>
      <c r="BB219" s="221">
        <f t="shared" si="41"/>
        <v>-849974266</v>
      </c>
      <c r="BC219" s="221">
        <v>-216409531</v>
      </c>
      <c r="BF219" s="35">
        <v>216409531</v>
      </c>
      <c r="BG219" s="35">
        <v>51063892</v>
      </c>
      <c r="BH219" s="35">
        <v>-50406160</v>
      </c>
      <c r="BI219" s="35">
        <v>101470052</v>
      </c>
      <c r="BJ219" s="35">
        <v>-3008770</v>
      </c>
      <c r="BK219" s="35">
        <v>0</v>
      </c>
      <c r="BL219" s="35">
        <v>104478822</v>
      </c>
      <c r="BM219" s="35">
        <v>0</v>
      </c>
      <c r="BN219" s="35">
        <v>-633879</v>
      </c>
      <c r="BO219" s="35">
        <v>0</v>
      </c>
      <c r="BP219" s="35">
        <v>633879</v>
      </c>
      <c r="BQ219" s="35">
        <v>0</v>
      </c>
      <c r="BR219" s="35">
        <v>0</v>
      </c>
      <c r="BS219" s="35">
        <v>164711761</v>
      </c>
    </row>
    <row r="220" spans="2:71">
      <c r="B220" s="206" t="s">
        <v>2396</v>
      </c>
      <c r="C220" s="410">
        <f t="shared" si="42"/>
        <v>608284871</v>
      </c>
      <c r="D220" s="410">
        <f t="shared" si="43"/>
        <v>517201252</v>
      </c>
      <c r="E220" s="414">
        <v>136802613</v>
      </c>
      <c r="F220" s="414">
        <v>380398639</v>
      </c>
      <c r="G220" s="410">
        <v>91083619</v>
      </c>
      <c r="H220" s="412"/>
      <c r="I220" s="413">
        <f t="shared" si="39"/>
        <v>792615930</v>
      </c>
      <c r="J220" s="413">
        <v>231612951</v>
      </c>
      <c r="K220" s="413">
        <v>27105159</v>
      </c>
      <c r="L220" s="413">
        <v>24106945</v>
      </c>
      <c r="M220" s="413">
        <f t="shared" si="44"/>
        <v>121093038</v>
      </c>
      <c r="N220" s="215">
        <v>82500832</v>
      </c>
      <c r="O220" s="215">
        <v>26231865</v>
      </c>
      <c r="P220" s="215">
        <v>12360341</v>
      </c>
      <c r="Q220" s="213">
        <f t="shared" si="45"/>
        <v>346732973</v>
      </c>
      <c r="R220" s="217">
        <v>25749237</v>
      </c>
      <c r="S220" s="217">
        <v>221170746</v>
      </c>
      <c r="T220" s="217">
        <v>8121462</v>
      </c>
      <c r="U220" s="217">
        <v>2322326</v>
      </c>
      <c r="V220" s="217">
        <v>13061296</v>
      </c>
      <c r="W220" s="217">
        <v>6536602</v>
      </c>
      <c r="X220" s="217">
        <v>7391323</v>
      </c>
      <c r="Y220" s="217">
        <v>1330532</v>
      </c>
      <c r="Z220" s="217">
        <v>61049449</v>
      </c>
      <c r="AA220" s="213">
        <v>15799070</v>
      </c>
      <c r="AB220" s="213">
        <v>143643</v>
      </c>
      <c r="AC220" s="213">
        <v>26022151</v>
      </c>
      <c r="AD220" s="35">
        <f t="shared" si="46"/>
        <v>5436722167</v>
      </c>
      <c r="AE220" s="35">
        <f t="shared" si="47"/>
        <v>1876759559</v>
      </c>
      <c r="AF220" s="35">
        <f t="shared" si="48"/>
        <v>773485314</v>
      </c>
      <c r="AG220" s="35">
        <f t="shared" si="49"/>
        <v>257751080</v>
      </c>
      <c r="AH220">
        <f t="shared" si="51"/>
        <v>0.14227052445220162</v>
      </c>
      <c r="AY220" s="219">
        <f t="shared" si="40"/>
        <v>671522892</v>
      </c>
      <c r="AZ220" s="219">
        <v>-63238020</v>
      </c>
      <c r="BA220">
        <f t="shared" si="50"/>
        <v>0.13733836002803596</v>
      </c>
      <c r="BB220" s="221">
        <f t="shared" si="41"/>
        <v>-184331059</v>
      </c>
      <c r="BC220" s="221">
        <v>-183121033</v>
      </c>
      <c r="BF220" s="35">
        <v>183121033</v>
      </c>
      <c r="BG220" s="35">
        <v>141816564</v>
      </c>
      <c r="BH220" s="35">
        <v>-979334</v>
      </c>
      <c r="BI220" s="35">
        <v>142795897</v>
      </c>
      <c r="BJ220" s="35">
        <v>0</v>
      </c>
      <c r="BK220" s="35">
        <v>0</v>
      </c>
      <c r="BL220" s="35">
        <v>142795897</v>
      </c>
      <c r="BM220" s="35">
        <v>0</v>
      </c>
      <c r="BN220" s="35">
        <v>0</v>
      </c>
      <c r="BO220" s="35">
        <v>0</v>
      </c>
      <c r="BP220" s="35">
        <v>0</v>
      </c>
      <c r="BQ220" s="35">
        <v>0</v>
      </c>
      <c r="BR220" s="35">
        <v>0</v>
      </c>
      <c r="BS220" s="35">
        <v>41304469</v>
      </c>
    </row>
    <row r="221" spans="2:71">
      <c r="B221" s="206" t="s">
        <v>2397</v>
      </c>
      <c r="C221" s="410">
        <f t="shared" si="42"/>
        <v>501618279</v>
      </c>
      <c r="D221" s="410">
        <f t="shared" si="43"/>
        <v>406290761</v>
      </c>
      <c r="E221" s="414">
        <v>88010893</v>
      </c>
      <c r="F221" s="414">
        <v>318279868</v>
      </c>
      <c r="G221" s="410">
        <v>95327518</v>
      </c>
      <c r="H221" s="412"/>
      <c r="I221" s="413">
        <f t="shared" si="39"/>
        <v>742693479</v>
      </c>
      <c r="J221" s="413">
        <v>175428195</v>
      </c>
      <c r="K221" s="413">
        <v>21840436</v>
      </c>
      <c r="L221" s="413">
        <v>38103646</v>
      </c>
      <c r="M221" s="413">
        <f t="shared" si="44"/>
        <v>54830157</v>
      </c>
      <c r="N221" s="215">
        <v>20108349</v>
      </c>
      <c r="O221" s="215">
        <v>13813174</v>
      </c>
      <c r="P221" s="215">
        <v>20908634</v>
      </c>
      <c r="Q221" s="213">
        <f t="shared" si="45"/>
        <v>354763238</v>
      </c>
      <c r="R221" s="217">
        <v>25020684</v>
      </c>
      <c r="S221" s="217">
        <v>209879093</v>
      </c>
      <c r="T221" s="217">
        <v>254843</v>
      </c>
      <c r="U221" s="217">
        <v>3128789</v>
      </c>
      <c r="V221" s="217">
        <v>14050730</v>
      </c>
      <c r="W221" s="217">
        <v>10288031</v>
      </c>
      <c r="X221" s="217">
        <v>12108775</v>
      </c>
      <c r="Y221" s="217">
        <v>2915004</v>
      </c>
      <c r="Z221" s="217">
        <v>77117289</v>
      </c>
      <c r="AA221" s="213">
        <v>23481751</v>
      </c>
      <c r="AB221" s="213">
        <v>36349414</v>
      </c>
      <c r="AC221" s="213">
        <v>37896642</v>
      </c>
      <c r="AD221" s="35">
        <f t="shared" si="46"/>
        <v>5731367768</v>
      </c>
      <c r="AE221" s="35">
        <f t="shared" si="47"/>
        <v>1642827429</v>
      </c>
      <c r="AF221" s="35">
        <f t="shared" si="48"/>
        <v>794092182</v>
      </c>
      <c r="AG221" s="35">
        <f t="shared" si="49"/>
        <v>218255600</v>
      </c>
      <c r="AH221">
        <f t="shared" si="51"/>
        <v>0.13855195027505693</v>
      </c>
      <c r="AY221" s="219">
        <f t="shared" si="40"/>
        <v>687863322</v>
      </c>
      <c r="AZ221" s="219">
        <v>-186245043</v>
      </c>
      <c r="BA221">
        <f t="shared" si="50"/>
        <v>0.13285363766591946</v>
      </c>
      <c r="BB221" s="221">
        <f t="shared" si="41"/>
        <v>-241075200</v>
      </c>
      <c r="BC221" s="221">
        <v>-222281072</v>
      </c>
      <c r="BF221" s="35">
        <v>222281072</v>
      </c>
      <c r="BG221" s="35">
        <v>145780241</v>
      </c>
      <c r="BH221" s="35">
        <v>90288802</v>
      </c>
      <c r="BI221" s="35">
        <v>55491439</v>
      </c>
      <c r="BJ221" s="35">
        <v>0</v>
      </c>
      <c r="BK221" s="35">
        <v>0</v>
      </c>
      <c r="BL221" s="35">
        <v>90784291</v>
      </c>
      <c r="BM221" s="35">
        <v>-35292852</v>
      </c>
      <c r="BN221" s="35">
        <v>694011</v>
      </c>
      <c r="BO221" s="35">
        <v>694011</v>
      </c>
      <c r="BP221" s="35">
        <v>0</v>
      </c>
      <c r="BQ221" s="35">
        <v>0</v>
      </c>
      <c r="BR221" s="35">
        <v>0</v>
      </c>
      <c r="BS221" s="35">
        <v>77194841</v>
      </c>
    </row>
    <row r="222" spans="2:71">
      <c r="B222" s="206" t="s">
        <v>2407</v>
      </c>
      <c r="C222" s="410">
        <v>471679745</v>
      </c>
      <c r="D222" s="410">
        <v>420467894</v>
      </c>
      <c r="E222" s="414">
        <v>93209432</v>
      </c>
      <c r="F222" s="414">
        <v>327258463</v>
      </c>
      <c r="G222" s="410">
        <v>51211851</v>
      </c>
      <c r="H222" s="412"/>
      <c r="I222" s="413">
        <v>672153694</v>
      </c>
      <c r="J222" s="413">
        <v>179025132</v>
      </c>
      <c r="K222" s="413">
        <v>22532857</v>
      </c>
      <c r="L222" s="413">
        <v>42987207</v>
      </c>
      <c r="M222" s="413">
        <v>73955925</v>
      </c>
      <c r="N222" s="215">
        <v>35715847</v>
      </c>
      <c r="O222" s="215">
        <v>25543700</v>
      </c>
      <c r="P222" s="215">
        <v>12696377</v>
      </c>
      <c r="Q222" s="213">
        <v>269498619</v>
      </c>
      <c r="R222" s="217">
        <v>25744607</v>
      </c>
      <c r="S222" s="217">
        <v>152203908</v>
      </c>
      <c r="T222" s="217">
        <v>839676</v>
      </c>
      <c r="U222" s="217">
        <v>2528612</v>
      </c>
      <c r="V222" s="217">
        <v>11843919</v>
      </c>
      <c r="W222" s="217">
        <v>6935520</v>
      </c>
      <c r="X222" s="217">
        <v>10563370</v>
      </c>
      <c r="Y222" s="217">
        <v>1899852</v>
      </c>
      <c r="Z222" s="217">
        <v>56939155</v>
      </c>
      <c r="AA222" s="213">
        <v>28685344</v>
      </c>
      <c r="AB222" s="213">
        <v>25954726</v>
      </c>
      <c r="AC222" s="213">
        <v>29513885</v>
      </c>
      <c r="AD222" s="35">
        <f t="shared" si="46"/>
        <v>5924853918</v>
      </c>
      <c r="AE222" s="35">
        <f t="shared" si="47"/>
        <v>1581582895</v>
      </c>
      <c r="AF222" s="35">
        <f t="shared" si="48"/>
        <v>822973101</v>
      </c>
      <c r="AG222" s="35">
        <f t="shared" si="49"/>
        <v>249879120</v>
      </c>
      <c r="AH222">
        <f t="shared" si="51"/>
        <v>0.13890183832208366</v>
      </c>
      <c r="AY222" s="219">
        <f>J222-N222</f>
        <v>143309285</v>
      </c>
      <c r="AZ222" s="219">
        <v>-126518024</v>
      </c>
      <c r="BA222">
        <f t="shared" si="50"/>
        <v>0.15799305922564369</v>
      </c>
      <c r="BB222" s="221">
        <f t="shared" ref="BB222:BB231" si="52">C222-J222</f>
        <v>292654613</v>
      </c>
      <c r="BC222" s="221">
        <v>-176794393</v>
      </c>
      <c r="BF222" s="35">
        <v>176794393</v>
      </c>
      <c r="BG222" s="35">
        <v>63629969</v>
      </c>
      <c r="BH222" s="35">
        <v>-7028721</v>
      </c>
      <c r="BI222" s="35">
        <v>70658689</v>
      </c>
      <c r="BJ222" s="35">
        <v>0</v>
      </c>
      <c r="BK222" s="35">
        <v>0</v>
      </c>
      <c r="BL222" s="35">
        <v>70204065</v>
      </c>
      <c r="BM222" s="35">
        <v>454624</v>
      </c>
      <c r="BN222" s="35">
        <v>-234191</v>
      </c>
      <c r="BO222" s="35">
        <v>0</v>
      </c>
      <c r="BP222" s="35">
        <v>234191</v>
      </c>
      <c r="BQ222" s="35">
        <v>0</v>
      </c>
      <c r="BR222" s="35">
        <v>0</v>
      </c>
      <c r="BS222" s="35">
        <v>112930233</v>
      </c>
    </row>
    <row r="223" spans="2:71">
      <c r="B223" s="206" t="s">
        <v>2478</v>
      </c>
      <c r="C223" s="410">
        <v>591305983</v>
      </c>
      <c r="D223" s="410">
        <v>487855875</v>
      </c>
      <c r="E223" s="414">
        <v>132645607</v>
      </c>
      <c r="F223" s="414">
        <v>355210268</v>
      </c>
      <c r="G223" s="410">
        <v>103450108</v>
      </c>
      <c r="H223" s="412"/>
      <c r="I223" s="413">
        <v>728521314</v>
      </c>
      <c r="J223" s="413">
        <v>182125905</v>
      </c>
      <c r="K223" s="413">
        <v>22245043</v>
      </c>
      <c r="L223" s="413">
        <v>40134706</v>
      </c>
      <c r="M223" s="413">
        <v>114027230</v>
      </c>
      <c r="N223" s="215">
        <v>84772070</v>
      </c>
      <c r="O223" s="215">
        <v>16589763</v>
      </c>
      <c r="P223" s="215">
        <v>12665398</v>
      </c>
      <c r="Q223" s="213">
        <v>313692311</v>
      </c>
      <c r="R223" s="217">
        <v>32610178</v>
      </c>
      <c r="S223" s="217">
        <v>186848837</v>
      </c>
      <c r="T223" s="217">
        <v>2999364</v>
      </c>
      <c r="U223" s="217">
        <v>2842283</v>
      </c>
      <c r="V223" s="217">
        <v>6821887</v>
      </c>
      <c r="W223" s="217">
        <v>10797223</v>
      </c>
      <c r="X223" s="217">
        <v>10657435</v>
      </c>
      <c r="Y223" s="217">
        <v>1968259</v>
      </c>
      <c r="Z223" s="217">
        <v>58146845</v>
      </c>
      <c r="AA223" s="213">
        <v>42816998</v>
      </c>
      <c r="AB223" s="213">
        <v>6674175</v>
      </c>
      <c r="AC223" s="213">
        <v>6804946</v>
      </c>
      <c r="AD223" s="35">
        <f t="shared" si="46"/>
        <v>6251353825</v>
      </c>
      <c r="AE223" s="35">
        <f t="shared" si="47"/>
        <v>1564604007</v>
      </c>
      <c r="AF223" s="35">
        <f t="shared" si="48"/>
        <v>902639225</v>
      </c>
      <c r="AG223" s="35">
        <f t="shared" si="49"/>
        <v>242813312</v>
      </c>
      <c r="AH223">
        <f t="shared" si="51"/>
        <v>0.1443909991768863</v>
      </c>
      <c r="AY223" s="219"/>
      <c r="AZ223" s="219"/>
      <c r="BA223">
        <f t="shared" si="50"/>
        <v>0.15519154425890461</v>
      </c>
      <c r="BB223" s="221">
        <f t="shared" si="52"/>
        <v>409180078</v>
      </c>
      <c r="BC223" s="221"/>
      <c r="BF223" s="35"/>
      <c r="BG223" s="35"/>
      <c r="BH223" s="35"/>
      <c r="BI223" s="35"/>
      <c r="BJ223" s="35"/>
      <c r="BK223" s="35"/>
      <c r="BL223" s="35"/>
      <c r="BM223" s="35"/>
      <c r="BN223" s="35"/>
      <c r="BO223" s="35"/>
      <c r="BP223" s="35"/>
      <c r="BQ223" s="35"/>
      <c r="BR223" s="35"/>
      <c r="BS223" s="35"/>
    </row>
    <row r="224" spans="2:71">
      <c r="B224" s="206" t="s">
        <v>2479</v>
      </c>
      <c r="C224" s="410">
        <v>990538469</v>
      </c>
      <c r="D224" s="410">
        <v>898423555</v>
      </c>
      <c r="E224" s="414">
        <v>520472364</v>
      </c>
      <c r="F224" s="414">
        <v>377951191</v>
      </c>
      <c r="G224" s="410">
        <v>92114914</v>
      </c>
      <c r="H224" s="412"/>
      <c r="I224" s="413">
        <v>728617458</v>
      </c>
      <c r="J224" s="413">
        <v>178254580</v>
      </c>
      <c r="K224" s="413">
        <v>21909207</v>
      </c>
      <c r="L224" s="413">
        <v>51859213</v>
      </c>
      <c r="M224" s="413">
        <v>110320683</v>
      </c>
      <c r="N224" s="215">
        <v>85806924</v>
      </c>
      <c r="O224" s="215">
        <v>11219213</v>
      </c>
      <c r="P224" s="215">
        <v>13294546</v>
      </c>
      <c r="Q224" s="213">
        <v>306494977</v>
      </c>
      <c r="R224" s="217">
        <v>21086711</v>
      </c>
      <c r="S224" s="217">
        <v>182493009</v>
      </c>
      <c r="T224" s="217">
        <v>7615439</v>
      </c>
      <c r="U224" s="217">
        <v>2888199</v>
      </c>
      <c r="V224" s="217">
        <v>1735287</v>
      </c>
      <c r="W224" s="217">
        <v>6656740</v>
      </c>
      <c r="X224" s="217">
        <v>10608896</v>
      </c>
      <c r="Y224" s="217">
        <v>3509751</v>
      </c>
      <c r="Z224" s="217">
        <v>69900945</v>
      </c>
      <c r="AA224" s="213">
        <v>35133915</v>
      </c>
      <c r="AB224" s="213">
        <v>12665987</v>
      </c>
      <c r="AC224" s="213">
        <v>11978896</v>
      </c>
      <c r="AD224" s="35">
        <f t="shared" si="46"/>
        <v>6699725897</v>
      </c>
      <c r="AE224" s="35">
        <f t="shared" si="47"/>
        <v>2053524197</v>
      </c>
      <c r="AF224" s="35">
        <f t="shared" si="48"/>
        <v>910425783</v>
      </c>
      <c r="AG224" s="35">
        <f t="shared" si="49"/>
        <v>298303838</v>
      </c>
      <c r="AH224">
        <f t="shared" si="51"/>
        <v>0.13589000460566156</v>
      </c>
      <c r="AY224" s="219"/>
      <c r="AZ224" s="219"/>
      <c r="BA224">
        <f t="shared" si="50"/>
        <v>0.14526434041332117</v>
      </c>
      <c r="BB224" s="221">
        <f t="shared" si="52"/>
        <v>812283889</v>
      </c>
      <c r="BC224" s="221"/>
      <c r="BF224" s="35"/>
      <c r="BG224" s="35"/>
      <c r="BH224" s="35"/>
      <c r="BI224" s="35"/>
      <c r="BJ224" s="35"/>
      <c r="BK224" s="35"/>
      <c r="BL224" s="35"/>
      <c r="BM224" s="35"/>
      <c r="BN224" s="35"/>
      <c r="BO224" s="35"/>
      <c r="BP224" s="35"/>
      <c r="BQ224" s="35"/>
      <c r="BR224" s="35"/>
      <c r="BS224" s="35"/>
    </row>
    <row r="225" spans="2:532">
      <c r="B225" s="206" t="s">
        <v>2480</v>
      </c>
      <c r="C225" s="410">
        <v>574507540</v>
      </c>
      <c r="D225" s="410">
        <v>483125770</v>
      </c>
      <c r="E225" s="414">
        <v>122973260</v>
      </c>
      <c r="F225" s="414">
        <v>360152511</v>
      </c>
      <c r="G225" s="410">
        <v>91381770</v>
      </c>
      <c r="H225" s="412"/>
      <c r="I225" s="413">
        <v>802936303</v>
      </c>
      <c r="J225" s="413">
        <v>180632379</v>
      </c>
      <c r="K225" s="413">
        <v>22259909</v>
      </c>
      <c r="L225" s="413">
        <v>41291330</v>
      </c>
      <c r="M225" s="413">
        <v>99275535</v>
      </c>
      <c r="N225" s="215">
        <v>87142438</v>
      </c>
      <c r="O225" s="215">
        <v>4210599</v>
      </c>
      <c r="P225" s="215">
        <v>7922498</v>
      </c>
      <c r="Q225" s="213">
        <v>373096087</v>
      </c>
      <c r="R225" s="217">
        <v>11892659</v>
      </c>
      <c r="S225" s="217">
        <v>173655165</v>
      </c>
      <c r="T225" s="217">
        <v>848737</v>
      </c>
      <c r="U225" s="217">
        <v>3587619</v>
      </c>
      <c r="V225" s="217">
        <v>7363706</v>
      </c>
      <c r="W225" s="217">
        <v>8356098</v>
      </c>
      <c r="X225" s="217">
        <v>10592783</v>
      </c>
      <c r="Y225" s="217">
        <v>1003404</v>
      </c>
      <c r="Z225" s="217">
        <v>155795917</v>
      </c>
      <c r="AA225" s="213">
        <v>38395173</v>
      </c>
      <c r="AB225" s="213">
        <v>29309045</v>
      </c>
      <c r="AC225" s="213">
        <v>18676845</v>
      </c>
      <c r="AD225" s="35">
        <f t="shared" si="46"/>
        <v>7012483198</v>
      </c>
      <c r="AE225" s="35">
        <f t="shared" si="47"/>
        <v>2156351992</v>
      </c>
      <c r="AF225" s="35">
        <f t="shared" si="48"/>
        <v>972326574</v>
      </c>
      <c r="AG225" s="35">
        <f t="shared" si="49"/>
        <v>323623448</v>
      </c>
      <c r="AH225">
        <f t="shared" si="51"/>
        <v>0.13865652815785898</v>
      </c>
      <c r="AY225" s="219"/>
      <c r="AZ225" s="219"/>
      <c r="BA225">
        <f t="shared" si="50"/>
        <v>0.15007913791469718</v>
      </c>
      <c r="BB225" s="221">
        <f t="shared" si="52"/>
        <v>393875161</v>
      </c>
      <c r="BC225" s="221"/>
      <c r="BF225" s="35"/>
      <c r="BG225" s="35"/>
      <c r="BH225" s="35"/>
      <c r="BI225" s="35"/>
      <c r="BJ225" s="35"/>
      <c r="BK225" s="35"/>
      <c r="BL225" s="35"/>
      <c r="BM225" s="35"/>
      <c r="BN225" s="35"/>
      <c r="BO225" s="35"/>
      <c r="BP225" s="35"/>
      <c r="BQ225" s="35"/>
      <c r="BR225" s="35"/>
      <c r="BS225" s="35"/>
    </row>
    <row r="226" spans="2:532">
      <c r="B226" s="206" t="s">
        <v>2490</v>
      </c>
      <c r="C226" s="410">
        <v>716876414</v>
      </c>
      <c r="D226" s="410">
        <v>611740665</v>
      </c>
      <c r="E226" s="414">
        <v>188956988</v>
      </c>
      <c r="F226" s="414">
        <v>422783677</v>
      </c>
      <c r="G226" s="410">
        <v>105135749</v>
      </c>
      <c r="H226" s="412"/>
      <c r="I226" s="413">
        <v>817811793</v>
      </c>
      <c r="J226" s="413">
        <v>215435911</v>
      </c>
      <c r="K226" s="413">
        <v>25391602</v>
      </c>
      <c r="L226" s="413">
        <v>48995861</v>
      </c>
      <c r="M226" s="413">
        <v>92538541</v>
      </c>
      <c r="N226" s="215">
        <v>53598220</v>
      </c>
      <c r="O226" s="215">
        <v>27619733</v>
      </c>
      <c r="P226" s="215">
        <v>11320588</v>
      </c>
      <c r="Q226" s="213">
        <v>319258940</v>
      </c>
      <c r="R226" s="217">
        <v>45174956</v>
      </c>
      <c r="S226" s="217">
        <v>178551678</v>
      </c>
      <c r="T226" s="217">
        <v>643032</v>
      </c>
      <c r="U226" s="217">
        <v>2667962</v>
      </c>
      <c r="V226" s="217">
        <v>4395731</v>
      </c>
      <c r="W226" s="217">
        <v>7281620</v>
      </c>
      <c r="X226" s="217">
        <v>10712488</v>
      </c>
      <c r="Y226" s="217">
        <v>962741</v>
      </c>
      <c r="Z226" s="217">
        <v>68868731</v>
      </c>
      <c r="AA226" s="213">
        <v>52082859</v>
      </c>
      <c r="AB226" s="213">
        <v>28677180</v>
      </c>
      <c r="AC226" s="213">
        <v>35430898</v>
      </c>
      <c r="AD226" s="35">
        <f t="shared" si="46"/>
        <v>7229273486</v>
      </c>
      <c r="AE226" s="35">
        <f t="shared" si="47"/>
        <v>2281922423</v>
      </c>
      <c r="AF226" s="35">
        <f t="shared" si="48"/>
        <v>1027157735</v>
      </c>
      <c r="AG226" s="35">
        <f t="shared" si="49"/>
        <v>302134759</v>
      </c>
      <c r="AH226">
        <f t="shared" si="51"/>
        <v>0.14208312038397269</v>
      </c>
      <c r="AY226" s="219"/>
      <c r="AZ226" s="219"/>
      <c r="BA226">
        <f t="shared" si="50"/>
        <v>0.13240360669351292</v>
      </c>
      <c r="BB226" s="221">
        <f t="shared" si="52"/>
        <v>501440503</v>
      </c>
      <c r="BC226" s="221"/>
      <c r="BF226" s="35"/>
      <c r="BG226" s="35"/>
      <c r="BH226" s="35"/>
      <c r="BI226" s="35"/>
      <c r="BJ226" s="35"/>
      <c r="BK226" s="35"/>
      <c r="BL226" s="35"/>
      <c r="BM226" s="35"/>
      <c r="BN226" s="35"/>
      <c r="BO226" s="35"/>
      <c r="BP226" s="35"/>
      <c r="BQ226" s="35"/>
      <c r="BR226" s="35"/>
      <c r="BS226" s="35"/>
    </row>
    <row r="227" spans="2:532">
      <c r="B227" s="206" t="s">
        <v>2491</v>
      </c>
      <c r="C227" s="410">
        <v>675788686</v>
      </c>
      <c r="D227" s="410">
        <v>576708862</v>
      </c>
      <c r="E227" s="414">
        <v>161429503</v>
      </c>
      <c r="F227" s="414">
        <v>415279360</v>
      </c>
      <c r="G227" s="410">
        <v>99079824</v>
      </c>
      <c r="H227" s="412"/>
      <c r="I227" s="413">
        <v>846343865</v>
      </c>
      <c r="J227" s="413">
        <v>200999638</v>
      </c>
      <c r="K227" s="413">
        <v>24410608</v>
      </c>
      <c r="L227" s="413">
        <v>47782610</v>
      </c>
      <c r="M227" s="413">
        <v>97046117</v>
      </c>
      <c r="N227" s="215">
        <v>67049265</v>
      </c>
      <c r="O227" s="215">
        <v>16068371</v>
      </c>
      <c r="P227" s="215">
        <v>13928481</v>
      </c>
      <c r="Q227" s="213">
        <v>356854150</v>
      </c>
      <c r="R227" s="217">
        <v>36025979</v>
      </c>
      <c r="S227" s="217">
        <v>194511022</v>
      </c>
      <c r="T227" s="217">
        <v>604874</v>
      </c>
      <c r="U227" s="217">
        <v>2225811</v>
      </c>
      <c r="V227" s="217">
        <v>4828442</v>
      </c>
      <c r="W227" s="217">
        <v>7518413</v>
      </c>
      <c r="X227" s="217">
        <v>13190087</v>
      </c>
      <c r="Y227" s="217">
        <v>3355322</v>
      </c>
      <c r="Z227" s="217">
        <v>94594200</v>
      </c>
      <c r="AA227" s="213">
        <v>40181344</v>
      </c>
      <c r="AB227" s="213">
        <v>62210074</v>
      </c>
      <c r="AC227" s="213">
        <v>16859323</v>
      </c>
      <c r="AD227" s="35">
        <f t="shared" si="46"/>
        <v>7298217610</v>
      </c>
      <c r="AE227" s="35">
        <f t="shared" si="47"/>
        <v>1967172640</v>
      </c>
      <c r="AF227" s="35">
        <f t="shared" si="48"/>
        <v>1037054461</v>
      </c>
      <c r="AG227" s="35">
        <f t="shared" si="49"/>
        <v>288860193</v>
      </c>
      <c r="AH227">
        <f t="shared" si="51"/>
        <v>0.14209694975099543</v>
      </c>
      <c r="AY227" s="219"/>
      <c r="AZ227" s="219"/>
      <c r="BA227">
        <f t="shared" si="50"/>
        <v>0.14684028596493698</v>
      </c>
      <c r="BB227" s="221">
        <f t="shared" si="52"/>
        <v>474789048</v>
      </c>
      <c r="BC227" s="221"/>
      <c r="BF227" s="35"/>
      <c r="BG227" s="35"/>
      <c r="BH227" s="35"/>
      <c r="BI227" s="35"/>
      <c r="BJ227" s="35"/>
      <c r="BK227" s="35"/>
      <c r="BL227" s="35"/>
      <c r="BM227" s="35"/>
      <c r="BN227" s="35"/>
      <c r="BO227" s="35"/>
      <c r="BP227" s="35"/>
      <c r="BQ227" s="35"/>
      <c r="BR227" s="35"/>
      <c r="BS227" s="35"/>
    </row>
    <row r="228" spans="2:532">
      <c r="B228" s="206" t="s">
        <v>2523</v>
      </c>
      <c r="C228" s="410">
        <v>815860126</v>
      </c>
      <c r="D228" s="410">
        <v>732243893</v>
      </c>
      <c r="E228" s="414">
        <v>314945776</v>
      </c>
      <c r="F228" s="414">
        <v>417298117</v>
      </c>
      <c r="G228" s="410">
        <v>83616232</v>
      </c>
      <c r="H228" s="412"/>
      <c r="I228" s="413">
        <v>913919891</v>
      </c>
      <c r="J228" s="413">
        <v>213302454</v>
      </c>
      <c r="K228" s="413">
        <v>26130875</v>
      </c>
      <c r="L228" s="413">
        <v>56837508</v>
      </c>
      <c r="M228" s="413">
        <v>148172889</v>
      </c>
      <c r="N228" s="215">
        <v>115284134</v>
      </c>
      <c r="O228" s="215">
        <v>22700402</v>
      </c>
      <c r="P228" s="215">
        <v>10188354</v>
      </c>
      <c r="Q228" s="213">
        <v>375566885</v>
      </c>
      <c r="R228" s="217">
        <v>40146497</v>
      </c>
      <c r="S228" s="217">
        <v>220212023</v>
      </c>
      <c r="T228" s="217">
        <v>2097799</v>
      </c>
      <c r="U228" s="217">
        <v>2489275</v>
      </c>
      <c r="V228" s="217">
        <v>7563012</v>
      </c>
      <c r="W228" s="217">
        <v>5065420</v>
      </c>
      <c r="X228" s="217">
        <v>12265266</v>
      </c>
      <c r="Y228" s="217">
        <v>737462</v>
      </c>
      <c r="Z228" s="217">
        <v>84990131</v>
      </c>
      <c r="AA228" s="213">
        <v>48441936</v>
      </c>
      <c r="AB228" s="213">
        <v>30230993</v>
      </c>
      <c r="AC228" s="213">
        <v>15236351</v>
      </c>
      <c r="AD228" s="35">
        <f t="shared" si="46"/>
        <v>7681246025</v>
      </c>
      <c r="AE228" s="35">
        <f t="shared" si="47"/>
        <v>2208525226</v>
      </c>
      <c r="AF228" s="35">
        <f t="shared" si="48"/>
        <v>1114463797</v>
      </c>
      <c r="AG228" s="35">
        <f t="shared" si="49"/>
        <v>337757547</v>
      </c>
      <c r="AH228">
        <f t="shared" si="51"/>
        <v>0.14508893392722699</v>
      </c>
      <c r="AY228" s="219"/>
      <c r="AZ228" s="219"/>
      <c r="BA228">
        <f t="shared" si="50"/>
        <v>0.15293352460896908</v>
      </c>
      <c r="BB228" s="221">
        <f t="shared" si="52"/>
        <v>602557672</v>
      </c>
      <c r="BC228" s="221"/>
      <c r="BF228" s="35"/>
      <c r="BG228" s="35"/>
      <c r="BH228" s="35"/>
      <c r="BI228" s="35"/>
      <c r="BJ228" s="35"/>
      <c r="BK228" s="35"/>
      <c r="BL228" s="35"/>
      <c r="BM228" s="35"/>
      <c r="BN228" s="35"/>
      <c r="BO228" s="35"/>
      <c r="BP228" s="35"/>
      <c r="BQ228" s="35"/>
      <c r="BR228" s="35"/>
      <c r="BS228" s="35"/>
    </row>
    <row r="229" spans="2:532">
      <c r="B229" s="206" t="s">
        <v>2522</v>
      </c>
      <c r="C229" s="410">
        <v>754781881</v>
      </c>
      <c r="D229" s="410">
        <v>643604522</v>
      </c>
      <c r="E229" s="414">
        <v>175296617</v>
      </c>
      <c r="F229" s="414">
        <v>468307905</v>
      </c>
      <c r="G229" s="410">
        <v>111177358</v>
      </c>
      <c r="H229" s="412"/>
      <c r="I229" s="413">
        <v>943162295</v>
      </c>
      <c r="J229" s="413">
        <v>211889451</v>
      </c>
      <c r="K229" s="413">
        <v>25174856</v>
      </c>
      <c r="L229" s="413">
        <v>56000477</v>
      </c>
      <c r="M229" s="413">
        <v>135871551</v>
      </c>
      <c r="N229" s="215">
        <v>95177925</v>
      </c>
      <c r="O229" s="215">
        <v>18210966</v>
      </c>
      <c r="P229" s="215">
        <v>22482660</v>
      </c>
      <c r="Q229" s="213">
        <v>383332211</v>
      </c>
      <c r="R229" s="217">
        <v>37731216</v>
      </c>
      <c r="S229" s="217">
        <v>207228948</v>
      </c>
      <c r="T229" s="217">
        <v>604484</v>
      </c>
      <c r="U229" s="217">
        <v>2887855</v>
      </c>
      <c r="V229" s="217">
        <v>1943878</v>
      </c>
      <c r="W229" s="217">
        <v>6456779</v>
      </c>
      <c r="X229" s="217">
        <v>12217846</v>
      </c>
      <c r="Y229" s="217">
        <v>1182632</v>
      </c>
      <c r="Z229" s="217">
        <v>113078572</v>
      </c>
      <c r="AA229" s="213">
        <v>64431971</v>
      </c>
      <c r="AB229" s="213">
        <v>44938698</v>
      </c>
      <c r="AC229" s="213">
        <v>21523079</v>
      </c>
      <c r="AD229" s="35">
        <f t="shared" si="46"/>
        <v>7969716682</v>
      </c>
      <c r="AE229" s="35">
        <f t="shared" si="47"/>
        <v>2246430693</v>
      </c>
      <c r="AF229" s="35">
        <f t="shared" si="48"/>
        <v>1183789708</v>
      </c>
      <c r="AG229" s="35">
        <f t="shared" si="49"/>
        <v>381090557</v>
      </c>
      <c r="AH229">
        <f t="shared" si="51"/>
        <v>0.14853598380399741</v>
      </c>
      <c r="AY229" s="219"/>
      <c r="AZ229" s="219"/>
      <c r="BA229">
        <f t="shared" si="50"/>
        <v>0.16964269504841564</v>
      </c>
      <c r="BB229" s="221">
        <f t="shared" si="52"/>
        <v>542892430</v>
      </c>
      <c r="BC229" s="221"/>
      <c r="BF229" s="35"/>
      <c r="BG229" s="35"/>
      <c r="BH229" s="35"/>
      <c r="BI229" s="35"/>
      <c r="BJ229" s="35"/>
      <c r="BK229" s="35"/>
      <c r="BL229" s="35"/>
      <c r="BM229" s="35"/>
      <c r="BN229" s="35"/>
      <c r="BO229" s="35"/>
      <c r="BP229" s="35"/>
      <c r="BQ229" s="35"/>
      <c r="BR229" s="35"/>
      <c r="BS229" s="35"/>
    </row>
    <row r="230" spans="2:532">
      <c r="B230" s="206" t="s">
        <v>2528</v>
      </c>
      <c r="C230" s="410">
        <v>917162313</v>
      </c>
      <c r="D230" s="410">
        <v>819445921</v>
      </c>
      <c r="E230" s="414">
        <v>356081214</v>
      </c>
      <c r="F230" s="414">
        <v>463364708</v>
      </c>
      <c r="G230" s="410">
        <v>97716391</v>
      </c>
      <c r="H230" s="412"/>
      <c r="I230" s="413">
        <v>950588007</v>
      </c>
      <c r="J230" s="413">
        <v>213927475</v>
      </c>
      <c r="K230" s="413">
        <v>25167315</v>
      </c>
      <c r="L230" s="413">
        <v>66155955</v>
      </c>
      <c r="M230" s="413">
        <v>145953817</v>
      </c>
      <c r="N230" s="215">
        <v>110241608</v>
      </c>
      <c r="O230" s="215">
        <v>13119701</v>
      </c>
      <c r="P230" s="215">
        <v>22592508</v>
      </c>
      <c r="Q230" s="213">
        <v>384261501</v>
      </c>
      <c r="R230" s="217">
        <v>62620347</v>
      </c>
      <c r="S230" s="217">
        <v>188833887</v>
      </c>
      <c r="T230" s="217">
        <v>593920</v>
      </c>
      <c r="U230" s="217">
        <v>5634868</v>
      </c>
      <c r="V230" s="217">
        <v>2641097</v>
      </c>
      <c r="W230" s="217">
        <v>17258233</v>
      </c>
      <c r="X230" s="217">
        <v>12295801</v>
      </c>
      <c r="Y230" s="217">
        <v>2536648</v>
      </c>
      <c r="Z230" s="217">
        <v>91846698</v>
      </c>
      <c r="AA230" s="213">
        <v>52676414</v>
      </c>
      <c r="AB230" s="213">
        <v>47590351</v>
      </c>
      <c r="AC230" s="213">
        <v>14855180</v>
      </c>
      <c r="AD230" s="35">
        <f t="shared" si="46"/>
        <v>8151328586</v>
      </c>
      <c r="AE230" s="35">
        <f t="shared" si="47"/>
        <v>2487804320</v>
      </c>
      <c r="AF230" s="35">
        <f t="shared" si="48"/>
        <v>1235417888</v>
      </c>
      <c r="AG230" s="35">
        <f t="shared" si="49"/>
        <v>429998257</v>
      </c>
      <c r="AH230">
        <f t="shared" si="51"/>
        <v>0.15156031007286891</v>
      </c>
      <c r="AY230" s="219"/>
      <c r="AZ230" s="219"/>
      <c r="BA230">
        <f t="shared" si="50"/>
        <v>0.17284247540819447</v>
      </c>
      <c r="BB230" s="221">
        <f t="shared" si="52"/>
        <v>703234838</v>
      </c>
      <c r="BC230" s="221"/>
      <c r="BF230" s="35"/>
      <c r="BG230" s="35"/>
      <c r="BH230" s="35"/>
      <c r="BI230" s="35"/>
      <c r="BJ230" s="35"/>
      <c r="BK230" s="35"/>
      <c r="BL230" s="35"/>
      <c r="BM230" s="35"/>
      <c r="BN230" s="35"/>
      <c r="BO230" s="35"/>
      <c r="BP230" s="35"/>
      <c r="BQ230" s="35"/>
      <c r="BR230" s="35"/>
      <c r="BS230" s="35"/>
    </row>
    <row r="231" spans="2:532">
      <c r="B231" s="206" t="s">
        <v>2545</v>
      </c>
      <c r="C231" s="410">
        <v>844453335</v>
      </c>
      <c r="D231" s="410">
        <v>707754082</v>
      </c>
      <c r="E231" s="414">
        <v>205970241</v>
      </c>
      <c r="F231" s="414">
        <v>501783841</v>
      </c>
      <c r="G231" s="410">
        <v>136699253</v>
      </c>
      <c r="H231" s="412"/>
      <c r="I231" s="413">
        <v>1778988474</v>
      </c>
      <c r="J231" s="413">
        <v>147742128</v>
      </c>
      <c r="K231" s="413">
        <v>23867988</v>
      </c>
      <c r="L231" s="413">
        <v>130286360</v>
      </c>
      <c r="M231" s="413">
        <v>75250931</v>
      </c>
      <c r="N231" s="215">
        <v>60060219</v>
      </c>
      <c r="O231" s="215">
        <v>3415055</v>
      </c>
      <c r="P231" s="215">
        <v>11775657</v>
      </c>
      <c r="Q231" s="213">
        <v>592291165</v>
      </c>
      <c r="R231" s="217">
        <v>79888900</v>
      </c>
      <c r="S231" s="217">
        <v>330252636</v>
      </c>
      <c r="T231" s="217">
        <v>2591136</v>
      </c>
      <c r="U231" s="217">
        <v>3067211</v>
      </c>
      <c r="V231" s="217">
        <v>15216871</v>
      </c>
      <c r="W231" s="217">
        <v>19089706</v>
      </c>
      <c r="X231" s="217">
        <v>12238924</v>
      </c>
      <c r="Y231" s="217">
        <v>2949816</v>
      </c>
      <c r="Z231" s="217">
        <v>126995966</v>
      </c>
      <c r="AA231" s="213">
        <v>128276004</v>
      </c>
      <c r="AB231" s="213">
        <v>618813891</v>
      </c>
      <c r="AC231" s="213">
        <v>62460006</v>
      </c>
      <c r="AD231" s="35">
        <f t="shared" si="46"/>
        <v>8462857642</v>
      </c>
      <c r="AE231" s="35">
        <f t="shared" si="47"/>
        <v>2516397529</v>
      </c>
      <c r="AF231" s="35">
        <f t="shared" si="48"/>
        <v>1268336414</v>
      </c>
      <c r="AG231" s="35">
        <f t="shared" si="49"/>
        <v>357076299</v>
      </c>
      <c r="AH231">
        <f t="shared" si="51"/>
        <v>0.14987093812206181</v>
      </c>
      <c r="AY231" s="219"/>
      <c r="AZ231" s="219"/>
      <c r="BA231">
        <f t="shared" si="50"/>
        <v>0.14189979718423099</v>
      </c>
      <c r="BB231" s="221">
        <f t="shared" si="52"/>
        <v>696711207</v>
      </c>
      <c r="BC231" s="221"/>
      <c r="BF231" s="35"/>
      <c r="BG231" s="35"/>
      <c r="BH231" s="35"/>
      <c r="BI231" s="35"/>
      <c r="BJ231" s="35"/>
      <c r="BK231" s="35"/>
      <c r="BL231" s="35"/>
      <c r="BM231" s="35"/>
      <c r="BN231" s="35"/>
      <c r="BO231" s="35"/>
      <c r="BP231" s="35"/>
      <c r="BQ231" s="35"/>
      <c r="BR231" s="35"/>
      <c r="BS231" s="35"/>
    </row>
    <row r="232" spans="2:532">
      <c r="B232" s="206" t="s">
        <v>2576</v>
      </c>
      <c r="C232" s="410">
        <v>902661815</v>
      </c>
      <c r="D232" s="410"/>
      <c r="E232" s="414"/>
      <c r="F232" s="414"/>
      <c r="G232" s="410"/>
      <c r="H232" s="412"/>
      <c r="I232" s="413"/>
      <c r="J232" s="413"/>
      <c r="K232" s="413"/>
      <c r="L232" s="413"/>
      <c r="M232" s="413">
        <v>163018418</v>
      </c>
      <c r="N232" s="215"/>
      <c r="O232" s="215"/>
      <c r="P232" s="215"/>
      <c r="Q232" s="213"/>
      <c r="R232" s="217"/>
      <c r="S232" s="217"/>
      <c r="T232" s="217"/>
      <c r="U232" s="217"/>
      <c r="V232" s="217"/>
      <c r="W232" s="217"/>
      <c r="X232" s="217"/>
      <c r="Y232" s="217"/>
      <c r="Z232" s="217"/>
      <c r="AA232" s="213"/>
      <c r="AB232" s="213"/>
      <c r="AC232" s="213"/>
      <c r="AD232" s="35">
        <f t="shared" si="46"/>
        <v>8757234586</v>
      </c>
      <c r="AE232" s="35">
        <f t="shared" si="47"/>
        <v>2664277463</v>
      </c>
      <c r="AF232" s="35">
        <f t="shared" si="48"/>
        <v>1310261794</v>
      </c>
      <c r="AG232" s="35">
        <f t="shared" si="49"/>
        <v>384223166</v>
      </c>
      <c r="AH232">
        <f t="shared" si="51"/>
        <v>0.14962049733082255</v>
      </c>
      <c r="AY232" s="219"/>
      <c r="AZ232" s="219"/>
      <c r="BA232">
        <f t="shared" si="50"/>
        <v>0.14421289499156043</v>
      </c>
      <c r="BB232" s="221"/>
      <c r="BC232" s="221"/>
      <c r="BF232" s="35"/>
      <c r="BG232" s="35"/>
      <c r="BH232" s="35"/>
      <c r="BI232" s="35"/>
      <c r="BJ232" s="35"/>
      <c r="BK232" s="35"/>
      <c r="BL232" s="35"/>
      <c r="BM232" s="35"/>
      <c r="BN232" s="35"/>
      <c r="BO232" s="35"/>
      <c r="BP232" s="35"/>
      <c r="BQ232" s="35"/>
      <c r="BR232" s="35"/>
      <c r="BS232" s="35"/>
    </row>
    <row r="233" spans="2:532">
      <c r="B233" s="206" t="s">
        <v>2645</v>
      </c>
      <c r="C233" s="410">
        <v>682479520</v>
      </c>
      <c r="D233" s="410"/>
      <c r="E233" s="414"/>
      <c r="F233" s="414"/>
      <c r="G233" s="410"/>
      <c r="H233" s="412"/>
      <c r="I233" s="413"/>
      <c r="J233" s="413"/>
      <c r="K233" s="413"/>
      <c r="L233" s="413"/>
      <c r="M233" s="413">
        <v>139688402</v>
      </c>
      <c r="N233" s="215"/>
      <c r="O233" s="215"/>
      <c r="P233" s="215"/>
      <c r="Q233" s="213"/>
      <c r="R233" s="217"/>
      <c r="S233" s="217"/>
      <c r="T233" s="217"/>
      <c r="U233" s="217"/>
      <c r="V233" s="217"/>
      <c r="W233" s="217"/>
      <c r="X233" s="217"/>
      <c r="Y233" s="217"/>
      <c r="Z233" s="217"/>
      <c r="AA233" s="213"/>
      <c r="AB233" s="213"/>
      <c r="AC233" s="213"/>
      <c r="AD233" s="35">
        <f t="shared" si="46"/>
        <v>8938095827</v>
      </c>
      <c r="AE233" s="35">
        <f t="shared" si="47"/>
        <v>2429594670</v>
      </c>
      <c r="AF233" s="35">
        <f t="shared" si="48"/>
        <v>1395120039</v>
      </c>
      <c r="AG233" s="35">
        <f t="shared" si="49"/>
        <v>377957751</v>
      </c>
      <c r="AH233">
        <f t="shared" si="51"/>
        <v>0.15608694133549705</v>
      </c>
      <c r="AY233" s="219"/>
      <c r="AZ233" s="219"/>
      <c r="BA233">
        <f t="shared" si="50"/>
        <v>0.15556411761472955</v>
      </c>
      <c r="BB233" s="221"/>
      <c r="BC233" s="221"/>
      <c r="BF233" s="35"/>
      <c r="BG233" s="35"/>
      <c r="BH233" s="35"/>
      <c r="BI233" s="35"/>
      <c r="BJ233" s="35"/>
      <c r="BK233" s="35"/>
      <c r="BL233" s="35"/>
      <c r="BM233" s="35"/>
      <c r="BN233" s="35"/>
      <c r="BO233" s="35"/>
      <c r="BP233" s="35"/>
      <c r="BQ233" s="35"/>
      <c r="BR233" s="35"/>
      <c r="BS233" s="35"/>
    </row>
    <row r="234" spans="2:532">
      <c r="B234" s="206" t="s">
        <v>2646</v>
      </c>
      <c r="C234" s="410">
        <v>747624260</v>
      </c>
      <c r="D234" s="410"/>
      <c r="E234" s="411"/>
      <c r="F234" s="411"/>
      <c r="G234" s="410"/>
      <c r="H234" s="412"/>
      <c r="I234" s="413"/>
      <c r="J234" s="412"/>
      <c r="K234" s="412"/>
      <c r="L234" s="412"/>
      <c r="M234" s="413">
        <v>160710807</v>
      </c>
      <c r="AD234" s="35">
        <f t="shared" si="46"/>
        <v>9214040342</v>
      </c>
      <c r="AE234" s="35">
        <f t="shared" si="47"/>
        <v>2332765595</v>
      </c>
      <c r="AF234" s="35">
        <f t="shared" si="48"/>
        <v>1481874921</v>
      </c>
      <c r="AG234" s="35">
        <f t="shared" si="49"/>
        <v>463417627</v>
      </c>
      <c r="AH234">
        <f t="shared" si="51"/>
        <v>0.16082791761234511</v>
      </c>
      <c r="BA234">
        <f t="shared" si="50"/>
        <v>0.19865589067040404</v>
      </c>
      <c r="BB234" s="221"/>
    </row>
    <row r="235" spans="2:532" s="154" customFormat="1">
      <c r="B235" s="324" t="s">
        <v>2647</v>
      </c>
      <c r="C235" s="415">
        <v>933954861</v>
      </c>
      <c r="D235" s="415"/>
      <c r="E235" s="416"/>
      <c r="F235" s="416"/>
      <c r="G235" s="415"/>
      <c r="H235" s="416"/>
      <c r="I235" s="416"/>
      <c r="J235" s="416"/>
      <c r="K235" s="416"/>
      <c r="L235" s="416"/>
      <c r="M235" s="413">
        <v>260319804</v>
      </c>
      <c r="AD235" s="35">
        <f>SUM(C224:C235)</f>
        <v>9556689220</v>
      </c>
      <c r="AE235" s="35">
        <f t="shared" si="47"/>
        <v>2364058641</v>
      </c>
      <c r="AF235" s="35">
        <f t="shared" si="48"/>
        <v>1628167495</v>
      </c>
      <c r="AG235" s="35">
        <f t="shared" si="49"/>
        <v>560719013</v>
      </c>
      <c r="AH235">
        <f t="shared" si="51"/>
        <v>0.1703694090619387</v>
      </c>
      <c r="BA235">
        <f>AG235/AE235</f>
        <v>0.23718490027083891</v>
      </c>
      <c r="BB235" s="32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c r="MA235"/>
      <c r="MB235"/>
      <c r="MC235"/>
      <c r="MD235"/>
      <c r="ME235"/>
      <c r="MF235"/>
      <c r="MG235"/>
      <c r="MH235"/>
      <c r="MI235"/>
      <c r="MJ235"/>
      <c r="MK235"/>
      <c r="ML235"/>
      <c r="MM235"/>
      <c r="MN235"/>
      <c r="MO235"/>
      <c r="MP235"/>
      <c r="MQ235"/>
      <c r="MR235"/>
      <c r="MS235"/>
      <c r="MT235"/>
      <c r="MU235"/>
      <c r="MV235"/>
      <c r="MW235"/>
      <c r="MX235"/>
      <c r="MY235"/>
      <c r="MZ235"/>
      <c r="NA235"/>
      <c r="NB235"/>
      <c r="NC235"/>
      <c r="ND235"/>
      <c r="NE235"/>
      <c r="NF235"/>
      <c r="NG235"/>
      <c r="NH235"/>
      <c r="NI235"/>
      <c r="NJ235"/>
      <c r="NK235"/>
      <c r="NL235"/>
      <c r="NM235"/>
      <c r="NN235"/>
      <c r="NO235"/>
      <c r="NP235"/>
      <c r="NQ235"/>
      <c r="NR235"/>
      <c r="NS235"/>
      <c r="NT235"/>
      <c r="NU235"/>
      <c r="NV235"/>
      <c r="NW235"/>
      <c r="NX235"/>
      <c r="NY235"/>
      <c r="NZ235"/>
      <c r="OA235"/>
      <c r="OB235"/>
      <c r="OC235"/>
      <c r="OD235"/>
      <c r="OE235"/>
      <c r="OF235"/>
      <c r="OG235"/>
      <c r="OH235"/>
      <c r="OI235"/>
      <c r="OJ235"/>
      <c r="OK235"/>
      <c r="OL235"/>
      <c r="OM235"/>
      <c r="ON235"/>
      <c r="OO235"/>
      <c r="OP235"/>
      <c r="OQ235"/>
      <c r="OR235"/>
      <c r="OS235"/>
      <c r="OT235"/>
      <c r="OU235"/>
      <c r="OV235"/>
      <c r="OW235"/>
      <c r="OX235"/>
      <c r="OY235"/>
      <c r="OZ235"/>
      <c r="PA235"/>
      <c r="PB235"/>
      <c r="PC235"/>
      <c r="PD235"/>
      <c r="PE235"/>
      <c r="PF235"/>
      <c r="PG235"/>
      <c r="PH235"/>
      <c r="PI235"/>
      <c r="PJ235"/>
      <c r="PK235"/>
      <c r="PL235"/>
      <c r="PM235"/>
      <c r="PN235"/>
      <c r="PO235"/>
      <c r="PP235"/>
      <c r="PQ235"/>
      <c r="PR235"/>
      <c r="PS235"/>
      <c r="PT235"/>
      <c r="PU235"/>
      <c r="PV235"/>
      <c r="PW235"/>
      <c r="PX235"/>
      <c r="PY235"/>
      <c r="PZ235"/>
      <c r="QA235"/>
      <c r="QB235"/>
      <c r="QC235"/>
      <c r="QD235"/>
      <c r="QE235"/>
      <c r="QF235"/>
      <c r="QG235"/>
      <c r="QH235"/>
      <c r="QI235"/>
      <c r="QJ235"/>
      <c r="QK235"/>
      <c r="QL235"/>
      <c r="QM235"/>
      <c r="QN235"/>
      <c r="QO235"/>
      <c r="QP235"/>
      <c r="QQ235"/>
      <c r="QR235"/>
      <c r="QS235"/>
      <c r="QT235"/>
      <c r="QU235"/>
      <c r="QV235"/>
      <c r="QW235"/>
      <c r="QX235"/>
      <c r="QY235"/>
      <c r="QZ235"/>
      <c r="RA235"/>
      <c r="RB235"/>
      <c r="RC235"/>
      <c r="RD235"/>
      <c r="RE235"/>
      <c r="RF235"/>
      <c r="RG235"/>
      <c r="RH235"/>
      <c r="RI235"/>
      <c r="RJ235"/>
      <c r="RK235"/>
      <c r="RL235"/>
      <c r="RM235"/>
      <c r="RN235"/>
      <c r="RO235"/>
      <c r="RP235"/>
      <c r="RQ235"/>
      <c r="RR235"/>
      <c r="RS235"/>
      <c r="RT235"/>
      <c r="RU235"/>
      <c r="RV235"/>
      <c r="RW235"/>
      <c r="RX235"/>
      <c r="RY235"/>
      <c r="RZ235"/>
      <c r="SA235"/>
      <c r="SB235"/>
      <c r="SC235"/>
      <c r="SD235"/>
      <c r="SE235"/>
      <c r="SF235"/>
      <c r="SG235"/>
      <c r="SH235"/>
      <c r="SI235"/>
      <c r="SJ235"/>
      <c r="SK235"/>
      <c r="SL235"/>
      <c r="SM235"/>
      <c r="SN235"/>
      <c r="SO235"/>
      <c r="SP235"/>
      <c r="SQ235"/>
      <c r="SR235"/>
      <c r="SS235"/>
      <c r="ST235"/>
      <c r="SU235"/>
      <c r="SV235"/>
      <c r="SW235"/>
      <c r="SX235"/>
      <c r="SY235"/>
      <c r="SZ235"/>
      <c r="TA235"/>
      <c r="TB235"/>
      <c r="TC235"/>
      <c r="TD235"/>
      <c r="TE235"/>
      <c r="TF235"/>
      <c r="TG235"/>
      <c r="TH235"/>
      <c r="TI235"/>
      <c r="TJ235"/>
      <c r="TK235"/>
      <c r="TL235"/>
    </row>
    <row r="236" spans="2:532">
      <c r="B236" s="206" t="s">
        <v>2648</v>
      </c>
      <c r="C236" s="410">
        <v>1302915090</v>
      </c>
      <c r="D236" s="410"/>
      <c r="E236" s="410"/>
      <c r="F236" s="410"/>
      <c r="G236" s="410"/>
      <c r="H236" s="410"/>
      <c r="I236" s="410"/>
      <c r="J236" s="410"/>
      <c r="K236" s="410"/>
      <c r="L236" s="410"/>
      <c r="M236" s="417">
        <v>110831440</v>
      </c>
      <c r="AD236" s="35">
        <f t="shared" si="46"/>
        <v>9869065841</v>
      </c>
      <c r="AE236" s="35">
        <f t="shared" si="47"/>
        <v>2984494211</v>
      </c>
      <c r="AF236" s="35">
        <f t="shared" si="48"/>
        <v>1628678252</v>
      </c>
      <c r="AG236" s="35">
        <f t="shared" si="49"/>
        <v>531862051</v>
      </c>
      <c r="AH236">
        <f t="shared" ref="AH236:AH237" si="53">AF236/AD236</f>
        <v>0.16502861347158379</v>
      </c>
      <c r="AI236" s="154"/>
      <c r="AJ236" s="154"/>
      <c r="AK236" s="154"/>
      <c r="AL236" s="154"/>
      <c r="AM236" s="154"/>
      <c r="AN236" s="154"/>
      <c r="AO236" s="154"/>
      <c r="AP236" s="154"/>
      <c r="AQ236" s="154"/>
      <c r="AR236" s="154"/>
      <c r="AS236" s="154"/>
      <c r="AT236" s="154"/>
      <c r="AU236" s="154"/>
      <c r="AV236" s="154"/>
      <c r="AW236" s="154"/>
      <c r="AX236" s="154"/>
      <c r="AY236" s="154"/>
      <c r="AZ236" s="154"/>
      <c r="BA236">
        <f t="shared" ref="BA236:BA237" si="54">AG236/AE236</f>
        <v>0.1782084378115753</v>
      </c>
      <c r="BB236" s="221"/>
    </row>
    <row r="237" spans="2:532">
      <c r="B237" s="206" t="s">
        <v>2649</v>
      </c>
      <c r="C237" s="410">
        <v>882685298</v>
      </c>
      <c r="D237" s="410"/>
      <c r="E237" s="410"/>
      <c r="F237" s="410"/>
      <c r="G237" s="410"/>
      <c r="H237" s="410"/>
      <c r="I237" s="410"/>
      <c r="J237" s="410"/>
      <c r="K237" s="410"/>
      <c r="L237" s="410"/>
      <c r="M237" s="417">
        <v>275672028</v>
      </c>
      <c r="AD237" s="35">
        <f t="shared" si="46"/>
        <v>10177243599</v>
      </c>
      <c r="AE237" s="35">
        <f t="shared" si="47"/>
        <v>3119555249</v>
      </c>
      <c r="AF237" s="35">
        <f t="shared" si="48"/>
        <v>1805074745</v>
      </c>
      <c r="AG237" s="35">
        <f t="shared" si="49"/>
        <v>646823272</v>
      </c>
      <c r="AH237">
        <f t="shared" si="53"/>
        <v>0.17736381441998342</v>
      </c>
      <c r="AI237" s="154"/>
      <c r="AJ237" s="154"/>
      <c r="AK237" s="154"/>
      <c r="AL237" s="154"/>
      <c r="AM237" s="154"/>
      <c r="AN237" s="154"/>
      <c r="AO237" s="154"/>
      <c r="AP237" s="154"/>
      <c r="AQ237" s="154"/>
      <c r="AR237" s="154"/>
      <c r="AS237" s="154"/>
      <c r="AT237" s="154"/>
      <c r="AU237" s="154"/>
      <c r="AV237" s="154"/>
      <c r="AW237" s="154"/>
      <c r="AX237" s="154"/>
      <c r="AY237" s="154"/>
      <c r="AZ237" s="154"/>
      <c r="BA237">
        <f t="shared" si="54"/>
        <v>0.20734470793788465</v>
      </c>
      <c r="BB237" s="221"/>
    </row>
    <row r="238" spans="2:532">
      <c r="B238" s="206" t="s">
        <v>2650</v>
      </c>
      <c r="C238" s="410">
        <v>1083366318</v>
      </c>
      <c r="D238" s="410"/>
      <c r="E238" s="411"/>
      <c r="F238" s="411"/>
      <c r="G238" s="410"/>
      <c r="H238" s="412"/>
      <c r="I238" s="413"/>
      <c r="J238" s="412"/>
      <c r="K238" s="412"/>
      <c r="L238" s="412"/>
      <c r="M238" s="413">
        <v>134587830</v>
      </c>
      <c r="AD238" s="35">
        <f>SUM(C227:C238)</f>
        <v>10543733503</v>
      </c>
      <c r="AE238" s="35">
        <f>SUM(C236:C238)</f>
        <v>3268966706</v>
      </c>
      <c r="AF238" s="35">
        <f>SUM(M227:M238)</f>
        <v>1847124034</v>
      </c>
      <c r="AG238" s="35">
        <f>SUM(M236:M238)</f>
        <v>521091298</v>
      </c>
      <c r="AH238">
        <f t="shared" ref="AH238" si="55">AF238/AD238</f>
        <v>0.17518690447500776</v>
      </c>
      <c r="AI238" s="154"/>
      <c r="AJ238" s="154"/>
      <c r="AK238" s="154"/>
      <c r="AL238" s="154"/>
      <c r="AM238" s="154"/>
      <c r="AN238" s="154"/>
      <c r="AO238" s="154"/>
      <c r="AP238" s="154"/>
      <c r="AQ238" s="154"/>
      <c r="AR238" s="154"/>
      <c r="AS238" s="154"/>
      <c r="AT238" s="154"/>
      <c r="AU238" s="154"/>
      <c r="AV238" s="154"/>
      <c r="AW238" s="154"/>
      <c r="AX238" s="154"/>
      <c r="AY238" s="154"/>
      <c r="AZ238" s="154"/>
      <c r="BA238">
        <f t="shared" ref="BA238" si="56">AG238/AE238</f>
        <v>0.15940550787610255</v>
      </c>
      <c r="BB238" s="221"/>
    </row>
    <row r="239" spans="2:532">
      <c r="B239" s="206" t="s">
        <v>2651</v>
      </c>
      <c r="C239" s="419">
        <v>1263824881</v>
      </c>
      <c r="D239" s="410"/>
      <c r="E239" s="411"/>
      <c r="F239" s="411"/>
      <c r="G239" s="410"/>
      <c r="H239" s="412"/>
      <c r="I239" s="413"/>
      <c r="J239" s="412"/>
      <c r="K239" s="412"/>
      <c r="L239" s="412"/>
      <c r="M239" s="413">
        <v>179731606</v>
      </c>
      <c r="AD239" s="35">
        <f>SUM(C228:C239)</f>
        <v>11131769698</v>
      </c>
      <c r="AE239" s="35">
        <f>SUM(C237:C239)</f>
        <v>3229876497</v>
      </c>
      <c r="AF239" s="35">
        <f>SUM(M228:M239)</f>
        <v>1929809523</v>
      </c>
      <c r="AG239" s="35">
        <f>SUM(M237:M239)</f>
        <v>589991464</v>
      </c>
      <c r="AH239">
        <f t="shared" ref="AH239" si="57">AF239/AD239</f>
        <v>0.17336053254378062</v>
      </c>
      <c r="AI239" s="154"/>
      <c r="AJ239" s="154"/>
      <c r="AK239" s="154"/>
      <c r="AL239" s="154"/>
      <c r="AM239" s="154"/>
      <c r="AN239" s="154"/>
      <c r="AO239" s="154"/>
      <c r="AP239" s="154"/>
      <c r="AQ239" s="154"/>
      <c r="AR239" s="154"/>
      <c r="AS239" s="154"/>
      <c r="AT239" s="154"/>
      <c r="AU239" s="154"/>
      <c r="AV239" s="154"/>
      <c r="AW239" s="154"/>
      <c r="AX239" s="154"/>
      <c r="AY239" s="154"/>
      <c r="AZ239" s="154"/>
      <c r="BA239">
        <f t="shared" ref="BA239" si="58">AG239/AE239</f>
        <v>0.18266688046679205</v>
      </c>
      <c r="BB239" s="221"/>
    </row>
    <row r="240" spans="2:532">
      <c r="B240" s="206" t="s">
        <v>2652</v>
      </c>
      <c r="C240" s="410">
        <v>994390977</v>
      </c>
      <c r="D240" s="410"/>
      <c r="E240" s="411"/>
      <c r="F240" s="411"/>
      <c r="G240" s="410"/>
      <c r="H240" s="412"/>
      <c r="I240" s="413"/>
      <c r="J240" s="412"/>
      <c r="K240" s="412"/>
      <c r="L240" s="412"/>
      <c r="M240" s="413">
        <v>235930813</v>
      </c>
      <c r="AD240" s="35">
        <f>SUM(C229:C240)</f>
        <v>11310300549</v>
      </c>
      <c r="AE240" s="35">
        <f>SUM(C238:C240)</f>
        <v>3341582176</v>
      </c>
      <c r="AF240" s="35">
        <f>SUM(M229:M240)</f>
        <v>2017567447</v>
      </c>
      <c r="AG240" s="35">
        <f>SUM(M238:M240)</f>
        <v>550250249</v>
      </c>
      <c r="AH240">
        <f t="shared" ref="AH240" si="59">AF240/AD240</f>
        <v>0.17838318603994863</v>
      </c>
      <c r="AI240" s="154"/>
      <c r="AJ240" s="154"/>
      <c r="AK240" s="154"/>
      <c r="AL240" s="154"/>
      <c r="AM240" s="154"/>
      <c r="AN240" s="154"/>
      <c r="AO240" s="154"/>
      <c r="AP240" s="154"/>
      <c r="AQ240" s="154"/>
      <c r="AR240" s="154"/>
      <c r="AS240" s="154"/>
      <c r="AT240" s="154"/>
      <c r="AU240" s="154"/>
      <c r="AV240" s="154"/>
      <c r="AW240" s="154"/>
      <c r="AX240" s="154"/>
      <c r="AY240" s="154"/>
      <c r="AZ240" s="154"/>
      <c r="BA240">
        <f t="shared" ref="BA240" si="60">AG240/AE240</f>
        <v>0.16466757961304138</v>
      </c>
    </row>
    <row r="241" spans="2:53">
      <c r="B241" s="206" t="s">
        <v>2653</v>
      </c>
      <c r="C241" s="410">
        <v>1120750780</v>
      </c>
      <c r="D241" s="410"/>
      <c r="E241" s="411"/>
      <c r="F241" s="411"/>
      <c r="G241" s="410"/>
      <c r="H241" s="412"/>
      <c r="I241" s="413"/>
      <c r="J241" s="412"/>
      <c r="K241" s="412"/>
      <c r="L241" s="412"/>
      <c r="M241" s="413">
        <v>157060922</v>
      </c>
      <c r="AD241" s="35">
        <f>SUM(C230:C241)</f>
        <v>11676269448</v>
      </c>
      <c r="AE241" s="35">
        <f>SUM(C239:C241)</f>
        <v>3378966638</v>
      </c>
      <c r="AF241" s="35">
        <f>SUM(M230:M241)</f>
        <v>2038756818</v>
      </c>
      <c r="AG241" s="35">
        <f>SUM(M239:M241)</f>
        <v>572723341</v>
      </c>
      <c r="AH241">
        <f t="shared" ref="AH241" si="61">AF241/AD241</f>
        <v>0.17460686626662369</v>
      </c>
      <c r="AI241" s="154"/>
      <c r="AJ241" s="154"/>
      <c r="AK241" s="154"/>
      <c r="AL241" s="154"/>
      <c r="AM241" s="154"/>
      <c r="AN241" s="154"/>
      <c r="AO241" s="154"/>
      <c r="AP241" s="154"/>
      <c r="AQ241" s="154"/>
      <c r="AR241" s="154"/>
      <c r="AS241" s="154"/>
      <c r="AT241" s="154"/>
      <c r="AU241" s="154"/>
      <c r="AV241" s="154"/>
      <c r="AW241" s="154"/>
      <c r="AX241" s="154"/>
      <c r="AY241" s="154"/>
      <c r="AZ241" s="154"/>
      <c r="BA241">
        <f t="shared" ref="BA241" si="62">AG241/AE241</f>
        <v>0.16949659536709519</v>
      </c>
    </row>
    <row r="242" spans="2:53">
      <c r="B242" s="206" t="s">
        <v>2654</v>
      </c>
      <c r="C242" s="410">
        <v>1391237537</v>
      </c>
      <c r="D242" s="410"/>
      <c r="E242" s="411"/>
      <c r="F242" s="411"/>
      <c r="G242" s="410"/>
      <c r="H242" s="412"/>
      <c r="I242" s="413"/>
      <c r="J242" s="412"/>
      <c r="K242" s="412"/>
      <c r="L242" s="412"/>
      <c r="M242" s="413">
        <v>117558724</v>
      </c>
      <c r="AD242" s="35">
        <f>SUM(C231:C242)</f>
        <v>12150344672</v>
      </c>
      <c r="AE242" s="35">
        <f>SUM(C240:C242)</f>
        <v>3506379294</v>
      </c>
      <c r="AF242" s="35">
        <f>SUM(M231:M242)</f>
        <v>2010361725</v>
      </c>
      <c r="AG242" s="35">
        <f>SUM(M240:M242)</f>
        <v>510550459</v>
      </c>
      <c r="AH242">
        <f t="shared" ref="AH242" si="63">AF242/AD242</f>
        <v>0.16545717667028828</v>
      </c>
      <c r="AI242" s="154"/>
      <c r="AJ242" s="154"/>
      <c r="AK242" s="154"/>
      <c r="AL242" s="154"/>
      <c r="AM242" s="154"/>
      <c r="AN242" s="154"/>
      <c r="AO242" s="154"/>
      <c r="AP242" s="154"/>
      <c r="AQ242" s="154"/>
      <c r="AR242" s="154"/>
      <c r="AS242" s="154"/>
      <c r="AT242" s="154"/>
      <c r="AU242" s="154"/>
      <c r="AV242" s="154"/>
      <c r="AW242" s="154"/>
      <c r="AX242" s="154"/>
      <c r="AY242" s="154"/>
      <c r="AZ242" s="154"/>
      <c r="BA242">
        <f t="shared" ref="BA242" si="64">AG242/AE242</f>
        <v>0.14560616983839628</v>
      </c>
    </row>
    <row r="243" spans="2:53">
      <c r="B243" s="206" t="s">
        <v>2655</v>
      </c>
      <c r="C243" s="410"/>
      <c r="D243" s="410"/>
      <c r="E243" s="411"/>
      <c r="F243" s="411"/>
      <c r="G243" s="410"/>
      <c r="H243" s="412"/>
      <c r="I243" s="413"/>
      <c r="J243" s="412"/>
      <c r="K243" s="412"/>
      <c r="L243" s="412"/>
      <c r="M243" s="413"/>
      <c r="AD243" s="35"/>
    </row>
    <row r="244" spans="2:53" ht="15.75" thickBot="1">
      <c r="B244" s="206"/>
      <c r="C244" s="209"/>
      <c r="D244" s="209"/>
      <c r="G244" s="209"/>
      <c r="M244" s="212"/>
      <c r="AE244" s="338"/>
    </row>
    <row r="245" spans="2:53">
      <c r="B245" s="206"/>
      <c r="C245" s="209"/>
      <c r="D245" s="209"/>
      <c r="G245" s="209"/>
      <c r="M245" s="212"/>
    </row>
    <row r="246" spans="2:53">
      <c r="B246" s="206"/>
      <c r="C246" s="209"/>
      <c r="D246" s="209"/>
      <c r="G246" s="209"/>
      <c r="M246" s="212"/>
    </row>
    <row r="247" spans="2:53">
      <c r="B247" s="206"/>
      <c r="C247" s="209"/>
      <c r="D247" s="209"/>
      <c r="G247" s="209"/>
      <c r="M247" s="212"/>
    </row>
    <row r="248" spans="2:53">
      <c r="B248" s="206"/>
      <c r="C248" s="209"/>
      <c r="D248" s="209"/>
      <c r="G248" s="209"/>
      <c r="M248" s="212"/>
    </row>
    <row r="249" spans="2:53">
      <c r="B249" s="206"/>
      <c r="C249" s="209"/>
      <c r="D249" s="209"/>
      <c r="G249" s="209"/>
      <c r="M249" s="212"/>
    </row>
    <row r="250" spans="2:53">
      <c r="B250" s="206"/>
      <c r="C250" s="209"/>
      <c r="D250" s="209"/>
      <c r="G250" s="209"/>
      <c r="M250" s="212"/>
    </row>
    <row r="251" spans="2:53">
      <c r="B251" s="206"/>
      <c r="C251" s="209"/>
      <c r="D251" s="209"/>
      <c r="G251" s="209"/>
      <c r="M251" s="212"/>
    </row>
    <row r="252" spans="2:53">
      <c r="B252" s="206"/>
      <c r="C252" s="209"/>
      <c r="D252" s="209"/>
      <c r="G252" s="209"/>
      <c r="M252" s="212"/>
    </row>
    <row r="253" spans="2:53">
      <c r="B253" s="206"/>
      <c r="C253" s="209"/>
      <c r="D253" s="209"/>
      <c r="G253" s="209"/>
      <c r="M253" s="212"/>
    </row>
    <row r="254" spans="2:53">
      <c r="B254" s="206"/>
      <c r="C254" s="209"/>
      <c r="D254" s="209"/>
      <c r="G254" s="209"/>
      <c r="M254" s="212"/>
    </row>
    <row r="255" spans="2:53">
      <c r="B255" s="206"/>
      <c r="C255" s="209"/>
      <c r="D255" s="209"/>
      <c r="G255" s="209"/>
      <c r="M255" s="212"/>
    </row>
    <row r="256" spans="2:53">
      <c r="B256" s="206"/>
      <c r="C256" s="209"/>
      <c r="D256" s="209"/>
      <c r="G256" s="209"/>
      <c r="M256" s="212"/>
    </row>
    <row r="257" spans="2:7">
      <c r="B257" s="206"/>
      <c r="C257" s="209"/>
      <c r="D257" s="209"/>
      <c r="G257" s="209"/>
    </row>
  </sheetData>
  <mergeCells count="6">
    <mergeCell ref="BB2:BC2"/>
    <mergeCell ref="BF2:BS2"/>
    <mergeCell ref="C2:G2"/>
    <mergeCell ref="I2:AC2"/>
    <mergeCell ref="B1:AC1"/>
    <mergeCell ref="AD1:AM1"/>
  </mergeCells>
  <phoneticPr fontId="74"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72"/>
  <sheetViews>
    <sheetView topLeftCell="A5" zoomScale="70" zoomScaleNormal="70" workbookViewId="0">
      <selection activeCell="P49" sqref="P49"/>
    </sheetView>
  </sheetViews>
  <sheetFormatPr defaultRowHeight="15"/>
  <cols>
    <col min="1" max="1" width="24.85546875" customWidth="1"/>
    <col min="2" max="2" width="14.5703125" bestFit="1" customWidth="1"/>
    <col min="3" max="14" width="10.7109375" bestFit="1" customWidth="1"/>
    <col min="15" max="15" width="20.7109375" bestFit="1" customWidth="1"/>
    <col min="16" max="16" width="12.42578125" bestFit="1" customWidth="1"/>
    <col min="17" max="17" width="17.28515625" bestFit="1" customWidth="1"/>
    <col min="18" max="18" width="22.7109375" bestFit="1" customWidth="1"/>
    <col min="21" max="21" width="10.7109375" bestFit="1" customWidth="1"/>
    <col min="22" max="22" width="24.28515625" bestFit="1" customWidth="1"/>
    <col min="24" max="24" width="10.7109375" bestFit="1" customWidth="1"/>
    <col min="25" max="25" width="20.7109375" bestFit="1" customWidth="1"/>
    <col min="26" max="26" width="22.7109375" bestFit="1" customWidth="1"/>
    <col min="27" max="27" width="10.7109375" bestFit="1" customWidth="1"/>
  </cols>
  <sheetData>
    <row r="1" spans="1:33" ht="45">
      <c r="A1" s="402" t="s">
        <v>5784</v>
      </c>
      <c r="B1" s="482" t="s">
        <v>2140</v>
      </c>
      <c r="C1" s="482"/>
      <c r="D1" s="482"/>
      <c r="E1" s="482"/>
      <c r="F1" s="482"/>
      <c r="G1" s="482"/>
      <c r="H1" s="482"/>
      <c r="I1" s="482"/>
      <c r="J1" s="482"/>
      <c r="K1" s="482"/>
      <c r="L1" s="482"/>
      <c r="M1" s="482"/>
      <c r="N1" s="482"/>
      <c r="O1" s="482"/>
      <c r="P1" s="482"/>
      <c r="Q1" s="482"/>
      <c r="R1" s="482"/>
      <c r="S1" s="482"/>
      <c r="T1" s="482"/>
      <c r="U1" s="482"/>
      <c r="V1" s="482"/>
      <c r="W1" s="482"/>
      <c r="X1" s="482"/>
      <c r="Y1" s="482"/>
      <c r="Z1" s="482"/>
      <c r="AA1" s="482"/>
      <c r="AB1" s="482"/>
      <c r="AC1" s="482"/>
      <c r="AD1" s="482"/>
      <c r="AE1" s="482"/>
      <c r="AF1" s="482"/>
      <c r="AG1" s="482"/>
    </row>
    <row r="2" spans="1:33">
      <c r="A2" s="403" t="s">
        <v>5785</v>
      </c>
      <c r="C2" t="s">
        <v>193</v>
      </c>
      <c r="D2" t="s">
        <v>214</v>
      </c>
      <c r="E2" t="s">
        <v>215</v>
      </c>
      <c r="F2" t="s">
        <v>216</v>
      </c>
      <c r="G2" t="s">
        <v>217</v>
      </c>
      <c r="H2" t="s">
        <v>218</v>
      </c>
      <c r="I2" t="s">
        <v>219</v>
      </c>
      <c r="J2" t="s">
        <v>188</v>
      </c>
      <c r="K2" t="s">
        <v>189</v>
      </c>
      <c r="L2" t="s">
        <v>190</v>
      </c>
      <c r="M2" t="s">
        <v>191</v>
      </c>
      <c r="N2" t="s">
        <v>192</v>
      </c>
      <c r="O2" s="148" t="s">
        <v>2657</v>
      </c>
      <c r="P2" t="s">
        <v>2002</v>
      </c>
      <c r="Q2" t="s">
        <v>2123</v>
      </c>
      <c r="R2" t="s">
        <v>2656</v>
      </c>
      <c r="Y2" s="148"/>
    </row>
    <row r="3" spans="1:33">
      <c r="B3">
        <v>2012</v>
      </c>
      <c r="C3" s="161">
        <v>1143893.7058150917</v>
      </c>
      <c r="D3" s="161">
        <v>1052891.0343786678</v>
      </c>
      <c r="E3" s="161">
        <v>1375023.2982965712</v>
      </c>
      <c r="F3" s="161">
        <v>1763752.9539916872</v>
      </c>
      <c r="G3" s="161">
        <v>2466504.6174114929</v>
      </c>
      <c r="H3" s="161">
        <v>3023590.7173472336</v>
      </c>
      <c r="I3" s="161">
        <v>3647373.6052609161</v>
      </c>
      <c r="J3" s="161">
        <v>3909183.2007746645</v>
      </c>
      <c r="K3" s="161">
        <v>3789693.7869120822</v>
      </c>
      <c r="L3" s="161">
        <v>3843721.4624532843</v>
      </c>
      <c r="M3" s="161">
        <v>2152388.3701110124</v>
      </c>
      <c r="N3" s="161">
        <v>1521232.1352048626</v>
      </c>
      <c r="O3" s="432">
        <f t="shared" ref="O3:O26" si="0">SUM(C3:N3)</f>
        <v>29689248.887957565</v>
      </c>
      <c r="P3" s="432">
        <f t="shared" ref="P3:P28" si="1">SUM(C3:E3)</f>
        <v>3571808.0384903308</v>
      </c>
      <c r="Q3" s="110">
        <f>O3/O4</f>
        <v>0.81420890468186169</v>
      </c>
      <c r="R3" s="110">
        <f>Q3*1000</f>
        <v>814.20890468186167</v>
      </c>
      <c r="Y3" s="148"/>
    </row>
    <row r="4" spans="1:33" s="223" customFormat="1" hidden="1">
      <c r="B4" s="223" t="s">
        <v>2124</v>
      </c>
      <c r="C4" s="428">
        <v>1374400.8395</v>
      </c>
      <c r="D4" s="428">
        <v>1209064.0605000001</v>
      </c>
      <c r="E4" s="428">
        <v>1635696.1055000001</v>
      </c>
      <c r="F4" s="428">
        <v>2231942.787</v>
      </c>
      <c r="G4" s="428">
        <v>3194546.7464999999</v>
      </c>
      <c r="H4" s="428">
        <v>3896970.5019999999</v>
      </c>
      <c r="I4" s="428">
        <v>4953266.1394999996</v>
      </c>
      <c r="J4" s="428">
        <v>5384021.2429999998</v>
      </c>
      <c r="K4" s="428">
        <v>5099835.3190000001</v>
      </c>
      <c r="L4" s="428">
        <v>3836382.9334999998</v>
      </c>
      <c r="M4" s="428">
        <v>2154009.3820000002</v>
      </c>
      <c r="N4" s="428">
        <v>1493784.5860000001</v>
      </c>
      <c r="O4" s="432">
        <f t="shared" si="0"/>
        <v>36463920.644000001</v>
      </c>
      <c r="P4" s="432">
        <f t="shared" si="1"/>
        <v>4219161.0055</v>
      </c>
      <c r="Q4" s="432"/>
      <c r="R4" s="110">
        <f t="shared" ref="R4:R29" si="2">Q4*1000</f>
        <v>0</v>
      </c>
      <c r="T4"/>
      <c r="U4"/>
      <c r="V4"/>
      <c r="W4"/>
      <c r="Y4" s="227"/>
      <c r="Z4" s="286"/>
      <c r="AA4"/>
      <c r="AB4"/>
    </row>
    <row r="5" spans="1:33">
      <c r="B5">
        <v>2013</v>
      </c>
      <c r="C5" s="161">
        <v>1469296.8962550673</v>
      </c>
      <c r="D5" s="161">
        <v>1401128.80114623</v>
      </c>
      <c r="E5" s="161">
        <v>1837104.0680290048</v>
      </c>
      <c r="F5" s="161">
        <v>2004635.7629584821</v>
      </c>
      <c r="G5" s="161">
        <v>3074218.2490788735</v>
      </c>
      <c r="H5" s="161">
        <v>3463352.436288143</v>
      </c>
      <c r="I5" s="161">
        <v>3566503.5492612026</v>
      </c>
      <c r="J5" s="161">
        <v>4322374.7285514409</v>
      </c>
      <c r="K5" s="161">
        <v>4013987.556791279</v>
      </c>
      <c r="L5" s="161">
        <v>4168486.6526388796</v>
      </c>
      <c r="M5" s="161">
        <v>2174193.9011970093</v>
      </c>
      <c r="N5" s="161">
        <v>1578219.4180586268</v>
      </c>
      <c r="O5" s="432">
        <f t="shared" si="0"/>
        <v>33073502.020254236</v>
      </c>
      <c r="P5" s="432">
        <f t="shared" si="1"/>
        <v>4707529.7654303024</v>
      </c>
      <c r="Q5" s="110">
        <f>O5/O6</f>
        <v>0.84314769928768718</v>
      </c>
      <c r="R5" s="110">
        <f t="shared" si="2"/>
        <v>843.14769928768715</v>
      </c>
      <c r="Y5" s="227"/>
      <c r="Z5" s="286"/>
    </row>
    <row r="6" spans="1:33" s="223" customFormat="1" hidden="1">
      <c r="B6" s="223" t="s">
        <v>2124</v>
      </c>
      <c r="C6" s="428">
        <v>1466127.8470000001</v>
      </c>
      <c r="D6" s="428">
        <v>1415328.4539999999</v>
      </c>
      <c r="E6" s="428">
        <v>1892369.611</v>
      </c>
      <c r="F6" s="428">
        <v>2418962.392</v>
      </c>
      <c r="G6" s="428">
        <v>3717734.0715000001</v>
      </c>
      <c r="H6" s="428">
        <v>4131081.1315000001</v>
      </c>
      <c r="I6" s="428">
        <v>4791585.1109999996</v>
      </c>
      <c r="J6" s="428">
        <v>5930881.2814999996</v>
      </c>
      <c r="K6" s="428">
        <v>5335184.3940000003</v>
      </c>
      <c r="L6" s="428">
        <v>4294646.3075000001</v>
      </c>
      <c r="M6" s="428">
        <v>2234266.5255</v>
      </c>
      <c r="N6" s="428">
        <v>1598058.656</v>
      </c>
      <c r="O6" s="432">
        <f t="shared" si="0"/>
        <v>39226225.782500006</v>
      </c>
      <c r="P6" s="432">
        <f t="shared" si="1"/>
        <v>4773825.9120000005</v>
      </c>
      <c r="Q6" s="432"/>
      <c r="R6" s="110">
        <f t="shared" si="2"/>
        <v>0</v>
      </c>
      <c r="T6"/>
      <c r="U6"/>
      <c r="V6"/>
      <c r="W6"/>
      <c r="Y6" s="227"/>
      <c r="Z6" s="286"/>
      <c r="AA6"/>
      <c r="AB6"/>
    </row>
    <row r="7" spans="1:33">
      <c r="B7">
        <v>2014</v>
      </c>
      <c r="C7" s="161">
        <v>1540396.0974926921</v>
      </c>
      <c r="D7" s="161">
        <v>1461263.4270358363</v>
      </c>
      <c r="E7" s="161">
        <v>1869524.9807739225</v>
      </c>
      <c r="F7" s="161">
        <v>2158634.0465275836</v>
      </c>
      <c r="G7" s="161">
        <v>3229088.8994804081</v>
      </c>
      <c r="H7" s="161">
        <v>3824235.6972809662</v>
      </c>
      <c r="I7" s="161">
        <v>3815609.8358557071</v>
      </c>
      <c r="J7" s="161">
        <v>5093435.8447269276</v>
      </c>
      <c r="K7" s="161">
        <v>4326815.9757278115</v>
      </c>
      <c r="L7" s="161">
        <v>4043534.5314335516</v>
      </c>
      <c r="M7" s="161">
        <v>2140188.5693477402</v>
      </c>
      <c r="N7" s="161">
        <v>1635221.2580588663</v>
      </c>
      <c r="O7" s="432">
        <f t="shared" si="0"/>
        <v>35137949.163742013</v>
      </c>
      <c r="P7" s="432">
        <f t="shared" si="1"/>
        <v>4871184.5053024516</v>
      </c>
      <c r="Q7" s="110">
        <f>O7/O8</f>
        <v>0.84843389169309269</v>
      </c>
      <c r="R7" s="110">
        <f t="shared" si="2"/>
        <v>848.43389169309273</v>
      </c>
      <c r="Y7" s="227"/>
      <c r="Z7" s="286"/>
    </row>
    <row r="8" spans="1:33" s="223" customFormat="1" hidden="1">
      <c r="B8" s="223" t="s">
        <v>2124</v>
      </c>
      <c r="C8" s="428">
        <v>1575399.43</v>
      </c>
      <c r="D8" s="428">
        <v>1523244.8900000001</v>
      </c>
      <c r="E8" s="428">
        <v>1967114.382</v>
      </c>
      <c r="F8" s="428">
        <v>2573138.8199999998</v>
      </c>
      <c r="G8" s="428">
        <v>3863882.7365000001</v>
      </c>
      <c r="H8" s="428">
        <v>4530078.7055000002</v>
      </c>
      <c r="I8" s="428">
        <v>4952403.8585000001</v>
      </c>
      <c r="J8" s="428">
        <v>6635626.5609999998</v>
      </c>
      <c r="K8" s="428">
        <v>5495982.3530000001</v>
      </c>
      <c r="L8" s="428">
        <v>4293279.0130000003</v>
      </c>
      <c r="M8" s="428">
        <v>2264373.3105000001</v>
      </c>
      <c r="N8" s="428">
        <v>1740546.1154999998</v>
      </c>
      <c r="O8" s="432">
        <f t="shared" si="0"/>
        <v>41415070.175500013</v>
      </c>
      <c r="P8" s="432">
        <f t="shared" si="1"/>
        <v>5065758.7020000005</v>
      </c>
      <c r="Q8" s="432"/>
      <c r="R8" s="110">
        <f t="shared" si="2"/>
        <v>0</v>
      </c>
      <c r="T8"/>
      <c r="U8"/>
      <c r="V8"/>
      <c r="W8"/>
      <c r="Y8" s="227"/>
      <c r="Z8" s="286"/>
      <c r="AA8"/>
      <c r="AB8"/>
    </row>
    <row r="9" spans="1:33">
      <c r="B9">
        <v>2015</v>
      </c>
      <c r="C9" s="161">
        <v>1666095.9979114803</v>
      </c>
      <c r="D9" s="161">
        <v>1462828.5139698694</v>
      </c>
      <c r="E9" s="161">
        <v>1861352.3613623986</v>
      </c>
      <c r="F9" s="161">
        <v>1923637.7550593079</v>
      </c>
      <c r="G9" s="161">
        <v>2806666.6939158784</v>
      </c>
      <c r="H9" s="161">
        <v>3251612.8025390198</v>
      </c>
      <c r="I9" s="161">
        <v>3822004.8812138271</v>
      </c>
      <c r="J9" s="161">
        <v>4921435.1398979686</v>
      </c>
      <c r="K9" s="161">
        <v>4014980.4219792648</v>
      </c>
      <c r="L9" s="161">
        <v>3481112.0973837599</v>
      </c>
      <c r="M9" s="161">
        <v>1850306.271132699</v>
      </c>
      <c r="N9" s="161">
        <v>1430179.0412794603</v>
      </c>
      <c r="O9" s="432">
        <f t="shared" si="0"/>
        <v>32492211.977644935</v>
      </c>
      <c r="P9" s="432">
        <f t="shared" si="1"/>
        <v>4990276.8732437482</v>
      </c>
      <c r="Q9" s="110">
        <f>O9/O10</f>
        <v>0.7807337849899233</v>
      </c>
      <c r="R9" s="110">
        <f t="shared" si="2"/>
        <v>780.73378498992327</v>
      </c>
      <c r="Y9" s="227"/>
      <c r="Z9" s="286"/>
    </row>
    <row r="10" spans="1:33" s="223" customFormat="1" hidden="1">
      <c r="B10" s="223" t="s">
        <v>2124</v>
      </c>
      <c r="C10" s="428">
        <v>1762004.0844999999</v>
      </c>
      <c r="D10" s="428">
        <v>1564925.4809999999</v>
      </c>
      <c r="E10" s="428">
        <v>2017645.2039999999</v>
      </c>
      <c r="F10" s="428">
        <v>2626663.3675000002</v>
      </c>
      <c r="G10" s="428">
        <v>3775012.628</v>
      </c>
      <c r="H10" s="428">
        <v>4349674.5954999998</v>
      </c>
      <c r="I10" s="428">
        <v>5244964.8614999996</v>
      </c>
      <c r="J10" s="428">
        <v>6748707.5545000006</v>
      </c>
      <c r="K10" s="428">
        <v>5415321.6344999997</v>
      </c>
      <c r="L10" s="428">
        <v>4161806.4675000003</v>
      </c>
      <c r="M10" s="428">
        <v>2236997.6554999999</v>
      </c>
      <c r="N10" s="428">
        <v>1713806.7975000001</v>
      </c>
      <c r="O10" s="432">
        <f t="shared" si="0"/>
        <v>41617530.331500001</v>
      </c>
      <c r="P10" s="432">
        <f t="shared" si="1"/>
        <v>5344574.7694999995</v>
      </c>
      <c r="Q10" s="432"/>
      <c r="R10" s="110">
        <f t="shared" si="2"/>
        <v>0</v>
      </c>
      <c r="T10"/>
      <c r="U10"/>
      <c r="V10"/>
      <c r="W10"/>
      <c r="Y10" s="227"/>
      <c r="Z10" s="286"/>
      <c r="AA10"/>
      <c r="AB10"/>
    </row>
    <row r="11" spans="1:33">
      <c r="B11">
        <v>2016</v>
      </c>
      <c r="C11" s="161">
        <v>1442336.4715353968</v>
      </c>
      <c r="D11" s="161">
        <v>1214408.1505697528</v>
      </c>
      <c r="E11" s="161">
        <v>1497145.1109423293</v>
      </c>
      <c r="F11" s="161">
        <v>1394602.2715890598</v>
      </c>
      <c r="G11" s="161">
        <v>1895206.9454527285</v>
      </c>
      <c r="H11" s="161">
        <v>1845215.1359545856</v>
      </c>
      <c r="I11" s="161">
        <v>2492423.8531784331</v>
      </c>
      <c r="J11" s="161">
        <v>3230505.2807198069</v>
      </c>
      <c r="K11" s="161">
        <v>2906805.4368256028</v>
      </c>
      <c r="L11" s="161">
        <v>2376349.1767554958</v>
      </c>
      <c r="M11" s="161">
        <v>1369374.5828189112</v>
      </c>
      <c r="N11" s="161">
        <v>1175095.798552573</v>
      </c>
      <c r="O11" s="432">
        <f t="shared" si="0"/>
        <v>22839468.214894675</v>
      </c>
      <c r="P11" s="432">
        <f t="shared" si="1"/>
        <v>4153889.7330474788</v>
      </c>
      <c r="Q11" s="110">
        <f>O11/O12</f>
        <v>0.72817561416570653</v>
      </c>
      <c r="R11" s="110">
        <f t="shared" si="2"/>
        <v>728.17561416570652</v>
      </c>
      <c r="Y11" s="227"/>
      <c r="Z11" s="286"/>
    </row>
    <row r="12" spans="1:33" s="223" customFormat="1" hidden="1">
      <c r="B12" s="223" t="s">
        <v>2124</v>
      </c>
      <c r="C12" s="428">
        <v>1691287.2180000001</v>
      </c>
      <c r="D12" s="428">
        <v>1517503.9065</v>
      </c>
      <c r="E12" s="428">
        <v>1898762.267</v>
      </c>
      <c r="F12" s="428">
        <v>2049238.3615000001</v>
      </c>
      <c r="G12" s="428">
        <v>2749648.2250000001</v>
      </c>
      <c r="H12" s="428">
        <v>2696148.5614999998</v>
      </c>
      <c r="I12" s="428">
        <v>3482543.9584999997</v>
      </c>
      <c r="J12" s="428">
        <v>4565837.0244999994</v>
      </c>
      <c r="K12" s="428">
        <v>4014930.0060000001</v>
      </c>
      <c r="L12" s="428">
        <v>3190334.4785000002</v>
      </c>
      <c r="M12" s="428">
        <v>1879625.0445000001</v>
      </c>
      <c r="N12" s="428">
        <v>1629470.6444999999</v>
      </c>
      <c r="O12" s="432">
        <f t="shared" si="0"/>
        <v>31365329.696000002</v>
      </c>
      <c r="P12" s="432">
        <f t="shared" si="1"/>
        <v>5107553.3914999999</v>
      </c>
      <c r="Q12" s="432"/>
      <c r="R12" s="110">
        <f t="shared" si="2"/>
        <v>0</v>
      </c>
      <c r="T12"/>
      <c r="U12"/>
      <c r="V12"/>
      <c r="W12"/>
      <c r="Y12" s="227"/>
      <c r="Z12" s="286"/>
      <c r="AA12"/>
      <c r="AB12"/>
    </row>
    <row r="13" spans="1:33">
      <c r="B13">
        <v>2017</v>
      </c>
      <c r="C13" s="161">
        <v>1168278.5647829946</v>
      </c>
      <c r="D13" s="161">
        <v>1013689.4409016971</v>
      </c>
      <c r="E13" s="161">
        <v>1260526.7016351745</v>
      </c>
      <c r="F13" s="161">
        <v>1415774.4299178706</v>
      </c>
      <c r="G13" s="161">
        <v>1965729.6289912094</v>
      </c>
      <c r="H13" s="161">
        <v>2203690.1800724333</v>
      </c>
      <c r="I13" s="161">
        <v>3581594.0180562721</v>
      </c>
      <c r="J13" s="161">
        <v>4408741.6048917426</v>
      </c>
      <c r="K13" s="161">
        <v>3771467.4301217375</v>
      </c>
      <c r="L13" s="161">
        <v>3084498.7892946559</v>
      </c>
      <c r="M13" s="161">
        <v>1706808.9769360877</v>
      </c>
      <c r="N13" s="161">
        <v>1463741.4897235928</v>
      </c>
      <c r="O13" s="432">
        <f t="shared" si="0"/>
        <v>27044541.255325466</v>
      </c>
      <c r="P13" s="432">
        <f t="shared" si="1"/>
        <v>3442494.7073198659</v>
      </c>
      <c r="Q13" s="110">
        <f>O13/O14</f>
        <v>0.70026667584613556</v>
      </c>
      <c r="R13" s="110">
        <f t="shared" si="2"/>
        <v>700.26667584613551</v>
      </c>
      <c r="Y13" s="227"/>
      <c r="Z13" s="286"/>
    </row>
    <row r="14" spans="1:33" s="223" customFormat="1" hidden="1">
      <c r="B14" s="223" t="s">
        <v>2124</v>
      </c>
      <c r="C14" s="428">
        <v>1568343.6865000001</v>
      </c>
      <c r="D14" s="428">
        <v>1432341.591</v>
      </c>
      <c r="E14" s="428">
        <v>1844076.017</v>
      </c>
      <c r="F14" s="428">
        <v>2278537.5334999999</v>
      </c>
      <c r="G14" s="428">
        <v>3095281.5225</v>
      </c>
      <c r="H14" s="428">
        <v>3489572.0049999999</v>
      </c>
      <c r="I14" s="428">
        <v>5032488.4230000004</v>
      </c>
      <c r="J14" s="428">
        <v>6323887.8075000001</v>
      </c>
      <c r="K14" s="428">
        <v>5306888.341</v>
      </c>
      <c r="L14" s="428">
        <v>3913758.5260000001</v>
      </c>
      <c r="M14" s="428">
        <v>2293847.1500000004</v>
      </c>
      <c r="N14" s="428">
        <v>2041323.314</v>
      </c>
      <c r="O14" s="432">
        <f t="shared" si="0"/>
        <v>38620345.917000003</v>
      </c>
      <c r="P14" s="432">
        <f t="shared" si="1"/>
        <v>4844761.2944999998</v>
      </c>
      <c r="Q14" s="432"/>
      <c r="R14" s="110">
        <f t="shared" si="2"/>
        <v>0</v>
      </c>
      <c r="T14"/>
      <c r="U14"/>
      <c r="V14"/>
      <c r="W14"/>
      <c r="Y14" s="227"/>
      <c r="Z14" s="286"/>
      <c r="AA14"/>
      <c r="AB14"/>
    </row>
    <row r="15" spans="1:33">
      <c r="B15">
        <v>2018</v>
      </c>
      <c r="C15" s="161">
        <v>1537992.6788827416</v>
      </c>
      <c r="D15" s="161">
        <v>1324530.999119984</v>
      </c>
      <c r="E15" s="161">
        <v>1641207.7059660393</v>
      </c>
      <c r="F15" s="161">
        <v>1873122.6265490334</v>
      </c>
      <c r="G15" s="161">
        <v>2506234.5465717004</v>
      </c>
      <c r="H15" s="161">
        <v>2910404.3741723942</v>
      </c>
      <c r="I15" s="161">
        <v>3695634.7651995057</v>
      </c>
      <c r="J15" s="161">
        <v>4475868.321728236</v>
      </c>
      <c r="K15" s="161">
        <v>3853825.6758429185</v>
      </c>
      <c r="L15" s="161">
        <v>3412929.5372848716</v>
      </c>
      <c r="M15" s="161">
        <v>1845813.4676749893</v>
      </c>
      <c r="N15" s="161">
        <v>1468358.9048672123</v>
      </c>
      <c r="O15" s="432">
        <f t="shared" si="0"/>
        <v>30545923.603859626</v>
      </c>
      <c r="P15" s="432">
        <f t="shared" si="1"/>
        <v>4503731.3839687649</v>
      </c>
      <c r="Q15" s="110">
        <f>O15/O16</f>
        <v>0.66944580766597162</v>
      </c>
      <c r="R15" s="110">
        <f t="shared" si="2"/>
        <v>669.44580766597164</v>
      </c>
      <c r="Y15" s="227"/>
      <c r="Z15" s="286"/>
    </row>
    <row r="16" spans="1:33" s="223" customFormat="1" hidden="1">
      <c r="B16" s="223" t="s">
        <v>2124</v>
      </c>
      <c r="C16" s="428">
        <v>2045340.503</v>
      </c>
      <c r="D16" s="428">
        <v>1806821.939</v>
      </c>
      <c r="E16" s="428">
        <v>2270019.0890000002</v>
      </c>
      <c r="F16" s="428">
        <v>2870568.622</v>
      </c>
      <c r="G16" s="428">
        <v>3790524.0460000001</v>
      </c>
      <c r="H16" s="428">
        <v>4406894.2615</v>
      </c>
      <c r="I16" s="428">
        <v>5712974.5259999996</v>
      </c>
      <c r="J16" s="428">
        <v>7052432.8300000001</v>
      </c>
      <c r="K16" s="428">
        <v>6021357.25</v>
      </c>
      <c r="L16" s="428">
        <v>4791438.9629999995</v>
      </c>
      <c r="M16" s="428">
        <v>2679419.6880000001</v>
      </c>
      <c r="N16" s="428">
        <v>2180880.9160000002</v>
      </c>
      <c r="O16" s="432">
        <f t="shared" si="0"/>
        <v>45628672.633500002</v>
      </c>
      <c r="P16" s="432">
        <f t="shared" si="1"/>
        <v>6122181.5309999995</v>
      </c>
      <c r="Q16" s="432"/>
      <c r="R16" s="110">
        <f t="shared" si="2"/>
        <v>0</v>
      </c>
      <c r="T16"/>
      <c r="U16"/>
      <c r="V16"/>
      <c r="W16"/>
      <c r="Y16" s="227"/>
      <c r="Z16" s="286"/>
      <c r="AA16"/>
      <c r="AB16"/>
    </row>
    <row r="17" spans="2:39">
      <c r="B17">
        <v>2019</v>
      </c>
      <c r="C17" s="161">
        <v>1755674.2660229902</v>
      </c>
      <c r="D17" s="161">
        <v>1505061.9442256107</v>
      </c>
      <c r="E17" s="161">
        <v>1865797.3997513996</v>
      </c>
      <c r="F17" s="161">
        <v>2287216.242836671</v>
      </c>
      <c r="G17" s="161">
        <v>3024126.7585214302</v>
      </c>
      <c r="H17" s="161">
        <v>3823978.6656418983</v>
      </c>
      <c r="I17" s="161">
        <v>4951125.3370929928</v>
      </c>
      <c r="J17" s="161">
        <v>5921318.626215551</v>
      </c>
      <c r="K17" s="161">
        <v>4970572.8086914569</v>
      </c>
      <c r="L17" s="161">
        <v>4590419.0083582066</v>
      </c>
      <c r="M17" s="161">
        <v>2393087.4928721157</v>
      </c>
      <c r="N17" s="161">
        <v>1842095.0507696774</v>
      </c>
      <c r="O17" s="432">
        <f t="shared" si="0"/>
        <v>38930473.601000004</v>
      </c>
      <c r="P17" s="432">
        <f t="shared" si="1"/>
        <v>5126533.6100000003</v>
      </c>
      <c r="Q17" s="110">
        <f>O17/O18</f>
        <v>0.75068341818437445</v>
      </c>
      <c r="R17" s="110">
        <f t="shared" si="2"/>
        <v>750.68341818437443</v>
      </c>
      <c r="Y17" s="227"/>
      <c r="Z17" s="286"/>
    </row>
    <row r="18" spans="2:39" s="223" customFormat="1" hidden="1">
      <c r="B18" s="223" t="s">
        <v>2124</v>
      </c>
      <c r="C18" s="428">
        <v>2226287.8649999998</v>
      </c>
      <c r="D18" s="428">
        <v>1944956.7719999999</v>
      </c>
      <c r="E18" s="428">
        <v>2473146.5320000001</v>
      </c>
      <c r="F18" s="428">
        <v>3266255.5894999998</v>
      </c>
      <c r="G18" s="428">
        <v>4219837.4035</v>
      </c>
      <c r="H18" s="428">
        <v>5276253.3020000001</v>
      </c>
      <c r="I18" s="428">
        <v>6703044.852</v>
      </c>
      <c r="J18" s="428">
        <v>8167150.0839999998</v>
      </c>
      <c r="K18" s="428">
        <v>6741769.3600000003</v>
      </c>
      <c r="L18" s="428">
        <v>5437494.3689999999</v>
      </c>
      <c r="M18" s="428">
        <v>3005516.9419999998</v>
      </c>
      <c r="N18" s="428">
        <v>2398328.9360000002</v>
      </c>
      <c r="O18" s="432">
        <f t="shared" si="0"/>
        <v>51860042.006999999</v>
      </c>
      <c r="P18" s="432">
        <f t="shared" si="1"/>
        <v>6644391.1689999998</v>
      </c>
      <c r="Q18" s="432"/>
      <c r="R18" s="110">
        <f t="shared" si="2"/>
        <v>0</v>
      </c>
      <c r="T18"/>
      <c r="U18"/>
      <c r="V18"/>
      <c r="W18"/>
      <c r="Y18" s="227"/>
      <c r="Z18" s="286"/>
      <c r="AA18"/>
      <c r="AB18"/>
    </row>
    <row r="19" spans="2:39">
      <c r="B19">
        <v>2020</v>
      </c>
      <c r="C19" s="161">
        <v>2085858.2658943397</v>
      </c>
      <c r="D19" s="161">
        <v>1682608.0331066337</v>
      </c>
      <c r="E19" s="161">
        <v>895925.65299902647</v>
      </c>
      <c r="F19" s="426">
        <v>175638.15100000001</v>
      </c>
      <c r="G19" s="426">
        <v>196363.177</v>
      </c>
      <c r="H19" s="426">
        <v>275473.15999999997</v>
      </c>
      <c r="I19" s="161">
        <v>711042.07261474396</v>
      </c>
      <c r="J19" s="161">
        <v>2054698.436488173</v>
      </c>
      <c r="K19" s="161">
        <v>2356564.0358970826</v>
      </c>
      <c r="L19" s="161">
        <v>2301314.9274626002</v>
      </c>
      <c r="M19" s="161">
        <v>1178102.3407258494</v>
      </c>
      <c r="N19" s="161">
        <v>903685.09081155073</v>
      </c>
      <c r="O19" s="432">
        <f t="shared" si="0"/>
        <v>14817273.344000001</v>
      </c>
      <c r="P19" s="432">
        <f t="shared" si="1"/>
        <v>4664391.9519999996</v>
      </c>
      <c r="Q19" s="110">
        <f>O19/O20</f>
        <v>0.9362456688583688</v>
      </c>
      <c r="R19" s="110">
        <f t="shared" si="2"/>
        <v>936.24566885836884</v>
      </c>
      <c r="Y19" s="227"/>
      <c r="Z19" s="286"/>
    </row>
    <row r="20" spans="2:39" s="223" customFormat="1" hidden="1">
      <c r="B20" s="223" t="s">
        <v>2124</v>
      </c>
      <c r="C20" s="428">
        <v>2529422.781</v>
      </c>
      <c r="D20" s="428">
        <v>2051922.8370000001</v>
      </c>
      <c r="E20" s="428">
        <v>1058067.8105000001</v>
      </c>
      <c r="F20" s="439">
        <v>0</v>
      </c>
      <c r="G20" s="439">
        <v>0</v>
      </c>
      <c r="H20" s="439">
        <v>0</v>
      </c>
      <c r="I20" s="428">
        <v>777043.07108344068</v>
      </c>
      <c r="J20" s="428">
        <v>2192916.8279992011</v>
      </c>
      <c r="K20" s="428">
        <v>2634195.100917358</v>
      </c>
      <c r="L20" s="428">
        <v>2355124.1331640179</v>
      </c>
      <c r="M20" s="428">
        <v>1262757.4700371525</v>
      </c>
      <c r="N20" s="428">
        <v>964816.33924798248</v>
      </c>
      <c r="O20" s="432">
        <f t="shared" si="0"/>
        <v>15826266.370949155</v>
      </c>
      <c r="P20" s="432">
        <f t="shared" si="1"/>
        <v>5639413.4285000004</v>
      </c>
      <c r="Q20" s="432"/>
      <c r="R20" s="110">
        <f t="shared" si="2"/>
        <v>0</v>
      </c>
      <c r="T20"/>
      <c r="U20"/>
      <c r="V20"/>
      <c r="W20"/>
      <c r="Y20" s="227"/>
      <c r="Z20" s="286"/>
      <c r="AA20"/>
      <c r="AB20"/>
    </row>
    <row r="21" spans="2:39">
      <c r="B21">
        <v>2021</v>
      </c>
      <c r="C21" s="161">
        <v>854474.50947726611</v>
      </c>
      <c r="D21" s="161">
        <v>722423.93308399769</v>
      </c>
      <c r="E21" s="161">
        <v>1059070.8454387367</v>
      </c>
      <c r="F21" s="426">
        <v>1198134.9671583804</v>
      </c>
      <c r="G21" s="426">
        <v>1035085.7840065977</v>
      </c>
      <c r="H21" s="426">
        <v>1870860.9848350219</v>
      </c>
      <c r="I21" s="161">
        <v>3844761.2789153899</v>
      </c>
      <c r="J21" s="161">
        <v>5641288.4955117479</v>
      </c>
      <c r="K21" s="161">
        <v>4640682.2655728618</v>
      </c>
      <c r="L21" s="161">
        <v>4678157.5511495816</v>
      </c>
      <c r="M21" s="161">
        <v>2511421.2765197763</v>
      </c>
      <c r="N21" s="161">
        <v>2117225.5623306409</v>
      </c>
      <c r="O21" s="432">
        <f t="shared" si="0"/>
        <v>30173587.453999996</v>
      </c>
      <c r="P21" s="432">
        <f t="shared" si="1"/>
        <v>2635969.2880000006</v>
      </c>
      <c r="Q21" s="110">
        <f>O21/O22</f>
        <v>1.0277995420678827</v>
      </c>
      <c r="R21" s="110">
        <f t="shared" si="2"/>
        <v>1027.7995420678826</v>
      </c>
      <c r="Y21" s="227"/>
      <c r="Z21" s="286"/>
    </row>
    <row r="22" spans="2:39" s="223" customFormat="1" hidden="1">
      <c r="B22" s="223" t="s">
        <v>2124</v>
      </c>
      <c r="C22" s="428">
        <v>829931.86349350878</v>
      </c>
      <c r="D22" s="428">
        <v>727125.88082767383</v>
      </c>
      <c r="E22" s="428">
        <v>1043410.6984389196</v>
      </c>
      <c r="F22" s="439">
        <v>1179561.5757089711</v>
      </c>
      <c r="G22" s="439">
        <v>1025559.4225144526</v>
      </c>
      <c r="H22" s="439">
        <v>1861089.4097210364</v>
      </c>
      <c r="I22" s="428">
        <v>3735532.1568244388</v>
      </c>
      <c r="J22" s="428">
        <v>5499057.3716159733</v>
      </c>
      <c r="K22" s="428">
        <v>4406082.8057671683</v>
      </c>
      <c r="L22" s="428">
        <v>4406795.5808108002</v>
      </c>
      <c r="M22" s="428">
        <v>2466682.3531826595</v>
      </c>
      <c r="N22" s="428">
        <v>2176634.2958885003</v>
      </c>
      <c r="O22" s="432">
        <f t="shared" si="0"/>
        <v>29357463.414794102</v>
      </c>
      <c r="P22" s="432">
        <f t="shared" si="1"/>
        <v>2600468.4427601025</v>
      </c>
      <c r="Q22" s="432"/>
      <c r="R22" s="110">
        <f t="shared" si="2"/>
        <v>0</v>
      </c>
      <c r="T22"/>
      <c r="U22"/>
      <c r="V22"/>
      <c r="W22"/>
      <c r="Y22" s="227"/>
      <c r="Z22" s="286"/>
      <c r="AA22"/>
      <c r="AB22"/>
    </row>
    <row r="23" spans="2:39">
      <c r="B23">
        <v>2022</v>
      </c>
      <c r="C23" s="161">
        <v>2255632.0346680922</v>
      </c>
      <c r="D23" s="161">
        <v>1875432.313114522</v>
      </c>
      <c r="E23" s="161">
        <v>2439131.7052173857</v>
      </c>
      <c r="F23" s="161">
        <v>2460332.4820424011</v>
      </c>
      <c r="G23" s="161">
        <v>3596131.7664316664</v>
      </c>
      <c r="H23" s="161">
        <v>4480917.1225259313</v>
      </c>
      <c r="I23" s="161">
        <v>5485658.4725680752</v>
      </c>
      <c r="J23" s="161">
        <v>6742144.179796664</v>
      </c>
      <c r="K23" s="161">
        <v>5647309.32563526</v>
      </c>
      <c r="L23" s="161">
        <v>5844119.0179543002</v>
      </c>
      <c r="M23" s="161">
        <v>3255278.6531626759</v>
      </c>
      <c r="N23" s="161">
        <v>2395783.9798830259</v>
      </c>
      <c r="O23" s="432">
        <f t="shared" si="0"/>
        <v>46477871.052999996</v>
      </c>
      <c r="P23" s="432">
        <f t="shared" si="1"/>
        <v>6570196.0529999994</v>
      </c>
      <c r="Q23" s="110">
        <f>O23/O24</f>
        <v>0.90478396664904537</v>
      </c>
      <c r="R23" s="110">
        <f t="shared" si="2"/>
        <v>904.7839666490454</v>
      </c>
      <c r="Y23" s="227"/>
      <c r="Z23" s="286"/>
    </row>
    <row r="24" spans="2:39" s="223" customFormat="1" hidden="1">
      <c r="B24" s="223" t="s">
        <v>2124</v>
      </c>
      <c r="C24" s="428">
        <v>2158066.2244244162</v>
      </c>
      <c r="D24" s="428">
        <v>1851394.2306313969</v>
      </c>
      <c r="E24" s="428">
        <v>2442196.4805379971</v>
      </c>
      <c r="F24" s="439">
        <v>2921440.2088545929</v>
      </c>
      <c r="G24" s="439">
        <v>4078424.9707187084</v>
      </c>
      <c r="H24" s="439">
        <v>4939265.3555922965</v>
      </c>
      <c r="I24" s="428">
        <v>6359123.4187621046</v>
      </c>
      <c r="J24" s="428">
        <v>7992422.4429322472</v>
      </c>
      <c r="K24" s="428">
        <v>6648581.6581073292</v>
      </c>
      <c r="L24" s="428">
        <v>5919814.0385067975</v>
      </c>
      <c r="M24" s="428">
        <v>3438084.7820519665</v>
      </c>
      <c r="N24" s="428">
        <v>2620212.129000722</v>
      </c>
      <c r="O24" s="432">
        <f t="shared" si="0"/>
        <v>51369025.94012057</v>
      </c>
      <c r="P24" s="432">
        <f t="shared" si="1"/>
        <v>6451656.9355938099</v>
      </c>
      <c r="Q24" s="432"/>
      <c r="R24" s="110">
        <f t="shared" si="2"/>
        <v>0</v>
      </c>
      <c r="T24"/>
      <c r="U24"/>
      <c r="V24"/>
      <c r="W24"/>
      <c r="Y24" s="227"/>
      <c r="Z24" s="286"/>
      <c r="AA24"/>
      <c r="AB24"/>
    </row>
    <row r="25" spans="2:39">
      <c r="B25">
        <v>2023</v>
      </c>
      <c r="C25" s="429">
        <v>3182416.3880107719</v>
      </c>
      <c r="D25" s="429">
        <v>2433703.8141388278</v>
      </c>
      <c r="E25" s="429">
        <v>2718047.1308503998</v>
      </c>
      <c r="F25" s="429">
        <v>3342756.424237296</v>
      </c>
      <c r="G25" s="429">
        <v>4345737.8685636539</v>
      </c>
      <c r="H25" s="429">
        <v>5619003.8581990488</v>
      </c>
      <c r="I25" s="429">
        <v>6905053.2111433335</v>
      </c>
      <c r="J25" s="429">
        <v>8455088.7455893978</v>
      </c>
      <c r="K25" s="429">
        <v>6978015.3332672687</v>
      </c>
      <c r="L25" s="429">
        <v>5907223.09770614</v>
      </c>
      <c r="M25" s="429">
        <v>3327865.2289095991</v>
      </c>
      <c r="N25" s="429">
        <v>2659264.6063842596</v>
      </c>
      <c r="O25" s="432">
        <f t="shared" si="0"/>
        <v>55874175.707000002</v>
      </c>
      <c r="P25" s="432">
        <f t="shared" si="1"/>
        <v>8334167.3329999996</v>
      </c>
      <c r="Q25" s="110">
        <f>O25/O26</f>
        <v>0.97891873067432023</v>
      </c>
      <c r="R25" s="110">
        <f t="shared" si="2"/>
        <v>978.91873067432027</v>
      </c>
      <c r="Y25" s="227"/>
      <c r="Z25" s="286"/>
    </row>
    <row r="26" spans="2:39" s="223" customFormat="1" hidden="1">
      <c r="B26" s="223" t="s">
        <v>2124</v>
      </c>
      <c r="C26" s="431">
        <v>3077653.8176278193</v>
      </c>
      <c r="D26" s="431">
        <v>2314917.3651746572</v>
      </c>
      <c r="E26" s="431">
        <v>2788995.1673960118</v>
      </c>
      <c r="F26" s="431">
        <v>3541271.0740052406</v>
      </c>
      <c r="G26" s="431">
        <v>4584457.7430505445</v>
      </c>
      <c r="H26" s="431">
        <v>5869766.2382195648</v>
      </c>
      <c r="I26" s="431">
        <v>6926346.4645541431</v>
      </c>
      <c r="J26" s="431">
        <v>8488026.352326775</v>
      </c>
      <c r="K26" s="431">
        <v>7013861.0499712946</v>
      </c>
      <c r="L26" s="431">
        <v>6151397.2004269017</v>
      </c>
      <c r="M26" s="431">
        <v>3520467.1653934922</v>
      </c>
      <c r="N26" s="431">
        <v>2800280.9666640647</v>
      </c>
      <c r="O26" s="432">
        <f t="shared" si="0"/>
        <v>57077440.604810506</v>
      </c>
      <c r="P26" s="432">
        <f t="shared" si="1"/>
        <v>8181566.3501984878</v>
      </c>
      <c r="Q26" s="432"/>
      <c r="R26" s="110">
        <f t="shared" si="2"/>
        <v>0</v>
      </c>
      <c r="T26"/>
      <c r="U26" s="225"/>
      <c r="V26" s="225"/>
      <c r="W26"/>
      <c r="Y26" s="227"/>
      <c r="Z26" s="286"/>
      <c r="AA26"/>
      <c r="AB26"/>
    </row>
    <row r="27" spans="2:39">
      <c r="B27">
        <v>2024</v>
      </c>
      <c r="C27" s="429">
        <v>3194818.6653436548</v>
      </c>
      <c r="D27" s="429">
        <v>2640392.0537694939</v>
      </c>
      <c r="E27" s="429">
        <v>2949589.682886851</v>
      </c>
      <c r="F27" s="429">
        <v>3720878.0748624965</v>
      </c>
      <c r="G27" s="429">
        <v>5224931.2024788903</v>
      </c>
      <c r="H27" s="429">
        <v>5929708.510375293</v>
      </c>
      <c r="I27" s="429">
        <v>7433808.7605574923</v>
      </c>
      <c r="J27" s="429">
        <v>8716470.8564704116</v>
      </c>
      <c r="K27" s="429">
        <v>7069471.824972095</v>
      </c>
      <c r="L27" s="110">
        <v>6664000</v>
      </c>
      <c r="M27" s="110">
        <v>3940000</v>
      </c>
      <c r="N27" s="110">
        <v>3045000</v>
      </c>
      <c r="O27" s="432">
        <f>SUM(C27:N27)</f>
        <v>60529069.631716676</v>
      </c>
      <c r="P27" s="432">
        <f t="shared" si="1"/>
        <v>8784800.4019999988</v>
      </c>
      <c r="Q27" s="110">
        <f>O27/O28</f>
        <v>0.9726287938330761</v>
      </c>
      <c r="R27" s="110">
        <f t="shared" si="2"/>
        <v>972.62879383307609</v>
      </c>
      <c r="U27" s="225"/>
      <c r="V27" s="225"/>
      <c r="Y27" s="227"/>
      <c r="Z27" s="286"/>
    </row>
    <row r="28" spans="2:39" s="223" customFormat="1" hidden="1">
      <c r="B28" s="223" t="s">
        <v>2124</v>
      </c>
      <c r="C28" s="429">
        <v>3245893.4074839563</v>
      </c>
      <c r="D28" s="429">
        <v>2684622.9406424873</v>
      </c>
      <c r="E28" s="429">
        <v>3079573.9742878675</v>
      </c>
      <c r="F28" s="429">
        <v>4040974.3760511167</v>
      </c>
      <c r="G28" s="429">
        <v>5585633.9140904564</v>
      </c>
      <c r="H28" s="429">
        <v>6471275.6058491971</v>
      </c>
      <c r="I28" s="429">
        <v>7395701.0242514051</v>
      </c>
      <c r="J28" s="429">
        <v>8661294.8024883624</v>
      </c>
      <c r="K28" s="429">
        <v>7149582.7171754092</v>
      </c>
      <c r="L28" s="432">
        <v>6723819</v>
      </c>
      <c r="M28" s="432">
        <v>4018247</v>
      </c>
      <c r="N28" s="432">
        <v>3175828</v>
      </c>
      <c r="O28" s="432">
        <f>SUM(C28:N28)</f>
        <v>62232446.762320258</v>
      </c>
      <c r="P28" s="432">
        <f t="shared" si="1"/>
        <v>9010090.3224143106</v>
      </c>
      <c r="Q28" s="110"/>
      <c r="R28" s="110"/>
      <c r="T28"/>
      <c r="U28" s="225"/>
      <c r="V28" s="225"/>
      <c r="W28"/>
      <c r="Y28" s="227"/>
      <c r="Z28" s="286"/>
      <c r="AA28"/>
      <c r="AB28"/>
    </row>
    <row r="29" spans="2:39">
      <c r="B29">
        <v>2025</v>
      </c>
      <c r="C29" s="110">
        <v>3497811</v>
      </c>
      <c r="D29" s="110">
        <v>2896665</v>
      </c>
      <c r="E29" s="110">
        <v>3056769</v>
      </c>
      <c r="F29" s="110"/>
      <c r="G29" s="110"/>
      <c r="H29" s="110"/>
      <c r="I29" s="110"/>
      <c r="J29" s="110"/>
      <c r="K29" s="110"/>
      <c r="L29" s="110"/>
      <c r="M29" s="110"/>
      <c r="N29" s="110"/>
      <c r="O29" s="432">
        <f>SUM(C29:N29)</f>
        <v>9451245</v>
      </c>
      <c r="P29" s="432">
        <f>SUM(C29:E29)</f>
        <v>9451245</v>
      </c>
      <c r="Q29" s="110">
        <f t="shared" ref="Q29" si="3">O29/O30</f>
        <v>1.0361898365469624</v>
      </c>
      <c r="R29" s="110">
        <f t="shared" si="2"/>
        <v>1036.1898365469624</v>
      </c>
      <c r="U29" s="225"/>
      <c r="V29" s="225"/>
    </row>
    <row r="30" spans="2:39" hidden="1">
      <c r="C30">
        <v>3355818</v>
      </c>
      <c r="D30">
        <v>2782758</v>
      </c>
      <c r="E30">
        <v>2982576</v>
      </c>
      <c r="O30" s="227">
        <f>SUM(C30:N30)</f>
        <v>9121152</v>
      </c>
      <c r="P30" s="227"/>
      <c r="U30" s="225"/>
      <c r="V30" s="225"/>
    </row>
    <row r="31" spans="2:39">
      <c r="B31" s="482" t="s">
        <v>2139</v>
      </c>
      <c r="C31" s="482"/>
      <c r="D31" s="482"/>
      <c r="E31" s="482"/>
      <c r="F31" s="482"/>
      <c r="G31" s="482"/>
      <c r="H31" s="482"/>
      <c r="I31" s="482"/>
      <c r="J31" s="482"/>
      <c r="K31" s="482"/>
      <c r="L31" s="482"/>
      <c r="M31" s="482"/>
      <c r="N31" s="482"/>
      <c r="O31" s="482"/>
      <c r="P31" s="482"/>
      <c r="Q31" s="482"/>
      <c r="U31" s="225"/>
      <c r="V31" s="225"/>
      <c r="AC31" s="224"/>
      <c r="AD31" s="224"/>
      <c r="AE31" s="224"/>
      <c r="AF31" s="226"/>
      <c r="AG31" s="225"/>
      <c r="AH31" s="225"/>
      <c r="AI31" s="225"/>
      <c r="AJ31" s="226"/>
      <c r="AK31" s="225"/>
      <c r="AL31" s="225"/>
      <c r="AM31" s="225"/>
    </row>
    <row r="32" spans="2:39">
      <c r="U32" s="225"/>
      <c r="V32" s="225"/>
    </row>
    <row r="33" spans="2:25" ht="15.75" thickBot="1">
      <c r="B33" s="144"/>
      <c r="C33" s="145" t="s">
        <v>2125</v>
      </c>
      <c r="D33" s="145" t="s">
        <v>2126</v>
      </c>
      <c r="E33" s="145" t="s">
        <v>2127</v>
      </c>
      <c r="F33" s="145" t="s">
        <v>2128</v>
      </c>
      <c r="G33" s="145" t="s">
        <v>2129</v>
      </c>
      <c r="H33" s="145" t="s">
        <v>2130</v>
      </c>
      <c r="I33" s="145" t="s">
        <v>2131</v>
      </c>
      <c r="J33" s="145" t="s">
        <v>2132</v>
      </c>
      <c r="K33" s="145" t="s">
        <v>2133</v>
      </c>
      <c r="L33" s="145" t="s">
        <v>2134</v>
      </c>
      <c r="M33" s="145" t="s">
        <v>2135</v>
      </c>
      <c r="N33" s="145" t="s">
        <v>2136</v>
      </c>
      <c r="O33" s="145" t="s">
        <v>186</v>
      </c>
      <c r="P33" s="145" t="s">
        <v>2138</v>
      </c>
      <c r="U33" s="225"/>
      <c r="V33" s="225"/>
    </row>
    <row r="34" spans="2:25" ht="15.75" thickBot="1">
      <c r="B34" s="146">
        <v>2014</v>
      </c>
      <c r="C34" s="141">
        <v>1146815</v>
      </c>
      <c r="D34" s="141">
        <v>1352184</v>
      </c>
      <c r="E34" s="141">
        <v>1851980</v>
      </c>
      <c r="F34" s="141">
        <v>2652071</v>
      </c>
      <c r="G34" s="141">
        <v>3900096</v>
      </c>
      <c r="H34" s="141">
        <v>4335075</v>
      </c>
      <c r="I34" s="141">
        <v>5214519</v>
      </c>
      <c r="J34" s="141">
        <v>5283333</v>
      </c>
      <c r="K34" s="141">
        <v>4352429</v>
      </c>
      <c r="L34" s="141">
        <v>3439554</v>
      </c>
      <c r="M34" s="141">
        <v>1729803</v>
      </c>
      <c r="N34" s="141">
        <v>1580041</v>
      </c>
      <c r="O34" s="117">
        <f>SUM(C34:N34)</f>
        <v>36837900</v>
      </c>
      <c r="P34" s="117">
        <f t="shared" ref="P34:P44" si="4">SUM(C34:F34)</f>
        <v>7003050</v>
      </c>
      <c r="U34" s="225"/>
      <c r="V34" s="225"/>
    </row>
    <row r="35" spans="2:25" ht="15.75" thickBot="1">
      <c r="B35" s="146">
        <v>2015</v>
      </c>
      <c r="C35" s="141">
        <v>1250941</v>
      </c>
      <c r="D35" s="141">
        <v>1383343</v>
      </c>
      <c r="E35" s="141">
        <v>1895940</v>
      </c>
      <c r="F35" s="141">
        <v>2437263</v>
      </c>
      <c r="G35" s="141">
        <v>3804158</v>
      </c>
      <c r="H35" s="141">
        <v>4123109</v>
      </c>
      <c r="I35" s="141">
        <v>5480502</v>
      </c>
      <c r="J35" s="141">
        <v>5130967</v>
      </c>
      <c r="K35" s="141">
        <v>4251870</v>
      </c>
      <c r="L35" s="141">
        <v>3301194</v>
      </c>
      <c r="M35" s="141">
        <v>1720554</v>
      </c>
      <c r="N35" s="141">
        <v>1464791</v>
      </c>
      <c r="O35" s="117">
        <f t="shared" ref="O35:O43" si="5">SUM(C35:N35)</f>
        <v>36244632</v>
      </c>
      <c r="P35" s="117">
        <f t="shared" si="4"/>
        <v>6967487</v>
      </c>
      <c r="U35" s="225"/>
      <c r="V35" s="225"/>
    </row>
    <row r="36" spans="2:25" ht="15.75" thickBot="1">
      <c r="B36" s="146" t="s">
        <v>2137</v>
      </c>
      <c r="C36" s="141">
        <v>1170333</v>
      </c>
      <c r="D36" s="141">
        <v>1240633</v>
      </c>
      <c r="E36" s="141">
        <v>1652511</v>
      </c>
      <c r="F36" s="141">
        <v>1753045</v>
      </c>
      <c r="G36" s="141">
        <v>2485411</v>
      </c>
      <c r="H36" s="141">
        <v>2438293</v>
      </c>
      <c r="I36" s="141">
        <v>3468202</v>
      </c>
      <c r="J36" s="141">
        <v>3183003</v>
      </c>
      <c r="K36" s="141">
        <v>2855397</v>
      </c>
      <c r="L36" s="141">
        <v>2449948</v>
      </c>
      <c r="M36" s="141">
        <v>1353280</v>
      </c>
      <c r="N36" s="141">
        <v>1302157</v>
      </c>
      <c r="O36" s="117">
        <f t="shared" si="5"/>
        <v>25352213</v>
      </c>
      <c r="P36" s="117">
        <f t="shared" si="4"/>
        <v>5816522</v>
      </c>
    </row>
    <row r="37" spans="2:25" ht="15.75" thickBot="1">
      <c r="B37" s="146">
        <v>2017</v>
      </c>
      <c r="C37" s="141">
        <v>1055474</v>
      </c>
      <c r="D37" s="141">
        <v>1159833</v>
      </c>
      <c r="E37" s="141">
        <v>1587007</v>
      </c>
      <c r="F37" s="141">
        <v>2070322</v>
      </c>
      <c r="G37" s="141">
        <v>2889873</v>
      </c>
      <c r="H37" s="141">
        <v>3486940</v>
      </c>
      <c r="I37" s="141">
        <v>5075961</v>
      </c>
      <c r="J37" s="141">
        <v>4658463</v>
      </c>
      <c r="K37" s="141">
        <v>4076630</v>
      </c>
      <c r="L37" s="141">
        <v>2992947</v>
      </c>
      <c r="M37" s="141">
        <v>1652795</v>
      </c>
      <c r="N37" s="141">
        <v>1703789</v>
      </c>
      <c r="O37" s="117">
        <f t="shared" si="5"/>
        <v>32410034</v>
      </c>
      <c r="P37" s="117">
        <f t="shared" si="4"/>
        <v>5872636</v>
      </c>
    </row>
    <row r="38" spans="2:25" ht="15.75" thickBot="1">
      <c r="B38" s="146">
        <v>2018</v>
      </c>
      <c r="C38" s="141">
        <v>1461570</v>
      </c>
      <c r="D38" s="141">
        <v>1527070</v>
      </c>
      <c r="E38" s="141">
        <v>2139766</v>
      </c>
      <c r="F38" s="141">
        <v>2655561</v>
      </c>
      <c r="G38" s="141">
        <v>3678440</v>
      </c>
      <c r="H38" s="141">
        <v>4505594</v>
      </c>
      <c r="I38" s="141">
        <v>5671801</v>
      </c>
      <c r="J38" s="141">
        <v>5383332</v>
      </c>
      <c r="K38" s="141">
        <v>4792818</v>
      </c>
      <c r="L38" s="141">
        <v>3755467</v>
      </c>
      <c r="M38" s="141">
        <v>1966277</v>
      </c>
      <c r="N38" s="141">
        <v>1950705</v>
      </c>
      <c r="O38" s="117">
        <f t="shared" si="5"/>
        <v>39488401</v>
      </c>
      <c r="P38" s="117">
        <f t="shared" si="4"/>
        <v>7783967</v>
      </c>
    </row>
    <row r="39" spans="2:25" ht="15.75" thickBot="1">
      <c r="B39" s="146">
        <v>2019</v>
      </c>
      <c r="C39" s="141">
        <v>1539496</v>
      </c>
      <c r="D39" s="141">
        <v>1670238</v>
      </c>
      <c r="E39" s="141">
        <v>2232358</v>
      </c>
      <c r="F39" s="141">
        <v>3293176</v>
      </c>
      <c r="G39" s="141">
        <v>4022254</v>
      </c>
      <c r="H39" s="141">
        <v>5318984</v>
      </c>
      <c r="I39" s="141">
        <v>6617380</v>
      </c>
      <c r="J39" s="141">
        <v>6307508</v>
      </c>
      <c r="K39" s="141">
        <v>5426818</v>
      </c>
      <c r="L39" s="141">
        <v>4291574</v>
      </c>
      <c r="M39" s="141">
        <v>2190622</v>
      </c>
      <c r="N39" s="141">
        <v>2147878</v>
      </c>
      <c r="O39" s="117">
        <f t="shared" si="5"/>
        <v>45058286</v>
      </c>
      <c r="P39" s="117">
        <f t="shared" si="4"/>
        <v>8735268</v>
      </c>
    </row>
    <row r="40" spans="2:25" ht="15.75" thickBot="1">
      <c r="B40" s="147">
        <v>2020</v>
      </c>
      <c r="C40" s="141">
        <v>1787435</v>
      </c>
      <c r="D40" s="141">
        <v>1733112</v>
      </c>
      <c r="E40" s="141">
        <v>718097</v>
      </c>
      <c r="F40" s="141">
        <v>24238</v>
      </c>
      <c r="G40" s="141">
        <v>29829</v>
      </c>
      <c r="H40" s="141">
        <v>214768</v>
      </c>
      <c r="I40" s="141">
        <v>932927</v>
      </c>
      <c r="J40" s="141">
        <v>1814701</v>
      </c>
      <c r="K40" s="141">
        <v>2203482</v>
      </c>
      <c r="L40" s="141">
        <v>1742303</v>
      </c>
      <c r="M40" s="141">
        <v>833991</v>
      </c>
      <c r="N40" s="141">
        <v>699330</v>
      </c>
      <c r="O40" s="117">
        <f t="shared" si="5"/>
        <v>12734213</v>
      </c>
      <c r="P40" s="117">
        <f t="shared" si="4"/>
        <v>4262882</v>
      </c>
    </row>
    <row r="41" spans="2:25" ht="15.75" thickBot="1">
      <c r="B41" s="147">
        <v>2021</v>
      </c>
      <c r="C41" s="141">
        <v>509787</v>
      </c>
      <c r="D41" s="141">
        <v>537976</v>
      </c>
      <c r="E41" s="141">
        <v>905323</v>
      </c>
      <c r="F41" s="141">
        <v>790687</v>
      </c>
      <c r="G41" s="141">
        <v>936282</v>
      </c>
      <c r="H41" s="141">
        <v>2047596</v>
      </c>
      <c r="I41" s="141">
        <v>4360952</v>
      </c>
      <c r="J41" s="141">
        <v>3982168</v>
      </c>
      <c r="K41" s="141">
        <v>3513453</v>
      </c>
      <c r="L41" s="141">
        <v>3471540</v>
      </c>
      <c r="M41" s="141">
        <v>1763982</v>
      </c>
      <c r="N41" s="141">
        <v>1892520</v>
      </c>
      <c r="O41" s="117">
        <f t="shared" si="5"/>
        <v>24712266</v>
      </c>
      <c r="P41" s="117">
        <f t="shared" si="4"/>
        <v>2743773</v>
      </c>
    </row>
    <row r="42" spans="2:25" ht="15.75" thickBot="1">
      <c r="B42" s="147">
        <v>2022</v>
      </c>
      <c r="C42" s="141">
        <v>1281666</v>
      </c>
      <c r="D42" s="141">
        <v>1541393</v>
      </c>
      <c r="E42" s="141">
        <v>2079565</v>
      </c>
      <c r="F42" s="141">
        <v>2574423</v>
      </c>
      <c r="G42" s="141">
        <v>3873212</v>
      </c>
      <c r="H42" s="141">
        <v>5014821</v>
      </c>
      <c r="I42" s="141">
        <v>6664970</v>
      </c>
      <c r="J42" s="141">
        <v>6304770</v>
      </c>
      <c r="K42" s="141">
        <v>5475453</v>
      </c>
      <c r="L42" s="141">
        <v>4803198</v>
      </c>
      <c r="M42" s="141">
        <v>2551483</v>
      </c>
      <c r="N42" s="141">
        <v>2399441</v>
      </c>
      <c r="O42" s="117">
        <f t="shared" si="5"/>
        <v>44564395</v>
      </c>
      <c r="P42" s="117">
        <f t="shared" si="4"/>
        <v>7477047</v>
      </c>
    </row>
    <row r="43" spans="2:25" ht="15.75" thickBot="1">
      <c r="B43" s="147">
        <v>2023</v>
      </c>
      <c r="C43" s="228">
        <v>2005967</v>
      </c>
      <c r="D43" s="228">
        <v>1870414</v>
      </c>
      <c r="E43" s="228">
        <v>2335728</v>
      </c>
      <c r="F43" s="228">
        <v>3321824</v>
      </c>
      <c r="G43" s="228">
        <v>4500242</v>
      </c>
      <c r="H43" s="228">
        <v>5584021</v>
      </c>
      <c r="I43" s="228">
        <v>7148044</v>
      </c>
      <c r="J43" s="228">
        <v>6660700</v>
      </c>
      <c r="K43" s="228">
        <v>5786027</v>
      </c>
      <c r="L43" s="228">
        <v>4987112</v>
      </c>
      <c r="M43" s="228">
        <v>2525345</v>
      </c>
      <c r="N43" s="228">
        <v>2483756</v>
      </c>
      <c r="O43" s="117">
        <f t="shared" si="5"/>
        <v>49209180</v>
      </c>
      <c r="P43" s="117">
        <f t="shared" si="4"/>
        <v>9533933</v>
      </c>
      <c r="W43">
        <v>2012</v>
      </c>
      <c r="X43" t="s">
        <v>2657</v>
      </c>
      <c r="Y43" t="s">
        <v>2656</v>
      </c>
    </row>
    <row r="44" spans="2:25" ht="15.75" thickBot="1">
      <c r="B44" s="147">
        <v>2024</v>
      </c>
      <c r="C44" s="282">
        <v>2047027</v>
      </c>
      <c r="D44" s="282">
        <v>2294579</v>
      </c>
      <c r="E44" s="282">
        <v>2701244</v>
      </c>
      <c r="F44" s="282">
        <v>3611244</v>
      </c>
      <c r="G44" s="282">
        <v>5130119</v>
      </c>
      <c r="H44" s="282">
        <v>5860446</v>
      </c>
      <c r="I44" s="282">
        <v>7333812</v>
      </c>
      <c r="J44" s="282">
        <v>6825403</v>
      </c>
      <c r="K44" s="282">
        <v>6054431</v>
      </c>
      <c r="L44" s="282">
        <v>5448459</v>
      </c>
      <c r="M44" s="282">
        <v>2733663</v>
      </c>
      <c r="N44" s="282">
        <v>2588856</v>
      </c>
      <c r="O44" s="117">
        <f>SUM(C44:N44)</f>
        <v>52629283</v>
      </c>
      <c r="P44" s="117">
        <f t="shared" si="4"/>
        <v>10654094</v>
      </c>
      <c r="U44" s="224"/>
      <c r="W44">
        <v>2013</v>
      </c>
      <c r="X44">
        <v>29689248.887957565</v>
      </c>
      <c r="Y44">
        <v>814.20890468186167</v>
      </c>
    </row>
    <row r="45" spans="2:25" ht="15.75" thickBot="1">
      <c r="B45" s="291">
        <v>2025</v>
      </c>
      <c r="C45" s="282">
        <v>2171118</v>
      </c>
      <c r="D45" s="282">
        <v>2171942</v>
      </c>
      <c r="E45">
        <v>2346403</v>
      </c>
      <c r="F45" s="141">
        <v>3900546</v>
      </c>
      <c r="G45" s="141">
        <v>5037447</v>
      </c>
      <c r="H45" s="141">
        <v>5778328</v>
      </c>
      <c r="I45" s="141">
        <v>7116096</v>
      </c>
      <c r="J45" s="141">
        <v>6965343</v>
      </c>
      <c r="K45" s="141">
        <v>6087374</v>
      </c>
      <c r="L45" s="141">
        <v>5683717</v>
      </c>
      <c r="M45" s="141">
        <v>2804911</v>
      </c>
      <c r="P45" s="117">
        <f>SUM(C45:F45)</f>
        <v>10590009</v>
      </c>
      <c r="W45">
        <v>2014</v>
      </c>
      <c r="X45">
        <v>33073502.020254236</v>
      </c>
      <c r="Y45">
        <v>843.14769928768715</v>
      </c>
    </row>
    <row r="46" spans="2:25" ht="15.75" thickBot="1">
      <c r="B46" s="290" t="s">
        <v>2658</v>
      </c>
      <c r="C46" s="287">
        <f>(C45-C44)/C44</f>
        <v>6.0620109065488634E-2</v>
      </c>
      <c r="D46" s="287">
        <f>(D45-D44)/D44</f>
        <v>-5.3446405636938192E-2</v>
      </c>
      <c r="E46" s="287">
        <f>(E45-E44)/E44</f>
        <v>-0.13136206873573805</v>
      </c>
      <c r="F46" s="287">
        <f>(F45-F44)/F44</f>
        <v>8.0111451898570135E-2</v>
      </c>
      <c r="G46" s="287">
        <f t="shared" ref="G46:M46" si="6">(G45-G44)/G44</f>
        <v>-1.8064298313547892E-2</v>
      </c>
      <c r="H46" s="287">
        <f t="shared" si="6"/>
        <v>-1.401224411930423E-2</v>
      </c>
      <c r="I46" s="287">
        <f t="shared" si="6"/>
        <v>-2.9686607728695528E-2</v>
      </c>
      <c r="J46" s="287">
        <f t="shared" si="6"/>
        <v>2.0502818661403584E-2</v>
      </c>
      <c r="K46" s="287">
        <f t="shared" si="6"/>
        <v>5.4411388948028315E-3</v>
      </c>
      <c r="L46" s="287">
        <f t="shared" si="6"/>
        <v>4.3178814413396521E-2</v>
      </c>
      <c r="M46" s="287">
        <f t="shared" si="6"/>
        <v>2.6063197987462244E-2</v>
      </c>
      <c r="N46" s="289"/>
      <c r="O46" s="289"/>
      <c r="P46" s="288"/>
      <c r="W46">
        <v>2015</v>
      </c>
      <c r="X46">
        <v>35137949.163742013</v>
      </c>
      <c r="Y46">
        <v>848.43389169309273</v>
      </c>
    </row>
    <row r="47" spans="2:25">
      <c r="W47">
        <v>2016</v>
      </c>
      <c r="X47">
        <v>32492211.977644935</v>
      </c>
      <c r="Y47">
        <v>780.73378498992327</v>
      </c>
    </row>
    <row r="48" spans="2:25">
      <c r="W48">
        <v>2017</v>
      </c>
      <c r="X48">
        <v>22839468.214894675</v>
      </c>
      <c r="Y48">
        <v>728.17561416570652</v>
      </c>
    </row>
    <row r="49" spans="21:25">
      <c r="W49">
        <v>2018</v>
      </c>
      <c r="X49">
        <v>27044541.255325466</v>
      </c>
      <c r="Y49">
        <v>700.26667584613551</v>
      </c>
    </row>
    <row r="50" spans="21:25">
      <c r="W50">
        <v>2019</v>
      </c>
      <c r="X50">
        <v>30545923.603859626</v>
      </c>
      <c r="Y50">
        <v>669.44580766597164</v>
      </c>
    </row>
    <row r="51" spans="21:25">
      <c r="W51">
        <v>2020</v>
      </c>
      <c r="X51">
        <v>38930473.601000004</v>
      </c>
      <c r="Y51">
        <v>750.68341818437443</v>
      </c>
    </row>
    <row r="52" spans="21:25">
      <c r="W52">
        <v>2021</v>
      </c>
      <c r="X52">
        <v>14817273.344000001</v>
      </c>
      <c r="Y52">
        <v>936.24566885836884</v>
      </c>
    </row>
    <row r="53" spans="21:25">
      <c r="W53">
        <v>2022</v>
      </c>
      <c r="X53">
        <v>30173587.453999996</v>
      </c>
      <c r="Y53">
        <v>1027.7995420678826</v>
      </c>
    </row>
    <row r="54" spans="21:25">
      <c r="W54">
        <v>2023</v>
      </c>
      <c r="X54">
        <v>46477871.052999996</v>
      </c>
      <c r="Y54">
        <v>904.7839666490454</v>
      </c>
    </row>
    <row r="55" spans="21:25">
      <c r="W55">
        <v>2024</v>
      </c>
      <c r="X55">
        <v>55874175.707000002</v>
      </c>
      <c r="Y55">
        <v>978.91873067432027</v>
      </c>
    </row>
    <row r="56" spans="21:25">
      <c r="W56">
        <v>2025</v>
      </c>
      <c r="X56">
        <v>60529069.631716676</v>
      </c>
      <c r="Y56">
        <v>972.62879383307597</v>
      </c>
    </row>
    <row r="60" spans="21:25">
      <c r="U60" s="323"/>
      <c r="V60" s="323" t="s">
        <v>5628</v>
      </c>
    </row>
    <row r="61" spans="21:25">
      <c r="U61" s="323">
        <v>2014</v>
      </c>
      <c r="V61" s="323">
        <v>7003050</v>
      </c>
    </row>
    <row r="62" spans="21:25">
      <c r="U62" s="323">
        <v>2015</v>
      </c>
      <c r="V62" s="323">
        <v>6967487</v>
      </c>
    </row>
    <row r="63" spans="21:25">
      <c r="U63" s="323">
        <v>2016</v>
      </c>
      <c r="V63" s="323">
        <v>5816522</v>
      </c>
    </row>
    <row r="64" spans="21:25">
      <c r="U64" s="323">
        <v>2017</v>
      </c>
      <c r="V64" s="323">
        <v>5872636</v>
      </c>
    </row>
    <row r="65" spans="21:22">
      <c r="U65" s="323">
        <v>2018</v>
      </c>
      <c r="V65" s="323">
        <v>7783967</v>
      </c>
    </row>
    <row r="66" spans="21:22">
      <c r="U66" s="323">
        <v>2019</v>
      </c>
      <c r="V66" s="323">
        <v>8735268</v>
      </c>
    </row>
    <row r="67" spans="21:22">
      <c r="U67" s="323">
        <v>2020</v>
      </c>
      <c r="V67" s="323">
        <v>4262882</v>
      </c>
    </row>
    <row r="68" spans="21:22">
      <c r="U68" s="323">
        <v>2021</v>
      </c>
      <c r="V68" s="323">
        <v>2743773</v>
      </c>
    </row>
    <row r="69" spans="21:22">
      <c r="U69" s="323">
        <v>2022</v>
      </c>
      <c r="V69" s="323">
        <v>7477047</v>
      </c>
    </row>
    <row r="70" spans="21:22">
      <c r="U70" s="323">
        <v>2023</v>
      </c>
      <c r="V70" s="323">
        <v>9533933</v>
      </c>
    </row>
    <row r="71" spans="21:22">
      <c r="U71" s="323">
        <v>2024</v>
      </c>
      <c r="V71" s="323">
        <v>10654094</v>
      </c>
    </row>
    <row r="72" spans="21:22">
      <c r="U72" s="323">
        <v>2025</v>
      </c>
      <c r="V72" s="323">
        <v>10590009</v>
      </c>
    </row>
  </sheetData>
  <mergeCells count="3">
    <mergeCell ref="B1:Q1"/>
    <mergeCell ref="B31:Q31"/>
    <mergeCell ref="R1:AG1"/>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M168"/>
  <sheetViews>
    <sheetView topLeftCell="G6" zoomScale="55" zoomScaleNormal="55" workbookViewId="0">
      <selection activeCell="AB76" sqref="AB76"/>
    </sheetView>
  </sheetViews>
  <sheetFormatPr defaultColWidth="9.140625" defaultRowHeight="15"/>
  <cols>
    <col min="1" max="1" width="27.140625" customWidth="1"/>
    <col min="2" max="2" width="30" style="2" customWidth="1"/>
    <col min="3" max="3" width="21.28515625" customWidth="1"/>
    <col min="4" max="4" width="20.7109375" bestFit="1" customWidth="1"/>
    <col min="5" max="5" width="23.140625" customWidth="1"/>
    <col min="6" max="6" width="22.140625" bestFit="1" customWidth="1"/>
    <col min="10" max="10" width="13.5703125" customWidth="1"/>
    <col min="11" max="11" width="11.140625" customWidth="1"/>
    <col min="12" max="12" width="13.5703125" customWidth="1"/>
    <col min="13" max="13" width="16.42578125" customWidth="1"/>
    <col min="14" max="14" width="14.42578125" customWidth="1"/>
    <col min="15" max="15" width="10.140625" bestFit="1" customWidth="1"/>
    <col min="16" max="16" width="18.7109375" bestFit="1" customWidth="1"/>
    <col min="17" max="17" width="16" bestFit="1" customWidth="1"/>
    <col min="18" max="18" width="20.5703125" style="2" customWidth="1"/>
    <col min="31" max="31" width="12.7109375" bestFit="1" customWidth="1"/>
    <col min="32" max="32" width="10.85546875" bestFit="1" customWidth="1"/>
    <col min="39" max="49" width="10" bestFit="1" customWidth="1"/>
  </cols>
  <sheetData>
    <row r="1" spans="1:169">
      <c r="A1" t="s">
        <v>5794</v>
      </c>
      <c r="C1" t="s">
        <v>5793</v>
      </c>
      <c r="E1" t="s">
        <v>5795</v>
      </c>
    </row>
    <row r="2" spans="1:169" ht="69" customHeight="1">
      <c r="A2" s="402" t="s">
        <v>5787</v>
      </c>
      <c r="C2" s="402" t="s">
        <v>5796</v>
      </c>
      <c r="E2" s="402" t="s">
        <v>5796</v>
      </c>
    </row>
    <row r="3" spans="1:169" ht="48" customHeight="1">
      <c r="A3" s="420" t="s">
        <v>5788</v>
      </c>
      <c r="C3" t="s">
        <v>5797</v>
      </c>
      <c r="E3" t="s">
        <v>5798</v>
      </c>
    </row>
    <row r="4" spans="1:169" ht="48" customHeight="1">
      <c r="A4" s="420" t="s">
        <v>5789</v>
      </c>
    </row>
    <row r="5" spans="1:169" ht="45" customHeight="1">
      <c r="A5" s="420" t="s">
        <v>5790</v>
      </c>
    </row>
    <row r="6" spans="1:169">
      <c r="A6" s="420" t="s">
        <v>5791</v>
      </c>
    </row>
    <row r="7" spans="1:169" ht="30.75" customHeight="1">
      <c r="A7" s="420" t="s">
        <v>5792</v>
      </c>
      <c r="AK7" t="s">
        <v>5756</v>
      </c>
    </row>
    <row r="8" spans="1:169">
      <c r="AL8" s="6" t="s">
        <v>2125</v>
      </c>
      <c r="AM8" s="6" t="s">
        <v>2126</v>
      </c>
      <c r="AN8" s="6" t="s">
        <v>2127</v>
      </c>
      <c r="AO8" s="6" t="s">
        <v>2128</v>
      </c>
      <c r="AP8" s="6" t="s">
        <v>2129</v>
      </c>
      <c r="AQ8" s="6" t="s">
        <v>2130</v>
      </c>
      <c r="AR8" s="6" t="s">
        <v>2131</v>
      </c>
      <c r="AS8" s="6" t="s">
        <v>2132</v>
      </c>
      <c r="AT8" s="6" t="s">
        <v>2133</v>
      </c>
      <c r="AU8" s="6" t="s">
        <v>2134</v>
      </c>
      <c r="AV8" s="6" t="s">
        <v>2135</v>
      </c>
      <c r="AW8" s="6" t="s">
        <v>2136</v>
      </c>
      <c r="AX8" s="6" t="s">
        <v>376</v>
      </c>
      <c r="AY8" s="6" t="s">
        <v>2002</v>
      </c>
    </row>
    <row r="9" spans="1:169">
      <c r="B9" s="28" t="s">
        <v>2001</v>
      </c>
      <c r="AK9" s="5">
        <v>2013</v>
      </c>
      <c r="AL9" s="35">
        <f>C11</f>
        <v>-5431</v>
      </c>
      <c r="AM9" s="35">
        <f>C11+D11</f>
        <v>-10121</v>
      </c>
      <c r="AN9" s="35">
        <f>SUM(C11:E11)</f>
        <v>-14797</v>
      </c>
      <c r="AO9" s="35">
        <f>SUM(C11:F11)</f>
        <v>-21466</v>
      </c>
      <c r="AP9" s="35">
        <f>SUM(C11:G11)</f>
        <v>-27659</v>
      </c>
      <c r="AQ9" s="35">
        <f>SUM(C11:H11)</f>
        <v>-31472</v>
      </c>
      <c r="AR9" s="35">
        <f>SUM(C11:I11)</f>
        <v>-37108</v>
      </c>
      <c r="AS9" s="35">
        <f>SUM(C11:J11)</f>
        <v>-38848</v>
      </c>
      <c r="AT9" s="35">
        <f>SUM(C11:K11)</f>
        <v>-41390</v>
      </c>
      <c r="AU9" s="35">
        <f>SUM(C11:L11)</f>
        <v>-44155</v>
      </c>
      <c r="AV9" s="35">
        <f>SUM(C11:M11)</f>
        <v>-47396</v>
      </c>
      <c r="AW9" s="35">
        <f>SUM(C11:N11)</f>
        <v>-55092</v>
      </c>
    </row>
    <row r="10" spans="1:169">
      <c r="B10" s="28" t="s">
        <v>2004</v>
      </c>
      <c r="C10" s="6" t="s">
        <v>193</v>
      </c>
      <c r="D10" s="6" t="s">
        <v>214</v>
      </c>
      <c r="E10" s="6" t="s">
        <v>215</v>
      </c>
      <c r="F10" s="6" t="s">
        <v>216</v>
      </c>
      <c r="G10" s="6" t="s">
        <v>217</v>
      </c>
      <c r="H10" s="6" t="s">
        <v>218</v>
      </c>
      <c r="I10" s="6" t="s">
        <v>219</v>
      </c>
      <c r="J10" s="6" t="s">
        <v>188</v>
      </c>
      <c r="K10" s="6" t="s">
        <v>189</v>
      </c>
      <c r="L10" s="6" t="s">
        <v>190</v>
      </c>
      <c r="M10" s="6" t="s">
        <v>191</v>
      </c>
      <c r="N10" s="6" t="s">
        <v>192</v>
      </c>
      <c r="O10" s="6" t="s">
        <v>2003</v>
      </c>
      <c r="P10" s="6" t="s">
        <v>2566</v>
      </c>
      <c r="Q10" s="6"/>
      <c r="R10" s="28" t="s">
        <v>375</v>
      </c>
      <c r="S10" s="6" t="s">
        <v>193</v>
      </c>
      <c r="T10" s="6" t="s">
        <v>214</v>
      </c>
      <c r="U10" s="6" t="s">
        <v>215</v>
      </c>
      <c r="V10" s="6" t="s">
        <v>216</v>
      </c>
      <c r="W10" s="6" t="s">
        <v>217</v>
      </c>
      <c r="X10" s="6" t="s">
        <v>218</v>
      </c>
      <c r="Y10" s="6" t="s">
        <v>219</v>
      </c>
      <c r="Z10" s="6" t="s">
        <v>188</v>
      </c>
      <c r="AA10" s="6" t="s">
        <v>189</v>
      </c>
      <c r="AB10" s="6" t="s">
        <v>190</v>
      </c>
      <c r="AC10" s="6" t="s">
        <v>191</v>
      </c>
      <c r="AD10" s="6" t="s">
        <v>192</v>
      </c>
      <c r="AE10" s="6" t="s">
        <v>376</v>
      </c>
      <c r="AF10" s="6" t="s">
        <v>2002</v>
      </c>
      <c r="AK10" s="5">
        <v>2014</v>
      </c>
      <c r="AL10" s="35">
        <f t="shared" ref="AL10:AL20" si="0">C12</f>
        <v>-4519</v>
      </c>
      <c r="AM10" s="35">
        <f t="shared" ref="AM10:AM20" si="1">C12+D12</f>
        <v>-7222</v>
      </c>
      <c r="AN10" s="35">
        <f t="shared" ref="AN10:AN20" si="2">SUM(C12:E12)</f>
        <v>-10486</v>
      </c>
      <c r="AO10" s="35">
        <f t="shared" ref="AO10:AO20" si="3">SUM(C12:F12)</f>
        <v>-14687</v>
      </c>
      <c r="AP10" s="35">
        <f t="shared" ref="AP10:AP20" si="4">SUM(C12:G12)</f>
        <v>-17396</v>
      </c>
      <c r="AQ10" s="35">
        <f t="shared" ref="AQ10:AQ20" si="5">SUM(C12:H12)</f>
        <v>-20995</v>
      </c>
      <c r="AR10" s="35">
        <f t="shared" ref="AR10:AR20" si="6">SUM(C12:I12)</f>
        <v>-22780</v>
      </c>
      <c r="AS10" s="35">
        <f t="shared" ref="AS10:AS20" si="7">SUM(C12:J12)</f>
        <v>-24122</v>
      </c>
      <c r="AT10" s="35">
        <f t="shared" ref="AT10:AT20" si="8">SUM(C12:K12)</f>
        <v>-25671</v>
      </c>
      <c r="AU10" s="35">
        <f t="shared" ref="AU10:AU20" si="9">SUM(C12:L12)</f>
        <v>-27295</v>
      </c>
      <c r="AV10" s="35">
        <f t="shared" ref="AV10:AV20" si="10">SUM(C12:M12)</f>
        <v>-32144</v>
      </c>
      <c r="AW10" s="35">
        <f t="shared" ref="AW10:AW20" si="11">SUM(C12:N12)</f>
        <v>-38020</v>
      </c>
    </row>
    <row r="11" spans="1:169">
      <c r="B11" s="5">
        <v>2013</v>
      </c>
      <c r="C11" s="35">
        <v>-5431</v>
      </c>
      <c r="D11" s="35">
        <v>-4690</v>
      </c>
      <c r="E11" s="35">
        <v>-4676</v>
      </c>
      <c r="F11" s="35">
        <v>-6669</v>
      </c>
      <c r="G11" s="35">
        <v>-6193</v>
      </c>
      <c r="H11" s="35">
        <v>-3813</v>
      </c>
      <c r="I11" s="35">
        <v>-5636</v>
      </c>
      <c r="J11" s="35">
        <v>-1740</v>
      </c>
      <c r="K11" s="35">
        <v>-2542</v>
      </c>
      <c r="L11" s="35">
        <v>-2765</v>
      </c>
      <c r="M11" s="35">
        <v>-3241</v>
      </c>
      <c r="N11" s="35">
        <v>-7696</v>
      </c>
      <c r="O11" s="35">
        <f>SUM(C11:N11)</f>
        <v>-55092</v>
      </c>
      <c r="P11" s="35">
        <f>SUM(C11:J11)</f>
        <v>-38848</v>
      </c>
      <c r="Q11" s="35"/>
      <c r="R11" s="5">
        <v>2013</v>
      </c>
      <c r="S11" s="35">
        <v>-232</v>
      </c>
      <c r="T11" s="35">
        <v>-495</v>
      </c>
      <c r="U11" s="35">
        <v>-584</v>
      </c>
      <c r="V11" s="35">
        <v>-2136</v>
      </c>
      <c r="W11" s="35">
        <v>-1780</v>
      </c>
      <c r="X11" s="35">
        <v>-1760</v>
      </c>
      <c r="Y11" s="35">
        <v>-1432</v>
      </c>
      <c r="Z11" s="35">
        <v>-497</v>
      </c>
      <c r="AA11" s="35">
        <v>-78</v>
      </c>
      <c r="AB11" s="35">
        <v>-680</v>
      </c>
      <c r="AC11" s="35">
        <v>-761</v>
      </c>
      <c r="AD11" s="35">
        <v>-1344</v>
      </c>
      <c r="AE11" s="35"/>
      <c r="AF11" s="35">
        <f>SUM(S11:Y11)</f>
        <v>-8419</v>
      </c>
      <c r="AK11" s="5">
        <v>2015</v>
      </c>
      <c r="AL11" s="35">
        <f t="shared" si="0"/>
        <v>-1678</v>
      </c>
      <c r="AM11" s="35">
        <f t="shared" si="1"/>
        <v>-4621</v>
      </c>
      <c r="AN11" s="35">
        <f t="shared" si="2"/>
        <v>-8930</v>
      </c>
      <c r="AO11" s="35">
        <f t="shared" si="3"/>
        <v>-12254</v>
      </c>
      <c r="AP11" s="35">
        <f t="shared" si="4"/>
        <v>-15793</v>
      </c>
      <c r="AQ11" s="35">
        <f t="shared" si="5"/>
        <v>-18409</v>
      </c>
      <c r="AR11" s="35">
        <f t="shared" si="6"/>
        <v>-21165</v>
      </c>
      <c r="AS11" s="35">
        <f t="shared" si="7"/>
        <v>-20180</v>
      </c>
      <c r="AT11" s="35">
        <f t="shared" si="8"/>
        <v>-19758</v>
      </c>
      <c r="AU11" s="35">
        <f t="shared" si="9"/>
        <v>-19779</v>
      </c>
      <c r="AV11" s="35">
        <f t="shared" si="10"/>
        <v>-21482</v>
      </c>
      <c r="AW11" s="35">
        <f t="shared" si="11"/>
        <v>-26625</v>
      </c>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row>
    <row r="12" spans="1:169">
      <c r="B12" s="5">
        <v>2014</v>
      </c>
      <c r="C12" s="35">
        <v>-4519</v>
      </c>
      <c r="D12" s="35">
        <v>-2703</v>
      </c>
      <c r="E12" s="35">
        <v>-3264</v>
      </c>
      <c r="F12" s="35">
        <v>-4201</v>
      </c>
      <c r="G12" s="35">
        <v>-2709</v>
      </c>
      <c r="H12" s="35">
        <v>-3599</v>
      </c>
      <c r="I12" s="35">
        <v>-1785</v>
      </c>
      <c r="J12" s="35">
        <v>-1342</v>
      </c>
      <c r="K12" s="35">
        <v>-1549</v>
      </c>
      <c r="L12" s="35">
        <v>-1624</v>
      </c>
      <c r="M12" s="35">
        <v>-4849</v>
      </c>
      <c r="N12" s="35">
        <v>-5876</v>
      </c>
      <c r="O12" s="35">
        <f t="shared" ref="O12:O20" si="12">SUM(C12:N12)</f>
        <v>-38020</v>
      </c>
      <c r="P12" s="35">
        <f t="shared" ref="P12:P22" si="13">SUM(C12:J12)</f>
        <v>-24122</v>
      </c>
      <c r="Q12" s="35"/>
      <c r="R12" s="5">
        <v>2014</v>
      </c>
      <c r="S12" s="35">
        <v>-175</v>
      </c>
      <c r="T12" s="35">
        <v>573</v>
      </c>
      <c r="U12" s="35">
        <v>1249</v>
      </c>
      <c r="V12" s="35">
        <v>-308</v>
      </c>
      <c r="W12" s="35">
        <v>-621</v>
      </c>
      <c r="X12" s="35">
        <v>-1074</v>
      </c>
      <c r="Y12" s="35">
        <v>143</v>
      </c>
      <c r="Z12" s="35">
        <v>-145</v>
      </c>
      <c r="AA12" s="35">
        <v>-648</v>
      </c>
      <c r="AB12" s="35">
        <v>-356</v>
      </c>
      <c r="AC12" s="35">
        <v>-1968</v>
      </c>
      <c r="AD12" s="35">
        <v>-567</v>
      </c>
      <c r="AE12" s="35"/>
      <c r="AF12" s="35">
        <f t="shared" ref="AF12:AF23" si="14">SUM(S12:Y12)</f>
        <v>-213</v>
      </c>
      <c r="AK12" s="5">
        <v>2016</v>
      </c>
      <c r="AL12" s="35">
        <f t="shared" si="0"/>
        <v>-1978</v>
      </c>
      <c r="AM12" s="35">
        <f t="shared" si="1"/>
        <v>-3659</v>
      </c>
      <c r="AN12" s="35">
        <f t="shared" si="2"/>
        <v>-6990</v>
      </c>
      <c r="AO12" s="35">
        <f t="shared" si="3"/>
        <v>-9440</v>
      </c>
      <c r="AP12" s="35">
        <f t="shared" si="4"/>
        <v>-12182</v>
      </c>
      <c r="AQ12" s="35">
        <f t="shared" si="5"/>
        <v>-16800</v>
      </c>
      <c r="AR12" s="35">
        <f t="shared" si="6"/>
        <v>-18920</v>
      </c>
      <c r="AS12" s="35">
        <f t="shared" si="7"/>
        <v>-19544</v>
      </c>
      <c r="AT12" s="35">
        <f t="shared" si="8"/>
        <v>-20455</v>
      </c>
      <c r="AU12" s="35">
        <f t="shared" si="9"/>
        <v>-20944</v>
      </c>
      <c r="AV12" s="35">
        <f t="shared" si="10"/>
        <v>-22385</v>
      </c>
      <c r="AW12" s="35">
        <f t="shared" si="11"/>
        <v>-26668</v>
      </c>
    </row>
    <row r="13" spans="1:169">
      <c r="B13" s="5">
        <v>2015</v>
      </c>
      <c r="C13" s="35">
        <v>-1678</v>
      </c>
      <c r="D13" s="35">
        <v>-2943</v>
      </c>
      <c r="E13" s="35">
        <v>-4309</v>
      </c>
      <c r="F13" s="35">
        <v>-3324</v>
      </c>
      <c r="G13" s="35">
        <v>-3539</v>
      </c>
      <c r="H13" s="35">
        <v>-2616</v>
      </c>
      <c r="I13" s="35">
        <v>-2756</v>
      </c>
      <c r="J13" s="35">
        <v>985</v>
      </c>
      <c r="K13" s="35">
        <v>422</v>
      </c>
      <c r="L13" s="35">
        <v>-21</v>
      </c>
      <c r="M13" s="35">
        <v>-1703</v>
      </c>
      <c r="N13" s="35">
        <v>-5143</v>
      </c>
      <c r="O13" s="35">
        <f t="shared" si="12"/>
        <v>-26625</v>
      </c>
      <c r="P13" s="35">
        <f t="shared" si="13"/>
        <v>-20180</v>
      </c>
      <c r="Q13" s="35"/>
      <c r="R13" s="5">
        <v>2015</v>
      </c>
      <c r="S13" s="35">
        <v>1076</v>
      </c>
      <c r="T13" s="35">
        <v>1505</v>
      </c>
      <c r="U13" s="35">
        <v>821</v>
      </c>
      <c r="V13" s="35">
        <v>1182</v>
      </c>
      <c r="W13" s="35">
        <v>-109</v>
      </c>
      <c r="X13" s="35">
        <v>-196</v>
      </c>
      <c r="Y13" s="35">
        <v>-639</v>
      </c>
      <c r="Z13" s="35">
        <v>-261</v>
      </c>
      <c r="AA13" s="35">
        <v>520</v>
      </c>
      <c r="AB13" s="35">
        <v>477</v>
      </c>
      <c r="AC13" s="35">
        <v>-132</v>
      </c>
      <c r="AD13" s="35">
        <v>-292</v>
      </c>
      <c r="AE13" s="35"/>
      <c r="AF13" s="35">
        <f t="shared" si="14"/>
        <v>3640</v>
      </c>
      <c r="AK13" s="5">
        <v>2017</v>
      </c>
      <c r="AL13" s="35">
        <f t="shared" si="0"/>
        <v>-2454</v>
      </c>
      <c r="AM13" s="35">
        <f t="shared" si="1"/>
        <v>-4426</v>
      </c>
      <c r="AN13" s="35">
        <f t="shared" si="2"/>
        <v>-7295</v>
      </c>
      <c r="AO13" s="35">
        <f t="shared" si="3"/>
        <v>-10383</v>
      </c>
      <c r="AP13" s="35">
        <f t="shared" si="4"/>
        <v>-14783</v>
      </c>
      <c r="AQ13" s="35">
        <f t="shared" si="5"/>
        <v>-18297</v>
      </c>
      <c r="AR13" s="35">
        <f t="shared" si="6"/>
        <v>-22492</v>
      </c>
      <c r="AS13" s="35">
        <f t="shared" si="7"/>
        <v>-22382</v>
      </c>
      <c r="AT13" s="35">
        <f t="shared" si="8"/>
        <v>-26374</v>
      </c>
      <c r="AU13" s="35">
        <f t="shared" si="9"/>
        <v>-29223</v>
      </c>
      <c r="AV13" s="35">
        <f t="shared" si="10"/>
        <v>-32685</v>
      </c>
      <c r="AW13" s="35">
        <f t="shared" si="11"/>
        <v>-39955</v>
      </c>
    </row>
    <row r="14" spans="1:169">
      <c r="B14" s="5">
        <v>2016</v>
      </c>
      <c r="C14" s="35">
        <v>-1978</v>
      </c>
      <c r="D14" s="35">
        <v>-1681</v>
      </c>
      <c r="E14" s="35">
        <v>-3331</v>
      </c>
      <c r="F14" s="35">
        <v>-2450</v>
      </c>
      <c r="G14" s="35">
        <v>-2742</v>
      </c>
      <c r="H14" s="35">
        <v>-4618</v>
      </c>
      <c r="I14" s="35">
        <v>-2120</v>
      </c>
      <c r="J14" s="35">
        <v>-624</v>
      </c>
      <c r="K14" s="35">
        <v>-911</v>
      </c>
      <c r="L14" s="35">
        <v>-489</v>
      </c>
      <c r="M14" s="35">
        <v>-1441</v>
      </c>
      <c r="N14" s="35">
        <v>-4283</v>
      </c>
      <c r="O14" s="35">
        <f t="shared" si="12"/>
        <v>-26668</v>
      </c>
      <c r="P14" s="35">
        <f t="shared" si="13"/>
        <v>-19544</v>
      </c>
      <c r="Q14" s="35"/>
      <c r="R14" s="5">
        <v>2016</v>
      </c>
      <c r="S14" s="35">
        <v>43</v>
      </c>
      <c r="T14" s="35">
        <v>1213</v>
      </c>
      <c r="U14" s="35">
        <v>773</v>
      </c>
      <c r="V14" s="35">
        <v>-61</v>
      </c>
      <c r="W14" s="35">
        <v>505</v>
      </c>
      <c r="X14" s="35">
        <v>278</v>
      </c>
      <c r="Y14" s="35">
        <v>442</v>
      </c>
      <c r="Z14" s="35">
        <v>89</v>
      </c>
      <c r="AA14" s="35">
        <v>-160</v>
      </c>
      <c r="AB14" s="35">
        <v>-210</v>
      </c>
      <c r="AC14" s="35">
        <v>141</v>
      </c>
      <c r="AD14" s="35">
        <v>-1266</v>
      </c>
      <c r="AE14" s="35"/>
      <c r="AF14" s="35">
        <f t="shared" si="14"/>
        <v>3193</v>
      </c>
      <c r="AK14" s="5">
        <v>2018</v>
      </c>
      <c r="AL14" s="35">
        <f t="shared" si="0"/>
        <v>-6916</v>
      </c>
      <c r="AM14" s="35">
        <f t="shared" si="1"/>
        <v>-11238</v>
      </c>
      <c r="AN14" s="35">
        <f t="shared" si="2"/>
        <v>-15780</v>
      </c>
      <c r="AO14" s="35">
        <f t="shared" si="3"/>
        <v>-20890</v>
      </c>
      <c r="AP14" s="35">
        <f t="shared" si="4"/>
        <v>-26506</v>
      </c>
      <c r="AQ14" s="35">
        <f t="shared" si="5"/>
        <v>-29550</v>
      </c>
      <c r="AR14" s="35">
        <f t="shared" si="6"/>
        <v>-31431</v>
      </c>
      <c r="AS14" s="35">
        <f t="shared" si="7"/>
        <v>-28727</v>
      </c>
      <c r="AT14" s="35">
        <f t="shared" si="8"/>
        <v>-25910</v>
      </c>
      <c r="AU14" s="35">
        <f t="shared" si="9"/>
        <v>-21981</v>
      </c>
      <c r="AV14" s="35">
        <f t="shared" si="10"/>
        <v>-19578</v>
      </c>
      <c r="AW14" s="35">
        <f t="shared" si="11"/>
        <v>-20151</v>
      </c>
    </row>
    <row r="15" spans="1:169">
      <c r="B15" s="5">
        <v>2017</v>
      </c>
      <c r="C15" s="35">
        <v>-2454</v>
      </c>
      <c r="D15" s="35">
        <v>-1972</v>
      </c>
      <c r="E15" s="35">
        <v>-2869</v>
      </c>
      <c r="F15" s="35">
        <v>-3088</v>
      </c>
      <c r="G15" s="35">
        <v>-4400</v>
      </c>
      <c r="H15" s="35">
        <v>-3514</v>
      </c>
      <c r="I15" s="35">
        <v>-4195</v>
      </c>
      <c r="J15" s="35">
        <v>110</v>
      </c>
      <c r="K15" s="35">
        <v>-3992</v>
      </c>
      <c r="L15" s="35">
        <v>-2849</v>
      </c>
      <c r="M15" s="35">
        <v>-3462</v>
      </c>
      <c r="N15" s="35">
        <v>-7270</v>
      </c>
      <c r="O15" s="35">
        <f t="shared" si="12"/>
        <v>-39955</v>
      </c>
      <c r="P15" s="35">
        <f t="shared" si="13"/>
        <v>-22382</v>
      </c>
      <c r="Q15" s="35"/>
      <c r="R15" s="5">
        <v>2017</v>
      </c>
      <c r="S15" s="35">
        <v>63</v>
      </c>
      <c r="T15" s="35">
        <v>-230</v>
      </c>
      <c r="U15" s="35">
        <v>-651</v>
      </c>
      <c r="V15" s="35">
        <v>-405</v>
      </c>
      <c r="W15" s="35">
        <v>-1553</v>
      </c>
      <c r="X15" s="35">
        <v>-1343</v>
      </c>
      <c r="Y15" s="35">
        <v>-1766</v>
      </c>
      <c r="Z15" s="35">
        <v>-481</v>
      </c>
      <c r="AA15" s="35">
        <v>-991</v>
      </c>
      <c r="AB15" s="35">
        <v>-505</v>
      </c>
      <c r="AC15" s="35">
        <v>-364</v>
      </c>
      <c r="AD15" s="35">
        <v>-1745</v>
      </c>
      <c r="AE15" s="35"/>
      <c r="AF15" s="35">
        <f t="shared" si="14"/>
        <v>-5885</v>
      </c>
      <c r="AK15" s="5">
        <v>2019</v>
      </c>
      <c r="AL15" s="35">
        <f t="shared" si="0"/>
        <v>-106</v>
      </c>
      <c r="AM15" s="35">
        <f t="shared" si="1"/>
        <v>-75</v>
      </c>
      <c r="AN15" s="35">
        <f t="shared" si="2"/>
        <v>-216</v>
      </c>
      <c r="AO15" s="35">
        <f t="shared" si="3"/>
        <v>-573</v>
      </c>
      <c r="AP15" s="35">
        <f t="shared" si="4"/>
        <v>764</v>
      </c>
      <c r="AQ15" s="35">
        <f t="shared" si="5"/>
        <v>955</v>
      </c>
      <c r="AR15" s="35">
        <f t="shared" si="6"/>
        <v>3249</v>
      </c>
      <c r="AS15" s="35">
        <f t="shared" si="7"/>
        <v>6948</v>
      </c>
      <c r="AT15" s="35">
        <f t="shared" si="8"/>
        <v>10059</v>
      </c>
      <c r="AU15" s="35">
        <f t="shared" si="9"/>
        <v>13234</v>
      </c>
      <c r="AV15" s="35">
        <f t="shared" si="10"/>
        <v>13431</v>
      </c>
      <c r="AW15" s="35">
        <f t="shared" si="11"/>
        <v>10796</v>
      </c>
    </row>
    <row r="16" spans="1:169">
      <c r="B16" s="5">
        <v>2018</v>
      </c>
      <c r="C16" s="35">
        <v>-6916</v>
      </c>
      <c r="D16" s="35">
        <v>-4322</v>
      </c>
      <c r="E16" s="35">
        <v>-4542</v>
      </c>
      <c r="F16" s="35">
        <v>-5110</v>
      </c>
      <c r="G16" s="35">
        <v>-5616</v>
      </c>
      <c r="H16" s="35">
        <v>-3044</v>
      </c>
      <c r="I16" s="35">
        <v>-1881</v>
      </c>
      <c r="J16" s="35">
        <v>2704</v>
      </c>
      <c r="K16" s="35">
        <v>2817</v>
      </c>
      <c r="L16" s="35">
        <v>3929</v>
      </c>
      <c r="M16" s="35">
        <v>2403</v>
      </c>
      <c r="N16" s="35">
        <v>-573</v>
      </c>
      <c r="O16" s="35">
        <f t="shared" si="12"/>
        <v>-20151</v>
      </c>
      <c r="P16" s="35">
        <f t="shared" si="13"/>
        <v>-28727</v>
      </c>
      <c r="Q16" s="35"/>
      <c r="R16" s="5">
        <v>2018</v>
      </c>
      <c r="S16" s="35">
        <v>-2259</v>
      </c>
      <c r="T16" s="35">
        <v>-931</v>
      </c>
      <c r="U16" s="35">
        <v>-1176</v>
      </c>
      <c r="V16" s="35">
        <v>-1137</v>
      </c>
      <c r="W16" s="35">
        <v>-1572</v>
      </c>
      <c r="X16" s="35">
        <v>-507</v>
      </c>
      <c r="Y16" s="35">
        <v>-608</v>
      </c>
      <c r="Z16" s="35">
        <v>520</v>
      </c>
      <c r="AA16" s="35">
        <v>-27</v>
      </c>
      <c r="AB16" s="35">
        <v>-104</v>
      </c>
      <c r="AC16" s="35">
        <v>-438</v>
      </c>
      <c r="AD16" s="35">
        <v>-474</v>
      </c>
      <c r="AE16" s="35"/>
      <c r="AF16" s="35">
        <f t="shared" si="14"/>
        <v>-8190</v>
      </c>
      <c r="AK16" s="5">
        <v>2020</v>
      </c>
      <c r="AL16" s="35">
        <f t="shared" si="0"/>
        <v>-1326</v>
      </c>
      <c r="AM16" s="35">
        <f t="shared" si="1"/>
        <v>-2063</v>
      </c>
      <c r="AN16" s="35">
        <f t="shared" si="2"/>
        <v>-7068</v>
      </c>
      <c r="AO16" s="35">
        <f t="shared" si="3"/>
        <v>-12140</v>
      </c>
      <c r="AP16" s="35">
        <f t="shared" si="4"/>
        <v>-15976</v>
      </c>
      <c r="AQ16" s="35">
        <f t="shared" si="5"/>
        <v>-18233</v>
      </c>
      <c r="AR16" s="35">
        <f t="shared" si="6"/>
        <v>-19908</v>
      </c>
      <c r="AS16" s="35">
        <f t="shared" si="7"/>
        <v>-23495</v>
      </c>
      <c r="AT16" s="35">
        <f t="shared" si="8"/>
        <v>-25460</v>
      </c>
      <c r="AU16" s="35">
        <f t="shared" si="9"/>
        <v>-25238</v>
      </c>
      <c r="AV16" s="35">
        <f t="shared" si="10"/>
        <v>-28618</v>
      </c>
      <c r="AW16" s="35">
        <f t="shared" si="11"/>
        <v>-31888</v>
      </c>
    </row>
    <row r="17" spans="1:59">
      <c r="B17" s="5">
        <v>2019</v>
      </c>
      <c r="C17" s="35">
        <v>-106</v>
      </c>
      <c r="D17" s="35">
        <v>31</v>
      </c>
      <c r="E17" s="35">
        <v>-141</v>
      </c>
      <c r="F17" s="35">
        <v>-357</v>
      </c>
      <c r="G17" s="35">
        <v>1337</v>
      </c>
      <c r="H17" s="35">
        <v>191</v>
      </c>
      <c r="I17" s="35">
        <v>2294</v>
      </c>
      <c r="J17" s="35">
        <v>3699</v>
      </c>
      <c r="K17" s="35">
        <v>3111</v>
      </c>
      <c r="L17" s="35">
        <v>3175</v>
      </c>
      <c r="M17" s="35">
        <v>197</v>
      </c>
      <c r="N17" s="35">
        <v>-2635</v>
      </c>
      <c r="O17" s="35">
        <f t="shared" si="12"/>
        <v>10796</v>
      </c>
      <c r="P17" s="35">
        <f t="shared" si="13"/>
        <v>6948</v>
      </c>
      <c r="Q17" s="35"/>
      <c r="R17" s="5">
        <v>2019</v>
      </c>
      <c r="S17" s="35">
        <v>-407</v>
      </c>
      <c r="T17" s="35">
        <v>-582</v>
      </c>
      <c r="U17" s="35">
        <v>-1028</v>
      </c>
      <c r="V17" s="35">
        <v>-803</v>
      </c>
      <c r="W17" s="35">
        <v>-304</v>
      </c>
      <c r="X17" s="35">
        <v>-448</v>
      </c>
      <c r="Y17" s="35">
        <v>-530</v>
      </c>
      <c r="Z17" s="35">
        <v>-416</v>
      </c>
      <c r="AA17" s="35">
        <v>-638</v>
      </c>
      <c r="AB17" s="35">
        <v>-1344</v>
      </c>
      <c r="AC17" s="35">
        <v>-1465</v>
      </c>
      <c r="AD17" s="35">
        <v>-1303</v>
      </c>
      <c r="AE17" s="35"/>
      <c r="AF17" s="35">
        <f t="shared" si="14"/>
        <v>-4102</v>
      </c>
      <c r="AK17" s="5">
        <v>2021</v>
      </c>
      <c r="AL17" s="35">
        <f t="shared" si="0"/>
        <v>-1494</v>
      </c>
      <c r="AM17" s="35">
        <f t="shared" si="1"/>
        <v>-3682</v>
      </c>
      <c r="AN17" s="35">
        <f t="shared" si="2"/>
        <v>-6718</v>
      </c>
      <c r="AO17" s="35">
        <f t="shared" si="3"/>
        <v>-7824</v>
      </c>
      <c r="AP17" s="35">
        <f t="shared" si="4"/>
        <v>-10726</v>
      </c>
      <c r="AQ17" s="35">
        <f t="shared" si="5"/>
        <v>-11336</v>
      </c>
      <c r="AR17" s="35">
        <f t="shared" si="6"/>
        <v>-10944</v>
      </c>
      <c r="AS17" s="35">
        <f t="shared" si="7"/>
        <v>-8780</v>
      </c>
      <c r="AT17" s="35">
        <f t="shared" si="8"/>
        <v>-6058</v>
      </c>
      <c r="AU17" s="35">
        <f t="shared" si="9"/>
        <v>-1954</v>
      </c>
      <c r="AV17" s="35">
        <f t="shared" si="10"/>
        <v>-4058</v>
      </c>
      <c r="AW17" s="35">
        <f t="shared" si="11"/>
        <v>-7232</v>
      </c>
    </row>
    <row r="18" spans="1:59">
      <c r="B18" s="5">
        <v>2020</v>
      </c>
      <c r="C18" s="35">
        <v>-1326</v>
      </c>
      <c r="D18" s="35">
        <v>-737</v>
      </c>
      <c r="E18" s="35">
        <v>-5005</v>
      </c>
      <c r="F18" s="35">
        <v>-5072</v>
      </c>
      <c r="G18" s="35">
        <v>-3836</v>
      </c>
      <c r="H18" s="35">
        <v>-2257</v>
      </c>
      <c r="I18" s="35">
        <v>-1675</v>
      </c>
      <c r="J18" s="35">
        <v>-3587</v>
      </c>
      <c r="K18" s="35">
        <v>-1965</v>
      </c>
      <c r="L18" s="35">
        <v>222</v>
      </c>
      <c r="M18" s="35">
        <v>-3380</v>
      </c>
      <c r="N18" s="35">
        <v>-3270</v>
      </c>
      <c r="O18" s="35">
        <f t="shared" si="12"/>
        <v>-31888</v>
      </c>
      <c r="P18" s="35">
        <f t="shared" si="13"/>
        <v>-23495</v>
      </c>
      <c r="Q18" s="35"/>
      <c r="R18" s="5">
        <v>2020</v>
      </c>
      <c r="S18" s="35">
        <v>-1638</v>
      </c>
      <c r="T18" s="35">
        <v>-1176</v>
      </c>
      <c r="U18" s="35">
        <v>-1490</v>
      </c>
      <c r="V18" s="35">
        <v>-560</v>
      </c>
      <c r="W18" s="35">
        <v>-883</v>
      </c>
      <c r="X18" s="35">
        <v>-1818</v>
      </c>
      <c r="Y18" s="35">
        <v>-1782</v>
      </c>
      <c r="Z18" s="35">
        <v>-3801</v>
      </c>
      <c r="AA18" s="35">
        <v>-3279</v>
      </c>
      <c r="AB18" s="35">
        <v>-1567</v>
      </c>
      <c r="AC18" s="35">
        <v>-2531</v>
      </c>
      <c r="AD18" s="35">
        <v>-1877</v>
      </c>
      <c r="AE18" s="35"/>
      <c r="AF18" s="35">
        <f t="shared" si="14"/>
        <v>-9347</v>
      </c>
      <c r="AK18" s="5">
        <v>2022</v>
      </c>
      <c r="AL18" s="35">
        <f t="shared" si="0"/>
        <v>-6883</v>
      </c>
      <c r="AM18" s="35">
        <f t="shared" si="1"/>
        <v>-12186</v>
      </c>
      <c r="AN18" s="35">
        <f t="shared" si="2"/>
        <v>-17765</v>
      </c>
      <c r="AO18" s="35">
        <f t="shared" si="3"/>
        <v>-20309</v>
      </c>
      <c r="AP18" s="35">
        <f t="shared" si="4"/>
        <v>-26140</v>
      </c>
      <c r="AQ18" s="35">
        <f t="shared" si="5"/>
        <v>-28720</v>
      </c>
      <c r="AR18" s="35">
        <f t="shared" si="6"/>
        <v>-32178</v>
      </c>
      <c r="AS18" s="35">
        <f t="shared" si="7"/>
        <v>-34874</v>
      </c>
      <c r="AT18" s="35">
        <f t="shared" si="8"/>
        <v>-37770</v>
      </c>
      <c r="AU18" s="35">
        <f t="shared" si="9"/>
        <v>-38539</v>
      </c>
      <c r="AV18" s="35">
        <f t="shared" si="10"/>
        <v>-42537</v>
      </c>
      <c r="AW18" s="35">
        <f t="shared" si="11"/>
        <v>-48395</v>
      </c>
    </row>
    <row r="19" spans="1:59">
      <c r="B19" s="5">
        <v>2021</v>
      </c>
      <c r="C19" s="35">
        <v>-1494</v>
      </c>
      <c r="D19" s="35">
        <v>-2188</v>
      </c>
      <c r="E19" s="35">
        <v>-3036</v>
      </c>
      <c r="F19" s="35">
        <v>-1106</v>
      </c>
      <c r="G19" s="35">
        <v>-2902</v>
      </c>
      <c r="H19" s="35">
        <v>-610</v>
      </c>
      <c r="I19" s="35">
        <v>392</v>
      </c>
      <c r="J19" s="35">
        <v>2164</v>
      </c>
      <c r="K19" s="35">
        <v>2722</v>
      </c>
      <c r="L19" s="35">
        <v>4104</v>
      </c>
      <c r="M19" s="35">
        <v>-2104</v>
      </c>
      <c r="N19" s="35">
        <v>-3174</v>
      </c>
      <c r="O19" s="35">
        <f t="shared" si="12"/>
        <v>-7232</v>
      </c>
      <c r="P19" s="35">
        <f t="shared" si="13"/>
        <v>-8780</v>
      </c>
      <c r="Q19" s="35"/>
      <c r="R19" s="5">
        <v>2021</v>
      </c>
      <c r="S19" s="35">
        <v>-907</v>
      </c>
      <c r="T19" s="35">
        <v>-868</v>
      </c>
      <c r="U19" s="35">
        <v>-269</v>
      </c>
      <c r="V19" s="35">
        <v>14</v>
      </c>
      <c r="W19" s="35">
        <v>50</v>
      </c>
      <c r="X19" s="35">
        <v>-167</v>
      </c>
      <c r="Y19" s="35">
        <v>-103</v>
      </c>
      <c r="Z19" s="35">
        <v>-229</v>
      </c>
      <c r="AA19" s="35">
        <v>-256</v>
      </c>
      <c r="AB19" s="35">
        <v>27</v>
      </c>
      <c r="AC19" s="35">
        <v>599</v>
      </c>
      <c r="AD19" s="35">
        <v>93</v>
      </c>
      <c r="AE19" s="35"/>
      <c r="AF19" s="35">
        <f t="shared" si="14"/>
        <v>-2250</v>
      </c>
      <c r="AK19" s="5">
        <v>2023</v>
      </c>
      <c r="AL19" s="35">
        <f t="shared" si="0"/>
        <v>-10346</v>
      </c>
      <c r="AM19" s="35">
        <f t="shared" si="1"/>
        <v>-19107</v>
      </c>
      <c r="AN19" s="35">
        <f t="shared" si="2"/>
        <v>-23591</v>
      </c>
      <c r="AO19" s="35">
        <f t="shared" si="3"/>
        <v>-28995</v>
      </c>
      <c r="AP19" s="35">
        <f t="shared" si="4"/>
        <v>-36928</v>
      </c>
      <c r="AQ19" s="35">
        <f t="shared" si="5"/>
        <v>-36254</v>
      </c>
      <c r="AR19" s="35">
        <f t="shared" si="6"/>
        <v>-41720</v>
      </c>
      <c r="AS19" s="35">
        <f t="shared" si="7"/>
        <v>-42339</v>
      </c>
      <c r="AT19" s="35">
        <f t="shared" si="8"/>
        <v>-40463</v>
      </c>
      <c r="AU19" s="35">
        <f t="shared" si="9"/>
        <v>-40453</v>
      </c>
      <c r="AV19" s="35">
        <f t="shared" si="10"/>
        <v>-43175</v>
      </c>
      <c r="AW19" s="35">
        <f t="shared" si="11"/>
        <v>-45266</v>
      </c>
    </row>
    <row r="20" spans="1:59">
      <c r="B20" s="5">
        <v>2022</v>
      </c>
      <c r="C20" s="35">
        <v>-6883</v>
      </c>
      <c r="D20" s="35">
        <v>-5303</v>
      </c>
      <c r="E20" s="35">
        <v>-5579</v>
      </c>
      <c r="F20" s="35">
        <v>-2544</v>
      </c>
      <c r="G20" s="35">
        <v>-5831</v>
      </c>
      <c r="H20" s="35">
        <v>-2580</v>
      </c>
      <c r="I20" s="35">
        <v>-3458</v>
      </c>
      <c r="J20" s="35">
        <v>-2696</v>
      </c>
      <c r="K20" s="35">
        <v>-2896</v>
      </c>
      <c r="L20" s="35">
        <v>-769</v>
      </c>
      <c r="M20" s="35">
        <v>-3998</v>
      </c>
      <c r="N20" s="35">
        <v>-5858</v>
      </c>
      <c r="O20" s="35">
        <f t="shared" si="12"/>
        <v>-48395</v>
      </c>
      <c r="P20" s="35">
        <f t="shared" si="13"/>
        <v>-34874</v>
      </c>
      <c r="Q20" s="35"/>
      <c r="R20" s="5">
        <v>2022</v>
      </c>
      <c r="S20" s="35">
        <v>-528</v>
      </c>
      <c r="T20" s="35">
        <v>-345</v>
      </c>
      <c r="U20" s="35">
        <v>-956</v>
      </c>
      <c r="V20" s="35">
        <v>-428</v>
      </c>
      <c r="W20" s="35">
        <v>-1337</v>
      </c>
      <c r="X20" s="35">
        <v>-1156</v>
      </c>
      <c r="Y20" s="35">
        <v>-1686</v>
      </c>
      <c r="Z20" s="35">
        <v>-2243</v>
      </c>
      <c r="AA20" s="35">
        <v>-2633</v>
      </c>
      <c r="AB20" s="35">
        <v>-3025</v>
      </c>
      <c r="AC20" s="35">
        <v>-2435</v>
      </c>
      <c r="AD20" s="35">
        <v>-2615</v>
      </c>
      <c r="AE20" s="35"/>
      <c r="AF20" s="35">
        <f t="shared" si="14"/>
        <v>-6436</v>
      </c>
      <c r="AK20" s="5">
        <v>2024</v>
      </c>
      <c r="AL20" s="35">
        <f t="shared" si="0"/>
        <v>-2522</v>
      </c>
      <c r="AM20" s="35">
        <f t="shared" si="1"/>
        <v>-5787</v>
      </c>
      <c r="AN20" s="35">
        <f t="shared" si="2"/>
        <v>-10331</v>
      </c>
      <c r="AO20" s="35">
        <f t="shared" si="3"/>
        <v>-15616</v>
      </c>
      <c r="AP20" s="35">
        <f t="shared" si="4"/>
        <v>-16274</v>
      </c>
      <c r="AQ20" s="35">
        <f t="shared" si="5"/>
        <v>-15506</v>
      </c>
      <c r="AR20" s="35">
        <f t="shared" si="6"/>
        <v>-14053</v>
      </c>
      <c r="AS20" s="35">
        <f t="shared" si="7"/>
        <v>-9200</v>
      </c>
      <c r="AT20" s="35">
        <f t="shared" si="8"/>
        <v>-6212</v>
      </c>
      <c r="AU20" s="35">
        <f t="shared" si="9"/>
        <v>-4332</v>
      </c>
      <c r="AV20" s="35">
        <f t="shared" si="10"/>
        <v>-7132</v>
      </c>
      <c r="AW20" s="35">
        <f t="shared" si="11"/>
        <v>-11782</v>
      </c>
    </row>
    <row r="21" spans="1:59" s="154" customFormat="1">
      <c r="A21"/>
      <c r="B21" s="5">
        <v>2023</v>
      </c>
      <c r="C21" s="35">
        <v>-10346</v>
      </c>
      <c r="D21" s="35">
        <v>-8761</v>
      </c>
      <c r="E21" s="35">
        <v>-4484</v>
      </c>
      <c r="F21" s="35">
        <v>-5404</v>
      </c>
      <c r="G21" s="35">
        <v>-7933</v>
      </c>
      <c r="H21" s="35">
        <v>674</v>
      </c>
      <c r="I21" s="35">
        <v>-5466</v>
      </c>
      <c r="J21" s="35">
        <v>-619</v>
      </c>
      <c r="K21" s="35">
        <v>1876</v>
      </c>
      <c r="L21" s="35">
        <v>10</v>
      </c>
      <c r="M21" s="35">
        <v>-2722</v>
      </c>
      <c r="N21" s="35">
        <v>-2091</v>
      </c>
      <c r="O21" s="35">
        <f>SUM(C21:N21)</f>
        <v>-45266</v>
      </c>
      <c r="P21" s="35">
        <f t="shared" si="13"/>
        <v>-42339</v>
      </c>
      <c r="Q21" s="35"/>
      <c r="R21" s="5">
        <v>2023</v>
      </c>
      <c r="S21" s="35">
        <v>-4796</v>
      </c>
      <c r="T21" s="35">
        <v>-3795</v>
      </c>
      <c r="U21" s="35">
        <v>-1262</v>
      </c>
      <c r="V21" s="105">
        <v>-1092</v>
      </c>
      <c r="W21" s="105">
        <v>-2653</v>
      </c>
      <c r="X21" s="105">
        <v>-1659</v>
      </c>
      <c r="Y21" s="105">
        <v>-2458</v>
      </c>
      <c r="Z21" s="105">
        <v>-3061</v>
      </c>
      <c r="AA21" s="105">
        <v>-1356</v>
      </c>
      <c r="AB21" s="105">
        <v>-1245</v>
      </c>
      <c r="AC21" s="105">
        <v>-1173</v>
      </c>
      <c r="AD21" s="105">
        <v>-1136</v>
      </c>
      <c r="AE21" s="35"/>
      <c r="AF21" s="35">
        <f t="shared" si="14"/>
        <v>-17715</v>
      </c>
      <c r="AG21"/>
      <c r="AH21"/>
      <c r="AI21"/>
      <c r="AJ21"/>
      <c r="AK21" s="5">
        <v>2025</v>
      </c>
      <c r="AL21" s="35">
        <f t="shared" ref="AL21" si="15">C23</f>
        <v>-3795</v>
      </c>
      <c r="AM21" s="35">
        <f t="shared" ref="AM21" si="16">C23+D23</f>
        <v>-8112</v>
      </c>
      <c r="AN21" s="35">
        <f t="shared" ref="AN21" si="17">SUM(C23:E23)</f>
        <v>-12199</v>
      </c>
      <c r="AO21" s="35">
        <f t="shared" ref="AO21" si="18">SUM(C23:F23)</f>
        <v>-19999</v>
      </c>
      <c r="AP21" s="35">
        <f t="shared" ref="AP21" si="19">SUM(C23:G23)</f>
        <v>-20689</v>
      </c>
      <c r="AQ21" s="35">
        <f t="shared" ref="AQ21" si="20">SUM(C23:H23)</f>
        <v>-22656</v>
      </c>
      <c r="AR21" s="35">
        <f t="shared" ref="AR21" si="21">SUM(C23:I23)</f>
        <v>-20890</v>
      </c>
      <c r="AS21" s="35">
        <f t="shared" ref="AS21" si="22">SUM(D23:J23)</f>
        <v>-11640</v>
      </c>
      <c r="AT21" s="35">
        <f t="shared" ref="AT21" si="23">SUM(E23:K23)</f>
        <v>-6211</v>
      </c>
      <c r="AU21" s="35"/>
      <c r="AV21" s="35"/>
      <c r="AW21" s="35"/>
      <c r="AX21"/>
      <c r="AY21"/>
      <c r="AZ21"/>
      <c r="BA21"/>
      <c r="BB21"/>
      <c r="BC21"/>
      <c r="BD21"/>
      <c r="BE21"/>
      <c r="BF21"/>
      <c r="BG21"/>
    </row>
    <row r="22" spans="1:59">
      <c r="B22" s="5">
        <v>2024</v>
      </c>
      <c r="C22" s="35">
        <v>-2522</v>
      </c>
      <c r="D22" s="35">
        <v>-3265</v>
      </c>
      <c r="E22">
        <v>-4544</v>
      </c>
      <c r="F22" s="35">
        <v>-5285</v>
      </c>
      <c r="G22" s="240">
        <v>-658</v>
      </c>
      <c r="H22" s="240">
        <v>768</v>
      </c>
      <c r="I22" s="240">
        <v>1453</v>
      </c>
      <c r="J22" s="240">
        <v>4853</v>
      </c>
      <c r="K22" s="240">
        <v>2988</v>
      </c>
      <c r="L22" s="35">
        <v>1880</v>
      </c>
      <c r="M22" s="35">
        <v>-2800</v>
      </c>
      <c r="N22" s="35">
        <v>-4650</v>
      </c>
      <c r="O22" s="35">
        <f>SUM(C22:N22)</f>
        <v>-11782</v>
      </c>
      <c r="P22" s="35">
        <f t="shared" si="13"/>
        <v>-9200</v>
      </c>
      <c r="Q22" s="35"/>
      <c r="R22" s="5">
        <v>2024</v>
      </c>
      <c r="S22" s="35">
        <v>-936</v>
      </c>
      <c r="T22" s="35">
        <v>-997</v>
      </c>
      <c r="U22">
        <v>-1519</v>
      </c>
      <c r="V22" s="35">
        <v>-1176</v>
      </c>
      <c r="W22" s="240">
        <v>-1015</v>
      </c>
      <c r="X22" s="240">
        <v>-928</v>
      </c>
      <c r="Y22" s="240">
        <v>-267</v>
      </c>
      <c r="Z22" s="240">
        <v>-750</v>
      </c>
      <c r="AA22" s="240">
        <v>-1017</v>
      </c>
      <c r="AB22" s="35">
        <v>-1600</v>
      </c>
      <c r="AC22" s="35">
        <v>-1800</v>
      </c>
      <c r="AD22" s="35">
        <v>-1646</v>
      </c>
      <c r="AE22" s="35"/>
      <c r="AF22" s="35">
        <f t="shared" si="14"/>
        <v>-6838</v>
      </c>
    </row>
    <row r="23" spans="1:59">
      <c r="B23" s="5">
        <v>2025</v>
      </c>
      <c r="C23" s="35">
        <v>-3795</v>
      </c>
      <c r="D23" s="35">
        <v>-4317</v>
      </c>
      <c r="E23" s="35">
        <v>-4087</v>
      </c>
      <c r="F23" s="35">
        <v>-7800</v>
      </c>
      <c r="G23" s="240">
        <v>-690</v>
      </c>
      <c r="H23" s="240">
        <v>-1967</v>
      </c>
      <c r="I23" s="240">
        <v>1766</v>
      </c>
      <c r="J23" s="240">
        <v>5455</v>
      </c>
      <c r="K23" s="240">
        <v>1112</v>
      </c>
      <c r="L23" s="35">
        <v>457</v>
      </c>
      <c r="O23" s="35"/>
      <c r="P23" s="35">
        <f>SUM(C23:J23)</f>
        <v>-15435</v>
      </c>
      <c r="R23" s="5">
        <v>2025</v>
      </c>
      <c r="S23" s="105">
        <v>-1088</v>
      </c>
      <c r="T23" s="35">
        <v>-1851</v>
      </c>
      <c r="U23" s="105">
        <v>-1147</v>
      </c>
      <c r="V23" s="105">
        <v>-2186</v>
      </c>
      <c r="W23" s="105">
        <v>-1774</v>
      </c>
      <c r="X23" s="105">
        <v>-1424</v>
      </c>
      <c r="Y23" s="35">
        <v>-500</v>
      </c>
      <c r="Z23" s="35">
        <v>-987</v>
      </c>
      <c r="AA23" s="35">
        <v>-2329</v>
      </c>
      <c r="AB23" s="35">
        <v>-2744</v>
      </c>
      <c r="AE23" s="35"/>
      <c r="AF23" s="35">
        <f t="shared" si="14"/>
        <v>-9970</v>
      </c>
    </row>
    <row r="24" spans="1:59">
      <c r="B24" s="5"/>
      <c r="C24" s="35"/>
      <c r="D24" s="35"/>
      <c r="E24" s="35"/>
      <c r="F24" s="35"/>
      <c r="G24" s="35"/>
      <c r="H24" s="35"/>
      <c r="I24" s="35"/>
      <c r="J24" s="35"/>
      <c r="K24" s="35"/>
      <c r="L24" s="35"/>
      <c r="M24" s="35"/>
      <c r="N24" s="35"/>
      <c r="O24" s="35"/>
      <c r="P24" s="35"/>
      <c r="Q24" s="35"/>
      <c r="R24" s="5"/>
      <c r="S24" s="35"/>
      <c r="T24" s="35"/>
      <c r="U24" s="35"/>
      <c r="V24" s="35"/>
      <c r="W24" s="35"/>
      <c r="X24" s="35"/>
      <c r="Y24" s="35"/>
      <c r="Z24" s="35"/>
      <c r="AA24" s="35"/>
      <c r="AB24" s="35"/>
      <c r="AC24" s="35"/>
      <c r="AD24" s="35"/>
      <c r="AE24" s="35"/>
      <c r="AF24" s="35"/>
      <c r="AG24" s="35"/>
    </row>
    <row r="25" spans="1:59" ht="15" customHeight="1"/>
    <row r="26" spans="1:59" ht="15" customHeight="1">
      <c r="B26" s="28" t="s">
        <v>187</v>
      </c>
      <c r="C26" s="6" t="s">
        <v>193</v>
      </c>
      <c r="D26" s="6" t="s">
        <v>214</v>
      </c>
      <c r="E26" s="6" t="s">
        <v>215</v>
      </c>
      <c r="F26" s="6" t="s">
        <v>216</v>
      </c>
      <c r="G26" s="6" t="s">
        <v>217</v>
      </c>
      <c r="H26" s="6" t="s">
        <v>218</v>
      </c>
      <c r="I26" s="6" t="s">
        <v>219</v>
      </c>
      <c r="J26" s="6" t="s">
        <v>188</v>
      </c>
      <c r="K26" s="6" t="s">
        <v>189</v>
      </c>
      <c r="L26" s="6" t="s">
        <v>190</v>
      </c>
      <c r="M26" s="6" t="s">
        <v>191</v>
      </c>
      <c r="N26" s="6" t="s">
        <v>192</v>
      </c>
      <c r="O26" s="6" t="s">
        <v>376</v>
      </c>
      <c r="P26" s="6" t="s">
        <v>2566</v>
      </c>
      <c r="Q26" s="6"/>
      <c r="R26" s="28" t="s">
        <v>2169</v>
      </c>
      <c r="S26" s="6" t="s">
        <v>193</v>
      </c>
      <c r="T26" s="6" t="s">
        <v>214</v>
      </c>
      <c r="U26" s="6" t="s">
        <v>215</v>
      </c>
      <c r="V26" s="6" t="s">
        <v>216</v>
      </c>
      <c r="W26" s="6" t="s">
        <v>217</v>
      </c>
      <c r="X26" s="6" t="s">
        <v>218</v>
      </c>
      <c r="Y26" s="6" t="s">
        <v>219</v>
      </c>
      <c r="Z26" s="6" t="s">
        <v>188</v>
      </c>
      <c r="AA26" s="6" t="s">
        <v>189</v>
      </c>
      <c r="AB26" s="6" t="s">
        <v>190</v>
      </c>
      <c r="AC26" s="6" t="s">
        <v>191</v>
      </c>
      <c r="AD26" s="6" t="s">
        <v>192</v>
      </c>
      <c r="AE26" s="6" t="s">
        <v>376</v>
      </c>
      <c r="AF26" s="6" t="s">
        <v>2002</v>
      </c>
    </row>
    <row r="27" spans="1:59" ht="15" customHeight="1">
      <c r="B27" s="5">
        <v>2013</v>
      </c>
      <c r="C27" s="35">
        <v>-3967.75</v>
      </c>
      <c r="D27" s="35">
        <v>-3953.76</v>
      </c>
      <c r="E27" s="35">
        <v>-3513.62</v>
      </c>
      <c r="F27" s="35">
        <v>-3861.64</v>
      </c>
      <c r="G27" s="35">
        <v>-4174.01</v>
      </c>
      <c r="H27" s="35">
        <v>-3530.38</v>
      </c>
      <c r="I27" s="35">
        <v>-4072.89</v>
      </c>
      <c r="J27" s="35">
        <v>-3721.7</v>
      </c>
      <c r="K27" s="35">
        <v>-4340.05</v>
      </c>
      <c r="L27" s="35">
        <v>-3786.31</v>
      </c>
      <c r="M27" s="35">
        <v>-4192.75</v>
      </c>
      <c r="N27" s="35">
        <v>-4520.0200000000004</v>
      </c>
      <c r="P27" s="35">
        <f t="shared" ref="P27:P39" si="24">SUM(C27:G27)</f>
        <v>-19470.78</v>
      </c>
      <c r="Q27" s="35"/>
      <c r="R27" s="5">
        <v>2013</v>
      </c>
      <c r="S27" s="35">
        <v>-5199</v>
      </c>
      <c r="T27" s="35">
        <v>-4195</v>
      </c>
      <c r="U27" s="35">
        <v>-4092</v>
      </c>
      <c r="V27" s="35">
        <v>-4533</v>
      </c>
      <c r="W27" s="35">
        <v>-4413</v>
      </c>
      <c r="X27" s="35">
        <v>-2053</v>
      </c>
      <c r="Y27" s="35">
        <v>-4204</v>
      </c>
      <c r="Z27" s="35">
        <v>-1243</v>
      </c>
      <c r="AA27" s="35">
        <v>-2464</v>
      </c>
      <c r="AB27" s="35">
        <v>-2085</v>
      </c>
      <c r="AC27" s="35">
        <v>-2480</v>
      </c>
      <c r="AD27" s="35">
        <v>-6352</v>
      </c>
      <c r="AE27" s="35"/>
      <c r="AF27" s="35">
        <f>SUM(S27:Y27)</f>
        <v>-28689</v>
      </c>
    </row>
    <row r="28" spans="1:59" ht="15" customHeight="1">
      <c r="B28" s="5">
        <v>2014</v>
      </c>
      <c r="C28" s="35">
        <v>-4605.49</v>
      </c>
      <c r="D28" s="35">
        <v>-3931.54</v>
      </c>
      <c r="E28" s="35">
        <v>-4279.9399999999996</v>
      </c>
      <c r="F28" s="35">
        <v>-4066.99</v>
      </c>
      <c r="G28" s="35">
        <v>-3859.81</v>
      </c>
      <c r="H28" s="35">
        <v>-3943.09</v>
      </c>
      <c r="I28" s="35">
        <v>-4379.37</v>
      </c>
      <c r="J28" s="35">
        <v>-3975.62</v>
      </c>
      <c r="K28" s="35">
        <v>-4262.0200000000004</v>
      </c>
      <c r="L28" s="35">
        <v>-3656.03</v>
      </c>
      <c r="M28" s="35">
        <v>-3737.09</v>
      </c>
      <c r="N28" s="35">
        <v>-3978.27</v>
      </c>
      <c r="P28" s="35">
        <f t="shared" si="24"/>
        <v>-20743.77</v>
      </c>
      <c r="Q28" s="35"/>
      <c r="R28" s="5">
        <v>2014</v>
      </c>
      <c r="S28" s="35">
        <v>-4344</v>
      </c>
      <c r="T28" s="35">
        <v>-3276</v>
      </c>
      <c r="U28" s="35">
        <v>-4513</v>
      </c>
      <c r="V28" s="35">
        <v>-3893</v>
      </c>
      <c r="W28" s="35">
        <v>-2088</v>
      </c>
      <c r="X28" s="35">
        <v>-2525</v>
      </c>
      <c r="Y28" s="35">
        <v>-1928</v>
      </c>
      <c r="Z28" s="35">
        <v>-1197</v>
      </c>
      <c r="AA28" s="35">
        <v>-901</v>
      </c>
      <c r="AB28" s="35">
        <v>-1268</v>
      </c>
      <c r="AC28" s="35">
        <v>-2881</v>
      </c>
      <c r="AD28" s="35">
        <v>-5309</v>
      </c>
      <c r="AE28" s="35"/>
      <c r="AF28" s="35">
        <f t="shared" ref="AF28:AF39" si="25">SUM(S28:Y28)</f>
        <v>-22567</v>
      </c>
    </row>
    <row r="29" spans="1:59" ht="15" customHeight="1">
      <c r="B29" s="5">
        <v>2015</v>
      </c>
      <c r="C29" s="35">
        <v>-3281.53</v>
      </c>
      <c r="D29" s="35">
        <v>-3239.15</v>
      </c>
      <c r="E29" s="35">
        <v>-3343.99</v>
      </c>
      <c r="F29" s="35">
        <v>-2535.19</v>
      </c>
      <c r="G29" s="35">
        <v>-2955.79</v>
      </c>
      <c r="H29" s="35">
        <v>-2905.7</v>
      </c>
      <c r="I29" s="35">
        <v>-2786.75</v>
      </c>
      <c r="J29" s="35">
        <v>-2374.3200000000002</v>
      </c>
      <c r="K29" s="35">
        <v>-2673.31</v>
      </c>
      <c r="L29" s="35">
        <v>-2487.4899999999998</v>
      </c>
      <c r="M29" s="35">
        <v>-2219.5300000000002</v>
      </c>
      <c r="N29" s="35">
        <v>-2700.42</v>
      </c>
      <c r="P29" s="35">
        <f t="shared" si="24"/>
        <v>-15355.650000000001</v>
      </c>
      <c r="Q29" s="35"/>
      <c r="R29" s="5">
        <v>2015</v>
      </c>
      <c r="S29" s="35">
        <v>-2754</v>
      </c>
      <c r="T29" s="35">
        <v>-4448</v>
      </c>
      <c r="U29" s="35">
        <v>-5130</v>
      </c>
      <c r="V29" s="35">
        <v>-4506</v>
      </c>
      <c r="W29" s="35">
        <v>-3430</v>
      </c>
      <c r="X29" s="35">
        <v>-2420</v>
      </c>
      <c r="Y29" s="35">
        <v>-2117</v>
      </c>
      <c r="Z29" s="35">
        <v>1246</v>
      </c>
      <c r="AA29" s="35">
        <v>-98</v>
      </c>
      <c r="AB29" s="35">
        <v>-498</v>
      </c>
      <c r="AC29" s="35">
        <v>-1571</v>
      </c>
      <c r="AD29" s="35">
        <v>-4851</v>
      </c>
      <c r="AE29" s="35"/>
      <c r="AF29" s="35">
        <f t="shared" si="25"/>
        <v>-24805</v>
      </c>
    </row>
    <row r="30" spans="1:59" ht="15" customHeight="1">
      <c r="B30" s="5">
        <v>2016</v>
      </c>
      <c r="C30" s="35">
        <v>-2064.6999999999998</v>
      </c>
      <c r="D30" s="35">
        <v>-1832.73</v>
      </c>
      <c r="E30" s="35">
        <v>-1949.38</v>
      </c>
      <c r="F30" s="35">
        <v>-1703</v>
      </c>
      <c r="G30" s="35">
        <v>-1905.06</v>
      </c>
      <c r="H30" s="35">
        <v>-2030.55</v>
      </c>
      <c r="I30" s="35">
        <v>-1842.87</v>
      </c>
      <c r="J30" s="35">
        <v>-2131.15</v>
      </c>
      <c r="K30" s="35">
        <v>-1921</v>
      </c>
      <c r="L30" s="35">
        <v>-2050.9699999999998</v>
      </c>
      <c r="M30" s="35">
        <v>-2106.04</v>
      </c>
      <c r="N30" s="35">
        <v>-2547.2199999999998</v>
      </c>
      <c r="P30" s="35">
        <f t="shared" si="24"/>
        <v>-9454.869999999999</v>
      </c>
      <c r="Q30" s="35"/>
      <c r="R30" s="5">
        <v>2016</v>
      </c>
      <c r="S30" s="35">
        <v>-2021</v>
      </c>
      <c r="T30" s="35">
        <v>-2894</v>
      </c>
      <c r="U30" s="35">
        <v>-4104</v>
      </c>
      <c r="V30" s="35">
        <v>-2389</v>
      </c>
      <c r="W30" s="35">
        <v>-3247</v>
      </c>
      <c r="X30" s="35">
        <v>-4896</v>
      </c>
      <c r="Y30" s="35">
        <v>-2562</v>
      </c>
      <c r="Z30" s="35">
        <v>-713</v>
      </c>
      <c r="AA30" s="35">
        <v>-751</v>
      </c>
      <c r="AB30" s="35">
        <v>-279</v>
      </c>
      <c r="AC30" s="35">
        <v>-1582</v>
      </c>
      <c r="AD30" s="35">
        <v>-3017</v>
      </c>
      <c r="AE30" s="35"/>
      <c r="AF30" s="35">
        <f t="shared" si="25"/>
        <v>-22113</v>
      </c>
    </row>
    <row r="31" spans="1:59" ht="15" customHeight="1">
      <c r="B31" s="5">
        <v>2017</v>
      </c>
      <c r="C31" s="35">
        <v>-2844.24</v>
      </c>
      <c r="D31" s="35">
        <v>-2412.7199999999998</v>
      </c>
      <c r="E31" s="35">
        <v>-2500.88</v>
      </c>
      <c r="F31" s="35">
        <v>-2512.37</v>
      </c>
      <c r="G31" s="35">
        <v>-2520.23</v>
      </c>
      <c r="H31" s="35">
        <v>-2240.9899999999998</v>
      </c>
      <c r="I31" s="35">
        <v>-2540.0700000000002</v>
      </c>
      <c r="J31" s="35">
        <v>-2869.21</v>
      </c>
      <c r="K31" s="35">
        <v>-3005.44</v>
      </c>
      <c r="L31" s="35">
        <v>-2754.96</v>
      </c>
      <c r="M31" s="35">
        <v>-3167.83</v>
      </c>
      <c r="N31" s="35">
        <v>-3486.71</v>
      </c>
      <c r="P31" s="35">
        <f t="shared" si="24"/>
        <v>-12790.439999999999</v>
      </c>
      <c r="Q31" s="35"/>
      <c r="R31" s="5">
        <v>2017</v>
      </c>
      <c r="S31" s="35">
        <v>-2517</v>
      </c>
      <c r="T31" s="35">
        <v>-1742</v>
      </c>
      <c r="U31" s="35">
        <v>-2218</v>
      </c>
      <c r="V31" s="35">
        <v>-2683</v>
      </c>
      <c r="W31" s="35">
        <v>-2847</v>
      </c>
      <c r="X31" s="35">
        <v>-2171</v>
      </c>
      <c r="Y31" s="35">
        <v>-2429</v>
      </c>
      <c r="Z31" s="35">
        <v>591</v>
      </c>
      <c r="AA31" s="35">
        <v>-3001</v>
      </c>
      <c r="AB31" s="35">
        <v>-2344</v>
      </c>
      <c r="AC31" s="35">
        <v>-3098</v>
      </c>
      <c r="AD31" s="35">
        <v>-5525</v>
      </c>
      <c r="AE31" s="35"/>
      <c r="AF31" s="35">
        <f t="shared" si="25"/>
        <v>-16607</v>
      </c>
    </row>
    <row r="32" spans="1:59" ht="15" customHeight="1">
      <c r="B32" s="5">
        <v>2018</v>
      </c>
      <c r="C32" s="35">
        <v>-3240.67</v>
      </c>
      <c r="D32" s="35">
        <v>-3093.86</v>
      </c>
      <c r="E32" s="35">
        <v>-2991.07</v>
      </c>
      <c r="F32" s="35">
        <v>-2833.17</v>
      </c>
      <c r="G32" s="35">
        <v>-3354.97</v>
      </c>
      <c r="H32" s="35">
        <v>-3040.14</v>
      </c>
      <c r="I32" s="35">
        <v>-3581.63</v>
      </c>
      <c r="J32" s="35">
        <v>-2894.54</v>
      </c>
      <c r="K32" s="35">
        <v>-3233.06</v>
      </c>
      <c r="L32" s="35">
        <v>-3048.01</v>
      </c>
      <c r="M32" s="35">
        <v>-3029.53</v>
      </c>
      <c r="N32" s="35">
        <v>-3462.98</v>
      </c>
      <c r="P32" s="35">
        <f t="shared" si="24"/>
        <v>-15513.74</v>
      </c>
      <c r="Q32" s="35"/>
      <c r="R32" s="5">
        <v>2018</v>
      </c>
      <c r="S32" s="35">
        <v>-4657</v>
      </c>
      <c r="T32" s="35">
        <v>-3391</v>
      </c>
      <c r="U32" s="35">
        <v>-3366</v>
      </c>
      <c r="V32" s="35">
        <v>-3973</v>
      </c>
      <c r="W32" s="35">
        <v>-4044</v>
      </c>
      <c r="X32" s="35">
        <v>-2537</v>
      </c>
      <c r="Y32" s="35">
        <v>-1273</v>
      </c>
      <c r="Z32" s="35">
        <v>2184</v>
      </c>
      <c r="AA32" s="35">
        <v>2844</v>
      </c>
      <c r="AB32" s="35">
        <v>4033</v>
      </c>
      <c r="AC32" s="35">
        <v>2841</v>
      </c>
      <c r="AD32" s="35">
        <v>-99</v>
      </c>
      <c r="AE32" s="35"/>
      <c r="AF32" s="35">
        <f t="shared" si="25"/>
        <v>-23241</v>
      </c>
    </row>
    <row r="33" spans="2:32">
      <c r="B33" s="5">
        <v>2019</v>
      </c>
      <c r="C33" s="35">
        <v>-3278.16</v>
      </c>
      <c r="D33" s="35">
        <v>-2760.2</v>
      </c>
      <c r="E33" s="35">
        <v>-3021.79</v>
      </c>
      <c r="F33" s="35">
        <v>-2922.84</v>
      </c>
      <c r="G33" s="35">
        <v>-2970.12</v>
      </c>
      <c r="H33" s="35">
        <v>-2293.61</v>
      </c>
      <c r="I33" s="35">
        <v>-2828.64</v>
      </c>
      <c r="J33" s="35">
        <v>-2518.6999999999998</v>
      </c>
      <c r="K33" s="35">
        <v>-2580.02</v>
      </c>
      <c r="L33" s="35">
        <v>-2452.16</v>
      </c>
      <c r="M33" s="35">
        <v>-2644.41</v>
      </c>
      <c r="N33" s="35">
        <v>-3013.14</v>
      </c>
      <c r="P33" s="35">
        <f t="shared" si="24"/>
        <v>-14953.11</v>
      </c>
      <c r="Q33" s="35"/>
      <c r="R33" s="5">
        <v>2019</v>
      </c>
      <c r="S33" s="35">
        <v>301</v>
      </c>
      <c r="T33" s="35">
        <v>613</v>
      </c>
      <c r="U33" s="35">
        <v>887</v>
      </c>
      <c r="V33" s="35">
        <v>446</v>
      </c>
      <c r="W33" s="35">
        <v>1641</v>
      </c>
      <c r="X33" s="35">
        <v>639</v>
      </c>
      <c r="Y33" s="35">
        <v>2824</v>
      </c>
      <c r="Z33" s="35">
        <v>4115</v>
      </c>
      <c r="AA33" s="35">
        <v>3749</v>
      </c>
      <c r="AB33" s="35">
        <v>4519</v>
      </c>
      <c r="AC33" s="35">
        <v>1662</v>
      </c>
      <c r="AD33" s="35">
        <v>-1332</v>
      </c>
      <c r="AE33" s="35"/>
      <c r="AF33" s="35">
        <f t="shared" si="25"/>
        <v>7351</v>
      </c>
    </row>
    <row r="34" spans="2:32">
      <c r="B34" s="5">
        <v>2020</v>
      </c>
      <c r="C34" s="35">
        <v>-3419.06</v>
      </c>
      <c r="D34" s="35">
        <v>-2643.26</v>
      </c>
      <c r="E34" s="35">
        <v>-2320.25</v>
      </c>
      <c r="F34" s="35">
        <v>-1187.6600000000001</v>
      </c>
      <c r="G34" s="35">
        <v>-1034.0999999999999</v>
      </c>
      <c r="H34" s="35">
        <v>-1295.58</v>
      </c>
      <c r="I34" s="35">
        <v>-2130.9299999999998</v>
      </c>
      <c r="J34" s="35">
        <v>-1803.67</v>
      </c>
      <c r="K34" s="35">
        <v>-2325.81</v>
      </c>
      <c r="L34" s="35">
        <v>-1631.53</v>
      </c>
      <c r="M34" s="35">
        <v>-2154.59</v>
      </c>
      <c r="N34" s="35">
        <v>-2263.3200000000002</v>
      </c>
      <c r="P34" s="35">
        <f t="shared" si="24"/>
        <v>-10604.33</v>
      </c>
      <c r="Q34" s="35"/>
      <c r="R34" s="5">
        <v>2020</v>
      </c>
      <c r="S34" s="35">
        <v>312</v>
      </c>
      <c r="T34" s="35">
        <v>439</v>
      </c>
      <c r="U34" s="35">
        <v>-3515</v>
      </c>
      <c r="V34" s="35">
        <v>-4512</v>
      </c>
      <c r="W34" s="35">
        <v>-2953</v>
      </c>
      <c r="X34" s="35">
        <v>-439</v>
      </c>
      <c r="Y34" s="35">
        <v>107</v>
      </c>
      <c r="Z34" s="35">
        <v>214</v>
      </c>
      <c r="AA34" s="35">
        <v>1314</v>
      </c>
      <c r="AB34" s="281">
        <v>1789</v>
      </c>
      <c r="AC34" s="35">
        <v>-849</v>
      </c>
      <c r="AD34" s="35">
        <v>-1393</v>
      </c>
      <c r="AE34" s="35"/>
      <c r="AF34" s="35">
        <f t="shared" si="25"/>
        <v>-10561</v>
      </c>
    </row>
    <row r="35" spans="2:32">
      <c r="B35" s="5">
        <v>2021</v>
      </c>
      <c r="C35" s="35">
        <v>-2119.75</v>
      </c>
      <c r="D35" s="35">
        <v>-2202.92</v>
      </c>
      <c r="E35" s="35">
        <v>-2741.76</v>
      </c>
      <c r="F35" s="35">
        <v>-2660.95</v>
      </c>
      <c r="G35" s="35">
        <v>-2339.0500000000002</v>
      </c>
      <c r="H35" s="35">
        <v>-2952.86</v>
      </c>
      <c r="I35" s="35">
        <v>-3331.23</v>
      </c>
      <c r="J35" s="35">
        <v>-3667.41</v>
      </c>
      <c r="K35" s="35">
        <v>-3681.14</v>
      </c>
      <c r="L35" s="35">
        <v>-4578.83</v>
      </c>
      <c r="M35" s="35">
        <v>-5702.02</v>
      </c>
      <c r="N35" s="35">
        <v>-6207.44</v>
      </c>
      <c r="P35" s="35">
        <f t="shared" si="24"/>
        <v>-12064.43</v>
      </c>
      <c r="Q35" s="35"/>
      <c r="R35" s="5">
        <v>2021</v>
      </c>
      <c r="S35" s="35">
        <v>-587</v>
      </c>
      <c r="T35" s="35">
        <v>-1320</v>
      </c>
      <c r="U35" s="35">
        <v>-2767</v>
      </c>
      <c r="V35" s="35">
        <v>-1120</v>
      </c>
      <c r="W35" s="35">
        <v>-2952</v>
      </c>
      <c r="X35" s="35">
        <v>-443</v>
      </c>
      <c r="Y35" s="35">
        <v>495</v>
      </c>
      <c r="Z35" s="35">
        <v>2393</v>
      </c>
      <c r="AA35" s="35">
        <v>2978</v>
      </c>
      <c r="AB35" s="35">
        <v>4077</v>
      </c>
      <c r="AC35" s="35">
        <v>-2703</v>
      </c>
      <c r="AD35" s="35">
        <v>-3267</v>
      </c>
      <c r="AE35" s="35"/>
      <c r="AF35" s="35">
        <f t="shared" si="25"/>
        <v>-8694</v>
      </c>
    </row>
    <row r="36" spans="2:32">
      <c r="B36" s="5">
        <v>2022</v>
      </c>
      <c r="C36" s="35">
        <v>-8061.49</v>
      </c>
      <c r="D36" s="35">
        <v>-6960.45</v>
      </c>
      <c r="E36" s="35">
        <v>-7085.59</v>
      </c>
      <c r="F36" s="35">
        <v>-6307.04</v>
      </c>
      <c r="G36" s="35">
        <v>-5491.64</v>
      </c>
      <c r="H36" s="35">
        <v>-6618.16</v>
      </c>
      <c r="I36" s="35">
        <v>-6076.1</v>
      </c>
      <c r="J36" s="35">
        <v>-7153.47</v>
      </c>
      <c r="K36" s="35">
        <v>-7122.43</v>
      </c>
      <c r="L36" s="35">
        <v>-5960.2</v>
      </c>
      <c r="M36" s="35">
        <v>-6506.48</v>
      </c>
      <c r="N36" s="35">
        <v>-6794.53</v>
      </c>
      <c r="P36" s="35">
        <f t="shared" si="24"/>
        <v>-33906.21</v>
      </c>
      <c r="Q36" s="35"/>
      <c r="R36" s="5">
        <v>2022</v>
      </c>
      <c r="S36" s="35">
        <v>-6355</v>
      </c>
      <c r="T36" s="35">
        <v>-4958</v>
      </c>
      <c r="U36" s="35">
        <v>-4623</v>
      </c>
      <c r="V36" s="35">
        <v>-2116</v>
      </c>
      <c r="W36" s="35">
        <v>-4494</v>
      </c>
      <c r="X36" s="35">
        <v>-1424</v>
      </c>
      <c r="Y36" s="35">
        <v>-1772</v>
      </c>
      <c r="Z36" s="35">
        <v>-453</v>
      </c>
      <c r="AA36" s="35">
        <v>-263</v>
      </c>
      <c r="AB36" s="35">
        <v>2256</v>
      </c>
      <c r="AC36" s="35">
        <v>-1563</v>
      </c>
      <c r="AD36" s="35">
        <v>-3243</v>
      </c>
      <c r="AE36" s="35"/>
      <c r="AF36" s="35">
        <f t="shared" si="25"/>
        <v>-25742</v>
      </c>
    </row>
    <row r="37" spans="2:32">
      <c r="B37" s="5">
        <v>2023</v>
      </c>
      <c r="C37" s="35">
        <v>-7652.98</v>
      </c>
      <c r="D37" s="35">
        <v>-5815.17</v>
      </c>
      <c r="E37" s="35">
        <v>-4593.96</v>
      </c>
      <c r="F37" s="35">
        <v>-3831</v>
      </c>
      <c r="G37" s="35">
        <v>-3996</v>
      </c>
      <c r="H37" s="35">
        <v>-3251</v>
      </c>
      <c r="I37" s="35">
        <v>-3724</v>
      </c>
      <c r="J37" s="35">
        <v>-3706</v>
      </c>
      <c r="K37" s="35">
        <v>-3886</v>
      </c>
      <c r="L37" s="35">
        <v>-3642</v>
      </c>
      <c r="M37" s="35">
        <v>-3702</v>
      </c>
      <c r="N37" s="35">
        <v>-5117</v>
      </c>
      <c r="P37" s="35">
        <f t="shared" si="24"/>
        <v>-25889.11</v>
      </c>
      <c r="Q37" s="35"/>
      <c r="R37" s="5">
        <v>2023</v>
      </c>
      <c r="S37" s="35">
        <v>-5550</v>
      </c>
      <c r="T37" s="35">
        <v>-4966</v>
      </c>
      <c r="U37" s="35">
        <v>-3222</v>
      </c>
      <c r="V37" s="35">
        <v>-4312</v>
      </c>
      <c r="W37" s="35">
        <v>-5280</v>
      </c>
      <c r="X37" s="35">
        <v>2333</v>
      </c>
      <c r="Y37" s="35">
        <v>-3008</v>
      </c>
      <c r="Z37" s="35">
        <v>2442</v>
      </c>
      <c r="AA37" s="35">
        <v>3232</v>
      </c>
      <c r="AB37" s="35">
        <v>1255</v>
      </c>
      <c r="AC37" s="35">
        <v>-1549</v>
      </c>
      <c r="AD37" s="35">
        <v>-955</v>
      </c>
      <c r="AE37" s="35"/>
      <c r="AF37" s="35">
        <f t="shared" si="25"/>
        <v>-24005</v>
      </c>
    </row>
    <row r="38" spans="2:32">
      <c r="B38" s="5">
        <v>2024</v>
      </c>
      <c r="C38" s="35">
        <v>-5161</v>
      </c>
      <c r="D38" s="35">
        <v>-4373</v>
      </c>
      <c r="E38" s="35">
        <v>-3806.6</v>
      </c>
      <c r="F38" s="35">
        <v>-3611</v>
      </c>
      <c r="G38" s="240">
        <v>-3489.06</v>
      </c>
      <c r="H38" s="240">
        <v>-3204.64</v>
      </c>
      <c r="I38" s="240">
        <v>-4046.79</v>
      </c>
      <c r="J38" s="240">
        <v>-3947.75</v>
      </c>
      <c r="K38" s="240">
        <v>-3728.62</v>
      </c>
      <c r="L38" s="240">
        <v>-3700</v>
      </c>
      <c r="M38" s="35">
        <v>-4500</v>
      </c>
      <c r="N38" s="35">
        <v>-5469</v>
      </c>
      <c r="P38" s="35">
        <f t="shared" si="24"/>
        <v>-20440.66</v>
      </c>
      <c r="R38" s="5">
        <v>2024</v>
      </c>
      <c r="S38" s="35">
        <v>-1586</v>
      </c>
      <c r="T38" s="35">
        <v>-2268</v>
      </c>
      <c r="U38" s="35">
        <v>-3025</v>
      </c>
      <c r="V38" s="35">
        <v>-4109</v>
      </c>
      <c r="W38" s="240">
        <v>357</v>
      </c>
      <c r="X38" s="240">
        <v>1696</v>
      </c>
      <c r="Y38" s="240">
        <v>1720</v>
      </c>
      <c r="Z38" s="240">
        <v>5603</v>
      </c>
      <c r="AA38" s="240">
        <v>4005</v>
      </c>
      <c r="AB38" s="35">
        <v>3500</v>
      </c>
      <c r="AC38" s="35">
        <v>-1100</v>
      </c>
      <c r="AD38" s="35">
        <v>-3000</v>
      </c>
      <c r="AE38" s="35"/>
      <c r="AF38" s="35">
        <f t="shared" si="25"/>
        <v>-7215</v>
      </c>
    </row>
    <row r="39" spans="2:32">
      <c r="B39" s="5">
        <v>2025</v>
      </c>
      <c r="C39" s="35">
        <v>-5109</v>
      </c>
      <c r="D39" s="35">
        <v>-4708.46</v>
      </c>
      <c r="E39" s="35">
        <v>-4411.32</v>
      </c>
      <c r="F39" s="35">
        <v>-3742</v>
      </c>
      <c r="G39" s="35">
        <v>-2978</v>
      </c>
      <c r="H39" s="35">
        <v>-3165.27</v>
      </c>
      <c r="I39" s="35">
        <v>-3762.8</v>
      </c>
      <c r="J39" s="35">
        <v>-3562.92</v>
      </c>
      <c r="K39" s="35">
        <v>-3362</v>
      </c>
      <c r="L39" s="35">
        <v>-3826.58</v>
      </c>
      <c r="P39" s="35">
        <f t="shared" si="24"/>
        <v>-20948.78</v>
      </c>
      <c r="Q39" s="35"/>
      <c r="R39" s="5">
        <v>2025</v>
      </c>
      <c r="S39" s="35">
        <f>C23-S23</f>
        <v>-2707</v>
      </c>
      <c r="T39" s="35">
        <f t="shared" ref="T39:AB39" si="26">D23-T23</f>
        <v>-2466</v>
      </c>
      <c r="U39" s="35">
        <f t="shared" si="26"/>
        <v>-2940</v>
      </c>
      <c r="V39" s="35">
        <f t="shared" si="26"/>
        <v>-5614</v>
      </c>
      <c r="W39" s="35">
        <f t="shared" si="26"/>
        <v>1084</v>
      </c>
      <c r="X39" s="35">
        <f t="shared" si="26"/>
        <v>-543</v>
      </c>
      <c r="Y39" s="35">
        <f t="shared" si="26"/>
        <v>2266</v>
      </c>
      <c r="Z39" s="35">
        <f t="shared" si="26"/>
        <v>6442</v>
      </c>
      <c r="AA39" s="35">
        <f t="shared" si="26"/>
        <v>3441</v>
      </c>
      <c r="AB39" s="35">
        <f t="shared" si="26"/>
        <v>3201</v>
      </c>
      <c r="AC39" s="35"/>
      <c r="AD39" s="35"/>
      <c r="AE39" s="35"/>
      <c r="AF39" s="35">
        <f t="shared" si="25"/>
        <v>-10920</v>
      </c>
    </row>
    <row r="40" spans="2:32">
      <c r="Q40" s="35"/>
      <c r="T40" s="35"/>
      <c r="U40" s="35"/>
      <c r="V40" s="35"/>
      <c r="W40" s="35"/>
      <c r="X40" s="35"/>
      <c r="Y40" s="35"/>
    </row>
    <row r="41" spans="2:32" hidden="1">
      <c r="S41" s="6" t="s">
        <v>193</v>
      </c>
      <c r="T41" s="6" t="s">
        <v>214</v>
      </c>
      <c r="U41" s="6" t="s">
        <v>215</v>
      </c>
      <c r="V41" s="6" t="s">
        <v>216</v>
      </c>
      <c r="W41" s="6" t="s">
        <v>217</v>
      </c>
      <c r="X41" s="6" t="s">
        <v>218</v>
      </c>
      <c r="Y41" s="6" t="s">
        <v>219</v>
      </c>
      <c r="Z41" s="6" t="s">
        <v>188</v>
      </c>
      <c r="AA41" s="6" t="s">
        <v>189</v>
      </c>
      <c r="AB41" s="6" t="s">
        <v>190</v>
      </c>
      <c r="AC41" s="6" t="s">
        <v>191</v>
      </c>
      <c r="AD41" s="6" t="s">
        <v>192</v>
      </c>
      <c r="AE41" s="6" t="s">
        <v>376</v>
      </c>
    </row>
    <row r="42" spans="2:32" hidden="1">
      <c r="R42" s="5">
        <v>2018</v>
      </c>
      <c r="S42" s="111">
        <v>1106</v>
      </c>
      <c r="T42" s="111">
        <v>1086</v>
      </c>
      <c r="U42" s="111">
        <v>1303</v>
      </c>
      <c r="V42" s="111">
        <v>1622</v>
      </c>
      <c r="W42" s="111">
        <v>2258</v>
      </c>
      <c r="X42" s="111">
        <v>2517</v>
      </c>
      <c r="Y42" s="111">
        <v>3617</v>
      </c>
      <c r="Z42" s="111">
        <v>4965</v>
      </c>
      <c r="AA42" s="111">
        <v>4206</v>
      </c>
      <c r="AB42" s="111">
        <v>3746</v>
      </c>
      <c r="AC42" s="111">
        <v>2304</v>
      </c>
      <c r="AD42" s="111">
        <v>1444</v>
      </c>
      <c r="AE42" s="35">
        <f>SUM(S42:AD42)</f>
        <v>30174</v>
      </c>
    </row>
    <row r="43" spans="2:32" hidden="1">
      <c r="R43" s="5">
        <v>2019</v>
      </c>
      <c r="S43" s="111">
        <v>1532</v>
      </c>
      <c r="T43" s="111">
        <v>1209</v>
      </c>
      <c r="U43" s="111">
        <v>1490</v>
      </c>
      <c r="V43" s="111">
        <v>2205</v>
      </c>
      <c r="W43" s="111">
        <v>2827</v>
      </c>
      <c r="X43" s="111">
        <v>3289</v>
      </c>
      <c r="Y43" s="111">
        <v>4752</v>
      </c>
      <c r="Z43" s="111">
        <v>5581</v>
      </c>
      <c r="AA43" s="111">
        <v>4363</v>
      </c>
      <c r="AB43" s="111">
        <v>4467</v>
      </c>
      <c r="AC43" s="111">
        <v>2006</v>
      </c>
      <c r="AD43" s="111">
        <v>1807</v>
      </c>
      <c r="AE43" s="35">
        <f>SUM(S43:AD43)</f>
        <v>35528</v>
      </c>
    </row>
    <row r="44" spans="2:32" hidden="1">
      <c r="R44" s="5">
        <v>2020</v>
      </c>
      <c r="S44" s="111">
        <v>1574</v>
      </c>
      <c r="T44" s="111">
        <v>1491</v>
      </c>
      <c r="U44" s="111">
        <v>393</v>
      </c>
      <c r="V44" s="111">
        <v>-339</v>
      </c>
      <c r="W44" s="111">
        <v>-170</v>
      </c>
      <c r="X44" s="111">
        <v>-346</v>
      </c>
      <c r="Y44" s="111">
        <v>295</v>
      </c>
      <c r="Z44" s="111">
        <v>1591</v>
      </c>
      <c r="AA44" s="111">
        <v>1597</v>
      </c>
      <c r="AB44" s="111">
        <v>1769</v>
      </c>
      <c r="AC44" s="111">
        <v>941</v>
      </c>
      <c r="AD44" s="111">
        <v>358</v>
      </c>
      <c r="AE44" s="35">
        <f>SUM(S44:AD44)</f>
        <v>9154</v>
      </c>
    </row>
    <row r="45" spans="2:32" hidden="1"/>
    <row r="46" spans="2:32" hidden="1">
      <c r="R46" s="106">
        <v>2021</v>
      </c>
      <c r="S46" s="111">
        <v>555</v>
      </c>
      <c r="T46" s="111">
        <v>556</v>
      </c>
      <c r="U46" s="111">
        <v>691</v>
      </c>
      <c r="V46" s="111">
        <v>807</v>
      </c>
      <c r="W46" s="111">
        <v>939</v>
      </c>
      <c r="X46" s="111">
        <v>1511</v>
      </c>
      <c r="AE46" s="35">
        <f>SUM(S46:AD46)</f>
        <v>5059</v>
      </c>
    </row>
    <row r="47" spans="2:32" hidden="1">
      <c r="R47" s="106" t="s">
        <v>380</v>
      </c>
      <c r="S47" s="100">
        <f t="shared" ref="S47:X47" si="27">S46/S43</f>
        <v>0.3622715404699739</v>
      </c>
      <c r="T47" s="100">
        <f t="shared" si="27"/>
        <v>0.4598842018196857</v>
      </c>
      <c r="U47" s="100">
        <f t="shared" si="27"/>
        <v>0.46375838926174495</v>
      </c>
      <c r="V47" s="100">
        <f t="shared" si="27"/>
        <v>0.36598639455782311</v>
      </c>
      <c r="W47" s="100">
        <f t="shared" si="27"/>
        <v>0.33215422709586134</v>
      </c>
      <c r="X47" s="100">
        <f t="shared" si="27"/>
        <v>0.45941015506232896</v>
      </c>
    </row>
    <row r="48" spans="2:32" hidden="1">
      <c r="R48" s="106" t="s">
        <v>377</v>
      </c>
      <c r="S48" s="107">
        <f>AVERAGE(S47:X47)</f>
        <v>0.40724415137790299</v>
      </c>
      <c r="AD48" s="108" t="s">
        <v>378</v>
      </c>
      <c r="AE48">
        <f>S48*AE43</f>
        <v>14468.570210154137</v>
      </c>
    </row>
    <row r="49" spans="2:32" hidden="1">
      <c r="R49" s="137" t="s">
        <v>381</v>
      </c>
      <c r="S49" s="137"/>
      <c r="T49" s="137"/>
      <c r="U49" s="137"/>
      <c r="V49" s="137"/>
      <c r="W49" s="137"/>
      <c r="X49" s="137"/>
      <c r="Y49" s="137"/>
      <c r="Z49" s="137"/>
      <c r="AA49" s="137"/>
      <c r="AB49" s="137"/>
      <c r="AC49" s="137"/>
      <c r="AD49" s="137"/>
    </row>
    <row r="50" spans="2:32" hidden="1">
      <c r="R50" s="137"/>
      <c r="S50" s="137"/>
      <c r="T50" s="137"/>
      <c r="U50" s="137"/>
      <c r="V50" s="137"/>
      <c r="W50" s="137"/>
      <c r="X50" s="137"/>
      <c r="Y50" s="137"/>
      <c r="Z50" s="137"/>
      <c r="AA50" s="137"/>
      <c r="AB50" s="137"/>
      <c r="AC50" s="137"/>
      <c r="AD50" s="137"/>
    </row>
    <row r="51" spans="2:32" hidden="1"/>
    <row r="52" spans="2:32" hidden="1">
      <c r="R52" s="109" t="s">
        <v>382</v>
      </c>
      <c r="S52" s="4"/>
      <c r="T52" s="4"/>
      <c r="U52" s="4"/>
    </row>
    <row r="53" spans="2:32" hidden="1"/>
    <row r="54" spans="2:32" hidden="1"/>
    <row r="55" spans="2:32" hidden="1"/>
    <row r="56" spans="2:32" ht="17.25" hidden="1" customHeight="1"/>
    <row r="57" spans="2:32" hidden="1"/>
    <row r="58" spans="2:32" hidden="1"/>
    <row r="59" spans="2:32" hidden="1"/>
    <row r="60" spans="2:32" hidden="1"/>
    <row r="61" spans="2:32" ht="19.5" hidden="1">
      <c r="R61" s="249"/>
      <c r="S61" s="249"/>
      <c r="T61" s="249"/>
      <c r="U61" s="249"/>
      <c r="V61" s="249"/>
      <c r="W61" s="249"/>
      <c r="X61" s="249"/>
      <c r="Y61" s="249"/>
      <c r="Z61" s="249"/>
      <c r="AA61" s="249"/>
      <c r="AB61" s="249"/>
      <c r="AC61" s="249"/>
      <c r="AD61" s="249"/>
      <c r="AE61" s="249"/>
      <c r="AF61" s="249"/>
    </row>
    <row r="62" spans="2:32" ht="17.25" customHeight="1">
      <c r="B62" s="28" t="s">
        <v>379</v>
      </c>
      <c r="C62" s="6" t="s">
        <v>193</v>
      </c>
      <c r="D62" s="6" t="s">
        <v>214</v>
      </c>
      <c r="E62" s="6" t="s">
        <v>215</v>
      </c>
      <c r="F62" s="6" t="s">
        <v>216</v>
      </c>
      <c r="G62" s="6" t="s">
        <v>217</v>
      </c>
      <c r="H62" s="6" t="s">
        <v>218</v>
      </c>
      <c r="I62" s="6" t="s">
        <v>219</v>
      </c>
      <c r="J62" s="6" t="s">
        <v>188</v>
      </c>
      <c r="K62" s="6" t="s">
        <v>189</v>
      </c>
      <c r="L62" s="6" t="s">
        <v>190</v>
      </c>
      <c r="M62" s="6" t="s">
        <v>191</v>
      </c>
      <c r="N62" s="6" t="s">
        <v>192</v>
      </c>
      <c r="O62" s="6" t="s">
        <v>376</v>
      </c>
      <c r="P62" s="6" t="s">
        <v>2000</v>
      </c>
      <c r="R62" s="28" t="s">
        <v>2181</v>
      </c>
      <c r="S62" s="6" t="s">
        <v>193</v>
      </c>
      <c r="T62" s="6" t="s">
        <v>214</v>
      </c>
      <c r="U62" s="6" t="s">
        <v>215</v>
      </c>
      <c r="V62" s="6" t="s">
        <v>216</v>
      </c>
      <c r="W62" s="6" t="s">
        <v>217</v>
      </c>
      <c r="X62" s="6" t="s">
        <v>218</v>
      </c>
      <c r="Y62" s="6" t="s">
        <v>219</v>
      </c>
      <c r="Z62" s="6" t="s">
        <v>188</v>
      </c>
      <c r="AA62" s="6" t="s">
        <v>189</v>
      </c>
      <c r="AB62" s="6" t="s">
        <v>190</v>
      </c>
      <c r="AC62" s="6" t="s">
        <v>191</v>
      </c>
      <c r="AD62" s="6" t="s">
        <v>192</v>
      </c>
      <c r="AE62" s="6" t="s">
        <v>2003</v>
      </c>
      <c r="AF62" s="6" t="s">
        <v>2566</v>
      </c>
    </row>
    <row r="63" spans="2:32" ht="15" customHeight="1">
      <c r="B63" s="5">
        <v>2013</v>
      </c>
      <c r="C63" s="35">
        <v>1041</v>
      </c>
      <c r="D63" s="35">
        <v>1377</v>
      </c>
      <c r="E63" s="35">
        <v>1940</v>
      </c>
      <c r="F63" s="35">
        <v>2519</v>
      </c>
      <c r="G63" s="35">
        <v>3630</v>
      </c>
      <c r="H63" s="35">
        <v>3805</v>
      </c>
      <c r="I63" s="35">
        <v>3672</v>
      </c>
      <c r="J63" s="35">
        <v>4574</v>
      </c>
      <c r="K63" s="35">
        <v>4207</v>
      </c>
      <c r="L63" s="35">
        <v>3974</v>
      </c>
      <c r="M63" s="35">
        <v>2202</v>
      </c>
      <c r="N63" s="35">
        <v>1193</v>
      </c>
      <c r="P63" s="35">
        <f t="shared" ref="P63:P74" si="28">SUM(C63:G63)</f>
        <v>10507</v>
      </c>
      <c r="R63" s="5">
        <v>2013</v>
      </c>
      <c r="S63">
        <v>-5990</v>
      </c>
      <c r="T63">
        <v>-5832</v>
      </c>
      <c r="U63">
        <v>-5780</v>
      </c>
      <c r="V63">
        <v>-8556</v>
      </c>
      <c r="W63">
        <v>-7927</v>
      </c>
      <c r="X63">
        <v>-7223</v>
      </c>
      <c r="Y63">
        <v>-8781</v>
      </c>
      <c r="Z63">
        <v>-5993</v>
      </c>
      <c r="AA63">
        <v>-6130</v>
      </c>
      <c r="AB63">
        <v>-6185</v>
      </c>
      <c r="AC63">
        <v>-5278</v>
      </c>
      <c r="AD63">
        <v>-8210</v>
      </c>
      <c r="AE63" s="35"/>
      <c r="AF63" s="35">
        <f t="shared" ref="AF63:AF74" si="29">SUM(S63:W63)</f>
        <v>-34085</v>
      </c>
    </row>
    <row r="64" spans="2:32" ht="15" customHeight="1">
      <c r="B64" s="5">
        <v>2014</v>
      </c>
      <c r="C64" s="35">
        <v>1519</v>
      </c>
      <c r="D64" s="35">
        <v>1425</v>
      </c>
      <c r="E64" s="35">
        <v>1853</v>
      </c>
      <c r="F64" s="35">
        <v>2353</v>
      </c>
      <c r="G64" s="35">
        <v>3326</v>
      </c>
      <c r="H64" s="35">
        <v>3577</v>
      </c>
      <c r="I64" s="35">
        <v>4009</v>
      </c>
      <c r="J64" s="35">
        <v>5538</v>
      </c>
      <c r="K64" s="35">
        <v>4380</v>
      </c>
      <c r="L64" s="35">
        <v>3971</v>
      </c>
      <c r="M64" s="35">
        <v>1942</v>
      </c>
      <c r="N64" s="35">
        <v>1347</v>
      </c>
      <c r="P64" s="35">
        <f t="shared" si="28"/>
        <v>10476</v>
      </c>
      <c r="R64" s="5">
        <v>2014</v>
      </c>
      <c r="S64">
        <v>-5586</v>
      </c>
      <c r="T64">
        <v>-3727</v>
      </c>
      <c r="U64">
        <v>-4209</v>
      </c>
      <c r="V64">
        <v>-5817</v>
      </c>
      <c r="W64">
        <v>-5547</v>
      </c>
      <c r="X64">
        <v>-6589</v>
      </c>
      <c r="Y64">
        <v>-5160</v>
      </c>
      <c r="Z64">
        <v>-6446</v>
      </c>
      <c r="AA64">
        <v>-5402</v>
      </c>
      <c r="AB64">
        <v>-5029</v>
      </c>
      <c r="AC64">
        <v>-6456</v>
      </c>
      <c r="AD64">
        <v>-6604</v>
      </c>
      <c r="AE64" s="35"/>
      <c r="AF64" s="35">
        <f t="shared" si="29"/>
        <v>-24886</v>
      </c>
    </row>
    <row r="65" spans="2:59" ht="15" customHeight="1">
      <c r="B65" s="5">
        <v>2015</v>
      </c>
      <c r="C65" s="35">
        <v>1899</v>
      </c>
      <c r="D65" s="35">
        <v>1542</v>
      </c>
      <c r="E65" s="35">
        <v>1872</v>
      </c>
      <c r="F65" s="35">
        <v>1790</v>
      </c>
      <c r="G65" s="35">
        <v>2649</v>
      </c>
      <c r="H65" s="35">
        <v>3018</v>
      </c>
      <c r="I65" s="35">
        <v>3595</v>
      </c>
      <c r="J65" s="35">
        <v>5048</v>
      </c>
      <c r="K65" s="35">
        <v>3940</v>
      </c>
      <c r="L65" s="35">
        <v>3012</v>
      </c>
      <c r="M65" s="35">
        <v>1680</v>
      </c>
      <c r="N65" s="35">
        <v>642</v>
      </c>
      <c r="P65" s="35">
        <f t="shared" si="28"/>
        <v>9752</v>
      </c>
      <c r="R65" s="5">
        <v>2015</v>
      </c>
      <c r="S65">
        <v>-3119</v>
      </c>
      <c r="T65">
        <v>-3901</v>
      </c>
      <c r="U65">
        <v>-5117</v>
      </c>
      <c r="V65">
        <v>-3605</v>
      </c>
      <c r="W65">
        <v>-5472</v>
      </c>
      <c r="X65">
        <v>-4867</v>
      </c>
      <c r="Y65">
        <v>-6001</v>
      </c>
      <c r="Z65">
        <v>-3664</v>
      </c>
      <c r="AA65">
        <v>-2739</v>
      </c>
      <c r="AB65">
        <v>-2430</v>
      </c>
      <c r="AC65">
        <v>-2941</v>
      </c>
      <c r="AD65">
        <v>-5153</v>
      </c>
      <c r="AE65" s="35"/>
      <c r="AF65" s="35">
        <f t="shared" si="29"/>
        <v>-21214</v>
      </c>
    </row>
    <row r="66" spans="2:59" ht="19.5" customHeight="1">
      <c r="B66" s="5">
        <v>2016</v>
      </c>
      <c r="C66" s="35">
        <v>1122</v>
      </c>
      <c r="D66" s="35">
        <v>813</v>
      </c>
      <c r="E66" s="35">
        <v>1107</v>
      </c>
      <c r="F66" s="35">
        <v>1282</v>
      </c>
      <c r="G66" s="35">
        <v>1681</v>
      </c>
      <c r="H66" s="35">
        <v>1540</v>
      </c>
      <c r="I66" s="35">
        <v>2335</v>
      </c>
      <c r="J66" s="35">
        <v>3484</v>
      </c>
      <c r="K66" s="35">
        <v>3067</v>
      </c>
      <c r="L66" s="35">
        <v>2582</v>
      </c>
      <c r="M66" s="35">
        <v>1397</v>
      </c>
      <c r="N66" s="35">
        <v>483</v>
      </c>
      <c r="P66" s="35">
        <f t="shared" si="28"/>
        <v>6005</v>
      </c>
      <c r="R66" s="5">
        <v>2016</v>
      </c>
      <c r="S66">
        <v>-2752</v>
      </c>
      <c r="T66">
        <v>-2131</v>
      </c>
      <c r="U66">
        <v>-3670</v>
      </c>
      <c r="V66">
        <v>-2821</v>
      </c>
      <c r="W66">
        <v>-3925</v>
      </c>
      <c r="X66">
        <v>-5185</v>
      </c>
      <c r="Y66">
        <v>-3888</v>
      </c>
      <c r="Z66">
        <v>-3386</v>
      </c>
      <c r="AA66">
        <v>-3198</v>
      </c>
      <c r="AB66">
        <v>-2398</v>
      </c>
      <c r="AC66">
        <v>-2530</v>
      </c>
      <c r="AD66">
        <v>-4039</v>
      </c>
      <c r="AE66" s="35"/>
      <c r="AF66" s="35">
        <f t="shared" si="29"/>
        <v>-15299</v>
      </c>
    </row>
    <row r="67" spans="2:59" ht="19.5" customHeight="1">
      <c r="B67" s="5">
        <v>2017</v>
      </c>
      <c r="C67" s="35">
        <v>1010</v>
      </c>
      <c r="D67" s="35">
        <v>1105</v>
      </c>
      <c r="E67" s="35">
        <v>934</v>
      </c>
      <c r="F67" s="35">
        <v>1395</v>
      </c>
      <c r="G67" s="35">
        <v>2068</v>
      </c>
      <c r="H67" s="35">
        <v>1995</v>
      </c>
      <c r="I67" s="35">
        <v>3423</v>
      </c>
      <c r="J67" s="35">
        <v>4733</v>
      </c>
      <c r="K67" s="35">
        <v>3918</v>
      </c>
      <c r="L67" s="35">
        <v>3373</v>
      </c>
      <c r="M67" s="35">
        <v>1942</v>
      </c>
      <c r="N67" s="35">
        <v>927</v>
      </c>
      <c r="P67" s="35">
        <f t="shared" si="28"/>
        <v>6512</v>
      </c>
      <c r="R67" s="5">
        <v>2017</v>
      </c>
      <c r="S67">
        <v>-3235</v>
      </c>
      <c r="T67">
        <v>-2520</v>
      </c>
      <c r="U67">
        <v>-2948</v>
      </c>
      <c r="V67">
        <v>-3330</v>
      </c>
      <c r="W67">
        <v>-5807</v>
      </c>
      <c r="X67">
        <v>-4684</v>
      </c>
      <c r="Y67">
        <v>-7353</v>
      </c>
      <c r="Z67">
        <v>-4209</v>
      </c>
      <c r="AA67">
        <v>-7080</v>
      </c>
      <c r="AB67">
        <v>-5479</v>
      </c>
      <c r="AC67">
        <v>-4652</v>
      </c>
      <c r="AD67">
        <v>-7278</v>
      </c>
      <c r="AE67" s="35"/>
      <c r="AF67" s="35">
        <f t="shared" si="29"/>
        <v>-17840</v>
      </c>
    </row>
    <row r="68" spans="2:59">
      <c r="B68" s="5">
        <v>2018</v>
      </c>
      <c r="C68" s="35">
        <v>1120</v>
      </c>
      <c r="D68" s="35">
        <v>1098</v>
      </c>
      <c r="E68" s="35">
        <v>1318</v>
      </c>
      <c r="F68" s="35">
        <v>1664</v>
      </c>
      <c r="G68" s="35">
        <v>2314</v>
      </c>
      <c r="H68" s="35">
        <v>2583</v>
      </c>
      <c r="I68" s="35">
        <v>3730</v>
      </c>
      <c r="J68" s="35">
        <v>5102</v>
      </c>
      <c r="K68" s="35">
        <v>4323</v>
      </c>
      <c r="L68" s="35">
        <v>3818</v>
      </c>
      <c r="M68" s="35">
        <v>2343</v>
      </c>
      <c r="N68" s="35">
        <v>1475</v>
      </c>
      <c r="P68" s="35">
        <f t="shared" si="28"/>
        <v>7514</v>
      </c>
      <c r="R68" s="5">
        <v>2018</v>
      </c>
      <c r="S68">
        <v>-7802</v>
      </c>
      <c r="T68">
        <v>-4902</v>
      </c>
      <c r="U68">
        <v>-4622</v>
      </c>
      <c r="V68">
        <v>-5375</v>
      </c>
      <c r="W68">
        <v>-6655</v>
      </c>
      <c r="X68">
        <v>-4671</v>
      </c>
      <c r="Y68">
        <v>-5116</v>
      </c>
      <c r="Z68">
        <v>-1724</v>
      </c>
      <c r="AA68">
        <v>-742</v>
      </c>
      <c r="AB68">
        <v>1117</v>
      </c>
      <c r="AC68">
        <v>1022</v>
      </c>
      <c r="AD68">
        <v>-1256</v>
      </c>
      <c r="AE68" s="35"/>
      <c r="AF68" s="35">
        <f t="shared" si="29"/>
        <v>-29356</v>
      </c>
    </row>
    <row r="69" spans="2:59">
      <c r="B69" s="5">
        <v>2019</v>
      </c>
      <c r="C69" s="35">
        <v>1638</v>
      </c>
      <c r="D69" s="35">
        <v>1289</v>
      </c>
      <c r="E69" s="35">
        <v>1586</v>
      </c>
      <c r="F69" s="35">
        <v>2413</v>
      </c>
      <c r="G69" s="35">
        <v>3135</v>
      </c>
      <c r="H69" s="35">
        <v>3680</v>
      </c>
      <c r="I69" s="35">
        <v>5174</v>
      </c>
      <c r="J69" s="35">
        <v>6105</v>
      </c>
      <c r="K69" s="35">
        <v>4770</v>
      </c>
      <c r="L69" s="35">
        <v>4850</v>
      </c>
      <c r="M69" s="35">
        <v>2127</v>
      </c>
      <c r="N69" s="35">
        <v>1793</v>
      </c>
      <c r="P69" s="35">
        <f t="shared" si="28"/>
        <v>10061</v>
      </c>
      <c r="R69" s="5">
        <v>2019</v>
      </c>
      <c r="S69">
        <v>-1260</v>
      </c>
      <c r="T69">
        <v>-737</v>
      </c>
      <c r="U69">
        <v>-750</v>
      </c>
      <c r="V69">
        <v>-1546</v>
      </c>
      <c r="W69">
        <v>-355</v>
      </c>
      <c r="X69">
        <v>-2387</v>
      </c>
      <c r="Y69">
        <v>-2291</v>
      </c>
      <c r="Z69">
        <v>-1406</v>
      </c>
      <c r="AA69">
        <v>-674</v>
      </c>
      <c r="AB69">
        <v>-754</v>
      </c>
      <c r="AC69">
        <v>-947</v>
      </c>
      <c r="AD69">
        <v>-3674</v>
      </c>
      <c r="AE69" s="35"/>
      <c r="AF69" s="35">
        <f t="shared" si="29"/>
        <v>-4648</v>
      </c>
    </row>
    <row r="70" spans="2:59">
      <c r="B70" s="5">
        <v>2020</v>
      </c>
      <c r="C70" s="35">
        <v>2169</v>
      </c>
      <c r="D70" s="35">
        <v>2006</v>
      </c>
      <c r="E70" s="35">
        <v>717</v>
      </c>
      <c r="F70" s="35">
        <v>-149</v>
      </c>
      <c r="G70" s="35">
        <v>-38</v>
      </c>
      <c r="H70" s="35">
        <v>445</v>
      </c>
      <c r="I70" s="35">
        <v>552</v>
      </c>
      <c r="J70" s="35">
        <v>2215</v>
      </c>
      <c r="K70" s="35">
        <v>2256</v>
      </c>
      <c r="L70" s="35">
        <v>2273</v>
      </c>
      <c r="M70" s="35">
        <v>1224</v>
      </c>
      <c r="N70" s="35">
        <v>689</v>
      </c>
      <c r="P70" s="35">
        <f t="shared" si="28"/>
        <v>4705</v>
      </c>
      <c r="R70" s="5">
        <v>2020</v>
      </c>
      <c r="S70">
        <v>-3318</v>
      </c>
      <c r="T70">
        <v>-1943</v>
      </c>
      <c r="U70">
        <v>-4355</v>
      </c>
      <c r="V70">
        <v>-3844</v>
      </c>
      <c r="W70">
        <v>-2744</v>
      </c>
      <c r="X70">
        <v>-2062</v>
      </c>
      <c r="Y70">
        <v>-1963</v>
      </c>
      <c r="Z70">
        <v>-5376</v>
      </c>
      <c r="AA70">
        <v>-3754</v>
      </c>
      <c r="AB70">
        <v>-1290</v>
      </c>
      <c r="AC70">
        <v>-3860</v>
      </c>
      <c r="AD70">
        <v>-3365</v>
      </c>
      <c r="AE70" s="35"/>
      <c r="AF70" s="35">
        <f t="shared" si="29"/>
        <v>-16204</v>
      </c>
    </row>
    <row r="71" spans="2:59">
      <c r="B71" s="5">
        <v>2021</v>
      </c>
      <c r="C71" s="35">
        <v>813</v>
      </c>
      <c r="D71" s="35">
        <v>839</v>
      </c>
      <c r="E71" s="35">
        <v>1000</v>
      </c>
      <c r="F71" s="35">
        <v>1534</v>
      </c>
      <c r="G71" s="35">
        <v>1225</v>
      </c>
      <c r="H71" s="35">
        <v>2005</v>
      </c>
      <c r="I71" s="35">
        <v>4125</v>
      </c>
      <c r="J71" s="35">
        <v>5740</v>
      </c>
      <c r="K71" s="35">
        <v>4759</v>
      </c>
      <c r="L71" s="35">
        <v>4943</v>
      </c>
      <c r="M71" s="35">
        <v>2519</v>
      </c>
      <c r="N71" s="35">
        <v>2310</v>
      </c>
      <c r="P71" s="35">
        <f t="shared" si="28"/>
        <v>5411</v>
      </c>
      <c r="R71" s="5">
        <v>2021</v>
      </c>
      <c r="S71">
        <v>-1907</v>
      </c>
      <c r="T71">
        <v>-2103</v>
      </c>
      <c r="U71">
        <v>-2989</v>
      </c>
      <c r="V71">
        <v>-1744</v>
      </c>
      <c r="W71">
        <v>-3056</v>
      </c>
      <c r="X71">
        <v>-1635</v>
      </c>
      <c r="Y71">
        <v>-3149</v>
      </c>
      <c r="Z71">
        <v>-2885</v>
      </c>
      <c r="AA71">
        <v>-1127</v>
      </c>
      <c r="AB71">
        <v>-51</v>
      </c>
      <c r="AC71">
        <v>-3629</v>
      </c>
      <c r="AD71">
        <v>-5046</v>
      </c>
      <c r="AE71" s="35"/>
      <c r="AF71" s="35">
        <f t="shared" si="29"/>
        <v>-11799</v>
      </c>
    </row>
    <row r="72" spans="2:59">
      <c r="B72" s="5">
        <v>2022</v>
      </c>
      <c r="C72" s="35">
        <v>2114</v>
      </c>
      <c r="D72" s="35">
        <v>1761</v>
      </c>
      <c r="E72" s="35">
        <v>2390</v>
      </c>
      <c r="F72" s="35">
        <v>2794</v>
      </c>
      <c r="G72" s="35">
        <v>3944</v>
      </c>
      <c r="H72" s="35">
        <v>4878</v>
      </c>
      <c r="I72" s="35">
        <v>6251</v>
      </c>
      <c r="J72" s="35">
        <v>7574</v>
      </c>
      <c r="K72" s="35">
        <v>6086</v>
      </c>
      <c r="L72" s="35">
        <v>6314</v>
      </c>
      <c r="M72" s="35">
        <v>3442</v>
      </c>
      <c r="N72" s="35">
        <v>2521</v>
      </c>
      <c r="P72" s="35">
        <f t="shared" si="28"/>
        <v>13003</v>
      </c>
      <c r="R72" s="5">
        <v>2022</v>
      </c>
      <c r="S72">
        <v>-8552</v>
      </c>
      <c r="T72">
        <v>-6296</v>
      </c>
      <c r="U72">
        <v>-6477</v>
      </c>
      <c r="V72">
        <v>-4343</v>
      </c>
      <c r="W72">
        <v>-8829</v>
      </c>
      <c r="X72">
        <v>-6436</v>
      </c>
      <c r="Y72">
        <v>-9264</v>
      </c>
      <c r="Z72">
        <v>-9656</v>
      </c>
      <c r="AA72">
        <v>-8036</v>
      </c>
      <c r="AB72">
        <v>-6449</v>
      </c>
      <c r="AC72">
        <v>-7173</v>
      </c>
      <c r="AD72">
        <v>-8075</v>
      </c>
      <c r="AE72" s="35"/>
      <c r="AF72" s="35">
        <f t="shared" si="29"/>
        <v>-34497</v>
      </c>
    </row>
    <row r="73" spans="2:59">
      <c r="B73" s="5">
        <v>2023</v>
      </c>
      <c r="C73" s="35">
        <v>2846</v>
      </c>
      <c r="D73" s="35">
        <v>2147</v>
      </c>
      <c r="E73" s="35">
        <v>2666</v>
      </c>
      <c r="F73" s="35">
        <v>2928</v>
      </c>
      <c r="G73" s="35">
        <v>3858</v>
      </c>
      <c r="H73" s="35">
        <v>5091</v>
      </c>
      <c r="I73" s="35">
        <v>6000</v>
      </c>
      <c r="J73" s="35">
        <v>7267</v>
      </c>
      <c r="K73" s="35">
        <v>6253</v>
      </c>
      <c r="L73" s="35">
        <v>5976</v>
      </c>
      <c r="M73" s="35">
        <v>3002</v>
      </c>
      <c r="N73" s="35">
        <v>2574</v>
      </c>
      <c r="P73" s="35">
        <f t="shared" si="28"/>
        <v>14445</v>
      </c>
      <c r="R73" s="5">
        <v>2023</v>
      </c>
      <c r="S73">
        <v>-12580</v>
      </c>
      <c r="T73">
        <v>-10514</v>
      </c>
      <c r="U73">
        <v>-6330</v>
      </c>
      <c r="V73">
        <v>-7057</v>
      </c>
      <c r="W73">
        <v>-10455</v>
      </c>
      <c r="X73">
        <v>-3771</v>
      </c>
      <c r="Y73">
        <v>-10738</v>
      </c>
      <c r="Z73">
        <v>-7140</v>
      </c>
      <c r="AA73">
        <v>-3694</v>
      </c>
      <c r="AB73">
        <v>-4986</v>
      </c>
      <c r="AC73">
        <v>-4475</v>
      </c>
      <c r="AD73">
        <v>-4540</v>
      </c>
      <c r="AE73" s="35"/>
      <c r="AF73" s="35">
        <f t="shared" si="29"/>
        <v>-46936</v>
      </c>
    </row>
    <row r="74" spans="2:59">
      <c r="B74" s="5">
        <v>2024</v>
      </c>
      <c r="C74" s="35">
        <v>2791</v>
      </c>
      <c r="D74" s="35">
        <v>2381</v>
      </c>
      <c r="E74" s="35">
        <v>2241</v>
      </c>
      <c r="F74" s="35">
        <v>3110</v>
      </c>
      <c r="G74" s="240">
        <v>5382</v>
      </c>
      <c r="H74" s="240">
        <v>6033</v>
      </c>
      <c r="I74" s="240">
        <v>7768</v>
      </c>
      <c r="J74" s="240">
        <v>9221</v>
      </c>
      <c r="K74" s="240">
        <v>7390</v>
      </c>
      <c r="L74" s="35">
        <v>6500</v>
      </c>
      <c r="M74" s="35">
        <v>3725</v>
      </c>
      <c r="N74" s="35">
        <v>3148</v>
      </c>
      <c r="P74" s="35">
        <f t="shared" si="28"/>
        <v>15905</v>
      </c>
      <c r="R74" s="5">
        <v>2024</v>
      </c>
      <c r="S74">
        <v>-4352</v>
      </c>
      <c r="T74">
        <v>-4702</v>
      </c>
      <c r="U74">
        <v>-5037</v>
      </c>
      <c r="V74">
        <v>-7694</v>
      </c>
      <c r="W74">
        <v>-4195</v>
      </c>
      <c r="X74">
        <v>-4136</v>
      </c>
      <c r="Y74">
        <v>-5091</v>
      </c>
      <c r="Z74">
        <v>-2912</v>
      </c>
      <c r="AA74">
        <v>-3130</v>
      </c>
      <c r="AB74">
        <v>-3530</v>
      </c>
      <c r="AC74">
        <v>-5236</v>
      </c>
      <c r="AD74">
        <v>-6243</v>
      </c>
      <c r="AE74" s="35"/>
      <c r="AF74" s="35">
        <f t="shared" si="29"/>
        <v>-25980</v>
      </c>
    </row>
    <row r="75" spans="2:59">
      <c r="B75" s="5">
        <v>2025</v>
      </c>
      <c r="C75" s="35">
        <v>3082</v>
      </c>
      <c r="D75" s="35">
        <v>2298</v>
      </c>
      <c r="E75" s="35">
        <v>2672</v>
      </c>
      <c r="F75" s="35">
        <v>4000</v>
      </c>
      <c r="G75" s="35">
        <v>5500</v>
      </c>
      <c r="H75" s="35">
        <v>6108</v>
      </c>
      <c r="I75" s="35">
        <v>8018</v>
      </c>
      <c r="J75" s="35">
        <v>9516</v>
      </c>
      <c r="K75" s="35">
        <v>7707</v>
      </c>
      <c r="L75" s="35">
        <v>7588</v>
      </c>
      <c r="P75" s="35">
        <f>SUM(C75:G75)</f>
        <v>17552</v>
      </c>
      <c r="R75" s="5">
        <v>2025</v>
      </c>
      <c r="S75">
        <v>-5559</v>
      </c>
      <c r="T75">
        <v>-5466</v>
      </c>
      <c r="U75">
        <v>-4840</v>
      </c>
      <c r="V75" s="35">
        <v>-9900</v>
      </c>
      <c r="W75" s="35">
        <v>-4800</v>
      </c>
      <c r="X75" s="35">
        <v>-6508</v>
      </c>
      <c r="Y75" s="35">
        <v>-4661</v>
      </c>
      <c r="Z75" s="35">
        <v>-2806</v>
      </c>
      <c r="AA75" s="35">
        <v>-5356</v>
      </c>
      <c r="AB75" s="35">
        <v>-5963</v>
      </c>
      <c r="AC75" s="35"/>
      <c r="AD75" s="35"/>
      <c r="AE75" s="35"/>
      <c r="AF75" s="35">
        <f>SUM(S75:W75)</f>
        <v>-30565</v>
      </c>
    </row>
    <row r="76" spans="2:59" s="154" customFormat="1">
      <c r="B76" s="2"/>
      <c r="C76"/>
      <c r="D76"/>
      <c r="E76"/>
      <c r="F76" s="240"/>
      <c r="G76"/>
      <c r="H76"/>
      <c r="I76"/>
      <c r="J76"/>
      <c r="K76"/>
      <c r="L76"/>
      <c r="M76"/>
      <c r="N76"/>
      <c r="O76"/>
      <c r="P76"/>
      <c r="Q76" s="2"/>
      <c r="AG76"/>
      <c r="AH76"/>
      <c r="AI76"/>
      <c r="AJ76"/>
      <c r="AK76"/>
      <c r="AL76"/>
      <c r="AM76"/>
      <c r="AN76"/>
      <c r="AO76"/>
      <c r="AP76"/>
      <c r="AQ76"/>
      <c r="AR76"/>
      <c r="AS76"/>
      <c r="AT76"/>
      <c r="AU76"/>
      <c r="AV76"/>
      <c r="AW76"/>
      <c r="AX76"/>
      <c r="AY76"/>
      <c r="AZ76"/>
      <c r="BA76"/>
      <c r="BB76"/>
      <c r="BC76"/>
      <c r="BD76"/>
      <c r="BE76"/>
      <c r="BF76"/>
      <c r="BG76"/>
    </row>
    <row r="77" spans="2:59">
      <c r="F77" s="240"/>
      <c r="S77" s="252"/>
      <c r="T77" s="252"/>
      <c r="U77" s="252"/>
    </row>
    <row r="78" spans="2:59">
      <c r="F78" s="240"/>
    </row>
    <row r="79" spans="2:59">
      <c r="F79" s="240"/>
    </row>
    <row r="83" spans="2:33">
      <c r="R83" s="240"/>
    </row>
    <row r="84" spans="2:33">
      <c r="R84" s="28" t="s">
        <v>2567</v>
      </c>
      <c r="U84" s="240"/>
    </row>
    <row r="85" spans="2:33">
      <c r="B85" s="154"/>
      <c r="R85" s="483" t="s">
        <v>2568</v>
      </c>
      <c r="S85" s="483"/>
      <c r="T85" s="483"/>
      <c r="U85" s="483"/>
      <c r="V85" s="483"/>
      <c r="W85" s="483"/>
      <c r="X85" s="483"/>
      <c r="Y85" s="483"/>
      <c r="Z85" s="483"/>
      <c r="AA85" s="483"/>
      <c r="AB85" s="483"/>
      <c r="AC85" s="483"/>
      <c r="AD85" s="483"/>
      <c r="AE85" s="483"/>
      <c r="AF85" s="483"/>
      <c r="AG85" s="483"/>
    </row>
    <row r="86" spans="2:33">
      <c r="B86"/>
      <c r="R86" s="483"/>
      <c r="S86" s="483"/>
      <c r="T86" s="483"/>
      <c r="U86" s="483"/>
      <c r="V86" s="483"/>
      <c r="W86" s="483"/>
      <c r="X86" s="483"/>
      <c r="Y86" s="483"/>
      <c r="Z86" s="483"/>
      <c r="AA86" s="483"/>
      <c r="AB86" s="483"/>
      <c r="AC86" s="483"/>
      <c r="AD86" s="483"/>
      <c r="AE86" s="483"/>
      <c r="AF86" s="483"/>
      <c r="AG86" s="483"/>
    </row>
    <row r="87" spans="2:33">
      <c r="B87"/>
      <c r="R87" s="483"/>
      <c r="S87" s="483"/>
      <c r="T87" s="483"/>
      <c r="U87" s="483"/>
      <c r="V87" s="483"/>
      <c r="W87" s="483"/>
      <c r="X87" s="483"/>
      <c r="Y87" s="483"/>
      <c r="Z87" s="483"/>
      <c r="AA87" s="483"/>
      <c r="AB87" s="483"/>
      <c r="AC87" s="483"/>
      <c r="AD87" s="483"/>
      <c r="AE87" s="483"/>
      <c r="AF87" s="483"/>
      <c r="AG87" s="483"/>
    </row>
    <row r="88" spans="2:33">
      <c r="B88"/>
      <c r="R88" s="483"/>
      <c r="S88" s="483"/>
      <c r="T88" s="483"/>
      <c r="U88" s="483"/>
      <c r="V88" s="483"/>
      <c r="W88" s="483"/>
      <c r="X88" s="483"/>
      <c r="Y88" s="483"/>
      <c r="Z88" s="483"/>
      <c r="AA88" s="483"/>
      <c r="AB88" s="483"/>
      <c r="AC88" s="483"/>
      <c r="AD88" s="483"/>
      <c r="AE88" s="483"/>
      <c r="AF88" s="483"/>
      <c r="AG88" s="483"/>
    </row>
    <row r="89" spans="2:33">
      <c r="B89"/>
      <c r="R89" s="483"/>
      <c r="S89" s="483"/>
      <c r="T89" s="483"/>
      <c r="U89" s="483"/>
      <c r="V89" s="483"/>
      <c r="W89" s="483"/>
      <c r="X89" s="483"/>
      <c r="Y89" s="483"/>
      <c r="Z89" s="483"/>
      <c r="AA89" s="483"/>
      <c r="AB89" s="483"/>
      <c r="AC89" s="483"/>
      <c r="AD89" s="483"/>
      <c r="AE89" s="483"/>
      <c r="AF89" s="483"/>
      <c r="AG89" s="483"/>
    </row>
    <row r="90" spans="2:33">
      <c r="B90"/>
      <c r="R90"/>
    </row>
    <row r="91" spans="2:33">
      <c r="B91"/>
      <c r="R91"/>
    </row>
    <row r="92" spans="2:33">
      <c r="B92"/>
    </row>
    <row r="93" spans="2:33">
      <c r="B93"/>
    </row>
    <row r="94" spans="2:33">
      <c r="B94"/>
      <c r="R94"/>
    </row>
    <row r="95" spans="2:33">
      <c r="B95"/>
      <c r="R95"/>
    </row>
    <row r="96" spans="2:33">
      <c r="B96"/>
      <c r="R96"/>
    </row>
    <row r="97" spans="2:18">
      <c r="B97"/>
      <c r="R97"/>
    </row>
    <row r="98" spans="2:18">
      <c r="B98"/>
      <c r="R98"/>
    </row>
    <row r="99" spans="2:18" ht="45" customHeight="1">
      <c r="B99" s="326" t="s">
        <v>5629</v>
      </c>
      <c r="C99" s="326">
        <v>1</v>
      </c>
      <c r="D99" s="326">
        <v>2</v>
      </c>
      <c r="E99" s="326">
        <v>3</v>
      </c>
      <c r="F99" s="326">
        <v>4</v>
      </c>
      <c r="L99" s="329" t="s">
        <v>5633</v>
      </c>
      <c r="M99" s="329"/>
      <c r="N99" s="329"/>
      <c r="O99" s="329"/>
      <c r="R99"/>
    </row>
    <row r="100" spans="2:18" ht="45">
      <c r="B100" s="328" t="s">
        <v>5659</v>
      </c>
      <c r="C100" s="327" t="s">
        <v>194</v>
      </c>
      <c r="D100" s="327" t="s">
        <v>379</v>
      </c>
      <c r="E100" s="327" t="s">
        <v>5656</v>
      </c>
      <c r="F100" s="327" t="s">
        <v>5655</v>
      </c>
      <c r="L100" s="330" t="s">
        <v>5634</v>
      </c>
      <c r="M100" s="329"/>
      <c r="N100" s="329"/>
      <c r="O100" s="329"/>
      <c r="R100"/>
    </row>
    <row r="101" spans="2:18" ht="60">
      <c r="B101" s="328" t="s">
        <v>5657</v>
      </c>
      <c r="C101" s="327" t="s">
        <v>5654</v>
      </c>
      <c r="D101" s="327" t="s">
        <v>5658</v>
      </c>
      <c r="E101" s="327"/>
      <c r="L101" s="332" t="s">
        <v>5635</v>
      </c>
      <c r="M101" s="329"/>
      <c r="N101" s="329"/>
      <c r="O101" s="333" t="s">
        <v>5636</v>
      </c>
      <c r="R101"/>
    </row>
    <row r="102" spans="2:18" ht="60">
      <c r="B102" s="328" t="s">
        <v>5660</v>
      </c>
      <c r="C102" s="327" t="s">
        <v>5661</v>
      </c>
      <c r="D102" s="327" t="s">
        <v>5662</v>
      </c>
      <c r="E102" s="327" t="s">
        <v>5663</v>
      </c>
      <c r="F102" s="327" t="s">
        <v>5664</v>
      </c>
      <c r="L102" s="332" t="s">
        <v>5637</v>
      </c>
      <c r="M102" s="329"/>
      <c r="N102" s="329"/>
      <c r="O102" s="329"/>
      <c r="P102" s="333" t="s">
        <v>5638</v>
      </c>
      <c r="R102"/>
    </row>
    <row r="103" spans="2:18" ht="15" customHeight="1">
      <c r="B103" s="328" t="s">
        <v>5665</v>
      </c>
      <c r="C103" s="484" t="s">
        <v>5666</v>
      </c>
      <c r="D103" s="484"/>
      <c r="E103" s="484"/>
      <c r="F103" s="484"/>
      <c r="L103" s="332" t="s">
        <v>5639</v>
      </c>
      <c r="M103" s="329"/>
      <c r="N103" s="329"/>
      <c r="O103" s="329"/>
      <c r="P103" s="333" t="s">
        <v>5640</v>
      </c>
      <c r="R103"/>
    </row>
    <row r="104" spans="2:18" ht="15" customHeight="1">
      <c r="B104"/>
      <c r="L104" s="332" t="s">
        <v>5641</v>
      </c>
      <c r="M104" s="329"/>
      <c r="N104" s="329"/>
      <c r="O104" s="329"/>
      <c r="P104" s="333" t="s">
        <v>5642</v>
      </c>
      <c r="R104"/>
    </row>
    <row r="105" spans="2:18" ht="15" customHeight="1">
      <c r="E105" s="22"/>
      <c r="L105" s="331"/>
      <c r="M105" s="329"/>
      <c r="N105" s="329"/>
      <c r="O105" s="329"/>
      <c r="R105"/>
    </row>
    <row r="106" spans="2:18" ht="15" customHeight="1">
      <c r="E106" s="22"/>
      <c r="L106" s="333"/>
      <c r="M106" s="329"/>
      <c r="N106" s="329"/>
      <c r="O106" s="329"/>
      <c r="R106"/>
    </row>
    <row r="107" spans="2:18" ht="15" customHeight="1">
      <c r="E107" s="22"/>
      <c r="L107" s="332" t="s">
        <v>5643</v>
      </c>
      <c r="M107" s="329"/>
      <c r="N107" s="329"/>
      <c r="O107" s="329"/>
      <c r="R107"/>
    </row>
    <row r="108" spans="2:18" ht="15" customHeight="1">
      <c r="L108" s="331" t="s">
        <v>5644</v>
      </c>
      <c r="M108" s="329"/>
      <c r="N108" s="329"/>
      <c r="O108" s="329"/>
      <c r="R108"/>
    </row>
    <row r="109" spans="2:18" ht="15" customHeight="1">
      <c r="L109" s="331" t="s">
        <v>5645</v>
      </c>
      <c r="M109" s="329"/>
      <c r="N109" s="329"/>
      <c r="O109" s="329"/>
      <c r="R109"/>
    </row>
    <row r="110" spans="2:18" ht="15" customHeight="1">
      <c r="L110" s="331"/>
      <c r="M110" s="329"/>
      <c r="N110" s="329"/>
      <c r="O110" s="329"/>
      <c r="R110"/>
    </row>
    <row r="111" spans="2:18" ht="15" customHeight="1">
      <c r="L111" s="331"/>
      <c r="M111" s="329"/>
      <c r="N111" s="329"/>
      <c r="O111" s="329"/>
      <c r="R111"/>
    </row>
    <row r="112" spans="2:18" ht="15" customHeight="1">
      <c r="B112" s="22" t="s">
        <v>5630</v>
      </c>
      <c r="C112" s="22"/>
      <c r="D112" s="22"/>
      <c r="L112" s="333"/>
      <c r="M112" s="329"/>
      <c r="N112" s="329"/>
      <c r="O112" s="329"/>
      <c r="R112"/>
    </row>
    <row r="113" spans="2:18" ht="15" customHeight="1">
      <c r="B113" s="22" t="s">
        <v>5631</v>
      </c>
      <c r="C113" s="22"/>
      <c r="D113" s="22"/>
      <c r="M113" s="329"/>
      <c r="N113" s="329"/>
      <c r="O113" s="329"/>
      <c r="R113"/>
    </row>
    <row r="114" spans="2:18" ht="15" customHeight="1">
      <c r="B114" s="22" t="s">
        <v>5632</v>
      </c>
      <c r="C114" s="22"/>
      <c r="D114" s="22"/>
      <c r="L114" s="330" t="s">
        <v>5646</v>
      </c>
      <c r="M114" s="329"/>
      <c r="N114" s="329"/>
      <c r="O114" s="329"/>
      <c r="R114"/>
    </row>
    <row r="115" spans="2:18" ht="15" customHeight="1">
      <c r="B115"/>
      <c r="L115" s="332" t="s">
        <v>5647</v>
      </c>
      <c r="M115" s="329"/>
      <c r="N115" s="329"/>
      <c r="O115" s="329"/>
      <c r="R115"/>
    </row>
    <row r="116" spans="2:18" ht="15" customHeight="1">
      <c r="B116" s="22"/>
      <c r="L116" s="332" t="s">
        <v>5648</v>
      </c>
      <c r="M116" s="329"/>
      <c r="N116" s="329"/>
      <c r="O116" s="329"/>
      <c r="R116"/>
    </row>
    <row r="117" spans="2:18" ht="15" customHeight="1">
      <c r="B117"/>
      <c r="L117" s="332" t="s">
        <v>5649</v>
      </c>
      <c r="M117" s="329"/>
      <c r="N117" s="329"/>
      <c r="O117" s="329"/>
      <c r="R117"/>
    </row>
    <row r="118" spans="2:18" ht="15" customHeight="1">
      <c r="B118"/>
      <c r="L118" s="332" t="s">
        <v>5650</v>
      </c>
      <c r="M118" s="329"/>
      <c r="N118" s="329"/>
      <c r="O118" s="329"/>
      <c r="P118" s="333" t="s">
        <v>5651</v>
      </c>
      <c r="R118"/>
    </row>
    <row r="119" spans="2:18">
      <c r="B119"/>
      <c r="P119" s="333" t="s">
        <v>5652</v>
      </c>
      <c r="R119"/>
    </row>
    <row r="120" spans="2:18">
      <c r="B120"/>
      <c r="R120"/>
    </row>
    <row r="121" spans="2:18">
      <c r="L121" s="332" t="s">
        <v>5643</v>
      </c>
    </row>
    <row r="122" spans="2:18">
      <c r="L122" s="331" t="s">
        <v>5653</v>
      </c>
    </row>
    <row r="123" spans="2:18">
      <c r="L123" s="331"/>
    </row>
    <row r="124" spans="2:18">
      <c r="L124" s="333"/>
    </row>
    <row r="126" spans="2:18">
      <c r="L126" s="331"/>
    </row>
    <row r="132" spans="3:12">
      <c r="L132" s="331"/>
    </row>
    <row r="133" spans="3:12">
      <c r="C133" s="154"/>
      <c r="D133" s="154"/>
    </row>
    <row r="134" spans="3:12">
      <c r="L134" s="331"/>
    </row>
    <row r="136" spans="3:12">
      <c r="L136" s="331"/>
    </row>
    <row r="138" spans="3:12">
      <c r="J138" s="154"/>
      <c r="L138" s="331"/>
    </row>
    <row r="140" spans="3:12">
      <c r="L140" s="331"/>
    </row>
    <row r="141" spans="3:12">
      <c r="L141" s="331"/>
    </row>
    <row r="142" spans="3:12">
      <c r="L142" s="333"/>
    </row>
    <row r="146" spans="12:12">
      <c r="L146" s="331"/>
    </row>
    <row r="166" spans="3:3">
      <c r="C166" t="s">
        <v>2182</v>
      </c>
    </row>
    <row r="167" spans="3:3">
      <c r="C167" t="s">
        <v>2183</v>
      </c>
    </row>
    <row r="168" spans="3:3">
      <c r="C168" t="s">
        <v>2184</v>
      </c>
    </row>
  </sheetData>
  <mergeCells count="2">
    <mergeCell ref="R85:AG89"/>
    <mergeCell ref="C103:F103"/>
  </mergeCells>
  <hyperlinks>
    <hyperlink ref="I2" r:id="rId1" display="https://www.tcmb.gov.tr/wps/wcm/connect/tr/tcmb+tr/main+menu/istatistikler/odemeler+dengesi+ve+ilgili+istatistikler/odemeler+dengesi+istatistikleri" xr:uid="{00000000-0004-0000-1000-000000000000}"/>
  </hyperlinks>
  <pageMargins left="0.7" right="0.7" top="0.75" bottom="0.75" header="0.3" footer="0.3"/>
  <pageSetup paperSize="9" orientation="portrait" r:id="rId2"/>
  <headerFooter>
    <evenHeader>&amp;L&amp;"times new roman"&amp;12&amp;KFF0000HALKA AÇIK</evenHeader>
    <firstHeader>&amp;L&amp;"times new roman"&amp;12&amp;KFF0000HALKA AÇIK</firstHead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59"/>
  <sheetViews>
    <sheetView topLeftCell="A100" zoomScale="70" zoomScaleNormal="70" workbookViewId="0">
      <selection activeCell="C154" sqref="C154"/>
    </sheetView>
  </sheetViews>
  <sheetFormatPr defaultRowHeight="15"/>
  <cols>
    <col min="1" max="1" width="25.28515625" customWidth="1"/>
    <col min="3" max="3" width="23.85546875" style="381" customWidth="1"/>
    <col min="4" max="4" width="24.5703125" style="381" customWidth="1"/>
    <col min="5" max="5" width="28.140625" bestFit="1" customWidth="1"/>
    <col min="6" max="6" width="30.85546875" bestFit="1" customWidth="1"/>
    <col min="7" max="7" width="14" customWidth="1"/>
    <col min="8" max="9" width="11.140625" bestFit="1" customWidth="1"/>
  </cols>
  <sheetData>
    <row r="1" spans="1:9" ht="75">
      <c r="A1" s="402" t="s">
        <v>5799</v>
      </c>
      <c r="B1" s="405" t="s">
        <v>158</v>
      </c>
      <c r="C1" s="421" t="s">
        <v>5762</v>
      </c>
      <c r="D1" s="421" t="s">
        <v>5763</v>
      </c>
      <c r="E1" s="343" t="s">
        <v>5767</v>
      </c>
      <c r="F1" s="343" t="s">
        <v>5764</v>
      </c>
      <c r="G1" s="343" t="s">
        <v>5765</v>
      </c>
      <c r="H1" s="343" t="s">
        <v>5766</v>
      </c>
      <c r="I1" s="343" t="s">
        <v>5766</v>
      </c>
    </row>
    <row r="2" spans="1:9">
      <c r="B2" t="s">
        <v>2273</v>
      </c>
      <c r="C2" s="380">
        <v>-566</v>
      </c>
      <c r="D2" s="380">
        <v>4637</v>
      </c>
    </row>
    <row r="3" spans="1:9">
      <c r="B3" t="s">
        <v>2274</v>
      </c>
      <c r="C3" s="380">
        <v>-587</v>
      </c>
      <c r="D3" s="380">
        <v>4979</v>
      </c>
    </row>
    <row r="4" spans="1:9">
      <c r="B4" t="s">
        <v>2275</v>
      </c>
      <c r="C4" s="380">
        <v>315</v>
      </c>
      <c r="D4" s="380">
        <v>1654</v>
      </c>
    </row>
    <row r="5" spans="1:9">
      <c r="B5" t="s">
        <v>2276</v>
      </c>
      <c r="C5" s="380">
        <v>17</v>
      </c>
      <c r="D5" s="380">
        <v>2938</v>
      </c>
    </row>
    <row r="6" spans="1:9">
      <c r="B6" t="s">
        <v>2277</v>
      </c>
      <c r="C6" s="380">
        <v>-375</v>
      </c>
      <c r="D6" s="380">
        <v>2631</v>
      </c>
    </row>
    <row r="7" spans="1:9">
      <c r="B7" t="s">
        <v>2278</v>
      </c>
      <c r="C7" s="380">
        <v>57</v>
      </c>
      <c r="D7" s="380">
        <v>9321</v>
      </c>
      <c r="E7" s="35">
        <f t="shared" ref="E7:E38" si="0">SUM(C2:C7)</f>
        <v>-1139</v>
      </c>
      <c r="F7" s="35">
        <f t="shared" ref="F7:F38" si="1">SUM(D2:D7)</f>
        <v>26160</v>
      </c>
      <c r="G7" s="35">
        <f>F7-E7</f>
        <v>27299</v>
      </c>
      <c r="H7" s="35">
        <f>+E7</f>
        <v>-1139</v>
      </c>
      <c r="I7" s="35">
        <f>+F7</f>
        <v>26160</v>
      </c>
    </row>
    <row r="8" spans="1:9">
      <c r="B8" t="s">
        <v>2279</v>
      </c>
      <c r="C8" s="380">
        <v>31</v>
      </c>
      <c r="D8" s="380">
        <v>1212</v>
      </c>
      <c r="E8" s="35">
        <f t="shared" si="0"/>
        <v>-542</v>
      </c>
      <c r="F8" s="35">
        <f t="shared" si="1"/>
        <v>22735</v>
      </c>
      <c r="G8" s="35">
        <f t="shared" ref="G8:G71" si="2">F8-E8</f>
        <v>23277</v>
      </c>
      <c r="H8" s="35">
        <f>H7+E8</f>
        <v>-1681</v>
      </c>
      <c r="I8" s="35">
        <f>I7+F8</f>
        <v>48895</v>
      </c>
    </row>
    <row r="9" spans="1:9">
      <c r="B9" t="s">
        <v>2280</v>
      </c>
      <c r="C9" s="380">
        <v>485</v>
      </c>
      <c r="D9" s="380">
        <v>-233</v>
      </c>
      <c r="E9" s="35">
        <f t="shared" si="0"/>
        <v>530</v>
      </c>
      <c r="F9" s="35">
        <f t="shared" si="1"/>
        <v>17523</v>
      </c>
      <c r="G9" s="35">
        <f t="shared" si="2"/>
        <v>16993</v>
      </c>
      <c r="H9" s="35">
        <f>H8+E9</f>
        <v>-1151</v>
      </c>
      <c r="I9" s="35">
        <f>I8+F9</f>
        <v>66418</v>
      </c>
    </row>
    <row r="10" spans="1:9">
      <c r="B10" t="s">
        <v>2281</v>
      </c>
      <c r="C10" s="380">
        <v>12</v>
      </c>
      <c r="D10" s="380">
        <v>-2863</v>
      </c>
      <c r="E10" s="35">
        <f t="shared" si="0"/>
        <v>227</v>
      </c>
      <c r="F10" s="35">
        <f t="shared" si="1"/>
        <v>13006</v>
      </c>
      <c r="G10" s="35">
        <f t="shared" si="2"/>
        <v>12779</v>
      </c>
      <c r="H10" s="35">
        <f t="shared" ref="H10:I73" si="3">H9+E10</f>
        <v>-924</v>
      </c>
      <c r="I10" s="35">
        <f t="shared" si="3"/>
        <v>79424</v>
      </c>
    </row>
    <row r="11" spans="1:9">
      <c r="B11" t="s">
        <v>2282</v>
      </c>
      <c r="C11" s="380">
        <v>30</v>
      </c>
      <c r="D11" s="380">
        <v>1845</v>
      </c>
      <c r="E11" s="35">
        <f t="shared" si="0"/>
        <v>240</v>
      </c>
      <c r="F11" s="35">
        <f t="shared" si="1"/>
        <v>11913</v>
      </c>
      <c r="G11" s="35">
        <f t="shared" si="2"/>
        <v>11673</v>
      </c>
      <c r="H11" s="35">
        <f t="shared" si="3"/>
        <v>-684</v>
      </c>
      <c r="I11" s="35">
        <f t="shared" si="3"/>
        <v>91337</v>
      </c>
    </row>
    <row r="12" spans="1:9">
      <c r="B12" t="s">
        <v>2283</v>
      </c>
      <c r="C12" s="380">
        <v>23</v>
      </c>
      <c r="D12" s="380">
        <v>2270</v>
      </c>
      <c r="E12" s="35">
        <f t="shared" si="0"/>
        <v>638</v>
      </c>
      <c r="F12" s="35">
        <f t="shared" si="1"/>
        <v>11552</v>
      </c>
      <c r="G12" s="35">
        <f t="shared" si="2"/>
        <v>10914</v>
      </c>
      <c r="H12" s="35">
        <f t="shared" si="3"/>
        <v>-46</v>
      </c>
      <c r="I12" s="35">
        <f t="shared" si="3"/>
        <v>102889</v>
      </c>
    </row>
    <row r="13" spans="1:9">
      <c r="B13" t="s">
        <v>2284</v>
      </c>
      <c r="C13" s="380">
        <v>-12</v>
      </c>
      <c r="D13" s="380">
        <v>3505</v>
      </c>
      <c r="E13" s="35">
        <f t="shared" si="0"/>
        <v>569</v>
      </c>
      <c r="F13" s="35">
        <f t="shared" si="1"/>
        <v>5736</v>
      </c>
      <c r="G13" s="35">
        <f t="shared" si="2"/>
        <v>5167</v>
      </c>
      <c r="H13" s="35">
        <f t="shared" si="3"/>
        <v>523</v>
      </c>
      <c r="I13" s="35">
        <f t="shared" si="3"/>
        <v>108625</v>
      </c>
    </row>
    <row r="14" spans="1:9">
      <c r="B14" t="s">
        <v>2285</v>
      </c>
      <c r="C14" s="380">
        <v>-29</v>
      </c>
      <c r="D14" s="380">
        <v>898</v>
      </c>
      <c r="E14" s="35">
        <f t="shared" si="0"/>
        <v>509</v>
      </c>
      <c r="F14" s="35">
        <f t="shared" si="1"/>
        <v>5422</v>
      </c>
      <c r="G14" s="35">
        <f t="shared" si="2"/>
        <v>4913</v>
      </c>
      <c r="H14" s="35">
        <f t="shared" si="3"/>
        <v>1032</v>
      </c>
      <c r="I14" s="35">
        <f t="shared" si="3"/>
        <v>114047</v>
      </c>
    </row>
    <row r="15" spans="1:9">
      <c r="B15" t="s">
        <v>2286</v>
      </c>
      <c r="C15" s="380">
        <v>76</v>
      </c>
      <c r="D15" s="380">
        <v>60</v>
      </c>
      <c r="E15" s="35">
        <f t="shared" si="0"/>
        <v>100</v>
      </c>
      <c r="F15" s="35">
        <f t="shared" si="1"/>
        <v>5715</v>
      </c>
      <c r="G15" s="35">
        <f t="shared" si="2"/>
        <v>5615</v>
      </c>
      <c r="H15" s="35">
        <f t="shared" si="3"/>
        <v>1132</v>
      </c>
      <c r="I15" s="35">
        <f t="shared" si="3"/>
        <v>119762</v>
      </c>
    </row>
    <row r="16" spans="1:9">
      <c r="B16" t="s">
        <v>2287</v>
      </c>
      <c r="C16" s="380">
        <v>11</v>
      </c>
      <c r="D16" s="380">
        <v>586</v>
      </c>
      <c r="E16" s="35">
        <f t="shared" si="0"/>
        <v>99</v>
      </c>
      <c r="F16" s="35">
        <f t="shared" si="1"/>
        <v>9164</v>
      </c>
      <c r="G16" s="35">
        <f t="shared" si="2"/>
        <v>9065</v>
      </c>
      <c r="H16" s="35">
        <f t="shared" si="3"/>
        <v>1231</v>
      </c>
      <c r="I16" s="35">
        <f t="shared" si="3"/>
        <v>128926</v>
      </c>
    </row>
    <row r="17" spans="2:9">
      <c r="B17" t="s">
        <v>2288</v>
      </c>
      <c r="C17" s="380">
        <v>76</v>
      </c>
      <c r="D17" s="380">
        <v>-1076</v>
      </c>
      <c r="E17" s="35">
        <f t="shared" si="0"/>
        <v>145</v>
      </c>
      <c r="F17" s="35">
        <f t="shared" si="1"/>
        <v>6243</v>
      </c>
      <c r="G17" s="35">
        <f t="shared" si="2"/>
        <v>6098</v>
      </c>
      <c r="H17" s="35">
        <f t="shared" si="3"/>
        <v>1376</v>
      </c>
      <c r="I17" s="35">
        <f t="shared" si="3"/>
        <v>135169</v>
      </c>
    </row>
    <row r="18" spans="2:9">
      <c r="B18" t="s">
        <v>2289</v>
      </c>
      <c r="C18" s="380">
        <v>-78</v>
      </c>
      <c r="D18" s="380">
        <v>-957</v>
      </c>
      <c r="E18" s="35">
        <f t="shared" si="0"/>
        <v>44</v>
      </c>
      <c r="F18" s="35">
        <f t="shared" si="1"/>
        <v>3016</v>
      </c>
      <c r="G18" s="35">
        <f t="shared" si="2"/>
        <v>2972</v>
      </c>
      <c r="H18" s="35">
        <f t="shared" si="3"/>
        <v>1420</v>
      </c>
      <c r="I18" s="35">
        <f t="shared" si="3"/>
        <v>138185</v>
      </c>
    </row>
    <row r="19" spans="2:9">
      <c r="B19" t="s">
        <v>2290</v>
      </c>
      <c r="C19" s="380">
        <v>-21</v>
      </c>
      <c r="D19" s="380">
        <v>4217</v>
      </c>
      <c r="E19" s="35">
        <f t="shared" si="0"/>
        <v>35</v>
      </c>
      <c r="F19" s="35">
        <f t="shared" si="1"/>
        <v>3728</v>
      </c>
      <c r="G19" s="35">
        <f t="shared" si="2"/>
        <v>3693</v>
      </c>
      <c r="H19" s="35">
        <f t="shared" si="3"/>
        <v>1455</v>
      </c>
      <c r="I19" s="35">
        <f t="shared" si="3"/>
        <v>141913</v>
      </c>
    </row>
    <row r="20" spans="2:9">
      <c r="B20" t="s">
        <v>2291</v>
      </c>
      <c r="C20" s="380">
        <v>252</v>
      </c>
      <c r="D20" s="380">
        <v>1508</v>
      </c>
      <c r="E20" s="35">
        <f t="shared" si="0"/>
        <v>316</v>
      </c>
      <c r="F20" s="35">
        <f t="shared" si="1"/>
        <v>4338</v>
      </c>
      <c r="G20" s="35">
        <f t="shared" si="2"/>
        <v>4022</v>
      </c>
      <c r="H20" s="35">
        <f t="shared" si="3"/>
        <v>1771</v>
      </c>
      <c r="I20" s="35">
        <f t="shared" si="3"/>
        <v>146251</v>
      </c>
    </row>
    <row r="21" spans="2:9">
      <c r="B21" t="s">
        <v>2292</v>
      </c>
      <c r="C21" s="380">
        <v>-102</v>
      </c>
      <c r="D21" s="380">
        <v>7104</v>
      </c>
      <c r="E21" s="35">
        <f t="shared" si="0"/>
        <v>138</v>
      </c>
      <c r="F21" s="35">
        <f t="shared" si="1"/>
        <v>11382</v>
      </c>
      <c r="G21" s="35">
        <f t="shared" si="2"/>
        <v>11244</v>
      </c>
      <c r="H21" s="35">
        <f t="shared" si="3"/>
        <v>1909</v>
      </c>
      <c r="I21" s="35">
        <f t="shared" si="3"/>
        <v>157633</v>
      </c>
    </row>
    <row r="22" spans="2:9">
      <c r="B22" t="s">
        <v>2293</v>
      </c>
      <c r="C22" s="380">
        <v>-13</v>
      </c>
      <c r="D22" s="380">
        <v>3275</v>
      </c>
      <c r="E22" s="35">
        <f t="shared" si="0"/>
        <v>114</v>
      </c>
      <c r="F22" s="35">
        <f t="shared" si="1"/>
        <v>14071</v>
      </c>
      <c r="G22" s="35">
        <f t="shared" si="2"/>
        <v>13957</v>
      </c>
      <c r="H22" s="35">
        <f t="shared" si="3"/>
        <v>2023</v>
      </c>
      <c r="I22" s="35">
        <f t="shared" si="3"/>
        <v>171704</v>
      </c>
    </row>
    <row r="23" spans="2:9">
      <c r="B23" t="s">
        <v>2294</v>
      </c>
      <c r="C23" s="380">
        <v>69</v>
      </c>
      <c r="D23" s="380">
        <v>-1968</v>
      </c>
      <c r="E23" s="35">
        <f t="shared" si="0"/>
        <v>107</v>
      </c>
      <c r="F23" s="35">
        <f t="shared" si="1"/>
        <v>13179</v>
      </c>
      <c r="G23" s="35">
        <f t="shared" si="2"/>
        <v>13072</v>
      </c>
      <c r="H23" s="35">
        <f t="shared" si="3"/>
        <v>2130</v>
      </c>
      <c r="I23" s="35">
        <f t="shared" si="3"/>
        <v>184883</v>
      </c>
    </row>
    <row r="24" spans="2:9">
      <c r="B24" t="s">
        <v>2295</v>
      </c>
      <c r="C24" s="380">
        <v>47</v>
      </c>
      <c r="D24" s="380">
        <v>1318</v>
      </c>
      <c r="E24" s="35">
        <f t="shared" si="0"/>
        <v>232</v>
      </c>
      <c r="F24" s="35">
        <f t="shared" si="1"/>
        <v>15454</v>
      </c>
      <c r="G24" s="35">
        <f t="shared" si="2"/>
        <v>15222</v>
      </c>
      <c r="H24" s="35">
        <f t="shared" si="3"/>
        <v>2362</v>
      </c>
      <c r="I24" s="35">
        <f t="shared" si="3"/>
        <v>200337</v>
      </c>
    </row>
    <row r="25" spans="2:9">
      <c r="B25" t="s">
        <v>2296</v>
      </c>
      <c r="C25" s="380">
        <v>278</v>
      </c>
      <c r="D25" s="380">
        <v>2748</v>
      </c>
      <c r="E25" s="35">
        <f t="shared" si="0"/>
        <v>531</v>
      </c>
      <c r="F25" s="35">
        <f t="shared" si="1"/>
        <v>13985</v>
      </c>
      <c r="G25" s="35">
        <f t="shared" si="2"/>
        <v>13454</v>
      </c>
      <c r="H25" s="35">
        <f t="shared" si="3"/>
        <v>2893</v>
      </c>
      <c r="I25" s="35">
        <f t="shared" si="3"/>
        <v>214322</v>
      </c>
    </row>
    <row r="26" spans="2:9">
      <c r="B26" t="s">
        <v>2297</v>
      </c>
      <c r="C26" s="380">
        <v>-37</v>
      </c>
      <c r="D26" s="380">
        <v>2937</v>
      </c>
      <c r="E26" s="35">
        <f t="shared" si="0"/>
        <v>242</v>
      </c>
      <c r="F26" s="35">
        <f t="shared" si="1"/>
        <v>15414</v>
      </c>
      <c r="G26" s="35">
        <f t="shared" si="2"/>
        <v>15172</v>
      </c>
      <c r="H26" s="35">
        <f t="shared" si="3"/>
        <v>3135</v>
      </c>
      <c r="I26" s="35">
        <f t="shared" si="3"/>
        <v>229736</v>
      </c>
    </row>
    <row r="27" spans="2:9">
      <c r="B27" t="s">
        <v>2298</v>
      </c>
      <c r="C27" s="380">
        <v>78</v>
      </c>
      <c r="D27" s="380">
        <v>573</v>
      </c>
      <c r="E27" s="35">
        <f t="shared" si="0"/>
        <v>422</v>
      </c>
      <c r="F27" s="35">
        <f t="shared" si="1"/>
        <v>8883</v>
      </c>
      <c r="G27" s="35">
        <f t="shared" si="2"/>
        <v>8461</v>
      </c>
      <c r="H27" s="35">
        <f t="shared" si="3"/>
        <v>3557</v>
      </c>
      <c r="I27" s="35">
        <f t="shared" si="3"/>
        <v>238619</v>
      </c>
    </row>
    <row r="28" spans="2:9">
      <c r="B28" t="s">
        <v>2299</v>
      </c>
      <c r="C28" s="380">
        <v>9</v>
      </c>
      <c r="D28" s="380">
        <v>1144</v>
      </c>
      <c r="E28" s="35">
        <f t="shared" si="0"/>
        <v>444</v>
      </c>
      <c r="F28" s="35">
        <f t="shared" si="1"/>
        <v>6752</v>
      </c>
      <c r="G28" s="35">
        <f t="shared" si="2"/>
        <v>6308</v>
      </c>
      <c r="H28" s="35">
        <f t="shared" si="3"/>
        <v>4001</v>
      </c>
      <c r="I28" s="35">
        <f t="shared" si="3"/>
        <v>245371</v>
      </c>
    </row>
    <row r="29" spans="2:9">
      <c r="B29" t="s">
        <v>2300</v>
      </c>
      <c r="C29" s="380">
        <v>27</v>
      </c>
      <c r="D29" s="380">
        <v>22</v>
      </c>
      <c r="E29" s="35">
        <f t="shared" si="0"/>
        <v>402</v>
      </c>
      <c r="F29" s="35">
        <f t="shared" si="1"/>
        <v>8742</v>
      </c>
      <c r="G29" s="35">
        <f t="shared" si="2"/>
        <v>8340</v>
      </c>
      <c r="H29" s="35">
        <f t="shared" si="3"/>
        <v>4403</v>
      </c>
      <c r="I29" s="35">
        <f t="shared" si="3"/>
        <v>254113</v>
      </c>
    </row>
    <row r="30" spans="2:9">
      <c r="B30" t="s">
        <v>2301</v>
      </c>
      <c r="C30" s="380">
        <v>177</v>
      </c>
      <c r="D30" s="380">
        <v>-2290</v>
      </c>
      <c r="E30" s="35">
        <f t="shared" si="0"/>
        <v>532</v>
      </c>
      <c r="F30" s="35">
        <f t="shared" si="1"/>
        <v>5134</v>
      </c>
      <c r="G30" s="35">
        <f t="shared" si="2"/>
        <v>4602</v>
      </c>
      <c r="H30" s="35">
        <f t="shared" si="3"/>
        <v>4935</v>
      </c>
      <c r="I30" s="35">
        <f t="shared" si="3"/>
        <v>259247</v>
      </c>
    </row>
    <row r="31" spans="2:9">
      <c r="B31" t="s">
        <v>2302</v>
      </c>
      <c r="C31" s="380">
        <v>60</v>
      </c>
      <c r="D31" s="380">
        <v>1166</v>
      </c>
      <c r="E31" s="35">
        <f t="shared" si="0"/>
        <v>314</v>
      </c>
      <c r="F31" s="35">
        <f t="shared" si="1"/>
        <v>3552</v>
      </c>
      <c r="G31" s="35">
        <f t="shared" si="2"/>
        <v>3238</v>
      </c>
      <c r="H31" s="35">
        <f t="shared" si="3"/>
        <v>5249</v>
      </c>
      <c r="I31" s="35">
        <f t="shared" si="3"/>
        <v>262799</v>
      </c>
    </row>
    <row r="32" spans="2:9">
      <c r="B32" t="s">
        <v>2303</v>
      </c>
      <c r="C32" s="380">
        <v>33</v>
      </c>
      <c r="D32" s="380">
        <v>-2054</v>
      </c>
      <c r="E32" s="35">
        <f t="shared" si="0"/>
        <v>384</v>
      </c>
      <c r="F32" s="35">
        <f t="shared" si="1"/>
        <v>-1439</v>
      </c>
      <c r="G32" s="35">
        <f t="shared" si="2"/>
        <v>-1823</v>
      </c>
      <c r="H32" s="35">
        <f t="shared" si="3"/>
        <v>5633</v>
      </c>
      <c r="I32" s="35">
        <f t="shared" si="3"/>
        <v>261360</v>
      </c>
    </row>
    <row r="33" spans="2:9">
      <c r="B33" t="s">
        <v>2304</v>
      </c>
      <c r="C33" s="380">
        <v>-57</v>
      </c>
      <c r="D33" s="380">
        <v>-583</v>
      </c>
      <c r="E33" s="35">
        <f t="shared" si="0"/>
        <v>249</v>
      </c>
      <c r="F33" s="35">
        <f t="shared" si="1"/>
        <v>-2595</v>
      </c>
      <c r="G33" s="35">
        <f t="shared" si="2"/>
        <v>-2844</v>
      </c>
      <c r="H33" s="35">
        <f t="shared" si="3"/>
        <v>5882</v>
      </c>
      <c r="I33" s="35">
        <f t="shared" si="3"/>
        <v>258765</v>
      </c>
    </row>
    <row r="34" spans="2:9">
      <c r="B34" t="s">
        <v>2305</v>
      </c>
      <c r="C34" s="380">
        <v>-34</v>
      </c>
      <c r="D34" s="380">
        <v>-2643</v>
      </c>
      <c r="E34" s="35">
        <f t="shared" si="0"/>
        <v>206</v>
      </c>
      <c r="F34" s="35">
        <f t="shared" si="1"/>
        <v>-6382</v>
      </c>
      <c r="G34" s="35">
        <f t="shared" si="2"/>
        <v>-6588</v>
      </c>
      <c r="H34" s="35">
        <f t="shared" si="3"/>
        <v>6088</v>
      </c>
      <c r="I34" s="35">
        <f t="shared" si="3"/>
        <v>252383</v>
      </c>
    </row>
    <row r="35" spans="2:9">
      <c r="B35" t="s">
        <v>2306</v>
      </c>
      <c r="C35" s="380">
        <v>55</v>
      </c>
      <c r="D35" s="380">
        <v>-1512</v>
      </c>
      <c r="E35" s="35">
        <f t="shared" si="0"/>
        <v>234</v>
      </c>
      <c r="F35" s="35">
        <f t="shared" si="1"/>
        <v>-7916</v>
      </c>
      <c r="G35" s="35">
        <f t="shared" si="2"/>
        <v>-8150</v>
      </c>
      <c r="H35" s="35">
        <f t="shared" si="3"/>
        <v>6322</v>
      </c>
      <c r="I35" s="35">
        <f t="shared" si="3"/>
        <v>244467</v>
      </c>
    </row>
    <row r="36" spans="2:9">
      <c r="B36" t="s">
        <v>2307</v>
      </c>
      <c r="C36" s="380">
        <v>-7</v>
      </c>
      <c r="D36" s="380">
        <v>-2435</v>
      </c>
      <c r="E36" s="35">
        <f t="shared" si="0"/>
        <v>50</v>
      </c>
      <c r="F36" s="35">
        <f t="shared" si="1"/>
        <v>-8061</v>
      </c>
      <c r="G36" s="35">
        <f t="shared" si="2"/>
        <v>-8111</v>
      </c>
      <c r="H36" s="35">
        <f t="shared" si="3"/>
        <v>6372</v>
      </c>
      <c r="I36" s="35">
        <f t="shared" si="3"/>
        <v>236406</v>
      </c>
    </row>
    <row r="37" spans="2:9">
      <c r="B37" t="s">
        <v>2308</v>
      </c>
      <c r="C37" s="380">
        <v>30</v>
      </c>
      <c r="D37" s="380">
        <v>-591</v>
      </c>
      <c r="E37" s="35">
        <f t="shared" si="0"/>
        <v>20</v>
      </c>
      <c r="F37" s="35">
        <f t="shared" si="1"/>
        <v>-9818</v>
      </c>
      <c r="G37" s="35">
        <f t="shared" si="2"/>
        <v>-9838</v>
      </c>
      <c r="H37" s="35">
        <f t="shared" si="3"/>
        <v>6392</v>
      </c>
      <c r="I37" s="35">
        <f t="shared" si="3"/>
        <v>226588</v>
      </c>
    </row>
    <row r="38" spans="2:9">
      <c r="B38" t="s">
        <v>2309</v>
      </c>
      <c r="C38" s="380">
        <v>31</v>
      </c>
      <c r="D38" s="380">
        <v>-2393</v>
      </c>
      <c r="E38" s="35">
        <f t="shared" si="0"/>
        <v>18</v>
      </c>
      <c r="F38" s="35">
        <f t="shared" si="1"/>
        <v>-10157</v>
      </c>
      <c r="G38" s="35">
        <f t="shared" si="2"/>
        <v>-10175</v>
      </c>
      <c r="H38" s="35">
        <f t="shared" si="3"/>
        <v>6410</v>
      </c>
      <c r="I38" s="35">
        <f t="shared" si="3"/>
        <v>216431</v>
      </c>
    </row>
    <row r="39" spans="2:9">
      <c r="B39" t="s">
        <v>2310</v>
      </c>
      <c r="C39" s="380">
        <v>43</v>
      </c>
      <c r="D39" s="380">
        <v>-1333</v>
      </c>
      <c r="E39" s="35">
        <f t="shared" ref="E39:E70" si="4">SUM(C34:C39)</f>
        <v>118</v>
      </c>
      <c r="F39" s="35">
        <f t="shared" ref="F39:F70" si="5">SUM(D34:D39)</f>
        <v>-10907</v>
      </c>
      <c r="G39" s="35">
        <f t="shared" si="2"/>
        <v>-11025</v>
      </c>
      <c r="H39" s="35">
        <f t="shared" si="3"/>
        <v>6528</v>
      </c>
      <c r="I39" s="35">
        <f t="shared" si="3"/>
        <v>205524</v>
      </c>
    </row>
    <row r="40" spans="2:9">
      <c r="B40" t="s">
        <v>2311</v>
      </c>
      <c r="C40" s="380">
        <v>9</v>
      </c>
      <c r="D40" s="380">
        <v>-1532</v>
      </c>
      <c r="E40" s="35">
        <f t="shared" si="4"/>
        <v>161</v>
      </c>
      <c r="F40" s="35">
        <f t="shared" si="5"/>
        <v>-9796</v>
      </c>
      <c r="G40" s="35">
        <f t="shared" si="2"/>
        <v>-9957</v>
      </c>
      <c r="H40" s="35">
        <f t="shared" si="3"/>
        <v>6689</v>
      </c>
      <c r="I40" s="35">
        <f t="shared" si="3"/>
        <v>195728</v>
      </c>
    </row>
    <row r="41" spans="2:9">
      <c r="B41" t="s">
        <v>2312</v>
      </c>
      <c r="C41" s="380">
        <v>66</v>
      </c>
      <c r="D41" s="380">
        <v>1204</v>
      </c>
      <c r="E41" s="35">
        <f t="shared" si="4"/>
        <v>172</v>
      </c>
      <c r="F41" s="35">
        <f t="shared" si="5"/>
        <v>-7080</v>
      </c>
      <c r="G41" s="35">
        <f t="shared" si="2"/>
        <v>-7252</v>
      </c>
      <c r="H41" s="35">
        <f t="shared" si="3"/>
        <v>6861</v>
      </c>
      <c r="I41" s="35">
        <f t="shared" si="3"/>
        <v>188648</v>
      </c>
    </row>
    <row r="42" spans="2:9">
      <c r="B42" t="s">
        <v>2313</v>
      </c>
      <c r="C42" s="380">
        <v>-193</v>
      </c>
      <c r="D42" s="380">
        <v>2642</v>
      </c>
      <c r="E42" s="35">
        <f t="shared" si="4"/>
        <v>-14</v>
      </c>
      <c r="F42" s="35">
        <f t="shared" si="5"/>
        <v>-2003</v>
      </c>
      <c r="G42" s="35">
        <f t="shared" si="2"/>
        <v>-1989</v>
      </c>
      <c r="H42" s="35">
        <f t="shared" si="3"/>
        <v>6847</v>
      </c>
      <c r="I42" s="35">
        <f t="shared" si="3"/>
        <v>186645</v>
      </c>
    </row>
    <row r="43" spans="2:9">
      <c r="B43" t="s">
        <v>2314</v>
      </c>
      <c r="C43" s="380">
        <v>-23</v>
      </c>
      <c r="D43" s="380">
        <v>3852</v>
      </c>
      <c r="E43" s="35">
        <f t="shared" si="4"/>
        <v>-67</v>
      </c>
      <c r="F43" s="35">
        <f t="shared" si="5"/>
        <v>2440</v>
      </c>
      <c r="G43" s="35">
        <f t="shared" si="2"/>
        <v>2507</v>
      </c>
      <c r="H43" s="35">
        <f t="shared" si="3"/>
        <v>6780</v>
      </c>
      <c r="I43" s="35">
        <f t="shared" si="3"/>
        <v>189085</v>
      </c>
    </row>
    <row r="44" spans="2:9">
      <c r="B44" t="s">
        <v>2315</v>
      </c>
      <c r="C44" s="380">
        <v>-73</v>
      </c>
      <c r="D44" s="380">
        <v>1089</v>
      </c>
      <c r="E44" s="35">
        <f t="shared" si="4"/>
        <v>-171</v>
      </c>
      <c r="F44" s="35">
        <f t="shared" si="5"/>
        <v>5922</v>
      </c>
      <c r="G44" s="35">
        <f t="shared" si="2"/>
        <v>6093</v>
      </c>
      <c r="H44" s="35">
        <f t="shared" si="3"/>
        <v>6609</v>
      </c>
      <c r="I44" s="35">
        <f t="shared" si="3"/>
        <v>195007</v>
      </c>
    </row>
    <row r="45" spans="2:9">
      <c r="B45" t="s">
        <v>2316</v>
      </c>
      <c r="C45" s="380">
        <v>-107</v>
      </c>
      <c r="D45" s="380">
        <v>1299</v>
      </c>
      <c r="E45" s="35">
        <f t="shared" si="4"/>
        <v>-321</v>
      </c>
      <c r="F45" s="35">
        <f t="shared" si="5"/>
        <v>8554</v>
      </c>
      <c r="G45" s="35">
        <f t="shared" si="2"/>
        <v>8875</v>
      </c>
      <c r="H45" s="35">
        <f t="shared" si="3"/>
        <v>6288</v>
      </c>
      <c r="I45" s="35">
        <f t="shared" si="3"/>
        <v>203561</v>
      </c>
    </row>
    <row r="46" spans="2:9">
      <c r="B46" t="s">
        <v>2317</v>
      </c>
      <c r="C46" s="380">
        <v>3</v>
      </c>
      <c r="D46" s="380">
        <v>716</v>
      </c>
      <c r="E46" s="35">
        <f t="shared" si="4"/>
        <v>-327</v>
      </c>
      <c r="F46" s="35">
        <f t="shared" si="5"/>
        <v>10802</v>
      </c>
      <c r="G46" s="35">
        <f t="shared" si="2"/>
        <v>11129</v>
      </c>
      <c r="H46" s="35">
        <f t="shared" si="3"/>
        <v>5961</v>
      </c>
      <c r="I46" s="35">
        <f t="shared" si="3"/>
        <v>214363</v>
      </c>
    </row>
    <row r="47" spans="2:9">
      <c r="B47" t="s">
        <v>2318</v>
      </c>
      <c r="C47" s="380">
        <v>130</v>
      </c>
      <c r="D47" s="380">
        <v>860</v>
      </c>
      <c r="E47" s="35">
        <f t="shared" si="4"/>
        <v>-263</v>
      </c>
      <c r="F47" s="35">
        <f t="shared" si="5"/>
        <v>10458</v>
      </c>
      <c r="G47" s="35">
        <f t="shared" si="2"/>
        <v>10721</v>
      </c>
      <c r="H47" s="35">
        <f t="shared" si="3"/>
        <v>5698</v>
      </c>
      <c r="I47" s="35">
        <f t="shared" si="3"/>
        <v>224821</v>
      </c>
    </row>
    <row r="48" spans="2:9">
      <c r="B48" t="s">
        <v>2319</v>
      </c>
      <c r="C48" s="380">
        <v>33</v>
      </c>
      <c r="D48" s="380">
        <v>-1319</v>
      </c>
      <c r="E48" s="35">
        <f t="shared" si="4"/>
        <v>-37</v>
      </c>
      <c r="F48" s="35">
        <f t="shared" si="5"/>
        <v>6497</v>
      </c>
      <c r="G48" s="35">
        <f t="shared" si="2"/>
        <v>6534</v>
      </c>
      <c r="H48" s="35">
        <f t="shared" si="3"/>
        <v>5661</v>
      </c>
      <c r="I48" s="35">
        <f t="shared" si="3"/>
        <v>231318</v>
      </c>
    </row>
    <row r="49" spans="2:9">
      <c r="B49" t="s">
        <v>2320</v>
      </c>
      <c r="C49" s="380">
        <v>-25</v>
      </c>
      <c r="D49" s="380">
        <v>2439</v>
      </c>
      <c r="E49" s="35">
        <f t="shared" si="4"/>
        <v>-39</v>
      </c>
      <c r="F49" s="35">
        <f t="shared" si="5"/>
        <v>5084</v>
      </c>
      <c r="G49" s="35">
        <f t="shared" si="2"/>
        <v>5123</v>
      </c>
      <c r="H49" s="35">
        <f t="shared" si="3"/>
        <v>5622</v>
      </c>
      <c r="I49" s="35">
        <f t="shared" si="3"/>
        <v>236402</v>
      </c>
    </row>
    <row r="50" spans="2:9">
      <c r="B50" t="s">
        <v>2321</v>
      </c>
      <c r="C50" s="380">
        <v>10</v>
      </c>
      <c r="D50" s="380">
        <v>-2520</v>
      </c>
      <c r="E50" s="35">
        <f t="shared" si="4"/>
        <v>44</v>
      </c>
      <c r="F50" s="35">
        <f t="shared" si="5"/>
        <v>1475</v>
      </c>
      <c r="G50" s="35">
        <f t="shared" si="2"/>
        <v>1431</v>
      </c>
      <c r="H50" s="35">
        <f t="shared" si="3"/>
        <v>5666</v>
      </c>
      <c r="I50" s="35">
        <f t="shared" si="3"/>
        <v>237877</v>
      </c>
    </row>
    <row r="51" spans="2:9">
      <c r="B51" t="s">
        <v>2322</v>
      </c>
      <c r="C51" s="380">
        <v>-81</v>
      </c>
      <c r="D51" s="380">
        <v>-569</v>
      </c>
      <c r="E51" s="35">
        <f t="shared" si="4"/>
        <v>70</v>
      </c>
      <c r="F51" s="35">
        <f t="shared" si="5"/>
        <v>-393</v>
      </c>
      <c r="G51" s="35">
        <f t="shared" si="2"/>
        <v>-463</v>
      </c>
      <c r="H51" s="35">
        <f t="shared" si="3"/>
        <v>5736</v>
      </c>
      <c r="I51" s="35">
        <f t="shared" si="3"/>
        <v>237484</v>
      </c>
    </row>
    <row r="52" spans="2:9">
      <c r="B52" t="s">
        <v>2323</v>
      </c>
      <c r="C52" s="380">
        <v>13</v>
      </c>
      <c r="D52" s="380">
        <v>1469</v>
      </c>
      <c r="E52" s="35">
        <f t="shared" si="4"/>
        <v>80</v>
      </c>
      <c r="F52" s="35">
        <f t="shared" si="5"/>
        <v>360</v>
      </c>
      <c r="G52" s="35">
        <f t="shared" si="2"/>
        <v>280</v>
      </c>
      <c r="H52" s="35">
        <f t="shared" si="3"/>
        <v>5816</v>
      </c>
      <c r="I52" s="35">
        <f t="shared" si="3"/>
        <v>237844</v>
      </c>
    </row>
    <row r="53" spans="2:9">
      <c r="B53" t="s">
        <v>2324</v>
      </c>
      <c r="C53" s="380">
        <v>93</v>
      </c>
      <c r="D53" s="380">
        <v>1128</v>
      </c>
      <c r="E53" s="35">
        <f t="shared" si="4"/>
        <v>43</v>
      </c>
      <c r="F53" s="35">
        <f t="shared" si="5"/>
        <v>628</v>
      </c>
      <c r="G53" s="35">
        <f t="shared" si="2"/>
        <v>585</v>
      </c>
      <c r="H53" s="35">
        <f t="shared" si="3"/>
        <v>5859</v>
      </c>
      <c r="I53" s="35">
        <f t="shared" si="3"/>
        <v>238472</v>
      </c>
    </row>
    <row r="54" spans="2:9">
      <c r="B54" t="s">
        <v>2325</v>
      </c>
      <c r="C54" s="380">
        <v>-31</v>
      </c>
      <c r="D54" s="380">
        <v>1851</v>
      </c>
      <c r="E54" s="35">
        <f t="shared" si="4"/>
        <v>-21</v>
      </c>
      <c r="F54" s="35">
        <f t="shared" si="5"/>
        <v>3798</v>
      </c>
      <c r="G54" s="35">
        <f t="shared" si="2"/>
        <v>3819</v>
      </c>
      <c r="H54" s="35">
        <f t="shared" si="3"/>
        <v>5838</v>
      </c>
      <c r="I54" s="35">
        <f t="shared" si="3"/>
        <v>242270</v>
      </c>
    </row>
    <row r="55" spans="2:9">
      <c r="B55" t="s">
        <v>2326</v>
      </c>
      <c r="C55" s="380">
        <v>82</v>
      </c>
      <c r="D55" s="380">
        <v>3352</v>
      </c>
      <c r="E55" s="35">
        <f t="shared" si="4"/>
        <v>86</v>
      </c>
      <c r="F55" s="35">
        <f t="shared" si="5"/>
        <v>4711</v>
      </c>
      <c r="G55" s="35">
        <f t="shared" si="2"/>
        <v>4625</v>
      </c>
      <c r="H55" s="35">
        <f t="shared" si="3"/>
        <v>5924</v>
      </c>
      <c r="I55" s="35">
        <f t="shared" si="3"/>
        <v>246981</v>
      </c>
    </row>
    <row r="56" spans="2:9">
      <c r="B56" t="s">
        <v>2327</v>
      </c>
      <c r="C56" s="380">
        <v>77</v>
      </c>
      <c r="D56" s="380">
        <v>5783</v>
      </c>
      <c r="E56" s="35">
        <f t="shared" si="4"/>
        <v>153</v>
      </c>
      <c r="F56" s="35">
        <f t="shared" si="5"/>
        <v>13014</v>
      </c>
      <c r="G56" s="35">
        <f t="shared" si="2"/>
        <v>12861</v>
      </c>
      <c r="H56" s="35">
        <f t="shared" si="3"/>
        <v>6077</v>
      </c>
      <c r="I56" s="35">
        <f t="shared" si="3"/>
        <v>259995</v>
      </c>
    </row>
    <row r="57" spans="2:9">
      <c r="B57" t="s">
        <v>2328</v>
      </c>
      <c r="C57" s="380">
        <v>154</v>
      </c>
      <c r="D57" s="380">
        <v>4463</v>
      </c>
      <c r="E57" s="35">
        <f t="shared" si="4"/>
        <v>388</v>
      </c>
      <c r="F57" s="35">
        <f t="shared" si="5"/>
        <v>18046</v>
      </c>
      <c r="G57" s="35">
        <f t="shared" si="2"/>
        <v>17658</v>
      </c>
      <c r="H57" s="35">
        <f t="shared" si="3"/>
        <v>6465</v>
      </c>
      <c r="I57" s="35">
        <f t="shared" si="3"/>
        <v>278041</v>
      </c>
    </row>
    <row r="58" spans="2:9">
      <c r="B58" t="s">
        <v>2329</v>
      </c>
      <c r="C58" s="380">
        <v>189</v>
      </c>
      <c r="D58" s="380">
        <v>246</v>
      </c>
      <c r="E58" s="35">
        <f t="shared" si="4"/>
        <v>564</v>
      </c>
      <c r="F58" s="35">
        <f t="shared" si="5"/>
        <v>16823</v>
      </c>
      <c r="G58" s="35">
        <f t="shared" si="2"/>
        <v>16259</v>
      </c>
      <c r="H58" s="35">
        <f t="shared" si="3"/>
        <v>7029</v>
      </c>
      <c r="I58" s="35">
        <f t="shared" si="3"/>
        <v>294864</v>
      </c>
    </row>
    <row r="59" spans="2:9">
      <c r="B59" t="s">
        <v>2330</v>
      </c>
      <c r="C59" s="380">
        <v>48</v>
      </c>
      <c r="D59" s="380">
        <v>2196</v>
      </c>
      <c r="E59" s="35">
        <f t="shared" si="4"/>
        <v>519</v>
      </c>
      <c r="F59" s="35">
        <f t="shared" si="5"/>
        <v>17891</v>
      </c>
      <c r="G59" s="35">
        <f t="shared" si="2"/>
        <v>17372</v>
      </c>
      <c r="H59" s="35">
        <f t="shared" si="3"/>
        <v>7548</v>
      </c>
      <c r="I59" s="35">
        <f t="shared" si="3"/>
        <v>312755</v>
      </c>
    </row>
    <row r="60" spans="2:9">
      <c r="B60" t="s">
        <v>2331</v>
      </c>
      <c r="C60" s="380">
        <v>324</v>
      </c>
      <c r="D60" s="380">
        <v>3940</v>
      </c>
      <c r="E60" s="35">
        <f t="shared" si="4"/>
        <v>874</v>
      </c>
      <c r="F60" s="35">
        <f t="shared" si="5"/>
        <v>19980</v>
      </c>
      <c r="G60" s="35">
        <f t="shared" si="2"/>
        <v>19106</v>
      </c>
      <c r="H60" s="35">
        <f t="shared" si="3"/>
        <v>8422</v>
      </c>
      <c r="I60" s="35">
        <f t="shared" si="3"/>
        <v>332735</v>
      </c>
    </row>
    <row r="61" spans="2:9">
      <c r="B61" t="s">
        <v>320</v>
      </c>
      <c r="C61" s="380">
        <v>93</v>
      </c>
      <c r="D61" s="380">
        <v>1563</v>
      </c>
      <c r="E61" s="35">
        <f t="shared" si="4"/>
        <v>885</v>
      </c>
      <c r="F61" s="35">
        <f t="shared" si="5"/>
        <v>18191</v>
      </c>
      <c r="G61" s="35">
        <f t="shared" si="2"/>
        <v>17306</v>
      </c>
      <c r="H61" s="35">
        <f t="shared" si="3"/>
        <v>9307</v>
      </c>
      <c r="I61" s="35">
        <f t="shared" si="3"/>
        <v>350926</v>
      </c>
    </row>
    <row r="62" spans="2:9">
      <c r="B62" t="s">
        <v>321</v>
      </c>
      <c r="C62" s="380">
        <v>36</v>
      </c>
      <c r="D62" s="380">
        <v>-1117</v>
      </c>
      <c r="E62" s="35">
        <f t="shared" si="4"/>
        <v>844</v>
      </c>
      <c r="F62" s="35">
        <f t="shared" si="5"/>
        <v>11291</v>
      </c>
      <c r="G62" s="35">
        <f t="shared" si="2"/>
        <v>10447</v>
      </c>
      <c r="H62" s="35">
        <f t="shared" si="3"/>
        <v>10151</v>
      </c>
      <c r="I62" s="35">
        <f t="shared" si="3"/>
        <v>362217</v>
      </c>
    </row>
    <row r="63" spans="2:9">
      <c r="B63" t="s">
        <v>322</v>
      </c>
      <c r="C63" s="380">
        <v>22</v>
      </c>
      <c r="D63" s="380">
        <v>666</v>
      </c>
      <c r="E63" s="35">
        <f t="shared" si="4"/>
        <v>712</v>
      </c>
      <c r="F63" s="35">
        <f t="shared" si="5"/>
        <v>7494</v>
      </c>
      <c r="G63" s="35">
        <f t="shared" si="2"/>
        <v>6782</v>
      </c>
      <c r="H63" s="35">
        <f t="shared" si="3"/>
        <v>10863</v>
      </c>
      <c r="I63" s="35">
        <f t="shared" si="3"/>
        <v>369711</v>
      </c>
    </row>
    <row r="64" spans="2:9">
      <c r="B64" t="s">
        <v>2332</v>
      </c>
      <c r="C64" s="380">
        <v>98</v>
      </c>
      <c r="D64" s="380">
        <v>5173</v>
      </c>
      <c r="E64" s="35">
        <f t="shared" si="4"/>
        <v>621</v>
      </c>
      <c r="F64" s="35">
        <f t="shared" si="5"/>
        <v>12421</v>
      </c>
      <c r="G64" s="35">
        <f t="shared" si="2"/>
        <v>11800</v>
      </c>
      <c r="H64" s="35">
        <f t="shared" si="3"/>
        <v>11484</v>
      </c>
      <c r="I64" s="35">
        <f t="shared" si="3"/>
        <v>382132</v>
      </c>
    </row>
    <row r="65" spans="2:9">
      <c r="B65" t="s">
        <v>2333</v>
      </c>
      <c r="C65" s="380">
        <v>86</v>
      </c>
      <c r="D65" s="380">
        <v>-55</v>
      </c>
      <c r="E65" s="35">
        <f t="shared" si="4"/>
        <v>659</v>
      </c>
      <c r="F65" s="35">
        <f t="shared" si="5"/>
        <v>10170</v>
      </c>
      <c r="G65" s="35">
        <f t="shared" si="2"/>
        <v>9511</v>
      </c>
      <c r="H65" s="35">
        <f t="shared" si="3"/>
        <v>12143</v>
      </c>
      <c r="I65" s="35">
        <f t="shared" si="3"/>
        <v>392302</v>
      </c>
    </row>
    <row r="66" spans="2:9">
      <c r="B66" t="s">
        <v>2334</v>
      </c>
      <c r="C66" s="380">
        <v>102</v>
      </c>
      <c r="D66" s="380">
        <v>-2222</v>
      </c>
      <c r="E66" s="35">
        <f t="shared" si="4"/>
        <v>437</v>
      </c>
      <c r="F66" s="35">
        <f t="shared" si="5"/>
        <v>4008</v>
      </c>
      <c r="G66" s="35">
        <f t="shared" si="2"/>
        <v>3571</v>
      </c>
      <c r="H66" s="35">
        <f t="shared" si="3"/>
        <v>12580</v>
      </c>
      <c r="I66" s="35">
        <f t="shared" si="3"/>
        <v>396310</v>
      </c>
    </row>
    <row r="67" spans="2:9">
      <c r="B67" t="s">
        <v>2335</v>
      </c>
      <c r="C67" s="380">
        <v>28</v>
      </c>
      <c r="D67" s="380">
        <v>-821</v>
      </c>
      <c r="E67" s="35">
        <f t="shared" si="4"/>
        <v>372</v>
      </c>
      <c r="F67" s="35">
        <f t="shared" si="5"/>
        <v>1624</v>
      </c>
      <c r="G67" s="35">
        <f t="shared" si="2"/>
        <v>1252</v>
      </c>
      <c r="H67" s="35">
        <f t="shared" si="3"/>
        <v>12952</v>
      </c>
      <c r="I67" s="35">
        <f t="shared" si="3"/>
        <v>397934</v>
      </c>
    </row>
    <row r="68" spans="2:9">
      <c r="B68" t="s">
        <v>2336</v>
      </c>
      <c r="C68" s="380">
        <v>60</v>
      </c>
      <c r="D68" s="380">
        <v>-955</v>
      </c>
      <c r="E68" s="35">
        <f t="shared" si="4"/>
        <v>396</v>
      </c>
      <c r="F68" s="35">
        <f t="shared" si="5"/>
        <v>1786</v>
      </c>
      <c r="G68" s="35">
        <f t="shared" si="2"/>
        <v>1390</v>
      </c>
      <c r="H68" s="35">
        <f t="shared" si="3"/>
        <v>13348</v>
      </c>
      <c r="I68" s="35">
        <f t="shared" si="3"/>
        <v>399720</v>
      </c>
    </row>
    <row r="69" spans="2:9">
      <c r="B69" t="s">
        <v>2337</v>
      </c>
      <c r="C69" s="380">
        <v>294</v>
      </c>
      <c r="D69" s="380">
        <v>-556</v>
      </c>
      <c r="E69" s="35">
        <f t="shared" si="4"/>
        <v>668</v>
      </c>
      <c r="F69" s="35">
        <f t="shared" si="5"/>
        <v>564</v>
      </c>
      <c r="G69" s="35">
        <f t="shared" si="2"/>
        <v>-104</v>
      </c>
      <c r="H69" s="35">
        <f t="shared" si="3"/>
        <v>14016</v>
      </c>
      <c r="I69" s="35">
        <f t="shared" si="3"/>
        <v>400284</v>
      </c>
    </row>
    <row r="70" spans="2:9">
      <c r="B70" t="s">
        <v>2338</v>
      </c>
      <c r="C70" s="380">
        <v>90</v>
      </c>
      <c r="D70" s="380">
        <v>-220</v>
      </c>
      <c r="E70" s="35">
        <f t="shared" si="4"/>
        <v>660</v>
      </c>
      <c r="F70" s="35">
        <f t="shared" si="5"/>
        <v>-4829</v>
      </c>
      <c r="G70" s="35">
        <f t="shared" si="2"/>
        <v>-5489</v>
      </c>
      <c r="H70" s="35">
        <f t="shared" si="3"/>
        <v>14676</v>
      </c>
      <c r="I70" s="35">
        <f t="shared" si="3"/>
        <v>395455</v>
      </c>
    </row>
    <row r="71" spans="2:9">
      <c r="B71" t="s">
        <v>2339</v>
      </c>
      <c r="C71" s="380">
        <v>-404</v>
      </c>
      <c r="D71" s="380">
        <v>-1468</v>
      </c>
      <c r="E71" s="35">
        <f t="shared" ref="E71:E102" si="6">SUM(C66:C71)</f>
        <v>170</v>
      </c>
      <c r="F71" s="35">
        <f t="shared" ref="F71:F102" si="7">SUM(D66:D71)</f>
        <v>-6242</v>
      </c>
      <c r="G71" s="35">
        <f t="shared" si="2"/>
        <v>-6412</v>
      </c>
      <c r="H71" s="35">
        <f t="shared" si="3"/>
        <v>14846</v>
      </c>
      <c r="I71" s="35">
        <f t="shared" si="3"/>
        <v>389213</v>
      </c>
    </row>
    <row r="72" spans="2:9">
      <c r="B72" t="s">
        <v>2340</v>
      </c>
      <c r="C72" s="380">
        <v>54</v>
      </c>
      <c r="D72" s="380">
        <v>-368</v>
      </c>
      <c r="E72" s="35">
        <f t="shared" si="6"/>
        <v>122</v>
      </c>
      <c r="F72" s="35">
        <f t="shared" si="7"/>
        <v>-4388</v>
      </c>
      <c r="G72" s="35">
        <f t="shared" ref="G72:G135" si="8">F72-E72</f>
        <v>-4510</v>
      </c>
      <c r="H72" s="35">
        <f t="shared" si="3"/>
        <v>14968</v>
      </c>
      <c r="I72" s="35">
        <f t="shared" si="3"/>
        <v>384825</v>
      </c>
    </row>
    <row r="73" spans="2:9">
      <c r="B73" t="s">
        <v>332</v>
      </c>
      <c r="C73" s="380">
        <v>-56</v>
      </c>
      <c r="D73" s="380">
        <v>1375</v>
      </c>
      <c r="E73" s="35">
        <f t="shared" si="6"/>
        <v>38</v>
      </c>
      <c r="F73" s="35">
        <f t="shared" si="7"/>
        <v>-2192</v>
      </c>
      <c r="G73" s="35">
        <f t="shared" si="8"/>
        <v>-2230</v>
      </c>
      <c r="H73" s="35">
        <f t="shared" si="3"/>
        <v>15006</v>
      </c>
      <c r="I73" s="35">
        <f t="shared" si="3"/>
        <v>382633</v>
      </c>
    </row>
    <row r="74" spans="2:9">
      <c r="B74" t="s">
        <v>333</v>
      </c>
      <c r="C74" s="380">
        <v>111</v>
      </c>
      <c r="D74" s="380">
        <v>1292</v>
      </c>
      <c r="E74" s="35">
        <f t="shared" si="6"/>
        <v>89</v>
      </c>
      <c r="F74" s="35">
        <f t="shared" si="7"/>
        <v>55</v>
      </c>
      <c r="G74" s="35">
        <f t="shared" si="8"/>
        <v>-34</v>
      </c>
      <c r="H74" s="35">
        <f t="shared" ref="H74:I137" si="9">H73+E74</f>
        <v>15095</v>
      </c>
      <c r="I74" s="35">
        <f t="shared" si="9"/>
        <v>382688</v>
      </c>
    </row>
    <row r="75" spans="2:9">
      <c r="B75" t="s">
        <v>334</v>
      </c>
      <c r="C75" s="380">
        <v>165</v>
      </c>
      <c r="D75" s="380">
        <v>-1463</v>
      </c>
      <c r="E75" s="35">
        <f t="shared" si="6"/>
        <v>-40</v>
      </c>
      <c r="F75" s="35">
        <f t="shared" si="7"/>
        <v>-852</v>
      </c>
      <c r="G75" s="35">
        <f t="shared" si="8"/>
        <v>-812</v>
      </c>
      <c r="H75" s="35">
        <f t="shared" si="9"/>
        <v>15055</v>
      </c>
      <c r="I75" s="35">
        <f t="shared" si="9"/>
        <v>381836</v>
      </c>
    </row>
    <row r="76" spans="2:9">
      <c r="B76" t="s">
        <v>2341</v>
      </c>
      <c r="C76" s="380">
        <v>98</v>
      </c>
      <c r="D76" s="380">
        <v>5288</v>
      </c>
      <c r="E76" s="35">
        <f t="shared" si="6"/>
        <v>-32</v>
      </c>
      <c r="F76" s="35">
        <f t="shared" si="7"/>
        <v>4656</v>
      </c>
      <c r="G76" s="35">
        <f t="shared" si="8"/>
        <v>4688</v>
      </c>
      <c r="H76" s="35">
        <f t="shared" si="9"/>
        <v>15023</v>
      </c>
      <c r="I76" s="35">
        <f t="shared" si="9"/>
        <v>386492</v>
      </c>
    </row>
    <row r="77" spans="2:9">
      <c r="B77" t="s">
        <v>2342</v>
      </c>
      <c r="C77" s="380">
        <v>186</v>
      </c>
      <c r="D77" s="380">
        <v>1871</v>
      </c>
      <c r="E77" s="35">
        <f t="shared" si="6"/>
        <v>558</v>
      </c>
      <c r="F77" s="35">
        <f t="shared" si="7"/>
        <v>7995</v>
      </c>
      <c r="G77" s="35">
        <f t="shared" si="8"/>
        <v>7437</v>
      </c>
      <c r="H77" s="35">
        <f t="shared" si="9"/>
        <v>15581</v>
      </c>
      <c r="I77" s="35">
        <f t="shared" si="9"/>
        <v>394487</v>
      </c>
    </row>
    <row r="78" spans="2:9">
      <c r="B78" t="s">
        <v>2343</v>
      </c>
      <c r="C78" s="380">
        <v>407</v>
      </c>
      <c r="D78" s="380">
        <v>-15</v>
      </c>
      <c r="E78" s="35">
        <f t="shared" si="6"/>
        <v>911</v>
      </c>
      <c r="F78" s="35">
        <f t="shared" si="7"/>
        <v>8348</v>
      </c>
      <c r="G78" s="35">
        <f t="shared" si="8"/>
        <v>7437</v>
      </c>
      <c r="H78" s="35">
        <f t="shared" si="9"/>
        <v>16492</v>
      </c>
      <c r="I78" s="35">
        <f t="shared" si="9"/>
        <v>402835</v>
      </c>
    </row>
    <row r="79" spans="2:9">
      <c r="B79" t="s">
        <v>2344</v>
      </c>
      <c r="C79" s="380">
        <v>144</v>
      </c>
      <c r="D79" s="380">
        <v>-4344</v>
      </c>
      <c r="E79" s="35">
        <f t="shared" si="6"/>
        <v>1111</v>
      </c>
      <c r="F79" s="35">
        <f t="shared" si="7"/>
        <v>2629</v>
      </c>
      <c r="G79" s="35">
        <f t="shared" si="8"/>
        <v>1518</v>
      </c>
      <c r="H79" s="35">
        <f t="shared" si="9"/>
        <v>17603</v>
      </c>
      <c r="I79" s="35">
        <f t="shared" si="9"/>
        <v>405464</v>
      </c>
    </row>
    <row r="80" spans="2:9">
      <c r="B80" t="s">
        <v>2345</v>
      </c>
      <c r="C80" s="380">
        <v>51</v>
      </c>
      <c r="D80" s="380">
        <v>-491</v>
      </c>
      <c r="E80" s="35">
        <f t="shared" si="6"/>
        <v>1051</v>
      </c>
      <c r="F80" s="35">
        <f t="shared" si="7"/>
        <v>846</v>
      </c>
      <c r="G80" s="35">
        <f t="shared" si="8"/>
        <v>-205</v>
      </c>
      <c r="H80" s="35">
        <f t="shared" si="9"/>
        <v>18654</v>
      </c>
      <c r="I80" s="35">
        <f t="shared" si="9"/>
        <v>406310</v>
      </c>
    </row>
    <row r="81" spans="2:9">
      <c r="B81" t="s">
        <v>2346</v>
      </c>
      <c r="C81" s="380">
        <v>216</v>
      </c>
      <c r="D81" s="380">
        <v>-2208</v>
      </c>
      <c r="E81" s="35">
        <f t="shared" si="6"/>
        <v>1102</v>
      </c>
      <c r="F81" s="35">
        <f t="shared" si="7"/>
        <v>101</v>
      </c>
      <c r="G81" s="35">
        <f t="shared" si="8"/>
        <v>-1001</v>
      </c>
      <c r="H81" s="35">
        <f t="shared" si="9"/>
        <v>19756</v>
      </c>
      <c r="I81" s="35">
        <f t="shared" si="9"/>
        <v>406411</v>
      </c>
    </row>
    <row r="82" spans="2:9">
      <c r="B82" t="s">
        <v>2347</v>
      </c>
      <c r="C82" s="380">
        <v>60</v>
      </c>
      <c r="D82" s="380">
        <v>1012</v>
      </c>
      <c r="E82" s="35">
        <f t="shared" si="6"/>
        <v>1064</v>
      </c>
      <c r="F82" s="35">
        <f t="shared" si="7"/>
        <v>-4175</v>
      </c>
      <c r="G82" s="35">
        <f t="shared" si="8"/>
        <v>-5239</v>
      </c>
      <c r="H82" s="35">
        <f t="shared" si="9"/>
        <v>20820</v>
      </c>
      <c r="I82" s="35">
        <f t="shared" si="9"/>
        <v>402236</v>
      </c>
    </row>
    <row r="83" spans="2:9">
      <c r="B83" t="s">
        <v>2348</v>
      </c>
      <c r="C83" s="380">
        <v>101</v>
      </c>
      <c r="D83" s="380">
        <v>-948</v>
      </c>
      <c r="E83" s="35">
        <f t="shared" si="6"/>
        <v>979</v>
      </c>
      <c r="F83" s="35">
        <f t="shared" si="7"/>
        <v>-6994</v>
      </c>
      <c r="G83" s="35">
        <f t="shared" si="8"/>
        <v>-7973</v>
      </c>
      <c r="H83" s="35">
        <f t="shared" si="9"/>
        <v>21799</v>
      </c>
      <c r="I83" s="35">
        <f t="shared" si="9"/>
        <v>395242</v>
      </c>
    </row>
    <row r="84" spans="2:9">
      <c r="B84" t="s">
        <v>2349</v>
      </c>
      <c r="C84" s="380">
        <v>-2</v>
      </c>
      <c r="D84" s="380">
        <v>-404</v>
      </c>
      <c r="E84" s="35">
        <f t="shared" si="6"/>
        <v>570</v>
      </c>
      <c r="F84" s="35">
        <f t="shared" si="7"/>
        <v>-7383</v>
      </c>
      <c r="G84" s="35">
        <f t="shared" si="8"/>
        <v>-7953</v>
      </c>
      <c r="H84" s="35">
        <f t="shared" si="9"/>
        <v>22369</v>
      </c>
      <c r="I84" s="35">
        <f t="shared" si="9"/>
        <v>387859</v>
      </c>
    </row>
    <row r="85" spans="2:9">
      <c r="B85" t="s">
        <v>344</v>
      </c>
      <c r="C85" s="380">
        <v>21</v>
      </c>
      <c r="D85" s="380">
        <v>-2960</v>
      </c>
      <c r="E85" s="35">
        <f t="shared" si="6"/>
        <v>447</v>
      </c>
      <c r="F85" s="35">
        <f t="shared" si="7"/>
        <v>-5999</v>
      </c>
      <c r="G85" s="35">
        <f t="shared" si="8"/>
        <v>-6446</v>
      </c>
      <c r="H85" s="35">
        <f t="shared" si="9"/>
        <v>22816</v>
      </c>
      <c r="I85" s="35">
        <f t="shared" si="9"/>
        <v>381860</v>
      </c>
    </row>
    <row r="86" spans="2:9">
      <c r="B86" t="s">
        <v>345</v>
      </c>
      <c r="C86" s="380">
        <v>55</v>
      </c>
      <c r="D86" s="380">
        <v>2357</v>
      </c>
      <c r="E86" s="35">
        <f t="shared" si="6"/>
        <v>451</v>
      </c>
      <c r="F86" s="35">
        <f t="shared" si="7"/>
        <v>-3151</v>
      </c>
      <c r="G86" s="35">
        <f t="shared" si="8"/>
        <v>-3602</v>
      </c>
      <c r="H86" s="35">
        <f t="shared" si="9"/>
        <v>23267</v>
      </c>
      <c r="I86" s="35">
        <f t="shared" si="9"/>
        <v>378709</v>
      </c>
    </row>
    <row r="87" spans="2:9">
      <c r="B87" t="s">
        <v>346</v>
      </c>
      <c r="C87" s="380">
        <v>94</v>
      </c>
      <c r="D87" s="380">
        <v>-488</v>
      </c>
      <c r="E87" s="35">
        <f t="shared" si="6"/>
        <v>329</v>
      </c>
      <c r="F87" s="35">
        <f t="shared" si="7"/>
        <v>-1431</v>
      </c>
      <c r="G87" s="35">
        <f t="shared" si="8"/>
        <v>-1760</v>
      </c>
      <c r="H87" s="35">
        <f t="shared" si="9"/>
        <v>23596</v>
      </c>
      <c r="I87" s="35">
        <f t="shared" si="9"/>
        <v>377278</v>
      </c>
    </row>
    <row r="88" spans="2:9">
      <c r="B88" t="s">
        <v>2350</v>
      </c>
      <c r="C88" s="380">
        <v>145</v>
      </c>
      <c r="D88" s="380">
        <v>-1399</v>
      </c>
      <c r="E88" s="35">
        <f t="shared" si="6"/>
        <v>414</v>
      </c>
      <c r="F88" s="35">
        <f t="shared" si="7"/>
        <v>-3842</v>
      </c>
      <c r="G88" s="35">
        <f t="shared" si="8"/>
        <v>-4256</v>
      </c>
      <c r="H88" s="35">
        <f t="shared" si="9"/>
        <v>24010</v>
      </c>
      <c r="I88" s="35">
        <f t="shared" si="9"/>
        <v>373436</v>
      </c>
    </row>
    <row r="89" spans="2:9">
      <c r="B89" t="s">
        <v>2351</v>
      </c>
      <c r="C89" s="380">
        <v>-76</v>
      </c>
      <c r="D89" s="380">
        <v>862</v>
      </c>
      <c r="E89" s="35">
        <f t="shared" si="6"/>
        <v>237</v>
      </c>
      <c r="F89" s="35">
        <f t="shared" si="7"/>
        <v>-2032</v>
      </c>
      <c r="G89" s="35">
        <f t="shared" si="8"/>
        <v>-2269</v>
      </c>
      <c r="H89" s="35">
        <f t="shared" si="9"/>
        <v>24247</v>
      </c>
      <c r="I89" s="35">
        <f t="shared" si="9"/>
        <v>371404</v>
      </c>
    </row>
    <row r="90" spans="2:9">
      <c r="B90" t="s">
        <v>2352</v>
      </c>
      <c r="C90" s="380">
        <v>105</v>
      </c>
      <c r="D90" s="380">
        <v>-5007</v>
      </c>
      <c r="E90" s="35">
        <f t="shared" si="6"/>
        <v>344</v>
      </c>
      <c r="F90" s="35">
        <f t="shared" si="7"/>
        <v>-6635</v>
      </c>
      <c r="G90" s="35">
        <f t="shared" si="8"/>
        <v>-6979</v>
      </c>
      <c r="H90" s="35">
        <f t="shared" si="9"/>
        <v>24591</v>
      </c>
      <c r="I90" s="35">
        <f t="shared" si="9"/>
        <v>364769</v>
      </c>
    </row>
    <row r="91" spans="2:9">
      <c r="B91" t="s">
        <v>2353</v>
      </c>
      <c r="C91" s="380">
        <v>183</v>
      </c>
      <c r="D91" s="380">
        <v>-3477</v>
      </c>
      <c r="E91" s="35">
        <f t="shared" si="6"/>
        <v>506</v>
      </c>
      <c r="F91" s="35">
        <f t="shared" si="7"/>
        <v>-7152</v>
      </c>
      <c r="G91" s="35">
        <f t="shared" si="8"/>
        <v>-7658</v>
      </c>
      <c r="H91" s="35">
        <f t="shared" si="9"/>
        <v>25097</v>
      </c>
      <c r="I91" s="35">
        <f t="shared" si="9"/>
        <v>357617</v>
      </c>
    </row>
    <row r="92" spans="2:9">
      <c r="B92" t="s">
        <v>2354</v>
      </c>
      <c r="C92" s="380">
        <v>1</v>
      </c>
      <c r="D92" s="380">
        <v>-3387</v>
      </c>
      <c r="E92" s="35">
        <f t="shared" si="6"/>
        <v>452</v>
      </c>
      <c r="F92" s="35">
        <f t="shared" si="7"/>
        <v>-12896</v>
      </c>
      <c r="G92" s="35">
        <f t="shared" si="8"/>
        <v>-13348</v>
      </c>
      <c r="H92" s="35">
        <f t="shared" si="9"/>
        <v>25549</v>
      </c>
      <c r="I92" s="35">
        <f t="shared" si="9"/>
        <v>344721</v>
      </c>
    </row>
    <row r="93" spans="2:9">
      <c r="B93" t="s">
        <v>2355</v>
      </c>
      <c r="C93" s="380">
        <v>62</v>
      </c>
      <c r="D93" s="380">
        <v>-1462</v>
      </c>
      <c r="E93" s="35">
        <f t="shared" si="6"/>
        <v>420</v>
      </c>
      <c r="F93" s="35">
        <f t="shared" si="7"/>
        <v>-13870</v>
      </c>
      <c r="G93" s="35">
        <f t="shared" si="8"/>
        <v>-14290</v>
      </c>
      <c r="H93" s="35">
        <f t="shared" si="9"/>
        <v>25969</v>
      </c>
      <c r="I93" s="35">
        <f t="shared" si="9"/>
        <v>330851</v>
      </c>
    </row>
    <row r="94" spans="2:9">
      <c r="B94" t="s">
        <v>2356</v>
      </c>
      <c r="C94" s="380">
        <v>33</v>
      </c>
      <c r="D94" s="380">
        <v>-565</v>
      </c>
      <c r="E94" s="35">
        <f t="shared" si="6"/>
        <v>308</v>
      </c>
      <c r="F94" s="35">
        <f t="shared" si="7"/>
        <v>-13036</v>
      </c>
      <c r="G94" s="35">
        <f t="shared" si="8"/>
        <v>-13344</v>
      </c>
      <c r="H94" s="35">
        <f t="shared" si="9"/>
        <v>26277</v>
      </c>
      <c r="I94" s="35">
        <f t="shared" si="9"/>
        <v>317815</v>
      </c>
    </row>
    <row r="95" spans="2:9">
      <c r="B95" t="s">
        <v>2357</v>
      </c>
      <c r="C95" s="380">
        <v>23</v>
      </c>
      <c r="D95" s="380">
        <v>-2062</v>
      </c>
      <c r="E95" s="35">
        <f t="shared" si="6"/>
        <v>407</v>
      </c>
      <c r="F95" s="35">
        <f t="shared" si="7"/>
        <v>-15960</v>
      </c>
      <c r="G95" s="35">
        <f t="shared" si="8"/>
        <v>-16367</v>
      </c>
      <c r="H95" s="35">
        <f t="shared" si="9"/>
        <v>26684</v>
      </c>
      <c r="I95" s="35">
        <f t="shared" si="9"/>
        <v>301855</v>
      </c>
    </row>
    <row r="96" spans="2:9">
      <c r="B96" t="s">
        <v>2358</v>
      </c>
      <c r="C96" s="380">
        <v>158</v>
      </c>
      <c r="D96" s="380">
        <v>337</v>
      </c>
      <c r="E96" s="35">
        <f t="shared" si="6"/>
        <v>460</v>
      </c>
      <c r="F96" s="35">
        <f t="shared" si="7"/>
        <v>-10616</v>
      </c>
      <c r="G96" s="35">
        <f t="shared" si="8"/>
        <v>-11076</v>
      </c>
      <c r="H96" s="35">
        <f t="shared" si="9"/>
        <v>27144</v>
      </c>
      <c r="I96" s="35">
        <f t="shared" si="9"/>
        <v>291239</v>
      </c>
    </row>
    <row r="97" spans="2:9">
      <c r="B97" t="s">
        <v>356</v>
      </c>
      <c r="C97" s="380">
        <v>124</v>
      </c>
      <c r="D97" s="380">
        <v>2292</v>
      </c>
      <c r="E97" s="35">
        <f t="shared" si="6"/>
        <v>401</v>
      </c>
      <c r="F97" s="35">
        <f t="shared" si="7"/>
        <v>-4847</v>
      </c>
      <c r="G97" s="35">
        <f t="shared" si="8"/>
        <v>-5248</v>
      </c>
      <c r="H97" s="35">
        <f t="shared" si="9"/>
        <v>27545</v>
      </c>
      <c r="I97" s="35">
        <f t="shared" si="9"/>
        <v>286392</v>
      </c>
    </row>
    <row r="98" spans="2:9">
      <c r="B98" t="s">
        <v>357</v>
      </c>
      <c r="C98" s="380">
        <v>-6</v>
      </c>
      <c r="D98" s="380">
        <v>1989</v>
      </c>
      <c r="E98" s="35">
        <f t="shared" si="6"/>
        <v>394</v>
      </c>
      <c r="F98" s="35">
        <f t="shared" si="7"/>
        <v>529</v>
      </c>
      <c r="G98" s="35">
        <f t="shared" si="8"/>
        <v>135</v>
      </c>
      <c r="H98" s="35">
        <f t="shared" si="9"/>
        <v>27939</v>
      </c>
      <c r="I98" s="35">
        <f t="shared" si="9"/>
        <v>286921</v>
      </c>
    </row>
    <row r="99" spans="2:9">
      <c r="B99" t="s">
        <v>2359</v>
      </c>
      <c r="C99" s="380">
        <v>62</v>
      </c>
      <c r="D99" s="380">
        <v>2908</v>
      </c>
      <c r="E99" s="35">
        <f t="shared" si="6"/>
        <v>394</v>
      </c>
      <c r="F99" s="35">
        <f t="shared" si="7"/>
        <v>4899</v>
      </c>
      <c r="G99" s="35">
        <f t="shared" si="8"/>
        <v>4505</v>
      </c>
      <c r="H99" s="35">
        <f t="shared" si="9"/>
        <v>28333</v>
      </c>
      <c r="I99" s="35">
        <f t="shared" si="9"/>
        <v>291820</v>
      </c>
    </row>
    <row r="100" spans="2:9">
      <c r="B100" t="s">
        <v>2360</v>
      </c>
      <c r="C100" s="380">
        <v>-225</v>
      </c>
      <c r="D100" s="380">
        <v>4990</v>
      </c>
      <c r="E100" s="35">
        <f t="shared" si="6"/>
        <v>136</v>
      </c>
      <c r="F100" s="35">
        <f t="shared" si="7"/>
        <v>10454</v>
      </c>
      <c r="G100" s="35">
        <f t="shared" si="8"/>
        <v>10318</v>
      </c>
      <c r="H100" s="35">
        <f t="shared" si="9"/>
        <v>28469</v>
      </c>
      <c r="I100" s="35">
        <f t="shared" si="9"/>
        <v>302274</v>
      </c>
    </row>
    <row r="101" spans="2:9">
      <c r="B101" t="s">
        <v>2361</v>
      </c>
      <c r="C101" s="380">
        <v>23</v>
      </c>
      <c r="D101" s="380">
        <v>457</v>
      </c>
      <c r="E101" s="35">
        <f t="shared" si="6"/>
        <v>136</v>
      </c>
      <c r="F101" s="35">
        <f t="shared" si="7"/>
        <v>12973</v>
      </c>
      <c r="G101" s="35">
        <f t="shared" si="8"/>
        <v>12837</v>
      </c>
      <c r="H101" s="35">
        <f t="shared" si="9"/>
        <v>28605</v>
      </c>
      <c r="I101" s="35">
        <f t="shared" si="9"/>
        <v>315247</v>
      </c>
    </row>
    <row r="102" spans="2:9">
      <c r="B102" t="s">
        <v>2362</v>
      </c>
      <c r="C102" s="380">
        <v>32</v>
      </c>
      <c r="D102" s="380">
        <v>-5801</v>
      </c>
      <c r="E102" s="35">
        <f t="shared" si="6"/>
        <v>10</v>
      </c>
      <c r="F102" s="35">
        <f t="shared" si="7"/>
        <v>6835</v>
      </c>
      <c r="G102" s="35">
        <f t="shared" si="8"/>
        <v>6825</v>
      </c>
      <c r="H102" s="35">
        <f t="shared" si="9"/>
        <v>28615</v>
      </c>
      <c r="I102" s="35">
        <f t="shared" si="9"/>
        <v>322082</v>
      </c>
    </row>
    <row r="103" spans="2:9">
      <c r="B103" t="s">
        <v>2363</v>
      </c>
      <c r="C103" s="380">
        <v>71</v>
      </c>
      <c r="D103" s="380">
        <v>-2179</v>
      </c>
      <c r="E103" s="35">
        <f t="shared" ref="E103:E134" si="10">SUM(C98:C103)</f>
        <v>-43</v>
      </c>
      <c r="F103" s="35">
        <f t="shared" ref="F103:F134" si="11">SUM(D98:D103)</f>
        <v>2364</v>
      </c>
      <c r="G103" s="35">
        <f t="shared" si="8"/>
        <v>2407</v>
      </c>
      <c r="H103" s="35">
        <f t="shared" si="9"/>
        <v>28572</v>
      </c>
      <c r="I103" s="35">
        <f t="shared" si="9"/>
        <v>324446</v>
      </c>
    </row>
    <row r="104" spans="2:9">
      <c r="B104" t="s">
        <v>2364</v>
      </c>
      <c r="C104" s="380">
        <v>39</v>
      </c>
      <c r="D104" s="380">
        <v>264</v>
      </c>
      <c r="E104" s="35">
        <f t="shared" si="10"/>
        <v>2</v>
      </c>
      <c r="F104" s="35">
        <f t="shared" si="11"/>
        <v>639</v>
      </c>
      <c r="G104" s="35">
        <f t="shared" si="8"/>
        <v>637</v>
      </c>
      <c r="H104" s="35">
        <f t="shared" si="9"/>
        <v>28574</v>
      </c>
      <c r="I104" s="35">
        <f t="shared" si="9"/>
        <v>325085</v>
      </c>
    </row>
    <row r="105" spans="2:9">
      <c r="B105" t="s">
        <v>2365</v>
      </c>
      <c r="C105" s="380">
        <v>64</v>
      </c>
      <c r="D105" s="380">
        <v>2370</v>
      </c>
      <c r="E105" s="35">
        <f t="shared" si="10"/>
        <v>4</v>
      </c>
      <c r="F105" s="35">
        <f t="shared" si="11"/>
        <v>101</v>
      </c>
      <c r="G105" s="35">
        <f t="shared" si="8"/>
        <v>97</v>
      </c>
      <c r="H105" s="35">
        <f t="shared" si="9"/>
        <v>28578</v>
      </c>
      <c r="I105" s="35">
        <f t="shared" si="9"/>
        <v>325186</v>
      </c>
    </row>
    <row r="106" spans="2:9">
      <c r="B106" t="s">
        <v>2366</v>
      </c>
      <c r="C106" s="380">
        <v>-138</v>
      </c>
      <c r="D106" s="380">
        <v>-30</v>
      </c>
      <c r="E106" s="35">
        <f t="shared" si="10"/>
        <v>91</v>
      </c>
      <c r="F106" s="35">
        <f t="shared" si="11"/>
        <v>-4919</v>
      </c>
      <c r="G106" s="35">
        <f t="shared" si="8"/>
        <v>-5010</v>
      </c>
      <c r="H106" s="35">
        <f t="shared" si="9"/>
        <v>28669</v>
      </c>
      <c r="I106" s="35">
        <f t="shared" si="9"/>
        <v>320267</v>
      </c>
    </row>
    <row r="107" spans="2:9">
      <c r="B107" t="s">
        <v>2367</v>
      </c>
      <c r="C107" s="380">
        <v>77</v>
      </c>
      <c r="D107" s="380">
        <v>417</v>
      </c>
      <c r="E107" s="35">
        <f t="shared" si="10"/>
        <v>145</v>
      </c>
      <c r="F107" s="35">
        <f t="shared" si="11"/>
        <v>-4959</v>
      </c>
      <c r="G107" s="35">
        <f t="shared" si="8"/>
        <v>-5104</v>
      </c>
      <c r="H107" s="35">
        <f t="shared" si="9"/>
        <v>28814</v>
      </c>
      <c r="I107" s="35">
        <f t="shared" si="9"/>
        <v>315308</v>
      </c>
    </row>
    <row r="108" spans="2:9">
      <c r="B108" t="s">
        <v>2368</v>
      </c>
      <c r="C108" s="380">
        <v>286</v>
      </c>
      <c r="D108" s="380">
        <v>646</v>
      </c>
      <c r="E108" s="35">
        <f t="shared" si="10"/>
        <v>399</v>
      </c>
      <c r="F108" s="35">
        <f t="shared" si="11"/>
        <v>1488</v>
      </c>
      <c r="G108" s="35">
        <f t="shared" si="8"/>
        <v>1089</v>
      </c>
      <c r="H108" s="35">
        <f t="shared" si="9"/>
        <v>29213</v>
      </c>
      <c r="I108" s="35">
        <f t="shared" si="9"/>
        <v>316796</v>
      </c>
    </row>
    <row r="109" spans="2:9">
      <c r="B109" t="s">
        <v>2369</v>
      </c>
      <c r="C109" s="380">
        <v>115</v>
      </c>
      <c r="D109" s="380">
        <v>-2815</v>
      </c>
      <c r="E109" s="35">
        <f t="shared" si="10"/>
        <v>443</v>
      </c>
      <c r="F109" s="35">
        <f t="shared" si="11"/>
        <v>852</v>
      </c>
      <c r="G109" s="35">
        <f t="shared" si="8"/>
        <v>409</v>
      </c>
      <c r="H109" s="35">
        <f t="shared" si="9"/>
        <v>29656</v>
      </c>
      <c r="I109" s="35">
        <f t="shared" si="9"/>
        <v>317648</v>
      </c>
    </row>
    <row r="110" spans="2:9">
      <c r="B110" t="s">
        <v>2370</v>
      </c>
      <c r="C110" s="380">
        <v>98</v>
      </c>
      <c r="D110" s="380">
        <v>-2149</v>
      </c>
      <c r="E110" s="35">
        <f t="shared" si="10"/>
        <v>502</v>
      </c>
      <c r="F110" s="35">
        <f t="shared" si="11"/>
        <v>-1561</v>
      </c>
      <c r="G110" s="35">
        <f t="shared" si="8"/>
        <v>-2063</v>
      </c>
      <c r="H110" s="35">
        <f t="shared" si="9"/>
        <v>30158</v>
      </c>
      <c r="I110" s="35">
        <f t="shared" si="9"/>
        <v>316087</v>
      </c>
    </row>
    <row r="111" spans="2:9">
      <c r="B111" t="s">
        <v>2371</v>
      </c>
      <c r="C111" s="380">
        <v>523</v>
      </c>
      <c r="D111" s="380">
        <v>-2802</v>
      </c>
      <c r="E111" s="35">
        <f t="shared" si="10"/>
        <v>961</v>
      </c>
      <c r="F111" s="35">
        <f t="shared" si="11"/>
        <v>-6733</v>
      </c>
      <c r="G111" s="35">
        <f t="shared" si="8"/>
        <v>-7694</v>
      </c>
      <c r="H111" s="35">
        <f t="shared" si="9"/>
        <v>31119</v>
      </c>
      <c r="I111" s="35">
        <f t="shared" si="9"/>
        <v>309354</v>
      </c>
    </row>
    <row r="112" spans="2:9">
      <c r="B112" t="s">
        <v>2372</v>
      </c>
      <c r="C112" s="380">
        <v>493</v>
      </c>
      <c r="D112" s="380">
        <v>-1344</v>
      </c>
      <c r="E112" s="35">
        <f t="shared" si="10"/>
        <v>1592</v>
      </c>
      <c r="F112" s="35">
        <f t="shared" si="11"/>
        <v>-8047</v>
      </c>
      <c r="G112" s="35">
        <f t="shared" si="8"/>
        <v>-9639</v>
      </c>
      <c r="H112" s="35">
        <f t="shared" si="9"/>
        <v>32711</v>
      </c>
      <c r="I112" s="35">
        <f t="shared" si="9"/>
        <v>301307</v>
      </c>
    </row>
    <row r="113" spans="2:9">
      <c r="B113" t="s">
        <v>2373</v>
      </c>
      <c r="C113" s="380">
        <v>-99</v>
      </c>
      <c r="D113" s="380">
        <v>-1794</v>
      </c>
      <c r="E113" s="35">
        <f t="shared" si="10"/>
        <v>1416</v>
      </c>
      <c r="F113" s="35">
        <f t="shared" si="11"/>
        <v>-10258</v>
      </c>
      <c r="G113" s="35">
        <f t="shared" si="8"/>
        <v>-11674</v>
      </c>
      <c r="H113" s="35">
        <f t="shared" si="9"/>
        <v>34127</v>
      </c>
      <c r="I113" s="35">
        <f t="shared" si="9"/>
        <v>291049</v>
      </c>
    </row>
    <row r="114" spans="2:9">
      <c r="B114" t="s">
        <v>2374</v>
      </c>
      <c r="C114" s="380">
        <v>426</v>
      </c>
      <c r="D114" s="380">
        <v>-3260</v>
      </c>
      <c r="E114" s="35">
        <f t="shared" si="10"/>
        <v>1556</v>
      </c>
      <c r="F114" s="35">
        <f t="shared" si="11"/>
        <v>-14164</v>
      </c>
      <c r="G114" s="35">
        <f t="shared" si="8"/>
        <v>-15720</v>
      </c>
      <c r="H114" s="35">
        <f t="shared" si="9"/>
        <v>35683</v>
      </c>
      <c r="I114" s="35">
        <f t="shared" si="9"/>
        <v>276885</v>
      </c>
    </row>
    <row r="115" spans="2:9">
      <c r="B115" t="s">
        <v>2375</v>
      </c>
      <c r="C115" s="380">
        <v>201</v>
      </c>
      <c r="D115" s="380">
        <v>-1460</v>
      </c>
      <c r="E115" s="35">
        <f t="shared" si="10"/>
        <v>1642</v>
      </c>
      <c r="F115" s="35">
        <f t="shared" si="11"/>
        <v>-12809</v>
      </c>
      <c r="G115" s="35">
        <f t="shared" si="8"/>
        <v>-14451</v>
      </c>
      <c r="H115" s="35">
        <f t="shared" si="9"/>
        <v>37325</v>
      </c>
      <c r="I115" s="35">
        <f t="shared" si="9"/>
        <v>264076</v>
      </c>
    </row>
    <row r="116" spans="2:9">
      <c r="B116" t="s">
        <v>2376</v>
      </c>
      <c r="C116" s="380">
        <v>125</v>
      </c>
      <c r="D116" s="380">
        <v>-4813</v>
      </c>
      <c r="E116" s="35">
        <f t="shared" si="10"/>
        <v>1669</v>
      </c>
      <c r="F116" s="35">
        <f t="shared" si="11"/>
        <v>-15473</v>
      </c>
      <c r="G116" s="35">
        <f t="shared" si="8"/>
        <v>-17142</v>
      </c>
      <c r="H116" s="35">
        <f t="shared" si="9"/>
        <v>38994</v>
      </c>
      <c r="I116" s="35">
        <f t="shared" si="9"/>
        <v>248603</v>
      </c>
    </row>
    <row r="117" spans="2:9">
      <c r="B117" t="s">
        <v>2377</v>
      </c>
      <c r="C117" s="380">
        <v>175</v>
      </c>
      <c r="D117" s="380">
        <v>-1880</v>
      </c>
      <c r="E117" s="35">
        <f t="shared" si="10"/>
        <v>1321</v>
      </c>
      <c r="F117" s="35">
        <f t="shared" si="11"/>
        <v>-14551</v>
      </c>
      <c r="G117" s="35">
        <f t="shared" si="8"/>
        <v>-15872</v>
      </c>
      <c r="H117" s="35">
        <f t="shared" si="9"/>
        <v>40315</v>
      </c>
      <c r="I117" s="35">
        <f t="shared" si="9"/>
        <v>234052</v>
      </c>
    </row>
    <row r="118" spans="2:9">
      <c r="B118" t="s">
        <v>2378</v>
      </c>
      <c r="C118" s="380">
        <v>374</v>
      </c>
      <c r="D118" s="380">
        <v>-980</v>
      </c>
      <c r="E118" s="35">
        <f t="shared" si="10"/>
        <v>1202</v>
      </c>
      <c r="F118" s="35">
        <f t="shared" si="11"/>
        <v>-14187</v>
      </c>
      <c r="G118" s="35">
        <f t="shared" si="8"/>
        <v>-15389</v>
      </c>
      <c r="H118" s="35">
        <f t="shared" si="9"/>
        <v>41517</v>
      </c>
      <c r="I118" s="35">
        <f t="shared" si="9"/>
        <v>219865</v>
      </c>
    </row>
    <row r="119" spans="2:9">
      <c r="B119" t="s">
        <v>2379</v>
      </c>
      <c r="C119" s="380">
        <v>-15</v>
      </c>
      <c r="D119" s="380">
        <v>380</v>
      </c>
      <c r="E119" s="35">
        <f t="shared" si="10"/>
        <v>1286</v>
      </c>
      <c r="F119" s="35">
        <f t="shared" si="11"/>
        <v>-12013</v>
      </c>
      <c r="G119" s="35">
        <f t="shared" si="8"/>
        <v>-13299</v>
      </c>
      <c r="H119" s="35">
        <f t="shared" si="9"/>
        <v>42803</v>
      </c>
      <c r="I119" s="35">
        <f t="shared" si="9"/>
        <v>207852</v>
      </c>
    </row>
    <row r="120" spans="2:9">
      <c r="B120" t="s">
        <v>2380</v>
      </c>
      <c r="C120" s="380">
        <v>-91</v>
      </c>
      <c r="D120" s="380">
        <v>-2910</v>
      </c>
      <c r="E120" s="35">
        <f t="shared" si="10"/>
        <v>769</v>
      </c>
      <c r="F120" s="35">
        <f t="shared" si="11"/>
        <v>-11663</v>
      </c>
      <c r="G120" s="35">
        <f t="shared" si="8"/>
        <v>-12432</v>
      </c>
      <c r="H120" s="35">
        <f t="shared" si="9"/>
        <v>43572</v>
      </c>
      <c r="I120" s="35">
        <f t="shared" si="9"/>
        <v>196189</v>
      </c>
    </row>
    <row r="121" spans="2:9">
      <c r="B121" t="s">
        <v>2381</v>
      </c>
      <c r="C121" s="380">
        <v>24</v>
      </c>
      <c r="D121" s="380">
        <v>-601</v>
      </c>
      <c r="E121" s="35">
        <f t="shared" si="10"/>
        <v>592</v>
      </c>
      <c r="F121" s="35">
        <f t="shared" si="11"/>
        <v>-10804</v>
      </c>
      <c r="G121" s="35">
        <f t="shared" si="8"/>
        <v>-11396</v>
      </c>
      <c r="H121" s="35">
        <f t="shared" si="9"/>
        <v>44164</v>
      </c>
      <c r="I121" s="35">
        <f t="shared" si="9"/>
        <v>185385</v>
      </c>
    </row>
    <row r="122" spans="2:9">
      <c r="B122" t="s">
        <v>2382</v>
      </c>
      <c r="C122" s="380">
        <v>20</v>
      </c>
      <c r="D122" s="380">
        <v>868</v>
      </c>
      <c r="E122" s="35">
        <f t="shared" si="10"/>
        <v>487</v>
      </c>
      <c r="F122" s="35">
        <f t="shared" si="11"/>
        <v>-5123</v>
      </c>
      <c r="G122" s="35">
        <f t="shared" si="8"/>
        <v>-5610</v>
      </c>
      <c r="H122" s="35">
        <f t="shared" si="9"/>
        <v>44651</v>
      </c>
      <c r="I122" s="35">
        <f t="shared" si="9"/>
        <v>180262</v>
      </c>
    </row>
    <row r="123" spans="2:9">
      <c r="B123" t="s">
        <v>2383</v>
      </c>
      <c r="C123" s="380">
        <v>-751</v>
      </c>
      <c r="D123" s="380">
        <v>205</v>
      </c>
      <c r="E123" s="35">
        <f t="shared" si="10"/>
        <v>-439</v>
      </c>
      <c r="F123" s="35">
        <f t="shared" si="11"/>
        <v>-3038</v>
      </c>
      <c r="G123" s="35">
        <f t="shared" si="8"/>
        <v>-2599</v>
      </c>
      <c r="H123" s="35">
        <f t="shared" si="9"/>
        <v>44212</v>
      </c>
      <c r="I123" s="35">
        <f t="shared" si="9"/>
        <v>177224</v>
      </c>
    </row>
    <row r="124" spans="2:9">
      <c r="B124" t="s">
        <v>2384</v>
      </c>
      <c r="C124" s="380">
        <v>621</v>
      </c>
      <c r="D124" s="380">
        <v>964</v>
      </c>
      <c r="E124" s="35">
        <f t="shared" si="10"/>
        <v>-192</v>
      </c>
      <c r="F124" s="35">
        <f t="shared" si="11"/>
        <v>-1094</v>
      </c>
      <c r="G124" s="35">
        <f t="shared" si="8"/>
        <v>-902</v>
      </c>
      <c r="H124" s="35">
        <f t="shared" si="9"/>
        <v>44020</v>
      </c>
      <c r="I124" s="35">
        <f t="shared" si="9"/>
        <v>176130</v>
      </c>
    </row>
    <row r="125" spans="2:9">
      <c r="B125" t="s">
        <v>2385</v>
      </c>
      <c r="C125" s="380">
        <v>616</v>
      </c>
      <c r="D125" s="380">
        <v>-749</v>
      </c>
      <c r="E125" s="35">
        <f t="shared" si="10"/>
        <v>439</v>
      </c>
      <c r="F125" s="35">
        <f t="shared" si="11"/>
        <v>-2223</v>
      </c>
      <c r="G125" s="35">
        <f t="shared" si="8"/>
        <v>-2662</v>
      </c>
      <c r="H125" s="35">
        <f t="shared" si="9"/>
        <v>44459</v>
      </c>
      <c r="I125" s="35">
        <f t="shared" si="9"/>
        <v>173907</v>
      </c>
    </row>
    <row r="126" spans="2:9">
      <c r="B126" t="s">
        <v>2386</v>
      </c>
      <c r="C126" s="380">
        <v>420</v>
      </c>
      <c r="D126" s="380">
        <v>-1181</v>
      </c>
      <c r="E126" s="35">
        <f t="shared" si="10"/>
        <v>950</v>
      </c>
      <c r="F126" s="35">
        <f t="shared" si="11"/>
        <v>-494</v>
      </c>
      <c r="G126" s="35">
        <f t="shared" si="8"/>
        <v>-1444</v>
      </c>
      <c r="H126" s="35">
        <f t="shared" si="9"/>
        <v>45409</v>
      </c>
      <c r="I126" s="35">
        <f t="shared" si="9"/>
        <v>173413</v>
      </c>
    </row>
    <row r="127" spans="2:9">
      <c r="B127" t="s">
        <v>2387</v>
      </c>
      <c r="C127" s="380">
        <v>-12</v>
      </c>
      <c r="D127" s="380">
        <v>-1038</v>
      </c>
      <c r="E127" s="35">
        <f t="shared" si="10"/>
        <v>914</v>
      </c>
      <c r="F127" s="35">
        <f t="shared" si="11"/>
        <v>-931</v>
      </c>
      <c r="G127" s="35">
        <f t="shared" si="8"/>
        <v>-1845</v>
      </c>
      <c r="H127" s="35">
        <f t="shared" si="9"/>
        <v>46323</v>
      </c>
      <c r="I127" s="35">
        <f t="shared" si="9"/>
        <v>172482</v>
      </c>
    </row>
    <row r="128" spans="2:9">
      <c r="B128" t="s">
        <v>2388</v>
      </c>
      <c r="C128" s="380">
        <v>165</v>
      </c>
      <c r="D128" s="380">
        <v>-1814</v>
      </c>
      <c r="E128" s="35">
        <f t="shared" si="10"/>
        <v>1059</v>
      </c>
      <c r="F128" s="35">
        <f t="shared" si="11"/>
        <v>-3613</v>
      </c>
      <c r="G128" s="35">
        <f t="shared" si="8"/>
        <v>-4672</v>
      </c>
      <c r="H128" s="35">
        <f t="shared" si="9"/>
        <v>47382</v>
      </c>
      <c r="I128" s="35">
        <f t="shared" si="9"/>
        <v>168869</v>
      </c>
    </row>
    <row r="129" spans="2:9">
      <c r="B129" t="s">
        <v>2389</v>
      </c>
      <c r="C129" s="380">
        <v>-678</v>
      </c>
      <c r="D129" s="380">
        <v>1522</v>
      </c>
      <c r="E129" s="35">
        <f t="shared" si="10"/>
        <v>1132</v>
      </c>
      <c r="F129" s="35">
        <f t="shared" si="11"/>
        <v>-2296</v>
      </c>
      <c r="G129" s="35">
        <f t="shared" si="8"/>
        <v>-3428</v>
      </c>
      <c r="H129" s="35">
        <f t="shared" si="9"/>
        <v>48514</v>
      </c>
      <c r="I129" s="35">
        <f t="shared" si="9"/>
        <v>166573</v>
      </c>
    </row>
    <row r="130" spans="2:9">
      <c r="B130" t="s">
        <v>2390</v>
      </c>
      <c r="C130" s="380">
        <v>210</v>
      </c>
      <c r="D130" s="380">
        <v>1401</v>
      </c>
      <c r="E130" s="35">
        <f t="shared" si="10"/>
        <v>721</v>
      </c>
      <c r="F130" s="35">
        <f t="shared" si="11"/>
        <v>-1859</v>
      </c>
      <c r="G130" s="35">
        <f t="shared" si="8"/>
        <v>-2580</v>
      </c>
      <c r="H130" s="35">
        <f t="shared" si="9"/>
        <v>49235</v>
      </c>
      <c r="I130" s="35">
        <f t="shared" si="9"/>
        <v>164714</v>
      </c>
    </row>
    <row r="131" spans="2:9">
      <c r="B131" t="s">
        <v>2391</v>
      </c>
      <c r="C131" s="380">
        <v>54</v>
      </c>
      <c r="D131" s="380">
        <v>815</v>
      </c>
      <c r="E131" s="35">
        <f t="shared" si="10"/>
        <v>159</v>
      </c>
      <c r="F131" s="35">
        <f t="shared" si="11"/>
        <v>-295</v>
      </c>
      <c r="G131" s="35">
        <f t="shared" si="8"/>
        <v>-454</v>
      </c>
      <c r="H131" s="35">
        <f t="shared" si="9"/>
        <v>49394</v>
      </c>
      <c r="I131" s="35">
        <f t="shared" si="9"/>
        <v>164419</v>
      </c>
    </row>
    <row r="132" spans="2:9">
      <c r="B132" t="s">
        <v>2392</v>
      </c>
      <c r="C132" s="380">
        <v>312</v>
      </c>
      <c r="D132" s="380">
        <v>696</v>
      </c>
      <c r="E132" s="35">
        <f t="shared" si="10"/>
        <v>51</v>
      </c>
      <c r="F132" s="35">
        <f t="shared" si="11"/>
        <v>1582</v>
      </c>
      <c r="G132" s="35">
        <f t="shared" si="8"/>
        <v>1531</v>
      </c>
      <c r="H132" s="35">
        <f t="shared" si="9"/>
        <v>49445</v>
      </c>
      <c r="I132" s="35">
        <f t="shared" si="9"/>
        <v>166001</v>
      </c>
    </row>
    <row r="133" spans="2:9">
      <c r="B133" t="s">
        <v>2393</v>
      </c>
      <c r="C133" s="380">
        <v>-46</v>
      </c>
      <c r="D133" s="380">
        <v>-1399</v>
      </c>
      <c r="E133" s="35">
        <f t="shared" si="10"/>
        <v>17</v>
      </c>
      <c r="F133" s="35">
        <f t="shared" si="11"/>
        <v>1221</v>
      </c>
      <c r="G133" s="35">
        <f t="shared" si="8"/>
        <v>1204</v>
      </c>
      <c r="H133" s="35">
        <f t="shared" si="9"/>
        <v>49462</v>
      </c>
      <c r="I133" s="35">
        <f t="shared" si="9"/>
        <v>167222</v>
      </c>
    </row>
    <row r="134" spans="2:9">
      <c r="B134" t="s">
        <v>2394</v>
      </c>
      <c r="C134" s="380">
        <v>116</v>
      </c>
      <c r="D134" s="380">
        <v>4695</v>
      </c>
      <c r="E134" s="35">
        <f t="shared" si="10"/>
        <v>-32</v>
      </c>
      <c r="F134" s="35">
        <f t="shared" si="11"/>
        <v>7730</v>
      </c>
      <c r="G134" s="35">
        <f t="shared" si="8"/>
        <v>7762</v>
      </c>
      <c r="H134" s="35">
        <f t="shared" si="9"/>
        <v>49430</v>
      </c>
      <c r="I134" s="35">
        <f t="shared" si="9"/>
        <v>174952</v>
      </c>
    </row>
    <row r="135" spans="2:9">
      <c r="B135" t="s">
        <v>2395</v>
      </c>
      <c r="C135" s="380">
        <v>103</v>
      </c>
      <c r="D135" s="380">
        <v>3621</v>
      </c>
      <c r="E135" s="35">
        <f t="shared" ref="E135:E151" si="12">SUM(C130:C135)</f>
        <v>749</v>
      </c>
      <c r="F135" s="35">
        <f t="shared" ref="F135:F151" si="13">SUM(D130:D135)</f>
        <v>9829</v>
      </c>
      <c r="G135" s="35">
        <f t="shared" si="8"/>
        <v>9080</v>
      </c>
      <c r="H135" s="35">
        <f t="shared" si="9"/>
        <v>50179</v>
      </c>
      <c r="I135" s="35">
        <f t="shared" si="9"/>
        <v>184781</v>
      </c>
    </row>
    <row r="136" spans="2:9">
      <c r="B136" t="s">
        <v>2396</v>
      </c>
      <c r="C136" s="380">
        <v>491</v>
      </c>
      <c r="D136" s="380">
        <v>717</v>
      </c>
      <c r="E136" s="35">
        <f t="shared" si="12"/>
        <v>1030</v>
      </c>
      <c r="F136" s="35">
        <f t="shared" si="13"/>
        <v>9145</v>
      </c>
      <c r="G136" s="35">
        <f t="shared" ref="G136:G152" si="14">F136-E136</f>
        <v>8115</v>
      </c>
      <c r="H136" s="35">
        <f t="shared" si="9"/>
        <v>51209</v>
      </c>
      <c r="I136" s="35">
        <f t="shared" si="9"/>
        <v>193926</v>
      </c>
    </row>
    <row r="137" spans="2:9">
      <c r="B137" t="s">
        <v>2397</v>
      </c>
      <c r="C137" s="380">
        <v>838</v>
      </c>
      <c r="D137" s="380">
        <v>2377</v>
      </c>
      <c r="E137" s="35">
        <f t="shared" si="12"/>
        <v>1814</v>
      </c>
      <c r="F137" s="35">
        <f t="shared" si="13"/>
        <v>10707</v>
      </c>
      <c r="G137" s="35">
        <f t="shared" si="14"/>
        <v>8893</v>
      </c>
      <c r="H137" s="35">
        <f t="shared" si="9"/>
        <v>53023</v>
      </c>
      <c r="I137" s="35">
        <f t="shared" si="9"/>
        <v>204633</v>
      </c>
    </row>
    <row r="138" spans="2:9">
      <c r="B138" t="s">
        <v>2407</v>
      </c>
      <c r="C138" s="380">
        <v>1576</v>
      </c>
      <c r="D138" s="380">
        <v>26</v>
      </c>
      <c r="E138" s="35">
        <f t="shared" si="12"/>
        <v>3078</v>
      </c>
      <c r="F138" s="35">
        <f t="shared" si="13"/>
        <v>10037</v>
      </c>
      <c r="G138" s="35">
        <f t="shared" si="14"/>
        <v>6959</v>
      </c>
      <c r="H138" s="35">
        <f t="shared" ref="H138:I152" si="15">H137+E138</f>
        <v>56101</v>
      </c>
      <c r="I138" s="35">
        <f t="shared" si="15"/>
        <v>214670</v>
      </c>
    </row>
    <row r="139" spans="2:9">
      <c r="B139" t="s">
        <v>2478</v>
      </c>
      <c r="C139" s="380">
        <v>599</v>
      </c>
      <c r="D139" s="380">
        <v>2158</v>
      </c>
      <c r="E139" s="35">
        <f t="shared" si="12"/>
        <v>3723</v>
      </c>
      <c r="F139" s="35">
        <f t="shared" si="13"/>
        <v>13594</v>
      </c>
      <c r="G139" s="35">
        <f t="shared" si="14"/>
        <v>9871</v>
      </c>
      <c r="H139" s="35">
        <f t="shared" si="15"/>
        <v>59824</v>
      </c>
      <c r="I139" s="35">
        <f t="shared" si="15"/>
        <v>228264</v>
      </c>
    </row>
    <row r="140" spans="2:9">
      <c r="B140" t="s">
        <v>2479</v>
      </c>
      <c r="C140" s="380">
        <v>572</v>
      </c>
      <c r="D140" s="380">
        <v>7516</v>
      </c>
      <c r="E140" s="35">
        <f t="shared" si="12"/>
        <v>4179</v>
      </c>
      <c r="F140" s="35">
        <f t="shared" si="13"/>
        <v>16415</v>
      </c>
      <c r="G140" s="35">
        <f t="shared" si="14"/>
        <v>12236</v>
      </c>
      <c r="H140" s="35">
        <f t="shared" si="15"/>
        <v>64003</v>
      </c>
      <c r="I140" s="35">
        <f t="shared" si="15"/>
        <v>244679</v>
      </c>
    </row>
    <row r="141" spans="2:9">
      <c r="B141" t="s">
        <v>2480</v>
      </c>
      <c r="C141" s="380">
        <v>215</v>
      </c>
      <c r="D141" s="380">
        <v>1564</v>
      </c>
      <c r="E141" s="35">
        <f t="shared" si="12"/>
        <v>4291</v>
      </c>
      <c r="F141" s="35">
        <f t="shared" si="13"/>
        <v>14358</v>
      </c>
      <c r="G141" s="35">
        <f t="shared" si="14"/>
        <v>10067</v>
      </c>
      <c r="H141" s="35">
        <f t="shared" si="15"/>
        <v>68294</v>
      </c>
      <c r="I141" s="35">
        <f t="shared" si="15"/>
        <v>259037</v>
      </c>
    </row>
    <row r="142" spans="2:9">
      <c r="B142" t="s">
        <v>2490</v>
      </c>
      <c r="C142" s="380">
        <v>831</v>
      </c>
      <c r="D142" s="380">
        <v>3314</v>
      </c>
      <c r="E142" s="35">
        <f t="shared" si="12"/>
        <v>4631</v>
      </c>
      <c r="F142" s="35">
        <f t="shared" si="13"/>
        <v>16955</v>
      </c>
      <c r="G142" s="35">
        <f t="shared" si="14"/>
        <v>12324</v>
      </c>
      <c r="H142" s="35">
        <f t="shared" si="15"/>
        <v>72925</v>
      </c>
      <c r="I142" s="35">
        <f t="shared" si="15"/>
        <v>275992</v>
      </c>
    </row>
    <row r="143" spans="2:9">
      <c r="B143" t="s">
        <v>2491</v>
      </c>
      <c r="C143" s="380">
        <v>492</v>
      </c>
      <c r="D143" s="380">
        <v>-1096</v>
      </c>
      <c r="E143" s="35">
        <f t="shared" si="12"/>
        <v>4285</v>
      </c>
      <c r="F143" s="35">
        <f t="shared" si="13"/>
        <v>13482</v>
      </c>
      <c r="G143" s="35">
        <f t="shared" si="14"/>
        <v>9197</v>
      </c>
      <c r="H143" s="35">
        <f t="shared" si="15"/>
        <v>77210</v>
      </c>
      <c r="I143" s="35">
        <f t="shared" si="15"/>
        <v>289474</v>
      </c>
    </row>
    <row r="144" spans="2:9">
      <c r="B144" t="s">
        <v>2523</v>
      </c>
      <c r="C144" s="380">
        <v>1511</v>
      </c>
      <c r="D144" s="380">
        <v>222</v>
      </c>
      <c r="E144" s="35">
        <f t="shared" si="12"/>
        <v>4220</v>
      </c>
      <c r="F144" s="35">
        <f t="shared" si="13"/>
        <v>13678</v>
      </c>
      <c r="G144" s="35">
        <f t="shared" si="14"/>
        <v>9458</v>
      </c>
      <c r="H144" s="35">
        <f t="shared" si="15"/>
        <v>81430</v>
      </c>
      <c r="I144" s="35">
        <f t="shared" si="15"/>
        <v>303152</v>
      </c>
    </row>
    <row r="145" spans="2:9">
      <c r="B145" t="s">
        <v>2522</v>
      </c>
      <c r="C145" s="380">
        <v>935</v>
      </c>
      <c r="D145" s="380">
        <v>2228</v>
      </c>
      <c r="E145" s="35">
        <f t="shared" si="12"/>
        <v>4556</v>
      </c>
      <c r="F145" s="35">
        <f t="shared" si="13"/>
        <v>13748</v>
      </c>
      <c r="G145" s="35">
        <f t="shared" si="14"/>
        <v>9192</v>
      </c>
      <c r="H145" s="35">
        <f t="shared" si="15"/>
        <v>85986</v>
      </c>
      <c r="I145" s="35">
        <f t="shared" si="15"/>
        <v>316900</v>
      </c>
    </row>
    <row r="146" spans="2:9">
      <c r="B146" t="s">
        <v>2528</v>
      </c>
      <c r="C146" s="380">
        <v>620</v>
      </c>
      <c r="D146" s="380">
        <v>2812</v>
      </c>
      <c r="E146" s="35">
        <f t="shared" si="12"/>
        <v>4604</v>
      </c>
      <c r="F146" s="35">
        <f t="shared" si="13"/>
        <v>9044</v>
      </c>
      <c r="G146" s="35">
        <f t="shared" si="14"/>
        <v>4440</v>
      </c>
      <c r="H146" s="35">
        <f t="shared" si="15"/>
        <v>90590</v>
      </c>
      <c r="I146" s="35">
        <f t="shared" si="15"/>
        <v>325944</v>
      </c>
    </row>
    <row r="147" spans="2:9">
      <c r="B147" t="s">
        <v>2545</v>
      </c>
      <c r="C147" s="380">
        <v>852</v>
      </c>
      <c r="D147" s="380">
        <v>-329</v>
      </c>
      <c r="E147" s="35">
        <f t="shared" si="12"/>
        <v>5241</v>
      </c>
      <c r="F147" s="35">
        <f t="shared" si="13"/>
        <v>7151</v>
      </c>
      <c r="G147" s="35">
        <f t="shared" si="14"/>
        <v>1910</v>
      </c>
      <c r="H147" s="35">
        <f t="shared" si="15"/>
        <v>95831</v>
      </c>
      <c r="I147" s="35">
        <f t="shared" si="15"/>
        <v>333095</v>
      </c>
    </row>
    <row r="148" spans="2:9">
      <c r="B148" t="s">
        <v>2576</v>
      </c>
      <c r="C148" s="380">
        <v>173</v>
      </c>
      <c r="D148" s="380">
        <v>2604</v>
      </c>
      <c r="E148" s="35">
        <f t="shared" si="12"/>
        <v>4583</v>
      </c>
      <c r="F148" s="35">
        <f t="shared" si="13"/>
        <v>6441</v>
      </c>
      <c r="G148" s="35">
        <f t="shared" si="14"/>
        <v>1858</v>
      </c>
      <c r="H148" s="35">
        <f t="shared" si="15"/>
        <v>100414</v>
      </c>
      <c r="I148" s="35">
        <f t="shared" si="15"/>
        <v>339536</v>
      </c>
    </row>
    <row r="149" spans="2:9">
      <c r="B149" t="s">
        <v>2645</v>
      </c>
      <c r="C149" s="380">
        <v>210</v>
      </c>
      <c r="D149" s="380">
        <v>2776</v>
      </c>
      <c r="E149" s="35">
        <f t="shared" si="12"/>
        <v>4301</v>
      </c>
      <c r="F149" s="35">
        <f t="shared" si="13"/>
        <v>10313</v>
      </c>
      <c r="G149" s="35">
        <f t="shared" si="14"/>
        <v>6012</v>
      </c>
      <c r="H149" s="35">
        <f t="shared" si="15"/>
        <v>104715</v>
      </c>
      <c r="I149" s="35">
        <f t="shared" si="15"/>
        <v>349849</v>
      </c>
    </row>
    <row r="150" spans="2:9">
      <c r="B150" t="s">
        <v>2646</v>
      </c>
      <c r="C150" s="380">
        <v>832</v>
      </c>
      <c r="D150" s="380">
        <v>-2722</v>
      </c>
      <c r="E150" s="35">
        <f t="shared" si="12"/>
        <v>3622</v>
      </c>
      <c r="F150" s="35">
        <f t="shared" si="13"/>
        <v>7369</v>
      </c>
      <c r="G150" s="35">
        <f t="shared" si="14"/>
        <v>3747</v>
      </c>
      <c r="H150" s="35">
        <f t="shared" si="15"/>
        <v>108337</v>
      </c>
      <c r="I150" s="35">
        <f t="shared" si="15"/>
        <v>357218</v>
      </c>
    </row>
    <row r="151" spans="2:9">
      <c r="B151" t="s">
        <v>2647</v>
      </c>
      <c r="C151" s="380">
        <v>1386</v>
      </c>
      <c r="D151" s="380">
        <v>-9655</v>
      </c>
      <c r="E151" s="35">
        <f t="shared" si="12"/>
        <v>4073</v>
      </c>
      <c r="F151" s="35">
        <f t="shared" si="13"/>
        <v>-4514</v>
      </c>
      <c r="G151" s="35">
        <f t="shared" si="14"/>
        <v>-8587</v>
      </c>
      <c r="H151" s="35">
        <f t="shared" si="15"/>
        <v>112410</v>
      </c>
      <c r="I151" s="35">
        <f t="shared" si="15"/>
        <v>352704</v>
      </c>
    </row>
    <row r="152" spans="2:9">
      <c r="B152" t="s">
        <v>2648</v>
      </c>
      <c r="C152" s="380">
        <v>1102</v>
      </c>
      <c r="D152" s="380">
        <v>3764</v>
      </c>
      <c r="E152" s="35">
        <f t="shared" ref="E152:F152" si="16">SUM(C147:C152)</f>
        <v>4555</v>
      </c>
      <c r="F152" s="35">
        <f t="shared" si="16"/>
        <v>-3562</v>
      </c>
      <c r="G152" s="35">
        <f t="shared" si="14"/>
        <v>-8117</v>
      </c>
      <c r="H152" s="35">
        <f t="shared" si="15"/>
        <v>116965</v>
      </c>
      <c r="I152" s="35">
        <f t="shared" si="15"/>
        <v>349142</v>
      </c>
    </row>
    <row r="153" spans="2:9">
      <c r="B153" t="s">
        <v>2649</v>
      </c>
      <c r="C153" s="380">
        <v>520</v>
      </c>
      <c r="D153" s="380">
        <v>1569</v>
      </c>
      <c r="E153" s="35">
        <f t="shared" ref="E153:E154" si="17">SUM(C148:C153)</f>
        <v>4223</v>
      </c>
      <c r="F153" s="35">
        <f t="shared" ref="F153:F154" si="18">SUM(D148:D153)</f>
        <v>-1664</v>
      </c>
      <c r="G153" s="35">
        <f t="shared" ref="G153:G154" si="19">F153-E153</f>
        <v>-5887</v>
      </c>
      <c r="H153" s="35">
        <f t="shared" ref="H153:H154" si="20">H152+E153</f>
        <v>121188</v>
      </c>
      <c r="I153" s="35">
        <f t="shared" ref="I153:I154" si="21">I152+F153</f>
        <v>347478</v>
      </c>
    </row>
    <row r="154" spans="2:9">
      <c r="B154" t="s">
        <v>2650</v>
      </c>
      <c r="C154" s="380">
        <v>1091</v>
      </c>
      <c r="D154" s="380">
        <v>6188</v>
      </c>
      <c r="E154" s="35">
        <f t="shared" si="17"/>
        <v>5141</v>
      </c>
      <c r="F154" s="35">
        <f t="shared" si="18"/>
        <v>1920</v>
      </c>
      <c r="G154" s="35">
        <f t="shared" si="19"/>
        <v>-3221</v>
      </c>
      <c r="H154" s="35">
        <f t="shared" si="20"/>
        <v>126329</v>
      </c>
      <c r="I154" s="35">
        <f t="shared" si="21"/>
        <v>349398</v>
      </c>
    </row>
    <row r="155" spans="2:9">
      <c r="B155" t="s">
        <v>2651</v>
      </c>
      <c r="C155" s="433">
        <v>1175</v>
      </c>
      <c r="D155" s="433">
        <v>513</v>
      </c>
      <c r="E155" s="35">
        <f t="shared" ref="E155" si="22">SUM(C150:C155)</f>
        <v>6106</v>
      </c>
      <c r="F155" s="35">
        <f t="shared" ref="F155" si="23">SUM(D150:D155)</f>
        <v>-343</v>
      </c>
      <c r="G155" s="35">
        <f t="shared" ref="G155" si="24">F155-E155</f>
        <v>-6449</v>
      </c>
      <c r="H155" s="35">
        <f t="shared" ref="H155" si="25">H154+E155</f>
        <v>132435</v>
      </c>
      <c r="I155" s="35">
        <f t="shared" ref="I155" si="26">I154+F155</f>
        <v>349055</v>
      </c>
    </row>
    <row r="156" spans="2:9">
      <c r="B156" t="s">
        <v>2652</v>
      </c>
      <c r="C156" s="433">
        <v>2866</v>
      </c>
      <c r="D156" s="433">
        <v>4561</v>
      </c>
      <c r="E156" s="35">
        <f t="shared" ref="E156" si="27">SUM(C151:C156)</f>
        <v>8140</v>
      </c>
      <c r="F156" s="35">
        <f t="shared" ref="F156" si="28">SUM(D151:D156)</f>
        <v>6940</v>
      </c>
      <c r="G156" s="35">
        <f t="shared" ref="G156" si="29">F156-E156</f>
        <v>-1200</v>
      </c>
      <c r="H156" s="35">
        <f t="shared" ref="H156" si="30">H155+E156</f>
        <v>140575</v>
      </c>
      <c r="I156" s="35">
        <f t="shared" ref="I156" si="31">I155+F156</f>
        <v>355995</v>
      </c>
    </row>
    <row r="157" spans="2:9">
      <c r="B157" t="s">
        <v>2653</v>
      </c>
      <c r="C157" s="381">
        <v>1204</v>
      </c>
      <c r="D157" s="381">
        <v>181</v>
      </c>
    </row>
    <row r="158" spans="2:9">
      <c r="B158" t="s">
        <v>2654</v>
      </c>
    </row>
    <row r="159" spans="2:9">
      <c r="B159" t="s">
        <v>2655</v>
      </c>
    </row>
  </sheetData>
  <phoneticPr fontId="74" type="noConversion"/>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3"/>
  <sheetViews>
    <sheetView topLeftCell="A259" zoomScaleNormal="100" workbookViewId="0">
      <selection activeCell="I283" sqref="I283"/>
    </sheetView>
  </sheetViews>
  <sheetFormatPr defaultRowHeight="15"/>
  <cols>
    <col min="1" max="1" width="10.140625" bestFit="1" customWidth="1"/>
    <col min="2" max="2" width="12" bestFit="1" customWidth="1"/>
    <col min="3" max="3" width="16.85546875" style="100" bestFit="1" customWidth="1"/>
    <col min="4" max="4" width="17" style="100" bestFit="1" customWidth="1"/>
    <col min="5" max="5" width="26.7109375" bestFit="1" customWidth="1"/>
    <col min="6" max="6" width="26.7109375" style="100" customWidth="1"/>
    <col min="7" max="7" width="26.7109375" customWidth="1"/>
    <col min="8" max="9" width="24.140625" bestFit="1" customWidth="1"/>
    <col min="10" max="10" width="9.140625" bestFit="1" customWidth="1"/>
    <col min="11" max="11" width="11.7109375" bestFit="1" customWidth="1"/>
    <col min="12" max="12" width="10" bestFit="1" customWidth="1"/>
    <col min="15" max="15" width="33.5703125" bestFit="1" customWidth="1"/>
    <col min="16" max="16" width="10.42578125" bestFit="1" customWidth="1"/>
    <col min="263" max="263" width="12" bestFit="1" customWidth="1"/>
    <col min="265" max="265" width="11.140625" bestFit="1" customWidth="1"/>
    <col min="266" max="266" width="26.7109375" bestFit="1" customWidth="1"/>
    <col min="267" max="267" width="13.5703125" bestFit="1" customWidth="1"/>
    <col min="268" max="268" width="19.5703125" bestFit="1" customWidth="1"/>
    <col min="269" max="269" width="11.7109375" bestFit="1" customWidth="1"/>
    <col min="519" max="519" width="12" bestFit="1" customWidth="1"/>
    <col min="521" max="521" width="11.140625" bestFit="1" customWidth="1"/>
    <col min="522" max="522" width="26.7109375" bestFit="1" customWidth="1"/>
    <col min="523" max="523" width="13.5703125" bestFit="1" customWidth="1"/>
    <col min="524" max="524" width="19.5703125" bestFit="1" customWidth="1"/>
    <col min="525" max="525" width="11.7109375" bestFit="1" customWidth="1"/>
    <col min="775" max="775" width="12" bestFit="1" customWidth="1"/>
    <col min="777" max="777" width="11.140625" bestFit="1" customWidth="1"/>
    <col min="778" max="778" width="26.7109375" bestFit="1" customWidth="1"/>
    <col min="779" max="779" width="13.5703125" bestFit="1" customWidth="1"/>
    <col min="780" max="780" width="19.5703125" bestFit="1" customWidth="1"/>
    <col min="781" max="781" width="11.7109375" bestFit="1" customWidth="1"/>
    <col min="1031" max="1031" width="12" bestFit="1" customWidth="1"/>
    <col min="1033" max="1033" width="11.140625" bestFit="1" customWidth="1"/>
    <col min="1034" max="1034" width="26.7109375" bestFit="1" customWidth="1"/>
    <col min="1035" max="1035" width="13.5703125" bestFit="1" customWidth="1"/>
    <col min="1036" max="1036" width="19.5703125" bestFit="1" customWidth="1"/>
    <col min="1037" max="1037" width="11.7109375" bestFit="1" customWidth="1"/>
    <col min="1287" max="1287" width="12" bestFit="1" customWidth="1"/>
    <col min="1289" max="1289" width="11.140625" bestFit="1" customWidth="1"/>
    <col min="1290" max="1290" width="26.7109375" bestFit="1" customWidth="1"/>
    <col min="1291" max="1291" width="13.5703125" bestFit="1" customWidth="1"/>
    <col min="1292" max="1292" width="19.5703125" bestFit="1" customWidth="1"/>
    <col min="1293" max="1293" width="11.7109375" bestFit="1" customWidth="1"/>
    <col min="1543" max="1543" width="12" bestFit="1" customWidth="1"/>
    <col min="1545" max="1545" width="11.140625" bestFit="1" customWidth="1"/>
    <col min="1546" max="1546" width="26.7109375" bestFit="1" customWidth="1"/>
    <col min="1547" max="1547" width="13.5703125" bestFit="1" customWidth="1"/>
    <col min="1548" max="1548" width="19.5703125" bestFit="1" customWidth="1"/>
    <col min="1549" max="1549" width="11.7109375" bestFit="1" customWidth="1"/>
    <col min="1799" max="1799" width="12" bestFit="1" customWidth="1"/>
    <col min="1801" max="1801" width="11.140625" bestFit="1" customWidth="1"/>
    <col min="1802" max="1802" width="26.7109375" bestFit="1" customWidth="1"/>
    <col min="1803" max="1803" width="13.5703125" bestFit="1" customWidth="1"/>
    <col min="1804" max="1804" width="19.5703125" bestFit="1" customWidth="1"/>
    <col min="1805" max="1805" width="11.7109375" bestFit="1" customWidth="1"/>
    <col min="2055" max="2055" width="12" bestFit="1" customWidth="1"/>
    <col min="2057" max="2057" width="11.140625" bestFit="1" customWidth="1"/>
    <col min="2058" max="2058" width="26.7109375" bestFit="1" customWidth="1"/>
    <col min="2059" max="2059" width="13.5703125" bestFit="1" customWidth="1"/>
    <col min="2060" max="2060" width="19.5703125" bestFit="1" customWidth="1"/>
    <col min="2061" max="2061" width="11.7109375" bestFit="1" customWidth="1"/>
    <col min="2311" max="2311" width="12" bestFit="1" customWidth="1"/>
    <col min="2313" max="2313" width="11.140625" bestFit="1" customWidth="1"/>
    <col min="2314" max="2314" width="26.7109375" bestFit="1" customWidth="1"/>
    <col min="2315" max="2315" width="13.5703125" bestFit="1" customWidth="1"/>
    <col min="2316" max="2316" width="19.5703125" bestFit="1" customWidth="1"/>
    <col min="2317" max="2317" width="11.7109375" bestFit="1" customWidth="1"/>
    <col min="2567" max="2567" width="12" bestFit="1" customWidth="1"/>
    <col min="2569" max="2569" width="11.140625" bestFit="1" customWidth="1"/>
    <col min="2570" max="2570" width="26.7109375" bestFit="1" customWidth="1"/>
    <col min="2571" max="2571" width="13.5703125" bestFit="1" customWidth="1"/>
    <col min="2572" max="2572" width="19.5703125" bestFit="1" customWidth="1"/>
    <col min="2573" max="2573" width="11.7109375" bestFit="1" customWidth="1"/>
    <col min="2823" max="2823" width="12" bestFit="1" customWidth="1"/>
    <col min="2825" max="2825" width="11.140625" bestFit="1" customWidth="1"/>
    <col min="2826" max="2826" width="26.7109375" bestFit="1" customWidth="1"/>
    <col min="2827" max="2827" width="13.5703125" bestFit="1" customWidth="1"/>
    <col min="2828" max="2828" width="19.5703125" bestFit="1" customWidth="1"/>
    <col min="2829" max="2829" width="11.7109375" bestFit="1" customWidth="1"/>
    <col min="3079" max="3079" width="12" bestFit="1" customWidth="1"/>
    <col min="3081" max="3081" width="11.140625" bestFit="1" customWidth="1"/>
    <col min="3082" max="3082" width="26.7109375" bestFit="1" customWidth="1"/>
    <col min="3083" max="3083" width="13.5703125" bestFit="1" customWidth="1"/>
    <col min="3084" max="3084" width="19.5703125" bestFit="1" customWidth="1"/>
    <col min="3085" max="3085" width="11.7109375" bestFit="1" customWidth="1"/>
    <col min="3335" max="3335" width="12" bestFit="1" customWidth="1"/>
    <col min="3337" max="3337" width="11.140625" bestFit="1" customWidth="1"/>
    <col min="3338" max="3338" width="26.7109375" bestFit="1" customWidth="1"/>
    <col min="3339" max="3339" width="13.5703125" bestFit="1" customWidth="1"/>
    <col min="3340" max="3340" width="19.5703125" bestFit="1" customWidth="1"/>
    <col min="3341" max="3341" width="11.7109375" bestFit="1" customWidth="1"/>
    <col min="3591" max="3591" width="12" bestFit="1" customWidth="1"/>
    <col min="3593" max="3593" width="11.140625" bestFit="1" customWidth="1"/>
    <col min="3594" max="3594" width="26.7109375" bestFit="1" customWidth="1"/>
    <col min="3595" max="3595" width="13.5703125" bestFit="1" customWidth="1"/>
    <col min="3596" max="3596" width="19.5703125" bestFit="1" customWidth="1"/>
    <col min="3597" max="3597" width="11.7109375" bestFit="1" customWidth="1"/>
    <col min="3847" max="3847" width="12" bestFit="1" customWidth="1"/>
    <col min="3849" max="3849" width="11.140625" bestFit="1" customWidth="1"/>
    <col min="3850" max="3850" width="26.7109375" bestFit="1" customWidth="1"/>
    <col min="3851" max="3851" width="13.5703125" bestFit="1" customWidth="1"/>
    <col min="3852" max="3852" width="19.5703125" bestFit="1" customWidth="1"/>
    <col min="3853" max="3853" width="11.7109375" bestFit="1" customWidth="1"/>
    <col min="4103" max="4103" width="12" bestFit="1" customWidth="1"/>
    <col min="4105" max="4105" width="11.140625" bestFit="1" customWidth="1"/>
    <col min="4106" max="4106" width="26.7109375" bestFit="1" customWidth="1"/>
    <col min="4107" max="4107" width="13.5703125" bestFit="1" customWidth="1"/>
    <col min="4108" max="4108" width="19.5703125" bestFit="1" customWidth="1"/>
    <col min="4109" max="4109" width="11.7109375" bestFit="1" customWidth="1"/>
    <col min="4359" max="4359" width="12" bestFit="1" customWidth="1"/>
    <col min="4361" max="4361" width="11.140625" bestFit="1" customWidth="1"/>
    <col min="4362" max="4362" width="26.7109375" bestFit="1" customWidth="1"/>
    <col min="4363" max="4363" width="13.5703125" bestFit="1" customWidth="1"/>
    <col min="4364" max="4364" width="19.5703125" bestFit="1" customWidth="1"/>
    <col min="4365" max="4365" width="11.7109375" bestFit="1" customWidth="1"/>
    <col min="4615" max="4615" width="12" bestFit="1" customWidth="1"/>
    <col min="4617" max="4617" width="11.140625" bestFit="1" customWidth="1"/>
    <col min="4618" max="4618" width="26.7109375" bestFit="1" customWidth="1"/>
    <col min="4619" max="4619" width="13.5703125" bestFit="1" customWidth="1"/>
    <col min="4620" max="4620" width="19.5703125" bestFit="1" customWidth="1"/>
    <col min="4621" max="4621" width="11.7109375" bestFit="1" customWidth="1"/>
    <col min="4871" max="4871" width="12" bestFit="1" customWidth="1"/>
    <col min="4873" max="4873" width="11.140625" bestFit="1" customWidth="1"/>
    <col min="4874" max="4874" width="26.7109375" bestFit="1" customWidth="1"/>
    <col min="4875" max="4875" width="13.5703125" bestFit="1" customWidth="1"/>
    <col min="4876" max="4876" width="19.5703125" bestFit="1" customWidth="1"/>
    <col min="4877" max="4877" width="11.7109375" bestFit="1" customWidth="1"/>
    <col min="5127" max="5127" width="12" bestFit="1" customWidth="1"/>
    <col min="5129" max="5129" width="11.140625" bestFit="1" customWidth="1"/>
    <col min="5130" max="5130" width="26.7109375" bestFit="1" customWidth="1"/>
    <col min="5131" max="5131" width="13.5703125" bestFit="1" customWidth="1"/>
    <col min="5132" max="5132" width="19.5703125" bestFit="1" customWidth="1"/>
    <col min="5133" max="5133" width="11.7109375" bestFit="1" customWidth="1"/>
    <col min="5383" max="5383" width="12" bestFit="1" customWidth="1"/>
    <col min="5385" max="5385" width="11.140625" bestFit="1" customWidth="1"/>
    <col min="5386" max="5386" width="26.7109375" bestFit="1" customWidth="1"/>
    <col min="5387" max="5387" width="13.5703125" bestFit="1" customWidth="1"/>
    <col min="5388" max="5388" width="19.5703125" bestFit="1" customWidth="1"/>
    <col min="5389" max="5389" width="11.7109375" bestFit="1" customWidth="1"/>
    <col min="5639" max="5639" width="12" bestFit="1" customWidth="1"/>
    <col min="5641" max="5641" width="11.140625" bestFit="1" customWidth="1"/>
    <col min="5642" max="5642" width="26.7109375" bestFit="1" customWidth="1"/>
    <col min="5643" max="5643" width="13.5703125" bestFit="1" customWidth="1"/>
    <col min="5644" max="5644" width="19.5703125" bestFit="1" customWidth="1"/>
    <col min="5645" max="5645" width="11.7109375" bestFit="1" customWidth="1"/>
    <col min="5895" max="5895" width="12" bestFit="1" customWidth="1"/>
    <col min="5897" max="5897" width="11.140625" bestFit="1" customWidth="1"/>
    <col min="5898" max="5898" width="26.7109375" bestFit="1" customWidth="1"/>
    <col min="5899" max="5899" width="13.5703125" bestFit="1" customWidth="1"/>
    <col min="5900" max="5900" width="19.5703125" bestFit="1" customWidth="1"/>
    <col min="5901" max="5901" width="11.7109375" bestFit="1" customWidth="1"/>
    <col min="6151" max="6151" width="12" bestFit="1" customWidth="1"/>
    <col min="6153" max="6153" width="11.140625" bestFit="1" customWidth="1"/>
    <col min="6154" max="6154" width="26.7109375" bestFit="1" customWidth="1"/>
    <col min="6155" max="6155" width="13.5703125" bestFit="1" customWidth="1"/>
    <col min="6156" max="6156" width="19.5703125" bestFit="1" customWidth="1"/>
    <col min="6157" max="6157" width="11.7109375" bestFit="1" customWidth="1"/>
    <col min="6407" max="6407" width="12" bestFit="1" customWidth="1"/>
    <col min="6409" max="6409" width="11.140625" bestFit="1" customWidth="1"/>
    <col min="6410" max="6410" width="26.7109375" bestFit="1" customWidth="1"/>
    <col min="6411" max="6411" width="13.5703125" bestFit="1" customWidth="1"/>
    <col min="6412" max="6412" width="19.5703125" bestFit="1" customWidth="1"/>
    <col min="6413" max="6413" width="11.7109375" bestFit="1" customWidth="1"/>
    <col min="6663" max="6663" width="12" bestFit="1" customWidth="1"/>
    <col min="6665" max="6665" width="11.140625" bestFit="1" customWidth="1"/>
    <col min="6666" max="6666" width="26.7109375" bestFit="1" customWidth="1"/>
    <col min="6667" max="6667" width="13.5703125" bestFit="1" customWidth="1"/>
    <col min="6668" max="6668" width="19.5703125" bestFit="1" customWidth="1"/>
    <col min="6669" max="6669" width="11.7109375" bestFit="1" customWidth="1"/>
    <col min="6919" max="6919" width="12" bestFit="1" customWidth="1"/>
    <col min="6921" max="6921" width="11.140625" bestFit="1" customWidth="1"/>
    <col min="6922" max="6922" width="26.7109375" bestFit="1" customWidth="1"/>
    <col min="6923" max="6923" width="13.5703125" bestFit="1" customWidth="1"/>
    <col min="6924" max="6924" width="19.5703125" bestFit="1" customWidth="1"/>
    <col min="6925" max="6925" width="11.7109375" bestFit="1" customWidth="1"/>
    <col min="7175" max="7175" width="12" bestFit="1" customWidth="1"/>
    <col min="7177" max="7177" width="11.140625" bestFit="1" customWidth="1"/>
    <col min="7178" max="7178" width="26.7109375" bestFit="1" customWidth="1"/>
    <col min="7179" max="7179" width="13.5703125" bestFit="1" customWidth="1"/>
    <col min="7180" max="7180" width="19.5703125" bestFit="1" customWidth="1"/>
    <col min="7181" max="7181" width="11.7109375" bestFit="1" customWidth="1"/>
    <col min="7431" max="7431" width="12" bestFit="1" customWidth="1"/>
    <col min="7433" max="7433" width="11.140625" bestFit="1" customWidth="1"/>
    <col min="7434" max="7434" width="26.7109375" bestFit="1" customWidth="1"/>
    <col min="7435" max="7435" width="13.5703125" bestFit="1" customWidth="1"/>
    <col min="7436" max="7436" width="19.5703125" bestFit="1" customWidth="1"/>
    <col min="7437" max="7437" width="11.7109375" bestFit="1" customWidth="1"/>
    <col min="7687" max="7687" width="12" bestFit="1" customWidth="1"/>
    <col min="7689" max="7689" width="11.140625" bestFit="1" customWidth="1"/>
    <col min="7690" max="7690" width="26.7109375" bestFit="1" customWidth="1"/>
    <col min="7691" max="7691" width="13.5703125" bestFit="1" customWidth="1"/>
    <col min="7692" max="7692" width="19.5703125" bestFit="1" customWidth="1"/>
    <col min="7693" max="7693" width="11.7109375" bestFit="1" customWidth="1"/>
    <col min="7943" max="7943" width="12" bestFit="1" customWidth="1"/>
    <col min="7945" max="7945" width="11.140625" bestFit="1" customWidth="1"/>
    <col min="7946" max="7946" width="26.7109375" bestFit="1" customWidth="1"/>
    <col min="7947" max="7947" width="13.5703125" bestFit="1" customWidth="1"/>
    <col min="7948" max="7948" width="19.5703125" bestFit="1" customWidth="1"/>
    <col min="7949" max="7949" width="11.7109375" bestFit="1" customWidth="1"/>
    <col min="8199" max="8199" width="12" bestFit="1" customWidth="1"/>
    <col min="8201" max="8201" width="11.140625" bestFit="1" customWidth="1"/>
    <col min="8202" max="8202" width="26.7109375" bestFit="1" customWidth="1"/>
    <col min="8203" max="8203" width="13.5703125" bestFit="1" customWidth="1"/>
    <col min="8204" max="8204" width="19.5703125" bestFit="1" customWidth="1"/>
    <col min="8205" max="8205" width="11.7109375" bestFit="1" customWidth="1"/>
    <col min="8455" max="8455" width="12" bestFit="1" customWidth="1"/>
    <col min="8457" max="8457" width="11.140625" bestFit="1" customWidth="1"/>
    <col min="8458" max="8458" width="26.7109375" bestFit="1" customWidth="1"/>
    <col min="8459" max="8459" width="13.5703125" bestFit="1" customWidth="1"/>
    <col min="8460" max="8460" width="19.5703125" bestFit="1" customWidth="1"/>
    <col min="8461" max="8461" width="11.7109375" bestFit="1" customWidth="1"/>
    <col min="8711" max="8711" width="12" bestFit="1" customWidth="1"/>
    <col min="8713" max="8713" width="11.140625" bestFit="1" customWidth="1"/>
    <col min="8714" max="8714" width="26.7109375" bestFit="1" customWidth="1"/>
    <col min="8715" max="8715" width="13.5703125" bestFit="1" customWidth="1"/>
    <col min="8716" max="8716" width="19.5703125" bestFit="1" customWidth="1"/>
    <col min="8717" max="8717" width="11.7109375" bestFit="1" customWidth="1"/>
    <col min="8967" max="8967" width="12" bestFit="1" customWidth="1"/>
    <col min="8969" max="8969" width="11.140625" bestFit="1" customWidth="1"/>
    <col min="8970" max="8970" width="26.7109375" bestFit="1" customWidth="1"/>
    <col min="8971" max="8971" width="13.5703125" bestFit="1" customWidth="1"/>
    <col min="8972" max="8972" width="19.5703125" bestFit="1" customWidth="1"/>
    <col min="8973" max="8973" width="11.7109375" bestFit="1" customWidth="1"/>
    <col min="9223" max="9223" width="12" bestFit="1" customWidth="1"/>
    <col min="9225" max="9225" width="11.140625" bestFit="1" customWidth="1"/>
    <col min="9226" max="9226" width="26.7109375" bestFit="1" customWidth="1"/>
    <col min="9227" max="9227" width="13.5703125" bestFit="1" customWidth="1"/>
    <col min="9228" max="9228" width="19.5703125" bestFit="1" customWidth="1"/>
    <col min="9229" max="9229" width="11.7109375" bestFit="1" customWidth="1"/>
    <col min="9479" max="9479" width="12" bestFit="1" customWidth="1"/>
    <col min="9481" max="9481" width="11.140625" bestFit="1" customWidth="1"/>
    <col min="9482" max="9482" width="26.7109375" bestFit="1" customWidth="1"/>
    <col min="9483" max="9483" width="13.5703125" bestFit="1" customWidth="1"/>
    <col min="9484" max="9484" width="19.5703125" bestFit="1" customWidth="1"/>
    <col min="9485" max="9485" width="11.7109375" bestFit="1" customWidth="1"/>
    <col min="9735" max="9735" width="12" bestFit="1" customWidth="1"/>
    <col min="9737" max="9737" width="11.140625" bestFit="1" customWidth="1"/>
    <col min="9738" max="9738" width="26.7109375" bestFit="1" customWidth="1"/>
    <col min="9739" max="9739" width="13.5703125" bestFit="1" customWidth="1"/>
    <col min="9740" max="9740" width="19.5703125" bestFit="1" customWidth="1"/>
    <col min="9741" max="9741" width="11.7109375" bestFit="1" customWidth="1"/>
    <col min="9991" max="9991" width="12" bestFit="1" customWidth="1"/>
    <col min="9993" max="9993" width="11.140625" bestFit="1" customWidth="1"/>
    <col min="9994" max="9994" width="26.7109375" bestFit="1" customWidth="1"/>
    <col min="9995" max="9995" width="13.5703125" bestFit="1" customWidth="1"/>
    <col min="9996" max="9996" width="19.5703125" bestFit="1" customWidth="1"/>
    <col min="9997" max="9997" width="11.7109375" bestFit="1" customWidth="1"/>
    <col min="10247" max="10247" width="12" bestFit="1" customWidth="1"/>
    <col min="10249" max="10249" width="11.140625" bestFit="1" customWidth="1"/>
    <col min="10250" max="10250" width="26.7109375" bestFit="1" customWidth="1"/>
    <col min="10251" max="10251" width="13.5703125" bestFit="1" customWidth="1"/>
    <col min="10252" max="10252" width="19.5703125" bestFit="1" customWidth="1"/>
    <col min="10253" max="10253" width="11.7109375" bestFit="1" customWidth="1"/>
    <col min="10503" max="10503" width="12" bestFit="1" customWidth="1"/>
    <col min="10505" max="10505" width="11.140625" bestFit="1" customWidth="1"/>
    <col min="10506" max="10506" width="26.7109375" bestFit="1" customWidth="1"/>
    <col min="10507" max="10507" width="13.5703125" bestFit="1" customWidth="1"/>
    <col min="10508" max="10508" width="19.5703125" bestFit="1" customWidth="1"/>
    <col min="10509" max="10509" width="11.7109375" bestFit="1" customWidth="1"/>
    <col min="10759" max="10759" width="12" bestFit="1" customWidth="1"/>
    <col min="10761" max="10761" width="11.140625" bestFit="1" customWidth="1"/>
    <col min="10762" max="10762" width="26.7109375" bestFit="1" customWidth="1"/>
    <col min="10763" max="10763" width="13.5703125" bestFit="1" customWidth="1"/>
    <col min="10764" max="10764" width="19.5703125" bestFit="1" customWidth="1"/>
    <col min="10765" max="10765" width="11.7109375" bestFit="1" customWidth="1"/>
    <col min="11015" max="11015" width="12" bestFit="1" customWidth="1"/>
    <col min="11017" max="11017" width="11.140625" bestFit="1" customWidth="1"/>
    <col min="11018" max="11018" width="26.7109375" bestFit="1" customWidth="1"/>
    <col min="11019" max="11019" width="13.5703125" bestFit="1" customWidth="1"/>
    <col min="11020" max="11020" width="19.5703125" bestFit="1" customWidth="1"/>
    <col min="11021" max="11021" width="11.7109375" bestFit="1" customWidth="1"/>
    <col min="11271" max="11271" width="12" bestFit="1" customWidth="1"/>
    <col min="11273" max="11273" width="11.140625" bestFit="1" customWidth="1"/>
    <col min="11274" max="11274" width="26.7109375" bestFit="1" customWidth="1"/>
    <col min="11275" max="11275" width="13.5703125" bestFit="1" customWidth="1"/>
    <col min="11276" max="11276" width="19.5703125" bestFit="1" customWidth="1"/>
    <col min="11277" max="11277" width="11.7109375" bestFit="1" customWidth="1"/>
    <col min="11527" max="11527" width="12" bestFit="1" customWidth="1"/>
    <col min="11529" max="11529" width="11.140625" bestFit="1" customWidth="1"/>
    <col min="11530" max="11530" width="26.7109375" bestFit="1" customWidth="1"/>
    <col min="11531" max="11531" width="13.5703125" bestFit="1" customWidth="1"/>
    <col min="11532" max="11532" width="19.5703125" bestFit="1" customWidth="1"/>
    <col min="11533" max="11533" width="11.7109375" bestFit="1" customWidth="1"/>
    <col min="11783" max="11783" width="12" bestFit="1" customWidth="1"/>
    <col min="11785" max="11785" width="11.140625" bestFit="1" customWidth="1"/>
    <col min="11786" max="11786" width="26.7109375" bestFit="1" customWidth="1"/>
    <col min="11787" max="11787" width="13.5703125" bestFit="1" customWidth="1"/>
    <col min="11788" max="11788" width="19.5703125" bestFit="1" customWidth="1"/>
    <col min="11789" max="11789" width="11.7109375" bestFit="1" customWidth="1"/>
    <col min="12039" max="12039" width="12" bestFit="1" customWidth="1"/>
    <col min="12041" max="12041" width="11.140625" bestFit="1" customWidth="1"/>
    <col min="12042" max="12042" width="26.7109375" bestFit="1" customWidth="1"/>
    <col min="12043" max="12043" width="13.5703125" bestFit="1" customWidth="1"/>
    <col min="12044" max="12044" width="19.5703125" bestFit="1" customWidth="1"/>
    <col min="12045" max="12045" width="11.7109375" bestFit="1" customWidth="1"/>
    <col min="12295" max="12295" width="12" bestFit="1" customWidth="1"/>
    <col min="12297" max="12297" width="11.140625" bestFit="1" customWidth="1"/>
    <col min="12298" max="12298" width="26.7109375" bestFit="1" customWidth="1"/>
    <col min="12299" max="12299" width="13.5703125" bestFit="1" customWidth="1"/>
    <col min="12300" max="12300" width="19.5703125" bestFit="1" customWidth="1"/>
    <col min="12301" max="12301" width="11.7109375" bestFit="1" customWidth="1"/>
    <col min="12551" max="12551" width="12" bestFit="1" customWidth="1"/>
    <col min="12553" max="12553" width="11.140625" bestFit="1" customWidth="1"/>
    <col min="12554" max="12554" width="26.7109375" bestFit="1" customWidth="1"/>
    <col min="12555" max="12555" width="13.5703125" bestFit="1" customWidth="1"/>
    <col min="12556" max="12556" width="19.5703125" bestFit="1" customWidth="1"/>
    <col min="12557" max="12557" width="11.7109375" bestFit="1" customWidth="1"/>
    <col min="12807" max="12807" width="12" bestFit="1" customWidth="1"/>
    <col min="12809" max="12809" width="11.140625" bestFit="1" customWidth="1"/>
    <col min="12810" max="12810" width="26.7109375" bestFit="1" customWidth="1"/>
    <col min="12811" max="12811" width="13.5703125" bestFit="1" customWidth="1"/>
    <col min="12812" max="12812" width="19.5703125" bestFit="1" customWidth="1"/>
    <col min="12813" max="12813" width="11.7109375" bestFit="1" customWidth="1"/>
    <col min="13063" max="13063" width="12" bestFit="1" customWidth="1"/>
    <col min="13065" max="13065" width="11.140625" bestFit="1" customWidth="1"/>
    <col min="13066" max="13066" width="26.7109375" bestFit="1" customWidth="1"/>
    <col min="13067" max="13067" width="13.5703125" bestFit="1" customWidth="1"/>
    <col min="13068" max="13068" width="19.5703125" bestFit="1" customWidth="1"/>
    <col min="13069" max="13069" width="11.7109375" bestFit="1" customWidth="1"/>
    <col min="13319" max="13319" width="12" bestFit="1" customWidth="1"/>
    <col min="13321" max="13321" width="11.140625" bestFit="1" customWidth="1"/>
    <col min="13322" max="13322" width="26.7109375" bestFit="1" customWidth="1"/>
    <col min="13323" max="13323" width="13.5703125" bestFit="1" customWidth="1"/>
    <col min="13324" max="13324" width="19.5703125" bestFit="1" customWidth="1"/>
    <col min="13325" max="13325" width="11.7109375" bestFit="1" customWidth="1"/>
    <col min="13575" max="13575" width="12" bestFit="1" customWidth="1"/>
    <col min="13577" max="13577" width="11.140625" bestFit="1" customWidth="1"/>
    <col min="13578" max="13578" width="26.7109375" bestFit="1" customWidth="1"/>
    <col min="13579" max="13579" width="13.5703125" bestFit="1" customWidth="1"/>
    <col min="13580" max="13580" width="19.5703125" bestFit="1" customWidth="1"/>
    <col min="13581" max="13581" width="11.7109375" bestFit="1" customWidth="1"/>
    <col min="13831" max="13831" width="12" bestFit="1" customWidth="1"/>
    <col min="13833" max="13833" width="11.140625" bestFit="1" customWidth="1"/>
    <col min="13834" max="13834" width="26.7109375" bestFit="1" customWidth="1"/>
    <col min="13835" max="13835" width="13.5703125" bestFit="1" customWidth="1"/>
    <col min="13836" max="13836" width="19.5703125" bestFit="1" customWidth="1"/>
    <col min="13837" max="13837" width="11.7109375" bestFit="1" customWidth="1"/>
    <col min="14087" max="14087" width="12" bestFit="1" customWidth="1"/>
    <col min="14089" max="14089" width="11.140625" bestFit="1" customWidth="1"/>
    <col min="14090" max="14090" width="26.7109375" bestFit="1" customWidth="1"/>
    <col min="14091" max="14091" width="13.5703125" bestFit="1" customWidth="1"/>
    <col min="14092" max="14092" width="19.5703125" bestFit="1" customWidth="1"/>
    <col min="14093" max="14093" width="11.7109375" bestFit="1" customWidth="1"/>
    <col min="14343" max="14343" width="12" bestFit="1" customWidth="1"/>
    <col min="14345" max="14345" width="11.140625" bestFit="1" customWidth="1"/>
    <col min="14346" max="14346" width="26.7109375" bestFit="1" customWidth="1"/>
    <col min="14347" max="14347" width="13.5703125" bestFit="1" customWidth="1"/>
    <col min="14348" max="14348" width="19.5703125" bestFit="1" customWidth="1"/>
    <col min="14349" max="14349" width="11.7109375" bestFit="1" customWidth="1"/>
    <col min="14599" max="14599" width="12" bestFit="1" customWidth="1"/>
    <col min="14601" max="14601" width="11.140625" bestFit="1" customWidth="1"/>
    <col min="14602" max="14602" width="26.7109375" bestFit="1" customWidth="1"/>
    <col min="14603" max="14603" width="13.5703125" bestFit="1" customWidth="1"/>
    <col min="14604" max="14604" width="19.5703125" bestFit="1" customWidth="1"/>
    <col min="14605" max="14605" width="11.7109375" bestFit="1" customWidth="1"/>
    <col min="14855" max="14855" width="12" bestFit="1" customWidth="1"/>
    <col min="14857" max="14857" width="11.140625" bestFit="1" customWidth="1"/>
    <col min="14858" max="14858" width="26.7109375" bestFit="1" customWidth="1"/>
    <col min="14859" max="14859" width="13.5703125" bestFit="1" customWidth="1"/>
    <col min="14860" max="14860" width="19.5703125" bestFit="1" customWidth="1"/>
    <col min="14861" max="14861" width="11.7109375" bestFit="1" customWidth="1"/>
    <col min="15111" max="15111" width="12" bestFit="1" customWidth="1"/>
    <col min="15113" max="15113" width="11.140625" bestFit="1" customWidth="1"/>
    <col min="15114" max="15114" width="26.7109375" bestFit="1" customWidth="1"/>
    <col min="15115" max="15115" width="13.5703125" bestFit="1" customWidth="1"/>
    <col min="15116" max="15116" width="19.5703125" bestFit="1" customWidth="1"/>
    <col min="15117" max="15117" width="11.7109375" bestFit="1" customWidth="1"/>
    <col min="15367" max="15367" width="12" bestFit="1" customWidth="1"/>
    <col min="15369" max="15369" width="11.140625" bestFit="1" customWidth="1"/>
    <col min="15370" max="15370" width="26.7109375" bestFit="1" customWidth="1"/>
    <col min="15371" max="15371" width="13.5703125" bestFit="1" customWidth="1"/>
    <col min="15372" max="15372" width="19.5703125" bestFit="1" customWidth="1"/>
    <col min="15373" max="15373" width="11.7109375" bestFit="1" customWidth="1"/>
    <col min="15623" max="15623" width="12" bestFit="1" customWidth="1"/>
    <col min="15625" max="15625" width="11.140625" bestFit="1" customWidth="1"/>
    <col min="15626" max="15626" width="26.7109375" bestFit="1" customWidth="1"/>
    <col min="15627" max="15627" width="13.5703125" bestFit="1" customWidth="1"/>
    <col min="15628" max="15628" width="19.5703125" bestFit="1" customWidth="1"/>
    <col min="15629" max="15629" width="11.7109375" bestFit="1" customWidth="1"/>
    <col min="15879" max="15879" width="12" bestFit="1" customWidth="1"/>
    <col min="15881" max="15881" width="11.140625" bestFit="1" customWidth="1"/>
    <col min="15882" max="15882" width="26.7109375" bestFit="1" customWidth="1"/>
    <col min="15883" max="15883" width="13.5703125" bestFit="1" customWidth="1"/>
    <col min="15884" max="15884" width="19.5703125" bestFit="1" customWidth="1"/>
    <col min="15885" max="15885" width="11.7109375" bestFit="1" customWidth="1"/>
    <col min="16135" max="16135" width="12" bestFit="1" customWidth="1"/>
    <col min="16137" max="16137" width="11.140625" bestFit="1" customWidth="1"/>
    <col min="16138" max="16138" width="26.7109375" bestFit="1" customWidth="1"/>
    <col min="16139" max="16139" width="13.5703125" bestFit="1" customWidth="1"/>
    <col min="16140" max="16140" width="19.5703125" bestFit="1" customWidth="1"/>
    <col min="16141" max="16141" width="11.7109375" bestFit="1" customWidth="1"/>
  </cols>
  <sheetData>
    <row r="1" spans="1:32" ht="15.75" thickBot="1">
      <c r="A1" s="157" t="s">
        <v>672</v>
      </c>
      <c r="B1" s="166" t="s">
        <v>2189</v>
      </c>
      <c r="C1" s="100" t="s">
        <v>2223</v>
      </c>
      <c r="D1" s="100" t="s">
        <v>2172</v>
      </c>
      <c r="E1" t="s">
        <v>2212</v>
      </c>
      <c r="F1" s="100" t="s">
        <v>2224</v>
      </c>
      <c r="G1" s="35" t="s">
        <v>2213</v>
      </c>
      <c r="P1" t="s">
        <v>2239</v>
      </c>
      <c r="Q1" t="s">
        <v>2240</v>
      </c>
      <c r="T1" t="s">
        <v>2500</v>
      </c>
      <c r="U1" t="s">
        <v>2501</v>
      </c>
    </row>
    <row r="2" spans="1:32" ht="15.75" hidden="1" thickBot="1">
      <c r="A2" s="158">
        <v>37622</v>
      </c>
      <c r="B2" s="167">
        <v>94.77</v>
      </c>
      <c r="F2" s="188"/>
      <c r="G2" s="35">
        <v>1.6558356818182001</v>
      </c>
      <c r="H2" s="52"/>
      <c r="I2" s="52"/>
      <c r="J2" s="52"/>
      <c r="K2" s="52"/>
      <c r="L2" s="52"/>
      <c r="M2" s="52"/>
      <c r="N2" s="52"/>
      <c r="O2" s="52"/>
      <c r="P2" s="52"/>
      <c r="Q2" s="52"/>
    </row>
    <row r="3" spans="1:32" ht="15.75" thickBot="1">
      <c r="A3" s="158">
        <v>37653</v>
      </c>
      <c r="B3" s="167">
        <v>96.23</v>
      </c>
      <c r="C3" s="100">
        <v>1.5405719109422898E-2</v>
      </c>
      <c r="F3" s="100">
        <f t="shared" ref="F3:F66" si="0">(G3-G2)/G2</f>
        <v>-1.9690846849246664E-2</v>
      </c>
      <c r="G3" s="35">
        <v>1.623230875</v>
      </c>
      <c r="O3">
        <f t="shared" ref="O3:O25" si="1">B3/G3</f>
        <v>59.283002487246314</v>
      </c>
    </row>
    <row r="4" spans="1:32" ht="15.75" thickBot="1">
      <c r="A4" s="158">
        <v>37681</v>
      </c>
      <c r="B4" s="167">
        <v>98.12</v>
      </c>
      <c r="C4" s="100">
        <v>1.9640444767743952E-2</v>
      </c>
      <c r="F4" s="100">
        <f t="shared" si="0"/>
        <v>1.9809775541449078E-2</v>
      </c>
      <c r="G4" s="35">
        <v>1.6553867142856999</v>
      </c>
      <c r="O4">
        <f t="shared" si="1"/>
        <v>59.273159046911175</v>
      </c>
    </row>
    <row r="5" spans="1:32" ht="15.75" thickBot="1">
      <c r="A5" s="158">
        <v>37712</v>
      </c>
      <c r="B5" s="167">
        <v>99.09</v>
      </c>
      <c r="C5" s="100">
        <v>9.8858540562576317E-3</v>
      </c>
      <c r="F5" s="100">
        <f t="shared" si="0"/>
        <v>-1.7029397331706893E-2</v>
      </c>
      <c r="G5" s="35">
        <v>1.6271964761905</v>
      </c>
      <c r="O5">
        <f t="shared" si="1"/>
        <v>60.896149573764987</v>
      </c>
      <c r="P5" s="100">
        <f>AVERAGE(C3:C5)</f>
        <v>1.4977339311141494E-2</v>
      </c>
    </row>
    <row r="6" spans="1:32" ht="15.75" thickBot="1">
      <c r="A6" s="158">
        <v>37742</v>
      </c>
      <c r="B6" s="167">
        <v>100.04</v>
      </c>
      <c r="C6" s="100">
        <v>9.5872439196690168E-3</v>
      </c>
      <c r="F6" s="100">
        <f t="shared" si="0"/>
        <v>-8.4082684310755759E-2</v>
      </c>
      <c r="G6" s="35">
        <v>1.4903774285714</v>
      </c>
      <c r="O6">
        <f t="shared" si="1"/>
        <v>67.123936582891801</v>
      </c>
      <c r="P6" s="100">
        <f t="shared" ref="P6:P69" si="2">AVERAGE(C4:C6)</f>
        <v>1.3037847581223533E-2</v>
      </c>
    </row>
    <row r="7" spans="1:32" ht="15.75" thickBot="1">
      <c r="A7" s="158">
        <v>37773</v>
      </c>
      <c r="B7" s="167">
        <v>100.12</v>
      </c>
      <c r="C7" s="100">
        <v>7.9968012794880334E-4</v>
      </c>
      <c r="F7" s="100">
        <f t="shared" si="0"/>
        <v>-4.7825309574785542E-2</v>
      </c>
      <c r="G7" s="35">
        <v>1.4190996666667</v>
      </c>
      <c r="O7">
        <f t="shared" si="1"/>
        <v>70.551774728529281</v>
      </c>
      <c r="P7" s="100">
        <f t="shared" si="2"/>
        <v>6.7575927012918169E-3</v>
      </c>
    </row>
    <row r="8" spans="1:32" ht="15.75" thickBot="1">
      <c r="A8" s="158">
        <v>37803</v>
      </c>
      <c r="B8" s="167">
        <v>99.93</v>
      </c>
      <c r="C8" s="100">
        <v>-1.8977227327207124E-3</v>
      </c>
      <c r="F8" s="100">
        <f t="shared" si="0"/>
        <v>-1.5496945465892455E-2</v>
      </c>
      <c r="G8" s="35">
        <v>1.3971079565216999</v>
      </c>
      <c r="K8" s="159"/>
      <c r="L8" s="159"/>
      <c r="M8" s="159"/>
      <c r="N8" s="159"/>
      <c r="O8">
        <f t="shared" si="1"/>
        <v>71.526326604559628</v>
      </c>
      <c r="P8" s="100">
        <f t="shared" si="2"/>
        <v>2.8297337716323688E-3</v>
      </c>
      <c r="Q8" s="100">
        <f>AVERAGE(C3:C8)</f>
        <v>8.9035365413869302E-3</v>
      </c>
      <c r="R8" s="159"/>
      <c r="S8" s="159"/>
      <c r="T8" s="159"/>
      <c r="U8" s="159"/>
      <c r="V8" s="159"/>
      <c r="W8" s="159"/>
      <c r="X8" s="159"/>
      <c r="Y8" s="159"/>
      <c r="Z8" s="159"/>
      <c r="AA8" s="159"/>
      <c r="AB8" s="159"/>
      <c r="AC8" s="159"/>
      <c r="AD8" s="159"/>
      <c r="AE8" s="159"/>
      <c r="AF8" s="160"/>
    </row>
    <row r="9" spans="1:32" ht="15.75" thickBot="1">
      <c r="A9" s="158">
        <v>37834</v>
      </c>
      <c r="B9" s="167">
        <v>100.09</v>
      </c>
      <c r="C9" s="100">
        <v>1.6011207845491502E-3</v>
      </c>
      <c r="F9" s="100">
        <f t="shared" si="0"/>
        <v>-3.7862893667891631E-6</v>
      </c>
      <c r="G9" s="35">
        <v>1.3971026666666999</v>
      </c>
      <c r="O9">
        <f t="shared" si="1"/>
        <v>71.641120146740079</v>
      </c>
      <c r="P9" s="100">
        <f t="shared" si="2"/>
        <v>1.6769272659241372E-4</v>
      </c>
      <c r="Q9" s="100">
        <f t="shared" ref="Q9:Q72" si="3">AVERAGE(C4:C9)</f>
        <v>6.6027701539079732E-3</v>
      </c>
    </row>
    <row r="10" spans="1:32" ht="15.75" thickBot="1">
      <c r="A10" s="158">
        <v>37865</v>
      </c>
      <c r="B10" s="167">
        <v>101.44</v>
      </c>
      <c r="C10" s="100">
        <v>1.3487860925167293E-2</v>
      </c>
      <c r="F10" s="100">
        <f t="shared" si="0"/>
        <v>-1.7720428259483209E-2</v>
      </c>
      <c r="G10" s="35">
        <v>1.3723454090909</v>
      </c>
      <c r="O10">
        <f t="shared" si="1"/>
        <v>73.917250954479584</v>
      </c>
      <c r="P10" s="100">
        <f t="shared" si="2"/>
        <v>4.3970863256652436E-3</v>
      </c>
      <c r="Q10" s="100">
        <f t="shared" si="3"/>
        <v>5.5773395134785303E-3</v>
      </c>
    </row>
    <row r="11" spans="1:32" ht="15.75" thickBot="1">
      <c r="A11" s="158">
        <v>37895</v>
      </c>
      <c r="B11" s="167">
        <v>102.38</v>
      </c>
      <c r="C11" s="100">
        <v>9.2665615141955607E-3</v>
      </c>
      <c r="F11" s="100">
        <f t="shared" si="0"/>
        <v>3.5651109436078743E-2</v>
      </c>
      <c r="G11" s="35">
        <v>1.4212710454544999</v>
      </c>
      <c r="O11">
        <f t="shared" si="1"/>
        <v>72.03411363893683</v>
      </c>
      <c r="P11" s="100">
        <f t="shared" si="2"/>
        <v>8.118514407970668E-3</v>
      </c>
      <c r="Q11" s="100">
        <f t="shared" si="3"/>
        <v>5.4741240898015181E-3</v>
      </c>
    </row>
    <row r="12" spans="1:32" ht="15.75" thickBot="1">
      <c r="A12" s="158">
        <v>37926</v>
      </c>
      <c r="B12" s="167">
        <v>103.68</v>
      </c>
      <c r="C12" s="100">
        <v>1.2697792537605113E-2</v>
      </c>
      <c r="F12" s="100">
        <f t="shared" si="0"/>
        <v>3.6012141056903466E-2</v>
      </c>
      <c r="G12" s="35">
        <v>1.4724540588235</v>
      </c>
      <c r="O12">
        <f t="shared" si="1"/>
        <v>70.413062722541568</v>
      </c>
      <c r="P12" s="100">
        <f t="shared" si="2"/>
        <v>1.1817404992322656E-2</v>
      </c>
      <c r="Q12" s="100">
        <f t="shared" si="3"/>
        <v>5.9925488594575341E-3</v>
      </c>
    </row>
    <row r="13" spans="1:32" ht="15.75" thickBot="1">
      <c r="A13" s="158">
        <v>37956</v>
      </c>
      <c r="B13" s="167">
        <v>104.12</v>
      </c>
      <c r="C13" s="100">
        <v>4.2438271604938052E-3</v>
      </c>
      <c r="F13" s="100">
        <f t="shared" si="0"/>
        <v>-2.9432330479857032E-2</v>
      </c>
      <c r="G13" s="35">
        <v>1.4291163043477999</v>
      </c>
      <c r="O13">
        <f t="shared" si="1"/>
        <v>72.856211690564137</v>
      </c>
      <c r="P13" s="100">
        <f t="shared" si="2"/>
        <v>8.7360604040981598E-3</v>
      </c>
      <c r="Q13" s="100">
        <f t="shared" si="3"/>
        <v>6.5665733648817013E-3</v>
      </c>
    </row>
    <row r="14" spans="1:32" ht="15.75" thickBot="1">
      <c r="A14" s="158">
        <v>37987</v>
      </c>
      <c r="B14" s="161">
        <v>104.81</v>
      </c>
      <c r="C14" s="100">
        <v>6.6269688820591406E-3</v>
      </c>
      <c r="D14" s="100">
        <v>0.1059406985332912</v>
      </c>
      <c r="F14" s="100">
        <f t="shared" si="0"/>
        <v>-5.9964008655060762E-2</v>
      </c>
      <c r="G14" s="35">
        <v>1.3434207619048</v>
      </c>
      <c r="I14" s="100"/>
      <c r="J14" s="100"/>
      <c r="O14">
        <f t="shared" si="1"/>
        <v>78.017254885500464</v>
      </c>
      <c r="P14" s="100">
        <f t="shared" si="2"/>
        <v>7.8561961933860201E-3</v>
      </c>
      <c r="Q14" s="100">
        <f t="shared" si="3"/>
        <v>7.9873553006783431E-3</v>
      </c>
      <c r="AF14" s="162"/>
    </row>
    <row r="15" spans="1:32" ht="15.75" thickBot="1">
      <c r="A15" s="158">
        <v>38018</v>
      </c>
      <c r="B15" s="161">
        <v>105.35</v>
      </c>
      <c r="C15" s="100">
        <v>5.1521801354831795E-3</v>
      </c>
      <c r="D15" s="100">
        <v>9.4772939831653233E-2</v>
      </c>
      <c r="F15" s="100">
        <f t="shared" si="0"/>
        <v>-1.4583007350744115E-2</v>
      </c>
      <c r="G15" s="35">
        <v>1.3238296470588</v>
      </c>
      <c r="I15" s="100"/>
      <c r="J15" s="100"/>
      <c r="O15">
        <f t="shared" si="1"/>
        <v>79.579725559145686</v>
      </c>
      <c r="P15" s="100">
        <f t="shared" si="2"/>
        <v>5.3409920593453751E-3</v>
      </c>
      <c r="Q15" s="100">
        <f t="shared" si="3"/>
        <v>8.5791985258340149E-3</v>
      </c>
      <c r="AF15" s="162"/>
    </row>
    <row r="16" spans="1:32" ht="15.75" thickBot="1">
      <c r="A16" s="158">
        <v>38047</v>
      </c>
      <c r="B16" s="161">
        <v>106.36</v>
      </c>
      <c r="C16" s="100">
        <v>9.587090650213622E-3</v>
      </c>
      <c r="D16" s="100">
        <v>8.3978801467590652E-2</v>
      </c>
      <c r="F16" s="100">
        <f t="shared" si="0"/>
        <v>-6.0219189852800444E-3</v>
      </c>
      <c r="G16" s="35">
        <v>1.3158576521739</v>
      </c>
      <c r="I16" s="100"/>
      <c r="J16" s="100"/>
      <c r="O16">
        <f t="shared" si="1"/>
        <v>80.829411771315037</v>
      </c>
      <c r="P16" s="100">
        <f t="shared" si="2"/>
        <v>7.122079889251981E-3</v>
      </c>
      <c r="Q16" s="100">
        <f t="shared" si="3"/>
        <v>7.9290701466750695E-3</v>
      </c>
      <c r="AF16" s="162"/>
    </row>
    <row r="17" spans="1:32" ht="15.75" thickBot="1">
      <c r="A17" s="158">
        <v>38078</v>
      </c>
      <c r="B17" s="161">
        <v>106.89</v>
      </c>
      <c r="C17" s="100">
        <v>4.9830763444904209E-3</v>
      </c>
      <c r="D17" s="100">
        <v>7.8716318498334811E-2</v>
      </c>
      <c r="F17" s="100">
        <f t="shared" si="0"/>
        <v>2.698425852183849E-2</v>
      </c>
      <c r="G17" s="35">
        <v>1.3513650952381</v>
      </c>
      <c r="I17" s="100"/>
      <c r="J17" s="100"/>
      <c r="O17">
        <f t="shared" si="1"/>
        <v>79.097795537753484</v>
      </c>
      <c r="P17" s="100">
        <f t="shared" si="2"/>
        <v>6.5741157100624075E-3</v>
      </c>
      <c r="Q17" s="100">
        <f t="shared" si="3"/>
        <v>7.2151559517242133E-3</v>
      </c>
      <c r="AF17" s="162"/>
    </row>
    <row r="18" spans="1:32" ht="15.75" thickBot="1">
      <c r="A18" s="158">
        <v>38108</v>
      </c>
      <c r="B18" s="161">
        <v>107.35</v>
      </c>
      <c r="C18" s="100">
        <v>4.3034895687154434E-3</v>
      </c>
      <c r="D18" s="100">
        <v>7.3070771691323352E-2</v>
      </c>
      <c r="F18" s="100">
        <f t="shared" si="0"/>
        <v>0.11098192878474138</v>
      </c>
      <c r="G18" s="35">
        <v>1.5013422000000001</v>
      </c>
      <c r="I18" s="100"/>
      <c r="J18" s="100"/>
      <c r="O18">
        <f t="shared" si="1"/>
        <v>71.502686063177322</v>
      </c>
      <c r="P18" s="100">
        <f t="shared" si="2"/>
        <v>6.2912188544731627E-3</v>
      </c>
      <c r="Q18" s="100">
        <f t="shared" si="3"/>
        <v>5.8161054569092693E-3</v>
      </c>
      <c r="AF18" s="162"/>
    </row>
    <row r="19" spans="1:32" ht="15.75" thickBot="1">
      <c r="A19" s="158">
        <v>38139</v>
      </c>
      <c r="B19" s="161">
        <v>107.21</v>
      </c>
      <c r="C19" s="100">
        <v>-1.3041453190498424E-3</v>
      </c>
      <c r="D19" s="100">
        <v>7.0815021973631528E-2</v>
      </c>
      <c r="F19" s="100">
        <f t="shared" si="0"/>
        <v>-8.3905042979542134E-3</v>
      </c>
      <c r="G19" s="35">
        <v>1.4887451818182</v>
      </c>
      <c r="I19" s="100"/>
      <c r="J19" s="100"/>
      <c r="O19">
        <f t="shared" si="1"/>
        <v>72.013667153612374</v>
      </c>
      <c r="P19" s="100">
        <f t="shared" si="2"/>
        <v>2.6608068647186746E-3</v>
      </c>
      <c r="Q19" s="100">
        <f t="shared" si="3"/>
        <v>4.891443376985328E-3</v>
      </c>
      <c r="AF19" s="162"/>
    </row>
    <row r="20" spans="1:32" ht="15.75" thickBot="1">
      <c r="A20" s="158">
        <v>38169</v>
      </c>
      <c r="B20" s="161">
        <v>107.72</v>
      </c>
      <c r="C20" s="100">
        <v>4.757018934800906E-3</v>
      </c>
      <c r="D20" s="100">
        <v>7.7954568197738328E-2</v>
      </c>
      <c r="F20" s="100">
        <f t="shared" si="0"/>
        <v>-2.7208240106093923E-2</v>
      </c>
      <c r="G20" s="35">
        <v>1.4482390454545</v>
      </c>
      <c r="I20" s="100"/>
      <c r="J20" s="100"/>
      <c r="O20">
        <f t="shared" si="1"/>
        <v>74.379986051400991</v>
      </c>
      <c r="P20" s="100">
        <f t="shared" si="2"/>
        <v>2.5854543948221689E-3</v>
      </c>
      <c r="Q20" s="100">
        <f t="shared" si="3"/>
        <v>4.5797850524422886E-3</v>
      </c>
      <c r="AF20" s="162"/>
    </row>
    <row r="21" spans="1:32" ht="15.75" thickBot="1">
      <c r="A21" s="158">
        <v>38200</v>
      </c>
      <c r="B21" s="161">
        <v>108.54</v>
      </c>
      <c r="C21" s="100">
        <v>7.6123282584478966E-3</v>
      </c>
      <c r="D21" s="100">
        <v>8.442401838345491E-2</v>
      </c>
      <c r="F21" s="100">
        <f t="shared" si="0"/>
        <v>1.3207667178588694E-2</v>
      </c>
      <c r="G21" s="35">
        <v>1.4673669047619</v>
      </c>
      <c r="I21" s="100"/>
      <c r="J21" s="100"/>
      <c r="O21">
        <f t="shared" si="1"/>
        <v>73.969229950441118</v>
      </c>
      <c r="P21" s="100">
        <f t="shared" si="2"/>
        <v>3.6884006247329868E-3</v>
      </c>
      <c r="Q21" s="100">
        <f t="shared" si="3"/>
        <v>4.9898097396030745E-3</v>
      </c>
    </row>
    <row r="22" spans="1:32" ht="15.75" thickBot="1">
      <c r="A22" s="158">
        <v>38231</v>
      </c>
      <c r="B22" s="161">
        <v>109.57</v>
      </c>
      <c r="C22" s="100">
        <v>9.4895890915790201E-3</v>
      </c>
      <c r="D22" s="100">
        <v>8.014589905362772E-2</v>
      </c>
      <c r="F22" s="100">
        <f t="shared" si="0"/>
        <v>2.1110234102987634E-2</v>
      </c>
      <c r="G22" s="35">
        <v>1.4983433636364001</v>
      </c>
      <c r="I22" s="100"/>
      <c r="J22" s="100"/>
      <c r="O22">
        <f t="shared" si="1"/>
        <v>73.127430373555626</v>
      </c>
      <c r="P22" s="100">
        <f t="shared" si="2"/>
        <v>7.2863120949426081E-3</v>
      </c>
      <c r="Q22" s="100">
        <f t="shared" si="3"/>
        <v>4.9735594798306403E-3</v>
      </c>
    </row>
    <row r="23" spans="1:32" ht="15.75" thickBot="1">
      <c r="A23" s="158">
        <v>38261</v>
      </c>
      <c r="B23" s="161">
        <v>112.03</v>
      </c>
      <c r="C23" s="100">
        <v>2.245140093091182E-2</v>
      </c>
      <c r="D23" s="100">
        <v>9.4256690759914108E-2</v>
      </c>
      <c r="F23" s="100">
        <f t="shared" si="0"/>
        <v>-9.05180612505538E-3</v>
      </c>
      <c r="G23" s="35">
        <v>1.48478065</v>
      </c>
      <c r="I23" s="100"/>
      <c r="J23" s="100"/>
      <c r="O23">
        <f t="shared" si="1"/>
        <v>75.452222521892381</v>
      </c>
      <c r="P23" s="100">
        <f t="shared" si="2"/>
        <v>1.3184439426979578E-2</v>
      </c>
      <c r="Q23" s="100">
        <f t="shared" si="3"/>
        <v>7.8849469109008741E-3</v>
      </c>
    </row>
    <row r="24" spans="1:32" ht="15.75" thickBot="1">
      <c r="A24" s="158">
        <v>38292</v>
      </c>
      <c r="B24" s="161">
        <v>113.5</v>
      </c>
      <c r="C24" s="100">
        <v>1.3121485316433089E-2</v>
      </c>
      <c r="D24" s="100">
        <v>9.4714506172839441E-2</v>
      </c>
      <c r="F24" s="100">
        <f t="shared" si="0"/>
        <v>-2.6507147705622403E-2</v>
      </c>
      <c r="G24" s="35">
        <v>1.44542335</v>
      </c>
      <c r="I24" s="100"/>
      <c r="J24" s="100"/>
      <c r="O24">
        <f t="shared" si="1"/>
        <v>78.523707258499726</v>
      </c>
      <c r="P24" s="100">
        <f t="shared" si="2"/>
        <v>1.5020825112974643E-2</v>
      </c>
      <c r="Q24" s="100">
        <f t="shared" si="3"/>
        <v>9.3546128688538153E-3</v>
      </c>
    </row>
    <row r="25" spans="1:32" ht="15.75" thickBot="1">
      <c r="A25" s="158">
        <v>38322</v>
      </c>
      <c r="B25" s="161">
        <v>113.86</v>
      </c>
      <c r="C25" s="100">
        <v>3.1718061674008763E-3</v>
      </c>
      <c r="D25" s="100">
        <v>9.3545908567037983E-2</v>
      </c>
      <c r="F25" s="100">
        <f t="shared" si="0"/>
        <v>-3.603325387105439E-2</v>
      </c>
      <c r="G25" s="35">
        <v>1.3933400434783001</v>
      </c>
      <c r="I25" s="100"/>
      <c r="J25" s="100"/>
      <c r="O25">
        <f t="shared" si="1"/>
        <v>81.717309807419781</v>
      </c>
      <c r="P25" s="100">
        <f t="shared" si="2"/>
        <v>1.2914897471581928E-2</v>
      </c>
      <c r="Q25" s="100">
        <f t="shared" si="3"/>
        <v>1.0100604783262268E-2</v>
      </c>
    </row>
    <row r="26" spans="1:32" ht="15.75" thickBot="1">
      <c r="A26" s="158">
        <v>38353</v>
      </c>
      <c r="B26" s="161">
        <v>114.49</v>
      </c>
      <c r="C26" s="100">
        <v>5.5331108378710294E-3</v>
      </c>
      <c r="D26" s="100">
        <v>9.2357599465699769E-2</v>
      </c>
      <c r="F26" s="100">
        <f t="shared" si="0"/>
        <v>-3.1074925620462525E-2</v>
      </c>
      <c r="G26" s="35">
        <v>1.3500421052631999</v>
      </c>
      <c r="I26" s="100"/>
      <c r="J26" s="100"/>
      <c r="O26">
        <f t="shared" ref="O26:O89" si="4">B26/G26</f>
        <v>84.804762424561119</v>
      </c>
      <c r="P26" s="100">
        <f t="shared" si="2"/>
        <v>7.2754674405683317E-3</v>
      </c>
      <c r="Q26" s="100">
        <f t="shared" si="3"/>
        <v>1.0229953433773956E-2</v>
      </c>
    </row>
    <row r="27" spans="1:32" ht="15.75" thickBot="1">
      <c r="A27" s="158">
        <v>38384</v>
      </c>
      <c r="B27" s="161">
        <v>114.51</v>
      </c>
      <c r="C27" s="100">
        <v>1.746877456547317E-4</v>
      </c>
      <c r="D27" s="100">
        <v>8.694826767916479E-2</v>
      </c>
      <c r="F27" s="100">
        <f t="shared" si="0"/>
        <v>-2.9545082414613785E-2</v>
      </c>
      <c r="G27" s="35">
        <v>1.310155</v>
      </c>
      <c r="O27">
        <f t="shared" si="4"/>
        <v>87.401872297552586</v>
      </c>
      <c r="P27" s="100">
        <f t="shared" si="2"/>
        <v>2.9598682503088791E-3</v>
      </c>
      <c r="Q27" s="100">
        <f t="shared" si="3"/>
        <v>8.9903466816417619E-3</v>
      </c>
    </row>
    <row r="28" spans="1:32" ht="15.75" thickBot="1">
      <c r="A28" s="158">
        <v>38412</v>
      </c>
      <c r="B28" s="161">
        <v>114.81</v>
      </c>
      <c r="C28" s="100">
        <v>2.6198585276394825E-3</v>
      </c>
      <c r="D28" s="100">
        <v>7.9447160586686758E-2</v>
      </c>
      <c r="F28" s="100">
        <f t="shared" si="0"/>
        <v>-3.9678345393484209E-3</v>
      </c>
      <c r="G28" s="35">
        <v>1.3049565217390999</v>
      </c>
      <c r="O28">
        <f t="shared" si="4"/>
        <v>87.9799426934118</v>
      </c>
      <c r="P28" s="100">
        <f t="shared" si="2"/>
        <v>2.7758857037217476E-3</v>
      </c>
      <c r="Q28" s="100">
        <f t="shared" si="3"/>
        <v>7.8453915876518388E-3</v>
      </c>
    </row>
    <row r="29" spans="1:32" ht="15.75" thickBot="1">
      <c r="A29" s="158">
        <v>38443</v>
      </c>
      <c r="B29" s="161">
        <v>115.63</v>
      </c>
      <c r="C29" s="100">
        <v>7.1422349969514258E-3</v>
      </c>
      <c r="D29" s="100">
        <v>8.1766301805594493E-2</v>
      </c>
      <c r="F29" s="100">
        <f t="shared" si="0"/>
        <v>3.7210254262331918E-2</v>
      </c>
      <c r="G29" s="35">
        <v>1.3535142857143001</v>
      </c>
      <c r="O29">
        <f t="shared" si="4"/>
        <v>85.429464040697383</v>
      </c>
      <c r="P29" s="100">
        <f t="shared" si="2"/>
        <v>3.3122604234152135E-3</v>
      </c>
      <c r="Q29" s="100">
        <f t="shared" si="3"/>
        <v>5.2938639319917722E-3</v>
      </c>
    </row>
    <row r="30" spans="1:32" ht="15.75" thickBot="1">
      <c r="A30" s="158">
        <v>38473</v>
      </c>
      <c r="B30" s="161">
        <v>116.69</v>
      </c>
      <c r="C30" s="100">
        <v>9.167171149355724E-3</v>
      </c>
      <c r="D30" s="100">
        <v>8.7005123428039163E-2</v>
      </c>
      <c r="F30" s="100">
        <f t="shared" si="0"/>
        <v>8.5210281524389642E-3</v>
      </c>
      <c r="G30" s="35">
        <v>1.3650476190476</v>
      </c>
      <c r="O30">
        <f t="shared" si="4"/>
        <v>85.484197306915306</v>
      </c>
      <c r="P30" s="100">
        <f t="shared" si="2"/>
        <v>6.3097548913155438E-3</v>
      </c>
      <c r="Q30" s="100">
        <f t="shared" si="3"/>
        <v>4.6348115708122117E-3</v>
      </c>
    </row>
    <row r="31" spans="1:32" ht="15.75" thickBot="1">
      <c r="A31" s="158">
        <v>38504</v>
      </c>
      <c r="B31" s="161">
        <v>116.81</v>
      </c>
      <c r="C31" s="100">
        <v>1.0283657554203834E-3</v>
      </c>
      <c r="D31" s="100">
        <v>8.9543885831545655E-2</v>
      </c>
      <c r="F31" s="100">
        <f t="shared" si="0"/>
        <v>-7.5937283953744746E-3</v>
      </c>
      <c r="G31" s="35">
        <v>1.3546818181817999</v>
      </c>
      <c r="O31">
        <f t="shared" si="4"/>
        <v>86.226889910412865</v>
      </c>
      <c r="P31" s="100">
        <f t="shared" si="2"/>
        <v>5.779257300575844E-3</v>
      </c>
      <c r="Q31" s="100">
        <f t="shared" si="3"/>
        <v>4.2775715021487956E-3</v>
      </c>
    </row>
    <row r="32" spans="1:32" ht="15.75" thickBot="1">
      <c r="A32" s="158">
        <v>38534</v>
      </c>
      <c r="B32" s="161">
        <v>116.14</v>
      </c>
      <c r="C32" s="100">
        <v>-5.735810290214893E-3</v>
      </c>
      <c r="D32" s="100">
        <v>7.8165614556256979E-2</v>
      </c>
      <c r="F32" s="100">
        <f t="shared" si="0"/>
        <v>-1.620546349597041E-2</v>
      </c>
      <c r="G32" s="35">
        <v>1.3327285714285999</v>
      </c>
      <c r="O32">
        <f t="shared" si="4"/>
        <v>87.14452626726937</v>
      </c>
      <c r="P32" s="100">
        <f t="shared" si="2"/>
        <v>1.4865755381870717E-3</v>
      </c>
      <c r="Q32" s="100">
        <f t="shared" si="3"/>
        <v>2.3994179808011422E-3</v>
      </c>
    </row>
    <row r="33" spans="1:21" ht="15.75" thickBot="1">
      <c r="A33" s="158">
        <v>38565</v>
      </c>
      <c r="B33" s="161">
        <v>117.13</v>
      </c>
      <c r="C33" s="100">
        <v>8.5241949371447807E-3</v>
      </c>
      <c r="D33" s="100">
        <v>7.9141330385111369E-2</v>
      </c>
      <c r="F33" s="100">
        <f t="shared" si="0"/>
        <v>2.9253528304874722E-3</v>
      </c>
      <c r="G33" s="35">
        <v>1.3366272727273001</v>
      </c>
      <c r="O33">
        <f t="shared" si="4"/>
        <v>87.63101156914442</v>
      </c>
      <c r="P33" s="100">
        <f t="shared" si="2"/>
        <v>1.2722501341167569E-3</v>
      </c>
      <c r="Q33" s="100">
        <f t="shared" si="3"/>
        <v>3.7910025127161503E-3</v>
      </c>
    </row>
    <row r="34" spans="1:21" ht="15.75" thickBot="1">
      <c r="A34" s="158">
        <v>38596</v>
      </c>
      <c r="B34" s="161">
        <v>118.33</v>
      </c>
      <c r="C34" s="100">
        <v>1.0245026893195619E-2</v>
      </c>
      <c r="D34" s="100">
        <v>7.9948891119832124E-2</v>
      </c>
      <c r="F34" s="100">
        <f t="shared" si="0"/>
        <v>-1.8091668990607543E-3</v>
      </c>
      <c r="G34" s="35">
        <v>1.3342090909091</v>
      </c>
      <c r="O34">
        <f t="shared" si="4"/>
        <v>88.689247289847657</v>
      </c>
      <c r="P34" s="100">
        <f t="shared" si="2"/>
        <v>4.3444705133751692E-3</v>
      </c>
      <c r="Q34" s="100">
        <f t="shared" si="3"/>
        <v>5.0618639069755058E-3</v>
      </c>
    </row>
    <row r="35" spans="1:21" ht="15.75" thickBot="1">
      <c r="A35" s="158">
        <v>38626</v>
      </c>
      <c r="B35" s="161">
        <v>120.45</v>
      </c>
      <c r="C35" s="100">
        <v>1.7915997633736202E-2</v>
      </c>
      <c r="D35" s="100">
        <v>7.5158439703650826E-2</v>
      </c>
      <c r="F35" s="100">
        <f t="shared" si="0"/>
        <v>1.2734817358591621E-2</v>
      </c>
      <c r="G35" s="35">
        <v>1.3512</v>
      </c>
      <c r="O35">
        <f t="shared" si="4"/>
        <v>89.142984014209603</v>
      </c>
      <c r="P35" s="100">
        <f t="shared" si="2"/>
        <v>1.2228406488025534E-2</v>
      </c>
      <c r="Q35" s="100">
        <f t="shared" si="3"/>
        <v>6.8574910131063036E-3</v>
      </c>
    </row>
    <row r="36" spans="1:21" ht="15.75" thickBot="1">
      <c r="A36" s="158">
        <v>38657</v>
      </c>
      <c r="B36" s="161">
        <v>122.14</v>
      </c>
      <c r="C36" s="100">
        <v>1.4030718140307163E-2</v>
      </c>
      <c r="D36" s="100">
        <v>7.6123348017621148E-2</v>
      </c>
      <c r="F36" s="100">
        <f t="shared" si="0"/>
        <v>1.8391059798697977E-3</v>
      </c>
      <c r="G36" s="35">
        <v>1.353685</v>
      </c>
      <c r="O36">
        <f t="shared" si="4"/>
        <v>90.227785636983498</v>
      </c>
      <c r="P36" s="100">
        <f t="shared" si="2"/>
        <v>1.4063914222412995E-2</v>
      </c>
      <c r="Q36" s="100">
        <f t="shared" si="3"/>
        <v>7.6680821782648774E-3</v>
      </c>
    </row>
    <row r="37" spans="1:21" ht="15.75" thickBot="1">
      <c r="A37" s="158">
        <v>38687</v>
      </c>
      <c r="B37" s="161">
        <v>122.65</v>
      </c>
      <c r="C37" s="100">
        <v>4.1755362698543078E-3</v>
      </c>
      <c r="D37" s="100">
        <v>7.7200070261724985E-2</v>
      </c>
      <c r="F37" s="100">
        <f t="shared" si="0"/>
        <v>-5.8919978362026301E-3</v>
      </c>
      <c r="G37" s="35">
        <v>1.3457090909091001</v>
      </c>
      <c r="O37">
        <f t="shared" si="4"/>
        <v>91.141540789579736</v>
      </c>
      <c r="P37" s="100">
        <f t="shared" si="2"/>
        <v>1.2040750681299223E-2</v>
      </c>
      <c r="Q37" s="100">
        <f t="shared" si="3"/>
        <v>8.1926105973371948E-3</v>
      </c>
    </row>
    <row r="38" spans="1:21" ht="15.75" thickBot="1">
      <c r="A38" s="158">
        <v>38718</v>
      </c>
      <c r="B38" s="161">
        <v>123.57</v>
      </c>
      <c r="C38" s="100">
        <v>7.5010191602118831E-3</v>
      </c>
      <c r="D38" s="100">
        <v>7.9308236527207601E-2</v>
      </c>
      <c r="F38" s="100">
        <f t="shared" si="0"/>
        <v>-1.3209212671507977E-2</v>
      </c>
      <c r="G38" s="35">
        <v>1.3279333333333001</v>
      </c>
      <c r="O38">
        <f t="shared" si="4"/>
        <v>93.054370199309517</v>
      </c>
      <c r="P38" s="100">
        <f t="shared" si="2"/>
        <v>8.5690911901244518E-3</v>
      </c>
      <c r="Q38" s="100">
        <f t="shared" si="3"/>
        <v>1.0398748839074993E-2</v>
      </c>
      <c r="S38">
        <f>T38/100</f>
        <v>5.1100000000000007E-2</v>
      </c>
      <c r="T38" s="231">
        <v>5.1100000000000003</v>
      </c>
      <c r="U38" s="100">
        <f>D38-S38</f>
        <v>2.8208236527207595E-2</v>
      </c>
    </row>
    <row r="39" spans="1:21" ht="15.75" thickBot="1">
      <c r="A39" s="158">
        <v>38749</v>
      </c>
      <c r="B39" s="161">
        <v>123.84</v>
      </c>
      <c r="C39" s="100">
        <v>2.1849963583394855E-3</v>
      </c>
      <c r="D39" s="100">
        <v>8.1477600209588663E-2</v>
      </c>
      <c r="F39" s="100">
        <f t="shared" si="0"/>
        <v>-5.8537075154126445E-3</v>
      </c>
      <c r="G39" s="35">
        <v>1.32016</v>
      </c>
      <c r="O39">
        <f t="shared" si="4"/>
        <v>93.806811295600539</v>
      </c>
      <c r="P39" s="100">
        <f t="shared" si="2"/>
        <v>4.6205172628018924E-3</v>
      </c>
      <c r="Q39" s="100">
        <f t="shared" si="3"/>
        <v>9.3422157426074435E-3</v>
      </c>
      <c r="S39">
        <f t="shared" ref="S39:S102" si="5">T39/100</f>
        <v>5.2600000000000001E-2</v>
      </c>
      <c r="T39" s="231">
        <v>5.26</v>
      </c>
      <c r="U39" s="100">
        <f t="shared" ref="U39:U102" si="6">D39-S39</f>
        <v>2.8877600209588662E-2</v>
      </c>
    </row>
    <row r="40" spans="1:21" ht="15.75" thickBot="1">
      <c r="A40" s="158">
        <v>38777</v>
      </c>
      <c r="B40" s="161">
        <v>124.18</v>
      </c>
      <c r="C40" s="100">
        <v>2.7454780361757382E-3</v>
      </c>
      <c r="D40" s="100">
        <v>8.1613099904189565E-2</v>
      </c>
      <c r="F40" s="100">
        <f t="shared" si="0"/>
        <v>6.4886733096746413E-3</v>
      </c>
      <c r="G40" s="35">
        <v>1.3287260869565001</v>
      </c>
      <c r="O40">
        <f t="shared" si="4"/>
        <v>93.457937809017679</v>
      </c>
      <c r="P40" s="100">
        <f t="shared" si="2"/>
        <v>4.1438311849090357E-3</v>
      </c>
      <c r="Q40" s="100">
        <f t="shared" si="3"/>
        <v>8.0922909331041289E-3</v>
      </c>
      <c r="S40">
        <f t="shared" si="5"/>
        <v>4.2099999999999999E-2</v>
      </c>
      <c r="T40" s="231">
        <v>4.21</v>
      </c>
      <c r="U40" s="100">
        <f t="shared" si="6"/>
        <v>3.9513099904189566E-2</v>
      </c>
    </row>
    <row r="41" spans="1:21" ht="15.75" thickBot="1">
      <c r="A41" s="158">
        <v>38808</v>
      </c>
      <c r="B41" s="161">
        <v>125.84</v>
      </c>
      <c r="C41" s="100">
        <v>1.3367692059913002E-2</v>
      </c>
      <c r="D41" s="100">
        <v>8.8298884372567749E-2</v>
      </c>
      <c r="F41" s="100">
        <f t="shared" si="0"/>
        <v>1.6511401898680817E-3</v>
      </c>
      <c r="G41" s="35">
        <v>1.3309200000000001</v>
      </c>
      <c r="O41">
        <f t="shared" si="4"/>
        <v>94.55113755898175</v>
      </c>
      <c r="P41" s="100">
        <f t="shared" si="2"/>
        <v>6.0993888181427418E-3</v>
      </c>
      <c r="Q41" s="100">
        <f t="shared" si="3"/>
        <v>7.3342400041335977E-3</v>
      </c>
      <c r="S41">
        <f t="shared" si="5"/>
        <v>4.9599999999999998E-2</v>
      </c>
      <c r="T41" s="231">
        <v>4.96</v>
      </c>
      <c r="U41" s="100">
        <f t="shared" si="6"/>
        <v>3.869888437256775E-2</v>
      </c>
    </row>
    <row r="42" spans="1:21" ht="15.75" thickBot="1">
      <c r="A42" s="158">
        <v>38838</v>
      </c>
      <c r="B42" s="161">
        <v>128.19999999999999</v>
      </c>
      <c r="C42" s="100">
        <v>1.8753973299427726E-2</v>
      </c>
      <c r="D42" s="100">
        <v>9.8637415374067963E-2</v>
      </c>
      <c r="F42" s="100">
        <f t="shared" si="0"/>
        <v>6.2313696882231727E-2</v>
      </c>
      <c r="G42" s="35">
        <v>1.4138545454545</v>
      </c>
      <c r="O42">
        <f t="shared" si="4"/>
        <v>90.674108176232949</v>
      </c>
      <c r="P42" s="100">
        <f t="shared" si="2"/>
        <v>1.1622381131838824E-2</v>
      </c>
      <c r="Q42" s="100">
        <f t="shared" si="3"/>
        <v>8.1214491973203573E-3</v>
      </c>
      <c r="S42">
        <f t="shared" si="5"/>
        <v>7.6600000000000001E-2</v>
      </c>
      <c r="T42" s="231">
        <v>7.66</v>
      </c>
      <c r="U42" s="100">
        <f t="shared" si="6"/>
        <v>2.2037415374067962E-2</v>
      </c>
    </row>
    <row r="43" spans="1:21" ht="15.75" thickBot="1">
      <c r="A43" s="158">
        <v>38869</v>
      </c>
      <c r="B43" s="161">
        <v>128.63</v>
      </c>
      <c r="C43" s="100">
        <v>3.3541341653666682E-3</v>
      </c>
      <c r="D43" s="100">
        <v>0.1011899666124475</v>
      </c>
      <c r="F43" s="100">
        <f t="shared" si="0"/>
        <v>0.12660425400581671</v>
      </c>
      <c r="G43" s="35">
        <v>1.5928545454545</v>
      </c>
      <c r="O43">
        <f t="shared" si="4"/>
        <v>80.754391772349265</v>
      </c>
      <c r="P43" s="100">
        <f t="shared" si="2"/>
        <v>1.18252665082358E-2</v>
      </c>
      <c r="Q43" s="100">
        <f t="shared" si="3"/>
        <v>7.9845488465724156E-3</v>
      </c>
      <c r="S43">
        <f t="shared" si="5"/>
        <v>0.12520000000000001</v>
      </c>
      <c r="T43" s="231">
        <v>12.52</v>
      </c>
      <c r="U43" s="100">
        <f t="shared" si="6"/>
        <v>-2.4010033387552504E-2</v>
      </c>
    </row>
    <row r="44" spans="1:21" ht="15.75" thickBot="1">
      <c r="A44" s="158">
        <v>38899</v>
      </c>
      <c r="B44" s="161">
        <v>129.72</v>
      </c>
      <c r="C44" s="100">
        <v>8.4739174376117811E-3</v>
      </c>
      <c r="D44" s="100">
        <v>0.11692784570346132</v>
      </c>
      <c r="F44" s="100">
        <f t="shared" si="0"/>
        <v>-2.6413958006124626E-2</v>
      </c>
      <c r="G44" s="35">
        <v>1.5507809523810001</v>
      </c>
      <c r="O44">
        <f t="shared" si="4"/>
        <v>83.648177262451981</v>
      </c>
      <c r="P44" s="100">
        <f t="shared" si="2"/>
        <v>1.0194008300802058E-2</v>
      </c>
      <c r="Q44" s="100">
        <f t="shared" si="3"/>
        <v>8.1466985594723998E-3</v>
      </c>
      <c r="S44">
        <f t="shared" si="5"/>
        <v>0.1434</v>
      </c>
      <c r="T44" s="231">
        <v>14.34</v>
      </c>
      <c r="U44" s="100">
        <f t="shared" si="6"/>
        <v>-2.647215429653868E-2</v>
      </c>
    </row>
    <row r="45" spans="1:21" ht="15.75" thickBot="1">
      <c r="A45" s="158">
        <v>38930</v>
      </c>
      <c r="B45" s="161">
        <v>129.15</v>
      </c>
      <c r="C45" s="100">
        <v>-4.3940795559666446E-3</v>
      </c>
      <c r="D45" s="100">
        <v>0.10262101938017597</v>
      </c>
      <c r="F45" s="100">
        <f t="shared" si="0"/>
        <v>-5.7126084218459675E-2</v>
      </c>
      <c r="G45" s="35">
        <v>1.4621909090909</v>
      </c>
      <c r="O45">
        <f t="shared" si="4"/>
        <v>88.326359572497623</v>
      </c>
      <c r="P45" s="100">
        <f t="shared" si="2"/>
        <v>2.4779906823372681E-3</v>
      </c>
      <c r="Q45" s="100">
        <f t="shared" si="3"/>
        <v>7.0501859070880466E-3</v>
      </c>
      <c r="S45">
        <f t="shared" si="5"/>
        <v>0.1232</v>
      </c>
      <c r="T45" s="231">
        <v>12.32</v>
      </c>
      <c r="U45" s="100">
        <f t="shared" si="6"/>
        <v>-2.0578980619824036E-2</v>
      </c>
    </row>
    <row r="46" spans="1:21" ht="15.75" thickBot="1">
      <c r="A46" s="158">
        <v>38961</v>
      </c>
      <c r="B46" s="161">
        <v>130.81</v>
      </c>
      <c r="C46" s="100">
        <v>1.2853271389856728E-2</v>
      </c>
      <c r="D46" s="100">
        <v>0.1054677596552016</v>
      </c>
      <c r="F46" s="100">
        <f t="shared" si="0"/>
        <v>6.8061892534864452E-3</v>
      </c>
      <c r="G46" s="35">
        <v>1.4721428571429001</v>
      </c>
      <c r="O46">
        <f t="shared" si="4"/>
        <v>88.856865599221095</v>
      </c>
      <c r="P46" s="100">
        <f t="shared" si="2"/>
        <v>5.6443697571672878E-3</v>
      </c>
      <c r="Q46" s="100">
        <f t="shared" si="3"/>
        <v>8.7348181327015443E-3</v>
      </c>
      <c r="S46">
        <f t="shared" si="5"/>
        <v>0.1119</v>
      </c>
      <c r="T46" s="231">
        <v>11.19</v>
      </c>
      <c r="U46" s="100">
        <f t="shared" si="6"/>
        <v>-6.4322403447984039E-3</v>
      </c>
    </row>
    <row r="47" spans="1:21" ht="15.75" thickBot="1">
      <c r="A47" s="158">
        <v>38991</v>
      </c>
      <c r="B47" s="161">
        <v>132.47</v>
      </c>
      <c r="C47" s="100">
        <v>1.2690161302652676E-2</v>
      </c>
      <c r="D47" s="100">
        <v>9.9792444997924418E-2</v>
      </c>
      <c r="F47" s="100">
        <f t="shared" si="0"/>
        <v>2.7845450598834275E-3</v>
      </c>
      <c r="G47" s="35">
        <v>1.4762421052632</v>
      </c>
      <c r="O47">
        <f t="shared" si="4"/>
        <v>89.73460350962003</v>
      </c>
      <c r="P47" s="100">
        <f t="shared" si="2"/>
        <v>7.049784378847586E-3</v>
      </c>
      <c r="Q47" s="100">
        <f t="shared" si="3"/>
        <v>8.6218963398248232E-3</v>
      </c>
      <c r="S47">
        <f t="shared" si="5"/>
        <v>0.1094</v>
      </c>
      <c r="T47" s="231">
        <v>10.94</v>
      </c>
      <c r="U47" s="100">
        <f t="shared" si="6"/>
        <v>-9.6075550020755796E-3</v>
      </c>
    </row>
    <row r="48" spans="1:21" ht="15.75" thickBot="1">
      <c r="A48" s="158">
        <v>39022</v>
      </c>
      <c r="B48" s="161">
        <v>134.18</v>
      </c>
      <c r="C48" s="100">
        <v>1.2908583075413361E-2</v>
      </c>
      <c r="D48" s="100">
        <v>9.8575405272638E-2</v>
      </c>
      <c r="F48" s="100">
        <f t="shared" si="0"/>
        <v>-1.7083497280416287E-2</v>
      </c>
      <c r="G48" s="35">
        <v>1.4510227272727001</v>
      </c>
      <c r="O48">
        <f t="shared" si="4"/>
        <v>92.472707338086167</v>
      </c>
      <c r="P48" s="100">
        <f t="shared" si="2"/>
        <v>1.2817338589307586E-2</v>
      </c>
      <c r="Q48" s="100">
        <f t="shared" si="3"/>
        <v>7.6476646358224279E-3</v>
      </c>
      <c r="S48">
        <f t="shared" si="5"/>
        <v>0.1167</v>
      </c>
      <c r="T48" s="231">
        <v>11.67</v>
      </c>
      <c r="U48" s="100">
        <f t="shared" si="6"/>
        <v>-1.8124594727361998E-2</v>
      </c>
    </row>
    <row r="49" spans="1:21" ht="15.75" thickBot="1">
      <c r="A49" s="158">
        <v>39052</v>
      </c>
      <c r="B49" s="161">
        <v>134.49</v>
      </c>
      <c r="C49" s="100">
        <v>2.3103294082575812E-3</v>
      </c>
      <c r="D49" s="100">
        <v>9.6534855279249918E-2</v>
      </c>
      <c r="F49" s="100">
        <f t="shared" si="0"/>
        <v>-1.6969222335325076E-2</v>
      </c>
      <c r="G49" s="35">
        <v>1.4263999999999999</v>
      </c>
      <c r="O49">
        <f t="shared" si="4"/>
        <v>94.286315199102646</v>
      </c>
      <c r="P49" s="100">
        <f t="shared" si="2"/>
        <v>9.303024595441205E-3</v>
      </c>
      <c r="Q49" s="100">
        <f t="shared" si="3"/>
        <v>7.4736971763042469E-3</v>
      </c>
      <c r="S49">
        <f t="shared" si="5"/>
        <v>0.1158</v>
      </c>
      <c r="T49" s="231">
        <v>11.58</v>
      </c>
      <c r="U49" s="100">
        <f t="shared" si="6"/>
        <v>-1.9265144720750083E-2</v>
      </c>
    </row>
    <row r="50" spans="1:21" ht="15.75" thickBot="1">
      <c r="A50" s="158">
        <v>39083</v>
      </c>
      <c r="B50" s="161">
        <v>135.84</v>
      </c>
      <c r="C50" s="100">
        <v>1.0037921035021147E-2</v>
      </c>
      <c r="D50" s="100">
        <v>9.9295945617868503E-2</v>
      </c>
      <c r="F50" s="100">
        <f t="shared" si="0"/>
        <v>-4.6270330902972098E-3</v>
      </c>
      <c r="G50" s="35">
        <v>1.4198</v>
      </c>
      <c r="O50">
        <f t="shared" si="4"/>
        <v>95.675447246091011</v>
      </c>
      <c r="P50" s="100">
        <f t="shared" si="2"/>
        <v>8.4189445062306956E-3</v>
      </c>
      <c r="Q50" s="100">
        <f t="shared" si="3"/>
        <v>7.7343644425391404E-3</v>
      </c>
      <c r="S50">
        <f t="shared" si="5"/>
        <v>9.3699999999999992E-2</v>
      </c>
      <c r="T50" s="231">
        <v>9.3699999999999992</v>
      </c>
      <c r="U50" s="100">
        <f t="shared" si="6"/>
        <v>5.5959456178685113E-3</v>
      </c>
    </row>
    <row r="51" spans="1:21" ht="15.75" thickBot="1">
      <c r="A51" s="158">
        <v>39114</v>
      </c>
      <c r="B51" s="161">
        <v>136.41999999999999</v>
      </c>
      <c r="C51" s="100">
        <v>4.2697290930505307E-3</v>
      </c>
      <c r="D51" s="100">
        <v>0.10158268733850116</v>
      </c>
      <c r="F51" s="100">
        <f t="shared" si="0"/>
        <v>-2.0816312156641779E-2</v>
      </c>
      <c r="G51" s="35">
        <v>1.390245</v>
      </c>
      <c r="O51">
        <f t="shared" si="4"/>
        <v>98.126589198306775</v>
      </c>
      <c r="P51" s="100">
        <f t="shared" si="2"/>
        <v>5.539326512109752E-3</v>
      </c>
      <c r="Q51" s="100">
        <f t="shared" si="3"/>
        <v>9.1783325507086688E-3</v>
      </c>
      <c r="S51">
        <f t="shared" si="5"/>
        <v>0.1013</v>
      </c>
      <c r="T51" s="231">
        <v>10.130000000000001</v>
      </c>
      <c r="U51" s="100">
        <f t="shared" si="6"/>
        <v>2.8268733850116134E-4</v>
      </c>
    </row>
    <row r="52" spans="1:21" ht="15.75" thickBot="1">
      <c r="A52" s="158">
        <v>39142</v>
      </c>
      <c r="B52" s="161">
        <v>137.66999999999999</v>
      </c>
      <c r="C52" s="100">
        <v>9.1628793432048088E-3</v>
      </c>
      <c r="D52" s="100">
        <v>0.10863263005314849</v>
      </c>
      <c r="F52" s="100">
        <f t="shared" si="0"/>
        <v>9.0798253676151342E-3</v>
      </c>
      <c r="G52" s="35">
        <v>1.4028681818182001</v>
      </c>
      <c r="O52">
        <f t="shared" si="4"/>
        <v>98.1346656687099</v>
      </c>
      <c r="P52" s="100">
        <f t="shared" si="2"/>
        <v>7.8235098237588296E-3</v>
      </c>
      <c r="Q52" s="100">
        <f t="shared" si="3"/>
        <v>8.563267209600019E-3</v>
      </c>
      <c r="S52">
        <f t="shared" si="5"/>
        <v>0.10920000000000001</v>
      </c>
      <c r="T52" s="231">
        <v>10.92</v>
      </c>
      <c r="U52" s="100">
        <f t="shared" si="6"/>
        <v>-5.6736994685151199E-4</v>
      </c>
    </row>
    <row r="53" spans="1:21" ht="15.75" thickBot="1">
      <c r="A53" s="158">
        <v>39173</v>
      </c>
      <c r="B53" s="161">
        <v>139.33000000000001</v>
      </c>
      <c r="C53" s="100">
        <v>1.20578194232587E-2</v>
      </c>
      <c r="D53" s="100">
        <v>0.10719961856325499</v>
      </c>
      <c r="F53" s="100">
        <f t="shared" si="0"/>
        <v>-3.3925626395287171E-2</v>
      </c>
      <c r="G53" s="35">
        <v>1.355275</v>
      </c>
      <c r="O53">
        <f t="shared" si="4"/>
        <v>102.80570363948277</v>
      </c>
      <c r="P53" s="100">
        <f t="shared" si="2"/>
        <v>8.4968092865046804E-3</v>
      </c>
      <c r="Q53" s="100">
        <f t="shared" si="3"/>
        <v>8.4578768963676897E-3</v>
      </c>
      <c r="S53">
        <f t="shared" si="5"/>
        <v>9.6799999999999997E-2</v>
      </c>
      <c r="T53" s="231">
        <v>9.68</v>
      </c>
      <c r="U53" s="100">
        <f t="shared" si="6"/>
        <v>1.0399618563254998E-2</v>
      </c>
    </row>
    <row r="54" spans="1:21" ht="15.75" thickBot="1">
      <c r="A54" s="158">
        <v>39203</v>
      </c>
      <c r="B54" s="161">
        <v>140.03</v>
      </c>
      <c r="C54" s="100">
        <v>5.0240436374075111E-3</v>
      </c>
      <c r="D54" s="100">
        <v>9.2277691107644416E-2</v>
      </c>
      <c r="F54" s="100">
        <f t="shared" si="0"/>
        <v>-1.7279502876464136E-2</v>
      </c>
      <c r="G54" s="35">
        <v>1.3318565217391001</v>
      </c>
      <c r="O54">
        <f t="shared" si="4"/>
        <v>105.13895281839581</v>
      </c>
      <c r="P54" s="100">
        <f t="shared" si="2"/>
        <v>8.7482474679570054E-3</v>
      </c>
      <c r="Q54" s="100">
        <f t="shared" si="3"/>
        <v>7.1437869900333783E-3</v>
      </c>
      <c r="S54">
        <f t="shared" si="5"/>
        <v>7.1399999999999991E-2</v>
      </c>
      <c r="T54" s="231">
        <v>7.14</v>
      </c>
      <c r="U54" s="100">
        <f t="shared" si="6"/>
        <v>2.0877691107644425E-2</v>
      </c>
    </row>
    <row r="55" spans="1:21" ht="15.75" thickBot="1">
      <c r="A55" s="158">
        <v>39234</v>
      </c>
      <c r="B55" s="161">
        <v>139.69</v>
      </c>
      <c r="C55" s="100">
        <v>-2.4280511319003314E-3</v>
      </c>
      <c r="D55" s="100">
        <v>8.5983052165124793E-2</v>
      </c>
      <c r="F55" s="100">
        <f t="shared" si="0"/>
        <v>-1.2509818716917311E-2</v>
      </c>
      <c r="G55" s="35">
        <v>1.3151952380951999</v>
      </c>
      <c r="O55">
        <f t="shared" si="4"/>
        <v>106.21236752827157</v>
      </c>
      <c r="P55" s="100">
        <f t="shared" si="2"/>
        <v>4.8846039762552931E-3</v>
      </c>
      <c r="Q55" s="100">
        <f t="shared" si="3"/>
        <v>6.3540569000070596E-3</v>
      </c>
      <c r="S55">
        <f t="shared" si="5"/>
        <v>2.8900000000000002E-2</v>
      </c>
      <c r="T55" s="231">
        <v>2.89</v>
      </c>
      <c r="U55" s="100">
        <f t="shared" si="6"/>
        <v>5.7083052165124791E-2</v>
      </c>
    </row>
    <row r="56" spans="1:21" ht="15.75" thickBot="1">
      <c r="A56" s="158">
        <v>39264</v>
      </c>
      <c r="B56" s="161">
        <v>138.66999999999999</v>
      </c>
      <c r="C56" s="100">
        <v>-7.3018827403537132E-3</v>
      </c>
      <c r="D56" s="100">
        <v>6.8994757940178758E-2</v>
      </c>
      <c r="F56" s="100">
        <f t="shared" si="0"/>
        <v>-2.9822576668773523E-2</v>
      </c>
      <c r="G56" s="35">
        <v>1.2759727272726999</v>
      </c>
      <c r="O56">
        <f t="shared" si="4"/>
        <v>108.67787142786128</v>
      </c>
      <c r="P56" s="100">
        <f t="shared" si="2"/>
        <v>-1.5686300782821779E-3</v>
      </c>
      <c r="Q56" s="100">
        <f t="shared" si="3"/>
        <v>3.4640896041112507E-3</v>
      </c>
      <c r="S56">
        <f t="shared" si="5"/>
        <v>2.0799999999999999E-2</v>
      </c>
      <c r="T56" s="231">
        <v>2.08</v>
      </c>
      <c r="U56" s="100">
        <f t="shared" si="6"/>
        <v>4.8194757940178759E-2</v>
      </c>
    </row>
    <row r="57" spans="1:21" ht="15.75" thickBot="1">
      <c r="A57" s="158">
        <v>39295</v>
      </c>
      <c r="B57" s="161">
        <v>138.69999999999999</v>
      </c>
      <c r="C57" s="100">
        <v>2.1634095334247596E-4</v>
      </c>
      <c r="D57" s="100">
        <v>7.3945025164537229E-2</v>
      </c>
      <c r="F57" s="100">
        <f t="shared" si="0"/>
        <v>2.5321145365041077E-2</v>
      </c>
      <c r="G57" s="35">
        <v>1.3082818181817999</v>
      </c>
      <c r="O57">
        <f t="shared" si="4"/>
        <v>106.01691323109569</v>
      </c>
      <c r="P57" s="100">
        <f t="shared" si="2"/>
        <v>-3.1711976396371893E-3</v>
      </c>
      <c r="Q57" s="100">
        <f t="shared" si="3"/>
        <v>2.7885249141599081E-3</v>
      </c>
      <c r="S57">
        <f t="shared" si="5"/>
        <v>3.7200000000000004E-2</v>
      </c>
      <c r="T57" s="231">
        <v>3.72</v>
      </c>
      <c r="U57" s="100">
        <f t="shared" si="6"/>
        <v>3.6745025164537225E-2</v>
      </c>
    </row>
    <row r="58" spans="1:21" ht="15.75" thickBot="1">
      <c r="A58" s="158">
        <v>39326</v>
      </c>
      <c r="B58" s="161">
        <v>140.13</v>
      </c>
      <c r="C58" s="100">
        <v>1.0310021629416057E-2</v>
      </c>
      <c r="D58" s="100">
        <v>7.1248375506459696E-2</v>
      </c>
      <c r="F58" s="100">
        <f t="shared" si="0"/>
        <v>-3.5907262127273604E-2</v>
      </c>
      <c r="G58" s="35">
        <v>1.2613049999999999</v>
      </c>
      <c r="O58">
        <f t="shared" si="4"/>
        <v>111.09921866638125</v>
      </c>
      <c r="P58" s="100">
        <f t="shared" si="2"/>
        <v>1.0748266141349398E-3</v>
      </c>
      <c r="Q58" s="100">
        <f t="shared" si="3"/>
        <v>2.9797152951951161E-3</v>
      </c>
      <c r="S58">
        <f t="shared" si="5"/>
        <v>5.0199999999999995E-2</v>
      </c>
      <c r="T58" s="231">
        <v>5.0199999999999996</v>
      </c>
      <c r="U58" s="100">
        <f t="shared" si="6"/>
        <v>2.1048375506459702E-2</v>
      </c>
    </row>
    <row r="59" spans="1:21" ht="15.75" thickBot="1">
      <c r="A59" s="158">
        <v>39356</v>
      </c>
      <c r="B59" s="161">
        <v>142.66999999999999</v>
      </c>
      <c r="C59" s="100">
        <v>1.8126025833154872E-2</v>
      </c>
      <c r="D59" s="100">
        <v>7.6998565712991532E-2</v>
      </c>
      <c r="F59" s="100">
        <f t="shared" si="0"/>
        <v>-5.130759317492592E-2</v>
      </c>
      <c r="G59" s="35">
        <v>1.1965904761905</v>
      </c>
      <c r="O59">
        <f t="shared" si="4"/>
        <v>119.23043249868437</v>
      </c>
      <c r="P59" s="100">
        <f t="shared" si="2"/>
        <v>9.5507961386378012E-3</v>
      </c>
      <c r="Q59" s="100">
        <f t="shared" si="3"/>
        <v>3.9910830301778119E-3</v>
      </c>
      <c r="S59">
        <f t="shared" si="5"/>
        <v>4.41E-2</v>
      </c>
      <c r="T59" s="231">
        <v>4.41</v>
      </c>
      <c r="U59" s="100">
        <f t="shared" si="6"/>
        <v>3.2898565712991532E-2</v>
      </c>
    </row>
    <row r="60" spans="1:21" ht="15.75" thickBot="1">
      <c r="A60" s="158">
        <v>39387</v>
      </c>
      <c r="B60" s="161">
        <v>145.44999999999999</v>
      </c>
      <c r="C60" s="100">
        <v>1.9485526039111245E-2</v>
      </c>
      <c r="D60" s="100">
        <v>8.3991653003428091E-2</v>
      </c>
      <c r="F60" s="100">
        <f t="shared" si="0"/>
        <v>-9.8989770357441349E-3</v>
      </c>
      <c r="G60" s="35">
        <v>1.1847454545455001</v>
      </c>
      <c r="O60">
        <f t="shared" si="4"/>
        <v>122.76898758459342</v>
      </c>
      <c r="P60" s="100">
        <f t="shared" si="2"/>
        <v>1.5973857833894059E-2</v>
      </c>
      <c r="Q60" s="100">
        <f t="shared" si="3"/>
        <v>6.401330097128434E-3</v>
      </c>
      <c r="S60">
        <f t="shared" si="5"/>
        <v>5.6500000000000002E-2</v>
      </c>
      <c r="T60" s="231">
        <v>5.65</v>
      </c>
      <c r="U60" s="100">
        <f t="shared" si="6"/>
        <v>2.7491653003428089E-2</v>
      </c>
    </row>
    <row r="61" spans="1:21" ht="15.75" thickBot="1">
      <c r="A61" s="158">
        <v>39417</v>
      </c>
      <c r="B61" s="161">
        <v>145.77000000000001</v>
      </c>
      <c r="C61" s="100">
        <v>2.2000687521486532E-3</v>
      </c>
      <c r="D61" s="100">
        <v>8.3872406870399291E-2</v>
      </c>
      <c r="F61" s="100">
        <f t="shared" si="0"/>
        <v>-9.9450026211074256E-3</v>
      </c>
      <c r="G61" s="35">
        <v>1.1729631578947</v>
      </c>
      <c r="O61">
        <f t="shared" si="4"/>
        <v>124.27500302877047</v>
      </c>
      <c r="P61" s="100">
        <f t="shared" si="2"/>
        <v>1.3270540208138256E-2</v>
      </c>
      <c r="Q61" s="100">
        <f t="shared" si="3"/>
        <v>7.1726834111365987E-3</v>
      </c>
      <c r="S61">
        <f t="shared" si="5"/>
        <v>5.9400000000000001E-2</v>
      </c>
      <c r="T61" s="231">
        <v>5.94</v>
      </c>
      <c r="U61" s="100">
        <f t="shared" si="6"/>
        <v>2.4472406870399289E-2</v>
      </c>
    </row>
    <row r="62" spans="1:21" ht="15.75" thickBot="1">
      <c r="A62" s="158">
        <v>39448</v>
      </c>
      <c r="B62" s="161">
        <v>146.94</v>
      </c>
      <c r="C62" s="100">
        <v>8.0263428689029796E-3</v>
      </c>
      <c r="D62" s="100">
        <v>8.1713780918727871E-2</v>
      </c>
      <c r="F62" s="100">
        <f t="shared" si="0"/>
        <v>-2.1541974624635944E-3</v>
      </c>
      <c r="G62" s="35">
        <v>1.1704363636363999</v>
      </c>
      <c r="O62">
        <f t="shared" si="4"/>
        <v>125.54292105508046</v>
      </c>
      <c r="P62" s="100">
        <f t="shared" si="2"/>
        <v>9.9039792200542928E-3</v>
      </c>
      <c r="Q62" s="100">
        <f t="shared" si="3"/>
        <v>9.727387679346047E-3</v>
      </c>
      <c r="S62">
        <f t="shared" si="5"/>
        <v>6.4399999999999999E-2</v>
      </c>
      <c r="T62" s="231">
        <v>6.44</v>
      </c>
      <c r="U62" s="100">
        <f t="shared" si="6"/>
        <v>1.7313780918727872E-2</v>
      </c>
    </row>
    <row r="63" spans="1:21" ht="15.75" thickBot="1">
      <c r="A63" s="158">
        <v>39479</v>
      </c>
      <c r="B63" s="161">
        <v>148.84</v>
      </c>
      <c r="C63" s="100">
        <v>1.2930447801823912E-2</v>
      </c>
      <c r="D63" s="100">
        <v>9.1042369154083105E-2</v>
      </c>
      <c r="F63" s="100">
        <f t="shared" si="0"/>
        <v>1.5152523867166484E-2</v>
      </c>
      <c r="G63" s="35">
        <v>1.1881714285714</v>
      </c>
      <c r="O63">
        <f t="shared" si="4"/>
        <v>125.26811907853906</v>
      </c>
      <c r="P63" s="100">
        <f t="shared" si="2"/>
        <v>7.7189531409585154E-3</v>
      </c>
      <c r="Q63" s="100">
        <f t="shared" si="3"/>
        <v>1.1846405487426286E-2</v>
      </c>
      <c r="S63">
        <f t="shared" si="5"/>
        <v>8.1500000000000003E-2</v>
      </c>
      <c r="T63" s="231">
        <v>8.15</v>
      </c>
      <c r="U63" s="100">
        <f t="shared" si="6"/>
        <v>9.5423691540831024E-3</v>
      </c>
    </row>
    <row r="64" spans="1:21" ht="15.75" thickBot="1">
      <c r="A64" s="158">
        <v>39508</v>
      </c>
      <c r="B64" s="161">
        <v>150.27000000000001</v>
      </c>
      <c r="C64" s="100">
        <v>9.607632356893353E-3</v>
      </c>
      <c r="D64" s="100">
        <v>9.1523207670516624E-2</v>
      </c>
      <c r="F64" s="100">
        <f t="shared" si="0"/>
        <v>3.7204026996297768E-2</v>
      </c>
      <c r="G64" s="35">
        <v>1.2323761904762001</v>
      </c>
      <c r="O64">
        <f t="shared" si="4"/>
        <v>121.93516976495178</v>
      </c>
      <c r="P64" s="100">
        <f t="shared" si="2"/>
        <v>1.0188141009206749E-2</v>
      </c>
      <c r="Q64" s="100">
        <f t="shared" si="3"/>
        <v>1.1729340608672501E-2</v>
      </c>
      <c r="S64">
        <f t="shared" si="5"/>
        <v>0.105</v>
      </c>
      <c r="T64" s="231">
        <v>10.5</v>
      </c>
      <c r="U64" s="100">
        <f t="shared" si="6"/>
        <v>-1.3476792329483372E-2</v>
      </c>
    </row>
    <row r="65" spans="1:21" ht="15.75" thickBot="1">
      <c r="A65" s="158">
        <v>39539</v>
      </c>
      <c r="B65" s="161">
        <v>152.79</v>
      </c>
      <c r="C65" s="100">
        <v>1.6769814334198319E-2</v>
      </c>
      <c r="D65" s="100">
        <v>9.6605181942151577E-2</v>
      </c>
      <c r="F65" s="100">
        <f t="shared" si="0"/>
        <v>5.2206538665145019E-2</v>
      </c>
      <c r="G65" s="35">
        <v>1.2967142857142999</v>
      </c>
      <c r="O65">
        <f t="shared" si="4"/>
        <v>117.8285777239163</v>
      </c>
      <c r="P65" s="100">
        <f t="shared" si="2"/>
        <v>1.3102631497638526E-2</v>
      </c>
      <c r="Q65" s="100">
        <f t="shared" si="3"/>
        <v>1.1503305358846409E-2</v>
      </c>
      <c r="S65">
        <f t="shared" si="5"/>
        <v>0.14560000000000001</v>
      </c>
      <c r="T65" s="231">
        <v>14.56</v>
      </c>
      <c r="U65" s="100">
        <f t="shared" si="6"/>
        <v>-4.899481805784843E-2</v>
      </c>
    </row>
    <row r="66" spans="1:21" ht="15.75" thickBot="1">
      <c r="A66" s="158">
        <v>39569</v>
      </c>
      <c r="B66" s="161">
        <v>155.07</v>
      </c>
      <c r="C66" s="100">
        <v>1.4922442568230913E-2</v>
      </c>
      <c r="D66" s="100">
        <v>0.10740555595229588</v>
      </c>
      <c r="F66" s="100">
        <f t="shared" si="0"/>
        <v>-3.8342330432267827E-2</v>
      </c>
      <c r="G66" s="35">
        <v>1.2469952380952001</v>
      </c>
      <c r="O66">
        <f t="shared" si="4"/>
        <v>124.35492555438402</v>
      </c>
      <c r="P66" s="100">
        <f t="shared" si="2"/>
        <v>1.3766629753107528E-2</v>
      </c>
      <c r="Q66" s="100">
        <f t="shared" si="3"/>
        <v>1.0742791447033022E-2</v>
      </c>
      <c r="S66">
        <f t="shared" si="5"/>
        <v>0.1653</v>
      </c>
      <c r="T66" s="231">
        <v>16.53</v>
      </c>
      <c r="U66" s="100">
        <f t="shared" si="6"/>
        <v>-5.7894444047704122E-2</v>
      </c>
    </row>
    <row r="67" spans="1:21" ht="15.75" thickBot="1">
      <c r="A67" s="158">
        <v>39600</v>
      </c>
      <c r="B67" s="161">
        <v>154.51</v>
      </c>
      <c r="C67" s="100">
        <v>-3.6112723286257967E-3</v>
      </c>
      <c r="D67" s="100">
        <v>0.10609206099219697</v>
      </c>
      <c r="F67" s="100">
        <f t="shared" ref="F67:F130" si="7">(G67-G66)/G66</f>
        <v>-1.5393192779565884E-2</v>
      </c>
      <c r="G67" s="35">
        <v>1.2278</v>
      </c>
      <c r="O67">
        <f t="shared" si="4"/>
        <v>125.84297116794265</v>
      </c>
      <c r="P67" s="100">
        <f t="shared" si="2"/>
        <v>9.3603281912678117E-3</v>
      </c>
      <c r="Q67" s="100">
        <f t="shared" si="3"/>
        <v>9.7742346002372797E-3</v>
      </c>
      <c r="S67">
        <f t="shared" si="5"/>
        <v>0.17030000000000001</v>
      </c>
      <c r="T67" s="231">
        <v>17.03</v>
      </c>
      <c r="U67" s="100">
        <f t="shared" si="6"/>
        <v>-6.4207939007803042E-2</v>
      </c>
    </row>
    <row r="68" spans="1:21" ht="15.75" thickBot="1">
      <c r="A68" s="158">
        <v>39630</v>
      </c>
      <c r="B68" s="161">
        <v>155.4</v>
      </c>
      <c r="C68" s="100">
        <v>5.7601449744354074E-3</v>
      </c>
      <c r="D68" s="100">
        <v>0.12064613831398298</v>
      </c>
      <c r="F68" s="100">
        <f t="shared" si="7"/>
        <v>-1.453642782782219E-2</v>
      </c>
      <c r="G68" s="35">
        <v>1.2099521739129999</v>
      </c>
      <c r="O68">
        <f t="shared" si="4"/>
        <v>128.43482854155675</v>
      </c>
      <c r="P68" s="100">
        <f t="shared" si="2"/>
        <v>5.6904384046801747E-3</v>
      </c>
      <c r="Q68" s="100">
        <f t="shared" si="3"/>
        <v>9.3965349511593507E-3</v>
      </c>
      <c r="S68">
        <f t="shared" si="5"/>
        <v>0.18410000000000001</v>
      </c>
      <c r="T68" s="231">
        <v>18.41</v>
      </c>
      <c r="U68" s="100">
        <f t="shared" si="6"/>
        <v>-6.3453861686017035E-2</v>
      </c>
    </row>
    <row r="69" spans="1:21" ht="15.75" thickBot="1">
      <c r="A69" s="158">
        <v>39661</v>
      </c>
      <c r="B69" s="161">
        <v>155.02000000000001</v>
      </c>
      <c r="C69" s="100">
        <v>-2.4453024453024159E-3</v>
      </c>
      <c r="D69" s="100">
        <v>0.11766402307137724</v>
      </c>
      <c r="F69" s="100">
        <f t="shared" si="7"/>
        <v>-3.0815686809932401E-2</v>
      </c>
      <c r="G69" s="35">
        <v>1.1726666666667001</v>
      </c>
      <c r="O69">
        <f t="shared" si="4"/>
        <v>132.1944286526398</v>
      </c>
      <c r="P69" s="100">
        <f t="shared" si="2"/>
        <v>-9.8809933164268414E-5</v>
      </c>
      <c r="Q69" s="100">
        <f t="shared" si="3"/>
        <v>6.8339099099716293E-3</v>
      </c>
      <c r="S69">
        <f t="shared" si="5"/>
        <v>0.1467</v>
      </c>
      <c r="T69" s="231">
        <v>14.67</v>
      </c>
      <c r="U69" s="100">
        <f t="shared" si="6"/>
        <v>-2.9035976928622753E-2</v>
      </c>
    </row>
    <row r="70" spans="1:21" ht="15.75" thickBot="1">
      <c r="A70" s="158">
        <v>39692</v>
      </c>
      <c r="B70" s="161">
        <v>155.72</v>
      </c>
      <c r="C70" s="100">
        <v>4.5155463811120409E-3</v>
      </c>
      <c r="D70" s="100">
        <v>0.11125383572397063</v>
      </c>
      <c r="F70" s="100">
        <f t="shared" si="7"/>
        <v>4.8582798668048668E-2</v>
      </c>
      <c r="G70" s="35">
        <v>1.2296380952381001</v>
      </c>
      <c r="O70">
        <f t="shared" si="4"/>
        <v>126.63888716772985</v>
      </c>
      <c r="P70" s="100">
        <f t="shared" ref="P70:P133" si="8">AVERAGE(C68:C70)</f>
        <v>2.6101296367483443E-3</v>
      </c>
      <c r="Q70" s="100">
        <f t="shared" si="3"/>
        <v>5.9852289140080771E-3</v>
      </c>
      <c r="S70">
        <f t="shared" si="5"/>
        <v>0.1249</v>
      </c>
      <c r="T70" s="231">
        <v>12.49</v>
      </c>
      <c r="U70" s="100">
        <f t="shared" si="6"/>
        <v>-1.3646164276029368E-2</v>
      </c>
    </row>
    <row r="71" spans="1:21" ht="15.75" thickBot="1">
      <c r="A71" s="158">
        <v>39722</v>
      </c>
      <c r="B71" s="161">
        <v>159.77000000000001</v>
      </c>
      <c r="C71" s="100">
        <v>2.6008219881839271E-2</v>
      </c>
      <c r="D71" s="100">
        <v>0.11985701268661964</v>
      </c>
      <c r="F71" s="100">
        <f t="shared" si="7"/>
        <v>0.19812895005885894</v>
      </c>
      <c r="G71" s="35">
        <v>1.473265</v>
      </c>
      <c r="O71">
        <f t="shared" si="4"/>
        <v>108.44620621544665</v>
      </c>
      <c r="P71" s="100">
        <f t="shared" si="8"/>
        <v>9.3594879392162982E-3</v>
      </c>
      <c r="Q71" s="100">
        <f t="shared" si="3"/>
        <v>7.524963171948236E-3</v>
      </c>
      <c r="S71">
        <f t="shared" si="5"/>
        <v>0.13289999999999999</v>
      </c>
      <c r="T71" s="231">
        <v>13.29</v>
      </c>
      <c r="U71" s="100">
        <f t="shared" si="6"/>
        <v>-1.3042987313380355E-2</v>
      </c>
    </row>
    <row r="72" spans="1:21" ht="15.75" thickBot="1">
      <c r="A72" s="158">
        <v>39753</v>
      </c>
      <c r="B72" s="161">
        <v>161.1</v>
      </c>
      <c r="C72" s="100">
        <v>8.3244664204793397E-3</v>
      </c>
      <c r="D72" s="100">
        <v>0.10759711240976286</v>
      </c>
      <c r="F72" s="100">
        <f t="shared" si="7"/>
        <v>7.7776231703054061E-2</v>
      </c>
      <c r="G72" s="35">
        <v>1.58785</v>
      </c>
      <c r="O72">
        <f t="shared" si="4"/>
        <v>101.4579462795604</v>
      </c>
      <c r="P72" s="100">
        <f t="shared" si="8"/>
        <v>1.2949410894476883E-2</v>
      </c>
      <c r="Q72" s="100">
        <f t="shared" si="3"/>
        <v>6.4253004806563083E-3</v>
      </c>
      <c r="S72">
        <f t="shared" si="5"/>
        <v>0.1225</v>
      </c>
      <c r="T72" s="231">
        <v>12.25</v>
      </c>
      <c r="U72" s="100">
        <f t="shared" si="6"/>
        <v>-1.490288759023714E-2</v>
      </c>
    </row>
    <row r="73" spans="1:21" ht="15.75" thickBot="1">
      <c r="A73" s="158">
        <v>39783</v>
      </c>
      <c r="B73" s="161">
        <v>160.44</v>
      </c>
      <c r="C73" s="100">
        <v>-4.096834264432009E-3</v>
      </c>
      <c r="D73" s="100">
        <v>0.10063799135624604</v>
      </c>
      <c r="F73" s="100">
        <f t="shared" si="7"/>
        <v>-3.0884197930660905E-2</v>
      </c>
      <c r="G73" s="35">
        <v>1.5388105263158001</v>
      </c>
      <c r="O73">
        <f t="shared" si="4"/>
        <v>104.26234890927302</v>
      </c>
      <c r="P73" s="100">
        <f t="shared" si="8"/>
        <v>1.00786173459622E-2</v>
      </c>
      <c r="Q73" s="100">
        <f t="shared" ref="Q73:Q136" si="9">AVERAGE(C68:C73)</f>
        <v>6.3443734913552728E-3</v>
      </c>
      <c r="S73">
        <f t="shared" si="5"/>
        <v>8.1099999999999992E-2</v>
      </c>
      <c r="T73" s="231">
        <v>8.11</v>
      </c>
      <c r="U73" s="100">
        <f t="shared" si="6"/>
        <v>1.9537991356246051E-2</v>
      </c>
    </row>
    <row r="74" spans="1:21" ht="15.75" thickBot="1">
      <c r="A74" s="158">
        <v>39814</v>
      </c>
      <c r="B74" s="161">
        <v>160.9</v>
      </c>
      <c r="C74" s="100">
        <v>2.8671154325605082E-3</v>
      </c>
      <c r="D74" s="100">
        <v>9.5004763849190196E-2</v>
      </c>
      <c r="F74" s="100">
        <f t="shared" si="7"/>
        <v>3.2649799164610797E-2</v>
      </c>
      <c r="G74" s="35">
        <v>1.5890523809524</v>
      </c>
      <c r="O74">
        <f t="shared" si="4"/>
        <v>101.25531538712679</v>
      </c>
      <c r="P74" s="100">
        <f t="shared" si="8"/>
        <v>2.3649158628692795E-3</v>
      </c>
      <c r="Q74" s="100">
        <f t="shared" si="9"/>
        <v>5.862201901042789E-3</v>
      </c>
      <c r="S74">
        <f t="shared" si="5"/>
        <v>7.9000000000000001E-2</v>
      </c>
      <c r="T74" s="231">
        <v>7.9</v>
      </c>
      <c r="U74" s="100">
        <f t="shared" si="6"/>
        <v>1.6004763849190196E-2</v>
      </c>
    </row>
    <row r="75" spans="1:21" ht="15.75" thickBot="1">
      <c r="A75" s="158">
        <v>39845</v>
      </c>
      <c r="B75" s="161">
        <v>160.35</v>
      </c>
      <c r="C75" s="100">
        <v>-3.4182722187694925E-3</v>
      </c>
      <c r="D75" s="100">
        <v>7.7331362536952372E-2</v>
      </c>
      <c r="F75" s="100">
        <f t="shared" si="7"/>
        <v>3.9839856638115727E-2</v>
      </c>
      <c r="G75" s="35">
        <v>1.6523600000000001</v>
      </c>
      <c r="O75">
        <f t="shared" si="4"/>
        <v>97.043017260161221</v>
      </c>
      <c r="P75" s="100">
        <f t="shared" si="8"/>
        <v>-1.5493303502136645E-3</v>
      </c>
      <c r="Q75" s="100">
        <f t="shared" si="9"/>
        <v>5.7000402721316089E-3</v>
      </c>
      <c r="S75">
        <f t="shared" si="5"/>
        <v>6.4299999999999996E-2</v>
      </c>
      <c r="T75" s="231">
        <v>6.43</v>
      </c>
      <c r="U75" s="100">
        <f t="shared" si="6"/>
        <v>1.3031362536952376E-2</v>
      </c>
    </row>
    <row r="76" spans="1:21" ht="15.75" thickBot="1">
      <c r="A76" s="158">
        <v>39873</v>
      </c>
      <c r="B76" s="161">
        <v>162.12</v>
      </c>
      <c r="C76" s="100">
        <v>1.1038353601496791E-2</v>
      </c>
      <c r="D76" s="100">
        <v>7.8858055500099777E-2</v>
      </c>
      <c r="F76" s="100">
        <f t="shared" si="7"/>
        <v>3.1576874068846912E-2</v>
      </c>
      <c r="G76" s="35">
        <v>1.7045363636363999</v>
      </c>
      <c r="O76">
        <f t="shared" si="4"/>
        <v>95.110907258170016</v>
      </c>
      <c r="P76" s="100">
        <f t="shared" si="8"/>
        <v>3.4957322717626021E-3</v>
      </c>
      <c r="Q76" s="100">
        <f t="shared" si="9"/>
        <v>6.7871748088624007E-3</v>
      </c>
      <c r="S76">
        <f t="shared" si="5"/>
        <v>3.4599999999999999E-2</v>
      </c>
      <c r="T76" s="231">
        <v>3.46</v>
      </c>
      <c r="U76" s="100">
        <f t="shared" si="6"/>
        <v>4.4258055500099779E-2</v>
      </c>
    </row>
    <row r="77" spans="1:21" ht="15.75" thickBot="1">
      <c r="A77" s="158">
        <v>39904</v>
      </c>
      <c r="B77" s="161">
        <v>162.15</v>
      </c>
      <c r="C77" s="100">
        <v>1.8504811250925942E-4</v>
      </c>
      <c r="D77" s="100">
        <v>6.1260553701158543E-2</v>
      </c>
      <c r="F77" s="100">
        <f t="shared" si="7"/>
        <v>-5.8892250599948522E-2</v>
      </c>
      <c r="G77" s="35">
        <v>1.6041523809524001</v>
      </c>
      <c r="O77">
        <f t="shared" si="4"/>
        <v>101.08141964900494</v>
      </c>
      <c r="P77" s="100">
        <f t="shared" si="8"/>
        <v>2.601709831745519E-3</v>
      </c>
      <c r="Q77" s="100">
        <f t="shared" si="9"/>
        <v>2.4833128473073993E-3</v>
      </c>
      <c r="S77">
        <f t="shared" si="5"/>
        <v>-3.4999999999999996E-3</v>
      </c>
      <c r="T77" s="231">
        <v>-0.35</v>
      </c>
      <c r="U77" s="100">
        <f t="shared" si="6"/>
        <v>6.4760553701158546E-2</v>
      </c>
    </row>
    <row r="78" spans="1:21" ht="15.75" thickBot="1">
      <c r="A78" s="158">
        <v>39934</v>
      </c>
      <c r="B78" s="161">
        <v>163.19</v>
      </c>
      <c r="C78" s="100">
        <v>6.41381436941099E-3</v>
      </c>
      <c r="D78" s="100">
        <v>5.2363448765073872E-2</v>
      </c>
      <c r="F78" s="100">
        <f t="shared" si="7"/>
        <v>-3.2658507807466611E-2</v>
      </c>
      <c r="G78" s="35">
        <v>1.5517631578947</v>
      </c>
      <c r="O78">
        <f t="shared" si="4"/>
        <v>105.16424440789166</v>
      </c>
      <c r="P78" s="100">
        <f t="shared" si="8"/>
        <v>5.8790720278056804E-3</v>
      </c>
      <c r="Q78" s="100">
        <f t="shared" si="9"/>
        <v>2.1648708387960076E-3</v>
      </c>
      <c r="S78">
        <f t="shared" si="5"/>
        <v>-2.46E-2</v>
      </c>
      <c r="T78" s="231">
        <v>-2.46</v>
      </c>
      <c r="U78" s="100">
        <f t="shared" si="6"/>
        <v>7.6963448765073869E-2</v>
      </c>
    </row>
    <row r="79" spans="1:21" ht="15.75" thickBot="1">
      <c r="A79" s="158">
        <v>39965</v>
      </c>
      <c r="B79" s="161">
        <v>163.37</v>
      </c>
      <c r="C79" s="100">
        <v>1.1030087627918795E-3</v>
      </c>
      <c r="D79" s="100">
        <v>5.7342566824153868E-2</v>
      </c>
      <c r="F79" s="100">
        <f t="shared" si="7"/>
        <v>-7.7211136583209723E-3</v>
      </c>
      <c r="G79" s="35">
        <v>1.5397818181817999</v>
      </c>
      <c r="O79">
        <f t="shared" si="4"/>
        <v>106.09944738333775</v>
      </c>
      <c r="P79" s="100">
        <f t="shared" si="8"/>
        <v>2.5672904149040428E-3</v>
      </c>
      <c r="Q79" s="100">
        <f t="shared" si="9"/>
        <v>3.0315113433333229E-3</v>
      </c>
      <c r="S79">
        <f t="shared" si="5"/>
        <v>-1.8600000000000002E-2</v>
      </c>
      <c r="T79" s="231">
        <v>-1.86</v>
      </c>
      <c r="U79" s="100">
        <f t="shared" si="6"/>
        <v>7.5942566824153873E-2</v>
      </c>
    </row>
    <row r="80" spans="1:21" ht="15.75" thickBot="1">
      <c r="A80" s="158">
        <v>39995</v>
      </c>
      <c r="B80" s="161">
        <v>163.78</v>
      </c>
      <c r="C80" s="100">
        <v>2.5096406929056535E-3</v>
      </c>
      <c r="D80" s="100">
        <v>5.3925353925353893E-2</v>
      </c>
      <c r="F80" s="100">
        <f t="shared" si="7"/>
        <v>-1.694429270817607E-2</v>
      </c>
      <c r="G80" s="35">
        <v>1.5136913043478</v>
      </c>
      <c r="O80">
        <f t="shared" si="4"/>
        <v>108.19907568311456</v>
      </c>
      <c r="P80" s="100">
        <f t="shared" si="8"/>
        <v>3.3421546083695075E-3</v>
      </c>
      <c r="Q80" s="100">
        <f t="shared" si="9"/>
        <v>2.9719322200575135E-3</v>
      </c>
      <c r="S80">
        <f t="shared" si="5"/>
        <v>-3.7499999999999999E-2</v>
      </c>
      <c r="T80" s="231">
        <v>-3.75</v>
      </c>
      <c r="U80" s="100">
        <f t="shared" si="6"/>
        <v>9.1425353925353892E-2</v>
      </c>
    </row>
    <row r="81" spans="1:21" ht="15.75" thickBot="1">
      <c r="A81" s="158">
        <v>40026</v>
      </c>
      <c r="B81" s="161">
        <v>163.29</v>
      </c>
      <c r="C81" s="100">
        <v>-2.9918182928319031E-3</v>
      </c>
      <c r="D81" s="100">
        <v>5.334795510256729E-2</v>
      </c>
      <c r="F81" s="100">
        <f t="shared" si="7"/>
        <v>-2.277049139741933E-2</v>
      </c>
      <c r="G81" s="35">
        <v>1.4792238095237999</v>
      </c>
      <c r="O81">
        <f t="shared" si="4"/>
        <v>110.38897491284109</v>
      </c>
      <c r="P81" s="100">
        <f t="shared" si="8"/>
        <v>2.0694372095520996E-4</v>
      </c>
      <c r="Q81" s="100">
        <f t="shared" si="9"/>
        <v>3.0430078743804456E-3</v>
      </c>
      <c r="S81">
        <f t="shared" si="5"/>
        <v>-1.04E-2</v>
      </c>
      <c r="T81" s="231">
        <v>-1.04</v>
      </c>
      <c r="U81" s="100">
        <f t="shared" si="6"/>
        <v>6.3747955102567283E-2</v>
      </c>
    </row>
    <row r="82" spans="1:21" ht="15.75" thickBot="1">
      <c r="A82" s="158">
        <v>40057</v>
      </c>
      <c r="B82" s="161">
        <v>163.93</v>
      </c>
      <c r="C82" s="100">
        <v>3.9194071896626543E-3</v>
      </c>
      <c r="D82" s="100">
        <v>5.2722835859234575E-2</v>
      </c>
      <c r="F82" s="100">
        <f t="shared" si="7"/>
        <v>4.0603662796190711E-3</v>
      </c>
      <c r="G82" s="35">
        <v>1.4852300000000001</v>
      </c>
      <c r="O82">
        <f t="shared" si="4"/>
        <v>110.37347750853404</v>
      </c>
      <c r="P82" s="100">
        <f t="shared" si="8"/>
        <v>1.1457431965788015E-3</v>
      </c>
      <c r="Q82" s="100">
        <f t="shared" si="9"/>
        <v>1.8565168057414223E-3</v>
      </c>
      <c r="S82">
        <f t="shared" si="5"/>
        <v>4.6999999999999993E-3</v>
      </c>
      <c r="T82" s="231">
        <v>0.47</v>
      </c>
      <c r="U82" s="100">
        <f t="shared" si="6"/>
        <v>4.8022835859234572E-2</v>
      </c>
    </row>
    <row r="83" spans="1:21" ht="15.75" thickBot="1">
      <c r="A83" s="158">
        <v>40087</v>
      </c>
      <c r="B83" s="161">
        <v>167.88</v>
      </c>
      <c r="C83" s="100">
        <v>2.4095650582565659E-2</v>
      </c>
      <c r="D83" s="100">
        <v>5.0760468172998591E-2</v>
      </c>
      <c r="F83" s="100">
        <f t="shared" si="7"/>
        <v>-1.5547696156083595E-2</v>
      </c>
      <c r="G83" s="35">
        <v>1.4621380952381</v>
      </c>
      <c r="O83">
        <f t="shared" si="4"/>
        <v>114.81815605978161</v>
      </c>
      <c r="P83" s="100">
        <f t="shared" si="8"/>
        <v>8.3410798264654702E-3</v>
      </c>
      <c r="Q83" s="100">
        <f t="shared" si="9"/>
        <v>5.8416172174174897E-3</v>
      </c>
      <c r="S83">
        <f t="shared" si="5"/>
        <v>1.9E-3</v>
      </c>
      <c r="T83" s="231">
        <v>0.19</v>
      </c>
      <c r="U83" s="100">
        <f t="shared" si="6"/>
        <v>4.8860468172998592E-2</v>
      </c>
    </row>
    <row r="84" spans="1:21" ht="15.75" thickBot="1">
      <c r="A84" s="158">
        <v>40118</v>
      </c>
      <c r="B84" s="161">
        <v>170.01</v>
      </c>
      <c r="C84" s="100">
        <v>1.2687634024303047E-2</v>
      </c>
      <c r="D84" s="100">
        <v>5.5307262569832386E-2</v>
      </c>
      <c r="F84" s="100">
        <f t="shared" si="7"/>
        <v>1.2230689735628467E-2</v>
      </c>
      <c r="G84" s="35">
        <v>1.4800210526316</v>
      </c>
      <c r="O84">
        <f t="shared" si="4"/>
        <v>114.86998762464097</v>
      </c>
      <c r="P84" s="100">
        <f t="shared" si="8"/>
        <v>1.356756393217712E-2</v>
      </c>
      <c r="Q84" s="100">
        <f t="shared" si="9"/>
        <v>6.8872538265661656E-3</v>
      </c>
      <c r="S84">
        <f t="shared" si="5"/>
        <v>1.5100000000000001E-2</v>
      </c>
      <c r="T84" s="231">
        <v>1.51</v>
      </c>
      <c r="U84" s="100">
        <f t="shared" si="6"/>
        <v>4.0207262569832383E-2</v>
      </c>
    </row>
    <row r="85" spans="1:21" ht="15.75" thickBot="1">
      <c r="A85" s="158">
        <v>40148</v>
      </c>
      <c r="B85" s="161">
        <v>170.91</v>
      </c>
      <c r="C85" s="100">
        <v>5.293806246691405E-3</v>
      </c>
      <c r="D85" s="100">
        <v>6.5258040388930433E-2</v>
      </c>
      <c r="F85" s="100">
        <f t="shared" si="7"/>
        <v>1.3170076744544663E-2</v>
      </c>
      <c r="G85" s="35">
        <v>1.4995130434782999</v>
      </c>
      <c r="O85">
        <f t="shared" si="4"/>
        <v>113.97700122938164</v>
      </c>
      <c r="P85" s="100">
        <f t="shared" si="8"/>
        <v>1.4025696951186703E-2</v>
      </c>
      <c r="Q85" s="100">
        <f t="shared" si="9"/>
        <v>7.5857200738827539E-3</v>
      </c>
      <c r="S85">
        <f t="shared" si="5"/>
        <v>5.9299999999999999E-2</v>
      </c>
      <c r="T85" s="231">
        <v>5.93</v>
      </c>
      <c r="U85" s="100">
        <f t="shared" si="6"/>
        <v>5.9580403889304343E-3</v>
      </c>
    </row>
    <row r="86" spans="1:21" ht="15.75" thickBot="1">
      <c r="A86" s="158">
        <v>40179</v>
      </c>
      <c r="B86" s="161">
        <v>174.07</v>
      </c>
      <c r="C86" s="100">
        <v>1.8489263354982136E-2</v>
      </c>
      <c r="D86" s="100">
        <v>8.1852082038533169E-2</v>
      </c>
      <c r="F86" s="100">
        <f t="shared" si="7"/>
        <v>-2.2135881793535213E-2</v>
      </c>
      <c r="G86" s="35">
        <v>1.4663200000000001</v>
      </c>
      <c r="O86">
        <f t="shared" si="4"/>
        <v>118.71215014457962</v>
      </c>
      <c r="P86" s="100">
        <f t="shared" si="8"/>
        <v>1.215690120865886E-2</v>
      </c>
      <c r="Q86" s="100">
        <f t="shared" si="9"/>
        <v>1.0248990517562166E-2</v>
      </c>
      <c r="S86">
        <f t="shared" si="5"/>
        <v>6.3E-2</v>
      </c>
      <c r="T86" s="231">
        <v>6.3</v>
      </c>
      <c r="U86" s="100">
        <f t="shared" si="6"/>
        <v>1.8852082038533169E-2</v>
      </c>
    </row>
    <row r="87" spans="1:21" ht="15.75" thickBot="1">
      <c r="A87" s="158">
        <v>40210</v>
      </c>
      <c r="B87" s="161">
        <v>176.59</v>
      </c>
      <c r="C87" s="100">
        <v>1.4476934566553745E-2</v>
      </c>
      <c r="D87" s="100">
        <v>0.10127845338322426</v>
      </c>
      <c r="F87" s="100">
        <f t="shared" si="7"/>
        <v>2.6760870751268439E-2</v>
      </c>
      <c r="G87" s="35">
        <v>1.50556</v>
      </c>
      <c r="O87">
        <f t="shared" si="4"/>
        <v>117.29190467334413</v>
      </c>
      <c r="P87" s="100">
        <f t="shared" si="8"/>
        <v>1.2753334722742428E-2</v>
      </c>
      <c r="Q87" s="100">
        <f t="shared" si="9"/>
        <v>1.3160449327459774E-2</v>
      </c>
      <c r="S87">
        <f t="shared" si="5"/>
        <v>6.8199999999999997E-2</v>
      </c>
      <c r="T87" s="231">
        <v>6.82</v>
      </c>
      <c r="U87" s="100">
        <f t="shared" si="6"/>
        <v>3.3078453383224266E-2</v>
      </c>
    </row>
    <row r="88" spans="1:21" ht="15.75" thickBot="1">
      <c r="A88" s="158">
        <v>40238</v>
      </c>
      <c r="B88" s="161">
        <v>177.62</v>
      </c>
      <c r="C88" s="100">
        <v>5.8327198595617032E-3</v>
      </c>
      <c r="D88" s="100">
        <v>9.5608191463113737E-2</v>
      </c>
      <c r="F88" s="100">
        <f t="shared" si="7"/>
        <v>1.5112677992441413E-2</v>
      </c>
      <c r="G88" s="35">
        <v>1.5283130434783001</v>
      </c>
      <c r="O88">
        <f t="shared" si="4"/>
        <v>116.21964541750766</v>
      </c>
      <c r="P88" s="100">
        <f t="shared" si="8"/>
        <v>1.2932972593699193E-2</v>
      </c>
      <c r="Q88" s="100">
        <f t="shared" si="9"/>
        <v>1.3479334772442947E-2</v>
      </c>
      <c r="S88">
        <f t="shared" si="5"/>
        <v>8.5800000000000001E-2</v>
      </c>
      <c r="T88" s="231">
        <v>8.58</v>
      </c>
      <c r="U88" s="100">
        <f t="shared" si="6"/>
        <v>9.8081914631137357E-3</v>
      </c>
    </row>
    <row r="89" spans="1:21" ht="15.75" thickBot="1">
      <c r="A89" s="158">
        <v>40269</v>
      </c>
      <c r="B89" s="161">
        <v>178.68</v>
      </c>
      <c r="C89" s="100">
        <v>5.9677964193221612E-3</v>
      </c>
      <c r="D89" s="100">
        <v>0.10194264569842738</v>
      </c>
      <c r="F89" s="100">
        <f t="shared" si="7"/>
        <v>-2.6461604237086541E-2</v>
      </c>
      <c r="G89" s="35">
        <v>1.4878714285714001</v>
      </c>
      <c r="O89">
        <f t="shared" si="4"/>
        <v>120.09102168966443</v>
      </c>
      <c r="P89" s="100">
        <f t="shared" si="8"/>
        <v>8.7591502818125371E-3</v>
      </c>
      <c r="Q89" s="100">
        <f t="shared" si="9"/>
        <v>1.0458025745235697E-2</v>
      </c>
      <c r="S89">
        <f t="shared" si="5"/>
        <v>0.1042</v>
      </c>
      <c r="T89" s="231">
        <v>10.42</v>
      </c>
      <c r="U89" s="100">
        <f t="shared" si="6"/>
        <v>-2.2573543015726172E-3</v>
      </c>
    </row>
    <row r="90" spans="1:21" ht="15.75" thickBot="1">
      <c r="A90" s="158">
        <v>40299</v>
      </c>
      <c r="B90" s="161">
        <v>178.04</v>
      </c>
      <c r="C90" s="100">
        <v>-3.5818222520708235E-3</v>
      </c>
      <c r="D90" s="100">
        <v>9.0998222930326583E-2</v>
      </c>
      <c r="F90" s="100">
        <f t="shared" si="7"/>
        <v>3.1544104233296413E-2</v>
      </c>
      <c r="G90" s="35">
        <v>1.534805</v>
      </c>
      <c r="O90">
        <f t="shared" ref="O90:O153" si="10">B90/G90</f>
        <v>116.00170705724831</v>
      </c>
      <c r="P90" s="100">
        <f t="shared" si="8"/>
        <v>2.7395646756043467E-3</v>
      </c>
      <c r="Q90" s="100">
        <f t="shared" si="9"/>
        <v>7.7464496991733883E-3</v>
      </c>
      <c r="S90">
        <f t="shared" si="5"/>
        <v>9.2100000000000015E-2</v>
      </c>
      <c r="T90" s="231">
        <v>9.2100000000000009</v>
      </c>
      <c r="U90" s="100">
        <f t="shared" si="6"/>
        <v>-1.1017770696734319E-3</v>
      </c>
    </row>
    <row r="91" spans="1:21" ht="15.75" thickBot="1">
      <c r="A91" s="158">
        <v>40330</v>
      </c>
      <c r="B91" s="161">
        <v>177.04</v>
      </c>
      <c r="C91" s="100">
        <v>-5.6167153448663226E-3</v>
      </c>
      <c r="D91" s="100">
        <v>8.3675093346391546E-2</v>
      </c>
      <c r="F91" s="100">
        <f t="shared" si="7"/>
        <v>2.3117831670081853E-2</v>
      </c>
      <c r="G91" s="35">
        <v>1.5702863636364</v>
      </c>
      <c r="O91">
        <f t="shared" si="10"/>
        <v>112.74376706043512</v>
      </c>
      <c r="P91" s="100">
        <f t="shared" si="8"/>
        <v>-1.0769137258716617E-3</v>
      </c>
      <c r="Q91" s="100">
        <f t="shared" si="9"/>
        <v>5.9280294339137648E-3</v>
      </c>
      <c r="S91">
        <f t="shared" si="5"/>
        <v>7.6399999999999996E-2</v>
      </c>
      <c r="T91" s="231">
        <v>7.64</v>
      </c>
      <c r="U91" s="100">
        <f t="shared" si="6"/>
        <v>7.2750933463915507E-3</v>
      </c>
    </row>
    <row r="92" spans="1:21" ht="15.75" thickBot="1">
      <c r="A92" s="158">
        <v>40360</v>
      </c>
      <c r="B92" s="161">
        <v>176.19</v>
      </c>
      <c r="C92" s="100">
        <v>-4.8011748757342656E-3</v>
      </c>
      <c r="D92" s="100">
        <v>7.5772377579680042E-2</v>
      </c>
      <c r="F92" s="100">
        <f t="shared" si="7"/>
        <v>-2.1634733676300498E-2</v>
      </c>
      <c r="G92" s="35">
        <v>1.5363136363636001</v>
      </c>
      <c r="O92">
        <f t="shared" si="10"/>
        <v>114.68361396377075</v>
      </c>
      <c r="P92" s="100">
        <f t="shared" si="8"/>
        <v>-4.666570824223803E-3</v>
      </c>
      <c r="Q92" s="100">
        <f t="shared" si="9"/>
        <v>2.0462897287943666E-3</v>
      </c>
      <c r="S92">
        <f t="shared" si="5"/>
        <v>8.2400000000000001E-2</v>
      </c>
      <c r="T92" s="231">
        <v>8.24</v>
      </c>
      <c r="U92" s="100">
        <f t="shared" si="6"/>
        <v>-6.6276224203199591E-3</v>
      </c>
    </row>
    <row r="93" spans="1:21" ht="15.75" thickBot="1">
      <c r="A93" s="158">
        <v>40391</v>
      </c>
      <c r="B93" s="161">
        <v>176.9</v>
      </c>
      <c r="C93" s="100">
        <v>4.0297406209206426E-3</v>
      </c>
      <c r="D93" s="100">
        <v>8.3348643517668033E-2</v>
      </c>
      <c r="F93" s="100">
        <f t="shared" si="7"/>
        <v>-2.2576812516680148E-2</v>
      </c>
      <c r="G93" s="35">
        <v>1.5016285714286</v>
      </c>
      <c r="O93">
        <f t="shared" si="10"/>
        <v>117.8054302947254</v>
      </c>
      <c r="P93" s="100">
        <f t="shared" si="8"/>
        <v>-2.1293831998933153E-3</v>
      </c>
      <c r="Q93" s="100">
        <f t="shared" si="9"/>
        <v>3.0509073785551572E-4</v>
      </c>
      <c r="S93">
        <f t="shared" si="5"/>
        <v>9.0299999999999991E-2</v>
      </c>
      <c r="T93" s="231">
        <v>9.0299999999999994</v>
      </c>
      <c r="U93" s="100">
        <f t="shared" si="6"/>
        <v>-6.9513564823319579E-3</v>
      </c>
    </row>
    <row r="94" spans="1:21" ht="15.75" thickBot="1">
      <c r="A94" s="158">
        <v>40422</v>
      </c>
      <c r="B94" s="161">
        <v>179.07</v>
      </c>
      <c r="C94" s="100">
        <v>1.2266817410966576E-2</v>
      </c>
      <c r="D94" s="100">
        <v>9.2356493625327801E-2</v>
      </c>
      <c r="F94" s="100">
        <f t="shared" si="7"/>
        <v>-8.466522061780361E-3</v>
      </c>
      <c r="G94" s="35">
        <v>1.488915</v>
      </c>
      <c r="O94">
        <f t="shared" si="10"/>
        <v>120.26878633098599</v>
      </c>
      <c r="P94" s="100">
        <f t="shared" si="8"/>
        <v>3.8317943853843177E-3</v>
      </c>
      <c r="Q94" s="100">
        <f t="shared" si="9"/>
        <v>1.3774403297563281E-3</v>
      </c>
      <c r="S94">
        <f t="shared" si="5"/>
        <v>8.9099999999999999E-2</v>
      </c>
      <c r="T94" s="231">
        <v>8.91</v>
      </c>
      <c r="U94" s="100">
        <f t="shared" si="6"/>
        <v>3.2564936253278026E-3</v>
      </c>
    </row>
    <row r="95" spans="1:21" ht="15.75" thickBot="1">
      <c r="A95" s="158">
        <v>40452</v>
      </c>
      <c r="B95" s="161">
        <v>182.35</v>
      </c>
      <c r="C95" s="100">
        <v>1.8316859328754126E-2</v>
      </c>
      <c r="D95" s="100">
        <v>8.6192518465570647E-2</v>
      </c>
      <c r="F95" s="100">
        <f t="shared" si="7"/>
        <v>-4.7319692527780254E-2</v>
      </c>
      <c r="G95" s="35">
        <v>1.4184600000000001</v>
      </c>
      <c r="O95">
        <f t="shared" si="10"/>
        <v>128.55491166476318</v>
      </c>
      <c r="P95" s="100">
        <f t="shared" si="8"/>
        <v>1.1537805786880448E-2</v>
      </c>
      <c r="Q95" s="100">
        <f t="shared" si="9"/>
        <v>3.4356174813283224E-3</v>
      </c>
      <c r="S95">
        <f t="shared" si="5"/>
        <v>9.9199999999999997E-2</v>
      </c>
      <c r="T95" s="231">
        <v>9.92</v>
      </c>
      <c r="U95" s="100">
        <f t="shared" si="6"/>
        <v>-1.3007481534429349E-2</v>
      </c>
    </row>
    <row r="96" spans="1:21" ht="15.75" thickBot="1">
      <c r="A96" s="158">
        <v>40483</v>
      </c>
      <c r="B96" s="161">
        <v>182.4</v>
      </c>
      <c r="C96" s="100">
        <v>2.7419797093507746E-4</v>
      </c>
      <c r="D96" s="100">
        <v>7.2878065996117972E-2</v>
      </c>
      <c r="F96" s="100">
        <f t="shared" si="7"/>
        <v>7.8026717551428169E-3</v>
      </c>
      <c r="G96" s="35">
        <v>1.4295277777777999</v>
      </c>
      <c r="O96">
        <f t="shared" si="10"/>
        <v>127.59458251559175</v>
      </c>
      <c r="P96" s="100">
        <f t="shared" si="8"/>
        <v>1.0285958236885259E-2</v>
      </c>
      <c r="Q96" s="100">
        <f t="shared" si="9"/>
        <v>4.0782875184959717E-3</v>
      </c>
      <c r="S96">
        <f t="shared" si="5"/>
        <v>8.1699999999999995E-2</v>
      </c>
      <c r="T96" s="231">
        <v>8.17</v>
      </c>
      <c r="U96" s="100">
        <f t="shared" si="6"/>
        <v>-8.8219340038820232E-3</v>
      </c>
    </row>
    <row r="97" spans="1:21" ht="15.75" thickBot="1">
      <c r="A97" s="158">
        <v>40513</v>
      </c>
      <c r="B97" s="161">
        <v>181.85</v>
      </c>
      <c r="C97" s="100">
        <v>-3.0153508771930447E-3</v>
      </c>
      <c r="D97" s="100">
        <v>6.4010297817564787E-2</v>
      </c>
      <c r="F97" s="100">
        <f t="shared" si="7"/>
        <v>5.8494874747510896E-2</v>
      </c>
      <c r="G97" s="35">
        <v>1.5131478260869999</v>
      </c>
      <c r="O97">
        <f t="shared" si="10"/>
        <v>120.17993011975841</v>
      </c>
      <c r="P97" s="100">
        <f t="shared" si="8"/>
        <v>5.1919021408320535E-3</v>
      </c>
      <c r="Q97" s="100">
        <f t="shared" si="9"/>
        <v>4.5118482631081851E-3</v>
      </c>
      <c r="S97">
        <f t="shared" si="5"/>
        <v>8.8699999999999987E-2</v>
      </c>
      <c r="T97" s="231">
        <v>8.8699999999999992</v>
      </c>
      <c r="U97" s="100">
        <f t="shared" si="6"/>
        <v>-2.46897021824352E-2</v>
      </c>
    </row>
    <row r="98" spans="1:21" ht="15.75" thickBot="1">
      <c r="A98" s="158">
        <v>40544</v>
      </c>
      <c r="B98" s="161">
        <v>182.6</v>
      </c>
      <c r="C98" s="100">
        <v>4.1242782513060215E-3</v>
      </c>
      <c r="D98" s="100">
        <v>4.9003274544723398E-2</v>
      </c>
      <c r="F98" s="100">
        <f t="shared" si="7"/>
        <v>2.6878551342320433E-2</v>
      </c>
      <c r="G98" s="35">
        <v>1.5538190476189999</v>
      </c>
      <c r="O98">
        <f t="shared" si="10"/>
        <v>117.51690152068076</v>
      </c>
      <c r="P98" s="100">
        <f t="shared" si="8"/>
        <v>4.6104178168268471E-4</v>
      </c>
      <c r="Q98" s="100">
        <f t="shared" si="9"/>
        <v>5.9994237842815662E-3</v>
      </c>
      <c r="S98">
        <f t="shared" si="5"/>
        <v>0.10800000000000001</v>
      </c>
      <c r="T98" s="231">
        <v>10.8</v>
      </c>
      <c r="U98" s="100">
        <f t="shared" si="6"/>
        <v>-5.8996725455276615E-2</v>
      </c>
    </row>
    <row r="99" spans="1:21" ht="15.75" thickBot="1">
      <c r="A99" s="158">
        <v>40575</v>
      </c>
      <c r="B99" s="161">
        <v>183.93</v>
      </c>
      <c r="C99" s="100">
        <v>7.283680175246509E-3</v>
      </c>
      <c r="D99" s="100">
        <v>4.1565207542895992E-2</v>
      </c>
      <c r="F99" s="100">
        <f t="shared" si="7"/>
        <v>1.867074060229541E-2</v>
      </c>
      <c r="G99" s="35">
        <v>1.58283</v>
      </c>
      <c r="O99">
        <f t="shared" si="10"/>
        <v>116.20325619302137</v>
      </c>
      <c r="P99" s="100">
        <f t="shared" si="8"/>
        <v>2.7975358497864949E-3</v>
      </c>
      <c r="Q99" s="100">
        <f t="shared" si="9"/>
        <v>6.5417470433358771E-3</v>
      </c>
      <c r="S99">
        <f t="shared" si="5"/>
        <v>0.10869999999999999</v>
      </c>
      <c r="T99" s="231">
        <v>10.87</v>
      </c>
      <c r="U99" s="100">
        <f t="shared" si="6"/>
        <v>-6.7134792457103992E-2</v>
      </c>
    </row>
    <row r="100" spans="1:21" ht="15.75" thickBot="1">
      <c r="A100" s="158">
        <v>40603</v>
      </c>
      <c r="B100" s="161">
        <v>184.7</v>
      </c>
      <c r="C100" s="100">
        <v>4.1863752514542584E-3</v>
      </c>
      <c r="D100" s="100">
        <v>3.9860376083774261E-2</v>
      </c>
      <c r="F100" s="100">
        <f t="shared" si="7"/>
        <v>-5.1555977474522646E-3</v>
      </c>
      <c r="G100" s="35">
        <v>1.5746695652174001</v>
      </c>
      <c r="O100">
        <f t="shared" si="10"/>
        <v>117.29444962918311</v>
      </c>
      <c r="P100" s="100">
        <f t="shared" si="8"/>
        <v>5.198111226002263E-3</v>
      </c>
      <c r="Q100" s="100">
        <f t="shared" si="9"/>
        <v>5.1950066834171591E-3</v>
      </c>
      <c r="S100">
        <f t="shared" si="5"/>
        <v>0.1008</v>
      </c>
      <c r="T100" s="231">
        <v>10.08</v>
      </c>
      <c r="U100" s="100">
        <f t="shared" si="6"/>
        <v>-6.0939623916225739E-2</v>
      </c>
    </row>
    <row r="101" spans="1:21" ht="15.75" thickBot="1">
      <c r="A101" s="158">
        <v>40634</v>
      </c>
      <c r="B101" s="161">
        <v>186.3</v>
      </c>
      <c r="C101" s="100">
        <v>8.6626962642123596E-3</v>
      </c>
      <c r="D101" s="100">
        <v>4.2646071188717286E-2</v>
      </c>
      <c r="F101" s="100">
        <f t="shared" si="7"/>
        <v>-3.750025967527202E-2</v>
      </c>
      <c r="G101" s="35">
        <v>1.5156190476189999</v>
      </c>
      <c r="O101">
        <f t="shared" si="10"/>
        <v>122.92007037828715</v>
      </c>
      <c r="P101" s="100">
        <f t="shared" si="8"/>
        <v>6.7109172303043765E-3</v>
      </c>
      <c r="Q101" s="100">
        <f t="shared" si="9"/>
        <v>3.5859795059935301E-3</v>
      </c>
      <c r="S101">
        <f t="shared" si="5"/>
        <v>8.2100000000000006E-2</v>
      </c>
      <c r="T101" s="231">
        <v>8.2100000000000009</v>
      </c>
      <c r="U101" s="100">
        <f t="shared" si="6"/>
        <v>-3.9453928811282721E-2</v>
      </c>
    </row>
    <row r="102" spans="1:21" ht="15.75" thickBot="1">
      <c r="A102" s="158">
        <v>40664</v>
      </c>
      <c r="B102" s="161">
        <v>190.81</v>
      </c>
      <c r="C102" s="100">
        <v>2.4208266237251693E-2</v>
      </c>
      <c r="D102" s="100">
        <v>7.1725454953942988E-2</v>
      </c>
      <c r="F102" s="100">
        <f t="shared" si="7"/>
        <v>3.2025260776678804E-2</v>
      </c>
      <c r="G102" s="35">
        <v>1.5641571428570999</v>
      </c>
      <c r="O102">
        <f t="shared" si="10"/>
        <v>121.98902192874635</v>
      </c>
      <c r="P102" s="100">
        <f t="shared" si="8"/>
        <v>1.2352445917639435E-2</v>
      </c>
      <c r="Q102" s="100">
        <f t="shared" si="9"/>
        <v>7.574990883712965E-3</v>
      </c>
      <c r="S102">
        <f t="shared" si="5"/>
        <v>9.6300000000000011E-2</v>
      </c>
      <c r="T102" s="231">
        <v>9.6300000000000008</v>
      </c>
      <c r="U102" s="100">
        <f t="shared" si="6"/>
        <v>-2.4574545046057023E-2</v>
      </c>
    </row>
    <row r="103" spans="1:21" ht="15.75" thickBot="1">
      <c r="A103" s="158">
        <v>40695</v>
      </c>
      <c r="B103" s="161">
        <v>188.08</v>
      </c>
      <c r="C103" s="100">
        <v>-1.4307426235522194E-2</v>
      </c>
      <c r="D103" s="100">
        <v>6.2358788974243226E-2</v>
      </c>
      <c r="F103" s="100">
        <f t="shared" si="7"/>
        <v>1.9087911750327029E-2</v>
      </c>
      <c r="G103" s="35">
        <v>1.5940136363635999</v>
      </c>
      <c r="O103">
        <f t="shared" si="10"/>
        <v>117.99146237485407</v>
      </c>
      <c r="P103" s="100">
        <f t="shared" si="8"/>
        <v>6.1878454219806206E-3</v>
      </c>
      <c r="Q103" s="100">
        <f t="shared" si="9"/>
        <v>5.6929783239914418E-3</v>
      </c>
      <c r="S103">
        <f t="shared" ref="S103:S166" si="11">T103/100</f>
        <v>0.10189999999999999</v>
      </c>
      <c r="T103" s="231">
        <v>10.19</v>
      </c>
      <c r="U103" s="100">
        <f t="shared" ref="U103:U166" si="12">D103-S103</f>
        <v>-3.9541211025756764E-2</v>
      </c>
    </row>
    <row r="104" spans="1:21" ht="15.75" thickBot="1">
      <c r="A104" s="158">
        <v>40725</v>
      </c>
      <c r="B104" s="161">
        <v>187.31</v>
      </c>
      <c r="C104" s="100">
        <v>-4.0940025521055412E-3</v>
      </c>
      <c r="D104" s="100">
        <v>6.3113684091038111E-2</v>
      </c>
      <c r="F104" s="100">
        <f t="shared" si="7"/>
        <v>3.3061605088225775E-2</v>
      </c>
      <c r="G104" s="35">
        <v>1.6467142857143</v>
      </c>
      <c r="O104">
        <f t="shared" si="10"/>
        <v>113.74772273791868</v>
      </c>
      <c r="P104" s="100">
        <f t="shared" si="8"/>
        <v>1.9356124832079862E-3</v>
      </c>
      <c r="Q104" s="100">
        <f t="shared" si="9"/>
        <v>4.323264856756181E-3</v>
      </c>
      <c r="S104">
        <f t="shared" si="11"/>
        <v>0.10339999999999999</v>
      </c>
      <c r="T104" s="231">
        <v>10.34</v>
      </c>
      <c r="U104" s="100">
        <f t="shared" si="12"/>
        <v>-4.0286315908961881E-2</v>
      </c>
    </row>
    <row r="105" spans="1:21" ht="15.75" thickBot="1">
      <c r="A105" s="158">
        <v>40756</v>
      </c>
      <c r="B105" s="161">
        <v>188.67</v>
      </c>
      <c r="C105" s="100">
        <v>7.2606908333777437E-3</v>
      </c>
      <c r="D105" s="100">
        <v>6.6534765404183044E-2</v>
      </c>
      <c r="F105" s="100">
        <f t="shared" si="7"/>
        <v>5.9223272895514378E-2</v>
      </c>
      <c r="G105" s="35">
        <v>1.7442380952381</v>
      </c>
      <c r="O105">
        <f t="shared" si="10"/>
        <v>108.16757214229132</v>
      </c>
      <c r="P105" s="100">
        <f t="shared" si="8"/>
        <v>-3.7135793180833303E-3</v>
      </c>
      <c r="Q105" s="100">
        <f t="shared" si="9"/>
        <v>4.3194332997780532E-3</v>
      </c>
      <c r="S105">
        <f t="shared" si="11"/>
        <v>0.11</v>
      </c>
      <c r="T105" s="231">
        <v>11</v>
      </c>
      <c r="U105" s="100">
        <f t="shared" si="12"/>
        <v>-4.3465234595816957E-2</v>
      </c>
    </row>
    <row r="106" spans="1:21" ht="15.75" thickBot="1">
      <c r="A106" s="158">
        <v>40787</v>
      </c>
      <c r="B106" s="161">
        <v>190.09</v>
      </c>
      <c r="C106" s="100">
        <v>7.5263687920708961E-3</v>
      </c>
      <c r="D106" s="100">
        <v>6.1540179817948348E-2</v>
      </c>
      <c r="F106" s="100">
        <f t="shared" si="7"/>
        <v>2.4240356002044772E-2</v>
      </c>
      <c r="G106" s="35">
        <v>1.786519047619</v>
      </c>
      <c r="O106">
        <f t="shared" si="10"/>
        <v>106.40244796345398</v>
      </c>
      <c r="P106" s="100">
        <f t="shared" si="8"/>
        <v>3.5643523577810325E-3</v>
      </c>
      <c r="Q106" s="100">
        <f t="shared" si="9"/>
        <v>4.8760988898808267E-3</v>
      </c>
      <c r="S106">
        <f t="shared" si="11"/>
        <v>0.1215</v>
      </c>
      <c r="T106" s="231">
        <v>12.15</v>
      </c>
      <c r="U106" s="100">
        <f t="shared" si="12"/>
        <v>-5.9959820182051649E-2</v>
      </c>
    </row>
    <row r="107" spans="1:21" ht="15.75" thickBot="1">
      <c r="A107" s="158">
        <v>40817</v>
      </c>
      <c r="B107" s="161">
        <v>196.31</v>
      </c>
      <c r="C107" s="100">
        <v>3.2721342521963272E-2</v>
      </c>
      <c r="D107" s="100">
        <v>7.6556073485056261E-2</v>
      </c>
      <c r="F107" s="100">
        <f t="shared" si="7"/>
        <v>2.2704434534890246E-2</v>
      </c>
      <c r="G107" s="35">
        <v>1.8270809523810001</v>
      </c>
      <c r="O107">
        <f t="shared" si="10"/>
        <v>107.44460979913035</v>
      </c>
      <c r="P107" s="100">
        <f t="shared" si="8"/>
        <v>1.5836134049137304E-2</v>
      </c>
      <c r="Q107" s="100">
        <f t="shared" si="9"/>
        <v>8.8858732661726437E-3</v>
      </c>
      <c r="S107">
        <f t="shared" si="11"/>
        <v>0.1258</v>
      </c>
      <c r="T107" s="231">
        <v>12.58</v>
      </c>
      <c r="U107" s="100">
        <f t="shared" si="12"/>
        <v>-4.9243926514943734E-2</v>
      </c>
    </row>
    <row r="108" spans="1:21" ht="15.75" thickBot="1">
      <c r="A108" s="158">
        <v>40848</v>
      </c>
      <c r="B108" s="161">
        <v>199.7</v>
      </c>
      <c r="C108" s="100">
        <v>1.7268605776577791E-2</v>
      </c>
      <c r="D108" s="100">
        <v>9.4846491228070082E-2</v>
      </c>
      <c r="F108" s="100">
        <f t="shared" si="7"/>
        <v>-1.2750798931125873E-2</v>
      </c>
      <c r="G108" s="35">
        <v>1.8037842105263</v>
      </c>
      <c r="O108">
        <f t="shared" si="10"/>
        <v>110.71169091880033</v>
      </c>
      <c r="P108" s="100">
        <f t="shared" si="8"/>
        <v>1.9172105696870653E-2</v>
      </c>
      <c r="Q108" s="100">
        <f t="shared" si="9"/>
        <v>7.7292631893936606E-3</v>
      </c>
      <c r="S108">
        <f t="shared" si="11"/>
        <v>0.13669999999999999</v>
      </c>
      <c r="T108" s="231">
        <v>13.67</v>
      </c>
      <c r="U108" s="100">
        <f t="shared" si="12"/>
        <v>-4.1853508771929906E-2</v>
      </c>
    </row>
    <row r="109" spans="1:21" ht="15.75" thickBot="1">
      <c r="A109" s="158">
        <v>40878</v>
      </c>
      <c r="B109" s="161">
        <v>200.85</v>
      </c>
      <c r="C109" s="100">
        <v>5.7586379569354315E-3</v>
      </c>
      <c r="D109" s="100">
        <v>0.10448171569975255</v>
      </c>
      <c r="F109" s="100">
        <f t="shared" si="7"/>
        <v>3.0527925209874768E-2</v>
      </c>
      <c r="G109" s="35">
        <v>1.8588499999999999</v>
      </c>
      <c r="O109">
        <f t="shared" si="10"/>
        <v>108.05067649353094</v>
      </c>
      <c r="P109" s="100">
        <f t="shared" si="8"/>
        <v>1.858286208515883E-2</v>
      </c>
      <c r="Q109" s="100">
        <f t="shared" si="9"/>
        <v>1.1073607221469932E-2</v>
      </c>
      <c r="S109">
        <f t="shared" si="11"/>
        <v>0.1333</v>
      </c>
      <c r="T109" s="231">
        <v>13.33</v>
      </c>
      <c r="U109" s="100">
        <f t="shared" si="12"/>
        <v>-2.8818284300247451E-2</v>
      </c>
    </row>
    <row r="110" spans="1:21" ht="15.75" thickBot="1">
      <c r="A110" s="158">
        <v>40909</v>
      </c>
      <c r="B110" s="161">
        <v>201.98</v>
      </c>
      <c r="C110" s="100">
        <v>5.6260891212347296E-3</v>
      </c>
      <c r="D110" s="100">
        <v>0.10613362541073382</v>
      </c>
      <c r="F110" s="100">
        <f t="shared" si="7"/>
        <v>-1.071287966409333E-2</v>
      </c>
      <c r="G110" s="35">
        <v>1.8389363636364</v>
      </c>
      <c r="O110">
        <f t="shared" si="10"/>
        <v>109.83523083995966</v>
      </c>
      <c r="P110" s="100">
        <f t="shared" si="8"/>
        <v>9.5511109515826493E-3</v>
      </c>
      <c r="Q110" s="100">
        <f t="shared" si="9"/>
        <v>1.2693622500359977E-2</v>
      </c>
      <c r="S110">
        <f t="shared" si="11"/>
        <v>0.11130000000000001</v>
      </c>
      <c r="T110" s="231">
        <v>11.13</v>
      </c>
      <c r="U110" s="100">
        <f t="shared" si="12"/>
        <v>-5.1663745892661928E-3</v>
      </c>
    </row>
    <row r="111" spans="1:21" ht="15.75" thickBot="1">
      <c r="A111" s="158">
        <v>40940</v>
      </c>
      <c r="B111" s="161">
        <v>203.12</v>
      </c>
      <c r="C111" s="100">
        <v>5.6441231805129952E-3</v>
      </c>
      <c r="D111" s="100">
        <v>0.10433317022780404</v>
      </c>
      <c r="F111" s="100">
        <f t="shared" si="7"/>
        <v>-4.7769944182401956E-2</v>
      </c>
      <c r="G111" s="35">
        <v>1.7510904761905</v>
      </c>
      <c r="O111">
        <f t="shared" si="10"/>
        <v>115.9962907467168</v>
      </c>
      <c r="P111" s="100">
        <f t="shared" si="8"/>
        <v>5.6762834195610524E-3</v>
      </c>
      <c r="Q111" s="100">
        <f t="shared" si="9"/>
        <v>1.2424194558215853E-2</v>
      </c>
      <c r="S111">
        <f t="shared" si="11"/>
        <v>9.1499999999999998E-2</v>
      </c>
      <c r="T111" s="231">
        <v>9.15</v>
      </c>
      <c r="U111" s="100">
        <f t="shared" si="12"/>
        <v>1.2833170227804044E-2</v>
      </c>
    </row>
    <row r="112" spans="1:21" ht="15.75" thickBot="1">
      <c r="A112" s="158">
        <v>40969</v>
      </c>
      <c r="B112" s="161">
        <v>203.96</v>
      </c>
      <c r="C112" s="100">
        <v>4.1354864119732349E-3</v>
      </c>
      <c r="D112" s="100">
        <v>0.10427720628045491</v>
      </c>
      <c r="F112" s="100">
        <f t="shared" si="7"/>
        <v>1.6107093687334761E-2</v>
      </c>
      <c r="G112" s="35">
        <v>1.7792954545455</v>
      </c>
      <c r="O112">
        <f t="shared" si="10"/>
        <v>114.62964145665127</v>
      </c>
      <c r="P112" s="100">
        <f t="shared" si="8"/>
        <v>5.135232904573653E-3</v>
      </c>
      <c r="Q112" s="100">
        <f t="shared" si="9"/>
        <v>1.1859047494866243E-2</v>
      </c>
      <c r="S112">
        <f t="shared" si="11"/>
        <v>8.2200000000000009E-2</v>
      </c>
      <c r="T112" s="231">
        <v>8.2200000000000006</v>
      </c>
      <c r="U112" s="100">
        <f t="shared" si="12"/>
        <v>2.2077206280454897E-2</v>
      </c>
    </row>
    <row r="113" spans="1:21" ht="15.75" thickBot="1">
      <c r="A113" s="158">
        <v>41000</v>
      </c>
      <c r="B113" s="161">
        <v>207.05</v>
      </c>
      <c r="C113" s="100">
        <v>1.5150029417532867E-2</v>
      </c>
      <c r="D113" s="100">
        <v>0.11137949543746645</v>
      </c>
      <c r="F113" s="100">
        <f t="shared" si="7"/>
        <v>3.0604554915766326E-4</v>
      </c>
      <c r="G113" s="35">
        <v>1.7798400000000001</v>
      </c>
      <c r="O113">
        <f t="shared" si="10"/>
        <v>116.3306814095649</v>
      </c>
      <c r="P113" s="100">
        <f t="shared" si="8"/>
        <v>8.3098796700063655E-3</v>
      </c>
      <c r="Q113" s="100">
        <f t="shared" si="9"/>
        <v>8.9304953107945065E-3</v>
      </c>
      <c r="S113">
        <f t="shared" si="11"/>
        <v>7.6499999999999999E-2</v>
      </c>
      <c r="T113" s="231">
        <v>7.65</v>
      </c>
      <c r="U113" s="100">
        <f t="shared" si="12"/>
        <v>3.4879495437466448E-2</v>
      </c>
    </row>
    <row r="114" spans="1:21" ht="15.75" thickBot="1">
      <c r="A114" s="158">
        <v>41030</v>
      </c>
      <c r="B114" s="161">
        <v>206.61</v>
      </c>
      <c r="C114" s="100">
        <v>-2.1250905578362603E-3</v>
      </c>
      <c r="D114" s="100">
        <v>8.2804884440018919E-2</v>
      </c>
      <c r="F114" s="100">
        <f t="shared" si="7"/>
        <v>9.6157775162373366E-3</v>
      </c>
      <c r="G114" s="35">
        <v>1.7969545454545</v>
      </c>
      <c r="O114">
        <f t="shared" si="10"/>
        <v>114.97786659246997</v>
      </c>
      <c r="P114" s="100">
        <f t="shared" si="8"/>
        <v>5.7201417572232812E-3</v>
      </c>
      <c r="Q114" s="100">
        <f t="shared" si="9"/>
        <v>5.698212588392166E-3</v>
      </c>
      <c r="S114">
        <f t="shared" si="11"/>
        <v>8.0600000000000005E-2</v>
      </c>
      <c r="T114" s="231">
        <v>8.06</v>
      </c>
      <c r="U114" s="100">
        <f t="shared" si="12"/>
        <v>2.2048844400189144E-3</v>
      </c>
    </row>
    <row r="115" spans="1:21" ht="15.75" thickBot="1">
      <c r="A115" s="158">
        <v>41061</v>
      </c>
      <c r="B115" s="161">
        <v>204.76</v>
      </c>
      <c r="C115" s="100">
        <v>-8.9540680509172972E-3</v>
      </c>
      <c r="D115" s="100">
        <v>8.8685665674181083E-2</v>
      </c>
      <c r="F115" s="100">
        <f t="shared" si="7"/>
        <v>1.0638490086049878E-2</v>
      </c>
      <c r="G115" s="35">
        <v>1.8160714285713999</v>
      </c>
      <c r="O115">
        <f t="shared" si="10"/>
        <v>112.74886922320728</v>
      </c>
      <c r="P115" s="100">
        <f t="shared" si="8"/>
        <v>1.3569569362597695E-3</v>
      </c>
      <c r="Q115" s="100">
        <f t="shared" si="9"/>
        <v>3.2460949204167113E-3</v>
      </c>
      <c r="S115">
        <f t="shared" si="11"/>
        <v>6.4399999999999999E-2</v>
      </c>
      <c r="T115" s="231">
        <v>6.44</v>
      </c>
      <c r="U115" s="100">
        <f t="shared" si="12"/>
        <v>2.4285665674181084E-2</v>
      </c>
    </row>
    <row r="116" spans="1:21" ht="15.75" thickBot="1">
      <c r="A116" s="158">
        <v>41091</v>
      </c>
      <c r="B116" s="161">
        <v>204.29</v>
      </c>
      <c r="C116" s="100">
        <v>-2.2953701894901295E-3</v>
      </c>
      <c r="D116" s="100">
        <v>9.0651860552025995E-2</v>
      </c>
      <c r="F116" s="100">
        <f t="shared" si="7"/>
        <v>-6.1589344774827916E-3</v>
      </c>
      <c r="G116" s="35">
        <v>1.8048863636364001</v>
      </c>
      <c r="O116">
        <f t="shared" si="10"/>
        <v>113.18718126298329</v>
      </c>
      <c r="P116" s="100">
        <f t="shared" si="8"/>
        <v>-4.4581762660812286E-3</v>
      </c>
      <c r="Q116" s="100">
        <f t="shared" si="9"/>
        <v>1.9258517019625683E-3</v>
      </c>
      <c r="S116">
        <f t="shared" si="11"/>
        <v>6.13E-2</v>
      </c>
      <c r="T116" s="231">
        <v>6.13</v>
      </c>
      <c r="U116" s="100">
        <f t="shared" si="12"/>
        <v>2.9351860552025995E-2</v>
      </c>
    </row>
    <row r="117" spans="1:21" ht="15.75" thickBot="1">
      <c r="A117" s="158">
        <v>41122</v>
      </c>
      <c r="B117" s="161">
        <v>205.43</v>
      </c>
      <c r="C117" s="100">
        <v>5.5803025111362025E-3</v>
      </c>
      <c r="D117" s="100">
        <v>8.8832352785286589E-2</v>
      </c>
      <c r="F117" s="100">
        <f t="shared" si="7"/>
        <v>-1.055266637287141E-2</v>
      </c>
      <c r="G117" s="35">
        <v>1.7858400000000001</v>
      </c>
      <c r="O117">
        <f t="shared" si="10"/>
        <v>115.03270169780048</v>
      </c>
      <c r="P117" s="100">
        <f t="shared" si="8"/>
        <v>-1.8897119097570749E-3</v>
      </c>
      <c r="Q117" s="100">
        <f t="shared" si="9"/>
        <v>1.915214923733103E-3</v>
      </c>
      <c r="S117">
        <f t="shared" si="11"/>
        <v>4.5599999999999995E-2</v>
      </c>
      <c r="T117" s="231">
        <v>4.5599999999999996</v>
      </c>
      <c r="U117" s="100">
        <f t="shared" si="12"/>
        <v>4.3232352785286594E-2</v>
      </c>
    </row>
    <row r="118" spans="1:21" ht="15.75" thickBot="1">
      <c r="A118" s="158">
        <v>41153</v>
      </c>
      <c r="B118" s="161">
        <v>207.55</v>
      </c>
      <c r="C118" s="100">
        <v>1.0319816969283963E-2</v>
      </c>
      <c r="D118" s="100">
        <v>9.1851228365511114E-2</v>
      </c>
      <c r="F118" s="100">
        <f t="shared" si="7"/>
        <v>5.4820140662097195E-3</v>
      </c>
      <c r="G118" s="35">
        <v>1.7956300000000001</v>
      </c>
      <c r="O118">
        <f t="shared" si="10"/>
        <v>115.58617309802131</v>
      </c>
      <c r="P118" s="100">
        <f t="shared" si="8"/>
        <v>4.5349164303100124E-3</v>
      </c>
      <c r="Q118" s="100">
        <f t="shared" si="9"/>
        <v>2.9459366832848906E-3</v>
      </c>
      <c r="S118">
        <f t="shared" si="11"/>
        <v>4.0300000000000002E-2</v>
      </c>
      <c r="T118" s="231">
        <v>4.03</v>
      </c>
      <c r="U118" s="100">
        <f t="shared" si="12"/>
        <v>5.1551228365511112E-2</v>
      </c>
    </row>
    <row r="119" spans="1:21" ht="15.75" thickBot="1">
      <c r="A119" s="158">
        <v>41183</v>
      </c>
      <c r="B119" s="161">
        <v>211.62</v>
      </c>
      <c r="C119" s="100">
        <v>1.9609732594555496E-2</v>
      </c>
      <c r="D119" s="100">
        <v>7.7988895114869353E-2</v>
      </c>
      <c r="F119" s="100">
        <f t="shared" si="7"/>
        <v>-8.297923291546651E-4</v>
      </c>
      <c r="G119" s="35">
        <v>1.7941400000000001</v>
      </c>
      <c r="O119">
        <f t="shared" si="10"/>
        <v>117.95066159831451</v>
      </c>
      <c r="P119" s="100">
        <f t="shared" si="8"/>
        <v>1.1836617358325219E-2</v>
      </c>
      <c r="Q119" s="100">
        <f t="shared" si="9"/>
        <v>3.6892205461219961E-3</v>
      </c>
      <c r="S119">
        <f t="shared" si="11"/>
        <v>2.5699999999999997E-2</v>
      </c>
      <c r="T119" s="231">
        <v>2.57</v>
      </c>
      <c r="U119" s="100">
        <f t="shared" si="12"/>
        <v>5.2288895114869352E-2</v>
      </c>
    </row>
    <row r="120" spans="1:21" ht="15.75" thickBot="1">
      <c r="A120" s="158">
        <v>41214</v>
      </c>
      <c r="B120" s="161">
        <v>212.42</v>
      </c>
      <c r="C120" s="100">
        <v>3.7803610244777569E-3</v>
      </c>
      <c r="D120" s="100">
        <v>6.3695543314972458E-2</v>
      </c>
      <c r="F120" s="100">
        <f t="shared" si="7"/>
        <v>-4.8435462115554448E-3</v>
      </c>
      <c r="G120" s="35">
        <v>1.78545</v>
      </c>
      <c r="O120">
        <f t="shared" si="10"/>
        <v>118.97280797558038</v>
      </c>
      <c r="P120" s="100">
        <f t="shared" si="8"/>
        <v>1.1236636862772405E-2</v>
      </c>
      <c r="Q120" s="100">
        <f t="shared" si="9"/>
        <v>4.6734624765076655E-3</v>
      </c>
      <c r="S120">
        <f t="shared" si="11"/>
        <v>3.6000000000000004E-2</v>
      </c>
      <c r="T120" s="231">
        <v>3.6</v>
      </c>
      <c r="U120" s="100">
        <f t="shared" si="12"/>
        <v>2.7695543314972454E-2</v>
      </c>
    </row>
    <row r="121" spans="1:21" ht="15.75" thickBot="1">
      <c r="A121" s="158">
        <v>41244</v>
      </c>
      <c r="B121" s="161">
        <v>213.23</v>
      </c>
      <c r="C121" s="100">
        <v>3.8132002636286711E-3</v>
      </c>
      <c r="D121" s="100">
        <v>6.1638038337067443E-2</v>
      </c>
      <c r="F121" s="100">
        <f t="shared" si="7"/>
        <v>-3.561860488672324E-3</v>
      </c>
      <c r="G121" s="35">
        <v>1.7790904761905</v>
      </c>
      <c r="O121">
        <f t="shared" si="10"/>
        <v>119.85337612316459</v>
      </c>
      <c r="P121" s="100">
        <f t="shared" si="8"/>
        <v>9.0677646275539748E-3</v>
      </c>
      <c r="Q121" s="100">
        <f t="shared" si="9"/>
        <v>6.801340528931994E-3</v>
      </c>
      <c r="S121">
        <f t="shared" si="11"/>
        <v>2.4500000000000001E-2</v>
      </c>
      <c r="T121" s="231">
        <v>2.4500000000000002</v>
      </c>
      <c r="U121" s="100">
        <f t="shared" si="12"/>
        <v>3.7138038337067442E-2</v>
      </c>
    </row>
    <row r="122" spans="1:21" ht="15.75" thickBot="1">
      <c r="A122" s="158">
        <v>41275</v>
      </c>
      <c r="B122" s="161">
        <v>216.74</v>
      </c>
      <c r="C122" s="100">
        <v>1.6461098344510715E-2</v>
      </c>
      <c r="D122" s="100">
        <v>7.3076542231904254E-2</v>
      </c>
      <c r="F122" s="100">
        <f t="shared" si="7"/>
        <v>-8.5613325939523244E-3</v>
      </c>
      <c r="G122" s="35">
        <v>1.7638590909091001</v>
      </c>
      <c r="O122">
        <f t="shared" si="10"/>
        <v>122.87829629763188</v>
      </c>
      <c r="P122" s="100">
        <f t="shared" si="8"/>
        <v>8.0182198775390484E-3</v>
      </c>
      <c r="Q122" s="100">
        <f t="shared" si="9"/>
        <v>9.9274186179321346E-3</v>
      </c>
      <c r="S122">
        <f t="shared" si="11"/>
        <v>1.8799999999999997E-2</v>
      </c>
      <c r="T122" s="231">
        <v>1.88</v>
      </c>
      <c r="U122" s="100">
        <f t="shared" si="12"/>
        <v>5.4276542231904257E-2</v>
      </c>
    </row>
    <row r="123" spans="1:21" ht="15.75" thickBot="1">
      <c r="A123" s="158">
        <v>41306</v>
      </c>
      <c r="B123" s="161">
        <v>217.39</v>
      </c>
      <c r="C123" s="100">
        <v>2.9989849589368701E-3</v>
      </c>
      <c r="D123" s="100">
        <v>7.0254037022449686E-2</v>
      </c>
      <c r="F123" s="100">
        <f t="shared" si="7"/>
        <v>3.4389986831507529E-3</v>
      </c>
      <c r="G123" s="35">
        <v>1.769925</v>
      </c>
      <c r="O123">
        <f t="shared" si="10"/>
        <v>122.82441346384734</v>
      </c>
      <c r="P123" s="100">
        <f t="shared" si="8"/>
        <v>7.7577611890254188E-3</v>
      </c>
      <c r="Q123" s="100">
        <f t="shared" si="9"/>
        <v>9.4971990258989128E-3</v>
      </c>
      <c r="S123">
        <f t="shared" si="11"/>
        <v>1.84E-2</v>
      </c>
      <c r="T123" s="231">
        <v>1.84</v>
      </c>
      <c r="U123" s="100">
        <f t="shared" si="12"/>
        <v>5.1854037022449687E-2</v>
      </c>
    </row>
    <row r="124" spans="1:21" ht="15.75" thickBot="1">
      <c r="A124" s="158">
        <v>41334</v>
      </c>
      <c r="B124" s="161">
        <v>218.83</v>
      </c>
      <c r="C124" s="100">
        <v>6.6240397442385865E-3</v>
      </c>
      <c r="D124" s="100">
        <v>7.2906452245538364E-2</v>
      </c>
      <c r="F124" s="100">
        <f t="shared" si="7"/>
        <v>2.1057523960167881E-2</v>
      </c>
      <c r="G124" s="35">
        <v>1.8071952380952001</v>
      </c>
      <c r="O124">
        <f t="shared" si="10"/>
        <v>121.08818980214268</v>
      </c>
      <c r="P124" s="100">
        <f t="shared" si="8"/>
        <v>8.6947076825620567E-3</v>
      </c>
      <c r="Q124" s="100">
        <f t="shared" si="9"/>
        <v>8.8812361550580157E-3</v>
      </c>
      <c r="S124">
        <f t="shared" si="11"/>
        <v>2.3E-2</v>
      </c>
      <c r="T124" s="231">
        <v>2.2999999999999998</v>
      </c>
      <c r="U124" s="100">
        <f t="shared" si="12"/>
        <v>4.9906452245538364E-2</v>
      </c>
    </row>
    <row r="125" spans="1:21" ht="15.75" thickBot="1">
      <c r="A125" s="158">
        <v>41365</v>
      </c>
      <c r="B125" s="161">
        <v>219.75</v>
      </c>
      <c r="C125" s="100">
        <v>4.2041767582140814E-3</v>
      </c>
      <c r="D125" s="100">
        <v>6.1337841101183233E-2</v>
      </c>
      <c r="F125" s="100">
        <f t="shared" si="7"/>
        <v>-5.9339518485578913E-3</v>
      </c>
      <c r="G125" s="35">
        <v>1.7964714285714001</v>
      </c>
      <c r="O125">
        <f t="shared" si="10"/>
        <v>122.32312549203792</v>
      </c>
      <c r="P125" s="100">
        <f t="shared" si="8"/>
        <v>4.6090671537965125E-3</v>
      </c>
      <c r="Q125" s="100">
        <f t="shared" si="9"/>
        <v>6.31364351566778E-3</v>
      </c>
      <c r="S125">
        <f t="shared" si="11"/>
        <v>1.7000000000000001E-2</v>
      </c>
      <c r="T125" s="231">
        <v>1.7</v>
      </c>
      <c r="U125" s="100">
        <f t="shared" si="12"/>
        <v>4.4337841101183231E-2</v>
      </c>
    </row>
    <row r="126" spans="1:21" ht="15.75" thickBot="1">
      <c r="A126" s="158">
        <v>41395</v>
      </c>
      <c r="B126" s="161">
        <v>220.07</v>
      </c>
      <c r="C126" s="100">
        <v>1.4562002275312544E-3</v>
      </c>
      <c r="D126" s="100">
        <v>6.5146895116402787E-2</v>
      </c>
      <c r="F126" s="100">
        <f t="shared" si="7"/>
        <v>1.4643062916296391E-2</v>
      </c>
      <c r="G126" s="35">
        <v>1.8227772727272999</v>
      </c>
      <c r="O126">
        <f t="shared" si="10"/>
        <v>120.73334646680334</v>
      </c>
      <c r="P126" s="100">
        <f t="shared" si="8"/>
        <v>4.0948055766613072E-3</v>
      </c>
      <c r="Q126" s="100">
        <f t="shared" si="9"/>
        <v>5.926283382843363E-3</v>
      </c>
      <c r="S126">
        <f t="shared" si="11"/>
        <v>2.1700000000000001E-2</v>
      </c>
      <c r="T126" s="231">
        <v>2.17</v>
      </c>
      <c r="U126" s="100">
        <f t="shared" si="12"/>
        <v>4.3446895116402789E-2</v>
      </c>
    </row>
    <row r="127" spans="1:21" ht="15.75" thickBot="1">
      <c r="A127" s="158">
        <v>41426</v>
      </c>
      <c r="B127" s="161">
        <v>221.75</v>
      </c>
      <c r="C127" s="100">
        <v>7.6339346571545732E-3</v>
      </c>
      <c r="D127" s="100">
        <v>8.2975190466888116E-2</v>
      </c>
      <c r="F127" s="100">
        <f t="shared" si="7"/>
        <v>3.9353533942943601E-2</v>
      </c>
      <c r="G127" s="35">
        <v>1.8945099999999999</v>
      </c>
      <c r="O127">
        <f t="shared" si="10"/>
        <v>117.04873555695141</v>
      </c>
      <c r="P127" s="100">
        <f t="shared" si="8"/>
        <v>4.43143721429997E-3</v>
      </c>
      <c r="Q127" s="100">
        <f t="shared" si="9"/>
        <v>6.5630724484310142E-3</v>
      </c>
      <c r="S127">
        <f t="shared" si="11"/>
        <v>5.2300000000000006E-2</v>
      </c>
      <c r="T127" s="231">
        <v>5.23</v>
      </c>
      <c r="U127" s="100">
        <f t="shared" si="12"/>
        <v>3.067519046688811E-2</v>
      </c>
    </row>
    <row r="128" spans="1:21" ht="15.75" thickBot="1">
      <c r="A128" s="158">
        <v>41456</v>
      </c>
      <c r="B128" s="161">
        <v>222.44</v>
      </c>
      <c r="C128" s="100">
        <v>3.1116121758737215E-3</v>
      </c>
      <c r="D128" s="100">
        <v>8.8844289979930519E-2</v>
      </c>
      <c r="F128" s="100">
        <f t="shared" si="7"/>
        <v>1.8987816741901697E-2</v>
      </c>
      <c r="G128" s="35">
        <v>1.9304826086957001</v>
      </c>
      <c r="O128">
        <f t="shared" si="10"/>
        <v>115.22507325268683</v>
      </c>
      <c r="P128" s="100">
        <f t="shared" si="8"/>
        <v>4.0672490201865167E-3</v>
      </c>
      <c r="Q128" s="100">
        <f t="shared" si="9"/>
        <v>4.3381580869915146E-3</v>
      </c>
      <c r="S128">
        <f t="shared" si="11"/>
        <v>6.6100000000000006E-2</v>
      </c>
      <c r="T128" s="231">
        <v>6.61</v>
      </c>
      <c r="U128" s="100">
        <f t="shared" si="12"/>
        <v>2.2744289979930513E-2</v>
      </c>
    </row>
    <row r="129" spans="1:21" ht="15.75" thickBot="1">
      <c r="A129" s="158">
        <v>41487</v>
      </c>
      <c r="B129" s="161">
        <v>222.21</v>
      </c>
      <c r="C129" s="100">
        <v>-1.0339866930407741E-3</v>
      </c>
      <c r="D129" s="100">
        <v>8.1682324879521012E-2</v>
      </c>
      <c r="F129" s="100">
        <f t="shared" si="7"/>
        <v>1.2547460595133569E-2</v>
      </c>
      <c r="G129" s="35">
        <v>1.9547052631579001</v>
      </c>
      <c r="O129">
        <f t="shared" si="10"/>
        <v>113.67954248049212</v>
      </c>
      <c r="P129" s="100">
        <f t="shared" si="8"/>
        <v>3.237186713329173E-3</v>
      </c>
      <c r="Q129" s="100">
        <f t="shared" si="9"/>
        <v>3.6659961449952406E-3</v>
      </c>
      <c r="S129">
        <f t="shared" si="11"/>
        <v>6.3799999999999996E-2</v>
      </c>
      <c r="T129" s="231">
        <v>6.38</v>
      </c>
      <c r="U129" s="100">
        <f t="shared" si="12"/>
        <v>1.7882324879521017E-2</v>
      </c>
    </row>
    <row r="130" spans="1:21" ht="15.75" thickBot="1">
      <c r="A130" s="158">
        <v>41518</v>
      </c>
      <c r="B130" s="161">
        <v>223.91</v>
      </c>
      <c r="C130" s="100">
        <v>7.6504207731424717E-3</v>
      </c>
      <c r="D130" s="100">
        <v>7.8824379667549918E-2</v>
      </c>
      <c r="F130" s="100">
        <f t="shared" si="7"/>
        <v>3.1944639975451765E-2</v>
      </c>
      <c r="G130" s="35">
        <v>2.0171476190475999</v>
      </c>
      <c r="O130">
        <f t="shared" si="10"/>
        <v>111.00327902908738</v>
      </c>
      <c r="P130" s="100">
        <f t="shared" si="8"/>
        <v>3.2426820853251395E-3</v>
      </c>
      <c r="Q130" s="100">
        <f t="shared" si="9"/>
        <v>3.8370596498125548E-3</v>
      </c>
      <c r="S130">
        <f t="shared" si="11"/>
        <v>6.2300000000000001E-2</v>
      </c>
      <c r="T130" s="231">
        <v>6.23</v>
      </c>
      <c r="U130" s="100">
        <f t="shared" si="12"/>
        <v>1.6524379667549917E-2</v>
      </c>
    </row>
    <row r="131" spans="1:21" ht="15.75" thickBot="1">
      <c r="A131" s="158">
        <v>41548</v>
      </c>
      <c r="B131" s="161">
        <v>227.94</v>
      </c>
      <c r="C131" s="100">
        <v>1.7998302889553845E-2</v>
      </c>
      <c r="D131" s="100">
        <v>7.7119364899347856E-2</v>
      </c>
      <c r="F131" s="100">
        <f t="shared" ref="F131:F194" si="13">(G131-G130)/G130</f>
        <v>-1.3301432243996162E-2</v>
      </c>
      <c r="G131" s="35">
        <v>1.9903166666667</v>
      </c>
      <c r="O131">
        <f t="shared" si="10"/>
        <v>114.52448940285691</v>
      </c>
      <c r="P131" s="100">
        <f t="shared" si="8"/>
        <v>8.2049123232185144E-3</v>
      </c>
      <c r="Q131" s="100">
        <f t="shared" si="9"/>
        <v>6.1360806717025151E-3</v>
      </c>
      <c r="S131">
        <f t="shared" si="11"/>
        <v>6.7699999999999996E-2</v>
      </c>
      <c r="T131" s="231">
        <v>6.77</v>
      </c>
      <c r="U131" s="100">
        <f t="shared" si="12"/>
        <v>9.4193648993478596E-3</v>
      </c>
    </row>
    <row r="132" spans="1:21" ht="15.75" thickBot="1">
      <c r="A132" s="158">
        <v>41579</v>
      </c>
      <c r="B132" s="161">
        <v>227.96</v>
      </c>
      <c r="C132" s="100">
        <v>8.7742388347855719E-5</v>
      </c>
      <c r="D132" s="100">
        <v>7.3156953205912909E-2</v>
      </c>
      <c r="F132" s="100">
        <f t="shared" si="13"/>
        <v>1.5791935478055876E-2</v>
      </c>
      <c r="G132" s="35">
        <v>2.0217476190475998</v>
      </c>
      <c r="O132">
        <f t="shared" si="10"/>
        <v>112.75393518573148</v>
      </c>
      <c r="P132" s="100">
        <f t="shared" si="8"/>
        <v>8.5788220170147245E-3</v>
      </c>
      <c r="Q132" s="100">
        <f t="shared" si="9"/>
        <v>5.9080043651719488E-3</v>
      </c>
      <c r="S132">
        <f t="shared" si="11"/>
        <v>5.67E-2</v>
      </c>
      <c r="T132" s="231">
        <v>5.67</v>
      </c>
      <c r="U132" s="100">
        <f t="shared" si="12"/>
        <v>1.6456953205912908E-2</v>
      </c>
    </row>
    <row r="133" spans="1:21" ht="15.75" thickBot="1">
      <c r="A133" s="158">
        <v>41609</v>
      </c>
      <c r="B133" s="161">
        <v>229.01</v>
      </c>
      <c r="C133" s="100">
        <v>4.606071240568446E-3</v>
      </c>
      <c r="D133" s="100">
        <v>7.4004595976175966E-2</v>
      </c>
      <c r="F133" s="100">
        <f t="shared" si="13"/>
        <v>1.7852520118363212E-2</v>
      </c>
      <c r="G133" s="35">
        <v>2.0578409090909</v>
      </c>
      <c r="O133">
        <f t="shared" si="10"/>
        <v>111.28654260312601</v>
      </c>
      <c r="P133" s="100">
        <f t="shared" si="8"/>
        <v>7.564038839490049E-3</v>
      </c>
      <c r="Q133" s="100">
        <f t="shared" si="9"/>
        <v>5.4033604624075943E-3</v>
      </c>
      <c r="S133">
        <f t="shared" si="11"/>
        <v>6.9699999999999998E-2</v>
      </c>
      <c r="T133" s="231">
        <v>6.97</v>
      </c>
      <c r="U133" s="100">
        <f t="shared" si="12"/>
        <v>4.3045959761759678E-3</v>
      </c>
    </row>
    <row r="134" spans="1:21" ht="15.75" thickBot="1">
      <c r="A134" s="158">
        <v>41640</v>
      </c>
      <c r="B134" s="161">
        <v>233.54</v>
      </c>
      <c r="C134" s="100">
        <v>1.9780795598445488E-2</v>
      </c>
      <c r="D134" s="100">
        <v>7.751222663098635E-2</v>
      </c>
      <c r="F134" s="100">
        <f t="shared" si="13"/>
        <v>7.7263239273311912E-2</v>
      </c>
      <c r="G134" s="35">
        <v>2.2168363636363999</v>
      </c>
      <c r="O134">
        <f t="shared" si="10"/>
        <v>105.34832603382206</v>
      </c>
      <c r="P134" s="100">
        <f t="shared" ref="P134:P197" si="14">AVERAGE(C132:C134)</f>
        <v>8.1582030757872629E-3</v>
      </c>
      <c r="Q134" s="100">
        <f t="shared" si="9"/>
        <v>8.1815576995028887E-3</v>
      </c>
      <c r="S134">
        <f t="shared" si="11"/>
        <v>0.1072</v>
      </c>
      <c r="T134" s="231">
        <v>10.72</v>
      </c>
      <c r="U134" s="100">
        <f t="shared" si="12"/>
        <v>-2.9687773369013654E-2</v>
      </c>
    </row>
    <row r="135" spans="1:21" ht="15.75" thickBot="1">
      <c r="A135" s="158">
        <v>41671</v>
      </c>
      <c r="B135" s="161">
        <v>234.54</v>
      </c>
      <c r="C135" s="100">
        <v>4.2819217264708402E-3</v>
      </c>
      <c r="D135" s="100">
        <v>7.8890473342840092E-2</v>
      </c>
      <c r="F135" s="100">
        <f t="shared" si="13"/>
        <v>-1.8388202680478343E-3</v>
      </c>
      <c r="G135" s="35">
        <v>2.2127599999999998</v>
      </c>
      <c r="O135">
        <f t="shared" si="10"/>
        <v>105.99432383087186</v>
      </c>
      <c r="P135" s="100">
        <f t="shared" si="14"/>
        <v>9.556262855161592E-3</v>
      </c>
      <c r="Q135" s="100">
        <f t="shared" si="9"/>
        <v>9.0675424360881583E-3</v>
      </c>
      <c r="S135">
        <f t="shared" si="11"/>
        <v>0.124</v>
      </c>
      <c r="T135" s="231">
        <v>12.4</v>
      </c>
      <c r="U135" s="100">
        <f t="shared" si="12"/>
        <v>-4.5109526657159907E-2</v>
      </c>
    </row>
    <row r="136" spans="1:21" ht="15.75" thickBot="1">
      <c r="A136" s="158">
        <v>41699</v>
      </c>
      <c r="B136" s="161">
        <v>237.18</v>
      </c>
      <c r="C136" s="100">
        <v>1.125607572269129E-2</v>
      </c>
      <c r="D136" s="100">
        <v>8.3855047296988505E-2</v>
      </c>
      <c r="F136" s="100">
        <f t="shared" si="13"/>
        <v>2.2755464194943622E-3</v>
      </c>
      <c r="G136" s="35">
        <v>2.2177952380952002</v>
      </c>
      <c r="O136">
        <f t="shared" si="10"/>
        <v>106.94404782098235</v>
      </c>
      <c r="P136" s="100">
        <f t="shared" si="14"/>
        <v>1.1772931015869204E-2</v>
      </c>
      <c r="Q136" s="100">
        <f t="shared" si="9"/>
        <v>9.6684849276796273E-3</v>
      </c>
      <c r="S136">
        <f t="shared" si="11"/>
        <v>0.1231</v>
      </c>
      <c r="T136" s="231">
        <v>12.31</v>
      </c>
      <c r="U136" s="100">
        <f t="shared" si="12"/>
        <v>-3.9244952703011496E-2</v>
      </c>
    </row>
    <row r="137" spans="1:21" ht="15.75" thickBot="1">
      <c r="A137" s="158">
        <v>41730</v>
      </c>
      <c r="B137" s="161">
        <v>240.37</v>
      </c>
      <c r="C137" s="100">
        <v>1.3449700649295883E-2</v>
      </c>
      <c r="D137" s="100">
        <v>9.3833902161547231E-2</v>
      </c>
      <c r="F137" s="100">
        <f t="shared" si="13"/>
        <v>-4.0726847985018057E-2</v>
      </c>
      <c r="G137" s="35">
        <v>2.1274714285714</v>
      </c>
      <c r="O137">
        <f t="shared" si="10"/>
        <v>112.98389100407745</v>
      </c>
      <c r="P137" s="100">
        <f t="shared" si="14"/>
        <v>9.6625660328193367E-3</v>
      </c>
      <c r="Q137" s="100">
        <f t="shared" ref="Q137:Q200" si="15">AVERAGE(C132:C137)</f>
        <v>8.9103845543032998E-3</v>
      </c>
      <c r="S137">
        <f t="shared" si="11"/>
        <v>0.1298</v>
      </c>
      <c r="T137" s="231">
        <v>12.98</v>
      </c>
      <c r="U137" s="100">
        <f t="shared" si="12"/>
        <v>-3.5966097838452768E-2</v>
      </c>
    </row>
    <row r="138" spans="1:21" ht="15.75" thickBot="1">
      <c r="A138" s="158">
        <v>41760</v>
      </c>
      <c r="B138" s="161">
        <v>241.32</v>
      </c>
      <c r="C138" s="100">
        <v>3.952240296209962E-3</v>
      </c>
      <c r="D138" s="100">
        <v>9.6560185395555956E-2</v>
      </c>
      <c r="F138" s="100">
        <f t="shared" si="13"/>
        <v>-1.7234745472479301E-2</v>
      </c>
      <c r="G138" s="35">
        <v>2.090805</v>
      </c>
      <c r="O138">
        <f t="shared" si="10"/>
        <v>115.41965893519482</v>
      </c>
      <c r="P138" s="100">
        <f t="shared" si="14"/>
        <v>9.5526722227323776E-3</v>
      </c>
      <c r="Q138" s="100">
        <f t="shared" si="15"/>
        <v>9.5544675389469848E-3</v>
      </c>
      <c r="S138">
        <f t="shared" si="11"/>
        <v>0.1128</v>
      </c>
      <c r="T138" s="231">
        <v>11.28</v>
      </c>
      <c r="U138" s="100">
        <f t="shared" si="12"/>
        <v>-1.6239814604444042E-2</v>
      </c>
    </row>
    <row r="139" spans="1:21" ht="15.75" thickBot="1">
      <c r="A139" s="158">
        <v>41791</v>
      </c>
      <c r="B139" s="161">
        <v>242.07</v>
      </c>
      <c r="C139" s="100">
        <v>3.1079065141720536E-3</v>
      </c>
      <c r="D139" s="100">
        <v>9.1634723788049571E-2</v>
      </c>
      <c r="F139" s="100">
        <f t="shared" si="13"/>
        <v>1.1918284834692853E-2</v>
      </c>
      <c r="G139" s="35">
        <v>2.1157238095238</v>
      </c>
      <c r="O139">
        <f t="shared" si="10"/>
        <v>114.41474492574922</v>
      </c>
      <c r="P139" s="100">
        <f t="shared" si="14"/>
        <v>6.8366158198926328E-3</v>
      </c>
      <c r="Q139" s="100">
        <f t="shared" si="15"/>
        <v>9.3047734178809179E-3</v>
      </c>
      <c r="S139">
        <f t="shared" si="11"/>
        <v>9.7500000000000003E-2</v>
      </c>
      <c r="T139" s="231">
        <v>9.75</v>
      </c>
      <c r="U139" s="100">
        <f t="shared" si="12"/>
        <v>-5.865276211950432E-3</v>
      </c>
    </row>
    <row r="140" spans="1:21" ht="15.75" thickBot="1">
      <c r="A140" s="158">
        <v>41821</v>
      </c>
      <c r="B140" s="161">
        <v>243.17</v>
      </c>
      <c r="C140" s="100">
        <v>4.5441401247572786E-3</v>
      </c>
      <c r="D140" s="100">
        <v>9.3193670203200824E-2</v>
      </c>
      <c r="F140" s="100">
        <f t="shared" si="13"/>
        <v>1.3948845605061824E-3</v>
      </c>
      <c r="G140" s="35">
        <v>2.1186750000000001</v>
      </c>
      <c r="O140">
        <f t="shared" si="10"/>
        <v>114.77456429136133</v>
      </c>
      <c r="P140" s="100">
        <f t="shared" si="14"/>
        <v>3.8680956450464314E-3</v>
      </c>
      <c r="Q140" s="100">
        <f t="shared" si="15"/>
        <v>6.7653308389328841E-3</v>
      </c>
      <c r="S140">
        <f t="shared" si="11"/>
        <v>9.4600000000000004E-2</v>
      </c>
      <c r="T140" s="231">
        <v>9.4600000000000009</v>
      </c>
      <c r="U140" s="100">
        <f t="shared" si="12"/>
        <v>-1.40632979679918E-3</v>
      </c>
    </row>
    <row r="141" spans="1:21" ht="15.75" thickBot="1">
      <c r="A141" s="158">
        <v>41852</v>
      </c>
      <c r="B141" s="161">
        <v>243.4</v>
      </c>
      <c r="C141" s="100">
        <v>9.458403585969413E-4</v>
      </c>
      <c r="D141" s="100">
        <v>9.5360244813464723E-2</v>
      </c>
      <c r="F141" s="100">
        <f t="shared" si="13"/>
        <v>1.868924142277608E-2</v>
      </c>
      <c r="G141" s="35">
        <v>2.1582714285714002</v>
      </c>
      <c r="O141">
        <f t="shared" si="10"/>
        <v>112.77543536825253</v>
      </c>
      <c r="P141" s="100">
        <f t="shared" si="14"/>
        <v>2.8659623325087581E-3</v>
      </c>
      <c r="Q141" s="100">
        <f t="shared" si="15"/>
        <v>6.2093172776205678E-3</v>
      </c>
      <c r="S141">
        <f t="shared" si="11"/>
        <v>9.8800000000000013E-2</v>
      </c>
      <c r="T141" s="231">
        <v>9.8800000000000008</v>
      </c>
      <c r="U141" s="100">
        <f t="shared" si="12"/>
        <v>-3.4397551865352899E-3</v>
      </c>
    </row>
    <row r="142" spans="1:21" ht="15.75" thickBot="1">
      <c r="A142" s="158">
        <v>41883</v>
      </c>
      <c r="B142" s="161">
        <v>243.74</v>
      </c>
      <c r="C142" s="100">
        <v>1.3968775677896607E-3</v>
      </c>
      <c r="D142" s="100">
        <v>8.8562368808896494E-2</v>
      </c>
      <c r="F142" s="100">
        <f t="shared" si="13"/>
        <v>2.099172678474855E-2</v>
      </c>
      <c r="G142" s="35">
        <v>2.2035772727273</v>
      </c>
      <c r="O142">
        <f t="shared" si="10"/>
        <v>110.61105186401315</v>
      </c>
      <c r="P142" s="100">
        <f t="shared" si="14"/>
        <v>2.2956193503812935E-3</v>
      </c>
      <c r="Q142" s="100">
        <f t="shared" si="15"/>
        <v>4.5661175851369629E-3</v>
      </c>
      <c r="S142">
        <f t="shared" si="11"/>
        <v>9.8400000000000001E-2</v>
      </c>
      <c r="T142" s="231">
        <v>9.84</v>
      </c>
      <c r="U142" s="100">
        <f t="shared" si="12"/>
        <v>-9.8376311911035075E-3</v>
      </c>
    </row>
    <row r="143" spans="1:21" ht="15.75" thickBot="1">
      <c r="A143" s="158">
        <v>41913</v>
      </c>
      <c r="B143" s="161">
        <v>248.37</v>
      </c>
      <c r="C143" s="100">
        <v>1.8995651103635002E-2</v>
      </c>
      <c r="D143" s="100">
        <v>8.9628849697288793E-2</v>
      </c>
      <c r="F143" s="100">
        <f t="shared" si="13"/>
        <v>2.4838124784686506E-2</v>
      </c>
      <c r="G143" s="35">
        <v>2.2583099999999998</v>
      </c>
      <c r="O143">
        <f t="shared" si="10"/>
        <v>109.98047212295921</v>
      </c>
      <c r="P143" s="100">
        <f t="shared" si="14"/>
        <v>7.1127896766738684E-3</v>
      </c>
      <c r="Q143" s="100">
        <f t="shared" si="15"/>
        <v>5.4904426608601495E-3</v>
      </c>
      <c r="S143">
        <f t="shared" si="11"/>
        <v>0.10099999999999999</v>
      </c>
      <c r="T143" s="231">
        <v>10.1</v>
      </c>
      <c r="U143" s="100">
        <f t="shared" si="12"/>
        <v>-1.13711503027112E-2</v>
      </c>
    </row>
    <row r="144" spans="1:21" ht="15.75" thickBot="1">
      <c r="A144" s="158">
        <v>41944</v>
      </c>
      <c r="B144" s="161">
        <v>248.82</v>
      </c>
      <c r="C144" s="100">
        <v>1.8118130208961978E-3</v>
      </c>
      <c r="D144" s="100">
        <v>9.1507281979294544E-2</v>
      </c>
      <c r="F144" s="100">
        <f t="shared" si="13"/>
        <v>-1.095288069397015E-2</v>
      </c>
      <c r="G144" s="35">
        <v>2.2335750000000001</v>
      </c>
      <c r="O144">
        <f t="shared" si="10"/>
        <v>111.39988583324939</v>
      </c>
      <c r="P144" s="100">
        <f t="shared" si="14"/>
        <v>7.4014472307736201E-3</v>
      </c>
      <c r="Q144" s="100">
        <f t="shared" si="15"/>
        <v>5.1337047816411886E-3</v>
      </c>
      <c r="S144">
        <f t="shared" si="11"/>
        <v>8.3599999999999994E-2</v>
      </c>
      <c r="T144" s="231">
        <v>8.36</v>
      </c>
      <c r="U144" s="100">
        <f t="shared" si="12"/>
        <v>7.9072819792945503E-3</v>
      </c>
    </row>
    <row r="145" spans="1:21" ht="15.75" thickBot="1">
      <c r="A145" s="158">
        <v>41974</v>
      </c>
      <c r="B145" s="161">
        <v>247.72</v>
      </c>
      <c r="C145" s="100">
        <v>-4.4208664898319847E-3</v>
      </c>
      <c r="D145" s="100">
        <v>8.1699489105279285E-2</v>
      </c>
      <c r="F145" s="100">
        <f t="shared" si="13"/>
        <v>2.4216879841196307E-2</v>
      </c>
      <c r="G145" s="35">
        <v>2.2876652173913001</v>
      </c>
      <c r="O145">
        <f t="shared" si="10"/>
        <v>108.28507515731837</v>
      </c>
      <c r="P145" s="100">
        <f t="shared" si="14"/>
        <v>5.4621992115664042E-3</v>
      </c>
      <c r="Q145" s="100">
        <f t="shared" si="15"/>
        <v>3.8789092809738495E-3</v>
      </c>
      <c r="S145">
        <f t="shared" si="11"/>
        <v>6.3600000000000004E-2</v>
      </c>
      <c r="T145" s="231">
        <v>6.36</v>
      </c>
      <c r="U145" s="100">
        <f t="shared" si="12"/>
        <v>1.8099489105279282E-2</v>
      </c>
    </row>
    <row r="146" spans="1:21" ht="15.75" thickBot="1">
      <c r="A146" s="158">
        <v>42005</v>
      </c>
      <c r="B146" s="161">
        <v>250.45</v>
      </c>
      <c r="C146" s="100">
        <v>1.102050702405938E-2</v>
      </c>
      <c r="D146" s="100">
        <v>7.2407296394621901E-2</v>
      </c>
      <c r="F146" s="100">
        <f t="shared" si="13"/>
        <v>1.7781290480075498E-2</v>
      </c>
      <c r="G146" s="35">
        <v>2.3283428571428999</v>
      </c>
      <c r="O146">
        <f t="shared" si="10"/>
        <v>107.56577332744121</v>
      </c>
      <c r="P146" s="100">
        <f t="shared" si="14"/>
        <v>2.8038178517078641E-3</v>
      </c>
      <c r="Q146" s="100">
        <f t="shared" si="15"/>
        <v>4.9583037641908667E-3</v>
      </c>
      <c r="S146">
        <f t="shared" si="11"/>
        <v>3.2799999999999996E-2</v>
      </c>
      <c r="T146" s="231">
        <v>3.28</v>
      </c>
      <c r="U146" s="100">
        <f t="shared" si="12"/>
        <v>3.9607296394621905E-2</v>
      </c>
    </row>
    <row r="147" spans="1:21" ht="15.75" thickBot="1">
      <c r="A147" s="158">
        <v>42036</v>
      </c>
      <c r="B147" s="161">
        <v>252.24</v>
      </c>
      <c r="C147" s="100">
        <v>7.1471351567179899E-3</v>
      </c>
      <c r="D147" s="100">
        <v>7.5466871322588974E-2</v>
      </c>
      <c r="F147" s="100">
        <f t="shared" si="13"/>
        <v>5.4494612968124745E-2</v>
      </c>
      <c r="G147" s="35">
        <v>2.455225</v>
      </c>
      <c r="O147">
        <f t="shared" si="10"/>
        <v>102.73600179209645</v>
      </c>
      <c r="P147" s="100">
        <f t="shared" si="14"/>
        <v>4.5822585636484617E-3</v>
      </c>
      <c r="Q147" s="100">
        <f t="shared" si="15"/>
        <v>5.9918528972110405E-3</v>
      </c>
      <c r="S147">
        <f t="shared" si="11"/>
        <v>3.1E-2</v>
      </c>
      <c r="T147" s="231">
        <v>3.1</v>
      </c>
      <c r="U147" s="100">
        <f t="shared" si="12"/>
        <v>4.4466871322588974E-2</v>
      </c>
    </row>
    <row r="148" spans="1:21" ht="15.75" thickBot="1">
      <c r="A148" s="158">
        <v>42064</v>
      </c>
      <c r="B148" s="161">
        <v>255.23</v>
      </c>
      <c r="C148" s="100">
        <v>1.1853790041230498E-2</v>
      </c>
      <c r="D148" s="100">
        <v>7.6102538156674185E-2</v>
      </c>
      <c r="F148" s="100">
        <f t="shared" si="13"/>
        <v>5.2384571308495075E-2</v>
      </c>
      <c r="G148" s="35">
        <v>2.5838409090908998</v>
      </c>
      <c r="O148">
        <f t="shared" si="10"/>
        <v>98.779301427579099</v>
      </c>
      <c r="P148" s="100">
        <f t="shared" si="14"/>
        <v>1.0007144074002623E-2</v>
      </c>
      <c r="Q148" s="100">
        <f t="shared" si="15"/>
        <v>7.7346716427845142E-3</v>
      </c>
      <c r="S148">
        <f t="shared" si="11"/>
        <v>3.4099999999999998E-2</v>
      </c>
      <c r="T148" s="231">
        <v>3.41</v>
      </c>
      <c r="U148" s="100">
        <f t="shared" si="12"/>
        <v>4.2002538156674186E-2</v>
      </c>
    </row>
    <row r="149" spans="1:21" ht="15.75" thickBot="1">
      <c r="A149" s="158">
        <v>42095</v>
      </c>
      <c r="B149" s="161">
        <v>259.39</v>
      </c>
      <c r="C149" s="100">
        <v>1.6299024409356253E-2</v>
      </c>
      <c r="D149" s="100">
        <v>7.9128010983067695E-2</v>
      </c>
      <c r="F149" s="100">
        <f t="shared" si="13"/>
        <v>2.4886187003914432E-2</v>
      </c>
      <c r="G149" s="35">
        <v>2.6481428571429002</v>
      </c>
      <c r="O149">
        <f t="shared" si="10"/>
        <v>97.951664239087791</v>
      </c>
      <c r="P149" s="100">
        <f t="shared" si="14"/>
        <v>1.1766649869101579E-2</v>
      </c>
      <c r="Q149" s="100">
        <f t="shared" si="15"/>
        <v>7.2852338604047218E-3</v>
      </c>
      <c r="S149">
        <f t="shared" si="11"/>
        <v>4.8000000000000001E-2</v>
      </c>
      <c r="T149" s="231">
        <v>4.8</v>
      </c>
      <c r="U149" s="100">
        <f t="shared" si="12"/>
        <v>3.1128010983067694E-2</v>
      </c>
    </row>
    <row r="150" spans="1:21" ht="15.75" thickBot="1">
      <c r="A150" s="158">
        <v>42125</v>
      </c>
      <c r="B150" s="161">
        <v>260.85000000000002</v>
      </c>
      <c r="C150" s="100">
        <v>5.6285901538225703E-3</v>
      </c>
      <c r="D150" s="100">
        <v>8.092988562904041E-2</v>
      </c>
      <c r="F150" s="100">
        <f t="shared" si="13"/>
        <v>-7.5751768156667048E-4</v>
      </c>
      <c r="G150" s="35">
        <v>2.6461368421053</v>
      </c>
      <c r="O150">
        <f t="shared" si="10"/>
        <v>98.577668338748666</v>
      </c>
      <c r="P150" s="100">
        <f t="shared" si="14"/>
        <v>1.1260468201469774E-2</v>
      </c>
      <c r="Q150" s="100">
        <f t="shared" si="15"/>
        <v>7.921363382559117E-3</v>
      </c>
      <c r="S150">
        <f t="shared" si="11"/>
        <v>6.5199999999999994E-2</v>
      </c>
      <c r="T150" s="231">
        <v>6.52</v>
      </c>
      <c r="U150" s="100">
        <f t="shared" si="12"/>
        <v>1.5729885629040416E-2</v>
      </c>
    </row>
    <row r="151" spans="1:21" ht="15.75" thickBot="1">
      <c r="A151" s="158">
        <v>42156</v>
      </c>
      <c r="B151" s="161">
        <v>259.51</v>
      </c>
      <c r="C151" s="100">
        <v>-5.1370519455627055E-3</v>
      </c>
      <c r="D151" s="100">
        <v>7.2045276159788479E-2</v>
      </c>
      <c r="F151" s="100">
        <f t="shared" si="13"/>
        <v>2.0793425316592288E-2</v>
      </c>
      <c r="G151" s="35">
        <v>2.7011590909090999</v>
      </c>
      <c r="O151">
        <f t="shared" si="10"/>
        <v>96.073571110045023</v>
      </c>
      <c r="P151" s="100">
        <f t="shared" si="14"/>
        <v>5.5968542058720391E-3</v>
      </c>
      <c r="Q151" s="100">
        <f t="shared" si="15"/>
        <v>7.8019991399373304E-3</v>
      </c>
      <c r="S151">
        <f t="shared" si="11"/>
        <v>6.7299999999999999E-2</v>
      </c>
      <c r="T151" s="231">
        <v>6.73</v>
      </c>
      <c r="U151" s="100">
        <f t="shared" si="12"/>
        <v>4.7452761597884807E-3</v>
      </c>
    </row>
    <row r="152" spans="1:21" ht="15.75" thickBot="1">
      <c r="A152" s="158">
        <v>42186</v>
      </c>
      <c r="B152" s="161">
        <v>259.74</v>
      </c>
      <c r="C152" s="100">
        <v>8.8628569226626406E-4</v>
      </c>
      <c r="D152" s="100">
        <v>6.814162931282651E-2</v>
      </c>
      <c r="F152" s="100">
        <f t="shared" si="13"/>
        <v>-2.4265677192653284E-3</v>
      </c>
      <c r="G152" s="35">
        <v>2.6946045454544998</v>
      </c>
      <c r="O152">
        <f t="shared" si="10"/>
        <v>96.392622968796175</v>
      </c>
      <c r="P152" s="100">
        <f t="shared" si="14"/>
        <v>4.592746335087096E-4</v>
      </c>
      <c r="Q152" s="100">
        <f t="shared" si="15"/>
        <v>6.1129622513051438E-3</v>
      </c>
      <c r="S152">
        <f t="shared" si="11"/>
        <v>5.62E-2</v>
      </c>
      <c r="T152" s="231">
        <v>5.62</v>
      </c>
      <c r="U152" s="100">
        <f t="shared" si="12"/>
        <v>1.194162931282651E-2</v>
      </c>
    </row>
    <row r="153" spans="1:21" ht="15.75" thickBot="1">
      <c r="A153" s="158">
        <v>42217</v>
      </c>
      <c r="B153" s="161">
        <v>260.77999999999997</v>
      </c>
      <c r="C153" s="100">
        <v>4.0040040040038635E-3</v>
      </c>
      <c r="D153" s="100">
        <v>7.1405094494658858E-2</v>
      </c>
      <c r="F153" s="100">
        <f t="shared" si="13"/>
        <v>5.6020315729534559E-2</v>
      </c>
      <c r="G153" s="35">
        <v>2.8455571428570998</v>
      </c>
      <c r="O153">
        <f t="shared" si="10"/>
        <v>91.644618929761549</v>
      </c>
      <c r="P153" s="100">
        <f t="shared" si="14"/>
        <v>-8.2254083097526028E-5</v>
      </c>
      <c r="Q153" s="100">
        <f t="shared" si="15"/>
        <v>5.5891070591861242E-3</v>
      </c>
      <c r="S153">
        <f t="shared" si="11"/>
        <v>6.2100000000000002E-2</v>
      </c>
      <c r="T153" s="231">
        <v>6.21</v>
      </c>
      <c r="U153" s="100">
        <f t="shared" si="12"/>
        <v>9.3050944946588554E-3</v>
      </c>
    </row>
    <row r="154" spans="1:21" ht="15.75" thickBot="1">
      <c r="A154" s="158">
        <v>42248</v>
      </c>
      <c r="B154" s="161">
        <v>263.11</v>
      </c>
      <c r="C154" s="100">
        <v>8.9347342587623325E-3</v>
      </c>
      <c r="D154" s="100">
        <v>7.9469926971362945E-2</v>
      </c>
      <c r="F154" s="100">
        <f t="shared" si="13"/>
        <v>5.5229204423954965E-2</v>
      </c>
      <c r="G154" s="35">
        <v>3.0027149999999998</v>
      </c>
      <c r="O154">
        <f t="shared" ref="O154:O217" si="16">B154/G154</f>
        <v>87.624033582940783</v>
      </c>
      <c r="P154" s="100">
        <f t="shared" si="14"/>
        <v>4.6083413183441533E-3</v>
      </c>
      <c r="Q154" s="100">
        <f t="shared" si="15"/>
        <v>5.1025977621080958E-3</v>
      </c>
      <c r="S154">
        <f t="shared" si="11"/>
        <v>6.9199999999999998E-2</v>
      </c>
      <c r="T154" s="231">
        <v>6.92</v>
      </c>
      <c r="U154" s="100">
        <f t="shared" si="12"/>
        <v>1.0269926971362947E-2</v>
      </c>
    </row>
    <row r="155" spans="1:21" ht="15.75" thickBot="1">
      <c r="A155" s="158">
        <v>42278</v>
      </c>
      <c r="B155" s="161">
        <v>267.2</v>
      </c>
      <c r="C155" s="100">
        <v>1.5544829158906825E-2</v>
      </c>
      <c r="D155" s="100">
        <v>7.5814309296613855E-2</v>
      </c>
      <c r="F155" s="100">
        <f t="shared" si="13"/>
        <v>-2.4357559583177125E-2</v>
      </c>
      <c r="G155" s="35">
        <v>2.9295761904762001</v>
      </c>
      <c r="O155">
        <f t="shared" si="16"/>
        <v>91.207731981384939</v>
      </c>
      <c r="P155" s="100">
        <f t="shared" si="14"/>
        <v>9.4945224738910063E-3</v>
      </c>
      <c r="Q155" s="100">
        <f t="shared" si="15"/>
        <v>4.9768985536998581E-3</v>
      </c>
      <c r="S155">
        <f t="shared" si="11"/>
        <v>5.74E-2</v>
      </c>
      <c r="T155" s="231">
        <v>5.74</v>
      </c>
      <c r="U155" s="100">
        <f t="shared" si="12"/>
        <v>1.8414309296613855E-2</v>
      </c>
    </row>
    <row r="156" spans="1:21" ht="15.75" thickBot="1">
      <c r="A156" s="158">
        <v>42309</v>
      </c>
      <c r="B156" s="161">
        <v>268.98</v>
      </c>
      <c r="C156" s="100">
        <v>6.6616766467066978E-3</v>
      </c>
      <c r="D156" s="100">
        <v>8.1022425850012153E-2</v>
      </c>
      <c r="F156" s="100">
        <f t="shared" si="13"/>
        <v>-1.9897238508422357E-2</v>
      </c>
      <c r="G156" s="35">
        <v>2.8712857142856998</v>
      </c>
      <c r="O156">
        <f t="shared" si="16"/>
        <v>93.67928752674311</v>
      </c>
      <c r="P156" s="100">
        <f t="shared" si="14"/>
        <v>1.0380413354791953E-2</v>
      </c>
      <c r="Q156" s="100">
        <f t="shared" si="15"/>
        <v>5.1490796358472125E-3</v>
      </c>
      <c r="S156">
        <f t="shared" si="11"/>
        <v>5.2499999999999998E-2</v>
      </c>
      <c r="T156" s="231">
        <v>5.25</v>
      </c>
      <c r="U156" s="100">
        <f t="shared" si="12"/>
        <v>2.8522425850012155E-2</v>
      </c>
    </row>
    <row r="157" spans="1:21" ht="15.75" thickBot="1">
      <c r="A157" s="158">
        <v>42339</v>
      </c>
      <c r="B157" s="161">
        <v>269.54000000000002</v>
      </c>
      <c r="C157" s="100">
        <v>2.081939177634033E-3</v>
      </c>
      <c r="D157" s="100">
        <v>8.8083319877280894E-2</v>
      </c>
      <c r="F157" s="100">
        <f t="shared" si="13"/>
        <v>1.600295926469E-2</v>
      </c>
      <c r="G157" s="35">
        <v>2.9172347826087002</v>
      </c>
      <c r="O157">
        <f t="shared" si="16"/>
        <v>92.395717206884285</v>
      </c>
      <c r="P157" s="100">
        <f t="shared" si="14"/>
        <v>8.0961483277491846E-3</v>
      </c>
      <c r="Q157" s="100">
        <f t="shared" si="15"/>
        <v>6.352244823046669E-3</v>
      </c>
      <c r="S157">
        <f t="shared" si="11"/>
        <v>5.7099999999999998E-2</v>
      </c>
      <c r="T157" s="231">
        <v>5.71</v>
      </c>
      <c r="U157" s="100">
        <f t="shared" si="12"/>
        <v>3.0983319877280896E-2</v>
      </c>
    </row>
    <row r="158" spans="1:21" ht="15.75" thickBot="1">
      <c r="A158" s="158">
        <v>42370</v>
      </c>
      <c r="B158" s="161">
        <v>274.44</v>
      </c>
      <c r="C158" s="100">
        <v>1.8179119982191797E-2</v>
      </c>
      <c r="D158" s="100">
        <v>9.5787582351766862E-2</v>
      </c>
      <c r="F158" s="100">
        <f t="shared" si="13"/>
        <v>3.0753512856127721E-2</v>
      </c>
      <c r="G158" s="35">
        <v>3.0069499999999998</v>
      </c>
      <c r="O158">
        <f t="shared" si="16"/>
        <v>91.268561166630647</v>
      </c>
      <c r="P158" s="100">
        <f t="shared" si="14"/>
        <v>8.9742452688441766E-3</v>
      </c>
      <c r="Q158" s="100">
        <f t="shared" si="15"/>
        <v>9.2343838713675897E-3</v>
      </c>
      <c r="S158">
        <f t="shared" si="11"/>
        <v>5.9400000000000001E-2</v>
      </c>
      <c r="T158" s="231">
        <v>5.94</v>
      </c>
      <c r="U158" s="100">
        <f t="shared" si="12"/>
        <v>3.638758235176686E-2</v>
      </c>
    </row>
    <row r="159" spans="1:21" ht="15.75" thickBot="1">
      <c r="A159" s="158">
        <v>42401</v>
      </c>
      <c r="B159" s="161">
        <v>274.38</v>
      </c>
      <c r="C159" s="100">
        <v>-2.1862702229996457E-4</v>
      </c>
      <c r="D159" s="100">
        <v>8.7773549000951412E-2</v>
      </c>
      <c r="F159" s="100">
        <f t="shared" si="13"/>
        <v>-2.2044960919902146E-2</v>
      </c>
      <c r="G159" s="35">
        <v>2.9406619047619</v>
      </c>
      <c r="O159">
        <f t="shared" si="16"/>
        <v>93.305524023584084</v>
      </c>
      <c r="P159" s="100">
        <f t="shared" si="14"/>
        <v>6.680810712508623E-3</v>
      </c>
      <c r="Q159" s="100">
        <f t="shared" si="15"/>
        <v>8.5306120336502856E-3</v>
      </c>
      <c r="S159">
        <f t="shared" si="11"/>
        <v>4.4699999999999997E-2</v>
      </c>
      <c r="T159" s="231">
        <v>4.47</v>
      </c>
      <c r="U159" s="100">
        <f t="shared" si="12"/>
        <v>4.3073549000951415E-2</v>
      </c>
    </row>
    <row r="160" spans="1:21" ht="15.75" thickBot="1">
      <c r="A160" s="158">
        <v>42430</v>
      </c>
      <c r="B160" s="161">
        <v>274.27</v>
      </c>
      <c r="C160" s="100">
        <v>-4.00903855966228E-4</v>
      </c>
      <c r="D160" s="100">
        <v>7.4599380950515187E-2</v>
      </c>
      <c r="F160" s="100">
        <f t="shared" si="13"/>
        <v>-1.6636653893423729E-2</v>
      </c>
      <c r="G160" s="35">
        <v>2.8917391304348001</v>
      </c>
      <c r="O160">
        <f t="shared" si="16"/>
        <v>94.846038189745329</v>
      </c>
      <c r="P160" s="100">
        <f t="shared" si="14"/>
        <v>5.8531963679752013E-3</v>
      </c>
      <c r="Q160" s="100">
        <f t="shared" si="15"/>
        <v>6.9746723478621925E-3</v>
      </c>
      <c r="S160">
        <f t="shared" si="11"/>
        <v>3.7999999999999999E-2</v>
      </c>
      <c r="T160" s="231">
        <v>3.8</v>
      </c>
      <c r="U160" s="100">
        <f t="shared" si="12"/>
        <v>3.6599380950515188E-2</v>
      </c>
    </row>
    <row r="161" spans="1:21" ht="15.75" thickBot="1">
      <c r="A161" s="158">
        <v>42461</v>
      </c>
      <c r="B161" s="161">
        <v>276.42</v>
      </c>
      <c r="C161" s="100">
        <v>7.8389907755133052E-3</v>
      </c>
      <c r="D161" s="100">
        <v>6.565403446547681E-2</v>
      </c>
      <c r="F161" s="100">
        <f t="shared" si="13"/>
        <v>-1.9711679589897745E-2</v>
      </c>
      <c r="G161" s="35">
        <v>2.8347380952380998</v>
      </c>
      <c r="O161">
        <f t="shared" si="16"/>
        <v>97.51165388588835</v>
      </c>
      <c r="P161" s="100">
        <f t="shared" si="14"/>
        <v>2.4064866324157042E-3</v>
      </c>
      <c r="Q161" s="100">
        <f t="shared" si="15"/>
        <v>5.6903659506299395E-3</v>
      </c>
      <c r="S161">
        <f t="shared" si="11"/>
        <v>2.87E-2</v>
      </c>
      <c r="T161" s="231">
        <v>2.87</v>
      </c>
      <c r="U161" s="100">
        <f t="shared" si="12"/>
        <v>3.6954034465476807E-2</v>
      </c>
    </row>
    <row r="162" spans="1:21" ht="15.75" thickBot="1">
      <c r="A162" s="158">
        <v>42491</v>
      </c>
      <c r="B162" s="161">
        <v>278.02</v>
      </c>
      <c r="C162" s="100">
        <v>5.7882931770492935E-3</v>
      </c>
      <c r="D162" s="100">
        <v>6.5823270078589069E-2</v>
      </c>
      <c r="F162" s="100">
        <f t="shared" si="13"/>
        <v>3.2404102167817583E-2</v>
      </c>
      <c r="G162" s="35">
        <v>2.9265952380951998</v>
      </c>
      <c r="O162">
        <f t="shared" si="16"/>
        <v>94.997762717932844</v>
      </c>
      <c r="P162" s="100">
        <f t="shared" si="14"/>
        <v>4.4087933655321239E-3</v>
      </c>
      <c r="Q162" s="100">
        <f t="shared" si="15"/>
        <v>5.5448020390203726E-3</v>
      </c>
      <c r="S162">
        <f t="shared" si="11"/>
        <v>3.2500000000000001E-2</v>
      </c>
      <c r="T162" s="231">
        <v>3.25</v>
      </c>
      <c r="U162" s="100">
        <f t="shared" si="12"/>
        <v>3.3323270078589068E-2</v>
      </c>
    </row>
    <row r="163" spans="1:21" ht="15.75" thickBot="1">
      <c r="A163" s="158">
        <v>42522</v>
      </c>
      <c r="B163" s="161">
        <v>279.33</v>
      </c>
      <c r="C163" s="100">
        <v>4.71189123084671E-3</v>
      </c>
      <c r="D163" s="100">
        <v>7.6374706177025908E-2</v>
      </c>
      <c r="F163" s="100">
        <f t="shared" si="13"/>
        <v>-3.2832946400383248E-3</v>
      </c>
      <c r="G163" s="35">
        <v>2.9169863636364002</v>
      </c>
      <c r="O163">
        <f t="shared" si="16"/>
        <v>95.759789446454278</v>
      </c>
      <c r="P163" s="100">
        <f t="shared" si="14"/>
        <v>6.1130583944697696E-3</v>
      </c>
      <c r="Q163" s="100">
        <f t="shared" si="15"/>
        <v>5.9831273812224854E-3</v>
      </c>
      <c r="S163">
        <f t="shared" si="11"/>
        <v>3.4099999999999998E-2</v>
      </c>
      <c r="T163" s="231">
        <v>3.41</v>
      </c>
      <c r="U163" s="100">
        <f t="shared" si="12"/>
        <v>4.227470617702591E-2</v>
      </c>
    </row>
    <row r="164" spans="1:21" ht="15.75" thickBot="1">
      <c r="A164" s="158">
        <v>42552</v>
      </c>
      <c r="B164" s="161">
        <v>282.58</v>
      </c>
      <c r="C164" s="100">
        <v>1.1634983711022805E-2</v>
      </c>
      <c r="D164" s="100">
        <v>8.7934087934087829E-2</v>
      </c>
      <c r="F164" s="100">
        <f t="shared" si="13"/>
        <v>1.3907912777701498E-2</v>
      </c>
      <c r="G164" s="35">
        <v>2.9575555555555999</v>
      </c>
      <c r="O164">
        <f t="shared" si="16"/>
        <v>95.545119843713337</v>
      </c>
      <c r="P164" s="100">
        <f t="shared" si="14"/>
        <v>7.3783893729729363E-3</v>
      </c>
      <c r="Q164" s="100">
        <f t="shared" si="15"/>
        <v>4.8924380026943203E-3</v>
      </c>
      <c r="S164">
        <f t="shared" si="11"/>
        <v>3.9599999999999996E-2</v>
      </c>
      <c r="T164" s="231">
        <v>3.96</v>
      </c>
      <c r="U164" s="100">
        <f t="shared" si="12"/>
        <v>4.8334087934087833E-2</v>
      </c>
    </row>
    <row r="165" spans="1:21" ht="15.75" thickBot="1">
      <c r="A165" s="158">
        <v>42583</v>
      </c>
      <c r="B165" s="161">
        <v>281.76</v>
      </c>
      <c r="C165" s="100">
        <v>-2.9018331092079881E-3</v>
      </c>
      <c r="D165" s="100">
        <v>8.04509548278243E-2</v>
      </c>
      <c r="F165" s="100">
        <f t="shared" si="13"/>
        <v>1.7947526963709038E-3</v>
      </c>
      <c r="G165" s="35">
        <v>2.9628636363636001</v>
      </c>
      <c r="O165">
        <f t="shared" si="16"/>
        <v>95.097187917096107</v>
      </c>
      <c r="P165" s="100">
        <f t="shared" si="14"/>
        <v>4.4816806108871751E-3</v>
      </c>
      <c r="Q165" s="100">
        <f t="shared" si="15"/>
        <v>4.4452369882096495E-3</v>
      </c>
      <c r="S165">
        <f t="shared" si="11"/>
        <v>3.0299999999999997E-2</v>
      </c>
      <c r="T165" s="231">
        <v>3.03</v>
      </c>
      <c r="U165" s="100">
        <f t="shared" si="12"/>
        <v>5.0150954827824307E-2</v>
      </c>
    </row>
    <row r="166" spans="1:21" ht="15.75" thickBot="1">
      <c r="A166" s="158">
        <v>42614</v>
      </c>
      <c r="B166" s="161">
        <v>282.27</v>
      </c>
      <c r="C166" s="100">
        <v>1.8100511073253511E-3</v>
      </c>
      <c r="D166" s="100">
        <v>7.2821253468131078E-2</v>
      </c>
      <c r="F166" s="100">
        <f t="shared" si="13"/>
        <v>-9.3275854132516514E-4</v>
      </c>
      <c r="G166" s="35">
        <v>2.9601000000000002</v>
      </c>
      <c r="O166">
        <f t="shared" si="16"/>
        <v>95.358264923482309</v>
      </c>
      <c r="P166" s="100">
        <f t="shared" si="14"/>
        <v>3.5144005697133897E-3</v>
      </c>
      <c r="Q166" s="100">
        <f t="shared" si="15"/>
        <v>4.8137294820915786E-3</v>
      </c>
      <c r="S166">
        <f t="shared" si="11"/>
        <v>1.78E-2</v>
      </c>
      <c r="T166" s="231">
        <v>1.78</v>
      </c>
      <c r="U166" s="100">
        <f t="shared" si="12"/>
        <v>5.5021253468131082E-2</v>
      </c>
    </row>
    <row r="167" spans="1:21" ht="15.75" thickBot="1">
      <c r="A167" s="158">
        <v>42644</v>
      </c>
      <c r="B167" s="161">
        <v>286.33</v>
      </c>
      <c r="C167" s="100">
        <v>1.4383391788004402E-2</v>
      </c>
      <c r="D167" s="100">
        <v>7.1594311377245493E-2</v>
      </c>
      <c r="F167" s="100">
        <f t="shared" si="13"/>
        <v>3.6432166866963947E-2</v>
      </c>
      <c r="G167" s="35">
        <v>3.0679428571429002</v>
      </c>
      <c r="O167">
        <f t="shared" si="16"/>
        <v>93.329639218460571</v>
      </c>
      <c r="P167" s="100">
        <f t="shared" si="14"/>
        <v>4.4305365953739217E-3</v>
      </c>
      <c r="Q167" s="100">
        <f t="shared" si="15"/>
        <v>5.9044629841734286E-3</v>
      </c>
      <c r="S167">
        <f t="shared" ref="S167:S230" si="17">T167/100</f>
        <v>2.8399999999999998E-2</v>
      </c>
      <c r="T167" s="231">
        <v>2.84</v>
      </c>
      <c r="U167" s="100">
        <f t="shared" ref="U167:U230" si="18">D167-S167</f>
        <v>4.3194311377245498E-2</v>
      </c>
    </row>
    <row r="168" spans="1:21" ht="15.75" thickBot="1">
      <c r="A168" s="158">
        <v>42675</v>
      </c>
      <c r="B168" s="161">
        <v>287.81</v>
      </c>
      <c r="C168" s="100">
        <v>5.1688611043202541E-3</v>
      </c>
      <c r="D168" s="100">
        <v>7.0005204847944022E-2</v>
      </c>
      <c r="F168" s="100">
        <f t="shared" si="13"/>
        <v>6.5029615004920965E-2</v>
      </c>
      <c r="G168" s="35">
        <v>3.2674500000000002</v>
      </c>
      <c r="O168">
        <f t="shared" si="16"/>
        <v>88.083979861971869</v>
      </c>
      <c r="P168" s="100">
        <f t="shared" si="14"/>
        <v>7.1207679998833359E-3</v>
      </c>
      <c r="Q168" s="100">
        <f t="shared" si="15"/>
        <v>5.8012243053852551E-3</v>
      </c>
      <c r="S168">
        <f t="shared" si="17"/>
        <v>6.4100000000000004E-2</v>
      </c>
      <c r="T168" s="231">
        <v>6.41</v>
      </c>
      <c r="U168" s="100">
        <f t="shared" si="18"/>
        <v>5.9052048479440178E-3</v>
      </c>
    </row>
    <row r="169" spans="1:21" ht="15.75" thickBot="1">
      <c r="A169" s="158">
        <v>42705</v>
      </c>
      <c r="B169" s="161">
        <v>292.54000000000002</v>
      </c>
      <c r="C169" s="100">
        <v>1.6434453285153462E-2</v>
      </c>
      <c r="D169" s="100">
        <v>8.5330563181716987E-2</v>
      </c>
      <c r="F169" s="100">
        <f t="shared" si="13"/>
        <v>6.7782911055195946E-2</v>
      </c>
      <c r="G169" s="35">
        <v>3.4889272727273002</v>
      </c>
      <c r="O169">
        <f t="shared" si="16"/>
        <v>83.848122110989436</v>
      </c>
      <c r="P169" s="100">
        <f t="shared" si="14"/>
        <v>1.1995568725826041E-2</v>
      </c>
      <c r="Q169" s="100">
        <f t="shared" si="15"/>
        <v>7.754984647769715E-3</v>
      </c>
      <c r="S169">
        <f t="shared" si="17"/>
        <v>9.9399999999999988E-2</v>
      </c>
      <c r="T169" s="231">
        <v>9.94</v>
      </c>
      <c r="U169" s="100">
        <f t="shared" si="18"/>
        <v>-1.4069436818283002E-2</v>
      </c>
    </row>
    <row r="170" spans="1:21" ht="15.75" thickBot="1">
      <c r="A170" s="158">
        <v>42736</v>
      </c>
      <c r="B170" s="161">
        <v>299.74</v>
      </c>
      <c r="C170" s="100">
        <v>2.4612018869214426E-2</v>
      </c>
      <c r="D170" s="100">
        <v>9.2187727736481609E-2</v>
      </c>
      <c r="F170" s="100">
        <f t="shared" si="13"/>
        <v>7.0497053014473759E-2</v>
      </c>
      <c r="G170" s="35">
        <v>3.7348863636364</v>
      </c>
      <c r="O170">
        <f t="shared" si="16"/>
        <v>80.254115069826099</v>
      </c>
      <c r="P170" s="100">
        <f t="shared" si="14"/>
        <v>1.5405111086229379E-2</v>
      </c>
      <c r="Q170" s="100">
        <f t="shared" si="15"/>
        <v>9.9178238408016497E-3</v>
      </c>
      <c r="S170">
        <f t="shared" si="17"/>
        <v>0.13689999999999999</v>
      </c>
      <c r="T170" s="231">
        <v>13.69</v>
      </c>
      <c r="U170" s="100">
        <f t="shared" si="18"/>
        <v>-4.4712272263518385E-2</v>
      </c>
    </row>
    <row r="171" spans="1:21" ht="15.75" thickBot="1">
      <c r="A171" s="158">
        <v>42767</v>
      </c>
      <c r="B171" s="161">
        <v>302.17</v>
      </c>
      <c r="C171" s="100">
        <v>8.1070260892773961E-3</v>
      </c>
      <c r="D171" s="100">
        <v>0.10128289233909185</v>
      </c>
      <c r="F171" s="100">
        <f t="shared" si="13"/>
        <v>-1.6741168953671351E-2</v>
      </c>
      <c r="G171" s="35">
        <v>3.6723599999999998</v>
      </c>
      <c r="O171">
        <f t="shared" si="16"/>
        <v>82.282238124802589</v>
      </c>
      <c r="P171" s="100">
        <f t="shared" si="14"/>
        <v>1.6384499414548427E-2</v>
      </c>
      <c r="Q171" s="100">
        <f t="shared" si="15"/>
        <v>1.1752633707215882E-2</v>
      </c>
      <c r="S171">
        <f t="shared" si="17"/>
        <v>0.15359999999999999</v>
      </c>
      <c r="T171" s="231">
        <v>15.36</v>
      </c>
      <c r="U171" s="100">
        <f t="shared" si="18"/>
        <v>-5.2317107660908135E-2</v>
      </c>
    </row>
    <row r="172" spans="1:21" ht="15.75" thickBot="1">
      <c r="A172" s="158">
        <v>42795</v>
      </c>
      <c r="B172" s="161">
        <v>305.24</v>
      </c>
      <c r="C172" s="100">
        <v>1.0159843796538349E-2</v>
      </c>
      <c r="D172" s="100">
        <v>0.11291792758960159</v>
      </c>
      <c r="F172" s="100">
        <f t="shared" si="13"/>
        <v>-1.7472474754925114E-3</v>
      </c>
      <c r="G172" s="35">
        <v>3.6659434782609002</v>
      </c>
      <c r="O172">
        <f t="shared" si="16"/>
        <v>83.263695092430581</v>
      </c>
      <c r="P172" s="100">
        <f t="shared" si="14"/>
        <v>1.4292962918343392E-2</v>
      </c>
      <c r="Q172" s="100">
        <f t="shared" si="15"/>
        <v>1.3144265822084715E-2</v>
      </c>
      <c r="S172">
        <f t="shared" si="17"/>
        <v>0.16089999999999999</v>
      </c>
      <c r="T172" s="231">
        <v>16.09</v>
      </c>
      <c r="U172" s="100">
        <f t="shared" si="18"/>
        <v>-4.7982072410398396E-2</v>
      </c>
    </row>
    <row r="173" spans="1:21" ht="15.75" thickBot="1">
      <c r="A173" s="158">
        <v>42826</v>
      </c>
      <c r="B173" s="161">
        <v>309.23</v>
      </c>
      <c r="C173" s="100">
        <v>1.3071681299960716E-2</v>
      </c>
      <c r="D173" s="100">
        <v>0.11869618696186962</v>
      </c>
      <c r="F173" s="100">
        <f t="shared" si="13"/>
        <v>-3.302963707079414E-3</v>
      </c>
      <c r="G173" s="35">
        <v>3.6538349999999999</v>
      </c>
      <c r="O173">
        <f t="shared" si="16"/>
        <v>84.63162677022909</v>
      </c>
      <c r="P173" s="100">
        <f t="shared" si="14"/>
        <v>1.0446183728592155E-2</v>
      </c>
      <c r="Q173" s="100">
        <f t="shared" si="15"/>
        <v>1.2925647407410765E-2</v>
      </c>
      <c r="S173">
        <f t="shared" si="17"/>
        <v>0.16370000000000001</v>
      </c>
      <c r="T173" s="231">
        <v>16.37</v>
      </c>
      <c r="U173" s="100">
        <f t="shared" si="18"/>
        <v>-4.5003813038130391E-2</v>
      </c>
    </row>
    <row r="174" spans="1:21" ht="15.75" thickBot="1">
      <c r="A174" s="158">
        <v>42856</v>
      </c>
      <c r="B174" s="161">
        <v>310.61</v>
      </c>
      <c r="C174" s="100">
        <v>4.4626976684021451E-3</v>
      </c>
      <c r="D174" s="100">
        <v>0.11722178260556806</v>
      </c>
      <c r="F174" s="100">
        <f t="shared" si="13"/>
        <v>-2.4624290707735887E-2</v>
      </c>
      <c r="G174" s="35">
        <v>3.5638619047618998</v>
      </c>
      <c r="O174">
        <f t="shared" si="16"/>
        <v>87.155453353839121</v>
      </c>
      <c r="P174" s="100">
        <f t="shared" si="14"/>
        <v>9.2314075883004037E-3</v>
      </c>
      <c r="Q174" s="100">
        <f t="shared" si="15"/>
        <v>1.2807953501424415E-2</v>
      </c>
      <c r="S174">
        <f t="shared" si="17"/>
        <v>0.15259999999999999</v>
      </c>
      <c r="T174" s="231">
        <v>15.26</v>
      </c>
      <c r="U174" s="100">
        <f t="shared" si="18"/>
        <v>-3.5378217394431921E-2</v>
      </c>
    </row>
    <row r="175" spans="1:21" ht="15.75" thickBot="1">
      <c r="A175" s="158">
        <v>42887</v>
      </c>
      <c r="B175" s="161">
        <v>309.77999999999997</v>
      </c>
      <c r="C175" s="100">
        <v>-2.6721612311259809E-3</v>
      </c>
      <c r="D175" s="100">
        <v>0.10901084738481363</v>
      </c>
      <c r="F175" s="100">
        <f t="shared" si="13"/>
        <v>-1.2590809060795414E-2</v>
      </c>
      <c r="G175" s="35">
        <v>3.5189900000000001</v>
      </c>
      <c r="O175">
        <f t="shared" si="16"/>
        <v>88.030940696051985</v>
      </c>
      <c r="P175" s="100">
        <f t="shared" si="14"/>
        <v>4.9540725790789605E-3</v>
      </c>
      <c r="Q175" s="100">
        <f t="shared" si="15"/>
        <v>9.6235177487111762E-3</v>
      </c>
      <c r="S175">
        <f t="shared" si="17"/>
        <v>0.1487</v>
      </c>
      <c r="T175" s="231">
        <v>14.87</v>
      </c>
      <c r="U175" s="100">
        <f t="shared" si="18"/>
        <v>-3.9689152615186366E-2</v>
      </c>
    </row>
    <row r="176" spans="1:21" ht="15.75" thickBot="1">
      <c r="A176" s="158">
        <v>42917</v>
      </c>
      <c r="B176" s="161">
        <v>310.24</v>
      </c>
      <c r="C176" s="100">
        <v>1.4849247853316431E-3</v>
      </c>
      <c r="D176" s="100">
        <v>9.7883785122797176E-2</v>
      </c>
      <c r="F176" s="100">
        <f t="shared" si="13"/>
        <v>1.1616022400376238E-2</v>
      </c>
      <c r="G176" s="35">
        <v>3.5598666666667</v>
      </c>
      <c r="O176">
        <f t="shared" si="16"/>
        <v>87.149331435633485</v>
      </c>
      <c r="P176" s="100">
        <f t="shared" si="14"/>
        <v>1.0918204075359358E-3</v>
      </c>
      <c r="Q176" s="100">
        <f t="shared" si="15"/>
        <v>5.7690020680640462E-3</v>
      </c>
      <c r="S176">
        <f t="shared" si="17"/>
        <v>0.1545</v>
      </c>
      <c r="T176" s="231">
        <v>15.45</v>
      </c>
      <c r="U176" s="100">
        <f t="shared" si="18"/>
        <v>-5.6616214877202822E-2</v>
      </c>
    </row>
    <row r="177" spans="1:21" ht="15.75" thickBot="1">
      <c r="A177" s="158">
        <v>42948</v>
      </c>
      <c r="B177" s="161">
        <v>311.85000000000002</v>
      </c>
      <c r="C177" s="100">
        <v>5.189530685920621E-3</v>
      </c>
      <c r="D177" s="100">
        <v>0.10679301533219773</v>
      </c>
      <c r="F177" s="100">
        <f t="shared" si="13"/>
        <v>-1.3312126092568918E-2</v>
      </c>
      <c r="G177" s="35">
        <v>3.5124772727272999</v>
      </c>
      <c r="O177">
        <f t="shared" si="16"/>
        <v>88.783492613992294</v>
      </c>
      <c r="P177" s="100">
        <f t="shared" si="14"/>
        <v>1.3340980800420944E-3</v>
      </c>
      <c r="Q177" s="100">
        <f t="shared" si="15"/>
        <v>5.2827528341712485E-3</v>
      </c>
      <c r="S177">
        <f t="shared" si="17"/>
        <v>0.16339999999999999</v>
      </c>
      <c r="T177" s="231">
        <v>16.34</v>
      </c>
      <c r="U177" s="100">
        <f t="shared" si="18"/>
        <v>-5.6606984667802257E-2</v>
      </c>
    </row>
    <row r="178" spans="1:21" ht="15.75" thickBot="1">
      <c r="A178" s="158">
        <v>42979</v>
      </c>
      <c r="B178" s="161">
        <v>313.88</v>
      </c>
      <c r="C178" s="100">
        <v>6.5095398428730881E-3</v>
      </c>
      <c r="D178" s="100">
        <v>0.1119849789208914</v>
      </c>
      <c r="F178" s="100">
        <f t="shared" si="13"/>
        <v>-1.2649164921628571E-2</v>
      </c>
      <c r="G178" s="35">
        <v>3.4680473684211002</v>
      </c>
      <c r="O178">
        <f t="shared" si="16"/>
        <v>90.506260917335837</v>
      </c>
      <c r="P178" s="100">
        <f t="shared" si="14"/>
        <v>4.3946651047084501E-3</v>
      </c>
      <c r="Q178" s="100">
        <f t="shared" si="15"/>
        <v>4.6743688418937057E-3</v>
      </c>
      <c r="S178">
        <f t="shared" si="17"/>
        <v>0.1628</v>
      </c>
      <c r="T178" s="231">
        <v>16.28</v>
      </c>
      <c r="U178" s="100">
        <f t="shared" si="18"/>
        <v>-5.0815021079108597E-2</v>
      </c>
    </row>
    <row r="179" spans="1:21" ht="15.75" thickBot="1">
      <c r="A179" s="158">
        <v>43009</v>
      </c>
      <c r="B179" s="161">
        <v>320.39999999999998</v>
      </c>
      <c r="C179" s="100">
        <v>2.0772269657193775E-2</v>
      </c>
      <c r="D179" s="100">
        <v>0.11898857961093841</v>
      </c>
      <c r="F179" s="100">
        <f t="shared" si="13"/>
        <v>5.6000308489563298E-2</v>
      </c>
      <c r="G179" s="35">
        <v>3.6622590909091</v>
      </c>
      <c r="O179">
        <f t="shared" si="16"/>
        <v>87.486983320031996</v>
      </c>
      <c r="P179" s="100">
        <f t="shared" si="14"/>
        <v>1.0823780061995828E-2</v>
      </c>
      <c r="Q179" s="100">
        <f t="shared" si="15"/>
        <v>5.9578002347658822E-3</v>
      </c>
      <c r="S179">
        <f t="shared" si="17"/>
        <v>0.17280000000000001</v>
      </c>
      <c r="T179" s="231">
        <v>17.28</v>
      </c>
      <c r="U179" s="100">
        <f t="shared" si="18"/>
        <v>-5.3811420389061601E-2</v>
      </c>
    </row>
    <row r="180" spans="1:21" ht="15.75" thickBot="1">
      <c r="A180" s="158">
        <v>43040</v>
      </c>
      <c r="B180" s="161">
        <v>325.18</v>
      </c>
      <c r="C180" s="100">
        <v>1.4918851435705462E-2</v>
      </c>
      <c r="D180" s="100">
        <v>0.1298426044960217</v>
      </c>
      <c r="F180" s="100">
        <f t="shared" si="13"/>
        <v>5.9195950835112789E-2</v>
      </c>
      <c r="G180" s="35">
        <v>3.8790499999999999</v>
      </c>
      <c r="O180">
        <f t="shared" si="16"/>
        <v>83.82980368904758</v>
      </c>
      <c r="P180" s="100">
        <f t="shared" si="14"/>
        <v>1.4066886978590773E-2</v>
      </c>
      <c r="Q180" s="100">
        <f t="shared" si="15"/>
        <v>7.7004925293164351E-3</v>
      </c>
      <c r="S180">
        <f t="shared" si="17"/>
        <v>0.17300000000000001</v>
      </c>
      <c r="T180" s="231">
        <v>17.3</v>
      </c>
      <c r="U180" s="100">
        <f t="shared" si="18"/>
        <v>-4.3157395503978319E-2</v>
      </c>
    </row>
    <row r="181" spans="1:21" ht="15.75" thickBot="1">
      <c r="A181" s="158">
        <v>43070</v>
      </c>
      <c r="B181" s="161">
        <v>327.41000000000003</v>
      </c>
      <c r="C181" s="100">
        <v>6.8577403284335384E-3</v>
      </c>
      <c r="D181" s="100">
        <v>0.11919737471798729</v>
      </c>
      <c r="F181" s="100">
        <f t="shared" si="13"/>
        <v>-8.0806481213699117E-3</v>
      </c>
      <c r="G181" s="35">
        <v>3.8477047619047999</v>
      </c>
      <c r="O181">
        <f t="shared" si="16"/>
        <v>85.092287548048844</v>
      </c>
      <c r="P181" s="100">
        <f t="shared" si="14"/>
        <v>1.4182953807110925E-2</v>
      </c>
      <c r="Q181" s="100">
        <f t="shared" si="15"/>
        <v>9.288809455909687E-3</v>
      </c>
      <c r="S181">
        <f t="shared" si="17"/>
        <v>0.1547</v>
      </c>
      <c r="T181" s="231">
        <v>15.47</v>
      </c>
      <c r="U181" s="100">
        <f t="shared" si="18"/>
        <v>-3.5502625282012715E-2</v>
      </c>
    </row>
    <row r="182" spans="1:21" ht="15.75" thickBot="1">
      <c r="A182" s="158">
        <v>43101</v>
      </c>
      <c r="B182" s="161">
        <v>330.75</v>
      </c>
      <c r="C182" s="100">
        <v>1.0201276686722991E-2</v>
      </c>
      <c r="D182" s="100">
        <v>0.10345632881830917</v>
      </c>
      <c r="F182" s="100">
        <f t="shared" si="13"/>
        <v>-1.9590247652001336E-2</v>
      </c>
      <c r="G182" s="35">
        <v>3.7723272727273001</v>
      </c>
      <c r="O182">
        <f t="shared" si="16"/>
        <v>87.677970676408435</v>
      </c>
      <c r="P182" s="100">
        <f t="shared" si="14"/>
        <v>1.0659289483620665E-2</v>
      </c>
      <c r="Q182" s="100">
        <f t="shared" si="15"/>
        <v>1.0741534772808245E-2</v>
      </c>
      <c r="S182">
        <f t="shared" si="17"/>
        <v>0.12140000000000001</v>
      </c>
      <c r="T182" s="231">
        <v>12.14</v>
      </c>
      <c r="U182" s="100">
        <f t="shared" si="18"/>
        <v>-1.7943671181690837E-2</v>
      </c>
    </row>
    <row r="183" spans="1:21" ht="15.75" thickBot="1">
      <c r="A183" s="158">
        <v>43132</v>
      </c>
      <c r="B183" s="161">
        <v>333.17</v>
      </c>
      <c r="C183" s="100">
        <v>7.3167044595616503E-3</v>
      </c>
      <c r="D183" s="100">
        <v>0.1025912565774233</v>
      </c>
      <c r="F183" s="100">
        <f t="shared" si="13"/>
        <v>1.509075661026725E-3</v>
      </c>
      <c r="G183" s="35">
        <v>3.7780200000000002</v>
      </c>
      <c r="O183">
        <f t="shared" si="16"/>
        <v>88.186404518769095</v>
      </c>
      <c r="P183" s="100">
        <f t="shared" si="14"/>
        <v>8.1252404915727276E-3</v>
      </c>
      <c r="Q183" s="100">
        <f t="shared" si="15"/>
        <v>1.109606373508175E-2</v>
      </c>
      <c r="S183">
        <f t="shared" si="17"/>
        <v>0.1371</v>
      </c>
      <c r="T183" s="231">
        <v>13.71</v>
      </c>
      <c r="U183" s="100">
        <f t="shared" si="18"/>
        <v>-3.4508743422576704E-2</v>
      </c>
    </row>
    <row r="184" spans="1:21" ht="15.75" thickBot="1">
      <c r="A184" s="158">
        <v>43160</v>
      </c>
      <c r="B184" s="161">
        <v>336.48</v>
      </c>
      <c r="C184" s="100">
        <v>9.9348680853618334E-3</v>
      </c>
      <c r="D184" s="100">
        <v>0.10234569519066966</v>
      </c>
      <c r="F184" s="100">
        <f t="shared" si="13"/>
        <v>2.7225179519245545E-2</v>
      </c>
      <c r="G184" s="35">
        <v>3.8808772727273002</v>
      </c>
      <c r="O184">
        <f t="shared" si="16"/>
        <v>86.702046046289297</v>
      </c>
      <c r="P184" s="100">
        <f t="shared" si="14"/>
        <v>9.1509497438821575E-3</v>
      </c>
      <c r="Q184" s="100">
        <f t="shared" si="15"/>
        <v>1.1666951775496542E-2</v>
      </c>
      <c r="S184">
        <f t="shared" si="17"/>
        <v>0.14279999999999998</v>
      </c>
      <c r="T184" s="231">
        <v>14.28</v>
      </c>
      <c r="U184" s="100">
        <f t="shared" si="18"/>
        <v>-4.0454304809330321E-2</v>
      </c>
    </row>
    <row r="185" spans="1:21" ht="15.75" thickBot="1">
      <c r="A185" s="158">
        <v>43191</v>
      </c>
      <c r="B185" s="161">
        <v>342.78</v>
      </c>
      <c r="C185" s="100">
        <v>1.8723252496433529E-2</v>
      </c>
      <c r="D185" s="100">
        <v>0.10849529476441469</v>
      </c>
      <c r="F185" s="100">
        <f t="shared" si="13"/>
        <v>4.4616903628858152E-2</v>
      </c>
      <c r="G185" s="35">
        <v>4.05403</v>
      </c>
      <c r="O185">
        <f t="shared" si="16"/>
        <v>84.552901680549965</v>
      </c>
      <c r="P185" s="100">
        <f t="shared" si="14"/>
        <v>1.1991608347119006E-2</v>
      </c>
      <c r="Q185" s="100">
        <f t="shared" si="15"/>
        <v>1.1325448915369836E-2</v>
      </c>
      <c r="S185">
        <f t="shared" si="17"/>
        <v>0.16370000000000001</v>
      </c>
      <c r="T185" s="231">
        <v>16.37</v>
      </c>
      <c r="U185" s="100">
        <f t="shared" si="18"/>
        <v>-5.5204705235585322E-2</v>
      </c>
    </row>
    <row r="186" spans="1:21" ht="15.75" thickBot="1">
      <c r="A186" s="158">
        <v>43221</v>
      </c>
      <c r="B186" s="161">
        <v>348.34</v>
      </c>
      <c r="C186" s="100">
        <v>1.6220316237820186E-2</v>
      </c>
      <c r="D186" s="100">
        <v>0.12147065451852793</v>
      </c>
      <c r="F186" s="100">
        <f t="shared" si="13"/>
        <v>8.8829005839991398E-2</v>
      </c>
      <c r="G186" s="35">
        <v>4.4141454545455003</v>
      </c>
      <c r="O186">
        <f t="shared" si="16"/>
        <v>78.914481542807835</v>
      </c>
      <c r="P186" s="100">
        <f t="shared" si="14"/>
        <v>1.495947893987185E-2</v>
      </c>
      <c r="Q186" s="100">
        <f t="shared" si="15"/>
        <v>1.1542359715722289E-2</v>
      </c>
      <c r="S186">
        <f t="shared" si="17"/>
        <v>0.2016</v>
      </c>
      <c r="T186" s="231">
        <v>20.16</v>
      </c>
      <c r="U186" s="100">
        <f t="shared" si="18"/>
        <v>-8.0129345481472075E-2</v>
      </c>
    </row>
    <row r="187" spans="1:21" ht="15.75" thickBot="1">
      <c r="A187" s="158">
        <v>43252</v>
      </c>
      <c r="B187" s="161">
        <v>357.44</v>
      </c>
      <c r="C187" s="100">
        <v>2.6123901934891267E-2</v>
      </c>
      <c r="D187" s="100">
        <v>0.1538511201497838</v>
      </c>
      <c r="F187" s="100">
        <f t="shared" si="13"/>
        <v>4.8497392679721175E-2</v>
      </c>
      <c r="G187" s="35">
        <v>4.6282199999999998</v>
      </c>
      <c r="O187">
        <f t="shared" si="16"/>
        <v>77.230555159434942</v>
      </c>
      <c r="P187" s="100">
        <f t="shared" si="14"/>
        <v>2.0355823556381662E-2</v>
      </c>
      <c r="Q187" s="100">
        <f t="shared" si="15"/>
        <v>1.4753386650131909E-2</v>
      </c>
      <c r="S187">
        <f t="shared" si="17"/>
        <v>0.23710000000000001</v>
      </c>
      <c r="T187" s="231">
        <v>23.71</v>
      </c>
      <c r="U187" s="100">
        <f t="shared" si="18"/>
        <v>-8.3248879850216201E-2</v>
      </c>
    </row>
    <row r="188" spans="1:21" ht="15.75" thickBot="1">
      <c r="A188" s="158">
        <v>43282</v>
      </c>
      <c r="B188" s="161">
        <v>359.41</v>
      </c>
      <c r="C188" s="100">
        <v>5.511414503133469E-3</v>
      </c>
      <c r="D188" s="100">
        <v>0.15849020113460552</v>
      </c>
      <c r="F188" s="100">
        <f t="shared" si="13"/>
        <v>2.5882324286464475E-2</v>
      </c>
      <c r="G188" s="35">
        <v>4.7480090909091004</v>
      </c>
      <c r="O188">
        <f t="shared" si="16"/>
        <v>75.69699070040825</v>
      </c>
      <c r="P188" s="100">
        <f t="shared" si="14"/>
        <v>1.5951877558614973E-2</v>
      </c>
      <c r="Q188" s="100">
        <f t="shared" si="15"/>
        <v>1.3971742952866989E-2</v>
      </c>
      <c r="S188">
        <f t="shared" si="17"/>
        <v>0.25</v>
      </c>
      <c r="T188" s="231">
        <v>25</v>
      </c>
      <c r="U188" s="100">
        <f t="shared" si="18"/>
        <v>-9.1509798865394482E-2</v>
      </c>
    </row>
    <row r="189" spans="1:21" ht="15.75" thickBot="1">
      <c r="A189" s="158">
        <v>43313</v>
      </c>
      <c r="B189" s="161">
        <v>367.66</v>
      </c>
      <c r="C189" s="100">
        <v>2.2954286191257892E-2</v>
      </c>
      <c r="D189" s="100">
        <v>0.17896424563091229</v>
      </c>
      <c r="F189" s="100">
        <f t="shared" si="13"/>
        <v>0.20686256802158759</v>
      </c>
      <c r="G189" s="35">
        <v>5.7301944444444004</v>
      </c>
      <c r="O189">
        <f t="shared" si="16"/>
        <v>64.161871567282972</v>
      </c>
      <c r="P189" s="100">
        <f t="shared" si="14"/>
        <v>1.8196534209760876E-2</v>
      </c>
      <c r="Q189" s="100">
        <f t="shared" si="15"/>
        <v>1.6578006574816364E-2</v>
      </c>
      <c r="S189">
        <f t="shared" si="17"/>
        <v>0.32130000000000003</v>
      </c>
      <c r="T189" s="231">
        <v>32.130000000000003</v>
      </c>
      <c r="U189" s="100">
        <f t="shared" si="18"/>
        <v>-0.14233575436908774</v>
      </c>
    </row>
    <row r="190" spans="1:21" ht="15.75" thickBot="1">
      <c r="A190" s="158">
        <v>43344</v>
      </c>
      <c r="B190" s="161">
        <v>390.84</v>
      </c>
      <c r="C190" s="100">
        <v>6.304738073219808E-2</v>
      </c>
      <c r="D190" s="100">
        <v>0.24518924429718358</v>
      </c>
      <c r="F190" s="100">
        <f t="shared" si="13"/>
        <v>0.11110889198059862</v>
      </c>
      <c r="G190" s="35">
        <v>6.3668699999999996</v>
      </c>
      <c r="O190">
        <f t="shared" si="16"/>
        <v>61.386521163460223</v>
      </c>
      <c r="P190" s="100">
        <f t="shared" si="14"/>
        <v>3.0504360475529815E-2</v>
      </c>
      <c r="Q190" s="100">
        <f t="shared" si="15"/>
        <v>2.5430092015955735E-2</v>
      </c>
      <c r="S190">
        <f t="shared" si="17"/>
        <v>0.46149999999999997</v>
      </c>
      <c r="T190" s="231">
        <v>46.15</v>
      </c>
      <c r="U190" s="100">
        <f t="shared" si="18"/>
        <v>-0.21631075570281638</v>
      </c>
    </row>
    <row r="191" spans="1:21" ht="15.75" thickBot="1">
      <c r="A191" s="158">
        <v>43374</v>
      </c>
      <c r="B191" s="161">
        <v>401.27</v>
      </c>
      <c r="C191" s="100">
        <v>2.6686111963975048E-2</v>
      </c>
      <c r="D191" s="100">
        <v>0.2524032459425718</v>
      </c>
      <c r="F191" s="100">
        <f t="shared" si="13"/>
        <v>-7.9709067835105687E-2</v>
      </c>
      <c r="G191" s="35">
        <v>5.8593727272727003</v>
      </c>
      <c r="O191">
        <f t="shared" si="16"/>
        <v>68.483439896607308</v>
      </c>
      <c r="P191" s="100">
        <f t="shared" si="14"/>
        <v>3.7562592962477007E-2</v>
      </c>
      <c r="Q191" s="100">
        <f t="shared" si="15"/>
        <v>2.6757235260545992E-2</v>
      </c>
      <c r="S191">
        <f t="shared" si="17"/>
        <v>0.4501</v>
      </c>
      <c r="T191" s="231">
        <v>45.01</v>
      </c>
      <c r="U191" s="100">
        <f t="shared" si="18"/>
        <v>-0.1976967540574282</v>
      </c>
    </row>
    <row r="192" spans="1:21" ht="15.75" thickBot="1">
      <c r="A192" s="158">
        <v>43405</v>
      </c>
      <c r="B192" s="161">
        <v>395.48</v>
      </c>
      <c r="C192" s="100">
        <v>-1.4429187330226441E-2</v>
      </c>
      <c r="D192" s="100">
        <v>0.21618795743895691</v>
      </c>
      <c r="F192" s="100">
        <f t="shared" si="13"/>
        <v>-8.2923862467434939E-2</v>
      </c>
      <c r="G192" s="35">
        <v>5.3734909090908998</v>
      </c>
      <c r="O192">
        <f t="shared" si="16"/>
        <v>73.598337968884422</v>
      </c>
      <c r="P192" s="100">
        <f t="shared" si="14"/>
        <v>2.5101435121982232E-2</v>
      </c>
      <c r="Q192" s="100">
        <f t="shared" si="15"/>
        <v>2.1648984665871552E-2</v>
      </c>
      <c r="S192">
        <f t="shared" si="17"/>
        <v>0.38539999999999996</v>
      </c>
      <c r="T192" s="231">
        <v>38.54</v>
      </c>
      <c r="U192" s="100">
        <f t="shared" si="18"/>
        <v>-0.16921204256104305</v>
      </c>
    </row>
    <row r="193" spans="1:21" ht="15.75" thickBot="1">
      <c r="A193" s="158">
        <v>43435</v>
      </c>
      <c r="B193" s="161">
        <v>393.88</v>
      </c>
      <c r="C193" s="100">
        <v>-4.0457165975523986E-3</v>
      </c>
      <c r="D193" s="100">
        <v>0.20301762316361738</v>
      </c>
      <c r="F193" s="100">
        <f t="shared" si="13"/>
        <v>-1.253693375625283E-2</v>
      </c>
      <c r="G193" s="35">
        <v>5.3061238095238004</v>
      </c>
      <c r="O193">
        <f t="shared" si="16"/>
        <v>74.231211735586868</v>
      </c>
      <c r="P193" s="100">
        <f t="shared" si="14"/>
        <v>2.7370693453987356E-3</v>
      </c>
      <c r="Q193" s="100">
        <f t="shared" si="15"/>
        <v>1.6620714910464275E-2</v>
      </c>
      <c r="S193">
        <f t="shared" si="17"/>
        <v>0.33640000000000003</v>
      </c>
      <c r="T193" s="231">
        <v>33.64</v>
      </c>
      <c r="U193" s="100">
        <f t="shared" si="18"/>
        <v>-0.13338237683638265</v>
      </c>
    </row>
    <row r="194" spans="1:21" ht="15.75" thickBot="1">
      <c r="A194" s="158">
        <v>43466</v>
      </c>
      <c r="B194" s="161">
        <v>398.07</v>
      </c>
      <c r="C194" s="100">
        <v>1.0637757692698278E-2</v>
      </c>
      <c r="D194" s="100">
        <v>0.20353741496598637</v>
      </c>
      <c r="F194" s="100">
        <f t="shared" si="13"/>
        <v>1.1923411861129943E-2</v>
      </c>
      <c r="G194" s="35">
        <v>5.3693909090909004</v>
      </c>
      <c r="O194">
        <f t="shared" si="16"/>
        <v>74.136900579547827</v>
      </c>
      <c r="P194" s="100">
        <f t="shared" si="14"/>
        <v>-2.6123820783601876E-3</v>
      </c>
      <c r="Q194" s="100">
        <f t="shared" si="15"/>
        <v>1.7475105442058408E-2</v>
      </c>
      <c r="S194">
        <f t="shared" si="17"/>
        <v>0.32929999999999998</v>
      </c>
      <c r="T194" s="231">
        <v>32.93</v>
      </c>
      <c r="U194" s="100">
        <f t="shared" si="18"/>
        <v>-0.12576258503401361</v>
      </c>
    </row>
    <row r="195" spans="1:21" ht="15.75" thickBot="1">
      <c r="A195" s="158">
        <v>43497</v>
      </c>
      <c r="B195" s="161">
        <v>398.71</v>
      </c>
      <c r="C195" s="100">
        <v>1.6077574295977751E-3</v>
      </c>
      <c r="D195" s="100">
        <v>0.19671639103160538</v>
      </c>
      <c r="F195" s="100">
        <f t="shared" ref="F195:F251" si="19">(G195-G194)/G194</f>
        <v>-1.9990332406077973E-2</v>
      </c>
      <c r="G195" s="35">
        <v>5.2620550000000001</v>
      </c>
      <c r="O195">
        <f t="shared" si="16"/>
        <v>75.770777766480961</v>
      </c>
      <c r="P195" s="100">
        <f t="shared" si="14"/>
        <v>2.7332661749145514E-3</v>
      </c>
      <c r="Q195" s="100">
        <f t="shared" si="15"/>
        <v>1.3917350648448389E-2</v>
      </c>
      <c r="S195">
        <f t="shared" si="17"/>
        <v>0.2959</v>
      </c>
      <c r="T195" s="231">
        <v>29.59</v>
      </c>
      <c r="U195" s="100">
        <f t="shared" si="18"/>
        <v>-9.9183608968394621E-2</v>
      </c>
    </row>
    <row r="196" spans="1:21" ht="15.75" thickBot="1">
      <c r="A196" s="158">
        <v>43525</v>
      </c>
      <c r="B196" s="161">
        <v>402.81</v>
      </c>
      <c r="C196" s="100">
        <v>1.0283163201324328E-2</v>
      </c>
      <c r="D196" s="100">
        <v>0.19712910128388011</v>
      </c>
      <c r="F196" s="100">
        <f t="shared" si="19"/>
        <v>3.4184951551836575E-2</v>
      </c>
      <c r="G196" s="35">
        <v>5.4419380952380996</v>
      </c>
      <c r="O196">
        <f t="shared" si="16"/>
        <v>74.019585109296614</v>
      </c>
      <c r="P196" s="100">
        <f t="shared" si="14"/>
        <v>7.5095594412067949E-3</v>
      </c>
      <c r="Q196" s="100">
        <f t="shared" si="15"/>
        <v>5.1233143933027648E-3</v>
      </c>
      <c r="S196">
        <f t="shared" si="17"/>
        <v>0.2964</v>
      </c>
      <c r="T196" s="231">
        <v>29.64</v>
      </c>
      <c r="U196" s="100">
        <f t="shared" si="18"/>
        <v>-9.9270898716119882E-2</v>
      </c>
    </row>
    <row r="197" spans="1:21" ht="15.75" thickBot="1">
      <c r="A197" s="158">
        <v>43556</v>
      </c>
      <c r="B197" s="161">
        <v>409.63</v>
      </c>
      <c r="C197" s="100">
        <v>1.6931059308358764E-2</v>
      </c>
      <c r="D197" s="100">
        <v>0.1950230468522085</v>
      </c>
      <c r="F197" s="100">
        <f t="shared" si="19"/>
        <v>5.3994243997449357E-2</v>
      </c>
      <c r="G197" s="35">
        <v>5.7357714285714003</v>
      </c>
      <c r="O197">
        <f t="shared" si="16"/>
        <v>71.416723121065147</v>
      </c>
      <c r="P197" s="100">
        <f t="shared" si="14"/>
        <v>9.6073266464269547E-3</v>
      </c>
      <c r="Q197" s="100">
        <f t="shared" si="15"/>
        <v>3.4974722840333838E-3</v>
      </c>
      <c r="S197">
        <f t="shared" si="17"/>
        <v>0.30120000000000002</v>
      </c>
      <c r="T197" s="231">
        <v>30.12</v>
      </c>
      <c r="U197" s="100">
        <f t="shared" si="18"/>
        <v>-0.10617695314779152</v>
      </c>
    </row>
    <row r="198" spans="1:21" ht="15.75" thickBot="1">
      <c r="A198" s="158">
        <v>43586</v>
      </c>
      <c r="B198" s="161">
        <v>413.52</v>
      </c>
      <c r="C198" s="100">
        <v>9.4963747772379616E-3</v>
      </c>
      <c r="D198" s="100">
        <v>0.18711603605672622</v>
      </c>
      <c r="F198" s="100">
        <f t="shared" si="19"/>
        <v>5.4687330183976021E-2</v>
      </c>
      <c r="G198" s="35">
        <v>6.0494454545455003</v>
      </c>
      <c r="O198">
        <f t="shared" si="16"/>
        <v>68.356678824053972</v>
      </c>
      <c r="P198" s="100">
        <f t="shared" ref="P198:P249" si="20">AVERAGE(C196:C198)</f>
        <v>1.2236865762307017E-2</v>
      </c>
      <c r="Q198" s="100">
        <f t="shared" si="15"/>
        <v>7.4850659686107844E-3</v>
      </c>
      <c r="S198">
        <f t="shared" si="17"/>
        <v>0.28710000000000002</v>
      </c>
      <c r="T198" s="231">
        <v>28.71</v>
      </c>
      <c r="U198" s="100">
        <f t="shared" si="18"/>
        <v>-9.9983963943273801E-2</v>
      </c>
    </row>
    <row r="199" spans="1:21" ht="15.75" thickBot="1">
      <c r="A199" s="158">
        <v>43617</v>
      </c>
      <c r="B199" s="161">
        <v>413.63</v>
      </c>
      <c r="C199" s="100">
        <v>2.6600889920684281E-4</v>
      </c>
      <c r="D199" s="100">
        <v>0.15720120859444942</v>
      </c>
      <c r="F199" s="100">
        <f t="shared" si="19"/>
        <v>-3.9261476479540383E-2</v>
      </c>
      <c r="G199" s="35">
        <v>5.8119352941175997</v>
      </c>
      <c r="O199">
        <f t="shared" si="16"/>
        <v>71.169064875626702</v>
      </c>
      <c r="P199" s="100">
        <f t="shared" si="20"/>
        <v>8.897814328267856E-3</v>
      </c>
      <c r="Q199" s="100">
        <f t="shared" si="15"/>
        <v>8.203686884737325E-3</v>
      </c>
      <c r="S199">
        <f t="shared" si="17"/>
        <v>0.25040000000000001</v>
      </c>
      <c r="T199" s="231">
        <v>25.04</v>
      </c>
      <c r="U199" s="100">
        <f t="shared" si="18"/>
        <v>-9.3198791405550596E-2</v>
      </c>
    </row>
    <row r="200" spans="1:21" ht="15.75" thickBot="1">
      <c r="A200" s="158">
        <v>43647</v>
      </c>
      <c r="B200" s="161">
        <v>419.24</v>
      </c>
      <c r="C200" s="100">
        <v>1.3562846021806962E-2</v>
      </c>
      <c r="D200" s="100">
        <v>0.16646726579672236</v>
      </c>
      <c r="F200" s="100">
        <f t="shared" si="19"/>
        <v>-2.4046727005331989E-2</v>
      </c>
      <c r="G200" s="35">
        <v>5.6721772727272999</v>
      </c>
      <c r="O200">
        <f t="shared" si="16"/>
        <v>73.911653293307737</v>
      </c>
      <c r="P200" s="100">
        <f t="shared" si="20"/>
        <v>7.7750765660839216E-3</v>
      </c>
      <c r="Q200" s="100">
        <f t="shared" si="15"/>
        <v>8.691201606255439E-3</v>
      </c>
      <c r="S200">
        <f t="shared" si="17"/>
        <v>0.21660000000000001</v>
      </c>
      <c r="T200" s="231">
        <v>21.66</v>
      </c>
      <c r="U200" s="100">
        <f t="shared" si="18"/>
        <v>-5.0132734203277657E-2</v>
      </c>
    </row>
    <row r="201" spans="1:21" ht="15.75" thickBot="1">
      <c r="A201" s="158">
        <v>43678</v>
      </c>
      <c r="B201" s="161">
        <v>422.84</v>
      </c>
      <c r="C201" s="100">
        <v>8.5869668924720109E-3</v>
      </c>
      <c r="D201" s="100">
        <v>0.15008431703204034</v>
      </c>
      <c r="F201" s="100">
        <f t="shared" si="19"/>
        <v>-8.3545315246493744E-3</v>
      </c>
      <c r="G201" s="35">
        <v>5.6247888888888999</v>
      </c>
      <c r="O201">
        <f t="shared" si="16"/>
        <v>75.174376914886537</v>
      </c>
      <c r="P201" s="100">
        <f t="shared" si="20"/>
        <v>7.4719406044952722E-3</v>
      </c>
      <c r="Q201" s="100">
        <f t="shared" ref="Q201:Q249" si="21">AVERAGE(C196:C201)</f>
        <v>9.8544031834011461E-3</v>
      </c>
      <c r="S201">
        <f t="shared" si="17"/>
        <v>0.13449999999999998</v>
      </c>
      <c r="T201" s="231">
        <v>13.45</v>
      </c>
      <c r="U201" s="100">
        <f t="shared" si="18"/>
        <v>1.5584317032040357E-2</v>
      </c>
    </row>
    <row r="202" spans="1:21" ht="15.75" thickBot="1">
      <c r="A202" s="158">
        <v>43709</v>
      </c>
      <c r="B202" s="161">
        <v>427.04</v>
      </c>
      <c r="C202" s="100">
        <v>9.9328351149371996E-3</v>
      </c>
      <c r="D202" s="100">
        <v>9.2621021389827168E-2</v>
      </c>
      <c r="F202" s="100">
        <f t="shared" si="19"/>
        <v>1.5646160406152559E-2</v>
      </c>
      <c r="G202" s="35">
        <v>5.7127952380952003</v>
      </c>
      <c r="O202">
        <f t="shared" si="16"/>
        <v>74.751497682312632</v>
      </c>
      <c r="P202" s="100">
        <f t="shared" si="20"/>
        <v>1.0694216009738725E-2</v>
      </c>
      <c r="Q202" s="100">
        <f t="shared" si="21"/>
        <v>9.7960151690032905E-3</v>
      </c>
      <c r="S202">
        <f t="shared" si="17"/>
        <v>2.4500000000000001E-2</v>
      </c>
      <c r="T202" s="231">
        <v>2.4500000000000002</v>
      </c>
      <c r="U202" s="100">
        <f t="shared" si="18"/>
        <v>6.8121021389827174E-2</v>
      </c>
    </row>
    <row r="203" spans="1:21" ht="15.75" thickBot="1">
      <c r="A203" s="158">
        <v>43739</v>
      </c>
      <c r="B203" s="161">
        <v>435.59</v>
      </c>
      <c r="C203" s="100">
        <v>2.002154364930675E-2</v>
      </c>
      <c r="D203" s="100">
        <v>8.5528447180202846E-2</v>
      </c>
      <c r="F203" s="100">
        <f t="shared" si="19"/>
        <v>1.2558768169611795E-2</v>
      </c>
      <c r="G203" s="35">
        <v>5.7845409090909001</v>
      </c>
      <c r="O203">
        <f t="shared" si="16"/>
        <v>75.302432266566413</v>
      </c>
      <c r="P203" s="100">
        <f t="shared" si="20"/>
        <v>1.2847115218905322E-2</v>
      </c>
      <c r="Q203" s="100">
        <f t="shared" si="21"/>
        <v>1.0311095892494621E-2</v>
      </c>
      <c r="S203">
        <f t="shared" si="17"/>
        <v>1.7000000000000001E-2</v>
      </c>
      <c r="T203" s="231">
        <v>1.7</v>
      </c>
      <c r="U203" s="100">
        <f t="shared" si="18"/>
        <v>6.8528447180202845E-2</v>
      </c>
    </row>
    <row r="204" spans="1:21" ht="15.75" thickBot="1">
      <c r="A204" s="158">
        <v>43770</v>
      </c>
      <c r="B204" s="161">
        <v>437.25</v>
      </c>
      <c r="C204" s="100">
        <v>3.8109231157740652E-3</v>
      </c>
      <c r="D204" s="100">
        <v>0.10561848892485076</v>
      </c>
      <c r="F204" s="100">
        <f t="shared" si="19"/>
        <v>-9.2163472434804699E-3</v>
      </c>
      <c r="G204" s="35">
        <v>5.7312285714286002</v>
      </c>
      <c r="O204">
        <f t="shared" si="16"/>
        <v>76.292542611157529</v>
      </c>
      <c r="P204" s="100">
        <f t="shared" si="20"/>
        <v>1.1255100626672671E-2</v>
      </c>
      <c r="Q204" s="100">
        <f t="shared" si="21"/>
        <v>9.3635206155839711E-3</v>
      </c>
      <c r="S204">
        <f t="shared" si="17"/>
        <v>4.2599999999999999E-2</v>
      </c>
      <c r="T204" s="231">
        <v>4.26</v>
      </c>
      <c r="U204" s="100">
        <f t="shared" si="18"/>
        <v>6.3018488924850763E-2</v>
      </c>
    </row>
    <row r="205" spans="1:21" ht="15.75" thickBot="1">
      <c r="A205" s="158">
        <v>43800</v>
      </c>
      <c r="B205" s="161">
        <v>440.5</v>
      </c>
      <c r="C205" s="100">
        <v>7.4328187535734709E-3</v>
      </c>
      <c r="D205" s="100">
        <v>0.11836092210825633</v>
      </c>
      <c r="F205" s="100">
        <f t="shared" si="19"/>
        <v>1.8564728307839583E-2</v>
      </c>
      <c r="G205" s="35">
        <v>5.8376272727272998</v>
      </c>
      <c r="O205">
        <f t="shared" si="16"/>
        <v>75.458740241598434</v>
      </c>
      <c r="P205" s="100">
        <f t="shared" si="20"/>
        <v>1.0421761839551428E-2</v>
      </c>
      <c r="Q205" s="100">
        <f t="shared" si="21"/>
        <v>1.0557988924645078E-2</v>
      </c>
      <c r="S205">
        <f t="shared" si="17"/>
        <v>7.3599999999999999E-2</v>
      </c>
      <c r="T205" s="231">
        <v>7.36</v>
      </c>
      <c r="U205" s="100">
        <f t="shared" si="18"/>
        <v>4.4760922108256329E-2</v>
      </c>
    </row>
    <row r="206" spans="1:21" ht="15.75" thickBot="1">
      <c r="A206" s="158">
        <v>43831</v>
      </c>
      <c r="B206" s="161">
        <v>446.45</v>
      </c>
      <c r="C206" s="100">
        <v>1.3507377979568646E-2</v>
      </c>
      <c r="D206" s="100">
        <v>0.1215364131936594</v>
      </c>
      <c r="F206" s="100">
        <f t="shared" si="19"/>
        <v>1.3795299771541649E-2</v>
      </c>
      <c r="G206" s="35">
        <v>5.9181590909091</v>
      </c>
      <c r="O206">
        <f t="shared" si="16"/>
        <v>75.437309667087703</v>
      </c>
      <c r="P206" s="100">
        <f t="shared" si="20"/>
        <v>8.2503732829720608E-3</v>
      </c>
      <c r="Q206" s="100">
        <f t="shared" si="21"/>
        <v>1.054874425093869E-2</v>
      </c>
      <c r="S206">
        <f t="shared" si="17"/>
        <v>8.8399999999999992E-2</v>
      </c>
      <c r="T206" s="231">
        <v>8.84</v>
      </c>
      <c r="U206" s="100">
        <f t="shared" si="18"/>
        <v>3.3136413193659411E-2</v>
      </c>
    </row>
    <row r="207" spans="1:21" ht="15.75" thickBot="1">
      <c r="A207" s="158">
        <v>43862</v>
      </c>
      <c r="B207" s="161">
        <v>448.02</v>
      </c>
      <c r="C207" s="100">
        <v>3.516631201702303E-3</v>
      </c>
      <c r="D207" s="100">
        <v>0.12367384816031704</v>
      </c>
      <c r="F207" s="100">
        <f t="shared" si="19"/>
        <v>2.1342939104987246E-2</v>
      </c>
      <c r="G207" s="35">
        <v>6.0444699999999996</v>
      </c>
      <c r="O207">
        <f t="shared" si="16"/>
        <v>74.120642504636479</v>
      </c>
      <c r="P207" s="100">
        <f t="shared" si="20"/>
        <v>8.1522759782814737E-3</v>
      </c>
      <c r="Q207" s="100">
        <f t="shared" si="21"/>
        <v>9.7036883024770714E-3</v>
      </c>
      <c r="S207">
        <f t="shared" si="17"/>
        <v>9.2600000000000002E-2</v>
      </c>
      <c r="T207" s="231">
        <v>9.26</v>
      </c>
      <c r="U207" s="100">
        <f t="shared" si="18"/>
        <v>3.1073848160317039E-2</v>
      </c>
    </row>
    <row r="208" spans="1:21" ht="15.75" thickBot="1">
      <c r="A208" s="158">
        <v>43891</v>
      </c>
      <c r="B208" s="161">
        <v>450.58</v>
      </c>
      <c r="C208" s="100">
        <v>5.714030623632879E-3</v>
      </c>
      <c r="D208" s="100">
        <v>0.11859189195898806</v>
      </c>
      <c r="F208" s="100">
        <f t="shared" si="19"/>
        <v>4.4662611971239975E-2</v>
      </c>
      <c r="G208" s="35">
        <v>6.3144318181818004</v>
      </c>
      <c r="O208">
        <f t="shared" si="16"/>
        <v>71.35717242248117</v>
      </c>
      <c r="P208" s="100">
        <f t="shared" si="20"/>
        <v>7.57934660163461E-3</v>
      </c>
      <c r="Q208" s="100">
        <f t="shared" si="21"/>
        <v>9.000554220593017E-3</v>
      </c>
      <c r="S208">
        <f t="shared" si="17"/>
        <v>8.5000000000000006E-2</v>
      </c>
      <c r="T208" s="231">
        <v>8.5</v>
      </c>
      <c r="U208" s="100">
        <f t="shared" si="18"/>
        <v>3.3591891958988054E-2</v>
      </c>
    </row>
    <row r="209" spans="1:21" ht="15.75" thickBot="1">
      <c r="A209" s="158">
        <v>43922</v>
      </c>
      <c r="B209" s="161">
        <v>454.43</v>
      </c>
      <c r="C209" s="100">
        <v>8.5445425895512954E-3</v>
      </c>
      <c r="D209" s="100">
        <v>0.10936698972243247</v>
      </c>
      <c r="F209" s="100">
        <f t="shared" si="19"/>
        <v>7.9899597825711058E-2</v>
      </c>
      <c r="G209" s="35">
        <v>6.8189523809523997</v>
      </c>
      <c r="O209">
        <f t="shared" si="16"/>
        <v>66.642201706727562</v>
      </c>
      <c r="P209" s="100">
        <f t="shared" si="20"/>
        <v>5.9250681382954917E-3</v>
      </c>
      <c r="Q209" s="100">
        <f t="shared" si="21"/>
        <v>7.0877207106337771E-3</v>
      </c>
      <c r="S209">
        <f t="shared" si="17"/>
        <v>6.7099999999999993E-2</v>
      </c>
      <c r="T209" s="231">
        <v>6.71</v>
      </c>
      <c r="U209" s="100">
        <f t="shared" si="18"/>
        <v>4.226698972243248E-2</v>
      </c>
    </row>
    <row r="210" spans="1:21" ht="15.75" thickBot="1">
      <c r="A210" s="158">
        <v>43952</v>
      </c>
      <c r="B210" s="161">
        <v>460.62</v>
      </c>
      <c r="C210" s="100">
        <v>1.3621459850802098E-2</v>
      </c>
      <c r="D210" s="100">
        <v>0.1139001741149159</v>
      </c>
      <c r="F210" s="100">
        <f t="shared" si="19"/>
        <v>1.95036818621287E-2</v>
      </c>
      <c r="G210" s="35">
        <v>6.9519470588235004</v>
      </c>
      <c r="O210">
        <f t="shared" si="16"/>
        <v>66.25769674344329</v>
      </c>
      <c r="P210" s="100">
        <f t="shared" si="20"/>
        <v>9.2933443546620916E-3</v>
      </c>
      <c r="Q210" s="100">
        <f t="shared" si="21"/>
        <v>8.7228101664717835E-3</v>
      </c>
      <c r="S210">
        <f t="shared" si="17"/>
        <v>5.5300000000000002E-2</v>
      </c>
      <c r="T210" s="231">
        <v>5.53</v>
      </c>
      <c r="U210" s="100">
        <f t="shared" si="18"/>
        <v>5.8600174114915901E-2</v>
      </c>
    </row>
    <row r="211" spans="1:21" ht="15.75" thickBot="1">
      <c r="A211" s="158">
        <v>43983</v>
      </c>
      <c r="B211" s="161">
        <v>465.84</v>
      </c>
      <c r="C211" s="100">
        <v>1.1332551778038233E-2</v>
      </c>
      <c r="D211" s="100">
        <v>0.1262239199284384</v>
      </c>
      <c r="F211" s="100">
        <f t="shared" si="19"/>
        <v>-2.0586353640316711E-2</v>
      </c>
      <c r="G211" s="35">
        <v>6.8088318181818002</v>
      </c>
      <c r="O211">
        <f t="shared" si="16"/>
        <v>68.417022543581609</v>
      </c>
      <c r="P211" s="100">
        <f t="shared" si="20"/>
        <v>1.1166184739463875E-2</v>
      </c>
      <c r="Q211" s="100">
        <f t="shared" si="21"/>
        <v>9.3727656705492428E-3</v>
      </c>
      <c r="S211">
        <f t="shared" si="17"/>
        <v>6.1699999999999998E-2</v>
      </c>
      <c r="T211" s="231">
        <v>6.17</v>
      </c>
      <c r="U211" s="100">
        <f t="shared" si="18"/>
        <v>6.4523919928438395E-2</v>
      </c>
    </row>
    <row r="212" spans="1:21" ht="15.75" thickBot="1">
      <c r="A212" s="158">
        <v>44013</v>
      </c>
      <c r="B212" s="161">
        <v>468.56</v>
      </c>
      <c r="C212" s="100">
        <v>5.8389146488065161E-3</v>
      </c>
      <c r="D212" s="100">
        <v>0.11764144642686765</v>
      </c>
      <c r="F212" s="100">
        <f t="shared" si="19"/>
        <v>6.2071469882018686E-3</v>
      </c>
      <c r="G212" s="35">
        <v>6.8510952380952004</v>
      </c>
      <c r="O212">
        <f t="shared" si="16"/>
        <v>68.391984597527369</v>
      </c>
      <c r="P212" s="100">
        <f t="shared" si="20"/>
        <v>1.0264308759215615E-2</v>
      </c>
      <c r="Q212" s="100">
        <f t="shared" si="21"/>
        <v>8.0946884487555545E-3</v>
      </c>
      <c r="S212">
        <f t="shared" si="17"/>
        <v>8.3299999999999999E-2</v>
      </c>
      <c r="T212" s="231">
        <v>8.33</v>
      </c>
      <c r="U212" s="100">
        <f t="shared" si="18"/>
        <v>3.434144642686765E-2</v>
      </c>
    </row>
    <row r="213" spans="1:21" ht="15.75" thickBot="1">
      <c r="A213" s="158">
        <v>44044</v>
      </c>
      <c r="B213" s="161">
        <v>472.61</v>
      </c>
      <c r="C213" s="100">
        <v>8.6435035000853918E-3</v>
      </c>
      <c r="D213" s="100">
        <v>0.11770409611200464</v>
      </c>
      <c r="F213" s="100">
        <f t="shared" si="19"/>
        <v>5.854461921278372E-2</v>
      </c>
      <c r="G213" s="35">
        <v>7.2521899999999997</v>
      </c>
      <c r="O213">
        <f t="shared" si="16"/>
        <v>65.167901006454613</v>
      </c>
      <c r="P213" s="100">
        <f t="shared" si="20"/>
        <v>8.6049899756433807E-3</v>
      </c>
      <c r="Q213" s="100">
        <f t="shared" si="21"/>
        <v>8.9491671651527362E-3</v>
      </c>
      <c r="S213">
        <f t="shared" si="17"/>
        <v>0.1153</v>
      </c>
      <c r="T213" s="231">
        <v>11.53</v>
      </c>
      <c r="U213" s="100">
        <f t="shared" si="18"/>
        <v>2.4040961120046361E-3</v>
      </c>
    </row>
    <row r="214" spans="1:21" ht="15.75" thickBot="1">
      <c r="A214" s="158">
        <v>44075</v>
      </c>
      <c r="B214" s="161">
        <v>477.21</v>
      </c>
      <c r="C214" s="100">
        <v>9.7331838090602522E-3</v>
      </c>
      <c r="D214" s="100">
        <v>0.11748313975271628</v>
      </c>
      <c r="F214" s="100">
        <f t="shared" si="19"/>
        <v>3.5243397950384704E-2</v>
      </c>
      <c r="G214" s="35">
        <v>7.5077818181818001</v>
      </c>
      <c r="O214">
        <f t="shared" si="16"/>
        <v>63.562049558276655</v>
      </c>
      <c r="P214" s="100">
        <f t="shared" si="20"/>
        <v>8.0718673193173867E-3</v>
      </c>
      <c r="Q214" s="100">
        <f t="shared" si="21"/>
        <v>9.6190260293906316E-3</v>
      </c>
      <c r="S214">
        <f t="shared" si="17"/>
        <v>0.14330000000000001</v>
      </c>
      <c r="T214" s="231">
        <v>14.33</v>
      </c>
      <c r="U214" s="100">
        <f t="shared" si="18"/>
        <v>-2.5816860247283732E-2</v>
      </c>
    </row>
    <row r="215" spans="1:21" ht="15.75" thickBot="1">
      <c r="A215" s="158">
        <v>44105</v>
      </c>
      <c r="B215" s="161">
        <v>487.38</v>
      </c>
      <c r="C215" s="100">
        <v>2.1311372351794842E-2</v>
      </c>
      <c r="D215" s="100">
        <v>0.11889620973851563</v>
      </c>
      <c r="F215" s="100">
        <f t="shared" si="19"/>
        <v>4.8762622977749193E-2</v>
      </c>
      <c r="G215" s="35">
        <v>7.8738809523809996</v>
      </c>
      <c r="O215">
        <f t="shared" si="16"/>
        <v>61.898319640281088</v>
      </c>
      <c r="P215" s="100">
        <f t="shared" si="20"/>
        <v>1.3229353220313494E-2</v>
      </c>
      <c r="Q215" s="100">
        <f t="shared" si="21"/>
        <v>1.1746830989764555E-2</v>
      </c>
      <c r="S215">
        <f t="shared" si="17"/>
        <v>0.182</v>
      </c>
      <c r="T215" s="231">
        <v>18.2</v>
      </c>
      <c r="U215" s="100">
        <f t="shared" si="18"/>
        <v>-6.3103790261484369E-2</v>
      </c>
    </row>
    <row r="216" spans="1:21" ht="15.75" thickBot="1">
      <c r="A216" s="158">
        <v>44136</v>
      </c>
      <c r="B216" s="161">
        <v>498.58</v>
      </c>
      <c r="C216" s="100">
        <v>2.2980015593581985E-2</v>
      </c>
      <c r="D216" s="100">
        <v>0.14026300743281872</v>
      </c>
      <c r="F216" s="100">
        <f t="shared" si="19"/>
        <v>1.6439524286134748E-2</v>
      </c>
      <c r="G216" s="35">
        <v>8.0033238095238008</v>
      </c>
      <c r="O216">
        <f t="shared" si="16"/>
        <v>62.296617238790141</v>
      </c>
      <c r="P216" s="100">
        <f t="shared" si="20"/>
        <v>1.8008190584812359E-2</v>
      </c>
      <c r="Q216" s="100">
        <f t="shared" si="21"/>
        <v>1.3306590280227869E-2</v>
      </c>
      <c r="S216">
        <f t="shared" si="17"/>
        <v>0.2311</v>
      </c>
      <c r="T216" s="231">
        <v>23.11</v>
      </c>
      <c r="U216" s="100">
        <f t="shared" si="18"/>
        <v>-9.0836992567181279E-2</v>
      </c>
    </row>
    <row r="217" spans="1:21" ht="15.75" thickBot="1">
      <c r="A217" s="158">
        <v>44166</v>
      </c>
      <c r="B217" s="161">
        <v>504.81</v>
      </c>
      <c r="C217" s="100">
        <v>1.2495487183601465E-2</v>
      </c>
      <c r="D217" s="100">
        <v>0.14599318955732124</v>
      </c>
      <c r="F217" s="100">
        <f t="shared" si="19"/>
        <v>-3.526767113891089E-2</v>
      </c>
      <c r="G217" s="35">
        <v>7.7210652173912999</v>
      </c>
      <c r="O217">
        <f t="shared" si="16"/>
        <v>65.380875020060913</v>
      </c>
      <c r="P217" s="100">
        <f t="shared" si="20"/>
        <v>1.8928958376326098E-2</v>
      </c>
      <c r="Q217" s="100">
        <f t="shared" si="21"/>
        <v>1.3500412847821741E-2</v>
      </c>
      <c r="S217">
        <f t="shared" si="17"/>
        <v>0.2515</v>
      </c>
      <c r="T217" s="231">
        <v>25.15</v>
      </c>
      <c r="U217" s="100">
        <f t="shared" si="18"/>
        <v>-0.10550681044267876</v>
      </c>
    </row>
    <row r="218" spans="1:21" ht="15.75" thickBot="1">
      <c r="A218" s="158">
        <v>44197</v>
      </c>
      <c r="B218" s="161">
        <v>513.29999999999995</v>
      </c>
      <c r="C218" s="100">
        <v>1.6818208831045248E-2</v>
      </c>
      <c r="D218" s="100">
        <v>0.14973681263299354</v>
      </c>
      <c r="F218" s="100">
        <f t="shared" si="19"/>
        <v>-4.2363353783691132E-2</v>
      </c>
      <c r="G218" s="35">
        <v>7.3939750000000002</v>
      </c>
      <c r="O218">
        <f t="shared" ref="O218:O227" si="22">B218/G218</f>
        <v>69.421387007665018</v>
      </c>
      <c r="P218" s="100">
        <f t="shared" si="20"/>
        <v>1.7431237202742898E-2</v>
      </c>
      <c r="Q218" s="100">
        <f t="shared" si="21"/>
        <v>1.5330295211528197E-2</v>
      </c>
      <c r="S218">
        <f t="shared" si="17"/>
        <v>0.2616</v>
      </c>
      <c r="T218" s="231">
        <v>26.16</v>
      </c>
      <c r="U218" s="100">
        <f t="shared" si="18"/>
        <v>-0.11186318736700646</v>
      </c>
    </row>
    <row r="219" spans="1:21" ht="15.75" thickBot="1">
      <c r="A219" s="158">
        <v>44228</v>
      </c>
      <c r="B219" s="161">
        <v>517.96</v>
      </c>
      <c r="C219" s="100">
        <v>9.0785115916619565E-3</v>
      </c>
      <c r="D219" s="100">
        <v>0.15610910227222011</v>
      </c>
      <c r="F219" s="100">
        <f t="shared" si="19"/>
        <v>-4.3496224966949527E-2</v>
      </c>
      <c r="G219" s="35">
        <v>7.0723649999999996</v>
      </c>
      <c r="O219">
        <f t="shared" si="22"/>
        <v>73.237170310073097</v>
      </c>
      <c r="P219" s="100">
        <f t="shared" si="20"/>
        <v>1.2797402535436223E-2</v>
      </c>
      <c r="Q219" s="100">
        <f t="shared" si="21"/>
        <v>1.5402796560124291E-2</v>
      </c>
      <c r="S219">
        <f t="shared" si="17"/>
        <v>0.27089999999999997</v>
      </c>
      <c r="T219" s="231">
        <v>27.09</v>
      </c>
      <c r="U219" s="100">
        <f t="shared" si="18"/>
        <v>-0.11479089772777987</v>
      </c>
    </row>
    <row r="220" spans="1:21" ht="15.75" thickBot="1">
      <c r="A220" s="158">
        <v>44256</v>
      </c>
      <c r="B220" s="161">
        <v>523.53</v>
      </c>
      <c r="C220" s="100">
        <v>1.0753726156459835E-2</v>
      </c>
      <c r="D220" s="100">
        <v>0.16190243685915928</v>
      </c>
      <c r="F220" s="100">
        <f t="shared" si="19"/>
        <v>7.8597439839247552E-2</v>
      </c>
      <c r="G220" s="35">
        <v>7.6282347826086996</v>
      </c>
      <c r="O220">
        <f t="shared" si="22"/>
        <v>68.630556730316513</v>
      </c>
      <c r="P220" s="100">
        <f t="shared" si="20"/>
        <v>1.2216815526389013E-2</v>
      </c>
      <c r="Q220" s="100">
        <f t="shared" si="21"/>
        <v>1.5572886951357556E-2</v>
      </c>
      <c r="S220">
        <f t="shared" si="17"/>
        <v>0.312</v>
      </c>
      <c r="T220" s="231">
        <v>31.2</v>
      </c>
      <c r="U220" s="100">
        <f t="shared" si="18"/>
        <v>-0.15009756314084072</v>
      </c>
    </row>
    <row r="221" spans="1:21" ht="15.75" thickBot="1">
      <c r="A221" s="158">
        <v>44287</v>
      </c>
      <c r="B221" s="161">
        <v>532.32000000000005</v>
      </c>
      <c r="C221" s="100">
        <v>1.6789868775428492E-2</v>
      </c>
      <c r="D221" s="100">
        <v>0.1714015359901416</v>
      </c>
      <c r="F221" s="100">
        <f t="shared" si="19"/>
        <v>6.9057788849932356E-2</v>
      </c>
      <c r="G221" s="35">
        <v>8.1550238095238008</v>
      </c>
      <c r="O221">
        <f t="shared" si="22"/>
        <v>65.275100653701713</v>
      </c>
      <c r="P221" s="100">
        <f t="shared" si="20"/>
        <v>1.2207368841183426E-2</v>
      </c>
      <c r="Q221" s="100">
        <f t="shared" si="21"/>
        <v>1.4819303021963165E-2</v>
      </c>
      <c r="S221">
        <f t="shared" si="17"/>
        <v>0.35170000000000001</v>
      </c>
      <c r="T221" s="231">
        <v>35.17</v>
      </c>
      <c r="U221" s="100">
        <f t="shared" si="18"/>
        <v>-0.18029846400985841</v>
      </c>
    </row>
    <row r="222" spans="1:21" ht="15.75" thickBot="1">
      <c r="A222" s="158">
        <v>44317</v>
      </c>
      <c r="B222" s="161">
        <v>537.04999999999995</v>
      </c>
      <c r="C222" s="100">
        <v>8.8856327021338746E-3</v>
      </c>
      <c r="D222" s="100">
        <v>0.16592853111024261</v>
      </c>
      <c r="F222" s="100">
        <f t="shared" si="19"/>
        <v>2.2958386737945272E-2</v>
      </c>
      <c r="G222" s="35">
        <v>8.3422499999999999</v>
      </c>
      <c r="O222">
        <f t="shared" si="22"/>
        <v>64.377116485360659</v>
      </c>
      <c r="P222" s="100">
        <f t="shared" si="20"/>
        <v>1.2143075878007401E-2</v>
      </c>
      <c r="Q222" s="100">
        <f t="shared" si="21"/>
        <v>1.2470239206721813E-2</v>
      </c>
      <c r="S222">
        <f t="shared" si="17"/>
        <v>0.38329999999999997</v>
      </c>
      <c r="T222" s="231">
        <v>38.33</v>
      </c>
      <c r="U222" s="100">
        <f t="shared" si="18"/>
        <v>-0.21737146888975736</v>
      </c>
    </row>
    <row r="223" spans="1:21" ht="15.75" thickBot="1">
      <c r="A223" s="158">
        <v>44348</v>
      </c>
      <c r="B223" s="161">
        <v>547.48</v>
      </c>
      <c r="C223" s="100">
        <v>1.9420910529745955E-2</v>
      </c>
      <c r="D223" s="100">
        <v>0.17525330585608803</v>
      </c>
      <c r="F223" s="100">
        <f t="shared" si="19"/>
        <v>3.0499184054877275E-2</v>
      </c>
      <c r="G223" s="35">
        <v>8.5966818181817999</v>
      </c>
      <c r="O223">
        <f t="shared" si="22"/>
        <v>63.685037038603831</v>
      </c>
      <c r="P223" s="100">
        <f t="shared" si="20"/>
        <v>1.5032137335769441E-2</v>
      </c>
      <c r="Q223" s="100">
        <f t="shared" si="21"/>
        <v>1.3624476431079226E-2</v>
      </c>
      <c r="S223">
        <f t="shared" si="17"/>
        <v>0.4289</v>
      </c>
      <c r="T223" s="231">
        <v>42.89</v>
      </c>
      <c r="U223" s="100">
        <f t="shared" si="18"/>
        <v>-0.25364669414391194</v>
      </c>
    </row>
    <row r="224" spans="1:21" ht="15.75" thickBot="1">
      <c r="A224" s="158">
        <v>44378</v>
      </c>
      <c r="B224" s="161">
        <v>557.36</v>
      </c>
      <c r="C224" s="100">
        <v>1.8046321326806451E-2</v>
      </c>
      <c r="D224" s="100">
        <v>0.18951681748335328</v>
      </c>
      <c r="F224" s="100">
        <f t="shared" si="19"/>
        <v>1.8913528071274107E-3</v>
      </c>
      <c r="G224" s="35">
        <v>8.6129411764705992</v>
      </c>
      <c r="O224">
        <f t="shared" si="22"/>
        <v>64.711924600464343</v>
      </c>
      <c r="P224" s="100">
        <f t="shared" si="20"/>
        <v>1.5450954852895429E-2</v>
      </c>
      <c r="Q224" s="100">
        <f t="shared" si="21"/>
        <v>1.3829161847039426E-2</v>
      </c>
      <c r="S224">
        <f t="shared" si="17"/>
        <v>0.44920000000000004</v>
      </c>
      <c r="T224" s="231">
        <v>44.92</v>
      </c>
      <c r="U224" s="100">
        <f t="shared" si="18"/>
        <v>-0.25968318251664679</v>
      </c>
    </row>
    <row r="225" spans="1:21" ht="15.75" thickBot="1">
      <c r="A225" s="158">
        <v>44409</v>
      </c>
      <c r="B225" s="161">
        <v>563.6</v>
      </c>
      <c r="C225" s="100">
        <v>1.1195636572412819E-2</v>
      </c>
      <c r="D225" s="100">
        <v>0.19252660756226064</v>
      </c>
      <c r="F225" s="100">
        <f t="shared" si="19"/>
        <v>-1.593263995941183E-2</v>
      </c>
      <c r="G225" s="35">
        <v>8.4757142857143002</v>
      </c>
      <c r="O225">
        <f t="shared" si="22"/>
        <v>66.495870554525425</v>
      </c>
      <c r="P225" s="100">
        <f t="shared" si="20"/>
        <v>1.6220956142988407E-2</v>
      </c>
      <c r="Q225" s="100">
        <f t="shared" si="21"/>
        <v>1.4182016010497905E-2</v>
      </c>
      <c r="S225">
        <f t="shared" si="17"/>
        <v>0.45520000000000005</v>
      </c>
      <c r="T225" s="231">
        <v>45.52</v>
      </c>
      <c r="U225" s="100">
        <f t="shared" si="18"/>
        <v>-0.26267339243773941</v>
      </c>
    </row>
    <row r="226" spans="1:21" ht="15.75" thickBot="1">
      <c r="A226" s="158">
        <v>44440</v>
      </c>
      <c r="B226" s="161">
        <v>570.66</v>
      </c>
      <c r="C226" s="100">
        <v>1.2526614620297987E-2</v>
      </c>
      <c r="D226" s="100">
        <v>0.19582573709687556</v>
      </c>
      <c r="F226" s="100">
        <f t="shared" si="19"/>
        <v>4.2671958077279727E-3</v>
      </c>
      <c r="G226" s="35">
        <v>8.5118818181818003</v>
      </c>
      <c r="O226">
        <f t="shared" si="22"/>
        <v>67.042754139400998</v>
      </c>
      <c r="P226" s="100">
        <f t="shared" si="20"/>
        <v>1.3922857506505751E-2</v>
      </c>
      <c r="Q226" s="100">
        <f t="shared" si="21"/>
        <v>1.4477497421137596E-2</v>
      </c>
      <c r="S226">
        <f t="shared" si="17"/>
        <v>0.43959999999999999</v>
      </c>
      <c r="T226" s="231">
        <v>43.96</v>
      </c>
      <c r="U226" s="100">
        <f t="shared" si="18"/>
        <v>-0.24377426290312443</v>
      </c>
    </row>
    <row r="227" spans="1:21" ht="15.75" thickBot="1">
      <c r="A227" s="158">
        <v>44470</v>
      </c>
      <c r="B227" s="161">
        <v>584.32000000000005</v>
      </c>
      <c r="C227" s="100">
        <v>2.3937195527985285E-2</v>
      </c>
      <c r="D227" s="100">
        <v>0.1989002421108787</v>
      </c>
      <c r="F227" s="100">
        <f t="shared" si="19"/>
        <v>7.378664262896914E-2</v>
      </c>
      <c r="G227" s="35">
        <v>9.1399450000000009</v>
      </c>
      <c r="O227">
        <f t="shared" si="22"/>
        <v>63.93036281946992</v>
      </c>
      <c r="P227" s="100">
        <f t="shared" si="20"/>
        <v>1.5886482240232033E-2</v>
      </c>
      <c r="Q227" s="100">
        <f t="shared" si="21"/>
        <v>1.566871854656373E-2</v>
      </c>
      <c r="S227">
        <f t="shared" si="17"/>
        <v>0.46310000000000001</v>
      </c>
      <c r="T227" s="231">
        <v>46.31</v>
      </c>
      <c r="U227" s="100">
        <f t="shared" si="18"/>
        <v>-0.26419975788912131</v>
      </c>
    </row>
    <row r="228" spans="1:21" ht="15.75" thickBot="1">
      <c r="A228" s="158">
        <v>44501</v>
      </c>
      <c r="B228" s="161">
        <v>604.84</v>
      </c>
      <c r="C228" s="100">
        <v>3.5117743702081018E-2</v>
      </c>
      <c r="D228" s="100">
        <v>0.21312527578322446</v>
      </c>
      <c r="F228" s="100">
        <f t="shared" si="19"/>
        <v>0.15134868277259861</v>
      </c>
      <c r="G228" s="35">
        <v>10.523263636364</v>
      </c>
      <c r="O228">
        <f t="shared" ref="O228:O244" si="23">B228/G228</f>
        <v>57.47646556244451</v>
      </c>
      <c r="P228" s="100">
        <f t="shared" si="20"/>
        <v>2.3860517950121434E-2</v>
      </c>
      <c r="Q228" s="100">
        <f t="shared" si="21"/>
        <v>2.0040737046554919E-2</v>
      </c>
      <c r="S228">
        <f t="shared" si="17"/>
        <v>0.54620000000000002</v>
      </c>
      <c r="T228" s="231">
        <v>54.62</v>
      </c>
      <c r="U228" s="100">
        <f t="shared" si="18"/>
        <v>-0.33307472421677553</v>
      </c>
    </row>
    <row r="229" spans="1:21" ht="15.75" thickBot="1">
      <c r="A229" s="158">
        <v>44531</v>
      </c>
      <c r="B229" s="161">
        <v>686.95</v>
      </c>
      <c r="C229" s="100">
        <v>0.13575491038952453</v>
      </c>
      <c r="D229" s="100">
        <v>0.36080901725401643</v>
      </c>
      <c r="F229" s="100">
        <f t="shared" si="19"/>
        <v>0.28557984667657421</v>
      </c>
      <c r="G229" s="35">
        <v>13.528495652174</v>
      </c>
      <c r="O229">
        <f t="shared" si="23"/>
        <v>50.778003531354109</v>
      </c>
      <c r="P229" s="100">
        <f t="shared" si="20"/>
        <v>6.4936616539863615E-2</v>
      </c>
      <c r="Q229" s="100">
        <f t="shared" si="21"/>
        <v>3.9429737023184683E-2</v>
      </c>
      <c r="S229">
        <f t="shared" si="17"/>
        <v>0.79890000000000005</v>
      </c>
      <c r="T229" s="231">
        <v>79.89</v>
      </c>
      <c r="U229" s="100">
        <f t="shared" si="18"/>
        <v>-0.43809098274598363</v>
      </c>
    </row>
    <row r="230" spans="1:21" ht="15.75" thickBot="1">
      <c r="A230" s="158">
        <v>44562</v>
      </c>
      <c r="B230" s="161">
        <v>763.23</v>
      </c>
      <c r="C230" s="100">
        <v>0.11104156052114414</v>
      </c>
      <c r="D230" s="100">
        <v>0.48690824079485695</v>
      </c>
      <c r="F230" s="100">
        <f t="shared" si="19"/>
        <v>-6.8254059057299267E-4</v>
      </c>
      <c r="G230" s="35">
        <v>13.519261904762001</v>
      </c>
      <c r="O230">
        <f t="shared" si="23"/>
        <v>56.45500511615662</v>
      </c>
      <c r="P230" s="100">
        <f t="shared" si="20"/>
        <v>9.3971404870916556E-2</v>
      </c>
      <c r="Q230" s="100">
        <f t="shared" si="21"/>
        <v>5.4928943555574296E-2</v>
      </c>
      <c r="S230">
        <f t="shared" si="17"/>
        <v>0.93530000000000002</v>
      </c>
      <c r="T230" s="248">
        <v>93.53</v>
      </c>
      <c r="U230" s="100">
        <f t="shared" si="18"/>
        <v>-0.44839175920514307</v>
      </c>
    </row>
    <row r="231" spans="1:21" ht="15.75" thickBot="1">
      <c r="A231" s="158">
        <v>44593</v>
      </c>
      <c r="B231" s="161">
        <v>799.93</v>
      </c>
      <c r="C231" s="100">
        <v>4.8085111958387286E-2</v>
      </c>
      <c r="D231" s="100">
        <v>0.54438566684686052</v>
      </c>
      <c r="F231" s="100">
        <f t="shared" si="19"/>
        <v>7.5346639450870143E-3</v>
      </c>
      <c r="G231" s="35">
        <v>13.621124999999999</v>
      </c>
      <c r="O231">
        <f t="shared" si="23"/>
        <v>58.727160935678953</v>
      </c>
      <c r="P231" s="100">
        <f t="shared" si="20"/>
        <v>9.8293860956351994E-2</v>
      </c>
      <c r="Q231" s="100">
        <f t="shared" si="21"/>
        <v>6.1077189453236702E-2</v>
      </c>
      <c r="S231">
        <f t="shared" ref="S231:S263" si="24">T231/100</f>
        <v>1.0501</v>
      </c>
      <c r="T231" s="248">
        <v>105.01</v>
      </c>
      <c r="U231" s="100">
        <f t="shared" ref="U231:U263" si="25">D231-S231</f>
        <v>-0.50571433315313952</v>
      </c>
    </row>
    <row r="232" spans="1:21" ht="15.75" thickBot="1">
      <c r="A232" s="158">
        <v>44621</v>
      </c>
      <c r="B232" s="161">
        <v>843.64</v>
      </c>
      <c r="C232" s="100">
        <v>5.4642281199605014E-2</v>
      </c>
      <c r="D232" s="100">
        <v>0.61144538039844909</v>
      </c>
      <c r="F232" s="100">
        <f t="shared" si="19"/>
        <v>6.9339624711762068E-2</v>
      </c>
      <c r="G232" s="35">
        <v>14.565608695651999</v>
      </c>
      <c r="O232">
        <f t="shared" si="23"/>
        <v>57.919996179207821</v>
      </c>
      <c r="P232" s="100">
        <f t="shared" si="20"/>
        <v>7.1256317893045484E-2</v>
      </c>
      <c r="Q232" s="100">
        <f t="shared" si="21"/>
        <v>6.8096467216454543E-2</v>
      </c>
      <c r="S232">
        <f t="shared" si="24"/>
        <v>1.1496999999999999</v>
      </c>
      <c r="T232" s="248">
        <v>114.97</v>
      </c>
      <c r="U232" s="100">
        <f t="shared" si="25"/>
        <v>-0.53825461960155085</v>
      </c>
    </row>
    <row r="233" spans="1:21" ht="15.75" thickBot="1">
      <c r="A233" s="158">
        <v>44652</v>
      </c>
      <c r="B233" s="161">
        <v>904.79</v>
      </c>
      <c r="C233" s="100">
        <v>7.2483523777914727E-2</v>
      </c>
      <c r="D233" s="100">
        <v>0.69971070033062799</v>
      </c>
      <c r="F233" s="100">
        <f t="shared" si="19"/>
        <v>8.0983893965387316E-3</v>
      </c>
      <c r="G233" s="35">
        <v>14.683566666667</v>
      </c>
      <c r="O233">
        <f t="shared" si="23"/>
        <v>61.61922512014425</v>
      </c>
      <c r="P233" s="100">
        <f t="shared" si="20"/>
        <v>5.8403638978635673E-2</v>
      </c>
      <c r="Q233" s="100">
        <f t="shared" si="21"/>
        <v>7.6187521924776111E-2</v>
      </c>
      <c r="S233">
        <f t="shared" si="24"/>
        <v>1.2181999999999999</v>
      </c>
      <c r="T233" s="248">
        <v>121.82</v>
      </c>
      <c r="U233" s="100">
        <f t="shared" si="25"/>
        <v>-0.51848929966937196</v>
      </c>
    </row>
    <row r="234" spans="1:21" ht="15.75" thickBot="1">
      <c r="A234" s="158">
        <v>44682</v>
      </c>
      <c r="B234" s="161">
        <v>931.76</v>
      </c>
      <c r="C234" s="100">
        <v>2.9808021750903555E-2</v>
      </c>
      <c r="D234" s="100">
        <v>0.73495950097756269</v>
      </c>
      <c r="F234" s="100">
        <f t="shared" si="19"/>
        <v>6.4041358404405266E-2</v>
      </c>
      <c r="G234" s="35">
        <v>15.623922222221999</v>
      </c>
      <c r="O234">
        <f t="shared" si="23"/>
        <v>59.636753610738801</v>
      </c>
      <c r="P234" s="100">
        <f t="shared" si="20"/>
        <v>5.2311275576141097E-2</v>
      </c>
      <c r="Q234" s="100">
        <f t="shared" si="21"/>
        <v>7.5302568266246553E-2</v>
      </c>
      <c r="S234">
        <f t="shared" si="24"/>
        <v>1.3215999999999999</v>
      </c>
      <c r="T234" s="248">
        <v>132.16</v>
      </c>
      <c r="U234" s="100">
        <f t="shared" si="25"/>
        <v>-0.5866404990224372</v>
      </c>
    </row>
    <row r="235" spans="1:21" ht="15.75" thickBot="1">
      <c r="A235" s="158">
        <v>44713</v>
      </c>
      <c r="B235" s="161">
        <v>977.9</v>
      </c>
      <c r="C235" s="100">
        <v>4.9519189490856E-2</v>
      </c>
      <c r="D235" s="100">
        <v>0.78618397019069175</v>
      </c>
      <c r="F235" s="100">
        <f t="shared" si="19"/>
        <v>8.5816860870503997E-2</v>
      </c>
      <c r="G235" s="35">
        <v>16.964718181818</v>
      </c>
      <c r="O235">
        <f t="shared" si="23"/>
        <v>57.643162092021541</v>
      </c>
      <c r="P235" s="100">
        <f t="shared" si="20"/>
        <v>5.0603578339891431E-2</v>
      </c>
      <c r="Q235" s="100">
        <f t="shared" si="21"/>
        <v>6.0929948116468458E-2</v>
      </c>
      <c r="S235">
        <f t="shared" si="24"/>
        <v>1.3831</v>
      </c>
      <c r="T235" s="248">
        <v>138.31</v>
      </c>
      <c r="U235" s="100">
        <f t="shared" si="25"/>
        <v>-0.59691602980930825</v>
      </c>
    </row>
    <row r="236" spans="1:21" ht="15.75" thickBot="1">
      <c r="A236" s="158">
        <v>44743</v>
      </c>
      <c r="B236" s="161">
        <v>1001.03</v>
      </c>
      <c r="C236" s="100">
        <v>2.3652725227528374E-2</v>
      </c>
      <c r="D236" s="100">
        <v>0.79602052533371603</v>
      </c>
      <c r="F236" s="100">
        <f t="shared" si="19"/>
        <v>2.4916328129873044E-2</v>
      </c>
      <c r="G236" s="35">
        <v>17.387416666667001</v>
      </c>
      <c r="O236">
        <f t="shared" si="23"/>
        <v>57.572094762015482</v>
      </c>
      <c r="P236" s="100">
        <f t="shared" si="20"/>
        <v>3.4326645489762643E-2</v>
      </c>
      <c r="Q236" s="100">
        <f t="shared" si="21"/>
        <v>4.6365142234199158E-2</v>
      </c>
      <c r="S236">
        <f t="shared" si="24"/>
        <v>1.4461000000000002</v>
      </c>
      <c r="T236" s="248">
        <v>144.61000000000001</v>
      </c>
      <c r="U236" s="100">
        <f t="shared" si="25"/>
        <v>-0.65007947466628413</v>
      </c>
    </row>
    <row r="237" spans="1:21" ht="15.75" thickBot="1">
      <c r="A237" s="158">
        <v>44774</v>
      </c>
      <c r="B237" s="161">
        <v>1015.65</v>
      </c>
      <c r="C237" s="100">
        <v>1.4604956894398774E-2</v>
      </c>
      <c r="D237" s="100">
        <v>0.80207594038325047</v>
      </c>
      <c r="F237" s="100">
        <f t="shared" si="19"/>
        <v>3.4940977430976634E-2</v>
      </c>
      <c r="G237" s="35">
        <v>17.994949999999999</v>
      </c>
      <c r="O237">
        <f t="shared" si="23"/>
        <v>56.440834789760459</v>
      </c>
      <c r="P237" s="100">
        <f t="shared" si="20"/>
        <v>2.9258957204261051E-2</v>
      </c>
      <c r="Q237" s="100">
        <f t="shared" si="21"/>
        <v>4.0785116390201076E-2</v>
      </c>
      <c r="S237">
        <f t="shared" si="24"/>
        <v>1.4375</v>
      </c>
      <c r="T237" s="248">
        <v>143.75</v>
      </c>
      <c r="U237" s="100">
        <f t="shared" si="25"/>
        <v>-0.63542405961674953</v>
      </c>
    </row>
    <row r="238" spans="1:21" ht="15.75" thickBot="1">
      <c r="A238" s="158">
        <v>44805</v>
      </c>
      <c r="B238" s="161">
        <v>1046.8900000000001</v>
      </c>
      <c r="C238" s="100">
        <v>3.0758627479939078E-2</v>
      </c>
      <c r="D238" s="100">
        <v>0.83452493603897271</v>
      </c>
      <c r="F238" s="100">
        <f t="shared" si="19"/>
        <v>1.5922649005804385E-2</v>
      </c>
      <c r="G238" s="35">
        <v>18.281477272726999</v>
      </c>
      <c r="O238">
        <f t="shared" si="23"/>
        <v>57.265065857767979</v>
      </c>
      <c r="P238" s="100">
        <f t="shared" si="20"/>
        <v>2.3005436533955408E-2</v>
      </c>
      <c r="Q238" s="100">
        <f t="shared" si="21"/>
        <v>3.6804507436923421E-2</v>
      </c>
      <c r="S238">
        <f t="shared" si="24"/>
        <v>1.5149999999999999</v>
      </c>
      <c r="T238" s="248">
        <v>151.5</v>
      </c>
      <c r="U238" s="100">
        <f t="shared" si="25"/>
        <v>-0.68047506396102719</v>
      </c>
    </row>
    <row r="239" spans="1:21" ht="15.75" thickBot="1">
      <c r="A239" s="158">
        <v>44835</v>
      </c>
      <c r="B239" s="161">
        <v>1084</v>
      </c>
      <c r="C239" s="100">
        <v>3.5447850299458294E-2</v>
      </c>
      <c r="D239" s="100">
        <v>0.85514786418400857</v>
      </c>
      <c r="F239" s="100">
        <f t="shared" si="19"/>
        <v>1.5487644065252659E-2</v>
      </c>
      <c r="G239" s="35">
        <v>18.564614285714001</v>
      </c>
      <c r="O239">
        <f t="shared" si="23"/>
        <v>58.390655648265685</v>
      </c>
      <c r="P239" s="100">
        <f t="shared" si="20"/>
        <v>2.6937144891265381E-2</v>
      </c>
      <c r="Q239" s="100">
        <f t="shared" si="21"/>
        <v>3.0631895190514014E-2</v>
      </c>
      <c r="S239">
        <f t="shared" si="24"/>
        <v>1.5769</v>
      </c>
      <c r="T239" s="248">
        <v>157.69</v>
      </c>
      <c r="U239" s="100">
        <f t="shared" si="25"/>
        <v>-0.7217521358159914</v>
      </c>
    </row>
    <row r="240" spans="1:21" ht="15.75" thickBot="1">
      <c r="A240" s="158">
        <v>44866</v>
      </c>
      <c r="B240" s="161">
        <v>1115.26</v>
      </c>
      <c r="C240" s="100">
        <v>2.8837638376383756E-2</v>
      </c>
      <c r="D240" s="100">
        <v>0.84389259969578723</v>
      </c>
      <c r="F240" s="100">
        <f t="shared" si="19"/>
        <v>1.415659298196256E-3</v>
      </c>
      <c r="G240" s="35">
        <v>18.590895454544999</v>
      </c>
      <c r="O240">
        <f t="shared" si="23"/>
        <v>59.989579454460731</v>
      </c>
      <c r="P240" s="100">
        <f t="shared" si="20"/>
        <v>3.1681372051927038E-2</v>
      </c>
      <c r="Q240" s="100">
        <f t="shared" si="21"/>
        <v>3.0470164628094046E-2</v>
      </c>
      <c r="S240">
        <f t="shared" si="24"/>
        <v>1.3602000000000001</v>
      </c>
      <c r="T240" s="248">
        <v>136.02000000000001</v>
      </c>
      <c r="U240" s="100">
        <f t="shared" si="25"/>
        <v>-0.51630740030421285</v>
      </c>
    </row>
    <row r="241" spans="1:21" ht="15.75" thickBot="1">
      <c r="A241" s="158">
        <v>44896</v>
      </c>
      <c r="B241" s="161">
        <v>1128.45</v>
      </c>
      <c r="C241" s="100">
        <v>1.1826838584724688E-2</v>
      </c>
      <c r="D241" s="100">
        <v>0.64269597496178754</v>
      </c>
      <c r="F241" s="100">
        <f t="shared" si="19"/>
        <v>2.4782414265976686E-3</v>
      </c>
      <c r="G241" s="35">
        <v>18.636968181817998</v>
      </c>
      <c r="O241">
        <f t="shared" si="23"/>
        <v>60.549011458897176</v>
      </c>
      <c r="P241" s="100">
        <f t="shared" si="20"/>
        <v>2.5370775753522246E-2</v>
      </c>
      <c r="Q241" s="100">
        <f t="shared" si="21"/>
        <v>2.4188106143738827E-2</v>
      </c>
      <c r="S241">
        <f t="shared" si="24"/>
        <v>0.97719999999999996</v>
      </c>
      <c r="T241" s="248">
        <v>97.72</v>
      </c>
      <c r="U241" s="100">
        <f t="shared" si="25"/>
        <v>-0.33450402503821242</v>
      </c>
    </row>
    <row r="242" spans="1:21" ht="15.75" thickBot="1">
      <c r="A242" s="158">
        <v>44927</v>
      </c>
      <c r="B242" s="162">
        <v>1203.48</v>
      </c>
      <c r="C242" s="100">
        <v>6.6489432407284305E-2</v>
      </c>
      <c r="D242" s="100">
        <v>0.57682481034550526</v>
      </c>
      <c r="F242" s="100">
        <f t="shared" si="19"/>
        <v>6.4712534935088073E-3</v>
      </c>
      <c r="G242" s="35">
        <v>18.757572727273001</v>
      </c>
      <c r="O242">
        <f t="shared" si="23"/>
        <v>64.159687263276496</v>
      </c>
      <c r="P242" s="100">
        <f t="shared" si="20"/>
        <v>3.5717969789464253E-2</v>
      </c>
      <c r="Q242" s="100">
        <f t="shared" si="21"/>
        <v>3.1327557340364819E-2</v>
      </c>
      <c r="S242">
        <f t="shared" si="24"/>
        <v>0.86459999999999992</v>
      </c>
      <c r="T242" s="248">
        <v>86.46</v>
      </c>
      <c r="U242" s="100">
        <f t="shared" si="25"/>
        <v>-0.28777518965449467</v>
      </c>
    </row>
    <row r="243" spans="1:21" ht="15.75" thickBot="1">
      <c r="A243" s="158">
        <v>44958</v>
      </c>
      <c r="B243" s="162">
        <v>1241.33</v>
      </c>
      <c r="C243" s="100">
        <v>3.1450460331704649E-2</v>
      </c>
      <c r="D243" s="100">
        <v>0.55179828234970563</v>
      </c>
      <c r="F243" s="100">
        <f t="shared" si="19"/>
        <v>3.5045724562975298E-3</v>
      </c>
      <c r="G243" s="35">
        <v>18.823309999999999</v>
      </c>
      <c r="O243">
        <f t="shared" si="23"/>
        <v>65.946424938015682</v>
      </c>
      <c r="P243" s="100">
        <f t="shared" si="20"/>
        <v>3.6588910441237882E-2</v>
      </c>
      <c r="Q243" s="100">
        <f t="shared" si="21"/>
        <v>3.4135141246582464E-2</v>
      </c>
      <c r="S243">
        <f t="shared" si="24"/>
        <v>0.7661</v>
      </c>
      <c r="T243" s="248">
        <v>76.61</v>
      </c>
      <c r="U243" s="100">
        <f t="shared" si="25"/>
        <v>-0.21430171765029438</v>
      </c>
    </row>
    <row r="244" spans="1:21" ht="15.75" thickBot="1">
      <c r="A244" s="158">
        <v>44986</v>
      </c>
      <c r="B244" s="162">
        <v>1269.75</v>
      </c>
      <c r="C244" s="100">
        <v>2.2894798321155596E-2</v>
      </c>
      <c r="D244" s="100">
        <v>0.50508510739177848</v>
      </c>
      <c r="F244" s="100">
        <f t="shared" si="19"/>
        <v>7.7562711155477184E-3</v>
      </c>
      <c r="G244" s="35">
        <v>18.969308695652</v>
      </c>
      <c r="O244">
        <f t="shared" si="23"/>
        <v>66.937072951479905</v>
      </c>
      <c r="P244" s="100">
        <f t="shared" si="20"/>
        <v>4.0278230353381517E-2</v>
      </c>
      <c r="Q244" s="100">
        <f t="shared" si="21"/>
        <v>3.282450305345188E-2</v>
      </c>
      <c r="S244">
        <f t="shared" si="24"/>
        <v>0.62450000000000006</v>
      </c>
      <c r="T244" s="248">
        <v>62.45</v>
      </c>
      <c r="U244" s="100">
        <f t="shared" si="25"/>
        <v>-0.11941489260822158</v>
      </c>
    </row>
    <row r="245" spans="1:21" ht="15.75" thickBot="1">
      <c r="A245" s="158">
        <v>45017</v>
      </c>
      <c r="B245" s="162">
        <v>1300.04</v>
      </c>
      <c r="C245" s="100">
        <v>2.3855089584563862E-2</v>
      </c>
      <c r="D245" s="100">
        <v>0.43684169807358614</v>
      </c>
      <c r="F245" s="100">
        <f t="shared" si="19"/>
        <v>1.7551716895371983E-2</v>
      </c>
      <c r="G245" s="35">
        <v>19.302252631579002</v>
      </c>
      <c r="O245">
        <f>B245/G245</f>
        <v>67.351724423764907</v>
      </c>
      <c r="P245" s="100">
        <f t="shared" si="20"/>
        <v>2.6066782745808037E-2</v>
      </c>
      <c r="Q245" s="100">
        <f t="shared" si="21"/>
        <v>3.0892376267636145E-2</v>
      </c>
      <c r="S245">
        <f t="shared" si="24"/>
        <v>0.52110000000000001</v>
      </c>
      <c r="T245" s="248">
        <v>52.11</v>
      </c>
      <c r="U245" s="100">
        <f t="shared" si="25"/>
        <v>-8.425830192641387E-2</v>
      </c>
    </row>
    <row r="246" spans="1:21" ht="15.75" thickBot="1">
      <c r="A246" s="158">
        <v>45047</v>
      </c>
      <c r="B246" s="162">
        <v>1300.5999999999999</v>
      </c>
      <c r="C246" s="100">
        <v>4.0000000000000002E-4</v>
      </c>
      <c r="D246" s="100">
        <v>0.39589999999999997</v>
      </c>
      <c r="F246" s="100">
        <f t="shared" si="19"/>
        <v>1.9779815069064517E-2</v>
      </c>
      <c r="G246" s="35">
        <v>19.684047619047998</v>
      </c>
      <c r="H246" s="52"/>
      <c r="I246" s="52" t="s">
        <v>2200</v>
      </c>
      <c r="J246" s="52" t="s">
        <v>2532</v>
      </c>
      <c r="K246" s="52" t="s">
        <v>2201</v>
      </c>
      <c r="L246" s="52" t="s">
        <v>2210</v>
      </c>
      <c r="M246" s="52" t="s">
        <v>2211</v>
      </c>
      <c r="N246" s="52" t="s">
        <v>2241</v>
      </c>
      <c r="O246" s="52" t="s">
        <v>2546</v>
      </c>
      <c r="P246" s="100">
        <f t="shared" si="20"/>
        <v>1.5716629301906485E-2</v>
      </c>
      <c r="Q246" s="100">
        <f t="shared" si="21"/>
        <v>2.6152769871572185E-2</v>
      </c>
      <c r="S246">
        <f t="shared" si="24"/>
        <v>0.40759999999999996</v>
      </c>
      <c r="T246" s="248">
        <v>40.76</v>
      </c>
      <c r="U246" s="100">
        <f t="shared" si="25"/>
        <v>-1.1699999999999988E-2</v>
      </c>
    </row>
    <row r="247" spans="1:21" ht="15.75" thickBot="1">
      <c r="A247" s="158">
        <v>45078</v>
      </c>
      <c r="B247" s="162">
        <v>1351.59</v>
      </c>
      <c r="C247" s="100">
        <f t="shared" ref="C247:C258" si="26">(B247-B246)/B246</f>
        <v>3.9204982315854231E-2</v>
      </c>
      <c r="D247" s="100">
        <f t="shared" ref="D247:D252" si="27">(B247-B235)/B235</f>
        <v>0.38213518764699861</v>
      </c>
      <c r="F247" s="100">
        <f t="shared" si="19"/>
        <v>0.1717350983933198</v>
      </c>
      <c r="G247" s="35">
        <v>23.064489473683999</v>
      </c>
      <c r="I247" s="100">
        <v>0.15</v>
      </c>
      <c r="O247">
        <f>B247/G247</f>
        <v>58.600473318177279</v>
      </c>
      <c r="P247" s="100">
        <f t="shared" si="20"/>
        <v>2.1153357300139366E-2</v>
      </c>
      <c r="Q247" s="100">
        <f t="shared" si="21"/>
        <v>3.0715793826760443E-2</v>
      </c>
      <c r="S247">
        <f t="shared" si="24"/>
        <v>0.4042</v>
      </c>
      <c r="T247" s="248">
        <v>40.42</v>
      </c>
      <c r="U247" s="100">
        <f t="shared" si="25"/>
        <v>-2.2064812353001395E-2</v>
      </c>
    </row>
    <row r="248" spans="1:21" ht="15.75" thickBot="1">
      <c r="A248" s="158">
        <v>45108</v>
      </c>
      <c r="B248" s="162">
        <v>1479.84</v>
      </c>
      <c r="C248" s="100">
        <f t="shared" si="26"/>
        <v>9.488824273633277E-2</v>
      </c>
      <c r="D248" s="100">
        <f t="shared" si="27"/>
        <v>0.4783173331468587</v>
      </c>
      <c r="E248" s="100"/>
      <c r="F248" s="100">
        <f t="shared" si="19"/>
        <v>0.14560255605855391</v>
      </c>
      <c r="G248" s="35">
        <v>26.422738095238</v>
      </c>
      <c r="I248" s="100">
        <v>0.17499999999999999</v>
      </c>
      <c r="O248">
        <f t="shared" ref="O248:O290" si="28">B248/G248</f>
        <v>56.006307698546273</v>
      </c>
      <c r="P248" s="100">
        <f t="shared" si="20"/>
        <v>4.4831075017395666E-2</v>
      </c>
      <c r="Q248" s="100">
        <f t="shared" si="21"/>
        <v>3.5448928881601852E-2</v>
      </c>
      <c r="S248">
        <f t="shared" si="24"/>
        <v>0.44500000000000001</v>
      </c>
      <c r="T248" s="248">
        <v>44.5</v>
      </c>
      <c r="U248" s="100">
        <f t="shared" si="25"/>
        <v>3.3317333146858696E-2</v>
      </c>
    </row>
    <row r="249" spans="1:21" ht="15.75" thickBot="1">
      <c r="A249" s="158">
        <v>45139</v>
      </c>
      <c r="B249" s="162">
        <v>1614.31</v>
      </c>
      <c r="C249" s="100">
        <f t="shared" si="26"/>
        <v>9.0867931668288493E-2</v>
      </c>
      <c r="D249" s="100">
        <f t="shared" si="27"/>
        <v>0.58943533697632056</v>
      </c>
      <c r="E249" s="100"/>
      <c r="F249" s="100">
        <f t="shared" si="19"/>
        <v>1.9976702474454332E-2</v>
      </c>
      <c r="G249" s="35">
        <v>26.950577272726999</v>
      </c>
      <c r="I249" s="100">
        <v>0.25</v>
      </c>
      <c r="O249">
        <f t="shared" si="28"/>
        <v>59.898902485982099</v>
      </c>
      <c r="P249" s="100">
        <f t="shared" si="20"/>
        <v>7.4987052240158503E-2</v>
      </c>
      <c r="Q249" s="100">
        <f t="shared" si="21"/>
        <v>4.5351840771032492E-2</v>
      </c>
      <c r="S249">
        <f t="shared" si="24"/>
        <v>0.49409999999999998</v>
      </c>
      <c r="T249" s="248">
        <v>49.41</v>
      </c>
      <c r="U249" s="100">
        <f t="shared" si="25"/>
        <v>9.5335336976320573E-2</v>
      </c>
    </row>
    <row r="250" spans="1:21" ht="15.75" thickBot="1">
      <c r="A250" s="158">
        <v>45170</v>
      </c>
      <c r="B250" s="162">
        <v>1691.04</v>
      </c>
      <c r="C250" s="100">
        <f t="shared" si="26"/>
        <v>4.753114333678167E-2</v>
      </c>
      <c r="D250" s="100">
        <f t="shared" si="27"/>
        <v>0.61529864646715493</v>
      </c>
      <c r="E250" s="100"/>
      <c r="F250" s="100">
        <f t="shared" si="19"/>
        <v>-3.5836802344756211E-4</v>
      </c>
      <c r="G250" s="35">
        <v>26.940919047619001</v>
      </c>
      <c r="I250" s="100">
        <v>0.3</v>
      </c>
      <c r="O250">
        <f t="shared" si="28"/>
        <v>62.76846001470954</v>
      </c>
      <c r="P250" s="100">
        <f t="shared" ref="P250:P259" si="29">AVERAGE(C248:C250)</f>
        <v>7.7762439247134316E-2</v>
      </c>
      <c r="Q250" s="100">
        <f t="shared" ref="Q250:Q259" si="30">AVERAGE(C245:C250)</f>
        <v>4.9457898273636836E-2</v>
      </c>
      <c r="S250">
        <f t="shared" si="24"/>
        <v>0.47439999999999999</v>
      </c>
      <c r="T250" s="248">
        <v>47.44</v>
      </c>
      <c r="U250" s="100">
        <f t="shared" si="25"/>
        <v>0.14089864646715494</v>
      </c>
    </row>
    <row r="251" spans="1:21" ht="15.75" thickBot="1">
      <c r="A251" s="158">
        <v>45200</v>
      </c>
      <c r="B251">
        <v>1749.11</v>
      </c>
      <c r="C251" s="100">
        <f t="shared" si="26"/>
        <v>3.4339814551991636E-2</v>
      </c>
      <c r="D251" s="100">
        <f t="shared" si="27"/>
        <v>0.6135701107011069</v>
      </c>
      <c r="E251" s="100"/>
      <c r="F251" s="100">
        <f t="shared" si="19"/>
        <v>3.1740296945755968E-2</v>
      </c>
      <c r="G251" s="35">
        <v>27.796031818182001</v>
      </c>
      <c r="I251" s="100">
        <v>0.35</v>
      </c>
      <c r="L251">
        <v>31</v>
      </c>
      <c r="M251">
        <v>26</v>
      </c>
      <c r="N251">
        <f t="shared" ref="N251:N260" si="31">M251-L251</f>
        <v>-5</v>
      </c>
      <c r="O251">
        <f t="shared" si="28"/>
        <v>62.926608065539348</v>
      </c>
      <c r="P251" s="100">
        <f t="shared" si="29"/>
        <v>5.7579629852353931E-2</v>
      </c>
      <c r="Q251" s="100">
        <f t="shared" si="30"/>
        <v>5.1205352434874805E-2</v>
      </c>
      <c r="S251">
        <f t="shared" si="24"/>
        <v>0.39390000000000003</v>
      </c>
      <c r="T251" s="248">
        <v>39.39</v>
      </c>
      <c r="U251" s="100">
        <f t="shared" si="25"/>
        <v>0.21967011070110687</v>
      </c>
    </row>
    <row r="252" spans="1:21" ht="15.75" thickBot="1">
      <c r="A252" s="158">
        <v>45231</v>
      </c>
      <c r="B252">
        <v>1806.5</v>
      </c>
      <c r="C252" s="100">
        <f t="shared" si="26"/>
        <v>3.2810972437411087E-2</v>
      </c>
      <c r="D252" s="100">
        <f t="shared" si="27"/>
        <v>0.61980166059932218</v>
      </c>
      <c r="E252" s="100"/>
      <c r="F252" s="100">
        <f>(G252-G251)/G251</f>
        <v>2.8405297224387765E-2</v>
      </c>
      <c r="G252" s="35">
        <v>28.585586363636001</v>
      </c>
      <c r="I252" s="100">
        <v>0.4</v>
      </c>
      <c r="L252">
        <v>37</v>
      </c>
      <c r="M252">
        <v>26</v>
      </c>
      <c r="N252">
        <f t="shared" si="31"/>
        <v>-11</v>
      </c>
      <c r="O252">
        <f t="shared" si="28"/>
        <v>63.196184854128653</v>
      </c>
      <c r="P252" s="100">
        <f t="shared" si="29"/>
        <v>3.8227310108728131E-2</v>
      </c>
      <c r="Q252" s="100">
        <f t="shared" si="30"/>
        <v>5.660718117444332E-2</v>
      </c>
      <c r="S252">
        <f t="shared" si="24"/>
        <v>0.42249999999999999</v>
      </c>
      <c r="T252" s="248">
        <v>42.25</v>
      </c>
      <c r="U252" s="100">
        <f t="shared" si="25"/>
        <v>0.19730166059932219</v>
      </c>
    </row>
    <row r="253" spans="1:21">
      <c r="A253" s="168">
        <v>45261</v>
      </c>
      <c r="B253" s="6">
        <v>1859.38</v>
      </c>
      <c r="C253" s="169">
        <f>(B253-B252)/B252</f>
        <v>2.9272073069471414E-2</v>
      </c>
      <c r="D253" s="169">
        <f t="shared" ref="D253:D258" si="32">(B253-B241)/B241</f>
        <v>0.64772918605166385</v>
      </c>
      <c r="E253" s="6"/>
      <c r="F253" s="169">
        <f>(G253-G252)/G252</f>
        <v>1.5196946840195685E-2</v>
      </c>
      <c r="G253" s="6">
        <v>29.02</v>
      </c>
      <c r="H253" s="6"/>
      <c r="I253" s="169">
        <v>0.42499999999999999</v>
      </c>
      <c r="J253" s="6"/>
      <c r="K253" s="6">
        <v>50</v>
      </c>
      <c r="L253" s="6">
        <v>36</v>
      </c>
      <c r="M253" s="6">
        <v>23</v>
      </c>
      <c r="N253" s="6">
        <f t="shared" si="31"/>
        <v>-13</v>
      </c>
      <c r="O253" s="6">
        <f t="shared" si="28"/>
        <v>64.0723638869745</v>
      </c>
      <c r="P253" s="100">
        <f t="shared" si="29"/>
        <v>3.2140953352958045E-2</v>
      </c>
      <c r="Q253" s="100">
        <f t="shared" si="30"/>
        <v>5.4951696300046184E-2</v>
      </c>
      <c r="S253">
        <f t="shared" si="24"/>
        <v>0.44219999999999998</v>
      </c>
      <c r="T253" s="248">
        <v>44.22</v>
      </c>
      <c r="U253" s="100">
        <f t="shared" si="25"/>
        <v>0.20552918605166387</v>
      </c>
    </row>
    <row r="254" spans="1:21" ht="15.75" thickBot="1">
      <c r="A254" s="199">
        <v>45292</v>
      </c>
      <c r="B254">
        <v>1984.02</v>
      </c>
      <c r="C254" s="100">
        <f>(B254-B253)/B253</f>
        <v>6.7033097053856586E-2</v>
      </c>
      <c r="D254" s="100">
        <f t="shared" si="32"/>
        <v>0.64856914946654698</v>
      </c>
      <c r="E254" s="100"/>
      <c r="F254" s="100">
        <f>(G254-G253)/G253</f>
        <v>3.3769813921433509E-2</v>
      </c>
      <c r="G254" s="35">
        <v>30</v>
      </c>
      <c r="I254" s="100">
        <v>0.42499999999999999</v>
      </c>
      <c r="L254">
        <v>39</v>
      </c>
      <c r="M254">
        <v>25</v>
      </c>
      <c r="N254">
        <f t="shared" si="31"/>
        <v>-14</v>
      </c>
      <c r="O254">
        <f t="shared" si="28"/>
        <v>66.134</v>
      </c>
      <c r="P254" s="100">
        <f t="shared" si="29"/>
        <v>4.3038714186913025E-2</v>
      </c>
      <c r="Q254" s="100">
        <f t="shared" si="30"/>
        <v>5.0309172019633482E-2</v>
      </c>
      <c r="S254">
        <f t="shared" si="24"/>
        <v>0.442</v>
      </c>
      <c r="T254" s="248">
        <v>44.2</v>
      </c>
      <c r="U254" s="100">
        <f t="shared" si="25"/>
        <v>0.20656914946654698</v>
      </c>
    </row>
    <row r="255" spans="1:21" ht="15.75" thickBot="1">
      <c r="A255" s="158">
        <v>45323</v>
      </c>
      <c r="B255">
        <v>2073.88</v>
      </c>
      <c r="C255" s="100">
        <f>(B255-B254)/B254</f>
        <v>4.5291882138284958E-2</v>
      </c>
      <c r="D255" s="100">
        <f t="shared" si="32"/>
        <v>0.67069191915123316</v>
      </c>
      <c r="E255" s="100"/>
      <c r="F255" s="100">
        <f>(G255-G254)/G254</f>
        <v>2.333333333333331E-2</v>
      </c>
      <c r="G255" s="35">
        <v>30.7</v>
      </c>
      <c r="I255" s="100">
        <v>0.45</v>
      </c>
      <c r="L255">
        <v>40</v>
      </c>
      <c r="M255">
        <v>25</v>
      </c>
      <c r="N255">
        <f t="shared" si="31"/>
        <v>-15</v>
      </c>
      <c r="O255">
        <f t="shared" si="28"/>
        <v>67.553094462540727</v>
      </c>
      <c r="P255" s="100">
        <f t="shared" si="29"/>
        <v>4.7199017420537649E-2</v>
      </c>
      <c r="Q255" s="100">
        <f t="shared" si="30"/>
        <v>4.271316376463289E-2</v>
      </c>
      <c r="S255">
        <f t="shared" si="24"/>
        <v>0.47289999999999999</v>
      </c>
      <c r="T255" s="248">
        <v>47.29</v>
      </c>
      <c r="U255" s="100">
        <f t="shared" si="25"/>
        <v>0.19779191915123318</v>
      </c>
    </row>
    <row r="256" spans="1:21" ht="15.75" thickBot="1">
      <c r="A256" s="158">
        <v>45352</v>
      </c>
      <c r="B256">
        <v>2139.4699999999998</v>
      </c>
      <c r="C256" s="100">
        <f>(B256-B255)/B255</f>
        <v>3.1626709356375342E-2</v>
      </c>
      <c r="D256" s="100">
        <f t="shared" si="32"/>
        <v>0.68495373104941903</v>
      </c>
      <c r="E256" s="100"/>
      <c r="F256" s="100">
        <f>(G256-G255)/G255</f>
        <v>4.0065146579804575E-2</v>
      </c>
      <c r="G256" s="35">
        <v>31.93</v>
      </c>
      <c r="I256" s="100">
        <v>0.45</v>
      </c>
      <c r="L256">
        <v>44</v>
      </c>
      <c r="M256">
        <v>25</v>
      </c>
      <c r="N256">
        <f t="shared" si="31"/>
        <v>-19</v>
      </c>
      <c r="O256">
        <f t="shared" si="28"/>
        <v>67.005010961478234</v>
      </c>
      <c r="P256" s="100">
        <f t="shared" si="29"/>
        <v>4.7983896182838964E-2</v>
      </c>
      <c r="Q256" s="100">
        <f t="shared" si="30"/>
        <v>4.0062424767898501E-2</v>
      </c>
      <c r="S256">
        <f t="shared" si="24"/>
        <v>0.51469999999999994</v>
      </c>
      <c r="T256" s="248">
        <v>51.47</v>
      </c>
      <c r="U256" s="100">
        <f t="shared" si="25"/>
        <v>0.1702537310494191</v>
      </c>
    </row>
    <row r="257" spans="1:21" ht="15.75" thickBot="1">
      <c r="A257" s="158">
        <v>45383</v>
      </c>
      <c r="B257">
        <v>2207.5</v>
      </c>
      <c r="C257" s="100">
        <f t="shared" si="26"/>
        <v>3.1797594731405539E-2</v>
      </c>
      <c r="D257" s="100">
        <f t="shared" si="32"/>
        <v>0.69802467616381036</v>
      </c>
      <c r="E257" s="100"/>
      <c r="F257" s="100">
        <f t="shared" ref="F257:F290" si="33">(G257-G256)/G256</f>
        <v>1.0648293141246584E-2</v>
      </c>
      <c r="G257" s="35">
        <v>32.270000000000003</v>
      </c>
      <c r="I257" s="100">
        <v>0.5</v>
      </c>
      <c r="L257">
        <v>40</v>
      </c>
      <c r="M257">
        <v>26</v>
      </c>
      <c r="N257">
        <f t="shared" si="31"/>
        <v>-14</v>
      </c>
      <c r="O257">
        <f t="shared" si="28"/>
        <v>68.40718933994421</v>
      </c>
      <c r="P257" s="100">
        <f t="shared" si="29"/>
        <v>3.6238728742021942E-2</v>
      </c>
      <c r="Q257" s="100">
        <f t="shared" si="30"/>
        <v>3.9638721464467487E-2</v>
      </c>
      <c r="S257">
        <f t="shared" si="24"/>
        <v>0.55659999999999998</v>
      </c>
      <c r="T257" s="248">
        <v>55.66</v>
      </c>
      <c r="U257" s="100">
        <f t="shared" si="25"/>
        <v>0.14142467616381038</v>
      </c>
    </row>
    <row r="258" spans="1:21" ht="15.75" thickBot="1">
      <c r="A258" s="158">
        <v>45413</v>
      </c>
      <c r="B258">
        <v>2281.85</v>
      </c>
      <c r="C258" s="100">
        <f t="shared" si="26"/>
        <v>3.3680634201585465E-2</v>
      </c>
      <c r="D258" s="100">
        <f t="shared" si="32"/>
        <v>0.75445948023988929</v>
      </c>
      <c r="E258" s="100"/>
      <c r="F258" s="100">
        <f t="shared" si="33"/>
        <v>1.0226216299968957E-2</v>
      </c>
      <c r="G258" s="35">
        <v>32.6</v>
      </c>
      <c r="I258" s="100">
        <v>0.5</v>
      </c>
      <c r="L258">
        <v>40</v>
      </c>
      <c r="M258">
        <v>28</v>
      </c>
      <c r="N258">
        <f t="shared" si="31"/>
        <v>-12</v>
      </c>
      <c r="O258">
        <f t="shared" si="28"/>
        <v>69.99539877300613</v>
      </c>
      <c r="P258" s="100">
        <f t="shared" si="29"/>
        <v>3.236831276312211E-2</v>
      </c>
      <c r="Q258" s="100">
        <f t="shared" si="30"/>
        <v>3.978366509182988E-2</v>
      </c>
      <c r="S258">
        <f t="shared" si="24"/>
        <v>0.57679999999999998</v>
      </c>
      <c r="T258" s="248">
        <v>57.68</v>
      </c>
      <c r="U258" s="100">
        <f t="shared" si="25"/>
        <v>0.17765948023988931</v>
      </c>
    </row>
    <row r="259" spans="1:21" ht="15.75" thickBot="1">
      <c r="A259" s="158">
        <v>45444</v>
      </c>
      <c r="B259">
        <v>2319.29</v>
      </c>
      <c r="C259" s="100">
        <f t="shared" ref="C259:C264" si="34">(B259-B258)/B258</f>
        <v>1.6407739334312096E-2</v>
      </c>
      <c r="D259" s="100">
        <f t="shared" ref="D259:D264" si="35">(B259-B247)/B247</f>
        <v>0.71597155942260604</v>
      </c>
      <c r="E259" s="100"/>
      <c r="F259" s="100">
        <f t="shared" ref="F259:F264" si="36">(G259-G258)/G258</f>
        <v>2.1472392638036894E-3</v>
      </c>
      <c r="G259" s="35">
        <v>32.67</v>
      </c>
      <c r="I259" s="100">
        <v>0.5</v>
      </c>
      <c r="L259">
        <v>40</v>
      </c>
      <c r="M259">
        <v>28</v>
      </c>
      <c r="N259">
        <f t="shared" si="31"/>
        <v>-12</v>
      </c>
      <c r="O259">
        <f t="shared" si="28"/>
        <v>70.991429445974902</v>
      </c>
      <c r="P259" s="100">
        <f t="shared" si="29"/>
        <v>2.7295322755767699E-2</v>
      </c>
      <c r="Q259" s="100">
        <f t="shared" si="30"/>
        <v>3.763960946930333E-2</v>
      </c>
      <c r="S259">
        <f t="shared" si="24"/>
        <v>0.50090000000000001</v>
      </c>
      <c r="T259" s="248">
        <v>50.09</v>
      </c>
      <c r="U259" s="100">
        <f t="shared" si="25"/>
        <v>0.21507155942260603</v>
      </c>
    </row>
    <row r="260" spans="1:21" ht="15.75" thickBot="1">
      <c r="A260" s="158">
        <v>45474</v>
      </c>
      <c r="B260">
        <v>2394.1</v>
      </c>
      <c r="C260" s="100">
        <f t="shared" si="34"/>
        <v>3.2255560969089658E-2</v>
      </c>
      <c r="D260" s="100">
        <f t="shared" si="35"/>
        <v>0.61781003351713704</v>
      </c>
      <c r="E260" s="100"/>
      <c r="F260" s="100">
        <f t="shared" si="36"/>
        <v>2.5405570860116262E-2</v>
      </c>
      <c r="G260" s="35">
        <v>33.5</v>
      </c>
      <c r="I260" s="100">
        <v>0.5</v>
      </c>
      <c r="L260">
        <v>38</v>
      </c>
      <c r="M260">
        <v>25</v>
      </c>
      <c r="N260">
        <f t="shared" si="31"/>
        <v>-13</v>
      </c>
      <c r="O260">
        <f t="shared" si="28"/>
        <v>71.465671641791047</v>
      </c>
      <c r="P260" s="100">
        <f>AVERAGE(C258:C260)</f>
        <v>2.7447978168329074E-2</v>
      </c>
      <c r="Q260" s="100">
        <f>AVERAGE(C255:C260)</f>
        <v>3.1843353455175506E-2</v>
      </c>
      <c r="S260">
        <f t="shared" si="24"/>
        <v>0.41369999999999996</v>
      </c>
      <c r="T260" s="248">
        <v>41.37</v>
      </c>
      <c r="U260" s="100">
        <f t="shared" si="25"/>
        <v>0.20411003351713708</v>
      </c>
    </row>
    <row r="261" spans="1:21" ht="15.75" thickBot="1">
      <c r="A261" s="158">
        <v>45505</v>
      </c>
      <c r="B261">
        <v>2453.34</v>
      </c>
      <c r="C261" s="100">
        <f t="shared" si="34"/>
        <v>2.4744162733386341E-2</v>
      </c>
      <c r="D261" s="100">
        <f t="shared" si="35"/>
        <v>0.51974527816838167</v>
      </c>
      <c r="E261" s="100"/>
      <c r="F261" s="100">
        <f t="shared" si="36"/>
        <v>1.4925373134328358E-2</v>
      </c>
      <c r="G261" s="35">
        <v>34</v>
      </c>
      <c r="I261" s="100">
        <v>0.5</v>
      </c>
      <c r="L261">
        <v>38</v>
      </c>
      <c r="M261">
        <v>26</v>
      </c>
      <c r="N261">
        <f t="shared" ref="N261:N289" si="37">M261-L261</f>
        <v>-12</v>
      </c>
      <c r="O261">
        <f t="shared" si="28"/>
        <v>72.157058823529411</v>
      </c>
      <c r="P261" s="100">
        <f>AVERAGE(C259:C261)</f>
        <v>2.4469154345596031E-2</v>
      </c>
      <c r="Q261" s="100">
        <f>AVERAGE(C256:C261)</f>
        <v>2.8418733554359074E-2</v>
      </c>
      <c r="S261">
        <f t="shared" si="24"/>
        <v>0.35749999999999998</v>
      </c>
      <c r="T261" s="248">
        <v>35.75</v>
      </c>
      <c r="U261" s="100">
        <f t="shared" si="25"/>
        <v>0.16224527816838169</v>
      </c>
    </row>
    <row r="262" spans="1:21" ht="15.75" thickBot="1">
      <c r="A262" s="158">
        <v>45536</v>
      </c>
      <c r="B262">
        <v>2526.16</v>
      </c>
      <c r="C262" s="100">
        <f t="shared" si="34"/>
        <v>2.9681984559824445E-2</v>
      </c>
      <c r="D262" s="100">
        <f t="shared" si="35"/>
        <v>0.49384993849938497</v>
      </c>
      <c r="E262" s="100"/>
      <c r="F262" s="100">
        <f t="shared" si="36"/>
        <v>8.8235294117646225E-3</v>
      </c>
      <c r="G262" s="35">
        <v>34.299999999999997</v>
      </c>
      <c r="I262" s="100">
        <v>0.5</v>
      </c>
      <c r="L262">
        <v>38</v>
      </c>
      <c r="M262">
        <v>26</v>
      </c>
      <c r="N262">
        <f>M262-L262</f>
        <v>-12</v>
      </c>
      <c r="O262">
        <f t="shared" si="28"/>
        <v>73.648979591836735</v>
      </c>
      <c r="P262" s="100">
        <f>AVERAGE(C260:C273)</f>
        <v>2.503317594181529E-2</v>
      </c>
      <c r="Q262" s="100">
        <f>AVERAGE(C257:C273)</f>
        <v>2.5457328469431363E-2</v>
      </c>
      <c r="S262">
        <f t="shared" si="24"/>
        <v>0.33090000000000003</v>
      </c>
      <c r="T262" s="248">
        <v>33.090000000000003</v>
      </c>
      <c r="U262" s="100">
        <f t="shared" si="25"/>
        <v>0.16294993849938494</v>
      </c>
    </row>
    <row r="263" spans="1:21" ht="15.75" thickBot="1">
      <c r="A263" s="158">
        <v>45566</v>
      </c>
      <c r="B263">
        <v>2598.91</v>
      </c>
      <c r="C263" s="100">
        <f t="shared" si="34"/>
        <v>2.8798650916806539E-2</v>
      </c>
      <c r="D263" s="100">
        <f t="shared" si="35"/>
        <v>0.4858470879475848</v>
      </c>
      <c r="E263" s="100"/>
      <c r="F263" s="100">
        <f t="shared" si="36"/>
        <v>0</v>
      </c>
      <c r="G263" s="35">
        <v>34.299999999999997</v>
      </c>
      <c r="I263" s="100">
        <v>0.5</v>
      </c>
      <c r="L263">
        <v>38</v>
      </c>
      <c r="M263">
        <v>28</v>
      </c>
      <c r="N263">
        <f>M263-L263</f>
        <v>-10</v>
      </c>
      <c r="O263">
        <f t="shared" si="28"/>
        <v>75.769970845481055</v>
      </c>
      <c r="P263" s="100">
        <f>AVERAGE(C261:C273)</f>
        <v>2.4431310522875758E-2</v>
      </c>
      <c r="Q263" s="100">
        <f>AVERAGE(C258:C273)</f>
        <v>2.5034644051966419E-2</v>
      </c>
      <c r="S263">
        <f t="shared" si="24"/>
        <v>0.32240000000000002</v>
      </c>
      <c r="T263" s="248">
        <v>32.24</v>
      </c>
      <c r="U263" s="100">
        <f t="shared" si="25"/>
        <v>0.16344708794758478</v>
      </c>
    </row>
    <row r="264" spans="1:21" ht="15.75" thickBot="1">
      <c r="A264" s="158">
        <v>45597</v>
      </c>
      <c r="B264">
        <v>2657.23</v>
      </c>
      <c r="C264" s="100">
        <f t="shared" si="34"/>
        <v>2.2440176843369016E-2</v>
      </c>
      <c r="D264" s="100">
        <f t="shared" si="35"/>
        <v>0.47092720730694715</v>
      </c>
      <c r="E264" s="100"/>
      <c r="F264" s="100">
        <f t="shared" si="36"/>
        <v>5.8309037900875467E-3</v>
      </c>
      <c r="G264" s="35">
        <v>34.5</v>
      </c>
      <c r="I264" s="188">
        <v>0.5</v>
      </c>
      <c r="J264" s="188">
        <f>I264-D264</f>
        <v>2.9072792693052851E-2</v>
      </c>
      <c r="L264">
        <v>38</v>
      </c>
      <c r="M264">
        <v>28</v>
      </c>
      <c r="N264">
        <f>M264-L264</f>
        <v>-10</v>
      </c>
      <c r="O264">
        <f t="shared" si="28"/>
        <v>77.021159420289862</v>
      </c>
      <c r="P264" s="100">
        <f>AVERAGE(C262:C273)</f>
        <v>2.4402869412829341E-2</v>
      </c>
      <c r="Q264" s="100">
        <f>AVERAGE(C259:C273)</f>
        <v>2.4417073326993631E-2</v>
      </c>
      <c r="T264" s="248"/>
      <c r="U264" s="100"/>
    </row>
    <row r="265" spans="1:21" ht="15.75" thickBot="1">
      <c r="A265" s="158">
        <v>45627</v>
      </c>
      <c r="B265">
        <v>2684.55</v>
      </c>
      <c r="C265" s="100">
        <f t="shared" ref="C265:C270" si="38">(B265-B264)/B264</f>
        <v>1.0281383244958158E-2</v>
      </c>
      <c r="D265" s="100">
        <f t="shared" ref="D265:D270" si="39">(B265-B253)/B253</f>
        <v>0.44378771418429802</v>
      </c>
      <c r="E265" s="100"/>
      <c r="F265" s="100">
        <f t="shared" ref="F265:F270" si="40">(G265-G264)/G264</f>
        <v>2.028985507246385E-2</v>
      </c>
      <c r="G265" s="35">
        <v>35.200000000000003</v>
      </c>
      <c r="I265" s="188">
        <v>0.47499999999999998</v>
      </c>
      <c r="J265" s="188">
        <f t="shared" ref="J265:J289" si="41">I265-D265</f>
        <v>3.1212285815701957E-2</v>
      </c>
      <c r="L265">
        <v>38</v>
      </c>
      <c r="M265">
        <v>28</v>
      </c>
      <c r="N265">
        <f t="shared" si="37"/>
        <v>-10</v>
      </c>
      <c r="O265">
        <f t="shared" si="28"/>
        <v>76.265625</v>
      </c>
      <c r="P265" s="100">
        <f>AVERAGE(C263:C265)</f>
        <v>2.0506737001711236E-2</v>
      </c>
      <c r="Q265" s="100">
        <f>AVERAGE(C260:C265)</f>
        <v>2.4700319877905694E-2</v>
      </c>
      <c r="T265" s="248"/>
      <c r="U265" s="100"/>
    </row>
    <row r="266" spans="1:21" ht="15.75" thickBot="1">
      <c r="A266" s="168">
        <v>45658</v>
      </c>
      <c r="B266" s="6">
        <v>2819.65</v>
      </c>
      <c r="C266" s="169">
        <f t="shared" si="38"/>
        <v>5.0325007915665528E-2</v>
      </c>
      <c r="D266" s="169">
        <f t="shared" si="39"/>
        <v>0.4211802300380037</v>
      </c>
      <c r="E266" s="100"/>
      <c r="F266" s="100">
        <f t="shared" si="40"/>
        <v>2.2727272727272645E-2</v>
      </c>
      <c r="G266" s="35">
        <v>36</v>
      </c>
      <c r="I266" s="188">
        <v>0.45</v>
      </c>
      <c r="J266" s="188">
        <f t="shared" si="41"/>
        <v>2.8819769961996311E-2</v>
      </c>
      <c r="K266">
        <v>30</v>
      </c>
      <c r="L266">
        <v>36</v>
      </c>
      <c r="M266">
        <v>28</v>
      </c>
      <c r="N266">
        <f t="shared" si="37"/>
        <v>-8</v>
      </c>
      <c r="O266">
        <f t="shared" si="28"/>
        <v>78.32361111111112</v>
      </c>
      <c r="P266" s="100">
        <f>AVERAGE(C264:C266)</f>
        <v>2.7682189334664237E-2</v>
      </c>
      <c r="Q266" s="100">
        <f>AVERAGE(C261:C266)</f>
        <v>2.7711894369001674E-2</v>
      </c>
      <c r="T266" s="248"/>
      <c r="U266" s="100"/>
    </row>
    <row r="267" spans="1:21" ht="15.75" thickBot="1">
      <c r="A267" s="158">
        <v>45689</v>
      </c>
      <c r="B267">
        <v>2883.75</v>
      </c>
      <c r="C267" s="100">
        <f t="shared" si="38"/>
        <v>2.2733317964995621E-2</v>
      </c>
      <c r="D267" s="100">
        <f t="shared" si="39"/>
        <v>0.39050957625320648</v>
      </c>
      <c r="E267" s="100"/>
      <c r="F267" s="100">
        <f t="shared" si="40"/>
        <v>2.7777777777777776E-2</v>
      </c>
      <c r="G267" s="35">
        <v>37</v>
      </c>
      <c r="I267" s="188">
        <v>0.42499999999999999</v>
      </c>
      <c r="J267" s="188">
        <f t="shared" si="41"/>
        <v>3.4490423746793508E-2</v>
      </c>
      <c r="L267">
        <v>35</v>
      </c>
      <c r="M267">
        <v>28</v>
      </c>
      <c r="N267">
        <f t="shared" si="37"/>
        <v>-7</v>
      </c>
      <c r="O267">
        <f t="shared" si="28"/>
        <v>77.939189189189193</v>
      </c>
      <c r="P267" s="100">
        <f>AVERAGE(C265:C267)</f>
        <v>2.77799030418731E-2</v>
      </c>
      <c r="Q267" s="100">
        <f>AVERAGE(C262:C267)</f>
        <v>2.7376753574269885E-2</v>
      </c>
      <c r="T267" s="248"/>
      <c r="U267" s="100"/>
    </row>
    <row r="268" spans="1:21" ht="15.75" thickBot="1">
      <c r="A268" s="158">
        <v>45717</v>
      </c>
      <c r="B268">
        <v>2954.69</v>
      </c>
      <c r="C268" s="100">
        <f t="shared" si="38"/>
        <v>2.4599913307325551E-2</v>
      </c>
      <c r="D268" s="100">
        <f t="shared" si="39"/>
        <v>0.38103829453088867</v>
      </c>
      <c r="E268" s="100"/>
      <c r="F268" s="100">
        <f t="shared" si="40"/>
        <v>2.7027027027027029E-2</v>
      </c>
      <c r="G268" s="35">
        <v>38</v>
      </c>
      <c r="I268" s="188">
        <v>0.46</v>
      </c>
      <c r="J268" s="188">
        <f>I268-D268</f>
        <v>7.8961705469111354E-2</v>
      </c>
      <c r="L268">
        <v>50</v>
      </c>
      <c r="M268">
        <v>35</v>
      </c>
      <c r="N268">
        <f>M268-L268</f>
        <v>-15</v>
      </c>
      <c r="O268">
        <f>B268/G268</f>
        <v>77.754999999999995</v>
      </c>
      <c r="P268" s="100">
        <f>AVERAGE(C266:C273)</f>
        <v>2.5318481139452075E-2</v>
      </c>
      <c r="Q268" s="100">
        <f>AVERAGE(C263:C273)</f>
        <v>2.3874957898129826E-2</v>
      </c>
      <c r="T268" s="248"/>
      <c r="U268" s="100"/>
    </row>
    <row r="269" spans="1:21" ht="15.75" thickBot="1">
      <c r="A269" s="158">
        <v>45748</v>
      </c>
      <c r="B269">
        <v>3043.23</v>
      </c>
      <c r="C269" s="100">
        <f t="shared" si="38"/>
        <v>2.996591859044433E-2</v>
      </c>
      <c r="D269" s="100">
        <f t="shared" si="39"/>
        <v>0.37858663646659119</v>
      </c>
      <c r="E269" s="100"/>
      <c r="F269" s="100">
        <f t="shared" si="40"/>
        <v>1.3157894736842105E-2</v>
      </c>
      <c r="G269" s="35">
        <v>38.5</v>
      </c>
      <c r="I269" s="188">
        <v>0.46</v>
      </c>
      <c r="J269" s="188">
        <f>I269-D269</f>
        <v>8.1413363533408833E-2</v>
      </c>
      <c r="L269">
        <v>47.5</v>
      </c>
      <c r="M269">
        <v>32.5</v>
      </c>
      <c r="N269">
        <f>M269-L269</f>
        <v>-15</v>
      </c>
      <c r="O269">
        <f>B269/G269</f>
        <v>79.044935064935061</v>
      </c>
      <c r="P269" s="100">
        <f>AVERAGE(C267:C273)</f>
        <v>2.1150726676749831E-2</v>
      </c>
      <c r="Q269" s="100">
        <f>AVERAGE(C264:C273)</f>
        <v>2.3327880896054635E-2</v>
      </c>
      <c r="T269" s="248"/>
      <c r="U269" s="100"/>
    </row>
    <row r="270" spans="1:21" ht="15.75" thickBot="1">
      <c r="A270" s="158">
        <v>45778</v>
      </c>
      <c r="B270">
        <v>3089.74</v>
      </c>
      <c r="C270" s="100">
        <f t="shared" si="38"/>
        <v>1.5283103807467646E-2</v>
      </c>
      <c r="D270" s="100">
        <f t="shared" si="39"/>
        <v>0.35405044152770776</v>
      </c>
      <c r="E270" s="100"/>
      <c r="F270" s="100">
        <f t="shared" si="40"/>
        <v>1.948051948051948E-2</v>
      </c>
      <c r="G270" s="35">
        <v>39.25</v>
      </c>
      <c r="I270" s="188">
        <v>0.46</v>
      </c>
      <c r="J270" s="188">
        <f>I270-D270</f>
        <v>0.10594955847229226</v>
      </c>
      <c r="L270">
        <v>40</v>
      </c>
      <c r="M270">
        <v>31</v>
      </c>
      <c r="N270">
        <f>M270-L270</f>
        <v>-9</v>
      </c>
      <c r="O270">
        <f>B270/G270</f>
        <v>78.719490445859861</v>
      </c>
      <c r="P270" s="100">
        <f>AVERAGE(C268:C273)</f>
        <v>2.0834208419100678E-2</v>
      </c>
      <c r="Q270" s="100">
        <f>AVERAGE(C265:C273)</f>
        <v>2.3438843902640338E-2</v>
      </c>
      <c r="T270" s="248"/>
      <c r="U270" s="100"/>
    </row>
    <row r="271" spans="1:21" ht="15.75" thickBot="1">
      <c r="A271" s="158">
        <v>45809</v>
      </c>
      <c r="B271">
        <v>3132.17</v>
      </c>
      <c r="C271" s="100">
        <f>(B271-B270)/B270</f>
        <v>1.3732547075158523E-2</v>
      </c>
      <c r="D271" s="100">
        <f>(B271-B259)/B259</f>
        <v>0.35048657132139582</v>
      </c>
      <c r="E271" s="100"/>
      <c r="F271" s="100">
        <f>(G271-G270)/G270</f>
        <v>1.9108280254777069E-2</v>
      </c>
      <c r="G271" s="35">
        <v>40</v>
      </c>
      <c r="I271" s="188">
        <v>0.42499999999999999</v>
      </c>
      <c r="J271" s="188">
        <f>I271-D271</f>
        <v>7.4513428678604166E-2</v>
      </c>
      <c r="L271">
        <v>37</v>
      </c>
      <c r="M271">
        <v>30</v>
      </c>
      <c r="N271">
        <f>M271-L271</f>
        <v>-7</v>
      </c>
      <c r="O271">
        <f>B271/G271</f>
        <v>78.304249999999996</v>
      </c>
      <c r="P271" s="100">
        <f>AVERAGE(C269:C273)</f>
        <v>1.9892782197044462E-2</v>
      </c>
      <c r="Q271" s="100">
        <f>AVERAGE(C266:C273)</f>
        <v>2.5318481139452075E-2</v>
      </c>
      <c r="T271" s="248"/>
      <c r="U271" s="100"/>
    </row>
    <row r="272" spans="1:21" ht="15.75" thickBot="1">
      <c r="A272" s="158">
        <v>45839</v>
      </c>
      <c r="B272">
        <v>3196.66</v>
      </c>
      <c r="C272" s="100">
        <f>(B272-B271)/B271</f>
        <v>2.0589559315107347E-2</v>
      </c>
      <c r="D272" s="100">
        <f>(B272-B260)/B260</f>
        <v>0.33522409256087882</v>
      </c>
      <c r="E272" s="100"/>
      <c r="F272" s="100">
        <f>(G272-G271)/G271</f>
        <v>1.2500000000000001E-2</v>
      </c>
      <c r="G272" s="35">
        <v>40.5</v>
      </c>
      <c r="I272" s="188">
        <v>0.4</v>
      </c>
      <c r="J272" s="188">
        <f>I272-D272</f>
        <v>6.4775907439121205E-2</v>
      </c>
      <c r="L272">
        <v>35</v>
      </c>
      <c r="M272">
        <v>30</v>
      </c>
      <c r="N272">
        <f>M272-L272</f>
        <v>-5</v>
      </c>
      <c r="O272">
        <f>B272/G272</f>
        <v>78.929876543209872</v>
      </c>
      <c r="P272" s="100">
        <f>AVERAGE(C270:C273)</f>
        <v>1.6535070065911175E-2</v>
      </c>
      <c r="Q272" s="100">
        <f>AVERAGE(C267:C273)</f>
        <v>2.1150726676749831E-2</v>
      </c>
      <c r="T272" s="248"/>
      <c r="U272" s="100"/>
    </row>
    <row r="273" spans="1:17" ht="15.75" thickBot="1">
      <c r="A273" s="158"/>
      <c r="C273" s="100" t="s">
        <v>2223</v>
      </c>
      <c r="D273" s="100" t="s">
        <v>2228</v>
      </c>
      <c r="E273" s="52" t="s">
        <v>2190</v>
      </c>
      <c r="F273" s="188" t="s">
        <v>2466</v>
      </c>
      <c r="G273" s="52" t="s">
        <v>2529</v>
      </c>
      <c r="H273" s="52" t="s">
        <v>2536</v>
      </c>
      <c r="I273" s="52" t="s">
        <v>2200</v>
      </c>
      <c r="J273" s="52" t="s">
        <v>2533</v>
      </c>
      <c r="K273" s="52" t="s">
        <v>2201</v>
      </c>
      <c r="L273" s="52" t="s">
        <v>2210</v>
      </c>
      <c r="M273" s="52" t="s">
        <v>2211</v>
      </c>
      <c r="N273" s="52" t="s">
        <v>2241</v>
      </c>
      <c r="O273" s="52" t="s">
        <v>2546</v>
      </c>
      <c r="P273" s="100"/>
      <c r="Q273" s="100"/>
    </row>
    <row r="274" spans="1:17" ht="15.75" thickBot="1">
      <c r="A274" s="158">
        <v>45870</v>
      </c>
      <c r="B274">
        <v>3261.72</v>
      </c>
      <c r="C274" s="100">
        <f>(B274-B272)/B272</f>
        <v>2.0352492914479471E-2</v>
      </c>
      <c r="D274" s="100">
        <f t="shared" ref="D274:D275" si="42">(B274-B261)/B261</f>
        <v>0.32950182200591832</v>
      </c>
      <c r="E274" s="52">
        <v>2.0400000000000001E-2</v>
      </c>
      <c r="F274" s="188">
        <f>(G274-G272)/G272</f>
        <v>0</v>
      </c>
      <c r="G274" s="52">
        <v>40.5</v>
      </c>
      <c r="H274" s="285"/>
      <c r="I274" s="188">
        <v>0.375</v>
      </c>
      <c r="J274" s="188">
        <f>I274-D274</f>
        <v>4.5498177994081679E-2</v>
      </c>
      <c r="L274">
        <v>32</v>
      </c>
      <c r="M274">
        <v>30</v>
      </c>
      <c r="N274">
        <f>M274-L274</f>
        <v>-2</v>
      </c>
      <c r="O274">
        <f>B274/G274</f>
        <v>80.536296296296285</v>
      </c>
      <c r="P274" s="100">
        <f>AVERAGE(C271:C274)</f>
        <v>1.8224866434915114E-2</v>
      </c>
      <c r="Q274" s="100">
        <f>AVERAGE(C268:C274)</f>
        <v>2.0753922501663812E-2</v>
      </c>
    </row>
    <row r="275" spans="1:17" ht="15.75" thickBot="1">
      <c r="A275" s="158">
        <v>45901</v>
      </c>
      <c r="B275">
        <v>3367.22</v>
      </c>
      <c r="C275" s="100">
        <f t="shared" ref="C275:C280" si="43">(B275-B274)/B274</f>
        <v>3.2344897783991272E-2</v>
      </c>
      <c r="D275" s="100">
        <f t="shared" si="42"/>
        <v>0.3329401146404028</v>
      </c>
      <c r="E275" s="52">
        <v>3.2300000000000002E-2</v>
      </c>
      <c r="F275" s="188">
        <f>(G275-G274)/G274</f>
        <v>3.7037037037037035E-2</v>
      </c>
      <c r="G275" s="52">
        <v>42</v>
      </c>
      <c r="H275" s="285"/>
      <c r="I275" s="188">
        <v>0.35</v>
      </c>
      <c r="J275" s="188">
        <f>I275-D275</f>
        <v>1.7059885359597182E-2</v>
      </c>
      <c r="L275">
        <v>36</v>
      </c>
      <c r="M275">
        <v>30</v>
      </c>
      <c r="N275">
        <f>M275-L275</f>
        <v>-6</v>
      </c>
      <c r="O275">
        <f>B275/G275</f>
        <v>80.171904761904756</v>
      </c>
      <c r="P275" s="100">
        <f>AVERAGE(C272:C275)</f>
        <v>2.4428983337859363E-2</v>
      </c>
      <c r="Q275" s="100">
        <f>AVERAGE(C269:C275)</f>
        <v>2.2044753247774763E-2</v>
      </c>
    </row>
    <row r="276" spans="1:17" ht="15.75" thickBot="1">
      <c r="A276" s="158">
        <v>45931</v>
      </c>
      <c r="B276">
        <v>3453.09</v>
      </c>
      <c r="C276" s="100">
        <f>(B276-B275)/B275</f>
        <v>2.5501749217455454E-2</v>
      </c>
      <c r="D276" s="100">
        <f t="shared" ref="D276:D285" si="44">(B276-B263)/B263</f>
        <v>0.32866855720282745</v>
      </c>
      <c r="E276" s="52">
        <v>0.01</v>
      </c>
      <c r="F276" s="188">
        <f>(G276-G275)/G275</f>
        <v>0</v>
      </c>
      <c r="G276" s="52">
        <v>42</v>
      </c>
      <c r="H276" s="285"/>
      <c r="I276" s="188">
        <v>0.32500000000000001</v>
      </c>
      <c r="J276" s="188">
        <f t="shared" si="41"/>
        <v>-3.6685572028274382E-3</v>
      </c>
      <c r="L276">
        <v>36</v>
      </c>
      <c r="M276">
        <v>30</v>
      </c>
      <c r="N276">
        <f t="shared" si="37"/>
        <v>-6</v>
      </c>
      <c r="O276">
        <f t="shared" si="28"/>
        <v>82.21642857142858</v>
      </c>
      <c r="P276" s="100">
        <f>AVERAGE(C274:C276)</f>
        <v>2.60663799719754E-2</v>
      </c>
      <c r="Q276" s="100">
        <f>AVERAGE(C270:C276)</f>
        <v>2.1300725018943287E-2</v>
      </c>
    </row>
    <row r="277" spans="1:17" ht="15.75" thickBot="1">
      <c r="A277" s="158">
        <v>45962</v>
      </c>
      <c r="B277">
        <v>3482.96</v>
      </c>
      <c r="C277" s="100">
        <f t="shared" si="43"/>
        <v>8.6502234230790079E-3</v>
      </c>
      <c r="D277" s="100">
        <f t="shared" si="44"/>
        <v>0.31074841093921113</v>
      </c>
      <c r="E277" s="52">
        <v>0.01</v>
      </c>
      <c r="F277" s="188">
        <f t="shared" si="33"/>
        <v>0</v>
      </c>
      <c r="G277" s="52">
        <v>42</v>
      </c>
      <c r="H277" s="285"/>
      <c r="I277" s="188">
        <v>0.32500000000000001</v>
      </c>
      <c r="J277" s="188">
        <f t="shared" si="41"/>
        <v>1.4251589060788883E-2</v>
      </c>
      <c r="L277">
        <v>27</v>
      </c>
      <c r="M277">
        <v>27</v>
      </c>
      <c r="N277">
        <f t="shared" si="37"/>
        <v>0</v>
      </c>
      <c r="O277">
        <f t="shared" si="28"/>
        <v>82.927619047619046</v>
      </c>
      <c r="P277" s="100">
        <f>AVERAGE(C275:C277)</f>
        <v>2.2165623474841911E-2</v>
      </c>
      <c r="Q277" s="100">
        <f>AVERAGE(C271:C277)</f>
        <v>2.0195244954878511E-2</v>
      </c>
    </row>
    <row r="278" spans="1:17" ht="15.75" thickBot="1">
      <c r="A278" s="168">
        <v>45992</v>
      </c>
      <c r="B278" s="6">
        <v>3513.87</v>
      </c>
      <c r="C278" s="169">
        <f t="shared" si="43"/>
        <v>8.8746353676183061E-3</v>
      </c>
      <c r="D278" s="169">
        <f t="shared" si="44"/>
        <v>0.30892328323182644</v>
      </c>
      <c r="E278" s="6">
        <v>0.01</v>
      </c>
      <c r="F278" s="169">
        <f t="shared" si="33"/>
        <v>0</v>
      </c>
      <c r="G278" s="6">
        <v>42</v>
      </c>
      <c r="H278" s="6"/>
      <c r="I278" s="169">
        <v>0.3</v>
      </c>
      <c r="J278" s="169">
        <f t="shared" si="41"/>
        <v>-8.923283231826451E-3</v>
      </c>
      <c r="K278" s="6">
        <v>25</v>
      </c>
      <c r="L278" s="6">
        <v>25</v>
      </c>
      <c r="M278" s="6">
        <v>25</v>
      </c>
      <c r="N278" s="6">
        <f t="shared" si="37"/>
        <v>0</v>
      </c>
      <c r="O278" s="6">
        <f t="shared" si="28"/>
        <v>83.66357142857143</v>
      </c>
      <c r="P278" s="100">
        <f t="shared" ref="P278:P281" si="45">AVERAGE(C276:C278)</f>
        <v>1.4342202669384255E-2</v>
      </c>
      <c r="Q278" s="100">
        <f>AVERAGE(C272:C278)</f>
        <v>1.9385593003621807E-2</v>
      </c>
    </row>
    <row r="279" spans="1:17" ht="15.75" thickBot="1">
      <c r="A279" s="158">
        <v>46023</v>
      </c>
      <c r="B279">
        <f t="shared" ref="B279:B281" si="46">B278+(B278*E279)</f>
        <v>3601.71675</v>
      </c>
      <c r="C279" s="100">
        <f t="shared" si="43"/>
        <v>2.5000000000000046E-2</v>
      </c>
      <c r="D279" s="100">
        <f t="shared" si="44"/>
        <v>0.2773630592449417</v>
      </c>
      <c r="E279" s="52">
        <v>2.5000000000000001E-2</v>
      </c>
      <c r="F279" s="188">
        <f t="shared" si="33"/>
        <v>4.7619047619047616E-2</v>
      </c>
      <c r="G279" s="52">
        <v>44</v>
      </c>
      <c r="H279" s="52"/>
      <c r="I279" s="188">
        <v>0.27500000000000002</v>
      </c>
      <c r="J279" s="188">
        <f t="shared" si="41"/>
        <v>-2.3630592449416787E-3</v>
      </c>
      <c r="L279">
        <v>22.5</v>
      </c>
      <c r="M279">
        <v>25</v>
      </c>
      <c r="N279">
        <f t="shared" si="37"/>
        <v>2.5</v>
      </c>
      <c r="O279">
        <f t="shared" si="28"/>
        <v>81.85719886363637</v>
      </c>
      <c r="P279" s="100">
        <f t="shared" si="45"/>
        <v>1.4174952930232453E-2</v>
      </c>
      <c r="Q279" s="100">
        <f>AVERAGE(C274:C279)</f>
        <v>2.0120666451103924E-2</v>
      </c>
    </row>
    <row r="280" spans="1:17" ht="15.75" thickBot="1">
      <c r="A280" s="158">
        <v>46054</v>
      </c>
      <c r="B280">
        <f t="shared" si="46"/>
        <v>3673.7510849999999</v>
      </c>
      <c r="C280" s="100">
        <f t="shared" si="43"/>
        <v>1.9999999999999952E-2</v>
      </c>
      <c r="D280" s="100">
        <f t="shared" si="44"/>
        <v>0.27394922756827045</v>
      </c>
      <c r="E280" s="52">
        <v>0.02</v>
      </c>
      <c r="F280" s="188">
        <f t="shared" si="33"/>
        <v>2.2727272727272728E-2</v>
      </c>
      <c r="G280" s="52">
        <v>45</v>
      </c>
      <c r="H280" s="52"/>
      <c r="I280" s="188">
        <v>0.25</v>
      </c>
      <c r="J280" s="188">
        <f t="shared" si="41"/>
        <v>-2.3949227568270448E-2</v>
      </c>
      <c r="L280">
        <v>22.5</v>
      </c>
      <c r="M280">
        <v>25</v>
      </c>
      <c r="N280">
        <f t="shared" si="37"/>
        <v>2.5</v>
      </c>
      <c r="O280">
        <f t="shared" si="28"/>
        <v>81.638913000000002</v>
      </c>
      <c r="P280" s="100">
        <f t="shared" si="45"/>
        <v>1.7958211789206101E-2</v>
      </c>
      <c r="Q280" s="100">
        <f>AVERAGE(C275:C280)</f>
        <v>2.0061917632024005E-2</v>
      </c>
    </row>
    <row r="281" spans="1:17" ht="15.75" thickBot="1">
      <c r="A281" s="158">
        <v>46082</v>
      </c>
      <c r="B281">
        <f t="shared" si="46"/>
        <v>3728.8573512749999</v>
      </c>
      <c r="C281" s="100">
        <f>(B281-B280)/B280</f>
        <v>1.5000000000000015E-2</v>
      </c>
      <c r="D281" s="100">
        <f t="shared" si="44"/>
        <v>0.26201305425442256</v>
      </c>
      <c r="E281" s="52">
        <v>1.4999999999999999E-2</v>
      </c>
      <c r="F281" s="188">
        <f t="shared" si="33"/>
        <v>2.2222222222222223E-2</v>
      </c>
      <c r="G281" s="52">
        <v>46</v>
      </c>
      <c r="H281" s="52"/>
      <c r="I281" s="188">
        <v>0.25</v>
      </c>
      <c r="J281" s="188">
        <f t="shared" si="41"/>
        <v>-1.2013054254422562E-2</v>
      </c>
      <c r="L281">
        <v>22.5</v>
      </c>
      <c r="M281">
        <v>25</v>
      </c>
      <c r="N281">
        <f t="shared" si="37"/>
        <v>2.5</v>
      </c>
      <c r="O281">
        <f t="shared" si="28"/>
        <v>81.062116332065216</v>
      </c>
      <c r="P281" s="100">
        <f t="shared" si="45"/>
        <v>2.0000000000000004E-2</v>
      </c>
      <c r="Q281" s="100">
        <f t="shared" ref="Q281" si="47">AVERAGE(C276:C281)</f>
        <v>1.7171101334692129E-2</v>
      </c>
    </row>
    <row r="282" spans="1:17" ht="15.75" thickBot="1">
      <c r="A282" s="158">
        <v>46113</v>
      </c>
      <c r="B282">
        <f t="shared" ref="B282:B297" si="48">B281+(B281*E282)</f>
        <v>3784.7902115441248</v>
      </c>
      <c r="C282" s="100">
        <f t="shared" ref="C282:C297" si="49">(B282-B281)/B281</f>
        <v>1.4999999999999954E-2</v>
      </c>
      <c r="D282" s="100">
        <f t="shared" si="44"/>
        <v>0.24367537502723249</v>
      </c>
      <c r="E282" s="52">
        <v>1.4999999999999999E-2</v>
      </c>
      <c r="F282" s="188">
        <f t="shared" si="33"/>
        <v>0</v>
      </c>
      <c r="G282" s="52">
        <v>46</v>
      </c>
      <c r="H282" s="52"/>
      <c r="I282" s="188">
        <v>0.25</v>
      </c>
      <c r="J282" s="188">
        <f t="shared" si="41"/>
        <v>6.3246249727675063E-3</v>
      </c>
      <c r="L282">
        <v>20</v>
      </c>
      <c r="M282">
        <v>22.5</v>
      </c>
      <c r="N282">
        <f t="shared" si="37"/>
        <v>2.5</v>
      </c>
      <c r="O282">
        <f t="shared" si="28"/>
        <v>82.278048077046193</v>
      </c>
    </row>
    <row r="283" spans="1:17" ht="15.75" thickBot="1">
      <c r="A283" s="158">
        <v>46143</v>
      </c>
      <c r="B283">
        <f t="shared" si="48"/>
        <v>3841.5620647172868</v>
      </c>
      <c r="C283" s="100">
        <f t="shared" si="49"/>
        <v>1.5000000000000053E-2</v>
      </c>
      <c r="D283" s="100">
        <f t="shared" si="44"/>
        <v>0.24332858580893121</v>
      </c>
      <c r="E283" s="52">
        <v>1.4999999999999999E-2</v>
      </c>
      <c r="F283" s="188">
        <f t="shared" si="33"/>
        <v>2.1739130434782608E-2</v>
      </c>
      <c r="G283" s="52">
        <v>47</v>
      </c>
      <c r="H283" s="17" t="s">
        <v>2535</v>
      </c>
      <c r="I283" s="188">
        <v>0.25</v>
      </c>
      <c r="J283" s="188">
        <f t="shared" si="41"/>
        <v>6.6714141910687863E-3</v>
      </c>
      <c r="L283">
        <v>20</v>
      </c>
      <c r="M283">
        <v>22.5</v>
      </c>
      <c r="N283">
        <f t="shared" si="37"/>
        <v>2.5</v>
      </c>
      <c r="O283">
        <f t="shared" si="28"/>
        <v>81.735363079091215</v>
      </c>
    </row>
    <row r="284" spans="1:17" ht="15.75" customHeight="1" thickBot="1">
      <c r="A284" s="158">
        <v>46174</v>
      </c>
      <c r="B284">
        <f t="shared" si="48"/>
        <v>3879.9776853644598</v>
      </c>
      <c r="C284" s="100">
        <f t="shared" si="49"/>
        <v>1.0000000000000035E-2</v>
      </c>
      <c r="D284" s="100">
        <f t="shared" si="44"/>
        <v>0.23875066977988416</v>
      </c>
      <c r="E284" s="52">
        <v>0.01</v>
      </c>
      <c r="F284" s="188">
        <f t="shared" si="33"/>
        <v>0</v>
      </c>
      <c r="G284" s="52">
        <v>47</v>
      </c>
      <c r="H284" s="485" t="s">
        <v>2537</v>
      </c>
      <c r="I284" s="188">
        <v>0.22500000000000001</v>
      </c>
      <c r="J284" s="188">
        <f t="shared" si="41"/>
        <v>-1.375066977988415E-2</v>
      </c>
      <c r="L284">
        <v>20</v>
      </c>
      <c r="M284">
        <v>22.5</v>
      </c>
      <c r="N284">
        <f t="shared" si="37"/>
        <v>2.5</v>
      </c>
      <c r="O284">
        <f t="shared" si="28"/>
        <v>82.55271670988212</v>
      </c>
    </row>
    <row r="285" spans="1:17" ht="15.75" thickBot="1">
      <c r="A285" s="158">
        <v>46204</v>
      </c>
      <c r="B285">
        <f t="shared" si="48"/>
        <v>3918.7774622181046</v>
      </c>
      <c r="C285" s="100">
        <f t="shared" si="49"/>
        <v>1.0000000000000038E-2</v>
      </c>
      <c r="D285" s="100">
        <f t="shared" si="44"/>
        <v>0.22589748744567917</v>
      </c>
      <c r="E285" s="52">
        <v>0.01</v>
      </c>
      <c r="F285" s="188">
        <f t="shared" si="33"/>
        <v>0</v>
      </c>
      <c r="G285" s="52">
        <v>47</v>
      </c>
      <c r="H285" s="486"/>
      <c r="I285" s="188">
        <v>0.22500000000000001</v>
      </c>
      <c r="J285" s="188">
        <f t="shared" si="41"/>
        <v>-8.9748744567916261E-4</v>
      </c>
      <c r="L285">
        <v>17.5</v>
      </c>
      <c r="M285">
        <v>22.5</v>
      </c>
      <c r="N285">
        <f t="shared" si="37"/>
        <v>5</v>
      </c>
      <c r="O285">
        <f t="shared" si="28"/>
        <v>83.378243876980946</v>
      </c>
    </row>
    <row r="286" spans="1:17" ht="15.75" thickBot="1">
      <c r="A286" s="158">
        <v>46235</v>
      </c>
      <c r="B286">
        <f t="shared" si="48"/>
        <v>3957.9652368402858</v>
      </c>
      <c r="C286" s="100">
        <f t="shared" si="49"/>
        <v>1.0000000000000045E-2</v>
      </c>
      <c r="D286" s="100">
        <f>(B286-B274)/B274</f>
        <v>0.21345953571743928</v>
      </c>
      <c r="E286" s="52">
        <v>0.01</v>
      </c>
      <c r="F286" s="188">
        <f t="shared" si="33"/>
        <v>2.1276595744680851E-2</v>
      </c>
      <c r="G286" s="52">
        <v>48</v>
      </c>
      <c r="H286" s="486"/>
      <c r="I286" s="188">
        <v>0.2</v>
      </c>
      <c r="J286" s="188">
        <f t="shared" si="41"/>
        <v>-1.3459535717439269E-2</v>
      </c>
      <c r="L286">
        <v>17.5</v>
      </c>
      <c r="M286">
        <v>22.5</v>
      </c>
      <c r="N286">
        <f t="shared" si="37"/>
        <v>5</v>
      </c>
      <c r="O286">
        <f t="shared" si="28"/>
        <v>82.457609100839292</v>
      </c>
    </row>
    <row r="287" spans="1:17" ht="15.75" thickBot="1">
      <c r="A287" s="158">
        <v>46266</v>
      </c>
      <c r="B287">
        <f t="shared" si="48"/>
        <v>3997.5448892086888</v>
      </c>
      <c r="C287" s="100">
        <f t="shared" si="49"/>
        <v>1.0000000000000037E-2</v>
      </c>
      <c r="D287" s="100">
        <f>(B287-B275)/B275</f>
        <v>0.18719444800419605</v>
      </c>
      <c r="E287" s="52">
        <v>0.01</v>
      </c>
      <c r="F287" s="188">
        <f t="shared" si="33"/>
        <v>2.0833333333333332E-2</v>
      </c>
      <c r="G287" s="52">
        <v>49</v>
      </c>
      <c r="H287" s="486"/>
      <c r="I287" s="188">
        <v>0.2</v>
      </c>
      <c r="J287" s="188">
        <f t="shared" si="41"/>
        <v>1.2805551995803965E-2</v>
      </c>
      <c r="L287">
        <v>17.5</v>
      </c>
      <c r="M287">
        <v>22.5</v>
      </c>
      <c r="N287">
        <f t="shared" si="37"/>
        <v>5</v>
      </c>
      <c r="O287">
        <f t="shared" si="28"/>
        <v>81.582548759360989</v>
      </c>
    </row>
    <row r="288" spans="1:17" ht="15.75" thickBot="1">
      <c r="A288" s="158">
        <v>46296</v>
      </c>
      <c r="B288">
        <f t="shared" si="48"/>
        <v>4037.5203381007759</v>
      </c>
      <c r="C288" s="100">
        <f t="shared" si="49"/>
        <v>1.0000000000000057E-2</v>
      </c>
      <c r="D288" s="100">
        <f t="shared" ref="D288:D297" si="50">(B288-B276)/B276</f>
        <v>0.16924851020412898</v>
      </c>
      <c r="E288" s="52">
        <v>0.01</v>
      </c>
      <c r="F288" s="188">
        <f t="shared" si="33"/>
        <v>2.0408163265306121E-2</v>
      </c>
      <c r="G288" s="52">
        <v>50</v>
      </c>
      <c r="H288" s="486"/>
      <c r="I288" s="188">
        <v>0.2</v>
      </c>
      <c r="J288" s="188">
        <f t="shared" si="41"/>
        <v>3.0751489795871029E-2</v>
      </c>
      <c r="L288">
        <v>15</v>
      </c>
      <c r="M288">
        <v>20</v>
      </c>
      <c r="N288">
        <f t="shared" si="37"/>
        <v>5</v>
      </c>
      <c r="O288">
        <f t="shared" si="28"/>
        <v>80.750406762015515</v>
      </c>
    </row>
    <row r="289" spans="1:17" ht="15.75" thickBot="1">
      <c r="A289" s="158">
        <v>46327</v>
      </c>
      <c r="B289">
        <f t="shared" si="48"/>
        <v>4077.8955414817838</v>
      </c>
      <c r="C289" s="100">
        <f t="shared" si="49"/>
        <v>1.0000000000000023E-2</v>
      </c>
      <c r="D289" s="100">
        <f t="shared" si="50"/>
        <v>0.17081319954342963</v>
      </c>
      <c r="E289" s="52">
        <v>0.01</v>
      </c>
      <c r="F289" s="188">
        <f t="shared" si="33"/>
        <v>0</v>
      </c>
      <c r="G289" s="52">
        <v>50</v>
      </c>
      <c r="H289" s="486"/>
      <c r="I289" s="188">
        <v>0.2</v>
      </c>
      <c r="J289" s="188">
        <f t="shared" si="41"/>
        <v>2.9186800456570378E-2</v>
      </c>
      <c r="L289">
        <v>15</v>
      </c>
      <c r="M289">
        <v>20</v>
      </c>
      <c r="N289">
        <f t="shared" si="37"/>
        <v>5</v>
      </c>
      <c r="O289">
        <f t="shared" si="28"/>
        <v>81.557910829635674</v>
      </c>
    </row>
    <row r="290" spans="1:17" ht="15.75" thickBot="1">
      <c r="A290" s="168">
        <v>46357</v>
      </c>
      <c r="B290" s="6">
        <f t="shared" si="48"/>
        <v>4118.6744968966013</v>
      </c>
      <c r="C290" s="169">
        <f t="shared" si="49"/>
        <v>9.999999999999936E-3</v>
      </c>
      <c r="D290" s="169">
        <f t="shared" si="50"/>
        <v>0.17211920102240591</v>
      </c>
      <c r="E290" s="6">
        <v>0.01</v>
      </c>
      <c r="F290" s="169">
        <f t="shared" si="33"/>
        <v>0.02</v>
      </c>
      <c r="G290" s="6">
        <v>51</v>
      </c>
      <c r="H290" s="486"/>
      <c r="I290" s="169"/>
      <c r="J290" s="169"/>
      <c r="K290" s="6"/>
      <c r="L290" s="6"/>
      <c r="M290" s="6"/>
      <c r="N290" s="6"/>
      <c r="O290" s="6">
        <f t="shared" si="28"/>
        <v>80.758323468560818</v>
      </c>
      <c r="P290" s="100"/>
      <c r="Q290" s="100"/>
    </row>
    <row r="291" spans="1:17" ht="15.75" thickBot="1">
      <c r="A291" s="158">
        <v>46388</v>
      </c>
      <c r="B291">
        <f t="shared" si="48"/>
        <v>4118.6744968966013</v>
      </c>
      <c r="C291" s="100">
        <f t="shared" si="49"/>
        <v>0</v>
      </c>
      <c r="D291" s="100">
        <f t="shared" si="50"/>
        <v>0.14353092782673743</v>
      </c>
      <c r="E291" s="52"/>
      <c r="H291" s="486"/>
    </row>
    <row r="292" spans="1:17" ht="15.75" thickBot="1">
      <c r="A292" s="158">
        <v>46419</v>
      </c>
      <c r="B292">
        <f t="shared" si="48"/>
        <v>4118.6744968966013</v>
      </c>
      <c r="C292" s="100">
        <f t="shared" si="49"/>
        <v>0</v>
      </c>
      <c r="D292" s="100">
        <f t="shared" si="50"/>
        <v>0.12110875277131125</v>
      </c>
      <c r="E292" s="52"/>
      <c r="H292" s="486"/>
    </row>
    <row r="293" spans="1:17" ht="15.75" thickBot="1">
      <c r="A293" s="158">
        <v>46447</v>
      </c>
      <c r="B293">
        <f t="shared" si="48"/>
        <v>4118.6744968966013</v>
      </c>
      <c r="C293" s="100">
        <f t="shared" si="49"/>
        <v>0</v>
      </c>
      <c r="D293" s="100">
        <f t="shared" si="50"/>
        <v>0.10454064312444457</v>
      </c>
      <c r="E293" s="52"/>
      <c r="H293" s="486"/>
    </row>
    <row r="294" spans="1:17" ht="15.75" thickBot="1">
      <c r="A294" s="158">
        <v>46478</v>
      </c>
      <c r="B294">
        <f t="shared" si="48"/>
        <v>4118.6744968966013</v>
      </c>
      <c r="C294" s="100">
        <f t="shared" si="49"/>
        <v>0</v>
      </c>
      <c r="D294" s="100">
        <f t="shared" si="50"/>
        <v>8.8217382388615387E-2</v>
      </c>
      <c r="E294" s="52"/>
      <c r="H294" s="487"/>
    </row>
    <row r="295" spans="1:17" ht="15.75" thickBot="1">
      <c r="A295" s="158">
        <v>46508</v>
      </c>
      <c r="B295">
        <f t="shared" si="48"/>
        <v>4118.6744968966013</v>
      </c>
      <c r="C295" s="100">
        <f t="shared" si="49"/>
        <v>0</v>
      </c>
      <c r="D295" s="100">
        <f t="shared" si="50"/>
        <v>7.2135352107010178E-2</v>
      </c>
      <c r="E295" s="52"/>
      <c r="H295" s="17" t="s">
        <v>2534</v>
      </c>
    </row>
    <row r="296" spans="1:17" ht="15.75" thickBot="1">
      <c r="A296" s="158">
        <v>46539</v>
      </c>
      <c r="B296">
        <f t="shared" si="48"/>
        <v>4118.6744968966013</v>
      </c>
      <c r="C296" s="100">
        <f t="shared" si="49"/>
        <v>0</v>
      </c>
      <c r="D296" s="100">
        <f t="shared" si="50"/>
        <v>6.1520150601000141E-2</v>
      </c>
      <c r="E296" s="52"/>
    </row>
    <row r="297" spans="1:17" ht="15.75" thickBot="1">
      <c r="A297" s="158">
        <v>46569</v>
      </c>
      <c r="B297">
        <f t="shared" si="48"/>
        <v>4118.6744968966013</v>
      </c>
      <c r="C297" s="100">
        <f t="shared" si="49"/>
        <v>0</v>
      </c>
      <c r="D297" s="100">
        <f t="shared" si="50"/>
        <v>5.10100501000001E-2</v>
      </c>
      <c r="E297" s="52"/>
    </row>
    <row r="298" spans="1:17" ht="15.75" thickBot="1">
      <c r="A298" s="158">
        <v>46600</v>
      </c>
    </row>
    <row r="299" spans="1:17" ht="15.75" thickBot="1">
      <c r="A299" s="158">
        <v>46631</v>
      </c>
    </row>
    <row r="300" spans="1:17" ht="15.75" thickBot="1">
      <c r="A300" s="158">
        <v>46661</v>
      </c>
    </row>
    <row r="301" spans="1:17" ht="15.75" thickBot="1">
      <c r="A301" s="158">
        <v>46692</v>
      </c>
    </row>
    <row r="302" spans="1:17" ht="15.75" thickBot="1">
      <c r="A302" s="158">
        <v>46722</v>
      </c>
    </row>
    <row r="303" spans="1:17" ht="15.75" thickBot="1">
      <c r="A303" s="158">
        <v>46753</v>
      </c>
    </row>
    <row r="304" spans="1:17" ht="15.75" thickBot="1">
      <c r="A304" s="158">
        <v>46784</v>
      </c>
    </row>
    <row r="305" spans="1:1" ht="15.75" thickBot="1">
      <c r="A305" s="158">
        <v>46813</v>
      </c>
    </row>
    <row r="306" spans="1:1" ht="15.75" thickBot="1">
      <c r="A306" s="158">
        <v>46844</v>
      </c>
    </row>
    <row r="307" spans="1:1" ht="15.75" thickBot="1">
      <c r="A307" s="158">
        <v>46874</v>
      </c>
    </row>
    <row r="308" spans="1:1" ht="15.75" thickBot="1">
      <c r="A308" s="158">
        <v>46905</v>
      </c>
    </row>
    <row r="309" spans="1:1" ht="15.75" thickBot="1">
      <c r="A309" s="158">
        <v>46935</v>
      </c>
    </row>
    <row r="310" spans="1:1" ht="15.75" thickBot="1">
      <c r="A310" s="158">
        <v>46966</v>
      </c>
    </row>
    <row r="311" spans="1:1" ht="15.75" thickBot="1">
      <c r="A311" s="158">
        <v>46997</v>
      </c>
    </row>
    <row r="312" spans="1:1" ht="15.75" thickBot="1">
      <c r="A312" s="158">
        <v>47027</v>
      </c>
    </row>
    <row r="313" spans="1:1" ht="15.75" thickBot="1">
      <c r="A313" s="158">
        <v>47058</v>
      </c>
    </row>
    <row r="314" spans="1:1" ht="15.75" thickBot="1">
      <c r="A314" s="158">
        <v>47088</v>
      </c>
    </row>
    <row r="315" spans="1:1" ht="15.75" thickBot="1">
      <c r="A315" s="158">
        <v>47119</v>
      </c>
    </row>
    <row r="316" spans="1:1" ht="15.75" thickBot="1">
      <c r="A316" s="158">
        <v>47150</v>
      </c>
    </row>
    <row r="317" spans="1:1" ht="15.75" thickBot="1">
      <c r="A317" s="158">
        <v>47178</v>
      </c>
    </row>
    <row r="318" spans="1:1" ht="15.75" thickBot="1">
      <c r="A318" s="158">
        <v>47209</v>
      </c>
    </row>
    <row r="319" spans="1:1" ht="15.75" thickBot="1">
      <c r="A319" s="158">
        <v>47239</v>
      </c>
    </row>
    <row r="320" spans="1:1" ht="15.75" thickBot="1">
      <c r="A320" s="158">
        <v>47270</v>
      </c>
    </row>
    <row r="321" spans="1:1" ht="15.75" thickBot="1">
      <c r="A321" s="158">
        <v>47300</v>
      </c>
    </row>
    <row r="322" spans="1:1" ht="15.75" thickBot="1">
      <c r="A322" s="158">
        <v>47331</v>
      </c>
    </row>
    <row r="323" spans="1:1">
      <c r="A323" s="158">
        <v>47362</v>
      </c>
    </row>
  </sheetData>
  <mergeCells count="1">
    <mergeCell ref="H284:H294"/>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215"/>
  <sheetViews>
    <sheetView zoomScale="85" zoomScaleNormal="85" workbookViewId="0">
      <selection activeCell="D23" sqref="D23"/>
    </sheetView>
  </sheetViews>
  <sheetFormatPr defaultColWidth="9.140625" defaultRowHeight="15"/>
  <cols>
    <col min="2" max="2" width="19.140625" bestFit="1" customWidth="1"/>
    <col min="3" max="3" width="16.5703125" bestFit="1" customWidth="1"/>
    <col min="4" max="4" width="29" style="100" customWidth="1"/>
    <col min="5" max="7" width="29" customWidth="1"/>
    <col min="8" max="8" width="37.42578125" customWidth="1"/>
    <col min="9" max="9" width="30.5703125" customWidth="1"/>
    <col min="10" max="10" width="30.5703125" bestFit="1" customWidth="1"/>
    <col min="11" max="11" width="29" customWidth="1"/>
    <col min="12" max="12" width="37.42578125" customWidth="1"/>
    <col min="13" max="13" width="21" customWidth="1"/>
    <col min="14" max="15" width="29" customWidth="1"/>
    <col min="16" max="16" width="37.42578125" customWidth="1"/>
    <col min="17" max="17" width="44.85546875" customWidth="1"/>
    <col min="18" max="18" width="45" bestFit="1" customWidth="1"/>
    <col min="19" max="19" width="29" customWidth="1"/>
    <col min="20" max="20" width="37.42578125" customWidth="1"/>
    <col min="21" max="21" width="46.5703125" customWidth="1"/>
    <col min="22" max="22" width="47" bestFit="1" customWidth="1"/>
    <col min="23" max="23" width="29" customWidth="1"/>
    <col min="24" max="24" width="37.42578125" customWidth="1"/>
    <col min="25" max="25" width="13.85546875" customWidth="1"/>
    <col min="26" max="27" width="29" customWidth="1"/>
    <col min="28" max="28" width="37.42578125" customWidth="1"/>
    <col min="29" max="29" width="13.85546875" customWidth="1"/>
    <col min="30" max="31" width="29" customWidth="1"/>
    <col min="32" max="32" width="37.42578125" customWidth="1"/>
    <col min="33" max="33" width="15.140625" customWidth="1"/>
    <col min="34" max="35" width="29" customWidth="1"/>
    <col min="36" max="36" width="37.42578125" customWidth="1"/>
    <col min="37" max="37" width="21.5703125" customWidth="1"/>
    <col min="38" max="39" width="29" customWidth="1"/>
    <col min="40" max="40" width="37.42578125" customWidth="1"/>
    <col min="41" max="41" width="12" customWidth="1"/>
    <col min="42" max="43" width="29" customWidth="1"/>
    <col min="44" max="44" width="37.42578125" customWidth="1"/>
    <col min="45" max="45" width="22.85546875" customWidth="1"/>
    <col min="46" max="47" width="29" customWidth="1"/>
    <col min="48" max="48" width="37.42578125" customWidth="1"/>
    <col min="49" max="49" width="27.28515625" customWidth="1"/>
    <col min="50" max="51" width="29" customWidth="1"/>
    <col min="52" max="52" width="37.42578125" customWidth="1"/>
  </cols>
  <sheetData>
    <row r="1" spans="1:22">
      <c r="A1" s="294" t="s">
        <v>158</v>
      </c>
      <c r="B1" s="294"/>
      <c r="C1" s="294"/>
      <c r="D1" s="295"/>
      <c r="E1" s="294"/>
      <c r="F1" s="295">
        <f>D28</f>
        <v>0</v>
      </c>
      <c r="G1" s="294"/>
      <c r="H1" s="294"/>
      <c r="I1" s="294"/>
      <c r="J1" s="294"/>
      <c r="K1" s="294"/>
      <c r="L1" s="294"/>
      <c r="M1" s="294"/>
      <c r="N1" s="294"/>
    </row>
    <row r="2" spans="1:22">
      <c r="A2" s="294"/>
      <c r="B2" s="294"/>
      <c r="C2" s="294"/>
      <c r="D2" s="294"/>
      <c r="E2" s="294"/>
      <c r="F2" s="294"/>
      <c r="G2" s="294"/>
      <c r="H2" s="294"/>
      <c r="I2" s="294"/>
      <c r="J2" s="296"/>
      <c r="K2" s="294"/>
      <c r="L2" s="294"/>
      <c r="M2" s="294"/>
      <c r="N2" s="294"/>
    </row>
    <row r="3" spans="1:22" ht="15.75" thickBot="1">
      <c r="A3" s="294"/>
      <c r="B3" s="294"/>
      <c r="C3" s="294"/>
      <c r="D3" s="294"/>
      <c r="E3" s="294"/>
      <c r="F3" s="294"/>
      <c r="G3" s="294"/>
      <c r="H3" s="294"/>
      <c r="I3" s="294"/>
      <c r="J3" s="296"/>
      <c r="K3" s="296"/>
      <c r="L3" s="296"/>
      <c r="M3" s="296"/>
      <c r="N3" s="296"/>
      <c r="O3" s="283"/>
      <c r="P3" s="283"/>
      <c r="Q3" s="283"/>
      <c r="R3" s="283"/>
      <c r="S3" s="283"/>
      <c r="T3" s="283"/>
      <c r="U3" s="283"/>
      <c r="V3" s="284"/>
    </row>
    <row r="4" spans="1:22">
      <c r="A4" s="294"/>
      <c r="B4" s="294"/>
      <c r="C4" s="294"/>
      <c r="D4" s="295"/>
      <c r="E4" s="294"/>
      <c r="F4" s="294"/>
      <c r="G4" s="294"/>
      <c r="H4" s="294"/>
      <c r="I4" s="294"/>
      <c r="J4" s="297"/>
      <c r="K4" s="294"/>
      <c r="L4" s="294"/>
      <c r="M4" s="294"/>
      <c r="N4" s="294"/>
    </row>
    <row r="5" spans="1:22">
      <c r="A5" s="294"/>
      <c r="B5" s="294"/>
      <c r="C5" s="294"/>
      <c r="D5" s="295"/>
      <c r="E5" s="294"/>
      <c r="F5" s="294"/>
      <c r="G5" s="294"/>
      <c r="H5" s="294"/>
      <c r="I5" s="294"/>
      <c r="J5" s="297"/>
      <c r="K5" s="294"/>
      <c r="L5" s="294"/>
      <c r="M5" s="294"/>
      <c r="N5" s="294"/>
    </row>
    <row r="6" spans="1:22">
      <c r="A6" s="294"/>
      <c r="B6" s="294"/>
      <c r="C6" s="294"/>
      <c r="D6" s="295"/>
      <c r="E6" s="294"/>
      <c r="F6" s="294"/>
      <c r="G6" s="294"/>
      <c r="H6" s="294"/>
      <c r="I6" s="294"/>
      <c r="J6" s="297"/>
      <c r="K6" s="294"/>
      <c r="L6" s="294"/>
      <c r="M6" s="294"/>
      <c r="N6" s="294"/>
    </row>
    <row r="7" spans="1:22">
      <c r="A7" s="294"/>
      <c r="B7" s="294"/>
      <c r="C7" s="294"/>
      <c r="D7" s="295"/>
      <c r="E7" s="294"/>
      <c r="F7" s="294"/>
      <c r="G7" s="294"/>
      <c r="H7" s="294"/>
      <c r="I7" s="294"/>
      <c r="J7" s="297"/>
      <c r="K7" s="294"/>
      <c r="L7" s="294"/>
      <c r="M7" s="294"/>
      <c r="N7" s="294"/>
    </row>
    <row r="8" spans="1:22">
      <c r="A8" s="294"/>
      <c r="B8" s="294"/>
      <c r="C8" s="294"/>
      <c r="D8" s="295"/>
      <c r="E8" s="294"/>
      <c r="F8" s="294"/>
      <c r="G8" s="294"/>
      <c r="H8" s="294"/>
      <c r="I8" s="294"/>
      <c r="J8" s="297"/>
      <c r="K8" s="294"/>
      <c r="L8" s="294"/>
      <c r="M8" s="294"/>
      <c r="N8" s="294"/>
    </row>
    <row r="9" spans="1:22">
      <c r="A9" s="294"/>
      <c r="B9" s="294"/>
      <c r="C9" s="294"/>
      <c r="D9" s="295"/>
      <c r="E9" s="294"/>
      <c r="F9" s="294"/>
      <c r="G9" s="294"/>
      <c r="H9" s="294"/>
      <c r="I9" s="294"/>
      <c r="J9" s="297"/>
      <c r="K9" s="294"/>
      <c r="L9" s="294"/>
      <c r="M9" s="294"/>
      <c r="N9" s="294"/>
    </row>
    <row r="10" spans="1:22">
      <c r="A10" s="294" t="s">
        <v>192</v>
      </c>
      <c r="B10" s="295">
        <f t="shared" ref="B10" si="0">D33</f>
        <v>8.8746353676183061E-3</v>
      </c>
      <c r="C10" s="295">
        <f t="shared" ref="C10" si="1">G33</f>
        <v>4.9627261136216761E-3</v>
      </c>
      <c r="D10" s="295">
        <f t="shared" ref="D10" si="2">K33</f>
        <v>2.0195906069282E-5</v>
      </c>
      <c r="E10" s="295">
        <f>O33</f>
        <v>-2.1082710833792177E-3</v>
      </c>
      <c r="F10" s="295">
        <f t="shared" ref="F10" si="3">S33</f>
        <v>2.1120500237249065E-3</v>
      </c>
      <c r="G10" s="295">
        <f t="shared" ref="G10" si="4">W33</f>
        <v>1.1948324267566359E-3</v>
      </c>
      <c r="H10" s="295">
        <f t="shared" ref="H10" si="5">AA33</f>
        <v>8.060086839086349E-4</v>
      </c>
      <c r="I10" s="295">
        <f t="shared" ref="I10" si="6">AE33</f>
        <v>-1.5859072050950543E-3</v>
      </c>
      <c r="J10" s="295">
        <f t="shared" ref="J10" si="7">AI33</f>
        <v>1.0531323386192783E-3</v>
      </c>
      <c r="K10" s="295">
        <f t="shared" ref="K10" si="8">AM33</f>
        <v>2.5271573742478691E-4</v>
      </c>
      <c r="L10" s="295">
        <f t="shared" ref="L10" si="9">AQ33</f>
        <v>2.9031988812010408E-5</v>
      </c>
      <c r="M10" s="295">
        <f t="shared" ref="M10" si="10">AU33</f>
        <v>1.2537680239393017E-3</v>
      </c>
      <c r="N10" s="295">
        <f t="shared" ref="N10" si="11">AY33</f>
        <v>5.9371025058371752E-4</v>
      </c>
    </row>
    <row r="11" spans="1:22">
      <c r="A11" s="294" t="s">
        <v>191</v>
      </c>
      <c r="B11" s="295">
        <f t="shared" ref="B11" si="12">D34</f>
        <v>8.6502234230790079E-3</v>
      </c>
      <c r="C11" s="295">
        <f t="shared" ref="C11" si="13">G34</f>
        <v>-1.7150434764739754E-3</v>
      </c>
      <c r="D11" s="295">
        <f t="shared" ref="D11" si="14">K34</f>
        <v>8.5214510615414852E-4</v>
      </c>
      <c r="E11" s="295">
        <f>O34</f>
        <v>4.8944327420547538E-4</v>
      </c>
      <c r="F11" s="295">
        <f t="shared" ref="F11" si="15">S34</f>
        <v>2.5819808674610364E-3</v>
      </c>
      <c r="G11" s="295">
        <f t="shared" ref="G11" si="16">W34</f>
        <v>6.6451603437797939E-4</v>
      </c>
      <c r="H11" s="295">
        <f t="shared" ref="H11" si="17">AA34</f>
        <v>2.7385558490161492E-4</v>
      </c>
      <c r="I11" s="295">
        <f t="shared" ref="I11" si="18">AE34</f>
        <v>2.7350497346029339E-3</v>
      </c>
      <c r="J11" s="295">
        <f t="shared" ref="J11" si="19">AI34</f>
        <v>1.9732614639914579E-4</v>
      </c>
      <c r="K11" s="295">
        <f t="shared" ref="K11" si="20">AM34</f>
        <v>1.1188257072016206E-3</v>
      </c>
      <c r="L11" s="295">
        <f t="shared" ref="L11" si="21">AQ34</f>
        <v>6.8794767304514135E-5</v>
      </c>
      <c r="M11" s="295">
        <f t="shared" ref="M11" si="22">AU34</f>
        <v>7.3975381943595974E-4</v>
      </c>
      <c r="N11" s="295">
        <f t="shared" ref="N11" si="23">AY34</f>
        <v>5.0442537791904379E-4</v>
      </c>
    </row>
    <row r="12" spans="1:22">
      <c r="A12" s="294" t="s">
        <v>190</v>
      </c>
      <c r="B12" s="295">
        <f t="shared" ref="B12" si="24">D35</f>
        <v>2.5501749217455454E-2</v>
      </c>
      <c r="C12" s="295">
        <f t="shared" ref="C12" si="25">G35</f>
        <v>8.515989893301679E-3</v>
      </c>
      <c r="D12" s="295">
        <f t="shared" ref="D12" si="26">K35</f>
        <v>8.5162962083601922E-4</v>
      </c>
      <c r="E12" s="295">
        <f>O35</f>
        <v>8.8931071873701636E-3</v>
      </c>
      <c r="F12" s="295">
        <f t="shared" ref="F12" si="27">S35</f>
        <v>4.0418499926298881E-3</v>
      </c>
      <c r="G12" s="295">
        <f t="shared" ref="G12" si="28">W35</f>
        <v>1.1387461569907207E-3</v>
      </c>
      <c r="H12" s="295">
        <f t="shared" ref="H12" si="29">AA35</f>
        <v>1.9511552641757483E-4</v>
      </c>
      <c r="I12" s="295">
        <f t="shared" ref="I12" si="30">AE35</f>
        <v>1.6399125010909627E-3</v>
      </c>
      <c r="J12" s="295">
        <f t="shared" ref="J12" si="31">AI35</f>
        <v>1.0330486178017988E-4</v>
      </c>
      <c r="K12" s="295">
        <f t="shared" ref="K12" si="32">AM35</f>
        <v>3.3690426863972994E-4</v>
      </c>
      <c r="L12" s="295">
        <f t="shared" ref="L12" si="33">AQ35</f>
        <v>1.8177949404995419E-5</v>
      </c>
      <c r="M12" s="295">
        <f t="shared" ref="M12" si="34">AU35</f>
        <v>1.1132189997639895E-3</v>
      </c>
      <c r="N12" s="295">
        <f t="shared" ref="N12" si="35">AY35</f>
        <v>3.9221458732856241E-4</v>
      </c>
    </row>
    <row r="13" spans="1:22">
      <c r="A13" s="294" t="s">
        <v>189</v>
      </c>
      <c r="B13" s="295">
        <f t="shared" ref="B13" si="36">D36</f>
        <v>3.2344897783991272E-2</v>
      </c>
      <c r="C13" s="295">
        <f t="shared" ref="C13" si="37">G36</f>
        <v>1.1537683413666755E-2</v>
      </c>
      <c r="D13" s="295">
        <f t="shared" ref="D13" si="38">K36</f>
        <v>-1.0349242789772543E-5</v>
      </c>
      <c r="E13" s="295">
        <f>O36</f>
        <v>2.8075912067352668E-3</v>
      </c>
      <c r="F13" s="295">
        <f t="shared" ref="F13" si="39">S36</f>
        <v>3.8957022170893808E-3</v>
      </c>
      <c r="G13" s="295">
        <f t="shared" ref="G13" si="40">W36</f>
        <v>1.2652338827254838E-3</v>
      </c>
      <c r="H13" s="295">
        <f t="shared" ref="H13" si="41">AA36</f>
        <v>1.9786990725935693E-4</v>
      </c>
      <c r="I13" s="295">
        <f t="shared" ref="I13" si="42">AE36</f>
        <v>4.3075819203632357E-3</v>
      </c>
      <c r="J13" s="295">
        <f t="shared" ref="J13" si="43">AI36</f>
        <v>4.5302945314698936E-4</v>
      </c>
      <c r="K13" s="295">
        <f t="shared" ref="K13" si="44">AM36</f>
        <v>4.3476090242902676E-4</v>
      </c>
      <c r="L13" s="295">
        <f t="shared" ref="L13" si="45">AQ36</f>
        <v>4.1277353533828486E-3</v>
      </c>
      <c r="M13" s="295">
        <f t="shared" ref="M13" si="46">AU36</f>
        <v>2.2302993781312223E-3</v>
      </c>
      <c r="N13" s="295">
        <f t="shared" ref="N13" si="47">AY36</f>
        <v>9.4727220809672852E-4</v>
      </c>
    </row>
    <row r="14" spans="1:22">
      <c r="A14" s="294" t="s">
        <v>188</v>
      </c>
      <c r="B14" s="295">
        <f t="shared" ref="B14" si="48">D37</f>
        <v>2.0352492914479471E-2</v>
      </c>
      <c r="C14" s="295">
        <f t="shared" ref="C14" si="49">G37</f>
        <v>7.5345344479690601E-3</v>
      </c>
      <c r="D14" s="295">
        <f t="shared" ref="D14" si="50">K37</f>
        <v>2.1275555518879001E-3</v>
      </c>
      <c r="E14" s="295">
        <f>O37</f>
        <v>-5.1045823331047184E-4</v>
      </c>
      <c r="F14" s="295">
        <f t="shared" ref="F14" si="51">S37</f>
        <v>4.0501121310808023E-3</v>
      </c>
      <c r="G14" s="295">
        <f t="shared" ref="G14" si="52">W37</f>
        <v>6.1037286470989557E-4</v>
      </c>
      <c r="H14" s="295">
        <f t="shared" ref="H14" si="53">AA37</f>
        <v>4.1212014352022032E-4</v>
      </c>
      <c r="I14" s="295">
        <f t="shared" ref="I14" si="54">AE37</f>
        <v>2.3817863573407051E-3</v>
      </c>
      <c r="J14" s="295">
        <f t="shared" ref="J14" si="55">AI37</f>
        <v>5.2715692805481386E-4</v>
      </c>
      <c r="K14" s="295">
        <f t="shared" ref="K14" si="56">AM37</f>
        <v>4.9759944356327502E-4</v>
      </c>
      <c r="L14" s="295">
        <f t="shared" ref="L14" si="57">AQ37</f>
        <v>4.765044348230667E-4</v>
      </c>
      <c r="M14" s="295">
        <f t="shared" ref="M14" si="58">AU37</f>
        <v>1.5610786084300642E-3</v>
      </c>
      <c r="N14" s="295">
        <f t="shared" ref="N14" si="59">AY37</f>
        <v>2.9471591454605203E-4</v>
      </c>
    </row>
    <row r="15" spans="1:22">
      <c r="A15" s="294" t="s">
        <v>219</v>
      </c>
      <c r="B15" s="295">
        <f t="shared" ref="B15:B20" si="60">D38</f>
        <v>2.0589559315107347E-2</v>
      </c>
      <c r="C15" s="295">
        <f t="shared" ref="C15:C20" si="61">G38</f>
        <v>1.8711689984594621E-4</v>
      </c>
      <c r="D15" s="295">
        <f t="shared" ref="D15:D20" si="62">K38</f>
        <v>2.0059659139475476E-3</v>
      </c>
      <c r="E15" s="295">
        <f t="shared" ref="E15:E20" si="63">O38</f>
        <v>-4.1677118288251909E-3</v>
      </c>
      <c r="F15" s="295">
        <f t="shared" ref="F15:F20" si="64">S38</f>
        <v>8.7879560362668571E-3</v>
      </c>
      <c r="G15" s="295">
        <f t="shared" ref="G15:G20" si="65">W38</f>
        <v>1.251643828025812E-3</v>
      </c>
      <c r="H15" s="295">
        <f t="shared" ref="H15:H20" si="66">AA38</f>
        <v>1.1592612277438214E-3</v>
      </c>
      <c r="I15" s="295">
        <f t="shared" ref="I15:I20" si="67">AE38</f>
        <v>4.4288065813528508E-3</v>
      </c>
      <c r="J15" s="295">
        <f t="shared" ref="J15:J20" si="68">AI38</f>
        <v>1.5372757936507921E-3</v>
      </c>
      <c r="K15" s="295">
        <f t="shared" ref="K15:K20" si="69">AM38</f>
        <v>6.9191583242113634E-4</v>
      </c>
      <c r="L15" s="295">
        <f t="shared" ref="L15:L20" si="70">AQ38</f>
        <v>6.1611984884258676E-4</v>
      </c>
      <c r="M15" s="295">
        <f t="shared" ref="M15:M20" si="71">AU38</f>
        <v>1.8668099506968592E-3</v>
      </c>
      <c r="N15" s="295">
        <f t="shared" ref="N15:N20" si="72">AY38</f>
        <v>8.6296183871275472E-4</v>
      </c>
    </row>
    <row r="16" spans="1:22">
      <c r="A16" s="294" t="s">
        <v>218</v>
      </c>
      <c r="B16" s="295">
        <f t="shared" si="60"/>
        <v>1.3732547075158523E-2</v>
      </c>
      <c r="C16" s="295">
        <f t="shared" si="61"/>
        <v>-6.711251760144959E-4</v>
      </c>
      <c r="D16" s="295">
        <f t="shared" si="62"/>
        <v>5.0155160366148275E-5</v>
      </c>
      <c r="E16" s="295">
        <f t="shared" si="63"/>
        <v>-1.9216481009260502E-4</v>
      </c>
      <c r="F16" s="295">
        <f t="shared" si="64"/>
        <v>3.983117161005246E-3</v>
      </c>
      <c r="G16" s="295">
        <f t="shared" si="65"/>
        <v>1.5418125224604643E-3</v>
      </c>
      <c r="H16" s="295">
        <f t="shared" si="66"/>
        <v>2.6785181222415425E-4</v>
      </c>
      <c r="I16" s="295">
        <f t="shared" si="67"/>
        <v>3.6476005106154236E-3</v>
      </c>
      <c r="J16" s="295">
        <f t="shared" si="68"/>
        <v>6.6423139093186657E-4</v>
      </c>
      <c r="K16" s="295">
        <f t="shared" si="69"/>
        <v>4.8597498452095274E-4</v>
      </c>
      <c r="L16" s="295">
        <f t="shared" si="70"/>
        <v>1.0326067944345012E-3</v>
      </c>
      <c r="M16" s="295">
        <f t="shared" si="71"/>
        <v>1.7457909022063555E-3</v>
      </c>
      <c r="N16" s="295">
        <f t="shared" si="72"/>
        <v>7.6682584303772877E-4</v>
      </c>
    </row>
    <row r="17" spans="1:52">
      <c r="A17" s="294" t="s">
        <v>217</v>
      </c>
      <c r="B17" s="295">
        <f t="shared" si="60"/>
        <v>1.5283103807467646E-2</v>
      </c>
      <c r="C17" s="295">
        <f t="shared" si="61"/>
        <v>-1.7758038756416981E-3</v>
      </c>
      <c r="D17" s="295">
        <f t="shared" si="62"/>
        <v>2.2553481959277594E-5</v>
      </c>
      <c r="E17" s="295">
        <f t="shared" si="63"/>
        <v>4.9910399402762293E-3</v>
      </c>
      <c r="F17" s="295">
        <f t="shared" si="64"/>
        <v>4.5563877896988474E-3</v>
      </c>
      <c r="G17" s="295">
        <f t="shared" si="65"/>
        <v>9.275573909617213E-4</v>
      </c>
      <c r="H17" s="295">
        <f t="shared" si="66"/>
        <v>1.9031256686011938E-4</v>
      </c>
      <c r="I17" s="295">
        <f t="shared" si="67"/>
        <v>4.0833173312837968E-3</v>
      </c>
      <c r="J17" s="295">
        <f t="shared" si="68"/>
        <v>-2.5712333988684886E-4</v>
      </c>
      <c r="K17" s="295">
        <f t="shared" si="69"/>
        <v>6.5371540598950658E-4</v>
      </c>
      <c r="L17" s="295">
        <f t="shared" si="70"/>
        <v>2.7422338163629665E-4</v>
      </c>
      <c r="M17" s="295">
        <f t="shared" si="71"/>
        <v>1.5230100219848486E-3</v>
      </c>
      <c r="N17" s="295">
        <f t="shared" si="72"/>
        <v>7.0333807441984829E-4</v>
      </c>
    </row>
    <row r="18" spans="1:52">
      <c r="A18" s="294" t="s">
        <v>216</v>
      </c>
      <c r="B18" s="295">
        <f t="shared" si="60"/>
        <v>2.996591859044433E-2</v>
      </c>
      <c r="C18" s="295">
        <f t="shared" si="61"/>
        <v>5.0200966166797159E-3</v>
      </c>
      <c r="D18" s="295">
        <f t="shared" si="62"/>
        <v>-2.2000912773365463E-5</v>
      </c>
      <c r="E18" s="295">
        <f t="shared" si="63"/>
        <v>4.6520358082074494E-3</v>
      </c>
      <c r="F18" s="295">
        <f t="shared" si="64"/>
        <v>7.0867773735882123E-3</v>
      </c>
      <c r="G18" s="295">
        <f t="shared" si="65"/>
        <v>2.0224368163382742E-3</v>
      </c>
      <c r="H18" s="295">
        <f t="shared" si="66"/>
        <v>4.1780370987193317E-4</v>
      </c>
      <c r="I18" s="295">
        <f t="shared" si="67"/>
        <v>5.8285748505035647E-3</v>
      </c>
      <c r="J18" s="295">
        <f t="shared" si="68"/>
        <v>3.3870707111615137E-4</v>
      </c>
      <c r="K18" s="295">
        <f t="shared" si="69"/>
        <v>4.6009479928783685E-4</v>
      </c>
      <c r="L18" s="295">
        <f t="shared" si="70"/>
        <v>5.2527068097103769E-4</v>
      </c>
      <c r="M18" s="295">
        <f t="shared" si="71"/>
        <v>2.9853969532651634E-3</v>
      </c>
      <c r="N18" s="295">
        <f t="shared" si="72"/>
        <v>1.1764507901934928E-3</v>
      </c>
    </row>
    <row r="19" spans="1:52">
      <c r="A19" s="294" t="s">
        <v>215</v>
      </c>
      <c r="B19" s="295">
        <f t="shared" si="60"/>
        <v>2.4599913307325551E-2</v>
      </c>
      <c r="C19" s="295">
        <f t="shared" si="61"/>
        <v>1.2324571364014084E-2</v>
      </c>
      <c r="D19" s="295">
        <f t="shared" si="62"/>
        <v>3.5069489056002122E-3</v>
      </c>
      <c r="E19" s="295">
        <f t="shared" si="63"/>
        <v>-1.7720544554455471E-3</v>
      </c>
      <c r="F19" s="295">
        <f t="shared" si="64"/>
        <v>3.1903893723007649E-3</v>
      </c>
      <c r="G19" s="295">
        <f t="shared" si="65"/>
        <v>1.7769486631654338E-3</v>
      </c>
      <c r="H19" s="295">
        <f t="shared" si="66"/>
        <v>2.8946236513912021E-4</v>
      </c>
      <c r="I19" s="295">
        <f t="shared" si="67"/>
        <v>3.8752546833504132E-4</v>
      </c>
      <c r="J19" s="295">
        <f t="shared" si="68"/>
        <v>1.3392362099101614E-4</v>
      </c>
      <c r="K19" s="295">
        <f t="shared" si="69"/>
        <v>7.4377661593579935E-4</v>
      </c>
      <c r="L19" s="295">
        <f t="shared" si="70"/>
        <v>1.0795319812792518E-3</v>
      </c>
      <c r="M19" s="295">
        <f t="shared" si="71"/>
        <v>1.786935254647572E-3</v>
      </c>
      <c r="N19" s="295">
        <f t="shared" si="72"/>
        <v>7.873840885481814E-4</v>
      </c>
    </row>
    <row r="20" spans="1:52">
      <c r="A20" s="294" t="s">
        <v>214</v>
      </c>
      <c r="B20" s="295">
        <f t="shared" si="60"/>
        <v>2.2733317964995621E-2</v>
      </c>
      <c r="C20" s="295">
        <f t="shared" si="61"/>
        <v>7.9155609068919143E-3</v>
      </c>
      <c r="D20" s="295">
        <f t="shared" si="62"/>
        <v>-4.3132701933829542E-6</v>
      </c>
      <c r="E20" s="295">
        <f t="shared" si="63"/>
        <v>-3.6202935047284701E-3</v>
      </c>
      <c r="F20" s="295">
        <f t="shared" si="64"/>
        <v>6.9674893268069507E-3</v>
      </c>
      <c r="G20" s="295">
        <f t="shared" si="65"/>
        <v>1.3031391027793927E-3</v>
      </c>
      <c r="H20" s="295">
        <f t="shared" si="66"/>
        <v>-1.7921233070913648E-3</v>
      </c>
      <c r="I20" s="295">
        <f t="shared" si="67"/>
        <v>4.6797472518570393E-3</v>
      </c>
      <c r="J20" s="295">
        <f t="shared" si="68"/>
        <v>8.6338709006159324E-4</v>
      </c>
      <c r="K20" s="295">
        <f t="shared" si="69"/>
        <v>8.5087976226107446E-5</v>
      </c>
      <c r="L20" s="295">
        <f t="shared" si="70"/>
        <v>2.289066354227395E-3</v>
      </c>
      <c r="M20" s="295">
        <f t="shared" si="71"/>
        <v>2.5912805999066587E-3</v>
      </c>
      <c r="N20" s="295">
        <f t="shared" si="72"/>
        <v>1.2986377758674647E-3</v>
      </c>
    </row>
    <row r="21" spans="1:52">
      <c r="A21" s="294" t="s">
        <v>158</v>
      </c>
      <c r="B21" s="294" t="s">
        <v>2664</v>
      </c>
      <c r="C21" s="294" t="s">
        <v>2665</v>
      </c>
      <c r="D21" s="295" t="s">
        <v>2666</v>
      </c>
      <c r="E21" s="294" t="s">
        <v>2667</v>
      </c>
      <c r="F21" s="294" t="s">
        <v>2668</v>
      </c>
      <c r="G21" s="294" t="s">
        <v>2669</v>
      </c>
      <c r="H21" s="294" t="s">
        <v>2670</v>
      </c>
      <c r="I21" s="294" t="s">
        <v>2671</v>
      </c>
      <c r="J21" s="294" t="s">
        <v>2672</v>
      </c>
      <c r="K21" s="294" t="s">
        <v>2676</v>
      </c>
      <c r="L21" s="294" t="s">
        <v>2673</v>
      </c>
      <c r="M21" s="294" t="s">
        <v>2674</v>
      </c>
      <c r="N21" s="294" t="s">
        <v>2675</v>
      </c>
    </row>
    <row r="23" spans="1:52">
      <c r="G23" s="100"/>
      <c r="K23" s="100"/>
      <c r="O23" s="100"/>
      <c r="S23" s="100"/>
      <c r="W23" s="100"/>
      <c r="AA23" s="100"/>
      <c r="AE23" s="100"/>
      <c r="AI23" s="100"/>
      <c r="AM23" s="100"/>
      <c r="AQ23" s="100"/>
      <c r="AU23" s="100"/>
      <c r="AY23" s="100"/>
    </row>
    <row r="25" spans="1:52">
      <c r="B25" s="250"/>
      <c r="C25" t="s">
        <v>2506</v>
      </c>
      <c r="D25" s="251" t="s">
        <v>2507</v>
      </c>
      <c r="F25" s="238" t="s">
        <v>2507</v>
      </c>
      <c r="G25" s="197" t="s">
        <v>2509</v>
      </c>
      <c r="H25" s="197" t="s">
        <v>2510</v>
      </c>
      <c r="J25" s="238" t="s">
        <v>2507</v>
      </c>
      <c r="K25" s="197" t="s">
        <v>2509</v>
      </c>
      <c r="L25" s="197" t="s">
        <v>2510</v>
      </c>
      <c r="N25" s="238" t="s">
        <v>2507</v>
      </c>
      <c r="O25" s="197" t="s">
        <v>2509</v>
      </c>
      <c r="P25" s="197" t="s">
        <v>2510</v>
      </c>
      <c r="R25" s="238" t="s">
        <v>2507</v>
      </c>
      <c r="S25" s="197" t="s">
        <v>2509</v>
      </c>
      <c r="T25" s="197" t="s">
        <v>2510</v>
      </c>
      <c r="V25" s="238" t="s">
        <v>2507</v>
      </c>
      <c r="W25" s="197" t="s">
        <v>2509</v>
      </c>
      <c r="X25" s="197" t="s">
        <v>2510</v>
      </c>
      <c r="Z25" s="238" t="s">
        <v>2507</v>
      </c>
      <c r="AA25" s="197" t="s">
        <v>2509</v>
      </c>
      <c r="AB25" s="197" t="s">
        <v>2510</v>
      </c>
      <c r="AD25" s="238" t="s">
        <v>2507</v>
      </c>
      <c r="AE25" s="197" t="s">
        <v>2509</v>
      </c>
      <c r="AF25" s="197" t="s">
        <v>2510</v>
      </c>
      <c r="AH25" s="238" t="s">
        <v>2507</v>
      </c>
      <c r="AI25" s="197" t="s">
        <v>2509</v>
      </c>
      <c r="AJ25" s="197" t="s">
        <v>2510</v>
      </c>
      <c r="AL25" s="238" t="s">
        <v>2507</v>
      </c>
      <c r="AM25" s="197" t="s">
        <v>2509</v>
      </c>
      <c r="AN25" s="197" t="s">
        <v>2510</v>
      </c>
      <c r="AP25" s="238" t="s">
        <v>2507</v>
      </c>
      <c r="AQ25" s="197" t="s">
        <v>2509</v>
      </c>
      <c r="AR25" s="197" t="s">
        <v>2510</v>
      </c>
      <c r="AT25" s="238" t="s">
        <v>2507</v>
      </c>
      <c r="AU25" s="197" t="s">
        <v>2509</v>
      </c>
      <c r="AV25" s="197" t="s">
        <v>2510</v>
      </c>
      <c r="AX25" s="238" t="s">
        <v>2507</v>
      </c>
      <c r="AY25" s="197" t="s">
        <v>2509</v>
      </c>
      <c r="AZ25" s="197" t="s">
        <v>2510</v>
      </c>
    </row>
    <row r="26" spans="1:52">
      <c r="B26" s="250"/>
      <c r="D26" s="251"/>
      <c r="F26" s="238"/>
      <c r="G26" s="197"/>
      <c r="H26" s="197"/>
      <c r="J26" s="238"/>
      <c r="K26" s="197"/>
      <c r="L26" s="197"/>
      <c r="N26" s="238"/>
      <c r="O26" s="197"/>
      <c r="P26" s="197"/>
      <c r="R26" s="238"/>
      <c r="S26" s="197"/>
      <c r="T26" s="197"/>
      <c r="V26" s="238"/>
      <c r="W26" s="197"/>
      <c r="X26" s="197"/>
      <c r="Z26" s="238"/>
      <c r="AA26" s="197"/>
      <c r="AB26" s="197"/>
      <c r="AD26" s="238"/>
      <c r="AE26" s="197"/>
      <c r="AF26" s="197"/>
      <c r="AH26" s="238"/>
      <c r="AI26" s="197"/>
      <c r="AJ26" s="197"/>
      <c r="AL26" s="238"/>
      <c r="AM26" s="197"/>
      <c r="AN26" s="197"/>
      <c r="AP26" s="238"/>
      <c r="AQ26" s="197"/>
      <c r="AR26" s="197"/>
      <c r="AT26" s="238"/>
      <c r="AU26" s="197"/>
      <c r="AV26" s="197"/>
      <c r="AX26" s="238"/>
      <c r="AY26" s="197"/>
      <c r="AZ26" s="197"/>
    </row>
    <row r="27" spans="1:52" s="100" customFormat="1">
      <c r="B27" s="375" t="s">
        <v>2525</v>
      </c>
      <c r="C27" s="375"/>
      <c r="D27" s="375"/>
      <c r="E27" s="386" t="s">
        <v>2508</v>
      </c>
      <c r="F27" s="382"/>
      <c r="G27" s="382"/>
      <c r="H27" s="382"/>
      <c r="I27" s="397" t="s">
        <v>2511</v>
      </c>
      <c r="J27" s="398"/>
      <c r="K27" s="398"/>
      <c r="L27" s="398"/>
      <c r="M27" s="395" t="s">
        <v>2512</v>
      </c>
      <c r="N27" s="391"/>
      <c r="O27" s="391"/>
      <c r="P27" s="391"/>
      <c r="Q27" s="397" t="s">
        <v>2513</v>
      </c>
      <c r="R27" s="398"/>
      <c r="S27" s="398"/>
      <c r="T27" s="398"/>
      <c r="U27" s="386" t="s">
        <v>2514</v>
      </c>
      <c r="V27" s="382"/>
      <c r="W27" s="382"/>
      <c r="X27" s="382"/>
      <c r="Y27" s="401" t="s">
        <v>2515</v>
      </c>
      <c r="Z27" s="387"/>
      <c r="AA27" s="387"/>
      <c r="AB27" s="387"/>
      <c r="AC27" s="386" t="s">
        <v>2516</v>
      </c>
      <c r="AD27" s="382"/>
      <c r="AE27" s="382"/>
      <c r="AF27" s="382"/>
      <c r="AG27" s="401" t="s">
        <v>2517</v>
      </c>
      <c r="AH27" s="387"/>
      <c r="AI27" s="387"/>
      <c r="AJ27" s="387"/>
      <c r="AK27" s="386" t="s">
        <v>2518</v>
      </c>
      <c r="AL27" s="382"/>
      <c r="AM27" s="382"/>
      <c r="AN27" s="382"/>
      <c r="AO27" s="401" t="s">
        <v>2519</v>
      </c>
      <c r="AP27" s="387"/>
      <c r="AQ27" s="387"/>
      <c r="AR27" s="387"/>
      <c r="AS27" s="386" t="s">
        <v>2520</v>
      </c>
      <c r="AT27" s="382"/>
      <c r="AU27" s="382"/>
      <c r="AV27" s="382"/>
      <c r="AW27" s="401" t="s">
        <v>2521</v>
      </c>
      <c r="AX27" s="387"/>
      <c r="AY27" s="387"/>
      <c r="AZ27" s="387"/>
    </row>
    <row r="28" spans="1:52" s="100" customFormat="1">
      <c r="B28" s="376" t="s">
        <v>2524</v>
      </c>
      <c r="C28" s="377"/>
      <c r="D28" s="378"/>
      <c r="E28" s="383"/>
      <c r="F28" s="384">
        <v>0.24965399999999999</v>
      </c>
      <c r="G28" s="382"/>
      <c r="H28" s="382"/>
      <c r="I28" s="399"/>
      <c r="J28" s="400">
        <v>3.5228000000000002E-2</v>
      </c>
      <c r="K28" s="398"/>
      <c r="L28" s="398"/>
      <c r="M28" s="392"/>
      <c r="N28" s="393">
        <v>7.1591000000000002E-2</v>
      </c>
      <c r="O28" s="391"/>
      <c r="P28" s="391"/>
      <c r="Q28" s="399"/>
      <c r="R28" s="400">
        <v>0.15215600000000001</v>
      </c>
      <c r="S28" s="398"/>
      <c r="T28" s="398"/>
      <c r="U28" s="383"/>
      <c r="V28" s="384">
        <v>7.6699000000000003E-2</v>
      </c>
      <c r="W28" s="382"/>
      <c r="X28" s="382"/>
      <c r="Y28" s="396"/>
      <c r="Z28" s="389">
        <v>4.0871999999999999E-2</v>
      </c>
      <c r="AA28" s="387"/>
      <c r="AB28" s="387"/>
      <c r="AC28" s="383"/>
      <c r="AD28" s="384">
        <v>0.15342600000000001</v>
      </c>
      <c r="AE28" s="382"/>
      <c r="AF28" s="382"/>
      <c r="AG28" s="388"/>
      <c r="AH28" s="389">
        <v>3.6205000000000001E-2</v>
      </c>
      <c r="AI28" s="387"/>
      <c r="AJ28" s="387"/>
      <c r="AK28" s="383"/>
      <c r="AL28" s="384">
        <v>3.3633000000000003E-2</v>
      </c>
      <c r="AM28" s="382"/>
      <c r="AN28" s="382"/>
      <c r="AO28" s="396"/>
      <c r="AP28" s="389">
        <v>2.3066E-2</v>
      </c>
      <c r="AQ28" s="387"/>
      <c r="AR28" s="387"/>
      <c r="AS28" s="383"/>
      <c r="AT28" s="384">
        <v>8.3155000000000007E-2</v>
      </c>
      <c r="AU28" s="382"/>
      <c r="AV28" s="382"/>
      <c r="AW28" s="396"/>
      <c r="AX28" s="389">
        <v>4.4315E-2</v>
      </c>
      <c r="AY28" s="387"/>
      <c r="AZ28" s="387"/>
    </row>
    <row r="29" spans="1:52" s="100" customFormat="1">
      <c r="B29" s="376"/>
      <c r="C29" s="377"/>
      <c r="D29" s="378"/>
      <c r="E29" s="383"/>
      <c r="F29" s="384"/>
      <c r="G29" s="382"/>
      <c r="H29" s="382"/>
      <c r="I29" s="399"/>
      <c r="J29" s="400"/>
      <c r="K29" s="398"/>
      <c r="L29" s="398"/>
      <c r="M29" s="392"/>
      <c r="N29" s="393"/>
      <c r="O29" s="391"/>
      <c r="P29" s="391"/>
      <c r="Q29" s="399"/>
      <c r="R29" s="400"/>
      <c r="S29" s="398"/>
      <c r="T29" s="398"/>
      <c r="U29" s="383"/>
      <c r="V29" s="384"/>
      <c r="W29" s="382"/>
      <c r="X29" s="382"/>
      <c r="Y29" s="396"/>
      <c r="Z29" s="389"/>
      <c r="AA29" s="387"/>
      <c r="AB29" s="387"/>
      <c r="AC29" s="383"/>
      <c r="AD29" s="384"/>
      <c r="AE29" s="382"/>
      <c r="AF29" s="382"/>
      <c r="AG29" s="388"/>
      <c r="AH29" s="389"/>
      <c r="AI29" s="387"/>
      <c r="AJ29" s="387"/>
      <c r="AK29" s="383"/>
      <c r="AL29" s="384"/>
      <c r="AM29" s="382"/>
      <c r="AN29" s="382"/>
      <c r="AO29" s="396"/>
      <c r="AP29" s="389"/>
      <c r="AQ29" s="387"/>
      <c r="AR29" s="387"/>
      <c r="AS29" s="383"/>
      <c r="AT29" s="384"/>
      <c r="AU29" s="382"/>
      <c r="AV29" s="382"/>
      <c r="AW29" s="396"/>
      <c r="AX29" s="389"/>
      <c r="AY29" s="387"/>
      <c r="AZ29" s="387"/>
    </row>
    <row r="30" spans="1:52" s="100" customFormat="1">
      <c r="B30" s="376"/>
      <c r="C30" s="377"/>
      <c r="D30" s="378"/>
      <c r="E30" s="383"/>
      <c r="F30" s="384"/>
      <c r="G30" s="382"/>
      <c r="H30" s="382"/>
      <c r="I30" s="399"/>
      <c r="J30" s="400"/>
      <c r="K30" s="398"/>
      <c r="L30" s="398"/>
      <c r="M30" s="392"/>
      <c r="N30" s="393"/>
      <c r="O30" s="391"/>
      <c r="P30" s="391"/>
      <c r="Q30" s="399"/>
      <c r="R30" s="400"/>
      <c r="S30" s="398"/>
      <c r="T30" s="398"/>
      <c r="U30" s="383"/>
      <c r="V30" s="384"/>
      <c r="W30" s="382"/>
      <c r="X30" s="382"/>
      <c r="Y30" s="396"/>
      <c r="Z30" s="389"/>
      <c r="AA30" s="387"/>
      <c r="AB30" s="387"/>
      <c r="AC30" s="383"/>
      <c r="AD30" s="384"/>
      <c r="AE30" s="382"/>
      <c r="AF30" s="382"/>
      <c r="AG30" s="388"/>
      <c r="AH30" s="389"/>
      <c r="AI30" s="387"/>
      <c r="AJ30" s="387"/>
      <c r="AK30" s="383"/>
      <c r="AL30" s="384"/>
      <c r="AM30" s="382"/>
      <c r="AN30" s="382"/>
      <c r="AO30" s="396"/>
      <c r="AP30" s="389"/>
      <c r="AQ30" s="387"/>
      <c r="AR30" s="387"/>
      <c r="AS30" s="383"/>
      <c r="AT30" s="384"/>
      <c r="AU30" s="382"/>
      <c r="AV30" s="382"/>
      <c r="AW30" s="396"/>
      <c r="AX30" s="389"/>
      <c r="AY30" s="387"/>
      <c r="AZ30" s="387"/>
    </row>
    <row r="31" spans="1:52" s="100" customFormat="1">
      <c r="B31" s="376"/>
      <c r="C31" s="377"/>
      <c r="D31" s="378"/>
      <c r="E31" s="383"/>
      <c r="F31" s="384"/>
      <c r="G31" s="382"/>
      <c r="H31" s="382"/>
      <c r="I31" s="399"/>
      <c r="J31" s="400"/>
      <c r="K31" s="398"/>
      <c r="L31" s="398"/>
      <c r="M31" s="392"/>
      <c r="N31" s="393"/>
      <c r="O31" s="391"/>
      <c r="P31" s="391"/>
      <c r="Q31" s="399"/>
      <c r="R31" s="400"/>
      <c r="S31" s="398"/>
      <c r="T31" s="398"/>
      <c r="U31" s="383"/>
      <c r="V31" s="384"/>
      <c r="W31" s="382"/>
      <c r="X31" s="382"/>
      <c r="Y31" s="396"/>
      <c r="Z31" s="389"/>
      <c r="AA31" s="387"/>
      <c r="AB31" s="387"/>
      <c r="AC31" s="383"/>
      <c r="AD31" s="384"/>
      <c r="AE31" s="382"/>
      <c r="AF31" s="382"/>
      <c r="AG31" s="388"/>
      <c r="AH31" s="389"/>
      <c r="AI31" s="387"/>
      <c r="AJ31" s="387"/>
      <c r="AK31" s="383"/>
      <c r="AL31" s="384"/>
      <c r="AM31" s="382"/>
      <c r="AN31" s="382"/>
      <c r="AO31" s="396"/>
      <c r="AP31" s="389"/>
      <c r="AQ31" s="387"/>
      <c r="AR31" s="387"/>
      <c r="AS31" s="383"/>
      <c r="AT31" s="384"/>
      <c r="AU31" s="382"/>
      <c r="AV31" s="382"/>
      <c r="AW31" s="396"/>
      <c r="AX31" s="389"/>
      <c r="AY31" s="387"/>
      <c r="AZ31" s="387"/>
    </row>
    <row r="32" spans="1:52" s="100" customFormat="1">
      <c r="B32" s="376"/>
      <c r="C32" s="377"/>
      <c r="D32" s="378"/>
      <c r="E32" s="383"/>
      <c r="F32" s="384"/>
      <c r="G32" s="382"/>
      <c r="H32" s="382"/>
      <c r="I32" s="399"/>
      <c r="J32" s="400"/>
      <c r="K32" s="398"/>
      <c r="L32" s="398"/>
      <c r="M32" s="392"/>
      <c r="N32" s="393"/>
      <c r="O32" s="391"/>
      <c r="P32" s="391"/>
      <c r="Q32" s="399"/>
      <c r="R32" s="400"/>
      <c r="S32" s="398"/>
      <c r="T32" s="398"/>
      <c r="U32" s="383"/>
      <c r="V32" s="384"/>
      <c r="W32" s="382"/>
      <c r="X32" s="382"/>
      <c r="Y32" s="396"/>
      <c r="Z32" s="389"/>
      <c r="AA32" s="387"/>
      <c r="AB32" s="387"/>
      <c r="AC32" s="383"/>
      <c r="AD32" s="384"/>
      <c r="AE32" s="382"/>
      <c r="AF32" s="382"/>
      <c r="AG32" s="388"/>
      <c r="AH32" s="389"/>
      <c r="AI32" s="387"/>
      <c r="AJ32" s="387"/>
      <c r="AK32" s="383"/>
      <c r="AL32" s="384"/>
      <c r="AM32" s="382"/>
      <c r="AN32" s="382"/>
      <c r="AO32" s="396"/>
      <c r="AP32" s="389"/>
      <c r="AQ32" s="387"/>
      <c r="AR32" s="387"/>
      <c r="AS32" s="383"/>
      <c r="AT32" s="384"/>
      <c r="AU32" s="382"/>
      <c r="AV32" s="382"/>
      <c r="AW32" s="396"/>
      <c r="AX32" s="389"/>
      <c r="AY32" s="387"/>
      <c r="AZ32" s="387"/>
    </row>
    <row r="33" spans="2:52" s="100" customFormat="1">
      <c r="B33" s="376" t="s">
        <v>2655</v>
      </c>
      <c r="C33" s="377">
        <v>3513.87</v>
      </c>
      <c r="D33" s="375">
        <f t="shared" ref="D33:D37" si="73">(C33-C34)/C34</f>
        <v>8.8746353676183061E-3</v>
      </c>
      <c r="E33" s="383">
        <v>4928.95</v>
      </c>
      <c r="F33" s="384">
        <f t="shared" ref="F33:F34" si="74">(E33-E34)/E34</f>
        <v>1.9878416182483261E-2</v>
      </c>
      <c r="G33" s="382">
        <f t="shared" ref="G33:G34" si="75">F33*$F$28</f>
        <v>4.9627261136216761E-3</v>
      </c>
      <c r="H33" s="382">
        <f t="shared" ref="H33:H34" si="76">G33/D33</f>
        <v>0.55920338222904675</v>
      </c>
      <c r="I33" s="399">
        <v>5393.02</v>
      </c>
      <c r="J33" s="400">
        <f t="shared" ref="J33" si="77">(I33-I34)/I34</f>
        <v>5.7329130433978652E-4</v>
      </c>
      <c r="K33" s="398">
        <f t="shared" ref="K33" si="78">J33*$J$28</f>
        <v>2.0195906069282E-5</v>
      </c>
      <c r="L33" s="398">
        <f t="shared" ref="L33:L34" si="79">K33/D33</f>
        <v>2.2756885474948807E-3</v>
      </c>
      <c r="M33" s="392">
        <v>793.28</v>
      </c>
      <c r="N33" s="393">
        <f>(M33-M34)/M34</f>
        <v>-2.9448828531229033E-2</v>
      </c>
      <c r="O33" s="391">
        <f>N33*$N$28</f>
        <v>-2.1082710833792177E-3</v>
      </c>
      <c r="P33" s="391">
        <f>O33/D33</f>
        <v>-0.23756143165857374</v>
      </c>
      <c r="Q33" s="399">
        <v>4380.32</v>
      </c>
      <c r="R33" s="400">
        <f t="shared" ref="R33" si="80">(Q33-Q34)/Q34</f>
        <v>1.3880819840984953E-2</v>
      </c>
      <c r="S33" s="398">
        <f t="shared" ref="S33" si="81">R33*$R$28</f>
        <v>2.1120500237249065E-3</v>
      </c>
      <c r="T33" s="398">
        <f t="shared" ref="T33" si="82">S33/D33</f>
        <v>0.23798724524855822</v>
      </c>
      <c r="U33" s="383">
        <v>2949.95</v>
      </c>
      <c r="V33" s="384">
        <f t="shared" ref="V33" si="83">(U33-U34)/U34</f>
        <v>1.5578200846903296E-2</v>
      </c>
      <c r="W33" s="382">
        <f t="shared" ref="W33" si="84">V33*$V$28</f>
        <v>1.1948324267566359E-3</v>
      </c>
      <c r="X33" s="382">
        <f t="shared" ref="X33" si="85">W33/D33</f>
        <v>0.13463453733731195</v>
      </c>
      <c r="Y33" s="396">
        <v>2106.63</v>
      </c>
      <c r="Z33" s="389">
        <f t="shared" ref="Z33" si="86">(Y33-Y34)/Y34</f>
        <v>1.9720314247128473E-2</v>
      </c>
      <c r="AA33" s="387">
        <f t="shared" ref="AA33" si="87">Z33*$Z$28</f>
        <v>8.060086839086349E-4</v>
      </c>
      <c r="AB33" s="387">
        <f t="shared" ref="AB33" si="88">AA33/D33</f>
        <v>9.0821611313698869E-2</v>
      </c>
      <c r="AC33" s="383">
        <v>3499.42</v>
      </c>
      <c r="AD33" s="384">
        <f t="shared" ref="AD33" si="89">(AC33-AC34)/AC34</f>
        <v>-1.0336626159158514E-2</v>
      </c>
      <c r="AE33" s="382">
        <f t="shared" ref="AE33" si="90">AD33*$AD$28</f>
        <v>-1.5859072050950543E-3</v>
      </c>
      <c r="AF33" s="382">
        <f t="shared" ref="AF33" si="91">AE33/D33</f>
        <v>-0.17870111158388535</v>
      </c>
      <c r="AG33" s="388">
        <v>560.04</v>
      </c>
      <c r="AH33" s="389">
        <f t="shared" ref="AH33" si="92">(AG33-AG34)/AG34</f>
        <v>2.9088035868506508E-2</v>
      </c>
      <c r="AI33" s="387">
        <f t="shared" ref="AI33" si="93">AH33*$AH$28</f>
        <v>1.0531323386192783E-3</v>
      </c>
      <c r="AJ33" s="387">
        <f t="shared" ref="AJ33" si="94">AI33/D33</f>
        <v>0.11866767421926297</v>
      </c>
      <c r="AK33" s="383">
        <v>1662.67</v>
      </c>
      <c r="AL33" s="384">
        <f t="shared" ref="AL33" si="95">(AK33-AK34)/AK34</f>
        <v>7.5139219642846875E-3</v>
      </c>
      <c r="AM33" s="382">
        <f t="shared" ref="AM33" si="96">AL33*$AL$28</f>
        <v>2.5271573742478691E-4</v>
      </c>
      <c r="AN33" s="382">
        <f t="shared" ref="AN33" si="97">AM33/D33</f>
        <v>2.8476182621191844E-2</v>
      </c>
      <c r="AO33" s="396">
        <v>4080.93</v>
      </c>
      <c r="AP33" s="389">
        <f t="shared" ref="AP33" si="98">(AO33-AO34)/AO34</f>
        <v>1.2586486088619791E-3</v>
      </c>
      <c r="AQ33" s="387">
        <f t="shared" ref="AQ33" si="99">AP33*$AP$28</f>
        <v>2.9031988812010408E-5</v>
      </c>
      <c r="AR33" s="387">
        <f t="shared" ref="AR33" si="100">AQ33/D33</f>
        <v>3.2713444112804995E-3</v>
      </c>
      <c r="AS33" s="383">
        <v>7123.56</v>
      </c>
      <c r="AT33" s="384">
        <f t="shared" ref="AT33" si="101">(AS33-AS34)/AS34</f>
        <v>1.50774820989634E-2</v>
      </c>
      <c r="AU33" s="382">
        <f t="shared" ref="AU33" si="102">AT33*$AT$28</f>
        <v>1.2537680239393017E-3</v>
      </c>
      <c r="AV33" s="382">
        <f t="shared" ref="AV33" si="103">AU33/D33</f>
        <v>0.14127544084955193</v>
      </c>
      <c r="AW33" s="396">
        <v>4539.96</v>
      </c>
      <c r="AX33" s="389">
        <f t="shared" ref="AX33" si="104">(AW33-AW34)/AW34</f>
        <v>1.3397500859386608E-2</v>
      </c>
      <c r="AY33" s="387">
        <f t="shared" ref="AY33" si="105">AX33*$AX$28</f>
        <v>5.9371025058371752E-4</v>
      </c>
      <c r="AZ33" s="387">
        <f t="shared" ref="AZ33" si="106">AY33/D33</f>
        <v>6.6899678239180665E-2</v>
      </c>
    </row>
    <row r="34" spans="2:52" s="100" customFormat="1">
      <c r="B34" s="376" t="s">
        <v>2654</v>
      </c>
      <c r="C34" s="379">
        <v>3482.96</v>
      </c>
      <c r="D34" s="375">
        <f t="shared" si="73"/>
        <v>8.6502234230790079E-3</v>
      </c>
      <c r="E34" s="383">
        <v>4832.88</v>
      </c>
      <c r="F34" s="384">
        <f t="shared" si="74"/>
        <v>-6.8696815451543955E-3</v>
      </c>
      <c r="G34" s="382">
        <f t="shared" si="75"/>
        <v>-1.7150434764739754E-3</v>
      </c>
      <c r="H34" s="382">
        <f t="shared" si="76"/>
        <v>-0.19826580107725281</v>
      </c>
      <c r="I34" s="399">
        <v>5389.93</v>
      </c>
      <c r="J34" s="400">
        <f t="shared" ref="J34" si="107">(I34-I35)/I35</f>
        <v>2.418942619944784E-2</v>
      </c>
      <c r="K34" s="398">
        <f t="shared" ref="K34" si="108">J34*$J$28</f>
        <v>8.5214510615414852E-4</v>
      </c>
      <c r="L34" s="398">
        <f t="shared" si="79"/>
        <v>9.8511340629723443E-2</v>
      </c>
      <c r="M34" s="392">
        <v>817.35</v>
      </c>
      <c r="N34" s="393">
        <f>(M34-M35)/M35</f>
        <v>6.8366592756837503E-3</v>
      </c>
      <c r="O34" s="391">
        <f>N34*$N$28</f>
        <v>4.8944327420547538E-4</v>
      </c>
      <c r="P34" s="391">
        <f>O34/D34</f>
        <v>5.6581576020294316E-2</v>
      </c>
      <c r="Q34" s="399">
        <v>4320.3500000000004</v>
      </c>
      <c r="R34" s="400">
        <f t="shared" ref="R34" si="109">(Q34-Q35)/Q35</f>
        <v>1.6969300372387787E-2</v>
      </c>
      <c r="S34" s="398">
        <f t="shared" ref="S34" si="110">R34*$R$28</f>
        <v>2.5819808674610364E-3</v>
      </c>
      <c r="T34" s="398">
        <f t="shared" ref="T34" si="111">S34/D34</f>
        <v>0.29848718826987153</v>
      </c>
      <c r="U34" s="383">
        <v>2904.7</v>
      </c>
      <c r="V34" s="384">
        <f t="shared" ref="V34" si="112">(U34-U35)/U35</f>
        <v>8.6639465231356256E-3</v>
      </c>
      <c r="W34" s="382">
        <f t="shared" ref="W34" si="113">V34*$V$28</f>
        <v>6.6451603437797939E-4</v>
      </c>
      <c r="X34" s="382">
        <f t="shared" ref="X34" si="114">W34/D34</f>
        <v>7.6820678712764157E-2</v>
      </c>
      <c r="Y34" s="396">
        <v>2065.89</v>
      </c>
      <c r="Z34" s="389">
        <f t="shared" ref="Z34" si="115">(Y34-Y35)/Y35</f>
        <v>6.7003225900767009E-3</v>
      </c>
      <c r="AA34" s="387">
        <f t="shared" ref="AA34" si="116">Z34*$Z$28</f>
        <v>2.7385558490161492E-4</v>
      </c>
      <c r="AB34" s="387">
        <f t="shared" ref="AB34" si="117">AA34/D34</f>
        <v>3.165878746795852E-2</v>
      </c>
      <c r="AC34" s="383">
        <v>3535.97</v>
      </c>
      <c r="AD34" s="384">
        <f t="shared" ref="AD34" si="118">(AC34-AC35)/AC35</f>
        <v>1.7826507466810929E-2</v>
      </c>
      <c r="AE34" s="382">
        <f t="shared" ref="AE34" si="119">AD34*$AD$28</f>
        <v>2.7350497346029339E-3</v>
      </c>
      <c r="AF34" s="382">
        <f t="shared" ref="AF34" si="120">AE34/D34</f>
        <v>0.31618255400268092</v>
      </c>
      <c r="AG34" s="388">
        <v>544.21</v>
      </c>
      <c r="AH34" s="389">
        <f t="shared" ref="AH34" si="121">(AG34-AG35)/AG35</f>
        <v>5.4502457229428473E-3</v>
      </c>
      <c r="AI34" s="387">
        <f t="shared" ref="AI34" si="122">AH34*$AH$28</f>
        <v>1.9732614639914579E-4</v>
      </c>
      <c r="AJ34" s="387">
        <f t="shared" ref="AJ34" si="123">AI34/D34</f>
        <v>2.281168205120284E-2</v>
      </c>
      <c r="AK34" s="383">
        <v>1650.27</v>
      </c>
      <c r="AL34" s="384">
        <f t="shared" ref="AL34" si="124">(AK34-AK35)/AK35</f>
        <v>3.3265712461024007E-2</v>
      </c>
      <c r="AM34" s="382">
        <f t="shared" ref="AM34" si="125">AL34*$AL$28</f>
        <v>1.1188257072016206E-3</v>
      </c>
      <c r="AN34" s="382">
        <f t="shared" ref="AN34" si="126">AM34/D34</f>
        <v>0.12934067161971402</v>
      </c>
      <c r="AO34" s="396">
        <v>4075.8</v>
      </c>
      <c r="AP34" s="389">
        <f t="shared" ref="AP34" si="127">(AO34-AO35)/AO35</f>
        <v>2.9825183085283157E-3</v>
      </c>
      <c r="AQ34" s="387">
        <f t="shared" ref="AQ34" si="128">AP34*$AP$28</f>
        <v>6.8794767304514135E-5</v>
      </c>
      <c r="AR34" s="387">
        <f t="shared" ref="AR34" si="129">AQ34/D34</f>
        <v>7.952946870825095E-3</v>
      </c>
      <c r="AS34" s="383">
        <v>7017.75</v>
      </c>
      <c r="AT34" s="384">
        <f t="shared" ref="AT34" si="130">(AS34-AS35)/AS35</f>
        <v>8.8960834518184081E-3</v>
      </c>
      <c r="AU34" s="382">
        <f t="shared" ref="AU34" si="131">AT34*$AT$28</f>
        <v>7.3975381943595974E-4</v>
      </c>
      <c r="AV34" s="382">
        <f t="shared" ref="AV34" si="132">AU34/D34</f>
        <v>8.5518463888722043E-2</v>
      </c>
      <c r="AW34" s="396">
        <v>4479.9399999999996</v>
      </c>
      <c r="AX34" s="389">
        <f t="shared" ref="AX34" si="133">(AW34-AW35)/AW35</f>
        <v>1.1382723184453205E-2</v>
      </c>
      <c r="AY34" s="387">
        <f t="shared" ref="AY34" si="134">AX34*$AX$28</f>
        <v>5.0442537791904379E-4</v>
      </c>
      <c r="AZ34" s="387">
        <f t="shared" ref="AZ34" si="135">AY34/D34</f>
        <v>5.8313566395663784E-2</v>
      </c>
    </row>
    <row r="35" spans="2:52" s="100" customFormat="1">
      <c r="B35" s="376" t="s">
        <v>2653</v>
      </c>
      <c r="C35" s="379">
        <v>3453.09</v>
      </c>
      <c r="D35" s="375">
        <f t="shared" si="73"/>
        <v>2.5501749217455454E-2</v>
      </c>
      <c r="E35" s="383">
        <v>4866.3100000000004</v>
      </c>
      <c r="F35" s="384">
        <f t="shared" ref="F35" si="136">(E35-E36)/E36</f>
        <v>3.4111169431700193E-2</v>
      </c>
      <c r="G35" s="382">
        <f t="shared" ref="G35" si="137">F35*$F$28</f>
        <v>8.515989893301679E-3</v>
      </c>
      <c r="H35" s="382">
        <f t="shared" ref="H35" si="138">G35/D35</f>
        <v>0.33393748094239156</v>
      </c>
      <c r="I35" s="399">
        <v>5262.63</v>
      </c>
      <c r="J35" s="400">
        <f t="shared" ref="J35" si="139">(I35-I36)/I36</f>
        <v>2.4174793369933553E-2</v>
      </c>
      <c r="K35" s="398">
        <f t="shared" ref="K35" si="140">J35*$J$28</f>
        <v>8.5162962083601922E-4</v>
      </c>
      <c r="L35" s="398">
        <f t="shared" ref="L35" si="141">K35/D35</f>
        <v>3.3394949247367522E-2</v>
      </c>
      <c r="M35" s="392">
        <v>811.8</v>
      </c>
      <c r="N35" s="393">
        <f>(M35-M36)/M36</f>
        <v>0.12422102201911082</v>
      </c>
      <c r="O35" s="391">
        <f>N35*$N$28</f>
        <v>8.8931071873701636E-3</v>
      </c>
      <c r="P35" s="391">
        <f>O35/D35</f>
        <v>0.3487253800332647</v>
      </c>
      <c r="Q35" s="399">
        <v>4248.26</v>
      </c>
      <c r="R35" s="400">
        <f t="shared" ref="R35" si="142">(Q35-Q36)/Q36</f>
        <v>2.6563855468268671E-2</v>
      </c>
      <c r="S35" s="398">
        <f t="shared" ref="S35" si="143">R35*$R$28</f>
        <v>4.0418499926298881E-3</v>
      </c>
      <c r="T35" s="398">
        <f t="shared" ref="T35" si="144">S35/D35</f>
        <v>0.15849304916947893</v>
      </c>
      <c r="U35" s="383">
        <v>2879.75</v>
      </c>
      <c r="V35" s="384">
        <f t="shared" ref="V35" si="145">(U35-U36)/U36</f>
        <v>1.4846949203910359E-2</v>
      </c>
      <c r="W35" s="382">
        <f t="shared" ref="W35" si="146">V35*$V$28</f>
        <v>1.1387461569907207E-3</v>
      </c>
      <c r="X35" s="382">
        <f t="shared" ref="X35" si="147">W35/D35</f>
        <v>4.4653648943079993E-2</v>
      </c>
      <c r="Y35" s="396">
        <v>2052.14</v>
      </c>
      <c r="Z35" s="389">
        <f t="shared" ref="Z35" si="148">(Y35-Y36)/Y36</f>
        <v>4.7738189082397447E-3</v>
      </c>
      <c r="AA35" s="387">
        <f t="shared" ref="AA35" si="149">Z35*$Z$28</f>
        <v>1.9511552641757483E-4</v>
      </c>
      <c r="AB35" s="387">
        <f t="shared" ref="AB35" si="150">AA35/D35</f>
        <v>7.6510644330241486E-3</v>
      </c>
      <c r="AC35" s="383">
        <v>3474.04</v>
      </c>
      <c r="AD35" s="384">
        <f t="shared" ref="AD35" si="151">(AC35-AC36)/AC36</f>
        <v>1.0688621883454973E-2</v>
      </c>
      <c r="AE35" s="382">
        <f t="shared" ref="AE35" si="152">AD35*$AD$28</f>
        <v>1.6399125010909627E-3</v>
      </c>
      <c r="AF35" s="382">
        <f t="shared" ref="AF35" si="153">AE35/D35</f>
        <v>6.4305882985017923E-2</v>
      </c>
      <c r="AG35" s="388">
        <v>541.26</v>
      </c>
      <c r="AH35" s="389">
        <f t="shared" ref="AH35" si="154">(AG35-AG36)/AG36</f>
        <v>2.8533313569998582E-3</v>
      </c>
      <c r="AI35" s="387">
        <f t="shared" ref="AI35" si="155">AH35*$AH$28</f>
        <v>1.0330486178017988E-4</v>
      </c>
      <c r="AJ35" s="387">
        <f t="shared" ref="AJ35" si="156">AI35/D35</f>
        <v>4.0508931720444376E-3</v>
      </c>
      <c r="AK35" s="383">
        <v>1597.14</v>
      </c>
      <c r="AL35" s="384">
        <f t="shared" ref="AL35" si="157">(AK35-AK36)/AK36</f>
        <v>1.0017074558907321E-2</v>
      </c>
      <c r="AM35" s="382">
        <f t="shared" ref="AM35" si="158">AL35*$AL$28</f>
        <v>3.3690426863972994E-4</v>
      </c>
      <c r="AN35" s="382">
        <f t="shared" ref="AN35" si="159">AM35/D35</f>
        <v>1.3211025869908778E-2</v>
      </c>
      <c r="AO35" s="396">
        <v>4063.68</v>
      </c>
      <c r="AP35" s="389">
        <f t="shared" ref="AP35" si="160">(AO35-AO36)/AO36</f>
        <v>7.8808416738903231E-4</v>
      </c>
      <c r="AQ35" s="387">
        <f t="shared" ref="AQ35" si="161">AP35*$AP$28</f>
        <v>1.8177949404995419E-5</v>
      </c>
      <c r="AR35" s="387">
        <f t="shared" ref="AR35" si="162">AQ35/D35</f>
        <v>7.1281186439371637E-4</v>
      </c>
      <c r="AS35" s="383">
        <v>6955.87</v>
      </c>
      <c r="AT35" s="384">
        <f t="shared" ref="AT35" si="163">(AS35-AS36)/AS36</f>
        <v>1.3387276769454505E-2</v>
      </c>
      <c r="AU35" s="382">
        <f t="shared" ref="AU35" si="164">AT35*$AT$28</f>
        <v>1.1132189997639895E-3</v>
      </c>
      <c r="AV35" s="382">
        <f t="shared" ref="AV35" si="165">AU35/D35</f>
        <v>4.3652652618903984E-2</v>
      </c>
      <c r="AW35" s="396">
        <v>4429.5200000000004</v>
      </c>
      <c r="AX35" s="389">
        <f t="shared" ref="AX35" si="166">(AW35-AW36)/AW36</f>
        <v>8.8506056037134691E-3</v>
      </c>
      <c r="AY35" s="387">
        <f t="shared" ref="AY35" si="167">AX35*$AX$28</f>
        <v>3.9221458732856241E-4</v>
      </c>
      <c r="AZ35" s="387">
        <f t="shared" ref="AZ35" si="168">AY35/D35</f>
        <v>1.5379909196977716E-2</v>
      </c>
    </row>
    <row r="36" spans="2:52" s="100" customFormat="1" ht="15.75" thickBot="1">
      <c r="B36" s="376" t="s">
        <v>2652</v>
      </c>
      <c r="C36" s="379">
        <v>3367.22</v>
      </c>
      <c r="D36" s="375">
        <f t="shared" si="73"/>
        <v>3.2344897783991272E-2</v>
      </c>
      <c r="E36" s="383">
        <v>4705.79</v>
      </c>
      <c r="F36" s="384">
        <f t="shared" ref="F36" si="169">(E36-E37)/E37</f>
        <v>4.6214694792259509E-2</v>
      </c>
      <c r="G36" s="382">
        <f t="shared" ref="G36" si="170">F36*$F$28</f>
        <v>1.1537683413666755E-2</v>
      </c>
      <c r="H36" s="382">
        <f t="shared" ref="H36" si="171">G36/D36</f>
        <v>0.35670798809502485</v>
      </c>
      <c r="I36" s="423">
        <v>5138.41</v>
      </c>
      <c r="J36" s="400">
        <f t="shared" ref="J36" si="172">(I36-I37)/I37</f>
        <v>-2.9377889150029927E-4</v>
      </c>
      <c r="K36" s="398">
        <f t="shared" ref="K36" si="173">J36*$J$28</f>
        <v>-1.0349242789772543E-5</v>
      </c>
      <c r="L36" s="398">
        <f t="shared" ref="L36" si="174">K36/D36</f>
        <v>-3.1996523404982842E-4</v>
      </c>
      <c r="M36" s="422">
        <v>722.1</v>
      </c>
      <c r="N36" s="393">
        <f>(M36-M37)/M37</f>
        <v>3.9217097215226308E-2</v>
      </c>
      <c r="O36" s="391">
        <f>N36*$N$28</f>
        <v>2.8075912067352668E-3</v>
      </c>
      <c r="P36" s="391">
        <f>O36/D36</f>
        <v>8.6801671951019468E-2</v>
      </c>
      <c r="Q36" s="423">
        <v>4138.33</v>
      </c>
      <c r="R36" s="400">
        <f t="shared" ref="R36" si="175">(Q36-Q37)/Q37</f>
        <v>2.560334273436066E-2</v>
      </c>
      <c r="S36" s="398">
        <f t="shared" ref="S36" si="176">R36*$R$28</f>
        <v>3.8957022170893808E-3</v>
      </c>
      <c r="T36" s="398">
        <f t="shared" ref="T36" si="177">S36/D36</f>
        <v>0.12044255768269928</v>
      </c>
      <c r="U36" s="383">
        <v>2837.62</v>
      </c>
      <c r="V36" s="384">
        <f t="shared" ref="V36" si="178">(U36-U37)/U37</f>
        <v>1.649609359607666E-2</v>
      </c>
      <c r="W36" s="382">
        <f t="shared" ref="W36" si="179">V36*$V$28</f>
        <v>1.2652338827254838E-3</v>
      </c>
      <c r="X36" s="382">
        <f t="shared" ref="X36" si="180">W36/D36</f>
        <v>3.911695412287549E-2</v>
      </c>
      <c r="Y36" s="423">
        <v>2042.39</v>
      </c>
      <c r="Z36" s="389">
        <f t="shared" ref="Z36" si="181">(Y36-Y37)/Y37</f>
        <v>4.8412093183440238E-3</v>
      </c>
      <c r="AA36" s="387">
        <f t="shared" ref="AA36" si="182">Z36*$Z$28</f>
        <v>1.9786990725935693E-4</v>
      </c>
      <c r="AB36" s="387">
        <f t="shared" ref="AB36" si="183">AA36/D36</f>
        <v>6.117499847450138E-3</v>
      </c>
      <c r="AC36" s="383">
        <v>3437.3</v>
      </c>
      <c r="AD36" s="384">
        <f t="shared" ref="AD36" si="184">(AC36-AC37)/AC37</f>
        <v>2.8075957923449975E-2</v>
      </c>
      <c r="AE36" s="382">
        <f t="shared" ref="AE36" si="185">AD36*$AD$28</f>
        <v>4.3075819203632357E-3</v>
      </c>
      <c r="AF36" s="382">
        <f t="shared" ref="AF36" si="186">AE36/D36</f>
        <v>0.13317655072310114</v>
      </c>
      <c r="AG36" s="424">
        <v>539.72</v>
      </c>
      <c r="AH36" s="389">
        <f t="shared" ref="AH36" si="187">(AG36-AG37)/AG37</f>
        <v>1.251289747678468E-2</v>
      </c>
      <c r="AI36" s="387">
        <f t="shared" ref="AI36" si="188">AH36*$AH$28</f>
        <v>4.5302945314698936E-4</v>
      </c>
      <c r="AJ36" s="387">
        <f t="shared" ref="AJ36" si="189">AI36/D36</f>
        <v>1.4006210691171545E-2</v>
      </c>
      <c r="AK36" s="383">
        <v>1581.3</v>
      </c>
      <c r="AL36" s="384">
        <f t="shared" ref="AL36" si="190">(AK36-AK37)/AK37</f>
        <v>1.2926616787947157E-2</v>
      </c>
      <c r="AM36" s="382">
        <f t="shared" ref="AM36" si="191">AL36*$AL$28</f>
        <v>4.3476090242902676E-4</v>
      </c>
      <c r="AN36" s="382">
        <f t="shared" ref="AN36" si="192">AM36/D36</f>
        <v>1.3441405977922323E-2</v>
      </c>
      <c r="AO36" s="423">
        <v>4060.48</v>
      </c>
      <c r="AP36" s="389">
        <f t="shared" ref="AP36" si="193">(AO36-AO37)/AO37</f>
        <v>0.17895323651187239</v>
      </c>
      <c r="AQ36" s="387">
        <f t="shared" ref="AQ36" si="194">AP36*$AP$28</f>
        <v>4.1277353533828486E-3</v>
      </c>
      <c r="AR36" s="387">
        <f t="shared" ref="AR36" si="195">AQ36/D36</f>
        <v>0.12761627447237822</v>
      </c>
      <c r="AS36" s="383">
        <v>6863.98</v>
      </c>
      <c r="AT36" s="384">
        <f t="shared" ref="AT36" si="196">(AS36-AS37)/AS37</f>
        <v>2.6820989455008382E-2</v>
      </c>
      <c r="AU36" s="382">
        <f t="shared" ref="AU36" si="197">AT36*$AT$28</f>
        <v>2.2302993781312223E-3</v>
      </c>
      <c r="AV36" s="382">
        <f t="shared" ref="AV36" si="198">AU36/D36</f>
        <v>6.8953669077139054E-2</v>
      </c>
      <c r="AW36" s="425">
        <v>4390.66</v>
      </c>
      <c r="AX36" s="389">
        <f t="shared" ref="AX36" si="199">(AW36-AW37)/AW37</f>
        <v>2.1375881938321753E-2</v>
      </c>
      <c r="AY36" s="387">
        <f t="shared" ref="AY36" si="200">AX36*$AX$28</f>
        <v>9.4727220809672852E-4</v>
      </c>
      <c r="AZ36" s="387">
        <f t="shared" ref="AZ36" si="201">AY36/D36</f>
        <v>2.928660385396456E-2</v>
      </c>
    </row>
    <row r="37" spans="2:52" s="100" customFormat="1">
      <c r="B37" s="376" t="s">
        <v>2651</v>
      </c>
      <c r="C37" s="379">
        <v>3261.72</v>
      </c>
      <c r="D37" s="375">
        <f t="shared" si="73"/>
        <v>2.0352492914479471E-2</v>
      </c>
      <c r="E37" s="383">
        <v>4497.92</v>
      </c>
      <c r="F37" s="384">
        <f t="shared" ref="F37" si="202">(E37-E38)/E38</f>
        <v>3.0179906782863725E-2</v>
      </c>
      <c r="G37" s="382">
        <f t="shared" ref="G37" si="203">F37*$F$28</f>
        <v>7.5345344479690601E-3</v>
      </c>
      <c r="H37" s="382">
        <f t="shared" ref="H37:H38" si="204">G37/D37</f>
        <v>0.37020204255217948</v>
      </c>
      <c r="I37" s="399">
        <v>5139.92</v>
      </c>
      <c r="J37" s="400">
        <f t="shared" ref="J37" si="205">(I37-I38)/I38</f>
        <v>6.039387850255195E-2</v>
      </c>
      <c r="K37" s="398">
        <f t="shared" ref="K37" si="206">J37*$J$28</f>
        <v>2.1275555518879001E-3</v>
      </c>
      <c r="L37" s="398">
        <f t="shared" ref="L37:L38" si="207">K37/D37</f>
        <v>0.10453537858127852</v>
      </c>
      <c r="M37" s="392">
        <v>694.85</v>
      </c>
      <c r="N37" s="393">
        <f>(M37-M38)/M38</f>
        <v>-7.1302011888431764E-3</v>
      </c>
      <c r="O37" s="391">
        <f>N37*$N$28</f>
        <v>-5.1045823331047184E-4</v>
      </c>
      <c r="P37" s="391">
        <f>O37/D37</f>
        <v>-2.5080870213560626E-2</v>
      </c>
      <c r="Q37" s="399">
        <v>4035.02</v>
      </c>
      <c r="R37" s="400">
        <f t="shared" ref="R37" si="208">(Q37-Q38)/Q38</f>
        <v>2.6618155912884158E-2</v>
      </c>
      <c r="S37" s="398">
        <f t="shared" ref="S37" si="209">R37*$R$28</f>
        <v>4.0501121310808023E-3</v>
      </c>
      <c r="T37" s="398">
        <f t="shared" ref="T37" si="210">S37/D37</f>
        <v>0.19899833146235427</v>
      </c>
      <c r="U37" s="383">
        <v>2791.57</v>
      </c>
      <c r="V37" s="384">
        <f t="shared" ref="V37" si="211">(U37-U38)/U38</f>
        <v>7.9580289796463526E-3</v>
      </c>
      <c r="W37" s="382">
        <f t="shared" ref="W37" si="212">V37*$V$28</f>
        <v>6.1037286470989557E-4</v>
      </c>
      <c r="X37" s="382">
        <f t="shared" ref="X37:X38" si="213">W37/D37</f>
        <v>2.9990078722771846E-2</v>
      </c>
      <c r="Y37" s="396">
        <v>2032.55</v>
      </c>
      <c r="Z37" s="389">
        <f t="shared" ref="Z37" si="214">(Y37-Y38)/Y38</f>
        <v>1.0083190045023985E-2</v>
      </c>
      <c r="AA37" s="387">
        <f t="shared" ref="AA37" si="215">Z37*$Z$28</f>
        <v>4.1212014352022032E-4</v>
      </c>
      <c r="AB37" s="387">
        <f t="shared" ref="AB37" si="216">AA37/D37</f>
        <v>2.0249123547269422E-2</v>
      </c>
      <c r="AC37" s="383">
        <v>3343.43</v>
      </c>
      <c r="AD37" s="384">
        <f t="shared" ref="AD37" si="217">(AC37-AC38)/AC38</f>
        <v>1.5524007386888174E-2</v>
      </c>
      <c r="AE37" s="382">
        <f t="shared" ref="AE37" si="218">AD37*$AD$28</f>
        <v>2.3817863573407051E-3</v>
      </c>
      <c r="AF37" s="382">
        <f t="shared" ref="AF37" si="219">AE37/D37</f>
        <v>0.11702676263536343</v>
      </c>
      <c r="AG37" s="388">
        <v>533.04999999999995</v>
      </c>
      <c r="AH37" s="389">
        <f t="shared" ref="AH37" si="220">(AG37-AG38)/AG38</f>
        <v>1.4560334982870151E-2</v>
      </c>
      <c r="AI37" s="387">
        <f t="shared" ref="AI37" si="221">AH37*$AH$28</f>
        <v>5.2715692805481386E-4</v>
      </c>
      <c r="AJ37" s="387">
        <f t="shared" ref="AJ37" si="222">AI37/D37</f>
        <v>2.5901344384194631E-2</v>
      </c>
      <c r="AK37" s="383">
        <v>1561.12</v>
      </c>
      <c r="AL37" s="384">
        <f t="shared" ref="AL37" si="223">(AK37-AK38)/AK38</f>
        <v>1.4794976468446913E-2</v>
      </c>
      <c r="AM37" s="382">
        <f t="shared" ref="AM37" si="224">AL37*$AL$28</f>
        <v>4.9759944356327502E-4</v>
      </c>
      <c r="AN37" s="382">
        <f t="shared" ref="AN37" si="225">AM37/D37</f>
        <v>2.4449066050737475E-2</v>
      </c>
      <c r="AO37" s="396">
        <v>3444.14</v>
      </c>
      <c r="AP37" s="389">
        <f t="shared" ref="AP37" si="226">(AO37-AO38)/AO38</f>
        <v>2.0658303772785342E-2</v>
      </c>
      <c r="AQ37" s="387">
        <f t="shared" ref="AQ37" si="227">AP37*$AP$28</f>
        <v>4.765044348230667E-4</v>
      </c>
      <c r="AR37" s="387">
        <f t="shared" ref="AR37" si="228">AQ37/D37</f>
        <v>2.3412583255787052E-2</v>
      </c>
      <c r="AS37" s="383">
        <v>6684.69</v>
      </c>
      <c r="AT37" s="384">
        <f t="shared" ref="AT37" si="229">(AS37-AS38)/AS38</f>
        <v>1.8773117773195406E-2</v>
      </c>
      <c r="AU37" s="382">
        <f t="shared" ref="AU37" si="230">AT37*$AT$28</f>
        <v>1.5610786084300642E-3</v>
      </c>
      <c r="AV37" s="382">
        <f t="shared" ref="AV37" si="231">AU37/D37</f>
        <v>7.6702083375715546E-2</v>
      </c>
      <c r="AW37" s="396">
        <v>4298.7700000000004</v>
      </c>
      <c r="AX37" s="389">
        <f t="shared" ref="AX37" si="232">(AW37-AW38)/AW38</f>
        <v>6.6504775932765886E-3</v>
      </c>
      <c r="AY37" s="387">
        <f t="shared" ref="AY37" si="233">AX37*$AX$28</f>
        <v>2.9471591454605203E-4</v>
      </c>
      <c r="AZ37" s="387">
        <f t="shared" ref="AZ37" si="234">AY37/D37</f>
        <v>1.4480580623928428E-2</v>
      </c>
    </row>
    <row r="38" spans="2:52" s="100" customFormat="1">
      <c r="B38" s="376" t="s">
        <v>2650</v>
      </c>
      <c r="C38" s="380">
        <v>3196.66</v>
      </c>
      <c r="D38" s="375">
        <f t="shared" ref="D38" si="235">(C38-C39)/C39</f>
        <v>2.0589559315107347E-2</v>
      </c>
      <c r="E38" s="383">
        <v>4366.1499999999996</v>
      </c>
      <c r="F38" s="384">
        <f t="shared" ref="F38" si="236">(E38-E39)/E39</f>
        <v>7.4950491418501698E-4</v>
      </c>
      <c r="G38" s="382">
        <f t="shared" ref="G38" si="237">F38*$F$28</f>
        <v>1.8711689984594621E-4</v>
      </c>
      <c r="H38" s="382">
        <f t="shared" si="204"/>
        <v>9.0879506929830885E-3</v>
      </c>
      <c r="I38" s="399">
        <v>4847.18</v>
      </c>
      <c r="J38" s="400">
        <f t="shared" ref="J38" si="238">(I38-I39)/I39</f>
        <v>5.6942372940489032E-2</v>
      </c>
      <c r="K38" s="398">
        <f t="shared" ref="K38" si="239">J38*$J$28</f>
        <v>2.0059659139475476E-3</v>
      </c>
      <c r="L38" s="398">
        <f t="shared" si="207"/>
        <v>9.7426364656367059E-2</v>
      </c>
      <c r="M38" s="392">
        <v>699.84</v>
      </c>
      <c r="N38" s="393">
        <f t="shared" ref="N38" si="240">(M38-M39)/M39</f>
        <v>-5.8215583366976166E-2</v>
      </c>
      <c r="O38" s="391">
        <f t="shared" ref="O38" si="241">N38*$N$28</f>
        <v>-4.1677118288251909E-3</v>
      </c>
      <c r="P38" s="391">
        <f t="shared" ref="P38" si="242">O38/D38</f>
        <v>-0.20241869993629158</v>
      </c>
      <c r="Q38" s="399">
        <v>3930.4</v>
      </c>
      <c r="R38" s="400">
        <f t="shared" ref="R38" si="243">(Q38-Q39)/Q39</f>
        <v>5.7756224113849314E-2</v>
      </c>
      <c r="S38" s="398">
        <f t="shared" ref="S38" si="244">R38*$R$28</f>
        <v>8.7879560362668571E-3</v>
      </c>
      <c r="T38" s="398">
        <f t="shared" ref="T38" si="245">S38/D38</f>
        <v>0.42681613053363399</v>
      </c>
      <c r="U38" s="383">
        <v>2769.53</v>
      </c>
      <c r="V38" s="384">
        <f t="shared" ref="V38" si="246">(U38-U39)/U39</f>
        <v>1.631890673966821E-2</v>
      </c>
      <c r="W38" s="382">
        <f t="shared" ref="W38" si="247">V38*$V$28</f>
        <v>1.251643828025812E-3</v>
      </c>
      <c r="X38" s="382">
        <f t="shared" si="213"/>
        <v>6.0790219395683374E-2</v>
      </c>
      <c r="Y38" s="396">
        <v>2012.26</v>
      </c>
      <c r="Z38" s="389">
        <f t="shared" ref="Z38" si="248">(Y38-Y39)/Y39</f>
        <v>2.8363212657658579E-2</v>
      </c>
      <c r="AA38" s="387">
        <f t="shared" ref="AA38" si="249">Z38*$Z$28</f>
        <v>1.1592612277438214E-3</v>
      </c>
      <c r="AB38" s="387">
        <f t="shared" ref="AB38" si="250">AA38/D38</f>
        <v>5.6303353073381572E-2</v>
      </c>
      <c r="AC38" s="383">
        <v>3292.32</v>
      </c>
      <c r="AD38" s="384">
        <f t="shared" ref="AD38" si="251">(AC38-AC39)/AC39</f>
        <v>2.8866076032438116E-2</v>
      </c>
      <c r="AE38" s="382">
        <f t="shared" ref="AE38" si="252">AD38*$AD$28</f>
        <v>4.4288065813528508E-3</v>
      </c>
      <c r="AF38" s="382">
        <f t="shared" ref="AF38" si="253">AE38/D38</f>
        <v>0.21509962955366732</v>
      </c>
      <c r="AG38" s="388">
        <v>525.4</v>
      </c>
      <c r="AH38" s="389">
        <f t="shared" ref="AH38" si="254">(AG38-AG39)/AG39</f>
        <v>4.2460317460317414E-2</v>
      </c>
      <c r="AI38" s="387">
        <f t="shared" ref="AI38" si="255">AH38*$AH$28</f>
        <v>1.5372757936507921E-3</v>
      </c>
      <c r="AJ38" s="387">
        <f t="shared" ref="AJ38" si="256">AI38/D38</f>
        <v>7.4662879866633863E-2</v>
      </c>
      <c r="AK38" s="383">
        <v>1538.36</v>
      </c>
      <c r="AL38" s="384">
        <f t="shared" ref="AL38" si="257">(AK38-AK39)/AK39</f>
        <v>2.057252794639599E-2</v>
      </c>
      <c r="AM38" s="382">
        <f t="shared" ref="AM38" si="258">AL38*$AL$28</f>
        <v>6.9191583242113634E-4</v>
      </c>
      <c r="AN38" s="382">
        <f t="shared" ref="AN38" si="259">AM38/D38</f>
        <v>3.3605179296550131E-2</v>
      </c>
      <c r="AO38" s="396">
        <v>3374.43</v>
      </c>
      <c r="AP38" s="389">
        <f t="shared" ref="AP38" si="260">(AO38-AO39)/AO39</f>
        <v>2.6711170070345389E-2</v>
      </c>
      <c r="AQ38" s="387">
        <f t="shared" ref="AQ38" si="261">AP38*$AP$28</f>
        <v>6.1611984884258676E-4</v>
      </c>
      <c r="AR38" s="387">
        <f t="shared" ref="AR38" si="262">AQ38/D38</f>
        <v>2.9923896835932572E-2</v>
      </c>
      <c r="AS38" s="383">
        <v>6561.51</v>
      </c>
      <c r="AT38" s="384">
        <f t="shared" ref="AT38" si="263">(AS38-AS39)/AS39</f>
        <v>2.2449761898825797E-2</v>
      </c>
      <c r="AU38" s="382">
        <f t="shared" ref="AU38" si="264">AT38*$AT$28</f>
        <v>1.8668099506968592E-3</v>
      </c>
      <c r="AV38" s="382">
        <f t="shared" ref="AV38" si="265">AU38/D38</f>
        <v>9.0667795367874116E-2</v>
      </c>
      <c r="AW38" s="396">
        <v>4270.37</v>
      </c>
      <c r="AX38" s="389">
        <f t="shared" ref="AX38" si="266">(AW38-AW39)/AW39</f>
        <v>1.9473357524828042E-2</v>
      </c>
      <c r="AY38" s="387">
        <f t="shared" ref="AY38" si="267">AX38*$AX$28</f>
        <v>8.6296183871275472E-4</v>
      </c>
      <c r="AZ38" s="387">
        <f t="shared" ref="AZ38" si="268">AY38/D38</f>
        <v>4.1912593927135033E-2</v>
      </c>
    </row>
    <row r="39" spans="2:52" s="100" customFormat="1">
      <c r="B39" s="376" t="s">
        <v>2649</v>
      </c>
      <c r="C39" s="380">
        <v>3132.17</v>
      </c>
      <c r="D39" s="375">
        <f t="shared" ref="D39" si="269">(C39-C40)/C40</f>
        <v>1.3732547075158523E-2</v>
      </c>
      <c r="E39" s="383">
        <v>4362.88</v>
      </c>
      <c r="F39" s="384">
        <f t="shared" ref="F39" si="270">(E39-E40)/E40</f>
        <v>-2.688221202201831E-3</v>
      </c>
      <c r="G39" s="382">
        <f t="shared" ref="G39" si="271">F39*$F$28</f>
        <v>-6.711251760144959E-4</v>
      </c>
      <c r="H39" s="382">
        <f t="shared" ref="H39" si="272">G39/D39</f>
        <v>-4.8871136020245447E-2</v>
      </c>
      <c r="I39" s="399">
        <v>4586.04</v>
      </c>
      <c r="J39" s="400">
        <f t="shared" ref="J39" si="273">(I39-I40)/I40</f>
        <v>1.4237299979036071E-3</v>
      </c>
      <c r="K39" s="398">
        <f t="shared" ref="K39" si="274">J39*$J$28</f>
        <v>5.0155160366148275E-5</v>
      </c>
      <c r="L39" s="398">
        <f t="shared" ref="L39" si="275">K39/D39</f>
        <v>3.6522838838016001E-3</v>
      </c>
      <c r="M39" s="392">
        <v>743.1</v>
      </c>
      <c r="N39" s="393">
        <f t="shared" ref="N39" si="276">(M39-M40)/M40</f>
        <v>-2.6842034626224668E-3</v>
      </c>
      <c r="O39" s="391">
        <f t="shared" ref="O39" si="277">N39*$N$28</f>
        <v>-1.9216481009260502E-4</v>
      </c>
      <c r="P39" s="391">
        <f t="shared" ref="P39" si="278">O39/D39</f>
        <v>-1.3993384405739365E-2</v>
      </c>
      <c r="Q39" s="399">
        <v>3715.79</v>
      </c>
      <c r="R39" s="400">
        <f t="shared" ref="R39" si="279">(Q39-Q40)/Q40</f>
        <v>2.6177851422259035E-2</v>
      </c>
      <c r="S39" s="398">
        <f t="shared" ref="S39" si="280">R39*$R$28</f>
        <v>3.983117161005246E-3</v>
      </c>
      <c r="T39" s="398">
        <f t="shared" ref="T39" si="281">S39/D39</f>
        <v>0.29004940883912944</v>
      </c>
      <c r="U39" s="383">
        <v>2725.06</v>
      </c>
      <c r="V39" s="384">
        <f t="shared" ref="V39" si="282">(U39-U40)/U40</f>
        <v>2.0102120268327674E-2</v>
      </c>
      <c r="W39" s="382">
        <f t="shared" ref="W39" si="283">V39*$V$28</f>
        <v>1.5418125224604643E-3</v>
      </c>
      <c r="X39" s="382">
        <f t="shared" ref="X39" si="284">W39/D39</f>
        <v>0.11227433002938868</v>
      </c>
      <c r="Y39" s="396">
        <v>1956.76</v>
      </c>
      <c r="Z39" s="389">
        <f t="shared" ref="Z39" si="285">(Y39-Y40)/Y40</f>
        <v>6.5534305202621422E-3</v>
      </c>
      <c r="AA39" s="387">
        <f t="shared" ref="AA39" si="286">Z39*$Z$28</f>
        <v>2.6785181222415425E-4</v>
      </c>
      <c r="AB39" s="387">
        <f t="shared" ref="AB39" si="287">AA39/D39</f>
        <v>1.9504889424969422E-2</v>
      </c>
      <c r="AC39" s="383">
        <v>3199.95</v>
      </c>
      <c r="AD39" s="384">
        <f t="shared" ref="AD39" si="288">(AC39-AC40)/AC40</f>
        <v>2.37743310170077E-2</v>
      </c>
      <c r="AE39" s="382">
        <f t="shared" ref="AE39" si="289">AD39*$AD$28</f>
        <v>3.6476005106154236E-3</v>
      </c>
      <c r="AF39" s="382">
        <f t="shared" ref="AF39" si="290">AE39/D39</f>
        <v>0.26561718599266604</v>
      </c>
      <c r="AG39" s="388">
        <v>504</v>
      </c>
      <c r="AH39" s="389">
        <f t="shared" ref="AH39" si="291">(AG39-AG40)/AG40</f>
        <v>1.8346399418087737E-2</v>
      </c>
      <c r="AI39" s="387">
        <f t="shared" ref="AI39" si="292">AH39*$AH$28</f>
        <v>6.6423139093186657E-4</v>
      </c>
      <c r="AJ39" s="387">
        <f t="shared" ref="AJ39" si="293">AI39/D39</f>
        <v>4.8369132637704718E-2</v>
      </c>
      <c r="AK39" s="383">
        <v>1507.35</v>
      </c>
      <c r="AL39" s="384">
        <f t="shared" ref="AL39" si="294">(AK39-AK40)/AK40</f>
        <v>1.4449349880205534E-2</v>
      </c>
      <c r="AM39" s="382">
        <f t="shared" ref="AM39" si="295">AL39*$AL$28</f>
        <v>4.8597498452095274E-4</v>
      </c>
      <c r="AN39" s="382">
        <f t="shared" ref="AN39" si="296">AM39/D39</f>
        <v>3.5388554057830736E-2</v>
      </c>
      <c r="AO39" s="396">
        <v>3286.64</v>
      </c>
      <c r="AP39" s="389">
        <f t="shared" ref="AP39" si="297">(AO39-AO40)/AO40</f>
        <v>4.4767484368095953E-2</v>
      </c>
      <c r="AQ39" s="387">
        <f t="shared" ref="AQ39" si="298">AP39*$AP$28</f>
        <v>1.0326067944345012E-3</v>
      </c>
      <c r="AR39" s="387">
        <f t="shared" ref="AR39" si="299">AQ39/D39</f>
        <v>7.5194120128117686E-2</v>
      </c>
      <c r="AS39" s="383">
        <v>6417.44</v>
      </c>
      <c r="AT39" s="384">
        <f t="shared" ref="AT39" si="300">(AS39-AS40)/AS40</f>
        <v>2.099441888288564E-2</v>
      </c>
      <c r="AU39" s="382">
        <f t="shared" ref="AU39" si="301">AT39*$AT$28</f>
        <v>1.7457909022063555E-3</v>
      </c>
      <c r="AV39" s="382">
        <f t="shared" ref="AV39" si="302">AU39/D39</f>
        <v>0.12712797506912626</v>
      </c>
      <c r="AW39" s="396">
        <v>4188.8</v>
      </c>
      <c r="AX39" s="389">
        <f t="shared" ref="AX39" si="303">(AW39-AW40)/AW40</f>
        <v>1.7303979308083691E-2</v>
      </c>
      <c r="AY39" s="387">
        <f t="shared" ref="AY39" si="304">AX39*$AX$28</f>
        <v>7.6682584303772877E-4</v>
      </c>
      <c r="AZ39" s="387">
        <f t="shared" ref="AZ39" si="305">AY39/D39</f>
        <v>5.5840030173636E-2</v>
      </c>
    </row>
    <row r="40" spans="2:52" s="100" customFormat="1">
      <c r="B40" s="376" t="s">
        <v>2648</v>
      </c>
      <c r="C40" s="380">
        <v>3089.74</v>
      </c>
      <c r="D40" s="375">
        <f t="shared" ref="D40:D51" si="306">(C40-C41)/C41</f>
        <v>1.5283103807467646E-2</v>
      </c>
      <c r="E40" s="383">
        <v>4374.6400000000003</v>
      </c>
      <c r="F40" s="384">
        <f t="shared" ref="F40" si="307">(E40-E41)/E41</f>
        <v>-7.1130599775757579E-3</v>
      </c>
      <c r="G40" s="382">
        <f t="shared" ref="G40" si="308">F40*$F$28</f>
        <v>-1.7758038756416981E-3</v>
      </c>
      <c r="H40" s="382">
        <f t="shared" ref="H40" si="309">G40/D40</f>
        <v>-0.11619392879959391</v>
      </c>
      <c r="I40" s="399">
        <v>4579.5200000000004</v>
      </c>
      <c r="J40" s="400">
        <f t="shared" ref="J40" si="310">(I40-I41)/I41</f>
        <v>6.4021465763817401E-4</v>
      </c>
      <c r="K40" s="398">
        <f t="shared" ref="K40" si="311">J40*$J$28</f>
        <v>2.2553481959277594E-5</v>
      </c>
      <c r="L40" s="398">
        <f t="shared" ref="L40" si="312">K40/D40</f>
        <v>1.4757134573840616E-3</v>
      </c>
      <c r="M40" s="392">
        <v>745.1</v>
      </c>
      <c r="N40" s="393">
        <f t="shared" ref="N40" si="313">(M40-M41)/M41</f>
        <v>6.9716024923191872E-2</v>
      </c>
      <c r="O40" s="391">
        <f t="shared" ref="O40" si="314">N40*$N$28</f>
        <v>4.9910399402762293E-3</v>
      </c>
      <c r="P40" s="391">
        <f t="shared" ref="P40" si="315">O40/D40</f>
        <v>0.32657240329922399</v>
      </c>
      <c r="Q40" s="399">
        <v>3621</v>
      </c>
      <c r="R40" s="400">
        <f t="shared" ref="R40" si="316">(Q40-Q41)/Q41</f>
        <v>2.9945501917103809E-2</v>
      </c>
      <c r="S40" s="398">
        <f t="shared" ref="S40" si="317">R40*$R$28</f>
        <v>4.5563877896988474E-3</v>
      </c>
      <c r="T40" s="398">
        <f t="shared" ref="T40" si="318">S40/D40</f>
        <v>0.29813235891733592</v>
      </c>
      <c r="U40" s="383">
        <v>2671.36</v>
      </c>
      <c r="V40" s="384">
        <f t="shared" ref="V40" si="319">(U40-U41)/U41</f>
        <v>1.209347437335195E-2</v>
      </c>
      <c r="W40" s="382">
        <f t="shared" ref="W40" si="320">V40*$V$28</f>
        <v>9.275573909617213E-4</v>
      </c>
      <c r="X40" s="382">
        <f t="shared" ref="X40" si="321">W40/D40</f>
        <v>6.0691689505406439E-2</v>
      </c>
      <c r="Y40" s="396">
        <v>1944.02</v>
      </c>
      <c r="Z40" s="389">
        <f t="shared" ref="Z40" si="322">(Y40-Y41)/Y41</f>
        <v>4.6563066857535571E-3</v>
      </c>
      <c r="AA40" s="387">
        <f t="shared" ref="AA40" si="323">Z40*$Z$28</f>
        <v>1.9031256686011938E-4</v>
      </c>
      <c r="AB40" s="387">
        <f t="shared" ref="AB40" si="324">AA40/D40</f>
        <v>1.2452481463034274E-2</v>
      </c>
      <c r="AC40" s="383">
        <v>3125.64</v>
      </c>
      <c r="AD40" s="384">
        <f t="shared" ref="AD40" si="325">(AC40-AC41)/AC41</f>
        <v>2.6614246159606565E-2</v>
      </c>
      <c r="AE40" s="382">
        <f t="shared" ref="AE40" si="326">AD40*$AD$28</f>
        <v>4.0833173312837968E-3</v>
      </c>
      <c r="AF40" s="382">
        <f t="shared" ref="AF40" si="327">AE40/D40</f>
        <v>0.26717853799361108</v>
      </c>
      <c r="AG40" s="388">
        <v>494.92</v>
      </c>
      <c r="AH40" s="389">
        <f t="shared" ref="AH40" si="328">(AG40-AG41)/AG41</f>
        <v>-7.1018737712152703E-3</v>
      </c>
      <c r="AI40" s="387">
        <f t="shared" ref="AI40" si="329">AH40*$AH$28</f>
        <v>-2.5712333988684886E-4</v>
      </c>
      <c r="AJ40" s="387">
        <f t="shared" ref="AJ40" si="330">AI40/D40</f>
        <v>-1.6824026266262289E-2</v>
      </c>
      <c r="AK40" s="383">
        <v>1485.88</v>
      </c>
      <c r="AL40" s="384">
        <f t="shared" ref="AL40" si="331">(AK40-AK41)/AK41</f>
        <v>1.9436726012829857E-2</v>
      </c>
      <c r="AM40" s="382">
        <f t="shared" ref="AM40" si="332">AL40*$AL$28</f>
        <v>6.5371540598950658E-4</v>
      </c>
      <c r="AN40" s="382">
        <f t="shared" ref="AN40" si="333">AM40/D40</f>
        <v>4.2773733282508199E-2</v>
      </c>
      <c r="AO40" s="396">
        <v>3145.81</v>
      </c>
      <c r="AP40" s="389">
        <f t="shared" ref="AP40" si="334">(AO40-AO41)/AO41</f>
        <v>1.1888640494073384E-2</v>
      </c>
      <c r="AQ40" s="387">
        <f t="shared" ref="AQ40" si="335">AP40*$AP$28</f>
        <v>2.7422338163629665E-4</v>
      </c>
      <c r="AR40" s="387">
        <f t="shared" ref="AR40" si="336">AQ40/D40</f>
        <v>1.7942911668394568E-2</v>
      </c>
      <c r="AS40" s="383">
        <v>6285.48</v>
      </c>
      <c r="AT40" s="384">
        <f t="shared" ref="AT40" si="337">(AS40-AS41)/AS41</f>
        <v>1.8315315037999502E-2</v>
      </c>
      <c r="AU40" s="382">
        <f t="shared" ref="AU40" si="338">AT40*$AT$28</f>
        <v>1.5230100219848486E-3</v>
      </c>
      <c r="AV40" s="382">
        <f t="shared" ref="AV40" si="339">AU40/D40</f>
        <v>9.9653188329498488E-2</v>
      </c>
      <c r="AW40" s="396">
        <v>4117.55</v>
      </c>
      <c r="AX40" s="389">
        <f t="shared" ref="AX40" si="340">(AW40-AW41)/AW41</f>
        <v>1.5871331928688892E-2</v>
      </c>
      <c r="AY40" s="387">
        <f t="shared" ref="AY40" si="341">AX40*$AX$28</f>
        <v>7.0333807441984829E-4</v>
      </c>
      <c r="AZ40" s="387">
        <f t="shared" ref="AZ40" si="342">AY40/D40</f>
        <v>4.6020630578729863E-2</v>
      </c>
    </row>
    <row r="41" spans="2:52" s="100" customFormat="1">
      <c r="B41" s="376" t="s">
        <v>2647</v>
      </c>
      <c r="C41" s="380">
        <v>3043.23</v>
      </c>
      <c r="D41" s="375">
        <f t="shared" si="306"/>
        <v>2.996591859044433E-2</v>
      </c>
      <c r="E41" s="383">
        <v>4405.9799999999996</v>
      </c>
      <c r="F41" s="384">
        <f t="shared" ref="F41:F47" si="343">(E41-E42)/E42</f>
        <v>2.0108216237992246E-2</v>
      </c>
      <c r="G41" s="382">
        <f t="shared" ref="G41:G74" si="344">F41*$F$28</f>
        <v>5.0200966166797159E-3</v>
      </c>
      <c r="H41" s="382">
        <f t="shared" ref="H41:H47" si="345">G41/D41</f>
        <v>0.16752687228752425</v>
      </c>
      <c r="I41" s="399">
        <v>4576.59</v>
      </c>
      <c r="J41" s="400">
        <f t="shared" ref="J41:J47" si="346">(I41-I42)/I42</f>
        <v>-6.2452914651315607E-4</v>
      </c>
      <c r="K41" s="398">
        <f t="shared" ref="K41:K74" si="347">J41*$J$28</f>
        <v>-2.2000912773365463E-5</v>
      </c>
      <c r="L41" s="398">
        <f t="shared" ref="L41:L47" si="348">K41/D41</f>
        <v>-7.3419784235752468E-4</v>
      </c>
      <c r="M41" s="392">
        <v>696.54</v>
      </c>
      <c r="N41" s="393">
        <f t="shared" ref="N41:N47" si="349">(M41-M42)/M42</f>
        <v>6.498073512323406E-2</v>
      </c>
      <c r="O41" s="391">
        <f t="shared" ref="O41:O74" si="350">N41*$N$28</f>
        <v>4.6520358082074494E-3</v>
      </c>
      <c r="P41" s="391">
        <f t="shared" ref="P41:P47" si="351">O41/D41</f>
        <v>0.15524422500736929</v>
      </c>
      <c r="Q41" s="399">
        <v>3515.72</v>
      </c>
      <c r="R41" s="400">
        <f t="shared" ref="R41:R47" si="352">(Q41-Q42)/Q42</f>
        <v>4.6575733941403637E-2</v>
      </c>
      <c r="S41" s="398">
        <f t="shared" ref="S41:S74" si="353">R41*$R$28</f>
        <v>7.0867773735882123E-3</v>
      </c>
      <c r="T41" s="398">
        <f t="shared" ref="T41:T47" si="354">S41/D41</f>
        <v>0.23649458140916382</v>
      </c>
      <c r="U41" s="383">
        <v>2639.44</v>
      </c>
      <c r="V41" s="384">
        <f t="shared" ref="V41:V47" si="355">(U41-U42)/U42</f>
        <v>2.6368490023837E-2</v>
      </c>
      <c r="W41" s="382">
        <f t="shared" ref="W41:W74" si="356">V41*$V$28</f>
        <v>2.0224368163382742E-3</v>
      </c>
      <c r="X41" s="382">
        <f t="shared" ref="X41:X47" si="357">W41/D41</f>
        <v>6.749123375724575E-2</v>
      </c>
      <c r="Y41" s="396">
        <v>1935.01</v>
      </c>
      <c r="Z41" s="389">
        <f t="shared" ref="Z41:Z47" si="358">(Y41-Y42)/Y42</f>
        <v>1.0222247745936905E-2</v>
      </c>
      <c r="AA41" s="387">
        <f t="shared" ref="AA41:AA74" si="359">Z41*$Z$28</f>
        <v>4.1780370987193317E-4</v>
      </c>
      <c r="AB41" s="387">
        <f t="shared" ref="AB41:AB47" si="360">AA41/D41</f>
        <v>1.3942629811627544E-2</v>
      </c>
      <c r="AC41" s="383">
        <v>3044.61</v>
      </c>
      <c r="AD41" s="384">
        <f t="shared" ref="AD41:AD47" si="361">(AC41-AC42)/AC42</f>
        <v>3.798948581403129E-2</v>
      </c>
      <c r="AE41" s="382">
        <f t="shared" ref="AE41:AE74" si="362">AD41*$AD$28</f>
        <v>5.8285748505035647E-3</v>
      </c>
      <c r="AF41" s="382">
        <f t="shared" ref="AF41:AF47" si="363">AE41/D41</f>
        <v>0.19450679721068881</v>
      </c>
      <c r="AG41" s="388">
        <v>498.46</v>
      </c>
      <c r="AH41" s="389">
        <f t="shared" ref="AH41:AH47" si="364">(AG41-AG42)/AG42</f>
        <v>9.3552567633241636E-3</v>
      </c>
      <c r="AI41" s="387">
        <f t="shared" ref="AI41:AI74" si="365">AH41*$AH$28</f>
        <v>3.3870707111615137E-4</v>
      </c>
      <c r="AJ41" s="387">
        <f t="shared" ref="AJ41:AJ47" si="366">AI41/D41</f>
        <v>1.130307652988685E-2</v>
      </c>
      <c r="AK41" s="383">
        <v>1457.55</v>
      </c>
      <c r="AL41" s="384">
        <f t="shared" ref="AL41:AL47" si="367">(AK41-AK42)/AK42</f>
        <v>1.3679862019083543E-2</v>
      </c>
      <c r="AM41" s="382">
        <f t="shared" ref="AM41:AM74" si="368">AL41*$AL$28</f>
        <v>4.6009479928783685E-4</v>
      </c>
      <c r="AN41" s="382">
        <f t="shared" ref="AN41:AN47" si="369">AM41/D41</f>
        <v>1.5353936102414494E-2</v>
      </c>
      <c r="AO41" s="396">
        <v>3108.85</v>
      </c>
      <c r="AP41" s="389">
        <f t="shared" ref="AP41:AP47" si="370">(AO41-AO42)/AO42</f>
        <v>2.2772508496099787E-2</v>
      </c>
      <c r="AQ41" s="387">
        <f t="shared" ref="AQ41:AQ74" si="371">AP41*$AP$28</f>
        <v>5.2527068097103769E-4</v>
      </c>
      <c r="AR41" s="387">
        <f t="shared" ref="AR41:AR47" si="372">AQ41/D41</f>
        <v>1.7528936394378993E-2</v>
      </c>
      <c r="AS41" s="383">
        <v>6172.43</v>
      </c>
      <c r="AT41" s="384">
        <f t="shared" ref="AT41:AT47" si="373">(AS41-AS42)/AS42</f>
        <v>3.5901592847876411E-2</v>
      </c>
      <c r="AU41" s="382">
        <f t="shared" ref="AU41:AU74" si="374">AT41*$AT$28</f>
        <v>2.9853969532651634E-3</v>
      </c>
      <c r="AV41" s="382">
        <f t="shared" ref="AV41:AV47" si="375">AU41/D41</f>
        <v>9.9626412060572059E-2</v>
      </c>
      <c r="AW41" s="396">
        <v>4053.22</v>
      </c>
      <c r="AX41" s="389">
        <f t="shared" ref="AX41:AX47" si="376">(AW41-AW42)/AW42</f>
        <v>2.6547462263195144E-2</v>
      </c>
      <c r="AY41" s="387">
        <f t="shared" ref="AY41:AY74" si="377">AX41*$AX$28</f>
        <v>1.1764507901934928E-3</v>
      </c>
      <c r="AZ41" s="387">
        <f t="shared" ref="AZ41:AZ47" si="378">AY41/D41</f>
        <v>3.9259627120813337E-2</v>
      </c>
    </row>
    <row r="42" spans="2:52" s="100" customFormat="1">
      <c r="B42" s="376" t="s">
        <v>2646</v>
      </c>
      <c r="C42" s="380">
        <v>2954.69</v>
      </c>
      <c r="D42" s="375">
        <f t="shared" si="306"/>
        <v>2.4599913307325551E-2</v>
      </c>
      <c r="E42" s="383">
        <v>4319.13</v>
      </c>
      <c r="F42" s="384">
        <f t="shared" si="343"/>
        <v>4.9366608842694629E-2</v>
      </c>
      <c r="G42" s="382">
        <f t="shared" si="344"/>
        <v>1.2324571364014084E-2</v>
      </c>
      <c r="H42" s="382">
        <f t="shared" si="345"/>
        <v>0.50100060150797276</v>
      </c>
      <c r="I42" s="399">
        <v>4579.45</v>
      </c>
      <c r="J42" s="400">
        <f t="shared" si="346"/>
        <v>9.9550042738736577E-2</v>
      </c>
      <c r="K42" s="398">
        <f t="shared" si="347"/>
        <v>3.5069489056002122E-3</v>
      </c>
      <c r="L42" s="398">
        <f t="shared" si="348"/>
        <v>0.14255940099414441</v>
      </c>
      <c r="M42" s="392">
        <v>654.04</v>
      </c>
      <c r="N42" s="393">
        <f t="shared" si="349"/>
        <v>-2.4752475247524788E-2</v>
      </c>
      <c r="O42" s="391">
        <f t="shared" si="350"/>
        <v>-1.7720544554455471E-3</v>
      </c>
      <c r="P42" s="391">
        <f t="shared" si="351"/>
        <v>-7.2034987819158333E-2</v>
      </c>
      <c r="Q42" s="399">
        <v>3359.26</v>
      </c>
      <c r="R42" s="400">
        <f t="shared" si="352"/>
        <v>2.0967884094618448E-2</v>
      </c>
      <c r="S42" s="398">
        <f t="shared" si="353"/>
        <v>3.1903893723007649E-3</v>
      </c>
      <c r="T42" s="398">
        <f t="shared" si="354"/>
        <v>0.12969108193363862</v>
      </c>
      <c r="U42" s="383">
        <v>2571.63</v>
      </c>
      <c r="V42" s="384">
        <f t="shared" si="355"/>
        <v>2.3167820482215332E-2</v>
      </c>
      <c r="W42" s="382">
        <f t="shared" si="356"/>
        <v>1.7769486631654338E-3</v>
      </c>
      <c r="X42" s="382">
        <f t="shared" si="357"/>
        <v>7.2233940053613124E-2</v>
      </c>
      <c r="Y42" s="396">
        <v>1915.43</v>
      </c>
      <c r="Z42" s="389">
        <f t="shared" si="358"/>
        <v>7.0821678689352175E-3</v>
      </c>
      <c r="AA42" s="387">
        <f t="shared" si="359"/>
        <v>2.8946236513912021E-4</v>
      </c>
      <c r="AB42" s="387">
        <f t="shared" si="360"/>
        <v>1.1766804277839544E-2</v>
      </c>
      <c r="AC42" s="383">
        <v>2933.18</v>
      </c>
      <c r="AD42" s="384">
        <f t="shared" si="361"/>
        <v>2.5258135409581251E-3</v>
      </c>
      <c r="AE42" s="382">
        <f t="shared" si="362"/>
        <v>3.8752546833504132E-4</v>
      </c>
      <c r="AF42" s="382">
        <f t="shared" si="363"/>
        <v>1.5753123333960735E-2</v>
      </c>
      <c r="AG42" s="388">
        <v>493.84</v>
      </c>
      <c r="AH42" s="389">
        <f t="shared" si="364"/>
        <v>3.6990366245274447E-3</v>
      </c>
      <c r="AI42" s="387">
        <f t="shared" si="365"/>
        <v>1.3392362099101614E-4</v>
      </c>
      <c r="AJ42" s="387">
        <f t="shared" si="366"/>
        <v>5.444068819183006E-3</v>
      </c>
      <c r="AK42" s="383">
        <v>1437.88</v>
      </c>
      <c r="AL42" s="384">
        <f t="shared" si="367"/>
        <v>2.2114489219986301E-2</v>
      </c>
      <c r="AM42" s="382">
        <f t="shared" si="368"/>
        <v>7.4377661593579935E-4</v>
      </c>
      <c r="AN42" s="382">
        <f t="shared" si="369"/>
        <v>3.0234928336691003E-2</v>
      </c>
      <c r="AO42" s="396">
        <v>3039.63</v>
      </c>
      <c r="AP42" s="389">
        <f t="shared" si="370"/>
        <v>4.6801872074883025E-2</v>
      </c>
      <c r="AQ42" s="387">
        <f t="shared" si="371"/>
        <v>1.0795319812792518E-3</v>
      </c>
      <c r="AR42" s="387">
        <f t="shared" si="372"/>
        <v>4.3883568522893143E-2</v>
      </c>
      <c r="AS42" s="383">
        <v>5958.51</v>
      </c>
      <c r="AT42" s="384">
        <f t="shared" si="373"/>
        <v>2.1489209965096168E-2</v>
      </c>
      <c r="AU42" s="382">
        <f t="shared" si="374"/>
        <v>1.786935254647572E-3</v>
      </c>
      <c r="AV42" s="382">
        <f t="shared" si="375"/>
        <v>7.2639900487594181E-2</v>
      </c>
      <c r="AW42" s="396">
        <v>3948.4</v>
      </c>
      <c r="AX42" s="389">
        <f t="shared" si="376"/>
        <v>1.7767890974798181E-2</v>
      </c>
      <c r="AY42" s="387">
        <f t="shared" si="377"/>
        <v>7.873840885481814E-4</v>
      </c>
      <c r="AZ42" s="387">
        <f t="shared" si="378"/>
        <v>3.200759607204421E-2</v>
      </c>
    </row>
    <row r="43" spans="2:52" s="100" customFormat="1">
      <c r="B43" s="376" t="s">
        <v>2645</v>
      </c>
      <c r="C43" s="380">
        <v>2883.75</v>
      </c>
      <c r="D43" s="375">
        <f t="shared" si="306"/>
        <v>2.2733317964995621E-2</v>
      </c>
      <c r="E43" s="383">
        <v>4115.9399999999996</v>
      </c>
      <c r="F43" s="384">
        <f t="shared" si="343"/>
        <v>3.1706124904435397E-2</v>
      </c>
      <c r="G43" s="382">
        <f t="shared" si="344"/>
        <v>7.9155609068919143E-3</v>
      </c>
      <c r="H43" s="382">
        <f t="shared" si="345"/>
        <v>0.34819206413600345</v>
      </c>
      <c r="I43" s="399">
        <v>4164.84</v>
      </c>
      <c r="J43" s="400">
        <f t="shared" si="346"/>
        <v>-1.2243869062629028E-4</v>
      </c>
      <c r="K43" s="398">
        <f t="shared" si="347"/>
        <v>-4.3132701933829542E-6</v>
      </c>
      <c r="L43" s="398">
        <f t="shared" si="348"/>
        <v>-1.897334212288965E-4</v>
      </c>
      <c r="M43" s="392">
        <v>670.64</v>
      </c>
      <c r="N43" s="393">
        <f t="shared" si="349"/>
        <v>-5.0569114898918438E-2</v>
      </c>
      <c r="O43" s="391">
        <f t="shared" si="350"/>
        <v>-3.6202935047284701E-3</v>
      </c>
      <c r="P43" s="391">
        <f t="shared" si="351"/>
        <v>-0.15925055507968247</v>
      </c>
      <c r="Q43" s="399">
        <v>3290.27</v>
      </c>
      <c r="R43" s="400">
        <f t="shared" si="352"/>
        <v>4.5791748776301627E-2</v>
      </c>
      <c r="S43" s="398">
        <f t="shared" si="353"/>
        <v>6.9674893268069507E-3</v>
      </c>
      <c r="T43" s="398">
        <f t="shared" si="354"/>
        <v>0.30648800749346722</v>
      </c>
      <c r="U43" s="383">
        <v>2513.4</v>
      </c>
      <c r="V43" s="384">
        <f t="shared" si="355"/>
        <v>1.6990301083187428E-2</v>
      </c>
      <c r="W43" s="382">
        <f t="shared" si="356"/>
        <v>1.3031391027793927E-3</v>
      </c>
      <c r="X43" s="382">
        <f t="shared" si="357"/>
        <v>5.7322873184897351E-2</v>
      </c>
      <c r="Y43" s="396">
        <v>1901.96</v>
      </c>
      <c r="Z43" s="389">
        <f t="shared" si="358"/>
        <v>-4.3847213424627246E-2</v>
      </c>
      <c r="AA43" s="387">
        <f t="shared" si="359"/>
        <v>-1.7921233070913648E-3</v>
      </c>
      <c r="AB43" s="387">
        <f t="shared" si="360"/>
        <v>-7.8832456830579947E-2</v>
      </c>
      <c r="AC43" s="383">
        <v>2925.79</v>
      </c>
      <c r="AD43" s="384">
        <f t="shared" si="361"/>
        <v>3.050165716278231E-2</v>
      </c>
      <c r="AE43" s="382">
        <f t="shared" si="362"/>
        <v>4.6797472518570393E-3</v>
      </c>
      <c r="AF43" s="382">
        <f t="shared" si="363"/>
        <v>0.20585412384865398</v>
      </c>
      <c r="AG43" s="388">
        <v>492.02</v>
      </c>
      <c r="AH43" s="389">
        <f t="shared" si="364"/>
        <v>2.3847178291992632E-2</v>
      </c>
      <c r="AI43" s="387">
        <f t="shared" si="365"/>
        <v>8.6338709006159324E-4</v>
      </c>
      <c r="AJ43" s="387">
        <f t="shared" si="366"/>
        <v>3.7978929929675116E-2</v>
      </c>
      <c r="AK43" s="383">
        <v>1406.77</v>
      </c>
      <c r="AL43" s="384">
        <f t="shared" si="367"/>
        <v>2.529895526004443E-3</v>
      </c>
      <c r="AM43" s="382">
        <f t="shared" si="368"/>
        <v>8.5087976226107446E-5</v>
      </c>
      <c r="AN43" s="382">
        <f t="shared" si="369"/>
        <v>3.7428753848041223E-3</v>
      </c>
      <c r="AO43" s="396">
        <v>2903.73</v>
      </c>
      <c r="AP43" s="389">
        <f t="shared" si="370"/>
        <v>9.9239848878322864E-2</v>
      </c>
      <c r="AQ43" s="387">
        <f t="shared" si="371"/>
        <v>2.289066354227395E-3</v>
      </c>
      <c r="AR43" s="387">
        <f t="shared" si="372"/>
        <v>0.10069213643833516</v>
      </c>
      <c r="AS43" s="383">
        <v>5833.16</v>
      </c>
      <c r="AT43" s="384">
        <f t="shared" si="373"/>
        <v>3.116205399442798E-2</v>
      </c>
      <c r="AU43" s="382">
        <f t="shared" si="374"/>
        <v>2.5912805999066587E-3</v>
      </c>
      <c r="AV43" s="382">
        <f t="shared" si="375"/>
        <v>0.11398602720010642</v>
      </c>
      <c r="AW43" s="396">
        <v>3879.47</v>
      </c>
      <c r="AX43" s="389">
        <f t="shared" si="376"/>
        <v>2.9304699895463495E-2</v>
      </c>
      <c r="AY43" s="387">
        <f t="shared" si="377"/>
        <v>1.2986377758674647E-3</v>
      </c>
      <c r="AZ43" s="387">
        <f t="shared" si="378"/>
        <v>5.7124867468404096E-2</v>
      </c>
    </row>
    <row r="44" spans="2:52" s="100" customFormat="1">
      <c r="B44" s="376" t="s">
        <v>2576</v>
      </c>
      <c r="C44" s="380">
        <v>2819.65</v>
      </c>
      <c r="D44" s="375">
        <f t="shared" si="306"/>
        <v>5.0325007915665528E-2</v>
      </c>
      <c r="E44" s="383">
        <v>3989.45</v>
      </c>
      <c r="F44" s="384">
        <f t="shared" si="343"/>
        <v>3.8562265054720685E-2</v>
      </c>
      <c r="G44" s="382">
        <f t="shared" si="344"/>
        <v>9.6272237199712379E-3</v>
      </c>
      <c r="H44" s="382">
        <f t="shared" si="345"/>
        <v>0.19130098769392159</v>
      </c>
      <c r="I44" s="399">
        <v>4165.3500000000004</v>
      </c>
      <c r="J44" s="400">
        <f t="shared" si="346"/>
        <v>1.0220192519905687E-2</v>
      </c>
      <c r="K44" s="398">
        <f t="shared" si="347"/>
        <v>3.6003694209123759E-4</v>
      </c>
      <c r="L44" s="398">
        <f t="shared" si="348"/>
        <v>7.1542351805405817E-3</v>
      </c>
      <c r="M44" s="392">
        <v>706.36</v>
      </c>
      <c r="N44" s="393">
        <f t="shared" si="349"/>
        <v>-5.1700296696067759E-2</v>
      </c>
      <c r="O44" s="391">
        <f t="shared" si="350"/>
        <v>-3.7012759407681868E-3</v>
      </c>
      <c r="P44" s="391">
        <f t="shared" si="351"/>
        <v>-7.3547448754916686E-2</v>
      </c>
      <c r="Q44" s="399">
        <v>3146.2</v>
      </c>
      <c r="R44" s="400">
        <f t="shared" si="352"/>
        <v>7.3414715696242208E-2</v>
      </c>
      <c r="S44" s="398">
        <f t="shared" si="353"/>
        <v>1.117048948147743E-2</v>
      </c>
      <c r="T44" s="398">
        <f t="shared" si="354"/>
        <v>0.22196696918949119</v>
      </c>
      <c r="U44" s="383">
        <v>2471.41</v>
      </c>
      <c r="V44" s="384">
        <f t="shared" si="355"/>
        <v>4.695032576739612E-2</v>
      </c>
      <c r="W44" s="382">
        <f t="shared" si="356"/>
        <v>3.6010430360335151E-3</v>
      </c>
      <c r="X44" s="382">
        <f t="shared" si="357"/>
        <v>7.1555737101286307E-2</v>
      </c>
      <c r="Y44" s="396">
        <v>1989.18</v>
      </c>
      <c r="Z44" s="389">
        <f t="shared" si="358"/>
        <v>0.23571508442357153</v>
      </c>
      <c r="AA44" s="387">
        <f t="shared" si="359"/>
        <v>9.6341469305602154E-3</v>
      </c>
      <c r="AB44" s="387">
        <f t="shared" si="360"/>
        <v>0.19143855767901885</v>
      </c>
      <c r="AC44" s="383">
        <v>2839.19</v>
      </c>
      <c r="AD44" s="384">
        <f t="shared" si="361"/>
        <v>4.2042251453403089E-2</v>
      </c>
      <c r="AE44" s="382">
        <f t="shared" si="362"/>
        <v>6.4503744714898229E-3</v>
      </c>
      <c r="AF44" s="382">
        <f t="shared" si="363"/>
        <v>0.12817433595438948</v>
      </c>
      <c r="AG44" s="388">
        <v>480.56</v>
      </c>
      <c r="AH44" s="389">
        <f t="shared" si="364"/>
        <v>2.1446638467915009E-2</v>
      </c>
      <c r="AI44" s="387">
        <f t="shared" si="365"/>
        <v>7.7647554573086295E-4</v>
      </c>
      <c r="AJ44" s="387">
        <f t="shared" si="366"/>
        <v>1.5429218551382604E-2</v>
      </c>
      <c r="AK44" s="383">
        <v>1403.22</v>
      </c>
      <c r="AL44" s="384">
        <f t="shared" si="367"/>
        <v>5.4901931303046908E-2</v>
      </c>
      <c r="AM44" s="382">
        <f t="shared" si="368"/>
        <v>1.8465166555153769E-3</v>
      </c>
      <c r="AN44" s="382">
        <f t="shared" si="369"/>
        <v>3.6691830403877197E-2</v>
      </c>
      <c r="AO44" s="396">
        <v>2641.58</v>
      </c>
      <c r="AP44" s="389">
        <f t="shared" si="370"/>
        <v>7.6276193076023596E-2</v>
      </c>
      <c r="AQ44" s="387">
        <f t="shared" si="371"/>
        <v>1.7593866694915602E-3</v>
      </c>
      <c r="AR44" s="387">
        <f t="shared" si="372"/>
        <v>3.4960484704541613E-2</v>
      </c>
      <c r="AS44" s="383">
        <v>5656.88</v>
      </c>
      <c r="AT44" s="384">
        <f t="shared" si="373"/>
        <v>6.4968805183949707E-2</v>
      </c>
      <c r="AU44" s="382">
        <f t="shared" si="374"/>
        <v>5.4024809950713381E-3</v>
      </c>
      <c r="AV44" s="382">
        <f t="shared" si="375"/>
        <v>0.10735181610154532</v>
      </c>
      <c r="AW44" s="396">
        <v>3769.02</v>
      </c>
      <c r="AX44" s="389">
        <f t="shared" si="376"/>
        <v>7.6622924034072337E-2</v>
      </c>
      <c r="AY44" s="387">
        <f t="shared" si="377"/>
        <v>3.3955448785699155E-3</v>
      </c>
      <c r="AZ44" s="387">
        <f t="shared" si="378"/>
        <v>6.7472316830235926E-2</v>
      </c>
    </row>
    <row r="45" spans="2:52" s="100" customFormat="1">
      <c r="B45" s="376" t="s">
        <v>2545</v>
      </c>
      <c r="C45" s="380">
        <v>2684.55</v>
      </c>
      <c r="D45" s="375">
        <f t="shared" si="306"/>
        <v>1.0281383244958158E-2</v>
      </c>
      <c r="E45" s="383">
        <v>3841.32</v>
      </c>
      <c r="F45" s="384">
        <f t="shared" si="343"/>
        <v>1.2918179588801671E-2</v>
      </c>
      <c r="G45" s="382">
        <f t="shared" si="344"/>
        <v>3.2250752070626921E-3</v>
      </c>
      <c r="H45" s="382">
        <f t="shared" si="345"/>
        <v>0.31368106121753825</v>
      </c>
      <c r="I45" s="399">
        <v>4123.21</v>
      </c>
      <c r="J45" s="400">
        <f t="shared" si="346"/>
        <v>-1.9398595056757423E-4</v>
      </c>
      <c r="K45" s="398">
        <f t="shared" si="347"/>
        <v>-6.8337370665945052E-6</v>
      </c>
      <c r="L45" s="398">
        <f t="shared" si="348"/>
        <v>-6.6467097897023454E-4</v>
      </c>
      <c r="M45" s="392">
        <v>744.87</v>
      </c>
      <c r="N45" s="393">
        <f t="shared" si="349"/>
        <v>-6.7208064967795656E-3</v>
      </c>
      <c r="O45" s="391">
        <f t="shared" si="350"/>
        <v>-4.8114925791094591E-4</v>
      </c>
      <c r="P45" s="391">
        <f t="shared" si="351"/>
        <v>-4.6798105512397332E-2</v>
      </c>
      <c r="Q45" s="399">
        <v>2931.02</v>
      </c>
      <c r="R45" s="400">
        <f t="shared" si="352"/>
        <v>1.7086661716022657E-2</v>
      </c>
      <c r="S45" s="398">
        <f t="shared" si="353"/>
        <v>2.5998381000631437E-3</v>
      </c>
      <c r="T45" s="398">
        <f t="shared" si="354"/>
        <v>0.25286851371269198</v>
      </c>
      <c r="U45" s="383">
        <v>2360.58</v>
      </c>
      <c r="V45" s="384">
        <f t="shared" si="355"/>
        <v>2.7760120514450308E-2</v>
      </c>
      <c r="W45" s="382">
        <f t="shared" si="356"/>
        <v>2.1291734833378245E-3</v>
      </c>
      <c r="X45" s="382">
        <f t="shared" si="357"/>
        <v>0.207090177713387</v>
      </c>
      <c r="Y45" s="396">
        <v>1609.74</v>
      </c>
      <c r="Z45" s="389">
        <f t="shared" si="358"/>
        <v>8.7733590685199342E-3</v>
      </c>
      <c r="AA45" s="387">
        <f t="shared" si="359"/>
        <v>3.5858473184854672E-4</v>
      </c>
      <c r="AB45" s="387">
        <f t="shared" si="360"/>
        <v>3.4877090300509082E-2</v>
      </c>
      <c r="AC45" s="383">
        <v>2724.64</v>
      </c>
      <c r="AD45" s="384">
        <f t="shared" si="361"/>
        <v>-4.2284766154645163E-3</v>
      </c>
      <c r="AE45" s="382">
        <f t="shared" si="362"/>
        <v>-6.4875825320425892E-4</v>
      </c>
      <c r="AF45" s="382">
        <f t="shared" si="363"/>
        <v>-6.3100288915151626E-2</v>
      </c>
      <c r="AG45" s="388">
        <v>470.47</v>
      </c>
      <c r="AH45" s="389">
        <f t="shared" si="364"/>
        <v>1.8223136024239833E-2</v>
      </c>
      <c r="AI45" s="387">
        <f t="shared" si="365"/>
        <v>6.5976863975760315E-4</v>
      </c>
      <c r="AJ45" s="387">
        <f t="shared" si="366"/>
        <v>6.417119409308511E-2</v>
      </c>
      <c r="AK45" s="383">
        <v>1330.19</v>
      </c>
      <c r="AL45" s="384">
        <f t="shared" si="367"/>
        <v>1.4560292883838111E-2</v>
      </c>
      <c r="AM45" s="382">
        <f t="shared" si="368"/>
        <v>4.8970633056212728E-4</v>
      </c>
      <c r="AN45" s="382">
        <f t="shared" si="369"/>
        <v>4.7630393585636664E-2</v>
      </c>
      <c r="AO45" s="396">
        <v>2454.37</v>
      </c>
      <c r="AP45" s="389">
        <f t="shared" si="370"/>
        <v>6.5232369932766176E-4</v>
      </c>
      <c r="AQ45" s="387">
        <f t="shared" si="371"/>
        <v>1.5046498448691846E-5</v>
      </c>
      <c r="AR45" s="387">
        <f t="shared" si="372"/>
        <v>1.4634702442466029E-3</v>
      </c>
      <c r="AS45" s="383">
        <v>5311.78</v>
      </c>
      <c r="AT45" s="384">
        <f t="shared" si="373"/>
        <v>1.3549535659836113E-2</v>
      </c>
      <c r="AU45" s="382">
        <f t="shared" si="374"/>
        <v>1.1267116377936721E-3</v>
      </c>
      <c r="AV45" s="382">
        <f t="shared" si="375"/>
        <v>0.10958755363449711</v>
      </c>
      <c r="AW45" s="396">
        <v>3500.78</v>
      </c>
      <c r="AX45" s="389">
        <f t="shared" si="376"/>
        <v>1.5366320552236213E-2</v>
      </c>
      <c r="AY45" s="387">
        <f t="shared" si="377"/>
        <v>6.8095849527234772E-4</v>
      </c>
      <c r="AZ45" s="387">
        <f t="shared" si="378"/>
        <v>6.6232186764001819E-2</v>
      </c>
    </row>
    <row r="46" spans="2:52">
      <c r="B46" s="381" t="s">
        <v>2528</v>
      </c>
      <c r="C46" s="380">
        <v>2657.23</v>
      </c>
      <c r="D46" s="375">
        <f t="shared" si="306"/>
        <v>2.2440176843369016E-2</v>
      </c>
      <c r="E46" s="385">
        <v>3792.33</v>
      </c>
      <c r="F46" s="384">
        <f t="shared" si="343"/>
        <v>5.1036810802121871E-2</v>
      </c>
      <c r="G46" s="382">
        <f t="shared" si="344"/>
        <v>1.2741543963992933E-2</v>
      </c>
      <c r="H46" s="382">
        <f t="shared" si="345"/>
        <v>0.56780051480556892</v>
      </c>
      <c r="I46" s="373">
        <v>4124.01</v>
      </c>
      <c r="J46" s="400">
        <f t="shared" si="346"/>
        <v>-4.2416427518808655E-4</v>
      </c>
      <c r="K46" s="398">
        <f t="shared" si="347"/>
        <v>-1.4942459086325914E-5</v>
      </c>
      <c r="L46" s="398">
        <f t="shared" si="348"/>
        <v>-6.6587973840951937E-4</v>
      </c>
      <c r="M46" s="394">
        <v>749.91</v>
      </c>
      <c r="N46" s="393">
        <f t="shared" si="349"/>
        <v>-2.5405017158363461E-3</v>
      </c>
      <c r="O46" s="391">
        <f t="shared" si="350"/>
        <v>-1.8187705833843987E-4</v>
      </c>
      <c r="P46" s="391">
        <f t="shared" si="351"/>
        <v>-8.1049743773380211E-3</v>
      </c>
      <c r="Q46" s="373">
        <v>2881.78</v>
      </c>
      <c r="R46" s="400">
        <f t="shared" si="352"/>
        <v>2.400301325762293E-2</v>
      </c>
      <c r="S46" s="398">
        <f t="shared" si="353"/>
        <v>3.652202485226875E-3</v>
      </c>
      <c r="T46" s="398">
        <f t="shared" si="354"/>
        <v>0.16275283883540723</v>
      </c>
      <c r="U46" s="385">
        <v>2296.8200000000002</v>
      </c>
      <c r="V46" s="384">
        <f t="shared" si="355"/>
        <v>2.8087750160021841E-2</v>
      </c>
      <c r="W46" s="382">
        <f t="shared" si="356"/>
        <v>2.1543023495235155E-3</v>
      </c>
      <c r="X46" s="382">
        <f t="shared" si="357"/>
        <v>9.600202193415884E-2</v>
      </c>
      <c r="Y46" s="390">
        <v>1595.74</v>
      </c>
      <c r="Z46" s="389">
        <f t="shared" si="358"/>
        <v>2.6879540789075711E-2</v>
      </c>
      <c r="AA46" s="387">
        <f t="shared" si="359"/>
        <v>1.0986205911311024E-3</v>
      </c>
      <c r="AB46" s="387">
        <f t="shared" si="360"/>
        <v>4.8957751037320391E-2</v>
      </c>
      <c r="AC46" s="385">
        <v>2736.21</v>
      </c>
      <c r="AD46" s="384">
        <f t="shared" si="361"/>
        <v>2.8918895144264133E-3</v>
      </c>
      <c r="AE46" s="382">
        <f t="shared" si="362"/>
        <v>4.4369104064038691E-4</v>
      </c>
      <c r="AF46" s="382">
        <f t="shared" si="363"/>
        <v>1.9772172195313863E-2</v>
      </c>
      <c r="AG46" s="390">
        <v>462.05</v>
      </c>
      <c r="AH46" s="389">
        <f t="shared" si="364"/>
        <v>1.8830896782871427E-2</v>
      </c>
      <c r="AI46" s="387">
        <f t="shared" si="365"/>
        <v>6.8177261802386004E-4</v>
      </c>
      <c r="AJ46" s="387">
        <f t="shared" si="366"/>
        <v>3.0381784545754201E-2</v>
      </c>
      <c r="AK46" s="385">
        <v>1311.1</v>
      </c>
      <c r="AL46" s="384">
        <f t="shared" si="367"/>
        <v>2.8789792923784203E-2</v>
      </c>
      <c r="AM46" s="382">
        <f t="shared" si="368"/>
        <v>9.6828710540563417E-4</v>
      </c>
      <c r="AN46" s="382">
        <f t="shared" si="369"/>
        <v>4.3149709209700779E-2</v>
      </c>
      <c r="AO46" s="390">
        <v>2452.77</v>
      </c>
      <c r="AP46" s="389">
        <f t="shared" si="370"/>
        <v>9.3780325703155987E-5</v>
      </c>
      <c r="AQ46" s="387">
        <f t="shared" si="371"/>
        <v>2.163136992668996E-6</v>
      </c>
      <c r="AR46" s="387">
        <f t="shared" si="372"/>
        <v>9.6395719506470572E-5</v>
      </c>
      <c r="AS46" s="385">
        <v>5240.7700000000004</v>
      </c>
      <c r="AT46" s="384">
        <f t="shared" si="373"/>
        <v>7.9276091200200498E-3</v>
      </c>
      <c r="AU46" s="382">
        <f t="shared" si="374"/>
        <v>6.5922033637526734E-4</v>
      </c>
      <c r="AV46" s="382">
        <f t="shared" si="375"/>
        <v>2.9376788827315519E-2</v>
      </c>
      <c r="AW46" s="390">
        <v>3447.8</v>
      </c>
      <c r="AX46" s="389">
        <f t="shared" si="376"/>
        <v>1.2891019765446928E-2</v>
      </c>
      <c r="AY46" s="387">
        <f t="shared" si="377"/>
        <v>5.7126554090578062E-4</v>
      </c>
      <c r="AZ46" s="387">
        <f t="shared" si="378"/>
        <v>2.5457265550676234E-2</v>
      </c>
    </row>
    <row r="47" spans="2:52">
      <c r="B47" s="381" t="s">
        <v>2522</v>
      </c>
      <c r="C47" s="380">
        <v>2598.91</v>
      </c>
      <c r="D47" s="375">
        <f t="shared" si="306"/>
        <v>2.8798650916806539E-2</v>
      </c>
      <c r="E47" s="385">
        <v>3608.18</v>
      </c>
      <c r="F47" s="384">
        <f t="shared" si="343"/>
        <v>4.325172975114127E-2</v>
      </c>
      <c r="G47" s="382">
        <f t="shared" si="344"/>
        <v>1.0797967339291422E-2</v>
      </c>
      <c r="H47" s="382">
        <f t="shared" si="345"/>
        <v>0.37494698520720848</v>
      </c>
      <c r="I47" s="373">
        <v>4125.76</v>
      </c>
      <c r="J47" s="400">
        <f t="shared" si="346"/>
        <v>-3.9976643948617566E-4</v>
      </c>
      <c r="K47" s="398">
        <f t="shared" si="347"/>
        <v>-1.4082972130218997E-5</v>
      </c>
      <c r="L47" s="398">
        <f t="shared" si="348"/>
        <v>-4.8901499486562225E-4</v>
      </c>
      <c r="M47" s="394">
        <v>751.82</v>
      </c>
      <c r="N47" s="393">
        <f t="shared" si="349"/>
        <v>0.14315690239785925</v>
      </c>
      <c r="O47" s="391">
        <f t="shared" si="350"/>
        <v>1.0248745799565142E-2</v>
      </c>
      <c r="P47" s="391">
        <f t="shared" si="351"/>
        <v>0.35587589950555981</v>
      </c>
      <c r="Q47" s="373">
        <v>2814.23</v>
      </c>
      <c r="R47" s="400">
        <f t="shared" si="352"/>
        <v>2.9300103872544048E-2</v>
      </c>
      <c r="S47" s="398">
        <f t="shared" si="353"/>
        <v>4.4581866048308124E-3</v>
      </c>
      <c r="T47" s="398">
        <f t="shared" si="354"/>
        <v>0.15480539757607428</v>
      </c>
      <c r="U47" s="385">
        <v>2234.0700000000002</v>
      </c>
      <c r="V47" s="384">
        <f t="shared" si="355"/>
        <v>1.8165991404651392E-2</v>
      </c>
      <c r="W47" s="382">
        <f t="shared" si="356"/>
        <v>1.3933133747453571E-3</v>
      </c>
      <c r="X47" s="382">
        <f t="shared" si="357"/>
        <v>4.8381202951845101E-2</v>
      </c>
      <c r="Y47" s="390">
        <v>1553.97</v>
      </c>
      <c r="Z47" s="389">
        <f t="shared" si="358"/>
        <v>2.879217202478683E-2</v>
      </c>
      <c r="AA47" s="387">
        <f t="shared" si="359"/>
        <v>1.1767936549970874E-3</v>
      </c>
      <c r="AB47" s="387">
        <f t="shared" si="360"/>
        <v>4.0862804941683054E-2</v>
      </c>
      <c r="AC47" s="385">
        <v>2728.32</v>
      </c>
      <c r="AD47" s="384">
        <f t="shared" si="361"/>
        <v>-5.4424496491387352E-3</v>
      </c>
      <c r="AE47" s="382">
        <f t="shared" si="362"/>
        <v>-8.3501327986875958E-4</v>
      </c>
      <c r="AF47" s="382">
        <f t="shared" si="363"/>
        <v>-2.8994874873859319E-2</v>
      </c>
      <c r="AG47" s="390">
        <v>453.51</v>
      </c>
      <c r="AH47" s="389">
        <f t="shared" si="364"/>
        <v>3.5245508708653867E-2</v>
      </c>
      <c r="AI47" s="387">
        <f t="shared" si="365"/>
        <v>1.2760636427968132E-3</v>
      </c>
      <c r="AJ47" s="387">
        <f t="shared" si="366"/>
        <v>4.4309840988145666E-2</v>
      </c>
      <c r="AK47" s="385">
        <v>1274.4100000000001</v>
      </c>
      <c r="AL47" s="384">
        <f t="shared" si="367"/>
        <v>6.1978903486610481E-3</v>
      </c>
      <c r="AM47" s="382">
        <f t="shared" si="368"/>
        <v>2.0845364609651704E-4</v>
      </c>
      <c r="AN47" s="382">
        <f t="shared" si="369"/>
        <v>7.2383128882910989E-3</v>
      </c>
      <c r="AO47" s="390">
        <v>2452.54</v>
      </c>
      <c r="AP47" s="389">
        <f t="shared" si="370"/>
        <v>3.2643911378734897E-3</v>
      </c>
      <c r="AQ47" s="387">
        <f t="shared" si="371"/>
        <v>7.5296445986189906E-5</v>
      </c>
      <c r="AR47" s="387">
        <f t="shared" si="372"/>
        <v>2.6145824053948243E-3</v>
      </c>
      <c r="AS47" s="385">
        <v>5199.55</v>
      </c>
      <c r="AT47" s="384">
        <f t="shared" si="373"/>
        <v>1.4387997971048422E-2</v>
      </c>
      <c r="AU47" s="382">
        <f t="shared" si="374"/>
        <v>1.1964339712825316E-3</v>
      </c>
      <c r="AV47" s="382">
        <f t="shared" si="375"/>
        <v>4.1544792314708999E-2</v>
      </c>
      <c r="AW47" s="390">
        <v>3403.92</v>
      </c>
      <c r="AX47" s="389">
        <f t="shared" si="376"/>
        <v>2.024655538804155E-2</v>
      </c>
      <c r="AY47" s="387">
        <f t="shared" si="377"/>
        <v>8.972261020210613E-4</v>
      </c>
      <c r="AZ47" s="387">
        <f t="shared" si="378"/>
        <v>3.1155143503526102E-2</v>
      </c>
    </row>
    <row r="48" spans="2:52">
      <c r="B48" s="381" t="s">
        <v>2523</v>
      </c>
      <c r="C48" s="380">
        <v>2526.16</v>
      </c>
      <c r="D48" s="375">
        <f t="shared" si="306"/>
        <v>2.9681984559824445E-2</v>
      </c>
      <c r="E48" s="385">
        <v>3458.59</v>
      </c>
      <c r="F48" s="384">
        <f t="shared" ref="D48:F63" si="379">(E48-E49)/E49</f>
        <v>2.4846358534287197E-2</v>
      </c>
      <c r="G48" s="382">
        <f t="shared" si="344"/>
        <v>6.2029927935189355E-3</v>
      </c>
      <c r="H48" s="382">
        <f t="shared" ref="H48:H111" si="380">G48/D48</f>
        <v>0.20898174045663015</v>
      </c>
      <c r="I48" s="373">
        <v>4127.41</v>
      </c>
      <c r="J48" s="400">
        <f t="shared" ref="J48:J111" si="381">(I48-I49)/I49</f>
        <v>4.1617665615141922E-2</v>
      </c>
      <c r="K48" s="398">
        <f t="shared" si="347"/>
        <v>1.4661071242902197E-3</v>
      </c>
      <c r="L48" s="398">
        <f t="shared" ref="L48:L111" si="382">K48/D48</f>
        <v>4.9393837576300226E-2</v>
      </c>
      <c r="M48" s="394">
        <v>657.67</v>
      </c>
      <c r="N48" s="393">
        <f t="shared" ref="N48:N111" si="383">(M48-M49)/M49</f>
        <v>3.6337278013267901E-2</v>
      </c>
      <c r="O48" s="391">
        <f t="shared" si="350"/>
        <v>2.6014220702478626E-3</v>
      </c>
      <c r="P48" s="391">
        <f t="shared" ref="P48:P111" si="384">O48/D48</f>
        <v>8.7643131307634126E-2</v>
      </c>
      <c r="Q48" s="373">
        <v>2734.12</v>
      </c>
      <c r="R48" s="400">
        <f t="shared" ref="R48:R111" si="385">(Q48-Q49)/Q49</f>
        <v>3.8586308280216038E-2</v>
      </c>
      <c r="S48" s="398">
        <f t="shared" si="353"/>
        <v>5.8711383226845515E-3</v>
      </c>
      <c r="T48" s="398">
        <f t="shared" ref="T48:T111" si="386">S48/D48</f>
        <v>0.19780140747837099</v>
      </c>
      <c r="U48" s="385">
        <v>2194.21</v>
      </c>
      <c r="V48" s="384">
        <f t="shared" ref="V48:V111" si="387">(U48-U49)/U49</f>
        <v>1.9784908256028036E-2</v>
      </c>
      <c r="W48" s="382">
        <f t="shared" si="356"/>
        <v>1.5174826783290944E-3</v>
      </c>
      <c r="X48" s="382">
        <f t="shared" ref="X48:X111" si="388">W48/D48</f>
        <v>5.1124704120460253E-2</v>
      </c>
      <c r="Y48" s="390">
        <v>1510.48</v>
      </c>
      <c r="Z48" s="389">
        <f t="shared" ref="Z48:Z111" si="389">(Y48-Y49)/Y49</f>
        <v>1.5080239778500615E-2</v>
      </c>
      <c r="AA48" s="387">
        <f t="shared" si="359"/>
        <v>6.1635956022687718E-4</v>
      </c>
      <c r="AB48" s="387">
        <f t="shared" ref="AB48:AB111" si="390">AA48/D48</f>
        <v>2.0765443058047419E-2</v>
      </c>
      <c r="AC48" s="385">
        <v>2743.25</v>
      </c>
      <c r="AD48" s="384">
        <f t="shared" ref="AD48:AD111" si="391">(AC48-AC49)/AC49</f>
        <v>2.4449357303437846E-2</v>
      </c>
      <c r="AE48" s="382">
        <f t="shared" si="362"/>
        <v>3.7511670936372552E-3</v>
      </c>
      <c r="AF48" s="382">
        <f t="shared" ref="AF48:AF111" si="392">AE48/D48</f>
        <v>0.12637858112474679</v>
      </c>
      <c r="AG48" s="390">
        <v>438.07</v>
      </c>
      <c r="AH48" s="389">
        <f t="shared" ref="AH48:AH111" si="393">(AG48-AG49)/AG49</f>
        <v>-8.8017015114489703E-3</v>
      </c>
      <c r="AI48" s="387">
        <f t="shared" si="365"/>
        <v>-3.1866560322200998E-4</v>
      </c>
      <c r="AJ48" s="387">
        <f t="shared" ref="AJ48:AJ111" si="394">AI48/H48</f>
        <v>-1.5248490252101354E-3</v>
      </c>
      <c r="AK48" s="385">
        <v>1266.56</v>
      </c>
      <c r="AL48" s="384">
        <f t="shared" ref="AL48:AL111" si="395">(AK48-AK49)/AK49</f>
        <v>2.3532454098784499E-2</v>
      </c>
      <c r="AM48" s="382">
        <f t="shared" si="368"/>
        <v>7.9146702870441918E-4</v>
      </c>
      <c r="AN48" s="382">
        <f t="shared" ref="AN48:AN111" si="396">AM48/D48</f>
        <v>2.6664895910487606E-2</v>
      </c>
      <c r="AO48" s="390">
        <v>2444.56</v>
      </c>
      <c r="AP48" s="389">
        <f t="shared" ref="AP48:AP111" si="397">(AO48-AO49)/AO49</f>
        <v>0.14212562372684959</v>
      </c>
      <c r="AQ48" s="387">
        <f t="shared" si="371"/>
        <v>3.2782696368835124E-3</v>
      </c>
      <c r="AR48" s="387">
        <f t="shared" ref="AR48:AR111" si="398">AQ48/D48</f>
        <v>0.11044644370985758</v>
      </c>
      <c r="AS48" s="385">
        <v>5125.8</v>
      </c>
      <c r="AT48" s="384">
        <f t="shared" ref="AT48:AT111" si="399">(AS48-AS49)/AS49</f>
        <v>2.7230897489338528E-2</v>
      </c>
      <c r="AU48" s="382">
        <f t="shared" si="374"/>
        <v>2.2643852807259454E-3</v>
      </c>
      <c r="AV48" s="382">
        <f t="shared" ref="AV48:AV111" si="400">AU48/D48</f>
        <v>7.6288203578909822E-2</v>
      </c>
      <c r="AW48" s="390">
        <v>3336.37</v>
      </c>
      <c r="AX48" s="389">
        <f t="shared" ref="AX48:AX111" si="401">(AW48-AW49)/AW49</f>
        <v>3.2497152901564595E-2</v>
      </c>
      <c r="AY48" s="387">
        <f t="shared" si="377"/>
        <v>1.4401113308328351E-3</v>
      </c>
      <c r="AZ48" s="387">
        <f t="shared" ref="AZ48:AZ111" si="402">AY48/D48</f>
        <v>4.8518027085765476E-2</v>
      </c>
    </row>
    <row r="49" spans="2:52">
      <c r="B49" s="381" t="s">
        <v>2491</v>
      </c>
      <c r="C49" s="380">
        <v>2453.34</v>
      </c>
      <c r="D49" s="375">
        <f t="shared" si="306"/>
        <v>2.4744162733386341E-2</v>
      </c>
      <c r="E49" s="385">
        <v>3374.74</v>
      </c>
      <c r="F49" s="384">
        <f t="shared" si="379"/>
        <v>-1.0995645114967921E-2</v>
      </c>
      <c r="G49" s="382">
        <f t="shared" si="344"/>
        <v>-2.7451067855322011E-3</v>
      </c>
      <c r="H49" s="382">
        <f t="shared" si="380"/>
        <v>-0.11093957048012519</v>
      </c>
      <c r="I49" s="373">
        <v>3962.5</v>
      </c>
      <c r="J49" s="400">
        <f t="shared" si="381"/>
        <v>4.46325002636297E-2</v>
      </c>
      <c r="K49" s="398">
        <f t="shared" si="347"/>
        <v>1.5723137192871471E-3</v>
      </c>
      <c r="L49" s="398">
        <f t="shared" si="382"/>
        <v>6.3542813560859959E-2</v>
      </c>
      <c r="M49" s="394">
        <v>634.61</v>
      </c>
      <c r="N49" s="393">
        <f t="shared" si="383"/>
        <v>3.5104919432629032E-3</v>
      </c>
      <c r="O49" s="391">
        <f t="shared" si="350"/>
        <v>2.5131962871013453E-4</v>
      </c>
      <c r="P49" s="391">
        <f t="shared" si="384"/>
        <v>1.015672388749039E-2</v>
      </c>
      <c r="Q49" s="373">
        <v>2632.54</v>
      </c>
      <c r="R49" s="400">
        <f t="shared" si="385"/>
        <v>8.5140499342536535E-2</v>
      </c>
      <c r="S49" s="398">
        <f t="shared" si="353"/>
        <v>1.295463781796299E-2</v>
      </c>
      <c r="T49" s="398">
        <f t="shared" si="386"/>
        <v>0.5235431870355346</v>
      </c>
      <c r="U49" s="385">
        <v>2151.64</v>
      </c>
      <c r="V49" s="384">
        <f t="shared" si="387"/>
        <v>1.0971249218856411E-2</v>
      </c>
      <c r="W49" s="382">
        <f t="shared" si="356"/>
        <v>8.414838438370679E-4</v>
      </c>
      <c r="X49" s="382">
        <f t="shared" si="388"/>
        <v>3.4007367834745374E-2</v>
      </c>
      <c r="Y49" s="390">
        <v>1488.04</v>
      </c>
      <c r="Z49" s="389">
        <f t="shared" si="389"/>
        <v>1.67124448270679E-2</v>
      </c>
      <c r="AA49" s="387">
        <f t="shared" si="359"/>
        <v>6.8307104497191914E-4</v>
      </c>
      <c r="AB49" s="387">
        <f t="shared" si="390"/>
        <v>2.7605340796206364E-2</v>
      </c>
      <c r="AC49" s="385">
        <v>2677.78</v>
      </c>
      <c r="AD49" s="384">
        <f t="shared" si="391"/>
        <v>2.9460046517886359E-2</v>
      </c>
      <c r="AE49" s="382">
        <f t="shared" si="362"/>
        <v>4.5199370970532326E-3</v>
      </c>
      <c r="AF49" s="382">
        <f t="shared" si="392"/>
        <v>0.18266680290437373</v>
      </c>
      <c r="AG49" s="390">
        <v>441.96</v>
      </c>
      <c r="AH49" s="389">
        <f t="shared" si="393"/>
        <v>6.2154224438220555E-3</v>
      </c>
      <c r="AI49" s="387">
        <f t="shared" si="365"/>
        <v>2.2502936957857753E-4</v>
      </c>
      <c r="AJ49" s="387">
        <f t="shared" si="394"/>
        <v>-2.0283958970157678E-3</v>
      </c>
      <c r="AK49" s="385">
        <v>1237.44</v>
      </c>
      <c r="AL49" s="384">
        <f t="shared" si="395"/>
        <v>2.5729442970822251E-2</v>
      </c>
      <c r="AM49" s="382">
        <f t="shared" si="368"/>
        <v>8.6535835543766486E-4</v>
      </c>
      <c r="AN49" s="382">
        <f t="shared" si="396"/>
        <v>3.4972222126153023E-2</v>
      </c>
      <c r="AO49" s="390">
        <v>2140.36</v>
      </c>
      <c r="AP49" s="389">
        <f t="shared" si="397"/>
        <v>0.11340227636863034</v>
      </c>
      <c r="AQ49" s="387">
        <f t="shared" si="371"/>
        <v>2.6157369067188276E-3</v>
      </c>
      <c r="AR49" s="387">
        <f t="shared" si="398"/>
        <v>0.10571127157960027</v>
      </c>
      <c r="AS49" s="385">
        <v>4989.92</v>
      </c>
      <c r="AT49" s="384">
        <f t="shared" si="399"/>
        <v>2.0252020601651686E-2</v>
      </c>
      <c r="AU49" s="382">
        <f t="shared" si="374"/>
        <v>1.6840567731303462E-3</v>
      </c>
      <c r="AV49" s="382">
        <f t="shared" si="400"/>
        <v>6.8058749502892396E-2</v>
      </c>
      <c r="AW49" s="390">
        <v>3231.36</v>
      </c>
      <c r="AX49" s="389">
        <f t="shared" si="401"/>
        <v>2.0750741549182338E-2</v>
      </c>
      <c r="AY49" s="387">
        <f t="shared" si="377"/>
        <v>9.1956911175201527E-4</v>
      </c>
      <c r="AZ49" s="387">
        <f t="shared" si="402"/>
        <v>3.7163072424805717E-2</v>
      </c>
    </row>
    <row r="50" spans="2:52">
      <c r="B50" s="381" t="s">
        <v>2490</v>
      </c>
      <c r="C50" s="380">
        <v>2394.1</v>
      </c>
      <c r="D50" s="375">
        <f t="shared" si="306"/>
        <v>3.2255560969089658E-2</v>
      </c>
      <c r="E50" s="385">
        <v>3412.26</v>
      </c>
      <c r="F50" s="384">
        <f t="shared" si="379"/>
        <v>1.8344927614085113E-2</v>
      </c>
      <c r="G50" s="382">
        <f t="shared" si="344"/>
        <v>4.579884558566805E-3</v>
      </c>
      <c r="H50" s="382">
        <f t="shared" si="380"/>
        <v>0.14198744095493132</v>
      </c>
      <c r="I50" s="373">
        <v>3793.2</v>
      </c>
      <c r="J50" s="400">
        <f t="shared" si="381"/>
        <v>5.8376441832822673E-2</v>
      </c>
      <c r="K50" s="398">
        <f t="shared" si="347"/>
        <v>2.0564852928866774E-3</v>
      </c>
      <c r="L50" s="398">
        <f t="shared" si="382"/>
        <v>6.3755992179376358E-2</v>
      </c>
      <c r="M50" s="394">
        <v>632.39</v>
      </c>
      <c r="N50" s="393">
        <f t="shared" si="383"/>
        <v>-2.5833384681742531E-2</v>
      </c>
      <c r="O50" s="391">
        <f t="shared" si="350"/>
        <v>-1.8494378427506297E-3</v>
      </c>
      <c r="P50" s="391">
        <f t="shared" si="384"/>
        <v>-5.7337023049232862E-2</v>
      </c>
      <c r="Q50" s="373">
        <v>2425.9899999999998</v>
      </c>
      <c r="R50" s="400">
        <f t="shared" si="385"/>
        <v>8.0778020822659766E-2</v>
      </c>
      <c r="S50" s="398">
        <f t="shared" si="353"/>
        <v>1.229086053629262E-2</v>
      </c>
      <c r="T50" s="398">
        <f t="shared" si="386"/>
        <v>0.38104624960858346</v>
      </c>
      <c r="U50" s="385">
        <v>2128.29</v>
      </c>
      <c r="V50" s="384">
        <f t="shared" si="387"/>
        <v>1.6754091782039234E-2</v>
      </c>
      <c r="W50" s="382">
        <f t="shared" si="356"/>
        <v>1.2850220855906273E-3</v>
      </c>
      <c r="X50" s="382">
        <f t="shared" si="388"/>
        <v>3.9838776539092201E-2</v>
      </c>
      <c r="Y50" s="390">
        <v>1463.58</v>
      </c>
      <c r="Z50" s="389">
        <f t="shared" si="389"/>
        <v>3.7433458324177542E-2</v>
      </c>
      <c r="AA50" s="387">
        <f t="shared" si="359"/>
        <v>1.5299803086257844E-3</v>
      </c>
      <c r="AB50" s="387">
        <f t="shared" si="390"/>
        <v>4.7433070846045956E-2</v>
      </c>
      <c r="AC50" s="385">
        <v>2601.15</v>
      </c>
      <c r="AD50" s="384">
        <f t="shared" si="391"/>
        <v>3.8192587389142135E-2</v>
      </c>
      <c r="AE50" s="382">
        <f t="shared" si="362"/>
        <v>5.8597359127665217E-3</v>
      </c>
      <c r="AF50" s="382">
        <f t="shared" si="392"/>
        <v>0.18166591237963206</v>
      </c>
      <c r="AG50" s="390">
        <v>439.23</v>
      </c>
      <c r="AH50" s="389">
        <f t="shared" si="393"/>
        <v>3.2122379922925125E-2</v>
      </c>
      <c r="AI50" s="387">
        <f t="shared" si="365"/>
        <v>1.1629907651095042E-3</v>
      </c>
      <c r="AJ50" s="387">
        <f t="shared" si="394"/>
        <v>8.1908002375974415E-3</v>
      </c>
      <c r="AK50" s="385">
        <v>1206.4000000000001</v>
      </c>
      <c r="AL50" s="384">
        <f t="shared" si="395"/>
        <v>2.0651612957808509E-2</v>
      </c>
      <c r="AM50" s="382">
        <f t="shared" si="368"/>
        <v>6.945756986099737E-4</v>
      </c>
      <c r="AN50" s="382">
        <f t="shared" si="396"/>
        <v>2.1533517872331598E-2</v>
      </c>
      <c r="AO50" s="390">
        <v>1922.36</v>
      </c>
      <c r="AP50" s="389">
        <f t="shared" si="397"/>
        <v>1.3817399375580023E-2</v>
      </c>
      <c r="AQ50" s="387">
        <f t="shared" si="371"/>
        <v>3.1871213399712879E-4</v>
      </c>
      <c r="AR50" s="387">
        <f t="shared" si="398"/>
        <v>9.8808430057238505E-3</v>
      </c>
      <c r="AS50" s="385">
        <v>4890.87</v>
      </c>
      <c r="AT50" s="384">
        <f t="shared" si="399"/>
        <v>3.333988299349052E-2</v>
      </c>
      <c r="AU50" s="382">
        <f t="shared" si="374"/>
        <v>2.7723779703237045E-3</v>
      </c>
      <c r="AV50" s="382">
        <f t="shared" si="400"/>
        <v>8.5950387686032192E-2</v>
      </c>
      <c r="AW50" s="390">
        <v>3165.67</v>
      </c>
      <c r="AX50" s="389">
        <f t="shared" si="401"/>
        <v>2.939914023529713E-2</v>
      </c>
      <c r="AY50" s="387">
        <f t="shared" si="377"/>
        <v>1.3028228995271922E-3</v>
      </c>
      <c r="AZ50" s="387">
        <f t="shared" si="402"/>
        <v>4.0390644601582988E-2</v>
      </c>
    </row>
    <row r="51" spans="2:52">
      <c r="B51" s="381" t="s">
        <v>2480</v>
      </c>
      <c r="C51" s="380">
        <v>2319.29</v>
      </c>
      <c r="D51" s="375">
        <f t="shared" si="306"/>
        <v>1.6407739334312096E-2</v>
      </c>
      <c r="E51" s="385">
        <v>3350.79</v>
      </c>
      <c r="F51" s="384">
        <f t="shared" si="379"/>
        <v>1.7750239190851537E-2</v>
      </c>
      <c r="G51" s="382">
        <f t="shared" si="344"/>
        <v>4.4314182149528493E-3</v>
      </c>
      <c r="H51" s="382">
        <f t="shared" si="380"/>
        <v>0.27008097365892475</v>
      </c>
      <c r="I51" s="373">
        <v>3583.98</v>
      </c>
      <c r="J51" s="400">
        <f t="shared" si="381"/>
        <v>7.3435994806430791E-4</v>
      </c>
      <c r="K51" s="398">
        <f t="shared" si="347"/>
        <v>2.587003225040944E-5</v>
      </c>
      <c r="L51" s="398">
        <f t="shared" si="382"/>
        <v>1.5766969308385868E-3</v>
      </c>
      <c r="M51" s="394">
        <v>649.16</v>
      </c>
      <c r="N51" s="393">
        <f t="shared" si="383"/>
        <v>-5.7739727076409142E-3</v>
      </c>
      <c r="O51" s="391">
        <f t="shared" si="350"/>
        <v>-4.1336448011272068E-4</v>
      </c>
      <c r="P51" s="391">
        <f t="shared" si="384"/>
        <v>-2.5193262258151983E-2</v>
      </c>
      <c r="Q51" s="373">
        <v>2244.67</v>
      </c>
      <c r="R51" s="400">
        <f t="shared" si="385"/>
        <v>3.7920893714222401E-2</v>
      </c>
      <c r="S51" s="398">
        <f t="shared" si="353"/>
        <v>5.769891503981224E-3</v>
      </c>
      <c r="T51" s="398">
        <f t="shared" si="386"/>
        <v>0.35165670214635514</v>
      </c>
      <c r="U51" s="385">
        <v>2093.2199999999998</v>
      </c>
      <c r="V51" s="384">
        <f t="shared" si="387"/>
        <v>1.6249544847675591E-2</v>
      </c>
      <c r="W51" s="382">
        <f t="shared" si="356"/>
        <v>1.2463238402718702E-3</v>
      </c>
      <c r="X51" s="382">
        <f t="shared" si="388"/>
        <v>7.5959510014005416E-2</v>
      </c>
      <c r="Y51" s="390">
        <v>1410.77</v>
      </c>
      <c r="Z51" s="389">
        <f t="shared" si="389"/>
        <v>1.6881104263524037E-2</v>
      </c>
      <c r="AA51" s="387">
        <f t="shared" si="359"/>
        <v>6.8996449345875438E-4</v>
      </c>
      <c r="AB51" s="387">
        <f t="shared" si="390"/>
        <v>4.2051161308730135E-2</v>
      </c>
      <c r="AC51" s="385">
        <v>2505.46</v>
      </c>
      <c r="AD51" s="384">
        <f t="shared" si="391"/>
        <v>-1.3313137755102619E-3</v>
      </c>
      <c r="AE51" s="382">
        <f t="shared" si="362"/>
        <v>-2.0425814732143746E-4</v>
      </c>
      <c r="AF51" s="382">
        <f t="shared" si="392"/>
        <v>-1.2448890316918305E-2</v>
      </c>
      <c r="AG51" s="390">
        <v>425.56</v>
      </c>
      <c r="AH51" s="389">
        <f t="shared" si="393"/>
        <v>2.5371659880008748E-2</v>
      </c>
      <c r="AI51" s="387">
        <f t="shared" si="365"/>
        <v>9.1858094595571676E-4</v>
      </c>
      <c r="AJ51" s="387">
        <f t="shared" si="394"/>
        <v>3.4011316440074693E-3</v>
      </c>
      <c r="AK51" s="385">
        <v>1181.99</v>
      </c>
      <c r="AL51" s="384">
        <f t="shared" si="395"/>
        <v>2.6380971769814567E-3</v>
      </c>
      <c r="AM51" s="382">
        <f t="shared" si="368"/>
        <v>8.8727122353417335E-5</v>
      </c>
      <c r="AN51" s="382">
        <f t="shared" si="396"/>
        <v>5.4076384653350702E-3</v>
      </c>
      <c r="AO51" s="390">
        <v>1896.16</v>
      </c>
      <c r="AP51" s="389">
        <f t="shared" si="397"/>
        <v>3.4728133935782474E-2</v>
      </c>
      <c r="AQ51" s="387">
        <f t="shared" si="371"/>
        <v>8.0103913736275856E-4</v>
      </c>
      <c r="AR51" s="387">
        <f t="shared" si="398"/>
        <v>4.8820810779679695E-2</v>
      </c>
      <c r="AS51" s="385">
        <v>4733.07</v>
      </c>
      <c r="AT51" s="384">
        <f t="shared" si="399"/>
        <v>3.0943082241162507E-2</v>
      </c>
      <c r="AU51" s="382">
        <f t="shared" si="374"/>
        <v>2.5730720037638686E-3</v>
      </c>
      <c r="AV51" s="382">
        <f t="shared" si="400"/>
        <v>0.15682062905418201</v>
      </c>
      <c r="AW51" s="390">
        <v>3075.26</v>
      </c>
      <c r="AX51" s="389">
        <f t="shared" si="401"/>
        <v>1.5580830096959226E-2</v>
      </c>
      <c r="AY51" s="387">
        <f t="shared" si="377"/>
        <v>6.9046448574674806E-4</v>
      </c>
      <c r="AZ51" s="387">
        <f t="shared" si="402"/>
        <v>4.2081634262852954E-2</v>
      </c>
    </row>
    <row r="52" spans="2:52">
      <c r="B52" s="381" t="s">
        <v>2479</v>
      </c>
      <c r="C52" s="380">
        <v>2281.85</v>
      </c>
      <c r="D52" s="375">
        <f t="shared" si="379"/>
        <v>3.3680634201585465E-2</v>
      </c>
      <c r="E52" s="385">
        <v>3292.35</v>
      </c>
      <c r="F52" s="384">
        <f t="shared" si="379"/>
        <v>1.6907533643644473E-2</v>
      </c>
      <c r="G52" s="382">
        <f t="shared" si="344"/>
        <v>4.2210334042704174E-3</v>
      </c>
      <c r="H52" s="382">
        <f t="shared" si="380"/>
        <v>0.1253252352377533</v>
      </c>
      <c r="I52" s="373">
        <v>3581.35</v>
      </c>
      <c r="J52" s="400">
        <f t="shared" si="381"/>
        <v>4.7447881326189205E-2</v>
      </c>
      <c r="K52" s="398">
        <f t="shared" si="347"/>
        <v>1.6714939633589935E-3</v>
      </c>
      <c r="L52" s="398">
        <f t="shared" si="382"/>
        <v>4.9627746121250607E-2</v>
      </c>
      <c r="M52" s="394">
        <v>652.92999999999995</v>
      </c>
      <c r="N52" s="393">
        <f t="shared" si="383"/>
        <v>9.5979857322702394E-2</v>
      </c>
      <c r="O52" s="391">
        <f t="shared" si="350"/>
        <v>6.8712939655895871E-3</v>
      </c>
      <c r="P52" s="391">
        <f t="shared" si="384"/>
        <v>0.20401320012157406</v>
      </c>
      <c r="Q52" s="373">
        <v>2162.66</v>
      </c>
      <c r="R52" s="400">
        <f t="shared" si="385"/>
        <v>7.0793393012754391E-2</v>
      </c>
      <c r="S52" s="398">
        <f t="shared" si="353"/>
        <v>1.0771639507248658E-2</v>
      </c>
      <c r="T52" s="398">
        <f t="shared" si="386"/>
        <v>0.31981700352725539</v>
      </c>
      <c r="U52" s="385">
        <v>2059.75</v>
      </c>
      <c r="V52" s="384">
        <f t="shared" si="387"/>
        <v>1.8674671981562713E-2</v>
      </c>
      <c r="W52" s="382">
        <f t="shared" si="356"/>
        <v>1.4323286663138787E-3</v>
      </c>
      <c r="X52" s="382">
        <f t="shared" si="388"/>
        <v>4.2526772439648836E-2</v>
      </c>
      <c r="Y52" s="390">
        <v>1387.35</v>
      </c>
      <c r="Z52" s="389">
        <f t="shared" si="389"/>
        <v>1.8051733626857389E-2</v>
      </c>
      <c r="AA52" s="387">
        <f t="shared" si="359"/>
        <v>7.3781045679691517E-4</v>
      </c>
      <c r="AB52" s="387">
        <f t="shared" si="390"/>
        <v>2.1906073750897002E-2</v>
      </c>
      <c r="AC52" s="385">
        <v>2508.8000000000002</v>
      </c>
      <c r="AD52" s="384">
        <f t="shared" si="391"/>
        <v>1.1568035288757375E-2</v>
      </c>
      <c r="AE52" s="382">
        <f t="shared" si="362"/>
        <v>1.774837382212889E-3</v>
      </c>
      <c r="AF52" s="382">
        <f t="shared" si="392"/>
        <v>5.2696079640012869E-2</v>
      </c>
      <c r="AG52" s="390">
        <v>415.03</v>
      </c>
      <c r="AH52" s="389">
        <f t="shared" si="393"/>
        <v>1.0051107325383295E-2</v>
      </c>
      <c r="AI52" s="387">
        <f t="shared" si="365"/>
        <v>3.6390034071550221E-4</v>
      </c>
      <c r="AJ52" s="387">
        <f t="shared" si="394"/>
        <v>2.9036477771228627E-3</v>
      </c>
      <c r="AK52" s="385">
        <v>1178.8800000000001</v>
      </c>
      <c r="AL52" s="384">
        <f t="shared" si="395"/>
        <v>1.7539013948349818E-2</v>
      </c>
      <c r="AM52" s="382">
        <f t="shared" si="368"/>
        <v>5.8988965612484946E-4</v>
      </c>
      <c r="AN52" s="382">
        <f t="shared" si="396"/>
        <v>1.7514208687230755E-2</v>
      </c>
      <c r="AO52" s="390">
        <v>1832.52</v>
      </c>
      <c r="AP52" s="389">
        <f t="shared" si="397"/>
        <v>5.6286638191910689E-2</v>
      </c>
      <c r="AQ52" s="387">
        <f t="shared" si="371"/>
        <v>1.2983075965346119E-3</v>
      </c>
      <c r="AR52" s="387">
        <f t="shared" si="398"/>
        <v>3.8547599453263741E-2</v>
      </c>
      <c r="AS52" s="385">
        <v>4591.01</v>
      </c>
      <c r="AT52" s="384">
        <f t="shared" si="399"/>
        <v>5.5183858089457236E-2</v>
      </c>
      <c r="AU52" s="382">
        <f t="shared" si="374"/>
        <v>4.5888137194288166E-3</v>
      </c>
      <c r="AV52" s="382">
        <f t="shared" si="400"/>
        <v>0.13624487270530095</v>
      </c>
      <c r="AW52" s="390">
        <v>3028.08</v>
      </c>
      <c r="AX52" s="389">
        <f t="shared" si="401"/>
        <v>1.6226302383101795E-2</v>
      </c>
      <c r="AY52" s="387">
        <f t="shared" si="377"/>
        <v>7.1906859010715607E-4</v>
      </c>
      <c r="AZ52" s="387">
        <f t="shared" si="402"/>
        <v>2.1349615503181558E-2</v>
      </c>
    </row>
    <row r="53" spans="2:52">
      <c r="B53" s="381" t="s">
        <v>2478</v>
      </c>
      <c r="C53" s="380">
        <v>2207.5</v>
      </c>
      <c r="D53" s="375">
        <f t="shared" si="379"/>
        <v>3.1797594731405539E-2</v>
      </c>
      <c r="E53" s="385">
        <v>3237.61</v>
      </c>
      <c r="F53" s="384">
        <f t="shared" si="379"/>
        <v>2.7815961320512242E-2</v>
      </c>
      <c r="G53" s="382">
        <f t="shared" si="344"/>
        <v>6.9443660075111631E-3</v>
      </c>
      <c r="H53" s="382">
        <f t="shared" si="380"/>
        <v>0.21839280820358464</v>
      </c>
      <c r="I53" s="373">
        <v>3419.12</v>
      </c>
      <c r="J53" s="400">
        <f t="shared" si="381"/>
        <v>9.5580342408910446E-2</v>
      </c>
      <c r="K53" s="398">
        <f t="shared" si="347"/>
        <v>3.3671043023810973E-3</v>
      </c>
      <c r="L53" s="398">
        <f t="shared" si="382"/>
        <v>0.10589179247119307</v>
      </c>
      <c r="M53" s="394">
        <v>595.75</v>
      </c>
      <c r="N53" s="393">
        <f t="shared" si="383"/>
        <v>4.5799248674648095E-2</v>
      </c>
      <c r="O53" s="391">
        <f t="shared" si="350"/>
        <v>3.2788140118667317E-3</v>
      </c>
      <c r="P53" s="391">
        <f t="shared" si="384"/>
        <v>0.1031151582238497</v>
      </c>
      <c r="Q53" s="373">
        <v>2019.68</v>
      </c>
      <c r="R53" s="400">
        <f t="shared" si="385"/>
        <v>1.3839597210997468E-2</v>
      </c>
      <c r="S53" s="398">
        <f t="shared" si="353"/>
        <v>2.105777753236531E-3</v>
      </c>
      <c r="T53" s="398">
        <f t="shared" si="386"/>
        <v>6.6224435244994079E-2</v>
      </c>
      <c r="U53" s="385">
        <v>2021.99</v>
      </c>
      <c r="V53" s="384">
        <f t="shared" si="387"/>
        <v>4.1125162193891278E-2</v>
      </c>
      <c r="W53" s="382">
        <f t="shared" si="356"/>
        <v>3.1542588151092675E-3</v>
      </c>
      <c r="X53" s="382">
        <f t="shared" si="388"/>
        <v>9.9198031855972424E-2</v>
      </c>
      <c r="Y53" s="390">
        <v>1362.75</v>
      </c>
      <c r="Z53" s="389">
        <f t="shared" si="389"/>
        <v>1.0342526690391493E-2</v>
      </c>
      <c r="AA53" s="387">
        <f t="shared" si="359"/>
        <v>4.2271975088968111E-4</v>
      </c>
      <c r="AB53" s="387">
        <f t="shared" si="390"/>
        <v>1.3294079456650643E-2</v>
      </c>
      <c r="AC53" s="385">
        <v>2480.11</v>
      </c>
      <c r="AD53" s="384">
        <f t="shared" si="391"/>
        <v>2.8093054876178306E-2</v>
      </c>
      <c r="AE53" s="382">
        <f t="shared" si="362"/>
        <v>4.3102050374325329E-3</v>
      </c>
      <c r="AF53" s="382">
        <f t="shared" si="392"/>
        <v>0.13555129165714763</v>
      </c>
      <c r="AG53" s="390">
        <v>410.9</v>
      </c>
      <c r="AH53" s="389">
        <f t="shared" si="393"/>
        <v>3.1815784847952083E-2</v>
      </c>
      <c r="AI53" s="387">
        <f t="shared" si="365"/>
        <v>1.1518904904201052E-3</v>
      </c>
      <c r="AJ53" s="387">
        <f t="shared" si="394"/>
        <v>5.2743975403545286E-3</v>
      </c>
      <c r="AK53" s="385">
        <v>1158.56</v>
      </c>
      <c r="AL53" s="384">
        <f t="shared" si="395"/>
        <v>2.620064128682521E-2</v>
      </c>
      <c r="AM53" s="382">
        <f t="shared" si="368"/>
        <v>8.8120616839979231E-4</v>
      </c>
      <c r="AN53" s="382">
        <f t="shared" si="396"/>
        <v>2.7712981936003203E-2</v>
      </c>
      <c r="AO53" s="390">
        <v>1734.87</v>
      </c>
      <c r="AP53" s="389">
        <f t="shared" si="397"/>
        <v>2.9749220952663535E-2</v>
      </c>
      <c r="AQ53" s="387">
        <f t="shared" si="371"/>
        <v>6.8619553049413713E-4</v>
      </c>
      <c r="AR53" s="387">
        <f t="shared" si="398"/>
        <v>2.1580108064475776E-2</v>
      </c>
      <c r="AS53" s="385">
        <v>4350.91</v>
      </c>
      <c r="AT53" s="384">
        <f t="shared" si="399"/>
        <v>4.69286889900574E-2</v>
      </c>
      <c r="AU53" s="382">
        <f t="shared" si="374"/>
        <v>3.9023551329682234E-3</v>
      </c>
      <c r="AV53" s="382">
        <f t="shared" si="400"/>
        <v>0.12272485280510803</v>
      </c>
      <c r="AW53" s="390">
        <v>2979.73</v>
      </c>
      <c r="AX53" s="389">
        <f t="shared" si="401"/>
        <v>3.5232357764251314E-2</v>
      </c>
      <c r="AY53" s="387">
        <f t="shared" si="377"/>
        <v>1.5613219343227969E-3</v>
      </c>
      <c r="AZ53" s="387">
        <f t="shared" si="402"/>
        <v>4.9101887973329178E-2</v>
      </c>
    </row>
    <row r="54" spans="2:52">
      <c r="B54" s="381" t="s">
        <v>2407</v>
      </c>
      <c r="C54" s="380">
        <v>2139.4699999999998</v>
      </c>
      <c r="D54" s="375">
        <f t="shared" si="379"/>
        <v>3.1626709356375342E-2</v>
      </c>
      <c r="E54" s="385">
        <v>3149.99</v>
      </c>
      <c r="F54" s="384">
        <f t="shared" si="379"/>
        <v>3.403461893241326E-2</v>
      </c>
      <c r="G54" s="382">
        <f t="shared" si="344"/>
        <v>8.4968787549527004E-3</v>
      </c>
      <c r="H54" s="382">
        <f t="shared" si="380"/>
        <v>0.26866148669494416</v>
      </c>
      <c r="I54" s="373">
        <v>3120.83</v>
      </c>
      <c r="J54" s="400">
        <f t="shared" si="381"/>
        <v>-1.5057828468915344E-4</v>
      </c>
      <c r="K54" s="398">
        <f t="shared" si="347"/>
        <v>-5.3045718130294981E-6</v>
      </c>
      <c r="L54" s="398">
        <f t="shared" si="382"/>
        <v>-1.6772443042545611E-4</v>
      </c>
      <c r="M54" s="394">
        <v>569.66</v>
      </c>
      <c r="N54" s="393">
        <f t="shared" si="383"/>
        <v>2.6414414414414358E-2</v>
      </c>
      <c r="O54" s="391">
        <f t="shared" si="350"/>
        <v>1.8910343423423383E-3</v>
      </c>
      <c r="P54" s="391">
        <f t="shared" si="384"/>
        <v>5.9792320504603549E-2</v>
      </c>
      <c r="Q54" s="373">
        <v>1992.11</v>
      </c>
      <c r="R54" s="400">
        <f t="shared" si="385"/>
        <v>3.4185416298941944E-2</v>
      </c>
      <c r="S54" s="398">
        <f t="shared" si="353"/>
        <v>5.2015162023818107E-3</v>
      </c>
      <c r="T54" s="398">
        <f t="shared" si="386"/>
        <v>0.1644659311144327</v>
      </c>
      <c r="U54" s="385">
        <v>1942.12</v>
      </c>
      <c r="V54" s="384">
        <f t="shared" si="387"/>
        <v>3.2345171081237627E-2</v>
      </c>
      <c r="W54" s="382">
        <f t="shared" si="356"/>
        <v>2.4808422767598447E-3</v>
      </c>
      <c r="X54" s="382">
        <f t="shared" si="388"/>
        <v>7.8441365771104291E-2</v>
      </c>
      <c r="Y54" s="390">
        <v>1348.8</v>
      </c>
      <c r="Z54" s="389">
        <f t="shared" si="389"/>
        <v>1.4226847535115833E-2</v>
      </c>
      <c r="AA54" s="387">
        <f t="shared" si="359"/>
        <v>5.8147971245525428E-4</v>
      </c>
      <c r="AB54" s="387">
        <f t="shared" si="390"/>
        <v>1.8385716512680415E-2</v>
      </c>
      <c r="AC54" s="385">
        <v>2412.34</v>
      </c>
      <c r="AD54" s="384">
        <f t="shared" si="391"/>
        <v>1.7272642933650464E-2</v>
      </c>
      <c r="AE54" s="382">
        <f t="shared" si="362"/>
        <v>2.6500725147382562E-3</v>
      </c>
      <c r="AF54" s="382">
        <f t="shared" si="392"/>
        <v>8.3792230322692493E-2</v>
      </c>
      <c r="AG54" s="390">
        <v>398.23</v>
      </c>
      <c r="AH54" s="389">
        <f t="shared" si="393"/>
        <v>5.6481137581578023E-2</v>
      </c>
      <c r="AI54" s="387">
        <f t="shared" si="365"/>
        <v>2.0448995861410322E-3</v>
      </c>
      <c r="AJ54" s="387">
        <f t="shared" si="394"/>
        <v>7.6114355328605211E-3</v>
      </c>
      <c r="AK54" s="385">
        <v>1128.98</v>
      </c>
      <c r="AL54" s="384">
        <f t="shared" si="395"/>
        <v>3.7350803524666319E-2</v>
      </c>
      <c r="AM54" s="382">
        <f t="shared" si="368"/>
        <v>1.2562195749451024E-3</v>
      </c>
      <c r="AN54" s="382">
        <f t="shared" si="396"/>
        <v>3.9720211192059172E-2</v>
      </c>
      <c r="AO54" s="390">
        <v>1684.75</v>
      </c>
      <c r="AP54" s="389">
        <f t="shared" si="397"/>
        <v>0.13079576878674784</v>
      </c>
      <c r="AQ54" s="387">
        <f t="shared" si="371"/>
        <v>3.0169352028351255E-3</v>
      </c>
      <c r="AR54" s="387">
        <f t="shared" si="398"/>
        <v>9.5392004550323817E-2</v>
      </c>
      <c r="AS54" s="385">
        <v>4155.88</v>
      </c>
      <c r="AT54" s="384">
        <f t="shared" si="399"/>
        <v>3.9510545483651509E-2</v>
      </c>
      <c r="AU54" s="382">
        <f t="shared" si="374"/>
        <v>3.2854994096930415E-3</v>
      </c>
      <c r="AV54" s="382">
        <f t="shared" si="400"/>
        <v>0.10388369440119281</v>
      </c>
      <c r="AW54" s="390">
        <v>2878.32</v>
      </c>
      <c r="AX54" s="389">
        <f t="shared" si="401"/>
        <v>3.2366359645347419E-2</v>
      </c>
      <c r="AY54" s="387">
        <f t="shared" si="377"/>
        <v>1.4343152276835708E-3</v>
      </c>
      <c r="AZ54" s="387">
        <f t="shared" si="402"/>
        <v>4.5351389912919919E-2</v>
      </c>
    </row>
    <row r="55" spans="2:52">
      <c r="B55" s="381" t="s">
        <v>2397</v>
      </c>
      <c r="C55" s="380">
        <v>2073.88</v>
      </c>
      <c r="D55" s="375">
        <f t="shared" si="379"/>
        <v>4.5291882138284958E-2</v>
      </c>
      <c r="E55" s="385">
        <v>3046.31</v>
      </c>
      <c r="F55" s="384">
        <f t="shared" si="379"/>
        <v>8.250122595180058E-2</v>
      </c>
      <c r="G55" s="382">
        <f t="shared" si="344"/>
        <v>2.059676106377082E-2</v>
      </c>
      <c r="H55" s="382">
        <f t="shared" si="380"/>
        <v>0.45475613048901098</v>
      </c>
      <c r="I55" s="373">
        <v>3121.3</v>
      </c>
      <c r="J55" s="400">
        <f t="shared" si="381"/>
        <v>4.9065375427391087E-3</v>
      </c>
      <c r="K55" s="398">
        <f t="shared" si="347"/>
        <v>1.7284750455561333E-4</v>
      </c>
      <c r="L55" s="398">
        <f t="shared" si="382"/>
        <v>3.8163020920145502E-3</v>
      </c>
      <c r="M55" s="394">
        <v>555</v>
      </c>
      <c r="N55" s="393">
        <f t="shared" si="383"/>
        <v>2.0040080160320887E-3</v>
      </c>
      <c r="O55" s="391">
        <f t="shared" si="350"/>
        <v>1.4346893787575327E-4</v>
      </c>
      <c r="P55" s="391">
        <f t="shared" si="384"/>
        <v>3.167652371736608E-3</v>
      </c>
      <c r="Q55" s="373">
        <v>1926.26</v>
      </c>
      <c r="R55" s="400">
        <f t="shared" si="385"/>
        <v>3.4072547093338505E-2</v>
      </c>
      <c r="S55" s="398">
        <f t="shared" si="353"/>
        <v>5.1843424755340138E-3</v>
      </c>
      <c r="T55" s="398">
        <f t="shared" si="386"/>
        <v>0.11446515867247919</v>
      </c>
      <c r="U55" s="385">
        <v>1881.27</v>
      </c>
      <c r="V55" s="384">
        <f t="shared" si="387"/>
        <v>3.0065266431590753E-2</v>
      </c>
      <c r="W55" s="382">
        <f t="shared" si="356"/>
        <v>2.3059758700365793E-3</v>
      </c>
      <c r="X55" s="382">
        <f t="shared" si="388"/>
        <v>5.0913668436122501E-2</v>
      </c>
      <c r="Y55" s="390">
        <v>1329.88</v>
      </c>
      <c r="Z55" s="389">
        <f t="shared" si="389"/>
        <v>3.6393958758708864E-2</v>
      </c>
      <c r="AA55" s="387">
        <f t="shared" si="359"/>
        <v>1.4874938823859487E-3</v>
      </c>
      <c r="AB55" s="387">
        <f t="shared" si="390"/>
        <v>3.2842394975866523E-2</v>
      </c>
      <c r="AC55" s="385">
        <v>2371.38</v>
      </c>
      <c r="AD55" s="384">
        <f t="shared" si="391"/>
        <v>2.8481465578932334E-2</v>
      </c>
      <c r="AE55" s="382">
        <f t="shared" si="362"/>
        <v>4.3697973379132728E-3</v>
      </c>
      <c r="AF55" s="382">
        <f t="shared" si="392"/>
        <v>9.6480806970472732E-2</v>
      </c>
      <c r="AG55" s="390">
        <v>376.94</v>
      </c>
      <c r="AH55" s="389">
        <f t="shared" si="393"/>
        <v>4.3086033705066806E-2</v>
      </c>
      <c r="AI55" s="387">
        <f t="shared" si="365"/>
        <v>1.5599298502919437E-3</v>
      </c>
      <c r="AJ55" s="387">
        <f t="shared" si="394"/>
        <v>3.4302557914161836E-3</v>
      </c>
      <c r="AK55" s="385">
        <v>1088.33</v>
      </c>
      <c r="AL55" s="384">
        <f t="shared" si="395"/>
        <v>3.1915196222514958E-2</v>
      </c>
      <c r="AM55" s="382">
        <f t="shared" si="368"/>
        <v>1.0734037945518457E-3</v>
      </c>
      <c r="AN55" s="382">
        <f t="shared" si="396"/>
        <v>2.3699695041917983E-2</v>
      </c>
      <c r="AO55" s="390">
        <v>1489.88</v>
      </c>
      <c r="AP55" s="389">
        <f t="shared" si="397"/>
        <v>0.12762913907284776</v>
      </c>
      <c r="AQ55" s="387">
        <f t="shared" si="371"/>
        <v>2.9438937218543063E-3</v>
      </c>
      <c r="AR55" s="387">
        <f t="shared" si="398"/>
        <v>6.4998264211366272E-2</v>
      </c>
      <c r="AS55" s="385">
        <v>3997.92</v>
      </c>
      <c r="AT55" s="384">
        <f t="shared" si="399"/>
        <v>5.4295456523286961E-2</v>
      </c>
      <c r="AU55" s="382">
        <f t="shared" si="374"/>
        <v>4.5149386871939272E-3</v>
      </c>
      <c r="AV55" s="382">
        <f t="shared" si="400"/>
        <v>9.9685384533346133E-2</v>
      </c>
      <c r="AW55" s="390">
        <v>2788.08</v>
      </c>
      <c r="AX55" s="389">
        <f t="shared" si="401"/>
        <v>3.5160281876304052E-2</v>
      </c>
      <c r="AY55" s="387">
        <f t="shared" si="377"/>
        <v>1.558127891348414E-3</v>
      </c>
      <c r="AZ55" s="387">
        <f t="shared" si="402"/>
        <v>3.4401924092956553E-2</v>
      </c>
    </row>
    <row r="56" spans="2:52">
      <c r="B56" s="381" t="s">
        <v>2396</v>
      </c>
      <c r="C56" s="380">
        <v>1984.02</v>
      </c>
      <c r="D56" s="375">
        <f t="shared" si="379"/>
        <v>6.7033097053856586E-2</v>
      </c>
      <c r="E56" s="385">
        <v>2814.14</v>
      </c>
      <c r="F56" s="384">
        <f t="shared" si="379"/>
        <v>5.1893051646351239E-2</v>
      </c>
      <c r="G56" s="382">
        <f t="shared" si="344"/>
        <v>1.2955307915718172E-2</v>
      </c>
      <c r="H56" s="382">
        <f t="shared" si="380"/>
        <v>0.19326733337875548</v>
      </c>
      <c r="I56" s="373">
        <v>3106.06</v>
      </c>
      <c r="J56" s="400">
        <f t="shared" si="381"/>
        <v>4.9188634121954809E-2</v>
      </c>
      <c r="K56" s="398">
        <f t="shared" si="347"/>
        <v>1.7328172028482241E-3</v>
      </c>
      <c r="L56" s="398">
        <f t="shared" si="382"/>
        <v>2.5850173705326818E-2</v>
      </c>
      <c r="M56" s="394">
        <v>553.89</v>
      </c>
      <c r="N56" s="393">
        <f t="shared" si="383"/>
        <v>-1.6058835023892784E-2</v>
      </c>
      <c r="O56" s="391">
        <f t="shared" si="350"/>
        <v>-1.1496680581955083E-3</v>
      </c>
      <c r="P56" s="391">
        <f t="shared" si="384"/>
        <v>-1.7150752519637089E-2</v>
      </c>
      <c r="Q56" s="373">
        <v>1862.79</v>
      </c>
      <c r="R56" s="400">
        <f t="shared" si="385"/>
        <v>7.4285747240452574E-2</v>
      </c>
      <c r="S56" s="398">
        <f t="shared" si="353"/>
        <v>1.1303022157118302E-2</v>
      </c>
      <c r="T56" s="398">
        <f t="shared" si="386"/>
        <v>0.16861852806885955</v>
      </c>
      <c r="U56" s="385">
        <v>1826.36</v>
      </c>
      <c r="V56" s="384">
        <f t="shared" si="387"/>
        <v>7.3300306177018382E-2</v>
      </c>
      <c r="W56" s="382">
        <f t="shared" si="356"/>
        <v>5.6220601834711332E-3</v>
      </c>
      <c r="X56" s="382">
        <f t="shared" si="388"/>
        <v>8.3869915468088641E-2</v>
      </c>
      <c r="Y56" s="390">
        <v>1283.18</v>
      </c>
      <c r="Z56" s="389">
        <f t="shared" si="389"/>
        <v>0.17680829794844041</v>
      </c>
      <c r="AA56" s="387">
        <f t="shared" si="359"/>
        <v>7.2265087537486559E-3</v>
      </c>
      <c r="AB56" s="387">
        <f t="shared" si="390"/>
        <v>0.10780508541836642</v>
      </c>
      <c r="AC56" s="385">
        <v>2305.71</v>
      </c>
      <c r="AD56" s="384">
        <f t="shared" si="391"/>
        <v>6.5288301607835858E-2</v>
      </c>
      <c r="AE56" s="382">
        <f t="shared" si="362"/>
        <v>1.0016922962483825E-2</v>
      </c>
      <c r="AF56" s="382">
        <f t="shared" si="392"/>
        <v>0.14943249533041716</v>
      </c>
      <c r="AG56" s="390">
        <v>361.37</v>
      </c>
      <c r="AH56" s="389">
        <f t="shared" si="393"/>
        <v>2.9837560558563774E-2</v>
      </c>
      <c r="AI56" s="387">
        <f t="shared" si="365"/>
        <v>1.0802688800228015E-3</v>
      </c>
      <c r="AJ56" s="387">
        <f t="shared" si="394"/>
        <v>5.5895057956108158E-3</v>
      </c>
      <c r="AK56" s="385">
        <v>1054.67</v>
      </c>
      <c r="AL56" s="384">
        <f t="shared" si="395"/>
        <v>9.0740798196353542E-2</v>
      </c>
      <c r="AM56" s="382">
        <f t="shared" si="368"/>
        <v>3.0518852657379588E-3</v>
      </c>
      <c r="AN56" s="382">
        <f t="shared" si="396"/>
        <v>4.5528036147367237E-2</v>
      </c>
      <c r="AO56" s="390">
        <v>1321.25</v>
      </c>
      <c r="AP56" s="389">
        <f t="shared" si="397"/>
        <v>3.1670427660089442E-2</v>
      </c>
      <c r="AQ56" s="387">
        <f t="shared" si="371"/>
        <v>7.3051008440762311E-4</v>
      </c>
      <c r="AR56" s="387">
        <f t="shared" si="398"/>
        <v>1.089775225245385E-2</v>
      </c>
      <c r="AS56" s="385">
        <v>3792.03</v>
      </c>
      <c r="AT56" s="384">
        <f t="shared" si="399"/>
        <v>0.12170324794415202</v>
      </c>
      <c r="AU56" s="382">
        <f t="shared" si="374"/>
        <v>1.0120233582795962E-2</v>
      </c>
      <c r="AV56" s="382">
        <f t="shared" si="400"/>
        <v>0.15097368356209223</v>
      </c>
      <c r="AW56" s="390">
        <v>2693.38</v>
      </c>
      <c r="AX56" s="389">
        <f t="shared" si="401"/>
        <v>0.10251130804969415</v>
      </c>
      <c r="AY56" s="387">
        <f t="shared" si="377"/>
        <v>4.5427886162221964E-3</v>
      </c>
      <c r="AZ56" s="387">
        <f t="shared" si="402"/>
        <v>6.7769338071495808E-2</v>
      </c>
    </row>
    <row r="57" spans="2:52">
      <c r="B57" s="381" t="s">
        <v>2395</v>
      </c>
      <c r="C57" s="380">
        <v>1859.38</v>
      </c>
      <c r="D57" s="375">
        <f t="shared" si="379"/>
        <v>2.9272073069471414E-2</v>
      </c>
      <c r="E57" s="385">
        <v>2675.31</v>
      </c>
      <c r="F57" s="384">
        <f t="shared" si="379"/>
        <v>4.8109507896149172E-2</v>
      </c>
      <c r="G57" s="382">
        <f t="shared" si="344"/>
        <v>1.2010731084305224E-2</v>
      </c>
      <c r="H57" s="382">
        <f t="shared" si="380"/>
        <v>0.41031364795380754</v>
      </c>
      <c r="I57" s="373">
        <v>2960.44</v>
      </c>
      <c r="J57" s="400">
        <f t="shared" si="381"/>
        <v>1.3513330900936845E-4</v>
      </c>
      <c r="K57" s="398">
        <f t="shared" si="347"/>
        <v>4.7604762097820325E-6</v>
      </c>
      <c r="L57" s="398">
        <f t="shared" si="382"/>
        <v>1.626285982029354E-4</v>
      </c>
      <c r="M57" s="394">
        <v>562.92999999999995</v>
      </c>
      <c r="N57" s="393">
        <f t="shared" si="383"/>
        <v>-1.3286357820196036E-2</v>
      </c>
      <c r="O57" s="391">
        <f t="shared" si="350"/>
        <v>-9.5118364270565452E-4</v>
      </c>
      <c r="P57" s="391">
        <f t="shared" si="384"/>
        <v>-3.2494577355290495E-2</v>
      </c>
      <c r="Q57" s="373">
        <v>1733.98</v>
      </c>
      <c r="R57" s="400">
        <f t="shared" si="385"/>
        <v>4.968823778679092E-2</v>
      </c>
      <c r="S57" s="398">
        <f t="shared" si="353"/>
        <v>7.5603635086869602E-3</v>
      </c>
      <c r="T57" s="398">
        <f t="shared" si="386"/>
        <v>0.25827905972849785</v>
      </c>
      <c r="U57" s="385">
        <v>1701.63</v>
      </c>
      <c r="V57" s="384">
        <f t="shared" si="387"/>
        <v>3.6466962284377812E-2</v>
      </c>
      <c r="W57" s="382">
        <f t="shared" si="356"/>
        <v>2.7969795402494938E-3</v>
      </c>
      <c r="X57" s="382">
        <f t="shared" si="388"/>
        <v>9.5551125935338502E-2</v>
      </c>
      <c r="Y57" s="390">
        <v>1090.3900000000001</v>
      </c>
      <c r="Z57" s="389">
        <f t="shared" si="389"/>
        <v>4.4364841437834784E-2</v>
      </c>
      <c r="AA57" s="387">
        <f t="shared" si="359"/>
        <v>1.8132797992471833E-3</v>
      </c>
      <c r="AB57" s="387">
        <f t="shared" si="390"/>
        <v>6.1945725365734304E-2</v>
      </c>
      <c r="AC57" s="385">
        <v>2164.4</v>
      </c>
      <c r="AD57" s="384">
        <f t="shared" si="391"/>
        <v>-1.3887543196717575E-3</v>
      </c>
      <c r="AE57" s="382">
        <f t="shared" si="362"/>
        <v>-2.1307102024995908E-4</v>
      </c>
      <c r="AF57" s="382">
        <f t="shared" si="392"/>
        <v>-7.2789863479869573E-3</v>
      </c>
      <c r="AG57" s="390">
        <v>350.9</v>
      </c>
      <c r="AH57" s="389">
        <f t="shared" si="393"/>
        <v>3.066439522998296E-2</v>
      </c>
      <c r="AI57" s="387">
        <f t="shared" si="365"/>
        <v>1.1102044293015332E-3</v>
      </c>
      <c r="AJ57" s="387">
        <f t="shared" si="394"/>
        <v>2.7057457991904728E-3</v>
      </c>
      <c r="AK57" s="385">
        <v>966.93</v>
      </c>
      <c r="AL57" s="384">
        <f t="shared" si="395"/>
        <v>5.3036820840094458E-2</v>
      </c>
      <c r="AM57" s="382">
        <f t="shared" si="368"/>
        <v>1.7837873953148971E-3</v>
      </c>
      <c r="AN57" s="382">
        <f t="shared" si="396"/>
        <v>6.0938198366799451E-2</v>
      </c>
      <c r="AO57" s="390">
        <v>1280.69</v>
      </c>
      <c r="AP57" s="389">
        <f t="shared" si="397"/>
        <v>5.0776161102478595E-3</v>
      </c>
      <c r="AQ57" s="387">
        <f t="shared" si="371"/>
        <v>1.1712029319897713E-4</v>
      </c>
      <c r="AR57" s="387">
        <f t="shared" si="398"/>
        <v>4.0010932235996924E-3</v>
      </c>
      <c r="AS57" s="385">
        <v>3380.6</v>
      </c>
      <c r="AT57" s="384">
        <f t="shared" si="399"/>
        <v>2.8116113924243059E-2</v>
      </c>
      <c r="AU57" s="382">
        <f t="shared" si="374"/>
        <v>2.3379954533704317E-3</v>
      </c>
      <c r="AV57" s="382">
        <f t="shared" si="400"/>
        <v>7.987119490381385E-2</v>
      </c>
      <c r="AW57" s="390">
        <v>2442.9499999999998</v>
      </c>
      <c r="AX57" s="389">
        <f t="shared" si="401"/>
        <v>1.8935997163771198E-2</v>
      </c>
      <c r="AY57" s="387">
        <f t="shared" si="377"/>
        <v>8.3914871431252066E-4</v>
      </c>
      <c r="AZ57" s="387">
        <f t="shared" si="402"/>
        <v>2.8667211656686186E-2</v>
      </c>
    </row>
    <row r="58" spans="2:52">
      <c r="B58" s="381" t="s">
        <v>2394</v>
      </c>
      <c r="C58" s="380">
        <v>1806.5</v>
      </c>
      <c r="D58" s="375">
        <f t="shared" si="379"/>
        <v>3.2810972437411087E-2</v>
      </c>
      <c r="E58" s="385">
        <v>2552.5100000000002</v>
      </c>
      <c r="F58" s="384">
        <f t="shared" si="379"/>
        <v>2.775429017788849E-2</v>
      </c>
      <c r="G58" s="382">
        <f t="shared" si="344"/>
        <v>6.9289695600705725E-3</v>
      </c>
      <c r="H58" s="382">
        <f t="shared" si="380"/>
        <v>0.21117842737785358</v>
      </c>
      <c r="I58" s="373">
        <v>2960.04</v>
      </c>
      <c r="J58" s="400">
        <f t="shared" si="381"/>
        <v>9.1609105962096538E-2</v>
      </c>
      <c r="K58" s="398">
        <f t="shared" si="347"/>
        <v>3.2272055848327368E-3</v>
      </c>
      <c r="L58" s="398">
        <f t="shared" si="382"/>
        <v>9.8357511073127332E-2</v>
      </c>
      <c r="M58" s="394">
        <v>570.51</v>
      </c>
      <c r="N58" s="393">
        <f t="shared" si="383"/>
        <v>-3.1103112058571227E-3</v>
      </c>
      <c r="O58" s="391">
        <f t="shared" si="350"/>
        <v>-2.2267028953851727E-4</v>
      </c>
      <c r="P58" s="391">
        <f t="shared" si="384"/>
        <v>-6.7864580960919187E-3</v>
      </c>
      <c r="Q58" s="373">
        <v>1651.9</v>
      </c>
      <c r="R58" s="400">
        <f t="shared" si="385"/>
        <v>0.1117018412835146</v>
      </c>
      <c r="S58" s="398">
        <f t="shared" si="353"/>
        <v>1.6996105362334448E-2</v>
      </c>
      <c r="T58" s="398">
        <f t="shared" si="386"/>
        <v>0.51800065952801444</v>
      </c>
      <c r="U58" s="385">
        <v>1641.76</v>
      </c>
      <c r="V58" s="384">
        <f t="shared" si="387"/>
        <v>2.3069157620549112E-2</v>
      </c>
      <c r="W58" s="382">
        <f t="shared" si="356"/>
        <v>1.7693813203384964E-3</v>
      </c>
      <c r="X58" s="382">
        <f t="shared" si="388"/>
        <v>5.3926512654073215E-2</v>
      </c>
      <c r="Y58" s="390">
        <v>1044.07</v>
      </c>
      <c r="Z58" s="389">
        <f t="shared" si="389"/>
        <v>1.4842534992223932E-2</v>
      </c>
      <c r="AA58" s="387">
        <f t="shared" si="359"/>
        <v>6.066440902021765E-4</v>
      </c>
      <c r="AB58" s="387">
        <f t="shared" si="390"/>
        <v>1.8489061589362726E-2</v>
      </c>
      <c r="AC58" s="385">
        <v>2167.41</v>
      </c>
      <c r="AD58" s="384">
        <f t="shared" si="391"/>
        <v>2.0527330476151104E-3</v>
      </c>
      <c r="AE58" s="382">
        <f t="shared" si="362"/>
        <v>3.1494262056339594E-4</v>
      </c>
      <c r="AF58" s="382">
        <f t="shared" si="392"/>
        <v>9.5986981539229917E-3</v>
      </c>
      <c r="AG58" s="390">
        <v>340.46</v>
      </c>
      <c r="AH58" s="389">
        <f t="shared" si="393"/>
        <v>3.4266966401360871E-2</v>
      </c>
      <c r="AI58" s="387">
        <f t="shared" si="365"/>
        <v>1.2406355185612704E-3</v>
      </c>
      <c r="AJ58" s="387">
        <f t="shared" si="394"/>
        <v>5.8748212777503458E-3</v>
      </c>
      <c r="AK58" s="385">
        <v>918.23</v>
      </c>
      <c r="AL58" s="384">
        <f t="shared" si="395"/>
        <v>2.0561724072777388E-2</v>
      </c>
      <c r="AM58" s="382">
        <f t="shared" si="368"/>
        <v>6.9155246573972197E-4</v>
      </c>
      <c r="AN58" s="382">
        <f t="shared" si="396"/>
        <v>2.107686588865661E-2</v>
      </c>
      <c r="AO58" s="390">
        <v>1274.22</v>
      </c>
      <c r="AP58" s="389">
        <f t="shared" si="397"/>
        <v>6.1829294293226627E-3</v>
      </c>
      <c r="AQ58" s="387">
        <f t="shared" si="371"/>
        <v>1.4261545021675652E-4</v>
      </c>
      <c r="AR58" s="387">
        <f t="shared" si="398"/>
        <v>4.3465779774983539E-3</v>
      </c>
      <c r="AS58" s="385">
        <v>3288.15</v>
      </c>
      <c r="AT58" s="384">
        <f t="shared" si="399"/>
        <v>2.5061101828066895E-2</v>
      </c>
      <c r="AU58" s="382">
        <f t="shared" si="374"/>
        <v>2.0839559225129026E-3</v>
      </c>
      <c r="AV58" s="382">
        <f t="shared" si="400"/>
        <v>6.3513994487306782E-2</v>
      </c>
      <c r="AW58" s="390">
        <v>2397.5500000000002</v>
      </c>
      <c r="AX58" s="389">
        <f t="shared" si="401"/>
        <v>2.258817106615657E-2</v>
      </c>
      <c r="AY58" s="387">
        <f t="shared" si="377"/>
        <v>1.0009948007967285E-3</v>
      </c>
      <c r="AZ58" s="387">
        <f t="shared" si="402"/>
        <v>3.0507928489659566E-2</v>
      </c>
    </row>
    <row r="59" spans="2:52">
      <c r="B59" s="381" t="s">
        <v>2393</v>
      </c>
      <c r="C59" s="380">
        <v>1749.11</v>
      </c>
      <c r="D59" s="375">
        <f t="shared" si="379"/>
        <v>3.4339814551991636E-2</v>
      </c>
      <c r="E59" s="385">
        <v>2483.58</v>
      </c>
      <c r="F59" s="384">
        <f t="shared" si="379"/>
        <v>3.2029918969457685E-2</v>
      </c>
      <c r="G59" s="382">
        <f t="shared" si="344"/>
        <v>7.9963973904009882E-3</v>
      </c>
      <c r="H59" s="382">
        <f t="shared" si="380"/>
        <v>0.23286082044194423</v>
      </c>
      <c r="I59" s="373">
        <v>2711.63</v>
      </c>
      <c r="J59" s="400">
        <f t="shared" si="381"/>
        <v>9.412789581703685E-4</v>
      </c>
      <c r="K59" s="398">
        <f t="shared" si="347"/>
        <v>3.3159375138425741E-5</v>
      </c>
      <c r="L59" s="398">
        <f t="shared" si="382"/>
        <v>9.6562475863756715E-4</v>
      </c>
      <c r="M59" s="394">
        <v>572.29</v>
      </c>
      <c r="N59" s="393">
        <f t="shared" si="383"/>
        <v>0.13734647641003211</v>
      </c>
      <c r="O59" s="391">
        <f t="shared" si="350"/>
        <v>9.8327715926706093E-3</v>
      </c>
      <c r="P59" s="391">
        <f t="shared" si="384"/>
        <v>0.28633735274788574</v>
      </c>
      <c r="Q59" s="373">
        <v>1485.92</v>
      </c>
      <c r="R59" s="400">
        <f t="shared" si="385"/>
        <v>7.5366556181157715E-2</v>
      </c>
      <c r="S59" s="398">
        <f t="shared" si="353"/>
        <v>1.1467473722300234E-2</v>
      </c>
      <c r="T59" s="398">
        <f t="shared" si="386"/>
        <v>0.33394104982535922</v>
      </c>
      <c r="U59" s="385">
        <v>1604.74</v>
      </c>
      <c r="V59" s="384">
        <f t="shared" si="387"/>
        <v>2.6028912488890901E-2</v>
      </c>
      <c r="W59" s="382">
        <f t="shared" si="356"/>
        <v>1.9963915589854431E-3</v>
      </c>
      <c r="X59" s="382">
        <f t="shared" si="388"/>
        <v>5.8136352366226066E-2</v>
      </c>
      <c r="Y59" s="390">
        <v>1028.8</v>
      </c>
      <c r="Z59" s="389">
        <f t="shared" si="389"/>
        <v>2.641870859605705E-2</v>
      </c>
      <c r="AA59" s="387">
        <f t="shared" si="359"/>
        <v>1.0797854577380436E-3</v>
      </c>
      <c r="AB59" s="387">
        <f t="shared" si="390"/>
        <v>3.1444126062568335E-2</v>
      </c>
      <c r="AC59" s="385">
        <v>2162.9699999999998</v>
      </c>
      <c r="AD59" s="384">
        <f t="shared" si="391"/>
        <v>-1.7906177169624614E-3</v>
      </c>
      <c r="AE59" s="382">
        <f t="shared" si="362"/>
        <v>-2.7472731384268264E-4</v>
      </c>
      <c r="AF59" s="382">
        <f t="shared" si="392"/>
        <v>-8.0002561873692198E-3</v>
      </c>
      <c r="AG59" s="390">
        <v>329.18</v>
      </c>
      <c r="AH59" s="389">
        <f t="shared" si="393"/>
        <v>2.6730295374442447E-2</v>
      </c>
      <c r="AI59" s="387">
        <f t="shared" si="365"/>
        <v>9.6777034403168884E-4</v>
      </c>
      <c r="AJ59" s="387">
        <f t="shared" si="394"/>
        <v>4.1560033250547133E-3</v>
      </c>
      <c r="AK59" s="385">
        <v>899.73</v>
      </c>
      <c r="AL59" s="384">
        <f t="shared" si="395"/>
        <v>2.2629628787706538E-2</v>
      </c>
      <c r="AM59" s="382">
        <f t="shared" si="368"/>
        <v>7.6110230501693407E-4</v>
      </c>
      <c r="AN59" s="382">
        <f t="shared" si="396"/>
        <v>2.2163844358116715E-2</v>
      </c>
      <c r="AO59" s="390">
        <v>1266.3900000000001</v>
      </c>
      <c r="AP59" s="389">
        <f t="shared" si="397"/>
        <v>2.8905396201910852E-3</v>
      </c>
      <c r="AQ59" s="387">
        <f t="shared" si="371"/>
        <v>6.6673186879327568E-5</v>
      </c>
      <c r="AR59" s="387">
        <f t="shared" si="398"/>
        <v>1.9415709650493923E-3</v>
      </c>
      <c r="AS59" s="385">
        <v>3207.76</v>
      </c>
      <c r="AT59" s="384">
        <f t="shared" si="399"/>
        <v>3.5121913440811683E-2</v>
      </c>
      <c r="AU59" s="382">
        <f t="shared" si="374"/>
        <v>2.9205627121706959E-3</v>
      </c>
      <c r="AV59" s="382">
        <f t="shared" si="400"/>
        <v>8.5048878401741676E-2</v>
      </c>
      <c r="AW59" s="390">
        <v>2344.59</v>
      </c>
      <c r="AX59" s="389">
        <f t="shared" si="401"/>
        <v>3.0824628046850325E-2</v>
      </c>
      <c r="AY59" s="387">
        <f t="shared" si="377"/>
        <v>1.3659933918961722E-3</v>
      </c>
      <c r="AZ59" s="387">
        <f t="shared" si="402"/>
        <v>3.9778706137973234E-2</v>
      </c>
    </row>
    <row r="60" spans="2:52">
      <c r="B60" s="381" t="s">
        <v>2392</v>
      </c>
      <c r="C60" s="380">
        <v>1691.04</v>
      </c>
      <c r="D60" s="375">
        <f t="shared" si="379"/>
        <v>4.753114333678167E-2</v>
      </c>
      <c r="E60" s="385">
        <v>2406.5</v>
      </c>
      <c r="F60" s="384">
        <f t="shared" si="379"/>
        <v>3.3156310775479023E-2</v>
      </c>
      <c r="G60" s="382">
        <f t="shared" si="344"/>
        <v>8.2776056103414392E-3</v>
      </c>
      <c r="H60" s="382">
        <f t="shared" si="380"/>
        <v>0.17415119917672731</v>
      </c>
      <c r="I60" s="373">
        <v>2709.08</v>
      </c>
      <c r="J60" s="400">
        <f t="shared" si="381"/>
        <v>0.10033061745042769</v>
      </c>
      <c r="K60" s="398">
        <f t="shared" si="347"/>
        <v>3.5344469915436672E-3</v>
      </c>
      <c r="L60" s="398">
        <f t="shared" si="382"/>
        <v>7.436065584411386E-2</v>
      </c>
      <c r="M60" s="394">
        <v>503.18</v>
      </c>
      <c r="N60" s="393">
        <f t="shared" si="383"/>
        <v>2.5851172273190635E-2</v>
      </c>
      <c r="O60" s="391">
        <f t="shared" si="350"/>
        <v>1.8507112742099908E-3</v>
      </c>
      <c r="P60" s="391">
        <f t="shared" si="384"/>
        <v>3.8936813724357221E-2</v>
      </c>
      <c r="Q60" s="373">
        <v>1381.78</v>
      </c>
      <c r="R60" s="400">
        <f t="shared" si="385"/>
        <v>5.7611499337930812E-2</v>
      </c>
      <c r="S60" s="398">
        <f t="shared" si="353"/>
        <v>8.7659352932622017E-3</v>
      </c>
      <c r="T60" s="398">
        <f t="shared" si="386"/>
        <v>0.18442508801337287</v>
      </c>
      <c r="U60" s="385">
        <v>1564.03</v>
      </c>
      <c r="V60" s="384">
        <f t="shared" si="387"/>
        <v>5.2156071308442631E-2</v>
      </c>
      <c r="W60" s="382">
        <f t="shared" si="356"/>
        <v>4.0003185132862417E-3</v>
      </c>
      <c r="X60" s="382">
        <f t="shared" si="388"/>
        <v>8.416205107758519E-2</v>
      </c>
      <c r="Y60" s="390">
        <v>1002.32</v>
      </c>
      <c r="Z60" s="389">
        <f t="shared" si="389"/>
        <v>3.3905822889267113E-2</v>
      </c>
      <c r="AA60" s="387">
        <f t="shared" si="359"/>
        <v>1.3857987931301253E-3</v>
      </c>
      <c r="AB60" s="387">
        <f t="shared" si="390"/>
        <v>2.915559559152733E-2</v>
      </c>
      <c r="AC60" s="385">
        <v>2166.85</v>
      </c>
      <c r="AD60" s="384">
        <f t="shared" si="391"/>
        <v>4.3505689835348582E-2</v>
      </c>
      <c r="AE60" s="382">
        <f t="shared" si="362"/>
        <v>6.6749039686781917E-3</v>
      </c>
      <c r="AF60" s="382">
        <f t="shared" si="392"/>
        <v>0.1404322198055114</v>
      </c>
      <c r="AG60" s="390">
        <v>320.61</v>
      </c>
      <c r="AH60" s="389">
        <f t="shared" si="393"/>
        <v>3.566237038472727E-2</v>
      </c>
      <c r="AI60" s="387">
        <f t="shared" si="365"/>
        <v>1.2911561197790507E-3</v>
      </c>
      <c r="AJ60" s="387">
        <f t="shared" si="394"/>
        <v>7.4139949990743121E-3</v>
      </c>
      <c r="AK60" s="385">
        <v>879.82</v>
      </c>
      <c r="AL60" s="384">
        <f t="shared" si="395"/>
        <v>4.6644698492761254E-2</v>
      </c>
      <c r="AM60" s="382">
        <f t="shared" si="368"/>
        <v>1.5688011444070394E-3</v>
      </c>
      <c r="AN60" s="382">
        <f t="shared" si="396"/>
        <v>3.3005752318880845E-2</v>
      </c>
      <c r="AO60" s="390">
        <v>1262.74</v>
      </c>
      <c r="AP60" s="389">
        <f t="shared" si="397"/>
        <v>0.30272049189629746</v>
      </c>
      <c r="AQ60" s="387">
        <f t="shared" si="371"/>
        <v>6.9825508660799973E-3</v>
      </c>
      <c r="AR60" s="387">
        <f t="shared" si="398"/>
        <v>0.14690475288181412</v>
      </c>
      <c r="AS60" s="385">
        <v>3098.92</v>
      </c>
      <c r="AT60" s="384">
        <f t="shared" si="399"/>
        <v>4.149974457559219E-2</v>
      </c>
      <c r="AU60" s="382">
        <f t="shared" si="374"/>
        <v>3.4509112601833689E-3</v>
      </c>
      <c r="AV60" s="382">
        <f t="shared" si="400"/>
        <v>7.2603161168077843E-2</v>
      </c>
      <c r="AW60" s="390">
        <v>2274.48</v>
      </c>
      <c r="AX60" s="389">
        <f t="shared" si="401"/>
        <v>3.9353671242391509E-2</v>
      </c>
      <c r="AY60" s="387">
        <f t="shared" si="377"/>
        <v>1.7439579411065798E-3</v>
      </c>
      <c r="AZ60" s="387">
        <f t="shared" si="402"/>
        <v>3.6690847698524202E-2</v>
      </c>
    </row>
    <row r="61" spans="2:52">
      <c r="B61" s="381" t="s">
        <v>2391</v>
      </c>
      <c r="C61" s="380">
        <v>1614.31</v>
      </c>
      <c r="D61" s="375">
        <f t="shared" si="379"/>
        <v>9.0867931668288493E-2</v>
      </c>
      <c r="E61" s="385">
        <v>2329.27</v>
      </c>
      <c r="F61" s="384">
        <f t="shared" si="379"/>
        <v>8.4758786738509825E-2</v>
      </c>
      <c r="G61" s="382">
        <f t="shared" si="344"/>
        <v>2.1160370144415932E-2</v>
      </c>
      <c r="H61" s="382">
        <f t="shared" si="380"/>
        <v>0.23286950364030984</v>
      </c>
      <c r="I61" s="373">
        <v>2462.06</v>
      </c>
      <c r="J61" s="400">
        <f t="shared" si="381"/>
        <v>3.7718592075260064E-2</v>
      </c>
      <c r="K61" s="398">
        <f t="shared" si="347"/>
        <v>1.3287505616272617E-3</v>
      </c>
      <c r="L61" s="398">
        <f t="shared" si="382"/>
        <v>1.4622876709440666E-2</v>
      </c>
      <c r="M61" s="394">
        <v>490.5</v>
      </c>
      <c r="N61" s="393">
        <f t="shared" si="383"/>
        <v>8.2542485102626295E-2</v>
      </c>
      <c r="O61" s="391">
        <f t="shared" si="350"/>
        <v>5.9092990509821194E-3</v>
      </c>
      <c r="P61" s="391">
        <f t="shared" si="384"/>
        <v>6.5031732785047799E-2</v>
      </c>
      <c r="Q61" s="373">
        <v>1306.51</v>
      </c>
      <c r="R61" s="400">
        <f t="shared" si="385"/>
        <v>6.89209421813511E-2</v>
      </c>
      <c r="S61" s="398">
        <f t="shared" si="353"/>
        <v>1.0486734878545659E-2</v>
      </c>
      <c r="T61" s="398">
        <f t="shared" si="386"/>
        <v>0.1154063340720384</v>
      </c>
      <c r="U61" s="385">
        <v>1486.5</v>
      </c>
      <c r="V61" s="384">
        <f t="shared" si="387"/>
        <v>9.3609758250812955E-2</v>
      </c>
      <c r="W61" s="382">
        <f t="shared" si="356"/>
        <v>7.1797748480791033E-3</v>
      </c>
      <c r="X61" s="382">
        <f t="shared" si="388"/>
        <v>7.9013296729243523E-2</v>
      </c>
      <c r="Y61" s="390">
        <v>969.45</v>
      </c>
      <c r="Z61" s="389">
        <f t="shared" si="389"/>
        <v>7.9794165803455191E-2</v>
      </c>
      <c r="AA61" s="387">
        <f t="shared" si="359"/>
        <v>3.2613471447188206E-3</v>
      </c>
      <c r="AB61" s="387">
        <f t="shared" si="390"/>
        <v>3.589106833227261E-2</v>
      </c>
      <c r="AC61" s="385">
        <v>2076.5100000000002</v>
      </c>
      <c r="AD61" s="384">
        <f t="shared" si="391"/>
        <v>0.16605458221024275</v>
      </c>
      <c r="AE61" s="382">
        <f t="shared" si="362"/>
        <v>2.5477090330188704E-2</v>
      </c>
      <c r="AF61" s="382">
        <f t="shared" si="392"/>
        <v>0.28037493384566403</v>
      </c>
      <c r="AG61" s="390">
        <v>309.57</v>
      </c>
      <c r="AH61" s="389">
        <f t="shared" si="393"/>
        <v>4.2814794852792493E-2</v>
      </c>
      <c r="AI61" s="387">
        <f t="shared" si="365"/>
        <v>1.5501096476453523E-3</v>
      </c>
      <c r="AJ61" s="387">
        <f t="shared" si="394"/>
        <v>6.6565592463307312E-3</v>
      </c>
      <c r="AK61" s="385">
        <v>840.61</v>
      </c>
      <c r="AL61" s="384">
        <f t="shared" si="395"/>
        <v>7.8783912117245433E-2</v>
      </c>
      <c r="AM61" s="382">
        <f t="shared" si="368"/>
        <v>2.6497393162393159E-3</v>
      </c>
      <c r="AN61" s="382">
        <f t="shared" si="396"/>
        <v>2.9160334868324443E-2</v>
      </c>
      <c r="AO61" s="390">
        <v>969.31</v>
      </c>
      <c r="AP61" s="389">
        <f t="shared" si="397"/>
        <v>3.1136972894770416E-2</v>
      </c>
      <c r="AQ61" s="387">
        <f t="shared" si="371"/>
        <v>7.1820541679077439E-4</v>
      </c>
      <c r="AR61" s="387">
        <f t="shared" si="398"/>
        <v>7.9038380604124284E-3</v>
      </c>
      <c r="AS61" s="385">
        <v>2975.44</v>
      </c>
      <c r="AT61" s="384">
        <f t="shared" si="399"/>
        <v>7.0949350686745905E-2</v>
      </c>
      <c r="AU61" s="382">
        <f t="shared" si="374"/>
        <v>5.8997932563563558E-3</v>
      </c>
      <c r="AV61" s="382">
        <f t="shared" si="400"/>
        <v>6.492712168131469E-2</v>
      </c>
      <c r="AW61" s="390">
        <v>2188.36</v>
      </c>
      <c r="AX61" s="389">
        <f t="shared" si="401"/>
        <v>7.5477447193308442E-2</v>
      </c>
      <c r="AY61" s="387">
        <f t="shared" si="377"/>
        <v>3.3447830723714635E-3</v>
      </c>
      <c r="AZ61" s="387">
        <f t="shared" si="402"/>
        <v>3.6809279257962256E-2</v>
      </c>
    </row>
    <row r="62" spans="2:52">
      <c r="B62" s="381" t="s">
        <v>2390</v>
      </c>
      <c r="C62" s="380">
        <v>1479.84</v>
      </c>
      <c r="D62" s="375">
        <f t="shared" si="379"/>
        <v>9.488824273633277E-2</v>
      </c>
      <c r="E62" s="385">
        <v>2147.27</v>
      </c>
      <c r="F62" s="384">
        <f t="shared" si="379"/>
        <v>7.7081661316211914E-2</v>
      </c>
      <c r="G62" s="382">
        <f t="shared" si="344"/>
        <v>1.9243745074237567E-2</v>
      </c>
      <c r="H62" s="382">
        <f t="shared" si="380"/>
        <v>0.2028043150478655</v>
      </c>
      <c r="I62" s="373">
        <v>2372.5700000000002</v>
      </c>
      <c r="J62" s="400">
        <f t="shared" si="381"/>
        <v>0.11166451915192699</v>
      </c>
      <c r="K62" s="398">
        <f t="shared" si="347"/>
        <v>3.9337176806840844E-3</v>
      </c>
      <c r="L62" s="398">
        <f t="shared" si="382"/>
        <v>4.1456323431078371E-2</v>
      </c>
      <c r="M62" s="394">
        <v>453.1</v>
      </c>
      <c r="N62" s="393">
        <f t="shared" si="383"/>
        <v>3.1859898430917105E-2</v>
      </c>
      <c r="O62" s="391">
        <f t="shared" si="350"/>
        <v>2.2808819885677865E-3</v>
      </c>
      <c r="P62" s="391">
        <f t="shared" si="384"/>
        <v>2.4037561691449001E-2</v>
      </c>
      <c r="Q62" s="373">
        <v>1222.27</v>
      </c>
      <c r="R62" s="400">
        <f t="shared" si="385"/>
        <v>6.0271168209300931E-2</v>
      </c>
      <c r="S62" s="398">
        <f t="shared" si="353"/>
        <v>9.1706198700543928E-3</v>
      </c>
      <c r="T62" s="398">
        <f t="shared" si="386"/>
        <v>9.6646534972060938E-2</v>
      </c>
      <c r="U62" s="385">
        <v>1359.26</v>
      </c>
      <c r="V62" s="384">
        <f t="shared" si="387"/>
        <v>8.9107006930812097E-2</v>
      </c>
      <c r="W62" s="382">
        <f t="shared" si="356"/>
        <v>6.834418324586357E-3</v>
      </c>
      <c r="X62" s="382">
        <f t="shared" si="388"/>
        <v>7.2025976322243071E-2</v>
      </c>
      <c r="Y62" s="390">
        <v>897.81</v>
      </c>
      <c r="Z62" s="389">
        <f t="shared" si="389"/>
        <v>0.13605132293208821</v>
      </c>
      <c r="AA62" s="387">
        <f t="shared" si="359"/>
        <v>5.5606896708803094E-3</v>
      </c>
      <c r="AB62" s="387">
        <f t="shared" si="390"/>
        <v>5.860251502740832E-2</v>
      </c>
      <c r="AC62" s="385">
        <v>1780.8</v>
      </c>
      <c r="AD62" s="384">
        <f t="shared" si="391"/>
        <v>0.17754413806784369</v>
      </c>
      <c r="AE62" s="382">
        <f t="shared" si="362"/>
        <v>2.7239886927196987E-2</v>
      </c>
      <c r="AF62" s="382">
        <f t="shared" si="392"/>
        <v>0.2870733627440949</v>
      </c>
      <c r="AG62" s="390">
        <v>296.86</v>
      </c>
      <c r="AH62" s="389">
        <f t="shared" si="393"/>
        <v>6.2224925752316827E-2</v>
      </c>
      <c r="AI62" s="387">
        <f t="shared" si="365"/>
        <v>2.2528534368626307E-3</v>
      </c>
      <c r="AJ62" s="387">
        <f t="shared" si="394"/>
        <v>1.1108508398013703E-2</v>
      </c>
      <c r="AK62" s="385">
        <v>779.22</v>
      </c>
      <c r="AL62" s="384">
        <f t="shared" si="395"/>
        <v>6.1390723966491929E-2</v>
      </c>
      <c r="AM62" s="382">
        <f t="shared" si="368"/>
        <v>2.0647542191650232E-3</v>
      </c>
      <c r="AN62" s="382">
        <f t="shared" si="396"/>
        <v>2.1759853061062404E-2</v>
      </c>
      <c r="AO62" s="390">
        <v>940.04</v>
      </c>
      <c r="AP62" s="389">
        <f t="shared" si="397"/>
        <v>2.6748948719349037E-2</v>
      </c>
      <c r="AQ62" s="387">
        <f t="shared" si="371"/>
        <v>6.1699125116050483E-4</v>
      </c>
      <c r="AR62" s="387">
        <f t="shared" si="398"/>
        <v>6.5022939973179471E-3</v>
      </c>
      <c r="AS62" s="385">
        <v>2778.32</v>
      </c>
      <c r="AT62" s="384">
        <f t="shared" si="399"/>
        <v>0.1192117274078611</v>
      </c>
      <c r="AU62" s="382">
        <f t="shared" si="374"/>
        <v>9.9130511926006897E-3</v>
      </c>
      <c r="AV62" s="382">
        <f t="shared" si="400"/>
        <v>0.10447080593689798</v>
      </c>
      <c r="AW62" s="390">
        <v>2034.78</v>
      </c>
      <c r="AX62" s="389">
        <f t="shared" si="401"/>
        <v>8.6879650451624546E-2</v>
      </c>
      <c r="AY62" s="387">
        <f t="shared" si="377"/>
        <v>3.8500717097637418E-3</v>
      </c>
      <c r="AZ62" s="387">
        <f t="shared" si="402"/>
        <v>4.0574802512277387E-2</v>
      </c>
    </row>
    <row r="63" spans="2:52">
      <c r="B63" s="381" t="s">
        <v>2389</v>
      </c>
      <c r="C63" s="380">
        <v>1351.59</v>
      </c>
      <c r="D63" s="375">
        <f t="shared" si="379"/>
        <v>3.9204982315854231E-2</v>
      </c>
      <c r="E63" s="385">
        <v>1993.6</v>
      </c>
      <c r="F63" s="384">
        <f t="shared" si="379"/>
        <v>3.0230995814169812E-2</v>
      </c>
      <c r="G63" s="382">
        <f t="shared" si="344"/>
        <v>7.5472890289907495E-3</v>
      </c>
      <c r="H63" s="382">
        <f t="shared" si="380"/>
        <v>0.19250841559335882</v>
      </c>
      <c r="I63" s="373">
        <v>2134.25</v>
      </c>
      <c r="J63" s="400">
        <f t="shared" si="381"/>
        <v>0.11129914084873731</v>
      </c>
      <c r="K63" s="398">
        <f t="shared" si="347"/>
        <v>3.920846133819318E-3</v>
      </c>
      <c r="L63" s="398">
        <f t="shared" si="382"/>
        <v>0.10000887392911166</v>
      </c>
      <c r="M63" s="394">
        <v>439.11</v>
      </c>
      <c r="N63" s="393">
        <f t="shared" si="383"/>
        <v>1.4509160640436268E-2</v>
      </c>
      <c r="O63" s="391">
        <f t="shared" si="350"/>
        <v>1.0387253194094729E-3</v>
      </c>
      <c r="P63" s="391">
        <f t="shared" si="384"/>
        <v>2.64947274058435E-2</v>
      </c>
      <c r="Q63" s="373">
        <v>1152.79</v>
      </c>
      <c r="R63" s="400">
        <f t="shared" si="385"/>
        <v>2.9865280160091542E-2</v>
      </c>
      <c r="S63" s="398">
        <f t="shared" si="353"/>
        <v>4.5441815680388889E-3</v>
      </c>
      <c r="T63" s="398">
        <f t="shared" si="386"/>
        <v>0.11590826725615566</v>
      </c>
      <c r="U63" s="385">
        <v>1248.05</v>
      </c>
      <c r="V63" s="384">
        <f t="shared" si="387"/>
        <v>2.6061577670900685E-2</v>
      </c>
      <c r="W63" s="382">
        <f t="shared" si="356"/>
        <v>1.9988969457804119E-3</v>
      </c>
      <c r="X63" s="382">
        <f t="shared" si="388"/>
        <v>5.0985788736654304E-2</v>
      </c>
      <c r="Y63" s="390">
        <v>790.29</v>
      </c>
      <c r="Z63" s="389">
        <f t="shared" si="389"/>
        <v>1.2076428553133661E-2</v>
      </c>
      <c r="AA63" s="387">
        <f t="shared" si="359"/>
        <v>4.9358778782367899E-4</v>
      </c>
      <c r="AB63" s="387">
        <f t="shared" si="390"/>
        <v>1.2589925021444926E-2</v>
      </c>
      <c r="AC63" s="385">
        <v>1512.3</v>
      </c>
      <c r="AD63" s="384">
        <f t="shared" si="391"/>
        <v>7.9605079990576741E-2</v>
      </c>
      <c r="AE63" s="382">
        <f t="shared" si="362"/>
        <v>1.2213489002634227E-2</v>
      </c>
      <c r="AF63" s="382">
        <f t="shared" si="392"/>
        <v>0.3115290017028059</v>
      </c>
      <c r="AG63" s="390">
        <v>279.47000000000003</v>
      </c>
      <c r="AH63" s="389">
        <f t="shared" si="393"/>
        <v>3.9076442593694409E-2</v>
      </c>
      <c r="AI63" s="387">
        <f t="shared" si="365"/>
        <v>1.4147626041047061E-3</v>
      </c>
      <c r="AJ63" s="387">
        <f t="shared" si="394"/>
        <v>7.3490948421348536E-3</v>
      </c>
      <c r="AK63" s="385">
        <v>734.15</v>
      </c>
      <c r="AL63" s="384">
        <f t="shared" si="395"/>
        <v>2.1241375472957909E-2</v>
      </c>
      <c r="AM63" s="382">
        <f t="shared" si="368"/>
        <v>7.1441118128199341E-4</v>
      </c>
      <c r="AN63" s="382">
        <f t="shared" si="396"/>
        <v>1.8222458960097283E-2</v>
      </c>
      <c r="AO63" s="390">
        <v>915.55</v>
      </c>
      <c r="AP63" s="389">
        <f t="shared" si="397"/>
        <v>2.3212409754353007E-2</v>
      </c>
      <c r="AQ63" s="387">
        <f t="shared" si="371"/>
        <v>5.354174433939065E-4</v>
      </c>
      <c r="AR63" s="387">
        <f t="shared" si="398"/>
        <v>1.3656872462798874E-2</v>
      </c>
      <c r="AS63" s="385">
        <v>2482.39</v>
      </c>
      <c r="AT63" s="384">
        <f t="shared" si="399"/>
        <v>4.3218255552520304E-2</v>
      </c>
      <c r="AU63" s="382">
        <f t="shared" si="374"/>
        <v>3.5938140404698261E-3</v>
      </c>
      <c r="AV63" s="382">
        <f t="shared" si="400"/>
        <v>9.1667278702393704E-2</v>
      </c>
      <c r="AW63" s="390">
        <v>1872.13</v>
      </c>
      <c r="AX63" s="389">
        <f t="shared" si="401"/>
        <v>2.5672914144208872E-2</v>
      </c>
      <c r="AY63" s="387">
        <f t="shared" si="377"/>
        <v>1.1376951903006162E-3</v>
      </c>
      <c r="AZ63" s="387">
        <f t="shared" si="402"/>
        <v>2.9019148156598961E-2</v>
      </c>
    </row>
    <row r="64" spans="2:52">
      <c r="B64" s="381" t="s">
        <v>2388</v>
      </c>
      <c r="C64" s="380">
        <v>1300.5999999999999</v>
      </c>
      <c r="D64" s="375">
        <f t="shared" ref="D64:F79" si="403">(C64-C65)/C65</f>
        <v>4.3075597673913527E-4</v>
      </c>
      <c r="E64" s="385">
        <v>1935.1</v>
      </c>
      <c r="F64" s="384">
        <f t="shared" si="403"/>
        <v>7.0987686446763775E-3</v>
      </c>
      <c r="G64" s="382">
        <f t="shared" si="344"/>
        <v>1.7722359872180363E-3</v>
      </c>
      <c r="H64" s="382">
        <f t="shared" si="380"/>
        <v>4.1142458443270726</v>
      </c>
      <c r="I64" s="373">
        <v>1920.5</v>
      </c>
      <c r="J64" s="400">
        <f t="shared" si="381"/>
        <v>2.803987196691551E-3</v>
      </c>
      <c r="K64" s="398">
        <f t="shared" si="347"/>
        <v>9.8778860965049968E-5</v>
      </c>
      <c r="L64" s="398">
        <f t="shared" si="382"/>
        <v>0.22931512573038584</v>
      </c>
      <c r="M64" s="394">
        <v>432.83</v>
      </c>
      <c r="N64" s="393">
        <f t="shared" si="383"/>
        <v>9.8525418136595502E-2</v>
      </c>
      <c r="O64" s="391">
        <f t="shared" si="350"/>
        <v>7.0535332098170091E-3</v>
      </c>
      <c r="P64" s="391">
        <f t="shared" si="384"/>
        <v>16.374777346591781</v>
      </c>
      <c r="Q64" s="373">
        <v>1119.3599999999999</v>
      </c>
      <c r="R64" s="400">
        <f t="shared" si="385"/>
        <v>-0.13789943084233808</v>
      </c>
      <c r="S64" s="398">
        <f t="shared" si="353"/>
        <v>-2.0982225799246794E-2</v>
      </c>
      <c r="T64" s="398">
        <f t="shared" si="386"/>
        <v>-48.710237192956178</v>
      </c>
      <c r="U64" s="385">
        <v>1216.3499999999999</v>
      </c>
      <c r="V64" s="384">
        <f t="shared" si="387"/>
        <v>9.8967976553223057E-3</v>
      </c>
      <c r="W64" s="382">
        <f t="shared" si="356"/>
        <v>7.5907448336556555E-4</v>
      </c>
      <c r="X64" s="382">
        <f t="shared" si="388"/>
        <v>1.7621914131333323</v>
      </c>
      <c r="Y64" s="390">
        <v>780.86</v>
      </c>
      <c r="Z64" s="389">
        <f t="shared" si="389"/>
        <v>1.8043858048030079E-2</v>
      </c>
      <c r="AA64" s="387">
        <f t="shared" si="359"/>
        <v>7.3748856613908538E-4</v>
      </c>
      <c r="AB64" s="387">
        <f t="shared" si="390"/>
        <v>1.7120797062920536</v>
      </c>
      <c r="AC64" s="385">
        <v>1400.79</v>
      </c>
      <c r="AD64" s="384">
        <f t="shared" si="391"/>
        <v>1.8845281042709074E-2</v>
      </c>
      <c r="AE64" s="382">
        <f t="shared" si="362"/>
        <v>2.8913560892586824E-3</v>
      </c>
      <c r="AF64" s="382">
        <f t="shared" si="392"/>
        <v>6.7122831612146854</v>
      </c>
      <c r="AG64" s="390">
        <v>268.95999999999998</v>
      </c>
      <c r="AH64" s="389">
        <f t="shared" si="393"/>
        <v>1.7208123747210598E-2</v>
      </c>
      <c r="AI64" s="387">
        <f t="shared" si="365"/>
        <v>6.2302012026775968E-4</v>
      </c>
      <c r="AJ64" s="387">
        <f t="shared" si="394"/>
        <v>1.5142996890348955E-4</v>
      </c>
      <c r="AK64" s="385">
        <v>718.88</v>
      </c>
      <c r="AL64" s="384">
        <f t="shared" si="395"/>
        <v>3.6178615699501315E-2</v>
      </c>
      <c r="AM64" s="382">
        <f t="shared" si="368"/>
        <v>1.2167953818213279E-3</v>
      </c>
      <c r="AN64" s="382">
        <f t="shared" si="396"/>
        <v>2.8247904788984881</v>
      </c>
      <c r="AO64" s="390">
        <v>894.78</v>
      </c>
      <c r="AP64" s="389">
        <f t="shared" si="397"/>
        <v>5.1433003137448426E-2</v>
      </c>
      <c r="AQ64" s="387">
        <f t="shared" si="371"/>
        <v>1.1863536503683855E-3</v>
      </c>
      <c r="AR64" s="387">
        <f t="shared" si="398"/>
        <v>2.7541199993304755</v>
      </c>
      <c r="AS64" s="385">
        <v>2379.5500000000002</v>
      </c>
      <c r="AT64" s="384">
        <f t="shared" si="399"/>
        <v>7.0967248308857089E-2</v>
      </c>
      <c r="AU64" s="382">
        <f t="shared" si="374"/>
        <v>5.9012815331230114E-3</v>
      </c>
      <c r="AV64" s="382">
        <f t="shared" si="400"/>
        <v>13.699825079146406</v>
      </c>
      <c r="AW64" s="390">
        <v>1825.27</v>
      </c>
      <c r="AX64" s="389">
        <f t="shared" si="401"/>
        <v>1.7577798343126637E-2</v>
      </c>
      <c r="AY64" s="387">
        <f t="shared" si="377"/>
        <v>7.7896013357565692E-4</v>
      </c>
      <c r="AZ64" s="387">
        <f t="shared" si="402"/>
        <v>1.8083559500960638</v>
      </c>
    </row>
    <row r="65" spans="2:52">
      <c r="B65" s="381" t="s">
        <v>2387</v>
      </c>
      <c r="C65" s="380">
        <v>1300.04</v>
      </c>
      <c r="D65" s="375">
        <f t="shared" si="403"/>
        <v>2.3855089584563862E-2</v>
      </c>
      <c r="E65" s="385">
        <v>1921.46</v>
      </c>
      <c r="F65" s="384">
        <f t="shared" si="403"/>
        <v>3.9464217126226012E-2</v>
      </c>
      <c r="G65" s="382">
        <f t="shared" si="344"/>
        <v>9.8523996624308285E-3</v>
      </c>
      <c r="H65" s="382">
        <f t="shared" si="380"/>
        <v>0.41301038201952983</v>
      </c>
      <c r="I65" s="373">
        <v>1915.13</v>
      </c>
      <c r="J65" s="400">
        <f t="shared" si="381"/>
        <v>1.201107107420848E-4</v>
      </c>
      <c r="K65" s="398">
        <f t="shared" si="347"/>
        <v>4.2312601180221635E-6</v>
      </c>
      <c r="L65" s="398">
        <f t="shared" si="382"/>
        <v>1.7737347424426044E-4</v>
      </c>
      <c r="M65" s="394">
        <v>394.01</v>
      </c>
      <c r="N65" s="393">
        <f t="shared" si="383"/>
        <v>3.8179806070826335E-2</v>
      </c>
      <c r="O65" s="391">
        <f t="shared" si="350"/>
        <v>2.7333304964165281E-3</v>
      </c>
      <c r="P65" s="391">
        <f t="shared" si="384"/>
        <v>0.11458060078655961</v>
      </c>
      <c r="Q65" s="373">
        <v>1298.4100000000001</v>
      </c>
      <c r="R65" s="400">
        <f t="shared" si="385"/>
        <v>-1.4713917134618207E-2</v>
      </c>
      <c r="S65" s="398">
        <f t="shared" si="353"/>
        <v>-2.2388107755349682E-3</v>
      </c>
      <c r="T65" s="398">
        <f t="shared" si="386"/>
        <v>-9.3850445105167685E-2</v>
      </c>
      <c r="U65" s="385">
        <v>1204.43</v>
      </c>
      <c r="V65" s="384">
        <f t="shared" si="387"/>
        <v>1.5334165093067216E-2</v>
      </c>
      <c r="W65" s="382">
        <f t="shared" si="356"/>
        <v>1.1761151284731624E-3</v>
      </c>
      <c r="X65" s="382">
        <f t="shared" si="388"/>
        <v>4.9302482151825679E-2</v>
      </c>
      <c r="Y65" s="390">
        <v>767.02</v>
      </c>
      <c r="Z65" s="389">
        <f t="shared" si="389"/>
        <v>2.5044101138611229E-2</v>
      </c>
      <c r="AA65" s="387">
        <f t="shared" si="359"/>
        <v>1.0236025017373181E-3</v>
      </c>
      <c r="AB65" s="387">
        <f t="shared" si="390"/>
        <v>4.2909187077615096E-2</v>
      </c>
      <c r="AC65" s="385">
        <v>1374.88</v>
      </c>
      <c r="AD65" s="384">
        <f t="shared" si="391"/>
        <v>2.5425308959643303E-2</v>
      </c>
      <c r="AE65" s="382">
        <f t="shared" si="362"/>
        <v>3.9009034524422337E-3</v>
      </c>
      <c r="AF65" s="382">
        <f t="shared" si="392"/>
        <v>0.16352499698707601</v>
      </c>
      <c r="AG65" s="390">
        <v>264.41000000000003</v>
      </c>
      <c r="AH65" s="389">
        <f t="shared" si="393"/>
        <v>5.9292496294219024E-2</v>
      </c>
      <c r="AI65" s="387">
        <f t="shared" si="365"/>
        <v>2.1466848283322E-3</v>
      </c>
      <c r="AJ65" s="387">
        <f t="shared" si="394"/>
        <v>5.1976534290382338E-3</v>
      </c>
      <c r="AK65" s="385">
        <v>693.78</v>
      </c>
      <c r="AL65" s="384">
        <f t="shared" si="395"/>
        <v>2.5300741879230346E-2</v>
      </c>
      <c r="AM65" s="382">
        <f t="shared" si="368"/>
        <v>8.5093985162415433E-4</v>
      </c>
      <c r="AN65" s="382">
        <f t="shared" si="396"/>
        <v>3.5671207547037675E-2</v>
      </c>
      <c r="AO65" s="390">
        <v>851.01</v>
      </c>
      <c r="AP65" s="389">
        <f t="shared" si="397"/>
        <v>3.0815073222137359E-2</v>
      </c>
      <c r="AQ65" s="387">
        <f t="shared" si="371"/>
        <v>7.1078047894182028E-4</v>
      </c>
      <c r="AR65" s="387">
        <f t="shared" si="398"/>
        <v>2.9795758109487532E-2</v>
      </c>
      <c r="AS65" s="385">
        <v>2221.87</v>
      </c>
      <c r="AT65" s="384">
        <f t="shared" si="399"/>
        <v>4.2392482324736767E-2</v>
      </c>
      <c r="AU65" s="382">
        <f t="shared" si="374"/>
        <v>3.525146867713486E-3</v>
      </c>
      <c r="AV65" s="382">
        <f t="shared" si="400"/>
        <v>0.14777336531129759</v>
      </c>
      <c r="AW65" s="390">
        <v>1793.74</v>
      </c>
      <c r="AX65" s="389">
        <f t="shared" si="401"/>
        <v>1.4157290665460487E-2</v>
      </c>
      <c r="AY65" s="387">
        <f t="shared" si="377"/>
        <v>6.2738033583988149E-4</v>
      </c>
      <c r="AZ65" s="387">
        <f t="shared" si="402"/>
        <v>2.6299642833697276E-2</v>
      </c>
    </row>
    <row r="66" spans="2:52">
      <c r="B66" s="381" t="s">
        <v>2386</v>
      </c>
      <c r="C66" s="380">
        <v>1269.75</v>
      </c>
      <c r="D66" s="375">
        <f t="shared" si="403"/>
        <v>2.2894798321155596E-2</v>
      </c>
      <c r="E66" s="385">
        <v>1848.51</v>
      </c>
      <c r="F66" s="384">
        <f t="shared" si="403"/>
        <v>3.8372093023255782E-2</v>
      </c>
      <c r="G66" s="382">
        <f t="shared" si="344"/>
        <v>9.5797465116278981E-3</v>
      </c>
      <c r="H66" s="382">
        <f t="shared" si="380"/>
        <v>0.41842458611115507</v>
      </c>
      <c r="I66" s="373">
        <v>1914.9</v>
      </c>
      <c r="J66" s="400">
        <f t="shared" si="381"/>
        <v>5.4340442874619408E-4</v>
      </c>
      <c r="K66" s="398">
        <f t="shared" si="347"/>
        <v>1.9143051215870926E-5</v>
      </c>
      <c r="L66" s="398">
        <f t="shared" si="382"/>
        <v>8.3613102624197728E-4</v>
      </c>
      <c r="M66" s="394">
        <v>379.52</v>
      </c>
      <c r="N66" s="393">
        <f t="shared" si="383"/>
        <v>-1.915075078179522E-2</v>
      </c>
      <c r="O66" s="391">
        <f t="shared" si="350"/>
        <v>-1.3710213992195017E-3</v>
      </c>
      <c r="P66" s="391">
        <f t="shared" si="384"/>
        <v>-5.9883532494480626E-2</v>
      </c>
      <c r="Q66" s="373">
        <v>1317.8</v>
      </c>
      <c r="R66" s="400">
        <f t="shared" si="385"/>
        <v>1.9795390877714265E-2</v>
      </c>
      <c r="S66" s="398">
        <f t="shared" si="353"/>
        <v>3.0119874943894918E-3</v>
      </c>
      <c r="T66" s="398">
        <f t="shared" si="386"/>
        <v>0.13155772119671</v>
      </c>
      <c r="U66" s="385">
        <v>1186.24</v>
      </c>
      <c r="V66" s="384">
        <f t="shared" si="387"/>
        <v>2.7287764239259386E-2</v>
      </c>
      <c r="W66" s="382">
        <f t="shared" si="356"/>
        <v>2.0929442293869558E-3</v>
      </c>
      <c r="X66" s="382">
        <f t="shared" si="388"/>
        <v>9.1415709368926915E-2</v>
      </c>
      <c r="Y66" s="390">
        <v>748.28</v>
      </c>
      <c r="Z66" s="389">
        <f t="shared" si="389"/>
        <v>1.9844082211197656E-2</v>
      </c>
      <c r="AA66" s="387">
        <f t="shared" si="359"/>
        <v>8.1106732813607057E-4</v>
      </c>
      <c r="AB66" s="387">
        <f t="shared" si="390"/>
        <v>3.5425834146204989E-2</v>
      </c>
      <c r="AC66" s="385">
        <v>1340.79</v>
      </c>
      <c r="AD66" s="384">
        <f t="shared" si="391"/>
        <v>6.3120130893587817E-3</v>
      </c>
      <c r="AE66" s="382">
        <f t="shared" si="362"/>
        <v>9.684269202479605E-4</v>
      </c>
      <c r="AF66" s="382">
        <f t="shared" si="392"/>
        <v>4.229899327626311E-2</v>
      </c>
      <c r="AG66" s="390">
        <v>249.61</v>
      </c>
      <c r="AH66" s="389">
        <f t="shared" si="393"/>
        <v>5.8430045132173477E-3</v>
      </c>
      <c r="AI66" s="387">
        <f t="shared" si="365"/>
        <v>2.1154597840103407E-4</v>
      </c>
      <c r="AJ66" s="387">
        <f t="shared" si="394"/>
        <v>5.0557731410370941E-4</v>
      </c>
      <c r="AK66" s="385">
        <v>676.66</v>
      </c>
      <c r="AL66" s="384">
        <f t="shared" si="395"/>
        <v>2.8608780250516747E-2</v>
      </c>
      <c r="AM66" s="382">
        <f t="shared" si="368"/>
        <v>9.6219910616562984E-4</v>
      </c>
      <c r="AN66" s="382">
        <f t="shared" si="396"/>
        <v>4.2026974541047785E-2</v>
      </c>
      <c r="AO66" s="390">
        <v>825.57</v>
      </c>
      <c r="AP66" s="389">
        <f t="shared" si="397"/>
        <v>6.301585053371625E-2</v>
      </c>
      <c r="AQ66" s="387">
        <f t="shared" si="371"/>
        <v>1.453523608410699E-3</v>
      </c>
      <c r="AR66" s="387">
        <f t="shared" si="398"/>
        <v>6.3487067587207888E-2</v>
      </c>
      <c r="AS66" s="385">
        <v>2131.5100000000002</v>
      </c>
      <c r="AT66" s="384">
        <f t="shared" si="399"/>
        <v>3.8489459247457988E-2</v>
      </c>
      <c r="AU66" s="382">
        <f t="shared" si="374"/>
        <v>3.2005909837223693E-3</v>
      </c>
      <c r="AV66" s="382">
        <f t="shared" si="400"/>
        <v>0.13979555263279655</v>
      </c>
      <c r="AW66" s="390">
        <v>1768.7</v>
      </c>
      <c r="AX66" s="389">
        <f t="shared" si="401"/>
        <v>2.6797636049090346E-2</v>
      </c>
      <c r="AY66" s="387">
        <f t="shared" si="377"/>
        <v>1.1875372415154387E-3</v>
      </c>
      <c r="AZ66" s="387">
        <f t="shared" si="402"/>
        <v>5.1869303448640242E-2</v>
      </c>
    </row>
    <row r="67" spans="2:52">
      <c r="B67" s="381" t="s">
        <v>2385</v>
      </c>
      <c r="C67" s="380">
        <v>1241.33</v>
      </c>
      <c r="D67" s="375">
        <f t="shared" si="403"/>
        <v>3.1450460331704649E-2</v>
      </c>
      <c r="E67" s="385">
        <v>1780.2</v>
      </c>
      <c r="F67" s="384">
        <f t="shared" si="403"/>
        <v>7.3554332028729449E-2</v>
      </c>
      <c r="G67" s="382">
        <f t="shared" si="344"/>
        <v>1.8363133208300422E-2</v>
      </c>
      <c r="H67" s="382">
        <f t="shared" si="380"/>
        <v>0.58387486270873035</v>
      </c>
      <c r="I67" s="373">
        <v>1913.86</v>
      </c>
      <c r="J67" s="400">
        <f t="shared" si="381"/>
        <v>-4.2714365241640715E-3</v>
      </c>
      <c r="K67" s="398">
        <f t="shared" si="347"/>
        <v>-1.5047416587325192E-4</v>
      </c>
      <c r="L67" s="398">
        <f t="shared" si="382"/>
        <v>-4.7844821438610737E-3</v>
      </c>
      <c r="M67" s="394">
        <v>386.93</v>
      </c>
      <c r="N67" s="393">
        <f t="shared" si="383"/>
        <v>-1.7644968010561562E-2</v>
      </c>
      <c r="O67" s="391">
        <f t="shared" si="350"/>
        <v>-1.2632209048441128E-3</v>
      </c>
      <c r="P67" s="391">
        <f t="shared" si="384"/>
        <v>-4.0165418614578507E-2</v>
      </c>
      <c r="Q67" s="373">
        <v>1292.22</v>
      </c>
      <c r="R67" s="400">
        <f t="shared" si="385"/>
        <v>1.275128335749832E-2</v>
      </c>
      <c r="S67" s="398">
        <f t="shared" si="353"/>
        <v>1.9401842705435144E-3</v>
      </c>
      <c r="T67" s="398">
        <f t="shared" si="386"/>
        <v>6.1690170829952817E-2</v>
      </c>
      <c r="U67" s="385">
        <v>1154.73</v>
      </c>
      <c r="V67" s="384">
        <f t="shared" si="387"/>
        <v>1.8540896701978442E-2</v>
      </c>
      <c r="W67" s="382">
        <f t="shared" si="356"/>
        <v>1.4220682361450446E-3</v>
      </c>
      <c r="X67" s="382">
        <f t="shared" si="388"/>
        <v>4.5216134236085663E-2</v>
      </c>
      <c r="Y67" s="390">
        <v>733.72</v>
      </c>
      <c r="Z67" s="389">
        <f t="shared" si="389"/>
        <v>2.1069331180940166E-2</v>
      </c>
      <c r="AA67" s="387">
        <f t="shared" si="359"/>
        <v>8.6114570402738642E-4</v>
      </c>
      <c r="AB67" s="387">
        <f t="shared" si="390"/>
        <v>2.73810206574077E-2</v>
      </c>
      <c r="AC67" s="385">
        <v>1332.38</v>
      </c>
      <c r="AD67" s="384">
        <f t="shared" si="391"/>
        <v>2.5949425570579391E-2</v>
      </c>
      <c r="AE67" s="382">
        <f t="shared" si="362"/>
        <v>3.9813165675917136E-3</v>
      </c>
      <c r="AF67" s="382">
        <f t="shared" si="392"/>
        <v>0.12659008884452541</v>
      </c>
      <c r="AG67" s="390">
        <v>248.16</v>
      </c>
      <c r="AH67" s="389">
        <f t="shared" si="393"/>
        <v>5.3883239476562169E-3</v>
      </c>
      <c r="AI67" s="387">
        <f t="shared" si="365"/>
        <v>1.9508426852489334E-4</v>
      </c>
      <c r="AJ67" s="387">
        <f t="shared" si="394"/>
        <v>3.3411999896664906E-4</v>
      </c>
      <c r="AK67" s="385">
        <v>657.84</v>
      </c>
      <c r="AL67" s="384">
        <f t="shared" si="395"/>
        <v>9.3131012473726162E-3</v>
      </c>
      <c r="AM67" s="382">
        <f t="shared" si="368"/>
        <v>3.1322753425288321E-4</v>
      </c>
      <c r="AN67" s="382">
        <f t="shared" si="396"/>
        <v>9.9593942647994912E-3</v>
      </c>
      <c r="AO67" s="390">
        <v>776.63</v>
      </c>
      <c r="AP67" s="389">
        <f t="shared" si="397"/>
        <v>5.6912671302785829E-2</v>
      </c>
      <c r="AQ67" s="387">
        <f t="shared" si="371"/>
        <v>1.3127476762700579E-3</v>
      </c>
      <c r="AR67" s="387">
        <f t="shared" si="398"/>
        <v>4.174017367073958E-2</v>
      </c>
      <c r="AS67" s="385">
        <v>2052.5100000000002</v>
      </c>
      <c r="AT67" s="384">
        <f t="shared" si="399"/>
        <v>4.0715745280675071E-2</v>
      </c>
      <c r="AU67" s="382">
        <f t="shared" si="374"/>
        <v>3.3857177988145357E-3</v>
      </c>
      <c r="AV67" s="382">
        <f t="shared" si="400"/>
        <v>0.10765240836241287</v>
      </c>
      <c r="AW67" s="390">
        <v>1722.54</v>
      </c>
      <c r="AX67" s="389">
        <f t="shared" si="401"/>
        <v>1.654765417527292E-2</v>
      </c>
      <c r="AY67" s="387">
        <f t="shared" si="377"/>
        <v>7.3330929477721947E-4</v>
      </c>
      <c r="AZ67" s="387">
        <f t="shared" si="402"/>
        <v>2.3316329460462092E-2</v>
      </c>
    </row>
    <row r="68" spans="2:52">
      <c r="B68" s="381" t="s">
        <v>2384</v>
      </c>
      <c r="C68" s="380">
        <v>1203.48</v>
      </c>
      <c r="D68" s="375">
        <f t="shared" si="403"/>
        <v>6.6489432407284305E-2</v>
      </c>
      <c r="E68" s="385">
        <v>1658.23</v>
      </c>
      <c r="F68" s="384">
        <f t="shared" si="403"/>
        <v>6.6173303071413461E-2</v>
      </c>
      <c r="G68" s="382">
        <f t="shared" si="344"/>
        <v>1.6520429804990654E-2</v>
      </c>
      <c r="H68" s="382">
        <f t="shared" si="380"/>
        <v>0.24846700004587111</v>
      </c>
      <c r="I68" s="373">
        <v>1922.07</v>
      </c>
      <c r="J68" s="400">
        <f t="shared" si="381"/>
        <v>0.11188434972753453</v>
      </c>
      <c r="K68" s="398">
        <f t="shared" si="347"/>
        <v>3.9414618722015864E-3</v>
      </c>
      <c r="L68" s="398">
        <f t="shared" si="382"/>
        <v>5.9279523519737198E-2</v>
      </c>
      <c r="M68" s="394">
        <v>393.88</v>
      </c>
      <c r="N68" s="393">
        <f t="shared" si="383"/>
        <v>-1.5250762538126962E-2</v>
      </c>
      <c r="O68" s="391">
        <f t="shared" si="350"/>
        <v>-1.0918173408670474E-3</v>
      </c>
      <c r="P68" s="391">
        <f t="shared" si="384"/>
        <v>-1.642091534454778E-2</v>
      </c>
      <c r="Q68" s="373">
        <v>1275.95</v>
      </c>
      <c r="R68" s="400">
        <f t="shared" si="385"/>
        <v>3.3074245000404935E-2</v>
      </c>
      <c r="S68" s="398">
        <f t="shared" si="353"/>
        <v>5.032444822281614E-3</v>
      </c>
      <c r="T68" s="398">
        <f t="shared" si="386"/>
        <v>7.5687889640193115E-2</v>
      </c>
      <c r="U68" s="385">
        <v>1133.71</v>
      </c>
      <c r="V68" s="384">
        <f t="shared" si="387"/>
        <v>5.5753184832004879E-2</v>
      </c>
      <c r="W68" s="382">
        <f t="shared" si="356"/>
        <v>4.2762135234299427E-3</v>
      </c>
      <c r="X68" s="382">
        <f t="shared" si="388"/>
        <v>6.4314183000326805E-2</v>
      </c>
      <c r="Y68" s="390">
        <v>718.58</v>
      </c>
      <c r="Z68" s="389">
        <f t="shared" si="389"/>
        <v>0.18354909905458389</v>
      </c>
      <c r="AA68" s="387">
        <f t="shared" si="359"/>
        <v>7.5020187765589526E-3</v>
      </c>
      <c r="AB68" s="387">
        <f t="shared" si="390"/>
        <v>0.11283024241513999</v>
      </c>
      <c r="AC68" s="385">
        <v>1298.68</v>
      </c>
      <c r="AD68" s="384">
        <f t="shared" si="391"/>
        <v>6.2862661330583602E-2</v>
      </c>
      <c r="AE68" s="382">
        <f t="shared" si="362"/>
        <v>9.64476667730612E-3</v>
      </c>
      <c r="AF68" s="382">
        <f t="shared" si="392"/>
        <v>0.14505713657211908</v>
      </c>
      <c r="AG68" s="390">
        <v>246.83</v>
      </c>
      <c r="AH68" s="389">
        <f t="shared" si="393"/>
        <v>6.2319776199698813E-2</v>
      </c>
      <c r="AI68" s="387">
        <f t="shared" si="365"/>
        <v>2.2562874973100955E-3</v>
      </c>
      <c r="AJ68" s="387">
        <f t="shared" si="394"/>
        <v>9.0808336595747021E-3</v>
      </c>
      <c r="AK68" s="385">
        <v>651.77</v>
      </c>
      <c r="AL68" s="384">
        <f t="shared" si="395"/>
        <v>8.6971748774223631E-2</v>
      </c>
      <c r="AM68" s="382">
        <f t="shared" si="368"/>
        <v>2.9251208265234636E-3</v>
      </c>
      <c r="AN68" s="382">
        <f t="shared" si="396"/>
        <v>4.3993770447692974E-2</v>
      </c>
      <c r="AO68" s="390">
        <v>734.81</v>
      </c>
      <c r="AP68" s="389">
        <f t="shared" si="397"/>
        <v>4.4565433713359547E-2</v>
      </c>
      <c r="AQ68" s="387">
        <f t="shared" si="371"/>
        <v>1.0279462940323513E-3</v>
      </c>
      <c r="AR68" s="387">
        <f t="shared" si="398"/>
        <v>1.5460295821682089E-2</v>
      </c>
      <c r="AS68" s="385">
        <v>1972.21</v>
      </c>
      <c r="AT68" s="384">
        <f t="shared" si="399"/>
        <v>0.12733144702620822</v>
      </c>
      <c r="AU68" s="382">
        <f t="shared" si="374"/>
        <v>1.0588246477464345E-2</v>
      </c>
      <c r="AV68" s="382">
        <f t="shared" si="400"/>
        <v>0.15924705767685784</v>
      </c>
      <c r="AW68" s="390">
        <v>1694.5</v>
      </c>
      <c r="AX68" s="389">
        <f t="shared" si="401"/>
        <v>0.10267322609193605</v>
      </c>
      <c r="AY68" s="387">
        <f t="shared" si="377"/>
        <v>4.5499640142641464E-3</v>
      </c>
      <c r="AZ68" s="387">
        <f t="shared" si="402"/>
        <v>6.8431386004216679E-2</v>
      </c>
    </row>
    <row r="69" spans="2:52">
      <c r="B69" s="381" t="s">
        <v>2383</v>
      </c>
      <c r="C69" s="380">
        <v>1128.45</v>
      </c>
      <c r="D69" s="375">
        <f t="shared" si="403"/>
        <v>1.1826838584724688E-2</v>
      </c>
      <c r="E69" s="385">
        <v>1555.31</v>
      </c>
      <c r="F69" s="384">
        <f t="shared" si="403"/>
        <v>1.8552960746047707E-2</v>
      </c>
      <c r="G69" s="382">
        <f t="shared" si="344"/>
        <v>4.631820862093794E-3</v>
      </c>
      <c r="H69" s="382">
        <f t="shared" si="380"/>
        <v>0.3916364317406143</v>
      </c>
      <c r="I69" s="373">
        <v>1728.66</v>
      </c>
      <c r="J69" s="400">
        <f t="shared" si="381"/>
        <v>6.8886869236516675E-4</v>
      </c>
      <c r="K69" s="398">
        <f t="shared" si="347"/>
        <v>2.4267466294640097E-5</v>
      </c>
      <c r="L69" s="398">
        <f t="shared" si="382"/>
        <v>2.0518979878514179E-3</v>
      </c>
      <c r="M69" s="394">
        <v>399.98</v>
      </c>
      <c r="N69" s="393">
        <f t="shared" si="383"/>
        <v>-1.3442517820585522E-2</v>
      </c>
      <c r="O69" s="391">
        <f t="shared" si="350"/>
        <v>-9.6236329329353815E-4</v>
      </c>
      <c r="P69" s="391">
        <f t="shared" si="384"/>
        <v>-8.1371136200041452E-2</v>
      </c>
      <c r="Q69" s="373">
        <v>1235.0999999999999</v>
      </c>
      <c r="R69" s="400">
        <f t="shared" si="385"/>
        <v>2.8367318052005309E-2</v>
      </c>
      <c r="S69" s="398">
        <f t="shared" si="353"/>
        <v>4.3162576455209201E-3</v>
      </c>
      <c r="T69" s="398">
        <f t="shared" si="386"/>
        <v>0.36495447321786512</v>
      </c>
      <c r="U69" s="385">
        <v>1073.8399999999999</v>
      </c>
      <c r="V69" s="384">
        <f t="shared" si="387"/>
        <v>4.5608568646543252E-2</v>
      </c>
      <c r="W69" s="382">
        <f t="shared" si="356"/>
        <v>3.4981316066212209E-3</v>
      </c>
      <c r="X69" s="382">
        <f t="shared" si="388"/>
        <v>0.29577909443520595</v>
      </c>
      <c r="Y69" s="390">
        <v>607.14</v>
      </c>
      <c r="Z69" s="389">
        <f t="shared" si="389"/>
        <v>5.9119058002616638E-2</v>
      </c>
      <c r="AA69" s="387">
        <f t="shared" si="359"/>
        <v>2.4163141386829472E-3</v>
      </c>
      <c r="AB69" s="387">
        <f t="shared" si="390"/>
        <v>0.20430769570185991</v>
      </c>
      <c r="AC69" s="385">
        <v>1221.8699999999999</v>
      </c>
      <c r="AD69" s="384">
        <f t="shared" si="391"/>
        <v>-4.140744518103024E-2</v>
      </c>
      <c r="AE69" s="382">
        <f t="shared" si="362"/>
        <v>-6.3529786843447462E-3</v>
      </c>
      <c r="AF69" s="382">
        <f t="shared" si="392"/>
        <v>-0.53716626288872571</v>
      </c>
      <c r="AG69" s="390">
        <v>232.35</v>
      </c>
      <c r="AH69" s="389">
        <f t="shared" si="393"/>
        <v>1.1404692465067709E-2</v>
      </c>
      <c r="AI69" s="387">
        <f t="shared" si="365"/>
        <v>4.1290689069777643E-4</v>
      </c>
      <c r="AJ69" s="387">
        <f t="shared" si="394"/>
        <v>1.0543117474097758E-3</v>
      </c>
      <c r="AK69" s="385">
        <v>599.62</v>
      </c>
      <c r="AL69" s="384">
        <f t="shared" si="395"/>
        <v>2.4728702042211448E-2</v>
      </c>
      <c r="AM69" s="382">
        <f t="shared" si="368"/>
        <v>8.3170043578569767E-4</v>
      </c>
      <c r="AN69" s="382">
        <f t="shared" si="396"/>
        <v>7.032314086537933E-2</v>
      </c>
      <c r="AO69" s="390">
        <v>703.46</v>
      </c>
      <c r="AP69" s="389">
        <f t="shared" si="397"/>
        <v>1.9513167827486569E-3</v>
      </c>
      <c r="AQ69" s="387">
        <f t="shared" si="371"/>
        <v>4.5009072910880521E-5</v>
      </c>
      <c r="AR69" s="387">
        <f t="shared" si="398"/>
        <v>3.805672377148476E-3</v>
      </c>
      <c r="AS69" s="385">
        <v>1749.45</v>
      </c>
      <c r="AT69" s="384">
        <f t="shared" si="399"/>
        <v>2.6100472154608638E-2</v>
      </c>
      <c r="AU69" s="382">
        <f t="shared" si="374"/>
        <v>2.1703847620164816E-3</v>
      </c>
      <c r="AV69" s="382">
        <f t="shared" si="400"/>
        <v>0.18351351855090911</v>
      </c>
      <c r="AW69" s="390">
        <v>1536.72</v>
      </c>
      <c r="AX69" s="389">
        <f t="shared" si="401"/>
        <v>2.4090845478718148E-2</v>
      </c>
      <c r="AY69" s="387">
        <f t="shared" si="377"/>
        <v>1.0675858173893947E-3</v>
      </c>
      <c r="AZ69" s="387">
        <f t="shared" si="402"/>
        <v>9.0268063586178268E-2</v>
      </c>
    </row>
    <row r="70" spans="2:52">
      <c r="B70" s="381" t="s">
        <v>2382</v>
      </c>
      <c r="C70" s="380">
        <v>1115.26</v>
      </c>
      <c r="D70" s="375">
        <f t="shared" si="403"/>
        <v>2.8837638376383756E-2</v>
      </c>
      <c r="E70" s="385">
        <v>1526.98</v>
      </c>
      <c r="F70" s="384">
        <f t="shared" si="403"/>
        <v>5.7472697179343356E-2</v>
      </c>
      <c r="G70" s="382">
        <f t="shared" si="344"/>
        <v>1.4348288741611785E-2</v>
      </c>
      <c r="H70" s="382">
        <f t="shared" si="380"/>
        <v>0.497554222517824</v>
      </c>
      <c r="I70" s="373">
        <v>1727.47</v>
      </c>
      <c r="J70" s="400">
        <f t="shared" si="381"/>
        <v>3.1855161456031109E-2</v>
      </c>
      <c r="K70" s="398">
        <f t="shared" si="347"/>
        <v>1.1221936277730641E-3</v>
      </c>
      <c r="L70" s="398">
        <f t="shared" si="382"/>
        <v>3.8914200016186874E-2</v>
      </c>
      <c r="M70" s="394">
        <v>405.43</v>
      </c>
      <c r="N70" s="393">
        <f t="shared" si="383"/>
        <v>-1.4223886403423376E-2</v>
      </c>
      <c r="O70" s="391">
        <f t="shared" si="350"/>
        <v>-1.018302251507483E-3</v>
      </c>
      <c r="P70" s="391">
        <f t="shared" si="384"/>
        <v>-3.5311568798276134E-2</v>
      </c>
      <c r="Q70" s="373">
        <v>1201.03</v>
      </c>
      <c r="R70" s="400">
        <f t="shared" si="385"/>
        <v>1.8262130242731996E-2</v>
      </c>
      <c r="S70" s="398">
        <f t="shared" si="353"/>
        <v>2.7786926892131299E-3</v>
      </c>
      <c r="T70" s="398">
        <f t="shared" si="386"/>
        <v>9.635645793688527E-2</v>
      </c>
      <c r="U70" s="385">
        <v>1027</v>
      </c>
      <c r="V70" s="384">
        <f t="shared" si="387"/>
        <v>3.0090270812437311E-2</v>
      </c>
      <c r="W70" s="382">
        <f t="shared" si="356"/>
        <v>2.3078936810431295E-3</v>
      </c>
      <c r="X70" s="382">
        <f t="shared" si="388"/>
        <v>8.0030606214035613E-2</v>
      </c>
      <c r="Y70" s="390">
        <v>573.25</v>
      </c>
      <c r="Z70" s="389">
        <f t="shared" si="389"/>
        <v>1.0221164860340037E-2</v>
      </c>
      <c r="AA70" s="387">
        <f t="shared" si="359"/>
        <v>4.1775945017181798E-4</v>
      </c>
      <c r="AB70" s="387">
        <f t="shared" si="390"/>
        <v>1.4486604094249865E-2</v>
      </c>
      <c r="AC70" s="385">
        <v>1274.6500000000001</v>
      </c>
      <c r="AD70" s="384">
        <f t="shared" si="391"/>
        <v>1.3525333163703437E-2</v>
      </c>
      <c r="AE70" s="382">
        <f t="shared" si="362"/>
        <v>2.0751377659743637E-3</v>
      </c>
      <c r="AF70" s="382">
        <f t="shared" si="392"/>
        <v>7.1959351833532012E-2</v>
      </c>
      <c r="AG70" s="390">
        <v>229.73</v>
      </c>
      <c r="AH70" s="389">
        <f t="shared" si="393"/>
        <v>2.3797851954186922E-2</v>
      </c>
      <c r="AI70" s="387">
        <f t="shared" si="365"/>
        <v>8.6160123000133756E-4</v>
      </c>
      <c r="AJ70" s="387">
        <f t="shared" si="394"/>
        <v>1.7316730338279307E-3</v>
      </c>
      <c r="AK70" s="385">
        <v>585.15</v>
      </c>
      <c r="AL70" s="384">
        <f t="shared" si="395"/>
        <v>2.0776638057358118E-2</v>
      </c>
      <c r="AM70" s="382">
        <f t="shared" si="368"/>
        <v>6.9878066778312565E-4</v>
      </c>
      <c r="AN70" s="382">
        <f t="shared" si="396"/>
        <v>2.423154970815446E-2</v>
      </c>
      <c r="AO70" s="390">
        <v>702.09</v>
      </c>
      <c r="AP70" s="389">
        <f t="shared" si="397"/>
        <v>2.51310096668712E-3</v>
      </c>
      <c r="AQ70" s="387">
        <f t="shared" si="371"/>
        <v>5.7967186897605108E-5</v>
      </c>
      <c r="AR70" s="387">
        <f t="shared" si="398"/>
        <v>2.0101225398913613E-3</v>
      </c>
      <c r="AS70" s="385">
        <v>1704.95</v>
      </c>
      <c r="AT70" s="384">
        <f t="shared" si="399"/>
        <v>3.1764762838434824E-2</v>
      </c>
      <c r="AU70" s="382">
        <f t="shared" si="374"/>
        <v>2.641398853830048E-3</v>
      </c>
      <c r="AV70" s="382">
        <f t="shared" si="400"/>
        <v>9.1595532871137961E-2</v>
      </c>
      <c r="AW70" s="390">
        <v>1500.57</v>
      </c>
      <c r="AX70" s="389">
        <f t="shared" si="401"/>
        <v>2.6143031032454845E-2</v>
      </c>
      <c r="AY70" s="387">
        <f t="shared" si="377"/>
        <v>1.1585284202032364E-3</v>
      </c>
      <c r="AZ70" s="387">
        <f t="shared" si="402"/>
        <v>4.0174178103016912E-2</v>
      </c>
    </row>
    <row r="71" spans="2:52">
      <c r="B71" s="381" t="s">
        <v>2381</v>
      </c>
      <c r="C71" s="380">
        <v>1084</v>
      </c>
      <c r="D71" s="375">
        <f t="shared" si="403"/>
        <v>3.5447850299458294E-2</v>
      </c>
      <c r="E71" s="385">
        <v>1443.99</v>
      </c>
      <c r="F71" s="384">
        <f t="shared" si="403"/>
        <v>5.0900622248098729E-2</v>
      </c>
      <c r="G71" s="382">
        <f t="shared" si="344"/>
        <v>1.2707543946726839E-2</v>
      </c>
      <c r="H71" s="382">
        <f t="shared" si="380"/>
        <v>0.35848560178897598</v>
      </c>
      <c r="I71" s="373">
        <v>1674.14</v>
      </c>
      <c r="J71" s="400">
        <f t="shared" si="381"/>
        <v>3.298615396006617E-2</v>
      </c>
      <c r="K71" s="398">
        <f t="shared" si="347"/>
        <v>1.1620362317052112E-3</v>
      </c>
      <c r="L71" s="398">
        <f t="shared" si="382"/>
        <v>3.2781571291023229E-2</v>
      </c>
      <c r="M71" s="394">
        <v>411.28</v>
      </c>
      <c r="N71" s="393">
        <f t="shared" si="383"/>
        <v>8.3370650370097138E-2</v>
      </c>
      <c r="O71" s="391">
        <f t="shared" si="350"/>
        <v>5.9685882306456245E-3</v>
      </c>
      <c r="P71" s="391">
        <f t="shared" si="384"/>
        <v>0.16837659209864231</v>
      </c>
      <c r="Q71" s="373">
        <v>1179.49</v>
      </c>
      <c r="R71" s="400">
        <f t="shared" si="385"/>
        <v>2.5661315848971279E-2</v>
      </c>
      <c r="S71" s="398">
        <f t="shared" si="353"/>
        <v>3.9045231743160742E-3</v>
      </c>
      <c r="T71" s="398">
        <f t="shared" si="386"/>
        <v>0.11014837687846313</v>
      </c>
      <c r="U71" s="385">
        <v>997</v>
      </c>
      <c r="V71" s="384">
        <f t="shared" si="387"/>
        <v>4.3836964601677263E-2</v>
      </c>
      <c r="W71" s="382">
        <f t="shared" si="356"/>
        <v>3.3622513479840445E-3</v>
      </c>
      <c r="X71" s="382">
        <f t="shared" si="388"/>
        <v>9.4850641705497882E-2</v>
      </c>
      <c r="Y71" s="390">
        <v>567.45000000000005</v>
      </c>
      <c r="Z71" s="389">
        <f t="shared" si="389"/>
        <v>1.7865791314642481E-2</v>
      </c>
      <c r="AA71" s="387">
        <f t="shared" si="359"/>
        <v>7.302106226120675E-4</v>
      </c>
      <c r="AB71" s="387">
        <f t="shared" si="390"/>
        <v>2.0599574203889776E-2</v>
      </c>
      <c r="AC71" s="385">
        <v>1257.6400000000001</v>
      </c>
      <c r="AD71" s="384">
        <f t="shared" si="391"/>
        <v>2.1865071949168445E-2</v>
      </c>
      <c r="AE71" s="382">
        <f t="shared" si="362"/>
        <v>3.3546705288731182E-3</v>
      </c>
      <c r="AF71" s="382">
        <f t="shared" si="392"/>
        <v>9.4636783346051967E-2</v>
      </c>
      <c r="AG71" s="390">
        <v>224.39</v>
      </c>
      <c r="AH71" s="389">
        <f t="shared" si="393"/>
        <v>2.5970463170408204E-2</v>
      </c>
      <c r="AI71" s="387">
        <f t="shared" si="365"/>
        <v>9.402606190846291E-4</v>
      </c>
      <c r="AJ71" s="387">
        <f t="shared" si="394"/>
        <v>2.6228685737791986E-3</v>
      </c>
      <c r="AK71" s="385">
        <v>573.24</v>
      </c>
      <c r="AL71" s="384">
        <f t="shared" si="395"/>
        <v>1.27199491202036E-2</v>
      </c>
      <c r="AM71" s="382">
        <f t="shared" si="368"/>
        <v>4.278100487598077E-4</v>
      </c>
      <c r="AN71" s="382">
        <f t="shared" si="396"/>
        <v>1.20687163014324E-2</v>
      </c>
      <c r="AO71" s="390">
        <v>700.33</v>
      </c>
      <c r="AP71" s="389">
        <f t="shared" si="397"/>
        <v>3.6400636294588308E-3</v>
      </c>
      <c r="AQ71" s="387">
        <f t="shared" si="371"/>
        <v>8.3961707677097388E-5</v>
      </c>
      <c r="AR71" s="387">
        <f t="shared" si="398"/>
        <v>2.3685980099724261E-3</v>
      </c>
      <c r="AS71" s="385">
        <v>1652.46</v>
      </c>
      <c r="AT71" s="384">
        <f t="shared" si="399"/>
        <v>2.6398171383139952E-2</v>
      </c>
      <c r="AU71" s="382">
        <f t="shared" si="374"/>
        <v>2.1951399413650029E-3</v>
      </c>
      <c r="AV71" s="382">
        <f t="shared" si="400"/>
        <v>6.1925897418906348E-2</v>
      </c>
      <c r="AW71" s="390">
        <v>1462.34</v>
      </c>
      <c r="AX71" s="389">
        <f t="shared" si="401"/>
        <v>2.4707794937915178E-2</v>
      </c>
      <c r="AY71" s="387">
        <f t="shared" si="377"/>
        <v>1.0949259326737111E-3</v>
      </c>
      <c r="AZ71" s="387">
        <f t="shared" si="402"/>
        <v>3.0888359193122734E-2</v>
      </c>
    </row>
    <row r="72" spans="2:52">
      <c r="B72" s="381" t="s">
        <v>2380</v>
      </c>
      <c r="C72" s="380">
        <v>1046.8900000000001</v>
      </c>
      <c r="D72" s="375">
        <f t="shared" si="403"/>
        <v>3.0758627479939078E-2</v>
      </c>
      <c r="E72" s="385">
        <v>1374.05</v>
      </c>
      <c r="F72" s="384">
        <f t="shared" si="403"/>
        <v>1.9718288954195935E-2</v>
      </c>
      <c r="G72" s="382">
        <f t="shared" si="344"/>
        <v>4.9227497105708319E-3</v>
      </c>
      <c r="H72" s="382">
        <f t="shared" si="380"/>
        <v>0.16004451803909236</v>
      </c>
      <c r="I72" s="373">
        <v>1620.68</v>
      </c>
      <c r="J72" s="400">
        <f t="shared" si="381"/>
        <v>4.1975308641979236E-4</v>
      </c>
      <c r="K72" s="398">
        <f t="shared" si="347"/>
        <v>1.4787061728396446E-5</v>
      </c>
      <c r="L72" s="398">
        <f t="shared" si="382"/>
        <v>4.8074517427803426E-4</v>
      </c>
      <c r="M72" s="394">
        <v>379.63</v>
      </c>
      <c r="N72" s="393">
        <f t="shared" si="383"/>
        <v>1.4646532139516286E-2</v>
      </c>
      <c r="O72" s="391">
        <f t="shared" si="350"/>
        <v>1.0485598824001104E-3</v>
      </c>
      <c r="P72" s="391">
        <f t="shared" si="384"/>
        <v>3.408994380792791E-2</v>
      </c>
      <c r="Q72" s="373">
        <v>1149.98</v>
      </c>
      <c r="R72" s="400">
        <f t="shared" si="385"/>
        <v>9.9933046389287433E-2</v>
      </c>
      <c r="S72" s="398">
        <f t="shared" si="353"/>
        <v>1.520541260640842E-2</v>
      </c>
      <c r="T72" s="398">
        <f t="shared" si="386"/>
        <v>0.49434626484310656</v>
      </c>
      <c r="U72" s="385">
        <v>955.13</v>
      </c>
      <c r="V72" s="384">
        <f t="shared" si="387"/>
        <v>2.0677937121973137E-2</v>
      </c>
      <c r="W72" s="382">
        <f t="shared" si="356"/>
        <v>1.5859770993182176E-3</v>
      </c>
      <c r="X72" s="382">
        <f t="shared" si="388"/>
        <v>5.1562024357315661E-2</v>
      </c>
      <c r="Y72" s="390">
        <v>557.49</v>
      </c>
      <c r="Z72" s="389">
        <f t="shared" si="389"/>
        <v>2.0987857810010505E-2</v>
      </c>
      <c r="AA72" s="387">
        <f t="shared" si="359"/>
        <v>8.5781572441074932E-4</v>
      </c>
      <c r="AB72" s="387">
        <f t="shared" si="390"/>
        <v>2.7888621654858326E-2</v>
      </c>
      <c r="AC72" s="385">
        <v>1230.73</v>
      </c>
      <c r="AD72" s="384">
        <f t="shared" si="391"/>
        <v>9.0101169101611898E-3</v>
      </c>
      <c r="AE72" s="382">
        <f t="shared" si="362"/>
        <v>1.3823861970583909E-3</v>
      </c>
      <c r="AF72" s="382">
        <f t="shared" si="392"/>
        <v>4.4943039085862647E-2</v>
      </c>
      <c r="AG72" s="390">
        <v>218.71</v>
      </c>
      <c r="AH72" s="389">
        <f t="shared" si="393"/>
        <v>3.399205748865354E-2</v>
      </c>
      <c r="AI72" s="387">
        <f t="shared" si="365"/>
        <v>1.2306824413767016E-3</v>
      </c>
      <c r="AJ72" s="387">
        <f t="shared" si="394"/>
        <v>7.6896257144908635E-3</v>
      </c>
      <c r="AK72" s="385">
        <v>566.04</v>
      </c>
      <c r="AL72" s="384">
        <f t="shared" si="395"/>
        <v>2.1308842899157292E-2</v>
      </c>
      <c r="AM72" s="382">
        <f t="shared" si="368"/>
        <v>7.1668031322735728E-4</v>
      </c>
      <c r="AN72" s="382">
        <f t="shared" si="396"/>
        <v>2.3300139568801618E-2</v>
      </c>
      <c r="AO72" s="390">
        <v>697.79</v>
      </c>
      <c r="AP72" s="389">
        <f t="shared" si="397"/>
        <v>6.9852659337963516E-2</v>
      </c>
      <c r="AQ72" s="387">
        <f t="shared" si="371"/>
        <v>1.6112214402894665E-3</v>
      </c>
      <c r="AR72" s="387">
        <f t="shared" si="398"/>
        <v>5.2382748266004801E-2</v>
      </c>
      <c r="AS72" s="385">
        <v>1609.96</v>
      </c>
      <c r="AT72" s="384">
        <f t="shared" si="399"/>
        <v>2.4343068015524584E-2</v>
      </c>
      <c r="AU72" s="382">
        <f t="shared" si="374"/>
        <v>2.0242478208309469E-3</v>
      </c>
      <c r="AV72" s="382">
        <f t="shared" si="400"/>
        <v>6.5810733009825317E-2</v>
      </c>
      <c r="AW72" s="390">
        <v>1427.08</v>
      </c>
      <c r="AX72" s="389">
        <f t="shared" si="401"/>
        <v>3.1872740419378112E-2</v>
      </c>
      <c r="AY72" s="387">
        <f t="shared" si="377"/>
        <v>1.4124404916847411E-3</v>
      </c>
      <c r="AZ72" s="387">
        <f t="shared" si="402"/>
        <v>4.5920140377067917E-2</v>
      </c>
    </row>
    <row r="73" spans="2:52">
      <c r="B73" s="381" t="s">
        <v>2379</v>
      </c>
      <c r="C73" s="380">
        <v>1015.65</v>
      </c>
      <c r="D73" s="375">
        <f t="shared" si="403"/>
        <v>1.4604956894398774E-2</v>
      </c>
      <c r="E73" s="385">
        <v>1347.48</v>
      </c>
      <c r="F73" s="384">
        <f t="shared" si="403"/>
        <v>8.5399717080692494E-3</v>
      </c>
      <c r="G73" s="382">
        <f t="shared" si="344"/>
        <v>2.1320380968063205E-3</v>
      </c>
      <c r="H73" s="382">
        <f t="shared" si="380"/>
        <v>0.14598044432599386</v>
      </c>
      <c r="I73" s="373">
        <v>1620</v>
      </c>
      <c r="J73" s="400">
        <f t="shared" si="381"/>
        <v>8.77312211938905E-4</v>
      </c>
      <c r="K73" s="398">
        <f t="shared" si="347"/>
        <v>3.0905954602183748E-5</v>
      </c>
      <c r="L73" s="398">
        <f t="shared" si="382"/>
        <v>2.1161277520809841E-3</v>
      </c>
      <c r="M73" s="394">
        <v>374.15</v>
      </c>
      <c r="N73" s="393">
        <f t="shared" si="383"/>
        <v>1.2803854691137354E-2</v>
      </c>
      <c r="O73" s="391">
        <f t="shared" si="350"/>
        <v>9.1664076119321429E-4</v>
      </c>
      <c r="P73" s="391">
        <f t="shared" si="384"/>
        <v>6.2762305142082281E-2</v>
      </c>
      <c r="Q73" s="373">
        <v>1045.5</v>
      </c>
      <c r="R73" s="400">
        <f t="shared" si="385"/>
        <v>2.0527687487188469E-2</v>
      </c>
      <c r="S73" s="398">
        <f t="shared" si="353"/>
        <v>3.1234108173006491E-3</v>
      </c>
      <c r="T73" s="398">
        <f t="shared" si="386"/>
        <v>0.21385963956514828</v>
      </c>
      <c r="U73" s="385">
        <v>935.78</v>
      </c>
      <c r="V73" s="384">
        <f t="shared" si="387"/>
        <v>3.3519984979512522E-2</v>
      </c>
      <c r="W73" s="382">
        <f t="shared" si="356"/>
        <v>2.5709493279436309E-3</v>
      </c>
      <c r="X73" s="382">
        <f t="shared" si="388"/>
        <v>0.17603265429216225</v>
      </c>
      <c r="Y73" s="390">
        <v>546.03</v>
      </c>
      <c r="Z73" s="389">
        <f t="shared" si="389"/>
        <v>7.0101516873750602E-2</v>
      </c>
      <c r="AA73" s="387">
        <f t="shared" si="359"/>
        <v>2.8651891976639345E-3</v>
      </c>
      <c r="AB73" s="387">
        <f t="shared" si="390"/>
        <v>0.1961792299957269</v>
      </c>
      <c r="AC73" s="385">
        <v>1219.74</v>
      </c>
      <c r="AD73" s="384">
        <f t="shared" si="391"/>
        <v>-1.7796173420086252E-2</v>
      </c>
      <c r="AE73" s="382">
        <f t="shared" si="362"/>
        <v>-2.7303957031501536E-3</v>
      </c>
      <c r="AF73" s="382">
        <f t="shared" si="392"/>
        <v>-0.1869499323340901</v>
      </c>
      <c r="AG73" s="390">
        <v>211.52</v>
      </c>
      <c r="AH73" s="389">
        <f t="shared" si="393"/>
        <v>1.9078820582000423E-2</v>
      </c>
      <c r="AI73" s="387">
        <f t="shared" si="365"/>
        <v>6.9074869917132536E-4</v>
      </c>
      <c r="AJ73" s="387">
        <f t="shared" si="394"/>
        <v>4.7317892636961094E-3</v>
      </c>
      <c r="AK73" s="385">
        <v>554.23</v>
      </c>
      <c r="AL73" s="384">
        <f t="shared" si="395"/>
        <v>3.3355707200656275E-2</v>
      </c>
      <c r="AM73" s="382">
        <f t="shared" si="368"/>
        <v>1.1218525002796725E-3</v>
      </c>
      <c r="AN73" s="382">
        <f t="shared" si="396"/>
        <v>7.6813133266413147E-2</v>
      </c>
      <c r="AO73" s="390">
        <v>652.23</v>
      </c>
      <c r="AP73" s="389">
        <f t="shared" si="397"/>
        <v>6.5508960514923345E-2</v>
      </c>
      <c r="AQ73" s="387">
        <f t="shared" si="371"/>
        <v>1.5110296832372219E-3</v>
      </c>
      <c r="AR73" s="387">
        <f t="shared" si="398"/>
        <v>0.10346005771620764</v>
      </c>
      <c r="AS73" s="385">
        <v>1571.7</v>
      </c>
      <c r="AT73" s="384">
        <f t="shared" si="399"/>
        <v>3.3075234326729638E-2</v>
      </c>
      <c r="AU73" s="382">
        <f t="shared" si="374"/>
        <v>2.7503711104392035E-3</v>
      </c>
      <c r="AV73" s="382">
        <f t="shared" si="400"/>
        <v>0.18831764655834166</v>
      </c>
      <c r="AW73" s="390">
        <v>1383</v>
      </c>
      <c r="AX73" s="389">
        <f t="shared" si="401"/>
        <v>3.8607979933763456E-2</v>
      </c>
      <c r="AY73" s="387">
        <f t="shared" si="377"/>
        <v>1.7109126307647275E-3</v>
      </c>
      <c r="AZ73" s="387">
        <f t="shared" si="402"/>
        <v>0.11714602399277801</v>
      </c>
    </row>
    <row r="74" spans="2:52">
      <c r="B74" s="381" t="s">
        <v>2378</v>
      </c>
      <c r="C74" s="380">
        <v>1001.03</v>
      </c>
      <c r="D74" s="375">
        <f t="shared" si="403"/>
        <v>2.3652725227528374E-2</v>
      </c>
      <c r="E74" s="385">
        <v>1336.07</v>
      </c>
      <c r="F74" s="384">
        <f t="shared" si="403"/>
        <v>3.1515151515151468E-2</v>
      </c>
      <c r="G74" s="382">
        <f t="shared" si="344"/>
        <v>7.8678836363636241E-3</v>
      </c>
      <c r="H74" s="382">
        <f t="shared" si="380"/>
        <v>0.33264173834846472</v>
      </c>
      <c r="I74" s="373">
        <v>1618.58</v>
      </c>
      <c r="J74" s="400">
        <f t="shared" si="381"/>
        <v>6.8531856321421697E-2</v>
      </c>
      <c r="K74" s="398">
        <f t="shared" si="347"/>
        <v>2.4142402344910436E-3</v>
      </c>
      <c r="L74" s="398">
        <f t="shared" si="382"/>
        <v>0.10207027779112805</v>
      </c>
      <c r="M74" s="394">
        <v>369.42</v>
      </c>
      <c r="N74" s="393">
        <f t="shared" si="383"/>
        <v>1.799443357491259E-2</v>
      </c>
      <c r="O74" s="391">
        <f t="shared" si="350"/>
        <v>1.2882394940615673E-3</v>
      </c>
      <c r="P74" s="391">
        <f t="shared" si="384"/>
        <v>5.4464738488664372E-2</v>
      </c>
      <c r="Q74" s="373">
        <v>1024.47</v>
      </c>
      <c r="R74" s="400">
        <f t="shared" si="385"/>
        <v>1.9880537580886041E-2</v>
      </c>
      <c r="S74" s="398">
        <f t="shared" si="353"/>
        <v>3.0249430761572966E-3</v>
      </c>
      <c r="T74" s="398">
        <f t="shared" si="386"/>
        <v>0.12788983286529274</v>
      </c>
      <c r="U74" s="385">
        <v>905.43</v>
      </c>
      <c r="V74" s="384">
        <f t="shared" si="387"/>
        <v>3.9147500344305072E-2</v>
      </c>
      <c r="W74" s="382">
        <f t="shared" si="356"/>
        <v>3.0025741289078549E-3</v>
      </c>
      <c r="X74" s="382">
        <f t="shared" si="388"/>
        <v>0.12694410897790712</v>
      </c>
      <c r="Y74" s="390">
        <v>510.26</v>
      </c>
      <c r="Z74" s="389">
        <f t="shared" si="389"/>
        <v>6.9772317497588943E-2</v>
      </c>
      <c r="AA74" s="387">
        <f t="shared" si="359"/>
        <v>2.8517341607614552E-3</v>
      </c>
      <c r="AB74" s="387">
        <f t="shared" si="390"/>
        <v>0.12056683250361554</v>
      </c>
      <c r="AC74" s="385">
        <v>1241.8399999999999</v>
      </c>
      <c r="AD74" s="384">
        <f t="shared" si="391"/>
        <v>-8.4872292350316649E-3</v>
      </c>
      <c r="AE74" s="382">
        <f t="shared" si="362"/>
        <v>-1.3021616326139682E-3</v>
      </c>
      <c r="AF74" s="382">
        <f t="shared" si="392"/>
        <v>-5.5053344597198427E-2</v>
      </c>
      <c r="AG74" s="390">
        <v>207.56</v>
      </c>
      <c r="AH74" s="389">
        <f t="shared" si="393"/>
        <v>1.775031872119253E-2</v>
      </c>
      <c r="AI74" s="387">
        <f t="shared" si="365"/>
        <v>6.4265028930077554E-4</v>
      </c>
      <c r="AJ74" s="387">
        <f t="shared" si="394"/>
        <v>1.9319592679243273E-3</v>
      </c>
      <c r="AK74" s="385">
        <v>536.34</v>
      </c>
      <c r="AL74" s="384">
        <f t="shared" si="395"/>
        <v>4.4987822698490075E-2</v>
      </c>
      <c r="AM74" s="382">
        <f t="shared" si="368"/>
        <v>1.5130754408183168E-3</v>
      </c>
      <c r="AN74" s="382">
        <f t="shared" si="396"/>
        <v>6.397044849010948E-2</v>
      </c>
      <c r="AO74" s="390">
        <v>612.13</v>
      </c>
      <c r="AP74" s="389">
        <f t="shared" si="397"/>
        <v>7.6048130894964764E-3</v>
      </c>
      <c r="AQ74" s="387">
        <f t="shared" si="371"/>
        <v>1.7541261872232571E-4</v>
      </c>
      <c r="AR74" s="387">
        <f t="shared" si="398"/>
        <v>7.4161694703226257E-3</v>
      </c>
      <c r="AS74" s="385">
        <v>1521.38</v>
      </c>
      <c r="AT74" s="384">
        <f t="shared" si="399"/>
        <v>2.4857189049364146E-2</v>
      </c>
      <c r="AU74" s="382">
        <f t="shared" si="374"/>
        <v>2.0669995553998757E-3</v>
      </c>
      <c r="AV74" s="382">
        <f t="shared" si="400"/>
        <v>8.7389488336599166E-2</v>
      </c>
      <c r="AW74" s="390">
        <v>1331.59</v>
      </c>
      <c r="AX74" s="389">
        <f t="shared" si="401"/>
        <v>2.059445704825548E-2</v>
      </c>
      <c r="AY74" s="387">
        <f t="shared" si="377"/>
        <v>9.1264336409344158E-4</v>
      </c>
      <c r="AZ74" s="387">
        <f t="shared" si="402"/>
        <v>3.8585125194421817E-2</v>
      </c>
    </row>
    <row r="75" spans="2:52">
      <c r="B75" s="381" t="s">
        <v>2377</v>
      </c>
      <c r="C75" s="380">
        <v>977.9</v>
      </c>
      <c r="D75" s="375">
        <f t="shared" si="403"/>
        <v>4.9519189490856E-2</v>
      </c>
      <c r="E75" s="385">
        <v>1295.25</v>
      </c>
      <c r="F75" s="384">
        <f t="shared" si="403"/>
        <v>2.0894745968441122E-2</v>
      </c>
      <c r="G75" s="382">
        <f t="shared" ref="G75:G106" si="404">F75*$F$28</f>
        <v>5.2164569100051992E-3</v>
      </c>
      <c r="H75" s="382">
        <f t="shared" si="380"/>
        <v>0.10534213026585275</v>
      </c>
      <c r="I75" s="373">
        <v>1514.77</v>
      </c>
      <c r="J75" s="400">
        <f t="shared" si="381"/>
        <v>2.612094485201966E-2</v>
      </c>
      <c r="K75" s="398">
        <f t="shared" ref="K75:K106" si="405">J75*$J$28</f>
        <v>9.201886452469486E-4</v>
      </c>
      <c r="L75" s="398">
        <f t="shared" si="382"/>
        <v>1.8582465801805313E-2</v>
      </c>
      <c r="M75" s="394">
        <v>362.89</v>
      </c>
      <c r="N75" s="393">
        <f t="shared" si="383"/>
        <v>1.8220467658669026E-3</v>
      </c>
      <c r="O75" s="391">
        <f t="shared" ref="O75:O106" si="406">N75*$N$28</f>
        <v>1.3044215001517743E-4</v>
      </c>
      <c r="P75" s="391">
        <f t="shared" si="384"/>
        <v>2.6341737689237485E-3</v>
      </c>
      <c r="Q75" s="373">
        <v>1004.5</v>
      </c>
      <c r="R75" s="400">
        <f t="shared" si="385"/>
        <v>8.3404337931555217E-2</v>
      </c>
      <c r="S75" s="398">
        <f t="shared" ref="S75:S106" si="407">R75*$R$28</f>
        <v>1.2690470442313717E-2</v>
      </c>
      <c r="T75" s="398">
        <f t="shared" si="386"/>
        <v>0.25627379148960194</v>
      </c>
      <c r="U75" s="385">
        <v>871.32</v>
      </c>
      <c r="V75" s="384">
        <f t="shared" si="387"/>
        <v>3.9637274788211461E-2</v>
      </c>
      <c r="W75" s="382">
        <f t="shared" ref="W75:W106" si="408">V75*$V$28</f>
        <v>3.040139338981031E-3</v>
      </c>
      <c r="X75" s="382">
        <f t="shared" si="388"/>
        <v>6.1393156274143178E-2</v>
      </c>
      <c r="Y75" s="390">
        <v>476.98</v>
      </c>
      <c r="Z75" s="389">
        <f t="shared" si="389"/>
        <v>1.9667365000641427E-2</v>
      </c>
      <c r="AA75" s="387">
        <f t="shared" ref="AA75:AA106" si="409">Z75*$Z$28</f>
        <v>8.0384454230621638E-4</v>
      </c>
      <c r="AB75" s="387">
        <f t="shared" si="390"/>
        <v>1.6232990696559178E-2</v>
      </c>
      <c r="AC75" s="385">
        <v>1252.47</v>
      </c>
      <c r="AD75" s="384">
        <f t="shared" si="391"/>
        <v>0.10586542112187335</v>
      </c>
      <c r="AE75" s="382">
        <f t="shared" ref="AE75:AE106" si="410">AD75*$AD$28</f>
        <v>1.624250810104454E-2</v>
      </c>
      <c r="AF75" s="382">
        <f t="shared" si="392"/>
        <v>0.32800432050778644</v>
      </c>
      <c r="AG75" s="390">
        <v>203.94</v>
      </c>
      <c r="AH75" s="389">
        <f t="shared" si="393"/>
        <v>3.6438481475834665E-2</v>
      </c>
      <c r="AI75" s="387">
        <f t="shared" ref="AI75:AI106" si="411">AH75*$AH$28</f>
        <v>1.319255221832594E-3</v>
      </c>
      <c r="AJ75" s="387">
        <f t="shared" si="394"/>
        <v>1.2523528986011384E-2</v>
      </c>
      <c r="AK75" s="385">
        <v>513.25</v>
      </c>
      <c r="AL75" s="384">
        <f t="shared" si="395"/>
        <v>2.0195193702916031E-2</v>
      </c>
      <c r="AM75" s="382">
        <f t="shared" ref="AM75:AM106" si="412">AL75*$AL$28</f>
        <v>6.7922494981017493E-4</v>
      </c>
      <c r="AN75" s="382">
        <f t="shared" si="396"/>
        <v>1.3716398769725375E-2</v>
      </c>
      <c r="AO75" s="390">
        <v>607.51</v>
      </c>
      <c r="AP75" s="389">
        <f t="shared" si="397"/>
        <v>2.4261532236309662E-2</v>
      </c>
      <c r="AQ75" s="387">
        <f t="shared" ref="AQ75:AQ106" si="413">AP75*$AP$28</f>
        <v>5.5961650256271863E-4</v>
      </c>
      <c r="AR75" s="387">
        <f t="shared" si="398"/>
        <v>1.1301002870130882E-2</v>
      </c>
      <c r="AS75" s="385">
        <v>1484.48</v>
      </c>
      <c r="AT75" s="384">
        <f t="shared" si="399"/>
        <v>5.4190900246419073E-2</v>
      </c>
      <c r="AU75" s="382">
        <f t="shared" ref="AU75:AU106" si="414">AT75*$AT$28</f>
        <v>4.5062443099909786E-3</v>
      </c>
      <c r="AV75" s="382">
        <f t="shared" si="400"/>
        <v>9.0999960950957859E-2</v>
      </c>
      <c r="AW75" s="390">
        <v>1304.72</v>
      </c>
      <c r="AX75" s="389">
        <f t="shared" si="401"/>
        <v>4.4235463603985739E-2</v>
      </c>
      <c r="AY75" s="387">
        <f t="shared" ref="AY75:AY106" si="415">AX75*$AX$28</f>
        <v>1.9602945696106282E-3</v>
      </c>
      <c r="AZ75" s="387">
        <f t="shared" si="402"/>
        <v>3.9586564113142597E-2</v>
      </c>
    </row>
    <row r="76" spans="2:52">
      <c r="B76" s="381" t="s">
        <v>2376</v>
      </c>
      <c r="C76" s="380">
        <v>931.76</v>
      </c>
      <c r="D76" s="375">
        <f t="shared" si="403"/>
        <v>2.9808021750903555E-2</v>
      </c>
      <c r="E76" s="385">
        <v>1268.74</v>
      </c>
      <c r="F76" s="384">
        <f t="shared" si="403"/>
        <v>1.6349843390770134E-2</v>
      </c>
      <c r="G76" s="382">
        <f t="shared" si="404"/>
        <v>4.081803801879327E-3</v>
      </c>
      <c r="H76" s="382">
        <f t="shared" si="380"/>
        <v>0.13693642053772312</v>
      </c>
      <c r="I76" s="373">
        <v>1476.21</v>
      </c>
      <c r="J76" s="400">
        <f t="shared" si="381"/>
        <v>6.5309480338598985E-2</v>
      </c>
      <c r="K76" s="398">
        <f t="shared" si="405"/>
        <v>2.3007223733681652E-3</v>
      </c>
      <c r="L76" s="398">
        <f t="shared" si="382"/>
        <v>7.7184671716714129E-2</v>
      </c>
      <c r="M76" s="394">
        <v>362.23</v>
      </c>
      <c r="N76" s="393">
        <f t="shared" si="383"/>
        <v>4.639339053066413E-2</v>
      </c>
      <c r="O76" s="391">
        <f t="shared" si="406"/>
        <v>3.3213492214807759E-3</v>
      </c>
      <c r="P76" s="391">
        <f t="shared" si="384"/>
        <v>0.11142467786813452</v>
      </c>
      <c r="Q76" s="373">
        <v>927.17</v>
      </c>
      <c r="R76" s="400">
        <f t="shared" si="385"/>
        <v>2.2452332903254282E-2</v>
      </c>
      <c r="S76" s="398">
        <f t="shared" si="407"/>
        <v>3.4162571652275589E-3</v>
      </c>
      <c r="T76" s="398">
        <f t="shared" si="386"/>
        <v>0.11460865111331998</v>
      </c>
      <c r="U76" s="385">
        <v>838.1</v>
      </c>
      <c r="V76" s="384">
        <f t="shared" si="387"/>
        <v>3.262610581306525E-2</v>
      </c>
      <c r="W76" s="382">
        <f t="shared" si="408"/>
        <v>2.5023896897562918E-3</v>
      </c>
      <c r="X76" s="382">
        <f t="shared" si="388"/>
        <v>8.3950210136988987E-2</v>
      </c>
      <c r="Y76" s="390">
        <v>467.78</v>
      </c>
      <c r="Z76" s="389">
        <f t="shared" si="389"/>
        <v>1.6139893559248289E-2</v>
      </c>
      <c r="AA76" s="387">
        <f t="shared" si="409"/>
        <v>6.5966972955359602E-4</v>
      </c>
      <c r="AB76" s="387">
        <f t="shared" si="390"/>
        <v>2.213061084919531E-2</v>
      </c>
      <c r="AC76" s="385">
        <v>1132.57</v>
      </c>
      <c r="AD76" s="384">
        <f t="shared" si="391"/>
        <v>3.4329394144185205E-2</v>
      </c>
      <c r="AE76" s="382">
        <f t="shared" si="410"/>
        <v>5.2670216259657595E-3</v>
      </c>
      <c r="AF76" s="382">
        <f t="shared" si="392"/>
        <v>0.17669812743632016</v>
      </c>
      <c r="AG76" s="390">
        <v>196.77</v>
      </c>
      <c r="AH76" s="389">
        <f t="shared" si="393"/>
        <v>1.4906127501547425E-2</v>
      </c>
      <c r="AI76" s="387">
        <f t="shared" si="411"/>
        <v>5.3967634619352459E-4</v>
      </c>
      <c r="AJ76" s="387">
        <f t="shared" si="394"/>
        <v>3.9410723901962593E-3</v>
      </c>
      <c r="AK76" s="385">
        <v>503.09</v>
      </c>
      <c r="AL76" s="384">
        <f t="shared" si="395"/>
        <v>6.1483278826880448E-2</v>
      </c>
      <c r="AM76" s="382">
        <f t="shared" si="412"/>
        <v>2.0678671167844703E-3</v>
      </c>
      <c r="AN76" s="382">
        <f t="shared" si="396"/>
        <v>6.9372839769945085E-2</v>
      </c>
      <c r="AO76" s="390">
        <v>593.12</v>
      </c>
      <c r="AP76" s="389">
        <f t="shared" si="397"/>
        <v>4.1138329749952594E-3</v>
      </c>
      <c r="AQ76" s="387">
        <f t="shared" si="413"/>
        <v>9.4889671401240654E-5</v>
      </c>
      <c r="AR76" s="387">
        <f t="shared" si="398"/>
        <v>3.1833602442390969E-3</v>
      </c>
      <c r="AS76" s="385">
        <v>1408.17</v>
      </c>
      <c r="AT76" s="384">
        <f t="shared" si="399"/>
        <v>5.4658887499157434E-2</v>
      </c>
      <c r="AU76" s="382">
        <f t="shared" si="414"/>
        <v>4.5451597899924369E-3</v>
      </c>
      <c r="AV76" s="382">
        <f t="shared" si="400"/>
        <v>0.15248109478632751</v>
      </c>
      <c r="AW76" s="390">
        <v>1249.45</v>
      </c>
      <c r="AX76" s="389">
        <f t="shared" si="401"/>
        <v>3.0567721607733439E-2</v>
      </c>
      <c r="AY76" s="387">
        <f t="shared" si="415"/>
        <v>1.3546085830467073E-3</v>
      </c>
      <c r="AZ76" s="387">
        <f t="shared" si="402"/>
        <v>4.5444430843708895E-2</v>
      </c>
    </row>
    <row r="77" spans="2:52">
      <c r="B77" s="381" t="s">
        <v>2375</v>
      </c>
      <c r="C77" s="380">
        <v>904.79</v>
      </c>
      <c r="D77" s="375">
        <f t="shared" si="403"/>
        <v>7.2483523777914727E-2</v>
      </c>
      <c r="E77" s="385">
        <v>1248.33</v>
      </c>
      <c r="F77" s="384">
        <f t="shared" si="403"/>
        <v>0.13381471389645769</v>
      </c>
      <c r="G77" s="382">
        <f t="shared" si="404"/>
        <v>3.3407378583106245E-2</v>
      </c>
      <c r="H77" s="382">
        <f t="shared" si="380"/>
        <v>0.46089617118318499</v>
      </c>
      <c r="I77" s="373">
        <v>1385.71</v>
      </c>
      <c r="J77" s="400">
        <f t="shared" si="381"/>
        <v>4.0229108488724852E-2</v>
      </c>
      <c r="K77" s="398">
        <f t="shared" si="405"/>
        <v>1.4171910338407992E-3</v>
      </c>
      <c r="L77" s="398">
        <f t="shared" si="382"/>
        <v>1.955190586736635E-2</v>
      </c>
      <c r="M77" s="394">
        <v>346.17</v>
      </c>
      <c r="N77" s="393">
        <f t="shared" si="383"/>
        <v>6.9614386355209584E-2</v>
      </c>
      <c r="O77" s="391">
        <f t="shared" si="406"/>
        <v>4.9837635335558093E-3</v>
      </c>
      <c r="P77" s="391">
        <f t="shared" si="384"/>
        <v>6.8757191618136135E-2</v>
      </c>
      <c r="Q77" s="373">
        <v>906.81</v>
      </c>
      <c r="R77" s="400">
        <f t="shared" si="385"/>
        <v>7.4266691939534599E-2</v>
      </c>
      <c r="S77" s="398">
        <f t="shared" si="407"/>
        <v>1.1300122778751828E-2</v>
      </c>
      <c r="T77" s="398">
        <f t="shared" si="386"/>
        <v>0.15589919184082085</v>
      </c>
      <c r="U77" s="385">
        <v>811.62</v>
      </c>
      <c r="V77" s="384">
        <f t="shared" si="387"/>
        <v>4.9187533125638214E-2</v>
      </c>
      <c r="W77" s="382">
        <f t="shared" si="408"/>
        <v>3.7726346032033254E-3</v>
      </c>
      <c r="X77" s="382">
        <f t="shared" si="388"/>
        <v>5.2048167729296067E-2</v>
      </c>
      <c r="Y77" s="390">
        <v>460.35</v>
      </c>
      <c r="Z77" s="389">
        <f t="shared" si="389"/>
        <v>1.311648583815673E-2</v>
      </c>
      <c r="AA77" s="387">
        <f t="shared" si="409"/>
        <v>5.3609700917714182E-4</v>
      </c>
      <c r="AB77" s="387">
        <f t="shared" si="390"/>
        <v>7.3961223356043184E-3</v>
      </c>
      <c r="AC77" s="385">
        <v>1094.98</v>
      </c>
      <c r="AD77" s="384">
        <f t="shared" si="391"/>
        <v>5.1167345057983211E-2</v>
      </c>
      <c r="AE77" s="382">
        <f t="shared" si="410"/>
        <v>7.8504010828661323E-3</v>
      </c>
      <c r="AF77" s="382">
        <f t="shared" si="392"/>
        <v>0.10830600767864572</v>
      </c>
      <c r="AG77" s="390">
        <v>193.88</v>
      </c>
      <c r="AH77" s="389">
        <f t="shared" si="393"/>
        <v>2.8650254668930421E-2</v>
      </c>
      <c r="AI77" s="387">
        <f t="shared" si="411"/>
        <v>1.037282470288626E-3</v>
      </c>
      <c r="AJ77" s="387">
        <f t="shared" si="394"/>
        <v>2.2505773211909672E-3</v>
      </c>
      <c r="AK77" s="385">
        <v>473.95</v>
      </c>
      <c r="AL77" s="384">
        <f t="shared" si="395"/>
        <v>3.2098604124474663E-2</v>
      </c>
      <c r="AM77" s="382">
        <f t="shared" si="412"/>
        <v>1.0795723525184565E-3</v>
      </c>
      <c r="AN77" s="382">
        <f t="shared" si="396"/>
        <v>1.4894037930967635E-2</v>
      </c>
      <c r="AO77" s="390">
        <v>590.69000000000005</v>
      </c>
      <c r="AP77" s="389">
        <f t="shared" si="397"/>
        <v>2.8933249721293221E-2</v>
      </c>
      <c r="AQ77" s="387">
        <f t="shared" si="413"/>
        <v>6.6737433807134944E-4</v>
      </c>
      <c r="AR77" s="387">
        <f t="shared" si="398"/>
        <v>9.2072557084303102E-3</v>
      </c>
      <c r="AS77" s="385">
        <v>1335.19</v>
      </c>
      <c r="AT77" s="384">
        <f t="shared" si="399"/>
        <v>6.9478152909607918E-2</v>
      </c>
      <c r="AU77" s="382">
        <f t="shared" si="414"/>
        <v>5.7774558051984469E-3</v>
      </c>
      <c r="AV77" s="382">
        <f t="shared" si="400"/>
        <v>7.9707159697426311E-2</v>
      </c>
      <c r="AW77" s="390">
        <v>1212.3900000000001</v>
      </c>
      <c r="AX77" s="389">
        <f t="shared" si="401"/>
        <v>9.3492956808418678E-3</v>
      </c>
      <c r="AY77" s="387">
        <f t="shared" si="415"/>
        <v>4.1431403809650738E-4</v>
      </c>
      <c r="AZ77" s="387">
        <f t="shared" si="402"/>
        <v>5.7159753900202391E-3</v>
      </c>
    </row>
    <row r="78" spans="2:52">
      <c r="B78" s="381" t="s">
        <v>2374</v>
      </c>
      <c r="C78" s="380">
        <v>843.64</v>
      </c>
      <c r="D78" s="375">
        <f t="shared" si="403"/>
        <v>5.4642281199605014E-2</v>
      </c>
      <c r="E78" s="385">
        <v>1101</v>
      </c>
      <c r="F78" s="384">
        <f t="shared" si="403"/>
        <v>4.7284764432268964E-2</v>
      </c>
      <c r="G78" s="382">
        <f t="shared" si="404"/>
        <v>1.1804830579573676E-2</v>
      </c>
      <c r="H78" s="382">
        <f t="shared" si="380"/>
        <v>0.21603839225619681</v>
      </c>
      <c r="I78" s="373">
        <v>1332.12</v>
      </c>
      <c r="J78" s="400">
        <f t="shared" si="381"/>
        <v>3.9135691719645732E-2</v>
      </c>
      <c r="K78" s="398">
        <f t="shared" si="405"/>
        <v>1.37867214789968E-3</v>
      </c>
      <c r="L78" s="398">
        <f t="shared" si="382"/>
        <v>2.5230867336293525E-2</v>
      </c>
      <c r="M78" s="394">
        <v>323.64</v>
      </c>
      <c r="N78" s="393">
        <f t="shared" si="383"/>
        <v>1.7831870931219795E-2</v>
      </c>
      <c r="O78" s="391">
        <f t="shared" si="406"/>
        <v>1.2766014718369565E-3</v>
      </c>
      <c r="P78" s="391">
        <f t="shared" si="384"/>
        <v>2.3362887562721018E-2</v>
      </c>
      <c r="Q78" s="373">
        <v>844.12</v>
      </c>
      <c r="R78" s="400">
        <f t="shared" si="385"/>
        <v>1.8423116366049323E-2</v>
      </c>
      <c r="S78" s="398">
        <f t="shared" si="407"/>
        <v>2.803187693792601E-3</v>
      </c>
      <c r="T78" s="398">
        <f t="shared" si="386"/>
        <v>5.1300707661759627E-2</v>
      </c>
      <c r="U78" s="385">
        <v>773.57</v>
      </c>
      <c r="V78" s="384">
        <f t="shared" si="387"/>
        <v>3.2431566724945703E-2</v>
      </c>
      <c r="W78" s="382">
        <f t="shared" si="408"/>
        <v>2.4874687362366104E-3</v>
      </c>
      <c r="X78" s="382">
        <f t="shared" si="388"/>
        <v>4.5522783486107297E-2</v>
      </c>
      <c r="Y78" s="390">
        <v>454.39</v>
      </c>
      <c r="Z78" s="389">
        <f t="shared" si="389"/>
        <v>5.329160871580902E-2</v>
      </c>
      <c r="AA78" s="387">
        <f t="shared" si="409"/>
        <v>2.1781346314325464E-3</v>
      </c>
      <c r="AB78" s="387">
        <f t="shared" si="390"/>
        <v>3.9861707520517854E-2</v>
      </c>
      <c r="AC78" s="385">
        <v>1041.68</v>
      </c>
      <c r="AD78" s="384">
        <f t="shared" si="391"/>
        <v>0.13293816955788787</v>
      </c>
      <c r="AE78" s="382">
        <f t="shared" si="410"/>
        <v>2.0396171602588505E-2</v>
      </c>
      <c r="AF78" s="382">
        <f t="shared" si="392"/>
        <v>0.37326720544631908</v>
      </c>
      <c r="AG78" s="390">
        <v>188.48</v>
      </c>
      <c r="AH78" s="389">
        <f t="shared" si="393"/>
        <v>3.6287662194853722E-2</v>
      </c>
      <c r="AI78" s="387">
        <f t="shared" si="411"/>
        <v>1.313794809764679E-3</v>
      </c>
      <c r="AJ78" s="387">
        <f t="shared" si="394"/>
        <v>6.0813024761203959E-3</v>
      </c>
      <c r="AK78" s="385">
        <v>459.21</v>
      </c>
      <c r="AL78" s="384">
        <f t="shared" si="395"/>
        <v>2.7821299073369461E-2</v>
      </c>
      <c r="AM78" s="382">
        <f t="shared" si="412"/>
        <v>9.3571375173463517E-4</v>
      </c>
      <c r="AN78" s="382">
        <f t="shared" si="396"/>
        <v>1.7124353727409884E-2</v>
      </c>
      <c r="AO78" s="390">
        <v>574.08000000000004</v>
      </c>
      <c r="AP78" s="389">
        <f t="shared" si="397"/>
        <v>6.5518393407327791E-2</v>
      </c>
      <c r="AQ78" s="387">
        <f t="shared" si="413"/>
        <v>1.5112472623334228E-3</v>
      </c>
      <c r="AR78" s="387">
        <f t="shared" si="398"/>
        <v>2.7657104153703361E-2</v>
      </c>
      <c r="AS78" s="385">
        <v>1248.45</v>
      </c>
      <c r="AT78" s="384">
        <f t="shared" si="399"/>
        <v>6.0443900823076796E-2</v>
      </c>
      <c r="AU78" s="382">
        <f t="shared" si="414"/>
        <v>5.0262125729429513E-3</v>
      </c>
      <c r="AV78" s="382">
        <f t="shared" si="400"/>
        <v>9.1983944714579075E-2</v>
      </c>
      <c r="AW78" s="390">
        <v>1201.1600000000001</v>
      </c>
      <c r="AX78" s="389">
        <f t="shared" si="401"/>
        <v>4.8846509840903975E-2</v>
      </c>
      <c r="AY78" s="387">
        <f t="shared" si="415"/>
        <v>2.1646330835996598E-3</v>
      </c>
      <c r="AZ78" s="387">
        <f t="shared" si="402"/>
        <v>3.9614617766274861E-2</v>
      </c>
    </row>
    <row r="79" spans="2:52">
      <c r="B79" s="381" t="s">
        <v>2373</v>
      </c>
      <c r="C79" s="380">
        <v>799.93</v>
      </c>
      <c r="D79" s="375">
        <f t="shared" si="403"/>
        <v>4.8085111958387286E-2</v>
      </c>
      <c r="E79" s="385">
        <v>1051.29</v>
      </c>
      <c r="F79" s="384">
        <f t="shared" si="403"/>
        <v>8.4128244526714094E-2</v>
      </c>
      <c r="G79" s="382">
        <f t="shared" si="404"/>
        <v>2.1002952759072279E-2</v>
      </c>
      <c r="H79" s="382">
        <f t="shared" si="380"/>
        <v>0.43678702000835878</v>
      </c>
      <c r="I79" s="373">
        <v>1281.95</v>
      </c>
      <c r="J79" s="400">
        <f t="shared" si="381"/>
        <v>4.4189891170641144E-3</v>
      </c>
      <c r="K79" s="398">
        <f t="shared" si="405"/>
        <v>1.5567214861593462E-4</v>
      </c>
      <c r="L79" s="398">
        <f t="shared" si="382"/>
        <v>3.2374292639820168E-3</v>
      </c>
      <c r="M79" s="394">
        <v>317.97000000000003</v>
      </c>
      <c r="N79" s="393">
        <f t="shared" si="383"/>
        <v>2.9966563623747573E-3</v>
      </c>
      <c r="O79" s="391">
        <f t="shared" si="406"/>
        <v>2.1453362563877125E-4</v>
      </c>
      <c r="P79" s="391">
        <f t="shared" si="384"/>
        <v>4.4615394849122532E-3</v>
      </c>
      <c r="Q79" s="373">
        <v>828.85</v>
      </c>
      <c r="R79" s="400">
        <f t="shared" si="385"/>
        <v>1.4926652462469148E-2</v>
      </c>
      <c r="S79" s="398">
        <f t="shared" si="407"/>
        <v>2.271179732079456E-3</v>
      </c>
      <c r="T79" s="398">
        <f t="shared" si="386"/>
        <v>4.72324933764307E-2</v>
      </c>
      <c r="U79" s="385">
        <v>749.27</v>
      </c>
      <c r="V79" s="384">
        <f t="shared" si="387"/>
        <v>7.0018850679766903E-2</v>
      </c>
      <c r="W79" s="382">
        <f t="shared" si="408"/>
        <v>5.3703758282874423E-3</v>
      </c>
      <c r="X79" s="382">
        <f t="shared" si="388"/>
        <v>0.11168479409874203</v>
      </c>
      <c r="Y79" s="390">
        <v>431.4</v>
      </c>
      <c r="Z79" s="389">
        <f t="shared" si="389"/>
        <v>6.3924237940218898E-2</v>
      </c>
      <c r="AA79" s="387">
        <f t="shared" si="409"/>
        <v>2.6127114530926266E-3</v>
      </c>
      <c r="AB79" s="387">
        <f t="shared" si="390"/>
        <v>5.4335143388116874E-2</v>
      </c>
      <c r="AC79" s="385">
        <v>919.45</v>
      </c>
      <c r="AD79" s="384">
        <f t="shared" si="391"/>
        <v>4.5637538097620882E-2</v>
      </c>
      <c r="AE79" s="382">
        <f t="shared" si="410"/>
        <v>7.0019849201655819E-3</v>
      </c>
      <c r="AF79" s="382">
        <f t="shared" si="392"/>
        <v>0.14561648366806507</v>
      </c>
      <c r="AG79" s="390">
        <v>181.88</v>
      </c>
      <c r="AH79" s="389">
        <f t="shared" si="393"/>
        <v>1.5919119700608806E-2</v>
      </c>
      <c r="AI79" s="387">
        <f t="shared" si="411"/>
        <v>5.7635172876054183E-4</v>
      </c>
      <c r="AJ79" s="387">
        <f t="shared" si="394"/>
        <v>1.3195257696749143E-3</v>
      </c>
      <c r="AK79" s="385">
        <v>446.78</v>
      </c>
      <c r="AL79" s="384">
        <f t="shared" si="395"/>
        <v>2.7198528566501862E-2</v>
      </c>
      <c r="AM79" s="382">
        <f t="shared" si="412"/>
        <v>9.1476811127715724E-4</v>
      </c>
      <c r="AN79" s="382">
        <f t="shared" si="396"/>
        <v>1.9023936391554933E-2</v>
      </c>
      <c r="AO79" s="390">
        <v>538.78</v>
      </c>
      <c r="AP79" s="389">
        <f t="shared" si="397"/>
        <v>3.8972559153055364E-2</v>
      </c>
      <c r="AQ79" s="387">
        <f t="shared" si="413"/>
        <v>8.9894104942437496E-4</v>
      </c>
      <c r="AR79" s="387">
        <f t="shared" si="398"/>
        <v>1.8694789568178938E-2</v>
      </c>
      <c r="AS79" s="385">
        <v>1177.29</v>
      </c>
      <c r="AT79" s="384">
        <f t="shared" si="399"/>
        <v>4.5448490822388637E-2</v>
      </c>
      <c r="AU79" s="382">
        <f t="shared" si="414"/>
        <v>3.7792692543357274E-3</v>
      </c>
      <c r="AV79" s="382">
        <f t="shared" si="400"/>
        <v>7.8595413432879097E-2</v>
      </c>
      <c r="AW79" s="390">
        <v>1145.22</v>
      </c>
      <c r="AX79" s="389">
        <f t="shared" si="401"/>
        <v>6.0143485304327726E-2</v>
      </c>
      <c r="AY79" s="387">
        <f t="shared" si="415"/>
        <v>2.6652585512612834E-3</v>
      </c>
      <c r="AZ79" s="387">
        <f t="shared" si="402"/>
        <v>5.5427936895889734E-2</v>
      </c>
    </row>
    <row r="80" spans="2:52">
      <c r="B80" s="381" t="s">
        <v>2372</v>
      </c>
      <c r="C80" s="380">
        <v>763.23</v>
      </c>
      <c r="D80" s="375">
        <f t="shared" ref="D80:F95" si="416">(C80-C81)/C81</f>
        <v>0.11104156052114414</v>
      </c>
      <c r="E80" s="385">
        <v>969.71</v>
      </c>
      <c r="F80" s="384">
        <f t="shared" si="416"/>
        <v>0.1089750920610234</v>
      </c>
      <c r="G80" s="382">
        <f t="shared" si="404"/>
        <v>2.7206067633402737E-2</v>
      </c>
      <c r="H80" s="382">
        <f t="shared" si="380"/>
        <v>0.24500797274208205</v>
      </c>
      <c r="I80" s="373">
        <v>1276.31</v>
      </c>
      <c r="J80" s="400">
        <f t="shared" si="381"/>
        <v>0.21903952320006106</v>
      </c>
      <c r="K80" s="398">
        <f t="shared" si="405"/>
        <v>7.716324323291752E-3</v>
      </c>
      <c r="L80" s="398">
        <f t="shared" si="382"/>
        <v>6.9490416804998317E-2</v>
      </c>
      <c r="M80" s="394">
        <v>317.02</v>
      </c>
      <c r="N80" s="393">
        <f t="shared" si="383"/>
        <v>-2.3915916671911103E-3</v>
      </c>
      <c r="O80" s="391">
        <f t="shared" si="406"/>
        <v>-1.7121643904587878E-4</v>
      </c>
      <c r="P80" s="391">
        <f t="shared" si="384"/>
        <v>-1.541913120117547E-3</v>
      </c>
      <c r="Q80" s="373">
        <v>816.66</v>
      </c>
      <c r="R80" s="400">
        <f t="shared" si="385"/>
        <v>0.18907979033197442</v>
      </c>
      <c r="S80" s="398">
        <f t="shared" si="407"/>
        <v>2.8769624577751902E-2</v>
      </c>
      <c r="T80" s="398">
        <f t="shared" si="386"/>
        <v>0.25908879920931671</v>
      </c>
      <c r="U80" s="385">
        <v>700.24</v>
      </c>
      <c r="V80" s="384">
        <f t="shared" si="387"/>
        <v>0.12821834820997011</v>
      </c>
      <c r="W80" s="382">
        <f t="shared" si="408"/>
        <v>9.8342190893564978E-3</v>
      </c>
      <c r="X80" s="382">
        <f t="shared" si="388"/>
        <v>8.856340854002949E-2</v>
      </c>
      <c r="Y80" s="390">
        <v>405.48</v>
      </c>
      <c r="Z80" s="389">
        <f t="shared" si="389"/>
        <v>0.1126721914274738</v>
      </c>
      <c r="AA80" s="387">
        <f t="shared" si="409"/>
        <v>4.6051378080237092E-3</v>
      </c>
      <c r="AB80" s="387">
        <f t="shared" si="390"/>
        <v>4.1472200016018465E-2</v>
      </c>
      <c r="AC80" s="385">
        <v>879.32</v>
      </c>
      <c r="AD80" s="384">
        <f t="shared" si="391"/>
        <v>0.11147346201003634</v>
      </c>
      <c r="AE80" s="382">
        <f t="shared" si="410"/>
        <v>1.7102927382351838E-2</v>
      </c>
      <c r="AF80" s="382">
        <f t="shared" si="392"/>
        <v>0.15402275780422917</v>
      </c>
      <c r="AG80" s="390">
        <v>179.03</v>
      </c>
      <c r="AH80" s="389">
        <f t="shared" si="393"/>
        <v>2.1569186875891589E-2</v>
      </c>
      <c r="AI80" s="387">
        <f t="shared" si="411"/>
        <v>7.80912410841655E-4</v>
      </c>
      <c r="AJ80" s="387">
        <f t="shared" si="394"/>
        <v>3.1872938749781636E-3</v>
      </c>
      <c r="AK80" s="385">
        <v>434.95</v>
      </c>
      <c r="AL80" s="384">
        <f t="shared" si="395"/>
        <v>8.7728511766324013E-2</v>
      </c>
      <c r="AM80" s="382">
        <f t="shared" si="412"/>
        <v>2.9505730362367759E-3</v>
      </c>
      <c r="AN80" s="382">
        <f t="shared" si="396"/>
        <v>2.6571790079219379E-2</v>
      </c>
      <c r="AO80" s="390">
        <v>518.57000000000005</v>
      </c>
      <c r="AP80" s="389">
        <f t="shared" si="397"/>
        <v>1.1883390571339431E-2</v>
      </c>
      <c r="AQ80" s="387">
        <f t="shared" si="413"/>
        <v>2.7410228691851534E-4</v>
      </c>
      <c r="AR80" s="387">
        <f t="shared" si="398"/>
        <v>2.4684657314980886E-3</v>
      </c>
      <c r="AS80" s="385">
        <v>1126.1099999999999</v>
      </c>
      <c r="AT80" s="384">
        <f t="shared" si="399"/>
        <v>8.4476930632998964E-2</v>
      </c>
      <c r="AU80" s="382">
        <f t="shared" si="414"/>
        <v>7.0246791667870293E-3</v>
      </c>
      <c r="AV80" s="382">
        <f t="shared" si="400"/>
        <v>6.3261711505300897E-2</v>
      </c>
      <c r="AW80" s="390">
        <v>1080.25</v>
      </c>
      <c r="AX80" s="389">
        <f t="shared" si="401"/>
        <v>8.0876908606992093E-2</v>
      </c>
      <c r="AY80" s="387">
        <f t="shared" si="415"/>
        <v>3.5840602049188545E-3</v>
      </c>
      <c r="AZ80" s="387">
        <f t="shared" si="402"/>
        <v>3.2276745644585846E-2</v>
      </c>
    </row>
    <row r="81" spans="2:52">
      <c r="B81" s="381" t="s">
        <v>2371</v>
      </c>
      <c r="C81" s="380">
        <v>686.95</v>
      </c>
      <c r="D81" s="375">
        <f t="shared" si="416"/>
        <v>0.13575491038952453</v>
      </c>
      <c r="E81" s="385">
        <v>874.42</v>
      </c>
      <c r="F81" s="384">
        <f t="shared" si="416"/>
        <v>0.1598928211386427</v>
      </c>
      <c r="G81" s="382">
        <f t="shared" si="404"/>
        <v>3.9917882368546702E-2</v>
      </c>
      <c r="H81" s="382">
        <f t="shared" si="380"/>
        <v>0.29404374585058801</v>
      </c>
      <c r="I81" s="373">
        <v>1046.98</v>
      </c>
      <c r="J81" s="400">
        <f t="shared" si="381"/>
        <v>0.11209304795793719</v>
      </c>
      <c r="K81" s="398">
        <f t="shared" si="405"/>
        <v>3.9488138934622111E-3</v>
      </c>
      <c r="L81" s="398">
        <f t="shared" si="382"/>
        <v>2.9087816286952665E-2</v>
      </c>
      <c r="M81" s="394">
        <v>317.77999999999997</v>
      </c>
      <c r="N81" s="393">
        <f t="shared" si="383"/>
        <v>7.3544812675247401E-2</v>
      </c>
      <c r="O81" s="391">
        <f t="shared" si="406"/>
        <v>5.2651466842336368E-3</v>
      </c>
      <c r="P81" s="391">
        <f t="shared" si="384"/>
        <v>3.8784208019630645E-2</v>
      </c>
      <c r="Q81" s="373">
        <v>686.8</v>
      </c>
      <c r="R81" s="400">
        <f t="shared" si="385"/>
        <v>4.5612325680530905E-2</v>
      </c>
      <c r="S81" s="398">
        <f t="shared" si="407"/>
        <v>6.9401890262468608E-3</v>
      </c>
      <c r="T81" s="398">
        <f t="shared" si="386"/>
        <v>5.1122931806541837E-2</v>
      </c>
      <c r="U81" s="385">
        <v>620.66</v>
      </c>
      <c r="V81" s="384">
        <f t="shared" si="387"/>
        <v>0.16536172290129356</v>
      </c>
      <c r="W81" s="382">
        <f t="shared" si="408"/>
        <v>1.2683078784806316E-2</v>
      </c>
      <c r="X81" s="382">
        <f t="shared" si="388"/>
        <v>9.3426298528830234E-2</v>
      </c>
      <c r="Y81" s="390">
        <v>364.42</v>
      </c>
      <c r="Z81" s="389">
        <f t="shared" si="389"/>
        <v>3.5548861924923958E-2</v>
      </c>
      <c r="AA81" s="387">
        <f t="shared" si="409"/>
        <v>1.452953084595492E-3</v>
      </c>
      <c r="AB81" s="387">
        <f t="shared" si="390"/>
        <v>1.0702766334024323E-2</v>
      </c>
      <c r="AC81" s="385">
        <v>791.13</v>
      </c>
      <c r="AD81" s="384">
        <f t="shared" si="391"/>
        <v>0.28494859426009833</v>
      </c>
      <c r="AE81" s="382">
        <f t="shared" si="410"/>
        <v>4.3718523022949846E-2</v>
      </c>
      <c r="AF81" s="382">
        <f t="shared" si="392"/>
        <v>0.32204008604556056</v>
      </c>
      <c r="AG81" s="390">
        <v>175.25</v>
      </c>
      <c r="AH81" s="389">
        <f t="shared" si="393"/>
        <v>3.6491601608705862E-2</v>
      </c>
      <c r="AI81" s="387">
        <f t="shared" si="411"/>
        <v>1.3211784362431958E-3</v>
      </c>
      <c r="AJ81" s="387">
        <f t="shared" si="394"/>
        <v>4.4931356469473226E-3</v>
      </c>
      <c r="AK81" s="385">
        <v>399.87</v>
      </c>
      <c r="AL81" s="384">
        <f t="shared" si="395"/>
        <v>0.10166129432184472</v>
      </c>
      <c r="AM81" s="382">
        <f t="shared" si="412"/>
        <v>3.4191743119266036E-3</v>
      </c>
      <c r="AN81" s="382">
        <f t="shared" si="396"/>
        <v>2.5186376699862217E-2</v>
      </c>
      <c r="AO81" s="390">
        <v>512.48</v>
      </c>
      <c r="AP81" s="389">
        <f t="shared" si="397"/>
        <v>1.3482092264405277E-3</v>
      </c>
      <c r="AQ81" s="387">
        <f t="shared" si="413"/>
        <v>3.109779401707721E-5</v>
      </c>
      <c r="AR81" s="387">
        <f t="shared" si="398"/>
        <v>2.2907306945912771E-4</v>
      </c>
      <c r="AS81" s="385">
        <v>1038.3900000000001</v>
      </c>
      <c r="AT81" s="384">
        <f t="shared" si="399"/>
        <v>9.8104947018887181E-2</v>
      </c>
      <c r="AU81" s="382">
        <f t="shared" si="414"/>
        <v>8.1579168693555644E-3</v>
      </c>
      <c r="AV81" s="382">
        <f t="shared" si="400"/>
        <v>6.0092978190975747E-2</v>
      </c>
      <c r="AW81" s="390">
        <v>999.42</v>
      </c>
      <c r="AX81" s="389">
        <f t="shared" si="401"/>
        <v>0.13710007736767851</v>
      </c>
      <c r="AY81" s="387">
        <f t="shared" si="415"/>
        <v>6.075589928548673E-3</v>
      </c>
      <c r="AZ81" s="387">
        <f t="shared" si="402"/>
        <v>4.4754108054845677E-2</v>
      </c>
    </row>
    <row r="82" spans="2:52">
      <c r="B82" s="381" t="s">
        <v>2370</v>
      </c>
      <c r="C82" s="380">
        <v>604.84</v>
      </c>
      <c r="D82" s="375">
        <f t="shared" si="416"/>
        <v>3.5117743702081018E-2</v>
      </c>
      <c r="E82" s="385">
        <v>753.88</v>
      </c>
      <c r="F82" s="384">
        <f t="shared" si="416"/>
        <v>3.9189468605692945E-2</v>
      </c>
      <c r="G82" s="382">
        <f t="shared" si="404"/>
        <v>9.7838075952856665E-3</v>
      </c>
      <c r="H82" s="382">
        <f t="shared" si="380"/>
        <v>0.27860011959441161</v>
      </c>
      <c r="I82" s="373">
        <v>941.45</v>
      </c>
      <c r="J82" s="400">
        <f t="shared" si="381"/>
        <v>2.9750204532665345E-4</v>
      </c>
      <c r="K82" s="398">
        <f t="shared" si="405"/>
        <v>1.0480402052767348E-5</v>
      </c>
      <c r="L82" s="398">
        <f t="shared" si="382"/>
        <v>2.9843608808348063E-4</v>
      </c>
      <c r="M82" s="394">
        <v>296.01</v>
      </c>
      <c r="N82" s="393">
        <f t="shared" si="383"/>
        <v>1.6971862438588649E-2</v>
      </c>
      <c r="O82" s="391">
        <f t="shared" si="406"/>
        <v>1.215032603841E-3</v>
      </c>
      <c r="P82" s="391">
        <f t="shared" si="384"/>
        <v>3.4598823151870066E-2</v>
      </c>
      <c r="Q82" s="373">
        <v>656.84</v>
      </c>
      <c r="R82" s="400">
        <f t="shared" si="385"/>
        <v>3.1194561753300789E-2</v>
      </c>
      <c r="S82" s="398">
        <f t="shared" si="407"/>
        <v>4.7464397381352351E-3</v>
      </c>
      <c r="T82" s="398">
        <f t="shared" si="386"/>
        <v>0.13515787854713368</v>
      </c>
      <c r="U82" s="385">
        <v>532.59</v>
      </c>
      <c r="V82" s="384">
        <f t="shared" si="387"/>
        <v>3.435618566711994E-2</v>
      </c>
      <c r="W82" s="382">
        <f t="shared" si="408"/>
        <v>2.6350850844824325E-3</v>
      </c>
      <c r="X82" s="382">
        <f t="shared" si="388"/>
        <v>7.5035717181519315E-2</v>
      </c>
      <c r="Y82" s="390">
        <v>351.91</v>
      </c>
      <c r="Z82" s="389">
        <f t="shared" si="389"/>
        <v>8.7716783717930406E-3</v>
      </c>
      <c r="AA82" s="387">
        <f t="shared" si="409"/>
        <v>3.5851603841192514E-4</v>
      </c>
      <c r="AB82" s="387">
        <f t="shared" si="390"/>
        <v>1.0208971323823406E-2</v>
      </c>
      <c r="AC82" s="385">
        <v>615.69000000000005</v>
      </c>
      <c r="AD82" s="384">
        <f t="shared" si="391"/>
        <v>6.3055752197109821E-2</v>
      </c>
      <c r="AE82" s="382">
        <f t="shared" si="410"/>
        <v>9.6743918365937726E-3</v>
      </c>
      <c r="AF82" s="382">
        <f t="shared" si="392"/>
        <v>0.27548443654768412</v>
      </c>
      <c r="AG82" s="390">
        <v>169.08</v>
      </c>
      <c r="AH82" s="389">
        <f t="shared" si="393"/>
        <v>5.7700315269763776E-3</v>
      </c>
      <c r="AI82" s="387">
        <f t="shared" si="411"/>
        <v>2.0890399143417976E-4</v>
      </c>
      <c r="AJ82" s="387">
        <f t="shared" si="394"/>
        <v>7.4983453610251113E-4</v>
      </c>
      <c r="AK82" s="385">
        <v>362.97</v>
      </c>
      <c r="AL82" s="384">
        <f t="shared" si="395"/>
        <v>2.2882908271100476E-2</v>
      </c>
      <c r="AM82" s="382">
        <f t="shared" si="412"/>
        <v>7.6962085388192236E-4</v>
      </c>
      <c r="AN82" s="382">
        <f t="shared" si="396"/>
        <v>2.1915441390852108E-2</v>
      </c>
      <c r="AO82" s="390">
        <v>511.79</v>
      </c>
      <c r="AP82" s="389">
        <f t="shared" si="397"/>
        <v>8.0175212170993193E-4</v>
      </c>
      <c r="AQ82" s="387">
        <f t="shared" si="413"/>
        <v>1.8493214439361288E-5</v>
      </c>
      <c r="AR82" s="387">
        <f t="shared" si="398"/>
        <v>5.2660599713487324E-4</v>
      </c>
      <c r="AS82" s="385">
        <v>945.62</v>
      </c>
      <c r="AT82" s="384">
        <f t="shared" si="399"/>
        <v>4.101897925932449E-2</v>
      </c>
      <c r="AU82" s="382">
        <f t="shared" si="414"/>
        <v>3.4109332203091283E-3</v>
      </c>
      <c r="AV82" s="382">
        <f t="shared" si="400"/>
        <v>9.7128484370907972E-2</v>
      </c>
      <c r="AW82" s="390">
        <v>878.92</v>
      </c>
      <c r="AX82" s="389">
        <f t="shared" si="401"/>
        <v>5.3582987701085959E-2</v>
      </c>
      <c r="AY82" s="387">
        <f t="shared" si="415"/>
        <v>2.3745300999736241E-3</v>
      </c>
      <c r="AZ82" s="387">
        <f t="shared" si="402"/>
        <v>6.7616248928683689E-2</v>
      </c>
    </row>
    <row r="83" spans="2:52">
      <c r="B83" s="381" t="s">
        <v>2369</v>
      </c>
      <c r="C83" s="380">
        <v>584.32000000000005</v>
      </c>
      <c r="D83" s="375">
        <f t="shared" si="416"/>
        <v>2.3937195527985285E-2</v>
      </c>
      <c r="E83" s="385">
        <v>725.45</v>
      </c>
      <c r="F83" s="384">
        <f t="shared" si="416"/>
        <v>1.9234011464538684E-2</v>
      </c>
      <c r="G83" s="382">
        <f t="shared" si="404"/>
        <v>4.8018478981679408E-3</v>
      </c>
      <c r="H83" s="382">
        <f t="shared" si="380"/>
        <v>0.20060194154967059</v>
      </c>
      <c r="I83" s="373">
        <v>941.17</v>
      </c>
      <c r="J83" s="400">
        <f t="shared" si="381"/>
        <v>5.9709054878735304E-2</v>
      </c>
      <c r="K83" s="398">
        <f t="shared" si="405"/>
        <v>2.1034305852680873E-3</v>
      </c>
      <c r="L83" s="398">
        <f t="shared" si="382"/>
        <v>8.787289149261196E-2</v>
      </c>
      <c r="M83" s="394">
        <v>291.07</v>
      </c>
      <c r="N83" s="393">
        <f t="shared" si="383"/>
        <v>7.5567216022466882E-2</v>
      </c>
      <c r="O83" s="391">
        <f t="shared" si="406"/>
        <v>5.409932562264427E-3</v>
      </c>
      <c r="P83" s="391">
        <f t="shared" si="384"/>
        <v>0.22600527935445089</v>
      </c>
      <c r="Q83" s="373">
        <v>636.97</v>
      </c>
      <c r="R83" s="400">
        <f t="shared" si="385"/>
        <v>2.2883478931140802E-2</v>
      </c>
      <c r="S83" s="398">
        <f t="shared" si="407"/>
        <v>3.48185862024666E-3</v>
      </c>
      <c r="T83" s="398">
        <f t="shared" si="386"/>
        <v>0.14545808493630652</v>
      </c>
      <c r="U83" s="385">
        <v>514.9</v>
      </c>
      <c r="V83" s="384">
        <f t="shared" si="387"/>
        <v>2.25196600206529E-2</v>
      </c>
      <c r="W83" s="382">
        <f t="shared" si="408"/>
        <v>1.7272354039240569E-3</v>
      </c>
      <c r="X83" s="382">
        <f t="shared" si="388"/>
        <v>7.2156966003169565E-2</v>
      </c>
      <c r="Y83" s="390">
        <v>348.85</v>
      </c>
      <c r="Z83" s="389">
        <f t="shared" si="389"/>
        <v>6.4625948472346699E-3</v>
      </c>
      <c r="AA83" s="387">
        <f t="shared" si="409"/>
        <v>2.6413917659617544E-4</v>
      </c>
      <c r="AB83" s="387">
        <f t="shared" si="390"/>
        <v>1.1034675147611462E-2</v>
      </c>
      <c r="AC83" s="385">
        <v>579.16999999999996</v>
      </c>
      <c r="AD83" s="384">
        <f t="shared" si="391"/>
        <v>2.4281975099037748E-2</v>
      </c>
      <c r="AE83" s="382">
        <f t="shared" si="410"/>
        <v>3.7254863115449657E-3</v>
      </c>
      <c r="AF83" s="382">
        <f t="shared" si="392"/>
        <v>0.15563587251436584</v>
      </c>
      <c r="AG83" s="390">
        <v>168.11</v>
      </c>
      <c r="AH83" s="389">
        <f t="shared" si="393"/>
        <v>5.0819084060745113E-3</v>
      </c>
      <c r="AI83" s="387">
        <f t="shared" si="411"/>
        <v>1.839904938419277E-4</v>
      </c>
      <c r="AJ83" s="387">
        <f t="shared" si="394"/>
        <v>9.1719198937249683E-4</v>
      </c>
      <c r="AK83" s="385">
        <v>354.85</v>
      </c>
      <c r="AL83" s="384">
        <f t="shared" si="395"/>
        <v>5.0984279847047483E-3</v>
      </c>
      <c r="AM83" s="382">
        <f t="shared" si="412"/>
        <v>1.714754284095748E-4</v>
      </c>
      <c r="AN83" s="382">
        <f t="shared" si="396"/>
        <v>7.1635554887413879E-3</v>
      </c>
      <c r="AO83" s="390">
        <v>511.38</v>
      </c>
      <c r="AP83" s="389">
        <f t="shared" si="397"/>
        <v>1.7238001958863769E-3</v>
      </c>
      <c r="AQ83" s="387">
        <f t="shared" si="413"/>
        <v>3.9761175318315171E-5</v>
      </c>
      <c r="AR83" s="387">
        <f t="shared" si="398"/>
        <v>1.6610623943740554E-3</v>
      </c>
      <c r="AS83" s="385">
        <v>908.36</v>
      </c>
      <c r="AT83" s="384">
        <f t="shared" si="399"/>
        <v>2.3123796222249724E-2</v>
      </c>
      <c r="AU83" s="382">
        <f t="shared" si="414"/>
        <v>1.922859274861176E-3</v>
      </c>
      <c r="AV83" s="382">
        <f t="shared" si="400"/>
        <v>8.0329346544090185E-2</v>
      </c>
      <c r="AW83" s="390">
        <v>834.22</v>
      </c>
      <c r="AX83" s="389">
        <f t="shared" si="401"/>
        <v>1.7490364443577149E-2</v>
      </c>
      <c r="AY83" s="387">
        <f t="shared" si="415"/>
        <v>7.7508550031712129E-4</v>
      </c>
      <c r="AZ83" s="387">
        <f t="shared" si="402"/>
        <v>3.2379962782647563E-2</v>
      </c>
    </row>
    <row r="84" spans="2:52">
      <c r="B84" s="381" t="s">
        <v>2368</v>
      </c>
      <c r="C84" s="380">
        <v>570.66</v>
      </c>
      <c r="D84" s="375">
        <f t="shared" si="416"/>
        <v>1.2526614620297987E-2</v>
      </c>
      <c r="E84" s="385">
        <v>711.76</v>
      </c>
      <c r="F84" s="384">
        <f t="shared" si="416"/>
        <v>4.9558771620190484E-3</v>
      </c>
      <c r="G84" s="382">
        <f t="shared" si="404"/>
        <v>1.2372545570067035E-3</v>
      </c>
      <c r="H84" s="382">
        <f t="shared" si="380"/>
        <v>9.8770066335550064E-2</v>
      </c>
      <c r="I84" s="373">
        <v>888.14</v>
      </c>
      <c r="J84" s="400">
        <f t="shared" si="381"/>
        <v>4.6185213972713341E-4</v>
      </c>
      <c r="K84" s="398">
        <f t="shared" si="405"/>
        <v>1.6270127178307458E-5</v>
      </c>
      <c r="L84" s="398">
        <f t="shared" si="382"/>
        <v>1.2988447135544128E-3</v>
      </c>
      <c r="M84" s="394">
        <v>270.62</v>
      </c>
      <c r="N84" s="393">
        <f t="shared" si="383"/>
        <v>-1.623256843503275E-3</v>
      </c>
      <c r="O84" s="391">
        <f t="shared" si="406"/>
        <v>-1.1621058068324297E-4</v>
      </c>
      <c r="P84" s="391">
        <f t="shared" si="384"/>
        <v>-9.277093948027797E-3</v>
      </c>
      <c r="Q84" s="373">
        <v>622.72</v>
      </c>
      <c r="R84" s="400">
        <f t="shared" si="385"/>
        <v>2.3385758188302221E-2</v>
      </c>
      <c r="S84" s="398">
        <f t="shared" si="407"/>
        <v>3.558283422899313E-3</v>
      </c>
      <c r="T84" s="398">
        <f t="shared" si="386"/>
        <v>0.28405786645128445</v>
      </c>
      <c r="U84" s="385">
        <v>503.56</v>
      </c>
      <c r="V84" s="384">
        <f t="shared" si="387"/>
        <v>3.3282718430664479E-2</v>
      </c>
      <c r="W84" s="382">
        <f t="shared" si="408"/>
        <v>2.5527512209135351E-3</v>
      </c>
      <c r="X84" s="382">
        <f t="shared" si="388"/>
        <v>0.20378620228142769</v>
      </c>
      <c r="Y84" s="390">
        <v>346.61</v>
      </c>
      <c r="Z84" s="389">
        <f t="shared" si="389"/>
        <v>5.1911142045125589E-3</v>
      </c>
      <c r="AA84" s="387">
        <f t="shared" si="409"/>
        <v>2.1217121976683731E-4</v>
      </c>
      <c r="AB84" s="387">
        <f t="shared" si="390"/>
        <v>1.6937634484502893E-2</v>
      </c>
      <c r="AC84" s="385">
        <v>565.44000000000005</v>
      </c>
      <c r="AD84" s="384">
        <f t="shared" si="391"/>
        <v>5.3696525728105255E-3</v>
      </c>
      <c r="AE84" s="382">
        <f t="shared" si="410"/>
        <v>8.2384431563602774E-4</v>
      </c>
      <c r="AF84" s="382">
        <f t="shared" si="392"/>
        <v>6.5767515055590489E-2</v>
      </c>
      <c r="AG84" s="390">
        <v>167.26</v>
      </c>
      <c r="AH84" s="389">
        <f t="shared" si="393"/>
        <v>4.6852474771744423E-3</v>
      </c>
      <c r="AI84" s="387">
        <f t="shared" si="411"/>
        <v>1.6962938491110069E-4</v>
      </c>
      <c r="AJ84" s="387">
        <f t="shared" si="394"/>
        <v>1.7174169381928056E-3</v>
      </c>
      <c r="AK84" s="385">
        <v>353.05</v>
      </c>
      <c r="AL84" s="384">
        <f t="shared" si="395"/>
        <v>1.0648956574013189E-2</v>
      </c>
      <c r="AM84" s="382">
        <f t="shared" si="412"/>
        <v>3.5815635645378559E-4</v>
      </c>
      <c r="AN84" s="382">
        <f t="shared" si="396"/>
        <v>2.8591632081778347E-2</v>
      </c>
      <c r="AO84" s="390">
        <v>510.5</v>
      </c>
      <c r="AP84" s="389">
        <f t="shared" si="397"/>
        <v>5.1471648369755534E-2</v>
      </c>
      <c r="AQ84" s="387">
        <f t="shared" si="413"/>
        <v>1.1872450412967811E-3</v>
      </c>
      <c r="AR84" s="387">
        <f t="shared" si="398"/>
        <v>9.4777805279726776E-2</v>
      </c>
      <c r="AS84" s="385">
        <v>887.83</v>
      </c>
      <c r="AT84" s="384">
        <f t="shared" si="399"/>
        <v>2.2150842169493097E-2</v>
      </c>
      <c r="AU84" s="382">
        <f t="shared" si="414"/>
        <v>1.8419532806041986E-3</v>
      </c>
      <c r="AV84" s="382">
        <f t="shared" si="400"/>
        <v>0.14704318257061394</v>
      </c>
      <c r="AW84" s="390">
        <v>819.88</v>
      </c>
      <c r="AX84" s="389">
        <f t="shared" si="401"/>
        <v>1.486625323381236E-2</v>
      </c>
      <c r="AY84" s="387">
        <f t="shared" si="415"/>
        <v>6.5879801205639466E-4</v>
      </c>
      <c r="AZ84" s="387">
        <f t="shared" si="402"/>
        <v>5.2591863965295596E-2</v>
      </c>
    </row>
    <row r="85" spans="2:52">
      <c r="B85" s="381" t="s">
        <v>2367</v>
      </c>
      <c r="C85" s="380">
        <v>563.6</v>
      </c>
      <c r="D85" s="375">
        <f t="shared" si="416"/>
        <v>1.1195636572412819E-2</v>
      </c>
      <c r="E85" s="385">
        <v>708.25</v>
      </c>
      <c r="F85" s="384">
        <f t="shared" si="416"/>
        <v>3.1817718273335224E-2</v>
      </c>
      <c r="G85" s="382">
        <f t="shared" si="404"/>
        <v>7.9434206378112323E-3</v>
      </c>
      <c r="H85" s="382">
        <f t="shared" si="380"/>
        <v>0.70951040491834327</v>
      </c>
      <c r="I85" s="373">
        <v>887.73</v>
      </c>
      <c r="J85" s="400">
        <f t="shared" si="381"/>
        <v>1.8395214987021729E-3</v>
      </c>
      <c r="K85" s="398">
        <f t="shared" si="405"/>
        <v>6.4802663356280151E-5</v>
      </c>
      <c r="L85" s="398">
        <f t="shared" si="382"/>
        <v>5.7882071231179898E-3</v>
      </c>
      <c r="M85" s="394">
        <v>271.06</v>
      </c>
      <c r="N85" s="393">
        <f t="shared" si="383"/>
        <v>-3.0786283834519302E-2</v>
      </c>
      <c r="O85" s="391">
        <f t="shared" si="406"/>
        <v>-2.2040208459970716E-3</v>
      </c>
      <c r="P85" s="391">
        <f t="shared" si="384"/>
        <v>-0.19686427223155867</v>
      </c>
      <c r="Q85" s="373">
        <v>608.49</v>
      </c>
      <c r="R85" s="400">
        <f t="shared" si="385"/>
        <v>9.4895233671218326E-3</v>
      </c>
      <c r="S85" s="398">
        <f t="shared" si="407"/>
        <v>1.4438879174477896E-3</v>
      </c>
      <c r="T85" s="398">
        <f t="shared" si="386"/>
        <v>0.12896880924177867</v>
      </c>
      <c r="U85" s="385">
        <v>487.34</v>
      </c>
      <c r="V85" s="384">
        <f t="shared" si="387"/>
        <v>1.3771010151439398E-2</v>
      </c>
      <c r="W85" s="382">
        <f t="shared" si="408"/>
        <v>1.0562227076052503E-3</v>
      </c>
      <c r="X85" s="382">
        <f t="shared" si="388"/>
        <v>9.4342353895971398E-2</v>
      </c>
      <c r="Y85" s="390">
        <v>344.82</v>
      </c>
      <c r="Z85" s="389">
        <f t="shared" si="389"/>
        <v>3.1419095828241813E-3</v>
      </c>
      <c r="AA85" s="387">
        <f t="shared" si="409"/>
        <v>1.2841612846918994E-4</v>
      </c>
      <c r="AB85" s="387">
        <f t="shared" si="390"/>
        <v>1.1470194449292885E-2</v>
      </c>
      <c r="AC85" s="385">
        <v>562.41999999999996</v>
      </c>
      <c r="AD85" s="384">
        <f t="shared" si="391"/>
        <v>-7.6750710164617446E-3</v>
      </c>
      <c r="AE85" s="382">
        <f t="shared" si="410"/>
        <v>-1.1775554457716597E-3</v>
      </c>
      <c r="AF85" s="382">
        <f t="shared" si="392"/>
        <v>-0.10517985629091207</v>
      </c>
      <c r="AG85" s="390">
        <v>166.48</v>
      </c>
      <c r="AH85" s="389">
        <f t="shared" si="393"/>
        <v>8.9696969696969071E-3</v>
      </c>
      <c r="AI85" s="387">
        <f t="shared" si="411"/>
        <v>3.2474787878787652E-4</v>
      </c>
      <c r="AJ85" s="387">
        <f t="shared" si="394"/>
        <v>4.5770699983638914E-4</v>
      </c>
      <c r="AK85" s="385">
        <v>349.33</v>
      </c>
      <c r="AL85" s="384">
        <f t="shared" si="395"/>
        <v>1.1319553007932279E-2</v>
      </c>
      <c r="AM85" s="382">
        <f t="shared" si="412"/>
        <v>3.807105263157864E-4</v>
      </c>
      <c r="AN85" s="382">
        <f t="shared" si="396"/>
        <v>3.4005259446693338E-2</v>
      </c>
      <c r="AO85" s="390">
        <v>485.51</v>
      </c>
      <c r="AP85" s="389">
        <f t="shared" si="397"/>
        <v>5.8422590068159547E-3</v>
      </c>
      <c r="AQ85" s="387">
        <f t="shared" si="413"/>
        <v>1.3475754625121681E-4</v>
      </c>
      <c r="AR85" s="387">
        <f t="shared" si="398"/>
        <v>1.2036613137592644E-2</v>
      </c>
      <c r="AS85" s="385">
        <v>868.59</v>
      </c>
      <c r="AT85" s="384">
        <f t="shared" si="399"/>
        <v>2.2748949097460232E-2</v>
      </c>
      <c r="AU85" s="382">
        <f t="shared" si="414"/>
        <v>1.8916888621993058E-3</v>
      </c>
      <c r="AV85" s="382">
        <f t="shared" si="400"/>
        <v>0.16896661926849416</v>
      </c>
      <c r="AW85" s="390">
        <v>807.87</v>
      </c>
      <c r="AX85" s="389">
        <f t="shared" si="401"/>
        <v>1.207671974243011E-2</v>
      </c>
      <c r="AY85" s="387">
        <f t="shared" si="415"/>
        <v>5.3517983538579038E-4</v>
      </c>
      <c r="AZ85" s="387">
        <f t="shared" si="402"/>
        <v>4.7802537347856361E-2</v>
      </c>
    </row>
    <row r="86" spans="2:52">
      <c r="B86" s="381" t="s">
        <v>2366</v>
      </c>
      <c r="C86" s="380">
        <v>557.36</v>
      </c>
      <c r="D86" s="375">
        <f t="shared" si="416"/>
        <v>1.8046321326806451E-2</v>
      </c>
      <c r="E86" s="385">
        <v>686.41</v>
      </c>
      <c r="F86" s="384">
        <f t="shared" si="416"/>
        <v>2.7744505000898326E-2</v>
      </c>
      <c r="G86" s="382">
        <f t="shared" si="404"/>
        <v>6.9265266514942705E-3</v>
      </c>
      <c r="H86" s="382">
        <f t="shared" si="380"/>
        <v>0.38381931287045395</v>
      </c>
      <c r="I86" s="373">
        <v>886.1</v>
      </c>
      <c r="J86" s="400">
        <f t="shared" si="381"/>
        <v>2.4834063304288086E-4</v>
      </c>
      <c r="K86" s="398">
        <f t="shared" si="405"/>
        <v>8.7485438208346081E-6</v>
      </c>
      <c r="L86" s="398">
        <f t="shared" si="382"/>
        <v>4.8478266913264508E-4</v>
      </c>
      <c r="M86" s="394">
        <v>279.67</v>
      </c>
      <c r="N86" s="393">
        <f t="shared" si="383"/>
        <v>-2.1345837561675355E-2</v>
      </c>
      <c r="O86" s="391">
        <f t="shared" si="406"/>
        <v>-1.5281698568779005E-3</v>
      </c>
      <c r="P86" s="391">
        <f t="shared" si="384"/>
        <v>-8.4680408223027664E-2</v>
      </c>
      <c r="Q86" s="373">
        <v>602.77</v>
      </c>
      <c r="R86" s="400">
        <f t="shared" si="385"/>
        <v>5.0671082447271976E-2</v>
      </c>
      <c r="S86" s="398">
        <f t="shared" si="407"/>
        <v>7.7099092208471158E-3</v>
      </c>
      <c r="T86" s="398">
        <f t="shared" si="386"/>
        <v>0.42722885629852031</v>
      </c>
      <c r="U86" s="385">
        <v>480.72</v>
      </c>
      <c r="V86" s="384">
        <f t="shared" si="387"/>
        <v>-6.0289806864714584E-4</v>
      </c>
      <c r="W86" s="382">
        <f t="shared" si="408"/>
        <v>-4.6241678967167442E-5</v>
      </c>
      <c r="X86" s="382">
        <f t="shared" si="388"/>
        <v>-2.5623880972616237E-3</v>
      </c>
      <c r="Y86" s="390">
        <v>343.74</v>
      </c>
      <c r="Z86" s="389">
        <f t="shared" si="389"/>
        <v>4.1481654592194902E-3</v>
      </c>
      <c r="AA86" s="387">
        <f t="shared" si="409"/>
        <v>1.69543818649219E-4</v>
      </c>
      <c r="AB86" s="387">
        <f t="shared" si="390"/>
        <v>9.3949240722747424E-3</v>
      </c>
      <c r="AC86" s="385">
        <v>566.77</v>
      </c>
      <c r="AD86" s="384">
        <f t="shared" si="391"/>
        <v>1.0807725918924123E-2</v>
      </c>
      <c r="AE86" s="382">
        <f t="shared" si="410"/>
        <v>1.6581861568368526E-3</v>
      </c>
      <c r="AF86" s="382">
        <f t="shared" si="392"/>
        <v>9.1884995662453492E-2</v>
      </c>
      <c r="AG86" s="390">
        <v>165</v>
      </c>
      <c r="AH86" s="389">
        <f t="shared" si="393"/>
        <v>1.1528426673138629E-3</v>
      </c>
      <c r="AI86" s="387">
        <f t="shared" si="411"/>
        <v>4.1738668770098408E-5</v>
      </c>
      <c r="AJ86" s="387">
        <f t="shared" si="394"/>
        <v>1.0874561902044249E-4</v>
      </c>
      <c r="AK86" s="385">
        <v>345.42</v>
      </c>
      <c r="AL86" s="384">
        <f t="shared" si="395"/>
        <v>1.3021291571353151E-2</v>
      </c>
      <c r="AM86" s="382">
        <f t="shared" si="412"/>
        <v>4.3794509941932056E-4</v>
      </c>
      <c r="AN86" s="382">
        <f t="shared" si="396"/>
        <v>2.4267832290494912E-2</v>
      </c>
      <c r="AO86" s="390">
        <v>482.69</v>
      </c>
      <c r="AP86" s="389">
        <f t="shared" si="397"/>
        <v>1.5099577295955936E-2</v>
      </c>
      <c r="AQ86" s="387">
        <f t="shared" si="413"/>
        <v>3.482868499085196E-4</v>
      </c>
      <c r="AR86" s="387">
        <f t="shared" si="398"/>
        <v>1.9299603703230403E-2</v>
      </c>
      <c r="AS86" s="385">
        <v>849.27</v>
      </c>
      <c r="AT86" s="384">
        <f t="shared" si="399"/>
        <v>2.7226764720112234E-2</v>
      </c>
      <c r="AU86" s="382">
        <f t="shared" si="414"/>
        <v>2.2640416203009331E-3</v>
      </c>
      <c r="AV86" s="382">
        <f t="shared" si="400"/>
        <v>0.12545723747797119</v>
      </c>
      <c r="AW86" s="390">
        <v>798.23</v>
      </c>
      <c r="AX86" s="389">
        <f t="shared" si="401"/>
        <v>1.3171429288241906E-3</v>
      </c>
      <c r="AY86" s="387">
        <f t="shared" si="415"/>
        <v>5.8369188890844009E-5</v>
      </c>
      <c r="AZ86" s="387">
        <f t="shared" si="402"/>
        <v>3.2344092645707786E-3</v>
      </c>
    </row>
    <row r="87" spans="2:52">
      <c r="B87" s="381" t="s">
        <v>2365</v>
      </c>
      <c r="C87" s="380">
        <v>547.48</v>
      </c>
      <c r="D87" s="375">
        <f t="shared" si="416"/>
        <v>1.9420910529745955E-2</v>
      </c>
      <c r="E87" s="385">
        <v>667.88</v>
      </c>
      <c r="F87" s="384">
        <f t="shared" si="416"/>
        <v>8.7602706621555618E-3</v>
      </c>
      <c r="G87" s="382">
        <f t="shared" si="404"/>
        <v>2.1870366118897843E-3</v>
      </c>
      <c r="H87" s="382">
        <f t="shared" si="380"/>
        <v>0.11261246523637597</v>
      </c>
      <c r="I87" s="373">
        <v>885.88</v>
      </c>
      <c r="J87" s="400">
        <f t="shared" si="381"/>
        <v>-9.0297530362590779E-5</v>
      </c>
      <c r="K87" s="398">
        <f t="shared" si="405"/>
        <v>-3.1810013996133482E-6</v>
      </c>
      <c r="L87" s="398">
        <f t="shared" si="382"/>
        <v>-1.6379259843358945E-4</v>
      </c>
      <c r="M87" s="394">
        <v>285.77</v>
      </c>
      <c r="N87" s="393">
        <f t="shared" si="383"/>
        <v>2.4008313326405521E-2</v>
      </c>
      <c r="O87" s="391">
        <f t="shared" si="406"/>
        <v>1.7187791593506977E-3</v>
      </c>
      <c r="P87" s="391">
        <f t="shared" si="384"/>
        <v>8.8501471479317972E-2</v>
      </c>
      <c r="Q87" s="373">
        <v>573.70000000000005</v>
      </c>
      <c r="R87" s="400">
        <f t="shared" si="385"/>
        <v>1.1763046046946498E-2</v>
      </c>
      <c r="S87" s="398">
        <f t="shared" si="407"/>
        <v>1.7898180343191915E-3</v>
      </c>
      <c r="T87" s="398">
        <f t="shared" si="386"/>
        <v>9.2159326493874955E-2</v>
      </c>
      <c r="U87" s="385">
        <v>481.01</v>
      </c>
      <c r="V87" s="384">
        <f t="shared" si="387"/>
        <v>4.4992396263306492E-2</v>
      </c>
      <c r="W87" s="382">
        <f t="shared" si="408"/>
        <v>3.4508718009993449E-3</v>
      </c>
      <c r="X87" s="382">
        <f t="shared" si="388"/>
        <v>0.17768846603323937</v>
      </c>
      <c r="Y87" s="390">
        <v>342.32</v>
      </c>
      <c r="Z87" s="389">
        <f t="shared" si="389"/>
        <v>7.9500618338142291E-3</v>
      </c>
      <c r="AA87" s="387">
        <f t="shared" si="409"/>
        <v>3.2493492727165516E-4</v>
      </c>
      <c r="AB87" s="387">
        <f t="shared" si="390"/>
        <v>1.6731189136264746E-2</v>
      </c>
      <c r="AC87" s="385">
        <v>560.71</v>
      </c>
      <c r="AD87" s="384">
        <f t="shared" si="391"/>
        <v>2.7863833843559321E-2</v>
      </c>
      <c r="AE87" s="382">
        <f t="shared" si="410"/>
        <v>4.2750365712819326E-3</v>
      </c>
      <c r="AF87" s="382">
        <f t="shared" si="392"/>
        <v>0.22012544492875816</v>
      </c>
      <c r="AG87" s="390">
        <v>164.81</v>
      </c>
      <c r="AH87" s="389">
        <f t="shared" si="393"/>
        <v>3.5316324666626836E-3</v>
      </c>
      <c r="AI87" s="387">
        <f t="shared" si="411"/>
        <v>1.2786275345552246E-4</v>
      </c>
      <c r="AJ87" s="387">
        <f t="shared" si="394"/>
        <v>1.1354227366138891E-3</v>
      </c>
      <c r="AK87" s="385">
        <v>340.98</v>
      </c>
      <c r="AL87" s="384">
        <f t="shared" si="395"/>
        <v>4.4605109981006072E-2</v>
      </c>
      <c r="AM87" s="382">
        <f t="shared" si="412"/>
        <v>1.5002036639911774E-3</v>
      </c>
      <c r="AN87" s="382">
        <f t="shared" si="396"/>
        <v>7.7246824328519356E-2</v>
      </c>
      <c r="AO87" s="390">
        <v>475.51</v>
      </c>
      <c r="AP87" s="389">
        <f t="shared" si="397"/>
        <v>2.2052659860290147E-2</v>
      </c>
      <c r="AQ87" s="387">
        <f t="shared" si="413"/>
        <v>5.0866665233745257E-4</v>
      </c>
      <c r="AR87" s="387">
        <f t="shared" si="398"/>
        <v>2.6191699485889473E-2</v>
      </c>
      <c r="AS87" s="385">
        <v>826.76</v>
      </c>
      <c r="AT87" s="384">
        <f t="shared" si="399"/>
        <v>3.8212801225622477E-2</v>
      </c>
      <c r="AU87" s="382">
        <f t="shared" si="414"/>
        <v>3.1775854859166374E-3</v>
      </c>
      <c r="AV87" s="382">
        <f t="shared" si="400"/>
        <v>0.16361670999151673</v>
      </c>
      <c r="AW87" s="390">
        <v>797.18</v>
      </c>
      <c r="AX87" s="389">
        <f t="shared" si="401"/>
        <v>2.6989423237957732E-2</v>
      </c>
      <c r="AY87" s="387">
        <f t="shared" si="415"/>
        <v>1.1960362907900968E-3</v>
      </c>
      <c r="AZ87" s="387">
        <f t="shared" si="402"/>
        <v>6.158497506891826E-2</v>
      </c>
    </row>
    <row r="88" spans="2:52">
      <c r="B88" s="381" t="s">
        <v>2364</v>
      </c>
      <c r="C88" s="380">
        <v>537.04999999999995</v>
      </c>
      <c r="D88" s="375">
        <f t="shared" si="416"/>
        <v>8.8856327021338746E-3</v>
      </c>
      <c r="E88" s="385">
        <v>662.08</v>
      </c>
      <c r="F88" s="384">
        <f t="shared" si="416"/>
        <v>2.9083858458556606E-3</v>
      </c>
      <c r="G88" s="382">
        <f t="shared" si="404"/>
        <v>7.2609015996124909E-4</v>
      </c>
      <c r="H88" s="382">
        <f t="shared" si="380"/>
        <v>8.1715076945154327E-2</v>
      </c>
      <c r="I88" s="373">
        <v>885.96</v>
      </c>
      <c r="J88" s="400">
        <f t="shared" si="381"/>
        <v>-1.467119592817834E-4</v>
      </c>
      <c r="K88" s="398">
        <f t="shared" si="405"/>
        <v>-5.1683689015786659E-6</v>
      </c>
      <c r="L88" s="398">
        <f t="shared" si="382"/>
        <v>-5.8165457371848019E-4</v>
      </c>
      <c r="M88" s="394">
        <v>279.07</v>
      </c>
      <c r="N88" s="393">
        <f t="shared" si="383"/>
        <v>1.7649418371439941E-2</v>
      </c>
      <c r="O88" s="391">
        <f t="shared" si="406"/>
        <v>1.2635395106297569E-3</v>
      </c>
      <c r="P88" s="391">
        <f t="shared" si="384"/>
        <v>0.1422002858981915</v>
      </c>
      <c r="Q88" s="373">
        <v>567.03</v>
      </c>
      <c r="R88" s="400">
        <f t="shared" si="385"/>
        <v>7.5876039519510658E-3</v>
      </c>
      <c r="S88" s="398">
        <f t="shared" si="407"/>
        <v>1.1544994669130664E-3</v>
      </c>
      <c r="T88" s="398">
        <f t="shared" si="386"/>
        <v>0.1299287856717074</v>
      </c>
      <c r="U88" s="385">
        <v>460.3</v>
      </c>
      <c r="V88" s="384">
        <f t="shared" si="387"/>
        <v>7.48555419366139E-3</v>
      </c>
      <c r="W88" s="382">
        <f t="shared" si="408"/>
        <v>5.7413452109963503E-4</v>
      </c>
      <c r="X88" s="382">
        <f t="shared" si="388"/>
        <v>6.4613803017286239E-2</v>
      </c>
      <c r="Y88" s="390">
        <v>339.62</v>
      </c>
      <c r="Z88" s="389">
        <f t="shared" si="389"/>
        <v>2.9827825521986677E-3</v>
      </c>
      <c r="AA88" s="387">
        <f t="shared" si="409"/>
        <v>1.2191228847346394E-4</v>
      </c>
      <c r="AB88" s="387">
        <f t="shared" si="390"/>
        <v>1.3720158435559333E-2</v>
      </c>
      <c r="AC88" s="385">
        <v>545.51</v>
      </c>
      <c r="AD88" s="384">
        <f t="shared" si="391"/>
        <v>2.5587516450460639E-2</v>
      </c>
      <c r="AE88" s="382">
        <f t="shared" si="410"/>
        <v>3.9257902989283744E-3</v>
      </c>
      <c r="AF88" s="382">
        <f t="shared" si="392"/>
        <v>0.44181325410689104</v>
      </c>
      <c r="AG88" s="390">
        <v>164.23</v>
      </c>
      <c r="AH88" s="389">
        <f t="shared" si="393"/>
        <v>5.5718834190545963E-3</v>
      </c>
      <c r="AI88" s="387">
        <f t="shared" si="411"/>
        <v>2.0173003918687166E-4</v>
      </c>
      <c r="AJ88" s="387">
        <f t="shared" si="394"/>
        <v>2.468700351616498E-3</v>
      </c>
      <c r="AK88" s="385">
        <v>326.42</v>
      </c>
      <c r="AL88" s="384">
        <f t="shared" si="395"/>
        <v>-1.3210798391728904E-2</v>
      </c>
      <c r="AM88" s="382">
        <f t="shared" si="412"/>
        <v>-4.4431878230901826E-4</v>
      </c>
      <c r="AN88" s="382">
        <f t="shared" si="396"/>
        <v>-5.0004180591700087E-2</v>
      </c>
      <c r="AO88" s="390">
        <v>465.25</v>
      </c>
      <c r="AP88" s="389">
        <f t="shared" si="397"/>
        <v>6.032954201444494E-3</v>
      </c>
      <c r="AQ88" s="387">
        <f t="shared" si="413"/>
        <v>1.391561216105187E-4</v>
      </c>
      <c r="AR88" s="387">
        <f t="shared" si="398"/>
        <v>1.5660800561461484E-2</v>
      </c>
      <c r="AS88" s="385">
        <v>796.33</v>
      </c>
      <c r="AT88" s="384">
        <f t="shared" si="399"/>
        <v>9.4821575711478961E-3</v>
      </c>
      <c r="AU88" s="382">
        <f t="shared" si="414"/>
        <v>7.8848881282880335E-4</v>
      </c>
      <c r="AV88" s="382">
        <f t="shared" si="400"/>
        <v>8.8737497853073388E-2</v>
      </c>
      <c r="AW88" s="390">
        <v>776.23</v>
      </c>
      <c r="AX88" s="389">
        <f t="shared" si="401"/>
        <v>1.6194066975623811E-2</v>
      </c>
      <c r="AY88" s="387">
        <f t="shared" si="415"/>
        <v>7.1764007802476923E-4</v>
      </c>
      <c r="AZ88" s="387">
        <f t="shared" si="402"/>
        <v>8.0764094362400188E-2</v>
      </c>
    </row>
    <row r="89" spans="2:52">
      <c r="B89" s="381" t="s">
        <v>2363</v>
      </c>
      <c r="C89" s="380">
        <v>532.32000000000005</v>
      </c>
      <c r="D89" s="375">
        <f t="shared" si="416"/>
        <v>1.6789868775428492E-2</v>
      </c>
      <c r="E89" s="385">
        <v>660.16</v>
      </c>
      <c r="F89" s="384">
        <f t="shared" si="416"/>
        <v>2.1271329342058446E-2</v>
      </c>
      <c r="G89" s="382">
        <f t="shared" si="404"/>
        <v>5.310472455562259E-3</v>
      </c>
      <c r="H89" s="382">
        <f t="shared" si="380"/>
        <v>0.31629028949493571</v>
      </c>
      <c r="I89" s="373">
        <v>886.09</v>
      </c>
      <c r="J89" s="400">
        <f t="shared" si="381"/>
        <v>7.2981913672173345E-3</v>
      </c>
      <c r="K89" s="398">
        <f t="shared" si="405"/>
        <v>2.5710068548433229E-4</v>
      </c>
      <c r="L89" s="398">
        <f t="shared" si="382"/>
        <v>1.5312846629307313E-2</v>
      </c>
      <c r="M89" s="394">
        <v>274.23</v>
      </c>
      <c r="N89" s="393">
        <f t="shared" si="383"/>
        <v>7.5707056839132356E-2</v>
      </c>
      <c r="O89" s="391">
        <f t="shared" si="406"/>
        <v>5.4199439061703245E-3</v>
      </c>
      <c r="P89" s="391">
        <f t="shared" si="384"/>
        <v>0.32281037920333616</v>
      </c>
      <c r="Q89" s="373">
        <v>562.76</v>
      </c>
      <c r="R89" s="400">
        <f t="shared" si="385"/>
        <v>9.5255179836755671E-3</v>
      </c>
      <c r="S89" s="398">
        <f t="shared" si="407"/>
        <v>1.4493647143241396E-3</v>
      </c>
      <c r="T89" s="398">
        <f t="shared" si="386"/>
        <v>8.6323766654164968E-2</v>
      </c>
      <c r="U89" s="385">
        <v>456.88</v>
      </c>
      <c r="V89" s="384">
        <f t="shared" si="387"/>
        <v>-3.2820602586258513E-4</v>
      </c>
      <c r="W89" s="382">
        <f t="shared" si="408"/>
        <v>-2.5173073977634417E-5</v>
      </c>
      <c r="X89" s="382">
        <f t="shared" si="388"/>
        <v>-1.4993014129136325E-3</v>
      </c>
      <c r="Y89" s="390">
        <v>338.61</v>
      </c>
      <c r="Z89" s="389">
        <f t="shared" si="389"/>
        <v>5.6129722024233376E-3</v>
      </c>
      <c r="AA89" s="387">
        <f t="shared" si="409"/>
        <v>2.2941339985744664E-4</v>
      </c>
      <c r="AB89" s="387">
        <f t="shared" si="390"/>
        <v>1.366379945703845E-2</v>
      </c>
      <c r="AC89" s="385">
        <v>531.9</v>
      </c>
      <c r="AD89" s="384">
        <f t="shared" si="391"/>
        <v>1.676447536941101E-2</v>
      </c>
      <c r="AE89" s="382">
        <f t="shared" si="410"/>
        <v>2.5721063980272537E-3</v>
      </c>
      <c r="AF89" s="382">
        <f t="shared" si="392"/>
        <v>0.15319395478489148</v>
      </c>
      <c r="AG89" s="390">
        <v>163.32</v>
      </c>
      <c r="AH89" s="389">
        <f t="shared" si="393"/>
        <v>-2.8086457442911706E-3</v>
      </c>
      <c r="AI89" s="387">
        <f t="shared" si="411"/>
        <v>-1.0168701917206184E-4</v>
      </c>
      <c r="AJ89" s="387">
        <f t="shared" si="394"/>
        <v>-3.214990233637571E-4</v>
      </c>
      <c r="AK89" s="385">
        <v>330.79</v>
      </c>
      <c r="AL89" s="384">
        <f t="shared" si="395"/>
        <v>1.4973458930379538E-2</v>
      </c>
      <c r="AM89" s="382">
        <f t="shared" si="412"/>
        <v>5.0360234420545507E-4</v>
      </c>
      <c r="AN89" s="382">
        <f t="shared" si="396"/>
        <v>2.9994418118530097E-2</v>
      </c>
      <c r="AO89" s="390">
        <v>462.46</v>
      </c>
      <c r="AP89" s="389">
        <f t="shared" si="397"/>
        <v>2.0905538753614804E-2</v>
      </c>
      <c r="AQ89" s="387">
        <f t="shared" si="413"/>
        <v>4.8220715689087905E-4</v>
      </c>
      <c r="AR89" s="387">
        <f t="shared" si="398"/>
        <v>2.872012660376333E-2</v>
      </c>
      <c r="AS89" s="385">
        <v>788.85</v>
      </c>
      <c r="AT89" s="384">
        <f t="shared" si="399"/>
        <v>1.3516117842046409E-2</v>
      </c>
      <c r="AU89" s="382">
        <f t="shared" si="414"/>
        <v>1.1239327791553694E-3</v>
      </c>
      <c r="AV89" s="382">
        <f t="shared" si="400"/>
        <v>6.6941129450649062E-2</v>
      </c>
      <c r="AW89" s="390">
        <v>763.86</v>
      </c>
      <c r="AX89" s="389">
        <f t="shared" si="401"/>
        <v>1.8901145806933476E-2</v>
      </c>
      <c r="AY89" s="387">
        <f t="shared" si="415"/>
        <v>8.3760427643425703E-4</v>
      </c>
      <c r="AZ89" s="387">
        <f t="shared" si="402"/>
        <v>4.9887482007010542E-2</v>
      </c>
    </row>
    <row r="90" spans="2:52">
      <c r="B90" s="381" t="s">
        <v>2362</v>
      </c>
      <c r="C90" s="380">
        <v>523.53</v>
      </c>
      <c r="D90" s="375">
        <f t="shared" si="416"/>
        <v>1.0753726156459835E-2</v>
      </c>
      <c r="E90" s="385">
        <v>646.41</v>
      </c>
      <c r="F90" s="384">
        <f t="shared" si="416"/>
        <v>1.1279724655819653E-2</v>
      </c>
      <c r="G90" s="382">
        <f t="shared" si="404"/>
        <v>2.8160283792239998E-3</v>
      </c>
      <c r="H90" s="382">
        <f t="shared" si="380"/>
        <v>0.26186536073660316</v>
      </c>
      <c r="I90" s="373">
        <v>879.67</v>
      </c>
      <c r="J90" s="400">
        <f t="shared" si="381"/>
        <v>3.6390515721832753E-4</v>
      </c>
      <c r="K90" s="398">
        <f t="shared" si="405"/>
        <v>1.2819650878487243E-5</v>
      </c>
      <c r="L90" s="398">
        <f t="shared" si="382"/>
        <v>1.1921124540433265E-3</v>
      </c>
      <c r="M90" s="394">
        <v>254.93</v>
      </c>
      <c r="N90" s="393">
        <f t="shared" si="383"/>
        <v>1.71567649523202E-2</v>
      </c>
      <c r="O90" s="391">
        <f t="shared" si="406"/>
        <v>1.2282699597015554E-3</v>
      </c>
      <c r="P90" s="391">
        <f t="shared" si="384"/>
        <v>0.11421808048959155</v>
      </c>
      <c r="Q90" s="373">
        <v>557.45000000000005</v>
      </c>
      <c r="R90" s="400">
        <f t="shared" si="385"/>
        <v>6.9544797687861679E-3</v>
      </c>
      <c r="S90" s="398">
        <f t="shared" si="407"/>
        <v>1.0581658236994283E-3</v>
      </c>
      <c r="T90" s="398">
        <f t="shared" si="386"/>
        <v>9.8399922808503085E-2</v>
      </c>
      <c r="U90" s="385">
        <v>457.03</v>
      </c>
      <c r="V90" s="384">
        <f t="shared" si="387"/>
        <v>5.3895903911302494E-3</v>
      </c>
      <c r="W90" s="382">
        <f t="shared" si="408"/>
        <v>4.1337619340929901E-4</v>
      </c>
      <c r="X90" s="382">
        <f t="shared" si="388"/>
        <v>3.8440275249242907E-2</v>
      </c>
      <c r="Y90" s="390">
        <v>336.72</v>
      </c>
      <c r="Z90" s="389">
        <f t="shared" si="389"/>
        <v>3.6986849804441037E-2</v>
      </c>
      <c r="AA90" s="387">
        <f t="shared" si="409"/>
        <v>1.511726525207114E-3</v>
      </c>
      <c r="AB90" s="387">
        <f t="shared" si="390"/>
        <v>0.14057699658820211</v>
      </c>
      <c r="AC90" s="385">
        <v>523.13</v>
      </c>
      <c r="AD90" s="384">
        <f t="shared" si="391"/>
        <v>-3.8229953168272598E-5</v>
      </c>
      <c r="AE90" s="382">
        <f t="shared" si="410"/>
        <v>-5.865468794795392E-6</v>
      </c>
      <c r="AF90" s="382">
        <f t="shared" si="392"/>
        <v>-5.4543594559286468E-4</v>
      </c>
      <c r="AG90" s="390">
        <v>163.78</v>
      </c>
      <c r="AH90" s="389">
        <f t="shared" si="393"/>
        <v>7.566902491541001E-3</v>
      </c>
      <c r="AI90" s="387">
        <f t="shared" si="411"/>
        <v>2.7395970470624193E-4</v>
      </c>
      <c r="AJ90" s="387">
        <f t="shared" si="394"/>
        <v>1.0461853524101794E-3</v>
      </c>
      <c r="AK90" s="385">
        <v>325.91000000000003</v>
      </c>
      <c r="AL90" s="384">
        <f t="shared" si="395"/>
        <v>2.0126455490171551E-2</v>
      </c>
      <c r="AM90" s="382">
        <f t="shared" si="412"/>
        <v>6.7691307750093982E-4</v>
      </c>
      <c r="AN90" s="382">
        <f t="shared" si="396"/>
        <v>6.2946839788580039E-2</v>
      </c>
      <c r="AO90" s="390">
        <v>452.99</v>
      </c>
      <c r="AP90" s="389">
        <f t="shared" si="397"/>
        <v>2.7724209905392899E-2</v>
      </c>
      <c r="AQ90" s="387">
        <f t="shared" si="413"/>
        <v>6.3948662567779265E-4</v>
      </c>
      <c r="AR90" s="387">
        <f t="shared" si="398"/>
        <v>5.946651573358587E-2</v>
      </c>
      <c r="AS90" s="385">
        <v>778.33</v>
      </c>
      <c r="AT90" s="384">
        <f t="shared" si="399"/>
        <v>2.6035487357958288E-2</v>
      </c>
      <c r="AU90" s="382">
        <f t="shared" si="414"/>
        <v>2.1649809512510215E-3</v>
      </c>
      <c r="AV90" s="382">
        <f t="shared" si="400"/>
        <v>0.20132379416696444</v>
      </c>
      <c r="AW90" s="390">
        <v>749.69</v>
      </c>
      <c r="AX90" s="389">
        <f t="shared" si="401"/>
        <v>1.9792148434311926E-2</v>
      </c>
      <c r="AY90" s="387">
        <f t="shared" si="415"/>
        <v>8.7708905786653302E-4</v>
      </c>
      <c r="AZ90" s="387">
        <f t="shared" si="402"/>
        <v>8.1561409050727951E-2</v>
      </c>
    </row>
    <row r="91" spans="2:52">
      <c r="B91" s="381" t="s">
        <v>2361</v>
      </c>
      <c r="C91" s="380">
        <v>517.96</v>
      </c>
      <c r="D91" s="375">
        <f t="shared" si="416"/>
        <v>9.0785115916619565E-3</v>
      </c>
      <c r="E91" s="385">
        <v>639.20000000000005</v>
      </c>
      <c r="F91" s="384">
        <f t="shared" si="416"/>
        <v>2.5739777906155847E-2</v>
      </c>
      <c r="G91" s="382">
        <f t="shared" si="404"/>
        <v>6.4260385133834315E-3</v>
      </c>
      <c r="H91" s="382">
        <f t="shared" si="380"/>
        <v>0.70782952122739429</v>
      </c>
      <c r="I91" s="373">
        <v>879.35</v>
      </c>
      <c r="J91" s="400">
        <f t="shared" si="381"/>
        <v>1.3437033831718958E-3</v>
      </c>
      <c r="K91" s="398">
        <f t="shared" si="405"/>
        <v>4.7335982782379552E-5</v>
      </c>
      <c r="L91" s="398">
        <f t="shared" si="382"/>
        <v>5.2140686614152347E-3</v>
      </c>
      <c r="M91" s="394">
        <v>250.63</v>
      </c>
      <c r="N91" s="393">
        <f t="shared" si="383"/>
        <v>-9.2501087085425284E-3</v>
      </c>
      <c r="O91" s="391">
        <f t="shared" si="406"/>
        <v>-6.6222453255326819E-4</v>
      </c>
      <c r="P91" s="391">
        <f t="shared" si="384"/>
        <v>-7.294417436900999E-2</v>
      </c>
      <c r="Q91" s="373">
        <v>553.6</v>
      </c>
      <c r="R91" s="400">
        <f t="shared" si="385"/>
        <v>6.0150102673137062E-3</v>
      </c>
      <c r="S91" s="398">
        <f t="shared" si="407"/>
        <v>9.1521990223338435E-4</v>
      </c>
      <c r="T91" s="398">
        <f t="shared" si="386"/>
        <v>0.10081166863012615</v>
      </c>
      <c r="U91" s="385">
        <v>454.58</v>
      </c>
      <c r="V91" s="384">
        <f t="shared" si="387"/>
        <v>3.1999646900447744E-3</v>
      </c>
      <c r="W91" s="382">
        <f t="shared" si="408"/>
        <v>2.4543409176174414E-4</v>
      </c>
      <c r="X91" s="382">
        <f t="shared" si="388"/>
        <v>2.7034617875815674E-2</v>
      </c>
      <c r="Y91" s="390">
        <v>324.70999999999998</v>
      </c>
      <c r="Z91" s="389">
        <f t="shared" si="389"/>
        <v>3.0040603984265862E-2</v>
      </c>
      <c r="AA91" s="387">
        <f t="shared" si="409"/>
        <v>1.2278195660449143E-3</v>
      </c>
      <c r="AB91" s="387">
        <f t="shared" si="390"/>
        <v>0.13524458868043848</v>
      </c>
      <c r="AC91" s="385">
        <v>523.15</v>
      </c>
      <c r="AD91" s="384">
        <f t="shared" si="391"/>
        <v>4.8016901949486223E-3</v>
      </c>
      <c r="AE91" s="382">
        <f t="shared" si="410"/>
        <v>7.3670411985018731E-4</v>
      </c>
      <c r="AF91" s="382">
        <f t="shared" si="392"/>
        <v>8.1148116892509545E-2</v>
      </c>
      <c r="AG91" s="390">
        <v>162.55000000000001</v>
      </c>
      <c r="AH91" s="389">
        <f t="shared" si="393"/>
        <v>5.6297946052958738E-3</v>
      </c>
      <c r="AI91" s="387">
        <f t="shared" si="411"/>
        <v>2.0382671368473712E-4</v>
      </c>
      <c r="AJ91" s="387">
        <f t="shared" si="394"/>
        <v>2.8796017624596447E-4</v>
      </c>
      <c r="AK91" s="385">
        <v>319.48</v>
      </c>
      <c r="AL91" s="384">
        <f t="shared" si="395"/>
        <v>-9.7635061835538457E-3</v>
      </c>
      <c r="AM91" s="382">
        <f t="shared" si="412"/>
        <v>-3.2837600347146651E-4</v>
      </c>
      <c r="AN91" s="382">
        <f t="shared" si="396"/>
        <v>-3.6170687249334935E-2</v>
      </c>
      <c r="AO91" s="390">
        <v>440.77</v>
      </c>
      <c r="AP91" s="389">
        <f t="shared" si="397"/>
        <v>8.6270022883294783E-3</v>
      </c>
      <c r="AQ91" s="387">
        <f t="shared" si="413"/>
        <v>1.9899043478260775E-4</v>
      </c>
      <c r="AR91" s="387">
        <f t="shared" si="398"/>
        <v>2.1918839093113894E-2</v>
      </c>
      <c r="AS91" s="385">
        <v>758.58</v>
      </c>
      <c r="AT91" s="384">
        <f t="shared" si="399"/>
        <v>1.3169142002350696E-2</v>
      </c>
      <c r="AU91" s="382">
        <f t="shared" si="414"/>
        <v>1.0950800032054721E-3</v>
      </c>
      <c r="AV91" s="382">
        <f t="shared" si="400"/>
        <v>0.12062329734878947</v>
      </c>
      <c r="AW91" s="390">
        <v>735.14</v>
      </c>
      <c r="AX91" s="389">
        <f t="shared" si="401"/>
        <v>-2.3186595623114904E-2</v>
      </c>
      <c r="AY91" s="387">
        <f t="shared" si="415"/>
        <v>-1.027513985038337E-3</v>
      </c>
      <c r="AZ91" s="387">
        <f t="shared" si="402"/>
        <v>-0.11318088594853414</v>
      </c>
    </row>
    <row r="92" spans="2:52">
      <c r="B92" s="381" t="s">
        <v>2360</v>
      </c>
      <c r="C92" s="380">
        <v>513.29999999999995</v>
      </c>
      <c r="D92" s="375">
        <f t="shared" si="416"/>
        <v>1.6818208831045248E-2</v>
      </c>
      <c r="E92" s="385">
        <v>623.16</v>
      </c>
      <c r="F92" s="384">
        <f t="shared" si="416"/>
        <v>2.4833075683320764E-2</v>
      </c>
      <c r="G92" s="382">
        <f t="shared" si="404"/>
        <v>6.1996766766437613E-3</v>
      </c>
      <c r="H92" s="382">
        <f t="shared" si="380"/>
        <v>0.36862883193599</v>
      </c>
      <c r="I92" s="373">
        <v>878.17</v>
      </c>
      <c r="J92" s="400">
        <f t="shared" si="381"/>
        <v>6.7177952792012172E-3</v>
      </c>
      <c r="K92" s="398">
        <f t="shared" si="405"/>
        <v>2.3665449209570049E-4</v>
      </c>
      <c r="L92" s="398">
        <f t="shared" si="382"/>
        <v>1.4071325577718639E-2</v>
      </c>
      <c r="M92" s="394">
        <v>252.97</v>
      </c>
      <c r="N92" s="393">
        <f t="shared" si="383"/>
        <v>-4.3736296968322451E-2</v>
      </c>
      <c r="O92" s="391">
        <f t="shared" si="406"/>
        <v>-3.1311252362591726E-3</v>
      </c>
      <c r="P92" s="391">
        <f t="shared" si="384"/>
        <v>-0.18617471501955266</v>
      </c>
      <c r="Q92" s="373">
        <v>550.29</v>
      </c>
      <c r="R92" s="400">
        <f t="shared" si="385"/>
        <v>3.0158373581938701E-2</v>
      </c>
      <c r="S92" s="398">
        <f t="shared" si="407"/>
        <v>4.5887774907334656E-3</v>
      </c>
      <c r="T92" s="398">
        <f t="shared" si="386"/>
        <v>0.27284579094195216</v>
      </c>
      <c r="U92" s="385">
        <v>453.13</v>
      </c>
      <c r="V92" s="384">
        <f t="shared" si="387"/>
        <v>2.9022368570455256E-2</v>
      </c>
      <c r="W92" s="382">
        <f t="shared" si="408"/>
        <v>2.2259866469853478E-3</v>
      </c>
      <c r="X92" s="382">
        <f t="shared" si="388"/>
        <v>0.13235575020785392</v>
      </c>
      <c r="Y92" s="390">
        <v>315.24</v>
      </c>
      <c r="Z92" s="389">
        <f t="shared" si="389"/>
        <v>4.2529267808717554E-2</v>
      </c>
      <c r="AA92" s="387">
        <f t="shared" si="409"/>
        <v>1.7382562338779039E-3</v>
      </c>
      <c r="AB92" s="387">
        <f t="shared" si="390"/>
        <v>0.10335561006170903</v>
      </c>
      <c r="AC92" s="385">
        <v>520.65</v>
      </c>
      <c r="AD92" s="384">
        <f t="shared" si="391"/>
        <v>1.1245775550635053E-2</v>
      </c>
      <c r="AE92" s="382">
        <f t="shared" si="410"/>
        <v>1.7253943596317336E-3</v>
      </c>
      <c r="AF92" s="382">
        <f t="shared" si="392"/>
        <v>0.10259085119972915</v>
      </c>
      <c r="AG92" s="390">
        <v>161.63999999999999</v>
      </c>
      <c r="AH92" s="389">
        <f t="shared" si="393"/>
        <v>3.1028918952463701E-3</v>
      </c>
      <c r="AI92" s="387">
        <f t="shared" si="411"/>
        <v>1.1234020106739483E-4</v>
      </c>
      <c r="AJ92" s="387">
        <f t="shared" si="394"/>
        <v>3.0475153144532646E-4</v>
      </c>
      <c r="AK92" s="385">
        <v>322.63</v>
      </c>
      <c r="AL92" s="384">
        <f t="shared" si="395"/>
        <v>1.2267821285140462E-2</v>
      </c>
      <c r="AM92" s="382">
        <f t="shared" si="412"/>
        <v>4.1260363328312916E-4</v>
      </c>
      <c r="AN92" s="382">
        <f t="shared" si="396"/>
        <v>2.4533149601608673E-2</v>
      </c>
      <c r="AO92" s="390">
        <v>437</v>
      </c>
      <c r="AP92" s="389">
        <f t="shared" si="397"/>
        <v>-3.2026353113415922E-4</v>
      </c>
      <c r="AQ92" s="387">
        <f t="shared" si="413"/>
        <v>-7.3871986091405165E-6</v>
      </c>
      <c r="AR92" s="387">
        <f t="shared" si="398"/>
        <v>-4.3923813072794409E-4</v>
      </c>
      <c r="AS92" s="385">
        <v>748.72</v>
      </c>
      <c r="AT92" s="384">
        <f t="shared" si="399"/>
        <v>1.5557816208884405E-2</v>
      </c>
      <c r="AU92" s="382">
        <f t="shared" si="414"/>
        <v>1.2937102068497827E-3</v>
      </c>
      <c r="AV92" s="382">
        <f t="shared" si="400"/>
        <v>7.6923186044739994E-2</v>
      </c>
      <c r="AW92" s="390">
        <v>752.59</v>
      </c>
      <c r="AX92" s="389">
        <f t="shared" si="401"/>
        <v>1.9396697685128816E-2</v>
      </c>
      <c r="AY92" s="387">
        <f t="shared" si="415"/>
        <v>8.595646579164835E-4</v>
      </c>
      <c r="AZ92" s="387">
        <f t="shared" si="402"/>
        <v>5.1109167840143993E-2</v>
      </c>
    </row>
    <row r="93" spans="2:52">
      <c r="B93" s="381" t="s">
        <v>2359</v>
      </c>
      <c r="C93" s="380">
        <v>504.81</v>
      </c>
      <c r="D93" s="375">
        <f t="shared" si="416"/>
        <v>1.2495487183601465E-2</v>
      </c>
      <c r="E93" s="385">
        <v>608.05999999999995</v>
      </c>
      <c r="F93" s="384">
        <f t="shared" si="416"/>
        <v>2.5275262616554359E-2</v>
      </c>
      <c r="G93" s="382">
        <f t="shared" si="404"/>
        <v>6.3100704132732621E-3</v>
      </c>
      <c r="H93" s="382">
        <f t="shared" si="380"/>
        <v>0.50498794649274059</v>
      </c>
      <c r="I93" s="373">
        <v>872.31</v>
      </c>
      <c r="J93" s="400">
        <f t="shared" si="381"/>
        <v>-1.3754685189643244E-4</v>
      </c>
      <c r="K93" s="398">
        <f t="shared" si="405"/>
        <v>-4.845500498607522E-6</v>
      </c>
      <c r="L93" s="398">
        <f t="shared" si="382"/>
        <v>-3.8778003829787014E-4</v>
      </c>
      <c r="M93" s="394">
        <v>264.54000000000002</v>
      </c>
      <c r="N93" s="393">
        <f t="shared" si="383"/>
        <v>-3.184014053579267E-2</v>
      </c>
      <c r="O93" s="391">
        <f t="shared" si="406"/>
        <v>-2.279467501097933E-3</v>
      </c>
      <c r="P93" s="391">
        <f t="shared" si="384"/>
        <v>-0.18242325950199101</v>
      </c>
      <c r="Q93" s="373">
        <v>534.17999999999995</v>
      </c>
      <c r="R93" s="400">
        <f t="shared" si="385"/>
        <v>6.671189507010334E-3</v>
      </c>
      <c r="S93" s="398">
        <f t="shared" si="407"/>
        <v>1.0150615106286644E-3</v>
      </c>
      <c r="T93" s="398">
        <f t="shared" si="386"/>
        <v>8.1234248470182666E-2</v>
      </c>
      <c r="U93" s="385">
        <v>440.35</v>
      </c>
      <c r="V93" s="384">
        <f t="shared" si="387"/>
        <v>3.4632644909659095E-2</v>
      </c>
      <c r="W93" s="382">
        <f t="shared" si="408"/>
        <v>2.6562892319259429E-3</v>
      </c>
      <c r="X93" s="382">
        <f t="shared" si="388"/>
        <v>0.21257988527345628</v>
      </c>
      <c r="Y93" s="390">
        <v>302.38</v>
      </c>
      <c r="Z93" s="389">
        <f t="shared" si="389"/>
        <v>7.7989601386480962E-3</v>
      </c>
      <c r="AA93" s="387">
        <f t="shared" si="409"/>
        <v>3.1875909878682497E-4</v>
      </c>
      <c r="AB93" s="387">
        <f t="shared" si="390"/>
        <v>2.5509937636137195E-2</v>
      </c>
      <c r="AC93" s="385">
        <v>514.86</v>
      </c>
      <c r="AD93" s="384">
        <f t="shared" si="391"/>
        <v>2.6414943880704131E-2</v>
      </c>
      <c r="AE93" s="382">
        <f t="shared" si="410"/>
        <v>4.0527391798409118E-3</v>
      </c>
      <c r="AF93" s="382">
        <f t="shared" si="392"/>
        <v>0.32433622797513256</v>
      </c>
      <c r="AG93" s="390">
        <v>161.13999999999999</v>
      </c>
      <c r="AH93" s="389">
        <f t="shared" si="393"/>
        <v>8.0070061303638973E-3</v>
      </c>
      <c r="AI93" s="387">
        <f t="shared" si="411"/>
        <v>2.8989365694982489E-4</v>
      </c>
      <c r="AJ93" s="387">
        <f t="shared" si="394"/>
        <v>5.7406054731247381E-4</v>
      </c>
      <c r="AK93" s="385">
        <v>318.72000000000003</v>
      </c>
      <c r="AL93" s="384">
        <f t="shared" si="395"/>
        <v>6.9073783359506209E-4</v>
      </c>
      <c r="AM93" s="382">
        <f t="shared" si="412"/>
        <v>2.3231585557302724E-5</v>
      </c>
      <c r="AN93" s="382">
        <f t="shared" si="396"/>
        <v>1.8591980621444554E-3</v>
      </c>
      <c r="AO93" s="390">
        <v>437.14</v>
      </c>
      <c r="AP93" s="389">
        <f t="shared" si="397"/>
        <v>-2.972991515539494E-4</v>
      </c>
      <c r="AQ93" s="387">
        <f t="shared" si="413"/>
        <v>-6.8575022297433971E-6</v>
      </c>
      <c r="AR93" s="387">
        <f t="shared" si="398"/>
        <v>-5.487983084599443E-4</v>
      </c>
      <c r="AS93" s="385">
        <v>737.25</v>
      </c>
      <c r="AT93" s="384">
        <f t="shared" si="399"/>
        <v>4.9754634678298489E-3</v>
      </c>
      <c r="AU93" s="382">
        <f t="shared" si="414"/>
        <v>4.1373466466739113E-4</v>
      </c>
      <c r="AV93" s="382">
        <f t="shared" si="400"/>
        <v>3.3110726983927329E-2</v>
      </c>
      <c r="AW93" s="390">
        <v>738.27</v>
      </c>
      <c r="AX93" s="389">
        <f t="shared" si="401"/>
        <v>-5.8442520300023316E-3</v>
      </c>
      <c r="AY93" s="387">
        <f t="shared" si="415"/>
        <v>-2.5898802870955332E-4</v>
      </c>
      <c r="AZ93" s="387">
        <f t="shared" si="402"/>
        <v>-2.072652509695164E-2</v>
      </c>
    </row>
    <row r="94" spans="2:52">
      <c r="B94" s="381" t="s">
        <v>357</v>
      </c>
      <c r="C94" s="380">
        <v>498.58</v>
      </c>
      <c r="D94" s="375">
        <f t="shared" si="416"/>
        <v>2.2980015593581985E-2</v>
      </c>
      <c r="E94" s="385">
        <v>593.07000000000005</v>
      </c>
      <c r="F94" s="384">
        <f t="shared" si="416"/>
        <v>4.157007376185471E-2</v>
      </c>
      <c r="G94" s="382">
        <f t="shared" si="404"/>
        <v>1.0378135194942075E-2</v>
      </c>
      <c r="H94" s="382">
        <f t="shared" si="380"/>
        <v>0.45161567243847089</v>
      </c>
      <c r="I94" s="373">
        <v>872.43</v>
      </c>
      <c r="J94" s="400">
        <f t="shared" si="381"/>
        <v>3.4387895460766526E-5</v>
      </c>
      <c r="K94" s="398">
        <f t="shared" si="405"/>
        <v>1.2114167812918833E-6</v>
      </c>
      <c r="L94" s="398">
        <f t="shared" si="382"/>
        <v>5.2716099184467742E-5</v>
      </c>
      <c r="M94" s="394">
        <v>273.24</v>
      </c>
      <c r="N94" s="393">
        <f t="shared" si="383"/>
        <v>1.4555175998811882E-2</v>
      </c>
      <c r="O94" s="391">
        <f t="shared" si="406"/>
        <v>1.0420196049309414E-3</v>
      </c>
      <c r="P94" s="391">
        <f t="shared" si="384"/>
        <v>4.5344599558146674E-2</v>
      </c>
      <c r="Q94" s="373">
        <v>530.64</v>
      </c>
      <c r="R94" s="400">
        <f t="shared" si="385"/>
        <v>1.049263991773464E-2</v>
      </c>
      <c r="S94" s="398">
        <f t="shared" si="407"/>
        <v>1.5965181193228319E-3</v>
      </c>
      <c r="T94" s="398">
        <f t="shared" si="386"/>
        <v>6.9474196517460951E-2</v>
      </c>
      <c r="U94" s="385">
        <v>425.61</v>
      </c>
      <c r="V94" s="384">
        <f t="shared" si="387"/>
        <v>1.6940647997706278E-2</v>
      </c>
      <c r="W94" s="382">
        <f t="shared" si="408"/>
        <v>1.2993307607760739E-3</v>
      </c>
      <c r="X94" s="382">
        <f t="shared" si="388"/>
        <v>5.6541770195271748E-2</v>
      </c>
      <c r="Y94" s="390">
        <v>300.04000000000002</v>
      </c>
      <c r="Z94" s="389">
        <f t="shared" si="389"/>
        <v>7.9618369335169963E-3</v>
      </c>
      <c r="AA94" s="387">
        <f t="shared" si="409"/>
        <v>3.2541619914670664E-4</v>
      </c>
      <c r="AB94" s="387">
        <f t="shared" si="390"/>
        <v>1.4160834566082326E-2</v>
      </c>
      <c r="AC94" s="385">
        <v>501.61</v>
      </c>
      <c r="AD94" s="384">
        <f t="shared" si="391"/>
        <v>4.5064377682403421E-2</v>
      </c>
      <c r="AE94" s="382">
        <f t="shared" si="410"/>
        <v>6.9140472103004277E-3</v>
      </c>
      <c r="AF94" s="382">
        <f t="shared" si="392"/>
        <v>0.30087217226394875</v>
      </c>
      <c r="AG94" s="390">
        <v>159.86000000000001</v>
      </c>
      <c r="AH94" s="389">
        <f t="shared" si="393"/>
        <v>1.1899542807041158E-3</v>
      </c>
      <c r="AI94" s="387">
        <f t="shared" si="411"/>
        <v>4.3082294732892516E-5</v>
      </c>
      <c r="AJ94" s="387">
        <f t="shared" si="394"/>
        <v>9.5395924814283629E-5</v>
      </c>
      <c r="AK94" s="385">
        <v>318.5</v>
      </c>
      <c r="AL94" s="384">
        <f t="shared" si="395"/>
        <v>1.5333609614587658E-2</v>
      </c>
      <c r="AM94" s="382">
        <f t="shared" si="412"/>
        <v>5.1571529216742679E-4</v>
      </c>
      <c r="AN94" s="382">
        <f t="shared" si="396"/>
        <v>2.2441903490764352E-2</v>
      </c>
      <c r="AO94" s="390">
        <v>437.27</v>
      </c>
      <c r="AP94" s="389">
        <f t="shared" si="397"/>
        <v>-1.8945446245150442E-3</v>
      </c>
      <c r="AQ94" s="387">
        <f t="shared" si="413"/>
        <v>-4.3699566309064011E-5</v>
      </c>
      <c r="AR94" s="387">
        <f t="shared" si="398"/>
        <v>-1.9016334489028251E-3</v>
      </c>
      <c r="AS94" s="385">
        <v>733.6</v>
      </c>
      <c r="AT94" s="384">
        <f t="shared" si="399"/>
        <v>1.134593379930245E-2</v>
      </c>
      <c r="AU94" s="382">
        <f t="shared" si="414"/>
        <v>9.4347112508099524E-4</v>
      </c>
      <c r="AV94" s="382">
        <f t="shared" si="400"/>
        <v>4.1056156869819282E-2</v>
      </c>
      <c r="AW94" s="390">
        <v>742.61</v>
      </c>
      <c r="AX94" s="389">
        <f t="shared" si="401"/>
        <v>1.1371993571759354E-2</v>
      </c>
      <c r="AY94" s="387">
        <f t="shared" si="415"/>
        <v>5.0394989513251581E-4</v>
      </c>
      <c r="AZ94" s="387">
        <f t="shared" si="402"/>
        <v>2.1929919633007663E-2</v>
      </c>
    </row>
    <row r="95" spans="2:52">
      <c r="B95" s="381" t="s">
        <v>356</v>
      </c>
      <c r="C95" s="380">
        <v>487.38</v>
      </c>
      <c r="D95" s="375">
        <f t="shared" si="416"/>
        <v>2.1311372351794842E-2</v>
      </c>
      <c r="E95" s="385">
        <v>569.4</v>
      </c>
      <c r="F95" s="384">
        <f t="shared" si="416"/>
        <v>3.0289870806644248E-2</v>
      </c>
      <c r="G95" s="382">
        <f t="shared" si="404"/>
        <v>7.5619874063619624E-3</v>
      </c>
      <c r="H95" s="382">
        <f t="shared" si="380"/>
        <v>0.35483343266371548</v>
      </c>
      <c r="I95" s="373">
        <v>872.4</v>
      </c>
      <c r="J95" s="400">
        <f t="shared" si="381"/>
        <v>-8.0231985053984682E-5</v>
      </c>
      <c r="K95" s="398">
        <f t="shared" si="405"/>
        <v>-2.8264123694817725E-6</v>
      </c>
      <c r="L95" s="398">
        <f t="shared" si="382"/>
        <v>-1.3262460637565333E-4</v>
      </c>
      <c r="M95" s="394">
        <v>269.32</v>
      </c>
      <c r="N95" s="393">
        <f t="shared" si="383"/>
        <v>6.8052030456852777E-2</v>
      </c>
      <c r="O95" s="391">
        <f t="shared" si="406"/>
        <v>4.8719129124365473E-3</v>
      </c>
      <c r="P95" s="391">
        <f t="shared" si="384"/>
        <v>0.22860624984698535</v>
      </c>
      <c r="Q95" s="373">
        <v>525.13</v>
      </c>
      <c r="R95" s="400">
        <f t="shared" si="385"/>
        <v>2.0145310435931318E-2</v>
      </c>
      <c r="S95" s="398">
        <f t="shared" si="407"/>
        <v>3.0652298546895661E-3</v>
      </c>
      <c r="T95" s="398">
        <f t="shared" si="386"/>
        <v>0.14383071179512344</v>
      </c>
      <c r="U95" s="385">
        <v>418.52</v>
      </c>
      <c r="V95" s="384">
        <f t="shared" si="387"/>
        <v>2.4528763769889796E-2</v>
      </c>
      <c r="W95" s="382">
        <f t="shared" si="408"/>
        <v>1.8813316523867776E-3</v>
      </c>
      <c r="X95" s="382">
        <f t="shared" si="388"/>
        <v>8.8278296738986503E-2</v>
      </c>
      <c r="Y95" s="390">
        <v>297.67</v>
      </c>
      <c r="Z95" s="389">
        <f t="shared" si="389"/>
        <v>8.8456585101335788E-3</v>
      </c>
      <c r="AA95" s="387">
        <f t="shared" si="409"/>
        <v>3.615397546261796E-4</v>
      </c>
      <c r="AB95" s="387">
        <f t="shared" si="390"/>
        <v>1.6964639754686223E-2</v>
      </c>
      <c r="AC95" s="385">
        <v>479.98</v>
      </c>
      <c r="AD95" s="384">
        <f t="shared" si="391"/>
        <v>2.0409030996215875E-2</v>
      </c>
      <c r="AE95" s="382">
        <f t="shared" si="410"/>
        <v>3.131275989625417E-3</v>
      </c>
      <c r="AF95" s="382">
        <f t="shared" si="392"/>
        <v>0.14692981465183311</v>
      </c>
      <c r="AG95" s="390">
        <v>159.66999999999999</v>
      </c>
      <c r="AH95" s="389">
        <f t="shared" si="393"/>
        <v>2.2597451509634376E-3</v>
      </c>
      <c r="AI95" s="387">
        <f t="shared" si="411"/>
        <v>8.1814073190631263E-5</v>
      </c>
      <c r="AJ95" s="387">
        <f t="shared" si="394"/>
        <v>2.3057036248376434E-4</v>
      </c>
      <c r="AK95" s="385">
        <v>313.69</v>
      </c>
      <c r="AL95" s="384">
        <f t="shared" si="395"/>
        <v>-8.9180494951756391E-4</v>
      </c>
      <c r="AM95" s="382">
        <f t="shared" si="412"/>
        <v>-2.999407586712423E-5</v>
      </c>
      <c r="AN95" s="382">
        <f t="shared" si="396"/>
        <v>-1.407421135157358E-3</v>
      </c>
      <c r="AO95" s="390">
        <v>438.1</v>
      </c>
      <c r="AP95" s="389">
        <f t="shared" si="397"/>
        <v>4.5653761870066321E-5</v>
      </c>
      <c r="AQ95" s="387">
        <f t="shared" si="413"/>
        <v>1.0530496712949498E-6</v>
      </c>
      <c r="AR95" s="387">
        <f t="shared" si="398"/>
        <v>4.9412569679317812E-5</v>
      </c>
      <c r="AS95" s="385">
        <v>725.37</v>
      </c>
      <c r="AT95" s="384">
        <f t="shared" si="399"/>
        <v>7.0946602615722292E-3</v>
      </c>
      <c r="AU95" s="382">
        <f t="shared" si="414"/>
        <v>5.8995647405103875E-4</v>
      </c>
      <c r="AV95" s="382">
        <f t="shared" si="400"/>
        <v>2.768270688120902E-2</v>
      </c>
      <c r="AW95" s="390">
        <v>734.26</v>
      </c>
      <c r="AX95" s="389">
        <f t="shared" si="401"/>
        <v>2.0216476080643527E-2</v>
      </c>
      <c r="AY95" s="387">
        <f t="shared" si="415"/>
        <v>8.958931375137179E-4</v>
      </c>
      <c r="AZ95" s="387">
        <f t="shared" si="402"/>
        <v>4.2038265895075776E-2</v>
      </c>
    </row>
    <row r="96" spans="2:52">
      <c r="B96" s="381" t="s">
        <v>2358</v>
      </c>
      <c r="C96" s="380">
        <v>477.21</v>
      </c>
      <c r="D96" s="375">
        <f t="shared" ref="D96:F111" si="417">(C96-C97)/C97</f>
        <v>9.7331838090602522E-3</v>
      </c>
      <c r="E96" s="385">
        <v>552.66</v>
      </c>
      <c r="F96" s="384">
        <f t="shared" si="417"/>
        <v>6.5933265335859038E-3</v>
      </c>
      <c r="G96" s="382">
        <f t="shared" si="404"/>
        <v>1.6460503424158552E-3</v>
      </c>
      <c r="H96" s="382">
        <f t="shared" si="380"/>
        <v>0.16911735920199197</v>
      </c>
      <c r="I96" s="373">
        <v>872.47</v>
      </c>
      <c r="J96" s="400">
        <f t="shared" si="381"/>
        <v>4.0132091913959401E-4</v>
      </c>
      <c r="K96" s="398">
        <f t="shared" si="405"/>
        <v>1.413773333944962E-5</v>
      </c>
      <c r="L96" s="398">
        <f t="shared" si="382"/>
        <v>1.4525291638168118E-3</v>
      </c>
      <c r="M96" s="394">
        <v>252.16</v>
      </c>
      <c r="N96" s="393">
        <f t="shared" si="383"/>
        <v>-2.7752448162388766E-4</v>
      </c>
      <c r="O96" s="391">
        <f t="shared" si="406"/>
        <v>-1.986825516393574E-5</v>
      </c>
      <c r="P96" s="391">
        <f t="shared" si="384"/>
        <v>-2.0412904506582042E-3</v>
      </c>
      <c r="Q96" s="373">
        <v>514.76</v>
      </c>
      <c r="R96" s="400">
        <f t="shared" si="385"/>
        <v>9.2739642766112157E-3</v>
      </c>
      <c r="S96" s="398">
        <f t="shared" si="407"/>
        <v>1.4110893084720562E-3</v>
      </c>
      <c r="T96" s="398">
        <f t="shared" si="386"/>
        <v>0.14497715610369205</v>
      </c>
      <c r="U96" s="385">
        <v>408.5</v>
      </c>
      <c r="V96" s="384">
        <f t="shared" si="387"/>
        <v>3.0238833825124233E-2</v>
      </c>
      <c r="W96" s="382">
        <f t="shared" si="408"/>
        <v>2.3192883155532034E-3</v>
      </c>
      <c r="X96" s="382">
        <f t="shared" si="388"/>
        <v>0.23828670669861035</v>
      </c>
      <c r="Y96" s="390">
        <v>295.06</v>
      </c>
      <c r="Z96" s="389">
        <f t="shared" si="389"/>
        <v>8.683166962942775E-3</v>
      </c>
      <c r="AA96" s="387">
        <f t="shared" si="409"/>
        <v>3.5489840010939709E-4</v>
      </c>
      <c r="AB96" s="387">
        <f t="shared" si="390"/>
        <v>3.6462724538196392E-2</v>
      </c>
      <c r="AC96" s="385">
        <v>470.38</v>
      </c>
      <c r="AD96" s="384">
        <f t="shared" si="391"/>
        <v>1.8358952154145958E-2</v>
      </c>
      <c r="AE96" s="382">
        <f t="shared" si="410"/>
        <v>2.8167405932019978E-3</v>
      </c>
      <c r="AF96" s="382">
        <f t="shared" si="392"/>
        <v>0.28939560255504482</v>
      </c>
      <c r="AG96" s="390">
        <v>159.31</v>
      </c>
      <c r="AH96" s="389">
        <f t="shared" si="393"/>
        <v>2.7695600176244587E-3</v>
      </c>
      <c r="AI96" s="387">
        <f t="shared" si="411"/>
        <v>1.0027192043809353E-4</v>
      </c>
      <c r="AJ96" s="387">
        <f t="shared" si="394"/>
        <v>5.9291323440268371E-4</v>
      </c>
      <c r="AK96" s="385">
        <v>313.97000000000003</v>
      </c>
      <c r="AL96" s="384">
        <f t="shared" si="395"/>
        <v>8.8037785560518226E-3</v>
      </c>
      <c r="AM96" s="382">
        <f t="shared" si="412"/>
        <v>2.9609748417569096E-4</v>
      </c>
      <c r="AN96" s="382">
        <f t="shared" si="396"/>
        <v>3.0421441738320509E-2</v>
      </c>
      <c r="AO96" s="390">
        <v>438.08</v>
      </c>
      <c r="AP96" s="389">
        <f t="shared" si="397"/>
        <v>-6.8433778913274182E-4</v>
      </c>
      <c r="AQ96" s="387">
        <f t="shared" si="413"/>
        <v>-1.5784935444135821E-5</v>
      </c>
      <c r="AR96" s="387">
        <f t="shared" si="398"/>
        <v>-1.6217648565767578E-3</v>
      </c>
      <c r="AS96" s="385">
        <v>720.26</v>
      </c>
      <c r="AT96" s="384">
        <f t="shared" si="399"/>
        <v>7.3566433566433437E-3</v>
      </c>
      <c r="AU96" s="382">
        <f t="shared" si="414"/>
        <v>6.1174167832167732E-4</v>
      </c>
      <c r="AV96" s="382">
        <f t="shared" si="400"/>
        <v>6.2851137954697836E-2</v>
      </c>
      <c r="AW96" s="390">
        <v>719.71</v>
      </c>
      <c r="AX96" s="389">
        <f t="shared" si="401"/>
        <v>6.3340697446797826E-3</v>
      </c>
      <c r="AY96" s="387">
        <f t="shared" si="415"/>
        <v>2.8069430073548459E-4</v>
      </c>
      <c r="AZ96" s="387">
        <f t="shared" si="402"/>
        <v>2.8838898580564862E-2</v>
      </c>
    </row>
    <row r="97" spans="2:52">
      <c r="B97" s="381" t="s">
        <v>2357</v>
      </c>
      <c r="C97" s="380">
        <v>472.61</v>
      </c>
      <c r="D97" s="375">
        <f t="shared" si="417"/>
        <v>8.6435035000853918E-3</v>
      </c>
      <c r="E97" s="385">
        <v>549.04</v>
      </c>
      <c r="F97" s="384">
        <f t="shared" si="417"/>
        <v>-8.0075707942064229E-4</v>
      </c>
      <c r="G97" s="382">
        <f t="shared" si="404"/>
        <v>-1.9991220790568101E-4</v>
      </c>
      <c r="H97" s="382">
        <f t="shared" si="380"/>
        <v>-2.3128608428712501E-2</v>
      </c>
      <c r="I97" s="373">
        <v>872.12</v>
      </c>
      <c r="J97" s="400">
        <f t="shared" si="381"/>
        <v>1.9761029411765022E-3</v>
      </c>
      <c r="K97" s="398">
        <f t="shared" si="405"/>
        <v>6.9614154411765819E-5</v>
      </c>
      <c r="L97" s="398">
        <f t="shared" si="382"/>
        <v>8.0539279484387414E-3</v>
      </c>
      <c r="M97" s="394">
        <v>252.23</v>
      </c>
      <c r="N97" s="393">
        <f t="shared" si="383"/>
        <v>-2.1112275391004097E-2</v>
      </c>
      <c r="O97" s="391">
        <f t="shared" si="406"/>
        <v>-1.5114489075173743E-3</v>
      </c>
      <c r="P97" s="391">
        <f t="shared" si="384"/>
        <v>-0.17486530866823183</v>
      </c>
      <c r="Q97" s="373">
        <v>510.03</v>
      </c>
      <c r="R97" s="400">
        <f t="shared" si="385"/>
        <v>9.5405870825993021E-3</v>
      </c>
      <c r="S97" s="398">
        <f t="shared" si="407"/>
        <v>1.4516575681399796E-3</v>
      </c>
      <c r="T97" s="398">
        <f t="shared" si="386"/>
        <v>0.16794781978460913</v>
      </c>
      <c r="U97" s="385">
        <v>396.51</v>
      </c>
      <c r="V97" s="384">
        <f t="shared" si="387"/>
        <v>1.2073102251263512E-2</v>
      </c>
      <c r="W97" s="382">
        <f t="shared" si="408"/>
        <v>9.2599486956966017E-4</v>
      </c>
      <c r="X97" s="382">
        <f t="shared" si="388"/>
        <v>0.107131890391496</v>
      </c>
      <c r="Y97" s="390">
        <v>292.52</v>
      </c>
      <c r="Z97" s="389">
        <f t="shared" si="389"/>
        <v>9.3509540733583366E-3</v>
      </c>
      <c r="AA97" s="387">
        <f t="shared" si="409"/>
        <v>3.8219219488630192E-4</v>
      </c>
      <c r="AB97" s="387">
        <f t="shared" si="390"/>
        <v>4.4217277737265463E-2</v>
      </c>
      <c r="AC97" s="385">
        <v>461.9</v>
      </c>
      <c r="AD97" s="384">
        <f t="shared" si="391"/>
        <v>1.5611257695690339E-2</v>
      </c>
      <c r="AE97" s="382">
        <f t="shared" si="410"/>
        <v>2.3951728232189861E-3</v>
      </c>
      <c r="AF97" s="382">
        <f t="shared" si="392"/>
        <v>0.27710671062900866</v>
      </c>
      <c r="AG97" s="390">
        <v>158.87</v>
      </c>
      <c r="AH97" s="389">
        <f t="shared" si="393"/>
        <v>5.3154464342213721E-3</v>
      </c>
      <c r="AI97" s="387">
        <f t="shared" si="411"/>
        <v>1.9244573815098477E-4</v>
      </c>
      <c r="AJ97" s="387">
        <f t="shared" si="394"/>
        <v>-8.3206795058226347E-3</v>
      </c>
      <c r="AK97" s="385">
        <v>311.23</v>
      </c>
      <c r="AL97" s="384">
        <f t="shared" si="395"/>
        <v>1.0683899460934015E-2</v>
      </c>
      <c r="AM97" s="382">
        <f t="shared" si="412"/>
        <v>3.5933159056959378E-4</v>
      </c>
      <c r="AN97" s="382">
        <f t="shared" si="396"/>
        <v>4.1572446932663799E-2</v>
      </c>
      <c r="AO97" s="390">
        <v>438.38</v>
      </c>
      <c r="AP97" s="389">
        <f t="shared" si="397"/>
        <v>4.6061828265004257E-3</v>
      </c>
      <c r="AQ97" s="387">
        <f t="shared" si="413"/>
        <v>1.0624621307605882E-4</v>
      </c>
      <c r="AR97" s="387">
        <f t="shared" si="398"/>
        <v>1.2292031012078514E-2</v>
      </c>
      <c r="AS97" s="385">
        <v>715</v>
      </c>
      <c r="AT97" s="384">
        <f t="shared" si="399"/>
        <v>1.5552872665293723E-2</v>
      </c>
      <c r="AU97" s="382">
        <f t="shared" si="414"/>
        <v>1.2932991264824997E-3</v>
      </c>
      <c r="AV97" s="382">
        <f t="shared" si="400"/>
        <v>0.14962672560608356</v>
      </c>
      <c r="AW97" s="390">
        <v>715.18</v>
      </c>
      <c r="AX97" s="389">
        <f t="shared" si="401"/>
        <v>5.0947083804793403E-2</v>
      </c>
      <c r="AY97" s="387">
        <f t="shared" si="415"/>
        <v>2.2577200188094197E-3</v>
      </c>
      <c r="AZ97" s="387">
        <f t="shared" si="402"/>
        <v>0.26120426963292315</v>
      </c>
    </row>
    <row r="98" spans="2:52">
      <c r="B98" s="381" t="s">
        <v>2356</v>
      </c>
      <c r="C98" s="380">
        <v>468.56</v>
      </c>
      <c r="D98" s="375">
        <f t="shared" si="417"/>
        <v>5.8389146488065161E-3</v>
      </c>
      <c r="E98" s="385">
        <v>549.48</v>
      </c>
      <c r="F98" s="384">
        <f t="shared" si="417"/>
        <v>-1.2809687213668449E-2</v>
      </c>
      <c r="G98" s="382">
        <f t="shared" si="404"/>
        <v>-3.1979896516411829E-3</v>
      </c>
      <c r="H98" s="382">
        <f t="shared" si="380"/>
        <v>-0.54770275710312999</v>
      </c>
      <c r="I98" s="373">
        <v>870.4</v>
      </c>
      <c r="J98" s="400">
        <f t="shared" si="381"/>
        <v>2.2569204550687699E-3</v>
      </c>
      <c r="K98" s="398">
        <f t="shared" si="405"/>
        <v>7.9506793791162637E-5</v>
      </c>
      <c r="L98" s="398">
        <f t="shared" si="382"/>
        <v>1.3616707654292216E-2</v>
      </c>
      <c r="M98" s="394">
        <v>257.67</v>
      </c>
      <c r="N98" s="393">
        <f t="shared" si="383"/>
        <v>-3.4763064244240395E-2</v>
      </c>
      <c r="O98" s="391">
        <f t="shared" si="406"/>
        <v>-2.4887225323094141E-3</v>
      </c>
      <c r="P98" s="391">
        <f t="shared" si="384"/>
        <v>-0.42623033251875214</v>
      </c>
      <c r="Q98" s="373">
        <v>505.21</v>
      </c>
      <c r="R98" s="400">
        <f t="shared" si="385"/>
        <v>9.3299236824229016E-3</v>
      </c>
      <c r="S98" s="398">
        <f t="shared" si="407"/>
        <v>1.4196038678227392E-3</v>
      </c>
      <c r="T98" s="398">
        <f t="shared" si="386"/>
        <v>0.24312803889210963</v>
      </c>
      <c r="U98" s="385">
        <v>391.78</v>
      </c>
      <c r="V98" s="384">
        <f t="shared" si="387"/>
        <v>2.3752907052705781E-2</v>
      </c>
      <c r="W98" s="382">
        <f t="shared" si="408"/>
        <v>1.8218242180354808E-3</v>
      </c>
      <c r="X98" s="382">
        <f t="shared" si="388"/>
        <v>0.31201418887119109</v>
      </c>
      <c r="Y98" s="390">
        <v>289.81</v>
      </c>
      <c r="Z98" s="389">
        <f t="shared" si="389"/>
        <v>7.9997217488087767E-3</v>
      </c>
      <c r="AA98" s="387">
        <f t="shared" si="409"/>
        <v>3.2696462731731231E-4</v>
      </c>
      <c r="AB98" s="387">
        <f t="shared" si="390"/>
        <v>5.5997500731432066E-2</v>
      </c>
      <c r="AC98" s="385">
        <v>454.8</v>
      </c>
      <c r="AD98" s="384">
        <f t="shared" si="391"/>
        <v>2.4370467138159359E-2</v>
      </c>
      <c r="AE98" s="382">
        <f t="shared" si="410"/>
        <v>3.7390632911392381E-3</v>
      </c>
      <c r="AF98" s="382">
        <f t="shared" si="392"/>
        <v>0.64036957483245771</v>
      </c>
      <c r="AG98" s="390">
        <v>158.03</v>
      </c>
      <c r="AH98" s="389">
        <f t="shared" si="393"/>
        <v>1.7644407238070765E-2</v>
      </c>
      <c r="AI98" s="387">
        <f t="shared" si="411"/>
        <v>6.3881576405435206E-4</v>
      </c>
      <c r="AJ98" s="387">
        <f t="shared" si="394"/>
        <v>-1.1663548444289936E-3</v>
      </c>
      <c r="AK98" s="385">
        <v>307.94</v>
      </c>
      <c r="AL98" s="384">
        <f t="shared" si="395"/>
        <v>1.3327190759814445E-2</v>
      </c>
      <c r="AM98" s="382">
        <f t="shared" si="412"/>
        <v>4.4823340682483925E-4</v>
      </c>
      <c r="AN98" s="382">
        <f t="shared" si="396"/>
        <v>7.6766562586500373E-2</v>
      </c>
      <c r="AO98" s="390">
        <v>436.37</v>
      </c>
      <c r="AP98" s="389">
        <f t="shared" si="397"/>
        <v>1.7369206378811872E-2</v>
      </c>
      <c r="AQ98" s="387">
        <f t="shared" si="413"/>
        <v>4.0063811433367462E-4</v>
      </c>
      <c r="AR98" s="387">
        <f t="shared" si="398"/>
        <v>6.8615168816616584E-2</v>
      </c>
      <c r="AS98" s="385">
        <v>704.05</v>
      </c>
      <c r="AT98" s="384">
        <f t="shared" si="399"/>
        <v>1.2220544892531091E-2</v>
      </c>
      <c r="AU98" s="382">
        <f t="shared" si="414"/>
        <v>1.0161994105384229E-3</v>
      </c>
      <c r="AV98" s="382">
        <f t="shared" si="400"/>
        <v>0.17403909316368166</v>
      </c>
      <c r="AW98" s="390">
        <v>680.51</v>
      </c>
      <c r="AX98" s="389">
        <f t="shared" si="401"/>
        <v>2.3908398784267679E-2</v>
      </c>
      <c r="AY98" s="387">
        <f t="shared" si="415"/>
        <v>1.0595006921248222E-3</v>
      </c>
      <c r="AZ98" s="387">
        <f t="shared" si="402"/>
        <v>0.18145507441890521</v>
      </c>
    </row>
    <row r="99" spans="2:52">
      <c r="B99" s="381" t="s">
        <v>2355</v>
      </c>
      <c r="C99" s="380">
        <v>465.84</v>
      </c>
      <c r="D99" s="375">
        <f t="shared" si="417"/>
        <v>1.1332551778038233E-2</v>
      </c>
      <c r="E99" s="385">
        <v>556.61</v>
      </c>
      <c r="F99" s="384">
        <f t="shared" si="417"/>
        <v>-1.6033800028284431E-2</v>
      </c>
      <c r="G99" s="382">
        <f t="shared" si="404"/>
        <v>-4.002902312261321E-3</v>
      </c>
      <c r="H99" s="382">
        <f t="shared" si="380"/>
        <v>-0.35322162127850959</v>
      </c>
      <c r="I99" s="373">
        <v>868.44</v>
      </c>
      <c r="J99" s="400">
        <f t="shared" si="381"/>
        <v>8.6528298818802137E-3</v>
      </c>
      <c r="K99" s="398">
        <f t="shared" si="405"/>
        <v>3.048218910788762E-4</v>
      </c>
      <c r="L99" s="398">
        <f t="shared" si="382"/>
        <v>2.6897904112787883E-2</v>
      </c>
      <c r="M99" s="394">
        <v>266.95</v>
      </c>
      <c r="N99" s="393">
        <f t="shared" si="383"/>
        <v>1.1557408109132292E-2</v>
      </c>
      <c r="O99" s="391">
        <f t="shared" si="406"/>
        <v>8.2740640394088989E-4</v>
      </c>
      <c r="P99" s="391">
        <f t="shared" si="384"/>
        <v>7.3011482333956865E-2</v>
      </c>
      <c r="Q99" s="373">
        <v>500.54</v>
      </c>
      <c r="R99" s="400">
        <f t="shared" si="385"/>
        <v>7.0011668611435606E-3</v>
      </c>
      <c r="S99" s="398">
        <f t="shared" si="407"/>
        <v>1.0652695449241596E-3</v>
      </c>
      <c r="T99" s="398">
        <f t="shared" si="386"/>
        <v>9.4000853981411711E-2</v>
      </c>
      <c r="U99" s="385">
        <v>382.69</v>
      </c>
      <c r="V99" s="384">
        <f t="shared" si="387"/>
        <v>1.2568132507805472E-2</v>
      </c>
      <c r="W99" s="382">
        <f t="shared" si="408"/>
        <v>9.6396319521617198E-4</v>
      </c>
      <c r="X99" s="382">
        <f t="shared" si="388"/>
        <v>8.5061441950282687E-2</v>
      </c>
      <c r="Y99" s="390">
        <v>287.51</v>
      </c>
      <c r="Z99" s="389">
        <f t="shared" si="389"/>
        <v>9.9409863706617398E-3</v>
      </c>
      <c r="AA99" s="387">
        <f t="shared" si="409"/>
        <v>4.0630799494168661E-4</v>
      </c>
      <c r="AB99" s="387">
        <f t="shared" si="390"/>
        <v>3.5853177898475239E-2</v>
      </c>
      <c r="AC99" s="385">
        <v>443.98</v>
      </c>
      <c r="AD99" s="384">
        <f t="shared" si="391"/>
        <v>4.490468345493067E-2</v>
      </c>
      <c r="AE99" s="382">
        <f t="shared" si="410"/>
        <v>6.8895459637561933E-3</v>
      </c>
      <c r="AF99" s="382">
        <f t="shared" si="392"/>
        <v>0.6079430386638689</v>
      </c>
      <c r="AG99" s="390">
        <v>155.29</v>
      </c>
      <c r="AH99" s="389">
        <f t="shared" si="393"/>
        <v>2.1913661489865649E-2</v>
      </c>
      <c r="AI99" s="387">
        <f t="shared" si="411"/>
        <v>7.933841142405858E-4</v>
      </c>
      <c r="AJ99" s="387">
        <f t="shared" si="394"/>
        <v>-2.2461368909662952E-3</v>
      </c>
      <c r="AK99" s="385">
        <v>303.89</v>
      </c>
      <c r="AL99" s="384">
        <f t="shared" si="395"/>
        <v>2.4509473400310098E-2</v>
      </c>
      <c r="AM99" s="382">
        <f t="shared" si="412"/>
        <v>8.2432711887262965E-4</v>
      </c>
      <c r="AN99" s="382">
        <f t="shared" si="396"/>
        <v>7.2739761972243827E-2</v>
      </c>
      <c r="AO99" s="390">
        <v>428.92</v>
      </c>
      <c r="AP99" s="389">
        <f t="shared" si="397"/>
        <v>1.934502590427312E-2</v>
      </c>
      <c r="AQ99" s="387">
        <f t="shared" si="413"/>
        <v>4.4621236750796376E-4</v>
      </c>
      <c r="AR99" s="387">
        <f t="shared" si="398"/>
        <v>3.9374394774237438E-2</v>
      </c>
      <c r="AS99" s="385">
        <v>695.55</v>
      </c>
      <c r="AT99" s="384">
        <f t="shared" si="399"/>
        <v>2.8266043788714289E-2</v>
      </c>
      <c r="AU99" s="382">
        <f t="shared" si="414"/>
        <v>2.3504628712505368E-3</v>
      </c>
      <c r="AV99" s="382">
        <f t="shared" si="400"/>
        <v>0.20740808577690198</v>
      </c>
      <c r="AW99" s="390">
        <v>664.62</v>
      </c>
      <c r="AX99" s="389">
        <f t="shared" si="401"/>
        <v>9.6618357487922909E-3</v>
      </c>
      <c r="AY99" s="387">
        <f t="shared" si="415"/>
        <v>4.2816425120773037E-4</v>
      </c>
      <c r="AZ99" s="387">
        <f t="shared" si="402"/>
        <v>3.7781804097951316E-2</v>
      </c>
    </row>
    <row r="100" spans="2:52">
      <c r="B100" s="381" t="s">
        <v>2354</v>
      </c>
      <c r="C100" s="380">
        <v>460.62</v>
      </c>
      <c r="D100" s="375">
        <f t="shared" si="417"/>
        <v>1.3621459850802098E-2</v>
      </c>
      <c r="E100" s="385">
        <v>565.67999999999995</v>
      </c>
      <c r="F100" s="384">
        <f t="shared" si="417"/>
        <v>2.409980153104444E-3</v>
      </c>
      <c r="G100" s="382">
        <f t="shared" si="404"/>
        <v>6.016611851431368E-4</v>
      </c>
      <c r="H100" s="382">
        <f t="shared" si="380"/>
        <v>4.4170095697026783E-2</v>
      </c>
      <c r="I100" s="373">
        <v>860.99</v>
      </c>
      <c r="J100" s="400">
        <f t="shared" si="381"/>
        <v>6.6408670540506528E-3</v>
      </c>
      <c r="K100" s="398">
        <f t="shared" si="405"/>
        <v>2.3394446458009641E-4</v>
      </c>
      <c r="L100" s="398">
        <f t="shared" si="382"/>
        <v>1.7174698390813127E-2</v>
      </c>
      <c r="M100" s="394">
        <v>263.89999999999998</v>
      </c>
      <c r="N100" s="393">
        <f t="shared" si="383"/>
        <v>6.8507571463276337E-2</v>
      </c>
      <c r="O100" s="391">
        <f t="shared" si="406"/>
        <v>4.9045255486274168E-3</v>
      </c>
      <c r="P100" s="391">
        <f t="shared" si="384"/>
        <v>0.3600587310279092</v>
      </c>
      <c r="Q100" s="373">
        <v>497.06</v>
      </c>
      <c r="R100" s="400">
        <f t="shared" si="385"/>
        <v>3.3710813702335857E-3</v>
      </c>
      <c r="S100" s="398">
        <f t="shared" si="407"/>
        <v>5.129302569692615E-4</v>
      </c>
      <c r="T100" s="398">
        <f t="shared" si="386"/>
        <v>3.765604146600026E-2</v>
      </c>
      <c r="U100" s="385">
        <v>377.94</v>
      </c>
      <c r="V100" s="384">
        <f t="shared" si="387"/>
        <v>1.1454263233955929E-2</v>
      </c>
      <c r="W100" s="382">
        <f t="shared" si="408"/>
        <v>8.7853053578118578E-4</v>
      </c>
      <c r="X100" s="382">
        <f t="shared" si="388"/>
        <v>6.4496063226986172E-2</v>
      </c>
      <c r="Y100" s="390">
        <v>284.68</v>
      </c>
      <c r="Z100" s="389">
        <f t="shared" si="389"/>
        <v>2.1826374709568563E-3</v>
      </c>
      <c r="AA100" s="387">
        <f t="shared" si="409"/>
        <v>8.9208758712948632E-5</v>
      </c>
      <c r="AB100" s="387">
        <f t="shared" si="390"/>
        <v>6.549133476886149E-3</v>
      </c>
      <c r="AC100" s="385">
        <v>424.9</v>
      </c>
      <c r="AD100" s="384">
        <f t="shared" si="391"/>
        <v>3.2990542873118894E-2</v>
      </c>
      <c r="AE100" s="382">
        <f t="shared" si="410"/>
        <v>5.0616070308511394E-3</v>
      </c>
      <c r="AF100" s="382">
        <f t="shared" si="392"/>
        <v>0.37159064346198456</v>
      </c>
      <c r="AG100" s="390">
        <v>151.96</v>
      </c>
      <c r="AH100" s="389">
        <f t="shared" si="393"/>
        <v>1.4690170940171055E-2</v>
      </c>
      <c r="AI100" s="387">
        <f t="shared" si="411"/>
        <v>5.3185763888889302E-4</v>
      </c>
      <c r="AJ100" s="387">
        <f t="shared" si="394"/>
        <v>1.2041124894476828E-2</v>
      </c>
      <c r="AK100" s="385">
        <v>296.62</v>
      </c>
      <c r="AL100" s="384">
        <f t="shared" si="395"/>
        <v>7.2328432204828534E-3</v>
      </c>
      <c r="AM100" s="382">
        <f t="shared" si="412"/>
        <v>2.4326221603449984E-4</v>
      </c>
      <c r="AN100" s="382">
        <f t="shared" si="396"/>
        <v>1.7858747792012571E-2</v>
      </c>
      <c r="AO100" s="390">
        <v>420.78</v>
      </c>
      <c r="AP100" s="389">
        <f t="shared" si="397"/>
        <v>2.7883034246084675E-3</v>
      </c>
      <c r="AQ100" s="387">
        <f t="shared" si="413"/>
        <v>6.4315006792018916E-5</v>
      </c>
      <c r="AR100" s="387">
        <f t="shared" si="398"/>
        <v>4.7215942708396068E-3</v>
      </c>
      <c r="AS100" s="385">
        <v>676.43</v>
      </c>
      <c r="AT100" s="384">
        <f t="shared" si="399"/>
        <v>1.6436652253744889E-3</v>
      </c>
      <c r="AU100" s="382">
        <f t="shared" si="414"/>
        <v>1.3667898181601564E-4</v>
      </c>
      <c r="AV100" s="382">
        <f t="shared" si="400"/>
        <v>1.0034092036615833E-2</v>
      </c>
      <c r="AW100" s="390">
        <v>658.26</v>
      </c>
      <c r="AX100" s="389">
        <f t="shared" si="401"/>
        <v>1.9230769230769166E-2</v>
      </c>
      <c r="AY100" s="387">
        <f t="shared" si="415"/>
        <v>8.5221153846153563E-4</v>
      </c>
      <c r="AZ100" s="387">
        <f t="shared" si="402"/>
        <v>6.2563891667702071E-2</v>
      </c>
    </row>
    <row r="101" spans="2:52">
      <c r="B101" s="381" t="s">
        <v>2353</v>
      </c>
      <c r="C101" s="380">
        <v>454.43</v>
      </c>
      <c r="D101" s="375">
        <f t="shared" si="417"/>
        <v>8.5445425895512954E-3</v>
      </c>
      <c r="E101" s="385">
        <v>564.32000000000005</v>
      </c>
      <c r="F101" s="384">
        <f t="shared" si="417"/>
        <v>2.5253442825478891E-2</v>
      </c>
      <c r="G101" s="382">
        <f t="shared" si="404"/>
        <v>6.3046230151521067E-3</v>
      </c>
      <c r="H101" s="382">
        <f t="shared" si="380"/>
        <v>0.73785377614732972</v>
      </c>
      <c r="I101" s="373">
        <v>855.31</v>
      </c>
      <c r="J101" s="400">
        <f t="shared" si="381"/>
        <v>2.2219103751513342E-4</v>
      </c>
      <c r="K101" s="398">
        <f t="shared" si="405"/>
        <v>7.827345869583121E-6</v>
      </c>
      <c r="L101" s="398">
        <f t="shared" si="382"/>
        <v>9.1606376673162128E-4</v>
      </c>
      <c r="M101" s="394">
        <v>246.98</v>
      </c>
      <c r="N101" s="393">
        <f t="shared" si="383"/>
        <v>4.0836107716296505E-2</v>
      </c>
      <c r="O101" s="391">
        <f t="shared" si="406"/>
        <v>2.9234977875173831E-3</v>
      </c>
      <c r="P101" s="391">
        <f t="shared" si="384"/>
        <v>0.34214795664924019</v>
      </c>
      <c r="Q101" s="373">
        <v>495.39</v>
      </c>
      <c r="R101" s="400">
        <f t="shared" si="385"/>
        <v>-3.1592079845460261E-3</v>
      </c>
      <c r="S101" s="398">
        <f t="shared" si="407"/>
        <v>-4.8069245009658518E-4</v>
      </c>
      <c r="T101" s="398">
        <f t="shared" si="386"/>
        <v>-5.625724783493976E-2</v>
      </c>
      <c r="U101" s="385">
        <v>373.66</v>
      </c>
      <c r="V101" s="384">
        <f t="shared" si="387"/>
        <v>1.0875446380261982E-2</v>
      </c>
      <c r="W101" s="382">
        <f t="shared" si="408"/>
        <v>8.3413586191971383E-4</v>
      </c>
      <c r="X101" s="382">
        <f t="shared" si="388"/>
        <v>9.7622061471112326E-2</v>
      </c>
      <c r="Y101" s="390">
        <v>284.06</v>
      </c>
      <c r="Z101" s="389">
        <f t="shared" si="389"/>
        <v>5.3086070215175541E-3</v>
      </c>
      <c r="AA101" s="387">
        <f t="shared" si="409"/>
        <v>2.1697338618346547E-4</v>
      </c>
      <c r="AB101" s="387">
        <f t="shared" si="390"/>
        <v>2.5393212557544231E-2</v>
      </c>
      <c r="AC101" s="385">
        <v>411.33</v>
      </c>
      <c r="AD101" s="384">
        <f t="shared" si="391"/>
        <v>-1.8305489260143235E-2</v>
      </c>
      <c r="AE101" s="382">
        <f t="shared" si="410"/>
        <v>-2.8085379952267359E-3</v>
      </c>
      <c r="AF101" s="382">
        <f t="shared" si="392"/>
        <v>-0.32869377919201437</v>
      </c>
      <c r="AG101" s="390">
        <v>149.76</v>
      </c>
      <c r="AH101" s="389">
        <f t="shared" si="393"/>
        <v>-1.2332651849897808E-2</v>
      </c>
      <c r="AI101" s="387">
        <f t="shared" si="411"/>
        <v>-4.4650366022555018E-4</v>
      </c>
      <c r="AJ101" s="387">
        <f t="shared" si="394"/>
        <v>-6.0513840907198296E-4</v>
      </c>
      <c r="AK101" s="385">
        <v>294.49</v>
      </c>
      <c r="AL101" s="384">
        <f t="shared" si="395"/>
        <v>-6.7120885051268515E-3</v>
      </c>
      <c r="AM101" s="382">
        <f t="shared" si="412"/>
        <v>-2.2574767269293141E-4</v>
      </c>
      <c r="AN101" s="382">
        <f t="shared" si="396"/>
        <v>-2.6420100353761151E-2</v>
      </c>
      <c r="AO101" s="390">
        <v>419.61</v>
      </c>
      <c r="AP101" s="389">
        <f t="shared" si="397"/>
        <v>3.4435755793098444E-3</v>
      </c>
      <c r="AQ101" s="387">
        <f t="shared" si="413"/>
        <v>7.9429514312360876E-5</v>
      </c>
      <c r="AR101" s="387">
        <f t="shared" si="398"/>
        <v>9.2959352100943776E-3</v>
      </c>
      <c r="AS101" s="385">
        <v>675.32</v>
      </c>
      <c r="AT101" s="384">
        <f t="shared" si="399"/>
        <v>1.2157153446998518E-3</v>
      </c>
      <c r="AU101" s="382">
        <f t="shared" si="414"/>
        <v>1.0109280948851619E-4</v>
      </c>
      <c r="AV101" s="382">
        <f t="shared" si="400"/>
        <v>1.18312722335936E-2</v>
      </c>
      <c r="AW101" s="390">
        <v>645.84</v>
      </c>
      <c r="AX101" s="389">
        <f t="shared" si="401"/>
        <v>4.6606598820250193E-2</v>
      </c>
      <c r="AY101" s="387">
        <f t="shared" si="415"/>
        <v>2.0653714267193871E-3</v>
      </c>
      <c r="AZ101" s="387">
        <f t="shared" si="402"/>
        <v>0.24171819674057557</v>
      </c>
    </row>
    <row r="102" spans="2:52">
      <c r="B102" s="381" t="s">
        <v>2352</v>
      </c>
      <c r="C102" s="380">
        <v>450.58</v>
      </c>
      <c r="D102" s="375">
        <f t="shared" si="417"/>
        <v>5.714030623632879E-3</v>
      </c>
      <c r="E102" s="385">
        <v>550.41999999999996</v>
      </c>
      <c r="F102" s="384">
        <f t="shared" si="417"/>
        <v>1.9522856931169823E-2</v>
      </c>
      <c r="G102" s="382">
        <f t="shared" si="404"/>
        <v>4.8739593242942709E-3</v>
      </c>
      <c r="H102" s="382">
        <f t="shared" si="380"/>
        <v>0.85298095955871767</v>
      </c>
      <c r="I102" s="373">
        <v>855.12</v>
      </c>
      <c r="J102" s="400">
        <f t="shared" si="381"/>
        <v>3.6265368912396807E-4</v>
      </c>
      <c r="K102" s="398">
        <f t="shared" si="405"/>
        <v>1.2775564160459148E-5</v>
      </c>
      <c r="L102" s="398">
        <f t="shared" si="382"/>
        <v>2.2358235371753524E-3</v>
      </c>
      <c r="M102" s="394">
        <v>237.29</v>
      </c>
      <c r="N102" s="393">
        <f t="shared" si="383"/>
        <v>6.4896504920257938E-3</v>
      </c>
      <c r="O102" s="391">
        <f t="shared" si="406"/>
        <v>4.646005683746186E-4</v>
      </c>
      <c r="P102" s="391">
        <f t="shared" si="384"/>
        <v>8.1308729157498608E-2</v>
      </c>
      <c r="Q102" s="373">
        <v>496.96</v>
      </c>
      <c r="R102" s="400">
        <f t="shared" si="385"/>
        <v>2.6429940482195144E-3</v>
      </c>
      <c r="S102" s="398">
        <f t="shared" si="407"/>
        <v>4.0214740240088849E-4</v>
      </c>
      <c r="T102" s="398">
        <f t="shared" si="386"/>
        <v>7.0378937196736671E-2</v>
      </c>
      <c r="U102" s="385">
        <v>369.64</v>
      </c>
      <c r="V102" s="384">
        <f t="shared" si="387"/>
        <v>6.1790565370062386E-3</v>
      </c>
      <c r="W102" s="382">
        <f t="shared" si="408"/>
        <v>4.7392745733184152E-4</v>
      </c>
      <c r="X102" s="382">
        <f t="shared" si="388"/>
        <v>8.2941007591332591E-2</v>
      </c>
      <c r="Y102" s="390">
        <v>282.56</v>
      </c>
      <c r="Z102" s="389">
        <f t="shared" si="389"/>
        <v>2.7752518822973103E-2</v>
      </c>
      <c r="AA102" s="387">
        <f t="shared" si="409"/>
        <v>1.1343009493325566E-3</v>
      </c>
      <c r="AB102" s="387">
        <f t="shared" si="390"/>
        <v>0.19851152785936388</v>
      </c>
      <c r="AC102" s="385">
        <v>419</v>
      </c>
      <c r="AD102" s="384">
        <f t="shared" si="391"/>
        <v>-1.90799484958445E-2</v>
      </c>
      <c r="AE102" s="382">
        <f t="shared" si="410"/>
        <v>-2.9273601779234385E-3</v>
      </c>
      <c r="AF102" s="382">
        <f t="shared" si="392"/>
        <v>-0.51231090113799127</v>
      </c>
      <c r="AG102" s="390">
        <v>151.63</v>
      </c>
      <c r="AH102" s="389">
        <f t="shared" si="393"/>
        <v>-4.6143704680285552E-4</v>
      </c>
      <c r="AI102" s="387">
        <f t="shared" si="411"/>
        <v>-1.6706328279497386E-5</v>
      </c>
      <c r="AJ102" s="387">
        <f t="shared" si="394"/>
        <v>-1.9585816180633457E-5</v>
      </c>
      <c r="AK102" s="385">
        <v>296.48</v>
      </c>
      <c r="AL102" s="384">
        <f t="shared" si="395"/>
        <v>8.9501446316147537E-3</v>
      </c>
      <c r="AM102" s="382">
        <f t="shared" si="412"/>
        <v>3.0102021439509905E-4</v>
      </c>
      <c r="AN102" s="382">
        <f t="shared" si="396"/>
        <v>5.2680889239567243E-2</v>
      </c>
      <c r="AO102" s="390">
        <v>418.17</v>
      </c>
      <c r="AP102" s="389">
        <f t="shared" si="397"/>
        <v>6.9106669877197317E-3</v>
      </c>
      <c r="AQ102" s="387">
        <f t="shared" si="413"/>
        <v>1.5940144473874332E-4</v>
      </c>
      <c r="AR102" s="387">
        <f t="shared" si="398"/>
        <v>2.7896498153067075E-2</v>
      </c>
      <c r="AS102" s="385">
        <v>674.5</v>
      </c>
      <c r="AT102" s="384">
        <f t="shared" si="399"/>
        <v>8.6886300079258624E-3</v>
      </c>
      <c r="AU102" s="382">
        <f t="shared" si="414"/>
        <v>7.2250302830907513E-4</v>
      </c>
      <c r="AV102" s="382">
        <f t="shared" si="400"/>
        <v>0.12644367450899668</v>
      </c>
      <c r="AW102" s="390">
        <v>617.08000000000004</v>
      </c>
      <c r="AX102" s="389">
        <f t="shared" si="401"/>
        <v>1.2436423297785137E-2</v>
      </c>
      <c r="AY102" s="387">
        <f t="shared" si="415"/>
        <v>5.5112009844134838E-4</v>
      </c>
      <c r="AZ102" s="387">
        <f t="shared" si="402"/>
        <v>9.6450322853004949E-2</v>
      </c>
    </row>
    <row r="103" spans="2:52">
      <c r="B103" s="381" t="s">
        <v>2351</v>
      </c>
      <c r="C103" s="380">
        <v>448.02</v>
      </c>
      <c r="D103" s="375">
        <f t="shared" si="417"/>
        <v>3.516631201702303E-3</v>
      </c>
      <c r="E103" s="385">
        <v>539.88</v>
      </c>
      <c r="F103" s="384">
        <f t="shared" si="417"/>
        <v>2.3294603764286593E-2</v>
      </c>
      <c r="G103" s="382">
        <f t="shared" si="404"/>
        <v>5.8155910081692051E-3</v>
      </c>
      <c r="H103" s="382">
        <f t="shared" si="380"/>
        <v>1.6537392392338555</v>
      </c>
      <c r="I103" s="373">
        <v>854.81</v>
      </c>
      <c r="J103" s="400">
        <f t="shared" si="381"/>
        <v>-1.3434127762710022E-2</v>
      </c>
      <c r="K103" s="398">
        <f t="shared" si="405"/>
        <v>-4.7325745282474871E-4</v>
      </c>
      <c r="L103" s="398">
        <f t="shared" si="382"/>
        <v>-0.13457693618701272</v>
      </c>
      <c r="M103" s="394">
        <v>235.76</v>
      </c>
      <c r="N103" s="393">
        <f t="shared" si="383"/>
        <v>-4.8318734105679571E-2</v>
      </c>
      <c r="O103" s="391">
        <f t="shared" si="406"/>
        <v>-3.4591864933597063E-3</v>
      </c>
      <c r="P103" s="391">
        <f t="shared" si="384"/>
        <v>-0.98366484710856539</v>
      </c>
      <c r="Q103" s="373">
        <v>495.65</v>
      </c>
      <c r="R103" s="400">
        <f t="shared" si="385"/>
        <v>4.8249437427777802E-3</v>
      </c>
      <c r="S103" s="398">
        <f t="shared" si="407"/>
        <v>7.34144140126096E-4</v>
      </c>
      <c r="T103" s="398">
        <f t="shared" si="386"/>
        <v>0.20876347220337388</v>
      </c>
      <c r="U103" s="385">
        <v>367.37</v>
      </c>
      <c r="V103" s="384">
        <f t="shared" si="387"/>
        <v>-7.8877223521737593E-4</v>
      </c>
      <c r="W103" s="382">
        <f t="shared" si="408"/>
        <v>-6.0498041668937522E-5</v>
      </c>
      <c r="X103" s="382">
        <f t="shared" si="388"/>
        <v>-1.7203408091144762E-2</v>
      </c>
      <c r="Y103" s="390">
        <v>274.93</v>
      </c>
      <c r="Z103" s="389">
        <f t="shared" si="389"/>
        <v>2.033772499536099E-2</v>
      </c>
      <c r="AA103" s="387">
        <f t="shared" si="409"/>
        <v>8.3124349601039439E-4</v>
      </c>
      <c r="AB103" s="387">
        <f t="shared" si="390"/>
        <v>0.23637494190690586</v>
      </c>
      <c r="AC103" s="385">
        <v>427.15</v>
      </c>
      <c r="AD103" s="384">
        <f t="shared" si="391"/>
        <v>-3.7550144603041647E-3</v>
      </c>
      <c r="AE103" s="382">
        <f t="shared" si="410"/>
        <v>-5.7611684858662675E-4</v>
      </c>
      <c r="AF103" s="382">
        <f t="shared" si="392"/>
        <v>-0.16382634844044627</v>
      </c>
      <c r="AG103" s="390">
        <v>151.69999999999999</v>
      </c>
      <c r="AH103" s="389">
        <f t="shared" si="393"/>
        <v>-2.1706242189042458E-3</v>
      </c>
      <c r="AI103" s="387">
        <f t="shared" si="411"/>
        <v>-7.8587449845428226E-5</v>
      </c>
      <c r="AJ103" s="387">
        <f t="shared" si="394"/>
        <v>-4.752106497868203E-5</v>
      </c>
      <c r="AK103" s="385">
        <v>293.85000000000002</v>
      </c>
      <c r="AL103" s="384">
        <f t="shared" si="395"/>
        <v>-4.082049188692878E-4</v>
      </c>
      <c r="AM103" s="382">
        <f t="shared" si="412"/>
        <v>-1.3729156036330758E-5</v>
      </c>
      <c r="AN103" s="382">
        <f t="shared" si="396"/>
        <v>-3.9040647849808239E-3</v>
      </c>
      <c r="AO103" s="390">
        <v>415.3</v>
      </c>
      <c r="AP103" s="389">
        <f t="shared" si="397"/>
        <v>8.6217364905889771E-3</v>
      </c>
      <c r="AQ103" s="387">
        <f t="shared" si="413"/>
        <v>1.9886897389192535E-4</v>
      </c>
      <c r="AR103" s="387">
        <f t="shared" si="398"/>
        <v>5.6550989422962078E-2</v>
      </c>
      <c r="AS103" s="385">
        <v>668.69</v>
      </c>
      <c r="AT103" s="384">
        <f t="shared" si="399"/>
        <v>8.2020354315869657E-3</v>
      </c>
      <c r="AU103" s="382">
        <f t="shared" si="414"/>
        <v>6.8204025631361418E-4</v>
      </c>
      <c r="AV103" s="382">
        <f t="shared" si="400"/>
        <v>0.19394705250395819</v>
      </c>
      <c r="AW103" s="390">
        <v>609.5</v>
      </c>
      <c r="AX103" s="389">
        <f t="shared" si="401"/>
        <v>8.5048646502084626E-3</v>
      </c>
      <c r="AY103" s="387">
        <f t="shared" si="415"/>
        <v>3.76893076973988E-4</v>
      </c>
      <c r="AZ103" s="387">
        <f t="shared" si="402"/>
        <v>0.10717446765289024</v>
      </c>
    </row>
    <row r="104" spans="2:52">
      <c r="B104" s="381" t="s">
        <v>2350</v>
      </c>
      <c r="C104" s="380">
        <v>446.45</v>
      </c>
      <c r="D104" s="375">
        <f t="shared" si="417"/>
        <v>1.3507377979568646E-2</v>
      </c>
      <c r="E104" s="385">
        <v>527.59</v>
      </c>
      <c r="F104" s="384">
        <f t="shared" si="417"/>
        <v>4.6514856984171155E-2</v>
      </c>
      <c r="G104" s="382">
        <f t="shared" si="404"/>
        <v>1.1612620105526265E-2</v>
      </c>
      <c r="H104" s="382">
        <f t="shared" si="380"/>
        <v>0.85972422798055959</v>
      </c>
      <c r="I104" s="373">
        <v>866.45</v>
      </c>
      <c r="J104" s="400">
        <f t="shared" si="381"/>
        <v>-2.3077366872431985E-4</v>
      </c>
      <c r="K104" s="398">
        <f t="shared" si="405"/>
        <v>-8.1296948018203408E-6</v>
      </c>
      <c r="L104" s="398">
        <f t="shared" si="382"/>
        <v>-6.0187068238686837E-4</v>
      </c>
      <c r="M104" s="394">
        <v>247.73</v>
      </c>
      <c r="N104" s="393">
        <f t="shared" si="383"/>
        <v>-6.6508403044690662E-2</v>
      </c>
      <c r="O104" s="391">
        <f t="shared" si="406"/>
        <v>-4.7614030823724491E-3</v>
      </c>
      <c r="P104" s="391">
        <f t="shared" si="384"/>
        <v>-0.35250387525799459</v>
      </c>
      <c r="Q104" s="373">
        <v>493.27</v>
      </c>
      <c r="R104" s="400">
        <f t="shared" si="385"/>
        <v>1.1960446413917579E-2</v>
      </c>
      <c r="S104" s="398">
        <f t="shared" si="407"/>
        <v>1.8198536845560433E-3</v>
      </c>
      <c r="T104" s="398">
        <f t="shared" si="386"/>
        <v>0.13473034420956953</v>
      </c>
      <c r="U104" s="385">
        <v>367.66</v>
      </c>
      <c r="V104" s="384">
        <f t="shared" si="387"/>
        <v>-1.4448465353169779E-2</v>
      </c>
      <c r="W104" s="382">
        <f t="shared" si="408"/>
        <v>-1.108182844122769E-3</v>
      </c>
      <c r="X104" s="382">
        <f t="shared" si="388"/>
        <v>-8.2042780308584987E-2</v>
      </c>
      <c r="Y104" s="390">
        <v>269.45</v>
      </c>
      <c r="Z104" s="389">
        <f t="shared" si="389"/>
        <v>3.9624971062581921E-2</v>
      </c>
      <c r="AA104" s="387">
        <f t="shared" si="409"/>
        <v>1.6195518172698483E-3</v>
      </c>
      <c r="AB104" s="387">
        <f t="shared" si="390"/>
        <v>0.11990127319451589</v>
      </c>
      <c r="AC104" s="385">
        <v>428.76</v>
      </c>
      <c r="AD104" s="384">
        <f t="shared" si="391"/>
        <v>8.657193939964258E-3</v>
      </c>
      <c r="AE104" s="382">
        <f t="shared" si="410"/>
        <v>1.3282386374329563E-3</v>
      </c>
      <c r="AF104" s="382">
        <f t="shared" si="392"/>
        <v>9.8334305846927456E-2</v>
      </c>
      <c r="AG104" s="390">
        <v>152.03</v>
      </c>
      <c r="AH104" s="389">
        <f t="shared" si="393"/>
        <v>-2.4932747195065643E-3</v>
      </c>
      <c r="AI104" s="387">
        <f t="shared" si="411"/>
        <v>-9.0269011219735169E-5</v>
      </c>
      <c r="AJ104" s="387">
        <f t="shared" si="394"/>
        <v>-1.0499763561598309E-4</v>
      </c>
      <c r="AK104" s="385">
        <v>293.97000000000003</v>
      </c>
      <c r="AL104" s="384">
        <f t="shared" si="395"/>
        <v>1.8642364600298184E-2</v>
      </c>
      <c r="AM104" s="382">
        <f t="shared" si="412"/>
        <v>6.2699864860182885E-4</v>
      </c>
      <c r="AN104" s="382">
        <f t="shared" si="396"/>
        <v>4.6418975581362376E-2</v>
      </c>
      <c r="AO104" s="390">
        <v>411.75</v>
      </c>
      <c r="AP104" s="389">
        <f t="shared" si="397"/>
        <v>6.3546376634486691E-3</v>
      </c>
      <c r="AQ104" s="387">
        <f t="shared" si="413"/>
        <v>1.46576072345107E-4</v>
      </c>
      <c r="AR104" s="387">
        <f t="shared" si="398"/>
        <v>1.0851556280339455E-2</v>
      </c>
      <c r="AS104" s="385">
        <v>663.25</v>
      </c>
      <c r="AT104" s="384">
        <f t="shared" si="399"/>
        <v>1.3864685560549162E-2</v>
      </c>
      <c r="AU104" s="382">
        <f t="shared" si="414"/>
        <v>1.1529179277874656E-3</v>
      </c>
      <c r="AV104" s="382">
        <f t="shared" si="400"/>
        <v>8.5354680200063801E-2</v>
      </c>
      <c r="AW104" s="390">
        <v>604.36</v>
      </c>
      <c r="AX104" s="389">
        <f t="shared" si="401"/>
        <v>4.8835514213321274E-2</v>
      </c>
      <c r="AY104" s="387">
        <f t="shared" si="415"/>
        <v>2.1641458123633321E-3</v>
      </c>
      <c r="AZ104" s="387">
        <f t="shared" si="402"/>
        <v>0.16021953451194113</v>
      </c>
    </row>
    <row r="105" spans="2:52">
      <c r="B105" s="381" t="s">
        <v>346</v>
      </c>
      <c r="C105" s="380">
        <v>440.5</v>
      </c>
      <c r="D105" s="375">
        <f t="shared" si="417"/>
        <v>7.4328187535734709E-3</v>
      </c>
      <c r="E105" s="385">
        <v>504.14</v>
      </c>
      <c r="F105" s="384">
        <f t="shared" si="417"/>
        <v>2.9277256022866426E-2</v>
      </c>
      <c r="G105" s="382">
        <f t="shared" si="404"/>
        <v>7.3091840751326942E-3</v>
      </c>
      <c r="H105" s="382">
        <f t="shared" si="380"/>
        <v>0.98336638056977554</v>
      </c>
      <c r="I105" s="373">
        <v>866.65</v>
      </c>
      <c r="J105" s="400">
        <f t="shared" si="381"/>
        <v>-1.1538550296530249E-5</v>
      </c>
      <c r="K105" s="398">
        <f t="shared" si="405"/>
        <v>-4.0648004984616764E-7</v>
      </c>
      <c r="L105" s="398">
        <f t="shared" si="382"/>
        <v>-5.468720055238055E-5</v>
      </c>
      <c r="M105" s="394">
        <v>265.38</v>
      </c>
      <c r="N105" s="393">
        <f t="shared" si="383"/>
        <v>-1.9109221955276347E-2</v>
      </c>
      <c r="O105" s="391">
        <f t="shared" si="406"/>
        <v>-1.3680483090001889E-3</v>
      </c>
      <c r="P105" s="391">
        <f t="shared" si="384"/>
        <v>-0.18405511480317926</v>
      </c>
      <c r="Q105" s="373">
        <v>487.44</v>
      </c>
      <c r="R105" s="400">
        <f t="shared" si="385"/>
        <v>2.3648440231137328E-3</v>
      </c>
      <c r="S105" s="398">
        <f t="shared" si="407"/>
        <v>3.5982520718089313E-4</v>
      </c>
      <c r="T105" s="398">
        <f t="shared" si="386"/>
        <v>4.8410329796875547E-2</v>
      </c>
      <c r="U105" s="385">
        <v>373.05</v>
      </c>
      <c r="V105" s="384">
        <f t="shared" si="387"/>
        <v>1.153990660726764E-3</v>
      </c>
      <c r="W105" s="382">
        <f t="shared" si="408"/>
        <v>8.8509929687082082E-5</v>
      </c>
      <c r="X105" s="382">
        <f t="shared" si="388"/>
        <v>1.1907989770977427E-2</v>
      </c>
      <c r="Y105" s="390">
        <v>259.18</v>
      </c>
      <c r="Z105" s="389">
        <f t="shared" si="389"/>
        <v>4.184424641611716E-3</v>
      </c>
      <c r="AA105" s="387">
        <f t="shared" si="409"/>
        <v>1.7102580395195405E-4</v>
      </c>
      <c r="AB105" s="387">
        <f t="shared" si="390"/>
        <v>2.3009548547074432E-2</v>
      </c>
      <c r="AC105" s="385">
        <v>425.08</v>
      </c>
      <c r="AD105" s="384">
        <f t="shared" si="391"/>
        <v>5.6542619886914437E-3</v>
      </c>
      <c r="AE105" s="382">
        <f t="shared" si="410"/>
        <v>8.6751079987697351E-4</v>
      </c>
      <c r="AF105" s="382">
        <f t="shared" si="392"/>
        <v>0.11671356838344821</v>
      </c>
      <c r="AG105" s="390">
        <v>152.41</v>
      </c>
      <c r="AH105" s="389">
        <f t="shared" si="393"/>
        <v>2.8953082845298264E-3</v>
      </c>
      <c r="AI105" s="387">
        <f t="shared" si="411"/>
        <v>1.0482463644140237E-4</v>
      </c>
      <c r="AJ105" s="387">
        <f t="shared" si="394"/>
        <v>1.065977427260281E-4</v>
      </c>
      <c r="AK105" s="385">
        <v>288.58999999999997</v>
      </c>
      <c r="AL105" s="384">
        <f t="shared" si="395"/>
        <v>-1.1421846878029937E-3</v>
      </c>
      <c r="AM105" s="382">
        <f t="shared" si="412"/>
        <v>-3.8415097604878089E-5</v>
      </c>
      <c r="AN105" s="382">
        <f t="shared" si="396"/>
        <v>-5.1683081316101368E-3</v>
      </c>
      <c r="AO105" s="390">
        <v>409.15</v>
      </c>
      <c r="AP105" s="389">
        <f t="shared" si="397"/>
        <v>1.1500440442399199E-3</v>
      </c>
      <c r="AQ105" s="387">
        <f t="shared" si="413"/>
        <v>2.6526915924437992E-5</v>
      </c>
      <c r="AR105" s="387">
        <f t="shared" si="398"/>
        <v>3.5688904578340037E-3</v>
      </c>
      <c r="AS105" s="385">
        <v>654.17999999999995</v>
      </c>
      <c r="AT105" s="384">
        <f t="shared" si="399"/>
        <v>3.9748921868044598E-3</v>
      </c>
      <c r="AU105" s="382">
        <f t="shared" si="414"/>
        <v>3.3053215979372488E-4</v>
      </c>
      <c r="AV105" s="382">
        <f t="shared" si="400"/>
        <v>4.4469288267632676E-2</v>
      </c>
      <c r="AW105" s="390">
        <v>576.22</v>
      </c>
      <c r="AX105" s="389">
        <f t="shared" si="401"/>
        <v>4.2174973858488552E-3</v>
      </c>
      <c r="AY105" s="387">
        <f t="shared" si="415"/>
        <v>1.8689839665389201E-4</v>
      </c>
      <c r="AZ105" s="387">
        <f t="shared" si="402"/>
        <v>2.5145022749819779E-2</v>
      </c>
    </row>
    <row r="106" spans="2:52">
      <c r="B106" s="381" t="s">
        <v>345</v>
      </c>
      <c r="C106" s="380">
        <v>437.25</v>
      </c>
      <c r="D106" s="375">
        <f t="shared" si="417"/>
        <v>3.8109231157740652E-3</v>
      </c>
      <c r="E106" s="385">
        <v>489.8</v>
      </c>
      <c r="F106" s="384">
        <f t="shared" si="417"/>
        <v>2.1893479017044033E-3</v>
      </c>
      <c r="G106" s="382">
        <f t="shared" si="404"/>
        <v>5.4657946105211104E-4</v>
      </c>
      <c r="H106" s="382">
        <f t="shared" si="380"/>
        <v>0.14342442616848522</v>
      </c>
      <c r="I106" s="373">
        <v>866.66</v>
      </c>
      <c r="J106" s="400">
        <f t="shared" si="381"/>
        <v>3.4616849174356661E-5</v>
      </c>
      <c r="K106" s="398">
        <f t="shared" si="405"/>
        <v>1.2194823627142365E-6</v>
      </c>
      <c r="L106" s="398">
        <f t="shared" si="382"/>
        <v>3.199965797437869E-4</v>
      </c>
      <c r="M106" s="394">
        <v>270.55</v>
      </c>
      <c r="N106" s="393">
        <f t="shared" si="383"/>
        <v>2.6872129654230019E-2</v>
      </c>
      <c r="O106" s="391">
        <f t="shared" si="406"/>
        <v>1.9238026340759812E-3</v>
      </c>
      <c r="P106" s="391">
        <f t="shared" si="384"/>
        <v>0.50481276468502656</v>
      </c>
      <c r="Q106" s="373">
        <v>486.29</v>
      </c>
      <c r="R106" s="400">
        <f t="shared" si="385"/>
        <v>3.5909606851718275E-3</v>
      </c>
      <c r="S106" s="398">
        <f t="shared" si="407"/>
        <v>5.4638621401300463E-4</v>
      </c>
      <c r="T106" s="398">
        <f t="shared" si="386"/>
        <v>0.14337371744694041</v>
      </c>
      <c r="U106" s="385">
        <v>372.62</v>
      </c>
      <c r="V106" s="384">
        <f t="shared" si="387"/>
        <v>5.8848936399956992E-3</v>
      </c>
      <c r="W106" s="382">
        <f t="shared" si="408"/>
        <v>4.5136545729403013E-4</v>
      </c>
      <c r="X106" s="382">
        <f t="shared" si="388"/>
        <v>0.11843992743536362</v>
      </c>
      <c r="Y106" s="390">
        <v>258.10000000000002</v>
      </c>
      <c r="Z106" s="389">
        <f t="shared" si="389"/>
        <v>2.330097087378729E-3</v>
      </c>
      <c r="AA106" s="387">
        <f t="shared" si="409"/>
        <v>9.5235728155343413E-5</v>
      </c>
      <c r="AB106" s="387">
        <f t="shared" si="390"/>
        <v>2.4990199293485189E-2</v>
      </c>
      <c r="AC106" s="385">
        <v>422.69</v>
      </c>
      <c r="AD106" s="384">
        <f t="shared" si="391"/>
        <v>3.2516851799107675E-3</v>
      </c>
      <c r="AE106" s="382">
        <f t="shared" si="410"/>
        <v>4.9889305041298947E-4</v>
      </c>
      <c r="AF106" s="382">
        <f t="shared" si="392"/>
        <v>0.13091133965625951</v>
      </c>
      <c r="AG106" s="390">
        <v>151.97</v>
      </c>
      <c r="AH106" s="389">
        <f t="shared" si="393"/>
        <v>3.8974765490818034E-3</v>
      </c>
      <c r="AI106" s="387">
        <f t="shared" si="411"/>
        <v>1.411081384595067E-4</v>
      </c>
      <c r="AJ106" s="387">
        <f t="shared" si="394"/>
        <v>9.8385011695108671E-4</v>
      </c>
      <c r="AK106" s="385">
        <v>288.92</v>
      </c>
      <c r="AL106" s="384">
        <f t="shared" si="395"/>
        <v>8.3137037550231772E-4</v>
      </c>
      <c r="AM106" s="382">
        <f t="shared" si="412"/>
        <v>2.7961479839269456E-5</v>
      </c>
      <c r="AN106" s="382">
        <f t="shared" si="396"/>
        <v>7.3371933754139747E-3</v>
      </c>
      <c r="AO106" s="390">
        <v>408.68</v>
      </c>
      <c r="AP106" s="389">
        <f t="shared" si="397"/>
        <v>1.4948415712990753E-3</v>
      </c>
      <c r="AQ106" s="387">
        <f t="shared" si="413"/>
        <v>3.4480015683584472E-5</v>
      </c>
      <c r="AR106" s="387">
        <f t="shared" si="398"/>
        <v>9.0476807419351407E-3</v>
      </c>
      <c r="AS106" s="385">
        <v>651.59</v>
      </c>
      <c r="AT106" s="384">
        <f t="shared" si="399"/>
        <v>-1.5476555317192628E-3</v>
      </c>
      <c r="AU106" s="382">
        <f t="shared" si="414"/>
        <v>-1.286952957401153E-4</v>
      </c>
      <c r="AV106" s="382">
        <f t="shared" si="400"/>
        <v>-3.3770110765925287E-2</v>
      </c>
      <c r="AW106" s="390">
        <v>573.79999999999995</v>
      </c>
      <c r="AX106" s="389">
        <f t="shared" si="401"/>
        <v>-4.3898460951192651E-3</v>
      </c>
      <c r="AY106" s="387">
        <f t="shared" si="415"/>
        <v>-1.9453602970521022E-4</v>
      </c>
      <c r="AZ106" s="387">
        <f t="shared" si="402"/>
        <v>-5.1046957336922438E-2</v>
      </c>
    </row>
    <row r="107" spans="2:52">
      <c r="B107" s="381" t="s">
        <v>344</v>
      </c>
      <c r="C107" s="380">
        <v>435.59</v>
      </c>
      <c r="D107" s="375">
        <f t="shared" si="417"/>
        <v>2.002154364930675E-2</v>
      </c>
      <c r="E107" s="385">
        <v>488.73</v>
      </c>
      <c r="F107" s="384">
        <f t="shared" si="417"/>
        <v>1.651448657417999E-2</v>
      </c>
      <c r="G107" s="382">
        <f t="shared" ref="G107:G138" si="418">F107*$F$28</f>
        <v>4.1229076311903312E-3</v>
      </c>
      <c r="H107" s="382">
        <f t="shared" si="380"/>
        <v>0.20592356430684544</v>
      </c>
      <c r="I107" s="373">
        <v>866.63</v>
      </c>
      <c r="J107" s="400">
        <f t="shared" si="381"/>
        <v>2.3078432051305443E-5</v>
      </c>
      <c r="K107" s="398">
        <f t="shared" ref="K107:K138" si="419">J107*$J$28</f>
        <v>8.1300700430338823E-7</v>
      </c>
      <c r="L107" s="398">
        <f t="shared" si="382"/>
        <v>4.0606609487452719E-5</v>
      </c>
      <c r="M107" s="394">
        <v>263.47000000000003</v>
      </c>
      <c r="N107" s="393">
        <f t="shared" si="383"/>
        <v>0.11701360919150389</v>
      </c>
      <c r="O107" s="391">
        <f t="shared" ref="O107:O138" si="420">N107*$N$28</f>
        <v>8.3771212956289549E-3</v>
      </c>
      <c r="P107" s="391">
        <f t="shared" si="384"/>
        <v>0.41840536585794247</v>
      </c>
      <c r="Q107" s="373">
        <v>484.55</v>
      </c>
      <c r="R107" s="400">
        <f t="shared" si="385"/>
        <v>3.5473875414040013E-2</v>
      </c>
      <c r="S107" s="398">
        <f t="shared" ref="S107:S138" si="421">R107*$R$28</f>
        <v>5.397562987498673E-3</v>
      </c>
      <c r="T107" s="398">
        <f t="shared" si="386"/>
        <v>0.26958775417326847</v>
      </c>
      <c r="U107" s="385">
        <v>370.44</v>
      </c>
      <c r="V107" s="384">
        <f t="shared" si="387"/>
        <v>9.648405560098175E-3</v>
      </c>
      <c r="W107" s="382">
        <f t="shared" ref="W107:W138" si="422">V107*$V$28</f>
        <v>7.4002305805396997E-4</v>
      </c>
      <c r="X107" s="382">
        <f t="shared" si="388"/>
        <v>3.6961338796651345E-2</v>
      </c>
      <c r="Y107" s="390">
        <v>257.5</v>
      </c>
      <c r="Z107" s="389">
        <f t="shared" si="389"/>
        <v>4.4076920076451826E-3</v>
      </c>
      <c r="AA107" s="387">
        <f t="shared" ref="AA107:AA138" si="423">Z107*$Z$28</f>
        <v>1.8015118773647389E-4</v>
      </c>
      <c r="AB107" s="387">
        <f t="shared" si="390"/>
        <v>8.9978670422203762E-3</v>
      </c>
      <c r="AC107" s="385">
        <v>421.32</v>
      </c>
      <c r="AD107" s="384">
        <f t="shared" si="391"/>
        <v>1.1669788214954652E-2</v>
      </c>
      <c r="AE107" s="382">
        <f t="shared" ref="AE107:AE138" si="424">AD107*$AD$28</f>
        <v>1.7904489266676324E-3</v>
      </c>
      <c r="AF107" s="382">
        <f t="shared" si="392"/>
        <v>8.9426118087035072E-2</v>
      </c>
      <c r="AG107" s="390">
        <v>151.38</v>
      </c>
      <c r="AH107" s="389">
        <f t="shared" si="393"/>
        <v>1.4271356783919567E-2</v>
      </c>
      <c r="AI107" s="387">
        <f t="shared" ref="AI107:AI138" si="425">AH107*$AH$28</f>
        <v>5.1669447236180792E-4</v>
      </c>
      <c r="AJ107" s="387">
        <f t="shared" si="394"/>
        <v>2.5091566091575835E-3</v>
      </c>
      <c r="AK107" s="385">
        <v>288.68</v>
      </c>
      <c r="AL107" s="384">
        <f t="shared" si="395"/>
        <v>-5.8543976857909933E-3</v>
      </c>
      <c r="AM107" s="382">
        <f t="shared" ref="AM107:AM138" si="426">AL107*$AL$28</f>
        <v>-1.9690095736620849E-4</v>
      </c>
      <c r="AN107" s="382">
        <f t="shared" si="396"/>
        <v>-9.834454366510658E-3</v>
      </c>
      <c r="AO107" s="390">
        <v>408.07</v>
      </c>
      <c r="AP107" s="389">
        <f t="shared" si="397"/>
        <v>1.8413041343415496E-3</v>
      </c>
      <c r="AQ107" s="387">
        <f t="shared" ref="AQ107:AQ138" si="427">AP107*$AP$28</f>
        <v>4.2471521162722184E-5</v>
      </c>
      <c r="AR107" s="387">
        <f t="shared" si="398"/>
        <v>2.1212910406232721E-3</v>
      </c>
      <c r="AS107" s="385">
        <v>652.6</v>
      </c>
      <c r="AT107" s="384">
        <f t="shared" si="399"/>
        <v>4.9585758723706113E-3</v>
      </c>
      <c r="AU107" s="382">
        <f t="shared" ref="AU107:AU138" si="428">AT107*$AT$28</f>
        <v>4.1233037666697824E-4</v>
      </c>
      <c r="AV107" s="382">
        <f t="shared" si="400"/>
        <v>2.0594334976826587E-2</v>
      </c>
      <c r="AW107" s="390">
        <v>576.33000000000004</v>
      </c>
      <c r="AX107" s="389">
        <f t="shared" si="401"/>
        <v>2.3653408003896093E-3</v>
      </c>
      <c r="AY107" s="387">
        <f t="shared" ref="AY107:AY138" si="429">AX107*$AX$28</f>
        <v>1.0482007756926553E-4</v>
      </c>
      <c r="AZ107" s="387">
        <f t="shared" si="402"/>
        <v>5.2353644356934962E-3</v>
      </c>
    </row>
    <row r="108" spans="2:52">
      <c r="B108" s="381" t="s">
        <v>2349</v>
      </c>
      <c r="C108" s="380">
        <v>427.04</v>
      </c>
      <c r="D108" s="375">
        <f t="shared" si="417"/>
        <v>9.9328351149371996E-3</v>
      </c>
      <c r="E108" s="385">
        <v>480.79</v>
      </c>
      <c r="F108" s="384">
        <f t="shared" si="417"/>
        <v>-5.9750248097915695E-3</v>
      </c>
      <c r="G108" s="382">
        <f t="shared" si="418"/>
        <v>-1.4916888438637045E-3</v>
      </c>
      <c r="H108" s="382">
        <f t="shared" si="380"/>
        <v>-0.15017755017602905</v>
      </c>
      <c r="I108" s="373">
        <v>866.61</v>
      </c>
      <c r="J108" s="400">
        <f t="shared" si="381"/>
        <v>1.7924472895988714E-2</v>
      </c>
      <c r="K108" s="398">
        <f t="shared" si="419"/>
        <v>6.3144333117989046E-4</v>
      </c>
      <c r="L108" s="398">
        <f t="shared" si="382"/>
        <v>6.3571309084786184E-2</v>
      </c>
      <c r="M108" s="394">
        <v>235.87</v>
      </c>
      <c r="N108" s="393">
        <f t="shared" si="383"/>
        <v>2.1347536156577494E-2</v>
      </c>
      <c r="O108" s="391">
        <f t="shared" si="420"/>
        <v>1.5282914609855394E-3</v>
      </c>
      <c r="P108" s="391">
        <f t="shared" si="384"/>
        <v>0.15386256222931394</v>
      </c>
      <c r="Q108" s="373">
        <v>467.95</v>
      </c>
      <c r="R108" s="400">
        <f t="shared" si="385"/>
        <v>2.1501855490067594E-2</v>
      </c>
      <c r="S108" s="398">
        <f t="shared" si="421"/>
        <v>3.271636323946725E-3</v>
      </c>
      <c r="T108" s="398">
        <f t="shared" si="386"/>
        <v>0.32937588171848053</v>
      </c>
      <c r="U108" s="385">
        <v>366.9</v>
      </c>
      <c r="V108" s="384">
        <f t="shared" si="387"/>
        <v>7.7178719547364733E-3</v>
      </c>
      <c r="W108" s="382">
        <f t="shared" si="422"/>
        <v>5.9195306105633283E-4</v>
      </c>
      <c r="X108" s="382">
        <f t="shared" si="388"/>
        <v>5.9595579127870731E-2</v>
      </c>
      <c r="Y108" s="390">
        <v>256.37</v>
      </c>
      <c r="Z108" s="389">
        <f t="shared" si="389"/>
        <v>5.0966401380013781E-3</v>
      </c>
      <c r="AA108" s="387">
        <f t="shared" si="423"/>
        <v>2.0830987572039231E-4</v>
      </c>
      <c r="AB108" s="387">
        <f t="shared" si="390"/>
        <v>2.0971844726097554E-2</v>
      </c>
      <c r="AC108" s="385">
        <v>416.46</v>
      </c>
      <c r="AD108" s="384">
        <f t="shared" si="391"/>
        <v>1.6053479067043974E-2</v>
      </c>
      <c r="AE108" s="382">
        <f t="shared" si="424"/>
        <v>2.4630210793402888E-3</v>
      </c>
      <c r="AF108" s="382">
        <f t="shared" si="392"/>
        <v>0.24796757933053248</v>
      </c>
      <c r="AG108" s="390">
        <v>149.25</v>
      </c>
      <c r="AH108" s="389">
        <f t="shared" si="393"/>
        <v>-6.6956812855704267E-4</v>
      </c>
      <c r="AI108" s="387">
        <f t="shared" si="425"/>
        <v>-2.4241714094407731E-5</v>
      </c>
      <c r="AJ108" s="387">
        <f t="shared" si="394"/>
        <v>1.6142035920810441E-4</v>
      </c>
      <c r="AK108" s="385">
        <v>290.38</v>
      </c>
      <c r="AL108" s="384">
        <f t="shared" si="395"/>
        <v>-5.275417922718623E-3</v>
      </c>
      <c r="AM108" s="382">
        <f t="shared" si="426"/>
        <v>-1.7742813099479545E-4</v>
      </c>
      <c r="AN108" s="382">
        <f t="shared" si="396"/>
        <v>-1.7862788311866308E-2</v>
      </c>
      <c r="AO108" s="390">
        <v>407.32</v>
      </c>
      <c r="AP108" s="389">
        <f t="shared" si="397"/>
        <v>8.0930577898774454E-3</v>
      </c>
      <c r="AQ108" s="387">
        <f t="shared" si="427"/>
        <v>1.8667447098131315E-4</v>
      </c>
      <c r="AR108" s="387">
        <f t="shared" si="398"/>
        <v>1.879367459755657E-2</v>
      </c>
      <c r="AS108" s="385">
        <v>649.38</v>
      </c>
      <c r="AT108" s="384">
        <f t="shared" si="399"/>
        <v>1.543369141999344E-2</v>
      </c>
      <c r="AU108" s="382">
        <f t="shared" si="428"/>
        <v>1.2833886100295545E-3</v>
      </c>
      <c r="AV108" s="382">
        <f t="shared" si="400"/>
        <v>0.12920667615830736</v>
      </c>
      <c r="AW108" s="390">
        <v>574.97</v>
      </c>
      <c r="AX108" s="389">
        <f t="shared" si="401"/>
        <v>2.0934692283106782E-2</v>
      </c>
      <c r="AY108" s="387">
        <f t="shared" si="429"/>
        <v>9.2772088852587705E-4</v>
      </c>
      <c r="AZ108" s="387">
        <f t="shared" si="402"/>
        <v>9.3399404881970863E-2</v>
      </c>
    </row>
    <row r="109" spans="2:52">
      <c r="B109" s="381" t="s">
        <v>2348</v>
      </c>
      <c r="C109" s="380">
        <v>422.84</v>
      </c>
      <c r="D109" s="375">
        <f t="shared" si="417"/>
        <v>8.5869668924720109E-3</v>
      </c>
      <c r="E109" s="385">
        <v>483.68</v>
      </c>
      <c r="F109" s="384">
        <f t="shared" si="417"/>
        <v>-7.7137698998850958E-3</v>
      </c>
      <c r="G109" s="382">
        <f t="shared" si="418"/>
        <v>-1.9257735105859136E-3</v>
      </c>
      <c r="H109" s="382">
        <f t="shared" si="380"/>
        <v>-0.22426702404945725</v>
      </c>
      <c r="I109" s="373">
        <v>851.35</v>
      </c>
      <c r="J109" s="400">
        <f t="shared" si="381"/>
        <v>0.19109911019083334</v>
      </c>
      <c r="K109" s="398">
        <f t="shared" si="419"/>
        <v>6.7320394538026773E-3</v>
      </c>
      <c r="L109" s="398">
        <f t="shared" si="382"/>
        <v>0.78398339461451705</v>
      </c>
      <c r="M109" s="394">
        <v>230.94</v>
      </c>
      <c r="N109" s="393">
        <f t="shared" si="383"/>
        <v>-1.1048304213771893E-2</v>
      </c>
      <c r="O109" s="391">
        <f t="shared" si="420"/>
        <v>-7.9095914696814353E-4</v>
      </c>
      <c r="P109" s="391">
        <f t="shared" si="384"/>
        <v>-9.2111586881924348E-2</v>
      </c>
      <c r="Q109" s="373">
        <v>458.1</v>
      </c>
      <c r="R109" s="400">
        <f t="shared" si="385"/>
        <v>2.040361740989893E-2</v>
      </c>
      <c r="S109" s="398">
        <f t="shared" si="421"/>
        <v>3.1045328106205816E-3</v>
      </c>
      <c r="T109" s="398">
        <f t="shared" si="386"/>
        <v>0.36154009320127362</v>
      </c>
      <c r="U109" s="385">
        <v>364.09</v>
      </c>
      <c r="V109" s="384">
        <f t="shared" si="387"/>
        <v>1.6231086657495872E-3</v>
      </c>
      <c r="W109" s="382">
        <f t="shared" si="422"/>
        <v>1.2449081155432759E-4</v>
      </c>
      <c r="X109" s="382">
        <f t="shared" si="388"/>
        <v>1.4497646621121331E-2</v>
      </c>
      <c r="Y109" s="390">
        <v>255.07</v>
      </c>
      <c r="Z109" s="389">
        <f t="shared" si="389"/>
        <v>4.8455720138669625E-3</v>
      </c>
      <c r="AA109" s="387">
        <f t="shared" si="423"/>
        <v>1.980482193507705E-4</v>
      </c>
      <c r="AB109" s="387">
        <f t="shared" si="390"/>
        <v>2.3063815411282725E-2</v>
      </c>
      <c r="AC109" s="385">
        <v>409.88</v>
      </c>
      <c r="AD109" s="384">
        <f t="shared" si="391"/>
        <v>-1.9355456133215376E-2</v>
      </c>
      <c r="AE109" s="382">
        <f t="shared" si="424"/>
        <v>-2.9696302126947026E-3</v>
      </c>
      <c r="AF109" s="382">
        <f t="shared" si="392"/>
        <v>-0.34582993621392749</v>
      </c>
      <c r="AG109" s="390">
        <v>149.35</v>
      </c>
      <c r="AH109" s="389">
        <f t="shared" si="393"/>
        <v>0</v>
      </c>
      <c r="AI109" s="387">
        <f t="shared" si="425"/>
        <v>0</v>
      </c>
      <c r="AJ109" s="387">
        <f t="shared" si="394"/>
        <v>0</v>
      </c>
      <c r="AK109" s="385">
        <v>291.92</v>
      </c>
      <c r="AL109" s="384">
        <f t="shared" si="395"/>
        <v>5.2341597796144584E-3</v>
      </c>
      <c r="AM109" s="382">
        <f t="shared" si="426"/>
        <v>1.7604049586777309E-4</v>
      </c>
      <c r="AN109" s="382">
        <f t="shared" si="396"/>
        <v>2.050089374655719E-2</v>
      </c>
      <c r="AO109" s="390">
        <v>404.05</v>
      </c>
      <c r="AP109" s="389">
        <f t="shared" si="397"/>
        <v>4.257515159334279E-2</v>
      </c>
      <c r="AQ109" s="387">
        <f t="shared" si="427"/>
        <v>9.8203844665204474E-4</v>
      </c>
      <c r="AR109" s="387">
        <f t="shared" si="398"/>
        <v>0.11436383288177976</v>
      </c>
      <c r="AS109" s="385">
        <v>639.51</v>
      </c>
      <c r="AT109" s="384">
        <f t="shared" si="399"/>
        <v>7.5148879856318839E-3</v>
      </c>
      <c r="AU109" s="382">
        <f t="shared" si="428"/>
        <v>6.2490051044521936E-4</v>
      </c>
      <c r="AV109" s="382">
        <f t="shared" si="400"/>
        <v>7.2773136110848957E-2</v>
      </c>
      <c r="AW109" s="390">
        <v>563.17999999999995</v>
      </c>
      <c r="AX109" s="389">
        <f t="shared" si="401"/>
        <v>8.8673127563906121E-3</v>
      </c>
      <c r="AY109" s="387">
        <f t="shared" si="429"/>
        <v>3.9295496479944996E-4</v>
      </c>
      <c r="AZ109" s="387">
        <f t="shared" si="402"/>
        <v>4.5761788734034158E-2</v>
      </c>
    </row>
    <row r="110" spans="2:52">
      <c r="B110" s="381" t="s">
        <v>2347</v>
      </c>
      <c r="C110" s="380">
        <v>419.24</v>
      </c>
      <c r="D110" s="375">
        <f t="shared" si="417"/>
        <v>1.3562846021806962E-2</v>
      </c>
      <c r="E110" s="385">
        <v>487.44</v>
      </c>
      <c r="F110" s="384">
        <f t="shared" si="417"/>
        <v>-1.1077297626293324E-2</v>
      </c>
      <c r="G110" s="382">
        <f t="shared" si="418"/>
        <v>-2.7654916615946334E-3</v>
      </c>
      <c r="H110" s="382">
        <f t="shared" si="380"/>
        <v>-0.20390201710969436</v>
      </c>
      <c r="I110" s="373">
        <v>714.76</v>
      </c>
      <c r="J110" s="400">
        <f t="shared" si="381"/>
        <v>7.5130738762105367E-3</v>
      </c>
      <c r="K110" s="398">
        <f t="shared" si="419"/>
        <v>2.646705665111448E-4</v>
      </c>
      <c r="L110" s="398">
        <f t="shared" si="382"/>
        <v>1.9514382607130936E-2</v>
      </c>
      <c r="M110" s="394">
        <v>233.52</v>
      </c>
      <c r="N110" s="393">
        <f t="shared" si="383"/>
        <v>-3.2001326479854084E-2</v>
      </c>
      <c r="O110" s="391">
        <f t="shared" si="420"/>
        <v>-2.2910069640192337E-3</v>
      </c>
      <c r="P110" s="391">
        <f t="shared" si="384"/>
        <v>-0.16891786283908616</v>
      </c>
      <c r="Q110" s="373">
        <v>448.94</v>
      </c>
      <c r="R110" s="400">
        <f t="shared" si="385"/>
        <v>3.1026801093172244E-2</v>
      </c>
      <c r="S110" s="398">
        <f t="shared" si="421"/>
        <v>4.7209139471327162E-3</v>
      </c>
      <c r="T110" s="398">
        <f t="shared" si="386"/>
        <v>0.34807694045499121</v>
      </c>
      <c r="U110" s="385">
        <v>363.5</v>
      </c>
      <c r="V110" s="384">
        <f t="shared" si="387"/>
        <v>4.2353683365354229E-2</v>
      </c>
      <c r="W110" s="382">
        <f t="shared" si="422"/>
        <v>3.2484851604393039E-3</v>
      </c>
      <c r="X110" s="382">
        <f t="shared" si="388"/>
        <v>0.23951353242647166</v>
      </c>
      <c r="Y110" s="390">
        <v>253.84</v>
      </c>
      <c r="Z110" s="389">
        <f t="shared" si="389"/>
        <v>2.4880533944156842E-3</v>
      </c>
      <c r="AA110" s="387">
        <f t="shared" si="423"/>
        <v>1.0169171833655784E-4</v>
      </c>
      <c r="AB110" s="387">
        <f t="shared" si="390"/>
        <v>7.4978155892246549E-3</v>
      </c>
      <c r="AC110" s="385">
        <v>417.97</v>
      </c>
      <c r="AD110" s="384">
        <f t="shared" si="391"/>
        <v>4.4637724625727959E-2</v>
      </c>
      <c r="AE110" s="382">
        <f t="shared" si="424"/>
        <v>6.8485875384269382E-3</v>
      </c>
      <c r="AF110" s="382">
        <f t="shared" si="392"/>
        <v>0.50495209688405118</v>
      </c>
      <c r="AG110" s="390">
        <v>149.35</v>
      </c>
      <c r="AH110" s="389">
        <f t="shared" si="393"/>
        <v>8.3040777747771383E-3</v>
      </c>
      <c r="AI110" s="387">
        <f t="shared" si="425"/>
        <v>3.0064913583580631E-4</v>
      </c>
      <c r="AJ110" s="387">
        <f t="shared" si="394"/>
        <v>-1.4744784779351365E-3</v>
      </c>
      <c r="AK110" s="385">
        <v>290.39999999999998</v>
      </c>
      <c r="AL110" s="384">
        <f t="shared" si="395"/>
        <v>1.6024071093695278E-2</v>
      </c>
      <c r="AM110" s="382">
        <f t="shared" si="426"/>
        <v>5.3893758309425329E-4</v>
      </c>
      <c r="AN110" s="382">
        <f t="shared" si="396"/>
        <v>3.9736319517874409E-2</v>
      </c>
      <c r="AO110" s="390">
        <v>387.55</v>
      </c>
      <c r="AP110" s="389">
        <f t="shared" si="397"/>
        <v>8.9557678789929911E-3</v>
      </c>
      <c r="AQ110" s="387">
        <f t="shared" si="427"/>
        <v>2.0657374189685232E-4</v>
      </c>
      <c r="AR110" s="387">
        <f t="shared" si="398"/>
        <v>1.5230855055400144E-2</v>
      </c>
      <c r="AS110" s="385">
        <v>634.74</v>
      </c>
      <c r="AT110" s="384">
        <f t="shared" si="399"/>
        <v>1.4172272197101642E-2</v>
      </c>
      <c r="AU110" s="382">
        <f t="shared" si="428"/>
        <v>1.1784952945499872E-3</v>
      </c>
      <c r="AV110" s="382">
        <f t="shared" si="400"/>
        <v>8.6891445398344022E-2</v>
      </c>
      <c r="AW110" s="390">
        <v>558.23</v>
      </c>
      <c r="AX110" s="389">
        <f t="shared" si="401"/>
        <v>6.2549570985651944E-3</v>
      </c>
      <c r="AY110" s="387">
        <f t="shared" si="429"/>
        <v>2.7718842382291658E-4</v>
      </c>
      <c r="AZ110" s="387">
        <f t="shared" si="402"/>
        <v>2.0437334714059306E-2</v>
      </c>
    </row>
    <row r="111" spans="2:52">
      <c r="B111" s="381" t="s">
        <v>2346</v>
      </c>
      <c r="C111" s="380">
        <v>413.63</v>
      </c>
      <c r="D111" s="375">
        <f t="shared" si="417"/>
        <v>2.6600889920684281E-4</v>
      </c>
      <c r="E111" s="385">
        <v>492.9</v>
      </c>
      <c r="F111" s="384">
        <f t="shared" si="417"/>
        <v>-1.648176231143756E-2</v>
      </c>
      <c r="G111" s="382">
        <f t="shared" si="418"/>
        <v>-4.1147378880996323E-3</v>
      </c>
      <c r="H111" s="382">
        <f t="shared" si="380"/>
        <v>-15.46842192260681</v>
      </c>
      <c r="I111" s="373">
        <v>709.43</v>
      </c>
      <c r="J111" s="400">
        <f t="shared" si="381"/>
        <v>4.0894604732487751E-4</v>
      </c>
      <c r="K111" s="398">
        <f t="shared" si="419"/>
        <v>1.4406351355160785E-5</v>
      </c>
      <c r="L111" s="398">
        <f t="shared" si="382"/>
        <v>5.4157403748957722E-2</v>
      </c>
      <c r="M111" s="394">
        <v>241.24</v>
      </c>
      <c r="N111" s="393">
        <f t="shared" si="383"/>
        <v>-1.5668353190794855E-2</v>
      </c>
      <c r="O111" s="391">
        <f t="shared" si="420"/>
        <v>-1.1217130732821944E-3</v>
      </c>
      <c r="P111" s="391">
        <f t="shared" si="384"/>
        <v>-4.2168253642145048</v>
      </c>
      <c r="Q111" s="373">
        <v>435.43</v>
      </c>
      <c r="R111" s="400">
        <f t="shared" si="385"/>
        <v>2.5557192853196114E-3</v>
      </c>
      <c r="S111" s="398">
        <f t="shared" si="421"/>
        <v>3.888680235770908E-4</v>
      </c>
      <c r="T111" s="398">
        <f t="shared" si="386"/>
        <v>1.4618609555416242</v>
      </c>
      <c r="U111" s="385">
        <v>348.73</v>
      </c>
      <c r="V111" s="384">
        <f t="shared" si="387"/>
        <v>5.7391705600738563E-3</v>
      </c>
      <c r="W111" s="382">
        <f t="shared" si="422"/>
        <v>4.4018864278710473E-4</v>
      </c>
      <c r="X111" s="382">
        <f t="shared" si="388"/>
        <v>1.6547891596845543</v>
      </c>
      <c r="Y111" s="390">
        <v>253.21</v>
      </c>
      <c r="Z111" s="389">
        <f t="shared" si="389"/>
        <v>5.7195058982404479E-3</v>
      </c>
      <c r="AA111" s="387">
        <f t="shared" si="423"/>
        <v>2.3376764507288358E-4</v>
      </c>
      <c r="AB111" s="387">
        <f t="shared" si="390"/>
        <v>0.87879633264115298</v>
      </c>
      <c r="AC111" s="385">
        <v>400.11</v>
      </c>
      <c r="AD111" s="384">
        <f t="shared" si="391"/>
        <v>4.6704331450094505E-3</v>
      </c>
      <c r="AE111" s="382">
        <f t="shared" si="424"/>
        <v>7.1656587570621995E-4</v>
      </c>
      <c r="AF111" s="382">
        <f t="shared" si="392"/>
        <v>2.6937665538363578</v>
      </c>
      <c r="AG111" s="390">
        <v>148.12</v>
      </c>
      <c r="AH111" s="389">
        <f t="shared" si="393"/>
        <v>3.7950664136622543E-3</v>
      </c>
      <c r="AI111" s="387">
        <f t="shared" si="425"/>
        <v>1.3740037950664191E-4</v>
      </c>
      <c r="AJ111" s="387">
        <f t="shared" si="394"/>
        <v>-8.882637168425942E-6</v>
      </c>
      <c r="AK111" s="385">
        <v>285.82</v>
      </c>
      <c r="AL111" s="384">
        <f t="shared" si="395"/>
        <v>-3.8470954429410567E-4</v>
      </c>
      <c r="AM111" s="382">
        <f t="shared" si="426"/>
        <v>-1.2938936103243658E-5</v>
      </c>
      <c r="AN111" s="382">
        <f t="shared" si="396"/>
        <v>-4.8640989612842307E-2</v>
      </c>
      <c r="AO111" s="390">
        <v>384.11</v>
      </c>
      <c r="AP111" s="389">
        <f t="shared" si="397"/>
        <v>1.503620316050948E-2</v>
      </c>
      <c r="AQ111" s="387">
        <f t="shared" si="427"/>
        <v>3.468250621003117E-4</v>
      </c>
      <c r="AR111" s="387">
        <f t="shared" si="398"/>
        <v>1.3038099970882102</v>
      </c>
      <c r="AS111" s="385">
        <v>625.87</v>
      </c>
      <c r="AT111" s="384">
        <f t="shared" si="399"/>
        <v>2.6504403732922156E-2</v>
      </c>
      <c r="AU111" s="382">
        <f t="shared" si="428"/>
        <v>2.203973692411142E-3</v>
      </c>
      <c r="AV111" s="382">
        <f t="shared" si="400"/>
        <v>8.2853381935067496</v>
      </c>
      <c r="AW111" s="390">
        <v>554.76</v>
      </c>
      <c r="AX111" s="389">
        <f t="shared" si="401"/>
        <v>1.859978333914767E-2</v>
      </c>
      <c r="AY111" s="387">
        <f t="shared" si="429"/>
        <v>8.24249398674329E-4</v>
      </c>
      <c r="AZ111" s="387">
        <f t="shared" si="402"/>
        <v>3.0985782849069663</v>
      </c>
    </row>
    <row r="112" spans="2:52">
      <c r="B112" s="381" t="s">
        <v>2345</v>
      </c>
      <c r="C112" s="380">
        <v>413.52</v>
      </c>
      <c r="D112" s="375">
        <f t="shared" ref="D112:F127" si="430">(C112-C113)/C113</f>
        <v>9.4963747772379616E-3</v>
      </c>
      <c r="E112" s="385">
        <v>501.16</v>
      </c>
      <c r="F112" s="384">
        <f t="shared" si="430"/>
        <v>-1.1752642372613937E-2</v>
      </c>
      <c r="G112" s="382">
        <f t="shared" si="418"/>
        <v>-2.9340941788925596E-3</v>
      </c>
      <c r="H112" s="382">
        <f t="shared" ref="H112:H175" si="431">G112/D112</f>
        <v>-0.30896992249351246</v>
      </c>
      <c r="I112" s="373">
        <v>709.14</v>
      </c>
      <c r="J112" s="400">
        <f t="shared" ref="J112:J175" si="432">(I112-I113)/I113</f>
        <v>8.879028419646566E-2</v>
      </c>
      <c r="K112" s="398">
        <f t="shared" si="419"/>
        <v>3.1279041316730925E-3</v>
      </c>
      <c r="L112" s="398">
        <f t="shared" ref="L112:L175" si="433">K112/D112</f>
        <v>0.32937875821523221</v>
      </c>
      <c r="M112" s="394">
        <v>245.08</v>
      </c>
      <c r="N112" s="393">
        <f t="shared" ref="N112:N175" si="434">(M112-M113)/M113</f>
        <v>4.0900403482692818E-2</v>
      </c>
      <c r="O112" s="391">
        <f t="shared" si="420"/>
        <v>2.9281007857294614E-3</v>
      </c>
      <c r="P112" s="391">
        <f t="shared" ref="P112:P175" si="435">O112/D112</f>
        <v>0.30833879816410376</v>
      </c>
      <c r="Q112" s="373">
        <v>434.32</v>
      </c>
      <c r="R112" s="400">
        <f t="shared" ref="R112:R175" si="436">(Q112-Q113)/Q113</f>
        <v>4.0455879973183536E-3</v>
      </c>
      <c r="S112" s="398">
        <f t="shared" si="421"/>
        <v>6.1556048731997151E-4</v>
      </c>
      <c r="T112" s="398">
        <f t="shared" ref="T112:T175" si="437">S112/D112</f>
        <v>6.4820576457809975E-2</v>
      </c>
      <c r="U112" s="385">
        <v>346.74</v>
      </c>
      <c r="V112" s="384">
        <f t="shared" ref="V112:V175" si="438">(U112-U113)/U113</f>
        <v>-1.5809940109562583E-2</v>
      </c>
      <c r="W112" s="382">
        <f t="shared" si="422"/>
        <v>-1.2126065964633405E-3</v>
      </c>
      <c r="X112" s="382">
        <f t="shared" ref="X112:X175" si="439">W112/D112</f>
        <v>-0.12769152702038045</v>
      </c>
      <c r="Y112" s="390">
        <v>251.77</v>
      </c>
      <c r="Z112" s="389">
        <f t="shared" ref="Z112:Z175" si="440">(Y112-Y113)/Y113</f>
        <v>2.7810885975376086E-4</v>
      </c>
      <c r="AA112" s="387">
        <f t="shared" si="423"/>
        <v>1.1366865315855713E-5</v>
      </c>
      <c r="AB112" s="387">
        <f t="shared" ref="AB112:AB175" si="441">AA112/D112</f>
        <v>1.1969689047131085E-3</v>
      </c>
      <c r="AC112" s="385">
        <v>398.25</v>
      </c>
      <c r="AD112" s="384">
        <f t="shared" ref="AD112:AD175" si="442">(AC112-AC113)/AC113</f>
        <v>2.1835069533535152E-2</v>
      </c>
      <c r="AE112" s="382">
        <f t="shared" si="424"/>
        <v>3.3500673782521644E-3</v>
      </c>
      <c r="AF112" s="382">
        <f t="shared" ref="AF112:AF175" si="443">AE112/D112</f>
        <v>0.35277329052787632</v>
      </c>
      <c r="AG112" s="390">
        <v>147.56</v>
      </c>
      <c r="AH112" s="389">
        <f t="shared" ref="AH112:AH175" si="444">(AG112-AG113)/AG113</f>
        <v>6.1029361904118402E-4</v>
      </c>
      <c r="AI112" s="387">
        <f t="shared" si="425"/>
        <v>2.2095680477386069E-5</v>
      </c>
      <c r="AJ112" s="387">
        <f t="shared" ref="AJ112:AJ175" si="445">AI112/H112</f>
        <v>-7.1514017607490641E-5</v>
      </c>
      <c r="AK112" s="385">
        <v>285.93</v>
      </c>
      <c r="AL112" s="384">
        <f t="shared" ref="AL112:AL175" si="446">(AK112-AK113)/AK113</f>
        <v>1.8631991449946629E-2</v>
      </c>
      <c r="AM112" s="382">
        <f t="shared" si="426"/>
        <v>6.2664976843605509E-4</v>
      </c>
      <c r="AN112" s="382">
        <f t="shared" ref="AN112:AN175" si="447">AM112/D112</f>
        <v>6.5988314818627797E-2</v>
      </c>
      <c r="AO112" s="390">
        <v>378.42</v>
      </c>
      <c r="AP112" s="389">
        <f t="shared" ref="AP112:AP175" si="448">(AO112-AO113)/AO113</f>
        <v>1.3199817933545762E-2</v>
      </c>
      <c r="AQ112" s="387">
        <f t="shared" si="427"/>
        <v>3.0446700045516655E-4</v>
      </c>
      <c r="AR112" s="387">
        <f t="shared" ref="AR112:AR175" si="449">AQ112/D112</f>
        <v>3.2061392646902394E-2</v>
      </c>
      <c r="AS112" s="385">
        <v>609.71</v>
      </c>
      <c r="AT112" s="384">
        <f t="shared" ref="AT112:AT175" si="450">(AS112-AS113)/AS113</f>
        <v>1.6149461684610605E-2</v>
      </c>
      <c r="AU112" s="382">
        <f t="shared" si="428"/>
        <v>1.3429084863837949E-3</v>
      </c>
      <c r="AV112" s="382">
        <f t="shared" ref="AV112:AV175" si="451">AU112/D112</f>
        <v>0.14141275148519172</v>
      </c>
      <c r="AW112" s="390">
        <v>544.63</v>
      </c>
      <c r="AX112" s="389">
        <f t="shared" ref="AX112:AX175" si="452">(AW112-AW113)/AW113</f>
        <v>1.4832206011142856E-2</v>
      </c>
      <c r="AY112" s="387">
        <f t="shared" si="429"/>
        <v>6.572892093837957E-4</v>
      </c>
      <c r="AZ112" s="387">
        <f t="shared" ref="AZ112:AZ175" si="453">AY112/D112</f>
        <v>6.9214750344443493E-2</v>
      </c>
    </row>
    <row r="113" spans="2:52">
      <c r="B113" s="381" t="s">
        <v>2344</v>
      </c>
      <c r="C113" s="380">
        <v>409.63</v>
      </c>
      <c r="D113" s="375">
        <f t="shared" si="430"/>
        <v>1.6931059308358764E-2</v>
      </c>
      <c r="E113" s="385">
        <v>507.12</v>
      </c>
      <c r="F113" s="384">
        <f t="shared" si="430"/>
        <v>1.3956092294157672E-2</v>
      </c>
      <c r="G113" s="382">
        <f t="shared" si="418"/>
        <v>3.4841942656056394E-3</v>
      </c>
      <c r="H113" s="382">
        <f t="shared" si="431"/>
        <v>0.20578713960830042</v>
      </c>
      <c r="I113" s="373">
        <v>651.30999999999995</v>
      </c>
      <c r="J113" s="400">
        <f t="shared" si="432"/>
        <v>6.7738815390416138E-2</v>
      </c>
      <c r="K113" s="398">
        <f t="shared" si="419"/>
        <v>2.3863029885735801E-3</v>
      </c>
      <c r="L113" s="398">
        <f t="shared" si="433"/>
        <v>0.14094233237937312</v>
      </c>
      <c r="M113" s="394">
        <v>235.45</v>
      </c>
      <c r="N113" s="393">
        <f t="shared" si="434"/>
        <v>5.3608985546158276E-2</v>
      </c>
      <c r="O113" s="391">
        <f t="shared" si="420"/>
        <v>3.8379208842350171E-3</v>
      </c>
      <c r="P113" s="391">
        <f t="shared" si="435"/>
        <v>0.22667931251887224</v>
      </c>
      <c r="Q113" s="373">
        <v>432.57</v>
      </c>
      <c r="R113" s="400">
        <f t="shared" si="436"/>
        <v>3.6892663232632023E-3</v>
      </c>
      <c r="S113" s="398">
        <f t="shared" si="421"/>
        <v>5.6134400668243583E-4</v>
      </c>
      <c r="T113" s="398">
        <f t="shared" si="437"/>
        <v>3.3154689051576564E-2</v>
      </c>
      <c r="U113" s="385">
        <v>352.31</v>
      </c>
      <c r="V113" s="384">
        <f t="shared" si="438"/>
        <v>2.6454563994988734E-2</v>
      </c>
      <c r="W113" s="382">
        <f t="shared" si="422"/>
        <v>2.0290386038516409E-3</v>
      </c>
      <c r="X113" s="382">
        <f t="shared" si="439"/>
        <v>0.11984120821370678</v>
      </c>
      <c r="Y113" s="390">
        <v>251.7</v>
      </c>
      <c r="Z113" s="389">
        <f t="shared" si="440"/>
        <v>4.8706483551580922E-3</v>
      </c>
      <c r="AA113" s="387">
        <f t="shared" si="423"/>
        <v>1.9907313957202153E-4</v>
      </c>
      <c r="AB113" s="387">
        <f t="shared" si="441"/>
        <v>1.1757866767009687E-2</v>
      </c>
      <c r="AC113" s="385">
        <v>389.74</v>
      </c>
      <c r="AD113" s="384">
        <f t="shared" si="442"/>
        <v>1.1943708781222473E-2</v>
      </c>
      <c r="AE113" s="382">
        <f t="shared" si="424"/>
        <v>1.8324754634678393E-3</v>
      </c>
      <c r="AF113" s="382">
        <f t="shared" si="443"/>
        <v>0.10823158965388285</v>
      </c>
      <c r="AG113" s="390">
        <v>147.47</v>
      </c>
      <c r="AH113" s="389">
        <f t="shared" si="444"/>
        <v>-2.9747819620039059E-3</v>
      </c>
      <c r="AI113" s="387">
        <f t="shared" si="425"/>
        <v>-1.0770198093435141E-4</v>
      </c>
      <c r="AJ113" s="387">
        <f t="shared" si="445"/>
        <v>-5.233659457017267E-4</v>
      </c>
      <c r="AK113" s="385">
        <v>280.7</v>
      </c>
      <c r="AL113" s="384">
        <f t="shared" si="446"/>
        <v>1.0366424303505851E-2</v>
      </c>
      <c r="AM113" s="382">
        <f t="shared" si="426"/>
        <v>3.4865394859981235E-4</v>
      </c>
      <c r="AN113" s="382">
        <f t="shared" si="447"/>
        <v>2.0592565547725886E-2</v>
      </c>
      <c r="AO113" s="390">
        <v>373.49</v>
      </c>
      <c r="AP113" s="389">
        <f t="shared" si="448"/>
        <v>1.2607092506235859E-2</v>
      </c>
      <c r="AQ113" s="387">
        <f t="shared" si="427"/>
        <v>2.907951957488363E-4</v>
      </c>
      <c r="AR113" s="387">
        <f t="shared" si="449"/>
        <v>1.7175251143634732E-2</v>
      </c>
      <c r="AS113" s="385">
        <v>600.02</v>
      </c>
      <c r="AT113" s="384">
        <f t="shared" si="450"/>
        <v>1.1309433517048486E-2</v>
      </c>
      <c r="AU113" s="382">
        <f t="shared" si="428"/>
        <v>9.4043594411016699E-4</v>
      </c>
      <c r="AV113" s="382">
        <f t="shared" si="451"/>
        <v>5.5545015050882218E-2</v>
      </c>
      <c r="AW113" s="390">
        <v>536.66999999999996</v>
      </c>
      <c r="AX113" s="389">
        <f t="shared" si="452"/>
        <v>1.9354961252089235E-2</v>
      </c>
      <c r="AY113" s="387">
        <f t="shared" si="429"/>
        <v>8.5771510788633452E-4</v>
      </c>
      <c r="AZ113" s="387">
        <f t="shared" si="453"/>
        <v>5.0659270177081335E-2</v>
      </c>
    </row>
    <row r="114" spans="2:52">
      <c r="B114" s="381" t="s">
        <v>2343</v>
      </c>
      <c r="C114" s="380">
        <v>402.81</v>
      </c>
      <c r="D114" s="375">
        <f t="shared" si="430"/>
        <v>1.0283163201324328E-2</v>
      </c>
      <c r="E114" s="385">
        <v>500.14</v>
      </c>
      <c r="F114" s="384">
        <f t="shared" si="430"/>
        <v>2.4373259052924746E-2</v>
      </c>
      <c r="G114" s="382">
        <f t="shared" si="418"/>
        <v>6.0848816155988743E-3</v>
      </c>
      <c r="H114" s="382">
        <f t="shared" si="431"/>
        <v>0.59173247535497897</v>
      </c>
      <c r="I114" s="373">
        <v>609.99</v>
      </c>
      <c r="J114" s="400">
        <f t="shared" si="432"/>
        <v>8.1975276256606418E-5</v>
      </c>
      <c r="K114" s="398">
        <f t="shared" si="419"/>
        <v>2.8878250319677309E-6</v>
      </c>
      <c r="L114" s="398">
        <f t="shared" si="433"/>
        <v>2.8083041914532867E-4</v>
      </c>
      <c r="M114" s="394">
        <v>223.47</v>
      </c>
      <c r="N114" s="393">
        <f t="shared" si="434"/>
        <v>4.5853000674309294E-3</v>
      </c>
      <c r="O114" s="391">
        <f t="shared" si="420"/>
        <v>3.2826621712744766E-4</v>
      </c>
      <c r="P114" s="391">
        <f t="shared" si="435"/>
        <v>3.1922688641679006E-2</v>
      </c>
      <c r="Q114" s="373">
        <v>430.98</v>
      </c>
      <c r="R114" s="400">
        <f t="shared" si="436"/>
        <v>2.6521496370743611E-3</v>
      </c>
      <c r="S114" s="398">
        <f t="shared" si="421"/>
        <v>4.035404801786865E-4</v>
      </c>
      <c r="T114" s="398">
        <f t="shared" si="437"/>
        <v>3.9242835329766634E-2</v>
      </c>
      <c r="U114" s="385">
        <v>343.23</v>
      </c>
      <c r="V114" s="384">
        <f t="shared" si="438"/>
        <v>3.0099357101111327E-3</v>
      </c>
      <c r="W114" s="382">
        <f t="shared" si="422"/>
        <v>2.3085905902981379E-4</v>
      </c>
      <c r="X114" s="382">
        <f t="shared" si="439"/>
        <v>2.2450198884335741E-2</v>
      </c>
      <c r="Y114" s="390">
        <v>250.48</v>
      </c>
      <c r="Z114" s="389">
        <f t="shared" si="440"/>
        <v>3.4784764108072325E-2</v>
      </c>
      <c r="AA114" s="387">
        <f t="shared" si="423"/>
        <v>1.4217228786251319E-3</v>
      </c>
      <c r="AB114" s="387">
        <f t="shared" si="441"/>
        <v>0.13825734852112759</v>
      </c>
      <c r="AC114" s="385">
        <v>385.14</v>
      </c>
      <c r="AD114" s="384">
        <f t="shared" si="442"/>
        <v>7.4550733736167985E-3</v>
      </c>
      <c r="AE114" s="382">
        <f t="shared" si="424"/>
        <v>1.1438020874205311E-3</v>
      </c>
      <c r="AF114" s="382">
        <f t="shared" si="443"/>
        <v>0.11123056835986278</v>
      </c>
      <c r="AG114" s="390">
        <v>147.91</v>
      </c>
      <c r="AH114" s="389">
        <f t="shared" si="444"/>
        <v>-2.8987461237697642E-3</v>
      </c>
      <c r="AI114" s="387">
        <f t="shared" si="425"/>
        <v>-1.0494910341108432E-4</v>
      </c>
      <c r="AJ114" s="387">
        <f t="shared" si="445"/>
        <v>-1.773590394005764E-4</v>
      </c>
      <c r="AK114" s="385">
        <v>277.82</v>
      </c>
      <c r="AL114" s="384">
        <f t="shared" si="446"/>
        <v>2.2366522366522533E-3</v>
      </c>
      <c r="AM114" s="382">
        <f t="shared" si="426"/>
        <v>7.5225324675325239E-5</v>
      </c>
      <c r="AN114" s="382">
        <f t="shared" si="447"/>
        <v>7.3153876100728677E-3</v>
      </c>
      <c r="AO114" s="390">
        <v>368.84</v>
      </c>
      <c r="AP114" s="389">
        <f t="shared" si="448"/>
        <v>1.4523049840466424E-2</v>
      </c>
      <c r="AQ114" s="387">
        <f t="shared" si="427"/>
        <v>3.3498866762019853E-4</v>
      </c>
      <c r="AR114" s="387">
        <f t="shared" si="449"/>
        <v>3.2576422357767955E-2</v>
      </c>
      <c r="AS114" s="385">
        <v>593.30999999999995</v>
      </c>
      <c r="AT114" s="384">
        <f t="shared" si="450"/>
        <v>6.6509441965421183E-3</v>
      </c>
      <c r="AU114" s="382">
        <f t="shared" si="428"/>
        <v>5.5305926466345994E-4</v>
      </c>
      <c r="AV114" s="382">
        <f t="shared" si="451"/>
        <v>5.3782990100967529E-2</v>
      </c>
      <c r="AW114" s="390">
        <v>526.48</v>
      </c>
      <c r="AX114" s="389">
        <f t="shared" si="452"/>
        <v>5.807733455601336E-3</v>
      </c>
      <c r="AY114" s="387">
        <f t="shared" si="429"/>
        <v>2.5736970808497322E-4</v>
      </c>
      <c r="AZ114" s="387">
        <f t="shared" si="453"/>
        <v>2.502826251477051E-2</v>
      </c>
    </row>
    <row r="115" spans="2:52">
      <c r="B115" s="381" t="s">
        <v>2342</v>
      </c>
      <c r="C115" s="380">
        <v>398.71</v>
      </c>
      <c r="D115" s="375">
        <f t="shared" si="430"/>
        <v>1.6077574295977751E-3</v>
      </c>
      <c r="E115" s="385">
        <v>488.24</v>
      </c>
      <c r="F115" s="384">
        <f t="shared" si="430"/>
        <v>9.0313513960361344E-3</v>
      </c>
      <c r="G115" s="382">
        <f t="shared" si="418"/>
        <v>2.2547130014260049E-3</v>
      </c>
      <c r="H115" s="382">
        <f t="shared" si="431"/>
        <v>1.4023962569963577</v>
      </c>
      <c r="I115" s="373">
        <v>609.94000000000005</v>
      </c>
      <c r="J115" s="400">
        <f t="shared" si="432"/>
        <v>1.1161080655222133E-3</v>
      </c>
      <c r="K115" s="398">
        <f t="shared" si="419"/>
        <v>3.931825493221653E-5</v>
      </c>
      <c r="L115" s="398">
        <f t="shared" si="433"/>
        <v>2.4455340220105887E-2</v>
      </c>
      <c r="M115" s="394">
        <v>222.45</v>
      </c>
      <c r="N115" s="393">
        <f t="shared" si="434"/>
        <v>-4.8138639281129658E-2</v>
      </c>
      <c r="O115" s="391">
        <f t="shared" si="420"/>
        <v>-3.4462933247753533E-3</v>
      </c>
      <c r="P115" s="391">
        <f t="shared" si="435"/>
        <v>-2.1435405996771157</v>
      </c>
      <c r="Q115" s="373">
        <v>429.84</v>
      </c>
      <c r="R115" s="400">
        <f t="shared" si="436"/>
        <v>6.9798282962175648E-5</v>
      </c>
      <c r="S115" s="398">
        <f t="shared" si="421"/>
        <v>1.0620227542392799E-5</v>
      </c>
      <c r="T115" s="398">
        <f t="shared" si="437"/>
        <v>6.6056155903131113E-3</v>
      </c>
      <c r="U115" s="385">
        <v>342.2</v>
      </c>
      <c r="V115" s="384">
        <f t="shared" si="438"/>
        <v>6.4331247441362194E-4</v>
      </c>
      <c r="W115" s="382">
        <f t="shared" si="422"/>
        <v>4.934142347505039E-5</v>
      </c>
      <c r="X115" s="382">
        <f t="shared" si="439"/>
        <v>3.0689594441740201E-2</v>
      </c>
      <c r="Y115" s="390">
        <v>242.06</v>
      </c>
      <c r="Z115" s="389">
        <f t="shared" si="440"/>
        <v>2.4766097963676365E-2</v>
      </c>
      <c r="AA115" s="387">
        <f t="shared" si="423"/>
        <v>1.0122399559713805E-3</v>
      </c>
      <c r="AB115" s="387">
        <f t="shared" si="441"/>
        <v>0.62959743636490006</v>
      </c>
      <c r="AC115" s="385">
        <v>382.29</v>
      </c>
      <c r="AD115" s="384">
        <f t="shared" si="442"/>
        <v>7.1129376432467811E-3</v>
      </c>
      <c r="AE115" s="382">
        <f t="shared" si="424"/>
        <v>1.0913095708527808E-3</v>
      </c>
      <c r="AF115" s="382">
        <f t="shared" si="443"/>
        <v>0.67877750135839954</v>
      </c>
      <c r="AG115" s="390">
        <v>148.34</v>
      </c>
      <c r="AH115" s="389">
        <f t="shared" si="444"/>
        <v>-3.3593120128997582E-3</v>
      </c>
      <c r="AI115" s="387">
        <f t="shared" si="425"/>
        <v>-1.2162389142703575E-4</v>
      </c>
      <c r="AJ115" s="387">
        <f t="shared" si="445"/>
        <v>-8.672576728600869E-5</v>
      </c>
      <c r="AK115" s="385">
        <v>277.2</v>
      </c>
      <c r="AL115" s="384">
        <f t="shared" si="446"/>
        <v>-3.6661634677594658E-3</v>
      </c>
      <c r="AM115" s="382">
        <f t="shared" si="426"/>
        <v>-1.2330407591115412E-4</v>
      </c>
      <c r="AN115" s="382">
        <f t="shared" si="447"/>
        <v>-7.6693208590553383E-2</v>
      </c>
      <c r="AO115" s="390">
        <v>363.56</v>
      </c>
      <c r="AP115" s="389">
        <f t="shared" si="448"/>
        <v>1.635402980067659E-2</v>
      </c>
      <c r="AQ115" s="387">
        <f t="shared" si="427"/>
        <v>3.7722205138240622E-4</v>
      </c>
      <c r="AR115" s="387">
        <f t="shared" si="449"/>
        <v>0.23462622186530882</v>
      </c>
      <c r="AS115" s="385">
        <v>589.39</v>
      </c>
      <c r="AT115" s="384">
        <f t="shared" si="450"/>
        <v>8.7458068049565511E-3</v>
      </c>
      <c r="AU115" s="382">
        <f t="shared" si="428"/>
        <v>7.2725756486616202E-4</v>
      </c>
      <c r="AV115" s="382">
        <f t="shared" si="451"/>
        <v>0.45234284194731139</v>
      </c>
      <c r="AW115" s="390">
        <v>523.44000000000005</v>
      </c>
      <c r="AX115" s="389">
        <f t="shared" si="452"/>
        <v>-3.8821648778259183E-3</v>
      </c>
      <c r="AY115" s="387">
        <f t="shared" si="429"/>
        <v>-1.7203813656085557E-4</v>
      </c>
      <c r="AZ115" s="387">
        <f t="shared" si="453"/>
        <v>-0.10700503284497068</v>
      </c>
    </row>
    <row r="116" spans="2:52">
      <c r="B116" s="381" t="s">
        <v>2341</v>
      </c>
      <c r="C116" s="380">
        <v>398.07</v>
      </c>
      <c r="D116" s="375">
        <f t="shared" si="430"/>
        <v>1.0637757692698278E-2</v>
      </c>
      <c r="E116" s="385">
        <v>483.87</v>
      </c>
      <c r="F116" s="384">
        <f t="shared" si="430"/>
        <v>6.4292627133556268E-2</v>
      </c>
      <c r="G116" s="382">
        <f t="shared" si="418"/>
        <v>1.6050911534400854E-2</v>
      </c>
      <c r="H116" s="382">
        <f t="shared" si="431"/>
        <v>1.5088622995632008</v>
      </c>
      <c r="I116" s="373">
        <v>609.26</v>
      </c>
      <c r="J116" s="400">
        <f t="shared" si="432"/>
        <v>6.1765094464262277E-3</v>
      </c>
      <c r="K116" s="398">
        <f t="shared" si="419"/>
        <v>2.1758607477870317E-4</v>
      </c>
      <c r="L116" s="398">
        <f t="shared" si="433"/>
        <v>2.0454129626213759E-2</v>
      </c>
      <c r="M116" s="394">
        <v>233.7</v>
      </c>
      <c r="N116" s="393">
        <f t="shared" si="434"/>
        <v>-7.9522627909724683E-2</v>
      </c>
      <c r="O116" s="391">
        <f t="shared" si="420"/>
        <v>-5.6931044546850995E-3</v>
      </c>
      <c r="P116" s="391">
        <f t="shared" si="435"/>
        <v>-0.53517899346333364</v>
      </c>
      <c r="Q116" s="373">
        <v>429.81</v>
      </c>
      <c r="R116" s="400">
        <f t="shared" si="436"/>
        <v>-3.0955494431167466E-2</v>
      </c>
      <c r="S116" s="398">
        <f t="shared" si="421"/>
        <v>-4.7100642106687176E-3</v>
      </c>
      <c r="T116" s="398">
        <f t="shared" si="437"/>
        <v>-0.44276851820959318</v>
      </c>
      <c r="U116" s="385">
        <v>341.98</v>
      </c>
      <c r="V116" s="384">
        <f t="shared" si="438"/>
        <v>6.5044000353181169E-3</v>
      </c>
      <c r="W116" s="382">
        <f t="shared" si="422"/>
        <v>4.9888097830886431E-4</v>
      </c>
      <c r="X116" s="382">
        <f t="shared" si="439"/>
        <v>4.6897193254485818E-2</v>
      </c>
      <c r="Y116" s="390">
        <v>236.21</v>
      </c>
      <c r="Z116" s="389">
        <f t="shared" si="440"/>
        <v>3.5554581323980768E-2</v>
      </c>
      <c r="AA116" s="387">
        <f t="shared" si="423"/>
        <v>1.4531868478737419E-3</v>
      </c>
      <c r="AB116" s="387">
        <f t="shared" si="441"/>
        <v>0.13660650015286629</v>
      </c>
      <c r="AC116" s="385">
        <v>379.59</v>
      </c>
      <c r="AD116" s="384">
        <f t="shared" si="442"/>
        <v>2.0326276331766586E-3</v>
      </c>
      <c r="AE116" s="382">
        <f t="shared" si="424"/>
        <v>3.1185792724776204E-4</v>
      </c>
      <c r="AF116" s="382">
        <f t="shared" si="443"/>
        <v>2.9316133743281281E-2</v>
      </c>
      <c r="AG116" s="390">
        <v>148.84</v>
      </c>
      <c r="AH116" s="389">
        <f t="shared" si="444"/>
        <v>7.4455123866251135E-3</v>
      </c>
      <c r="AI116" s="387">
        <f t="shared" si="425"/>
        <v>2.6956477595776226E-4</v>
      </c>
      <c r="AJ116" s="387">
        <f t="shared" si="445"/>
        <v>1.7865432520634806E-4</v>
      </c>
      <c r="AK116" s="385">
        <v>278.22000000000003</v>
      </c>
      <c r="AL116" s="384">
        <f t="shared" si="446"/>
        <v>3.1820204717401129E-2</v>
      </c>
      <c r="AM116" s="382">
        <f t="shared" si="426"/>
        <v>1.0702089452603522E-3</v>
      </c>
      <c r="AN116" s="382">
        <f t="shared" si="447"/>
        <v>0.10060474925039326</v>
      </c>
      <c r="AO116" s="390">
        <v>357.71</v>
      </c>
      <c r="AP116" s="389">
        <f t="shared" si="448"/>
        <v>7.2737445796612372E-4</v>
      </c>
      <c r="AQ116" s="387">
        <f t="shared" si="427"/>
        <v>1.677761924744661E-5</v>
      </c>
      <c r="AR116" s="387">
        <f t="shared" si="449"/>
        <v>1.577176293361402E-3</v>
      </c>
      <c r="AS116" s="385">
        <v>584.28</v>
      </c>
      <c r="AT116" s="384">
        <f t="shared" si="450"/>
        <v>1.0742643624474409E-2</v>
      </c>
      <c r="AU116" s="382">
        <f t="shared" si="428"/>
        <v>8.9330453059316959E-4</v>
      </c>
      <c r="AV116" s="382">
        <f t="shared" si="451"/>
        <v>8.3974889859197571E-2</v>
      </c>
      <c r="AW116" s="390">
        <v>525.48</v>
      </c>
      <c r="AX116" s="389">
        <f t="shared" si="452"/>
        <v>3.6204448651206839E-2</v>
      </c>
      <c r="AY116" s="387">
        <f t="shared" si="429"/>
        <v>1.604400141978231E-3</v>
      </c>
      <c r="AZ116" s="387">
        <f t="shared" si="453"/>
        <v>0.15082127158052169</v>
      </c>
    </row>
    <row r="117" spans="2:52">
      <c r="B117" s="381" t="s">
        <v>334</v>
      </c>
      <c r="C117" s="380">
        <v>393.88</v>
      </c>
      <c r="D117" s="375">
        <f t="shared" si="430"/>
        <v>-4.0457165975523986E-3</v>
      </c>
      <c r="E117" s="385">
        <v>454.64</v>
      </c>
      <c r="F117" s="384">
        <f t="shared" si="430"/>
        <v>1.076033792796793E-2</v>
      </c>
      <c r="G117" s="382">
        <f t="shared" si="418"/>
        <v>2.6863614050689055E-3</v>
      </c>
      <c r="H117" s="382">
        <f t="shared" si="431"/>
        <v>-0.66400138029789735</v>
      </c>
      <c r="I117" s="373">
        <v>605.52</v>
      </c>
      <c r="J117" s="400">
        <f t="shared" si="432"/>
        <v>1.587931718936146E-3</v>
      </c>
      <c r="K117" s="398">
        <f t="shared" si="419"/>
        <v>5.5939658594682555E-5</v>
      </c>
      <c r="L117" s="398">
        <f t="shared" si="433"/>
        <v>-1.3826885113140465E-2</v>
      </c>
      <c r="M117" s="394">
        <v>253.89</v>
      </c>
      <c r="N117" s="393">
        <f t="shared" si="434"/>
        <v>-4.0838685304117876E-2</v>
      </c>
      <c r="O117" s="391">
        <f t="shared" si="420"/>
        <v>-2.9236823196071029E-3</v>
      </c>
      <c r="P117" s="391">
        <f t="shared" si="435"/>
        <v>0.72266117734887547</v>
      </c>
      <c r="Q117" s="373">
        <v>443.54</v>
      </c>
      <c r="R117" s="400">
        <f t="shared" si="436"/>
        <v>-5.6332950269271504E-4</v>
      </c>
      <c r="S117" s="398">
        <f t="shared" si="421"/>
        <v>-8.5713963811712756E-5</v>
      </c>
      <c r="T117" s="398">
        <f t="shared" si="437"/>
        <v>2.11863490051598E-2</v>
      </c>
      <c r="U117" s="385">
        <v>339.77</v>
      </c>
      <c r="V117" s="384">
        <f t="shared" si="438"/>
        <v>1.3261817753153031E-3</v>
      </c>
      <c r="W117" s="382">
        <f t="shared" si="422"/>
        <v>1.0171681598490844E-4</v>
      </c>
      <c r="X117" s="382">
        <f t="shared" si="439"/>
        <v>-2.5141853991069388E-2</v>
      </c>
      <c r="Y117" s="390">
        <v>228.1</v>
      </c>
      <c r="Z117" s="389">
        <f t="shared" si="440"/>
        <v>6.1755624172916005E-3</v>
      </c>
      <c r="AA117" s="387">
        <f t="shared" si="423"/>
        <v>2.5240758711954229E-4</v>
      </c>
      <c r="AB117" s="387">
        <f t="shared" si="441"/>
        <v>-6.2388845346271982E-2</v>
      </c>
      <c r="AC117" s="385">
        <v>378.82</v>
      </c>
      <c r="AD117" s="384">
        <f t="shared" si="442"/>
        <v>-2.5643663674477294E-2</v>
      </c>
      <c r="AE117" s="382">
        <f t="shared" si="424"/>
        <v>-3.9344047429203536E-3</v>
      </c>
      <c r="AF117" s="382">
        <f t="shared" si="443"/>
        <v>0.97248649233132467</v>
      </c>
      <c r="AG117" s="390">
        <v>147.74</v>
      </c>
      <c r="AH117" s="389">
        <f t="shared" si="444"/>
        <v>-1.0818120351588681E-3</v>
      </c>
      <c r="AI117" s="387">
        <f t="shared" si="425"/>
        <v>-3.9167004732926825E-5</v>
      </c>
      <c r="AJ117" s="387">
        <f t="shared" si="445"/>
        <v>5.8986330292498722E-5</v>
      </c>
      <c r="AK117" s="385">
        <v>269.64</v>
      </c>
      <c r="AL117" s="384">
        <f t="shared" si="446"/>
        <v>-2.4786356405608963E-3</v>
      </c>
      <c r="AM117" s="382">
        <f t="shared" si="426"/>
        <v>-8.3363952498984628E-5</v>
      </c>
      <c r="AN117" s="382">
        <f t="shared" si="447"/>
        <v>2.0605484958936233E-2</v>
      </c>
      <c r="AO117" s="390">
        <v>357.45</v>
      </c>
      <c r="AP117" s="389">
        <f t="shared" si="448"/>
        <v>1.9586994235825503E-4</v>
      </c>
      <c r="AQ117" s="387">
        <f t="shared" si="427"/>
        <v>4.5179360904355103E-6</v>
      </c>
      <c r="AR117" s="387">
        <f t="shared" si="449"/>
        <v>-1.1167208531533816E-3</v>
      </c>
      <c r="AS117" s="385">
        <v>578.07000000000005</v>
      </c>
      <c r="AT117" s="384">
        <f t="shared" si="450"/>
        <v>3.0887226917005093E-3</v>
      </c>
      <c r="AU117" s="382">
        <f t="shared" si="428"/>
        <v>2.5684273542835587E-4</v>
      </c>
      <c r="AV117" s="382">
        <f t="shared" si="451"/>
        <v>-6.3485103129502965E-2</v>
      </c>
      <c r="AW117" s="390">
        <v>507.12</v>
      </c>
      <c r="AX117" s="389">
        <f t="shared" si="452"/>
        <v>7.7701158562032257E-3</v>
      </c>
      <c r="AY117" s="387">
        <f t="shared" si="429"/>
        <v>3.4433268416764597E-4</v>
      </c>
      <c r="AZ117" s="387">
        <f t="shared" si="453"/>
        <v>-8.5110431209136694E-2</v>
      </c>
    </row>
    <row r="118" spans="2:52">
      <c r="B118" s="381" t="s">
        <v>333</v>
      </c>
      <c r="C118" s="380">
        <v>395.48</v>
      </c>
      <c r="D118" s="375">
        <f t="shared" si="430"/>
        <v>-1.4429187330226441E-2</v>
      </c>
      <c r="E118" s="385">
        <v>449.8</v>
      </c>
      <c r="F118" s="384">
        <f t="shared" si="430"/>
        <v>-7.41459969988528E-3</v>
      </c>
      <c r="G118" s="382">
        <f t="shared" si="418"/>
        <v>-1.8510844734751595E-3</v>
      </c>
      <c r="H118" s="382">
        <f t="shared" si="431"/>
        <v>0.12828750719712986</v>
      </c>
      <c r="I118" s="373">
        <v>604.55999999999995</v>
      </c>
      <c r="J118" s="400">
        <f t="shared" si="432"/>
        <v>1.7398220410597249E-3</v>
      </c>
      <c r="K118" s="398">
        <f t="shared" si="419"/>
        <v>6.1290450862451991E-5</v>
      </c>
      <c r="L118" s="398">
        <f t="shared" si="433"/>
        <v>-4.2476717128801834E-3</v>
      </c>
      <c r="M118" s="394">
        <v>264.7</v>
      </c>
      <c r="N118" s="393">
        <f t="shared" si="434"/>
        <v>2.3746905940594008E-2</v>
      </c>
      <c r="O118" s="391">
        <f t="shared" si="420"/>
        <v>1.7000647431930657E-3</v>
      </c>
      <c r="P118" s="391">
        <f t="shared" si="435"/>
        <v>-0.11782123998291635</v>
      </c>
      <c r="Q118" s="373">
        <v>443.79</v>
      </c>
      <c r="R118" s="400">
        <f t="shared" si="436"/>
        <v>4.7317183608784966E-3</v>
      </c>
      <c r="S118" s="398">
        <f t="shared" si="421"/>
        <v>7.1995933891782864E-4</v>
      </c>
      <c r="T118" s="398">
        <f t="shared" si="437"/>
        <v>-4.989604212911207E-2</v>
      </c>
      <c r="U118" s="385">
        <v>339.32</v>
      </c>
      <c r="V118" s="384">
        <f t="shared" si="438"/>
        <v>-2.8515803939532697E-2</v>
      </c>
      <c r="W118" s="382">
        <f t="shared" si="422"/>
        <v>-2.1871336463582186E-3</v>
      </c>
      <c r="X118" s="382">
        <f t="shared" si="439"/>
        <v>0.1515770497882846</v>
      </c>
      <c r="Y118" s="390">
        <v>226.7</v>
      </c>
      <c r="Z118" s="389">
        <f t="shared" si="440"/>
        <v>5.7229049287963801E-3</v>
      </c>
      <c r="AA118" s="387">
        <f t="shared" si="423"/>
        <v>2.3390657024976563E-4</v>
      </c>
      <c r="AB118" s="387">
        <f t="shared" si="441"/>
        <v>-1.6210654480850437E-2</v>
      </c>
      <c r="AC118" s="385">
        <v>388.79</v>
      </c>
      <c r="AD118" s="384">
        <f t="shared" si="442"/>
        <v>-6.4644180339700721E-2</v>
      </c>
      <c r="AE118" s="382">
        <f t="shared" si="424"/>
        <v>-9.9180980127989236E-3</v>
      </c>
      <c r="AF118" s="382">
        <f t="shared" si="443"/>
        <v>0.6873635906037735</v>
      </c>
      <c r="AG118" s="390">
        <v>147.9</v>
      </c>
      <c r="AH118" s="389">
        <f t="shared" si="444"/>
        <v>-5.9815847839235596E-3</v>
      </c>
      <c r="AI118" s="387">
        <f t="shared" si="425"/>
        <v>-2.1656327710195249E-4</v>
      </c>
      <c r="AJ118" s="387">
        <f t="shared" si="445"/>
        <v>-1.6881088566884056E-3</v>
      </c>
      <c r="AK118" s="385">
        <v>270.31</v>
      </c>
      <c r="AL118" s="384">
        <f t="shared" si="446"/>
        <v>-2.0828805332174165E-2</v>
      </c>
      <c r="AM118" s="382">
        <f t="shared" si="426"/>
        <v>-7.0053520973701374E-4</v>
      </c>
      <c r="AN118" s="382">
        <f t="shared" si="447"/>
        <v>4.8549872817128366E-2</v>
      </c>
      <c r="AO118" s="390">
        <v>357.38</v>
      </c>
      <c r="AP118" s="389">
        <f t="shared" si="448"/>
        <v>1.6791671331020452E-4</v>
      </c>
      <c r="AQ118" s="387">
        <f t="shared" si="427"/>
        <v>3.8731669092131776E-6</v>
      </c>
      <c r="AR118" s="387">
        <f t="shared" si="449"/>
        <v>-2.6842585244559266E-4</v>
      </c>
      <c r="AS118" s="385">
        <v>576.29</v>
      </c>
      <c r="AT118" s="384">
        <f t="shared" si="450"/>
        <v>4.1469916885922805E-3</v>
      </c>
      <c r="AU118" s="382">
        <f t="shared" si="428"/>
        <v>3.4484309386489113E-4</v>
      </c>
      <c r="AV118" s="382">
        <f t="shared" si="451"/>
        <v>-2.3898996247869727E-2</v>
      </c>
      <c r="AW118" s="390">
        <v>503.21</v>
      </c>
      <c r="AX118" s="389">
        <f t="shared" si="452"/>
        <v>-9.6435811143257052E-3</v>
      </c>
      <c r="AY118" s="387">
        <f t="shared" si="429"/>
        <v>-4.2735529708134361E-4</v>
      </c>
      <c r="AZ118" s="387">
        <f t="shared" si="453"/>
        <v>2.9617419699452818E-2</v>
      </c>
    </row>
    <row r="119" spans="2:52">
      <c r="B119" s="381" t="s">
        <v>332</v>
      </c>
      <c r="C119" s="380">
        <v>401.27</v>
      </c>
      <c r="D119" s="375">
        <f t="shared" si="430"/>
        <v>2.6686111963975048E-2</v>
      </c>
      <c r="E119" s="385">
        <v>453.16</v>
      </c>
      <c r="F119" s="384">
        <f t="shared" si="430"/>
        <v>3.2231612036172377E-2</v>
      </c>
      <c r="G119" s="382">
        <f t="shared" si="418"/>
        <v>8.0467508712785789E-3</v>
      </c>
      <c r="H119" s="382">
        <f t="shared" si="431"/>
        <v>0.30153328001251367</v>
      </c>
      <c r="I119" s="373">
        <v>603.51</v>
      </c>
      <c r="J119" s="400">
        <f t="shared" si="432"/>
        <v>1.8259989044006953E-3</v>
      </c>
      <c r="K119" s="398">
        <f t="shared" si="419"/>
        <v>6.4326289404227695E-5</v>
      </c>
      <c r="L119" s="398">
        <f t="shared" si="433"/>
        <v>2.4104781352587089E-3</v>
      </c>
      <c r="M119" s="394">
        <v>258.56</v>
      </c>
      <c r="N119" s="393">
        <f t="shared" si="434"/>
        <v>0.12740908694514694</v>
      </c>
      <c r="O119" s="391">
        <f t="shared" si="420"/>
        <v>9.1213439434900141E-3</v>
      </c>
      <c r="P119" s="391">
        <f t="shared" si="435"/>
        <v>0.34180115693898699</v>
      </c>
      <c r="Q119" s="373">
        <v>441.7</v>
      </c>
      <c r="R119" s="400">
        <f t="shared" si="436"/>
        <v>4.1475089009926608E-2</v>
      </c>
      <c r="S119" s="398">
        <f t="shared" si="421"/>
        <v>6.3106836433943934E-3</v>
      </c>
      <c r="T119" s="398">
        <f t="shared" si="437"/>
        <v>0.23647819704547104</v>
      </c>
      <c r="U119" s="385">
        <v>349.28</v>
      </c>
      <c r="V119" s="384">
        <f t="shared" si="438"/>
        <v>3.4382681316077697E-2</v>
      </c>
      <c r="W119" s="382">
        <f t="shared" si="422"/>
        <v>2.6371172742618433E-3</v>
      </c>
      <c r="X119" s="382">
        <f t="shared" si="439"/>
        <v>9.8819838492089945E-2</v>
      </c>
      <c r="Y119" s="390">
        <v>225.41</v>
      </c>
      <c r="Z119" s="389">
        <f t="shared" si="440"/>
        <v>1.476612794309639E-2</v>
      </c>
      <c r="AA119" s="387">
        <f t="shared" si="423"/>
        <v>6.0352118129023563E-4</v>
      </c>
      <c r="AB119" s="387">
        <f t="shared" si="441"/>
        <v>2.2615553067639071E-2</v>
      </c>
      <c r="AC119" s="385">
        <v>415.66</v>
      </c>
      <c r="AD119" s="384">
        <f t="shared" si="442"/>
        <v>-8.4683094391831172E-3</v>
      </c>
      <c r="AE119" s="382">
        <f t="shared" si="424"/>
        <v>-1.2992588440161089E-3</v>
      </c>
      <c r="AF119" s="382">
        <f t="shared" si="443"/>
        <v>-4.8686704371548956E-2</v>
      </c>
      <c r="AG119" s="390">
        <v>148.79</v>
      </c>
      <c r="AH119" s="389">
        <f t="shared" si="444"/>
        <v>2.0507544581618523E-2</v>
      </c>
      <c r="AI119" s="387">
        <f t="shared" si="425"/>
        <v>7.424756515774987E-4</v>
      </c>
      <c r="AJ119" s="387">
        <f t="shared" si="445"/>
        <v>2.4623340135015472E-3</v>
      </c>
      <c r="AK119" s="385">
        <v>276.06</v>
      </c>
      <c r="AL119" s="384">
        <f t="shared" si="446"/>
        <v>2.0667726550079396E-2</v>
      </c>
      <c r="AM119" s="382">
        <f t="shared" si="426"/>
        <v>6.9511764705882035E-4</v>
      </c>
      <c r="AN119" s="382">
        <f t="shared" si="447"/>
        <v>2.6047917658338367E-2</v>
      </c>
      <c r="AO119" s="390">
        <v>357.32</v>
      </c>
      <c r="AP119" s="389">
        <f t="shared" si="448"/>
        <v>5.5975370836780885E-5</v>
      </c>
      <c r="AQ119" s="387">
        <f t="shared" si="427"/>
        <v>1.2911279037211879E-6</v>
      </c>
      <c r="AR119" s="387">
        <f t="shared" si="449"/>
        <v>4.8382016288627875E-5</v>
      </c>
      <c r="AS119" s="385">
        <v>573.91</v>
      </c>
      <c r="AT119" s="384">
        <f t="shared" si="450"/>
        <v>1.5230850875641277E-2</v>
      </c>
      <c r="AU119" s="382">
        <f t="shared" si="428"/>
        <v>1.2665214045639505E-3</v>
      </c>
      <c r="AV119" s="382">
        <f t="shared" si="451"/>
        <v>4.7459944943410742E-2</v>
      </c>
      <c r="AW119" s="390">
        <v>508.11</v>
      </c>
      <c r="AX119" s="389">
        <f t="shared" si="452"/>
        <v>1.6118388161183887E-2</v>
      </c>
      <c r="AY119" s="387">
        <f t="shared" si="429"/>
        <v>7.1428637136286392E-4</v>
      </c>
      <c r="AZ119" s="387">
        <f t="shared" si="453"/>
        <v>2.676622103388893E-2</v>
      </c>
    </row>
    <row r="120" spans="2:52">
      <c r="B120" s="381" t="s">
        <v>2340</v>
      </c>
      <c r="C120" s="380">
        <v>390.84</v>
      </c>
      <c r="D120" s="375">
        <f t="shared" si="430"/>
        <v>6.304738073219808E-2</v>
      </c>
      <c r="E120" s="385">
        <v>439.01</v>
      </c>
      <c r="F120" s="384">
        <f t="shared" si="430"/>
        <v>6.3982937883231075E-2</v>
      </c>
      <c r="G120" s="382">
        <f t="shared" si="418"/>
        <v>1.597359637430017E-2</v>
      </c>
      <c r="H120" s="382">
        <f t="shared" si="431"/>
        <v>0.25335860409729138</v>
      </c>
      <c r="I120" s="373">
        <v>602.41</v>
      </c>
      <c r="J120" s="400">
        <f t="shared" si="432"/>
        <v>6.8106312292353516E-4</v>
      </c>
      <c r="K120" s="398">
        <f t="shared" si="419"/>
        <v>2.3992491694350298E-5</v>
      </c>
      <c r="L120" s="398">
        <f t="shared" si="433"/>
        <v>3.8054700156794007E-4</v>
      </c>
      <c r="M120" s="394">
        <v>229.34</v>
      </c>
      <c r="N120" s="393">
        <f t="shared" si="434"/>
        <v>3.971348263668506E-2</v>
      </c>
      <c r="O120" s="391">
        <f t="shared" si="420"/>
        <v>2.8431279354429202E-3</v>
      </c>
      <c r="P120" s="391">
        <f t="shared" si="435"/>
        <v>4.5095099945856192E-2</v>
      </c>
      <c r="Q120" s="373">
        <v>424.11</v>
      </c>
      <c r="R120" s="400">
        <f t="shared" si="436"/>
        <v>5.5603952510142704E-2</v>
      </c>
      <c r="S120" s="398">
        <f t="shared" si="421"/>
        <v>8.4604749981332748E-3</v>
      </c>
      <c r="T120" s="398">
        <f t="shared" si="437"/>
        <v>0.13419233122578461</v>
      </c>
      <c r="U120" s="385">
        <v>337.67</v>
      </c>
      <c r="V120" s="384">
        <f t="shared" si="438"/>
        <v>0.11412828296159441</v>
      </c>
      <c r="W120" s="382">
        <f t="shared" si="422"/>
        <v>8.7535251748713308E-3</v>
      </c>
      <c r="X120" s="382">
        <f t="shared" si="439"/>
        <v>0.1388404256166178</v>
      </c>
      <c r="Y120" s="390">
        <v>222.13</v>
      </c>
      <c r="Z120" s="389">
        <f t="shared" si="440"/>
        <v>2.3027679270483121E-2</v>
      </c>
      <c r="AA120" s="387">
        <f t="shared" si="423"/>
        <v>9.4118730714318611E-4</v>
      </c>
      <c r="AB120" s="387">
        <f t="shared" si="441"/>
        <v>1.4928253897509259E-2</v>
      </c>
      <c r="AC120" s="385">
        <v>419.21</v>
      </c>
      <c r="AD120" s="384">
        <f t="shared" si="442"/>
        <v>9.1465319725057267E-2</v>
      </c>
      <c r="AE120" s="382">
        <f t="shared" si="424"/>
        <v>1.4033158144136637E-2</v>
      </c>
      <c r="AF120" s="382">
        <f t="shared" si="443"/>
        <v>0.22258114423094427</v>
      </c>
      <c r="AG120" s="390">
        <v>145.80000000000001</v>
      </c>
      <c r="AH120" s="389">
        <f t="shared" si="444"/>
        <v>1.1095700416088924E-2</v>
      </c>
      <c r="AI120" s="387">
        <f t="shared" si="425"/>
        <v>4.0171983356449947E-4</v>
      </c>
      <c r="AJ120" s="387">
        <f t="shared" si="445"/>
        <v>1.5855780189341286E-3</v>
      </c>
      <c r="AK120" s="385">
        <v>270.47000000000003</v>
      </c>
      <c r="AL120" s="384">
        <f t="shared" si="446"/>
        <v>6.6185745821507491E-2</v>
      </c>
      <c r="AM120" s="382">
        <f t="shared" si="426"/>
        <v>2.2260251892147614E-3</v>
      </c>
      <c r="AN120" s="382">
        <f t="shared" si="447"/>
        <v>3.5307179511074246E-2</v>
      </c>
      <c r="AO120" s="390">
        <v>357.3</v>
      </c>
      <c r="AP120" s="389">
        <f t="shared" si="448"/>
        <v>3.9811419591409131E-2</v>
      </c>
      <c r="AQ120" s="387">
        <f t="shared" si="427"/>
        <v>9.1829020429544297E-4</v>
      </c>
      <c r="AR120" s="387">
        <f t="shared" si="449"/>
        <v>1.4565080953894019E-2</v>
      </c>
      <c r="AS120" s="385">
        <v>565.29999999999995</v>
      </c>
      <c r="AT120" s="384">
        <f t="shared" si="450"/>
        <v>4.7666703732532546E-2</v>
      </c>
      <c r="AU120" s="382">
        <f t="shared" si="428"/>
        <v>3.9637247488787438E-3</v>
      </c>
      <c r="AV120" s="382">
        <f t="shared" si="451"/>
        <v>6.2868983657151087E-2</v>
      </c>
      <c r="AW120" s="390">
        <v>500.05</v>
      </c>
      <c r="AX120" s="389">
        <f t="shared" si="452"/>
        <v>7.417511599931266E-2</v>
      </c>
      <c r="AY120" s="387">
        <f t="shared" si="429"/>
        <v>3.2870702655095406E-3</v>
      </c>
      <c r="AZ120" s="387">
        <f t="shared" si="453"/>
        <v>5.2136507929993116E-2</v>
      </c>
    </row>
    <row r="121" spans="2:52">
      <c r="B121" s="381" t="s">
        <v>2339</v>
      </c>
      <c r="C121" s="380">
        <v>367.66</v>
      </c>
      <c r="D121" s="375">
        <f t="shared" si="430"/>
        <v>2.2954286191257892E-2</v>
      </c>
      <c r="E121" s="385">
        <v>412.61</v>
      </c>
      <c r="F121" s="384">
        <f t="shared" si="430"/>
        <v>6.3053231478111041E-4</v>
      </c>
      <c r="G121" s="382">
        <f t="shared" si="418"/>
        <v>1.5741491451436333E-4</v>
      </c>
      <c r="H121" s="382">
        <f t="shared" si="431"/>
        <v>6.8577569000736159E-3</v>
      </c>
      <c r="I121" s="373">
        <v>602</v>
      </c>
      <c r="J121" s="400">
        <f t="shared" si="432"/>
        <v>4.2371467654221525E-3</v>
      </c>
      <c r="K121" s="398">
        <f t="shared" si="419"/>
        <v>1.4926620625229159E-4</v>
      </c>
      <c r="L121" s="398">
        <f t="shared" si="433"/>
        <v>6.5027596592892277E-3</v>
      </c>
      <c r="M121" s="394">
        <v>220.58</v>
      </c>
      <c r="N121" s="393">
        <f t="shared" si="434"/>
        <v>-1.5882930311412396E-2</v>
      </c>
      <c r="O121" s="391">
        <f t="shared" si="420"/>
        <v>-1.1370748639243249E-3</v>
      </c>
      <c r="P121" s="391">
        <f t="shared" si="435"/>
        <v>-4.9536494162792932E-2</v>
      </c>
      <c r="Q121" s="373">
        <v>401.77</v>
      </c>
      <c r="R121" s="400">
        <f t="shared" si="436"/>
        <v>3.8541074290440902E-2</v>
      </c>
      <c r="S121" s="398">
        <f t="shared" si="421"/>
        <v>5.8642556997363267E-3</v>
      </c>
      <c r="T121" s="398">
        <f t="shared" si="437"/>
        <v>0.25547541103542221</v>
      </c>
      <c r="U121" s="385">
        <v>303.08</v>
      </c>
      <c r="V121" s="384">
        <f t="shared" si="438"/>
        <v>4.564429877522843E-2</v>
      </c>
      <c r="W121" s="382">
        <f t="shared" si="422"/>
        <v>3.5008720717612453E-3</v>
      </c>
      <c r="X121" s="382">
        <f t="shared" si="439"/>
        <v>0.15251496137111628</v>
      </c>
      <c r="Y121" s="390">
        <v>217.13</v>
      </c>
      <c r="Z121" s="389">
        <f t="shared" si="440"/>
        <v>8.7808957442853854E-3</v>
      </c>
      <c r="AA121" s="387">
        <f t="shared" si="423"/>
        <v>3.5889277086043227E-4</v>
      </c>
      <c r="AB121" s="387">
        <f t="shared" si="441"/>
        <v>1.5635109184842177E-2</v>
      </c>
      <c r="AC121" s="385">
        <v>384.08</v>
      </c>
      <c r="AD121" s="384">
        <f t="shared" si="442"/>
        <v>4.4518778385140477E-2</v>
      </c>
      <c r="AE121" s="382">
        <f t="shared" si="424"/>
        <v>6.8303380925185632E-3</v>
      </c>
      <c r="AF121" s="382">
        <f t="shared" si="443"/>
        <v>0.29756264410086025</v>
      </c>
      <c r="AG121" s="390">
        <v>144.19999999999999</v>
      </c>
      <c r="AH121" s="389">
        <f t="shared" si="444"/>
        <v>2.6261476051526567E-2</v>
      </c>
      <c r="AI121" s="387">
        <f t="shared" si="425"/>
        <v>9.5079674044551941E-4</v>
      </c>
      <c r="AJ121" s="387">
        <f t="shared" si="445"/>
        <v>0.13864544256961236</v>
      </c>
      <c r="AK121" s="385">
        <v>253.68</v>
      </c>
      <c r="AL121" s="384">
        <f t="shared" si="446"/>
        <v>2.6130571960197427E-2</v>
      </c>
      <c r="AM121" s="382">
        <f t="shared" si="426"/>
        <v>8.7884952673732012E-4</v>
      </c>
      <c r="AN121" s="382">
        <f t="shared" si="447"/>
        <v>3.8286946473292151E-2</v>
      </c>
      <c r="AO121" s="390">
        <v>343.62</v>
      </c>
      <c r="AP121" s="389">
        <f t="shared" si="448"/>
        <v>7.9197465681097867E-3</v>
      </c>
      <c r="AQ121" s="387">
        <f t="shared" si="427"/>
        <v>1.8267687434002033E-4</v>
      </c>
      <c r="AR121" s="387">
        <f t="shared" si="449"/>
        <v>7.9582903523086924E-3</v>
      </c>
      <c r="AS121" s="385">
        <v>539.58000000000004</v>
      </c>
      <c r="AT121" s="384">
        <f t="shared" si="450"/>
        <v>1.8844410876132964E-2</v>
      </c>
      <c r="AU121" s="382">
        <f t="shared" si="428"/>
        <v>1.5670069864048366E-3</v>
      </c>
      <c r="AV121" s="382">
        <f t="shared" si="451"/>
        <v>6.8266421937425742E-2</v>
      </c>
      <c r="AW121" s="390">
        <v>465.52</v>
      </c>
      <c r="AX121" s="389">
        <f t="shared" si="452"/>
        <v>5.8529264632316183E-2</v>
      </c>
      <c r="AY121" s="387">
        <f t="shared" si="429"/>
        <v>2.5937243621810915E-3</v>
      </c>
      <c r="AZ121" s="387">
        <f t="shared" si="453"/>
        <v>0.11299520884987954</v>
      </c>
    </row>
    <row r="122" spans="2:52">
      <c r="B122" s="381" t="s">
        <v>2338</v>
      </c>
      <c r="C122" s="380">
        <v>359.41</v>
      </c>
      <c r="D122" s="375">
        <f t="shared" si="430"/>
        <v>5.511414503133469E-3</v>
      </c>
      <c r="E122" s="385">
        <v>412.35</v>
      </c>
      <c r="F122" s="384">
        <f t="shared" si="430"/>
        <v>-2.8052525936494116E-3</v>
      </c>
      <c r="G122" s="382">
        <f t="shared" si="418"/>
        <v>-7.0034253101495018E-4</v>
      </c>
      <c r="H122" s="382">
        <f t="shared" si="431"/>
        <v>-0.12707128643958393</v>
      </c>
      <c r="I122" s="373">
        <v>599.46</v>
      </c>
      <c r="J122" s="400">
        <f t="shared" si="432"/>
        <v>7.5635336829366672E-3</v>
      </c>
      <c r="K122" s="398">
        <f t="shared" si="419"/>
        <v>2.6644816458249295E-4</v>
      </c>
      <c r="L122" s="398">
        <f t="shared" si="433"/>
        <v>4.8344787791048206E-2</v>
      </c>
      <c r="M122" s="394">
        <v>224.14</v>
      </c>
      <c r="N122" s="393">
        <f t="shared" si="434"/>
        <v>-3.0662111317735604E-2</v>
      </c>
      <c r="O122" s="391">
        <f t="shared" si="420"/>
        <v>-2.1951312113480097E-3</v>
      </c>
      <c r="P122" s="391">
        <f t="shared" si="435"/>
        <v>-0.39828817268234606</v>
      </c>
      <c r="Q122" s="373">
        <v>386.86</v>
      </c>
      <c r="R122" s="400">
        <f t="shared" si="436"/>
        <v>1.1028643111018262E-2</v>
      </c>
      <c r="S122" s="398">
        <f t="shared" si="421"/>
        <v>1.6780742212000948E-3</v>
      </c>
      <c r="T122" s="398">
        <f t="shared" si="437"/>
        <v>0.30447251250038254</v>
      </c>
      <c r="U122" s="385">
        <v>289.85000000000002</v>
      </c>
      <c r="V122" s="384">
        <f t="shared" si="438"/>
        <v>1.8232277102508247E-2</v>
      </c>
      <c r="W122" s="382">
        <f t="shared" si="422"/>
        <v>1.3983974214852801E-3</v>
      </c>
      <c r="X122" s="382">
        <f t="shared" si="439"/>
        <v>0.25372749966278763</v>
      </c>
      <c r="Y122" s="390">
        <v>215.24</v>
      </c>
      <c r="Z122" s="389">
        <f t="shared" si="440"/>
        <v>1.1989280173021822E-2</v>
      </c>
      <c r="AA122" s="387">
        <f t="shared" si="423"/>
        <v>4.9002585923174787E-4</v>
      </c>
      <c r="AB122" s="387">
        <f t="shared" si="441"/>
        <v>8.8911087880098244E-2</v>
      </c>
      <c r="AC122" s="385">
        <v>367.71</v>
      </c>
      <c r="AD122" s="384">
        <f t="shared" si="442"/>
        <v>1.0914389399021198E-2</v>
      </c>
      <c r="AE122" s="382">
        <f t="shared" si="424"/>
        <v>1.6745511079342265E-3</v>
      </c>
      <c r="AF122" s="382">
        <f t="shared" si="443"/>
        <v>0.30383327310659985</v>
      </c>
      <c r="AG122" s="390">
        <v>140.51</v>
      </c>
      <c r="AH122" s="389">
        <f t="shared" si="444"/>
        <v>-1.1374138053600385E-3</v>
      </c>
      <c r="AI122" s="387">
        <f t="shared" si="425"/>
        <v>-4.1180066823060196E-5</v>
      </c>
      <c r="AJ122" s="387">
        <f t="shared" si="445"/>
        <v>3.2407059042909166E-4</v>
      </c>
      <c r="AK122" s="385">
        <v>247.22</v>
      </c>
      <c r="AL122" s="384">
        <f t="shared" si="446"/>
        <v>1.6153561593160455E-2</v>
      </c>
      <c r="AM122" s="382">
        <f t="shared" si="426"/>
        <v>5.4329273706276565E-4</v>
      </c>
      <c r="AN122" s="382">
        <f t="shared" si="447"/>
        <v>9.8575916718635678E-2</v>
      </c>
      <c r="AO122" s="390">
        <v>340.92</v>
      </c>
      <c r="AP122" s="389">
        <f t="shared" si="448"/>
        <v>1.0642397652150809E-2</v>
      </c>
      <c r="AQ122" s="387">
        <f t="shared" si="427"/>
        <v>2.4547754424451054E-4</v>
      </c>
      <c r="AR122" s="387">
        <f t="shared" si="449"/>
        <v>4.4539844372972912E-2</v>
      </c>
      <c r="AS122" s="385">
        <v>529.6</v>
      </c>
      <c r="AT122" s="384">
        <f t="shared" si="450"/>
        <v>2.2551745443311833E-2</v>
      </c>
      <c r="AU122" s="382">
        <f t="shared" si="428"/>
        <v>1.8752903923385956E-3</v>
      </c>
      <c r="AV122" s="382">
        <f t="shared" si="451"/>
        <v>0.34025573494289257</v>
      </c>
      <c r="AW122" s="390">
        <v>439.78</v>
      </c>
      <c r="AX122" s="389">
        <f t="shared" si="452"/>
        <v>5.8321707110672973E-3</v>
      </c>
      <c r="AY122" s="387">
        <f t="shared" si="429"/>
        <v>2.5845264506094726E-4</v>
      </c>
      <c r="AZ122" s="387">
        <f t="shared" si="453"/>
        <v>4.6894067741413054E-2</v>
      </c>
    </row>
    <row r="123" spans="2:52">
      <c r="B123" s="381" t="s">
        <v>2337</v>
      </c>
      <c r="C123" s="380">
        <v>357.44</v>
      </c>
      <c r="D123" s="375">
        <f t="shared" si="430"/>
        <v>2.6123901934891267E-2</v>
      </c>
      <c r="E123" s="385">
        <v>413.51</v>
      </c>
      <c r="F123" s="384">
        <f t="shared" si="430"/>
        <v>5.9765755144929378E-2</v>
      </c>
      <c r="G123" s="382">
        <f t="shared" si="418"/>
        <v>1.4920759834952198E-2</v>
      </c>
      <c r="H123" s="382">
        <f t="shared" si="431"/>
        <v>0.57115356933046535</v>
      </c>
      <c r="I123" s="373">
        <v>594.96</v>
      </c>
      <c r="J123" s="400">
        <f t="shared" si="432"/>
        <v>2.1854983776876662E-4</v>
      </c>
      <c r="K123" s="398">
        <f t="shared" si="419"/>
        <v>7.6990736849181104E-6</v>
      </c>
      <c r="L123" s="398">
        <f t="shared" si="433"/>
        <v>2.947137722422382E-4</v>
      </c>
      <c r="M123" s="394">
        <v>231.23</v>
      </c>
      <c r="N123" s="393">
        <f t="shared" si="434"/>
        <v>-1.1457398144585554E-2</v>
      </c>
      <c r="O123" s="391">
        <f t="shared" si="420"/>
        <v>-8.2024659056902441E-4</v>
      </c>
      <c r="P123" s="391">
        <f t="shared" si="435"/>
        <v>-3.1398318391078373E-2</v>
      </c>
      <c r="Q123" s="373">
        <v>382.64</v>
      </c>
      <c r="R123" s="400">
        <f t="shared" si="436"/>
        <v>1.032397750376249E-2</v>
      </c>
      <c r="S123" s="398">
        <f t="shared" si="421"/>
        <v>1.5708551210624855E-3</v>
      </c>
      <c r="T123" s="398">
        <f t="shared" si="437"/>
        <v>6.0130953062736789E-2</v>
      </c>
      <c r="U123" s="385">
        <v>284.66000000000003</v>
      </c>
      <c r="V123" s="384">
        <f t="shared" si="438"/>
        <v>2.2412183032828131E-2</v>
      </c>
      <c r="W123" s="382">
        <f t="shared" si="422"/>
        <v>1.718992026434885E-3</v>
      </c>
      <c r="X123" s="382">
        <f t="shared" si="439"/>
        <v>6.5801503570145747E-2</v>
      </c>
      <c r="Y123" s="390">
        <v>212.69</v>
      </c>
      <c r="Z123" s="389">
        <f t="shared" si="440"/>
        <v>8.4396187947465805E-3</v>
      </c>
      <c r="AA123" s="387">
        <f t="shared" si="423"/>
        <v>3.4494409937888221E-4</v>
      </c>
      <c r="AB123" s="387">
        <f t="shared" si="441"/>
        <v>1.3204156876663682E-2</v>
      </c>
      <c r="AC123" s="385">
        <v>363.74</v>
      </c>
      <c r="AD123" s="384">
        <f t="shared" si="442"/>
        <v>2.6615111060935358E-2</v>
      </c>
      <c r="AE123" s="382">
        <f t="shared" si="424"/>
        <v>4.0834500296350685E-3</v>
      </c>
      <c r="AF123" s="382">
        <f t="shared" si="443"/>
        <v>0.15631087728825011</v>
      </c>
      <c r="AG123" s="390">
        <v>140.66999999999999</v>
      </c>
      <c r="AH123" s="389">
        <f t="shared" si="444"/>
        <v>4.7587131367292125E-2</v>
      </c>
      <c r="AI123" s="387">
        <f t="shared" si="425"/>
        <v>1.7228920911528114E-3</v>
      </c>
      <c r="AJ123" s="387">
        <f t="shared" si="445"/>
        <v>3.0165128674105482E-3</v>
      </c>
      <c r="AK123" s="385">
        <v>243.29</v>
      </c>
      <c r="AL123" s="384">
        <f t="shared" si="446"/>
        <v>2.1583035901742542E-2</v>
      </c>
      <c r="AM123" s="382">
        <f t="shared" si="426"/>
        <v>7.2590224648330702E-4</v>
      </c>
      <c r="AN123" s="382">
        <f t="shared" si="447"/>
        <v>2.7786899839559835E-2</v>
      </c>
      <c r="AO123" s="390">
        <v>337.33</v>
      </c>
      <c r="AP123" s="389">
        <f t="shared" si="448"/>
        <v>8.5206888304232408E-3</v>
      </c>
      <c r="AQ123" s="387">
        <f t="shared" si="427"/>
        <v>1.9653820856254246E-4</v>
      </c>
      <c r="AR123" s="387">
        <f t="shared" si="449"/>
        <v>7.5233098429314136E-3</v>
      </c>
      <c r="AS123" s="385">
        <v>517.91999999999996</v>
      </c>
      <c r="AT123" s="384">
        <f t="shared" si="450"/>
        <v>1.7384642583534615E-2</v>
      </c>
      <c r="AU123" s="382">
        <f t="shared" si="428"/>
        <v>1.4456199540338211E-3</v>
      </c>
      <c r="AV123" s="382">
        <f t="shared" si="451"/>
        <v>5.5337060965729663E-2</v>
      </c>
      <c r="AW123" s="390">
        <v>437.23</v>
      </c>
      <c r="AX123" s="389">
        <f t="shared" si="452"/>
        <v>1.7523853851524388E-2</v>
      </c>
      <c r="AY123" s="387">
        <f t="shared" si="429"/>
        <v>7.7656958343030327E-4</v>
      </c>
      <c r="AZ123" s="387">
        <f t="shared" si="453"/>
        <v>2.9726400955177049E-2</v>
      </c>
    </row>
    <row r="124" spans="2:52">
      <c r="B124" s="381" t="s">
        <v>2336</v>
      </c>
      <c r="C124" s="380">
        <v>348.34</v>
      </c>
      <c r="D124" s="375">
        <f t="shared" si="430"/>
        <v>1.6220316237820186E-2</v>
      </c>
      <c r="E124" s="385">
        <v>390.19</v>
      </c>
      <c r="F124" s="384">
        <f t="shared" si="430"/>
        <v>1.4534581383255264E-2</v>
      </c>
      <c r="G124" s="382">
        <f t="shared" si="418"/>
        <v>3.6286163806552095E-3</v>
      </c>
      <c r="H124" s="382">
        <f t="shared" si="431"/>
        <v>0.22370811564046619</v>
      </c>
      <c r="I124" s="373">
        <v>594.83000000000004</v>
      </c>
      <c r="J124" s="400">
        <f t="shared" si="432"/>
        <v>1.5321928879311723E-3</v>
      </c>
      <c r="K124" s="398">
        <f t="shared" si="419"/>
        <v>5.3976091056039343E-5</v>
      </c>
      <c r="L124" s="398">
        <f t="shared" si="433"/>
        <v>3.3276842611850996E-3</v>
      </c>
      <c r="M124" s="394">
        <v>233.91</v>
      </c>
      <c r="N124" s="393">
        <f t="shared" si="434"/>
        <v>5.2132061892767201E-2</v>
      </c>
      <c r="O124" s="391">
        <f t="shared" si="420"/>
        <v>3.7321864429650966E-3</v>
      </c>
      <c r="P124" s="391">
        <f t="shared" si="435"/>
        <v>0.23009332174812502</v>
      </c>
      <c r="Q124" s="373">
        <v>378.73</v>
      </c>
      <c r="R124" s="400">
        <f t="shared" si="436"/>
        <v>9.5428495268560336E-3</v>
      </c>
      <c r="S124" s="398">
        <f t="shared" si="421"/>
        <v>1.4520018126083067E-3</v>
      </c>
      <c r="T124" s="398">
        <f t="shared" si="437"/>
        <v>8.9517478655732924E-2</v>
      </c>
      <c r="U124" s="385">
        <v>278.42</v>
      </c>
      <c r="V124" s="384">
        <f t="shared" si="438"/>
        <v>8.7315676968226699E-3</v>
      </c>
      <c r="W124" s="382">
        <f t="shared" si="422"/>
        <v>6.6970251077860202E-4</v>
      </c>
      <c r="X124" s="382">
        <f t="shared" si="439"/>
        <v>4.128788249005199E-2</v>
      </c>
      <c r="Y124" s="390">
        <v>210.91</v>
      </c>
      <c r="Z124" s="389">
        <f t="shared" si="440"/>
        <v>3.4254721918264373E-3</v>
      </c>
      <c r="AA124" s="387">
        <f t="shared" si="423"/>
        <v>1.4000589942433014E-4</v>
      </c>
      <c r="AB124" s="387">
        <f t="shared" si="441"/>
        <v>8.6315147850129243E-3</v>
      </c>
      <c r="AC124" s="385">
        <v>354.31</v>
      </c>
      <c r="AD124" s="384">
        <f t="shared" si="442"/>
        <v>2.3189326556543925E-2</v>
      </c>
      <c r="AE124" s="382">
        <f t="shared" si="424"/>
        <v>3.5578456162643083E-3</v>
      </c>
      <c r="AF124" s="382">
        <f t="shared" si="443"/>
        <v>0.21934502164443864</v>
      </c>
      <c r="AG124" s="390">
        <v>134.28</v>
      </c>
      <c r="AH124" s="389">
        <f t="shared" si="444"/>
        <v>3.4374532954715886E-3</v>
      </c>
      <c r="AI124" s="387">
        <f t="shared" si="425"/>
        <v>1.2445299656254887E-4</v>
      </c>
      <c r="AJ124" s="387">
        <f t="shared" si="445"/>
        <v>5.5631864854900582E-4</v>
      </c>
      <c r="AK124" s="385">
        <v>238.15</v>
      </c>
      <c r="AL124" s="384">
        <f t="shared" si="446"/>
        <v>1.2413382646771314E-2</v>
      </c>
      <c r="AM124" s="382">
        <f t="shared" si="426"/>
        <v>4.1749929855885965E-4</v>
      </c>
      <c r="AN124" s="382">
        <f t="shared" si="447"/>
        <v>2.5739282294965075E-2</v>
      </c>
      <c r="AO124" s="390">
        <v>334.48</v>
      </c>
      <c r="AP124" s="389">
        <f t="shared" si="448"/>
        <v>1.0330453694194454E-2</v>
      </c>
      <c r="AQ124" s="387">
        <f t="shared" si="427"/>
        <v>2.3828224491028927E-4</v>
      </c>
      <c r="AR124" s="387">
        <f t="shared" si="449"/>
        <v>1.4690357537832537E-2</v>
      </c>
      <c r="AS124" s="385">
        <v>509.07</v>
      </c>
      <c r="AT124" s="384">
        <f t="shared" si="450"/>
        <v>1.4528279325600902E-2</v>
      </c>
      <c r="AU124" s="382">
        <f t="shared" si="428"/>
        <v>1.2080990673203431E-3</v>
      </c>
      <c r="AV124" s="382">
        <f t="shared" si="451"/>
        <v>7.4480611204328598E-2</v>
      </c>
      <c r="AW124" s="390">
        <v>429.7</v>
      </c>
      <c r="AX124" s="389">
        <f t="shared" si="452"/>
        <v>2.0592356839180145E-2</v>
      </c>
      <c r="AY124" s="387">
        <f t="shared" si="429"/>
        <v>9.1255029332826807E-4</v>
      </c>
      <c r="AZ124" s="387">
        <f t="shared" si="453"/>
        <v>5.6259710350191283E-2</v>
      </c>
    </row>
    <row r="125" spans="2:52">
      <c r="B125" s="381" t="s">
        <v>2335</v>
      </c>
      <c r="C125" s="380">
        <v>342.78</v>
      </c>
      <c r="D125" s="375">
        <f t="shared" si="430"/>
        <v>1.8723252496433529E-2</v>
      </c>
      <c r="E125" s="385">
        <v>384.6</v>
      </c>
      <c r="F125" s="384">
        <f t="shared" si="430"/>
        <v>-2.0757654385053308E-3</v>
      </c>
      <c r="G125" s="382">
        <f t="shared" si="418"/>
        <v>-5.1822314478460981E-4</v>
      </c>
      <c r="H125" s="382">
        <f t="shared" si="431"/>
        <v>-2.7678051390020126E-2</v>
      </c>
      <c r="I125" s="373">
        <v>593.91999999999996</v>
      </c>
      <c r="J125" s="400">
        <f t="shared" si="432"/>
        <v>8.4193510364144553E-5</v>
      </c>
      <c r="K125" s="398">
        <f t="shared" si="419"/>
        <v>2.9659689831080847E-6</v>
      </c>
      <c r="L125" s="398">
        <f t="shared" si="433"/>
        <v>1.5841099102162153E-4</v>
      </c>
      <c r="M125" s="394">
        <v>222.32</v>
      </c>
      <c r="N125" s="393">
        <f t="shared" si="434"/>
        <v>0.10398252060780613</v>
      </c>
      <c r="O125" s="391">
        <f t="shared" si="420"/>
        <v>7.4442126328334492E-3</v>
      </c>
      <c r="P125" s="391">
        <f t="shared" si="435"/>
        <v>0.39759185185647894</v>
      </c>
      <c r="Q125" s="373">
        <v>375.15</v>
      </c>
      <c r="R125" s="400">
        <f t="shared" si="436"/>
        <v>1.2851318880099331E-2</v>
      </c>
      <c r="S125" s="398">
        <f t="shared" si="421"/>
        <v>1.9554052755203937E-3</v>
      </c>
      <c r="T125" s="398">
        <f t="shared" si="437"/>
        <v>0.1044372646201757</v>
      </c>
      <c r="U125" s="385">
        <v>276.01</v>
      </c>
      <c r="V125" s="384">
        <f t="shared" si="438"/>
        <v>2.1124676285608508E-2</v>
      </c>
      <c r="W125" s="382">
        <f t="shared" si="422"/>
        <v>1.6202415464298869E-3</v>
      </c>
      <c r="X125" s="382">
        <f t="shared" si="439"/>
        <v>8.6536329451227356E-2</v>
      </c>
      <c r="Y125" s="390">
        <v>210.19</v>
      </c>
      <c r="Z125" s="389">
        <f t="shared" si="440"/>
        <v>4.5882521626918133E-3</v>
      </c>
      <c r="AA125" s="387">
        <f t="shared" si="423"/>
        <v>1.8753104239353977E-4</v>
      </c>
      <c r="AB125" s="387">
        <f t="shared" si="441"/>
        <v>1.0015943673742655E-2</v>
      </c>
      <c r="AC125" s="385">
        <v>346.28</v>
      </c>
      <c r="AD125" s="384">
        <f t="shared" si="442"/>
        <v>3.5433424034924992E-2</v>
      </c>
      <c r="AE125" s="382">
        <f t="shared" si="424"/>
        <v>5.436408515982402E-3</v>
      </c>
      <c r="AF125" s="382">
        <f t="shared" si="443"/>
        <v>0.29035599007266222</v>
      </c>
      <c r="AG125" s="390">
        <v>133.82</v>
      </c>
      <c r="AH125" s="389">
        <f t="shared" si="444"/>
        <v>-3.7349667587966958E-4</v>
      </c>
      <c r="AI125" s="387">
        <f t="shared" si="425"/>
        <v>-1.3522447150223438E-5</v>
      </c>
      <c r="AJ125" s="387">
        <f t="shared" si="445"/>
        <v>4.8856210864249008E-4</v>
      </c>
      <c r="AK125" s="385">
        <v>235.23</v>
      </c>
      <c r="AL125" s="384">
        <f t="shared" si="446"/>
        <v>1.672717842323641E-2</v>
      </c>
      <c r="AM125" s="382">
        <f t="shared" si="426"/>
        <v>5.6258519190871027E-4</v>
      </c>
      <c r="AN125" s="382">
        <f t="shared" si="447"/>
        <v>3.0047407202134002E-2</v>
      </c>
      <c r="AO125" s="390">
        <v>331.06</v>
      </c>
      <c r="AP125" s="389">
        <f t="shared" si="448"/>
        <v>6.7816196819025587E-3</v>
      </c>
      <c r="AQ125" s="387">
        <f t="shared" si="427"/>
        <v>1.5642483958276443E-4</v>
      </c>
      <c r="AR125" s="387">
        <f t="shared" si="449"/>
        <v>8.3545761940966596E-3</v>
      </c>
      <c r="AS125" s="385">
        <v>501.78</v>
      </c>
      <c r="AT125" s="384">
        <f t="shared" si="450"/>
        <v>1.1510472312375229E-2</v>
      </c>
      <c r="AU125" s="382">
        <f t="shared" si="428"/>
        <v>9.5715332513556222E-4</v>
      </c>
      <c r="AV125" s="382">
        <f t="shared" si="451"/>
        <v>5.1121103308193069E-2</v>
      </c>
      <c r="AW125" s="390">
        <v>421.03</v>
      </c>
      <c r="AX125" s="389">
        <f t="shared" si="452"/>
        <v>2.3184038494252504E-2</v>
      </c>
      <c r="AY125" s="387">
        <f t="shared" si="429"/>
        <v>1.0274006658727998E-3</v>
      </c>
      <c r="AZ125" s="387">
        <f t="shared" si="453"/>
        <v>5.4872980325854318E-2</v>
      </c>
    </row>
    <row r="126" spans="2:52">
      <c r="B126" s="381" t="s">
        <v>2334</v>
      </c>
      <c r="C126" s="380">
        <v>336.48</v>
      </c>
      <c r="D126" s="375">
        <f t="shared" si="430"/>
        <v>9.9348680853618334E-3</v>
      </c>
      <c r="E126" s="385">
        <v>385.4</v>
      </c>
      <c r="F126" s="384">
        <f t="shared" si="430"/>
        <v>2.0278498438079016E-2</v>
      </c>
      <c r="G126" s="382">
        <f t="shared" si="418"/>
        <v>5.0626082490601784E-3</v>
      </c>
      <c r="H126" s="382">
        <f t="shared" si="431"/>
        <v>0.50957981581250111</v>
      </c>
      <c r="I126" s="373">
        <v>593.87</v>
      </c>
      <c r="J126" s="400">
        <f t="shared" si="432"/>
        <v>1.6838985619490965E-5</v>
      </c>
      <c r="K126" s="398">
        <f t="shared" si="419"/>
        <v>5.9320378540342777E-7</v>
      </c>
      <c r="L126" s="398">
        <f t="shared" si="433"/>
        <v>5.9709276490290001E-5</v>
      </c>
      <c r="M126" s="394">
        <v>201.38</v>
      </c>
      <c r="N126" s="393">
        <f t="shared" si="434"/>
        <v>1.0487229665311874E-2</v>
      </c>
      <c r="O126" s="391">
        <f t="shared" si="420"/>
        <v>7.5079125896934239E-4</v>
      </c>
      <c r="P126" s="391">
        <f t="shared" si="435"/>
        <v>7.5571336480608958E-2</v>
      </c>
      <c r="Q126" s="373">
        <v>370.39</v>
      </c>
      <c r="R126" s="400">
        <f t="shared" si="436"/>
        <v>4.3657465155377559E-3</v>
      </c>
      <c r="S126" s="398">
        <f t="shared" si="421"/>
        <v>6.6427452681816284E-4</v>
      </c>
      <c r="T126" s="398">
        <f t="shared" si="437"/>
        <v>6.6862943836860173E-2</v>
      </c>
      <c r="U126" s="385">
        <v>270.3</v>
      </c>
      <c r="V126" s="384">
        <f t="shared" si="438"/>
        <v>7.829977628635432E-3</v>
      </c>
      <c r="W126" s="382">
        <f t="shared" si="422"/>
        <v>6.0055145413870901E-4</v>
      </c>
      <c r="X126" s="382">
        <f t="shared" si="439"/>
        <v>6.0448860415526752E-2</v>
      </c>
      <c r="Y126" s="390">
        <v>209.23</v>
      </c>
      <c r="Z126" s="389">
        <f t="shared" si="440"/>
        <v>1.8993814834656293E-2</v>
      </c>
      <c r="AA126" s="387">
        <f t="shared" si="423"/>
        <v>7.7631519992207203E-4</v>
      </c>
      <c r="AB126" s="387">
        <f t="shared" si="441"/>
        <v>7.8140463793968759E-2</v>
      </c>
      <c r="AC126" s="385">
        <v>334.43</v>
      </c>
      <c r="AD126" s="384">
        <f t="shared" si="442"/>
        <v>7.5620631477464175E-3</v>
      </c>
      <c r="AE126" s="382">
        <f t="shared" si="424"/>
        <v>1.1602171005061419E-3</v>
      </c>
      <c r="AF126" s="382">
        <f t="shared" si="443"/>
        <v>0.11678233576303053</v>
      </c>
      <c r="AG126" s="390">
        <v>133.87</v>
      </c>
      <c r="AH126" s="389">
        <f t="shared" si="444"/>
        <v>9.7203529235827312E-4</v>
      </c>
      <c r="AI126" s="387">
        <f t="shared" si="425"/>
        <v>3.5192537759831278E-5</v>
      </c>
      <c r="AJ126" s="387">
        <f t="shared" si="445"/>
        <v>6.9061875427146635E-5</v>
      </c>
      <c r="AK126" s="385">
        <v>231.36</v>
      </c>
      <c r="AL126" s="384">
        <f t="shared" si="446"/>
        <v>5.1264227995482092E-3</v>
      </c>
      <c r="AM126" s="382">
        <f t="shared" si="426"/>
        <v>1.7241697801720493E-4</v>
      </c>
      <c r="AN126" s="382">
        <f t="shared" si="447"/>
        <v>1.7354732497278588E-2</v>
      </c>
      <c r="AO126" s="390">
        <v>328.83</v>
      </c>
      <c r="AP126" s="389">
        <f t="shared" si="448"/>
        <v>9.3931301224790577E-3</v>
      </c>
      <c r="AQ126" s="387">
        <f t="shared" si="427"/>
        <v>2.1666193940510193E-4</v>
      </c>
      <c r="AR126" s="387">
        <f t="shared" si="449"/>
        <v>2.1808235151540109E-2</v>
      </c>
      <c r="AS126" s="385">
        <v>496.07</v>
      </c>
      <c r="AT126" s="384">
        <f t="shared" si="450"/>
        <v>8.2723577235772217E-3</v>
      </c>
      <c r="AU126" s="382">
        <f t="shared" si="428"/>
        <v>6.8788790650406396E-4</v>
      </c>
      <c r="AV126" s="382">
        <f t="shared" si="451"/>
        <v>6.9239762480350103E-2</v>
      </c>
      <c r="AW126" s="390">
        <v>411.49</v>
      </c>
      <c r="AX126" s="389">
        <f t="shared" si="452"/>
        <v>6.8511585798527279E-3</v>
      </c>
      <c r="AY126" s="387">
        <f t="shared" si="429"/>
        <v>3.0360909246617365E-4</v>
      </c>
      <c r="AZ126" s="387">
        <f t="shared" si="453"/>
        <v>3.0559952065545321E-2</v>
      </c>
    </row>
    <row r="127" spans="2:52">
      <c r="B127" s="381" t="s">
        <v>2333</v>
      </c>
      <c r="C127" s="380">
        <v>333.17</v>
      </c>
      <c r="D127" s="375">
        <f t="shared" si="430"/>
        <v>7.3167044595616503E-3</v>
      </c>
      <c r="E127" s="385">
        <v>377.74</v>
      </c>
      <c r="F127" s="384">
        <f t="shared" si="430"/>
        <v>2.243876031939375E-2</v>
      </c>
      <c r="G127" s="382">
        <f t="shared" si="418"/>
        <v>5.6019262687779271E-3</v>
      </c>
      <c r="H127" s="382">
        <f t="shared" si="431"/>
        <v>0.76563517082573851</v>
      </c>
      <c r="I127" s="373">
        <v>593.86</v>
      </c>
      <c r="J127" s="400">
        <f t="shared" si="432"/>
        <v>3.2004312159963379E-4</v>
      </c>
      <c r="K127" s="398">
        <f t="shared" si="419"/>
        <v>1.1274479087711899E-5</v>
      </c>
      <c r="L127" s="398">
        <f t="shared" si="433"/>
        <v>1.5409231232482174E-3</v>
      </c>
      <c r="M127" s="394">
        <v>199.29</v>
      </c>
      <c r="N127" s="393">
        <f t="shared" si="434"/>
        <v>-4.0860525555876451E-2</v>
      </c>
      <c r="O127" s="391">
        <f t="shared" si="420"/>
        <v>-2.925245885070751E-3</v>
      </c>
      <c r="P127" s="391">
        <f t="shared" si="435"/>
        <v>-0.39980375061452256</v>
      </c>
      <c r="Q127" s="373">
        <v>368.78</v>
      </c>
      <c r="R127" s="400">
        <f t="shared" si="436"/>
        <v>5.2336040996564326E-3</v>
      </c>
      <c r="S127" s="398">
        <f t="shared" si="421"/>
        <v>7.9632426538732426E-4</v>
      </c>
      <c r="T127" s="398">
        <f t="shared" si="437"/>
        <v>0.10883646726316354</v>
      </c>
      <c r="U127" s="385">
        <v>268.2</v>
      </c>
      <c r="V127" s="384">
        <f t="shared" si="438"/>
        <v>1.2266465370824684E-2</v>
      </c>
      <c r="W127" s="382">
        <f t="shared" si="422"/>
        <v>9.4082562747688247E-4</v>
      </c>
      <c r="X127" s="382">
        <f t="shared" si="439"/>
        <v>0.12858598193718052</v>
      </c>
      <c r="Y127" s="390">
        <v>205.33</v>
      </c>
      <c r="Z127" s="389">
        <f t="shared" si="440"/>
        <v>2.567560817223645E-2</v>
      </c>
      <c r="AA127" s="387">
        <f t="shared" si="423"/>
        <v>1.0494134572156481E-3</v>
      </c>
      <c r="AB127" s="387">
        <f t="shared" si="441"/>
        <v>0.14342706651821213</v>
      </c>
      <c r="AC127" s="385">
        <v>331.92</v>
      </c>
      <c r="AD127" s="384">
        <f t="shared" si="442"/>
        <v>3.0825022665459012E-3</v>
      </c>
      <c r="AE127" s="382">
        <f t="shared" si="424"/>
        <v>4.7293599274707146E-4</v>
      </c>
      <c r="AF127" s="382">
        <f t="shared" si="443"/>
        <v>6.4637842810368953E-2</v>
      </c>
      <c r="AG127" s="390">
        <v>133.74</v>
      </c>
      <c r="AH127" s="389">
        <f t="shared" si="444"/>
        <v>2.2482014388490062E-3</v>
      </c>
      <c r="AI127" s="387">
        <f t="shared" si="425"/>
        <v>8.1396133093528269E-5</v>
      </c>
      <c r="AJ127" s="387">
        <f t="shared" si="445"/>
        <v>1.0631190440969742E-4</v>
      </c>
      <c r="AK127" s="385">
        <v>230.18</v>
      </c>
      <c r="AL127" s="384">
        <f t="shared" si="446"/>
        <v>1.885623229461765E-2</v>
      </c>
      <c r="AM127" s="382">
        <f t="shared" si="426"/>
        <v>6.3419166076487553E-4</v>
      </c>
      <c r="AN127" s="382">
        <f t="shared" si="447"/>
        <v>8.6677228015694718E-2</v>
      </c>
      <c r="AO127" s="390">
        <v>325.77</v>
      </c>
      <c r="AP127" s="389">
        <f t="shared" si="448"/>
        <v>1.9992618110235521E-3</v>
      </c>
      <c r="AQ127" s="387">
        <f t="shared" si="427"/>
        <v>4.6114972933069253E-5</v>
      </c>
      <c r="AR127" s="387">
        <f t="shared" si="449"/>
        <v>6.3026972304184112E-3</v>
      </c>
      <c r="AS127" s="385">
        <v>492</v>
      </c>
      <c r="AT127" s="384">
        <f t="shared" si="450"/>
        <v>9.5413973530316543E-3</v>
      </c>
      <c r="AU127" s="382">
        <f t="shared" si="428"/>
        <v>7.9341489689134731E-4</v>
      </c>
      <c r="AV127" s="382">
        <f t="shared" si="451"/>
        <v>0.10843883353174025</v>
      </c>
      <c r="AW127" s="390">
        <v>408.69</v>
      </c>
      <c r="AX127" s="389">
        <f t="shared" si="452"/>
        <v>8.2149200710479181E-3</v>
      </c>
      <c r="AY127" s="387">
        <f t="shared" si="429"/>
        <v>3.640441829484885E-4</v>
      </c>
      <c r="AZ127" s="387">
        <f t="shared" si="453"/>
        <v>4.9755212194302387E-2</v>
      </c>
    </row>
    <row r="128" spans="2:52">
      <c r="B128" s="381" t="s">
        <v>2332</v>
      </c>
      <c r="C128" s="380">
        <v>330.75</v>
      </c>
      <c r="D128" s="375">
        <f t="shared" ref="D128:F143" si="454">(C128-C129)/C129</f>
        <v>1.0201276686722991E-2</v>
      </c>
      <c r="E128" s="385">
        <v>369.45</v>
      </c>
      <c r="F128" s="384">
        <f t="shared" si="454"/>
        <v>1.6704276514943016E-2</v>
      </c>
      <c r="G128" s="382">
        <f t="shared" si="418"/>
        <v>4.1702894490615837E-3</v>
      </c>
      <c r="H128" s="382">
        <f t="shared" si="431"/>
        <v>0.40880073907702502</v>
      </c>
      <c r="I128" s="373">
        <v>593.66999999999996</v>
      </c>
      <c r="J128" s="400">
        <f t="shared" si="432"/>
        <v>3.9062499999999076E-3</v>
      </c>
      <c r="K128" s="398">
        <f t="shared" si="419"/>
        <v>1.3760937499999676E-4</v>
      </c>
      <c r="L128" s="398">
        <f t="shared" si="433"/>
        <v>1.3489426787050682E-2</v>
      </c>
      <c r="M128" s="394">
        <v>207.78</v>
      </c>
      <c r="N128" s="393">
        <f t="shared" si="434"/>
        <v>-6.0244233378561704E-2</v>
      </c>
      <c r="O128" s="391">
        <f t="shared" si="420"/>
        <v>-4.312944911804611E-3</v>
      </c>
      <c r="P128" s="391">
        <f t="shared" si="435"/>
        <v>-0.4227848184353169</v>
      </c>
      <c r="Q128" s="373">
        <v>366.86</v>
      </c>
      <c r="R128" s="400">
        <f t="shared" si="436"/>
        <v>2.340502691996537E-2</v>
      </c>
      <c r="S128" s="398">
        <f t="shared" si="421"/>
        <v>3.561215276034251E-3</v>
      </c>
      <c r="T128" s="398">
        <f t="shared" si="437"/>
        <v>0.34909505794203083</v>
      </c>
      <c r="U128" s="385">
        <v>264.95</v>
      </c>
      <c r="V128" s="384">
        <f t="shared" si="438"/>
        <v>2.4357239512855258E-2</v>
      </c>
      <c r="W128" s="382">
        <f t="shared" si="422"/>
        <v>1.8681759133964855E-3</v>
      </c>
      <c r="X128" s="382">
        <f t="shared" si="439"/>
        <v>0.18313157958237963</v>
      </c>
      <c r="Y128" s="390">
        <v>200.19</v>
      </c>
      <c r="Z128" s="389">
        <f t="shared" si="440"/>
        <v>2.4199324670009157E-2</v>
      </c>
      <c r="AA128" s="387">
        <f t="shared" si="423"/>
        <v>9.8907479791261418E-4</v>
      </c>
      <c r="AB128" s="387">
        <f t="shared" si="441"/>
        <v>9.6955981911548347E-2</v>
      </c>
      <c r="AC128" s="385">
        <v>330.9</v>
      </c>
      <c r="AD128" s="384">
        <f t="shared" si="442"/>
        <v>1.3010867901423542E-2</v>
      </c>
      <c r="AE128" s="382">
        <f t="shared" si="424"/>
        <v>1.9962054186438084E-3</v>
      </c>
      <c r="AF128" s="382">
        <f t="shared" si="443"/>
        <v>0.19568192099346535</v>
      </c>
      <c r="AG128" s="390">
        <v>133.44</v>
      </c>
      <c r="AH128" s="389">
        <f t="shared" si="444"/>
        <v>-9.8686651331899716E-3</v>
      </c>
      <c r="AI128" s="387">
        <f t="shared" si="425"/>
        <v>-3.5729502114714294E-4</v>
      </c>
      <c r="AJ128" s="387">
        <f t="shared" si="445"/>
        <v>-8.740077670941355E-4</v>
      </c>
      <c r="AK128" s="385">
        <v>225.92</v>
      </c>
      <c r="AL128" s="384">
        <f t="shared" si="446"/>
        <v>1.2594684236475162E-2</v>
      </c>
      <c r="AM128" s="382">
        <f t="shared" si="426"/>
        <v>4.2359701492536916E-4</v>
      </c>
      <c r="AN128" s="382">
        <f t="shared" si="447"/>
        <v>4.1523921753507838E-2</v>
      </c>
      <c r="AO128" s="390">
        <v>325.12</v>
      </c>
      <c r="AP128" s="389">
        <f t="shared" si="448"/>
        <v>2.2503776318629374E-3</v>
      </c>
      <c r="AQ128" s="387">
        <f t="shared" si="427"/>
        <v>5.1907210456550512E-5</v>
      </c>
      <c r="AR128" s="387">
        <f t="shared" si="449"/>
        <v>5.0883053220297401E-3</v>
      </c>
      <c r="AS128" s="385">
        <v>487.35</v>
      </c>
      <c r="AT128" s="384">
        <f t="shared" si="450"/>
        <v>1.0051813471502637E-2</v>
      </c>
      <c r="AU128" s="382">
        <f t="shared" si="428"/>
        <v>8.3585854922280187E-4</v>
      </c>
      <c r="AV128" s="382">
        <f t="shared" si="451"/>
        <v>8.1936660958395108E-2</v>
      </c>
      <c r="AW128" s="390">
        <v>405.36</v>
      </c>
      <c r="AX128" s="389">
        <f t="shared" si="452"/>
        <v>2.956415726912523E-2</v>
      </c>
      <c r="AY128" s="387">
        <f t="shared" si="429"/>
        <v>1.3101356293812845E-3</v>
      </c>
      <c r="AZ128" s="387">
        <f t="shared" si="453"/>
        <v>0.1284285947352484</v>
      </c>
    </row>
    <row r="129" spans="2:52">
      <c r="B129" s="381" t="s">
        <v>322</v>
      </c>
      <c r="C129" s="380">
        <v>327.41000000000003</v>
      </c>
      <c r="D129" s="375">
        <f t="shared" si="454"/>
        <v>6.8577403284335384E-3</v>
      </c>
      <c r="E129" s="385">
        <v>363.38</v>
      </c>
      <c r="F129" s="384">
        <f t="shared" si="454"/>
        <v>1.5169716440843712E-2</v>
      </c>
      <c r="G129" s="382">
        <f t="shared" si="418"/>
        <v>3.7871803883223957E-3</v>
      </c>
      <c r="H129" s="382">
        <f t="shared" si="431"/>
        <v>0.55224902182720481</v>
      </c>
      <c r="I129" s="373">
        <v>591.36</v>
      </c>
      <c r="J129" s="400">
        <f t="shared" si="432"/>
        <v>-6.7636117686783266E-5</v>
      </c>
      <c r="K129" s="398">
        <f t="shared" si="419"/>
        <v>-2.382685153870001E-6</v>
      </c>
      <c r="L129" s="398">
        <f t="shared" si="433"/>
        <v>-3.4744464499347115E-4</v>
      </c>
      <c r="M129" s="394">
        <v>221.1</v>
      </c>
      <c r="N129" s="393">
        <f t="shared" si="434"/>
        <v>-2.3927247042203847E-2</v>
      </c>
      <c r="O129" s="391">
        <f t="shared" si="420"/>
        <v>-1.7129755429984156E-3</v>
      </c>
      <c r="P129" s="391">
        <f t="shared" si="435"/>
        <v>-0.24978716909068174</v>
      </c>
      <c r="Q129" s="373">
        <v>358.47</v>
      </c>
      <c r="R129" s="400">
        <f t="shared" si="436"/>
        <v>7.730799505228831E-3</v>
      </c>
      <c r="S129" s="398">
        <f t="shared" si="421"/>
        <v>1.1762875295175982E-3</v>
      </c>
      <c r="T129" s="398">
        <f t="shared" si="437"/>
        <v>0.17152698603073072</v>
      </c>
      <c r="U129" s="385">
        <v>258.64999999999998</v>
      </c>
      <c r="V129" s="384">
        <f t="shared" si="438"/>
        <v>1.1774370208105112E-2</v>
      </c>
      <c r="W129" s="382">
        <f t="shared" si="422"/>
        <v>9.0308242059145406E-4</v>
      </c>
      <c r="X129" s="382">
        <f t="shared" si="439"/>
        <v>0.13168804552821822</v>
      </c>
      <c r="Y129" s="390">
        <v>195.46</v>
      </c>
      <c r="Z129" s="389">
        <f t="shared" si="440"/>
        <v>2.3075739705656997E-3</v>
      </c>
      <c r="AA129" s="387">
        <f t="shared" si="423"/>
        <v>9.431516332496127E-5</v>
      </c>
      <c r="AB129" s="387">
        <f t="shared" si="441"/>
        <v>1.375309632735904E-2</v>
      </c>
      <c r="AC129" s="385">
        <v>326.64999999999998</v>
      </c>
      <c r="AD129" s="384">
        <f t="shared" si="442"/>
        <v>1.6872645767829774E-2</v>
      </c>
      <c r="AE129" s="382">
        <f t="shared" si="424"/>
        <v>2.5887025495750508E-3</v>
      </c>
      <c r="AF129" s="382">
        <f t="shared" si="443"/>
        <v>0.37748623097345663</v>
      </c>
      <c r="AG129" s="390">
        <v>134.77000000000001</v>
      </c>
      <c r="AH129" s="389">
        <f t="shared" si="444"/>
        <v>-1.7037037037036279E-3</v>
      </c>
      <c r="AI129" s="387">
        <f t="shared" si="425"/>
        <v>-6.168259259258985E-5</v>
      </c>
      <c r="AJ129" s="387">
        <f t="shared" si="445"/>
        <v>-1.1169343929030977E-4</v>
      </c>
      <c r="AK129" s="385">
        <v>223.11</v>
      </c>
      <c r="AL129" s="384">
        <f t="shared" si="446"/>
        <v>2.2415493589173931E-4</v>
      </c>
      <c r="AM129" s="382">
        <f t="shared" si="426"/>
        <v>7.5390029588468687E-6</v>
      </c>
      <c r="AN129" s="382">
        <f t="shared" si="447"/>
        <v>1.0993421444653833E-3</v>
      </c>
      <c r="AO129" s="390">
        <v>324.39</v>
      </c>
      <c r="AP129" s="389">
        <f t="shared" si="448"/>
        <v>2.7752081406097744E-4</v>
      </c>
      <c r="AQ129" s="387">
        <f t="shared" si="427"/>
        <v>6.4012950971305052E-6</v>
      </c>
      <c r="AR129" s="387">
        <f t="shared" si="449"/>
        <v>9.3344086981384791E-4</v>
      </c>
      <c r="AS129" s="385">
        <v>482.5</v>
      </c>
      <c r="AT129" s="384">
        <f t="shared" si="450"/>
        <v>4.7478239140393416E-3</v>
      </c>
      <c r="AU129" s="382">
        <f t="shared" si="428"/>
        <v>3.9480529757194151E-4</v>
      </c>
      <c r="AV129" s="382">
        <f t="shared" si="451"/>
        <v>5.7570756351768115E-2</v>
      </c>
      <c r="AW129" s="390">
        <v>393.72</v>
      </c>
      <c r="AX129" s="389">
        <f t="shared" si="452"/>
        <v>4.8280944273639768E-4</v>
      </c>
      <c r="AY129" s="387">
        <f t="shared" si="429"/>
        <v>2.1395700454863465E-5</v>
      </c>
      <c r="AZ129" s="387">
        <f t="shared" si="453"/>
        <v>3.1199344726064778E-3</v>
      </c>
    </row>
    <row r="130" spans="2:52">
      <c r="B130" s="381" t="s">
        <v>321</v>
      </c>
      <c r="C130" s="380">
        <v>325.18</v>
      </c>
      <c r="D130" s="375">
        <f t="shared" si="454"/>
        <v>1.4918851435705462E-2</v>
      </c>
      <c r="E130" s="385">
        <v>357.95</v>
      </c>
      <c r="F130" s="384">
        <f t="shared" si="454"/>
        <v>2.1051430527426751E-2</v>
      </c>
      <c r="G130" s="382">
        <f t="shared" si="418"/>
        <v>5.2555738368941975E-3</v>
      </c>
      <c r="H130" s="382">
        <f t="shared" si="431"/>
        <v>0.35227737601273856</v>
      </c>
      <c r="I130" s="373">
        <v>591.4</v>
      </c>
      <c r="J130" s="400">
        <f t="shared" si="432"/>
        <v>1.3529053642685388E-4</v>
      </c>
      <c r="K130" s="398">
        <f t="shared" si="419"/>
        <v>4.7660150172452088E-6</v>
      </c>
      <c r="L130" s="398">
        <f t="shared" si="433"/>
        <v>3.1946259655342164E-4</v>
      </c>
      <c r="M130" s="394">
        <v>226.52</v>
      </c>
      <c r="N130" s="393">
        <f t="shared" si="434"/>
        <v>3.7749679310976766E-2</v>
      </c>
      <c r="O130" s="391">
        <f t="shared" si="420"/>
        <v>2.7025372915521375E-3</v>
      </c>
      <c r="P130" s="391">
        <f t="shared" si="435"/>
        <v>0.18114915234587856</v>
      </c>
      <c r="Q130" s="373">
        <v>355.72</v>
      </c>
      <c r="R130" s="400">
        <f t="shared" si="436"/>
        <v>1.2466556611829147E-2</v>
      </c>
      <c r="S130" s="398">
        <f t="shared" si="421"/>
        <v>1.8968613878294757E-3</v>
      </c>
      <c r="T130" s="398">
        <f t="shared" si="437"/>
        <v>0.12714526959425945</v>
      </c>
      <c r="U130" s="385">
        <v>255.64</v>
      </c>
      <c r="V130" s="384">
        <f t="shared" si="438"/>
        <v>9.4771758016110302E-3</v>
      </c>
      <c r="W130" s="382">
        <f t="shared" si="422"/>
        <v>7.2688990680776439E-4</v>
      </c>
      <c r="X130" s="382">
        <f t="shared" si="439"/>
        <v>4.8722913418662396E-2</v>
      </c>
      <c r="Y130" s="390">
        <v>195.01</v>
      </c>
      <c r="Z130" s="389">
        <f t="shared" si="440"/>
        <v>2.0553928369558463E-3</v>
      </c>
      <c r="AA130" s="387">
        <f t="shared" si="423"/>
        <v>8.4008016032059346E-5</v>
      </c>
      <c r="AB130" s="387">
        <f t="shared" si="441"/>
        <v>5.6309975599731481E-3</v>
      </c>
      <c r="AC130" s="385">
        <v>321.23</v>
      </c>
      <c r="AD130" s="384">
        <f t="shared" si="442"/>
        <v>2.0134015052875709E-2</v>
      </c>
      <c r="AE130" s="382">
        <f t="shared" si="424"/>
        <v>3.0890813935025088E-3</v>
      </c>
      <c r="AF130" s="382">
        <f t="shared" si="443"/>
        <v>0.2070589285519242</v>
      </c>
      <c r="AG130" s="390">
        <v>135</v>
      </c>
      <c r="AH130" s="389">
        <f t="shared" si="444"/>
        <v>2.4504343951883309E-3</v>
      </c>
      <c r="AI130" s="387">
        <f t="shared" si="425"/>
        <v>8.8717977277793519E-5</v>
      </c>
      <c r="AJ130" s="387">
        <f t="shared" si="445"/>
        <v>2.5184125725571835E-4</v>
      </c>
      <c r="AK130" s="385">
        <v>223.06</v>
      </c>
      <c r="AL130" s="384">
        <f t="shared" si="446"/>
        <v>2.1115054584662334E-3</v>
      </c>
      <c r="AM130" s="382">
        <f t="shared" si="426"/>
        <v>7.1016263084594839E-5</v>
      </c>
      <c r="AN130" s="382">
        <f t="shared" si="447"/>
        <v>4.7601696009004274E-3</v>
      </c>
      <c r="AO130" s="390">
        <v>324.3</v>
      </c>
      <c r="AP130" s="389">
        <f t="shared" si="448"/>
        <v>8.3325617998345424E-4</v>
      </c>
      <c r="AQ130" s="387">
        <f t="shared" si="427"/>
        <v>1.9219887047498355E-5</v>
      </c>
      <c r="AR130" s="387">
        <f t="shared" si="449"/>
        <v>1.2882953577444424E-3</v>
      </c>
      <c r="AS130" s="385">
        <v>480.22</v>
      </c>
      <c r="AT130" s="384">
        <f t="shared" si="450"/>
        <v>4.6023178946488549E-3</v>
      </c>
      <c r="AU130" s="382">
        <f t="shared" si="428"/>
        <v>3.8270574452952554E-4</v>
      </c>
      <c r="AV130" s="382">
        <f t="shared" si="451"/>
        <v>2.5652493838338748E-2</v>
      </c>
      <c r="AW130" s="390">
        <v>393.53</v>
      </c>
      <c r="AX130" s="389">
        <f t="shared" si="452"/>
        <v>1.8426024171216963E-2</v>
      </c>
      <c r="AY130" s="387">
        <f t="shared" si="429"/>
        <v>8.1654926114747969E-4</v>
      </c>
      <c r="AZ130" s="387">
        <f t="shared" si="453"/>
        <v>5.4732716165617333E-2</v>
      </c>
    </row>
    <row r="131" spans="2:52">
      <c r="B131" s="381" t="s">
        <v>320</v>
      </c>
      <c r="C131" s="380">
        <v>320.39999999999998</v>
      </c>
      <c r="D131" s="375">
        <f t="shared" si="454"/>
        <v>2.0772269657193775E-2</v>
      </c>
      <c r="E131" s="385">
        <v>350.57</v>
      </c>
      <c r="F131" s="384">
        <f t="shared" si="454"/>
        <v>1.9721341516623438E-2</v>
      </c>
      <c r="G131" s="382">
        <f t="shared" si="418"/>
        <v>4.9235117949911079E-3</v>
      </c>
      <c r="H131" s="382">
        <f t="shared" si="431"/>
        <v>0.23702329481776277</v>
      </c>
      <c r="I131" s="373">
        <v>591.32000000000005</v>
      </c>
      <c r="J131" s="400">
        <f t="shared" si="432"/>
        <v>0</v>
      </c>
      <c r="K131" s="398">
        <f t="shared" si="419"/>
        <v>0</v>
      </c>
      <c r="L131" s="398">
        <f t="shared" si="433"/>
        <v>0</v>
      </c>
      <c r="M131" s="394">
        <v>218.28</v>
      </c>
      <c r="N131" s="393">
        <f t="shared" si="434"/>
        <v>0.11509578544061304</v>
      </c>
      <c r="O131" s="391">
        <f t="shared" si="420"/>
        <v>8.2398223754789283E-3</v>
      </c>
      <c r="P131" s="391">
        <f t="shared" si="435"/>
        <v>0.39667414834590997</v>
      </c>
      <c r="Q131" s="373">
        <v>351.34</v>
      </c>
      <c r="R131" s="400">
        <f t="shared" si="436"/>
        <v>9.3656630659618226E-3</v>
      </c>
      <c r="S131" s="398">
        <f t="shared" si="421"/>
        <v>1.4250418294644873E-3</v>
      </c>
      <c r="T131" s="398">
        <f t="shared" si="437"/>
        <v>6.8603087336244553E-2</v>
      </c>
      <c r="U131" s="385">
        <v>253.24</v>
      </c>
      <c r="V131" s="384">
        <f t="shared" si="438"/>
        <v>2.9556449973574053E-2</v>
      </c>
      <c r="W131" s="382">
        <f t="shared" si="422"/>
        <v>2.2669501565231562E-3</v>
      </c>
      <c r="X131" s="382">
        <f t="shared" si="439"/>
        <v>0.10913348391556599</v>
      </c>
      <c r="Y131" s="390">
        <v>194.61</v>
      </c>
      <c r="Z131" s="389">
        <f t="shared" si="440"/>
        <v>4.5942597563494465E-3</v>
      </c>
      <c r="AA131" s="387">
        <f t="shared" si="423"/>
        <v>1.8777658476151456E-4</v>
      </c>
      <c r="AB131" s="387">
        <f t="shared" si="441"/>
        <v>9.0397721510650855E-3</v>
      </c>
      <c r="AC131" s="385">
        <v>314.89</v>
      </c>
      <c r="AD131" s="384">
        <f t="shared" si="442"/>
        <v>2.6134845374262656E-2</v>
      </c>
      <c r="AE131" s="382">
        <f t="shared" si="424"/>
        <v>4.0097647863916227E-3</v>
      </c>
      <c r="AF131" s="382">
        <f t="shared" si="443"/>
        <v>0.19303450477800707</v>
      </c>
      <c r="AG131" s="390">
        <v>134.66999999999999</v>
      </c>
      <c r="AH131" s="389">
        <f t="shared" si="444"/>
        <v>-7.4250074250217752E-5</v>
      </c>
      <c r="AI131" s="387">
        <f t="shared" si="425"/>
        <v>-2.6882239382291336E-6</v>
      </c>
      <c r="AJ131" s="387">
        <f t="shared" si="445"/>
        <v>-1.1341602268654631E-5</v>
      </c>
      <c r="AK131" s="385">
        <v>222.59</v>
      </c>
      <c r="AL131" s="384">
        <f t="shared" si="446"/>
        <v>-1.7479585080556203E-2</v>
      </c>
      <c r="AM131" s="382">
        <f t="shared" si="426"/>
        <v>-5.8789088501434684E-4</v>
      </c>
      <c r="AN131" s="382">
        <f t="shared" si="447"/>
        <v>-2.8301716409249032E-2</v>
      </c>
      <c r="AO131" s="390">
        <v>324.02999999999997</v>
      </c>
      <c r="AP131" s="389">
        <f t="shared" si="448"/>
        <v>3.686036426712916E-3</v>
      </c>
      <c r="AQ131" s="387">
        <f t="shared" si="427"/>
        <v>8.5022116218560126E-5</v>
      </c>
      <c r="AR131" s="387">
        <f t="shared" si="449"/>
        <v>4.0930585642149891E-3</v>
      </c>
      <c r="AS131" s="385">
        <v>478.02</v>
      </c>
      <c r="AT131" s="384">
        <f t="shared" si="450"/>
        <v>7.0363192045166745E-3</v>
      </c>
      <c r="AU131" s="382">
        <f t="shared" si="428"/>
        <v>5.8510512345158407E-4</v>
      </c>
      <c r="AV131" s="382">
        <f t="shared" si="451"/>
        <v>2.8167606771316522E-2</v>
      </c>
      <c r="AW131" s="390">
        <v>386.41</v>
      </c>
      <c r="AX131" s="389">
        <f t="shared" si="452"/>
        <v>9.2986809455400336E-3</v>
      </c>
      <c r="AY131" s="387">
        <f t="shared" si="429"/>
        <v>4.120710461016066E-4</v>
      </c>
      <c r="AZ131" s="387">
        <f t="shared" si="453"/>
        <v>1.9837555207112369E-2</v>
      </c>
    </row>
    <row r="132" spans="2:52">
      <c r="B132" s="381" t="s">
        <v>2331</v>
      </c>
      <c r="C132" s="380">
        <v>313.88</v>
      </c>
      <c r="D132" s="375">
        <f t="shared" si="454"/>
        <v>6.5095398428730881E-3</v>
      </c>
      <c r="E132" s="385">
        <v>343.79</v>
      </c>
      <c r="F132" s="384">
        <f t="shared" si="454"/>
        <v>-2.2636909771598592E-3</v>
      </c>
      <c r="G132" s="382">
        <f t="shared" si="418"/>
        <v>-5.6513950721186743E-4</v>
      </c>
      <c r="H132" s="382">
        <f t="shared" si="431"/>
        <v>-8.6817120849272539E-2</v>
      </c>
      <c r="I132" s="373">
        <v>591.32000000000005</v>
      </c>
      <c r="J132" s="400">
        <f t="shared" si="432"/>
        <v>8.456373568770311E-5</v>
      </c>
      <c r="K132" s="398">
        <f t="shared" si="419"/>
        <v>2.9790112808064055E-6</v>
      </c>
      <c r="L132" s="398">
        <f t="shared" si="433"/>
        <v>4.5763776744802467E-4</v>
      </c>
      <c r="M132" s="394">
        <v>195.75</v>
      </c>
      <c r="N132" s="393">
        <f t="shared" si="434"/>
        <v>8.0333693805036428E-3</v>
      </c>
      <c r="O132" s="391">
        <f t="shared" si="420"/>
        <v>5.7511694731963634E-4</v>
      </c>
      <c r="P132" s="391">
        <f t="shared" si="435"/>
        <v>8.8349862079621186E-2</v>
      </c>
      <c r="Q132" s="373">
        <v>348.08</v>
      </c>
      <c r="R132" s="400">
        <f t="shared" si="436"/>
        <v>7.5840907775140531E-3</v>
      </c>
      <c r="S132" s="398">
        <f t="shared" si="421"/>
        <v>1.1539649163434284E-3</v>
      </c>
      <c r="T132" s="398">
        <f t="shared" si="437"/>
        <v>0.17727288628655322</v>
      </c>
      <c r="U132" s="385">
        <v>245.97</v>
      </c>
      <c r="V132" s="384">
        <f t="shared" si="438"/>
        <v>4.4101433296582651E-3</v>
      </c>
      <c r="W132" s="382">
        <f t="shared" si="422"/>
        <v>3.3825358324145931E-4</v>
      </c>
      <c r="X132" s="382">
        <f t="shared" si="439"/>
        <v>5.1962748735886952E-2</v>
      </c>
      <c r="Y132" s="390">
        <v>193.72</v>
      </c>
      <c r="Z132" s="389">
        <f t="shared" si="440"/>
        <v>4.3029706050081006E-3</v>
      </c>
      <c r="AA132" s="387">
        <f t="shared" si="423"/>
        <v>1.7587101456789108E-4</v>
      </c>
      <c r="AB132" s="387">
        <f t="shared" si="441"/>
        <v>2.7017426548274669E-2</v>
      </c>
      <c r="AC132" s="385">
        <v>306.87</v>
      </c>
      <c r="AD132" s="384">
        <f t="shared" si="442"/>
        <v>1.5755850518023206E-2</v>
      </c>
      <c r="AE132" s="382">
        <f t="shared" si="424"/>
        <v>2.4173571215782286E-3</v>
      </c>
      <c r="AF132" s="382">
        <f t="shared" si="443"/>
        <v>0.37135606815969496</v>
      </c>
      <c r="AG132" s="390">
        <v>134.68</v>
      </c>
      <c r="AH132" s="389">
        <f t="shared" si="444"/>
        <v>2.605523710265721E-3</v>
      </c>
      <c r="AI132" s="387">
        <f t="shared" si="425"/>
        <v>9.4332985930170436E-5</v>
      </c>
      <c r="AJ132" s="387">
        <f t="shared" si="445"/>
        <v>-1.0865712316577114E-3</v>
      </c>
      <c r="AK132" s="385">
        <v>226.55</v>
      </c>
      <c r="AL132" s="384">
        <f t="shared" si="446"/>
        <v>1.5915822980680564E-3</v>
      </c>
      <c r="AM132" s="382">
        <f t="shared" si="426"/>
        <v>5.3529687430922945E-5</v>
      </c>
      <c r="AN132" s="382">
        <f t="shared" si="447"/>
        <v>8.2232675001643087E-3</v>
      </c>
      <c r="AO132" s="390">
        <v>322.83999999999997</v>
      </c>
      <c r="AP132" s="389">
        <f t="shared" si="448"/>
        <v>2.0837944664031542E-2</v>
      </c>
      <c r="AQ132" s="387">
        <f t="shared" si="427"/>
        <v>4.8064803162055152E-4</v>
      </c>
      <c r="AR132" s="387">
        <f t="shared" si="449"/>
        <v>7.3837482098951246E-2</v>
      </c>
      <c r="AS132" s="385">
        <v>474.68</v>
      </c>
      <c r="AT132" s="384">
        <f t="shared" si="450"/>
        <v>1.0150879955736165E-2</v>
      </c>
      <c r="AU132" s="382">
        <f t="shared" si="428"/>
        <v>8.4409642271924092E-4</v>
      </c>
      <c r="AV132" s="382">
        <f t="shared" si="451"/>
        <v>0.12967067459359549</v>
      </c>
      <c r="AW132" s="390">
        <v>382.85</v>
      </c>
      <c r="AX132" s="389">
        <f t="shared" si="452"/>
        <v>1.342050929112195E-2</v>
      </c>
      <c r="AY132" s="387">
        <f t="shared" si="429"/>
        <v>5.9472986923606919E-4</v>
      </c>
      <c r="AZ132" s="387">
        <f t="shared" si="453"/>
        <v>9.1362812670576693E-2</v>
      </c>
    </row>
    <row r="133" spans="2:52">
      <c r="B133" s="381" t="s">
        <v>2330</v>
      </c>
      <c r="C133" s="380">
        <v>311.85000000000002</v>
      </c>
      <c r="D133" s="375">
        <f t="shared" si="454"/>
        <v>5.189530685920621E-3</v>
      </c>
      <c r="E133" s="385">
        <v>344.57</v>
      </c>
      <c r="F133" s="384">
        <f t="shared" si="454"/>
        <v>-2.2296866855851679E-3</v>
      </c>
      <c r="G133" s="382">
        <f t="shared" si="418"/>
        <v>-5.5665019980307947E-4</v>
      </c>
      <c r="H133" s="382">
        <f t="shared" si="431"/>
        <v>-0.1072640732837925</v>
      </c>
      <c r="I133" s="373">
        <v>591.27</v>
      </c>
      <c r="J133" s="400">
        <f t="shared" si="432"/>
        <v>4.5685279187814183E-4</v>
      </c>
      <c r="K133" s="398">
        <f t="shared" si="419"/>
        <v>1.6094010152283181E-5</v>
      </c>
      <c r="L133" s="398">
        <f t="shared" si="433"/>
        <v>3.1012457823877591E-3</v>
      </c>
      <c r="M133" s="394">
        <v>194.19</v>
      </c>
      <c r="N133" s="393">
        <f t="shared" si="434"/>
        <v>-3.0939667648086176E-2</v>
      </c>
      <c r="O133" s="391">
        <f t="shared" si="420"/>
        <v>-2.2150017465941375E-3</v>
      </c>
      <c r="P133" s="391">
        <f t="shared" si="435"/>
        <v>-0.42682120612631025</v>
      </c>
      <c r="Q133" s="373">
        <v>345.46</v>
      </c>
      <c r="R133" s="400">
        <f t="shared" si="436"/>
        <v>7.1132878549355662E-3</v>
      </c>
      <c r="S133" s="398">
        <f t="shared" si="421"/>
        <v>1.0823294268555762E-3</v>
      </c>
      <c r="T133" s="398">
        <f t="shared" si="437"/>
        <v>0.20856017477495103</v>
      </c>
      <c r="U133" s="385">
        <v>244.89</v>
      </c>
      <c r="V133" s="384">
        <f t="shared" si="438"/>
        <v>1.6605089459919467E-2</v>
      </c>
      <c r="W133" s="382">
        <f t="shared" si="422"/>
        <v>1.2735937564863633E-3</v>
      </c>
      <c r="X133" s="382">
        <f t="shared" si="439"/>
        <v>0.24541597951076152</v>
      </c>
      <c r="Y133" s="390">
        <v>192.89</v>
      </c>
      <c r="Z133" s="389">
        <f t="shared" si="440"/>
        <v>1.7657751233444558E-3</v>
      </c>
      <c r="AA133" s="387">
        <f t="shared" si="423"/>
        <v>7.2170760841334592E-5</v>
      </c>
      <c r="AB133" s="387">
        <f t="shared" si="441"/>
        <v>1.3906991828208358E-2</v>
      </c>
      <c r="AC133" s="385">
        <v>302.11</v>
      </c>
      <c r="AD133" s="384">
        <f t="shared" si="442"/>
        <v>2.0503985947844861E-2</v>
      </c>
      <c r="AE133" s="382">
        <f t="shared" si="424"/>
        <v>3.1458445480340457E-3</v>
      </c>
      <c r="AF133" s="382">
        <f t="shared" si="443"/>
        <v>0.60619056682116412</v>
      </c>
      <c r="AG133" s="390">
        <v>134.33000000000001</v>
      </c>
      <c r="AH133" s="389">
        <f t="shared" si="444"/>
        <v>8.1954999254964722E-4</v>
      </c>
      <c r="AI133" s="387">
        <f t="shared" si="425"/>
        <v>2.9671807480259978E-5</v>
      </c>
      <c r="AJ133" s="387">
        <f t="shared" si="445"/>
        <v>-2.7662391117439839E-4</v>
      </c>
      <c r="AK133" s="385">
        <v>226.19</v>
      </c>
      <c r="AL133" s="384">
        <f t="shared" si="446"/>
        <v>3.3713347824157872E-3</v>
      </c>
      <c r="AM133" s="382">
        <f t="shared" si="426"/>
        <v>1.1338810273699019E-4</v>
      </c>
      <c r="AN133" s="382">
        <f t="shared" si="447"/>
        <v>2.1849394405666796E-2</v>
      </c>
      <c r="AO133" s="390">
        <v>316.25</v>
      </c>
      <c r="AP133" s="389">
        <f t="shared" si="448"/>
        <v>2.7920431645322676E-2</v>
      </c>
      <c r="AQ133" s="387">
        <f t="shared" si="427"/>
        <v>6.440126763310128E-4</v>
      </c>
      <c r="AR133" s="387">
        <f t="shared" si="449"/>
        <v>0.12409844267387064</v>
      </c>
      <c r="AS133" s="385">
        <v>469.91</v>
      </c>
      <c r="AT133" s="384">
        <f t="shared" si="450"/>
        <v>1.0298417612659143E-2</v>
      </c>
      <c r="AU133" s="382">
        <f t="shared" si="428"/>
        <v>8.5636491658067115E-4</v>
      </c>
      <c r="AV133" s="382">
        <f t="shared" si="451"/>
        <v>0.16501779609936967</v>
      </c>
      <c r="AW133" s="390">
        <v>377.78</v>
      </c>
      <c r="AX133" s="389">
        <f t="shared" si="452"/>
        <v>7.1179120791233482E-3</v>
      </c>
      <c r="AY133" s="387">
        <f t="shared" si="429"/>
        <v>3.1543027378635118E-4</v>
      </c>
      <c r="AZ133" s="387">
        <f t="shared" si="453"/>
        <v>6.0782042322656382E-2</v>
      </c>
    </row>
    <row r="134" spans="2:52">
      <c r="B134" s="381" t="s">
        <v>2329</v>
      </c>
      <c r="C134" s="380">
        <v>310.24</v>
      </c>
      <c r="D134" s="375">
        <f t="shared" si="454"/>
        <v>1.4849247853316431E-3</v>
      </c>
      <c r="E134" s="385">
        <v>345.34</v>
      </c>
      <c r="F134" s="384">
        <f t="shared" si="454"/>
        <v>-7.1015784480032984E-3</v>
      </c>
      <c r="G134" s="382">
        <f t="shared" si="418"/>
        <v>-1.7729374658578155E-3</v>
      </c>
      <c r="H134" s="382">
        <f t="shared" si="431"/>
        <v>-1.1939577568986752</v>
      </c>
      <c r="I134" s="373">
        <v>591</v>
      </c>
      <c r="J134" s="400">
        <f t="shared" si="432"/>
        <v>3.9069135383046618E-3</v>
      </c>
      <c r="K134" s="398">
        <f t="shared" si="419"/>
        <v>1.3763275012739664E-4</v>
      </c>
      <c r="L134" s="398">
        <f t="shared" si="433"/>
        <v>9.2686681161872952E-2</v>
      </c>
      <c r="M134" s="394">
        <v>200.39</v>
      </c>
      <c r="N134" s="393">
        <f t="shared" si="434"/>
        <v>-3.5102080123266662E-2</v>
      </c>
      <c r="O134" s="391">
        <f t="shared" si="420"/>
        <v>-2.5129930181047836E-3</v>
      </c>
      <c r="P134" s="391">
        <f t="shared" si="435"/>
        <v>-1.6923369068444309</v>
      </c>
      <c r="Q134" s="373">
        <v>343.02</v>
      </c>
      <c r="R134" s="400">
        <f t="shared" si="436"/>
        <v>4.4215396328072115E-3</v>
      </c>
      <c r="S134" s="398">
        <f t="shared" si="421"/>
        <v>6.7276378436941409E-4</v>
      </c>
      <c r="T134" s="398">
        <f t="shared" si="437"/>
        <v>0.4530625328737839</v>
      </c>
      <c r="U134" s="385">
        <v>240.89</v>
      </c>
      <c r="V134" s="384">
        <f t="shared" si="438"/>
        <v>6.2659258949830828E-3</v>
      </c>
      <c r="W134" s="382">
        <f t="shared" si="422"/>
        <v>4.8059025021930749E-4</v>
      </c>
      <c r="X134" s="382">
        <f t="shared" si="439"/>
        <v>0.32364619068027239</v>
      </c>
      <c r="Y134" s="390">
        <v>192.55</v>
      </c>
      <c r="Z134" s="389">
        <f t="shared" si="440"/>
        <v>3.3348965660987694E-3</v>
      </c>
      <c r="AA134" s="387">
        <f t="shared" si="423"/>
        <v>1.3630389244958889E-4</v>
      </c>
      <c r="AB134" s="387">
        <f t="shared" si="441"/>
        <v>9.1791782180500658E-2</v>
      </c>
      <c r="AC134" s="385">
        <v>296.04000000000002</v>
      </c>
      <c r="AD134" s="384">
        <f t="shared" si="442"/>
        <v>1.1307348068185707E-2</v>
      </c>
      <c r="AE134" s="382">
        <f t="shared" si="424"/>
        <v>1.7348411847094604E-3</v>
      </c>
      <c r="AF134" s="382">
        <f t="shared" si="443"/>
        <v>1.1683023960853349</v>
      </c>
      <c r="AG134" s="390">
        <v>134.22</v>
      </c>
      <c r="AH134" s="389">
        <f t="shared" si="444"/>
        <v>1.2681835136142297E-3</v>
      </c>
      <c r="AI134" s="387">
        <f t="shared" si="425"/>
        <v>4.5914584110403188E-5</v>
      </c>
      <c r="AJ134" s="387">
        <f t="shared" si="445"/>
        <v>-3.8455786098887675E-5</v>
      </c>
      <c r="AK134" s="385">
        <v>225.43</v>
      </c>
      <c r="AL134" s="384">
        <f t="shared" si="446"/>
        <v>1.3624100719424465E-2</v>
      </c>
      <c r="AM134" s="382">
        <f t="shared" si="426"/>
        <v>4.5821937949640305E-4</v>
      </c>
      <c r="AN134" s="382">
        <f t="shared" si="447"/>
        <v>0.30858086821822717</v>
      </c>
      <c r="AO134" s="390">
        <v>307.66000000000003</v>
      </c>
      <c r="AP134" s="389">
        <f t="shared" si="448"/>
        <v>1.0477222714881589E-2</v>
      </c>
      <c r="AQ134" s="387">
        <f t="shared" si="427"/>
        <v>2.4166761914145874E-4</v>
      </c>
      <c r="AR134" s="387">
        <f t="shared" si="449"/>
        <v>0.16274738056007645</v>
      </c>
      <c r="AS134" s="385">
        <v>465.12</v>
      </c>
      <c r="AT134" s="384">
        <f t="shared" si="450"/>
        <v>1.7500875043752188E-2</v>
      </c>
      <c r="AU134" s="382">
        <f t="shared" si="428"/>
        <v>1.4552852642632133E-3</v>
      </c>
      <c r="AV134" s="382">
        <f t="shared" si="451"/>
        <v>0.98003971557265768</v>
      </c>
      <c r="AW134" s="390">
        <v>375.11</v>
      </c>
      <c r="AX134" s="389">
        <f t="shared" si="452"/>
        <v>1.9766541122419241E-3</v>
      </c>
      <c r="AY134" s="387">
        <f t="shared" si="429"/>
        <v>8.7595426984000868E-5</v>
      </c>
      <c r="AZ134" s="387">
        <f t="shared" si="453"/>
        <v>5.898980732848183E-2</v>
      </c>
    </row>
    <row r="135" spans="2:52">
      <c r="B135" s="381" t="s">
        <v>2328</v>
      </c>
      <c r="C135" s="380">
        <v>309.77999999999997</v>
      </c>
      <c r="D135" s="375">
        <f t="shared" si="454"/>
        <v>-2.6721612311259809E-3</v>
      </c>
      <c r="E135" s="385">
        <v>347.81</v>
      </c>
      <c r="F135" s="384">
        <f t="shared" si="454"/>
        <v>-1.0582311609250905E-2</v>
      </c>
      <c r="G135" s="382">
        <f t="shared" si="418"/>
        <v>-2.6419164224959252E-3</v>
      </c>
      <c r="H135" s="382">
        <f t="shared" si="431"/>
        <v>0.98868151806195037</v>
      </c>
      <c r="I135" s="373">
        <v>588.70000000000005</v>
      </c>
      <c r="J135" s="400">
        <f t="shared" si="432"/>
        <v>6.7950939421868839E-5</v>
      </c>
      <c r="K135" s="398">
        <f t="shared" si="419"/>
        <v>2.3937756939535957E-6</v>
      </c>
      <c r="L135" s="398">
        <f t="shared" si="433"/>
        <v>-8.9582008228781889E-4</v>
      </c>
      <c r="M135" s="394">
        <v>207.68</v>
      </c>
      <c r="N135" s="393">
        <f t="shared" si="434"/>
        <v>-1.2458392772230169E-2</v>
      </c>
      <c r="O135" s="391">
        <f t="shared" si="420"/>
        <v>-8.9190879695673006E-4</v>
      </c>
      <c r="P135" s="391">
        <f t="shared" si="435"/>
        <v>0.33377806195507981</v>
      </c>
      <c r="Q135" s="373">
        <v>341.51</v>
      </c>
      <c r="R135" s="400">
        <f t="shared" si="436"/>
        <v>3.0840627386477457E-3</v>
      </c>
      <c r="S135" s="398">
        <f t="shared" si="421"/>
        <v>4.692586500616864E-4</v>
      </c>
      <c r="T135" s="398">
        <f t="shared" si="437"/>
        <v>-0.17561015577789546</v>
      </c>
      <c r="U135" s="385">
        <v>239.39</v>
      </c>
      <c r="V135" s="384">
        <f t="shared" si="438"/>
        <v>4.8270651443921139E-3</v>
      </c>
      <c r="W135" s="382">
        <f t="shared" si="422"/>
        <v>3.7023106950973076E-4</v>
      </c>
      <c r="X135" s="382">
        <f t="shared" si="439"/>
        <v>-0.13855117168724312</v>
      </c>
      <c r="Y135" s="390">
        <v>191.91</v>
      </c>
      <c r="Z135" s="389">
        <f t="shared" si="440"/>
        <v>1.7225180081427293E-3</v>
      </c>
      <c r="AA135" s="387">
        <f t="shared" si="423"/>
        <v>7.0402756028809633E-5</v>
      </c>
      <c r="AB135" s="387">
        <f t="shared" si="441"/>
        <v>-2.6346747048322267E-2</v>
      </c>
      <c r="AC135" s="385">
        <v>292.73</v>
      </c>
      <c r="AD135" s="384">
        <f t="shared" si="442"/>
        <v>-8.4007994309134564E-3</v>
      </c>
      <c r="AE135" s="382">
        <f t="shared" si="424"/>
        <v>-1.2889010534873279E-3</v>
      </c>
      <c r="AF135" s="382">
        <f t="shared" si="443"/>
        <v>0.48234404364298694</v>
      </c>
      <c r="AG135" s="390">
        <v>134.05000000000001</v>
      </c>
      <c r="AH135" s="389">
        <f t="shared" si="444"/>
        <v>-3.9381780353693052E-3</v>
      </c>
      <c r="AI135" s="387">
        <f t="shared" si="425"/>
        <v>-1.425817357705457E-4</v>
      </c>
      <c r="AJ135" s="387">
        <f t="shared" si="445"/>
        <v>-1.4421401954599052E-4</v>
      </c>
      <c r="AK135" s="385">
        <v>222.4</v>
      </c>
      <c r="AL135" s="384">
        <f t="shared" si="446"/>
        <v>-1.391944681424284E-3</v>
      </c>
      <c r="AM135" s="382">
        <f t="shared" si="426"/>
        <v>-4.6815275470342946E-5</v>
      </c>
      <c r="AN135" s="382">
        <f t="shared" si="447"/>
        <v>1.7519629775713863E-2</v>
      </c>
      <c r="AO135" s="390">
        <v>304.47000000000003</v>
      </c>
      <c r="AP135" s="389">
        <f t="shared" si="448"/>
        <v>1.0487537751817148E-2</v>
      </c>
      <c r="AQ135" s="387">
        <f t="shared" si="427"/>
        <v>2.4190554578341434E-4</v>
      </c>
      <c r="AR135" s="387">
        <f t="shared" si="449"/>
        <v>-9.0528050091304366E-2</v>
      </c>
      <c r="AS135" s="385">
        <v>457.12</v>
      </c>
      <c r="AT135" s="384">
        <f t="shared" si="450"/>
        <v>1.0299252972638522E-2</v>
      </c>
      <c r="AU135" s="382">
        <f t="shared" si="428"/>
        <v>8.564343809397564E-4</v>
      </c>
      <c r="AV135" s="382">
        <f t="shared" si="451"/>
        <v>-0.32050250971528266</v>
      </c>
      <c r="AW135" s="390">
        <v>374.37</v>
      </c>
      <c r="AX135" s="389">
        <f t="shared" si="452"/>
        <v>5.2360238440470131E-3</v>
      </c>
      <c r="AY135" s="387">
        <f t="shared" si="429"/>
        <v>2.3203439664894339E-4</v>
      </c>
      <c r="AZ135" s="387">
        <f t="shared" si="453"/>
        <v>-8.6833980654367177E-2</v>
      </c>
    </row>
    <row r="136" spans="2:52">
      <c r="B136" s="381" t="s">
        <v>2327</v>
      </c>
      <c r="C136" s="380">
        <v>310.61</v>
      </c>
      <c r="D136" s="375">
        <f t="shared" si="454"/>
        <v>4.4626976684021451E-3</v>
      </c>
      <c r="E136" s="385">
        <v>351.53</v>
      </c>
      <c r="F136" s="384">
        <f t="shared" si="454"/>
        <v>-5.4884431493480478E-3</v>
      </c>
      <c r="G136" s="382">
        <f t="shared" si="418"/>
        <v>-1.3702117860073374E-3</v>
      </c>
      <c r="H136" s="382">
        <f t="shared" si="431"/>
        <v>-0.30703665984568868</v>
      </c>
      <c r="I136" s="373">
        <v>588.66</v>
      </c>
      <c r="J136" s="400">
        <f t="shared" si="432"/>
        <v>1.6988023443456903E-5</v>
      </c>
      <c r="K136" s="398">
        <f t="shared" si="419"/>
        <v>5.9845408986609984E-7</v>
      </c>
      <c r="L136" s="398">
        <f t="shared" si="433"/>
        <v>1.3410141899224254E-4</v>
      </c>
      <c r="M136" s="394">
        <v>210.3</v>
      </c>
      <c r="N136" s="393">
        <f t="shared" si="434"/>
        <v>5.97127739984884E-2</v>
      </c>
      <c r="O136" s="391">
        <f t="shared" si="420"/>
        <v>4.274897203325783E-3</v>
      </c>
      <c r="P136" s="391">
        <f t="shared" si="435"/>
        <v>0.957917726220606</v>
      </c>
      <c r="Q136" s="373">
        <v>340.46</v>
      </c>
      <c r="R136" s="400">
        <f t="shared" si="436"/>
        <v>4.0402253089150512E-3</v>
      </c>
      <c r="S136" s="398">
        <f t="shared" si="421"/>
        <v>6.1474452210327855E-4</v>
      </c>
      <c r="T136" s="398">
        <f t="shared" si="437"/>
        <v>0.13775177432608512</v>
      </c>
      <c r="U136" s="385">
        <v>238.24</v>
      </c>
      <c r="V136" s="384">
        <f t="shared" si="438"/>
        <v>7.7407893067129672E-3</v>
      </c>
      <c r="W136" s="382">
        <f t="shared" si="422"/>
        <v>5.9371079903557794E-4</v>
      </c>
      <c r="X136" s="382">
        <f t="shared" si="439"/>
        <v>0.13303854375780608</v>
      </c>
      <c r="Y136" s="390">
        <v>191.58</v>
      </c>
      <c r="Z136" s="389">
        <f t="shared" si="440"/>
        <v>2.3019776080361316E-3</v>
      </c>
      <c r="AA136" s="387">
        <f t="shared" si="423"/>
        <v>9.4086428795652773E-5</v>
      </c>
      <c r="AB136" s="387">
        <f t="shared" si="441"/>
        <v>2.1082859693101308E-2</v>
      </c>
      <c r="AC136" s="385">
        <v>295.20999999999998</v>
      </c>
      <c r="AD136" s="384">
        <f t="shared" si="442"/>
        <v>-7.2636782459563004E-3</v>
      </c>
      <c r="AE136" s="382">
        <f t="shared" si="424"/>
        <v>-1.1144370985640914E-3</v>
      </c>
      <c r="AF136" s="382">
        <f t="shared" si="443"/>
        <v>-0.24972274202099648</v>
      </c>
      <c r="AG136" s="390">
        <v>134.58000000000001</v>
      </c>
      <c r="AH136" s="389">
        <f t="shared" si="444"/>
        <v>5.0784167289022169E-3</v>
      </c>
      <c r="AI136" s="387">
        <f t="shared" si="425"/>
        <v>1.8386407766990477E-4</v>
      </c>
      <c r="AJ136" s="387">
        <f t="shared" si="445"/>
        <v>-5.9883428175095343E-4</v>
      </c>
      <c r="AK136" s="385">
        <v>222.71</v>
      </c>
      <c r="AL136" s="384">
        <f t="shared" si="446"/>
        <v>2.418946884341237E-2</v>
      </c>
      <c r="AM136" s="382">
        <f t="shared" si="426"/>
        <v>8.1356440561048836E-4</v>
      </c>
      <c r="AN136" s="382">
        <f t="shared" si="447"/>
        <v>0.18230327619342909</v>
      </c>
      <c r="AO136" s="390">
        <v>301.31</v>
      </c>
      <c r="AP136" s="389">
        <f t="shared" si="448"/>
        <v>8.9743160432642632E-3</v>
      </c>
      <c r="AQ136" s="387">
        <f t="shared" si="427"/>
        <v>2.0700157385393348E-4</v>
      </c>
      <c r="AR136" s="387">
        <f t="shared" si="449"/>
        <v>4.6384852668733378E-2</v>
      </c>
      <c r="AS136" s="385">
        <v>452.46</v>
      </c>
      <c r="AT136" s="384">
        <f t="shared" si="450"/>
        <v>8.8519253495060544E-3</v>
      </c>
      <c r="AU136" s="382">
        <f t="shared" si="428"/>
        <v>7.3608185243817601E-4</v>
      </c>
      <c r="AV136" s="382">
        <f t="shared" si="451"/>
        <v>0.16494100813728835</v>
      </c>
      <c r="AW136" s="390">
        <v>372.42</v>
      </c>
      <c r="AX136" s="389">
        <f t="shared" si="452"/>
        <v>-9.0732512040017244E-3</v>
      </c>
      <c r="AY136" s="387">
        <f t="shared" si="429"/>
        <v>-4.0208112710533644E-4</v>
      </c>
      <c r="AZ136" s="387">
        <f t="shared" si="453"/>
        <v>-9.009822241650986E-2</v>
      </c>
    </row>
    <row r="137" spans="2:52">
      <c r="B137" s="381" t="s">
        <v>2326</v>
      </c>
      <c r="C137" s="380">
        <v>309.23</v>
      </c>
      <c r="D137" s="375">
        <f t="shared" si="454"/>
        <v>1.3071681299960716E-2</v>
      </c>
      <c r="E137" s="385">
        <v>353.47</v>
      </c>
      <c r="F137" s="384">
        <f t="shared" si="454"/>
        <v>1.2285927029039523E-2</v>
      </c>
      <c r="G137" s="382">
        <f t="shared" si="418"/>
        <v>3.0672308265078329E-3</v>
      </c>
      <c r="H137" s="382">
        <f t="shared" si="431"/>
        <v>0.23464700187550094</v>
      </c>
      <c r="I137" s="373">
        <v>588.65</v>
      </c>
      <c r="J137" s="400">
        <f t="shared" si="432"/>
        <v>1.0193853106567463E-4</v>
      </c>
      <c r="K137" s="398">
        <f t="shared" si="419"/>
        <v>3.5910905723815861E-6</v>
      </c>
      <c r="L137" s="398">
        <f t="shared" si="433"/>
        <v>2.7472292890068996E-4</v>
      </c>
      <c r="M137" s="394">
        <v>198.45</v>
      </c>
      <c r="N137" s="393">
        <f t="shared" si="434"/>
        <v>9.1284025295573251E-2</v>
      </c>
      <c r="O137" s="391">
        <f t="shared" si="420"/>
        <v>6.5351146549353844E-3</v>
      </c>
      <c r="P137" s="391">
        <f t="shared" si="435"/>
        <v>0.49994446046929131</v>
      </c>
      <c r="Q137" s="373">
        <v>339.09</v>
      </c>
      <c r="R137" s="400">
        <f t="shared" si="436"/>
        <v>2.1278482134940166E-3</v>
      </c>
      <c r="S137" s="398">
        <f t="shared" si="421"/>
        <v>3.2376487277239563E-4</v>
      </c>
      <c r="T137" s="398">
        <f t="shared" si="437"/>
        <v>2.4768418487480154E-2</v>
      </c>
      <c r="U137" s="385">
        <v>236.41</v>
      </c>
      <c r="V137" s="384">
        <f t="shared" si="438"/>
        <v>9.4363791631084885E-3</v>
      </c>
      <c r="W137" s="382">
        <f t="shared" si="422"/>
        <v>7.2376084543125804E-4</v>
      </c>
      <c r="X137" s="382">
        <f t="shared" si="439"/>
        <v>5.5368611643969098E-2</v>
      </c>
      <c r="Y137" s="390">
        <v>191.14</v>
      </c>
      <c r="Z137" s="389">
        <f t="shared" si="440"/>
        <v>4.5196552449021715E-3</v>
      </c>
      <c r="AA137" s="387">
        <f t="shared" si="423"/>
        <v>1.8472734916964156E-4</v>
      </c>
      <c r="AB137" s="387">
        <f t="shared" si="441"/>
        <v>1.4131873699383775E-2</v>
      </c>
      <c r="AC137" s="385">
        <v>297.37</v>
      </c>
      <c r="AD137" s="384">
        <f t="shared" si="442"/>
        <v>8.4099155617349455E-3</v>
      </c>
      <c r="AE137" s="382">
        <f t="shared" si="424"/>
        <v>1.2902997049747459E-3</v>
      </c>
      <c r="AF137" s="382">
        <f t="shared" si="443"/>
        <v>9.8709544347491365E-2</v>
      </c>
      <c r="AG137" s="390">
        <v>133.9</v>
      </c>
      <c r="AH137" s="389">
        <f t="shared" si="444"/>
        <v>-2.239976106921611E-4</v>
      </c>
      <c r="AI137" s="387">
        <f t="shared" si="425"/>
        <v>-8.1098334951096924E-6</v>
      </c>
      <c r="AJ137" s="387">
        <f t="shared" si="445"/>
        <v>-3.456184579512595E-5</v>
      </c>
      <c r="AK137" s="385">
        <v>217.45</v>
      </c>
      <c r="AL137" s="384">
        <f t="shared" si="446"/>
        <v>6.9460523269275296E-3</v>
      </c>
      <c r="AM137" s="382">
        <f t="shared" si="426"/>
        <v>2.3361657791155362E-4</v>
      </c>
      <c r="AN137" s="382">
        <f t="shared" si="447"/>
        <v>1.7871960962837712E-2</v>
      </c>
      <c r="AO137" s="390">
        <v>298.63</v>
      </c>
      <c r="AP137" s="389">
        <f t="shared" si="448"/>
        <v>6.9121316339605214E-3</v>
      </c>
      <c r="AQ137" s="387">
        <f t="shared" si="427"/>
        <v>1.5943522826893339E-4</v>
      </c>
      <c r="AR137" s="387">
        <f t="shared" si="449"/>
        <v>1.2196994756092511E-2</v>
      </c>
      <c r="AS137" s="385">
        <v>448.49</v>
      </c>
      <c r="AT137" s="384">
        <f t="shared" si="450"/>
        <v>9.6123542388905983E-3</v>
      </c>
      <c r="AU137" s="382">
        <f t="shared" si="428"/>
        <v>7.9931531673494772E-4</v>
      </c>
      <c r="AV137" s="382">
        <f t="shared" si="451"/>
        <v>6.1148623378489947E-2</v>
      </c>
      <c r="AW137" s="390">
        <v>375.83</v>
      </c>
      <c r="AX137" s="389">
        <f t="shared" si="452"/>
        <v>1.2636740852508481E-2</v>
      </c>
      <c r="AY137" s="387">
        <f t="shared" si="429"/>
        <v>5.5999717087891335E-4</v>
      </c>
      <c r="AZ137" s="387">
        <f t="shared" si="453"/>
        <v>4.2840485323077479E-2</v>
      </c>
    </row>
    <row r="138" spans="2:52">
      <c r="B138" s="381" t="s">
        <v>2325</v>
      </c>
      <c r="C138" s="380">
        <v>305.24</v>
      </c>
      <c r="D138" s="375">
        <f t="shared" si="454"/>
        <v>1.0159843796538349E-2</v>
      </c>
      <c r="E138" s="385">
        <v>349.18</v>
      </c>
      <c r="F138" s="384">
        <f t="shared" si="454"/>
        <v>1.9295326502612644E-2</v>
      </c>
      <c r="G138" s="382">
        <f t="shared" si="418"/>
        <v>4.8171554426832564E-3</v>
      </c>
      <c r="H138" s="382">
        <f t="shared" si="431"/>
        <v>0.4741367622526394</v>
      </c>
      <c r="I138" s="373">
        <v>588.59</v>
      </c>
      <c r="J138" s="400">
        <f t="shared" si="432"/>
        <v>-1.698946653073548E-5</v>
      </c>
      <c r="K138" s="398">
        <f t="shared" si="419"/>
        <v>-5.9850492694474957E-7</v>
      </c>
      <c r="L138" s="398">
        <f t="shared" si="433"/>
        <v>-5.8908870936448007E-5</v>
      </c>
      <c r="M138" s="394">
        <v>181.85</v>
      </c>
      <c r="N138" s="393">
        <f t="shared" si="434"/>
        <v>1.9910263600672926E-2</v>
      </c>
      <c r="O138" s="391">
        <f t="shared" si="420"/>
        <v>1.4253956814357755E-3</v>
      </c>
      <c r="P138" s="391">
        <f t="shared" si="435"/>
        <v>0.14029700751122126</v>
      </c>
      <c r="Q138" s="373">
        <v>338.37</v>
      </c>
      <c r="R138" s="400">
        <f t="shared" si="436"/>
        <v>4.3335015285980811E-3</v>
      </c>
      <c r="S138" s="398">
        <f t="shared" si="421"/>
        <v>6.5936825858536972E-4</v>
      </c>
      <c r="T138" s="398">
        <f t="shared" si="437"/>
        <v>6.4899448435420726E-2</v>
      </c>
      <c r="U138" s="385">
        <v>234.2</v>
      </c>
      <c r="V138" s="384">
        <f t="shared" si="438"/>
        <v>1.0005175090564056E-2</v>
      </c>
      <c r="W138" s="382">
        <f t="shared" si="422"/>
        <v>7.6738692427117262E-4</v>
      </c>
      <c r="X138" s="382">
        <f t="shared" si="439"/>
        <v>7.5531370328019792E-2</v>
      </c>
      <c r="Y138" s="390">
        <v>190.28</v>
      </c>
      <c r="Z138" s="389">
        <f t="shared" si="440"/>
        <v>1.8793168067676773E-2</v>
      </c>
      <c r="AA138" s="387">
        <f t="shared" si="423"/>
        <v>7.6811436526208509E-4</v>
      </c>
      <c r="AB138" s="387">
        <f t="shared" si="441"/>
        <v>7.5602969951545529E-2</v>
      </c>
      <c r="AC138" s="385">
        <v>294.89</v>
      </c>
      <c r="AD138" s="384">
        <f t="shared" si="442"/>
        <v>5.5924978687126557E-3</v>
      </c>
      <c r="AE138" s="382">
        <f t="shared" si="424"/>
        <v>8.58034578005108E-4</v>
      </c>
      <c r="AF138" s="382">
        <f t="shared" si="443"/>
        <v>8.4453520663128362E-2</v>
      </c>
      <c r="AG138" s="390">
        <v>133.93</v>
      </c>
      <c r="AH138" s="389">
        <f t="shared" si="444"/>
        <v>7.4671445639331891E-5</v>
      </c>
      <c r="AI138" s="387">
        <f t="shared" si="425"/>
        <v>2.7034796893720113E-6</v>
      </c>
      <c r="AJ138" s="387">
        <f t="shared" si="445"/>
        <v>5.7018984913291478E-6</v>
      </c>
      <c r="AK138" s="385">
        <v>215.95</v>
      </c>
      <c r="AL138" s="384">
        <f t="shared" si="446"/>
        <v>1.5518457559369776E-2</v>
      </c>
      <c r="AM138" s="382">
        <f t="shared" si="426"/>
        <v>5.2193228309428371E-4</v>
      </c>
      <c r="AN138" s="382">
        <f t="shared" si="447"/>
        <v>5.1372077518762237E-2</v>
      </c>
      <c r="AO138" s="390">
        <v>296.58</v>
      </c>
      <c r="AP138" s="389">
        <f t="shared" si="448"/>
        <v>9.4278615431740986E-3</v>
      </c>
      <c r="AQ138" s="387">
        <f t="shared" si="427"/>
        <v>2.1746305435485375E-4</v>
      </c>
      <c r="AR138" s="387">
        <f t="shared" si="449"/>
        <v>2.1404173007949938E-2</v>
      </c>
      <c r="AS138" s="385">
        <v>444.22</v>
      </c>
      <c r="AT138" s="384">
        <f t="shared" si="450"/>
        <v>7.0047378323850832E-3</v>
      </c>
      <c r="AU138" s="382">
        <f t="shared" si="428"/>
        <v>5.8247897445198166E-4</v>
      </c>
      <c r="AV138" s="382">
        <f t="shared" si="451"/>
        <v>5.7331489156402508E-2</v>
      </c>
      <c r="AW138" s="390">
        <v>371.14</v>
      </c>
      <c r="AX138" s="389">
        <f t="shared" si="452"/>
        <v>5.9084995663486748E-3</v>
      </c>
      <c r="AY138" s="387">
        <f t="shared" si="429"/>
        <v>2.6183515828274154E-4</v>
      </c>
      <c r="AZ138" s="387">
        <f t="shared" si="453"/>
        <v>2.5771573217686056E-2</v>
      </c>
    </row>
    <row r="139" spans="2:52">
      <c r="B139" s="381" t="s">
        <v>2324</v>
      </c>
      <c r="C139" s="380">
        <v>302.17</v>
      </c>
      <c r="D139" s="375">
        <f t="shared" si="454"/>
        <v>8.1070260892773961E-3</v>
      </c>
      <c r="E139" s="385">
        <v>342.57</v>
      </c>
      <c r="F139" s="384">
        <f t="shared" si="454"/>
        <v>8.4486311451280674E-3</v>
      </c>
      <c r="G139" s="382">
        <f t="shared" ref="G139:G170" si="455">F139*$F$28</f>
        <v>2.1092345599058025E-3</v>
      </c>
      <c r="H139" s="382">
        <f t="shared" si="431"/>
        <v>0.26017364896549938</v>
      </c>
      <c r="I139" s="373">
        <v>588.6</v>
      </c>
      <c r="J139" s="400">
        <f t="shared" si="432"/>
        <v>2.5490695895994097E-4</v>
      </c>
      <c r="K139" s="398">
        <f t="shared" ref="K139:K170" si="456">J139*$J$28</f>
        <v>8.9798623502408015E-6</v>
      </c>
      <c r="L139" s="398">
        <f t="shared" si="433"/>
        <v>1.1076641731938973E-3</v>
      </c>
      <c r="M139" s="394">
        <v>178.3</v>
      </c>
      <c r="N139" s="393">
        <f t="shared" si="434"/>
        <v>-3.3499566348655564E-2</v>
      </c>
      <c r="O139" s="391">
        <f t="shared" ref="O139:O170" si="457">N139*$N$28</f>
        <v>-2.3982674544666006E-3</v>
      </c>
      <c r="P139" s="391">
        <f t="shared" si="435"/>
        <v>-0.29582579703778472</v>
      </c>
      <c r="Q139" s="373">
        <v>336.91</v>
      </c>
      <c r="R139" s="400">
        <f t="shared" si="436"/>
        <v>1.1832897858665939E-2</v>
      </c>
      <c r="S139" s="398">
        <f t="shared" ref="S139:S170" si="458">R139*$R$28</f>
        <v>1.8004464065831747E-3</v>
      </c>
      <c r="T139" s="398">
        <f t="shared" si="437"/>
        <v>0.22208469378981041</v>
      </c>
      <c r="U139" s="385">
        <v>231.88</v>
      </c>
      <c r="V139" s="384">
        <f t="shared" si="438"/>
        <v>-6.7252088241593197E-3</v>
      </c>
      <c r="W139" s="382">
        <f t="shared" ref="W139:W170" si="459">V139*$V$28</f>
        <v>-5.1581679160419571E-4</v>
      </c>
      <c r="X139" s="382">
        <f t="shared" si="439"/>
        <v>-6.3625895109235053E-2</v>
      </c>
      <c r="Y139" s="390">
        <v>186.77</v>
      </c>
      <c r="Z139" s="389">
        <f t="shared" si="440"/>
        <v>2.1661834691756511E-2</v>
      </c>
      <c r="AA139" s="387">
        <f t="shared" ref="AA139:AA170" si="460">Z139*$Z$28</f>
        <v>8.8536250752147211E-4</v>
      </c>
      <c r="AB139" s="387">
        <f t="shared" si="441"/>
        <v>0.10920928312941783</v>
      </c>
      <c r="AC139" s="385">
        <v>293.25</v>
      </c>
      <c r="AD139" s="384">
        <f t="shared" si="442"/>
        <v>2.8153705911226325E-2</v>
      </c>
      <c r="AE139" s="382">
        <f t="shared" ref="AE139:AE170" si="461">AD139*$AD$28</f>
        <v>4.3195104831358104E-3</v>
      </c>
      <c r="AF139" s="382">
        <f t="shared" si="443"/>
        <v>0.53281072930663553</v>
      </c>
      <c r="AG139" s="390">
        <v>133.91999999999999</v>
      </c>
      <c r="AH139" s="389">
        <f t="shared" si="444"/>
        <v>6.5388951521982413E-3</v>
      </c>
      <c r="AI139" s="387">
        <f t="shared" ref="AI139:AI170" si="462">AH139*$AH$28</f>
        <v>2.3674069898533734E-4</v>
      </c>
      <c r="AJ139" s="387">
        <f t="shared" si="445"/>
        <v>9.0993342302982659E-4</v>
      </c>
      <c r="AK139" s="385">
        <v>212.65</v>
      </c>
      <c r="AL139" s="384">
        <f t="shared" si="446"/>
        <v>8.9196754756369276E-3</v>
      </c>
      <c r="AM139" s="382">
        <f t="shared" ref="AM139:AM170" si="463">AL139*$AL$28</f>
        <v>2.9999544527209681E-4</v>
      </c>
      <c r="AN139" s="382">
        <f t="shared" si="447"/>
        <v>3.7004376446855163E-2</v>
      </c>
      <c r="AO139" s="390">
        <v>293.81</v>
      </c>
      <c r="AP139" s="389">
        <f t="shared" si="448"/>
        <v>1.7020697167759863E-4</v>
      </c>
      <c r="AQ139" s="387">
        <f t="shared" ref="AQ139:AQ170" si="464">AP139*$AP$28</f>
        <v>3.9259940087154901E-6</v>
      </c>
      <c r="AR139" s="387">
        <f t="shared" si="449"/>
        <v>4.8427055315735707E-4</v>
      </c>
      <c r="AS139" s="385">
        <v>441.13</v>
      </c>
      <c r="AT139" s="384">
        <f t="shared" si="450"/>
        <v>8.5737802368649682E-3</v>
      </c>
      <c r="AU139" s="382">
        <f t="shared" ref="AU139:AU170" si="465">AT139*$AT$28</f>
        <v>7.1295269559650649E-4</v>
      </c>
      <c r="AV139" s="382">
        <f t="shared" si="451"/>
        <v>8.7942568303743321E-2</v>
      </c>
      <c r="AW139" s="390">
        <v>368.96</v>
      </c>
      <c r="AX139" s="389">
        <f t="shared" si="452"/>
        <v>1.3765627146586044E-2</v>
      </c>
      <c r="AY139" s="387">
        <f t="shared" ref="AY139:AY170" si="466">AX139*$AX$28</f>
        <v>6.1002376700096058E-4</v>
      </c>
      <c r="AZ139" s="387">
        <f t="shared" si="453"/>
        <v>7.5246306140274666E-2</v>
      </c>
    </row>
    <row r="140" spans="2:52">
      <c r="B140" s="381" t="s">
        <v>2323</v>
      </c>
      <c r="C140" s="380">
        <v>299.74</v>
      </c>
      <c r="D140" s="375">
        <f t="shared" si="454"/>
        <v>2.4612018869214426E-2</v>
      </c>
      <c r="E140" s="385">
        <v>339.7</v>
      </c>
      <c r="F140" s="384">
        <f t="shared" si="454"/>
        <v>6.3723187725066424E-2</v>
      </c>
      <c r="G140" s="382">
        <f t="shared" si="455"/>
        <v>1.5908748708313731E-2</v>
      </c>
      <c r="H140" s="382">
        <f t="shared" si="431"/>
        <v>0.64638129821251478</v>
      </c>
      <c r="I140" s="373">
        <v>588.45000000000005</v>
      </c>
      <c r="J140" s="400">
        <f t="shared" si="432"/>
        <v>2.3587121014455044E-2</v>
      </c>
      <c r="K140" s="398">
        <f t="shared" si="456"/>
        <v>8.3092709909722237E-4</v>
      </c>
      <c r="L140" s="398">
        <f t="shared" si="433"/>
        <v>3.3761029662486369E-2</v>
      </c>
      <c r="M140" s="394">
        <v>184.48</v>
      </c>
      <c r="N140" s="393">
        <f t="shared" si="434"/>
        <v>-6.9880004033477938E-2</v>
      </c>
      <c r="O140" s="391">
        <f t="shared" si="457"/>
        <v>-5.0027793687607196E-3</v>
      </c>
      <c r="P140" s="391">
        <f t="shared" si="435"/>
        <v>-0.20326570507461991</v>
      </c>
      <c r="Q140" s="373">
        <v>332.97</v>
      </c>
      <c r="R140" s="400">
        <f t="shared" si="436"/>
        <v>1.8225742332038886E-2</v>
      </c>
      <c r="S140" s="398">
        <f t="shared" si="458"/>
        <v>2.773156050273709E-3</v>
      </c>
      <c r="T140" s="398">
        <f t="shared" si="437"/>
        <v>0.11267487096487114</v>
      </c>
      <c r="U140" s="385">
        <v>233.45</v>
      </c>
      <c r="V140" s="384">
        <f t="shared" si="438"/>
        <v>1.7521684173822001E-2</v>
      </c>
      <c r="W140" s="382">
        <f t="shared" si="459"/>
        <v>1.3438956544479738E-3</v>
      </c>
      <c r="X140" s="382">
        <f t="shared" si="439"/>
        <v>5.4603227048918179E-2</v>
      </c>
      <c r="Y140" s="390">
        <v>182.81</v>
      </c>
      <c r="Z140" s="389">
        <f t="shared" si="440"/>
        <v>4.660216408083824E-2</v>
      </c>
      <c r="AA140" s="387">
        <f t="shared" si="460"/>
        <v>1.9047236503120205E-3</v>
      </c>
      <c r="AB140" s="387">
        <f t="shared" si="441"/>
        <v>7.7389980091983251E-2</v>
      </c>
      <c r="AC140" s="385">
        <v>285.22000000000003</v>
      </c>
      <c r="AD140" s="384">
        <f t="shared" si="442"/>
        <v>3.2395844644731768E-2</v>
      </c>
      <c r="AE140" s="382">
        <f t="shared" si="461"/>
        <v>4.9703648604626166E-3</v>
      </c>
      <c r="AF140" s="382">
        <f t="shared" si="443"/>
        <v>0.20194868559440782</v>
      </c>
      <c r="AG140" s="390">
        <v>133.05000000000001</v>
      </c>
      <c r="AH140" s="389">
        <f t="shared" si="444"/>
        <v>1.1286681715576047E-3</v>
      </c>
      <c r="AI140" s="387">
        <f t="shared" si="462"/>
        <v>4.0863431151243076E-5</v>
      </c>
      <c r="AJ140" s="387">
        <f t="shared" si="445"/>
        <v>6.3218770815686795E-5</v>
      </c>
      <c r="AK140" s="385">
        <v>210.77</v>
      </c>
      <c r="AL140" s="384">
        <f t="shared" si="446"/>
        <v>2.3851160983192444E-2</v>
      </c>
      <c r="AM140" s="382">
        <f t="shared" si="463"/>
        <v>8.0218609734771158E-4</v>
      </c>
      <c r="AN140" s="382">
        <f t="shared" si="447"/>
        <v>3.2593266794180543E-2</v>
      </c>
      <c r="AO140" s="390">
        <v>293.76</v>
      </c>
      <c r="AP140" s="389">
        <f t="shared" si="448"/>
        <v>4.7680675703285321E-4</v>
      </c>
      <c r="AQ140" s="387">
        <f t="shared" si="464"/>
        <v>1.0998024657719792E-5</v>
      </c>
      <c r="AR140" s="387">
        <f t="shared" si="449"/>
        <v>4.468558518568546E-4</v>
      </c>
      <c r="AS140" s="385">
        <v>437.38</v>
      </c>
      <c r="AT140" s="384">
        <f t="shared" si="450"/>
        <v>1.0418832443920787E-2</v>
      </c>
      <c r="AU140" s="382">
        <f t="shared" si="465"/>
        <v>8.6637801187423305E-4</v>
      </c>
      <c r="AV140" s="382">
        <f t="shared" si="451"/>
        <v>3.5201419943567853E-2</v>
      </c>
      <c r="AW140" s="390">
        <v>363.95</v>
      </c>
      <c r="AX140" s="389">
        <f t="shared" si="452"/>
        <v>4.2478230980751555E-2</v>
      </c>
      <c r="AY140" s="387">
        <f t="shared" si="466"/>
        <v>1.8824228059120052E-3</v>
      </c>
      <c r="AZ140" s="387">
        <f t="shared" si="453"/>
        <v>7.6483884394652632E-2</v>
      </c>
    </row>
    <row r="141" spans="2:52">
      <c r="B141" s="381" t="s">
        <v>2322</v>
      </c>
      <c r="C141" s="380">
        <v>292.54000000000002</v>
      </c>
      <c r="D141" s="375">
        <f t="shared" si="454"/>
        <v>1.6434453285153462E-2</v>
      </c>
      <c r="E141" s="385">
        <v>319.35000000000002</v>
      </c>
      <c r="F141" s="384">
        <f t="shared" si="454"/>
        <v>3.2926868713005812E-2</v>
      </c>
      <c r="G141" s="382">
        <f t="shared" si="455"/>
        <v>8.2203244816767534E-3</v>
      </c>
      <c r="H141" s="382">
        <f t="shared" si="431"/>
        <v>0.50018849663242648</v>
      </c>
      <c r="I141" s="373">
        <v>574.89</v>
      </c>
      <c r="J141" s="400">
        <f t="shared" si="432"/>
        <v>7.3276827720110529E-2</v>
      </c>
      <c r="K141" s="398">
        <f t="shared" si="456"/>
        <v>2.581396086924054E-3</v>
      </c>
      <c r="L141" s="398">
        <f t="shared" si="433"/>
        <v>0.15707222151746494</v>
      </c>
      <c r="M141" s="394">
        <v>198.34</v>
      </c>
      <c r="N141" s="393">
        <f t="shared" si="434"/>
        <v>-2.5499926300791027E-2</v>
      </c>
      <c r="O141" s="391">
        <f t="shared" si="457"/>
        <v>-1.8255652237999305E-3</v>
      </c>
      <c r="P141" s="391">
        <f t="shared" si="435"/>
        <v>-0.11108159134500127</v>
      </c>
      <c r="Q141" s="373">
        <v>327.01</v>
      </c>
      <c r="R141" s="400">
        <f t="shared" si="436"/>
        <v>9.477063653763022E-3</v>
      </c>
      <c r="S141" s="398">
        <f t="shared" si="458"/>
        <v>1.4419920973019664E-3</v>
      </c>
      <c r="T141" s="398">
        <f t="shared" si="437"/>
        <v>8.7742018081284859E-2</v>
      </c>
      <c r="U141" s="385">
        <v>229.43</v>
      </c>
      <c r="V141" s="384">
        <f t="shared" si="438"/>
        <v>1.2757128983843978E-2</v>
      </c>
      <c r="W141" s="382">
        <f t="shared" si="459"/>
        <v>9.7845903593184939E-4</v>
      </c>
      <c r="X141" s="382">
        <f t="shared" si="439"/>
        <v>5.953706028151047E-2</v>
      </c>
      <c r="Y141" s="390">
        <v>174.67</v>
      </c>
      <c r="Z141" s="389">
        <f t="shared" si="440"/>
        <v>6.6274781005070151E-3</v>
      </c>
      <c r="AA141" s="387">
        <f t="shared" si="460"/>
        <v>2.7087828492392273E-4</v>
      </c>
      <c r="AB141" s="387">
        <f t="shared" si="441"/>
        <v>1.6482342322188988E-2</v>
      </c>
      <c r="AC141" s="385">
        <v>276.27</v>
      </c>
      <c r="AD141" s="384">
        <f t="shared" si="442"/>
        <v>1.967225215914957E-2</v>
      </c>
      <c r="AE141" s="382">
        <f t="shared" si="461"/>
        <v>3.018234959769682E-3</v>
      </c>
      <c r="AF141" s="382">
        <f t="shared" si="443"/>
        <v>0.18365289720323655</v>
      </c>
      <c r="AG141" s="390">
        <v>132.9</v>
      </c>
      <c r="AH141" s="389">
        <f t="shared" si="444"/>
        <v>-1.3525698827773279E-3</v>
      </c>
      <c r="AI141" s="387">
        <f t="shared" si="462"/>
        <v>-4.8969792605953159E-5</v>
      </c>
      <c r="AJ141" s="387">
        <f t="shared" si="445"/>
        <v>-9.7902676562231273E-5</v>
      </c>
      <c r="AK141" s="385">
        <v>205.86</v>
      </c>
      <c r="AL141" s="384">
        <f t="shared" si="446"/>
        <v>1.4238557422279228E-2</v>
      </c>
      <c r="AM141" s="382">
        <f t="shared" si="463"/>
        <v>4.7888540178351734E-4</v>
      </c>
      <c r="AN141" s="382">
        <f t="shared" si="447"/>
        <v>2.9139113633681525E-2</v>
      </c>
      <c r="AO141" s="390">
        <v>293.62</v>
      </c>
      <c r="AP141" s="389">
        <f t="shared" si="448"/>
        <v>1.0218331687056631E-4</v>
      </c>
      <c r="AQ141" s="387">
        <f t="shared" si="464"/>
        <v>2.3569603869364823E-6</v>
      </c>
      <c r="AR141" s="387">
        <f t="shared" si="449"/>
        <v>1.4341580739200558E-4</v>
      </c>
      <c r="AS141" s="385">
        <v>432.87</v>
      </c>
      <c r="AT141" s="384">
        <f t="shared" si="450"/>
        <v>4.4319658436978489E-3</v>
      </c>
      <c r="AU141" s="382">
        <f t="shared" si="465"/>
        <v>3.6854011973269467E-4</v>
      </c>
      <c r="AV141" s="382">
        <f t="shared" si="451"/>
        <v>2.2424848173417854E-2</v>
      </c>
      <c r="AW141" s="390">
        <v>349.12</v>
      </c>
      <c r="AX141" s="389">
        <f t="shared" si="452"/>
        <v>5.9645584209767847E-3</v>
      </c>
      <c r="AY141" s="387">
        <f t="shared" si="466"/>
        <v>2.6431940642558622E-4</v>
      </c>
      <c r="AZ141" s="387">
        <f t="shared" si="453"/>
        <v>1.6083249125443486E-2</v>
      </c>
    </row>
    <row r="142" spans="2:52">
      <c r="B142" s="381" t="s">
        <v>2321</v>
      </c>
      <c r="C142" s="380">
        <v>287.81</v>
      </c>
      <c r="D142" s="375">
        <f t="shared" si="454"/>
        <v>5.1688611043202541E-3</v>
      </c>
      <c r="E142" s="385">
        <v>309.17</v>
      </c>
      <c r="F142" s="384">
        <f t="shared" si="454"/>
        <v>-5.7563673784408404E-3</v>
      </c>
      <c r="G142" s="382">
        <f t="shared" si="455"/>
        <v>-1.4371001414972696E-3</v>
      </c>
      <c r="H142" s="382">
        <f t="shared" si="431"/>
        <v>-0.27803032669926225</v>
      </c>
      <c r="I142" s="373">
        <v>535.64</v>
      </c>
      <c r="J142" s="400">
        <f t="shared" si="432"/>
        <v>7.4682598954375695E-5</v>
      </c>
      <c r="K142" s="398">
        <f t="shared" si="456"/>
        <v>2.6309185959647471E-6</v>
      </c>
      <c r="L142" s="398">
        <f t="shared" si="433"/>
        <v>5.0899386593417344E-4</v>
      </c>
      <c r="M142" s="394">
        <v>203.53</v>
      </c>
      <c r="N142" s="393">
        <f t="shared" si="434"/>
        <v>3.8948443083205692E-2</v>
      </c>
      <c r="O142" s="391">
        <f t="shared" si="457"/>
        <v>2.7883579887697787E-3</v>
      </c>
      <c r="P142" s="391">
        <f t="shared" si="435"/>
        <v>0.53945306954354111</v>
      </c>
      <c r="Q142" s="373">
        <v>323.94</v>
      </c>
      <c r="R142" s="400">
        <f t="shared" si="436"/>
        <v>8.6561215593472796E-3</v>
      </c>
      <c r="S142" s="398">
        <f t="shared" si="458"/>
        <v>1.3170808319840448E-3</v>
      </c>
      <c r="T142" s="398">
        <f t="shared" si="437"/>
        <v>0.25481064501485601</v>
      </c>
      <c r="U142" s="385">
        <v>226.54</v>
      </c>
      <c r="V142" s="384">
        <f t="shared" si="438"/>
        <v>-1.2344590424124907E-3</v>
      </c>
      <c r="W142" s="382">
        <f t="shared" si="459"/>
        <v>-9.468177409399562E-5</v>
      </c>
      <c r="X142" s="382">
        <f t="shared" si="439"/>
        <v>-1.8317724578603669E-2</v>
      </c>
      <c r="Y142" s="390">
        <v>173.52</v>
      </c>
      <c r="Z142" s="389">
        <f t="shared" si="440"/>
        <v>5.1894135962638182E-4</v>
      </c>
      <c r="AA142" s="387">
        <f t="shared" si="460"/>
        <v>2.1210171250649476E-5</v>
      </c>
      <c r="AB142" s="387">
        <f t="shared" si="441"/>
        <v>4.1034515771610734E-3</v>
      </c>
      <c r="AC142" s="385">
        <v>270.94</v>
      </c>
      <c r="AD142" s="384">
        <f t="shared" si="442"/>
        <v>4.9330514446792924E-3</v>
      </c>
      <c r="AE142" s="382">
        <f t="shared" si="461"/>
        <v>7.568583509513652E-4</v>
      </c>
      <c r="AF142" s="382">
        <f t="shared" si="443"/>
        <v>0.14642652137020387</v>
      </c>
      <c r="AG142" s="390">
        <v>133.08000000000001</v>
      </c>
      <c r="AH142" s="389">
        <f t="shared" si="444"/>
        <v>6.3520871143375934E-3</v>
      </c>
      <c r="AI142" s="387">
        <f t="shared" si="462"/>
        <v>2.2997731397459258E-4</v>
      </c>
      <c r="AJ142" s="387">
        <f t="shared" si="445"/>
        <v>-8.2716629047216385E-4</v>
      </c>
      <c r="AK142" s="385">
        <v>202.97</v>
      </c>
      <c r="AL142" s="384">
        <f t="shared" si="446"/>
        <v>1.2521201237154498E-2</v>
      </c>
      <c r="AM142" s="382">
        <f t="shared" si="463"/>
        <v>4.2112556120921729E-4</v>
      </c>
      <c r="AN142" s="382">
        <f t="shared" si="447"/>
        <v>8.1473568879076821E-2</v>
      </c>
      <c r="AO142" s="390">
        <v>293.58999999999997</v>
      </c>
      <c r="AP142" s="389">
        <f t="shared" si="448"/>
        <v>9.8874872144549472E-4</v>
      </c>
      <c r="AQ142" s="387">
        <f t="shared" si="464"/>
        <v>2.280647800886178E-5</v>
      </c>
      <c r="AR142" s="387">
        <f t="shared" si="449"/>
        <v>4.4122830055927783E-3</v>
      </c>
      <c r="AS142" s="385">
        <v>430.96</v>
      </c>
      <c r="AT142" s="384">
        <f t="shared" si="450"/>
        <v>4.8498414474911029E-3</v>
      </c>
      <c r="AU142" s="382">
        <f t="shared" si="465"/>
        <v>4.0328856556612271E-4</v>
      </c>
      <c r="AV142" s="382">
        <f t="shared" si="451"/>
        <v>7.8022712823342222E-2</v>
      </c>
      <c r="AW142" s="390">
        <v>347.05</v>
      </c>
      <c r="AX142" s="389">
        <f t="shared" si="452"/>
        <v>1.1601130964526243E-2</v>
      </c>
      <c r="AY142" s="387">
        <f t="shared" si="466"/>
        <v>5.141041186929805E-4</v>
      </c>
      <c r="AZ142" s="387">
        <f t="shared" si="453"/>
        <v>9.9461778584702218E-2</v>
      </c>
    </row>
    <row r="143" spans="2:52">
      <c r="B143" s="381" t="s">
        <v>2320</v>
      </c>
      <c r="C143" s="380">
        <v>286.33</v>
      </c>
      <c r="D143" s="375">
        <f t="shared" si="454"/>
        <v>1.4383391788004402E-2</v>
      </c>
      <c r="E143" s="385">
        <v>310.95999999999998</v>
      </c>
      <c r="F143" s="384">
        <f t="shared" si="454"/>
        <v>1.7605864258132063E-2</v>
      </c>
      <c r="G143" s="382">
        <f t="shared" si="455"/>
        <v>4.3953744354997019E-3</v>
      </c>
      <c r="H143" s="382">
        <f t="shared" si="431"/>
        <v>0.30558678372130543</v>
      </c>
      <c r="I143" s="373">
        <v>535.6</v>
      </c>
      <c r="J143" s="400">
        <f t="shared" si="432"/>
        <v>-5.6008812053045416E-5</v>
      </c>
      <c r="K143" s="398">
        <f t="shared" si="456"/>
        <v>-1.9730784310046841E-6</v>
      </c>
      <c r="L143" s="398">
        <f t="shared" si="433"/>
        <v>-1.3717754894573689E-4</v>
      </c>
      <c r="M143" s="394">
        <v>195.9</v>
      </c>
      <c r="N143" s="393">
        <f t="shared" si="434"/>
        <v>0.10434635548790812</v>
      </c>
      <c r="O143" s="391">
        <f t="shared" si="457"/>
        <v>7.4702599357348307E-3</v>
      </c>
      <c r="P143" s="391">
        <f t="shared" si="435"/>
        <v>0.51936706208371164</v>
      </c>
      <c r="Q143" s="373">
        <v>321.16000000000003</v>
      </c>
      <c r="R143" s="400">
        <f t="shared" si="436"/>
        <v>-2.3608349900596137E-3</v>
      </c>
      <c r="S143" s="398">
        <f t="shared" si="458"/>
        <v>-3.5921520874751062E-4</v>
      </c>
      <c r="T143" s="398">
        <f t="shared" si="437"/>
        <v>-2.497430467319206E-2</v>
      </c>
      <c r="U143" s="385">
        <v>226.82</v>
      </c>
      <c r="V143" s="384">
        <f t="shared" si="438"/>
        <v>5.9428774170658307E-3</v>
      </c>
      <c r="W143" s="382">
        <f t="shared" si="459"/>
        <v>4.5581275501153218E-4</v>
      </c>
      <c r="X143" s="382">
        <f t="shared" si="439"/>
        <v>3.1690213388449531E-2</v>
      </c>
      <c r="Y143" s="390">
        <v>173.43</v>
      </c>
      <c r="Z143" s="389">
        <f t="shared" si="440"/>
        <v>1.7906654343807895E-3</v>
      </c>
      <c r="AA143" s="387">
        <f t="shared" si="460"/>
        <v>7.3188077634011624E-5</v>
      </c>
      <c r="AB143" s="387">
        <f t="shared" si="441"/>
        <v>5.0883740575744943E-3</v>
      </c>
      <c r="AC143" s="385">
        <v>269.61</v>
      </c>
      <c r="AD143" s="384">
        <f t="shared" si="442"/>
        <v>2.0013619854721627E-2</v>
      </c>
      <c r="AE143" s="382">
        <f t="shared" si="461"/>
        <v>3.0706096398305203E-3</v>
      </c>
      <c r="AF143" s="382">
        <f t="shared" si="443"/>
        <v>0.21348300074752721</v>
      </c>
      <c r="AG143" s="390">
        <v>132.24</v>
      </c>
      <c r="AH143" s="389">
        <f t="shared" si="444"/>
        <v>-6.0459492140253995E-4</v>
      </c>
      <c r="AI143" s="387">
        <f t="shared" si="462"/>
        <v>-2.1889359129378959E-5</v>
      </c>
      <c r="AJ143" s="387">
        <f t="shared" si="445"/>
        <v>-7.1630581868821955E-5</v>
      </c>
      <c r="AK143" s="385">
        <v>200.46</v>
      </c>
      <c r="AL143" s="384">
        <f t="shared" si="446"/>
        <v>-1.0318439891384859E-2</v>
      </c>
      <c r="AM143" s="382">
        <f t="shared" si="463"/>
        <v>-3.4704008886694696E-4</v>
      </c>
      <c r="AN143" s="382">
        <f t="shared" si="447"/>
        <v>-2.4127833961692872E-2</v>
      </c>
      <c r="AO143" s="390">
        <v>293.3</v>
      </c>
      <c r="AP143" s="389">
        <f t="shared" si="448"/>
        <v>3.0779753761971075E-3</v>
      </c>
      <c r="AQ143" s="387">
        <f t="shared" si="464"/>
        <v>7.099658002736248E-5</v>
      </c>
      <c r="AR143" s="387">
        <f t="shared" si="449"/>
        <v>4.9360109961388166E-3</v>
      </c>
      <c r="AS143" s="385">
        <v>428.88</v>
      </c>
      <c r="AT143" s="384">
        <f t="shared" si="450"/>
        <v>6.9969476402911915E-3</v>
      </c>
      <c r="AU143" s="382">
        <f t="shared" si="465"/>
        <v>5.8183118102841404E-4</v>
      </c>
      <c r="AV143" s="382">
        <f t="shared" si="451"/>
        <v>4.0451597898741462E-2</v>
      </c>
      <c r="AW143" s="390">
        <v>343.07</v>
      </c>
      <c r="AX143" s="389">
        <f t="shared" si="452"/>
        <v>4.1856925418569451E-3</v>
      </c>
      <c r="AY143" s="387">
        <f t="shared" si="466"/>
        <v>1.8548896499239053E-4</v>
      </c>
      <c r="AZ143" s="387">
        <f t="shared" si="453"/>
        <v>1.2896051760690159E-2</v>
      </c>
    </row>
    <row r="144" spans="2:52">
      <c r="B144" s="381" t="s">
        <v>2319</v>
      </c>
      <c r="C144" s="380">
        <v>282.27</v>
      </c>
      <c r="D144" s="375">
        <f t="shared" ref="D144:F159" si="467">(C144-C145)/C145</f>
        <v>1.8100511073253511E-3</v>
      </c>
      <c r="E144" s="385">
        <v>305.58</v>
      </c>
      <c r="F144" s="384">
        <f t="shared" si="467"/>
        <v>-6.9866441360934388E-3</v>
      </c>
      <c r="G144" s="382">
        <f t="shared" si="455"/>
        <v>-1.7442436551522713E-3</v>
      </c>
      <c r="H144" s="382">
        <f t="shared" si="431"/>
        <v>-0.96364331818767202</v>
      </c>
      <c r="I144" s="373">
        <v>535.63</v>
      </c>
      <c r="J144" s="400">
        <f t="shared" si="432"/>
        <v>7.4683993353056661E-5</v>
      </c>
      <c r="K144" s="398">
        <f t="shared" si="456"/>
        <v>2.6309677178414802E-6</v>
      </c>
      <c r="L144" s="398">
        <f t="shared" si="433"/>
        <v>1.4535322827039779E-3</v>
      </c>
      <c r="M144" s="394">
        <v>177.39</v>
      </c>
      <c r="N144" s="393">
        <f t="shared" si="434"/>
        <v>-3.4874863982589904E-2</v>
      </c>
      <c r="O144" s="391">
        <f t="shared" si="457"/>
        <v>-2.4967263873775939E-3</v>
      </c>
      <c r="P144" s="391">
        <f t="shared" si="435"/>
        <v>-1.3793678958971047</v>
      </c>
      <c r="Q144" s="373">
        <v>321.92</v>
      </c>
      <c r="R144" s="400">
        <f t="shared" si="436"/>
        <v>4.1486010168752642E-3</v>
      </c>
      <c r="S144" s="398">
        <f t="shared" si="458"/>
        <v>6.312345363236728E-4</v>
      </c>
      <c r="T144" s="398">
        <f t="shared" si="437"/>
        <v>0.34873851559717883</v>
      </c>
      <c r="U144" s="385">
        <v>225.48</v>
      </c>
      <c r="V144" s="384">
        <f t="shared" si="438"/>
        <v>1.1544267827013183E-3</v>
      </c>
      <c r="W144" s="382">
        <f t="shared" si="459"/>
        <v>8.854337980640842E-5</v>
      </c>
      <c r="X144" s="382">
        <f t="shared" si="439"/>
        <v>4.8917613125988392E-2</v>
      </c>
      <c r="Y144" s="390">
        <v>173.12</v>
      </c>
      <c r="Z144" s="389">
        <f t="shared" si="440"/>
        <v>2.1418234442836734E-3</v>
      </c>
      <c r="AA144" s="387">
        <f t="shared" si="460"/>
        <v>8.7540607814762299E-5</v>
      </c>
      <c r="AB144" s="387">
        <f t="shared" si="441"/>
        <v>4.8363611093897772E-2</v>
      </c>
      <c r="AC144" s="385">
        <v>264.32</v>
      </c>
      <c r="AD144" s="384">
        <f t="shared" si="442"/>
        <v>2.6964022068536785E-2</v>
      </c>
      <c r="AE144" s="382">
        <f t="shared" si="461"/>
        <v>4.1369820498873252E-3</v>
      </c>
      <c r="AF144" s="382">
        <f t="shared" si="443"/>
        <v>2.2855609066201441</v>
      </c>
      <c r="AG144" s="390">
        <v>132.32</v>
      </c>
      <c r="AH144" s="389">
        <f t="shared" si="444"/>
        <v>2.5001894082883861E-3</v>
      </c>
      <c r="AI144" s="387">
        <f t="shared" si="462"/>
        <v>9.0519357527081025E-5</v>
      </c>
      <c r="AJ144" s="387">
        <f t="shared" si="445"/>
        <v>-9.3934504415307062E-5</v>
      </c>
      <c r="AK144" s="385">
        <v>202.55</v>
      </c>
      <c r="AL144" s="384">
        <f t="shared" si="446"/>
        <v>-4.325812318733694E-3</v>
      </c>
      <c r="AM144" s="382">
        <f t="shared" si="463"/>
        <v>-1.4549004571597033E-4</v>
      </c>
      <c r="AN144" s="382">
        <f t="shared" si="447"/>
        <v>-8.0378971139083391E-2</v>
      </c>
      <c r="AO144" s="390">
        <v>292.39999999999998</v>
      </c>
      <c r="AP144" s="389">
        <f t="shared" si="448"/>
        <v>1.9845837257158796E-2</v>
      </c>
      <c r="AQ144" s="387">
        <f t="shared" si="464"/>
        <v>4.5776408217362477E-4</v>
      </c>
      <c r="AR144" s="387">
        <f t="shared" si="449"/>
        <v>0.25290119175145648</v>
      </c>
      <c r="AS144" s="385">
        <v>425.9</v>
      </c>
      <c r="AT144" s="384">
        <f t="shared" si="450"/>
        <v>6.6654060697740221E-3</v>
      </c>
      <c r="AU144" s="382">
        <f t="shared" si="465"/>
        <v>5.5426184173205885E-4</v>
      </c>
      <c r="AV144" s="382">
        <f t="shared" si="451"/>
        <v>0.30621336573809349</v>
      </c>
      <c r="AW144" s="390">
        <v>341.64</v>
      </c>
      <c r="AX144" s="389">
        <f t="shared" si="452"/>
        <v>2.8178936245156143E-3</v>
      </c>
      <c r="AY144" s="387">
        <f t="shared" si="466"/>
        <v>1.2487495597040944E-4</v>
      </c>
      <c r="AZ144" s="387">
        <f t="shared" si="453"/>
        <v>6.8989740380829778E-2</v>
      </c>
    </row>
    <row r="145" spans="2:52">
      <c r="B145" s="381" t="s">
        <v>2318</v>
      </c>
      <c r="C145" s="380">
        <v>281.76</v>
      </c>
      <c r="D145" s="375">
        <f t="shared" si="467"/>
        <v>-2.9018331092079881E-3</v>
      </c>
      <c r="E145" s="385">
        <v>307.73</v>
      </c>
      <c r="F145" s="384">
        <f t="shared" si="467"/>
        <v>-1.9218510963793897E-2</v>
      </c>
      <c r="G145" s="382">
        <f t="shared" si="455"/>
        <v>-4.797978136155001E-3</v>
      </c>
      <c r="H145" s="382">
        <f t="shared" si="431"/>
        <v>1.6534300752618187</v>
      </c>
      <c r="I145" s="373">
        <v>535.59</v>
      </c>
      <c r="J145" s="400">
        <f t="shared" si="432"/>
        <v>3.435689455388196E-2</v>
      </c>
      <c r="K145" s="398">
        <f t="shared" si="456"/>
        <v>1.2103246813441539E-3</v>
      </c>
      <c r="L145" s="398">
        <f t="shared" si="433"/>
        <v>-0.41708969323687051</v>
      </c>
      <c r="M145" s="394">
        <v>183.8</v>
      </c>
      <c r="N145" s="393">
        <f t="shared" si="434"/>
        <v>-4.6878241028832153E-2</v>
      </c>
      <c r="O145" s="391">
        <f t="shared" si="457"/>
        <v>-3.3560601534951225E-3</v>
      </c>
      <c r="P145" s="391">
        <f t="shared" si="435"/>
        <v>1.1565310709447068</v>
      </c>
      <c r="Q145" s="373">
        <v>320.58999999999997</v>
      </c>
      <c r="R145" s="400">
        <f t="shared" si="436"/>
        <v>4.7323555221260843E-3</v>
      </c>
      <c r="S145" s="398">
        <f t="shared" si="458"/>
        <v>7.2005628682461653E-4</v>
      </c>
      <c r="T145" s="398">
        <f t="shared" si="437"/>
        <v>-0.24813842137914854</v>
      </c>
      <c r="U145" s="385">
        <v>225.22</v>
      </c>
      <c r="V145" s="384">
        <f t="shared" si="438"/>
        <v>2.6265414236745022E-3</v>
      </c>
      <c r="W145" s="382">
        <f t="shared" si="459"/>
        <v>2.0145310065441065E-4</v>
      </c>
      <c r="X145" s="382">
        <f t="shared" si="439"/>
        <v>-6.9422703881614423E-2</v>
      </c>
      <c r="Y145" s="390">
        <v>172.75</v>
      </c>
      <c r="Z145" s="389">
        <f t="shared" si="440"/>
        <v>3.8352025103143505E-3</v>
      </c>
      <c r="AA145" s="387">
        <f t="shared" si="460"/>
        <v>1.5675239700156811E-4</v>
      </c>
      <c r="AB145" s="387">
        <f t="shared" si="441"/>
        <v>-5.4018405298418878E-2</v>
      </c>
      <c r="AC145" s="385">
        <v>257.38</v>
      </c>
      <c r="AD145" s="384">
        <f t="shared" si="442"/>
        <v>1.8684312962242828E-3</v>
      </c>
      <c r="AE145" s="382">
        <f t="shared" si="461"/>
        <v>2.8666594005450681E-4</v>
      </c>
      <c r="AF145" s="382">
        <f t="shared" si="443"/>
        <v>-9.8787879683662441E-2</v>
      </c>
      <c r="AG145" s="390">
        <v>131.99</v>
      </c>
      <c r="AH145" s="389">
        <f t="shared" si="444"/>
        <v>1.0618126659083411E-3</v>
      </c>
      <c r="AI145" s="387">
        <f t="shared" si="462"/>
        <v>3.8442927569211492E-5</v>
      </c>
      <c r="AJ145" s="387">
        <f t="shared" si="445"/>
        <v>2.325041024980999E-5</v>
      </c>
      <c r="AK145" s="385">
        <v>203.43</v>
      </c>
      <c r="AL145" s="384">
        <f t="shared" si="446"/>
        <v>3.6508954561152948E-3</v>
      </c>
      <c r="AM145" s="382">
        <f t="shared" si="463"/>
        <v>1.2279056687552572E-4</v>
      </c>
      <c r="AN145" s="382">
        <f t="shared" si="447"/>
        <v>-4.2314827302056518E-2</v>
      </c>
      <c r="AO145" s="390">
        <v>286.70999999999998</v>
      </c>
      <c r="AP145" s="389">
        <f t="shared" si="448"/>
        <v>2.6126480798825933E-2</v>
      </c>
      <c r="AQ145" s="387">
        <f t="shared" si="464"/>
        <v>6.0263340610571892E-4</v>
      </c>
      <c r="AR145" s="387">
        <f t="shared" si="449"/>
        <v>-0.20767335109433591</v>
      </c>
      <c r="AS145" s="385">
        <v>423.08</v>
      </c>
      <c r="AT145" s="384">
        <f t="shared" si="450"/>
        <v>8.221528489383477E-3</v>
      </c>
      <c r="AU145" s="382">
        <f t="shared" si="465"/>
        <v>6.8366120153468305E-4</v>
      </c>
      <c r="AV145" s="382">
        <f t="shared" si="451"/>
        <v>-0.23559631991423455</v>
      </c>
      <c r="AW145" s="390">
        <v>340.68</v>
      </c>
      <c r="AX145" s="389">
        <f t="shared" si="452"/>
        <v>4.5408975644277306E-3</v>
      </c>
      <c r="AY145" s="387">
        <f t="shared" si="466"/>
        <v>2.0122987556761489E-4</v>
      </c>
      <c r="AZ145" s="387">
        <f t="shared" si="453"/>
        <v>-6.9345778338898878E-2</v>
      </c>
    </row>
    <row r="146" spans="2:52">
      <c r="B146" s="381" t="s">
        <v>2317</v>
      </c>
      <c r="C146" s="380">
        <v>282.58</v>
      </c>
      <c r="D146" s="375">
        <f t="shared" si="467"/>
        <v>1.1634983711022805E-2</v>
      </c>
      <c r="E146" s="385">
        <v>313.76</v>
      </c>
      <c r="F146" s="384">
        <f t="shared" si="467"/>
        <v>3.1494509829706044E-2</v>
      </c>
      <c r="G146" s="382">
        <f t="shared" si="455"/>
        <v>7.8627303570254319E-3</v>
      </c>
      <c r="H146" s="382">
        <f t="shared" si="431"/>
        <v>0.67578352942397346</v>
      </c>
      <c r="I146" s="373">
        <v>517.79999999999995</v>
      </c>
      <c r="J146" s="400">
        <f t="shared" si="432"/>
        <v>7.0453981642272234E-2</v>
      </c>
      <c r="K146" s="398">
        <f t="shared" si="456"/>
        <v>2.4819528652939666E-3</v>
      </c>
      <c r="L146" s="398">
        <f t="shared" si="433"/>
        <v>0.21331812118848115</v>
      </c>
      <c r="M146" s="394">
        <v>192.84</v>
      </c>
      <c r="N146" s="393">
        <f t="shared" si="434"/>
        <v>-4.1360111354145919E-2</v>
      </c>
      <c r="O146" s="391">
        <f t="shared" si="457"/>
        <v>-2.9610117319546604E-3</v>
      </c>
      <c r="P146" s="391">
        <f t="shared" si="435"/>
        <v>-0.25449212525750625</v>
      </c>
      <c r="Q146" s="373">
        <v>319.08</v>
      </c>
      <c r="R146" s="400">
        <f t="shared" si="436"/>
        <v>3.3646740668532224E-3</v>
      </c>
      <c r="S146" s="398">
        <f t="shared" si="458"/>
        <v>5.1195534731611893E-4</v>
      </c>
      <c r="T146" s="398">
        <f t="shared" si="437"/>
        <v>4.4001380666403536E-2</v>
      </c>
      <c r="U146" s="385">
        <v>224.63</v>
      </c>
      <c r="V146" s="384">
        <f t="shared" si="438"/>
        <v>1.7392079914376843E-3</v>
      </c>
      <c r="W146" s="382">
        <f t="shared" si="459"/>
        <v>1.3339551373527895E-4</v>
      </c>
      <c r="X146" s="382">
        <f t="shared" si="439"/>
        <v>1.1465036569746298E-2</v>
      </c>
      <c r="Y146" s="390">
        <v>172.09</v>
      </c>
      <c r="Z146" s="389">
        <f t="shared" si="440"/>
        <v>1.0214264749046135E-2</v>
      </c>
      <c r="AA146" s="387">
        <f t="shared" si="460"/>
        <v>4.1747742882301359E-4</v>
      </c>
      <c r="AB146" s="387">
        <f t="shared" si="441"/>
        <v>3.5881221597886891E-2</v>
      </c>
      <c r="AC146" s="385">
        <v>256.89999999999998</v>
      </c>
      <c r="AD146" s="384">
        <f t="shared" si="442"/>
        <v>1.0911074740860911E-3</v>
      </c>
      <c r="AE146" s="382">
        <f t="shared" si="461"/>
        <v>1.6740425531913263E-4</v>
      </c>
      <c r="AF146" s="382">
        <f t="shared" si="443"/>
        <v>1.4388009427167175E-2</v>
      </c>
      <c r="AG146" s="390">
        <v>131.85</v>
      </c>
      <c r="AH146" s="389">
        <f t="shared" si="444"/>
        <v>1.3762878671382378E-2</v>
      </c>
      <c r="AI146" s="387">
        <f t="shared" si="462"/>
        <v>4.9828502229739896E-4</v>
      </c>
      <c r="AJ146" s="387">
        <f t="shared" si="445"/>
        <v>7.3734413551352566E-4</v>
      </c>
      <c r="AK146" s="385">
        <v>202.69</v>
      </c>
      <c r="AL146" s="384">
        <f t="shared" si="446"/>
        <v>1.0821863155794871E-2</v>
      </c>
      <c r="AM146" s="382">
        <f t="shared" si="463"/>
        <v>3.6397172351884893E-4</v>
      </c>
      <c r="AN146" s="382">
        <f t="shared" si="447"/>
        <v>3.128252970169848E-2</v>
      </c>
      <c r="AO146" s="390">
        <v>279.41000000000003</v>
      </c>
      <c r="AP146" s="389">
        <f t="shared" si="448"/>
        <v>5.7231300842273125E-3</v>
      </c>
      <c r="AQ146" s="387">
        <f t="shared" si="464"/>
        <v>1.3200971852278718E-4</v>
      </c>
      <c r="AR146" s="387">
        <f t="shared" si="449"/>
        <v>1.1345930669221583E-2</v>
      </c>
      <c r="AS146" s="385">
        <v>419.63</v>
      </c>
      <c r="AT146" s="384">
        <f t="shared" si="450"/>
        <v>1.2181002460321317E-2</v>
      </c>
      <c r="AU146" s="382">
        <f t="shared" si="465"/>
        <v>1.0129112595880193E-3</v>
      </c>
      <c r="AV146" s="382">
        <f t="shared" si="451"/>
        <v>8.705738527406813E-2</v>
      </c>
      <c r="AW146" s="390">
        <v>339.14</v>
      </c>
      <c r="AX146" s="389">
        <f t="shared" si="452"/>
        <v>1.3114264376400259E-2</v>
      </c>
      <c r="AY146" s="387">
        <f t="shared" si="466"/>
        <v>5.8115862584017745E-4</v>
      </c>
      <c r="AZ146" s="387">
        <f t="shared" si="453"/>
        <v>4.9949242755672849E-2</v>
      </c>
    </row>
    <row r="147" spans="2:52">
      <c r="B147" s="381" t="s">
        <v>2316</v>
      </c>
      <c r="C147" s="380">
        <v>279.33</v>
      </c>
      <c r="D147" s="375">
        <f t="shared" si="467"/>
        <v>4.71189123084671E-3</v>
      </c>
      <c r="E147" s="385">
        <v>304.18</v>
      </c>
      <c r="F147" s="384">
        <f t="shared" si="467"/>
        <v>1.1606638065782065E-2</v>
      </c>
      <c r="G147" s="382">
        <f t="shared" si="455"/>
        <v>2.8976436196747552E-3</v>
      </c>
      <c r="H147" s="382">
        <f t="shared" si="431"/>
        <v>0.61496402987936949</v>
      </c>
      <c r="I147" s="373">
        <v>483.72</v>
      </c>
      <c r="J147" s="400">
        <f t="shared" si="432"/>
        <v>-2.0672689310133554E-5</v>
      </c>
      <c r="K147" s="398">
        <f t="shared" si="456"/>
        <v>-7.2825749901738489E-7</v>
      </c>
      <c r="L147" s="398">
        <f t="shared" si="433"/>
        <v>-1.5455736631817785E-4</v>
      </c>
      <c r="M147" s="394">
        <v>201.16</v>
      </c>
      <c r="N147" s="393">
        <f t="shared" si="434"/>
        <v>-1.329278461764854E-2</v>
      </c>
      <c r="O147" s="391">
        <f t="shared" si="457"/>
        <v>-9.5164374356207667E-4</v>
      </c>
      <c r="P147" s="391">
        <f t="shared" si="435"/>
        <v>-0.20196640731689167</v>
      </c>
      <c r="Q147" s="373">
        <v>318.01</v>
      </c>
      <c r="R147" s="400">
        <f t="shared" si="436"/>
        <v>4.6757021451363798E-3</v>
      </c>
      <c r="S147" s="398">
        <f t="shared" si="458"/>
        <v>7.1143613559537106E-4</v>
      </c>
      <c r="T147" s="398">
        <f t="shared" si="437"/>
        <v>0.15098738505207993</v>
      </c>
      <c r="U147" s="385">
        <v>224.24</v>
      </c>
      <c r="V147" s="384">
        <f t="shared" si="438"/>
        <v>4.2545568543150931E-3</v>
      </c>
      <c r="W147" s="382">
        <f t="shared" si="459"/>
        <v>3.2632025616911333E-4</v>
      </c>
      <c r="X147" s="382">
        <f t="shared" si="439"/>
        <v>6.9254624137508949E-2</v>
      </c>
      <c r="Y147" s="390">
        <v>170.35</v>
      </c>
      <c r="Z147" s="389">
        <f t="shared" si="440"/>
        <v>7.3920756948551158E-3</v>
      </c>
      <c r="AA147" s="387">
        <f t="shared" si="460"/>
        <v>3.0212891780011827E-4</v>
      </c>
      <c r="AB147" s="387">
        <f t="shared" si="441"/>
        <v>6.4120520402128803E-2</v>
      </c>
      <c r="AC147" s="385">
        <v>256.62</v>
      </c>
      <c r="AD147" s="384">
        <f t="shared" si="442"/>
        <v>6.7477442134170219E-3</v>
      </c>
      <c r="AE147" s="382">
        <f t="shared" si="461"/>
        <v>1.03527940368772E-3</v>
      </c>
      <c r="AF147" s="382">
        <f t="shared" si="443"/>
        <v>0.21971632046813697</v>
      </c>
      <c r="AG147" s="390">
        <v>130.06</v>
      </c>
      <c r="AH147" s="389">
        <f t="shared" si="444"/>
        <v>2.38921001926784E-3</v>
      </c>
      <c r="AI147" s="387">
        <f t="shared" si="462"/>
        <v>8.6501348747592156E-5</v>
      </c>
      <c r="AJ147" s="387">
        <f t="shared" si="445"/>
        <v>1.406608265601488E-4</v>
      </c>
      <c r="AK147" s="385">
        <v>200.52</v>
      </c>
      <c r="AL147" s="384">
        <f t="shared" si="446"/>
        <v>-1.8914883026381057E-3</v>
      </c>
      <c r="AM147" s="382">
        <f t="shared" si="463"/>
        <v>-6.3616426082627414E-5</v>
      </c>
      <c r="AN147" s="382">
        <f t="shared" si="447"/>
        <v>-1.3501250976711484E-2</v>
      </c>
      <c r="AO147" s="390">
        <v>277.82</v>
      </c>
      <c r="AP147" s="389">
        <f t="shared" si="448"/>
        <v>9.483667017913644E-3</v>
      </c>
      <c r="AQ147" s="387">
        <f t="shared" si="464"/>
        <v>2.1875026343519611E-4</v>
      </c>
      <c r="AR147" s="387">
        <f t="shared" si="449"/>
        <v>4.642515132843749E-2</v>
      </c>
      <c r="AS147" s="385">
        <v>414.58</v>
      </c>
      <c r="AT147" s="384">
        <f t="shared" si="450"/>
        <v>4.9449750327240109E-3</v>
      </c>
      <c r="AU147" s="382">
        <f t="shared" si="465"/>
        <v>4.1119939884616514E-4</v>
      </c>
      <c r="AV147" s="382">
        <f t="shared" si="451"/>
        <v>8.7268440356649338E-2</v>
      </c>
      <c r="AW147" s="390">
        <v>334.75</v>
      </c>
      <c r="AX147" s="389">
        <f t="shared" si="452"/>
        <v>3.0864197530863376E-3</v>
      </c>
      <c r="AY147" s="387">
        <f t="shared" si="466"/>
        <v>1.3677469135802106E-4</v>
      </c>
      <c r="AZ147" s="387">
        <f t="shared" si="453"/>
        <v>2.9027557016303013E-2</v>
      </c>
    </row>
    <row r="148" spans="2:52">
      <c r="B148" s="381" t="s">
        <v>2315</v>
      </c>
      <c r="C148" s="380">
        <v>278.02</v>
      </c>
      <c r="D148" s="375">
        <f t="shared" si="467"/>
        <v>5.7882931770492935E-3</v>
      </c>
      <c r="E148" s="385">
        <v>300.69</v>
      </c>
      <c r="F148" s="384">
        <f t="shared" si="467"/>
        <v>-1.6388616290480836E-2</v>
      </c>
      <c r="G148" s="382">
        <f t="shared" si="455"/>
        <v>-4.0914836113837023E-3</v>
      </c>
      <c r="H148" s="382">
        <f t="shared" si="431"/>
        <v>-0.70685493741169203</v>
      </c>
      <c r="I148" s="373">
        <v>483.73</v>
      </c>
      <c r="J148" s="400">
        <f t="shared" si="432"/>
        <v>-3.0999421344130208E-4</v>
      </c>
      <c r="K148" s="398">
        <f t="shared" si="456"/>
        <v>-1.0920476151110191E-5</v>
      </c>
      <c r="L148" s="398">
        <f t="shared" si="433"/>
        <v>-1.8866487610562147E-3</v>
      </c>
      <c r="M148" s="394">
        <v>203.87</v>
      </c>
      <c r="N148" s="393">
        <f t="shared" si="434"/>
        <v>8.0449414383380186E-2</v>
      </c>
      <c r="O148" s="391">
        <f t="shared" si="457"/>
        <v>5.7594540251205712E-3</v>
      </c>
      <c r="P148" s="391">
        <f t="shared" si="435"/>
        <v>0.99501767601491398</v>
      </c>
      <c r="Q148" s="373">
        <v>316.52999999999997</v>
      </c>
      <c r="R148" s="400">
        <f t="shared" si="436"/>
        <v>3.805537056417051E-3</v>
      </c>
      <c r="S148" s="398">
        <f t="shared" si="458"/>
        <v>5.7903529635619283E-4</v>
      </c>
      <c r="T148" s="398">
        <f t="shared" si="437"/>
        <v>0.1000355853867389</v>
      </c>
      <c r="U148" s="385">
        <v>223.29</v>
      </c>
      <c r="V148" s="384">
        <f t="shared" si="438"/>
        <v>-2.7689696753159954E-3</v>
      </c>
      <c r="W148" s="382">
        <f t="shared" si="459"/>
        <v>-2.1237720512706155E-4</v>
      </c>
      <c r="X148" s="382">
        <f t="shared" si="439"/>
        <v>-3.6690816900764756E-2</v>
      </c>
      <c r="Y148" s="390">
        <v>169.1</v>
      </c>
      <c r="Z148" s="389">
        <f t="shared" si="440"/>
        <v>2.4899217453165016E-3</v>
      </c>
      <c r="AA148" s="387">
        <f t="shared" si="460"/>
        <v>1.0176808157457605E-4</v>
      </c>
      <c r="AB148" s="387">
        <f t="shared" si="441"/>
        <v>1.7581708193028071E-2</v>
      </c>
      <c r="AC148" s="385">
        <v>254.9</v>
      </c>
      <c r="AD148" s="384">
        <f t="shared" si="442"/>
        <v>1.0986395906873479E-2</v>
      </c>
      <c r="AE148" s="382">
        <f t="shared" si="461"/>
        <v>1.6855987784079704E-3</v>
      </c>
      <c r="AF148" s="382">
        <f t="shared" si="443"/>
        <v>0.29120825895471325</v>
      </c>
      <c r="AG148" s="390">
        <v>129.75</v>
      </c>
      <c r="AH148" s="389">
        <f t="shared" si="444"/>
        <v>9.1778797542195444E-3</v>
      </c>
      <c r="AI148" s="387">
        <f t="shared" si="462"/>
        <v>3.3228513650151862E-4</v>
      </c>
      <c r="AJ148" s="387">
        <f t="shared" si="445"/>
        <v>-4.7008957413278486E-4</v>
      </c>
      <c r="AK148" s="385">
        <v>200.9</v>
      </c>
      <c r="AL148" s="384">
        <f t="shared" si="446"/>
        <v>9.0913657139987045E-3</v>
      </c>
      <c r="AM148" s="382">
        <f t="shared" si="463"/>
        <v>3.0576990305891845E-4</v>
      </c>
      <c r="AN148" s="382">
        <f t="shared" si="447"/>
        <v>5.2825572877217529E-2</v>
      </c>
      <c r="AO148" s="390">
        <v>275.20999999999998</v>
      </c>
      <c r="AP148" s="389">
        <f t="shared" si="448"/>
        <v>1.042699269376207E-2</v>
      </c>
      <c r="AQ148" s="387">
        <f t="shared" si="464"/>
        <v>2.405090134743159E-4</v>
      </c>
      <c r="AR148" s="387">
        <f t="shared" si="449"/>
        <v>4.1550938440357392E-2</v>
      </c>
      <c r="AS148" s="385">
        <v>412.54</v>
      </c>
      <c r="AT148" s="384">
        <f t="shared" si="450"/>
        <v>5.0919722256061199E-3</v>
      </c>
      <c r="AU148" s="382">
        <f t="shared" si="465"/>
        <v>4.2342295042027694E-4</v>
      </c>
      <c r="AV148" s="382">
        <f t="shared" si="451"/>
        <v>7.3151607471984667E-2</v>
      </c>
      <c r="AW148" s="390">
        <v>333.72</v>
      </c>
      <c r="AX148" s="389">
        <f t="shared" si="452"/>
        <v>9.4679209897457657E-3</v>
      </c>
      <c r="AY148" s="387">
        <f t="shared" si="466"/>
        <v>4.1957091866058361E-4</v>
      </c>
      <c r="AZ148" s="387">
        <f t="shared" si="453"/>
        <v>7.2486120835100629E-2</v>
      </c>
    </row>
    <row r="149" spans="2:52">
      <c r="B149" s="381" t="s">
        <v>2314</v>
      </c>
      <c r="C149" s="380">
        <v>276.42</v>
      </c>
      <c r="D149" s="375">
        <f t="shared" si="467"/>
        <v>7.8389907755133052E-3</v>
      </c>
      <c r="E149" s="385">
        <v>305.7</v>
      </c>
      <c r="F149" s="384">
        <f t="shared" si="467"/>
        <v>-1.4792613361694001E-2</v>
      </c>
      <c r="G149" s="382">
        <f t="shared" si="455"/>
        <v>-3.693035096200354E-3</v>
      </c>
      <c r="H149" s="382">
        <f t="shared" si="431"/>
        <v>-0.47111103992318837</v>
      </c>
      <c r="I149" s="373">
        <v>483.88</v>
      </c>
      <c r="J149" s="400">
        <f t="shared" si="432"/>
        <v>5.9968154841915776E-4</v>
      </c>
      <c r="K149" s="398">
        <f t="shared" si="456"/>
        <v>2.1125581587710091E-5</v>
      </c>
      <c r="L149" s="398">
        <f t="shared" si="433"/>
        <v>2.6949364009586766E-3</v>
      </c>
      <c r="M149" s="394">
        <v>188.69</v>
      </c>
      <c r="N149" s="393">
        <f t="shared" si="434"/>
        <v>0.12596968612006196</v>
      </c>
      <c r="O149" s="391">
        <f t="shared" si="457"/>
        <v>9.0182957990213551E-3</v>
      </c>
      <c r="P149" s="391">
        <f t="shared" si="435"/>
        <v>1.1504409250221153</v>
      </c>
      <c r="Q149" s="373">
        <v>315.33</v>
      </c>
      <c r="R149" s="400">
        <f t="shared" si="436"/>
        <v>3.7242169595109466E-3</v>
      </c>
      <c r="S149" s="398">
        <f t="shared" si="458"/>
        <v>5.6666195569134766E-4</v>
      </c>
      <c r="T149" s="398">
        <f t="shared" si="437"/>
        <v>7.2287616087192308E-2</v>
      </c>
      <c r="U149" s="385">
        <v>223.91</v>
      </c>
      <c r="V149" s="384">
        <f t="shared" si="438"/>
        <v>7.0159658196537094E-3</v>
      </c>
      <c r="W149" s="382">
        <f t="shared" si="459"/>
        <v>5.3811756240161992E-4</v>
      </c>
      <c r="X149" s="382">
        <f t="shared" si="439"/>
        <v>6.864628085576277E-2</v>
      </c>
      <c r="Y149" s="390">
        <v>168.68</v>
      </c>
      <c r="Z149" s="389">
        <f t="shared" si="440"/>
        <v>4.2269452878490677E-3</v>
      </c>
      <c r="AA149" s="387">
        <f t="shared" si="460"/>
        <v>1.7276370780496708E-4</v>
      </c>
      <c r="AB149" s="387">
        <f t="shared" si="441"/>
        <v>2.203902425100817E-2</v>
      </c>
      <c r="AC149" s="385">
        <v>252.13</v>
      </c>
      <c r="AD149" s="384">
        <f t="shared" si="442"/>
        <v>6.225805164225575E-3</v>
      </c>
      <c r="AE149" s="382">
        <f t="shared" si="461"/>
        <v>9.5520038312647316E-4</v>
      </c>
      <c r="AF149" s="382">
        <f t="shared" si="443"/>
        <v>0.12185246933957843</v>
      </c>
      <c r="AG149" s="390">
        <v>128.57</v>
      </c>
      <c r="AH149" s="389">
        <f t="shared" si="444"/>
        <v>2.8861154446178203E-3</v>
      </c>
      <c r="AI149" s="387">
        <f t="shared" si="462"/>
        <v>1.0449180967238819E-4</v>
      </c>
      <c r="AJ149" s="387">
        <f t="shared" si="445"/>
        <v>-2.2179868612169418E-4</v>
      </c>
      <c r="AK149" s="385">
        <v>199.09</v>
      </c>
      <c r="AL149" s="384">
        <f t="shared" si="446"/>
        <v>7.6424739346087197E-3</v>
      </c>
      <c r="AM149" s="382">
        <f t="shared" si="463"/>
        <v>2.5703932584269509E-4</v>
      </c>
      <c r="AN149" s="382">
        <f t="shared" si="447"/>
        <v>3.2789849255290632E-2</v>
      </c>
      <c r="AO149" s="390">
        <v>272.37</v>
      </c>
      <c r="AP149" s="389">
        <f t="shared" si="448"/>
        <v>8.7404170215918432E-3</v>
      </c>
      <c r="AQ149" s="387">
        <f t="shared" si="464"/>
        <v>2.0160645902003745E-4</v>
      </c>
      <c r="AR149" s="387">
        <f t="shared" si="449"/>
        <v>2.5718420239732462E-2</v>
      </c>
      <c r="AS149" s="385">
        <v>410.45</v>
      </c>
      <c r="AT149" s="384">
        <f t="shared" si="450"/>
        <v>4.5030713883653728E-3</v>
      </c>
      <c r="AU149" s="382">
        <f t="shared" si="465"/>
        <v>3.7445290129952259E-4</v>
      </c>
      <c r="AV149" s="382">
        <f t="shared" si="451"/>
        <v>4.7767998716008571E-2</v>
      </c>
      <c r="AW149" s="390">
        <v>330.59</v>
      </c>
      <c r="AX149" s="389">
        <f t="shared" si="452"/>
        <v>2.1522978052624579E-3</v>
      </c>
      <c r="AY149" s="387">
        <f t="shared" si="466"/>
        <v>9.5379077240205818E-5</v>
      </c>
      <c r="AZ149" s="387">
        <f t="shared" si="453"/>
        <v>1.2167264890544574E-2</v>
      </c>
    </row>
    <row r="150" spans="2:52">
      <c r="B150" s="381" t="s">
        <v>2313</v>
      </c>
      <c r="C150" s="380">
        <v>274.27</v>
      </c>
      <c r="D150" s="375">
        <f t="shared" si="467"/>
        <v>-4.00903855966228E-4</v>
      </c>
      <c r="E150" s="385">
        <v>310.29000000000002</v>
      </c>
      <c r="F150" s="384">
        <f t="shared" si="467"/>
        <v>-1.526499523960648E-2</v>
      </c>
      <c r="G150" s="382">
        <f t="shared" si="455"/>
        <v>-3.8109671215487161E-3</v>
      </c>
      <c r="H150" s="382">
        <f t="shared" si="431"/>
        <v>9.5059378073673368</v>
      </c>
      <c r="I150" s="373">
        <v>483.59</v>
      </c>
      <c r="J150" s="400">
        <f t="shared" si="432"/>
        <v>2.0679101699803353E-5</v>
      </c>
      <c r="K150" s="398">
        <f t="shared" si="456"/>
        <v>7.284833946806726E-7</v>
      </c>
      <c r="L150" s="398">
        <f t="shared" si="433"/>
        <v>-1.8171024893859833E-3</v>
      </c>
      <c r="M150" s="394">
        <v>167.58</v>
      </c>
      <c r="N150" s="393">
        <f t="shared" si="434"/>
        <v>3.4730538922156436E-3</v>
      </c>
      <c r="O150" s="391">
        <f t="shared" si="457"/>
        <v>2.4863940119761017E-4</v>
      </c>
      <c r="P150" s="391">
        <f t="shared" si="435"/>
        <v>-0.62019708091447112</v>
      </c>
      <c r="Q150" s="373">
        <v>314.16000000000003</v>
      </c>
      <c r="R150" s="400">
        <f t="shared" si="436"/>
        <v>1.6260162601627541E-3</v>
      </c>
      <c r="S150" s="398">
        <f t="shared" si="458"/>
        <v>2.4740813008132404E-4</v>
      </c>
      <c r="T150" s="398">
        <f t="shared" si="437"/>
        <v>-0.61712584301550244</v>
      </c>
      <c r="U150" s="385">
        <v>222.35</v>
      </c>
      <c r="V150" s="384">
        <f t="shared" si="438"/>
        <v>6.1541246210235082E-3</v>
      </c>
      <c r="W150" s="382">
        <f t="shared" si="459"/>
        <v>4.7201520430788208E-4</v>
      </c>
      <c r="X150" s="382">
        <f t="shared" si="439"/>
        <v>-1.1773775614361874</v>
      </c>
      <c r="Y150" s="390">
        <v>167.97</v>
      </c>
      <c r="Z150" s="389">
        <f t="shared" si="440"/>
        <v>1.2050370548894379E-2</v>
      </c>
      <c r="AA150" s="387">
        <f t="shared" si="460"/>
        <v>4.9252274507441103E-4</v>
      </c>
      <c r="AB150" s="387">
        <f t="shared" si="441"/>
        <v>-1.2285308253954559</v>
      </c>
      <c r="AC150" s="385">
        <v>250.57</v>
      </c>
      <c r="AD150" s="384">
        <f t="shared" si="442"/>
        <v>7.883834117694298E-3</v>
      </c>
      <c r="AE150" s="382">
        <f t="shared" si="461"/>
        <v>1.2095851333413655E-3</v>
      </c>
      <c r="AF150" s="382">
        <f t="shared" si="443"/>
        <v>-3.0171451716923885</v>
      </c>
      <c r="AG150" s="390">
        <v>128.19999999999999</v>
      </c>
      <c r="AH150" s="389">
        <f t="shared" si="444"/>
        <v>-1.013013325021615E-3</v>
      </c>
      <c r="AI150" s="387">
        <f t="shared" si="462"/>
        <v>-3.667614743240757E-5</v>
      </c>
      <c r="AJ150" s="387">
        <f t="shared" si="445"/>
        <v>-3.8582355760819988E-6</v>
      </c>
      <c r="AK150" s="385">
        <v>197.58</v>
      </c>
      <c r="AL150" s="384">
        <f t="shared" si="446"/>
        <v>-2.8262844453415458E-3</v>
      </c>
      <c r="AM150" s="382">
        <f t="shared" si="463"/>
        <v>-9.5056424750172215E-5</v>
      </c>
      <c r="AN150" s="382">
        <f t="shared" si="447"/>
        <v>0.23710528929953653</v>
      </c>
      <c r="AO150" s="390">
        <v>270.01</v>
      </c>
      <c r="AP150" s="389">
        <f t="shared" si="448"/>
        <v>4.7257572374785357E-3</v>
      </c>
      <c r="AQ150" s="387">
        <f t="shared" si="464"/>
        <v>1.0900431643967991E-4</v>
      </c>
      <c r="AR150" s="387">
        <f t="shared" si="449"/>
        <v>-0.27189640313377877</v>
      </c>
      <c r="AS150" s="385">
        <v>408.61</v>
      </c>
      <c r="AT150" s="384">
        <f t="shared" si="450"/>
        <v>6.5029435672586304E-3</v>
      </c>
      <c r="AU150" s="382">
        <f t="shared" si="465"/>
        <v>5.4075227233539146E-4</v>
      </c>
      <c r="AV150" s="382">
        <f t="shared" si="451"/>
        <v>-1.3488328043942392</v>
      </c>
      <c r="AW150" s="390">
        <v>329.88</v>
      </c>
      <c r="AX150" s="389">
        <f t="shared" si="452"/>
        <v>8.683953033268025E-3</v>
      </c>
      <c r="AY150" s="387">
        <f t="shared" si="466"/>
        <v>3.8482937866927253E-4</v>
      </c>
      <c r="AZ150" s="387">
        <f t="shared" si="453"/>
        <v>-0.95990440835692636</v>
      </c>
    </row>
    <row r="151" spans="2:52">
      <c r="B151" s="381" t="s">
        <v>2312</v>
      </c>
      <c r="C151" s="380">
        <v>274.38</v>
      </c>
      <c r="D151" s="375">
        <f t="shared" si="467"/>
        <v>-2.1862702229996457E-4</v>
      </c>
      <c r="E151" s="385">
        <v>315.10000000000002</v>
      </c>
      <c r="F151" s="384">
        <f t="shared" si="467"/>
        <v>-3.8068650466342409E-4</v>
      </c>
      <c r="G151" s="382">
        <f t="shared" si="455"/>
        <v>-9.5039908635242469E-5</v>
      </c>
      <c r="H151" s="382">
        <f t="shared" si="431"/>
        <v>0.43471254209758253</v>
      </c>
      <c r="I151" s="373">
        <v>483.58</v>
      </c>
      <c r="J151" s="400">
        <f t="shared" si="432"/>
        <v>9.962197949082062E-3</v>
      </c>
      <c r="K151" s="398">
        <f t="shared" si="456"/>
        <v>3.5094830935026292E-4</v>
      </c>
      <c r="L151" s="398">
        <f t="shared" si="433"/>
        <v>-1.6052375669680417</v>
      </c>
      <c r="M151" s="394">
        <v>167</v>
      </c>
      <c r="N151" s="393">
        <f t="shared" si="434"/>
        <v>-6.1586873454708965E-2</v>
      </c>
      <c r="O151" s="391">
        <f t="shared" si="457"/>
        <v>-4.40906585749607E-3</v>
      </c>
      <c r="P151" s="391">
        <f t="shared" si="435"/>
        <v>20.167067232186259</v>
      </c>
      <c r="Q151" s="373">
        <v>313.64999999999998</v>
      </c>
      <c r="R151" s="400">
        <f t="shared" si="436"/>
        <v>3.5836559690269883E-3</v>
      </c>
      <c r="S151" s="398">
        <f t="shared" si="458"/>
        <v>5.4527475762327043E-4</v>
      </c>
      <c r="T151" s="398">
        <f t="shared" si="437"/>
        <v>-2.4940867413687444</v>
      </c>
      <c r="U151" s="385">
        <v>220.99</v>
      </c>
      <c r="V151" s="384">
        <f t="shared" si="438"/>
        <v>4.9567985447931031E-3</v>
      </c>
      <c r="W151" s="382">
        <f t="shared" si="459"/>
        <v>3.8018149158708625E-4</v>
      </c>
      <c r="X151" s="382">
        <f t="shared" si="439"/>
        <v>-1.7389501425192664</v>
      </c>
      <c r="Y151" s="390">
        <v>165.97</v>
      </c>
      <c r="Z151" s="389">
        <f t="shared" si="440"/>
        <v>1.8033490768570189E-2</v>
      </c>
      <c r="AA151" s="387">
        <f t="shared" si="460"/>
        <v>7.3706483469300076E-4</v>
      </c>
      <c r="AB151" s="387">
        <f t="shared" si="441"/>
        <v>-3.3713345538856574</v>
      </c>
      <c r="AC151" s="385">
        <v>248.61</v>
      </c>
      <c r="AD151" s="384">
        <f t="shared" si="442"/>
        <v>7.7013497628795171E-3</v>
      </c>
      <c r="AE151" s="382">
        <f t="shared" si="461"/>
        <v>1.1815872887195528E-3</v>
      </c>
      <c r="AF151" s="382">
        <f t="shared" si="443"/>
        <v>-5.4045802586030298</v>
      </c>
      <c r="AG151" s="390">
        <v>128.33000000000001</v>
      </c>
      <c r="AH151" s="389">
        <f t="shared" si="444"/>
        <v>-4.1902692635989135E-3</v>
      </c>
      <c r="AI151" s="387">
        <f t="shared" si="462"/>
        <v>-1.5170869868859867E-4</v>
      </c>
      <c r="AJ151" s="387">
        <f t="shared" si="445"/>
        <v>-3.4898624722574419E-4</v>
      </c>
      <c r="AK151" s="385">
        <v>198.14</v>
      </c>
      <c r="AL151" s="384">
        <f t="shared" si="446"/>
        <v>-1.3104838709678394E-3</v>
      </c>
      <c r="AM151" s="382">
        <f t="shared" si="463"/>
        <v>-4.4075504032261343E-5</v>
      </c>
      <c r="AN151" s="382">
        <f t="shared" si="447"/>
        <v>0.20160135544355573</v>
      </c>
      <c r="AO151" s="390">
        <v>268.74</v>
      </c>
      <c r="AP151" s="389">
        <f t="shared" si="448"/>
        <v>1.1175681716585136E-3</v>
      </c>
      <c r="AQ151" s="387">
        <f t="shared" si="464"/>
        <v>2.5777827447475274E-5</v>
      </c>
      <c r="AR151" s="387">
        <f t="shared" si="449"/>
        <v>-0.11790778274474743</v>
      </c>
      <c r="AS151" s="385">
        <v>405.97</v>
      </c>
      <c r="AT151" s="384">
        <f t="shared" si="450"/>
        <v>7.8448896502073557E-3</v>
      </c>
      <c r="AU151" s="382">
        <f t="shared" si="465"/>
        <v>6.5234179886299276E-4</v>
      </c>
      <c r="AV151" s="382">
        <f t="shared" si="451"/>
        <v>-2.9838113879992156</v>
      </c>
      <c r="AW151" s="390">
        <v>327.04000000000002</v>
      </c>
      <c r="AX151" s="389">
        <f t="shared" si="452"/>
        <v>1.3072300353138057E-2</v>
      </c>
      <c r="AY151" s="387">
        <f t="shared" si="466"/>
        <v>5.7929899014931303E-4</v>
      </c>
      <c r="AZ151" s="387">
        <f t="shared" si="453"/>
        <v>-2.6497135809428571</v>
      </c>
    </row>
    <row r="152" spans="2:52">
      <c r="B152" s="381" t="s">
        <v>2311</v>
      </c>
      <c r="C152" s="380">
        <v>274.44</v>
      </c>
      <c r="D152" s="375">
        <f t="shared" si="467"/>
        <v>1.8179119982191797E-2</v>
      </c>
      <c r="E152" s="385">
        <v>315.22000000000003</v>
      </c>
      <c r="F152" s="384">
        <f t="shared" si="467"/>
        <v>4.2842491811956353E-2</v>
      </c>
      <c r="G152" s="382">
        <f t="shared" si="455"/>
        <v>1.0695799450822151E-2</v>
      </c>
      <c r="H152" s="382">
        <f t="shared" si="431"/>
        <v>0.58835628244379923</v>
      </c>
      <c r="I152" s="373">
        <v>478.81</v>
      </c>
      <c r="J152" s="400">
        <f t="shared" si="432"/>
        <v>9.6001098725021161E-2</v>
      </c>
      <c r="K152" s="398">
        <f t="shared" si="456"/>
        <v>3.3819267058850457E-3</v>
      </c>
      <c r="L152" s="398">
        <f t="shared" si="433"/>
        <v>0.18603357638862439</v>
      </c>
      <c r="M152" s="394">
        <v>177.96</v>
      </c>
      <c r="N152" s="393">
        <f t="shared" si="434"/>
        <v>-6.7051114023591041E-2</v>
      </c>
      <c r="O152" s="391">
        <f t="shared" si="457"/>
        <v>-4.8002563040629061E-3</v>
      </c>
      <c r="P152" s="391">
        <f t="shared" si="435"/>
        <v>-0.26405328248920851</v>
      </c>
      <c r="Q152" s="373">
        <v>312.52999999999997</v>
      </c>
      <c r="R152" s="400">
        <f t="shared" si="436"/>
        <v>1.7085394428534236E-2</v>
      </c>
      <c r="S152" s="398">
        <f t="shared" si="458"/>
        <v>2.5996452746680555E-3</v>
      </c>
      <c r="T152" s="398">
        <f t="shared" si="437"/>
        <v>0.14300171170082265</v>
      </c>
      <c r="U152" s="385">
        <v>219.9</v>
      </c>
      <c r="V152" s="384">
        <f t="shared" si="438"/>
        <v>1.8244119281348385E-2</v>
      </c>
      <c r="W152" s="382">
        <f t="shared" si="459"/>
        <v>1.3993057047601398E-3</v>
      </c>
      <c r="X152" s="382">
        <f t="shared" si="439"/>
        <v>7.6973236665520375E-2</v>
      </c>
      <c r="Y152" s="390">
        <v>163.03</v>
      </c>
      <c r="Z152" s="389">
        <f t="shared" si="440"/>
        <v>2.4186455584872434E-2</v>
      </c>
      <c r="AA152" s="387">
        <f t="shared" si="460"/>
        <v>9.8854881266490619E-4</v>
      </c>
      <c r="AB152" s="387">
        <f t="shared" si="441"/>
        <v>5.4378254482795929E-2</v>
      </c>
      <c r="AC152" s="385">
        <v>246.71</v>
      </c>
      <c r="AD152" s="384">
        <f t="shared" si="442"/>
        <v>3.416439581892884E-3</v>
      </c>
      <c r="AE152" s="382">
        <f t="shared" si="461"/>
        <v>5.2417065929149761E-4</v>
      </c>
      <c r="AF152" s="382">
        <f t="shared" si="443"/>
        <v>2.8833665205189984E-2</v>
      </c>
      <c r="AG152" s="390">
        <v>128.87</v>
      </c>
      <c r="AH152" s="389">
        <f t="shared" si="444"/>
        <v>4.6580234453848517E-4</v>
      </c>
      <c r="AI152" s="387">
        <f t="shared" si="462"/>
        <v>1.6864373884015856E-5</v>
      </c>
      <c r="AJ152" s="387">
        <f t="shared" si="445"/>
        <v>2.8663540081475666E-5</v>
      </c>
      <c r="AK152" s="385">
        <v>198.4</v>
      </c>
      <c r="AL152" s="384">
        <f t="shared" si="446"/>
        <v>2.0891221570443565E-2</v>
      </c>
      <c r="AM152" s="382">
        <f t="shared" si="463"/>
        <v>7.0263445507872855E-4</v>
      </c>
      <c r="AN152" s="382">
        <f t="shared" si="447"/>
        <v>3.865063082080028E-2</v>
      </c>
      <c r="AO152" s="390">
        <v>268.44</v>
      </c>
      <c r="AP152" s="389">
        <f t="shared" si="448"/>
        <v>8.2022220565196638E-4</v>
      </c>
      <c r="AQ152" s="387">
        <f t="shared" si="464"/>
        <v>1.8919245395568255E-5</v>
      </c>
      <c r="AR152" s="387">
        <f t="shared" si="449"/>
        <v>1.0407129395758146E-3</v>
      </c>
      <c r="AS152" s="385">
        <v>402.81</v>
      </c>
      <c r="AT152" s="384">
        <f t="shared" si="450"/>
        <v>1.0790193470678305E-2</v>
      </c>
      <c r="AU152" s="382">
        <f t="shared" si="465"/>
        <v>8.9725853805425453E-4</v>
      </c>
      <c r="AV152" s="382">
        <f t="shared" si="451"/>
        <v>4.9356544152478553E-2</v>
      </c>
      <c r="AW152" s="390">
        <v>322.82</v>
      </c>
      <c r="AX152" s="389">
        <f t="shared" si="452"/>
        <v>2.7140538992650013E-2</v>
      </c>
      <c r="AY152" s="387">
        <f t="shared" si="466"/>
        <v>1.2027329854592853E-3</v>
      </c>
      <c r="AZ152" s="387">
        <f t="shared" si="453"/>
        <v>6.6160132428713728E-2</v>
      </c>
    </row>
    <row r="153" spans="2:52">
      <c r="B153" s="381" t="s">
        <v>2310</v>
      </c>
      <c r="C153" s="380">
        <v>269.54000000000002</v>
      </c>
      <c r="D153" s="375">
        <f t="shared" si="467"/>
        <v>2.081939177634033E-3</v>
      </c>
      <c r="E153" s="385">
        <v>302.27</v>
      </c>
      <c r="F153" s="384">
        <f t="shared" si="467"/>
        <v>1.2392403791405663E-2</v>
      </c>
      <c r="G153" s="382">
        <f t="shared" si="455"/>
        <v>3.0938131761395894E-3</v>
      </c>
      <c r="H153" s="382">
        <f t="shared" si="431"/>
        <v>1.4860247644964706</v>
      </c>
      <c r="I153" s="373">
        <v>436.87</v>
      </c>
      <c r="J153" s="400">
        <f t="shared" si="432"/>
        <v>4.5782305139022112E-5</v>
      </c>
      <c r="K153" s="398">
        <f t="shared" si="456"/>
        <v>1.6128190454374711E-6</v>
      </c>
      <c r="L153" s="398">
        <f t="shared" si="433"/>
        <v>7.746715479317308E-4</v>
      </c>
      <c r="M153" s="394">
        <v>190.75</v>
      </c>
      <c r="N153" s="393">
        <f t="shared" si="434"/>
        <v>-1.9784172661870474E-2</v>
      </c>
      <c r="O153" s="391">
        <f t="shared" si="457"/>
        <v>-1.4163687050359692E-3</v>
      </c>
      <c r="P153" s="391">
        <f t="shared" si="435"/>
        <v>-0.68031223978673838</v>
      </c>
      <c r="Q153" s="373">
        <v>307.27999999999997</v>
      </c>
      <c r="R153" s="400">
        <f t="shared" si="436"/>
        <v>4.2814655031537252E-3</v>
      </c>
      <c r="S153" s="398">
        <f t="shared" si="458"/>
        <v>6.5145066509785822E-4</v>
      </c>
      <c r="T153" s="398">
        <f t="shared" si="437"/>
        <v>0.31290571410360929</v>
      </c>
      <c r="U153" s="385">
        <v>215.96</v>
      </c>
      <c r="V153" s="384">
        <f t="shared" si="438"/>
        <v>5.3067684573131681E-3</v>
      </c>
      <c r="W153" s="382">
        <f t="shared" si="459"/>
        <v>4.0702383390746268E-4</v>
      </c>
      <c r="X153" s="382">
        <f t="shared" si="439"/>
        <v>0.19550226936505158</v>
      </c>
      <c r="Y153" s="390">
        <v>159.18</v>
      </c>
      <c r="Z153" s="389">
        <f t="shared" si="440"/>
        <v>1.383995973829887E-3</v>
      </c>
      <c r="AA153" s="387">
        <f t="shared" si="460"/>
        <v>5.6566683442375142E-5</v>
      </c>
      <c r="AB153" s="387">
        <f t="shared" si="441"/>
        <v>2.7170190200589295E-2</v>
      </c>
      <c r="AC153" s="385">
        <v>245.87</v>
      </c>
      <c r="AD153" s="384">
        <f t="shared" si="442"/>
        <v>-5.6618271525053811E-3</v>
      </c>
      <c r="AE153" s="382">
        <f t="shared" si="461"/>
        <v>-8.6867149270029062E-4</v>
      </c>
      <c r="AF153" s="382">
        <f t="shared" si="443"/>
        <v>-0.41724153233307726</v>
      </c>
      <c r="AG153" s="390">
        <v>128.81</v>
      </c>
      <c r="AH153" s="389">
        <f t="shared" si="444"/>
        <v>-2.1690293593616943E-3</v>
      </c>
      <c r="AI153" s="387">
        <f t="shared" si="462"/>
        <v>-7.8529707955690144E-5</v>
      </c>
      <c r="AJ153" s="387">
        <f t="shared" si="445"/>
        <v>-5.284549075620513E-5</v>
      </c>
      <c r="AK153" s="385">
        <v>194.34</v>
      </c>
      <c r="AL153" s="384">
        <f t="shared" si="446"/>
        <v>-1.6951764524579243E-3</v>
      </c>
      <c r="AM153" s="382">
        <f t="shared" si="463"/>
        <v>-5.7013869625517374E-5</v>
      </c>
      <c r="AN153" s="382">
        <f t="shared" si="447"/>
        <v>-2.7384983306913576E-2</v>
      </c>
      <c r="AO153" s="390">
        <v>268.22000000000003</v>
      </c>
      <c r="AP153" s="389">
        <f t="shared" si="448"/>
        <v>4.1027936294809459E-4</v>
      </c>
      <c r="AQ153" s="387">
        <f t="shared" si="464"/>
        <v>9.4635037857607488E-6</v>
      </c>
      <c r="AR153" s="387">
        <f t="shared" si="449"/>
        <v>4.5455236576677077E-3</v>
      </c>
      <c r="AS153" s="385">
        <v>398.51</v>
      </c>
      <c r="AT153" s="384">
        <f t="shared" si="450"/>
        <v>3.2980866062437119E-3</v>
      </c>
      <c r="AU153" s="382">
        <f t="shared" si="465"/>
        <v>2.7425239174219587E-4</v>
      </c>
      <c r="AV153" s="382">
        <f t="shared" si="451"/>
        <v>0.13172930059074206</v>
      </c>
      <c r="AW153" s="390">
        <v>314.29000000000002</v>
      </c>
      <c r="AX153" s="389">
        <f t="shared" si="452"/>
        <v>4.474415928920816E-3</v>
      </c>
      <c r="AY153" s="387">
        <f t="shared" si="466"/>
        <v>1.9828374189012596E-4</v>
      </c>
      <c r="AZ153" s="387">
        <f t="shared" si="453"/>
        <v>9.5239930167153347E-2</v>
      </c>
    </row>
    <row r="154" spans="2:52">
      <c r="B154" s="381" t="s">
        <v>2309</v>
      </c>
      <c r="C154" s="380">
        <v>268.98</v>
      </c>
      <c r="D154" s="375">
        <f t="shared" si="467"/>
        <v>6.6616766467066978E-3</v>
      </c>
      <c r="E154" s="385">
        <v>298.57</v>
      </c>
      <c r="F154" s="384">
        <f t="shared" si="467"/>
        <v>1.0047361299052673E-2</v>
      </c>
      <c r="G154" s="382">
        <f t="shared" si="455"/>
        <v>2.5083639377536959E-3</v>
      </c>
      <c r="H154" s="382">
        <f t="shared" si="431"/>
        <v>0.37653642930773956</v>
      </c>
      <c r="I154" s="373">
        <v>436.85</v>
      </c>
      <c r="J154" s="400">
        <f t="shared" si="432"/>
        <v>4.5784401254581083E-5</v>
      </c>
      <c r="K154" s="398">
        <f t="shared" si="456"/>
        <v>1.6128928873963826E-6</v>
      </c>
      <c r="L154" s="398">
        <f t="shared" si="433"/>
        <v>2.4211515702938553E-4</v>
      </c>
      <c r="M154" s="394">
        <v>194.6</v>
      </c>
      <c r="N154" s="393">
        <f t="shared" si="434"/>
        <v>5.3657480101792172E-2</v>
      </c>
      <c r="O154" s="391">
        <f t="shared" si="457"/>
        <v>3.8413926579674035E-3</v>
      </c>
      <c r="P154" s="391">
        <f t="shared" si="435"/>
        <v>0.5766405158476815</v>
      </c>
      <c r="Q154" s="373">
        <v>305.97000000000003</v>
      </c>
      <c r="R154" s="400">
        <f t="shared" si="436"/>
        <v>5.3888870633852833E-3</v>
      </c>
      <c r="S154" s="398">
        <f t="shared" si="458"/>
        <v>8.1995150001645128E-4</v>
      </c>
      <c r="T154" s="398">
        <f t="shared" si="437"/>
        <v>0.12308485438448996</v>
      </c>
      <c r="U154" s="385">
        <v>214.82</v>
      </c>
      <c r="V154" s="384">
        <f t="shared" si="438"/>
        <v>6.6070006091560685E-3</v>
      </c>
      <c r="W154" s="382">
        <f t="shared" si="459"/>
        <v>5.0675033972166132E-4</v>
      </c>
      <c r="X154" s="382">
        <f t="shared" si="439"/>
        <v>7.6069489198666101E-2</v>
      </c>
      <c r="Y154" s="390">
        <v>158.96</v>
      </c>
      <c r="Z154" s="389">
        <f t="shared" si="440"/>
        <v>2.649173710104806E-3</v>
      </c>
      <c r="AA154" s="387">
        <f t="shared" si="460"/>
        <v>1.0827702787940363E-4</v>
      </c>
      <c r="AB154" s="387">
        <f t="shared" si="441"/>
        <v>1.625372014009897E-2</v>
      </c>
      <c r="AC154" s="385">
        <v>247.27</v>
      </c>
      <c r="AD154" s="384">
        <f t="shared" si="442"/>
        <v>-7.7845993338950988E-3</v>
      </c>
      <c r="AE154" s="382">
        <f t="shared" si="461"/>
        <v>-1.1943599374021894E-3</v>
      </c>
      <c r="AF154" s="382">
        <f t="shared" si="443"/>
        <v>-0.17928818835610094</v>
      </c>
      <c r="AG154" s="390">
        <v>129.09</v>
      </c>
      <c r="AH154" s="389">
        <f t="shared" si="444"/>
        <v>3.4981343283583418E-3</v>
      </c>
      <c r="AI154" s="387">
        <f t="shared" si="462"/>
        <v>1.2664995335821377E-4</v>
      </c>
      <c r="AJ154" s="387">
        <f t="shared" si="445"/>
        <v>3.3635511334470107E-4</v>
      </c>
      <c r="AK154" s="385">
        <v>194.67</v>
      </c>
      <c r="AL154" s="384">
        <f t="shared" si="446"/>
        <v>-5.4156235630715898E-3</v>
      </c>
      <c r="AM154" s="382">
        <f t="shared" si="463"/>
        <v>-1.8214366729678679E-4</v>
      </c>
      <c r="AN154" s="382">
        <f t="shared" si="447"/>
        <v>-2.7342015675112706E-2</v>
      </c>
      <c r="AO154" s="390">
        <v>268.11</v>
      </c>
      <c r="AP154" s="389">
        <f t="shared" si="448"/>
        <v>1.7186624322810999E-3</v>
      </c>
      <c r="AQ154" s="387">
        <f t="shared" si="464"/>
        <v>3.9642667662995851E-5</v>
      </c>
      <c r="AR154" s="387">
        <f t="shared" si="449"/>
        <v>5.9508543817709631E-3</v>
      </c>
      <c r="AS154" s="385">
        <v>397.2</v>
      </c>
      <c r="AT154" s="384">
        <f t="shared" si="450"/>
        <v>3.3343437405274155E-3</v>
      </c>
      <c r="AU154" s="382">
        <f t="shared" si="465"/>
        <v>2.7726735374355727E-4</v>
      </c>
      <c r="AV154" s="382">
        <f t="shared" si="451"/>
        <v>4.1621256696784986E-2</v>
      </c>
      <c r="AW154" s="390">
        <v>312.89</v>
      </c>
      <c r="AX154" s="389">
        <f t="shared" si="452"/>
        <v>-2.7728199898011366E-3</v>
      </c>
      <c r="AY154" s="387">
        <f t="shared" si="466"/>
        <v>-1.2287751784803737E-4</v>
      </c>
      <c r="AZ154" s="387">
        <f t="shared" si="453"/>
        <v>-1.8445434139884854E-2</v>
      </c>
    </row>
    <row r="155" spans="2:52">
      <c r="B155" s="381" t="s">
        <v>2308</v>
      </c>
      <c r="C155" s="380">
        <v>267.2</v>
      </c>
      <c r="D155" s="375">
        <f t="shared" si="467"/>
        <v>1.5544829158906825E-2</v>
      </c>
      <c r="E155" s="385">
        <v>295.60000000000002</v>
      </c>
      <c r="F155" s="384">
        <f t="shared" si="467"/>
        <v>7.5669779807758788E-3</v>
      </c>
      <c r="G155" s="382">
        <f t="shared" si="455"/>
        <v>1.8891263208126211E-3</v>
      </c>
      <c r="H155" s="382">
        <f t="shared" si="431"/>
        <v>0.12152763478459946</v>
      </c>
      <c r="I155" s="373">
        <v>436.83</v>
      </c>
      <c r="J155" s="400">
        <f t="shared" si="432"/>
        <v>-9.1560418431159077E-5</v>
      </c>
      <c r="K155" s="398">
        <f t="shared" si="456"/>
        <v>-3.2254904204928722E-6</v>
      </c>
      <c r="L155" s="398">
        <f t="shared" si="433"/>
        <v>-2.0749603533884716E-4</v>
      </c>
      <c r="M155" s="394">
        <v>184.69</v>
      </c>
      <c r="N155" s="393">
        <f t="shared" si="434"/>
        <v>0.11433570652829726</v>
      </c>
      <c r="O155" s="391">
        <f t="shared" si="457"/>
        <v>8.1854075660673289E-3</v>
      </c>
      <c r="P155" s="391">
        <f t="shared" si="435"/>
        <v>0.52656786912175757</v>
      </c>
      <c r="Q155" s="373">
        <v>304.33</v>
      </c>
      <c r="R155" s="400">
        <f t="shared" si="436"/>
        <v>8.1158076056710906E-3</v>
      </c>
      <c r="S155" s="398">
        <f t="shared" si="458"/>
        <v>1.2348688220484906E-3</v>
      </c>
      <c r="T155" s="398">
        <f t="shared" si="437"/>
        <v>7.9439201899555098E-2</v>
      </c>
      <c r="U155" s="385">
        <v>213.41</v>
      </c>
      <c r="V155" s="384">
        <f t="shared" si="438"/>
        <v>1.3920562523755259E-2</v>
      </c>
      <c r="W155" s="382">
        <f t="shared" si="459"/>
        <v>1.0676932250095047E-3</v>
      </c>
      <c r="X155" s="382">
        <f t="shared" si="439"/>
        <v>6.8684783479768349E-2</v>
      </c>
      <c r="Y155" s="390">
        <v>158.54</v>
      </c>
      <c r="Z155" s="389">
        <f t="shared" si="440"/>
        <v>4.1167901703718143E-3</v>
      </c>
      <c r="AA155" s="387">
        <f t="shared" si="460"/>
        <v>1.6826144784343679E-4</v>
      </c>
      <c r="AB155" s="387">
        <f t="shared" si="441"/>
        <v>1.0824271281683846E-2</v>
      </c>
      <c r="AC155" s="385">
        <v>249.21</v>
      </c>
      <c r="AD155" s="384">
        <f t="shared" si="442"/>
        <v>1.3955570021970896E-2</v>
      </c>
      <c r="AE155" s="382">
        <f t="shared" si="461"/>
        <v>2.1411472861909068E-3</v>
      </c>
      <c r="AF155" s="382">
        <f t="shared" si="443"/>
        <v>0.13774016197303007</v>
      </c>
      <c r="AG155" s="390">
        <v>128.63999999999999</v>
      </c>
      <c r="AH155" s="389">
        <f t="shared" si="444"/>
        <v>2.4937655860348597E-3</v>
      </c>
      <c r="AI155" s="387">
        <f t="shared" si="462"/>
        <v>9.0286783042392099E-5</v>
      </c>
      <c r="AJ155" s="387">
        <f t="shared" si="445"/>
        <v>7.4293211747616147E-4</v>
      </c>
      <c r="AK155" s="385">
        <v>195.73</v>
      </c>
      <c r="AL155" s="384">
        <f t="shared" si="446"/>
        <v>4.6709783389795537E-3</v>
      </c>
      <c r="AM155" s="382">
        <f t="shared" si="463"/>
        <v>1.5709901447489934E-4</v>
      </c>
      <c r="AN155" s="382">
        <f t="shared" si="447"/>
        <v>1.0106191124325432E-2</v>
      </c>
      <c r="AO155" s="390">
        <v>267.64999999999998</v>
      </c>
      <c r="AP155" s="389">
        <f t="shared" si="448"/>
        <v>1.0266862944928738E-2</v>
      </c>
      <c r="AQ155" s="387">
        <f t="shared" si="464"/>
        <v>2.3681546068772625E-4</v>
      </c>
      <c r="AR155" s="387">
        <f t="shared" si="449"/>
        <v>1.5234355956368713E-2</v>
      </c>
      <c r="AS155" s="385">
        <v>395.88</v>
      </c>
      <c r="AT155" s="384">
        <f t="shared" si="450"/>
        <v>6.7134574305767122E-3</v>
      </c>
      <c r="AU155" s="382">
        <f t="shared" si="465"/>
        <v>5.5825755263960654E-4</v>
      </c>
      <c r="AV155" s="382">
        <f t="shared" si="451"/>
        <v>3.5912749309292856E-2</v>
      </c>
      <c r="AW155" s="390">
        <v>313.76</v>
      </c>
      <c r="AX155" s="389">
        <f t="shared" si="452"/>
        <v>1.0531740152661862E-2</v>
      </c>
      <c r="AY155" s="387">
        <f t="shared" si="466"/>
        <v>4.6671406486521039E-4</v>
      </c>
      <c r="AZ155" s="387">
        <f t="shared" si="453"/>
        <v>3.0023750026084661E-2</v>
      </c>
    </row>
    <row r="156" spans="2:52">
      <c r="B156" s="381" t="s">
        <v>2307</v>
      </c>
      <c r="C156" s="380">
        <v>263.11</v>
      </c>
      <c r="D156" s="375">
        <f t="shared" si="467"/>
        <v>8.9347342587623325E-3</v>
      </c>
      <c r="E156" s="385">
        <v>293.38</v>
      </c>
      <c r="F156" s="384">
        <f t="shared" si="467"/>
        <v>1.238828116912238E-2</v>
      </c>
      <c r="G156" s="382">
        <f t="shared" si="455"/>
        <v>3.0927839469960788E-3</v>
      </c>
      <c r="H156" s="382">
        <f t="shared" si="431"/>
        <v>0.34615287454833615</v>
      </c>
      <c r="I156" s="373">
        <v>436.87</v>
      </c>
      <c r="J156" s="400">
        <f t="shared" si="432"/>
        <v>3.514494418155992E-3</v>
      </c>
      <c r="K156" s="398">
        <f t="shared" si="456"/>
        <v>1.2380860936279931E-4</v>
      </c>
      <c r="L156" s="398">
        <f t="shared" si="433"/>
        <v>1.3856999635034435E-2</v>
      </c>
      <c r="M156" s="394">
        <v>165.74</v>
      </c>
      <c r="N156" s="393">
        <f t="shared" si="434"/>
        <v>-2.7575686458577733E-2</v>
      </c>
      <c r="O156" s="391">
        <f t="shared" si="457"/>
        <v>-1.9741709692560386E-3</v>
      </c>
      <c r="P156" s="391">
        <f t="shared" si="435"/>
        <v>-0.22095463749466981</v>
      </c>
      <c r="Q156" s="373">
        <v>301.88</v>
      </c>
      <c r="R156" s="400">
        <f t="shared" si="436"/>
        <v>5.8308066504514713E-3</v>
      </c>
      <c r="S156" s="398">
        <f t="shared" si="458"/>
        <v>8.8719221670609412E-4</v>
      </c>
      <c r="T156" s="398">
        <f t="shared" si="437"/>
        <v>9.9296989816571313E-2</v>
      </c>
      <c r="U156" s="385">
        <v>210.48</v>
      </c>
      <c r="V156" s="384">
        <f t="shared" si="438"/>
        <v>1.163126021339992E-2</v>
      </c>
      <c r="W156" s="382">
        <f t="shared" si="459"/>
        <v>8.9210602710756049E-4</v>
      </c>
      <c r="X156" s="382">
        <f t="shared" si="439"/>
        <v>9.9846956973865031E-2</v>
      </c>
      <c r="Y156" s="390">
        <v>157.88999999999999</v>
      </c>
      <c r="Z156" s="389">
        <f t="shared" si="440"/>
        <v>1.0819462227912918E-2</v>
      </c>
      <c r="AA156" s="387">
        <f t="shared" si="460"/>
        <v>4.4221306017925676E-4</v>
      </c>
      <c r="AB156" s="387">
        <f t="shared" si="441"/>
        <v>4.949370035774444E-2</v>
      </c>
      <c r="AC156" s="385">
        <v>245.78</v>
      </c>
      <c r="AD156" s="384">
        <f t="shared" si="442"/>
        <v>1.9284203541658052E-2</v>
      </c>
      <c r="AE156" s="382">
        <f t="shared" si="461"/>
        <v>2.9586982125824283E-3</v>
      </c>
      <c r="AF156" s="382">
        <f t="shared" si="443"/>
        <v>0.33114563084859744</v>
      </c>
      <c r="AG156" s="390">
        <v>128.32</v>
      </c>
      <c r="AH156" s="389">
        <f t="shared" si="444"/>
        <v>7.2213500784928369E-3</v>
      </c>
      <c r="AI156" s="387">
        <f t="shared" si="462"/>
        <v>2.6144897959183317E-4</v>
      </c>
      <c r="AJ156" s="387">
        <f t="shared" si="445"/>
        <v>7.5529917217349266E-4</v>
      </c>
      <c r="AK156" s="385">
        <v>194.82</v>
      </c>
      <c r="AL156" s="384">
        <f t="shared" si="446"/>
        <v>1.1579002025027207E-2</v>
      </c>
      <c r="AM156" s="382">
        <f t="shared" si="463"/>
        <v>3.8943657510774008E-4</v>
      </c>
      <c r="AN156" s="382">
        <f t="shared" si="447"/>
        <v>4.358681118308784E-2</v>
      </c>
      <c r="AO156" s="390">
        <v>264.93</v>
      </c>
      <c r="AP156" s="389">
        <f t="shared" si="448"/>
        <v>8.8343932066562315E-3</v>
      </c>
      <c r="AQ156" s="387">
        <f t="shared" si="464"/>
        <v>2.0377411370473263E-4</v>
      </c>
      <c r="AR156" s="387">
        <f t="shared" si="449"/>
        <v>2.2806958528720705E-2</v>
      </c>
      <c r="AS156" s="385">
        <v>393.24</v>
      </c>
      <c r="AT156" s="384">
        <f t="shared" si="450"/>
        <v>9.6798212956068028E-3</v>
      </c>
      <c r="AU156" s="382">
        <f t="shared" si="465"/>
        <v>8.0492553983618374E-4</v>
      </c>
      <c r="AV156" s="382">
        <f t="shared" si="451"/>
        <v>9.0089477372736607E-2</v>
      </c>
      <c r="AW156" s="390">
        <v>310.49</v>
      </c>
      <c r="AX156" s="389">
        <f t="shared" si="452"/>
        <v>1.9303371524244099E-2</v>
      </c>
      <c r="AY156" s="387">
        <f t="shared" si="466"/>
        <v>8.554289090968773E-4</v>
      </c>
      <c r="AZ156" s="387">
        <f t="shared" si="453"/>
        <v>9.5741953182094303E-2</v>
      </c>
    </row>
    <row r="157" spans="2:52">
      <c r="B157" s="381" t="s">
        <v>2306</v>
      </c>
      <c r="C157" s="380">
        <v>260.77999999999997</v>
      </c>
      <c r="D157" s="375">
        <f t="shared" si="467"/>
        <v>4.0040040040038635E-3</v>
      </c>
      <c r="E157" s="385">
        <v>289.79000000000002</v>
      </c>
      <c r="F157" s="384">
        <f t="shared" si="467"/>
        <v>1.3074637301171156E-2</v>
      </c>
      <c r="G157" s="382">
        <f t="shared" si="455"/>
        <v>3.2641355007865837E-3</v>
      </c>
      <c r="H157" s="382">
        <f t="shared" si="431"/>
        <v>0.8152178413214779</v>
      </c>
      <c r="I157" s="373">
        <v>435.34</v>
      </c>
      <c r="J157" s="400">
        <f t="shared" si="432"/>
        <v>3.5500230520976567E-3</v>
      </c>
      <c r="K157" s="398">
        <f t="shared" si="456"/>
        <v>1.2506021207929626E-4</v>
      </c>
      <c r="L157" s="398">
        <f t="shared" si="433"/>
        <v>3.1233787966805336E-2</v>
      </c>
      <c r="M157" s="394">
        <v>170.44</v>
      </c>
      <c r="N157" s="393">
        <f t="shared" si="434"/>
        <v>-4.3170718014932906E-2</v>
      </c>
      <c r="O157" s="391">
        <f t="shared" si="457"/>
        <v>-3.0906348734070616E-3</v>
      </c>
      <c r="P157" s="391">
        <f t="shared" si="435"/>
        <v>-0.7718860596334407</v>
      </c>
      <c r="Q157" s="373">
        <v>300.13</v>
      </c>
      <c r="R157" s="400">
        <f t="shared" si="436"/>
        <v>3.5107663501404689E-3</v>
      </c>
      <c r="S157" s="398">
        <f t="shared" si="458"/>
        <v>5.3418416477197324E-4</v>
      </c>
      <c r="T157" s="398">
        <f t="shared" si="437"/>
        <v>0.13341249515180501</v>
      </c>
      <c r="U157" s="385">
        <v>208.06</v>
      </c>
      <c r="V157" s="384">
        <f t="shared" si="438"/>
        <v>2.2640782311286614E-3</v>
      </c>
      <c r="W157" s="382">
        <f t="shared" si="459"/>
        <v>1.7365253624933722E-4</v>
      </c>
      <c r="X157" s="382">
        <f t="shared" si="439"/>
        <v>4.3369720928273493E-2</v>
      </c>
      <c r="Y157" s="390">
        <v>156.19999999999999</v>
      </c>
      <c r="Z157" s="389">
        <f t="shared" si="440"/>
        <v>3.7270273743733717E-3</v>
      </c>
      <c r="AA157" s="387">
        <f t="shared" si="460"/>
        <v>1.5233106284538844E-4</v>
      </c>
      <c r="AB157" s="387">
        <f t="shared" si="441"/>
        <v>3.80446829456371E-2</v>
      </c>
      <c r="AC157" s="385">
        <v>241.13</v>
      </c>
      <c r="AD157" s="384">
        <f t="shared" si="442"/>
        <v>-3.8420226390151481E-3</v>
      </c>
      <c r="AE157" s="382">
        <f t="shared" si="461"/>
        <v>-5.894661654135382E-4</v>
      </c>
      <c r="AF157" s="382">
        <f t="shared" si="443"/>
        <v>-0.14721917481203634</v>
      </c>
      <c r="AG157" s="390">
        <v>127.4</v>
      </c>
      <c r="AH157" s="389">
        <f t="shared" si="444"/>
        <v>9.6687272150895454E-3</v>
      </c>
      <c r="AI157" s="387">
        <f t="shared" si="462"/>
        <v>3.5005626882231701E-4</v>
      </c>
      <c r="AJ157" s="387">
        <f t="shared" si="445"/>
        <v>4.294021193830493E-4</v>
      </c>
      <c r="AK157" s="385">
        <v>192.59</v>
      </c>
      <c r="AL157" s="384">
        <f t="shared" si="446"/>
        <v>1.9642100804743795E-2</v>
      </c>
      <c r="AM157" s="382">
        <f t="shared" si="463"/>
        <v>6.6062277636594812E-4</v>
      </c>
      <c r="AN157" s="382">
        <f t="shared" si="447"/>
        <v>0.16499053839740133</v>
      </c>
      <c r="AO157" s="390">
        <v>262.61</v>
      </c>
      <c r="AP157" s="389">
        <f t="shared" si="448"/>
        <v>1.4055682125342649E-2</v>
      </c>
      <c r="AQ157" s="387">
        <f t="shared" si="464"/>
        <v>3.2420836390315352E-4</v>
      </c>
      <c r="AR157" s="387">
        <f t="shared" si="449"/>
        <v>8.0971038884815438E-2</v>
      </c>
      <c r="AS157" s="385">
        <v>389.47</v>
      </c>
      <c r="AT157" s="384">
        <f t="shared" si="450"/>
        <v>2.0543458323507145E-2</v>
      </c>
      <c r="AU157" s="382">
        <f t="shared" si="465"/>
        <v>1.7082912768912367E-3</v>
      </c>
      <c r="AV157" s="382">
        <f t="shared" si="451"/>
        <v>0.42664574640360137</v>
      </c>
      <c r="AW157" s="390">
        <v>304.61</v>
      </c>
      <c r="AX157" s="389">
        <f t="shared" si="452"/>
        <v>1.2060602033357683E-2</v>
      </c>
      <c r="AY157" s="387">
        <f t="shared" si="466"/>
        <v>5.3446557910824576E-4</v>
      </c>
      <c r="AZ157" s="387">
        <f t="shared" si="453"/>
        <v>0.13348277838228906</v>
      </c>
    </row>
    <row r="158" spans="2:52">
      <c r="B158" s="381" t="s">
        <v>2305</v>
      </c>
      <c r="C158" s="380">
        <v>259.74</v>
      </c>
      <c r="D158" s="375">
        <f t="shared" si="467"/>
        <v>8.8628569226626406E-4</v>
      </c>
      <c r="E158" s="385">
        <v>286.05</v>
      </c>
      <c r="F158" s="384">
        <f t="shared" si="467"/>
        <v>2.7694033513286842E-3</v>
      </c>
      <c r="G158" s="382">
        <f t="shared" si="455"/>
        <v>6.9139262427261124E-4</v>
      </c>
      <c r="H158" s="382">
        <f t="shared" si="431"/>
        <v>0.78010130402161371</v>
      </c>
      <c r="I158" s="373">
        <v>433.8</v>
      </c>
      <c r="J158" s="400">
        <f t="shared" si="432"/>
        <v>1.1589674229881369E-2</v>
      </c>
      <c r="K158" s="398">
        <f t="shared" si="456"/>
        <v>4.0828104377026088E-4</v>
      </c>
      <c r="L158" s="398">
        <f t="shared" si="433"/>
        <v>0.46066527682092184</v>
      </c>
      <c r="M158" s="394">
        <v>178.13</v>
      </c>
      <c r="N158" s="393">
        <f t="shared" si="434"/>
        <v>-4.9719925313416881E-2</v>
      </c>
      <c r="O158" s="391">
        <f t="shared" si="457"/>
        <v>-3.5594991731128281E-3</v>
      </c>
      <c r="P158" s="391">
        <f t="shared" si="435"/>
        <v>-4.0161983931062482</v>
      </c>
      <c r="Q158" s="373">
        <v>299.08</v>
      </c>
      <c r="R158" s="400">
        <f t="shared" si="436"/>
        <v>3.3211446207521526E-3</v>
      </c>
      <c r="S158" s="398">
        <f t="shared" si="458"/>
        <v>5.0533208091516459E-4</v>
      </c>
      <c r="T158" s="398">
        <f t="shared" si="437"/>
        <v>0.57016838399253911</v>
      </c>
      <c r="U158" s="385">
        <v>207.59</v>
      </c>
      <c r="V158" s="384">
        <f t="shared" si="438"/>
        <v>1.600430696945972E-2</v>
      </c>
      <c r="W158" s="382">
        <f t="shared" si="459"/>
        <v>1.2275143402505912E-3</v>
      </c>
      <c r="X158" s="382">
        <f t="shared" si="439"/>
        <v>1.3850097671235033</v>
      </c>
      <c r="Y158" s="390">
        <v>155.62</v>
      </c>
      <c r="Z158" s="389">
        <f t="shared" si="440"/>
        <v>3.1586411396893515E-3</v>
      </c>
      <c r="AA158" s="387">
        <f t="shared" si="460"/>
        <v>1.2909998066138316E-4</v>
      </c>
      <c r="AB158" s="387">
        <f t="shared" si="441"/>
        <v>0.14566406948449084</v>
      </c>
      <c r="AC158" s="385">
        <v>242.06</v>
      </c>
      <c r="AD158" s="384">
        <f t="shared" si="442"/>
        <v>4.0650406504064611E-3</v>
      </c>
      <c r="AE158" s="382">
        <f t="shared" si="461"/>
        <v>6.2368292682926174E-4</v>
      </c>
      <c r="AF158" s="382">
        <f t="shared" si="443"/>
        <v>0.7037041580062996</v>
      </c>
      <c r="AG158" s="390">
        <v>126.18</v>
      </c>
      <c r="AH158" s="389">
        <f t="shared" si="444"/>
        <v>-7.9245582058728152E-5</v>
      </c>
      <c r="AI158" s="387">
        <f t="shared" si="462"/>
        <v>-2.8690862984362527E-6</v>
      </c>
      <c r="AJ158" s="387">
        <f t="shared" si="445"/>
        <v>-3.677838100827942E-6</v>
      </c>
      <c r="AK158" s="385">
        <v>188.88</v>
      </c>
      <c r="AL158" s="384">
        <f t="shared" si="446"/>
        <v>-1.8496010146382409E-3</v>
      </c>
      <c r="AM158" s="382">
        <f t="shared" si="463"/>
        <v>-6.2207630925327956E-5</v>
      </c>
      <c r="AN158" s="382">
        <f t="shared" si="447"/>
        <v>-7.0189140441002523E-2</v>
      </c>
      <c r="AO158" s="390">
        <v>258.97000000000003</v>
      </c>
      <c r="AP158" s="389">
        <f t="shared" si="448"/>
        <v>5.0842195140883414E-3</v>
      </c>
      <c r="AQ158" s="387">
        <f t="shared" si="464"/>
        <v>1.1727260731196168E-4</v>
      </c>
      <c r="AR158" s="387">
        <f t="shared" si="449"/>
        <v>0.13231919271097725</v>
      </c>
      <c r="AS158" s="385">
        <v>381.63</v>
      </c>
      <c r="AT158" s="384">
        <f t="shared" si="450"/>
        <v>1.2093245286021169E-2</v>
      </c>
      <c r="AU158" s="382">
        <f t="shared" si="465"/>
        <v>1.0056138117590903E-3</v>
      </c>
      <c r="AV158" s="382">
        <f t="shared" si="451"/>
        <v>1.1346384360416562</v>
      </c>
      <c r="AW158" s="390">
        <v>300.98</v>
      </c>
      <c r="AX158" s="389">
        <f t="shared" si="452"/>
        <v>9.6444843526562391E-4</v>
      </c>
      <c r="AY158" s="387">
        <f t="shared" si="466"/>
        <v>4.2739532408796126E-5</v>
      </c>
      <c r="AZ158" s="387">
        <f t="shared" si="453"/>
        <v>4.8223200240894805E-2</v>
      </c>
    </row>
    <row r="159" spans="2:52">
      <c r="B159" s="381" t="s">
        <v>2304</v>
      </c>
      <c r="C159" s="380">
        <v>259.51</v>
      </c>
      <c r="D159" s="375">
        <f t="shared" si="467"/>
        <v>-5.1370519455627055E-3</v>
      </c>
      <c r="E159" s="385">
        <v>285.26</v>
      </c>
      <c r="F159" s="384">
        <f t="shared" si="467"/>
        <v>-2.7876226826608529E-2</v>
      </c>
      <c r="G159" s="382">
        <f t="shared" si="455"/>
        <v>-6.9594115321701252E-3</v>
      </c>
      <c r="H159" s="382">
        <f t="shared" si="431"/>
        <v>1.3547481329601001</v>
      </c>
      <c r="I159" s="373">
        <v>428.83</v>
      </c>
      <c r="J159" s="400">
        <f t="shared" si="432"/>
        <v>-6.99528983818252E-5</v>
      </c>
      <c r="K159" s="398">
        <f t="shared" si="456"/>
        <v>-2.4643007041949381E-6</v>
      </c>
      <c r="L159" s="398">
        <f t="shared" si="433"/>
        <v>4.7971107364868238E-4</v>
      </c>
      <c r="M159" s="394">
        <v>187.45</v>
      </c>
      <c r="N159" s="393">
        <f t="shared" si="434"/>
        <v>-1.321330806485586E-2</v>
      </c>
      <c r="O159" s="391">
        <f t="shared" si="457"/>
        <v>-9.4595393767109596E-4</v>
      </c>
      <c r="P159" s="391">
        <f t="shared" si="435"/>
        <v>0.18414334674738772</v>
      </c>
      <c r="Q159" s="373">
        <v>298.08999999999997</v>
      </c>
      <c r="R159" s="400">
        <f t="shared" si="436"/>
        <v>3.0283656919814841E-3</v>
      </c>
      <c r="S159" s="398">
        <f t="shared" si="458"/>
        <v>4.6078401022913476E-4</v>
      </c>
      <c r="T159" s="398">
        <f t="shared" si="437"/>
        <v>-8.9698141095721606E-2</v>
      </c>
      <c r="U159" s="385">
        <v>204.32</v>
      </c>
      <c r="V159" s="384">
        <f t="shared" si="438"/>
        <v>-9.2904992420907401E-4</v>
      </c>
      <c r="W159" s="382">
        <f t="shared" si="459"/>
        <v>-7.1257200136911776E-5</v>
      </c>
      <c r="X159" s="382">
        <f t="shared" si="439"/>
        <v>1.3871224369935072E-2</v>
      </c>
      <c r="Y159" s="390">
        <v>155.13</v>
      </c>
      <c r="Z159" s="389">
        <f t="shared" si="440"/>
        <v>5.3139783552588506E-3</v>
      </c>
      <c r="AA159" s="387">
        <f t="shared" si="460"/>
        <v>2.1719292333613973E-4</v>
      </c>
      <c r="AB159" s="387">
        <f t="shared" si="441"/>
        <v>-4.227968212853038E-2</v>
      </c>
      <c r="AC159" s="385">
        <v>241.08</v>
      </c>
      <c r="AD159" s="384">
        <f t="shared" si="442"/>
        <v>-1.2442453651860617E-4</v>
      </c>
      <c r="AE159" s="382">
        <f t="shared" si="461"/>
        <v>-1.9089958939903669E-5</v>
      </c>
      <c r="AF159" s="382">
        <f t="shared" si="443"/>
        <v>3.7161311861744436E-3</v>
      </c>
      <c r="AG159" s="390">
        <v>126.19</v>
      </c>
      <c r="AH159" s="389">
        <f t="shared" si="444"/>
        <v>3.9638496908194989E-4</v>
      </c>
      <c r="AI159" s="387">
        <f t="shared" si="462"/>
        <v>1.4351117805611996E-5</v>
      </c>
      <c r="AJ159" s="387">
        <f t="shared" si="445"/>
        <v>1.0593199914034991E-5</v>
      </c>
      <c r="AK159" s="385">
        <v>189.23</v>
      </c>
      <c r="AL159" s="384">
        <f t="shared" si="446"/>
        <v>2.6415708396615185E-2</v>
      </c>
      <c r="AM159" s="382">
        <f t="shared" si="463"/>
        <v>8.884395205033586E-4</v>
      </c>
      <c r="AN159" s="382">
        <f t="shared" si="447"/>
        <v>-0.1729473499427579</v>
      </c>
      <c r="AO159" s="390">
        <v>257.66000000000003</v>
      </c>
      <c r="AP159" s="389">
        <f t="shared" si="448"/>
        <v>6.9957400242311348E-3</v>
      </c>
      <c r="AQ159" s="387">
        <f t="shared" si="464"/>
        <v>1.6136373939891537E-4</v>
      </c>
      <c r="AR159" s="387">
        <f t="shared" si="449"/>
        <v>-3.1411739867317968E-2</v>
      </c>
      <c r="AS159" s="385">
        <v>377.07</v>
      </c>
      <c r="AT159" s="384">
        <f t="shared" si="450"/>
        <v>1.0857326684896283E-2</v>
      </c>
      <c r="AU159" s="382">
        <f t="shared" si="465"/>
        <v>9.0284100048255045E-4</v>
      </c>
      <c r="AV159" s="382">
        <f t="shared" si="451"/>
        <v>-0.17575080222079681</v>
      </c>
      <c r="AW159" s="390">
        <v>300.69</v>
      </c>
      <c r="AX159" s="389">
        <f t="shared" si="452"/>
        <v>7.9444891391794205E-3</v>
      </c>
      <c r="AY159" s="387">
        <f t="shared" si="466"/>
        <v>3.5206003620273603E-4</v>
      </c>
      <c r="AZ159" s="387">
        <f t="shared" si="453"/>
        <v>-6.8533477942896659E-2</v>
      </c>
    </row>
    <row r="160" spans="2:52">
      <c r="B160" s="381" t="s">
        <v>2303</v>
      </c>
      <c r="C160" s="380">
        <v>260.85000000000002</v>
      </c>
      <c r="D160" s="375">
        <f t="shared" ref="D160:F175" si="468">(C160-C161)/C161</f>
        <v>5.6285901538225703E-3</v>
      </c>
      <c r="E160" s="385">
        <v>293.44</v>
      </c>
      <c r="F160" s="384">
        <f t="shared" si="468"/>
        <v>-2.6829834510662207E-2</v>
      </c>
      <c r="G160" s="382">
        <f t="shared" si="455"/>
        <v>-6.6981755049248621E-3</v>
      </c>
      <c r="H160" s="382">
        <f t="shared" si="431"/>
        <v>-1.1900272220701482</v>
      </c>
      <c r="I160" s="373">
        <v>428.86</v>
      </c>
      <c r="J160" s="400">
        <f t="shared" si="432"/>
        <v>6.9957792132149243E-5</v>
      </c>
      <c r="K160" s="398">
        <f t="shared" si="456"/>
        <v>2.4644731012313535E-6</v>
      </c>
      <c r="L160" s="398">
        <f t="shared" si="433"/>
        <v>4.3784909433451012E-4</v>
      </c>
      <c r="M160" s="394">
        <v>189.96</v>
      </c>
      <c r="N160" s="393">
        <f t="shared" si="434"/>
        <v>0.10057937427578224</v>
      </c>
      <c r="O160" s="391">
        <f t="shared" si="457"/>
        <v>7.200577983777527E-3</v>
      </c>
      <c r="P160" s="391">
        <f t="shared" si="435"/>
        <v>1.2792862487753467</v>
      </c>
      <c r="Q160" s="373">
        <v>297.19</v>
      </c>
      <c r="R160" s="400">
        <f t="shared" si="436"/>
        <v>4.5632774472688714E-3</v>
      </c>
      <c r="S160" s="398">
        <f t="shared" si="458"/>
        <v>6.9433004326664249E-4</v>
      </c>
      <c r="T160" s="398">
        <f t="shared" si="437"/>
        <v>0.12335771912529445</v>
      </c>
      <c r="U160" s="385">
        <v>204.51</v>
      </c>
      <c r="V160" s="384">
        <f t="shared" si="438"/>
        <v>8.1833867389696658E-3</v>
      </c>
      <c r="W160" s="382">
        <f t="shared" si="459"/>
        <v>6.2765757949223447E-4</v>
      </c>
      <c r="X160" s="382">
        <f t="shared" si="439"/>
        <v>0.11151239694827851</v>
      </c>
      <c r="Y160" s="390">
        <v>154.31</v>
      </c>
      <c r="Z160" s="389">
        <f t="shared" si="440"/>
        <v>2.4035338443549729E-3</v>
      </c>
      <c r="AA160" s="387">
        <f t="shared" si="460"/>
        <v>9.8237235286476447E-5</v>
      </c>
      <c r="AB160" s="387">
        <f t="shared" si="441"/>
        <v>1.7453257849971569E-2</v>
      </c>
      <c r="AC160" s="385">
        <v>241.11</v>
      </c>
      <c r="AD160" s="384">
        <f t="shared" si="442"/>
        <v>1.7599392251202904E-2</v>
      </c>
      <c r="AE160" s="382">
        <f t="shared" si="461"/>
        <v>2.7002043555330569E-3</v>
      </c>
      <c r="AF160" s="382">
        <f t="shared" si="443"/>
        <v>0.47973014231623434</v>
      </c>
      <c r="AG160" s="390">
        <v>126.14</v>
      </c>
      <c r="AH160" s="389">
        <f t="shared" si="444"/>
        <v>-1.5830299192654965E-3</v>
      </c>
      <c r="AI160" s="387">
        <f t="shared" si="462"/>
        <v>-5.7313598227007304E-5</v>
      </c>
      <c r="AJ160" s="387">
        <f t="shared" si="445"/>
        <v>4.8161585856250985E-5</v>
      </c>
      <c r="AK160" s="385">
        <v>184.36</v>
      </c>
      <c r="AL160" s="384">
        <f t="shared" si="446"/>
        <v>1.0801030758265407E-2</v>
      </c>
      <c r="AM160" s="382">
        <f t="shared" si="463"/>
        <v>3.6327106749274048E-4</v>
      </c>
      <c r="AN160" s="382">
        <f t="shared" si="447"/>
        <v>6.4540330271876431E-2</v>
      </c>
      <c r="AO160" s="390">
        <v>255.87</v>
      </c>
      <c r="AP160" s="389">
        <f t="shared" si="448"/>
        <v>4.5541988928585317E-3</v>
      </c>
      <c r="AQ160" s="387">
        <f t="shared" si="464"/>
        <v>1.0504715166267489E-4</v>
      </c>
      <c r="AR160" s="387">
        <f t="shared" si="449"/>
        <v>1.8663137445055177E-2</v>
      </c>
      <c r="AS160" s="385">
        <v>373.02</v>
      </c>
      <c r="AT160" s="384">
        <f t="shared" si="450"/>
        <v>1.199131850244156E-2</v>
      </c>
      <c r="AU160" s="382">
        <f t="shared" si="465"/>
        <v>9.9713809007052792E-4</v>
      </c>
      <c r="AV160" s="382">
        <f t="shared" si="451"/>
        <v>0.17715592409821079</v>
      </c>
      <c r="AW160" s="390">
        <v>298.32</v>
      </c>
      <c r="AX160" s="389">
        <f t="shared" si="452"/>
        <v>3.9036209449453763E-3</v>
      </c>
      <c r="AY160" s="387">
        <f t="shared" si="466"/>
        <v>1.7298896217525435E-4</v>
      </c>
      <c r="AZ160" s="387">
        <f t="shared" si="453"/>
        <v>3.0733977327834318E-2</v>
      </c>
    </row>
    <row r="161" spans="2:52">
      <c r="B161" s="381" t="s">
        <v>2302</v>
      </c>
      <c r="C161" s="380">
        <v>259.39</v>
      </c>
      <c r="D161" s="375">
        <f t="shared" si="468"/>
        <v>1.6299024409356253E-2</v>
      </c>
      <c r="E161" s="385">
        <v>301.52999999999997</v>
      </c>
      <c r="F161" s="384">
        <f t="shared" si="468"/>
        <v>1.6313323671171845E-2</v>
      </c>
      <c r="G161" s="382">
        <f t="shared" si="455"/>
        <v>4.0726865078027355E-3</v>
      </c>
      <c r="H161" s="382">
        <f t="shared" si="431"/>
        <v>0.2498730234102147</v>
      </c>
      <c r="I161" s="373">
        <v>428.83</v>
      </c>
      <c r="J161" s="400">
        <f t="shared" si="432"/>
        <v>1.6326149827407683E-4</v>
      </c>
      <c r="K161" s="398">
        <f t="shared" si="456"/>
        <v>5.7513760611991789E-6</v>
      </c>
      <c r="L161" s="398">
        <f t="shared" si="433"/>
        <v>3.5286627694708361E-4</v>
      </c>
      <c r="M161" s="394">
        <v>172.6</v>
      </c>
      <c r="N161" s="393">
        <f t="shared" si="434"/>
        <v>0.12296681847755372</v>
      </c>
      <c r="O161" s="391">
        <f t="shared" si="457"/>
        <v>8.8033175016265491E-3</v>
      </c>
      <c r="P161" s="391">
        <f t="shared" si="435"/>
        <v>0.54011315527407355</v>
      </c>
      <c r="Q161" s="373">
        <v>295.83999999999997</v>
      </c>
      <c r="R161" s="400">
        <f t="shared" si="436"/>
        <v>4.1068458744865748E-3</v>
      </c>
      <c r="S161" s="398">
        <f t="shared" si="458"/>
        <v>6.2488124087837929E-4</v>
      </c>
      <c r="T161" s="398">
        <f t="shared" si="437"/>
        <v>3.8338567093603095E-2</v>
      </c>
      <c r="U161" s="385">
        <v>202.85</v>
      </c>
      <c r="V161" s="384">
        <f t="shared" si="438"/>
        <v>1.3489882588058898E-2</v>
      </c>
      <c r="W161" s="382">
        <f t="shared" si="459"/>
        <v>1.0346605046215294E-3</v>
      </c>
      <c r="X161" s="382">
        <f t="shared" si="439"/>
        <v>6.3479903989075284E-2</v>
      </c>
      <c r="Y161" s="390">
        <v>153.94</v>
      </c>
      <c r="Z161" s="389">
        <f t="shared" si="440"/>
        <v>2.9317870871065775E-3</v>
      </c>
      <c r="AA161" s="387">
        <f t="shared" si="460"/>
        <v>1.1982800182422003E-4</v>
      </c>
      <c r="AB161" s="387">
        <f t="shared" si="441"/>
        <v>7.3518511792297373E-3</v>
      </c>
      <c r="AC161" s="385">
        <v>236.94</v>
      </c>
      <c r="AD161" s="384">
        <f t="shared" si="442"/>
        <v>4.1532463129343522E-3</v>
      </c>
      <c r="AE161" s="382">
        <f t="shared" si="461"/>
        <v>6.3721596880826593E-4</v>
      </c>
      <c r="AF161" s="382">
        <f t="shared" si="443"/>
        <v>3.9095344163205252E-2</v>
      </c>
      <c r="AG161" s="390">
        <v>126.34</v>
      </c>
      <c r="AH161" s="389">
        <f t="shared" si="444"/>
        <v>-2.7626489857131135E-3</v>
      </c>
      <c r="AI161" s="387">
        <f t="shared" si="462"/>
        <v>-1.0002170652774328E-4</v>
      </c>
      <c r="AJ161" s="387">
        <f t="shared" si="445"/>
        <v>-4.0029013601655742E-4</v>
      </c>
      <c r="AK161" s="385">
        <v>182.39</v>
      </c>
      <c r="AL161" s="384">
        <f t="shared" si="446"/>
        <v>1.1704015975149685E-2</v>
      </c>
      <c r="AM161" s="382">
        <f t="shared" si="463"/>
        <v>3.936411692922094E-4</v>
      </c>
      <c r="AN161" s="382">
        <f t="shared" si="447"/>
        <v>2.4151210490012186E-2</v>
      </c>
      <c r="AO161" s="390">
        <v>254.71</v>
      </c>
      <c r="AP161" s="389">
        <f t="shared" si="448"/>
        <v>8.8323827629912012E-3</v>
      </c>
      <c r="AQ161" s="387">
        <f t="shared" si="464"/>
        <v>2.0372774081115505E-4</v>
      </c>
      <c r="AR161" s="387">
        <f t="shared" si="449"/>
        <v>1.2499382520969026E-2</v>
      </c>
      <c r="AS161" s="385">
        <v>368.6</v>
      </c>
      <c r="AT161" s="384">
        <f t="shared" si="450"/>
        <v>1.2665183109426121E-2</v>
      </c>
      <c r="AU161" s="382">
        <f t="shared" si="465"/>
        <v>1.0531733014643291E-3</v>
      </c>
      <c r="AV161" s="382">
        <f t="shared" si="451"/>
        <v>6.4615726378062732E-2</v>
      </c>
      <c r="AW161" s="390">
        <v>297.16000000000003</v>
      </c>
      <c r="AX161" s="389">
        <f t="shared" si="452"/>
        <v>1.2435692139961277E-2</v>
      </c>
      <c r="AY161" s="387">
        <f t="shared" si="466"/>
        <v>5.51087697182384E-4</v>
      </c>
      <c r="AZ161" s="387">
        <f t="shared" si="453"/>
        <v>3.3811084844197113E-2</v>
      </c>
    </row>
    <row r="162" spans="2:52">
      <c r="B162" s="381" t="s">
        <v>2301</v>
      </c>
      <c r="C162" s="380">
        <v>255.23</v>
      </c>
      <c r="D162" s="375">
        <f t="shared" si="468"/>
        <v>1.1853790041230498E-2</v>
      </c>
      <c r="E162" s="385">
        <v>296.69</v>
      </c>
      <c r="F162" s="384">
        <f t="shared" si="468"/>
        <v>2.4729734397126467E-2</v>
      </c>
      <c r="G162" s="382">
        <f t="shared" si="455"/>
        <v>6.1738771111802104E-3</v>
      </c>
      <c r="H162" s="382">
        <f t="shared" si="431"/>
        <v>0.52083570652980149</v>
      </c>
      <c r="I162" s="373">
        <v>428.76</v>
      </c>
      <c r="J162" s="400">
        <f t="shared" si="432"/>
        <v>-6.9964318197788088E-5</v>
      </c>
      <c r="K162" s="398">
        <f t="shared" si="456"/>
        <v>-2.4647030014716788E-6</v>
      </c>
      <c r="L162" s="398">
        <f t="shared" si="433"/>
        <v>-2.0792531273953856E-4</v>
      </c>
      <c r="M162" s="394">
        <v>153.69999999999999</v>
      </c>
      <c r="N162" s="393">
        <f t="shared" si="434"/>
        <v>1.0585837333157901E-2</v>
      </c>
      <c r="O162" s="391">
        <f t="shared" si="457"/>
        <v>7.5785068051810738E-4</v>
      </c>
      <c r="P162" s="391">
        <f t="shared" si="435"/>
        <v>6.3933195870865767E-2</v>
      </c>
      <c r="Q162" s="373">
        <v>294.63</v>
      </c>
      <c r="R162" s="400">
        <f t="shared" si="436"/>
        <v>7.2131820046493021E-3</v>
      </c>
      <c r="S162" s="398">
        <f t="shared" si="458"/>
        <v>1.0975289210994194E-3</v>
      </c>
      <c r="T162" s="398">
        <f t="shared" si="437"/>
        <v>9.258886122345128E-2</v>
      </c>
      <c r="U162" s="385">
        <v>200.15</v>
      </c>
      <c r="V162" s="384">
        <f t="shared" si="438"/>
        <v>5.6778213244899779E-3</v>
      </c>
      <c r="W162" s="382">
        <f t="shared" si="459"/>
        <v>4.3548321776705685E-4</v>
      </c>
      <c r="X162" s="382">
        <f t="shared" si="439"/>
        <v>3.6737888578449208E-2</v>
      </c>
      <c r="Y162" s="390">
        <v>153.49</v>
      </c>
      <c r="Z162" s="389">
        <f t="shared" si="440"/>
        <v>9.8690703335745766E-3</v>
      </c>
      <c r="AA162" s="387">
        <f t="shared" si="460"/>
        <v>4.0336864267386007E-4</v>
      </c>
      <c r="AB162" s="387">
        <f t="shared" si="441"/>
        <v>3.4028664357209068E-2</v>
      </c>
      <c r="AC162" s="385">
        <v>235.96</v>
      </c>
      <c r="AD162" s="384">
        <f t="shared" si="442"/>
        <v>9.0660280533698453E-3</v>
      </c>
      <c r="AE162" s="382">
        <f t="shared" si="461"/>
        <v>1.3909644201163219E-3</v>
      </c>
      <c r="AF162" s="382">
        <f t="shared" si="443"/>
        <v>0.11734343322078371</v>
      </c>
      <c r="AG162" s="390">
        <v>126.69</v>
      </c>
      <c r="AH162" s="389">
        <f t="shared" si="444"/>
        <v>-3.1563165785533219E-4</v>
      </c>
      <c r="AI162" s="387">
        <f t="shared" si="462"/>
        <v>-1.1427444172652303E-5</v>
      </c>
      <c r="AJ162" s="387">
        <f t="shared" si="445"/>
        <v>-2.194059283836455E-5</v>
      </c>
      <c r="AK162" s="385">
        <v>180.28</v>
      </c>
      <c r="AL162" s="384">
        <f t="shared" si="446"/>
        <v>1.2240314430095491E-2</v>
      </c>
      <c r="AM162" s="382">
        <f t="shared" si="463"/>
        <v>4.1167849522740169E-4</v>
      </c>
      <c r="AN162" s="382">
        <f t="shared" si="447"/>
        <v>3.4729693523799489E-2</v>
      </c>
      <c r="AO162" s="390">
        <v>252.48</v>
      </c>
      <c r="AP162" s="389">
        <f t="shared" si="448"/>
        <v>2.0240504822002258E-3</v>
      </c>
      <c r="AQ162" s="387">
        <f t="shared" si="464"/>
        <v>4.6686748422430407E-5</v>
      </c>
      <c r="AR162" s="387">
        <f t="shared" si="449"/>
        <v>3.9385503083859269E-3</v>
      </c>
      <c r="AS162" s="385">
        <v>363.99</v>
      </c>
      <c r="AT162" s="384">
        <f t="shared" si="450"/>
        <v>1.4210482320488237E-2</v>
      </c>
      <c r="AU162" s="382">
        <f t="shared" si="465"/>
        <v>1.1816726573601994E-3</v>
      </c>
      <c r="AV162" s="382">
        <f t="shared" si="451"/>
        <v>9.9687328124594854E-2</v>
      </c>
      <c r="AW162" s="390">
        <v>293.51</v>
      </c>
      <c r="AX162" s="389">
        <f t="shared" si="452"/>
        <v>5.1712328767122978E-3</v>
      </c>
      <c r="AY162" s="387">
        <f t="shared" si="466"/>
        <v>2.2916318493150547E-4</v>
      </c>
      <c r="AZ162" s="387">
        <f t="shared" si="453"/>
        <v>1.933248219636231E-2</v>
      </c>
    </row>
    <row r="163" spans="2:52">
      <c r="B163" s="381" t="s">
        <v>2300</v>
      </c>
      <c r="C163" s="380">
        <v>252.24</v>
      </c>
      <c r="D163" s="375">
        <f t="shared" si="468"/>
        <v>7.1471351567179899E-3</v>
      </c>
      <c r="E163" s="385">
        <v>289.52999999999997</v>
      </c>
      <c r="F163" s="384">
        <f t="shared" si="468"/>
        <v>2.5865428905502443E-2</v>
      </c>
      <c r="G163" s="382">
        <f t="shared" si="455"/>
        <v>6.4574077879743065E-3</v>
      </c>
      <c r="H163" s="382">
        <f t="shared" si="431"/>
        <v>0.903495966758741</v>
      </c>
      <c r="I163" s="373">
        <v>428.79</v>
      </c>
      <c r="J163" s="400">
        <f t="shared" si="432"/>
        <v>-4.4115256913324604E-3</v>
      </c>
      <c r="K163" s="398">
        <f t="shared" si="456"/>
        <v>-1.5540922705425993E-4</v>
      </c>
      <c r="L163" s="398">
        <f t="shared" si="433"/>
        <v>-2.1744268668010588E-2</v>
      </c>
      <c r="M163" s="394">
        <v>152.09</v>
      </c>
      <c r="N163" s="393">
        <f t="shared" si="434"/>
        <v>-6.5786240786240832E-2</v>
      </c>
      <c r="O163" s="391">
        <f t="shared" si="457"/>
        <v>-4.7097027641277676E-3</v>
      </c>
      <c r="P163" s="391">
        <f t="shared" si="435"/>
        <v>-0.65896371914848373</v>
      </c>
      <c r="Q163" s="373">
        <v>292.52</v>
      </c>
      <c r="R163" s="400">
        <f t="shared" si="436"/>
        <v>4.5674645420515272E-3</v>
      </c>
      <c r="S163" s="398">
        <f t="shared" si="458"/>
        <v>6.9496713486039228E-4</v>
      </c>
      <c r="T163" s="398">
        <f t="shared" si="437"/>
        <v>9.7237161411052098E-2</v>
      </c>
      <c r="U163" s="385">
        <v>199.02</v>
      </c>
      <c r="V163" s="384">
        <f t="shared" si="438"/>
        <v>2.3166800966962528E-3</v>
      </c>
      <c r="W163" s="382">
        <f t="shared" si="459"/>
        <v>1.7768704673650591E-4</v>
      </c>
      <c r="X163" s="382">
        <f t="shared" si="439"/>
        <v>2.4861296567127034E-2</v>
      </c>
      <c r="Y163" s="390">
        <v>151.99</v>
      </c>
      <c r="Z163" s="389">
        <f t="shared" si="440"/>
        <v>8.1586627752720763E-3</v>
      </c>
      <c r="AA163" s="387">
        <f t="shared" si="460"/>
        <v>3.3346086495092029E-4</v>
      </c>
      <c r="AB163" s="387">
        <f t="shared" si="441"/>
        <v>4.6656577445227387E-2</v>
      </c>
      <c r="AC163" s="385">
        <v>233.84</v>
      </c>
      <c r="AD163" s="384">
        <f t="shared" si="442"/>
        <v>1.7713365539452467E-2</v>
      </c>
      <c r="AE163" s="382">
        <f t="shared" si="461"/>
        <v>2.7176908212560341E-3</v>
      </c>
      <c r="AF163" s="382">
        <f t="shared" si="443"/>
        <v>0.38024897552154518</v>
      </c>
      <c r="AG163" s="390">
        <v>126.73</v>
      </c>
      <c r="AH163" s="389">
        <f t="shared" si="444"/>
        <v>9.3986459577857975E-3</v>
      </c>
      <c r="AI163" s="387">
        <f t="shared" si="462"/>
        <v>3.4027797690163483E-4</v>
      </c>
      <c r="AJ163" s="387">
        <f t="shared" si="445"/>
        <v>3.7662368114643578E-4</v>
      </c>
      <c r="AK163" s="385">
        <v>178.1</v>
      </c>
      <c r="AL163" s="384">
        <f t="shared" si="446"/>
        <v>5.8169085672333046E-3</v>
      </c>
      <c r="AM163" s="382">
        <f t="shared" si="463"/>
        <v>1.9564008584175776E-4</v>
      </c>
      <c r="AN163" s="382">
        <f t="shared" si="447"/>
        <v>2.7373217597244509E-2</v>
      </c>
      <c r="AO163" s="390">
        <v>251.97</v>
      </c>
      <c r="AP163" s="389">
        <f t="shared" si="448"/>
        <v>-7.5348984771572702E-4</v>
      </c>
      <c r="AQ163" s="387">
        <f t="shared" si="464"/>
        <v>-1.737999682741096E-5</v>
      </c>
      <c r="AR163" s="387">
        <f t="shared" si="449"/>
        <v>-2.4317431315223604E-3</v>
      </c>
      <c r="AS163" s="385">
        <v>358.89</v>
      </c>
      <c r="AT163" s="384">
        <f t="shared" si="450"/>
        <v>1.0587672120068682E-2</v>
      </c>
      <c r="AU163" s="382">
        <f t="shared" si="465"/>
        <v>8.8041787514431128E-4</v>
      </c>
      <c r="AV163" s="382">
        <f t="shared" si="451"/>
        <v>0.12318472448597219</v>
      </c>
      <c r="AW163" s="390">
        <v>292</v>
      </c>
      <c r="AX163" s="389">
        <f t="shared" si="452"/>
        <v>5.9253134904231342E-3</v>
      </c>
      <c r="AY163" s="387">
        <f t="shared" si="466"/>
        <v>2.6258026732810117E-4</v>
      </c>
      <c r="AZ163" s="387">
        <f t="shared" si="453"/>
        <v>3.6739233492917418E-2</v>
      </c>
    </row>
    <row r="164" spans="2:52">
      <c r="B164" s="381" t="s">
        <v>2299</v>
      </c>
      <c r="C164" s="380">
        <v>250.45</v>
      </c>
      <c r="D164" s="375">
        <f t="shared" si="468"/>
        <v>1.102050702405938E-2</v>
      </c>
      <c r="E164" s="385">
        <v>282.23</v>
      </c>
      <c r="F164" s="384">
        <f t="shared" si="468"/>
        <v>3.5174589201878055E-2</v>
      </c>
      <c r="G164" s="382">
        <f t="shared" si="455"/>
        <v>8.7814768926056629E-3</v>
      </c>
      <c r="H164" s="382">
        <f t="shared" si="431"/>
        <v>0.7968305699034004</v>
      </c>
      <c r="I164" s="373">
        <v>430.69</v>
      </c>
      <c r="J164" s="400">
        <f t="shared" si="432"/>
        <v>4.1899508914531758E-2</v>
      </c>
      <c r="K164" s="398">
        <f t="shared" si="456"/>
        <v>1.4760359000411249E-3</v>
      </c>
      <c r="L164" s="398">
        <f t="shared" si="433"/>
        <v>0.133935389435234</v>
      </c>
      <c r="M164" s="394">
        <v>162.80000000000001</v>
      </c>
      <c r="N164" s="393">
        <f t="shared" si="434"/>
        <v>-6.9820591932350573E-2</v>
      </c>
      <c r="O164" s="391">
        <f t="shared" si="457"/>
        <v>-4.9985259970289101E-3</v>
      </c>
      <c r="P164" s="391">
        <f t="shared" si="435"/>
        <v>-0.45356588277802429</v>
      </c>
      <c r="Q164" s="373">
        <v>291.19</v>
      </c>
      <c r="R164" s="400">
        <f t="shared" si="436"/>
        <v>1.1251953464143113E-2</v>
      </c>
      <c r="S164" s="398">
        <f t="shared" si="458"/>
        <v>1.7120522312901597E-3</v>
      </c>
      <c r="T164" s="398">
        <f t="shared" si="437"/>
        <v>0.15535149404219778</v>
      </c>
      <c r="U164" s="385">
        <v>198.56</v>
      </c>
      <c r="V164" s="384">
        <f t="shared" si="438"/>
        <v>2.0139745170571394E-2</v>
      </c>
      <c r="W164" s="382">
        <f t="shared" si="459"/>
        <v>1.5446983148376555E-3</v>
      </c>
      <c r="X164" s="382">
        <f t="shared" si="439"/>
        <v>0.14016581192365768</v>
      </c>
      <c r="Y164" s="390">
        <v>150.76</v>
      </c>
      <c r="Z164" s="389">
        <f t="shared" si="440"/>
        <v>1.494546923387639E-2</v>
      </c>
      <c r="AA164" s="387">
        <f t="shared" si="460"/>
        <v>6.108512185269958E-4</v>
      </c>
      <c r="AB164" s="387">
        <f t="shared" si="441"/>
        <v>5.5428594818134787E-2</v>
      </c>
      <c r="AC164" s="385">
        <v>229.77</v>
      </c>
      <c r="AD164" s="384">
        <f t="shared" si="442"/>
        <v>-5.6260007789846493E-3</v>
      </c>
      <c r="AE164" s="382">
        <f t="shared" si="461"/>
        <v>-8.6317479551649878E-4</v>
      </c>
      <c r="AF164" s="382">
        <f t="shared" si="443"/>
        <v>-7.8324417708918639E-2</v>
      </c>
      <c r="AG164" s="390">
        <v>125.55</v>
      </c>
      <c r="AH164" s="389">
        <f t="shared" si="444"/>
        <v>9.4066570188133282E-3</v>
      </c>
      <c r="AI164" s="387">
        <f t="shared" si="462"/>
        <v>3.4056801736613655E-4</v>
      </c>
      <c r="AJ164" s="387">
        <f t="shared" si="445"/>
        <v>4.2740330282185779E-4</v>
      </c>
      <c r="AK164" s="385">
        <v>177.07</v>
      </c>
      <c r="AL164" s="384">
        <f t="shared" si="446"/>
        <v>1.6416968027093651E-2</v>
      </c>
      <c r="AM164" s="382">
        <f t="shared" si="463"/>
        <v>5.5215188565524084E-4</v>
      </c>
      <c r="AN164" s="382">
        <f t="shared" si="447"/>
        <v>5.0102221653669149E-2</v>
      </c>
      <c r="AO164" s="390">
        <v>252.16</v>
      </c>
      <c r="AP164" s="389">
        <f t="shared" si="448"/>
        <v>1.9832612748396709E-4</v>
      </c>
      <c r="AQ164" s="387">
        <f t="shared" si="464"/>
        <v>4.5745904565451846E-6</v>
      </c>
      <c r="AR164" s="387">
        <f t="shared" si="449"/>
        <v>4.1509800289207967E-4</v>
      </c>
      <c r="AS164" s="385">
        <v>355.13</v>
      </c>
      <c r="AT164" s="384">
        <f t="shared" si="450"/>
        <v>9.0353743429464617E-3</v>
      </c>
      <c r="AU164" s="382">
        <f t="shared" si="465"/>
        <v>7.5133655348771304E-4</v>
      </c>
      <c r="AV164" s="382">
        <f t="shared" si="451"/>
        <v>6.8176223820504395E-2</v>
      </c>
      <c r="AW164" s="390">
        <v>290.27999999999997</v>
      </c>
      <c r="AX164" s="389">
        <f t="shared" si="452"/>
        <v>2.5180999470245439E-2</v>
      </c>
      <c r="AY164" s="387">
        <f t="shared" si="466"/>
        <v>1.1158959915239265E-3</v>
      </c>
      <c r="AZ164" s="387">
        <f t="shared" si="453"/>
        <v>0.10125632052025939</v>
      </c>
    </row>
    <row r="165" spans="2:52">
      <c r="B165" s="381" t="s">
        <v>2298</v>
      </c>
      <c r="C165" s="380">
        <v>247.72</v>
      </c>
      <c r="D165" s="375">
        <f t="shared" si="468"/>
        <v>-4.4208664898319847E-3</v>
      </c>
      <c r="E165" s="385">
        <v>272.64</v>
      </c>
      <c r="F165" s="384">
        <f t="shared" si="468"/>
        <v>3.6679749110482723E-5</v>
      </c>
      <c r="G165" s="382">
        <f t="shared" si="455"/>
        <v>9.157246084428453E-6</v>
      </c>
      <c r="H165" s="382">
        <f t="shared" si="431"/>
        <v>-2.0713690642977264E-3</v>
      </c>
      <c r="I165" s="373">
        <v>413.37</v>
      </c>
      <c r="J165" s="400">
        <f t="shared" si="432"/>
        <v>-1.2094238304874308E-4</v>
      </c>
      <c r="K165" s="398">
        <f t="shared" si="456"/>
        <v>-4.2605582700411217E-6</v>
      </c>
      <c r="L165" s="398">
        <f t="shared" si="433"/>
        <v>9.6373828068330657E-4</v>
      </c>
      <c r="M165" s="394">
        <v>175.02</v>
      </c>
      <c r="N165" s="393">
        <f t="shared" si="434"/>
        <v>-3.7081866197182997E-2</v>
      </c>
      <c r="O165" s="391">
        <f t="shared" si="457"/>
        <v>-2.654727882922528E-3</v>
      </c>
      <c r="P165" s="391">
        <f t="shared" si="435"/>
        <v>0.60049944711707892</v>
      </c>
      <c r="Q165" s="373">
        <v>287.95</v>
      </c>
      <c r="R165" s="400">
        <f t="shared" si="436"/>
        <v>1.2865985117184943E-3</v>
      </c>
      <c r="S165" s="398">
        <f t="shared" si="458"/>
        <v>1.9576368314903924E-4</v>
      </c>
      <c r="T165" s="398">
        <f t="shared" si="437"/>
        <v>-4.4281745128312899E-2</v>
      </c>
      <c r="U165" s="385">
        <v>194.64</v>
      </c>
      <c r="V165" s="384">
        <f t="shared" si="438"/>
        <v>1.1830667146751183E-3</v>
      </c>
      <c r="W165" s="382">
        <f t="shared" si="459"/>
        <v>9.0740033948866899E-5</v>
      </c>
      <c r="X165" s="382">
        <f t="shared" si="439"/>
        <v>-2.0525395679233796E-2</v>
      </c>
      <c r="Y165" s="390">
        <v>148.54</v>
      </c>
      <c r="Z165" s="389">
        <f t="shared" si="440"/>
        <v>1.2807549713515182E-3</v>
      </c>
      <c r="AA165" s="387">
        <f t="shared" si="460"/>
        <v>5.2347017189079247E-5</v>
      </c>
      <c r="AB165" s="387">
        <f t="shared" si="441"/>
        <v>-1.1840895288169785E-2</v>
      </c>
      <c r="AC165" s="385">
        <v>231.07</v>
      </c>
      <c r="AD165" s="384">
        <f t="shared" si="442"/>
        <v>-1.7768331562167936E-2</v>
      </c>
      <c r="AE165" s="382">
        <f t="shared" si="461"/>
        <v>-2.7261240382571777E-3</v>
      </c>
      <c r="AF165" s="382">
        <f t="shared" si="443"/>
        <v>0.61664925745377674</v>
      </c>
      <c r="AG165" s="390">
        <v>124.38</v>
      </c>
      <c r="AH165" s="389">
        <f t="shared" si="444"/>
        <v>-1.1243173787343446E-3</v>
      </c>
      <c r="AI165" s="387">
        <f t="shared" si="462"/>
        <v>-4.0705910697076945E-5</v>
      </c>
      <c r="AJ165" s="387">
        <f t="shared" si="445"/>
        <v>1.9651693847652307E-2</v>
      </c>
      <c r="AK165" s="385">
        <v>174.21</v>
      </c>
      <c r="AL165" s="384">
        <f t="shared" si="446"/>
        <v>-5.7398691309785934E-5</v>
      </c>
      <c r="AM165" s="382">
        <f t="shared" si="463"/>
        <v>-1.9304901848220306E-6</v>
      </c>
      <c r="AN165" s="382">
        <f t="shared" si="447"/>
        <v>4.3667687980674552E-4</v>
      </c>
      <c r="AO165" s="390">
        <v>252.11</v>
      </c>
      <c r="AP165" s="389">
        <f t="shared" si="448"/>
        <v>7.9336744813400897E-5</v>
      </c>
      <c r="AQ165" s="387">
        <f t="shared" si="464"/>
        <v>1.8299813558659051E-6</v>
      </c>
      <c r="AR165" s="387">
        <f t="shared" si="449"/>
        <v>-4.1394178269686985E-4</v>
      </c>
      <c r="AS165" s="385">
        <v>351.95</v>
      </c>
      <c r="AT165" s="384">
        <f t="shared" si="450"/>
        <v>5.1406540054262789E-3</v>
      </c>
      <c r="AU165" s="382">
        <f t="shared" si="465"/>
        <v>4.2747108382122228E-4</v>
      </c>
      <c r="AV165" s="382">
        <f t="shared" si="451"/>
        <v>-9.669395916036097E-2</v>
      </c>
      <c r="AW165" s="390">
        <v>283.14999999999998</v>
      </c>
      <c r="AX165" s="389">
        <f t="shared" si="452"/>
        <v>7.8664483519611996E-3</v>
      </c>
      <c r="AY165" s="387">
        <f t="shared" si="466"/>
        <v>3.4860165871716055E-4</v>
      </c>
      <c r="AZ165" s="387">
        <f t="shared" si="453"/>
        <v>-7.8853695201822116E-2</v>
      </c>
    </row>
    <row r="166" spans="2:52">
      <c r="B166" s="381" t="s">
        <v>2297</v>
      </c>
      <c r="C166" s="380">
        <v>248.82</v>
      </c>
      <c r="D166" s="375">
        <f t="shared" si="468"/>
        <v>1.8118130208961978E-3</v>
      </c>
      <c r="E166" s="385">
        <v>272.63</v>
      </c>
      <c r="F166" s="384">
        <f t="shared" si="468"/>
        <v>2.4267382431884697E-3</v>
      </c>
      <c r="G166" s="382">
        <f t="shared" si="455"/>
        <v>6.0584490936497419E-4</v>
      </c>
      <c r="H166" s="382">
        <f t="shared" si="431"/>
        <v>0.33438600030884985</v>
      </c>
      <c r="I166" s="373">
        <v>413.42</v>
      </c>
      <c r="J166" s="400">
        <f t="shared" si="432"/>
        <v>2.418906170627441E-5</v>
      </c>
      <c r="K166" s="398">
        <f t="shared" si="456"/>
        <v>8.5213226578863501E-7</v>
      </c>
      <c r="L166" s="398">
        <f t="shared" si="433"/>
        <v>4.7032020189761916E-4</v>
      </c>
      <c r="M166" s="394">
        <v>181.76</v>
      </c>
      <c r="N166" s="393">
        <f t="shared" si="434"/>
        <v>4.1067644194971005E-2</v>
      </c>
      <c r="O166" s="391">
        <f t="shared" si="457"/>
        <v>2.9400737155621695E-3</v>
      </c>
      <c r="P166" s="391">
        <f t="shared" si="435"/>
        <v>1.6227246860759876</v>
      </c>
      <c r="Q166" s="373">
        <v>287.58</v>
      </c>
      <c r="R166" s="400">
        <f t="shared" si="436"/>
        <v>2.0558207603051499E-3</v>
      </c>
      <c r="S166" s="398">
        <f t="shared" si="458"/>
        <v>3.1280546360499043E-4</v>
      </c>
      <c r="T166" s="398">
        <f t="shared" si="437"/>
        <v>0.1726477622123854</v>
      </c>
      <c r="U166" s="385">
        <v>194.41</v>
      </c>
      <c r="V166" s="384">
        <f t="shared" si="438"/>
        <v>8.6121919584954427E-3</v>
      </c>
      <c r="W166" s="382">
        <f t="shared" si="459"/>
        <v>6.6054651102464201E-4</v>
      </c>
      <c r="X166" s="382">
        <f t="shared" si="439"/>
        <v>0.36457763765154327</v>
      </c>
      <c r="Y166" s="390">
        <v>148.35</v>
      </c>
      <c r="Z166" s="389">
        <f t="shared" si="440"/>
        <v>2.2971420849942801E-3</v>
      </c>
      <c r="AA166" s="387">
        <f t="shared" si="460"/>
        <v>9.3888791297886217E-5</v>
      </c>
      <c r="AB166" s="387">
        <f t="shared" si="441"/>
        <v>5.1820353543681308E-2</v>
      </c>
      <c r="AC166" s="385">
        <v>235.25</v>
      </c>
      <c r="AD166" s="384">
        <f t="shared" si="442"/>
        <v>-1.7868325470713486E-2</v>
      </c>
      <c r="AE166" s="382">
        <f t="shared" si="461"/>
        <v>-2.7414657036696874E-3</v>
      </c>
      <c r="AF166" s="382">
        <f t="shared" si="443"/>
        <v>-1.5131063040454611</v>
      </c>
      <c r="AG166" s="390">
        <v>124.52</v>
      </c>
      <c r="AH166" s="389">
        <f t="shared" si="444"/>
        <v>-1.2832852101380397E-3</v>
      </c>
      <c r="AI166" s="387">
        <f t="shared" si="462"/>
        <v>-4.646134103304773E-5</v>
      </c>
      <c r="AJ166" s="387">
        <f t="shared" si="445"/>
        <v>-1.3894523392167889E-4</v>
      </c>
      <c r="AK166" s="385">
        <v>174.22</v>
      </c>
      <c r="AL166" s="384">
        <f t="shared" si="446"/>
        <v>-1.3197394505805791E-2</v>
      </c>
      <c r="AM166" s="382">
        <f t="shared" si="463"/>
        <v>-4.4386796941376619E-4</v>
      </c>
      <c r="AN166" s="382">
        <f t="shared" si="447"/>
        <v>-0.24498552791844422</v>
      </c>
      <c r="AO166" s="390">
        <v>252.09</v>
      </c>
      <c r="AP166" s="389">
        <f t="shared" si="448"/>
        <v>2.4655028432815228E-3</v>
      </c>
      <c r="AQ166" s="387">
        <f t="shared" si="464"/>
        <v>5.6869288583131601E-5</v>
      </c>
      <c r="AR166" s="387">
        <f t="shared" si="449"/>
        <v>3.1388056011983897E-2</v>
      </c>
      <c r="AS166" s="385">
        <v>350.15</v>
      </c>
      <c r="AT166" s="384">
        <f t="shared" si="450"/>
        <v>6.293826876652483E-3</v>
      </c>
      <c r="AU166" s="382">
        <f t="shared" si="465"/>
        <v>5.2336317392803723E-4</v>
      </c>
      <c r="AV166" s="382">
        <f t="shared" si="451"/>
        <v>0.28886158113002197</v>
      </c>
      <c r="AW166" s="390">
        <v>280.94</v>
      </c>
      <c r="AX166" s="389">
        <f t="shared" si="452"/>
        <v>-9.6013655275410485E-4</v>
      </c>
      <c r="AY166" s="387">
        <f t="shared" si="466"/>
        <v>-4.2548451335298155E-5</v>
      </c>
      <c r="AZ166" s="387">
        <f t="shared" si="453"/>
        <v>-2.348390857366282E-2</v>
      </c>
    </row>
    <row r="167" spans="2:52">
      <c r="B167" s="381" t="s">
        <v>2296</v>
      </c>
      <c r="C167" s="380">
        <v>248.37</v>
      </c>
      <c r="D167" s="375">
        <f t="shared" si="468"/>
        <v>1.8995651103635002E-2</v>
      </c>
      <c r="E167" s="385">
        <v>271.97000000000003</v>
      </c>
      <c r="F167" s="384">
        <f t="shared" si="468"/>
        <v>2.6495565200981463E-2</v>
      </c>
      <c r="G167" s="382">
        <f t="shared" si="455"/>
        <v>6.614723834685826E-3</v>
      </c>
      <c r="H167" s="382">
        <f t="shared" si="431"/>
        <v>0.34822306424758637</v>
      </c>
      <c r="I167" s="373">
        <v>413.41</v>
      </c>
      <c r="J167" s="400">
        <f t="shared" si="432"/>
        <v>-2.4188476609721117E-5</v>
      </c>
      <c r="K167" s="398">
        <f t="shared" si="456"/>
        <v>-8.5211165400725557E-7</v>
      </c>
      <c r="L167" s="398">
        <f t="shared" si="433"/>
        <v>-4.4858249362360408E-5</v>
      </c>
      <c r="M167" s="394">
        <v>174.59</v>
      </c>
      <c r="N167" s="393">
        <f t="shared" si="434"/>
        <v>9.9502487562189129E-2</v>
      </c>
      <c r="O167" s="391">
        <f t="shared" si="457"/>
        <v>7.123482587064682E-3</v>
      </c>
      <c r="P167" s="391">
        <f t="shared" si="435"/>
        <v>0.37500597100888711</v>
      </c>
      <c r="Q167" s="373">
        <v>286.99</v>
      </c>
      <c r="R167" s="400">
        <f t="shared" si="436"/>
        <v>2.9412819685067572E-2</v>
      </c>
      <c r="S167" s="398">
        <f t="shared" si="458"/>
        <v>4.4753369920011417E-3</v>
      </c>
      <c r="T167" s="398">
        <f t="shared" si="437"/>
        <v>0.2355979780627126</v>
      </c>
      <c r="U167" s="385">
        <v>192.75</v>
      </c>
      <c r="V167" s="384">
        <f t="shared" si="438"/>
        <v>2.0274485339986815E-3</v>
      </c>
      <c r="W167" s="382">
        <f t="shared" si="459"/>
        <v>1.5550327510916486E-4</v>
      </c>
      <c r="X167" s="382">
        <f t="shared" si="439"/>
        <v>8.1862566468915519E-3</v>
      </c>
      <c r="Y167" s="390">
        <v>148.01</v>
      </c>
      <c r="Z167" s="389">
        <f t="shared" si="440"/>
        <v>7.0077561573003216E-3</v>
      </c>
      <c r="AA167" s="387">
        <f t="shared" si="460"/>
        <v>2.8642100966117873E-4</v>
      </c>
      <c r="AB167" s="387">
        <f t="shared" si="441"/>
        <v>1.5078241229981809E-2</v>
      </c>
      <c r="AC167" s="385">
        <v>239.53</v>
      </c>
      <c r="AD167" s="384">
        <f t="shared" si="442"/>
        <v>-1.833562528649405E-3</v>
      </c>
      <c r="AE167" s="382">
        <f t="shared" si="461"/>
        <v>-2.8131616452056361E-4</v>
      </c>
      <c r="AF167" s="382">
        <f t="shared" si="443"/>
        <v>-1.4809503658799621E-2</v>
      </c>
      <c r="AG167" s="390">
        <v>124.68</v>
      </c>
      <c r="AH167" s="389">
        <f t="shared" si="444"/>
        <v>-9.6153846153838418E-4</v>
      </c>
      <c r="AI167" s="387">
        <f t="shared" si="462"/>
        <v>-3.4812499999997201E-5</v>
      </c>
      <c r="AJ167" s="387">
        <f t="shared" si="445"/>
        <v>-9.9971838669610737E-5</v>
      </c>
      <c r="AK167" s="385">
        <v>176.55</v>
      </c>
      <c r="AL167" s="384">
        <f t="shared" si="446"/>
        <v>2.8328611898023441E-4</v>
      </c>
      <c r="AM167" s="382">
        <f t="shared" si="463"/>
        <v>9.5277620396622245E-6</v>
      </c>
      <c r="AN167" s="382">
        <f t="shared" si="447"/>
        <v>5.0157596534498329E-4</v>
      </c>
      <c r="AO167" s="390">
        <v>251.47</v>
      </c>
      <c r="AP167" s="389">
        <f t="shared" si="448"/>
        <v>5.19646640284611E-3</v>
      </c>
      <c r="AQ167" s="387">
        <f t="shared" si="464"/>
        <v>1.1986169404804837E-4</v>
      </c>
      <c r="AR167" s="387">
        <f t="shared" si="449"/>
        <v>6.3099544940110885E-3</v>
      </c>
      <c r="AS167" s="385">
        <v>347.96</v>
      </c>
      <c r="AT167" s="384">
        <f t="shared" si="450"/>
        <v>8.6381819235896613E-3</v>
      </c>
      <c r="AU167" s="382">
        <f t="shared" si="465"/>
        <v>7.1830801785609829E-4</v>
      </c>
      <c r="AV167" s="382">
        <f t="shared" si="451"/>
        <v>3.781434044756924E-2</v>
      </c>
      <c r="AW167" s="390">
        <v>281.20999999999998</v>
      </c>
      <c r="AX167" s="389">
        <f t="shared" si="452"/>
        <v>7.4156337321773782E-3</v>
      </c>
      <c r="AY167" s="387">
        <f t="shared" si="466"/>
        <v>3.2862380884144049E-4</v>
      </c>
      <c r="AZ167" s="387">
        <f t="shared" si="453"/>
        <v>1.7299949712097792E-2</v>
      </c>
    </row>
    <row r="168" spans="2:52">
      <c r="B168" s="381" t="s">
        <v>2295</v>
      </c>
      <c r="C168" s="380">
        <v>243.74</v>
      </c>
      <c r="D168" s="375">
        <f t="shared" si="468"/>
        <v>1.3968775677896607E-3</v>
      </c>
      <c r="E168" s="385">
        <v>264.95</v>
      </c>
      <c r="F168" s="384">
        <f t="shared" si="468"/>
        <v>3.066555614446893E-3</v>
      </c>
      <c r="G168" s="382">
        <f t="shared" si="455"/>
        <v>7.6557787536912455E-4</v>
      </c>
      <c r="H168" s="382">
        <f t="shared" si="431"/>
        <v>0.54806369077895012</v>
      </c>
      <c r="I168" s="373">
        <v>413.42</v>
      </c>
      <c r="J168" s="400">
        <f t="shared" si="432"/>
        <v>-1.1169843813532873E-2</v>
      </c>
      <c r="K168" s="398">
        <f t="shared" si="456"/>
        <v>-3.9349125786313611E-4</v>
      </c>
      <c r="L168" s="398">
        <f t="shared" si="433"/>
        <v>-0.28169344754084225</v>
      </c>
      <c r="M168" s="394">
        <v>158.79</v>
      </c>
      <c r="N168" s="393">
        <f t="shared" si="434"/>
        <v>-2.4391742442860648E-2</v>
      </c>
      <c r="O168" s="391">
        <f t="shared" si="457"/>
        <v>-1.7462292332268367E-3</v>
      </c>
      <c r="P168" s="391">
        <f t="shared" si="435"/>
        <v>-1.2500946922570817</v>
      </c>
      <c r="Q168" s="373">
        <v>278.79000000000002</v>
      </c>
      <c r="R168" s="400">
        <f t="shared" si="436"/>
        <v>4.9383606084637171E-3</v>
      </c>
      <c r="S168" s="398">
        <f t="shared" si="458"/>
        <v>7.5140119674140535E-4</v>
      </c>
      <c r="T168" s="398">
        <f t="shared" si="437"/>
        <v>0.53791485672604777</v>
      </c>
      <c r="U168" s="385">
        <v>192.36</v>
      </c>
      <c r="V168" s="384">
        <f t="shared" si="438"/>
        <v>4.0714062010648346E-3</v>
      </c>
      <c r="W168" s="382">
        <f t="shared" si="459"/>
        <v>3.1227278421547174E-4</v>
      </c>
      <c r="X168" s="382">
        <f t="shared" si="439"/>
        <v>0.22355057552366195</v>
      </c>
      <c r="Y168" s="390">
        <v>146.97999999999999</v>
      </c>
      <c r="Z168" s="389">
        <f t="shared" si="440"/>
        <v>4.1675206668032056E-3</v>
      </c>
      <c r="AA168" s="387">
        <f t="shared" si="460"/>
        <v>1.7033490469358062E-4</v>
      </c>
      <c r="AB168" s="387">
        <f t="shared" si="441"/>
        <v>0.12193975236005031</v>
      </c>
      <c r="AC168" s="385">
        <v>239.97</v>
      </c>
      <c r="AD168" s="384">
        <f t="shared" si="442"/>
        <v>1.1264080100125585E-3</v>
      </c>
      <c r="AE168" s="382">
        <f t="shared" si="461"/>
        <v>1.7282027534418681E-4</v>
      </c>
      <c r="AF168" s="382">
        <f t="shared" si="443"/>
        <v>0.1237189853493372</v>
      </c>
      <c r="AG168" s="390">
        <v>124.8</v>
      </c>
      <c r="AH168" s="389">
        <f t="shared" si="444"/>
        <v>-4.8053820278713981E-4</v>
      </c>
      <c r="AI168" s="387">
        <f t="shared" si="462"/>
        <v>-1.7397885631908399E-5</v>
      </c>
      <c r="AJ168" s="387">
        <f t="shared" si="445"/>
        <v>-3.1744277033169611E-5</v>
      </c>
      <c r="AK168" s="385">
        <v>176.5</v>
      </c>
      <c r="AL168" s="384">
        <f t="shared" si="446"/>
        <v>6.8034924594627822E-4</v>
      </c>
      <c r="AM168" s="382">
        <f t="shared" si="463"/>
        <v>2.2882186188911177E-5</v>
      </c>
      <c r="AN168" s="382">
        <f t="shared" si="447"/>
        <v>1.6380953289355661E-2</v>
      </c>
      <c r="AO168" s="390">
        <v>250.17</v>
      </c>
      <c r="AP168" s="389">
        <f t="shared" si="448"/>
        <v>1.7820090321005719E-2</v>
      </c>
      <c r="AQ168" s="387">
        <f t="shared" si="464"/>
        <v>4.1103820334431791E-4</v>
      </c>
      <c r="AR168" s="387">
        <f t="shared" si="449"/>
        <v>0.2942549961588411</v>
      </c>
      <c r="AS168" s="385">
        <v>344.98</v>
      </c>
      <c r="AT168" s="384">
        <f t="shared" si="450"/>
        <v>1.2116766906263739E-2</v>
      </c>
      <c r="AU168" s="382">
        <f t="shared" si="465"/>
        <v>1.0075697520903612E-3</v>
      </c>
      <c r="AV168" s="382">
        <f t="shared" si="451"/>
        <v>0.72130140487879835</v>
      </c>
      <c r="AW168" s="390">
        <v>279.14</v>
      </c>
      <c r="AX168" s="389">
        <f t="shared" si="452"/>
        <v>7.1802273137290609E-3</v>
      </c>
      <c r="AY168" s="387">
        <f t="shared" si="466"/>
        <v>3.1819177340790332E-4</v>
      </c>
      <c r="AZ168" s="387">
        <f t="shared" si="453"/>
        <v>0.22778787543377321</v>
      </c>
    </row>
    <row r="169" spans="2:52">
      <c r="B169" s="381" t="s">
        <v>2294</v>
      </c>
      <c r="C169" s="380">
        <v>243.4</v>
      </c>
      <c r="D169" s="375">
        <f t="shared" si="468"/>
        <v>9.458403585969413E-4</v>
      </c>
      <c r="E169" s="385">
        <v>264.14</v>
      </c>
      <c r="F169" s="384">
        <f t="shared" si="468"/>
        <v>8.8610495760445846E-3</v>
      </c>
      <c r="G169" s="382">
        <f t="shared" si="455"/>
        <v>2.2121964708578345E-3</v>
      </c>
      <c r="H169" s="382">
        <f t="shared" si="431"/>
        <v>2.3388687644280739</v>
      </c>
      <c r="I169" s="373">
        <v>418.09</v>
      </c>
      <c r="J169" s="400">
        <f t="shared" si="432"/>
        <v>-4.5950192847959781E-3</v>
      </c>
      <c r="K169" s="398">
        <f t="shared" si="456"/>
        <v>-1.6187333936479274E-4</v>
      </c>
      <c r="L169" s="398">
        <f t="shared" si="433"/>
        <v>-0.17114234753623275</v>
      </c>
      <c r="M169" s="394">
        <v>162.76</v>
      </c>
      <c r="N169" s="393">
        <f t="shared" si="434"/>
        <v>-4.9187989251080824E-2</v>
      </c>
      <c r="O169" s="391">
        <f t="shared" si="457"/>
        <v>-3.5214173384741274E-3</v>
      </c>
      <c r="P169" s="391">
        <f t="shared" si="435"/>
        <v>-3.7230567573768947</v>
      </c>
      <c r="Q169" s="373">
        <v>277.42</v>
      </c>
      <c r="R169" s="400">
        <f t="shared" si="436"/>
        <v>3.1459048996564979E-3</v>
      </c>
      <c r="S169" s="398">
        <f t="shared" si="458"/>
        <v>4.7866830591213413E-4</v>
      </c>
      <c r="T169" s="398">
        <f t="shared" si="437"/>
        <v>0.50607726934193231</v>
      </c>
      <c r="U169" s="385">
        <v>191.58</v>
      </c>
      <c r="V169" s="384">
        <f t="shared" si="438"/>
        <v>3.0891669720927973E-3</v>
      </c>
      <c r="W169" s="382">
        <f t="shared" si="459"/>
        <v>2.3693601759254546E-4</v>
      </c>
      <c r="X169" s="382">
        <f t="shared" si="439"/>
        <v>0.25050317999119442</v>
      </c>
      <c r="Y169" s="390">
        <v>146.37</v>
      </c>
      <c r="Z169" s="389">
        <f t="shared" si="440"/>
        <v>1.6423732293164245E-3</v>
      </c>
      <c r="AA169" s="387">
        <f t="shared" si="460"/>
        <v>6.7127078628620904E-5</v>
      </c>
      <c r="AB169" s="387">
        <f t="shared" si="441"/>
        <v>7.0970833522262841E-2</v>
      </c>
      <c r="AC169" s="385">
        <v>239.7</v>
      </c>
      <c r="AD169" s="384">
        <f t="shared" si="442"/>
        <v>-6.2539086929333206E-4</v>
      </c>
      <c r="AE169" s="382">
        <f t="shared" si="461"/>
        <v>-9.5951219512198772E-5</v>
      </c>
      <c r="AF169" s="382">
        <f t="shared" si="443"/>
        <v>-0.10144546977730229</v>
      </c>
      <c r="AG169" s="390">
        <v>124.86</v>
      </c>
      <c r="AH169" s="389">
        <f t="shared" si="444"/>
        <v>1.363381185339656E-3</v>
      </c>
      <c r="AI169" s="387">
        <f t="shared" si="462"/>
        <v>4.9361215815222251E-5</v>
      </c>
      <c r="AJ169" s="387">
        <f t="shared" si="445"/>
        <v>2.1104739421877141E-5</v>
      </c>
      <c r="AK169" s="385">
        <v>176.38</v>
      </c>
      <c r="AL169" s="384">
        <f t="shared" si="446"/>
        <v>5.931333409376024E-3</v>
      </c>
      <c r="AM169" s="382">
        <f t="shared" si="463"/>
        <v>1.9948853655754384E-4</v>
      </c>
      <c r="AN169" s="382">
        <f t="shared" si="447"/>
        <v>0.21091142362910476</v>
      </c>
      <c r="AO169" s="390">
        <v>245.79</v>
      </c>
      <c r="AP169" s="389">
        <f t="shared" si="448"/>
        <v>7.4599335983932171E-3</v>
      </c>
      <c r="AQ169" s="387">
        <f t="shared" si="464"/>
        <v>1.7207082838053794E-4</v>
      </c>
      <c r="AR169" s="387">
        <f t="shared" si="449"/>
        <v>0.18192375364040042</v>
      </c>
      <c r="AS169" s="385">
        <v>340.85</v>
      </c>
      <c r="AT169" s="384">
        <f t="shared" si="450"/>
        <v>1.6431084869088234E-2</v>
      </c>
      <c r="AU169" s="382">
        <f t="shared" si="465"/>
        <v>1.3663268622890322E-3</v>
      </c>
      <c r="AV169" s="382">
        <f t="shared" si="451"/>
        <v>1.4445639265339028</v>
      </c>
      <c r="AW169" s="390">
        <v>277.14999999999998</v>
      </c>
      <c r="AX169" s="389">
        <f t="shared" si="452"/>
        <v>6.5371345560194458E-3</v>
      </c>
      <c r="AY169" s="387">
        <f t="shared" si="466"/>
        <v>2.8969311785000172E-4</v>
      </c>
      <c r="AZ169" s="387">
        <f t="shared" si="453"/>
        <v>0.30628119768512757</v>
      </c>
    </row>
    <row r="170" spans="2:52">
      <c r="B170" s="381" t="s">
        <v>2293</v>
      </c>
      <c r="C170" s="380">
        <v>243.17</v>
      </c>
      <c r="D170" s="375">
        <f t="shared" si="468"/>
        <v>4.5441401247572786E-3</v>
      </c>
      <c r="E170" s="385">
        <v>261.82</v>
      </c>
      <c r="F170" s="384">
        <f t="shared" si="468"/>
        <v>2.9880478087648357E-3</v>
      </c>
      <c r="G170" s="382">
        <f t="shared" si="455"/>
        <v>7.4597808764937626E-4</v>
      </c>
      <c r="H170" s="382">
        <f t="shared" si="431"/>
        <v>0.16416265061571403</v>
      </c>
      <c r="I170" s="373">
        <v>420.02</v>
      </c>
      <c r="J170" s="400">
        <f t="shared" si="432"/>
        <v>1.9936378426944415E-2</v>
      </c>
      <c r="K170" s="398">
        <f t="shared" si="456"/>
        <v>7.023187392243979E-4</v>
      </c>
      <c r="L170" s="398">
        <f t="shared" si="433"/>
        <v>0.15455481564004622</v>
      </c>
      <c r="M170" s="394">
        <v>171.18</v>
      </c>
      <c r="N170" s="393">
        <f t="shared" si="434"/>
        <v>-3.2772064640072228E-2</v>
      </c>
      <c r="O170" s="391">
        <f t="shared" si="457"/>
        <v>-2.3461848796474108E-3</v>
      </c>
      <c r="P170" s="391">
        <f t="shared" si="435"/>
        <v>-0.51630997619659236</v>
      </c>
      <c r="Q170" s="373">
        <v>276.55</v>
      </c>
      <c r="R170" s="400">
        <f t="shared" si="436"/>
        <v>5.5632317649626558E-3</v>
      </c>
      <c r="S170" s="398">
        <f t="shared" si="458"/>
        <v>8.4647909242965792E-4</v>
      </c>
      <c r="T170" s="398">
        <f t="shared" si="437"/>
        <v>0.18627926718586213</v>
      </c>
      <c r="U170" s="385">
        <v>190.99</v>
      </c>
      <c r="V170" s="384">
        <f t="shared" si="438"/>
        <v>2.3617088275428629E-3</v>
      </c>
      <c r="W170" s="382">
        <f t="shared" si="459"/>
        <v>1.8114070536371006E-4</v>
      </c>
      <c r="X170" s="382">
        <f t="shared" si="439"/>
        <v>3.9862482315812284E-2</v>
      </c>
      <c r="Y170" s="390">
        <v>146.13</v>
      </c>
      <c r="Z170" s="389">
        <f t="shared" si="440"/>
        <v>3.0201111950030734E-3</v>
      </c>
      <c r="AA170" s="387">
        <f t="shared" si="460"/>
        <v>1.2343798476216562E-4</v>
      </c>
      <c r="AB170" s="387">
        <f t="shared" si="441"/>
        <v>2.7164211792161438E-2</v>
      </c>
      <c r="AC170" s="385">
        <v>239.85</v>
      </c>
      <c r="AD170" s="384">
        <f t="shared" si="442"/>
        <v>7.0960698689956237E-3</v>
      </c>
      <c r="AE170" s="382">
        <f t="shared" si="461"/>
        <v>1.0887216157205227E-3</v>
      </c>
      <c r="AF170" s="382">
        <f t="shared" si="443"/>
        <v>0.23958803774315296</v>
      </c>
      <c r="AG170" s="390">
        <v>124.69</v>
      </c>
      <c r="AH170" s="389">
        <f t="shared" si="444"/>
        <v>1.9042170644001294E-2</v>
      </c>
      <c r="AI170" s="387">
        <f t="shared" si="462"/>
        <v>6.8942178816606687E-4</v>
      </c>
      <c r="AJ170" s="387">
        <f t="shared" si="445"/>
        <v>4.1996263192650585E-3</v>
      </c>
      <c r="AK170" s="385">
        <v>175.34</v>
      </c>
      <c r="AL170" s="384">
        <f t="shared" si="446"/>
        <v>2.9715762273901821E-2</v>
      </c>
      <c r="AM170" s="382">
        <f t="shared" si="463"/>
        <v>9.9943023255814E-4</v>
      </c>
      <c r="AN170" s="382">
        <f t="shared" si="447"/>
        <v>0.21993825126850017</v>
      </c>
      <c r="AO170" s="390">
        <v>243.97</v>
      </c>
      <c r="AP170" s="389">
        <f t="shared" si="448"/>
        <v>5.9374098049725715E-3</v>
      </c>
      <c r="AQ170" s="387">
        <f t="shared" si="464"/>
        <v>1.3695229456149734E-4</v>
      </c>
      <c r="AR170" s="387">
        <f t="shared" si="449"/>
        <v>3.0138219949547119E-2</v>
      </c>
      <c r="AS170" s="385">
        <v>335.34</v>
      </c>
      <c r="AT170" s="384">
        <f t="shared" si="450"/>
        <v>1.045590140717742E-2</v>
      </c>
      <c r="AU170" s="382">
        <f t="shared" si="465"/>
        <v>8.6946048151383842E-4</v>
      </c>
      <c r="AV170" s="382">
        <f t="shared" si="451"/>
        <v>0.19133663523641448</v>
      </c>
      <c r="AW170" s="390">
        <v>275.35000000000002</v>
      </c>
      <c r="AX170" s="389">
        <f t="shared" si="452"/>
        <v>6.2858604685159785E-3</v>
      </c>
      <c r="AY170" s="387">
        <f t="shared" si="466"/>
        <v>2.7855790666228558E-4</v>
      </c>
      <c r="AZ170" s="387">
        <f t="shared" si="453"/>
        <v>6.1300465877945284E-2</v>
      </c>
    </row>
    <row r="171" spans="2:52">
      <c r="B171" s="381" t="s">
        <v>2292</v>
      </c>
      <c r="C171" s="380">
        <v>242.07</v>
      </c>
      <c r="D171" s="375">
        <f t="shared" si="468"/>
        <v>3.1079065141720536E-3</v>
      </c>
      <c r="E171" s="385">
        <v>261.04000000000002</v>
      </c>
      <c r="F171" s="384">
        <f t="shared" si="468"/>
        <v>3.5754104032909412E-3</v>
      </c>
      <c r="G171" s="382">
        <f t="shared" ref="G171:G197" si="469">F171*$F$28</f>
        <v>8.9261550882319661E-4</v>
      </c>
      <c r="H171" s="382">
        <f t="shared" si="431"/>
        <v>0.28720796611895177</v>
      </c>
      <c r="I171" s="373">
        <v>411.81</v>
      </c>
      <c r="J171" s="400">
        <f t="shared" si="432"/>
        <v>-5.8245358572990916E-4</v>
      </c>
      <c r="K171" s="398">
        <f t="shared" ref="K171:K197" si="470">J171*$J$28</f>
        <v>-2.0518674918093241E-5</v>
      </c>
      <c r="L171" s="398">
        <f t="shared" si="433"/>
        <v>-6.6020888416456818E-3</v>
      </c>
      <c r="M171" s="394">
        <v>176.98</v>
      </c>
      <c r="N171" s="393">
        <f t="shared" si="434"/>
        <v>-1.2498605066398891E-2</v>
      </c>
      <c r="O171" s="391">
        <f t="shared" ref="O171:O197" si="471">N171*$N$28</f>
        <v>-8.94787635308563E-4</v>
      </c>
      <c r="P171" s="391">
        <f t="shared" si="435"/>
        <v>-0.28790686953688321</v>
      </c>
      <c r="Q171" s="373">
        <v>275.02</v>
      </c>
      <c r="R171" s="400">
        <f t="shared" si="436"/>
        <v>2.3690636731420246E-3</v>
      </c>
      <c r="S171" s="398">
        <f t="shared" ref="S171:S197" si="472">R171*$R$28</f>
        <v>3.6046725225059791E-4</v>
      </c>
      <c r="T171" s="398">
        <f t="shared" si="437"/>
        <v>0.11598394308415239</v>
      </c>
      <c r="U171" s="385">
        <v>190.54</v>
      </c>
      <c r="V171" s="384">
        <f t="shared" si="438"/>
        <v>4.6398818939154037E-3</v>
      </c>
      <c r="W171" s="382">
        <f t="shared" ref="W171:W197" si="473">V171*$V$28</f>
        <v>3.5587430138141755E-4</v>
      </c>
      <c r="X171" s="382">
        <f t="shared" si="439"/>
        <v>0.11450611521248491</v>
      </c>
      <c r="Y171" s="390">
        <v>145.69</v>
      </c>
      <c r="Z171" s="389">
        <f t="shared" si="440"/>
        <v>9.8426561308656499E-3</v>
      </c>
      <c r="AA171" s="387">
        <f t="shared" ref="AA171:AA197" si="474">Z171*$Z$28</f>
        <v>4.022890413807408E-4</v>
      </c>
      <c r="AB171" s="387">
        <f t="shared" si="441"/>
        <v>0.12944052195466715</v>
      </c>
      <c r="AC171" s="385">
        <v>238.16</v>
      </c>
      <c r="AD171" s="384">
        <f t="shared" si="442"/>
        <v>5.0217327087816932E-3</v>
      </c>
      <c r="AE171" s="382">
        <f t="shared" ref="AE171:AE197" si="475">AD171*$AD$28</f>
        <v>7.7046436257754004E-4</v>
      </c>
      <c r="AF171" s="382">
        <f t="shared" si="443"/>
        <v>0.2479046133029493</v>
      </c>
      <c r="AG171" s="390">
        <v>122.36</v>
      </c>
      <c r="AH171" s="389">
        <f t="shared" si="444"/>
        <v>8.179290037624269E-4</v>
      </c>
      <c r="AI171" s="387">
        <f t="shared" ref="AI171:AI197" si="476">AH171*$AH$28</f>
        <v>2.9613119581218668E-5</v>
      </c>
      <c r="AJ171" s="387">
        <f t="shared" si="445"/>
        <v>1.0310688795085134E-4</v>
      </c>
      <c r="AK171" s="385">
        <v>170.28</v>
      </c>
      <c r="AL171" s="384">
        <f t="shared" si="446"/>
        <v>3.9502387830905455E-3</v>
      </c>
      <c r="AM171" s="382">
        <f t="shared" ref="AM171:AM197" si="477">AL171*$AL$28</f>
        <v>1.3285838099168432E-4</v>
      </c>
      <c r="AN171" s="382">
        <f t="shared" si="447"/>
        <v>4.2748512667884347E-2</v>
      </c>
      <c r="AO171" s="390">
        <v>242.53</v>
      </c>
      <c r="AP171" s="389">
        <f t="shared" si="448"/>
        <v>1.7195822673321287E-2</v>
      </c>
      <c r="AQ171" s="387">
        <f t="shared" ref="AQ171:AQ197" si="478">AP171*$AP$28</f>
        <v>3.966388457828288E-4</v>
      </c>
      <c r="AR171" s="387">
        <f t="shared" si="449"/>
        <v>0.127622515019083</v>
      </c>
      <c r="AS171" s="385">
        <v>331.87</v>
      </c>
      <c r="AT171" s="384">
        <f t="shared" si="450"/>
        <v>9.2448985798133394E-3</v>
      </c>
      <c r="AU171" s="382">
        <f t="shared" ref="AU171:AU197" si="479">AT171*$AT$28</f>
        <v>7.687595414043783E-4</v>
      </c>
      <c r="AV171" s="382">
        <f t="shared" si="451"/>
        <v>0.24735607004227278</v>
      </c>
      <c r="AW171" s="390">
        <v>273.63</v>
      </c>
      <c r="AX171" s="389">
        <f t="shared" si="452"/>
        <v>6.9922349390938695E-3</v>
      </c>
      <c r="AY171" s="387">
        <f t="shared" ref="AY171:AY197" si="480">AX171*$AX$28</f>
        <v>3.0986089132594482E-4</v>
      </c>
      <c r="AZ171" s="387">
        <f t="shared" si="453"/>
        <v>9.9700840393036005E-2</v>
      </c>
    </row>
    <row r="172" spans="2:52">
      <c r="B172" s="381" t="s">
        <v>2291</v>
      </c>
      <c r="C172" s="380">
        <v>241.32</v>
      </c>
      <c r="D172" s="375">
        <f t="shared" si="468"/>
        <v>3.952240296209962E-3</v>
      </c>
      <c r="E172" s="385">
        <v>260.11</v>
      </c>
      <c r="F172" s="384">
        <f t="shared" si="468"/>
        <v>-1.3501725641900868E-2</v>
      </c>
      <c r="G172" s="382">
        <f t="shared" si="469"/>
        <v>-3.3707598134031192E-3</v>
      </c>
      <c r="H172" s="382">
        <f t="shared" si="431"/>
        <v>-0.85287319615549217</v>
      </c>
      <c r="I172" s="373">
        <v>412.05</v>
      </c>
      <c r="J172" s="400">
        <f t="shared" si="432"/>
        <v>-1.5024111275353297E-3</v>
      </c>
      <c r="K172" s="398">
        <f t="shared" si="470"/>
        <v>-5.2926939200814595E-5</v>
      </c>
      <c r="L172" s="398">
        <f t="shared" si="433"/>
        <v>-1.339162986915785E-2</v>
      </c>
      <c r="M172" s="394">
        <v>179.22</v>
      </c>
      <c r="N172" s="393">
        <f t="shared" si="434"/>
        <v>9.1872791519434713E-2</v>
      </c>
      <c r="O172" s="391">
        <f t="shared" si="471"/>
        <v>6.5772650176678504E-3</v>
      </c>
      <c r="P172" s="391">
        <f t="shared" si="435"/>
        <v>1.6641865182072002</v>
      </c>
      <c r="Q172" s="373">
        <v>274.37</v>
      </c>
      <c r="R172" s="400">
        <f t="shared" si="436"/>
        <v>3.5846227001719824E-3</v>
      </c>
      <c r="S172" s="398">
        <f t="shared" si="472"/>
        <v>5.454218515673682E-4</v>
      </c>
      <c r="T172" s="398">
        <f t="shared" si="437"/>
        <v>0.13800321101184196</v>
      </c>
      <c r="U172" s="385">
        <v>189.66</v>
      </c>
      <c r="V172" s="384">
        <f t="shared" si="438"/>
        <v>-1.5792798483891942E-3</v>
      </c>
      <c r="W172" s="382">
        <f t="shared" si="473"/>
        <v>-1.2112918509160281E-4</v>
      </c>
      <c r="X172" s="382">
        <f t="shared" si="439"/>
        <v>-3.0648233916283071E-2</v>
      </c>
      <c r="Y172" s="390">
        <v>144.27000000000001</v>
      </c>
      <c r="Z172" s="389">
        <f t="shared" si="440"/>
        <v>9.7991180793728962E-3</v>
      </c>
      <c r="AA172" s="387">
        <f t="shared" si="474"/>
        <v>4.0050955414012898E-4</v>
      </c>
      <c r="AB172" s="387">
        <f t="shared" si="441"/>
        <v>0.10133734897754101</v>
      </c>
      <c r="AC172" s="385">
        <v>236.97</v>
      </c>
      <c r="AD172" s="384">
        <f t="shared" si="442"/>
        <v>-5.0384179367678073E-3</v>
      </c>
      <c r="AE172" s="382">
        <f t="shared" si="475"/>
        <v>-7.7302431036653768E-4</v>
      </c>
      <c r="AF172" s="382">
        <f t="shared" si="443"/>
        <v>-0.19559142471874411</v>
      </c>
      <c r="AG172" s="390">
        <v>122.26</v>
      </c>
      <c r="AH172" s="389">
        <f t="shared" si="444"/>
        <v>-1.1437908496732072E-3</v>
      </c>
      <c r="AI172" s="387">
        <f t="shared" si="476"/>
        <v>-4.1410947712418469E-5</v>
      </c>
      <c r="AJ172" s="387">
        <f t="shared" si="445"/>
        <v>4.8554636139448568E-5</v>
      </c>
      <c r="AK172" s="385">
        <v>169.61</v>
      </c>
      <c r="AL172" s="384">
        <f t="shared" si="446"/>
        <v>2.0678246484699442E-3</v>
      </c>
      <c r="AM172" s="382">
        <f t="shared" si="477"/>
        <v>6.9547146401989642E-5</v>
      </c>
      <c r="AN172" s="382">
        <f t="shared" si="447"/>
        <v>1.7596892190154159E-2</v>
      </c>
      <c r="AO172" s="390">
        <v>238.43</v>
      </c>
      <c r="AP172" s="389">
        <f t="shared" si="448"/>
        <v>9.8686997035155131E-3</v>
      </c>
      <c r="AQ172" s="387">
        <f t="shared" si="478"/>
        <v>2.2763142736128883E-4</v>
      </c>
      <c r="AR172" s="387">
        <f t="shared" si="449"/>
        <v>5.7595543362982796E-2</v>
      </c>
      <c r="AS172" s="385">
        <v>328.83</v>
      </c>
      <c r="AT172" s="384">
        <f t="shared" si="450"/>
        <v>1.1069089567382978E-2</v>
      </c>
      <c r="AU172" s="382">
        <f t="shared" si="479"/>
        <v>9.2045014297573158E-4</v>
      </c>
      <c r="AV172" s="382">
        <f t="shared" si="451"/>
        <v>0.23289326407060976</v>
      </c>
      <c r="AW172" s="390">
        <v>271.73</v>
      </c>
      <c r="AX172" s="389">
        <f t="shared" si="452"/>
        <v>4.9186390532545898E-3</v>
      </c>
      <c r="AY172" s="387">
        <f t="shared" si="480"/>
        <v>2.1796948964497714E-4</v>
      </c>
      <c r="AZ172" s="387">
        <f t="shared" si="453"/>
        <v>5.5150869711540824E-2</v>
      </c>
    </row>
    <row r="173" spans="2:52">
      <c r="B173" s="381" t="s">
        <v>2290</v>
      </c>
      <c r="C173" s="380">
        <v>240.37</v>
      </c>
      <c r="D173" s="375">
        <f t="shared" si="468"/>
        <v>1.3449700649295883E-2</v>
      </c>
      <c r="E173" s="385">
        <v>263.67</v>
      </c>
      <c r="F173" s="384">
        <f t="shared" si="468"/>
        <v>1.4193399492268626E-2</v>
      </c>
      <c r="G173" s="382">
        <f t="shared" si="469"/>
        <v>3.5434389568428314E-3</v>
      </c>
      <c r="H173" s="382">
        <f t="shared" si="431"/>
        <v>0.26345857422695407</v>
      </c>
      <c r="I173" s="373">
        <v>412.67</v>
      </c>
      <c r="J173" s="400">
        <f t="shared" si="432"/>
        <v>2.4238311074489843E-4</v>
      </c>
      <c r="K173" s="398">
        <f t="shared" si="470"/>
        <v>8.5386722253212826E-6</v>
      </c>
      <c r="L173" s="398">
        <f t="shared" si="433"/>
        <v>6.3485964840178787E-4</v>
      </c>
      <c r="M173" s="394">
        <v>164.14</v>
      </c>
      <c r="N173" s="393">
        <f t="shared" si="434"/>
        <v>0.1309860125404809</v>
      </c>
      <c r="O173" s="391">
        <f t="shared" si="471"/>
        <v>9.377419623785568E-3</v>
      </c>
      <c r="P173" s="391">
        <f t="shared" si="435"/>
        <v>0.69722143773337386</v>
      </c>
      <c r="Q173" s="373">
        <v>273.39</v>
      </c>
      <c r="R173" s="400">
        <f t="shared" si="436"/>
        <v>2.4199758002418806E-3</v>
      </c>
      <c r="S173" s="398">
        <f t="shared" si="472"/>
        <v>3.682138378616036E-4</v>
      </c>
      <c r="T173" s="398">
        <f t="shared" si="437"/>
        <v>2.7377102841384077E-2</v>
      </c>
      <c r="U173" s="385">
        <v>189.96</v>
      </c>
      <c r="V173" s="384">
        <f t="shared" si="438"/>
        <v>1.566593594610494E-2</v>
      </c>
      <c r="W173" s="382">
        <f t="shared" si="473"/>
        <v>1.2015616211303029E-3</v>
      </c>
      <c r="X173" s="382">
        <f t="shared" si="439"/>
        <v>8.9337424858835571E-2</v>
      </c>
      <c r="Y173" s="390">
        <v>142.87</v>
      </c>
      <c r="Z173" s="389">
        <f t="shared" si="440"/>
        <v>9.25402656117549E-3</v>
      </c>
      <c r="AA173" s="387">
        <f t="shared" si="474"/>
        <v>3.782305736083646E-4</v>
      </c>
      <c r="AB173" s="387">
        <f t="shared" si="441"/>
        <v>2.8121858134304699E-2</v>
      </c>
      <c r="AC173" s="385">
        <v>238.17</v>
      </c>
      <c r="AD173" s="384">
        <f t="shared" si="442"/>
        <v>-5.4286549463398812E-3</v>
      </c>
      <c r="AE173" s="382">
        <f t="shared" si="475"/>
        <v>-8.328968137971427E-4</v>
      </c>
      <c r="AF173" s="382">
        <f t="shared" si="443"/>
        <v>-6.1926791942447164E-2</v>
      </c>
      <c r="AG173" s="390">
        <v>122.4</v>
      </c>
      <c r="AH173" s="389">
        <f t="shared" si="444"/>
        <v>1.3089005235602978E-3</v>
      </c>
      <c r="AI173" s="387">
        <f t="shared" si="476"/>
        <v>4.738874345550058E-5</v>
      </c>
      <c r="AJ173" s="387">
        <f t="shared" si="445"/>
        <v>1.79871706945009E-4</v>
      </c>
      <c r="AK173" s="385">
        <v>169.26</v>
      </c>
      <c r="AL173" s="384">
        <f t="shared" si="446"/>
        <v>8.869966294126737E-4</v>
      </c>
      <c r="AM173" s="382">
        <f t="shared" si="477"/>
        <v>2.9832357637036456E-5</v>
      </c>
      <c r="AN173" s="382">
        <f t="shared" si="447"/>
        <v>2.2180685217405367E-3</v>
      </c>
      <c r="AO173" s="390">
        <v>236.1</v>
      </c>
      <c r="AP173" s="389">
        <f t="shared" si="448"/>
        <v>9.6647280191583598E-3</v>
      </c>
      <c r="AQ173" s="387">
        <f t="shared" si="478"/>
        <v>2.2292661648990673E-4</v>
      </c>
      <c r="AR173" s="387">
        <f t="shared" si="449"/>
        <v>1.6574838526356151E-2</v>
      </c>
      <c r="AS173" s="385">
        <v>325.23</v>
      </c>
      <c r="AT173" s="384">
        <f t="shared" si="450"/>
        <v>7.5590941478980069E-3</v>
      </c>
      <c r="AU173" s="382">
        <f t="shared" si="479"/>
        <v>6.2857647386845884E-4</v>
      </c>
      <c r="AV173" s="382">
        <f t="shared" si="451"/>
        <v>4.6735350492827961E-2</v>
      </c>
      <c r="AW173" s="390">
        <v>270.39999999999998</v>
      </c>
      <c r="AX173" s="389">
        <f t="shared" si="452"/>
        <v>-9.6061479346799578E-4</v>
      </c>
      <c r="AY173" s="387">
        <f t="shared" si="480"/>
        <v>-4.2569644572534235E-5</v>
      </c>
      <c r="AZ173" s="387">
        <f t="shared" si="453"/>
        <v>-3.1650997804745073E-3</v>
      </c>
    </row>
    <row r="174" spans="2:52">
      <c r="B174" s="381" t="s">
        <v>2289</v>
      </c>
      <c r="C174" s="380">
        <v>237.18</v>
      </c>
      <c r="D174" s="375">
        <f t="shared" si="468"/>
        <v>1.125607572269129E-2</v>
      </c>
      <c r="E174" s="385">
        <v>259.98</v>
      </c>
      <c r="F174" s="384">
        <f t="shared" si="468"/>
        <v>2.0970782280867233E-2</v>
      </c>
      <c r="G174" s="382">
        <f t="shared" si="469"/>
        <v>5.235439679547628E-3</v>
      </c>
      <c r="H174" s="382">
        <f t="shared" si="431"/>
        <v>0.46512122062162636</v>
      </c>
      <c r="I174" s="373">
        <v>412.57</v>
      </c>
      <c r="J174" s="400">
        <f t="shared" si="432"/>
        <v>-1.9386889615893393E-4</v>
      </c>
      <c r="K174" s="398">
        <f t="shared" si="470"/>
        <v>-6.8296134738869247E-6</v>
      </c>
      <c r="L174" s="398">
        <f t="shared" si="433"/>
        <v>-6.067490697596326E-4</v>
      </c>
      <c r="M174" s="394">
        <v>145.13</v>
      </c>
      <c r="N174" s="393">
        <f t="shared" si="434"/>
        <v>2.4857001624178952E-2</v>
      </c>
      <c r="O174" s="391">
        <f t="shared" si="471"/>
        <v>1.7795376032765954E-3</v>
      </c>
      <c r="P174" s="391">
        <f t="shared" si="435"/>
        <v>0.15809573843654937</v>
      </c>
      <c r="Q174" s="373">
        <v>272.73</v>
      </c>
      <c r="R174" s="400">
        <f t="shared" si="436"/>
        <v>2.2784903164161717E-3</v>
      </c>
      <c r="S174" s="398">
        <f t="shared" si="472"/>
        <v>3.4668597258461907E-4</v>
      </c>
      <c r="T174" s="398">
        <f t="shared" si="437"/>
        <v>3.0799896973483371E-2</v>
      </c>
      <c r="U174" s="385">
        <v>187.03</v>
      </c>
      <c r="V174" s="384">
        <f t="shared" si="438"/>
        <v>9.0094950366853017E-3</v>
      </c>
      <c r="W174" s="382">
        <f t="shared" si="473"/>
        <v>6.9101925981872596E-4</v>
      </c>
      <c r="X174" s="382">
        <f t="shared" si="439"/>
        <v>6.1390779241622374E-2</v>
      </c>
      <c r="Y174" s="390">
        <v>141.56</v>
      </c>
      <c r="Z174" s="389">
        <f t="shared" si="440"/>
        <v>8.5494442861213209E-3</v>
      </c>
      <c r="AA174" s="387">
        <f t="shared" si="474"/>
        <v>3.4943288686235059E-4</v>
      </c>
      <c r="AB174" s="387">
        <f t="shared" si="441"/>
        <v>3.1043935335111832E-2</v>
      </c>
      <c r="AC174" s="385">
        <v>239.47</v>
      </c>
      <c r="AD174" s="384">
        <f t="shared" si="442"/>
        <v>8.8469478030079388E-3</v>
      </c>
      <c r="AE174" s="382">
        <f t="shared" si="475"/>
        <v>1.3573518136242961E-3</v>
      </c>
      <c r="AF174" s="382">
        <f t="shared" si="443"/>
        <v>0.12058836907857598</v>
      </c>
      <c r="AG174" s="390">
        <v>122.24</v>
      </c>
      <c r="AH174" s="389">
        <f t="shared" si="444"/>
        <v>2.7069149372487764E-3</v>
      </c>
      <c r="AI174" s="387">
        <f t="shared" si="476"/>
        <v>9.8003855303091945E-5</v>
      </c>
      <c r="AJ174" s="387">
        <f t="shared" si="445"/>
        <v>2.1070605028966752E-4</v>
      </c>
      <c r="AK174" s="385">
        <v>169.11</v>
      </c>
      <c r="AL174" s="384">
        <f t="shared" si="446"/>
        <v>6.7869262368280931E-3</v>
      </c>
      <c r="AM174" s="382">
        <f t="shared" si="477"/>
        <v>2.2826469012323929E-4</v>
      </c>
      <c r="AN174" s="382">
        <f t="shared" si="447"/>
        <v>2.027924258390312E-2</v>
      </c>
      <c r="AO174" s="390">
        <v>233.84</v>
      </c>
      <c r="AP174" s="389">
        <f t="shared" si="448"/>
        <v>1.9281031749433012E-3</v>
      </c>
      <c r="AQ174" s="387">
        <f t="shared" si="478"/>
        <v>4.4473627833242181E-5</v>
      </c>
      <c r="AR174" s="387">
        <f t="shared" si="449"/>
        <v>3.9510775272759702E-3</v>
      </c>
      <c r="AS174" s="385">
        <v>322.79000000000002</v>
      </c>
      <c r="AT174" s="384">
        <f t="shared" si="450"/>
        <v>1.3310312352848875E-2</v>
      </c>
      <c r="AU174" s="382">
        <f t="shared" si="479"/>
        <v>1.1068190237011482E-3</v>
      </c>
      <c r="AV174" s="382">
        <f t="shared" si="451"/>
        <v>9.8330808264721903E-2</v>
      </c>
      <c r="AW174" s="390">
        <v>270.66000000000003</v>
      </c>
      <c r="AX174" s="389">
        <f t="shared" si="452"/>
        <v>1.200224340998331E-2</v>
      </c>
      <c r="AY174" s="387">
        <f t="shared" si="480"/>
        <v>5.3187941671341038E-4</v>
      </c>
      <c r="AZ174" s="387">
        <f t="shared" si="453"/>
        <v>4.7252650907561575E-2</v>
      </c>
    </row>
    <row r="175" spans="2:52">
      <c r="B175" s="381" t="s">
        <v>2288</v>
      </c>
      <c r="C175" s="380">
        <v>234.54</v>
      </c>
      <c r="D175" s="375">
        <f t="shared" si="468"/>
        <v>4.2819217264708402E-3</v>
      </c>
      <c r="E175" s="385">
        <v>254.64</v>
      </c>
      <c r="F175" s="384">
        <f t="shared" si="468"/>
        <v>1.2582573136206087E-3</v>
      </c>
      <c r="G175" s="382">
        <f t="shared" si="469"/>
        <v>3.1412897137463941E-4</v>
      </c>
      <c r="H175" s="382">
        <f t="shared" si="431"/>
        <v>7.3361679974833283E-2</v>
      </c>
      <c r="I175" s="373">
        <v>412.65</v>
      </c>
      <c r="J175" s="400">
        <f t="shared" si="432"/>
        <v>2.4239486122885928E-4</v>
      </c>
      <c r="K175" s="398">
        <f t="shared" si="470"/>
        <v>8.5390861713702551E-6</v>
      </c>
      <c r="L175" s="398">
        <f t="shared" si="433"/>
        <v>1.9942181844618094E-3</v>
      </c>
      <c r="M175" s="394">
        <v>141.61000000000001</v>
      </c>
      <c r="N175" s="393">
        <f t="shared" si="434"/>
        <v>-5.0616787342450946E-2</v>
      </c>
      <c r="O175" s="391">
        <f t="shared" si="471"/>
        <v>-3.6237064226334057E-3</v>
      </c>
      <c r="P175" s="391">
        <f t="shared" si="435"/>
        <v>-0.84628039794180554</v>
      </c>
      <c r="Q175" s="373">
        <v>272.11</v>
      </c>
      <c r="R175" s="400">
        <f t="shared" si="436"/>
        <v>4.5778417691143686E-3</v>
      </c>
      <c r="S175" s="398">
        <f t="shared" si="472"/>
        <v>6.9654609222136589E-4</v>
      </c>
      <c r="T175" s="398">
        <f t="shared" si="437"/>
        <v>0.16267137437737778</v>
      </c>
      <c r="U175" s="385">
        <v>185.36</v>
      </c>
      <c r="V175" s="384">
        <f t="shared" si="438"/>
        <v>1.3283769747991071E-2</v>
      </c>
      <c r="W175" s="382">
        <f t="shared" si="473"/>
        <v>1.0188518559011671E-3</v>
      </c>
      <c r="X175" s="382">
        <f t="shared" si="439"/>
        <v>0.23794266242715856</v>
      </c>
      <c r="Y175" s="390">
        <v>140.36000000000001</v>
      </c>
      <c r="Z175" s="389">
        <f t="shared" si="440"/>
        <v>7.6094759511845097E-3</v>
      </c>
      <c r="AA175" s="387">
        <f t="shared" si="474"/>
        <v>3.1101450107681326E-4</v>
      </c>
      <c r="AB175" s="387">
        <f t="shared" si="441"/>
        <v>7.2634326581478961E-2</v>
      </c>
      <c r="AC175" s="385">
        <v>237.37</v>
      </c>
      <c r="AD175" s="384">
        <f t="shared" si="442"/>
        <v>2.2882013272429554E-2</v>
      </c>
      <c r="AE175" s="382">
        <f t="shared" si="475"/>
        <v>3.5106957683357768E-3</v>
      </c>
      <c r="AF175" s="382">
        <f t="shared" si="443"/>
        <v>0.81988788973713733</v>
      </c>
      <c r="AG175" s="390">
        <v>121.91</v>
      </c>
      <c r="AH175" s="389">
        <f t="shared" si="444"/>
        <v>1.8902038132806523E-3</v>
      </c>
      <c r="AI175" s="387">
        <f t="shared" si="476"/>
        <v>6.8434829059826015E-5</v>
      </c>
      <c r="AJ175" s="387">
        <f t="shared" si="445"/>
        <v>9.3284162908077587E-4</v>
      </c>
      <c r="AK175" s="385">
        <v>167.97</v>
      </c>
      <c r="AL175" s="384">
        <f t="shared" si="446"/>
        <v>6.2904385334292563E-3</v>
      </c>
      <c r="AM175" s="382">
        <f t="shared" si="477"/>
        <v>2.115663191948262E-4</v>
      </c>
      <c r="AN175" s="382">
        <f t="shared" si="447"/>
        <v>4.9409198184759709E-2</v>
      </c>
      <c r="AO175" s="390">
        <v>233.39</v>
      </c>
      <c r="AP175" s="389">
        <f t="shared" si="448"/>
        <v>2.1469363218686935E-3</v>
      </c>
      <c r="AQ175" s="387">
        <f t="shared" si="478"/>
        <v>4.9521233200223281E-5</v>
      </c>
      <c r="AR175" s="387">
        <f t="shared" si="449"/>
        <v>1.1565188801580145E-2</v>
      </c>
      <c r="AS175" s="385">
        <v>318.55</v>
      </c>
      <c r="AT175" s="384">
        <f t="shared" si="450"/>
        <v>1.4167462591531323E-2</v>
      </c>
      <c r="AU175" s="382">
        <f t="shared" si="479"/>
        <v>1.1780953517987872E-3</v>
      </c>
      <c r="AV175" s="382">
        <f t="shared" si="451"/>
        <v>0.27513238845908877</v>
      </c>
      <c r="AW175" s="390">
        <v>267.45</v>
      </c>
      <c r="AX175" s="389">
        <f t="shared" si="452"/>
        <v>1.1382544244441049E-2</v>
      </c>
      <c r="AY175" s="387">
        <f t="shared" si="480"/>
        <v>5.0441744819240512E-4</v>
      </c>
      <c r="AZ175" s="387">
        <f t="shared" si="453"/>
        <v>0.11780165085085428</v>
      </c>
    </row>
    <row r="176" spans="2:52">
      <c r="B176" s="381" t="s">
        <v>2287</v>
      </c>
      <c r="C176" s="380">
        <v>233.54</v>
      </c>
      <c r="D176" s="375">
        <f t="shared" ref="D176:F191" si="481">(C176-C177)/C177</f>
        <v>1.9780795598445488E-2</v>
      </c>
      <c r="E176" s="385">
        <v>254.32</v>
      </c>
      <c r="F176" s="384">
        <f t="shared" si="481"/>
        <v>5.1560884845978906E-2</v>
      </c>
      <c r="G176" s="382">
        <f t="shared" si="469"/>
        <v>1.2872381145338016E-2</v>
      </c>
      <c r="H176" s="382">
        <f t="shared" ref="H176:H197" si="482">G176/D176</f>
        <v>0.65075143622380982</v>
      </c>
      <c r="I176" s="373">
        <v>412.55</v>
      </c>
      <c r="J176" s="400">
        <f t="shared" ref="J176:J197" si="483">(I176-I177)/I177</f>
        <v>7.4516851591394526E-2</v>
      </c>
      <c r="K176" s="398">
        <f t="shared" si="470"/>
        <v>2.6250796478616465E-3</v>
      </c>
      <c r="L176" s="398">
        <f t="shared" ref="L176:L197" si="484">K176/D176</f>
        <v>0.13270849672335441</v>
      </c>
      <c r="M176" s="394">
        <v>149.16</v>
      </c>
      <c r="N176" s="393">
        <f t="shared" ref="N176:N197" si="485">(M176-M177)/M177</f>
        <v>-7.5893686884331832E-2</v>
      </c>
      <c r="O176" s="391">
        <f t="shared" si="471"/>
        <v>-5.4333049377362002E-3</v>
      </c>
      <c r="P176" s="391">
        <f t="shared" ref="P176:P197" si="486">O176/D176</f>
        <v>-0.27467575359623991</v>
      </c>
      <c r="Q176" s="373">
        <v>270.87</v>
      </c>
      <c r="R176" s="400">
        <f t="shared" ref="R176:R197" si="487">(Q176-Q177)/Q177</f>
        <v>4.8970506399554558E-3</v>
      </c>
      <c r="S176" s="398">
        <f t="shared" si="472"/>
        <v>7.4511563717306244E-4</v>
      </c>
      <c r="T176" s="398">
        <f t="shared" ref="T176:T197" si="488">S176/D176</f>
        <v>3.7668638425828474E-2</v>
      </c>
      <c r="U176" s="385">
        <v>182.93</v>
      </c>
      <c r="V176" s="384">
        <f t="shared" ref="V176:V197" si="489">(U176-U177)/U177</f>
        <v>1.5544329095653203E-2</v>
      </c>
      <c r="W176" s="382">
        <f t="shared" si="473"/>
        <v>1.192234497307505E-3</v>
      </c>
      <c r="X176" s="382">
        <f t="shared" ref="X176:X197" si="490">W176/D176</f>
        <v>6.0272322787724424E-2</v>
      </c>
      <c r="Y176" s="390">
        <v>139.30000000000001</v>
      </c>
      <c r="Z176" s="389">
        <f t="shared" ref="Z176:Z197" si="491">(Y176-Y177)/Y177</f>
        <v>1.8647166361974488E-2</v>
      </c>
      <c r="AA176" s="387">
        <f t="shared" si="474"/>
        <v>7.6214698354662121E-4</v>
      </c>
      <c r="AB176" s="387">
        <f t="shared" ref="AB176:AB197" si="492">AA176/D176</f>
        <v>3.8529642539075426E-2</v>
      </c>
      <c r="AC176" s="385">
        <v>232.06</v>
      </c>
      <c r="AD176" s="384">
        <f t="shared" ref="AD176:AD197" si="493">(AC176-AC177)/AC177</f>
        <v>2.5045275851406937E-2</v>
      </c>
      <c r="AE176" s="382">
        <f t="shared" si="475"/>
        <v>3.842596492777961E-3</v>
      </c>
      <c r="AF176" s="382">
        <f t="shared" ref="AF176:AF197" si="494">AE176/D176</f>
        <v>0.19425894543290964</v>
      </c>
      <c r="AG176" s="390">
        <v>121.68</v>
      </c>
      <c r="AH176" s="389">
        <f t="shared" ref="AH176:AH197" si="495">(AG176-AG177)/AG177</f>
        <v>-5.9635650682132975E-3</v>
      </c>
      <c r="AI176" s="387">
        <f t="shared" si="476"/>
        <v>-2.1591087329466245E-4</v>
      </c>
      <c r="AJ176" s="387">
        <f t="shared" ref="AJ176:AJ197" si="496">AI176/H176</f>
        <v>-3.3178701002575318E-4</v>
      </c>
      <c r="AK176" s="385">
        <v>166.92</v>
      </c>
      <c r="AL176" s="384">
        <f t="shared" ref="AL176:AL197" si="497">(AK176-AK177)/AK177</f>
        <v>1.2556869881710606E-2</v>
      </c>
      <c r="AM176" s="382">
        <f t="shared" si="477"/>
        <v>4.2232520473157282E-4</v>
      </c>
      <c r="AN176" s="382">
        <f t="shared" ref="AN176:AN197" si="498">AM176/D176</f>
        <v>2.1350263826838294E-2</v>
      </c>
      <c r="AO176" s="390">
        <v>232.89</v>
      </c>
      <c r="AP176" s="389">
        <f t="shared" ref="AP176:AP197" si="499">(AO176-AO177)/AO177</f>
        <v>5.5851520879874315E-4</v>
      </c>
      <c r="AQ176" s="387">
        <f t="shared" si="478"/>
        <v>1.288271180615181E-5</v>
      </c>
      <c r="AR176" s="387">
        <f t="shared" ref="AR176:AR197" si="500">AQ176/D176</f>
        <v>6.5127369331717999E-4</v>
      </c>
      <c r="AS176" s="385">
        <v>314.10000000000002</v>
      </c>
      <c r="AT176" s="384">
        <f t="shared" ref="AT176:AT197" si="501">(AS176-AS177)/AS177</f>
        <v>1.7262039705930113E-2</v>
      </c>
      <c r="AU176" s="382">
        <f t="shared" si="479"/>
        <v>1.4354249117466186E-3</v>
      </c>
      <c r="AV176" s="382">
        <f t="shared" ref="AV176:AV197" si="502">AU176/D176</f>
        <v>7.2566591399358282E-2</v>
      </c>
      <c r="AW176" s="390">
        <v>264.44</v>
      </c>
      <c r="AX176" s="389">
        <f t="shared" ref="AX176:AX197" si="503">(AW176-AW177)/AW177</f>
        <v>2.4325999380229207E-2</v>
      </c>
      <c r="AY176" s="387">
        <f t="shared" si="480"/>
        <v>1.0780066625348573E-3</v>
      </c>
      <c r="AZ176" s="387">
        <f t="shared" ref="AZ176:AZ197" si="504">AY176/D176</f>
        <v>5.4497639246602121E-2</v>
      </c>
    </row>
    <row r="177" spans="2:52">
      <c r="B177" s="381" t="s">
        <v>2286</v>
      </c>
      <c r="C177" s="380">
        <v>229.01</v>
      </c>
      <c r="D177" s="375">
        <f t="shared" si="481"/>
        <v>4.606071240568446E-3</v>
      </c>
      <c r="E177" s="385">
        <v>241.85</v>
      </c>
      <c r="F177" s="384">
        <f t="shared" si="481"/>
        <v>1.4556590317979692E-2</v>
      </c>
      <c r="G177" s="382">
        <f t="shared" si="469"/>
        <v>3.634110999244902E-3</v>
      </c>
      <c r="H177" s="382">
        <f t="shared" si="482"/>
        <v>0.78898280322655356</v>
      </c>
      <c r="I177" s="373">
        <v>383.94</v>
      </c>
      <c r="J177" s="400">
        <f t="shared" si="483"/>
        <v>-2.6595340111046344E-2</v>
      </c>
      <c r="K177" s="398">
        <f t="shared" si="470"/>
        <v>-9.3690064143194072E-4</v>
      </c>
      <c r="L177" s="398">
        <f t="shared" si="484"/>
        <v>-0.20340559068650349</v>
      </c>
      <c r="M177" s="394">
        <v>161.41</v>
      </c>
      <c r="N177" s="393">
        <f t="shared" si="485"/>
        <v>-2.5772573635924736E-2</v>
      </c>
      <c r="O177" s="391">
        <f t="shared" si="471"/>
        <v>-1.8450843191694878E-3</v>
      </c>
      <c r="P177" s="391">
        <f t="shared" si="486"/>
        <v>-0.40057659180750788</v>
      </c>
      <c r="Q177" s="373">
        <v>269.55</v>
      </c>
      <c r="R177" s="400">
        <f t="shared" si="487"/>
        <v>8.9459499925137968E-3</v>
      </c>
      <c r="S177" s="398">
        <f t="shared" si="472"/>
        <v>1.3611799670609293E-3</v>
      </c>
      <c r="T177" s="398">
        <f t="shared" si="488"/>
        <v>0.29551865265829952</v>
      </c>
      <c r="U177" s="385">
        <v>180.13</v>
      </c>
      <c r="V177" s="384">
        <f t="shared" si="489"/>
        <v>1.891095166583255E-3</v>
      </c>
      <c r="W177" s="382">
        <f t="shared" si="473"/>
        <v>1.4504510818176908E-4</v>
      </c>
      <c r="X177" s="382">
        <f t="shared" si="490"/>
        <v>3.1489983677253919E-2</v>
      </c>
      <c r="Y177" s="390">
        <v>136.75</v>
      </c>
      <c r="Z177" s="389">
        <f t="shared" si="491"/>
        <v>7.811924239074378E-3</v>
      </c>
      <c r="AA177" s="387">
        <f t="shared" si="474"/>
        <v>3.1928896749944794E-4</v>
      </c>
      <c r="AB177" s="387">
        <f t="shared" si="492"/>
        <v>6.9319155267786037E-2</v>
      </c>
      <c r="AC177" s="385">
        <v>226.39</v>
      </c>
      <c r="AD177" s="384">
        <f t="shared" si="493"/>
        <v>1.1030725259021075E-2</v>
      </c>
      <c r="AE177" s="382">
        <f t="shared" si="475"/>
        <v>1.6924000535905677E-3</v>
      </c>
      <c r="AF177" s="382">
        <f t="shared" si="494"/>
        <v>0.36742811068239245</v>
      </c>
      <c r="AG177" s="390">
        <v>122.41</v>
      </c>
      <c r="AH177" s="389">
        <f t="shared" si="495"/>
        <v>-1.305376519539827E-3</v>
      </c>
      <c r="AI177" s="387">
        <f t="shared" si="476"/>
        <v>-4.7261156889939435E-5</v>
      </c>
      <c r="AJ177" s="387">
        <f t="shared" si="496"/>
        <v>-5.9901377693739878E-5</v>
      </c>
      <c r="AK177" s="385">
        <v>164.85</v>
      </c>
      <c r="AL177" s="384">
        <f t="shared" si="497"/>
        <v>1.9449340545796704E-3</v>
      </c>
      <c r="AM177" s="382">
        <f t="shared" si="477"/>
        <v>6.5413967057678055E-5</v>
      </c>
      <c r="AN177" s="382">
        <f t="shared" si="498"/>
        <v>1.4201683743303363E-2</v>
      </c>
      <c r="AO177" s="390">
        <v>232.76</v>
      </c>
      <c r="AP177" s="389">
        <f t="shared" si="499"/>
        <v>8.5932800549891762E-5</v>
      </c>
      <c r="AQ177" s="387">
        <f t="shared" si="478"/>
        <v>1.9821259774838033E-6</v>
      </c>
      <c r="AR177" s="387">
        <f t="shared" si="500"/>
        <v>4.3032898840687154E-4</v>
      </c>
      <c r="AS177" s="385">
        <v>308.77</v>
      </c>
      <c r="AT177" s="384">
        <f t="shared" si="501"/>
        <v>8.1298158547734398E-3</v>
      </c>
      <c r="AU177" s="382">
        <f t="shared" si="479"/>
        <v>6.760348374036854E-4</v>
      </c>
      <c r="AV177" s="382">
        <f t="shared" si="502"/>
        <v>0.14677038241385393</v>
      </c>
      <c r="AW177" s="390">
        <v>258.16000000000003</v>
      </c>
      <c r="AX177" s="389">
        <f t="shared" si="503"/>
        <v>-7.7465334262846885E-5</v>
      </c>
      <c r="AY177" s="387">
        <f t="shared" si="480"/>
        <v>-3.4328762878580599E-6</v>
      </c>
      <c r="AZ177" s="387">
        <f t="shared" si="504"/>
        <v>-7.4529378912393911E-4</v>
      </c>
    </row>
    <row r="178" spans="2:52">
      <c r="B178" s="381" t="s">
        <v>2285</v>
      </c>
      <c r="C178" s="380">
        <v>227.96</v>
      </c>
      <c r="D178" s="375">
        <f t="shared" si="481"/>
        <v>8.7742388347855719E-5</v>
      </c>
      <c r="E178" s="385">
        <v>238.38</v>
      </c>
      <c r="F178" s="384">
        <f t="shared" si="481"/>
        <v>-1.3409485969704532E-2</v>
      </c>
      <c r="G178" s="382">
        <f t="shared" si="469"/>
        <v>-3.3477318102806152E-3</v>
      </c>
      <c r="H178" s="382">
        <f t="shared" si="482"/>
        <v>-38.154099441748649</v>
      </c>
      <c r="I178" s="373">
        <v>394.43</v>
      </c>
      <c r="J178" s="400">
        <f t="shared" si="483"/>
        <v>-6.448525151767053E-3</v>
      </c>
      <c r="K178" s="398">
        <f t="shared" si="470"/>
        <v>-2.2716864404644975E-4</v>
      </c>
      <c r="L178" s="398">
        <f t="shared" si="484"/>
        <v>-2.589041036196063</v>
      </c>
      <c r="M178" s="394">
        <v>165.68</v>
      </c>
      <c r="N178" s="393">
        <f t="shared" si="485"/>
        <v>3.2724552764445552E-2</v>
      </c>
      <c r="O178" s="391">
        <f t="shared" si="471"/>
        <v>2.3427834569594214E-3</v>
      </c>
      <c r="P178" s="391">
        <f t="shared" si="486"/>
        <v>26.700703058952865</v>
      </c>
      <c r="Q178" s="373">
        <v>267.16000000000003</v>
      </c>
      <c r="R178" s="400">
        <f t="shared" si="487"/>
        <v>4.3609022556391919E-3</v>
      </c>
      <c r="S178" s="398">
        <f t="shared" si="472"/>
        <v>6.6353744360903694E-4</v>
      </c>
      <c r="T178" s="398">
        <f t="shared" si="488"/>
        <v>7.5623362448083249</v>
      </c>
      <c r="U178" s="385">
        <v>179.79</v>
      </c>
      <c r="V178" s="384">
        <f t="shared" si="489"/>
        <v>5.1995974505198387E-3</v>
      </c>
      <c r="W178" s="382">
        <f t="shared" si="473"/>
        <v>3.988039248574211E-4</v>
      </c>
      <c r="X178" s="382">
        <f t="shared" si="490"/>
        <v>4.5451683315977025</v>
      </c>
      <c r="Y178" s="390">
        <v>135.69</v>
      </c>
      <c r="Z178" s="389">
        <f t="shared" si="491"/>
        <v>7.6488935095796904E-3</v>
      </c>
      <c r="AA178" s="387">
        <f t="shared" si="474"/>
        <v>3.1262557552354112E-4</v>
      </c>
      <c r="AB178" s="387">
        <f t="shared" si="492"/>
        <v>3.5629936842399754</v>
      </c>
      <c r="AC178" s="385">
        <v>223.92</v>
      </c>
      <c r="AD178" s="384">
        <f t="shared" si="493"/>
        <v>-8.4779795636083239E-4</v>
      </c>
      <c r="AE178" s="382">
        <f t="shared" si="475"/>
        <v>-1.3007424925261707E-4</v>
      </c>
      <c r="AF178" s="382">
        <f t="shared" si="494"/>
        <v>-1.4824562187313182</v>
      </c>
      <c r="AG178" s="390">
        <v>122.57</v>
      </c>
      <c r="AH178" s="389">
        <f t="shared" si="495"/>
        <v>-4.1436464088398205E-3</v>
      </c>
      <c r="AI178" s="387">
        <f t="shared" si="476"/>
        <v>-1.500207182320457E-4</v>
      </c>
      <c r="AJ178" s="387">
        <f t="shared" si="496"/>
        <v>3.9319685283383032E-6</v>
      </c>
      <c r="AK178" s="385">
        <v>164.53</v>
      </c>
      <c r="AL178" s="384">
        <f t="shared" si="497"/>
        <v>6.4843702208356412E-3</v>
      </c>
      <c r="AM178" s="382">
        <f t="shared" si="477"/>
        <v>2.1808882363736514E-4</v>
      </c>
      <c r="AN178" s="382">
        <f t="shared" si="498"/>
        <v>2.485558322993779</v>
      </c>
      <c r="AO178" s="390">
        <v>232.74</v>
      </c>
      <c r="AP178" s="389">
        <f t="shared" si="499"/>
        <v>0</v>
      </c>
      <c r="AQ178" s="387">
        <f t="shared" si="478"/>
        <v>0</v>
      </c>
      <c r="AR178" s="387">
        <f t="shared" si="500"/>
        <v>0</v>
      </c>
      <c r="AS178" s="385">
        <v>306.27999999999997</v>
      </c>
      <c r="AT178" s="384">
        <f t="shared" si="501"/>
        <v>6.4405888538379983E-3</v>
      </c>
      <c r="AU178" s="382">
        <f t="shared" si="479"/>
        <v>5.3556716614089881E-4</v>
      </c>
      <c r="AV178" s="382">
        <f t="shared" si="502"/>
        <v>6.1038589925047004</v>
      </c>
      <c r="AW178" s="390">
        <v>258.18</v>
      </c>
      <c r="AX178" s="389">
        <f t="shared" si="503"/>
        <v>2.0570541432176582E-3</v>
      </c>
      <c r="AY178" s="387">
        <f t="shared" si="480"/>
        <v>9.1158354356690526E-5</v>
      </c>
      <c r="AZ178" s="387">
        <f t="shared" si="504"/>
        <v>1.0389317646026703</v>
      </c>
    </row>
    <row r="179" spans="2:52">
      <c r="B179" s="381" t="s">
        <v>2284</v>
      </c>
      <c r="C179" s="380">
        <v>227.94</v>
      </c>
      <c r="D179" s="375">
        <f t="shared" si="481"/>
        <v>1.7998302889553845E-2</v>
      </c>
      <c r="E179" s="385">
        <v>241.62</v>
      </c>
      <c r="F179" s="384">
        <f t="shared" si="481"/>
        <v>3.9136418372613085E-2</v>
      </c>
      <c r="G179" s="382">
        <f t="shared" si="469"/>
        <v>9.7705633923963475E-3</v>
      </c>
      <c r="H179" s="382">
        <f t="shared" si="482"/>
        <v>0.54286026034527679</v>
      </c>
      <c r="I179" s="373">
        <v>396.99</v>
      </c>
      <c r="J179" s="400">
        <f t="shared" si="483"/>
        <v>-7.3264652930586285E-3</v>
      </c>
      <c r="K179" s="398">
        <f t="shared" si="470"/>
        <v>-2.5809671934386939E-4</v>
      </c>
      <c r="L179" s="398">
        <f t="shared" si="484"/>
        <v>-1.4340058667068431E-2</v>
      </c>
      <c r="M179" s="394">
        <v>160.43</v>
      </c>
      <c r="N179" s="393">
        <f t="shared" si="485"/>
        <v>9.5608823328552889E-2</v>
      </c>
      <c r="O179" s="391">
        <f t="shared" si="471"/>
        <v>6.8447312709144304E-3</v>
      </c>
      <c r="P179" s="391">
        <f t="shared" si="486"/>
        <v>0.38029870443435476</v>
      </c>
      <c r="Q179" s="373">
        <v>266</v>
      </c>
      <c r="R179" s="400">
        <f t="shared" si="487"/>
        <v>3.5842293906809606E-3</v>
      </c>
      <c r="S179" s="398">
        <f t="shared" si="472"/>
        <v>5.4536200716845233E-4</v>
      </c>
      <c r="T179" s="398">
        <f t="shared" si="488"/>
        <v>3.0300746160071494E-2</v>
      </c>
      <c r="U179" s="385">
        <v>178.86</v>
      </c>
      <c r="V179" s="384">
        <f t="shared" si="489"/>
        <v>1.5788278055429355E-2</v>
      </c>
      <c r="W179" s="382">
        <f t="shared" si="473"/>
        <v>1.2109451385733762E-3</v>
      </c>
      <c r="X179" s="382">
        <f t="shared" si="490"/>
        <v>6.7281073443663672E-2</v>
      </c>
      <c r="Y179" s="390">
        <v>134.66</v>
      </c>
      <c r="Z179" s="389">
        <f t="shared" si="491"/>
        <v>2.0090780564030824E-3</v>
      </c>
      <c r="AA179" s="387">
        <f t="shared" si="474"/>
        <v>8.2115038321306776E-5</v>
      </c>
      <c r="AB179" s="387">
        <f t="shared" si="492"/>
        <v>4.562376732139899E-3</v>
      </c>
      <c r="AC179" s="385">
        <v>224.11</v>
      </c>
      <c r="AD179" s="384">
        <f t="shared" si="493"/>
        <v>3.3578080229226359E-3</v>
      </c>
      <c r="AE179" s="382">
        <f t="shared" si="475"/>
        <v>5.1517505372492836E-4</v>
      </c>
      <c r="AF179" s="382">
        <f t="shared" si="494"/>
        <v>2.8623535056959967E-2</v>
      </c>
      <c r="AG179" s="390">
        <v>123.08</v>
      </c>
      <c r="AH179" s="389">
        <f t="shared" si="495"/>
        <v>0</v>
      </c>
      <c r="AI179" s="387">
        <f t="shared" si="476"/>
        <v>0</v>
      </c>
      <c r="AJ179" s="387">
        <f t="shared" si="496"/>
        <v>0</v>
      </c>
      <c r="AK179" s="385">
        <v>163.47</v>
      </c>
      <c r="AL179" s="384">
        <f t="shared" si="497"/>
        <v>6.2169149329065051E-3</v>
      </c>
      <c r="AM179" s="382">
        <f t="shared" si="477"/>
        <v>2.090934999384445E-4</v>
      </c>
      <c r="AN179" s="382">
        <f t="shared" si="498"/>
        <v>1.1617400886158088E-2</v>
      </c>
      <c r="AO179" s="390">
        <v>232.74</v>
      </c>
      <c r="AP179" s="389">
        <f t="shared" si="499"/>
        <v>2.757432141318461E-3</v>
      </c>
      <c r="AQ179" s="387">
        <f t="shared" si="478"/>
        <v>6.3602929771651616E-5</v>
      </c>
      <c r="AR179" s="387">
        <f t="shared" si="500"/>
        <v>3.533829281680027E-3</v>
      </c>
      <c r="AS179" s="385">
        <v>304.32</v>
      </c>
      <c r="AT179" s="384">
        <f t="shared" si="501"/>
        <v>9.4201937110255235E-3</v>
      </c>
      <c r="AU179" s="382">
        <f t="shared" si="479"/>
        <v>7.8333620804032751E-4</v>
      </c>
      <c r="AV179" s="382">
        <f t="shared" si="502"/>
        <v>4.3522781722657486E-2</v>
      </c>
      <c r="AW179" s="390">
        <v>257.64999999999998</v>
      </c>
      <c r="AX179" s="389">
        <f t="shared" si="503"/>
        <v>-4.1357452071739713E-3</v>
      </c>
      <c r="AY179" s="387">
        <f t="shared" si="480"/>
        <v>-1.8327554885591454E-4</v>
      </c>
      <c r="AZ179" s="387">
        <f t="shared" si="504"/>
        <v>-1.0182935023406404E-2</v>
      </c>
    </row>
    <row r="180" spans="2:52">
      <c r="B180" s="381" t="s">
        <v>2283</v>
      </c>
      <c r="C180" s="380">
        <v>223.91</v>
      </c>
      <c r="D180" s="375">
        <f t="shared" si="481"/>
        <v>7.6504207731424717E-3</v>
      </c>
      <c r="E180" s="385">
        <v>232.52</v>
      </c>
      <c r="F180" s="384">
        <f t="shared" si="481"/>
        <v>7.3650463564683176E-3</v>
      </c>
      <c r="G180" s="382">
        <f t="shared" si="469"/>
        <v>1.8387132830777412E-3</v>
      </c>
      <c r="H180" s="382">
        <f t="shared" si="482"/>
        <v>0.24034145801923976</v>
      </c>
      <c r="I180" s="373">
        <v>399.92</v>
      </c>
      <c r="J180" s="400">
        <f t="shared" si="483"/>
        <v>1.5005251838143919E-4</v>
      </c>
      <c r="K180" s="398">
        <f t="shared" si="470"/>
        <v>5.2860501175413399E-6</v>
      </c>
      <c r="L180" s="398">
        <f t="shared" si="484"/>
        <v>6.9094893918756999E-4</v>
      </c>
      <c r="M180" s="394">
        <v>146.43</v>
      </c>
      <c r="N180" s="393">
        <f t="shared" si="485"/>
        <v>-2.2757608115322989E-2</v>
      </c>
      <c r="O180" s="391">
        <f t="shared" si="471"/>
        <v>-1.6292399225840881E-3</v>
      </c>
      <c r="P180" s="391">
        <f t="shared" si="486"/>
        <v>-0.21296082541024272</v>
      </c>
      <c r="Q180" s="373">
        <v>265.05</v>
      </c>
      <c r="R180" s="400">
        <f t="shared" si="487"/>
        <v>6.8758547333232119E-3</v>
      </c>
      <c r="S180" s="398">
        <f t="shared" si="472"/>
        <v>1.0462025528035267E-3</v>
      </c>
      <c r="T180" s="398">
        <f t="shared" si="488"/>
        <v>0.13675098191674895</v>
      </c>
      <c r="U180" s="385">
        <v>176.08</v>
      </c>
      <c r="V180" s="384">
        <f t="shared" si="489"/>
        <v>7.6685361107931976E-3</v>
      </c>
      <c r="W180" s="382">
        <f t="shared" si="473"/>
        <v>5.8816905116172746E-4</v>
      </c>
      <c r="X180" s="382">
        <f t="shared" si="490"/>
        <v>7.6880614622734308E-2</v>
      </c>
      <c r="Y180" s="390">
        <v>134.38999999999999</v>
      </c>
      <c r="Z180" s="389">
        <f t="shared" si="491"/>
        <v>1.5650618572065845E-3</v>
      </c>
      <c r="AA180" s="387">
        <f t="shared" si="474"/>
        <v>6.3967208227747524E-5</v>
      </c>
      <c r="AB180" s="387">
        <f t="shared" si="492"/>
        <v>8.3612666707575719E-3</v>
      </c>
      <c r="AC180" s="385">
        <v>223.36</v>
      </c>
      <c r="AD180" s="384">
        <f t="shared" si="493"/>
        <v>1.98621067531164E-2</v>
      </c>
      <c r="AE180" s="382">
        <f t="shared" si="475"/>
        <v>3.047363590703637E-3</v>
      </c>
      <c r="AF180" s="382">
        <f t="shared" si="494"/>
        <v>0.39832627264132925</v>
      </c>
      <c r="AG180" s="390">
        <v>123.08</v>
      </c>
      <c r="AH180" s="389">
        <f t="shared" si="495"/>
        <v>8.1314034802402275E-4</v>
      </c>
      <c r="AI180" s="387">
        <f t="shared" si="476"/>
        <v>2.9439746300209745E-5</v>
      </c>
      <c r="AJ180" s="387">
        <f t="shared" si="496"/>
        <v>1.2249133604678823E-4</v>
      </c>
      <c r="AK180" s="385">
        <v>162.46</v>
      </c>
      <c r="AL180" s="384">
        <f t="shared" si="497"/>
        <v>3.5209092593737825E-3</v>
      </c>
      <c r="AM180" s="382">
        <f t="shared" si="477"/>
        <v>1.1841874112051843E-4</v>
      </c>
      <c r="AN180" s="382">
        <f t="shared" si="498"/>
        <v>1.5478722626112103E-2</v>
      </c>
      <c r="AO180" s="390">
        <v>232.1</v>
      </c>
      <c r="AP180" s="389">
        <f t="shared" si="499"/>
        <v>2.5176678445229632E-2</v>
      </c>
      <c r="AQ180" s="387">
        <f t="shared" si="478"/>
        <v>5.807252650176667E-4</v>
      </c>
      <c r="AR180" s="387">
        <f t="shared" si="500"/>
        <v>7.5907624199750931E-2</v>
      </c>
      <c r="AS180" s="385">
        <v>301.48</v>
      </c>
      <c r="AT180" s="384">
        <f t="shared" si="501"/>
        <v>1.4776667003265151E-2</v>
      </c>
      <c r="AU180" s="382">
        <f t="shared" si="479"/>
        <v>1.2287537446565137E-3</v>
      </c>
      <c r="AV180" s="382">
        <f t="shared" si="502"/>
        <v>0.16061257035301513</v>
      </c>
      <c r="AW180" s="390">
        <v>258.72000000000003</v>
      </c>
      <c r="AX180" s="389">
        <f t="shared" si="503"/>
        <v>9.4420600858369716E-3</v>
      </c>
      <c r="AY180" s="387">
        <f t="shared" si="480"/>
        <v>4.184248927038654E-4</v>
      </c>
      <c r="AZ180" s="387">
        <f t="shared" si="504"/>
        <v>5.4693056122192087E-2</v>
      </c>
    </row>
    <row r="181" spans="2:52">
      <c r="B181" s="381" t="s">
        <v>2282</v>
      </c>
      <c r="C181" s="380">
        <v>222.21</v>
      </c>
      <c r="D181" s="375">
        <f t="shared" si="481"/>
        <v>-1.0339866930407741E-3</v>
      </c>
      <c r="E181" s="385">
        <v>230.82</v>
      </c>
      <c r="F181" s="384">
        <f t="shared" si="481"/>
        <v>-7.6952839516788631E-3</v>
      </c>
      <c r="G181" s="382">
        <f t="shared" si="469"/>
        <v>-1.9211584196724349E-3</v>
      </c>
      <c r="H181" s="382">
        <f t="shared" si="482"/>
        <v>1.8580107777041539</v>
      </c>
      <c r="I181" s="373">
        <v>399.86</v>
      </c>
      <c r="J181" s="400">
        <f t="shared" si="483"/>
        <v>1.5007503751876506E-4</v>
      </c>
      <c r="K181" s="398">
        <f t="shared" si="470"/>
        <v>5.286843421711056E-6</v>
      </c>
      <c r="L181" s="398">
        <f t="shared" si="484"/>
        <v>-5.1130671770672157E-3</v>
      </c>
      <c r="M181" s="394">
        <v>149.84</v>
      </c>
      <c r="N181" s="393">
        <f t="shared" si="485"/>
        <v>-3.6150778335263117E-2</v>
      </c>
      <c r="O181" s="391">
        <f t="shared" si="471"/>
        <v>-2.5880703717998219E-3</v>
      </c>
      <c r="P181" s="391">
        <f t="shared" si="486"/>
        <v>2.5030016239268607</v>
      </c>
      <c r="Q181" s="373">
        <v>263.24</v>
      </c>
      <c r="R181" s="400">
        <f t="shared" si="487"/>
        <v>3.392414713169378E-3</v>
      </c>
      <c r="S181" s="398">
        <f t="shared" si="472"/>
        <v>5.1617625309699987E-4</v>
      </c>
      <c r="T181" s="398">
        <f t="shared" si="488"/>
        <v>-0.49920976408218154</v>
      </c>
      <c r="U181" s="385">
        <v>174.74</v>
      </c>
      <c r="V181" s="384">
        <f t="shared" si="489"/>
        <v>-1.1444266422511908E-4</v>
      </c>
      <c r="W181" s="382">
        <f t="shared" si="473"/>
        <v>-8.7776379034024088E-6</v>
      </c>
      <c r="X181" s="382">
        <f t="shared" si="490"/>
        <v>8.4891207618822545E-3</v>
      </c>
      <c r="Y181" s="390">
        <v>134.18</v>
      </c>
      <c r="Z181" s="389">
        <f t="shared" si="491"/>
        <v>3.815366200344276E-3</v>
      </c>
      <c r="AA181" s="387">
        <f t="shared" si="474"/>
        <v>1.5594164734047126E-4</v>
      </c>
      <c r="AB181" s="387">
        <f t="shared" si="492"/>
        <v>-0.15081591319311291</v>
      </c>
      <c r="AC181" s="385">
        <v>219.01</v>
      </c>
      <c r="AD181" s="384">
        <f t="shared" si="493"/>
        <v>7.0351296670958302E-3</v>
      </c>
      <c r="AE181" s="382">
        <f t="shared" si="475"/>
        <v>1.0793718043038449E-3</v>
      </c>
      <c r="AF181" s="382">
        <f t="shared" si="494"/>
        <v>-1.0438933223885127</v>
      </c>
      <c r="AG181" s="390">
        <v>122.98</v>
      </c>
      <c r="AH181" s="389">
        <f t="shared" si="495"/>
        <v>-7.3129113512626317E-4</v>
      </c>
      <c r="AI181" s="387">
        <f t="shared" si="476"/>
        <v>-2.647639554724636E-5</v>
      </c>
      <c r="AJ181" s="387">
        <f t="shared" si="496"/>
        <v>-1.4249861122959603E-5</v>
      </c>
      <c r="AK181" s="385">
        <v>161.88999999999999</v>
      </c>
      <c r="AL181" s="384">
        <f t="shared" si="497"/>
        <v>4.4050130289116484E-3</v>
      </c>
      <c r="AM181" s="382">
        <f t="shared" si="477"/>
        <v>1.4815380320138549E-4</v>
      </c>
      <c r="AN181" s="382">
        <f t="shared" si="498"/>
        <v>-0.14328405210485937</v>
      </c>
      <c r="AO181" s="390">
        <v>226.4</v>
      </c>
      <c r="AP181" s="389">
        <f t="shared" si="499"/>
        <v>1.1934027622580862E-2</v>
      </c>
      <c r="AQ181" s="387">
        <f t="shared" si="478"/>
        <v>2.7527028114245013E-4</v>
      </c>
      <c r="AR181" s="387">
        <f t="shared" si="500"/>
        <v>-0.26622226668404053</v>
      </c>
      <c r="AS181" s="385">
        <v>297.08999999999997</v>
      </c>
      <c r="AT181" s="384">
        <f t="shared" si="501"/>
        <v>7.6312576312576319E-3</v>
      </c>
      <c r="AU181" s="382">
        <f t="shared" si="479"/>
        <v>6.3457722832722843E-4</v>
      </c>
      <c r="AV181" s="382">
        <f t="shared" si="502"/>
        <v>-0.61371895073528249</v>
      </c>
      <c r="AW181" s="390">
        <v>256.3</v>
      </c>
      <c r="AX181" s="389">
        <f t="shared" si="503"/>
        <v>1.2403223258018703E-2</v>
      </c>
      <c r="AY181" s="387">
        <f t="shared" si="480"/>
        <v>5.4964883867909885E-4</v>
      </c>
      <c r="AZ181" s="387">
        <f t="shared" si="504"/>
        <v>-0.53158212032949648</v>
      </c>
    </row>
    <row r="182" spans="2:52">
      <c r="B182" s="381" t="s">
        <v>2281</v>
      </c>
      <c r="C182" s="380">
        <v>222.44</v>
      </c>
      <c r="D182" s="375">
        <f t="shared" si="481"/>
        <v>3.1116121758737215E-3</v>
      </c>
      <c r="E182" s="385">
        <v>232.61</v>
      </c>
      <c r="F182" s="384">
        <f t="shared" si="481"/>
        <v>2.2405101469258055E-3</v>
      </c>
      <c r="G182" s="382">
        <f t="shared" si="469"/>
        <v>5.5935232022061505E-4</v>
      </c>
      <c r="H182" s="382">
        <f t="shared" si="482"/>
        <v>0.17976286523032142</v>
      </c>
      <c r="I182" s="373">
        <v>399.8</v>
      </c>
      <c r="J182" s="400">
        <f t="shared" si="483"/>
        <v>-8.4970260408850657E-4</v>
      </c>
      <c r="K182" s="398">
        <f t="shared" si="470"/>
        <v>-2.9933323336829912E-5</v>
      </c>
      <c r="L182" s="398">
        <f t="shared" si="484"/>
        <v>-9.6198760144087739E-3</v>
      </c>
      <c r="M182" s="394">
        <v>155.46</v>
      </c>
      <c r="N182" s="393">
        <f t="shared" si="485"/>
        <v>-4.6842427958307703E-2</v>
      </c>
      <c r="O182" s="391">
        <f t="shared" si="471"/>
        <v>-3.3534962599632069E-3</v>
      </c>
      <c r="P182" s="391">
        <f t="shared" si="486"/>
        <v>-1.0777359357200631</v>
      </c>
      <c r="Q182" s="373">
        <v>262.35000000000002</v>
      </c>
      <c r="R182" s="400">
        <f t="shared" si="487"/>
        <v>4.4412113786899384E-3</v>
      </c>
      <c r="S182" s="398">
        <f t="shared" si="472"/>
        <v>6.7575695853594638E-4</v>
      </c>
      <c r="T182" s="398">
        <f t="shared" si="488"/>
        <v>0.21717261674687913</v>
      </c>
      <c r="U182" s="385">
        <v>174.76</v>
      </c>
      <c r="V182" s="384">
        <f t="shared" si="489"/>
        <v>1.4325826600194832E-3</v>
      </c>
      <c r="W182" s="382">
        <f t="shared" si="473"/>
        <v>1.0987765744083435E-4</v>
      </c>
      <c r="X182" s="382">
        <f t="shared" si="490"/>
        <v>3.5312131213775501E-2</v>
      </c>
      <c r="Y182" s="390">
        <v>133.66999999999999</v>
      </c>
      <c r="Z182" s="389">
        <f t="shared" si="491"/>
        <v>4.5089050875478645E-3</v>
      </c>
      <c r="AA182" s="387">
        <f t="shared" si="474"/>
        <v>1.842879687382563E-4</v>
      </c>
      <c r="AB182" s="387">
        <f t="shared" si="492"/>
        <v>5.9225879808273138E-2</v>
      </c>
      <c r="AC182" s="385">
        <v>217.48</v>
      </c>
      <c r="AD182" s="384">
        <f t="shared" si="493"/>
        <v>2.2809575318628577E-2</v>
      </c>
      <c r="AE182" s="382">
        <f t="shared" si="475"/>
        <v>3.4995819028359083E-3</v>
      </c>
      <c r="AF182" s="382">
        <f t="shared" si="494"/>
        <v>1.1246844738461814</v>
      </c>
      <c r="AG182" s="390">
        <v>123.07</v>
      </c>
      <c r="AH182" s="389">
        <f t="shared" si="495"/>
        <v>9.4324146981626597E-3</v>
      </c>
      <c r="AI182" s="387">
        <f t="shared" si="476"/>
        <v>3.415005741469791E-4</v>
      </c>
      <c r="AJ182" s="387">
        <f t="shared" si="496"/>
        <v>1.899728143014582E-3</v>
      </c>
      <c r="AK182" s="385">
        <v>161.18</v>
      </c>
      <c r="AL182" s="384">
        <f t="shared" si="497"/>
        <v>2.674961119751209E-3</v>
      </c>
      <c r="AM182" s="382">
        <f t="shared" si="477"/>
        <v>8.996696734059242E-5</v>
      </c>
      <c r="AN182" s="382">
        <f t="shared" si="498"/>
        <v>2.891329711271947E-2</v>
      </c>
      <c r="AO182" s="390">
        <v>223.73</v>
      </c>
      <c r="AP182" s="389">
        <f t="shared" si="499"/>
        <v>8.1106655251655165E-3</v>
      </c>
      <c r="AQ182" s="387">
        <f t="shared" si="478"/>
        <v>1.870806110034678E-4</v>
      </c>
      <c r="AR182" s="387">
        <f t="shared" si="500"/>
        <v>6.0123370275390026E-2</v>
      </c>
      <c r="AS182" s="385">
        <v>294.83999999999997</v>
      </c>
      <c r="AT182" s="384">
        <f t="shared" si="501"/>
        <v>5.833589192508374E-3</v>
      </c>
      <c r="AU182" s="382">
        <f t="shared" si="479"/>
        <v>4.8509210930303386E-4</v>
      </c>
      <c r="AV182" s="382">
        <f t="shared" si="502"/>
        <v>0.15589735541731611</v>
      </c>
      <c r="AW182" s="390">
        <v>253.16</v>
      </c>
      <c r="AX182" s="389">
        <f t="shared" si="503"/>
        <v>-3.3463249478366771E-3</v>
      </c>
      <c r="AY182" s="387">
        <f t="shared" si="480"/>
        <v>-1.4829239006338235E-4</v>
      </c>
      <c r="AZ182" s="387">
        <f t="shared" si="504"/>
        <v>-4.7657735502253828E-2</v>
      </c>
    </row>
    <row r="183" spans="2:52">
      <c r="B183" s="381" t="s">
        <v>2280</v>
      </c>
      <c r="C183" s="380">
        <v>221.75</v>
      </c>
      <c r="D183" s="375">
        <f t="shared" si="481"/>
        <v>7.6339346571545732E-3</v>
      </c>
      <c r="E183" s="385">
        <v>232.09</v>
      </c>
      <c r="F183" s="384">
        <f t="shared" si="481"/>
        <v>1.8206545582170771E-2</v>
      </c>
      <c r="G183" s="382">
        <f t="shared" si="469"/>
        <v>4.5453369307712618E-3</v>
      </c>
      <c r="H183" s="382">
        <f t="shared" si="482"/>
        <v>0.59541208235406395</v>
      </c>
      <c r="I183" s="373">
        <v>400.14</v>
      </c>
      <c r="J183" s="400">
        <f t="shared" si="483"/>
        <v>-7.4968138541193889E-5</v>
      </c>
      <c r="K183" s="398">
        <f t="shared" si="470"/>
        <v>-2.6409775845291785E-6</v>
      </c>
      <c r="L183" s="398">
        <f t="shared" si="484"/>
        <v>-3.4595234346865116E-4</v>
      </c>
      <c r="M183" s="394">
        <v>163.1</v>
      </c>
      <c r="N183" s="393">
        <f t="shared" si="485"/>
        <v>-1.7410687390806763E-2</v>
      </c>
      <c r="O183" s="391">
        <f t="shared" si="471"/>
        <v>-1.246448520995247E-3</v>
      </c>
      <c r="P183" s="391">
        <f t="shared" si="486"/>
        <v>-0.16327733691394219</v>
      </c>
      <c r="Q183" s="373">
        <v>261.19</v>
      </c>
      <c r="R183" s="400">
        <f t="shared" si="487"/>
        <v>2.8027336251248494E-3</v>
      </c>
      <c r="S183" s="398">
        <f t="shared" si="472"/>
        <v>4.264527374644966E-4</v>
      </c>
      <c r="T183" s="398">
        <f t="shared" si="488"/>
        <v>5.5862770198697252E-2</v>
      </c>
      <c r="U183" s="385">
        <v>174.51</v>
      </c>
      <c r="V183" s="384">
        <f t="shared" si="489"/>
        <v>2.067183462532215E-3</v>
      </c>
      <c r="W183" s="382">
        <f t="shared" si="473"/>
        <v>1.5855090439275836E-4</v>
      </c>
      <c r="X183" s="382">
        <f t="shared" si="490"/>
        <v>2.076922472006797E-2</v>
      </c>
      <c r="Y183" s="390">
        <v>133.07</v>
      </c>
      <c r="Z183" s="389">
        <f t="shared" si="491"/>
        <v>1.4298615291992605E-3</v>
      </c>
      <c r="AA183" s="387">
        <f t="shared" si="474"/>
        <v>5.8441300421432175E-5</v>
      </c>
      <c r="AB183" s="387">
        <f t="shared" si="492"/>
        <v>7.6554624903241225E-3</v>
      </c>
      <c r="AC183" s="385">
        <v>212.63</v>
      </c>
      <c r="AD183" s="384">
        <f t="shared" si="493"/>
        <v>1.494033412887826E-2</v>
      </c>
      <c r="AE183" s="382">
        <f t="shared" si="475"/>
        <v>2.2922357040572761E-3</v>
      </c>
      <c r="AF183" s="382">
        <f t="shared" si="494"/>
        <v>0.30026923297135871</v>
      </c>
      <c r="AG183" s="390">
        <v>121.92</v>
      </c>
      <c r="AH183" s="389">
        <f t="shared" si="495"/>
        <v>6.5659881812211334E-4</v>
      </c>
      <c r="AI183" s="387">
        <f t="shared" si="476"/>
        <v>2.3772160210111113E-5</v>
      </c>
      <c r="AJ183" s="387">
        <f t="shared" si="496"/>
        <v>3.9925558977781896E-5</v>
      </c>
      <c r="AK183" s="385">
        <v>160.75</v>
      </c>
      <c r="AL183" s="384">
        <f t="shared" si="497"/>
        <v>1.4515620069422603E-2</v>
      </c>
      <c r="AM183" s="382">
        <f t="shared" si="477"/>
        <v>4.8820384979489048E-4</v>
      </c>
      <c r="AN183" s="382">
        <f t="shared" si="498"/>
        <v>6.3951798347833988E-2</v>
      </c>
      <c r="AO183" s="390">
        <v>221.93</v>
      </c>
      <c r="AP183" s="389">
        <f t="shared" si="499"/>
        <v>1.9852028858967845E-2</v>
      </c>
      <c r="AQ183" s="387">
        <f t="shared" si="478"/>
        <v>4.579068976609523E-4</v>
      </c>
      <c r="AR183" s="387">
        <f t="shared" si="500"/>
        <v>5.9983077957288904E-2</v>
      </c>
      <c r="AS183" s="385">
        <v>293.13</v>
      </c>
      <c r="AT183" s="384">
        <f t="shared" si="501"/>
        <v>6.2476399711647148E-3</v>
      </c>
      <c r="AU183" s="382">
        <f t="shared" si="479"/>
        <v>5.1952250180220191E-4</v>
      </c>
      <c r="AV183" s="382">
        <f t="shared" si="502"/>
        <v>6.8054355340244108E-2</v>
      </c>
      <c r="AW183" s="390">
        <v>254.01</v>
      </c>
      <c r="AX183" s="389">
        <f t="shared" si="503"/>
        <v>4.7264563393597446E-4</v>
      </c>
      <c r="AY183" s="387">
        <f t="shared" si="480"/>
        <v>2.0945291267872709E-5</v>
      </c>
      <c r="AZ183" s="387">
        <f t="shared" si="504"/>
        <v>2.7437084817385285E-3</v>
      </c>
    </row>
    <row r="184" spans="2:52">
      <c r="B184" s="381" t="s">
        <v>2279</v>
      </c>
      <c r="C184" s="380">
        <v>220.07</v>
      </c>
      <c r="D184" s="375">
        <f t="shared" si="481"/>
        <v>1.4562002275312544E-3</v>
      </c>
      <c r="E184" s="385">
        <v>227.94</v>
      </c>
      <c r="F184" s="384">
        <f t="shared" si="481"/>
        <v>-2.1800703802248786E-2</v>
      </c>
      <c r="G184" s="382">
        <f t="shared" si="469"/>
        <v>-5.4426329070466177E-3</v>
      </c>
      <c r="H184" s="382">
        <f t="shared" si="482"/>
        <v>-3.7375580666359993</v>
      </c>
      <c r="I184" s="373">
        <v>400.17</v>
      </c>
      <c r="J184" s="400">
        <f t="shared" si="483"/>
        <v>2.4990003998377909E-5</v>
      </c>
      <c r="K184" s="398">
        <f t="shared" si="470"/>
        <v>8.8034786085485703E-7</v>
      </c>
      <c r="L184" s="398">
        <f t="shared" si="484"/>
        <v>6.0455138257143432E-4</v>
      </c>
      <c r="M184" s="394">
        <v>165.99</v>
      </c>
      <c r="N184" s="393">
        <f t="shared" si="485"/>
        <v>8.8459016393442683E-2</v>
      </c>
      <c r="O184" s="391">
        <f t="shared" si="471"/>
        <v>6.3328694426229553E-3</v>
      </c>
      <c r="P184" s="391">
        <f t="shared" si="486"/>
        <v>4.348900187551326</v>
      </c>
      <c r="Q184" s="373">
        <v>260.45999999999998</v>
      </c>
      <c r="R184" s="400">
        <f t="shared" si="487"/>
        <v>-3.8378876266511642E-4</v>
      </c>
      <c r="S184" s="398">
        <f t="shared" si="472"/>
        <v>-5.8395762972073459E-5</v>
      </c>
      <c r="T184" s="398">
        <f t="shared" si="488"/>
        <v>-4.0101465353479429E-2</v>
      </c>
      <c r="U184" s="385">
        <v>174.15</v>
      </c>
      <c r="V184" s="384">
        <f t="shared" si="489"/>
        <v>-2.1772761129891446E-3</v>
      </c>
      <c r="W184" s="382">
        <f t="shared" si="473"/>
        <v>-1.6699490059015441E-4</v>
      </c>
      <c r="X184" s="382">
        <f t="shared" si="490"/>
        <v>-0.11467852938964755</v>
      </c>
      <c r="Y184" s="390">
        <v>132.88</v>
      </c>
      <c r="Z184" s="389">
        <f t="shared" si="491"/>
        <v>1.3564431047476024E-3</v>
      </c>
      <c r="AA184" s="387">
        <f t="shared" si="474"/>
        <v>5.5440542577244003E-5</v>
      </c>
      <c r="AB184" s="387">
        <f t="shared" si="492"/>
        <v>3.8072060097967597E-2</v>
      </c>
      <c r="AC184" s="385">
        <v>209.5</v>
      </c>
      <c r="AD184" s="384">
        <f t="shared" si="493"/>
        <v>1.3383041774209022E-3</v>
      </c>
      <c r="AE184" s="382">
        <f t="shared" si="475"/>
        <v>2.0533065672497934E-4</v>
      </c>
      <c r="AF184" s="382">
        <f t="shared" si="494"/>
        <v>0.14100441192285992</v>
      </c>
      <c r="AG184" s="390">
        <v>121.84</v>
      </c>
      <c r="AH184" s="389">
        <f t="shared" si="495"/>
        <v>3.955174686882037E-3</v>
      </c>
      <c r="AI184" s="387">
        <f t="shared" si="476"/>
        <v>1.4319709953856415E-4</v>
      </c>
      <c r="AJ184" s="387">
        <f t="shared" si="496"/>
        <v>-3.8313009988216489E-5</v>
      </c>
      <c r="AK184" s="385">
        <v>158.44999999999999</v>
      </c>
      <c r="AL184" s="384">
        <f t="shared" si="497"/>
        <v>4.5647625689469278E-3</v>
      </c>
      <c r="AM184" s="382">
        <f t="shared" si="477"/>
        <v>1.5352665948139204E-4</v>
      </c>
      <c r="AN184" s="382">
        <f t="shared" si="498"/>
        <v>0.10542963569073945</v>
      </c>
      <c r="AO184" s="390">
        <v>217.61</v>
      </c>
      <c r="AP184" s="389">
        <f t="shared" si="499"/>
        <v>1.7296994062923739E-2</v>
      </c>
      <c r="AQ184" s="387">
        <f t="shared" si="478"/>
        <v>3.9897246505539896E-4</v>
      </c>
      <c r="AR184" s="387">
        <f t="shared" si="500"/>
        <v>0.27398187248726813</v>
      </c>
      <c r="AS184" s="385">
        <v>291.31</v>
      </c>
      <c r="AT184" s="384">
        <f t="shared" si="501"/>
        <v>7.4701711914232239E-3</v>
      </c>
      <c r="AU184" s="382">
        <f t="shared" si="479"/>
        <v>6.2118208542279825E-4</v>
      </c>
      <c r="AV184" s="382">
        <f t="shared" si="502"/>
        <v>0.42657738522394634</v>
      </c>
      <c r="AW184" s="390">
        <v>253.89</v>
      </c>
      <c r="AX184" s="389">
        <f t="shared" si="503"/>
        <v>-3.7278292261812003E-3</v>
      </c>
      <c r="AY184" s="387">
        <f t="shared" si="480"/>
        <v>-1.651987521582199E-4</v>
      </c>
      <c r="AZ184" s="387">
        <f t="shared" si="504"/>
        <v>-0.113445080583655</v>
      </c>
    </row>
    <row r="185" spans="2:52">
      <c r="B185" s="381" t="s">
        <v>2278</v>
      </c>
      <c r="C185" s="380">
        <v>219.75</v>
      </c>
      <c r="D185" s="375">
        <f t="shared" si="481"/>
        <v>4.2041767582140814E-3</v>
      </c>
      <c r="E185" s="385">
        <v>233.02</v>
      </c>
      <c r="F185" s="384">
        <f t="shared" si="481"/>
        <v>-1.3003515608454374E-2</v>
      </c>
      <c r="G185" s="382">
        <f t="shared" si="469"/>
        <v>-3.2463796857130681E-3</v>
      </c>
      <c r="H185" s="382">
        <f t="shared" si="482"/>
        <v>-0.77217963763543518</v>
      </c>
      <c r="I185" s="373">
        <v>400.16</v>
      </c>
      <c r="J185" s="400">
        <f t="shared" si="483"/>
        <v>-4.9977510120400348E-5</v>
      </c>
      <c r="K185" s="398">
        <f t="shared" si="470"/>
        <v>-1.7606077265214635E-6</v>
      </c>
      <c r="L185" s="398">
        <f t="shared" si="484"/>
        <v>-4.1877585738554036E-4</v>
      </c>
      <c r="M185" s="394">
        <v>152.5</v>
      </c>
      <c r="N185" s="393">
        <f t="shared" si="485"/>
        <v>0.12745822859677666</v>
      </c>
      <c r="O185" s="391">
        <f t="shared" si="471"/>
        <v>9.1248620434718382E-3</v>
      </c>
      <c r="P185" s="391">
        <f t="shared" si="486"/>
        <v>2.1704277836662715</v>
      </c>
      <c r="Q185" s="373">
        <v>260.56</v>
      </c>
      <c r="R185" s="400">
        <f t="shared" si="487"/>
        <v>1.6145152610133617E-3</v>
      </c>
      <c r="S185" s="398">
        <f t="shared" si="472"/>
        <v>2.4565818405474909E-4</v>
      </c>
      <c r="T185" s="398">
        <f t="shared" si="488"/>
        <v>5.8431935235545088E-2</v>
      </c>
      <c r="U185" s="385">
        <v>174.53</v>
      </c>
      <c r="V185" s="384">
        <f t="shared" si="489"/>
        <v>4.4313996316759337E-3</v>
      </c>
      <c r="W185" s="382">
        <f t="shared" si="473"/>
        <v>3.3988392034991246E-4</v>
      </c>
      <c r="X185" s="382">
        <f t="shared" si="490"/>
        <v>8.0844345967578654E-2</v>
      </c>
      <c r="Y185" s="390">
        <v>132.69999999999999</v>
      </c>
      <c r="Z185" s="389">
        <f t="shared" si="491"/>
        <v>3.2509261359339107E-3</v>
      </c>
      <c r="AA185" s="387">
        <f t="shared" si="474"/>
        <v>1.3287185302789079E-4</v>
      </c>
      <c r="AB185" s="387">
        <f t="shared" si="492"/>
        <v>3.1604725650101889E-2</v>
      </c>
      <c r="AC185" s="385">
        <v>209.22</v>
      </c>
      <c r="AD185" s="384">
        <f t="shared" si="493"/>
        <v>-6.3167893611969245E-3</v>
      </c>
      <c r="AE185" s="382">
        <f t="shared" si="475"/>
        <v>-9.6915972453099936E-4</v>
      </c>
      <c r="AF185" s="382">
        <f t="shared" si="494"/>
        <v>-0.23052306795556685</v>
      </c>
      <c r="AG185" s="390">
        <v>121.36</v>
      </c>
      <c r="AH185" s="389">
        <f t="shared" si="495"/>
        <v>1.5680448956012026E-3</v>
      </c>
      <c r="AI185" s="387">
        <f t="shared" si="476"/>
        <v>5.6771065445241541E-5</v>
      </c>
      <c r="AJ185" s="387">
        <f t="shared" si="496"/>
        <v>-7.3520541954571119E-5</v>
      </c>
      <c r="AK185" s="385">
        <v>157.72999999999999</v>
      </c>
      <c r="AL185" s="384">
        <f t="shared" si="497"/>
        <v>7.0872174690332348E-3</v>
      </c>
      <c r="AM185" s="382">
        <f t="shared" si="477"/>
        <v>2.3836438513599482E-4</v>
      </c>
      <c r="AN185" s="382">
        <f t="shared" si="498"/>
        <v>5.6697041738380936E-2</v>
      </c>
      <c r="AO185" s="390">
        <v>213.91</v>
      </c>
      <c r="AP185" s="389">
        <f t="shared" si="499"/>
        <v>6.0671620731821653E-3</v>
      </c>
      <c r="AQ185" s="387">
        <f t="shared" si="478"/>
        <v>1.3994516038001983E-4</v>
      </c>
      <c r="AR185" s="387">
        <f t="shared" si="500"/>
        <v>3.3287173310826257E-2</v>
      </c>
      <c r="AS185" s="385">
        <v>289.14999999999998</v>
      </c>
      <c r="AT185" s="384">
        <f t="shared" si="501"/>
        <v>7.8775837428979433E-3</v>
      </c>
      <c r="AU185" s="382">
        <f t="shared" si="479"/>
        <v>6.5506047614067849E-4</v>
      </c>
      <c r="AV185" s="382">
        <f t="shared" si="502"/>
        <v>0.15581183042811592</v>
      </c>
      <c r="AW185" s="390">
        <v>254.84</v>
      </c>
      <c r="AX185" s="389">
        <f t="shared" si="503"/>
        <v>-8.8674548848786602E-3</v>
      </c>
      <c r="AY185" s="387">
        <f t="shared" si="480"/>
        <v>-3.9296126322339782E-4</v>
      </c>
      <c r="AZ185" s="387">
        <f t="shared" si="504"/>
        <v>-9.3469253512149256E-2</v>
      </c>
    </row>
    <row r="186" spans="2:52">
      <c r="B186" s="381" t="s">
        <v>2277</v>
      </c>
      <c r="C186" s="380">
        <v>218.83</v>
      </c>
      <c r="D186" s="375">
        <f t="shared" si="481"/>
        <v>6.6240397442385865E-3</v>
      </c>
      <c r="E186" s="385">
        <v>236.09</v>
      </c>
      <c r="F186" s="384">
        <f t="shared" si="481"/>
        <v>2.0356124124816355E-2</v>
      </c>
      <c r="G186" s="382">
        <f t="shared" si="469"/>
        <v>5.081987812256902E-3</v>
      </c>
      <c r="H186" s="382">
        <f t="shared" si="482"/>
        <v>0.76720370174063035</v>
      </c>
      <c r="I186" s="373">
        <v>400.18</v>
      </c>
      <c r="J186" s="400">
        <f t="shared" si="483"/>
        <v>-4.9975012493707676E-5</v>
      </c>
      <c r="K186" s="398">
        <f t="shared" si="470"/>
        <v>-1.7605197401283341E-6</v>
      </c>
      <c r="L186" s="398">
        <f t="shared" si="484"/>
        <v>-2.6577735160173023E-4</v>
      </c>
      <c r="M186" s="394">
        <v>135.26</v>
      </c>
      <c r="N186" s="393">
        <f t="shared" si="485"/>
        <v>8.5750503318169947E-3</v>
      </c>
      <c r="O186" s="391">
        <f t="shared" si="471"/>
        <v>6.1389642830511051E-4</v>
      </c>
      <c r="P186" s="391">
        <f t="shared" si="486"/>
        <v>9.267704482586496E-2</v>
      </c>
      <c r="Q186" s="373">
        <v>260.14</v>
      </c>
      <c r="R186" s="400">
        <f t="shared" si="487"/>
        <v>2.2731650934308418E-3</v>
      </c>
      <c r="S186" s="398">
        <f t="shared" si="472"/>
        <v>3.4587570795606318E-4</v>
      </c>
      <c r="T186" s="398">
        <f t="shared" si="488"/>
        <v>5.2215222328171669E-2</v>
      </c>
      <c r="U186" s="385">
        <v>173.76</v>
      </c>
      <c r="V186" s="384">
        <f t="shared" si="489"/>
        <v>9.2165898617509558E-4</v>
      </c>
      <c r="W186" s="382">
        <f t="shared" si="473"/>
        <v>7.0690322580643664E-5</v>
      </c>
      <c r="X186" s="382">
        <f t="shared" si="490"/>
        <v>1.0671784184587392E-2</v>
      </c>
      <c r="Y186" s="390">
        <v>132.27000000000001</v>
      </c>
      <c r="Z186" s="389">
        <f t="shared" si="491"/>
        <v>4.7857793983593433E-3</v>
      </c>
      <c r="AA186" s="387">
        <f t="shared" si="474"/>
        <v>1.9560437556974308E-4</v>
      </c>
      <c r="AB186" s="387">
        <f t="shared" si="492"/>
        <v>2.9529468892434494E-2</v>
      </c>
      <c r="AC186" s="385">
        <v>210.55</v>
      </c>
      <c r="AD186" s="384">
        <f t="shared" si="493"/>
        <v>-4.7472110135292816E-4</v>
      </c>
      <c r="AE186" s="382">
        <f t="shared" si="475"/>
        <v>-7.2834559696174363E-5</v>
      </c>
      <c r="AF186" s="382">
        <f t="shared" si="494"/>
        <v>-1.09954895363549E-2</v>
      </c>
      <c r="AG186" s="390">
        <v>121.17</v>
      </c>
      <c r="AH186" s="389">
        <f t="shared" si="495"/>
        <v>1.6508460586047065E-4</v>
      </c>
      <c r="AI186" s="387">
        <f t="shared" si="476"/>
        <v>5.9768881551783401E-6</v>
      </c>
      <c r="AJ186" s="387">
        <f t="shared" si="496"/>
        <v>7.7904839896079584E-6</v>
      </c>
      <c r="AK186" s="385">
        <v>156.62</v>
      </c>
      <c r="AL186" s="384">
        <f t="shared" si="497"/>
        <v>3.2669271667413419E-3</v>
      </c>
      <c r="AM186" s="382">
        <f t="shared" si="477"/>
        <v>1.0987656139901156E-4</v>
      </c>
      <c r="AN186" s="382">
        <f t="shared" si="498"/>
        <v>1.6587545612868532E-2</v>
      </c>
      <c r="AO186" s="390">
        <v>212.62</v>
      </c>
      <c r="AP186" s="389">
        <f t="shared" si="499"/>
        <v>8.9441227698534918E-4</v>
      </c>
      <c r="AQ186" s="387">
        <f t="shared" si="478"/>
        <v>2.0630513580944063E-5</v>
      </c>
      <c r="AR186" s="387">
        <f t="shared" si="500"/>
        <v>3.1144912134453803E-3</v>
      </c>
      <c r="AS186" s="385">
        <v>286.89</v>
      </c>
      <c r="AT186" s="384">
        <f t="shared" si="501"/>
        <v>6.1726230140637288E-3</v>
      </c>
      <c r="AU186" s="382">
        <f t="shared" si="479"/>
        <v>5.1328446673446946E-4</v>
      </c>
      <c r="AV186" s="382">
        <f t="shared" si="502"/>
        <v>7.7488132099586299E-2</v>
      </c>
      <c r="AW186" s="390">
        <v>257.12</v>
      </c>
      <c r="AX186" s="389">
        <f t="shared" si="503"/>
        <v>2.8863405881894419E-3</v>
      </c>
      <c r="AY186" s="387">
        <f t="shared" si="480"/>
        <v>1.2790818316561512E-4</v>
      </c>
      <c r="AZ186" s="387">
        <f t="shared" si="504"/>
        <v>1.9309694401647613E-2</v>
      </c>
    </row>
    <row r="187" spans="2:52">
      <c r="B187" s="381" t="s">
        <v>2276</v>
      </c>
      <c r="C187" s="380">
        <v>217.39</v>
      </c>
      <c r="D187" s="375">
        <f t="shared" si="481"/>
        <v>2.9989849589368701E-3</v>
      </c>
      <c r="E187" s="385">
        <v>231.38</v>
      </c>
      <c r="F187" s="384">
        <f t="shared" si="481"/>
        <v>8.8511009374318775E-3</v>
      </c>
      <c r="G187" s="382">
        <f t="shared" si="469"/>
        <v>2.209712753433618E-3</v>
      </c>
      <c r="H187" s="382">
        <f t="shared" si="482"/>
        <v>0.73682021873726022</v>
      </c>
      <c r="I187" s="373">
        <v>400.2</v>
      </c>
      <c r="J187" s="400">
        <f t="shared" si="483"/>
        <v>8.2890327782115924E-3</v>
      </c>
      <c r="K187" s="398">
        <f t="shared" si="470"/>
        <v>2.9200604671083798E-4</v>
      </c>
      <c r="L187" s="398">
        <f t="shared" si="484"/>
        <v>9.7368293175552678E-2</v>
      </c>
      <c r="M187" s="394">
        <v>134.11000000000001</v>
      </c>
      <c r="N187" s="393">
        <f t="shared" si="485"/>
        <v>-6.3608434576176404E-2</v>
      </c>
      <c r="O187" s="391">
        <f t="shared" si="471"/>
        <v>-4.5537914397430447E-3</v>
      </c>
      <c r="P187" s="391">
        <f t="shared" si="486"/>
        <v>-1.5184442409999108</v>
      </c>
      <c r="Q187" s="373">
        <v>259.55</v>
      </c>
      <c r="R187" s="400">
        <f t="shared" si="487"/>
        <v>2.4719014329303091E-3</v>
      </c>
      <c r="S187" s="398">
        <f t="shared" si="472"/>
        <v>3.7611463442894415E-4</v>
      </c>
      <c r="T187" s="398">
        <f t="shared" si="488"/>
        <v>0.125413978255588</v>
      </c>
      <c r="U187" s="385">
        <v>173.6</v>
      </c>
      <c r="V187" s="384">
        <f t="shared" si="489"/>
        <v>1.0124519958105321E-2</v>
      </c>
      <c r="W187" s="382">
        <f t="shared" si="473"/>
        <v>7.7654055626672001E-4</v>
      </c>
      <c r="X187" s="382">
        <f t="shared" si="490"/>
        <v>0.25893446179269969</v>
      </c>
      <c r="Y187" s="390">
        <v>131.63999999999999</v>
      </c>
      <c r="Z187" s="389">
        <f t="shared" si="491"/>
        <v>4.272200183094094E-3</v>
      </c>
      <c r="AA187" s="387">
        <f t="shared" si="474"/>
        <v>1.7461336588342182E-4</v>
      </c>
      <c r="AB187" s="387">
        <f t="shared" si="492"/>
        <v>5.8224155263960263E-2</v>
      </c>
      <c r="AC187" s="385">
        <v>210.65</v>
      </c>
      <c r="AD187" s="384">
        <f t="shared" si="493"/>
        <v>1.6258201466615229E-2</v>
      </c>
      <c r="AE187" s="382">
        <f t="shared" si="475"/>
        <v>2.494430818216908E-3</v>
      </c>
      <c r="AF187" s="382">
        <f t="shared" si="494"/>
        <v>0.83175836236977163</v>
      </c>
      <c r="AG187" s="390">
        <v>121.15</v>
      </c>
      <c r="AH187" s="389">
        <f t="shared" si="495"/>
        <v>1.8192342677581976E-3</v>
      </c>
      <c r="AI187" s="387">
        <f t="shared" si="476"/>
        <v>6.5865376664185553E-5</v>
      </c>
      <c r="AJ187" s="387">
        <f t="shared" si="496"/>
        <v>8.9391380677722999E-5</v>
      </c>
      <c r="AK187" s="385">
        <v>156.11000000000001</v>
      </c>
      <c r="AL187" s="384">
        <f t="shared" si="497"/>
        <v>-6.301718650540934E-3</v>
      </c>
      <c r="AM187" s="382">
        <f t="shared" si="477"/>
        <v>-2.1194570337364324E-4</v>
      </c>
      <c r="AN187" s="382">
        <f t="shared" si="498"/>
        <v>-7.0672479614161607E-2</v>
      </c>
      <c r="AO187" s="390">
        <v>212.43</v>
      </c>
      <c r="AP187" s="389">
        <f t="shared" si="499"/>
        <v>3.3534857358776117E-3</v>
      </c>
      <c r="AQ187" s="387">
        <f t="shared" si="478"/>
        <v>7.7351501983752985E-5</v>
      </c>
      <c r="AR187" s="387">
        <f t="shared" si="500"/>
        <v>2.5792560830706475E-2</v>
      </c>
      <c r="AS187" s="385">
        <v>285.13</v>
      </c>
      <c r="AT187" s="384">
        <f t="shared" si="501"/>
        <v>4.9342684946955808E-3</v>
      </c>
      <c r="AU187" s="382">
        <f t="shared" si="479"/>
        <v>4.1030909667641105E-4</v>
      </c>
      <c r="AV187" s="382">
        <f t="shared" si="502"/>
        <v>0.13681599017484378</v>
      </c>
      <c r="AW187" s="390">
        <v>256.38</v>
      </c>
      <c r="AX187" s="389">
        <f t="shared" si="503"/>
        <v>-1.7521317603083311E-3</v>
      </c>
      <c r="AY187" s="387">
        <f t="shared" si="480"/>
        <v>-7.764571895806369E-5</v>
      </c>
      <c r="AZ187" s="387">
        <f t="shared" si="504"/>
        <v>-2.5890666349186638E-2</v>
      </c>
    </row>
    <row r="188" spans="2:52">
      <c r="B188" s="381" t="s">
        <v>2275</v>
      </c>
      <c r="C188" s="380">
        <v>216.74</v>
      </c>
      <c r="D188" s="375">
        <f t="shared" si="481"/>
        <v>1.6461098344510715E-2</v>
      </c>
      <c r="E188" s="385">
        <v>229.35</v>
      </c>
      <c r="F188" s="384">
        <f t="shared" si="481"/>
        <v>3.9994558563460722E-2</v>
      </c>
      <c r="G188" s="382">
        <f t="shared" si="469"/>
        <v>9.9848015236022221E-3</v>
      </c>
      <c r="H188" s="382">
        <f t="shared" si="482"/>
        <v>0.60656958087683466</v>
      </c>
      <c r="I188" s="373">
        <v>396.91</v>
      </c>
      <c r="J188" s="400">
        <f t="shared" si="483"/>
        <v>0.14258161091599986</v>
      </c>
      <c r="K188" s="398">
        <f t="shared" si="470"/>
        <v>5.0228649893488434E-3</v>
      </c>
      <c r="L188" s="398">
        <f t="shared" si="484"/>
        <v>0.30513547056377432</v>
      </c>
      <c r="M188" s="394">
        <v>143.22</v>
      </c>
      <c r="N188" s="393">
        <f t="shared" si="485"/>
        <v>-6.9456175687089838E-2</v>
      </c>
      <c r="O188" s="391">
        <f t="shared" si="471"/>
        <v>-4.9724370736144484E-3</v>
      </c>
      <c r="P188" s="391">
        <f t="shared" si="486"/>
        <v>-0.3020720106002287</v>
      </c>
      <c r="Q188" s="373">
        <v>258.91000000000003</v>
      </c>
      <c r="R188" s="400">
        <f t="shared" si="487"/>
        <v>7.0008945587492176E-3</v>
      </c>
      <c r="S188" s="398">
        <f t="shared" si="472"/>
        <v>1.0652281124810461E-3</v>
      </c>
      <c r="T188" s="398">
        <f t="shared" si="488"/>
        <v>6.4711849123741352E-2</v>
      </c>
      <c r="U188" s="385">
        <v>171.86</v>
      </c>
      <c r="V188" s="384">
        <f t="shared" si="489"/>
        <v>1.0822256205152354E-2</v>
      </c>
      <c r="W188" s="382">
        <f t="shared" si="473"/>
        <v>8.300562286789804E-4</v>
      </c>
      <c r="X188" s="382">
        <f t="shared" si="490"/>
        <v>5.0425324684107688E-2</v>
      </c>
      <c r="Y188" s="390">
        <v>131.08000000000001</v>
      </c>
      <c r="Z188" s="389">
        <f t="shared" si="491"/>
        <v>4.9835160622556593E-3</v>
      </c>
      <c r="AA188" s="387">
        <f t="shared" si="474"/>
        <v>2.0368626849651331E-4</v>
      </c>
      <c r="AB188" s="387">
        <f t="shared" si="492"/>
        <v>1.2373795735473302E-2</v>
      </c>
      <c r="AC188" s="385">
        <v>207.28</v>
      </c>
      <c r="AD188" s="384">
        <f t="shared" si="493"/>
        <v>5.0426687354538013E-3</v>
      </c>
      <c r="AE188" s="382">
        <f t="shared" si="475"/>
        <v>7.7367649340573494E-4</v>
      </c>
      <c r="AF188" s="382">
        <f t="shared" si="494"/>
        <v>4.7000295922764654E-2</v>
      </c>
      <c r="AG188" s="390">
        <v>120.93</v>
      </c>
      <c r="AH188" s="389">
        <f t="shared" si="495"/>
        <v>-2.4801587301576496E-4</v>
      </c>
      <c r="AI188" s="387">
        <f t="shared" si="476"/>
        <v>-8.97941468253577E-6</v>
      </c>
      <c r="AJ188" s="387">
        <f t="shared" si="496"/>
        <v>-1.4803602036151333E-5</v>
      </c>
      <c r="AK188" s="385">
        <v>157.1</v>
      </c>
      <c r="AL188" s="384">
        <f t="shared" si="497"/>
        <v>2.3607477828112332E-3</v>
      </c>
      <c r="AM188" s="382">
        <f t="shared" si="477"/>
        <v>7.9399030179290209E-5</v>
      </c>
      <c r="AN188" s="382">
        <f t="shared" si="498"/>
        <v>4.8234345313760557E-3</v>
      </c>
      <c r="AO188" s="390">
        <v>211.72</v>
      </c>
      <c r="AP188" s="389">
        <f t="shared" si="499"/>
        <v>1.0401891252955029E-3</v>
      </c>
      <c r="AQ188" s="387">
        <f t="shared" si="478"/>
        <v>2.3993002364066068E-5</v>
      </c>
      <c r="AR188" s="387">
        <f t="shared" si="500"/>
        <v>1.4575578045839825E-3</v>
      </c>
      <c r="AS188" s="385">
        <v>283.73</v>
      </c>
      <c r="AT188" s="384">
        <f t="shared" si="501"/>
        <v>9.4997509428592329E-3</v>
      </c>
      <c r="AU188" s="382">
        <f t="shared" si="479"/>
        <v>7.8995178965345959E-4</v>
      </c>
      <c r="AV188" s="382">
        <f t="shared" si="502"/>
        <v>4.7989008577722571E-2</v>
      </c>
      <c r="AW188" s="390">
        <v>256.83</v>
      </c>
      <c r="AX188" s="389">
        <f t="shared" si="503"/>
        <v>1.7108233337293548E-2</v>
      </c>
      <c r="AY188" s="387">
        <f t="shared" si="480"/>
        <v>7.5815136034216354E-4</v>
      </c>
      <c r="AZ188" s="387">
        <f t="shared" si="504"/>
        <v>4.6057155146939775E-2</v>
      </c>
    </row>
    <row r="189" spans="2:52">
      <c r="B189" s="381" t="s">
        <v>2274</v>
      </c>
      <c r="C189" s="380">
        <v>213.23</v>
      </c>
      <c r="D189" s="375">
        <f t="shared" si="481"/>
        <v>3.8132002636286711E-3</v>
      </c>
      <c r="E189" s="385">
        <v>220.53</v>
      </c>
      <c r="F189" s="384">
        <f t="shared" si="481"/>
        <v>1.5518511696445039E-2</v>
      </c>
      <c r="G189" s="382">
        <f t="shared" si="469"/>
        <v>3.8742585190642896E-3</v>
      </c>
      <c r="H189" s="382">
        <f t="shared" si="482"/>
        <v>1.0160123390365852</v>
      </c>
      <c r="I189" s="373">
        <v>347.38</v>
      </c>
      <c r="J189" s="400">
        <f t="shared" si="483"/>
        <v>5.7577153385484254E-5</v>
      </c>
      <c r="K189" s="398">
        <f t="shared" si="470"/>
        <v>2.0283279594638395E-6</v>
      </c>
      <c r="L189" s="398">
        <f t="shared" si="484"/>
        <v>5.3192274709791055E-4</v>
      </c>
      <c r="M189" s="394">
        <v>153.91</v>
      </c>
      <c r="N189" s="393">
        <f t="shared" si="485"/>
        <v>-1.4976000000000022E-2</v>
      </c>
      <c r="O189" s="391">
        <f t="shared" si="471"/>
        <v>-1.0721468160000017E-3</v>
      </c>
      <c r="P189" s="391">
        <f t="shared" si="486"/>
        <v>-0.28116719340088853</v>
      </c>
      <c r="Q189" s="373">
        <v>257.11</v>
      </c>
      <c r="R189" s="400">
        <f t="shared" si="487"/>
        <v>2.4172482357986843E-3</v>
      </c>
      <c r="S189" s="398">
        <f t="shared" si="472"/>
        <v>3.6779882256618462E-4</v>
      </c>
      <c r="T189" s="398">
        <f t="shared" si="488"/>
        <v>9.6454106036430509E-2</v>
      </c>
      <c r="U189" s="385">
        <v>170.02</v>
      </c>
      <c r="V189" s="384">
        <f t="shared" si="489"/>
        <v>2.121890840504619E-3</v>
      </c>
      <c r="W189" s="382">
        <f t="shared" si="473"/>
        <v>1.6274690557586377E-4</v>
      </c>
      <c r="X189" s="382">
        <f t="shared" si="490"/>
        <v>4.2679873682006028E-2</v>
      </c>
      <c r="Y189" s="390">
        <v>130.43</v>
      </c>
      <c r="Z189" s="389">
        <f t="shared" si="491"/>
        <v>3.8349440098183287E-4</v>
      </c>
      <c r="AA189" s="387">
        <f t="shared" si="474"/>
        <v>1.5674183156929472E-5</v>
      </c>
      <c r="AB189" s="387">
        <f t="shared" si="492"/>
        <v>4.1105061557962334E-3</v>
      </c>
      <c r="AC189" s="385">
        <v>206.24</v>
      </c>
      <c r="AD189" s="384">
        <f t="shared" si="493"/>
        <v>-2.6597030804196673E-3</v>
      </c>
      <c r="AE189" s="382">
        <f t="shared" si="475"/>
        <v>-4.0806760481646787E-4</v>
      </c>
      <c r="AF189" s="382">
        <f t="shared" si="494"/>
        <v>-0.10701446989520229</v>
      </c>
      <c r="AG189" s="390">
        <v>120.96</v>
      </c>
      <c r="AH189" s="389">
        <f t="shared" si="495"/>
        <v>1.2302284710017566E-2</v>
      </c>
      <c r="AI189" s="387">
        <f t="shared" si="476"/>
        <v>4.4540421792618599E-4</v>
      </c>
      <c r="AJ189" s="387">
        <f t="shared" si="496"/>
        <v>4.3838465421446775E-4</v>
      </c>
      <c r="AK189" s="385">
        <v>156.72999999999999</v>
      </c>
      <c r="AL189" s="384">
        <f t="shared" si="497"/>
        <v>-1.7197452229300015E-3</v>
      </c>
      <c r="AM189" s="382">
        <f t="shared" si="477"/>
        <v>-5.7840191082804746E-5</v>
      </c>
      <c r="AN189" s="382">
        <f t="shared" si="498"/>
        <v>-1.516841159235722E-2</v>
      </c>
      <c r="AO189" s="390">
        <v>211.5</v>
      </c>
      <c r="AP189" s="389">
        <f t="shared" si="499"/>
        <v>1.8916107065162225E-4</v>
      </c>
      <c r="AQ189" s="387">
        <f t="shared" si="478"/>
        <v>4.3631892556503185E-6</v>
      </c>
      <c r="AR189" s="387">
        <f t="shared" si="500"/>
        <v>1.1442329156607877E-3</v>
      </c>
      <c r="AS189" s="385">
        <v>281.06</v>
      </c>
      <c r="AT189" s="384">
        <f t="shared" si="501"/>
        <v>3.9291327332476884E-3</v>
      </c>
      <c r="AU189" s="382">
        <f t="shared" si="479"/>
        <v>3.2672703243321157E-4</v>
      </c>
      <c r="AV189" s="382">
        <f t="shared" si="502"/>
        <v>8.5683155838842714E-2</v>
      </c>
      <c r="AW189" s="390">
        <v>252.51</v>
      </c>
      <c r="AX189" s="389">
        <f t="shared" si="503"/>
        <v>9.9104098945532399E-4</v>
      </c>
      <c r="AY189" s="387">
        <f t="shared" si="480"/>
        <v>4.3917981447712685E-5</v>
      </c>
      <c r="AZ189" s="387">
        <f t="shared" si="504"/>
        <v>1.1517355085337163E-2</v>
      </c>
    </row>
    <row r="190" spans="2:52">
      <c r="B190" s="381" t="s">
        <v>2273</v>
      </c>
      <c r="C190" s="380">
        <v>212.42</v>
      </c>
      <c r="D190" s="375">
        <f t="shared" si="481"/>
        <v>3.7803610244777569E-3</v>
      </c>
      <c r="E190" s="385">
        <v>217.16</v>
      </c>
      <c r="F190" s="384">
        <f t="shared" si="481"/>
        <v>-1.1958421488363119E-3</v>
      </c>
      <c r="G190" s="382">
        <f t="shared" si="469"/>
        <v>-2.985467758255806E-4</v>
      </c>
      <c r="H190" s="382">
        <f t="shared" si="482"/>
        <v>-7.8973085875263388E-2</v>
      </c>
      <c r="I190" s="373">
        <v>347.36</v>
      </c>
      <c r="J190" s="400">
        <f t="shared" si="483"/>
        <v>1.1516756881268129E-4</v>
      </c>
      <c r="K190" s="398">
        <f t="shared" si="470"/>
        <v>4.0571231141331369E-6</v>
      </c>
      <c r="L190" s="398">
        <f t="shared" si="484"/>
        <v>1.073210491766091E-3</v>
      </c>
      <c r="M190" s="394">
        <v>156.25</v>
      </c>
      <c r="N190" s="393">
        <f t="shared" si="485"/>
        <v>6.2780574071554823E-2</v>
      </c>
      <c r="O190" s="391">
        <f t="shared" si="471"/>
        <v>4.4945240783566811E-3</v>
      </c>
      <c r="P190" s="391">
        <f t="shared" si="486"/>
        <v>1.1889139818273264</v>
      </c>
      <c r="Q190" s="373">
        <v>256.49</v>
      </c>
      <c r="R190" s="400">
        <f t="shared" si="487"/>
        <v>5.5670992276630566E-3</v>
      </c>
      <c r="S190" s="398">
        <f t="shared" si="472"/>
        <v>8.4706755008430012E-4</v>
      </c>
      <c r="T190" s="398">
        <f t="shared" si="488"/>
        <v>0.22407054368605428</v>
      </c>
      <c r="U190" s="385">
        <v>169.66</v>
      </c>
      <c r="V190" s="384">
        <f t="shared" si="489"/>
        <v>2.0672139861791644E-3</v>
      </c>
      <c r="W190" s="382">
        <f t="shared" si="473"/>
        <v>1.5855324552595574E-4</v>
      </c>
      <c r="X190" s="382">
        <f t="shared" si="490"/>
        <v>4.1941297272754335E-2</v>
      </c>
      <c r="Y190" s="390">
        <v>130.38</v>
      </c>
      <c r="Z190" s="389">
        <f t="shared" si="491"/>
        <v>-4.5998160073598801E-4</v>
      </c>
      <c r="AA190" s="387">
        <f t="shared" si="474"/>
        <v>-1.8800367985281301E-5</v>
      </c>
      <c r="AB190" s="387">
        <f t="shared" si="492"/>
        <v>-4.9731673413066424E-3</v>
      </c>
      <c r="AC190" s="385">
        <v>206.79</v>
      </c>
      <c r="AD190" s="384">
        <f t="shared" si="493"/>
        <v>-9.7212910640743274E-3</v>
      </c>
      <c r="AE190" s="382">
        <f t="shared" si="475"/>
        <v>-1.4914988027966679E-3</v>
      </c>
      <c r="AF190" s="382">
        <f t="shared" si="494"/>
        <v>-0.39453872080979696</v>
      </c>
      <c r="AG190" s="390">
        <v>119.49</v>
      </c>
      <c r="AH190" s="389">
        <f t="shared" si="495"/>
        <v>1.0052777079667449E-3</v>
      </c>
      <c r="AI190" s="387">
        <f t="shared" si="476"/>
        <v>3.6396079416936001E-5</v>
      </c>
      <c r="AJ190" s="387">
        <f t="shared" si="496"/>
        <v>-4.6086687652579481E-4</v>
      </c>
      <c r="AK190" s="385">
        <v>157</v>
      </c>
      <c r="AL190" s="384">
        <f t="shared" si="497"/>
        <v>-3.1746031746031746E-3</v>
      </c>
      <c r="AM190" s="382">
        <f t="shared" si="477"/>
        <v>-1.0677142857142859E-4</v>
      </c>
      <c r="AN190" s="382">
        <f t="shared" si="498"/>
        <v>-2.8243712142857751E-2</v>
      </c>
      <c r="AO190" s="390">
        <v>211.46</v>
      </c>
      <c r="AP190" s="389">
        <f t="shared" si="499"/>
        <v>7.0985755525060661E-4</v>
      </c>
      <c r="AQ190" s="387">
        <f t="shared" si="478"/>
        <v>1.6373574369410493E-5</v>
      </c>
      <c r="AR190" s="387">
        <f t="shared" si="500"/>
        <v>4.331219760068403E-3</v>
      </c>
      <c r="AS190" s="385">
        <v>279.95999999999998</v>
      </c>
      <c r="AT190" s="384">
        <f t="shared" si="501"/>
        <v>6.6520441551902697E-3</v>
      </c>
      <c r="AU190" s="382">
        <f t="shared" si="479"/>
        <v>5.5315073172484692E-4</v>
      </c>
      <c r="AV190" s="382">
        <f t="shared" si="502"/>
        <v>0.14632219730951826</v>
      </c>
      <c r="AW190" s="390">
        <v>252.26</v>
      </c>
      <c r="AX190" s="389">
        <f t="shared" si="503"/>
        <v>3.9657360406089115E-4</v>
      </c>
      <c r="AY190" s="387">
        <f t="shared" si="480"/>
        <v>1.757415926395839E-5</v>
      </c>
      <c r="AZ190" s="387">
        <f t="shared" si="504"/>
        <v>4.6488044792986922E-3</v>
      </c>
    </row>
    <row r="191" spans="2:52">
      <c r="B191" s="381" t="s">
        <v>2272</v>
      </c>
      <c r="C191" s="380">
        <v>211.62</v>
      </c>
      <c r="D191" s="375">
        <f t="shared" si="481"/>
        <v>1.9609732594555496E-2</v>
      </c>
      <c r="E191" s="385">
        <v>217.42</v>
      </c>
      <c r="F191" s="384">
        <f t="shared" si="481"/>
        <v>1.6646404189656662E-2</v>
      </c>
      <c r="G191" s="382">
        <f t="shared" si="469"/>
        <v>4.1558413915645442E-3</v>
      </c>
      <c r="H191" s="382">
        <f t="shared" si="482"/>
        <v>0.21192748914477214</v>
      </c>
      <c r="I191" s="373">
        <v>347.32</v>
      </c>
      <c r="J191" s="400">
        <f t="shared" si="483"/>
        <v>4.7733387334740569E-3</v>
      </c>
      <c r="K191" s="398">
        <f t="shared" si="470"/>
        <v>1.6815517690282409E-4</v>
      </c>
      <c r="L191" s="398">
        <f t="shared" si="484"/>
        <v>8.5750877066784262E-3</v>
      </c>
      <c r="M191" s="394">
        <v>147.02000000000001</v>
      </c>
      <c r="N191" s="393">
        <f t="shared" si="485"/>
        <v>6.8148793955245743E-2</v>
      </c>
      <c r="O191" s="391">
        <f t="shared" si="471"/>
        <v>4.8788403080499984E-3</v>
      </c>
      <c r="P191" s="391">
        <f t="shared" si="486"/>
        <v>0.24879688106530193</v>
      </c>
      <c r="Q191" s="373">
        <v>255.07</v>
      </c>
      <c r="R191" s="400">
        <f t="shared" si="487"/>
        <v>3.3090319967598168E-2</v>
      </c>
      <c r="S191" s="398">
        <f t="shared" si="472"/>
        <v>5.034890724989867E-3</v>
      </c>
      <c r="T191" s="398">
        <f t="shared" si="488"/>
        <v>0.25675468549671954</v>
      </c>
      <c r="U191" s="385">
        <v>169.31</v>
      </c>
      <c r="V191" s="384">
        <f t="shared" si="489"/>
        <v>4.9860509289487943E-3</v>
      </c>
      <c r="W191" s="382">
        <f t="shared" si="473"/>
        <v>3.8242512019944359E-4</v>
      </c>
      <c r="X191" s="382">
        <f t="shared" si="490"/>
        <v>1.9501801891251756E-2</v>
      </c>
      <c r="Y191" s="390">
        <v>130.44</v>
      </c>
      <c r="Z191" s="389">
        <f t="shared" si="491"/>
        <v>3.834649896465325E-4</v>
      </c>
      <c r="AA191" s="387">
        <f t="shared" si="474"/>
        <v>1.5672981056833077E-5</v>
      </c>
      <c r="AB191" s="387">
        <f t="shared" si="492"/>
        <v>7.9924501679255787E-4</v>
      </c>
      <c r="AC191" s="385">
        <v>208.82</v>
      </c>
      <c r="AD191" s="384">
        <f t="shared" si="493"/>
        <v>2.0575729436488829E-2</v>
      </c>
      <c r="AE191" s="382">
        <f t="shared" si="475"/>
        <v>3.1568518645227351E-3</v>
      </c>
      <c r="AF191" s="382">
        <f t="shared" si="494"/>
        <v>0.1609839323050847</v>
      </c>
      <c r="AG191" s="390">
        <v>119.37</v>
      </c>
      <c r="AH191" s="389">
        <f t="shared" si="495"/>
        <v>1.2983706720977607E-2</v>
      </c>
      <c r="AI191" s="387">
        <f t="shared" si="476"/>
        <v>4.7007510183299427E-4</v>
      </c>
      <c r="AJ191" s="387">
        <f t="shared" si="496"/>
        <v>2.2180940458926312E-3</v>
      </c>
      <c r="AK191" s="385">
        <v>157.5</v>
      </c>
      <c r="AL191" s="384">
        <f t="shared" si="497"/>
        <v>-2.0276264098339448E-3</v>
      </c>
      <c r="AM191" s="382">
        <f t="shared" si="477"/>
        <v>-6.8195159041945067E-5</v>
      </c>
      <c r="AN191" s="382">
        <f t="shared" si="498"/>
        <v>-3.4776179997925605E-3</v>
      </c>
      <c r="AO191" s="390">
        <v>211.31</v>
      </c>
      <c r="AP191" s="389">
        <f t="shared" si="499"/>
        <v>2.7523371138424169E-3</v>
      </c>
      <c r="AQ191" s="387">
        <f t="shared" si="478"/>
        <v>6.3485407867889182E-5</v>
      </c>
      <c r="AR191" s="387">
        <f t="shared" si="500"/>
        <v>3.2374438336561233E-3</v>
      </c>
      <c r="AS191" s="385">
        <v>278.11</v>
      </c>
      <c r="AT191" s="384">
        <f t="shared" si="501"/>
        <v>6.733031674208194E-3</v>
      </c>
      <c r="AU191" s="382">
        <f t="shared" si="479"/>
        <v>5.5988524886878244E-4</v>
      </c>
      <c r="AV191" s="382">
        <f t="shared" si="502"/>
        <v>2.855139641344373E-2</v>
      </c>
      <c r="AW191" s="390">
        <v>252.16</v>
      </c>
      <c r="AX191" s="389">
        <f t="shared" si="503"/>
        <v>7.7531772040604179E-3</v>
      </c>
      <c r="AY191" s="387">
        <f t="shared" si="480"/>
        <v>3.4358204779793742E-4</v>
      </c>
      <c r="AZ191" s="387">
        <f t="shared" si="504"/>
        <v>1.7520996073823594E-2</v>
      </c>
    </row>
    <row r="192" spans="2:52">
      <c r="B192" s="381" t="s">
        <v>2271</v>
      </c>
      <c r="C192" s="380">
        <v>207.55</v>
      </c>
      <c r="D192" s="375">
        <f t="shared" ref="D192:F197" si="505">(C192-C193)/C193</f>
        <v>1.0319816969283963E-2</v>
      </c>
      <c r="E192" s="385">
        <v>213.86</v>
      </c>
      <c r="F192" s="384">
        <f t="shared" si="505"/>
        <v>2.1445288245689493E-2</v>
      </c>
      <c r="G192" s="382">
        <f t="shared" si="469"/>
        <v>5.3539019916893646E-3</v>
      </c>
      <c r="H192" s="382">
        <f t="shared" si="482"/>
        <v>0.51879815384563388</v>
      </c>
      <c r="I192" s="373">
        <v>345.67</v>
      </c>
      <c r="J192" s="400">
        <f t="shared" si="483"/>
        <v>2.872229314146481E-3</v>
      </c>
      <c r="K192" s="398">
        <f t="shared" si="470"/>
        <v>1.0118289427875224E-4</v>
      </c>
      <c r="L192" s="398">
        <f t="shared" si="484"/>
        <v>9.804717911171712E-3</v>
      </c>
      <c r="M192" s="394">
        <v>137.63999999999999</v>
      </c>
      <c r="N192" s="393">
        <f t="shared" si="485"/>
        <v>-2.6246904846126694E-2</v>
      </c>
      <c r="O192" s="391">
        <f t="shared" si="471"/>
        <v>-1.8790421648390563E-3</v>
      </c>
      <c r="P192" s="391">
        <f t="shared" si="486"/>
        <v>-0.18208095845419175</v>
      </c>
      <c r="Q192" s="373">
        <v>246.9</v>
      </c>
      <c r="R192" s="400">
        <f t="shared" si="487"/>
        <v>8.2489382554721095E-3</v>
      </c>
      <c r="S192" s="398">
        <f t="shared" si="472"/>
        <v>1.2551254491996145E-3</v>
      </c>
      <c r="T192" s="398">
        <f t="shared" si="488"/>
        <v>0.12162284010805484</v>
      </c>
      <c r="U192" s="385">
        <v>168.47</v>
      </c>
      <c r="V192" s="384">
        <f t="shared" si="489"/>
        <v>2.4396049030108091E-3</v>
      </c>
      <c r="W192" s="382">
        <f t="shared" si="473"/>
        <v>1.8711525645602605E-4</v>
      </c>
      <c r="X192" s="382">
        <f t="shared" si="490"/>
        <v>1.813164487441573E-2</v>
      </c>
      <c r="Y192" s="390">
        <v>130.38999999999999</v>
      </c>
      <c r="Z192" s="389">
        <f t="shared" si="491"/>
        <v>5.371393492939931E-4</v>
      </c>
      <c r="AA192" s="387">
        <f t="shared" si="474"/>
        <v>2.1953959484344086E-5</v>
      </c>
      <c r="AB192" s="387">
        <f t="shared" si="492"/>
        <v>2.1273593853154697E-3</v>
      </c>
      <c r="AC192" s="385">
        <v>204.61</v>
      </c>
      <c r="AD192" s="384">
        <f t="shared" si="493"/>
        <v>1.6493616175667056E-2</v>
      </c>
      <c r="AE192" s="382">
        <f t="shared" si="475"/>
        <v>2.530549555367894E-3</v>
      </c>
      <c r="AF192" s="382">
        <f t="shared" si="494"/>
        <v>0.24521263922604969</v>
      </c>
      <c r="AG192" s="390">
        <v>117.84</v>
      </c>
      <c r="AH192" s="389">
        <f t="shared" si="495"/>
        <v>1.542438604049984E-2</v>
      </c>
      <c r="AI192" s="387">
        <f t="shared" si="476"/>
        <v>5.5843989659629676E-4</v>
      </c>
      <c r="AJ192" s="387">
        <f t="shared" si="496"/>
        <v>1.0764107243960202E-3</v>
      </c>
      <c r="AK192" s="385">
        <v>157.82</v>
      </c>
      <c r="AL192" s="384">
        <f t="shared" si="497"/>
        <v>8.8787417554532185E-4</v>
      </c>
      <c r="AM192" s="382">
        <f t="shared" si="477"/>
        <v>2.9861872146115812E-5</v>
      </c>
      <c r="AN192" s="382">
        <f t="shared" si="498"/>
        <v>2.8936435825361122E-3</v>
      </c>
      <c r="AO192" s="390">
        <v>210.73</v>
      </c>
      <c r="AP192" s="389">
        <f t="shared" si="499"/>
        <v>-1.1909785717635018E-2</v>
      </c>
      <c r="AQ192" s="387">
        <f t="shared" si="478"/>
        <v>-2.7471111736296935E-4</v>
      </c>
      <c r="AR192" s="387">
        <f t="shared" si="500"/>
        <v>-2.6619766433903149E-2</v>
      </c>
      <c r="AS192" s="385">
        <v>276.25</v>
      </c>
      <c r="AT192" s="384">
        <f t="shared" si="501"/>
        <v>1.4766925026631824E-2</v>
      </c>
      <c r="AU192" s="382">
        <f t="shared" si="479"/>
        <v>1.2279436505895694E-3</v>
      </c>
      <c r="AV192" s="382">
        <f t="shared" si="502"/>
        <v>0.11898889817953524</v>
      </c>
      <c r="AW192" s="390">
        <v>250.22</v>
      </c>
      <c r="AX192" s="389">
        <f t="shared" si="503"/>
        <v>2.2600024520822271E-2</v>
      </c>
      <c r="AY192" s="387">
        <f t="shared" si="480"/>
        <v>1.0015200866402389E-3</v>
      </c>
      <c r="AZ192" s="387">
        <f t="shared" si="504"/>
        <v>9.7048241225709361E-2</v>
      </c>
    </row>
    <row r="193" spans="2:52">
      <c r="B193" s="381" t="s">
        <v>2270</v>
      </c>
      <c r="C193" s="380">
        <v>205.43</v>
      </c>
      <c r="D193" s="375">
        <f t="shared" si="505"/>
        <v>5.5803025111362025E-3</v>
      </c>
      <c r="E193" s="385">
        <v>209.37</v>
      </c>
      <c r="F193" s="384">
        <f t="shared" si="505"/>
        <v>1.4586160108548123E-2</v>
      </c>
      <c r="G193" s="382">
        <f t="shared" si="469"/>
        <v>3.6414932157394727E-3</v>
      </c>
      <c r="H193" s="382">
        <f t="shared" si="482"/>
        <v>0.6525619728450941</v>
      </c>
      <c r="I193" s="373">
        <v>344.68</v>
      </c>
      <c r="J193" s="400">
        <f t="shared" si="483"/>
        <v>-2.9011575618645465E-5</v>
      </c>
      <c r="K193" s="398">
        <f t="shared" si="470"/>
        <v>-1.0220197858936424E-6</v>
      </c>
      <c r="L193" s="398">
        <f t="shared" si="484"/>
        <v>-1.8314773864930658E-4</v>
      </c>
      <c r="M193" s="394">
        <v>141.35</v>
      </c>
      <c r="N193" s="393">
        <f t="shared" si="485"/>
        <v>-4.5963822894168484E-2</v>
      </c>
      <c r="O193" s="391">
        <f t="shared" si="471"/>
        <v>-3.290596044816416E-3</v>
      </c>
      <c r="P193" s="391">
        <f t="shared" si="486"/>
        <v>-0.58968058420661129</v>
      </c>
      <c r="Q193" s="373">
        <v>244.88</v>
      </c>
      <c r="R193" s="400">
        <f t="shared" si="487"/>
        <v>6.8250966203437079E-3</v>
      </c>
      <c r="S193" s="398">
        <f t="shared" si="472"/>
        <v>1.0384794013650173E-3</v>
      </c>
      <c r="T193" s="398">
        <f t="shared" si="488"/>
        <v>0.18609733061829528</v>
      </c>
      <c r="U193" s="385">
        <v>168.06</v>
      </c>
      <c r="V193" s="384">
        <f t="shared" si="489"/>
        <v>7.1312998142266295E-3</v>
      </c>
      <c r="W193" s="382">
        <f t="shared" si="473"/>
        <v>5.4696356445136827E-4</v>
      </c>
      <c r="X193" s="382">
        <f t="shared" si="490"/>
        <v>9.8016830334884716E-2</v>
      </c>
      <c r="Y193" s="390">
        <v>130.32</v>
      </c>
      <c r="Z193" s="389">
        <f t="shared" si="491"/>
        <v>-2.5258323765787408E-3</v>
      </c>
      <c r="AA193" s="387">
        <f t="shared" si="474"/>
        <v>-1.0323582089552629E-4</v>
      </c>
      <c r="AB193" s="387">
        <f t="shared" si="492"/>
        <v>-1.8500040219953325E-2</v>
      </c>
      <c r="AC193" s="385">
        <v>201.29</v>
      </c>
      <c r="AD193" s="384">
        <f t="shared" si="493"/>
        <v>1.5949124312320179E-2</v>
      </c>
      <c r="AE193" s="382">
        <f t="shared" si="475"/>
        <v>2.447010346742036E-3</v>
      </c>
      <c r="AF193" s="382">
        <f t="shared" si="494"/>
        <v>0.43850854713677551</v>
      </c>
      <c r="AG193" s="390">
        <v>116.05</v>
      </c>
      <c r="AH193" s="389">
        <f t="shared" si="495"/>
        <v>-1.3768178297908665E-3</v>
      </c>
      <c r="AI193" s="387">
        <f t="shared" si="476"/>
        <v>-4.9847689527578324E-5</v>
      </c>
      <c r="AJ193" s="387">
        <f t="shared" si="496"/>
        <v>-7.6387671365905996E-5</v>
      </c>
      <c r="AK193" s="385">
        <v>157.68</v>
      </c>
      <c r="AL193" s="384">
        <f t="shared" si="497"/>
        <v>6.1255742725881057E-3</v>
      </c>
      <c r="AM193" s="382">
        <f t="shared" si="477"/>
        <v>2.0602143950995577E-4</v>
      </c>
      <c r="AN193" s="382">
        <f t="shared" si="498"/>
        <v>3.6919403401305541E-2</v>
      </c>
      <c r="AO193" s="390">
        <v>213.27</v>
      </c>
      <c r="AP193" s="389">
        <f t="shared" si="499"/>
        <v>9.5143425163306799E-3</v>
      </c>
      <c r="AQ193" s="387">
        <f t="shared" si="478"/>
        <v>2.1945782448168347E-4</v>
      </c>
      <c r="AR193" s="387">
        <f t="shared" si="500"/>
        <v>3.932722716084433E-2</v>
      </c>
      <c r="AS193" s="385">
        <v>272.23</v>
      </c>
      <c r="AT193" s="384">
        <f t="shared" si="501"/>
        <v>6.1723832052040803E-3</v>
      </c>
      <c r="AU193" s="382">
        <f t="shared" si="479"/>
        <v>5.1326452542874536E-4</v>
      </c>
      <c r="AV193" s="382">
        <f t="shared" si="502"/>
        <v>9.1977903420909668E-2</v>
      </c>
      <c r="AW193" s="390">
        <v>244.69</v>
      </c>
      <c r="AX193" s="389">
        <f t="shared" si="503"/>
        <v>4.8870636550307914E-3</v>
      </c>
      <c r="AY193" s="387">
        <f t="shared" si="480"/>
        <v>2.1657022587268952E-4</v>
      </c>
      <c r="AZ193" s="387">
        <f t="shared" si="504"/>
        <v>3.8809764424150149E-2</v>
      </c>
    </row>
    <row r="194" spans="2:52">
      <c r="B194" s="381" t="s">
        <v>2269</v>
      </c>
      <c r="C194" s="380">
        <v>204.29</v>
      </c>
      <c r="D194" s="375">
        <f t="shared" si="505"/>
        <v>-2.2953701894901295E-3</v>
      </c>
      <c r="E194" s="385">
        <v>206.36</v>
      </c>
      <c r="F194" s="384">
        <f t="shared" si="505"/>
        <v>3.6476825057147025E-3</v>
      </c>
      <c r="G194" s="382">
        <f t="shared" si="469"/>
        <v>9.1065852828169829E-4</v>
      </c>
      <c r="H194" s="382">
        <f t="shared" si="482"/>
        <v>-0.39673710691693825</v>
      </c>
      <c r="I194" s="373">
        <v>344.69</v>
      </c>
      <c r="J194" s="400">
        <f t="shared" si="483"/>
        <v>0</v>
      </c>
      <c r="K194" s="398">
        <f t="shared" si="470"/>
        <v>0</v>
      </c>
      <c r="L194" s="398">
        <f t="shared" si="484"/>
        <v>0</v>
      </c>
      <c r="M194" s="394">
        <v>148.16</v>
      </c>
      <c r="N194" s="393">
        <f t="shared" si="485"/>
        <v>-4.3820587286221312E-2</v>
      </c>
      <c r="O194" s="391">
        <f t="shared" si="471"/>
        <v>-3.1371596644078699E-3</v>
      </c>
      <c r="P194" s="391">
        <f t="shared" si="486"/>
        <v>1.3667336444343765</v>
      </c>
      <c r="Q194" s="373">
        <v>243.22</v>
      </c>
      <c r="R194" s="400">
        <f t="shared" si="487"/>
        <v>-6.1294540699575028E-3</v>
      </c>
      <c r="S194" s="398">
        <f t="shared" si="472"/>
        <v>-9.3263321346845384E-4</v>
      </c>
      <c r="T194" s="398">
        <f t="shared" si="488"/>
        <v>0.40631058891447031</v>
      </c>
      <c r="U194" s="385">
        <v>166.87</v>
      </c>
      <c r="V194" s="384">
        <f t="shared" si="489"/>
        <v>-4.7119169748299659E-3</v>
      </c>
      <c r="W194" s="382">
        <f t="shared" si="473"/>
        <v>-3.6139932005248358E-4</v>
      </c>
      <c r="X194" s="382">
        <f t="shared" si="490"/>
        <v>0.15744707398712066</v>
      </c>
      <c r="Y194" s="390">
        <v>130.65</v>
      </c>
      <c r="Z194" s="389">
        <f t="shared" si="491"/>
        <v>2.2967386311438629E-4</v>
      </c>
      <c r="AA194" s="387">
        <f t="shared" si="474"/>
        <v>9.3872301332111954E-6</v>
      </c>
      <c r="AB194" s="387">
        <f t="shared" si="492"/>
        <v>-4.0896366852687851E-3</v>
      </c>
      <c r="AC194" s="385">
        <v>198.13</v>
      </c>
      <c r="AD194" s="384">
        <f t="shared" si="493"/>
        <v>3.6980749746706675E-3</v>
      </c>
      <c r="AE194" s="382">
        <f t="shared" si="475"/>
        <v>5.6738085106382188E-4</v>
      </c>
      <c r="AF194" s="382">
        <f t="shared" si="494"/>
        <v>-0.24718490013580519</v>
      </c>
      <c r="AG194" s="390">
        <v>116.21</v>
      </c>
      <c r="AH194" s="389">
        <f t="shared" si="495"/>
        <v>5.8859170778152222E-3</v>
      </c>
      <c r="AI194" s="387">
        <f t="shared" si="476"/>
        <v>2.1309962780230012E-4</v>
      </c>
      <c r="AJ194" s="387">
        <f t="shared" si="496"/>
        <v>-5.3713056854778928E-4</v>
      </c>
      <c r="AK194" s="385">
        <v>156.72</v>
      </c>
      <c r="AL194" s="384">
        <f t="shared" si="497"/>
        <v>-6.2143310082434355E-3</v>
      </c>
      <c r="AM194" s="382">
        <f t="shared" si="477"/>
        <v>-2.0900659480025148E-4</v>
      </c>
      <c r="AN194" s="382">
        <f t="shared" si="498"/>
        <v>9.1055724151701253E-2</v>
      </c>
      <c r="AO194" s="390">
        <v>211.26</v>
      </c>
      <c r="AP194" s="389">
        <f t="shared" si="499"/>
        <v>1.0861763720752102E-2</v>
      </c>
      <c r="AQ194" s="387">
        <f t="shared" si="478"/>
        <v>2.5053744198286801E-4</v>
      </c>
      <c r="AR194" s="387">
        <f t="shared" si="500"/>
        <v>-0.10914903536257908</v>
      </c>
      <c r="AS194" s="385">
        <v>270.56</v>
      </c>
      <c r="AT194" s="384">
        <f t="shared" si="501"/>
        <v>5.4628562934335261E-3</v>
      </c>
      <c r="AU194" s="382">
        <f t="shared" si="479"/>
        <v>4.5426381508046487E-4</v>
      </c>
      <c r="AV194" s="382">
        <f t="shared" si="502"/>
        <v>-0.19790438037420469</v>
      </c>
      <c r="AW194" s="390">
        <v>243.5</v>
      </c>
      <c r="AX194" s="389">
        <f t="shared" si="503"/>
        <v>4.4550779638644197E-3</v>
      </c>
      <c r="AY194" s="387">
        <f t="shared" si="480"/>
        <v>1.9742677996865176E-4</v>
      </c>
      <c r="AZ194" s="387">
        <f t="shared" si="504"/>
        <v>-8.60108669497473E-2</v>
      </c>
    </row>
    <row r="195" spans="2:52">
      <c r="B195" s="381" t="s">
        <v>2268</v>
      </c>
      <c r="C195" s="380">
        <v>204.76</v>
      </c>
      <c r="D195" s="375">
        <f t="shared" si="505"/>
        <v>-8.9540680509172972E-3</v>
      </c>
      <c r="E195" s="385">
        <v>205.61</v>
      </c>
      <c r="F195" s="384">
        <f t="shared" si="505"/>
        <v>-3.4196063694865768E-2</v>
      </c>
      <c r="G195" s="382">
        <f t="shared" si="469"/>
        <v>-8.5371840856780182E-3</v>
      </c>
      <c r="H195" s="382">
        <f t="shared" si="482"/>
        <v>0.95344194807671012</v>
      </c>
      <c r="I195" s="373">
        <v>344.69</v>
      </c>
      <c r="J195" s="400">
        <f t="shared" si="483"/>
        <v>-2.9010733971543098E-5</v>
      </c>
      <c r="K195" s="398">
        <f t="shared" si="470"/>
        <v>-1.0219901363495202E-6</v>
      </c>
      <c r="L195" s="398">
        <f t="shared" si="484"/>
        <v>1.1413696328171448E-4</v>
      </c>
      <c r="M195" s="394">
        <v>154.94999999999999</v>
      </c>
      <c r="N195" s="393">
        <f t="shared" si="485"/>
        <v>-8.1930487102349174E-3</v>
      </c>
      <c r="O195" s="391">
        <f t="shared" si="471"/>
        <v>-5.8654855021442794E-4</v>
      </c>
      <c r="P195" s="391">
        <f t="shared" si="486"/>
        <v>6.5506376194487279E-2</v>
      </c>
      <c r="Q195" s="373">
        <v>244.72</v>
      </c>
      <c r="R195" s="400">
        <f t="shared" si="487"/>
        <v>1.3503007488031937E-3</v>
      </c>
      <c r="S195" s="398">
        <f t="shared" si="472"/>
        <v>2.0545636073489876E-4</v>
      </c>
      <c r="T195" s="398">
        <f t="shared" si="488"/>
        <v>-2.2945588481857789E-2</v>
      </c>
      <c r="U195" s="385">
        <v>167.66</v>
      </c>
      <c r="V195" s="384">
        <f t="shared" si="489"/>
        <v>4.9148885159433775E-3</v>
      </c>
      <c r="W195" s="382">
        <f t="shared" si="473"/>
        <v>3.7696703428434112E-4</v>
      </c>
      <c r="X195" s="382">
        <f t="shared" si="490"/>
        <v>-4.2100085920803658E-2</v>
      </c>
      <c r="Y195" s="390">
        <v>130.62</v>
      </c>
      <c r="Z195" s="389">
        <f t="shared" si="491"/>
        <v>1.3031812955156454E-3</v>
      </c>
      <c r="AA195" s="387">
        <f t="shared" si="474"/>
        <v>5.3263625910315461E-5</v>
      </c>
      <c r="AB195" s="387">
        <f t="shared" si="492"/>
        <v>-5.9485393239622391E-3</v>
      </c>
      <c r="AC195" s="385">
        <v>197.4</v>
      </c>
      <c r="AD195" s="384">
        <f t="shared" si="493"/>
        <v>-1.3887501248876017E-2</v>
      </c>
      <c r="AE195" s="382">
        <f t="shared" si="475"/>
        <v>-2.1307037666100518E-3</v>
      </c>
      <c r="AF195" s="382">
        <f t="shared" si="494"/>
        <v>0.23795930011853914</v>
      </c>
      <c r="AG195" s="390">
        <v>115.53</v>
      </c>
      <c r="AH195" s="389">
        <f t="shared" si="495"/>
        <v>1.9232465813850966E-2</v>
      </c>
      <c r="AI195" s="387">
        <f t="shared" si="476"/>
        <v>6.963114247904743E-4</v>
      </c>
      <c r="AJ195" s="387">
        <f t="shared" si="496"/>
        <v>7.3031339369437084E-4</v>
      </c>
      <c r="AK195" s="385">
        <v>157.69999999999999</v>
      </c>
      <c r="AL195" s="384">
        <f t="shared" si="497"/>
        <v>9.0216904472454843E-3</v>
      </c>
      <c r="AM195" s="382">
        <f t="shared" si="477"/>
        <v>3.0342651481220738E-4</v>
      </c>
      <c r="AN195" s="382">
        <f t="shared" si="498"/>
        <v>-3.3887001202891565E-2</v>
      </c>
      <c r="AO195" s="390">
        <v>208.99</v>
      </c>
      <c r="AP195" s="389">
        <f t="shared" si="499"/>
        <v>1.6735587448309403E-2</v>
      </c>
      <c r="AQ195" s="387">
        <f t="shared" si="478"/>
        <v>3.8602306008270469E-4</v>
      </c>
      <c r="AR195" s="387">
        <f t="shared" si="500"/>
        <v>-4.3111472672263049E-2</v>
      </c>
      <c r="AS195" s="385">
        <v>269.08999999999997</v>
      </c>
      <c r="AT195" s="384">
        <f t="shared" si="501"/>
        <v>4.8545502072517809E-3</v>
      </c>
      <c r="AU195" s="382">
        <f t="shared" si="479"/>
        <v>4.0368012248402185E-4</v>
      </c>
      <c r="AV195" s="382">
        <f t="shared" si="502"/>
        <v>-4.5083432489958233E-2</v>
      </c>
      <c r="AW195" s="390">
        <v>242.42</v>
      </c>
      <c r="AX195" s="389">
        <f t="shared" si="503"/>
        <v>8.7803254130081367E-3</v>
      </c>
      <c r="AY195" s="387">
        <f t="shared" si="480"/>
        <v>3.8910012067745558E-4</v>
      </c>
      <c r="AZ195" s="387">
        <f t="shared" si="504"/>
        <v>-4.3455122126036812E-2</v>
      </c>
    </row>
    <row r="196" spans="2:52">
      <c r="B196" s="381" t="s">
        <v>2267</v>
      </c>
      <c r="C196" s="380">
        <v>206.61</v>
      </c>
      <c r="D196" s="375">
        <f t="shared" si="505"/>
        <v>-2.1250905578362603E-3</v>
      </c>
      <c r="E196" s="385">
        <v>212.89</v>
      </c>
      <c r="F196" s="384">
        <f t="shared" si="505"/>
        <v>-2.3977626994315139E-2</v>
      </c>
      <c r="G196" s="382">
        <f t="shared" si="469"/>
        <v>-5.9861104896387516E-3</v>
      </c>
      <c r="H196" s="382">
        <f t="shared" si="482"/>
        <v>2.8168731292720683</v>
      </c>
      <c r="I196" s="373">
        <v>344.7</v>
      </c>
      <c r="J196" s="400">
        <f t="shared" si="483"/>
        <v>1.3653661795891422E-3</v>
      </c>
      <c r="K196" s="398">
        <f t="shared" si="470"/>
        <v>4.8099119774566304E-5</v>
      </c>
      <c r="L196" s="398">
        <f t="shared" si="484"/>
        <v>-2.2633915339372739E-2</v>
      </c>
      <c r="M196" s="394">
        <v>156.22999999999999</v>
      </c>
      <c r="N196" s="393">
        <f t="shared" si="485"/>
        <v>8.5986375642986057E-2</v>
      </c>
      <c r="O196" s="391">
        <f t="shared" si="471"/>
        <v>6.1558506186570145E-3</v>
      </c>
      <c r="P196" s="391">
        <f t="shared" si="486"/>
        <v>-2.8967474331657761</v>
      </c>
      <c r="Q196" s="373">
        <v>244.39</v>
      </c>
      <c r="R196" s="400">
        <f t="shared" si="487"/>
        <v>4.0934954357523565E-4</v>
      </c>
      <c r="S196" s="398">
        <f t="shared" si="472"/>
        <v>6.2284989152233566E-5</v>
      </c>
      <c r="T196" s="398">
        <f t="shared" si="488"/>
        <v>-2.9309334099931882E-2</v>
      </c>
      <c r="U196" s="385">
        <v>166.84</v>
      </c>
      <c r="V196" s="384">
        <f t="shared" si="489"/>
        <v>-4.7721307563826235E-3</v>
      </c>
      <c r="W196" s="382">
        <f t="shared" si="473"/>
        <v>-3.6601765688379085E-4</v>
      </c>
      <c r="X196" s="382">
        <f t="shared" si="490"/>
        <v>0.17223626331315747</v>
      </c>
      <c r="Y196" s="390">
        <v>130.44999999999999</v>
      </c>
      <c r="Z196" s="389">
        <f t="shared" si="491"/>
        <v>9.9754450583176379E-4</v>
      </c>
      <c r="AA196" s="387">
        <f t="shared" si="474"/>
        <v>4.077163904235585E-5</v>
      </c>
      <c r="AB196" s="387">
        <f t="shared" si="492"/>
        <v>-1.9185836053908688E-2</v>
      </c>
      <c r="AC196" s="385">
        <v>200.18</v>
      </c>
      <c r="AD196" s="384">
        <f t="shared" si="493"/>
        <v>-1.3600078841036716E-2</v>
      </c>
      <c r="AE196" s="382">
        <f t="shared" si="475"/>
        <v>-2.0866056962648991E-3</v>
      </c>
      <c r="AF196" s="382">
        <f t="shared" si="494"/>
        <v>0.98189024866284003</v>
      </c>
      <c r="AG196" s="390">
        <v>113.35</v>
      </c>
      <c r="AH196" s="389">
        <f t="shared" si="495"/>
        <v>-2.0250044021835182E-3</v>
      </c>
      <c r="AI196" s="387">
        <f t="shared" si="476"/>
        <v>-7.331528438105428E-5</v>
      </c>
      <c r="AJ196" s="387">
        <f t="shared" si="496"/>
        <v>-2.6027187245028778E-5</v>
      </c>
      <c r="AK196" s="385">
        <v>156.29</v>
      </c>
      <c r="AL196" s="384">
        <f t="shared" si="497"/>
        <v>3.338255119727687E-3</v>
      </c>
      <c r="AM196" s="382">
        <f t="shared" si="477"/>
        <v>1.1227553444180131E-4</v>
      </c>
      <c r="AN196" s="382">
        <f t="shared" si="498"/>
        <v>-5.2833294104943369E-2</v>
      </c>
      <c r="AO196" s="390">
        <v>205.55</v>
      </c>
      <c r="AP196" s="389">
        <f t="shared" si="499"/>
        <v>1.0967932323431134E-2</v>
      </c>
      <c r="AQ196" s="387">
        <f t="shared" si="478"/>
        <v>2.5298632697226255E-4</v>
      </c>
      <c r="AR196" s="387">
        <f t="shared" si="500"/>
        <v>-0.11904731590819825</v>
      </c>
      <c r="AS196" s="385">
        <v>267.79000000000002</v>
      </c>
      <c r="AT196" s="384">
        <f t="shared" si="501"/>
        <v>9.1573711184805805E-3</v>
      </c>
      <c r="AU196" s="382">
        <f t="shared" si="479"/>
        <v>7.6148119535725278E-4</v>
      </c>
      <c r="AV196" s="382">
        <f t="shared" si="502"/>
        <v>-0.358328821588</v>
      </c>
      <c r="AW196" s="390">
        <v>240.31</v>
      </c>
      <c r="AX196" s="389">
        <f t="shared" si="503"/>
        <v>2.3357664233576735E-3</v>
      </c>
      <c r="AY196" s="387">
        <f t="shared" si="480"/>
        <v>1.035094890510953E-4</v>
      </c>
      <c r="AZ196" s="387">
        <f t="shared" si="504"/>
        <v>-4.8708272063703172E-2</v>
      </c>
    </row>
    <row r="197" spans="2:52">
      <c r="B197" s="381" t="s">
        <v>2266</v>
      </c>
      <c r="C197" s="380">
        <v>207.05</v>
      </c>
      <c r="D197" s="375" t="e">
        <f t="shared" si="505"/>
        <v>#DIV/0!</v>
      </c>
      <c r="E197" s="385">
        <v>218.12</v>
      </c>
      <c r="F197" s="384" t="e">
        <f t="shared" si="505"/>
        <v>#DIV/0!</v>
      </c>
      <c r="G197" s="382" t="e">
        <f t="shared" si="469"/>
        <v>#DIV/0!</v>
      </c>
      <c r="H197" s="382" t="e">
        <f t="shared" si="482"/>
        <v>#DIV/0!</v>
      </c>
      <c r="I197" s="373">
        <v>344.23</v>
      </c>
      <c r="J197" s="400" t="e">
        <f t="shared" si="483"/>
        <v>#DIV/0!</v>
      </c>
      <c r="K197" s="398" t="e">
        <f t="shared" si="470"/>
        <v>#DIV/0!</v>
      </c>
      <c r="L197" s="398" t="e">
        <f t="shared" si="484"/>
        <v>#DIV/0!</v>
      </c>
      <c r="M197" s="394">
        <v>143.86000000000001</v>
      </c>
      <c r="N197" s="393" t="e">
        <f t="shared" si="485"/>
        <v>#DIV/0!</v>
      </c>
      <c r="O197" s="391" t="e">
        <f t="shared" si="471"/>
        <v>#DIV/0!</v>
      </c>
      <c r="P197" s="391" t="e">
        <f t="shared" si="486"/>
        <v>#DIV/0!</v>
      </c>
      <c r="Q197" s="373">
        <v>244.29</v>
      </c>
      <c r="R197" s="400" t="e">
        <f t="shared" si="487"/>
        <v>#DIV/0!</v>
      </c>
      <c r="S197" s="398" t="e">
        <f t="shared" si="472"/>
        <v>#DIV/0!</v>
      </c>
      <c r="T197" s="398" t="e">
        <f t="shared" si="488"/>
        <v>#DIV/0!</v>
      </c>
      <c r="U197" s="385">
        <v>167.64</v>
      </c>
      <c r="V197" s="384" t="e">
        <f t="shared" si="489"/>
        <v>#DIV/0!</v>
      </c>
      <c r="W197" s="382" t="e">
        <f t="shared" si="473"/>
        <v>#DIV/0!</v>
      </c>
      <c r="X197" s="382" t="e">
        <f t="shared" si="490"/>
        <v>#DIV/0!</v>
      </c>
      <c r="Y197" s="390">
        <v>130.32</v>
      </c>
      <c r="Z197" s="389" t="e">
        <f t="shared" si="491"/>
        <v>#DIV/0!</v>
      </c>
      <c r="AA197" s="387" t="e">
        <f t="shared" si="474"/>
        <v>#DIV/0!</v>
      </c>
      <c r="AB197" s="387" t="e">
        <f t="shared" si="492"/>
        <v>#DIV/0!</v>
      </c>
      <c r="AC197" s="385">
        <v>202.94</v>
      </c>
      <c r="AD197" s="384" t="e">
        <f t="shared" si="493"/>
        <v>#DIV/0!</v>
      </c>
      <c r="AE197" s="382" t="e">
        <f t="shared" si="475"/>
        <v>#DIV/0!</v>
      </c>
      <c r="AF197" s="382" t="e">
        <f t="shared" si="494"/>
        <v>#DIV/0!</v>
      </c>
      <c r="AG197" s="390">
        <v>113.58</v>
      </c>
      <c r="AH197" s="389" t="e">
        <f t="shared" si="495"/>
        <v>#DIV/0!</v>
      </c>
      <c r="AI197" s="387" t="e">
        <f t="shared" si="476"/>
        <v>#DIV/0!</v>
      </c>
      <c r="AJ197" s="387" t="e">
        <f t="shared" si="496"/>
        <v>#DIV/0!</v>
      </c>
      <c r="AK197" s="385">
        <v>155.77000000000001</v>
      </c>
      <c r="AL197" s="384" t="e">
        <f t="shared" si="497"/>
        <v>#DIV/0!</v>
      </c>
      <c r="AM197" s="382" t="e">
        <f t="shared" si="477"/>
        <v>#DIV/0!</v>
      </c>
      <c r="AN197" s="382" t="e">
        <f t="shared" si="498"/>
        <v>#DIV/0!</v>
      </c>
      <c r="AO197" s="390">
        <v>203.32</v>
      </c>
      <c r="AP197" s="389" t="e">
        <f t="shared" si="499"/>
        <v>#DIV/0!</v>
      </c>
      <c r="AQ197" s="387" t="e">
        <f t="shared" si="478"/>
        <v>#DIV/0!</v>
      </c>
      <c r="AR197" s="387" t="e">
        <f t="shared" si="500"/>
        <v>#DIV/0!</v>
      </c>
      <c r="AS197" s="385">
        <v>265.36</v>
      </c>
      <c r="AT197" s="384" t="e">
        <f t="shared" si="501"/>
        <v>#DIV/0!</v>
      </c>
      <c r="AU197" s="382" t="e">
        <f t="shared" si="479"/>
        <v>#DIV/0!</v>
      </c>
      <c r="AV197" s="382" t="e">
        <f t="shared" si="502"/>
        <v>#DIV/0!</v>
      </c>
      <c r="AW197" s="390">
        <v>239.75</v>
      </c>
      <c r="AX197" s="389" t="e">
        <f t="shared" si="503"/>
        <v>#DIV/0!</v>
      </c>
      <c r="AY197" s="387" t="e">
        <f t="shared" si="480"/>
        <v>#DIV/0!</v>
      </c>
      <c r="AZ197" s="387" t="e">
        <f t="shared" si="504"/>
        <v>#DIV/0!</v>
      </c>
    </row>
    <row r="200" spans="2:52">
      <c r="B200" s="238"/>
    </row>
    <row r="215" spans="2:2">
      <c r="B215" s="238"/>
    </row>
  </sheetData>
  <phoneticPr fontId="74" type="noConversion"/>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28"/>
  <sheetViews>
    <sheetView workbookViewId="0">
      <selection activeCell="K28" sqref="K28"/>
    </sheetView>
  </sheetViews>
  <sheetFormatPr defaultRowHeight="15"/>
  <cols>
    <col min="1" max="1" width="26" bestFit="1" customWidth="1"/>
    <col min="2" max="2" width="7.28515625" bestFit="1" customWidth="1"/>
    <col min="4" max="4" width="9.140625" style="2"/>
    <col min="6" max="6" width="15.140625" bestFit="1" customWidth="1"/>
    <col min="12" max="12" width="20.42578125" bestFit="1" customWidth="1"/>
    <col min="13" max="13" width="34.140625" bestFit="1" customWidth="1"/>
    <col min="14" max="14" width="13.85546875" bestFit="1" customWidth="1"/>
  </cols>
  <sheetData>
    <row r="1" spans="1:14">
      <c r="A1" s="4" t="s">
        <v>249</v>
      </c>
      <c r="B1" s="4"/>
      <c r="C1" s="34">
        <f>C2+C3</f>
        <v>89321</v>
      </c>
      <c r="L1" s="4" t="s">
        <v>268</v>
      </c>
    </row>
    <row r="2" spans="1:14">
      <c r="A2" s="64" t="s">
        <v>300</v>
      </c>
      <c r="B2" t="s">
        <v>250</v>
      </c>
      <c r="C2" s="10">
        <v>39944</v>
      </c>
      <c r="L2" s="7">
        <v>44284</v>
      </c>
      <c r="M2" t="s">
        <v>271</v>
      </c>
      <c r="N2" s="36">
        <v>729412442</v>
      </c>
    </row>
    <row r="3" spans="1:14">
      <c r="B3" t="s">
        <v>251</v>
      </c>
      <c r="C3" s="10">
        <v>49377</v>
      </c>
      <c r="M3" t="s">
        <v>272</v>
      </c>
      <c r="N3" s="36">
        <v>735028570</v>
      </c>
    </row>
    <row r="4" spans="1:14">
      <c r="N4" s="35">
        <f>N2-N3</f>
        <v>-5616128</v>
      </c>
    </row>
    <row r="5" spans="1:14">
      <c r="A5" s="469" t="s">
        <v>301</v>
      </c>
      <c r="B5" s="470"/>
      <c r="C5" s="470"/>
      <c r="D5" s="8">
        <v>101545</v>
      </c>
      <c r="E5">
        <f>D5/D6</f>
        <v>12693.125</v>
      </c>
      <c r="F5" s="21" t="s">
        <v>253</v>
      </c>
      <c r="M5" t="s">
        <v>269</v>
      </c>
      <c r="N5">
        <v>8.1999999999999993</v>
      </c>
    </row>
    <row r="6" spans="1:14">
      <c r="A6" s="465" t="s">
        <v>252</v>
      </c>
      <c r="B6" s="465"/>
      <c r="C6" s="465"/>
      <c r="D6" s="2">
        <v>8</v>
      </c>
      <c r="M6" t="s">
        <v>270</v>
      </c>
      <c r="N6">
        <f>N4/N5</f>
        <v>-684893.6585365854</v>
      </c>
    </row>
    <row r="7" spans="1:14" ht="14.25" customHeight="1"/>
    <row r="9" spans="1:14">
      <c r="A9" s="4" t="s">
        <v>254</v>
      </c>
      <c r="B9" s="16" t="s">
        <v>255</v>
      </c>
      <c r="C9" s="16" t="s">
        <v>256</v>
      </c>
      <c r="D9" s="16" t="s">
        <v>257</v>
      </c>
      <c r="E9" s="16" t="s">
        <v>258</v>
      </c>
      <c r="F9" s="16" t="s">
        <v>261</v>
      </c>
    </row>
    <row r="10" spans="1:14">
      <c r="B10" s="20">
        <v>18990</v>
      </c>
      <c r="C10" s="20">
        <v>13500</v>
      </c>
      <c r="D10" s="20">
        <v>20458</v>
      </c>
      <c r="E10" s="20">
        <v>5076</v>
      </c>
      <c r="F10" s="20">
        <f>SUM(B10:E10)</f>
        <v>58024</v>
      </c>
    </row>
    <row r="11" spans="1:14">
      <c r="A11" s="4" t="s">
        <v>260</v>
      </c>
      <c r="B11" s="10">
        <v>17500</v>
      </c>
    </row>
    <row r="14" spans="1:14">
      <c r="A14" s="4" t="s">
        <v>259</v>
      </c>
      <c r="B14" s="33">
        <f>E5-F10</f>
        <v>-45330.875</v>
      </c>
    </row>
    <row r="20" spans="1:6">
      <c r="A20" s="4" t="s">
        <v>262</v>
      </c>
    </row>
    <row r="21" spans="1:6">
      <c r="A21" t="s">
        <v>264</v>
      </c>
      <c r="F21" s="10">
        <f>C1</f>
        <v>89321</v>
      </c>
    </row>
    <row r="23" spans="1:6">
      <c r="A23" t="s">
        <v>263</v>
      </c>
      <c r="F23" s="10">
        <v>40719</v>
      </c>
    </row>
    <row r="24" spans="1:6">
      <c r="A24" t="s">
        <v>260</v>
      </c>
      <c r="F24" s="10">
        <f>B11</f>
        <v>17500</v>
      </c>
    </row>
    <row r="26" spans="1:6">
      <c r="A26" s="4" t="s">
        <v>266</v>
      </c>
      <c r="B26" s="4"/>
      <c r="C26" s="4"/>
      <c r="D26" s="28"/>
      <c r="E26" s="4"/>
      <c r="F26" s="33">
        <f>F21-F23-F24</f>
        <v>31102</v>
      </c>
    </row>
    <row r="27" spans="1:6">
      <c r="A27" s="488" t="s">
        <v>273</v>
      </c>
      <c r="B27" s="489"/>
      <c r="C27" s="489"/>
    </row>
    <row r="28" spans="1:6">
      <c r="A28" s="4" t="s">
        <v>267</v>
      </c>
      <c r="B28" s="4"/>
    </row>
  </sheetData>
  <mergeCells count="3">
    <mergeCell ref="A5:C5"/>
    <mergeCell ref="A6:C6"/>
    <mergeCell ref="A27:C27"/>
  </mergeCells>
  <hyperlinks>
    <hyperlink ref="A2" r:id="rId1" xr:uid="{00000000-0004-0000-1600-000000000000}"/>
  </hyperlinks>
  <pageMargins left="0.7" right="0.7" top="0.75" bottom="0.75" header="0.3" footer="0.3"/>
  <pageSetup paperSize="9" orientation="portrait" r:id="rId2"/>
  <headerFooter>
    <evenHeader>&amp;L&amp;"times new roman"&amp;12&amp;KFF0000HALKA AÇIK</evenHeader>
    <firstHeader>&amp;L&amp;"times new roman"&amp;12&amp;KFF0000HALKA AÇIK</first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D187"/>
  <sheetViews>
    <sheetView zoomScale="85" zoomScaleNormal="85" workbookViewId="0">
      <selection activeCell="O23" sqref="O23"/>
    </sheetView>
  </sheetViews>
  <sheetFormatPr defaultRowHeight="15"/>
  <cols>
    <col min="1" max="1" width="8.7109375" bestFit="1" customWidth="1"/>
    <col min="2" max="12" width="10.28515625" bestFit="1" customWidth="1"/>
    <col min="13" max="13" width="12.28515625" bestFit="1" customWidth="1"/>
    <col min="14" max="14" width="12.28515625" customWidth="1"/>
    <col min="15" max="15" width="12.85546875" bestFit="1" customWidth="1"/>
    <col min="16" max="16" width="17.42578125" bestFit="1" customWidth="1"/>
    <col min="19" max="19" width="7.42578125" bestFit="1" customWidth="1"/>
    <col min="20" max="20" width="18.5703125" bestFit="1" customWidth="1"/>
    <col min="21" max="21" width="27.5703125" bestFit="1" customWidth="1"/>
    <col min="22" max="22" width="44.5703125" style="256" bestFit="1" customWidth="1"/>
    <col min="23" max="23" width="50.28515625" bestFit="1" customWidth="1"/>
    <col min="24" max="24" width="50.28515625" customWidth="1"/>
    <col min="25" max="25" width="27.5703125" style="100" customWidth="1"/>
    <col min="26" max="26" width="27.5703125" customWidth="1"/>
    <col min="27" max="27" width="22.28515625" bestFit="1" customWidth="1"/>
    <col min="28" max="28" width="39.140625" bestFit="1" customWidth="1"/>
    <col min="29" max="29" width="44.5703125" customWidth="1"/>
    <col min="30" max="30" width="27.5703125" style="100" customWidth="1"/>
    <col min="31" max="31" width="27.5703125" customWidth="1"/>
    <col min="33" max="33" width="9.42578125" bestFit="1" customWidth="1"/>
    <col min="34" max="34" width="35.28515625" bestFit="1" customWidth="1"/>
    <col min="35" max="35" width="24.140625" style="100" bestFit="1" customWidth="1"/>
    <col min="37" max="37" width="18.140625" bestFit="1" customWidth="1"/>
    <col min="38" max="38" width="11.5703125" bestFit="1" customWidth="1"/>
    <col min="39" max="40" width="11" bestFit="1" customWidth="1"/>
    <col min="41" max="41" width="11.5703125" bestFit="1" customWidth="1"/>
    <col min="42" max="42" width="11" bestFit="1" customWidth="1"/>
    <col min="43" max="43" width="11.5703125" bestFit="1" customWidth="1"/>
    <col min="44" max="48" width="11" bestFit="1" customWidth="1"/>
    <col min="49" max="49" width="13.140625" bestFit="1" customWidth="1"/>
    <col min="54" max="54" width="24.28515625" bestFit="1" customWidth="1"/>
    <col min="55" max="55" width="34.5703125" bestFit="1" customWidth="1"/>
    <col min="56" max="56" width="28.140625" bestFit="1" customWidth="1"/>
  </cols>
  <sheetData>
    <row r="1" spans="1:56" ht="31.5">
      <c r="A1" s="112"/>
      <c r="B1" s="118">
        <v>2013</v>
      </c>
      <c r="C1" s="118">
        <v>2014</v>
      </c>
      <c r="D1" s="118">
        <v>2015</v>
      </c>
      <c r="E1" s="118">
        <v>2016</v>
      </c>
      <c r="F1" s="118">
        <v>2017</v>
      </c>
      <c r="G1" s="118">
        <v>2018</v>
      </c>
      <c r="H1" s="118">
        <v>2019</v>
      </c>
      <c r="I1" s="118">
        <v>2020</v>
      </c>
      <c r="J1" s="108">
        <v>2021</v>
      </c>
      <c r="K1" s="140">
        <v>2022</v>
      </c>
      <c r="L1" s="140">
        <v>2023</v>
      </c>
      <c r="M1" s="258">
        <v>2024</v>
      </c>
      <c r="N1" s="258">
        <v>2025</v>
      </c>
      <c r="O1" s="258" t="s">
        <v>2205</v>
      </c>
      <c r="P1" s="259" t="s">
        <v>2207</v>
      </c>
      <c r="R1" s="112"/>
      <c r="T1" t="s">
        <v>2199</v>
      </c>
      <c r="U1" s="207" t="s">
        <v>2467</v>
      </c>
      <c r="V1" s="254" t="s">
        <v>2496</v>
      </c>
      <c r="W1" s="207" t="s">
        <v>2497</v>
      </c>
      <c r="X1" s="207" t="s">
        <v>2570</v>
      </c>
      <c r="Y1" s="239" t="s">
        <v>2469</v>
      </c>
      <c r="Z1" s="207" t="s">
        <v>2660</v>
      </c>
      <c r="AA1" s="207" t="s">
        <v>2468</v>
      </c>
      <c r="AB1" s="207" t="s">
        <v>2498</v>
      </c>
      <c r="AC1" s="207" t="s">
        <v>2499</v>
      </c>
      <c r="AD1" s="239" t="s">
        <v>2471</v>
      </c>
      <c r="AE1" s="207" t="s">
        <v>2472</v>
      </c>
      <c r="AH1" t="s">
        <v>2209</v>
      </c>
      <c r="AI1" s="100" t="s">
        <v>2659</v>
      </c>
      <c r="AK1" s="154" t="s">
        <v>2495</v>
      </c>
      <c r="AL1" s="247" t="s">
        <v>193</v>
      </c>
      <c r="AM1" s="247" t="s">
        <v>214</v>
      </c>
      <c r="AN1" s="247" t="s">
        <v>215</v>
      </c>
      <c r="AO1" s="247" t="s">
        <v>216</v>
      </c>
      <c r="AP1" s="247" t="s">
        <v>217</v>
      </c>
      <c r="AQ1" s="247" t="s">
        <v>218</v>
      </c>
      <c r="AR1" s="247" t="s">
        <v>219</v>
      </c>
      <c r="AS1" s="247" t="s">
        <v>188</v>
      </c>
      <c r="AT1" s="247" t="s">
        <v>189</v>
      </c>
      <c r="AU1" s="247" t="s">
        <v>190</v>
      </c>
      <c r="AV1" s="247" t="s">
        <v>191</v>
      </c>
      <c r="AW1" s="247" t="s">
        <v>192</v>
      </c>
      <c r="BC1" t="s">
        <v>2530</v>
      </c>
    </row>
    <row r="2" spans="1:56" ht="15.75">
      <c r="A2" t="s">
        <v>193</v>
      </c>
      <c r="B2" s="164">
        <v>87444</v>
      </c>
      <c r="C2" s="164">
        <v>87639</v>
      </c>
      <c r="D2" s="164">
        <v>86167</v>
      </c>
      <c r="E2" s="164">
        <v>84556</v>
      </c>
      <c r="F2" s="114">
        <v>95389</v>
      </c>
      <c r="G2" s="113">
        <v>97019</v>
      </c>
      <c r="H2" s="113">
        <v>72937</v>
      </c>
      <c r="I2" s="113">
        <v>113615</v>
      </c>
      <c r="J2" s="115">
        <v>70587</v>
      </c>
      <c r="K2" s="150">
        <v>88306</v>
      </c>
      <c r="L2" s="150">
        <v>97708</v>
      </c>
      <c r="M2" s="150">
        <v>80308</v>
      </c>
      <c r="N2" s="260">
        <v>112173</v>
      </c>
      <c r="O2" s="261">
        <f>AVERAGE(D2:M2)</f>
        <v>88659.199999999997</v>
      </c>
      <c r="P2" s="257">
        <f>(N2/O2)-1</f>
        <v>0.26521556702519322</v>
      </c>
      <c r="Q2" s="172"/>
      <c r="S2" s="165">
        <v>41275</v>
      </c>
      <c r="T2" s="163">
        <v>41.833630666483693</v>
      </c>
      <c r="U2" s="240">
        <v>5.96</v>
      </c>
      <c r="V2" s="255">
        <f>U2/'TR CPI'!B122</f>
        <v>2.7498385161945187E-2</v>
      </c>
      <c r="W2" s="240"/>
      <c r="X2" s="240"/>
      <c r="Y2" s="241"/>
      <c r="Z2" s="240"/>
      <c r="AA2" s="240">
        <v>5.6</v>
      </c>
      <c r="AB2" s="240">
        <f>AA2/'TR CPI'!B122</f>
        <v>2.5837408876995475E-2</v>
      </c>
      <c r="AC2" s="240"/>
      <c r="AD2" s="241"/>
      <c r="AE2" s="240"/>
      <c r="AG2" s="173">
        <v>41275</v>
      </c>
      <c r="AK2">
        <v>2013</v>
      </c>
      <c r="AL2" s="177">
        <v>18235</v>
      </c>
      <c r="AM2" s="177">
        <v>18971</v>
      </c>
      <c r="AN2" s="177">
        <v>21570</v>
      </c>
      <c r="AO2" s="177">
        <v>20791</v>
      </c>
      <c r="AP2" s="177">
        <v>22030</v>
      </c>
      <c r="AQ2" s="177">
        <v>19357</v>
      </c>
      <c r="AR2" s="177">
        <v>20668</v>
      </c>
      <c r="AS2" s="177">
        <v>14930</v>
      </c>
      <c r="AT2" s="177">
        <v>18514</v>
      </c>
      <c r="AU2" s="177">
        <v>14866</v>
      </c>
      <c r="AV2" s="177">
        <v>20935</v>
      </c>
      <c r="AW2" s="177">
        <v>23922</v>
      </c>
      <c r="AX2" s="143"/>
      <c r="BB2">
        <v>2013</v>
      </c>
      <c r="BC2" s="143">
        <f>SUM(AU2:AW2)</f>
        <v>59723</v>
      </c>
      <c r="BD2" s="35"/>
    </row>
    <row r="3" spans="1:56" ht="15.75">
      <c r="A3" t="s">
        <v>214</v>
      </c>
      <c r="B3" s="164">
        <v>88519</v>
      </c>
      <c r="C3" s="164">
        <v>82597</v>
      </c>
      <c r="D3" s="164">
        <v>95021</v>
      </c>
      <c r="E3" s="164">
        <v>101703</v>
      </c>
      <c r="F3" s="114">
        <v>101468</v>
      </c>
      <c r="G3" s="113">
        <v>95953</v>
      </c>
      <c r="H3" s="113">
        <v>78450</v>
      </c>
      <c r="I3" s="113">
        <v>118753</v>
      </c>
      <c r="J3" s="115">
        <v>81222</v>
      </c>
      <c r="K3" s="150">
        <v>97587</v>
      </c>
      <c r="L3" s="150">
        <v>80031</v>
      </c>
      <c r="M3" s="150">
        <v>93902</v>
      </c>
      <c r="N3" s="260">
        <v>112818</v>
      </c>
      <c r="O3" s="261">
        <f>AVERAGE(D3:M3)</f>
        <v>94409</v>
      </c>
      <c r="P3" s="257">
        <f>(N3/O3)-1</f>
        <v>0.19499200288108121</v>
      </c>
      <c r="Q3" s="172"/>
      <c r="S3" s="165">
        <v>41306</v>
      </c>
      <c r="T3" s="163">
        <v>41.968390966911059</v>
      </c>
      <c r="U3" s="240">
        <v>6.02</v>
      </c>
      <c r="V3" s="255">
        <f>U3/'TR CPI'!B123</f>
        <v>2.7692166152996918E-2</v>
      </c>
      <c r="W3" s="240"/>
      <c r="X3" s="241">
        <f>(V3-V2)/V2</f>
        <v>7.0469953021060809E-3</v>
      </c>
      <c r="Y3" s="241">
        <f t="shared" ref="Y3:Y13" si="0">(U3-U2)/U2</f>
        <v>1.0067114093959667E-2</v>
      </c>
      <c r="Z3" s="241"/>
      <c r="AA3" s="240">
        <v>5.66</v>
      </c>
      <c r="AB3" s="240">
        <f>AA3/'TR CPI'!B123</f>
        <v>2.6036156216937303E-2</v>
      </c>
      <c r="AC3" s="240"/>
      <c r="AD3" s="241">
        <f>(AA3-AA2)/AA2</f>
        <v>1.0714285714285805E-2</v>
      </c>
      <c r="AE3" s="241"/>
      <c r="AG3" s="173">
        <v>41306</v>
      </c>
      <c r="AK3">
        <v>2014</v>
      </c>
      <c r="AL3" s="177">
        <v>17489</v>
      </c>
      <c r="AM3" s="177">
        <v>17121</v>
      </c>
      <c r="AN3" s="177">
        <v>17718</v>
      </c>
      <c r="AO3" s="177">
        <v>17130</v>
      </c>
      <c r="AP3" s="178">
        <v>17852</v>
      </c>
      <c r="AQ3" s="179">
        <v>19252</v>
      </c>
      <c r="AR3" s="178">
        <v>17116</v>
      </c>
      <c r="AS3" s="179">
        <v>17349</v>
      </c>
      <c r="AT3" s="180">
        <v>20923</v>
      </c>
      <c r="AU3" s="181">
        <v>17240</v>
      </c>
      <c r="AV3" s="178">
        <v>19566</v>
      </c>
      <c r="AW3" s="178">
        <v>26698</v>
      </c>
      <c r="AX3" s="143"/>
      <c r="BB3">
        <v>2014</v>
      </c>
      <c r="BC3" s="143">
        <f t="shared" ref="BC3:BC13" si="1">SUM(AU3:AW3)</f>
        <v>63504</v>
      </c>
      <c r="BD3" s="35"/>
    </row>
    <row r="4" spans="1:56" ht="15.75">
      <c r="A4" t="s">
        <v>215</v>
      </c>
      <c r="B4" s="164">
        <v>97956</v>
      </c>
      <c r="C4" s="164">
        <v>87617</v>
      </c>
      <c r="D4" s="164">
        <v>116030</v>
      </c>
      <c r="E4" s="164">
        <v>117205</v>
      </c>
      <c r="F4" s="114">
        <v>128923</v>
      </c>
      <c r="G4" s="113">
        <v>110905</v>
      </c>
      <c r="H4" s="113">
        <v>105046</v>
      </c>
      <c r="I4" s="113">
        <v>108670</v>
      </c>
      <c r="J4" s="115">
        <v>111241</v>
      </c>
      <c r="K4" s="150">
        <v>134170</v>
      </c>
      <c r="L4" s="150">
        <v>105476</v>
      </c>
      <c r="M4" s="150">
        <v>105394</v>
      </c>
      <c r="N4" s="260">
        <v>110795</v>
      </c>
      <c r="O4" s="261">
        <f>AVERAGE(D4:M4)</f>
        <v>114306</v>
      </c>
      <c r="P4" s="257">
        <f>(N4/O4)-1</f>
        <v>-3.0715797945864654E-2</v>
      </c>
      <c r="Q4" s="172"/>
      <c r="S4" s="165">
        <v>41334</v>
      </c>
      <c r="T4" s="163">
        <v>42.681407979092654</v>
      </c>
      <c r="U4" s="240">
        <v>6.12</v>
      </c>
      <c r="V4" s="255">
        <f>U4/'TR CPI'!B124</f>
        <v>2.7966914956815792E-2</v>
      </c>
      <c r="W4" s="240"/>
      <c r="X4" s="241">
        <f t="shared" ref="X4:X68" si="2">(V4-V3)/V3</f>
        <v>9.9215352927217761E-3</v>
      </c>
      <c r="Y4" s="241">
        <f t="shared" si="0"/>
        <v>1.6611295681063211E-2</v>
      </c>
      <c r="Z4" s="240"/>
      <c r="AA4" s="240">
        <v>5.84</v>
      </c>
      <c r="AB4" s="240">
        <f>AA4/'TR CPI'!B124</f>
        <v>2.6687382899968009E-2</v>
      </c>
      <c r="AC4" s="240"/>
      <c r="AD4" s="241">
        <f t="shared" ref="AD4:AD68" si="3">(AA4-AA3)/AA3</f>
        <v>3.1802120141342705E-2</v>
      </c>
      <c r="AE4" s="240"/>
      <c r="AG4" s="173">
        <v>41334</v>
      </c>
      <c r="AK4">
        <v>2015</v>
      </c>
      <c r="AL4" s="178">
        <v>16587</v>
      </c>
      <c r="AM4" s="178">
        <v>17690</v>
      </c>
      <c r="AN4" s="181">
        <v>21911</v>
      </c>
      <c r="AO4" s="178">
        <v>23197</v>
      </c>
      <c r="AP4" s="181">
        <v>21576</v>
      </c>
      <c r="AQ4" s="178">
        <v>21612</v>
      </c>
      <c r="AR4" s="178">
        <v>17182</v>
      </c>
      <c r="AS4" s="178">
        <v>18873</v>
      </c>
      <c r="AT4" s="178">
        <v>15994</v>
      </c>
      <c r="AU4" s="178">
        <v>18468</v>
      </c>
      <c r="AV4" s="178">
        <v>20082</v>
      </c>
      <c r="AW4" s="178">
        <v>26595</v>
      </c>
      <c r="AX4" s="143"/>
      <c r="BB4">
        <v>2015</v>
      </c>
      <c r="BC4" s="143">
        <f t="shared" si="1"/>
        <v>65145</v>
      </c>
      <c r="BD4" s="35"/>
    </row>
    <row r="5" spans="1:56" ht="15.75">
      <c r="A5" t="s">
        <v>216</v>
      </c>
      <c r="B5" s="164">
        <v>95381</v>
      </c>
      <c r="C5" s="164">
        <v>83610</v>
      </c>
      <c r="D5" s="164">
        <v>119317</v>
      </c>
      <c r="E5" s="164">
        <v>106348</v>
      </c>
      <c r="F5" s="114">
        <v>114446</v>
      </c>
      <c r="G5" s="113">
        <v>103087</v>
      </c>
      <c r="H5" s="113">
        <v>96071</v>
      </c>
      <c r="I5" s="113">
        <v>42783</v>
      </c>
      <c r="J5" s="115">
        <v>95863</v>
      </c>
      <c r="K5" s="150">
        <v>133058</v>
      </c>
      <c r="L5" s="150">
        <v>85652</v>
      </c>
      <c r="M5" s="150">
        <v>75569</v>
      </c>
      <c r="N5" s="260">
        <v>118359</v>
      </c>
      <c r="O5" s="261">
        <f>AVERAGE(C5:L5)</f>
        <v>98023.5</v>
      </c>
      <c r="P5" s="257">
        <f>(N5/O5)-1</f>
        <v>0.2074553550934215</v>
      </c>
      <c r="Q5" s="172"/>
      <c r="S5" s="165">
        <v>41365</v>
      </c>
      <c r="T5" s="163">
        <v>42.788396011784322</v>
      </c>
      <c r="U5" s="240">
        <v>6.15</v>
      </c>
      <c r="V5" s="255">
        <f>U5/'TR CPI'!B125</f>
        <v>2.7986348122866895E-2</v>
      </c>
      <c r="W5" s="240"/>
      <c r="X5" s="241">
        <f t="shared" si="2"/>
        <v>6.9486270048411752E-4</v>
      </c>
      <c r="Y5" s="241">
        <f t="shared" si="0"/>
        <v>4.9019607843137662E-3</v>
      </c>
      <c r="Z5" s="240"/>
      <c r="AA5" s="240">
        <v>5.92</v>
      </c>
      <c r="AB5" s="240">
        <f>AA5/'TR CPI'!B125</f>
        <v>2.6939704209328782E-2</v>
      </c>
      <c r="AC5" s="240"/>
      <c r="AD5" s="241">
        <f t="shared" si="3"/>
        <v>1.3698630136986314E-2</v>
      </c>
      <c r="AE5" s="240"/>
      <c r="AG5" s="173">
        <v>41365</v>
      </c>
      <c r="AK5">
        <v>2016</v>
      </c>
      <c r="AL5" s="178">
        <v>15526</v>
      </c>
      <c r="AM5" s="178">
        <v>18142</v>
      </c>
      <c r="AN5" s="178">
        <v>21993</v>
      </c>
      <c r="AO5" s="178">
        <v>19537</v>
      </c>
      <c r="AP5" s="178">
        <v>21638</v>
      </c>
      <c r="AQ5" s="178">
        <v>20406</v>
      </c>
      <c r="AR5" s="178">
        <v>11903</v>
      </c>
      <c r="AS5" s="178">
        <v>17503</v>
      </c>
      <c r="AT5" s="178">
        <v>17040</v>
      </c>
      <c r="AU5" s="178">
        <v>21094</v>
      </c>
      <c r="AV5" s="178">
        <v>22499</v>
      </c>
      <c r="AW5" s="181">
        <v>25147</v>
      </c>
      <c r="AX5" s="143"/>
      <c r="BB5">
        <v>2016</v>
      </c>
      <c r="BC5" s="143">
        <f t="shared" si="1"/>
        <v>68740</v>
      </c>
      <c r="BD5" s="35"/>
    </row>
    <row r="6" spans="1:56" ht="15.75">
      <c r="A6" t="s">
        <v>217</v>
      </c>
      <c r="B6" s="164">
        <v>103261</v>
      </c>
      <c r="C6" s="164">
        <v>90377</v>
      </c>
      <c r="D6" s="164">
        <v>107888</v>
      </c>
      <c r="E6" s="164">
        <v>114800</v>
      </c>
      <c r="F6" s="114">
        <v>116558</v>
      </c>
      <c r="G6" s="113">
        <v>119655</v>
      </c>
      <c r="H6" s="113">
        <v>91937</v>
      </c>
      <c r="I6" s="113">
        <v>50936</v>
      </c>
      <c r="J6" s="115">
        <v>59166</v>
      </c>
      <c r="K6" s="150">
        <v>122768</v>
      </c>
      <c r="L6" s="150">
        <v>113276</v>
      </c>
      <c r="M6" s="150">
        <v>110588</v>
      </c>
      <c r="N6" s="260"/>
      <c r="O6" s="261">
        <f>AVERAGE(B6:K6)</f>
        <v>97734.6</v>
      </c>
      <c r="P6" s="257">
        <f t="shared" ref="P6:P8" si="4">(M6/O6)-1</f>
        <v>0.13151330235147007</v>
      </c>
      <c r="Q6" s="172"/>
      <c r="S6" s="165">
        <v>41395</v>
      </c>
      <c r="T6" s="163">
        <v>43.840365675327568</v>
      </c>
      <c r="U6" s="240">
        <v>6.25</v>
      </c>
      <c r="V6" s="255">
        <f>U6/'TR CPI'!B126</f>
        <v>2.8400054528104696E-2</v>
      </c>
      <c r="W6" s="240"/>
      <c r="X6" s="241">
        <f t="shared" si="2"/>
        <v>1.4782436187155587E-2</v>
      </c>
      <c r="Y6" s="241">
        <f t="shared" si="0"/>
        <v>1.6260162601625959E-2</v>
      </c>
      <c r="Z6" s="240"/>
      <c r="AA6" s="240">
        <v>6.01</v>
      </c>
      <c r="AB6" s="240">
        <f>AA6/'TR CPI'!B126</f>
        <v>2.7309492434225473E-2</v>
      </c>
      <c r="AC6" s="240"/>
      <c r="AD6" s="241">
        <f t="shared" si="3"/>
        <v>1.5202702702702679E-2</v>
      </c>
      <c r="AE6" s="240"/>
      <c r="AG6" s="173">
        <v>41395</v>
      </c>
      <c r="AK6">
        <v>2017</v>
      </c>
      <c r="AL6" s="178">
        <v>15807</v>
      </c>
      <c r="AM6" s="178">
        <v>17783</v>
      </c>
      <c r="AN6" s="178">
        <v>22443</v>
      </c>
      <c r="AO6" s="178">
        <v>20066</v>
      </c>
      <c r="AP6" s="178">
        <v>20287</v>
      </c>
      <c r="AQ6" s="178">
        <v>17970</v>
      </c>
      <c r="AR6" s="178">
        <v>18083</v>
      </c>
      <c r="AS6" s="178">
        <v>18696</v>
      </c>
      <c r="AT6" s="178">
        <v>23471</v>
      </c>
      <c r="AU6" s="178">
        <v>20906</v>
      </c>
      <c r="AV6" s="178">
        <v>19939</v>
      </c>
      <c r="AW6" s="178">
        <v>22932</v>
      </c>
      <c r="AX6" s="143"/>
      <c r="BB6">
        <v>2017</v>
      </c>
      <c r="BC6" s="143">
        <f t="shared" si="1"/>
        <v>63777</v>
      </c>
      <c r="BD6" s="35"/>
    </row>
    <row r="7" spans="1:56" ht="15.75">
      <c r="A7" t="s">
        <v>218</v>
      </c>
      <c r="B7" s="164">
        <v>96424</v>
      </c>
      <c r="C7" s="164">
        <v>92936</v>
      </c>
      <c r="D7" s="164">
        <v>110657</v>
      </c>
      <c r="E7" s="164">
        <v>106187</v>
      </c>
      <c r="F7" s="114">
        <v>97579</v>
      </c>
      <c r="G7" s="113">
        <v>119413</v>
      </c>
      <c r="H7" s="113">
        <v>61355</v>
      </c>
      <c r="I7" s="113">
        <v>190012</v>
      </c>
      <c r="J7" s="116">
        <v>134731</v>
      </c>
      <c r="K7" s="150">
        <v>150509</v>
      </c>
      <c r="L7" s="150">
        <v>83636</v>
      </c>
      <c r="M7" s="150">
        <v>79313</v>
      </c>
      <c r="N7" s="260"/>
      <c r="O7" s="261">
        <f>AVERAGE(B7:K7)</f>
        <v>115980.3</v>
      </c>
      <c r="P7" s="257">
        <f t="shared" si="4"/>
        <v>-0.3161511049721375</v>
      </c>
      <c r="Q7" s="172"/>
      <c r="S7" s="165">
        <v>41426</v>
      </c>
      <c r="T7" s="163">
        <v>45.386003484609638</v>
      </c>
      <c r="U7" s="240">
        <v>6.32</v>
      </c>
      <c r="V7" s="255">
        <f>U7/'TR CPI'!B127</f>
        <v>2.8500563697857948E-2</v>
      </c>
      <c r="W7" s="240"/>
      <c r="X7" s="241">
        <f t="shared" si="2"/>
        <v>3.5390484780156977E-3</v>
      </c>
      <c r="Y7" s="241">
        <f t="shared" si="0"/>
        <v>1.1200000000000045E-2</v>
      </c>
      <c r="Z7" s="240"/>
      <c r="AA7" s="240">
        <v>6.1</v>
      </c>
      <c r="AB7" s="240">
        <f>AA7/'TR CPI'!B127</f>
        <v>2.750845546786922E-2</v>
      </c>
      <c r="AC7" s="240"/>
      <c r="AD7" s="241">
        <f t="shared" si="3"/>
        <v>1.4975041597337747E-2</v>
      </c>
      <c r="AE7" s="240"/>
      <c r="AG7" s="173">
        <v>41426</v>
      </c>
      <c r="AK7">
        <v>2018</v>
      </c>
      <c r="AL7" s="178">
        <v>16336</v>
      </c>
      <c r="AM7" s="178">
        <v>16247</v>
      </c>
      <c r="AN7" s="178">
        <v>18714</v>
      </c>
      <c r="AO7" s="178">
        <v>17414</v>
      </c>
      <c r="AP7" s="178">
        <v>20061</v>
      </c>
      <c r="AQ7" s="181">
        <v>20547</v>
      </c>
      <c r="AR7" s="178">
        <v>19503</v>
      </c>
      <c r="AS7" s="178">
        <v>15262</v>
      </c>
      <c r="AT7" s="178">
        <v>20216</v>
      </c>
      <c r="AU7" s="178">
        <v>27156</v>
      </c>
      <c r="AV7" s="178">
        <v>16058</v>
      </c>
      <c r="AW7" s="178">
        <v>26541</v>
      </c>
      <c r="AX7" s="143"/>
      <c r="BB7">
        <v>2018</v>
      </c>
      <c r="BC7" s="143">
        <f t="shared" si="1"/>
        <v>69755</v>
      </c>
      <c r="BD7" s="35"/>
    </row>
    <row r="8" spans="1:56" ht="15.75">
      <c r="A8" t="s">
        <v>219</v>
      </c>
      <c r="B8" s="164">
        <v>106636</v>
      </c>
      <c r="C8" s="164">
        <v>85101</v>
      </c>
      <c r="D8" s="164">
        <v>96589</v>
      </c>
      <c r="E8" s="164">
        <v>81343</v>
      </c>
      <c r="F8" s="114">
        <v>115869</v>
      </c>
      <c r="G8" s="113">
        <v>123878</v>
      </c>
      <c r="H8" s="113">
        <v>102236</v>
      </c>
      <c r="I8" s="113">
        <v>229357</v>
      </c>
      <c r="J8" s="114">
        <v>107785</v>
      </c>
      <c r="K8" s="150">
        <v>93902</v>
      </c>
      <c r="L8" s="150">
        <v>109548</v>
      </c>
      <c r="M8" s="150">
        <v>127088</v>
      </c>
      <c r="N8" s="260"/>
      <c r="O8" s="261">
        <f>AVERAGE(C8:L8)</f>
        <v>114560.8</v>
      </c>
      <c r="P8" s="257">
        <f t="shared" si="4"/>
        <v>0.10934979504333064</v>
      </c>
      <c r="Q8" s="172"/>
      <c r="S8" s="165">
        <v>41456</v>
      </c>
      <c r="T8" s="163">
        <v>43.187103792340295</v>
      </c>
      <c r="U8" s="240">
        <v>6.39</v>
      </c>
      <c r="V8" s="255">
        <f>U8/'TR CPI'!B128</f>
        <v>2.872684768926452E-2</v>
      </c>
      <c r="W8" s="240"/>
      <c r="X8" s="241">
        <f t="shared" si="2"/>
        <v>7.9396321351910409E-3</v>
      </c>
      <c r="Y8" s="241">
        <f t="shared" si="0"/>
        <v>1.1075949367088512E-2</v>
      </c>
      <c r="Z8" s="240"/>
      <c r="AA8" s="240">
        <v>6.16</v>
      </c>
      <c r="AB8" s="240">
        <f>AA8/'TR CPI'!B128</f>
        <v>2.76928609962237E-2</v>
      </c>
      <c r="AC8" s="240"/>
      <c r="AD8" s="241">
        <f t="shared" si="3"/>
        <v>9.8360655737705742E-3</v>
      </c>
      <c r="AE8" s="240"/>
      <c r="AG8" s="173">
        <v>41456</v>
      </c>
      <c r="AK8">
        <v>2019</v>
      </c>
      <c r="AL8" s="178">
        <v>13455</v>
      </c>
      <c r="AM8" s="178">
        <v>14462</v>
      </c>
      <c r="AN8" s="178">
        <v>19140</v>
      </c>
      <c r="AO8" s="181">
        <v>17148</v>
      </c>
      <c r="AP8" s="181">
        <v>17296</v>
      </c>
      <c r="AQ8" s="181">
        <v>10060</v>
      </c>
      <c r="AR8" s="181">
        <v>17276</v>
      </c>
      <c r="AS8" s="178">
        <v>15881</v>
      </c>
      <c r="AT8" s="178">
        <v>23265</v>
      </c>
      <c r="AU8" s="178">
        <v>24451</v>
      </c>
      <c r="AV8" s="178">
        <v>24924</v>
      </c>
      <c r="AW8" s="181">
        <v>40317</v>
      </c>
      <c r="AX8" s="143"/>
      <c r="BB8">
        <v>2019</v>
      </c>
      <c r="BC8" s="143">
        <f t="shared" si="1"/>
        <v>89692</v>
      </c>
      <c r="BD8" s="35"/>
    </row>
    <row r="9" spans="1:56" ht="15.75">
      <c r="A9" t="s">
        <v>188</v>
      </c>
      <c r="B9" s="164">
        <v>84480</v>
      </c>
      <c r="C9" s="164">
        <v>105624</v>
      </c>
      <c r="D9" s="164">
        <v>112463</v>
      </c>
      <c r="E9" s="164">
        <v>114751</v>
      </c>
      <c r="F9" s="114">
        <v>120198</v>
      </c>
      <c r="G9" s="113">
        <v>105154</v>
      </c>
      <c r="H9" s="113">
        <v>110538</v>
      </c>
      <c r="I9" s="113">
        <v>170408</v>
      </c>
      <c r="J9" s="114">
        <v>141400</v>
      </c>
      <c r="K9" s="150">
        <v>123491</v>
      </c>
      <c r="L9" s="150">
        <v>122091</v>
      </c>
      <c r="M9" s="150">
        <v>134155</v>
      </c>
      <c r="N9" s="260"/>
      <c r="O9" s="261">
        <f>AVERAGE(B9:L9)</f>
        <v>119145.27272727272</v>
      </c>
      <c r="P9" s="257">
        <f t="shared" ref="P9:P15" si="5">(M9/O9)-1</f>
        <v>0.12597837017910907</v>
      </c>
      <c r="Q9" s="172"/>
      <c r="S9" s="165">
        <v>41487</v>
      </c>
      <c r="T9" s="163">
        <v>37.356770833333336</v>
      </c>
      <c r="U9" s="240">
        <v>6.43</v>
      </c>
      <c r="V9" s="255">
        <f>U9/'TR CPI'!B129</f>
        <v>2.8936591512533187E-2</v>
      </c>
      <c r="W9" s="240"/>
      <c r="X9" s="241">
        <f t="shared" si="2"/>
        <v>7.3013170653962846E-3</v>
      </c>
      <c r="Y9" s="241">
        <f t="shared" si="0"/>
        <v>6.2597809076682378E-3</v>
      </c>
      <c r="Z9" s="240"/>
      <c r="AA9" s="240">
        <v>6.21</v>
      </c>
      <c r="AB9" s="240">
        <f>AA9/'TR CPI'!B129</f>
        <v>2.7946537059538274E-2</v>
      </c>
      <c r="AC9" s="240"/>
      <c r="AD9" s="241">
        <f t="shared" si="3"/>
        <v>8.1168831168830884E-3</v>
      </c>
      <c r="AE9" s="240"/>
      <c r="AG9" s="173">
        <v>41487</v>
      </c>
      <c r="AK9">
        <v>2020</v>
      </c>
      <c r="AL9" s="178">
        <v>21251</v>
      </c>
      <c r="AM9" s="178">
        <v>22662</v>
      </c>
      <c r="AN9" s="178">
        <v>19846</v>
      </c>
      <c r="AO9" s="178">
        <v>6113</v>
      </c>
      <c r="AP9" s="181">
        <v>7640</v>
      </c>
      <c r="AQ9" s="179">
        <v>28799</v>
      </c>
      <c r="AR9" s="181">
        <v>39432</v>
      </c>
      <c r="AS9" s="181">
        <v>30292</v>
      </c>
      <c r="AT9" s="181">
        <v>25399</v>
      </c>
      <c r="AU9" s="181">
        <v>22270</v>
      </c>
      <c r="AV9" s="181">
        <v>21158</v>
      </c>
      <c r="AW9" s="181">
        <v>20236</v>
      </c>
      <c r="AX9" s="143"/>
      <c r="BB9">
        <v>2020</v>
      </c>
      <c r="BC9" s="143">
        <f t="shared" si="1"/>
        <v>63664</v>
      </c>
      <c r="BD9" s="35"/>
    </row>
    <row r="10" spans="1:56" ht="15.75">
      <c r="A10" t="s">
        <v>189</v>
      </c>
      <c r="B10" s="164">
        <v>102280</v>
      </c>
      <c r="C10" s="164">
        <v>115786</v>
      </c>
      <c r="D10" s="164">
        <v>92483</v>
      </c>
      <c r="E10" s="164">
        <v>108918</v>
      </c>
      <c r="F10" s="114">
        <v>140298</v>
      </c>
      <c r="G10" s="113">
        <v>127327</v>
      </c>
      <c r="H10" s="113">
        <v>146903</v>
      </c>
      <c r="I10" s="115">
        <v>136744</v>
      </c>
      <c r="J10" s="113">
        <v>147143</v>
      </c>
      <c r="K10" s="150">
        <v>113402</v>
      </c>
      <c r="L10" s="150">
        <v>102656</v>
      </c>
      <c r="M10" s="150">
        <v>140919</v>
      </c>
      <c r="N10" s="260"/>
      <c r="O10" s="261">
        <f>AVERAGE(B10:L10)</f>
        <v>121267.27272727272</v>
      </c>
      <c r="P10" s="257">
        <f t="shared" si="5"/>
        <v>0.16205301587777576</v>
      </c>
      <c r="Q10" s="172"/>
      <c r="S10" s="165">
        <v>41518</v>
      </c>
      <c r="T10" s="163">
        <v>36.991591709034019</v>
      </c>
      <c r="U10" s="240">
        <v>6.44</v>
      </c>
      <c r="V10" s="255">
        <f>U10/'TR CPI'!B130</f>
        <v>2.8761555982314325E-2</v>
      </c>
      <c r="W10" s="240"/>
      <c r="X10" s="241">
        <f t="shared" si="2"/>
        <v>-6.0489339300051946E-3</v>
      </c>
      <c r="Y10" s="241">
        <f t="shared" si="0"/>
        <v>1.5552099533438063E-3</v>
      </c>
      <c r="Z10" s="240"/>
      <c r="AA10" s="240">
        <v>6.26</v>
      </c>
      <c r="AB10" s="240">
        <f>AA10/'TR CPI'!B130</f>
        <v>2.7957661560448394E-2</v>
      </c>
      <c r="AC10" s="240"/>
      <c r="AD10" s="241">
        <f t="shared" si="3"/>
        <v>8.051529790660197E-3</v>
      </c>
      <c r="AE10" s="240"/>
      <c r="AG10" s="173">
        <v>41518</v>
      </c>
      <c r="AK10">
        <v>2021</v>
      </c>
      <c r="AL10" s="181">
        <v>13666</v>
      </c>
      <c r="AM10" s="181">
        <v>15929</v>
      </c>
      <c r="AN10" s="181">
        <v>22007</v>
      </c>
      <c r="AO10" s="181">
        <v>19260</v>
      </c>
      <c r="AP10" s="181">
        <v>11356</v>
      </c>
      <c r="AQ10" s="181">
        <v>25833</v>
      </c>
      <c r="AR10" s="181">
        <v>18884</v>
      </c>
      <c r="AS10" s="179">
        <v>24286</v>
      </c>
      <c r="AT10" s="142">
        <v>28229</v>
      </c>
      <c r="AU10" s="142">
        <v>26041</v>
      </c>
      <c r="AV10" s="142">
        <v>31706</v>
      </c>
      <c r="AW10" s="182">
        <v>39026</v>
      </c>
      <c r="AX10" s="143"/>
      <c r="BB10">
        <v>2021</v>
      </c>
      <c r="BC10" s="143">
        <f t="shared" si="1"/>
        <v>96773</v>
      </c>
      <c r="BD10" s="35"/>
    </row>
    <row r="11" spans="1:56" ht="15.75">
      <c r="A11" t="s">
        <v>190</v>
      </c>
      <c r="B11" s="164">
        <v>76344</v>
      </c>
      <c r="C11" s="164">
        <v>95645</v>
      </c>
      <c r="D11" s="164">
        <v>104098</v>
      </c>
      <c r="E11" s="164">
        <v>130274</v>
      </c>
      <c r="F11" s="114">
        <v>122882</v>
      </c>
      <c r="G11" s="113">
        <v>146536</v>
      </c>
      <c r="H11" s="113">
        <v>142810</v>
      </c>
      <c r="I11" s="113">
        <v>119574</v>
      </c>
      <c r="J11" s="114">
        <v>137401</v>
      </c>
      <c r="K11" s="150">
        <v>102660</v>
      </c>
      <c r="L11" s="150">
        <v>93761</v>
      </c>
      <c r="M11" s="150">
        <v>165138</v>
      </c>
      <c r="N11" s="260"/>
      <c r="O11" s="261">
        <f>AVERAGE(B11:L11)</f>
        <v>115635</v>
      </c>
      <c r="P11" s="257">
        <f t="shared" si="5"/>
        <v>0.42809702944610195</v>
      </c>
      <c r="Q11" s="172"/>
      <c r="S11" s="165">
        <v>41548</v>
      </c>
      <c r="T11" s="163">
        <v>34.497799434140205</v>
      </c>
      <c r="U11" s="240">
        <v>6.52</v>
      </c>
      <c r="V11" s="255">
        <f>U11/'TR CPI'!B131</f>
        <v>2.8604018601386328E-2</v>
      </c>
      <c r="W11" s="240"/>
      <c r="X11" s="241">
        <f t="shared" si="2"/>
        <v>-5.4773594663956133E-3</v>
      </c>
      <c r="Y11" s="241">
        <f t="shared" si="0"/>
        <v>1.2422360248447077E-2</v>
      </c>
      <c r="Z11" s="240"/>
      <c r="AA11" s="240">
        <v>6.46</v>
      </c>
      <c r="AB11" s="240">
        <f>AA11/'TR CPI'!B131</f>
        <v>2.8340791436342896E-2</v>
      </c>
      <c r="AC11" s="240"/>
      <c r="AD11" s="241">
        <f t="shared" si="3"/>
        <v>3.1948881789137407E-2</v>
      </c>
      <c r="AE11" s="240"/>
      <c r="AG11" s="173">
        <v>41548</v>
      </c>
      <c r="AK11">
        <v>2022</v>
      </c>
      <c r="AL11" s="183">
        <v>15110</v>
      </c>
      <c r="AM11" s="184">
        <v>18752</v>
      </c>
      <c r="AN11" s="185">
        <v>23974</v>
      </c>
      <c r="AO11" s="185">
        <v>26330</v>
      </c>
      <c r="AP11" s="184">
        <v>22148</v>
      </c>
      <c r="AQ11" s="185">
        <v>27998</v>
      </c>
      <c r="AR11" s="184">
        <v>14350</v>
      </c>
      <c r="AS11" s="185">
        <v>18485</v>
      </c>
      <c r="AT11" s="185">
        <v>19089</v>
      </c>
      <c r="AU11" s="184">
        <v>16987</v>
      </c>
      <c r="AV11" s="186">
        <v>19687</v>
      </c>
      <c r="AW11" s="186">
        <v>36744</v>
      </c>
      <c r="AX11" s="143"/>
      <c r="BB11">
        <v>2022</v>
      </c>
      <c r="BC11" s="143">
        <f t="shared" si="1"/>
        <v>73418</v>
      </c>
      <c r="BD11" s="35"/>
    </row>
    <row r="12" spans="1:56" ht="15.75">
      <c r="A12" t="s">
        <v>191</v>
      </c>
      <c r="B12" s="164">
        <v>102681</v>
      </c>
      <c r="C12" s="164">
        <v>103783</v>
      </c>
      <c r="D12" s="164">
        <v>106008</v>
      </c>
      <c r="E12" s="164">
        <v>132655</v>
      </c>
      <c r="F12" s="114">
        <v>122732</v>
      </c>
      <c r="G12" s="113">
        <v>89626</v>
      </c>
      <c r="H12" s="113">
        <v>138372</v>
      </c>
      <c r="I12" s="113">
        <v>112483</v>
      </c>
      <c r="J12" s="114">
        <v>178814</v>
      </c>
      <c r="K12" s="150">
        <v>117806</v>
      </c>
      <c r="L12" s="150">
        <v>93514</v>
      </c>
      <c r="M12" s="150">
        <v>153014</v>
      </c>
      <c r="N12" s="260"/>
      <c r="O12" s="261">
        <f t="shared" ref="O12:O15" si="6">AVERAGE(B12:L12)</f>
        <v>118043.09090909091</v>
      </c>
      <c r="P12" s="257">
        <f t="shared" si="5"/>
        <v>0.29625545062896896</v>
      </c>
      <c r="Q12" s="172"/>
      <c r="S12" s="165">
        <v>41579</v>
      </c>
      <c r="T12" s="163">
        <v>35.64437432436381</v>
      </c>
      <c r="U12" s="240">
        <v>6.53</v>
      </c>
      <c r="V12" s="255">
        <f>U12/'TR CPI'!B132</f>
        <v>2.8645376381821373E-2</v>
      </c>
      <c r="W12" s="240"/>
      <c r="X12" s="241">
        <f t="shared" si="2"/>
        <v>1.4458730785834688E-3</v>
      </c>
      <c r="Y12" s="241">
        <f t="shared" si="0"/>
        <v>1.5337423312884472E-3</v>
      </c>
      <c r="Z12" s="240"/>
      <c r="AA12" s="240">
        <v>6.48</v>
      </c>
      <c r="AB12" s="240">
        <f>AA12/'TR CPI'!B132</f>
        <v>2.8426039656080013E-2</v>
      </c>
      <c r="AC12" s="240"/>
      <c r="AD12" s="241">
        <f t="shared" si="3"/>
        <v>3.0959752321982137E-3</v>
      </c>
      <c r="AE12" s="240"/>
      <c r="AG12" s="173">
        <v>41579</v>
      </c>
      <c r="AK12">
        <v>2023</v>
      </c>
      <c r="AL12" s="186">
        <v>17415</v>
      </c>
      <c r="AM12" s="186">
        <v>14980</v>
      </c>
      <c r="AN12" s="186">
        <v>18166</v>
      </c>
      <c r="AO12" s="187">
        <v>13944</v>
      </c>
      <c r="AP12" s="187">
        <v>18435</v>
      </c>
      <c r="AQ12" s="184">
        <v>13578</v>
      </c>
      <c r="AR12" s="184">
        <v>15724</v>
      </c>
      <c r="AS12" s="184">
        <v>17408</v>
      </c>
      <c r="AT12" s="185">
        <v>15247</v>
      </c>
      <c r="AU12" s="184">
        <v>14491</v>
      </c>
      <c r="AV12" s="184">
        <v>15187</v>
      </c>
      <c r="AW12" s="184">
        <v>23714</v>
      </c>
      <c r="AX12" s="143"/>
      <c r="BB12">
        <v>2023</v>
      </c>
      <c r="BC12" s="143">
        <f t="shared" si="1"/>
        <v>53392</v>
      </c>
      <c r="BD12" s="35"/>
    </row>
    <row r="13" spans="1:56" ht="19.5">
      <c r="A13" t="s">
        <v>192</v>
      </c>
      <c r="B13" s="164">
        <v>115784</v>
      </c>
      <c r="C13" s="164">
        <v>134666</v>
      </c>
      <c r="D13" s="164">
        <v>142599</v>
      </c>
      <c r="E13" s="164">
        <v>142713</v>
      </c>
      <c r="F13" s="114">
        <v>132972</v>
      </c>
      <c r="G13" s="113">
        <v>136845</v>
      </c>
      <c r="H13" s="113">
        <v>202074</v>
      </c>
      <c r="I13" s="113">
        <v>105981</v>
      </c>
      <c r="J13" s="114">
        <v>226503</v>
      </c>
      <c r="K13" s="150">
        <v>207963</v>
      </c>
      <c r="L13" s="150">
        <v>138577</v>
      </c>
      <c r="M13" s="150">
        <v>212637</v>
      </c>
      <c r="N13" s="260"/>
      <c r="O13" s="261">
        <f t="shared" si="6"/>
        <v>153334.27272727274</v>
      </c>
      <c r="P13" s="257">
        <f t="shared" si="5"/>
        <v>0.38675454755119087</v>
      </c>
      <c r="Q13" s="172"/>
      <c r="S13" s="165">
        <v>41609</v>
      </c>
      <c r="T13" s="163">
        <v>31.38862018931804</v>
      </c>
      <c r="U13" s="240">
        <v>6.64</v>
      </c>
      <c r="V13" s="255">
        <f>U13/'TR CPI'!B133</f>
        <v>2.8994367058207064E-2</v>
      </c>
      <c r="W13" s="240"/>
      <c r="X13" s="241">
        <f>(V13-V12)/V12</f>
        <v>1.2183141590946724E-2</v>
      </c>
      <c r="Y13" s="241">
        <f t="shared" si="0"/>
        <v>1.6845329249617062E-2</v>
      </c>
      <c r="Z13" s="240"/>
      <c r="AA13" s="240">
        <v>6.6</v>
      </c>
      <c r="AB13" s="240">
        <f>AA13/'TR CPI'!B133</f>
        <v>2.8819702196410637E-2</v>
      </c>
      <c r="AC13" s="240"/>
      <c r="AD13" s="241">
        <f>(AA13-AA12)/AA12</f>
        <v>1.8518518518518396E-2</v>
      </c>
      <c r="AE13" s="240"/>
      <c r="AG13" s="173">
        <v>41609</v>
      </c>
      <c r="AK13" s="262">
        <v>2024</v>
      </c>
      <c r="AL13" s="263">
        <v>13423</v>
      </c>
      <c r="AM13" s="263">
        <v>16344</v>
      </c>
      <c r="AN13" s="263">
        <v>19040</v>
      </c>
      <c r="AO13" s="263">
        <v>12406</v>
      </c>
      <c r="AP13" s="263">
        <v>18814</v>
      </c>
      <c r="AQ13" s="264">
        <v>13025</v>
      </c>
      <c r="AR13" s="264">
        <v>19047</v>
      </c>
      <c r="AS13" s="264">
        <v>19467</v>
      </c>
      <c r="AT13" s="265">
        <v>21314</v>
      </c>
      <c r="AU13" s="264">
        <v>24812</v>
      </c>
      <c r="AV13" s="264">
        <v>26320</v>
      </c>
      <c r="AW13" s="264">
        <v>35201</v>
      </c>
      <c r="AX13" s="143"/>
      <c r="BB13">
        <v>2024</v>
      </c>
      <c r="BC13" s="143">
        <f t="shared" si="1"/>
        <v>86333</v>
      </c>
      <c r="BD13" s="35"/>
    </row>
    <row r="14" spans="1:56" ht="19.5">
      <c r="B14" s="164"/>
      <c r="C14" s="164"/>
      <c r="D14" s="164"/>
      <c r="E14" s="164"/>
      <c r="F14" s="114"/>
      <c r="G14" s="113"/>
      <c r="H14" s="113"/>
      <c r="I14" s="113"/>
      <c r="J14" s="114"/>
      <c r="K14" s="150"/>
      <c r="L14" s="150"/>
      <c r="M14" s="150"/>
      <c r="N14" s="260"/>
      <c r="O14" s="261"/>
      <c r="P14" s="257"/>
      <c r="Q14" s="172"/>
      <c r="S14" s="165"/>
      <c r="T14" s="163"/>
      <c r="U14" s="240"/>
      <c r="V14" s="255"/>
      <c r="W14" s="240"/>
      <c r="X14" s="241"/>
      <c r="Y14" s="241"/>
      <c r="Z14" s="240"/>
      <c r="AA14" s="240"/>
      <c r="AB14" s="240"/>
      <c r="AC14" s="240"/>
      <c r="AD14" s="241"/>
      <c r="AE14" s="240"/>
      <c r="AG14" s="173"/>
      <c r="AK14" s="262">
        <v>2025</v>
      </c>
      <c r="AL14" s="263">
        <v>18912</v>
      </c>
      <c r="AM14" s="263">
        <v>19347</v>
      </c>
      <c r="AN14" s="263">
        <v>19820</v>
      </c>
      <c r="AO14" s="263">
        <v>18645</v>
      </c>
      <c r="AP14" s="263"/>
      <c r="AQ14" s="264"/>
      <c r="AR14" s="264"/>
      <c r="AS14" s="264"/>
      <c r="AT14" s="265"/>
      <c r="AU14" s="264"/>
      <c r="AV14" s="264"/>
      <c r="AW14" s="264"/>
      <c r="AX14" s="143"/>
      <c r="BC14" s="143"/>
      <c r="BD14" s="35"/>
    </row>
    <row r="15" spans="1:56" ht="19.5">
      <c r="A15" t="s">
        <v>2208</v>
      </c>
      <c r="B15" s="164">
        <f t="shared" ref="B15:M15" si="7">SUM(B2:B12)</f>
        <v>1041406</v>
      </c>
      <c r="C15" s="164">
        <f t="shared" si="7"/>
        <v>1030715</v>
      </c>
      <c r="D15" s="164">
        <f t="shared" si="7"/>
        <v>1146721</v>
      </c>
      <c r="E15" s="164">
        <f t="shared" si="7"/>
        <v>1198740</v>
      </c>
      <c r="F15" s="114">
        <f t="shared" si="7"/>
        <v>1276342</v>
      </c>
      <c r="G15" s="113">
        <f t="shared" si="7"/>
        <v>1238553</v>
      </c>
      <c r="H15" s="113">
        <f t="shared" si="7"/>
        <v>1146655</v>
      </c>
      <c r="I15" s="113">
        <f t="shared" si="7"/>
        <v>1393335</v>
      </c>
      <c r="J15" s="114">
        <f t="shared" si="7"/>
        <v>1265353</v>
      </c>
      <c r="K15" s="150">
        <f t="shared" si="7"/>
        <v>1277659</v>
      </c>
      <c r="L15" s="150">
        <f t="shared" si="7"/>
        <v>1087349</v>
      </c>
      <c r="M15" s="150">
        <f t="shared" si="7"/>
        <v>1265388</v>
      </c>
      <c r="N15" s="260"/>
      <c r="O15" s="261">
        <f t="shared" si="6"/>
        <v>1191166.1818181819</v>
      </c>
      <c r="P15" s="257">
        <f t="shared" si="5"/>
        <v>6.2310212726595982E-2</v>
      </c>
      <c r="S15" s="165">
        <v>41640</v>
      </c>
      <c r="T15" s="163">
        <v>36.565912436244133</v>
      </c>
      <c r="U15" s="240">
        <v>6.67</v>
      </c>
      <c r="V15" s="255">
        <f>U15/'TR CPI'!B134</f>
        <v>2.8560417915560504E-2</v>
      </c>
      <c r="W15" s="241">
        <f t="shared" ref="W15:W26" si="8">(V15-V2)/V2</f>
        <v>3.8621640774930167E-2</v>
      </c>
      <c r="X15" s="241">
        <f>(V15-V13)/V13</f>
        <v>-1.4966670656248323E-2</v>
      </c>
      <c r="Y15" s="241">
        <f>(U15-U13)/U13</f>
        <v>4.5180722891566645E-3</v>
      </c>
      <c r="Z15" s="241">
        <f t="shared" ref="Z15:Z26" si="9">(U15-U2)/U2</f>
        <v>0.11912751677852348</v>
      </c>
      <c r="AA15" s="240">
        <v>6.63</v>
      </c>
      <c r="AB15" s="240">
        <f>AA15/'TR CPI'!B134</f>
        <v>2.838914104650167E-2</v>
      </c>
      <c r="AC15" s="241">
        <f t="shared" ref="AC15:AC26" si="10">(AB15-AB2)/AB2</f>
        <v>9.8761148289066555E-2</v>
      </c>
      <c r="AD15" s="241">
        <f>(AA15-AA13)/AA13</f>
        <v>4.5454545454545834E-3</v>
      </c>
      <c r="AE15" s="241">
        <f t="shared" ref="AE15:AE26" si="11">(AA15-AA2)/AA2</f>
        <v>0.1839285714285715</v>
      </c>
      <c r="AG15" s="173">
        <v>41640</v>
      </c>
      <c r="AK15" s="262" t="s">
        <v>2205</v>
      </c>
      <c r="AL15" s="266">
        <f>AVERAGE(AL4:AL13)</f>
        <v>15857.6</v>
      </c>
      <c r="AM15" s="266">
        <f>AVERAGE(AM4:AM13)</f>
        <v>17299.099999999999</v>
      </c>
      <c r="AN15" s="266">
        <f>AVERAGE(AN4:AN13)</f>
        <v>20723.400000000001</v>
      </c>
      <c r="AO15" s="266">
        <f>AVERAGE(AO4:AO13)</f>
        <v>17541.5</v>
      </c>
      <c r="AP15" s="266">
        <f t="shared" ref="AP15:AW15" si="12">AVERAGE(AP3:AP12)</f>
        <v>17828.900000000001</v>
      </c>
      <c r="AQ15" s="266">
        <f t="shared" si="12"/>
        <v>20605.5</v>
      </c>
      <c r="AR15" s="266">
        <f t="shared" si="12"/>
        <v>18945.3</v>
      </c>
      <c r="AS15" s="266">
        <f t="shared" si="12"/>
        <v>19403.5</v>
      </c>
      <c r="AT15" s="266">
        <f t="shared" si="12"/>
        <v>20887.3</v>
      </c>
      <c r="AU15" s="266">
        <f t="shared" si="12"/>
        <v>20910.400000000001</v>
      </c>
      <c r="AV15" s="266">
        <f t="shared" si="12"/>
        <v>21080.6</v>
      </c>
      <c r="AW15" s="266">
        <f t="shared" si="12"/>
        <v>28795</v>
      </c>
      <c r="AX15" s="143"/>
      <c r="BD15" s="35"/>
    </row>
    <row r="16" spans="1:56" ht="19.5">
      <c r="S16" s="165">
        <v>41671</v>
      </c>
      <c r="T16" s="163">
        <v>29.128176568156228</v>
      </c>
      <c r="U16" s="240">
        <v>6.73</v>
      </c>
      <c r="V16" s="255">
        <f>U16/'TR CPI'!B135</f>
        <v>2.869446576276968E-2</v>
      </c>
      <c r="W16" s="241">
        <f t="shared" si="8"/>
        <v>3.6194337569518384E-2</v>
      </c>
      <c r="X16" s="241">
        <f t="shared" si="2"/>
        <v>4.6934833938877029E-3</v>
      </c>
      <c r="Y16" s="241">
        <f t="shared" ref="Y16:Y47" si="13">(U16-U15)/U15</f>
        <v>8.9955022488756361E-3</v>
      </c>
      <c r="Z16" s="241">
        <f t="shared" si="9"/>
        <v>0.11794019933554832</v>
      </c>
      <c r="AA16" s="240">
        <v>6.78</v>
      </c>
      <c r="AB16" s="240">
        <f>AA16/'TR CPI'!B135</f>
        <v>2.8907649015093375E-2</v>
      </c>
      <c r="AC16" s="241">
        <f t="shared" si="10"/>
        <v>0.11028866066981423</v>
      </c>
      <c r="AD16" s="241">
        <f t="shared" si="3"/>
        <v>2.2624434389140326E-2</v>
      </c>
      <c r="AE16" s="241">
        <f t="shared" si="11"/>
        <v>0.19787985865724383</v>
      </c>
      <c r="AG16" s="173">
        <v>41671</v>
      </c>
      <c r="AK16" s="262" t="s">
        <v>2569</v>
      </c>
      <c r="AL16" s="267">
        <f>(AL14/AL15)-1</f>
        <v>0.19261426697608708</v>
      </c>
      <c r="AM16" s="267">
        <f>(AM14/AM15)-1</f>
        <v>0.11838188113832526</v>
      </c>
      <c r="AN16" s="267">
        <f>(AN14/AN15)-1</f>
        <v>-4.3593232770684387E-2</v>
      </c>
      <c r="AO16" s="267">
        <f>(AO14/AO15)-1</f>
        <v>6.2907961120770794E-2</v>
      </c>
      <c r="AP16" s="267">
        <f t="shared" ref="AP16:AQ16" si="14">(AP13/AP15)-1</f>
        <v>5.5252988126019975E-2</v>
      </c>
      <c r="AQ16" s="267">
        <f t="shared" si="14"/>
        <v>-0.36788721457863194</v>
      </c>
      <c r="AR16" s="267">
        <f t="shared" ref="AR16:AW16" si="15">(AR13/AR15)-1</f>
        <v>5.3680860160567612E-3</v>
      </c>
      <c r="AS16" s="267">
        <f t="shared" si="15"/>
        <v>3.2726054577782993E-3</v>
      </c>
      <c r="AT16" s="267">
        <f t="shared" si="15"/>
        <v>2.0428681543330107E-2</v>
      </c>
      <c r="AU16" s="267">
        <f t="shared" si="15"/>
        <v>0.18658657892723229</v>
      </c>
      <c r="AV16" s="267">
        <f t="shared" si="15"/>
        <v>0.24854131286585779</v>
      </c>
      <c r="AW16" s="267">
        <f t="shared" si="15"/>
        <v>0.22246917867685356</v>
      </c>
      <c r="BD16" s="35"/>
    </row>
    <row r="17" spans="1:56">
      <c r="A17" s="117"/>
      <c r="B17" s="117"/>
      <c r="C17" s="117"/>
      <c r="D17" s="117"/>
      <c r="E17" s="117"/>
      <c r="F17" s="117"/>
      <c r="G17" s="117"/>
      <c r="H17" s="117"/>
      <c r="I17" s="117"/>
      <c r="J17" s="117"/>
      <c r="K17" s="117"/>
      <c r="O17" s="117"/>
      <c r="P17" s="117"/>
      <c r="R17" s="117"/>
      <c r="S17" s="165">
        <v>41699</v>
      </c>
      <c r="T17" s="163">
        <v>27.922663410068822</v>
      </c>
      <c r="U17" s="240">
        <v>6.84</v>
      </c>
      <c r="V17" s="255">
        <f>U17/'TR CPI'!B136</f>
        <v>2.8838856564634453E-2</v>
      </c>
      <c r="W17" s="241">
        <f t="shared" si="8"/>
        <v>3.1177611444274118E-2</v>
      </c>
      <c r="X17" s="241">
        <f t="shared" si="2"/>
        <v>5.0320087175875208E-3</v>
      </c>
      <c r="Y17" s="241">
        <f t="shared" si="13"/>
        <v>1.6344725111441222E-2</v>
      </c>
      <c r="Z17" s="241">
        <f t="shared" si="9"/>
        <v>0.11764705882352937</v>
      </c>
      <c r="AA17" s="240">
        <v>6.96</v>
      </c>
      <c r="AB17" s="240">
        <f>AA17/'TR CPI'!B136</f>
        <v>2.9344801416645586E-2</v>
      </c>
      <c r="AC17" s="241">
        <f t="shared" si="10"/>
        <v>9.9575838014478474E-2</v>
      </c>
      <c r="AD17" s="241">
        <f t="shared" si="3"/>
        <v>2.6548672566371639E-2</v>
      </c>
      <c r="AE17" s="241">
        <f t="shared" si="11"/>
        <v>0.19178082191780824</v>
      </c>
      <c r="AG17" s="173">
        <v>41699</v>
      </c>
      <c r="BD17" s="35"/>
    </row>
    <row r="18" spans="1:56">
      <c r="S18" s="165">
        <v>41730</v>
      </c>
      <c r="T18" s="163">
        <v>28.043296256428658</v>
      </c>
      <c r="U18" s="240">
        <v>6.88</v>
      </c>
      <c r="V18" s="255">
        <f>U18/'TR CPI'!B137</f>
        <v>2.8622540250447227E-2</v>
      </c>
      <c r="W18" s="241">
        <f t="shared" si="8"/>
        <v>2.2732230900126511E-2</v>
      </c>
      <c r="X18" s="241">
        <f t="shared" si="2"/>
        <v>-7.5008630700184589E-3</v>
      </c>
      <c r="Y18" s="241">
        <f t="shared" si="13"/>
        <v>5.8479532163742748E-3</v>
      </c>
      <c r="Z18" s="241">
        <f t="shared" si="9"/>
        <v>0.11869918699186983</v>
      </c>
      <c r="AA18" s="240">
        <v>6.93</v>
      </c>
      <c r="AB18" s="240">
        <f>AA18/'TR CPI'!B137</f>
        <v>2.8830552897616175E-2</v>
      </c>
      <c r="AC18" s="241">
        <f t="shared" si="10"/>
        <v>7.0188175549181525E-2</v>
      </c>
      <c r="AD18" s="241">
        <f t="shared" si="3"/>
        <v>-4.3103448275862424E-3</v>
      </c>
      <c r="AE18" s="241">
        <f t="shared" si="11"/>
        <v>0.17060810810810809</v>
      </c>
      <c r="AG18" s="173">
        <v>41730</v>
      </c>
      <c r="BD18" s="35"/>
    </row>
    <row r="19" spans="1:56">
      <c r="A19" s="490" t="s">
        <v>2661</v>
      </c>
      <c r="B19" s="490"/>
      <c r="C19" s="490"/>
      <c r="D19" s="490"/>
      <c r="E19" s="490"/>
      <c r="F19" s="490"/>
      <c r="G19" s="490"/>
      <c r="H19" s="490"/>
      <c r="I19" s="490"/>
      <c r="J19" s="490"/>
      <c r="K19" s="490"/>
      <c r="S19" s="165">
        <v>41760</v>
      </c>
      <c r="T19" s="163">
        <v>32.928731867621188</v>
      </c>
      <c r="U19" s="240">
        <v>6.99</v>
      </c>
      <c r="V19" s="255">
        <f>U19/'TR CPI'!B138</f>
        <v>2.8965688712083541E-2</v>
      </c>
      <c r="W19" s="241">
        <f t="shared" si="8"/>
        <v>1.9916658378915902E-2</v>
      </c>
      <c r="X19" s="241">
        <f t="shared" si="2"/>
        <v>1.1988749378418718E-2</v>
      </c>
      <c r="Y19" s="241">
        <f t="shared" si="13"/>
        <v>1.5988372093023302E-2</v>
      </c>
      <c r="Z19" s="241">
        <f t="shared" si="9"/>
        <v>0.11840000000000003</v>
      </c>
      <c r="AA19" s="240">
        <v>7.09</v>
      </c>
      <c r="AB19" s="240">
        <f>AA19/'TR CPI'!B138</f>
        <v>2.9380076247306482E-2</v>
      </c>
      <c r="AC19" s="241">
        <f t="shared" si="10"/>
        <v>7.5819197960854873E-2</v>
      </c>
      <c r="AD19" s="241">
        <f t="shared" si="3"/>
        <v>2.3088023088023109E-2</v>
      </c>
      <c r="AE19" s="241">
        <f t="shared" si="11"/>
        <v>0.17970049916805325</v>
      </c>
      <c r="AG19" s="173">
        <v>41760</v>
      </c>
      <c r="BD19" s="35"/>
    </row>
    <row r="20" spans="1:56">
      <c r="A20" s="490"/>
      <c r="B20" s="490"/>
      <c r="C20" s="490"/>
      <c r="D20" s="490"/>
      <c r="E20" s="490"/>
      <c r="F20" s="490"/>
      <c r="G20" s="490"/>
      <c r="H20" s="490"/>
      <c r="I20" s="490"/>
      <c r="J20" s="490"/>
      <c r="K20" s="490"/>
      <c r="S20" s="165">
        <v>41791</v>
      </c>
      <c r="T20" s="163">
        <v>34.463501764655248</v>
      </c>
      <c r="U20" s="240">
        <v>7.06</v>
      </c>
      <c r="V20" s="255">
        <f>U20/'TR CPI'!B139</f>
        <v>2.9165117527987772E-2</v>
      </c>
      <c r="W20" s="241">
        <f t="shared" si="8"/>
        <v>2.3317217061912743E-2</v>
      </c>
      <c r="X20" s="241">
        <f t="shared" si="2"/>
        <v>6.8850016958525101E-3</v>
      </c>
      <c r="Y20" s="241">
        <f t="shared" si="13"/>
        <v>1.0014306151645121E-2</v>
      </c>
      <c r="Z20" s="241">
        <f t="shared" si="9"/>
        <v>0.1170886075949366</v>
      </c>
      <c r="AA20" s="240">
        <v>7.25</v>
      </c>
      <c r="AB20" s="240">
        <f>AA20/'TR CPI'!B139</f>
        <v>2.9950014458627671E-2</v>
      </c>
      <c r="AC20" s="241">
        <f t="shared" si="10"/>
        <v>8.8756673147653523E-2</v>
      </c>
      <c r="AD20" s="241">
        <f t="shared" si="3"/>
        <v>2.2566995768688314E-2</v>
      </c>
      <c r="AE20" s="241">
        <f t="shared" si="11"/>
        <v>0.1885245901639345</v>
      </c>
      <c r="AG20" s="173">
        <v>41791</v>
      </c>
    </row>
    <row r="21" spans="1:56">
      <c r="S21" s="165">
        <v>41821</v>
      </c>
      <c r="T21" s="163">
        <v>36.323897486516024</v>
      </c>
      <c r="U21" s="240">
        <v>7.16</v>
      </c>
      <c r="V21" s="255">
        <f>U21/'TR CPI'!B140</f>
        <v>2.9444421598058972E-2</v>
      </c>
      <c r="W21" s="241">
        <f t="shared" si="8"/>
        <v>2.4979208180318922E-2</v>
      </c>
      <c r="X21" s="241">
        <f t="shared" si="2"/>
        <v>9.5766481929370189E-3</v>
      </c>
      <c r="Y21" s="241">
        <f t="shared" si="13"/>
        <v>1.4164305949008575E-2</v>
      </c>
      <c r="Z21" s="241">
        <f t="shared" si="9"/>
        <v>0.12050078247261353</v>
      </c>
      <c r="AA21" s="240">
        <v>7.38</v>
      </c>
      <c r="AB21" s="240">
        <f>AA21/'TR CPI'!B140</f>
        <v>3.03491384628038E-2</v>
      </c>
      <c r="AC21" s="241">
        <f t="shared" si="10"/>
        <v>9.5919214231506067E-2</v>
      </c>
      <c r="AD21" s="241">
        <f t="shared" si="3"/>
        <v>1.7931034482758606E-2</v>
      </c>
      <c r="AE21" s="241">
        <f t="shared" si="11"/>
        <v>0.19805194805194801</v>
      </c>
      <c r="AG21" s="173">
        <v>41821</v>
      </c>
      <c r="AK21" s="490" t="s">
        <v>2662</v>
      </c>
      <c r="AL21" s="490"/>
      <c r="AM21" s="490"/>
      <c r="AN21" s="490"/>
      <c r="AO21" s="490"/>
      <c r="AP21" s="490"/>
      <c r="AQ21" s="490"/>
      <c r="AR21" s="490"/>
      <c r="AS21" s="490"/>
      <c r="AT21" s="490"/>
      <c r="AU21" s="490"/>
    </row>
    <row r="22" spans="1:56">
      <c r="S22" s="165">
        <v>41852</v>
      </c>
      <c r="T22" s="163">
        <v>33.4564114216466</v>
      </c>
      <c r="U22" s="240">
        <v>7.23</v>
      </c>
      <c r="V22" s="255">
        <f>U22/'TR CPI'!B141</f>
        <v>2.9704190632703371E-2</v>
      </c>
      <c r="W22" s="241">
        <f t="shared" si="8"/>
        <v>2.6526936313066331E-2</v>
      </c>
      <c r="X22" s="241">
        <f t="shared" si="2"/>
        <v>8.8223514182232347E-3</v>
      </c>
      <c r="Y22" s="241">
        <f t="shared" si="13"/>
        <v>9.776536312849202E-3</v>
      </c>
      <c r="Z22" s="241">
        <f t="shared" si="9"/>
        <v>0.12441679626749623</v>
      </c>
      <c r="AA22" s="240">
        <v>7.51</v>
      </c>
      <c r="AB22" s="240">
        <f>AA22/'TR CPI'!B141</f>
        <v>3.0854560394412488E-2</v>
      </c>
      <c r="AC22" s="241">
        <f t="shared" si="10"/>
        <v>0.10405666106962949</v>
      </c>
      <c r="AD22" s="241">
        <f t="shared" si="3"/>
        <v>1.7615176151761502E-2</v>
      </c>
      <c r="AE22" s="241">
        <f t="shared" si="11"/>
        <v>0.20933977455716585</v>
      </c>
      <c r="AG22" s="173">
        <v>41852</v>
      </c>
      <c r="AK22" s="490"/>
      <c r="AL22" s="490"/>
      <c r="AM22" s="490"/>
      <c r="AN22" s="490"/>
      <c r="AO22" s="490"/>
      <c r="AP22" s="490"/>
      <c r="AQ22" s="490"/>
      <c r="AR22" s="490"/>
      <c r="AS22" s="490"/>
      <c r="AT22" s="490"/>
      <c r="AU22" s="490"/>
    </row>
    <row r="23" spans="1:56">
      <c r="S23" s="165">
        <v>41883</v>
      </c>
      <c r="T23" s="163">
        <v>37.26184512808112</v>
      </c>
      <c r="U23" s="240">
        <v>7.33</v>
      </c>
      <c r="V23" s="255">
        <f>U23/'TR CPI'!B142</f>
        <v>3.0073028637072289E-2</v>
      </c>
      <c r="W23" s="241">
        <f t="shared" si="8"/>
        <v>4.5598112131499335E-2</v>
      </c>
      <c r="X23" s="241">
        <f t="shared" si="2"/>
        <v>1.2417035997703278E-2</v>
      </c>
      <c r="Y23" s="241">
        <f t="shared" si="13"/>
        <v>1.3831258644536604E-2</v>
      </c>
      <c r="Z23" s="241">
        <f t="shared" si="9"/>
        <v>0.13819875776397511</v>
      </c>
      <c r="AA23" s="240">
        <v>7.68</v>
      </c>
      <c r="AB23" s="240">
        <f>AA23/'TR CPI'!B142</f>
        <v>3.1508984983999344E-2</v>
      </c>
      <c r="AC23" s="241">
        <f t="shared" si="10"/>
        <v>0.12702505235899253</v>
      </c>
      <c r="AD23" s="241">
        <f t="shared" si="3"/>
        <v>2.2636484687083878E-2</v>
      </c>
      <c r="AE23" s="241">
        <f t="shared" si="11"/>
        <v>0.2268370607028754</v>
      </c>
      <c r="AG23" s="173">
        <v>41883</v>
      </c>
    </row>
    <row r="24" spans="1:56">
      <c r="S24" s="165">
        <v>41913</v>
      </c>
      <c r="T24" s="163">
        <v>36.019656019656018</v>
      </c>
      <c r="U24" s="240">
        <v>7.37</v>
      </c>
      <c r="V24" s="255">
        <f>U24/'TR CPI'!B143</f>
        <v>2.967347103112292E-2</v>
      </c>
      <c r="W24" s="241">
        <f t="shared" si="8"/>
        <v>3.738818816474828E-2</v>
      </c>
      <c r="X24" s="241">
        <f t="shared" si="2"/>
        <v>-1.3286244321159504E-2</v>
      </c>
      <c r="Y24" s="241">
        <f t="shared" si="13"/>
        <v>5.4570259208731285E-3</v>
      </c>
      <c r="Z24" s="241">
        <f t="shared" si="9"/>
        <v>0.13036809815950928</v>
      </c>
      <c r="AA24" s="240">
        <v>7.71</v>
      </c>
      <c r="AB24" s="240">
        <f>AA24/'TR CPI'!B143</f>
        <v>3.1042396424688971E-2</v>
      </c>
      <c r="AC24" s="241">
        <f t="shared" si="10"/>
        <v>9.5325671988174043E-2</v>
      </c>
      <c r="AD24" s="241">
        <f t="shared" si="3"/>
        <v>3.906250000000033E-3</v>
      </c>
      <c r="AE24" s="241">
        <f t="shared" si="11"/>
        <v>0.19349845201238391</v>
      </c>
      <c r="AG24" s="173">
        <v>41913</v>
      </c>
    </row>
    <row r="25" spans="1:56">
      <c r="S25" s="165">
        <v>41944</v>
      </c>
      <c r="T25" s="163">
        <v>35.579044737577448</v>
      </c>
      <c r="U25" s="240">
        <v>7.44</v>
      </c>
      <c r="V25" s="255">
        <f>U25/'TR CPI'!B144</f>
        <v>2.9901133349409213E-2</v>
      </c>
      <c r="W25" s="241">
        <f t="shared" si="8"/>
        <v>4.383803343511853E-2</v>
      </c>
      <c r="X25" s="241">
        <f t="shared" si="2"/>
        <v>7.6722510166576168E-3</v>
      </c>
      <c r="Y25" s="241">
        <f t="shared" si="13"/>
        <v>9.4979647218453572E-3</v>
      </c>
      <c r="Z25" s="241">
        <f t="shared" si="9"/>
        <v>0.13935681470137828</v>
      </c>
      <c r="AA25" s="240">
        <v>7.88</v>
      </c>
      <c r="AB25" s="240">
        <f>AA25/'TR CPI'!B144</f>
        <v>3.1669479945342013E-2</v>
      </c>
      <c r="AC25" s="241">
        <f t="shared" si="10"/>
        <v>0.1141010259784206</v>
      </c>
      <c r="AD25" s="241">
        <f t="shared" si="3"/>
        <v>2.204928664072632E-2</v>
      </c>
      <c r="AE25" s="241">
        <f t="shared" si="11"/>
        <v>0.21604938271604929</v>
      </c>
      <c r="AG25" s="173">
        <v>41944</v>
      </c>
    </row>
    <row r="26" spans="1:56">
      <c r="S26" s="165">
        <v>41974</v>
      </c>
      <c r="T26" s="163">
        <v>32.014762449319058</v>
      </c>
      <c r="U26" s="240">
        <v>7.53</v>
      </c>
      <c r="V26" s="255">
        <f>U26/'TR CPI'!B145</f>
        <v>3.0397222670757309E-2</v>
      </c>
      <c r="W26" s="241">
        <f t="shared" si="8"/>
        <v>4.8383729492489688E-2</v>
      </c>
      <c r="X26" s="241">
        <f t="shared" si="2"/>
        <v>1.6590987222827036E-2</v>
      </c>
      <c r="Y26" s="241">
        <f t="shared" si="13"/>
        <v>1.2096774193548368E-2</v>
      </c>
      <c r="Z26" s="241">
        <f t="shared" si="9"/>
        <v>0.13403614457831334</v>
      </c>
      <c r="AA26" s="240">
        <v>8.0500000000000007</v>
      </c>
      <c r="AB26" s="240">
        <f>AA26/'TR CPI'!B145</f>
        <v>3.2496366865816244E-2</v>
      </c>
      <c r="AC26" s="241">
        <f t="shared" si="10"/>
        <v>0.12757469332433</v>
      </c>
      <c r="AD26" s="241">
        <f t="shared" si="3"/>
        <v>2.1573604060913808E-2</v>
      </c>
      <c r="AE26" s="241">
        <f t="shared" si="11"/>
        <v>0.21969696969696986</v>
      </c>
      <c r="AG26" s="173">
        <v>41974</v>
      </c>
    </row>
    <row r="27" spans="1:56">
      <c r="S27" s="165">
        <v>42005</v>
      </c>
      <c r="T27" s="163">
        <v>38.504299789942785</v>
      </c>
      <c r="U27" s="240">
        <v>7.65</v>
      </c>
      <c r="V27" s="255">
        <f>U27/'TR CPI'!B146</f>
        <v>3.0545018965861453E-2</v>
      </c>
      <c r="W27" s="241">
        <f t="shared" ref="W27:W79" si="16">(V27-V15)/V15</f>
        <v>6.9487815485349907E-2</v>
      </c>
      <c r="X27" s="241">
        <f t="shared" si="2"/>
        <v>4.8621644386718068E-3</v>
      </c>
      <c r="Y27" s="241">
        <f t="shared" si="13"/>
        <v>1.5936254980079695E-2</v>
      </c>
      <c r="Z27" s="241">
        <f t="shared" ref="Z27:Z58" si="17">(U27-U15)/U15</f>
        <v>0.14692653673163425</v>
      </c>
      <c r="AA27" s="240">
        <v>8.23</v>
      </c>
      <c r="AB27" s="240">
        <f>AA27/'TR CPI'!B146</f>
        <v>3.2860850469155524E-2</v>
      </c>
      <c r="AC27" s="241">
        <f t="shared" ref="AC27:AC79" si="18">(AB27-AB15)/AB15</f>
        <v>0.15751478409752354</v>
      </c>
      <c r="AD27" s="241">
        <f t="shared" si="3"/>
        <v>2.2360248447204932E-2</v>
      </c>
      <c r="AE27" s="241">
        <f t="shared" ref="AE27:AE79" si="19">(AA27-AA15)/AA15</f>
        <v>0.24132730015082965</v>
      </c>
      <c r="AG27" s="173">
        <v>42005</v>
      </c>
      <c r="AH27" s="174">
        <v>1304</v>
      </c>
    </row>
    <row r="28" spans="1:56">
      <c r="S28" s="165">
        <v>42036</v>
      </c>
      <c r="T28" s="163">
        <v>38.888245756201265</v>
      </c>
      <c r="U28" s="240">
        <v>7.78</v>
      </c>
      <c r="V28" s="255">
        <f>U28/'TR CPI'!B147</f>
        <v>3.0843640976847445E-2</v>
      </c>
      <c r="W28" s="241">
        <f t="shared" si="16"/>
        <v>7.489859653934608E-2</v>
      </c>
      <c r="X28" s="241">
        <f t="shared" si="2"/>
        <v>9.7764552485544616E-3</v>
      </c>
      <c r="Y28" s="241">
        <f t="shared" si="13"/>
        <v>1.6993464052287566E-2</v>
      </c>
      <c r="Z28" s="241">
        <f t="shared" si="17"/>
        <v>0.15601783060921245</v>
      </c>
      <c r="AA28" s="240">
        <v>8.4</v>
      </c>
      <c r="AB28" s="240">
        <f>AA28/'TR CPI'!B147</f>
        <v>3.3301617507136061E-2</v>
      </c>
      <c r="AC28" s="241">
        <f t="shared" si="18"/>
        <v>0.15200020208314036</v>
      </c>
      <c r="AD28" s="241">
        <f t="shared" si="3"/>
        <v>2.0656136087484803E-2</v>
      </c>
      <c r="AE28" s="241">
        <f t="shared" si="19"/>
        <v>0.23893805309734514</v>
      </c>
      <c r="AG28" s="173">
        <v>42036</v>
      </c>
      <c r="AH28" s="174">
        <v>1376</v>
      </c>
    </row>
    <row r="29" spans="1:56">
      <c r="S29" s="165">
        <v>42064</v>
      </c>
      <c r="T29" s="163">
        <v>39.054554856502627</v>
      </c>
      <c r="U29" s="240">
        <v>7.91</v>
      </c>
      <c r="V29" s="255">
        <f>U29/'TR CPI'!B148</f>
        <v>3.0991654586059635E-2</v>
      </c>
      <c r="W29" s="241">
        <f t="shared" si="16"/>
        <v>7.4649215602576716E-2</v>
      </c>
      <c r="X29" s="241">
        <f t="shared" si="2"/>
        <v>4.7988371192394363E-3</v>
      </c>
      <c r="Y29" s="241">
        <f t="shared" si="13"/>
        <v>1.6709511568123378E-2</v>
      </c>
      <c r="Z29" s="241">
        <f t="shared" si="17"/>
        <v>0.15643274853801173</v>
      </c>
      <c r="AA29" s="240">
        <v>8.6199999999999992</v>
      </c>
      <c r="AB29" s="240">
        <f>AA29/'TR CPI'!B148</f>
        <v>3.3773459232848801E-2</v>
      </c>
      <c r="AC29" s="241">
        <f t="shared" si="18"/>
        <v>0.1509179685125113</v>
      </c>
      <c r="AD29" s="241">
        <f t="shared" si="3"/>
        <v>2.6190476190476052E-2</v>
      </c>
      <c r="AE29" s="241">
        <f t="shared" si="19"/>
        <v>0.23850574712643668</v>
      </c>
      <c r="AG29" s="173">
        <v>42064</v>
      </c>
      <c r="AH29" s="174">
        <v>1620</v>
      </c>
    </row>
    <row r="30" spans="1:56">
      <c r="S30" s="165">
        <v>42095</v>
      </c>
      <c r="T30" s="163">
        <v>38.605563331293943</v>
      </c>
      <c r="U30" s="240">
        <v>8.02</v>
      </c>
      <c r="V30" s="255">
        <f>U30/'TR CPI'!B149</f>
        <v>3.0918693858668415E-2</v>
      </c>
      <c r="W30" s="241">
        <f t="shared" si="16"/>
        <v>8.0221866687227736E-2</v>
      </c>
      <c r="X30" s="241">
        <f t="shared" si="2"/>
        <v>-2.3542056197296108E-3</v>
      </c>
      <c r="Y30" s="241">
        <f t="shared" si="13"/>
        <v>1.3906447534766046E-2</v>
      </c>
      <c r="Z30" s="241">
        <f t="shared" si="17"/>
        <v>0.16569767441860461</v>
      </c>
      <c r="AA30" s="240">
        <v>8.81</v>
      </c>
      <c r="AB30" s="240">
        <f>AA30/'TR CPI'!B149</f>
        <v>3.396430085970932E-2</v>
      </c>
      <c r="AC30" s="241">
        <f t="shared" si="18"/>
        <v>0.17806623342688738</v>
      </c>
      <c r="AD30" s="241">
        <f t="shared" si="3"/>
        <v>2.2041763341067437E-2</v>
      </c>
      <c r="AE30" s="241">
        <f t="shared" si="19"/>
        <v>0.27128427128427141</v>
      </c>
      <c r="AG30" s="173">
        <v>42095</v>
      </c>
      <c r="AH30" s="174">
        <v>1856</v>
      </c>
    </row>
    <row r="31" spans="1:56">
      <c r="S31" s="165">
        <v>42125</v>
      </c>
      <c r="T31" s="163">
        <v>37.155197983093579</v>
      </c>
      <c r="U31" s="240">
        <v>8.1199999999999992</v>
      </c>
      <c r="V31" s="255">
        <f>U31/'TR CPI'!B150</f>
        <v>3.1129001341767295E-2</v>
      </c>
      <c r="W31" s="241">
        <f t="shared" si="16"/>
        <v>7.4685351043674311E-2</v>
      </c>
      <c r="X31" s="241">
        <f t="shared" si="2"/>
        <v>6.8019523741918372E-3</v>
      </c>
      <c r="Y31" s="241">
        <f t="shared" si="13"/>
        <v>1.2468827930174521E-2</v>
      </c>
      <c r="Z31" s="241">
        <f t="shared" si="17"/>
        <v>0.16165951359084391</v>
      </c>
      <c r="AA31" s="240">
        <v>9.08</v>
      </c>
      <c r="AB31" s="240">
        <f>AA31/'TR CPI'!B150</f>
        <v>3.4809277362468846E-2</v>
      </c>
      <c r="AC31" s="241">
        <f t="shared" si="18"/>
        <v>0.18479193414823436</v>
      </c>
      <c r="AD31" s="241">
        <f t="shared" si="3"/>
        <v>3.0646992054483492E-2</v>
      </c>
      <c r="AE31" s="241">
        <f t="shared" si="19"/>
        <v>0.28067700987306071</v>
      </c>
      <c r="AG31" s="173">
        <v>42125</v>
      </c>
      <c r="AH31" s="174">
        <v>1997</v>
      </c>
    </row>
    <row r="32" spans="1:56">
      <c r="S32" s="165">
        <v>42156</v>
      </c>
      <c r="T32" s="163">
        <v>36.60229357383627</v>
      </c>
      <c r="U32" s="240">
        <v>8.26</v>
      </c>
      <c r="V32" s="255">
        <f>U32/'TR CPI'!B151</f>
        <v>3.1829216600516359E-2</v>
      </c>
      <c r="W32" s="241">
        <f t="shared" si="16"/>
        <v>9.1345391287109778E-2</v>
      </c>
      <c r="X32" s="241">
        <f t="shared" si="2"/>
        <v>2.2493984020282447E-2</v>
      </c>
      <c r="Y32" s="241">
        <f t="shared" si="13"/>
        <v>1.72413793103449E-2</v>
      </c>
      <c r="Z32" s="241">
        <f t="shared" si="17"/>
        <v>0.16997167138810201</v>
      </c>
      <c r="AA32" s="240">
        <v>9.26</v>
      </c>
      <c r="AB32" s="240">
        <f>AA32/'TR CPI'!B151</f>
        <v>3.5682632653847635E-2</v>
      </c>
      <c r="AC32" s="241">
        <f t="shared" si="18"/>
        <v>0.19140619124370986</v>
      </c>
      <c r="AD32" s="241">
        <f t="shared" si="3"/>
        <v>1.9823788546255477E-2</v>
      </c>
      <c r="AE32" s="241">
        <f t="shared" si="19"/>
        <v>0.27724137931034482</v>
      </c>
      <c r="AG32" s="173">
        <v>42156</v>
      </c>
      <c r="AH32" s="174">
        <v>2273</v>
      </c>
    </row>
    <row r="33" spans="19:35">
      <c r="S33" s="165">
        <v>42186</v>
      </c>
      <c r="T33" s="163">
        <v>31.840064603629813</v>
      </c>
      <c r="U33" s="240">
        <v>8.31</v>
      </c>
      <c r="V33" s="255">
        <f>U33/'TR CPI'!B152</f>
        <v>3.1993531993531991E-2</v>
      </c>
      <c r="W33" s="241">
        <f t="shared" si="16"/>
        <v>8.6573627774744977E-2</v>
      </c>
      <c r="X33" s="241">
        <f t="shared" si="2"/>
        <v>5.1624077047804718E-3</v>
      </c>
      <c r="Y33" s="241">
        <f t="shared" si="13"/>
        <v>6.0532687651332585E-3</v>
      </c>
      <c r="Z33" s="241">
        <f t="shared" si="17"/>
        <v>0.16061452513966484</v>
      </c>
      <c r="AA33" s="240">
        <v>9.27</v>
      </c>
      <c r="AB33" s="240">
        <f>AA33/'TR CPI'!B152</f>
        <v>3.5689535689535687E-2</v>
      </c>
      <c r="AC33" s="241">
        <f t="shared" si="18"/>
        <v>0.17596536498975515</v>
      </c>
      <c r="AD33" s="241">
        <f t="shared" si="3"/>
        <v>1.0799136069114242E-3</v>
      </c>
      <c r="AE33" s="241">
        <f t="shared" si="19"/>
        <v>0.25609756097560971</v>
      </c>
      <c r="AG33" s="173">
        <v>42186</v>
      </c>
      <c r="AH33" s="174">
        <v>2049</v>
      </c>
    </row>
    <row r="34" spans="19:35">
      <c r="S34" s="165">
        <v>42217</v>
      </c>
      <c r="T34" s="163">
        <v>32.029200714901791</v>
      </c>
      <c r="U34" s="240">
        <v>8.32</v>
      </c>
      <c r="V34" s="255">
        <f>U34/'TR CPI'!B153</f>
        <v>3.1904287138584252E-2</v>
      </c>
      <c r="W34" s="241">
        <f t="shared" si="16"/>
        <v>7.4066872687608074E-2</v>
      </c>
      <c r="X34" s="241">
        <f t="shared" si="2"/>
        <v>-2.7894655384026403E-3</v>
      </c>
      <c r="Y34" s="241">
        <f t="shared" si="13"/>
        <v>1.2033694344163401E-3</v>
      </c>
      <c r="Z34" s="241">
        <f t="shared" si="17"/>
        <v>0.15076071922544948</v>
      </c>
      <c r="AA34" s="240">
        <v>9.33</v>
      </c>
      <c r="AB34" s="240">
        <f>AA34/'TR CPI'!B153</f>
        <v>3.5777283534013347E-2</v>
      </c>
      <c r="AC34" s="241">
        <f t="shared" si="18"/>
        <v>0.15954604689465368</v>
      </c>
      <c r="AD34" s="241">
        <f t="shared" si="3"/>
        <v>6.4724919093851674E-3</v>
      </c>
      <c r="AE34" s="241">
        <f t="shared" si="19"/>
        <v>0.24234354194407462</v>
      </c>
      <c r="AG34" s="173">
        <v>42217</v>
      </c>
      <c r="AH34" s="174">
        <v>2058</v>
      </c>
    </row>
    <row r="35" spans="19:35">
      <c r="S35" s="165">
        <v>42248</v>
      </c>
      <c r="T35" s="163">
        <v>31.015429862785592</v>
      </c>
      <c r="U35" s="240">
        <v>8.4499999999999993</v>
      </c>
      <c r="V35" s="255">
        <f>U35/'TR CPI'!B154</f>
        <v>3.2115845083805251E-2</v>
      </c>
      <c r="W35" s="241">
        <f t="shared" si="16"/>
        <v>6.7928523973627877E-2</v>
      </c>
      <c r="X35" s="241">
        <f t="shared" si="2"/>
        <v>6.6310193455207112E-3</v>
      </c>
      <c r="Y35" s="241">
        <f t="shared" si="13"/>
        <v>1.562499999999988E-2</v>
      </c>
      <c r="Z35" s="241">
        <f t="shared" si="17"/>
        <v>0.15279672578444736</v>
      </c>
      <c r="AA35" s="240">
        <v>9.4600000000000009</v>
      </c>
      <c r="AB35" s="240">
        <f>AA35/'TR CPI'!B154</f>
        <v>3.5954543726958305E-2</v>
      </c>
      <c r="AC35" s="241">
        <f t="shared" si="18"/>
        <v>0.14108860520948138</v>
      </c>
      <c r="AD35" s="241">
        <f t="shared" si="3"/>
        <v>1.3933547695605657E-2</v>
      </c>
      <c r="AE35" s="241">
        <f t="shared" si="19"/>
        <v>0.23177083333333348</v>
      </c>
      <c r="AG35" s="173">
        <v>42248</v>
      </c>
      <c r="AH35" s="174">
        <v>1785</v>
      </c>
    </row>
    <row r="36" spans="19:35">
      <c r="S36" s="165">
        <v>42278</v>
      </c>
      <c r="T36" s="163">
        <v>26.893888451267074</v>
      </c>
      <c r="U36" s="240">
        <v>8.5</v>
      </c>
      <c r="V36" s="255">
        <f>U36/'TR CPI'!B155</f>
        <v>3.1811377245508983E-2</v>
      </c>
      <c r="W36" s="241">
        <f t="shared" si="16"/>
        <v>7.2047729507064645E-2</v>
      </c>
      <c r="X36" s="241">
        <f t="shared" si="2"/>
        <v>-9.4802997555184839E-3</v>
      </c>
      <c r="Y36" s="241">
        <f t="shared" si="13"/>
        <v>5.9171597633136943E-3</v>
      </c>
      <c r="Z36" s="241">
        <f t="shared" si="17"/>
        <v>0.15332428765264586</v>
      </c>
      <c r="AA36" s="240">
        <v>9.69</v>
      </c>
      <c r="AB36" s="240">
        <f>AA36/'TR CPI'!B155</f>
        <v>3.626497005988024E-2</v>
      </c>
      <c r="AC36" s="241">
        <f t="shared" si="18"/>
        <v>0.16824002772664792</v>
      </c>
      <c r="AD36" s="241">
        <f t="shared" si="3"/>
        <v>2.4312896405919517E-2</v>
      </c>
      <c r="AE36" s="241">
        <f t="shared" si="19"/>
        <v>0.2568093385214007</v>
      </c>
      <c r="AG36" s="173">
        <v>42278</v>
      </c>
      <c r="AH36" s="174">
        <v>2249</v>
      </c>
    </row>
    <row r="37" spans="19:35">
      <c r="S37" s="165">
        <v>42309</v>
      </c>
      <c r="T37" s="163">
        <v>26.934759640781831</v>
      </c>
      <c r="U37" s="240">
        <v>8.67</v>
      </c>
      <c r="V37" s="255">
        <f>U37/'TR CPI'!B156</f>
        <v>3.2232879768012486E-2</v>
      </c>
      <c r="W37" s="241">
        <f t="shared" si="16"/>
        <v>7.7981874176998159E-2</v>
      </c>
      <c r="X37" s="241">
        <f t="shared" si="2"/>
        <v>1.3250055766227764E-2</v>
      </c>
      <c r="Y37" s="241">
        <f t="shared" si="13"/>
        <v>1.999999999999999E-2</v>
      </c>
      <c r="Z37" s="241">
        <f t="shared" si="17"/>
        <v>0.16532258064516123</v>
      </c>
      <c r="AA37" s="240">
        <v>9.9700000000000006</v>
      </c>
      <c r="AB37" s="240">
        <f>AA37/'TR CPI'!B156</f>
        <v>3.706595285894862E-2</v>
      </c>
      <c r="AC37" s="241">
        <f t="shared" si="18"/>
        <v>0.17039979573142081</v>
      </c>
      <c r="AD37" s="241">
        <f t="shared" si="3"/>
        <v>2.8895768833849447E-2</v>
      </c>
      <c r="AE37" s="241">
        <f t="shared" si="19"/>
        <v>0.26522842639593919</v>
      </c>
      <c r="AG37" s="173">
        <v>42309</v>
      </c>
      <c r="AH37" s="174">
        <v>2130</v>
      </c>
    </row>
    <row r="38" spans="19:35">
      <c r="S38" s="165">
        <v>42339</v>
      </c>
      <c r="T38" s="163">
        <v>28.2491462071964</v>
      </c>
      <c r="U38" s="240">
        <v>8.67</v>
      </c>
      <c r="V38" s="255">
        <f>U38/'TR CPI'!B157</f>
        <v>3.2165912295021144E-2</v>
      </c>
      <c r="W38" s="241">
        <f t="shared" si="16"/>
        <v>5.8185895580695521E-2</v>
      </c>
      <c r="X38" s="241">
        <f t="shared" si="2"/>
        <v>-2.077613712250413E-3</v>
      </c>
      <c r="Y38" s="241">
        <f t="shared" si="13"/>
        <v>0</v>
      </c>
      <c r="Z38" s="241">
        <f t="shared" si="17"/>
        <v>0.15139442231075692</v>
      </c>
      <c r="AA38" s="240">
        <v>9.8800000000000008</v>
      </c>
      <c r="AB38" s="240">
        <f>AA38/'TR CPI'!B157</f>
        <v>3.6655041923276691E-2</v>
      </c>
      <c r="AC38" s="241">
        <f t="shared" si="18"/>
        <v>0.12797353853839774</v>
      </c>
      <c r="AD38" s="241">
        <f t="shared" si="3"/>
        <v>-9.0270812437311786E-3</v>
      </c>
      <c r="AE38" s="241">
        <f t="shared" si="19"/>
        <v>0.22732919254658385</v>
      </c>
      <c r="AG38" s="173">
        <v>42339</v>
      </c>
      <c r="AH38" s="174">
        <v>2294</v>
      </c>
    </row>
    <row r="39" spans="19:35">
      <c r="S39" s="165">
        <v>42370</v>
      </c>
      <c r="T39" s="163">
        <v>31.439519371777287</v>
      </c>
      <c r="U39" s="240">
        <v>8.82</v>
      </c>
      <c r="V39" s="255">
        <f>U39/'TR CPI'!B158</f>
        <v>3.2138172278093576E-2</v>
      </c>
      <c r="W39" s="241">
        <f t="shared" si="16"/>
        <v>5.215754863379541E-2</v>
      </c>
      <c r="X39" s="241">
        <f t="shared" si="2"/>
        <v>-8.6240417101002178E-4</v>
      </c>
      <c r="Y39" s="241">
        <f t="shared" si="13"/>
        <v>1.7301038062283777E-2</v>
      </c>
      <c r="Z39" s="241">
        <f t="shared" si="17"/>
        <v>0.15294117647058822</v>
      </c>
      <c r="AA39" s="240">
        <v>10.15</v>
      </c>
      <c r="AB39" s="240">
        <f>AA39/'TR CPI'!B158</f>
        <v>3.6984404605742607E-2</v>
      </c>
      <c r="AC39" s="241">
        <f t="shared" si="18"/>
        <v>0.12548531391351578</v>
      </c>
      <c r="AD39" s="241">
        <f t="shared" si="3"/>
        <v>2.7327935222672021E-2</v>
      </c>
      <c r="AE39" s="241">
        <f t="shared" si="19"/>
        <v>0.23329283110571078</v>
      </c>
      <c r="AG39" s="173">
        <v>42370</v>
      </c>
      <c r="AH39" s="174">
        <v>1474</v>
      </c>
      <c r="AI39" s="100">
        <f>'İnşaat Maliyetleri'!D15</f>
        <v>0.11386801194275716</v>
      </c>
    </row>
    <row r="40" spans="19:35">
      <c r="S40" s="165">
        <v>42401</v>
      </c>
      <c r="T40" s="163">
        <v>29.945036036301779</v>
      </c>
      <c r="U40" s="240">
        <v>8.89</v>
      </c>
      <c r="V40" s="255">
        <f>U40/'TR CPI'!B159</f>
        <v>3.2400320723084776E-2</v>
      </c>
      <c r="W40" s="241">
        <f t="shared" si="16"/>
        <v>5.0470038456414436E-2</v>
      </c>
      <c r="X40" s="241">
        <f t="shared" si="2"/>
        <v>8.1569182815629283E-3</v>
      </c>
      <c r="Y40" s="241">
        <f t="shared" si="13"/>
        <v>7.936507936507969E-3</v>
      </c>
      <c r="Z40" s="241">
        <f t="shared" si="17"/>
        <v>0.14267352185089979</v>
      </c>
      <c r="AA40" s="240">
        <v>10.18</v>
      </c>
      <c r="AB40" s="240">
        <f>AA40/'TR CPI'!B159</f>
        <v>3.7101829579415407E-2</v>
      </c>
      <c r="AC40" s="241">
        <f t="shared" si="18"/>
        <v>0.11411493965615981</v>
      </c>
      <c r="AD40" s="241">
        <f t="shared" si="3"/>
        <v>2.9556650246304788E-3</v>
      </c>
      <c r="AE40" s="241">
        <f t="shared" si="19"/>
        <v>0.21190476190476182</v>
      </c>
      <c r="AG40" s="173">
        <v>42401</v>
      </c>
      <c r="AH40" s="174">
        <v>1603</v>
      </c>
      <c r="AI40" s="100">
        <f>'İnşaat Maliyetleri'!D16</f>
        <v>0.10721966205837172</v>
      </c>
    </row>
    <row r="41" spans="19:35">
      <c r="S41" s="165">
        <v>42430</v>
      </c>
      <c r="T41" s="163">
        <v>33.123160274732307</v>
      </c>
      <c r="U41" s="240">
        <v>8.9700000000000006</v>
      </c>
      <c r="V41" s="255">
        <f>U41/'TR CPI'!B160</f>
        <v>3.2704998723885229E-2</v>
      </c>
      <c r="W41" s="241">
        <f t="shared" si="16"/>
        <v>5.5284048583720116E-2</v>
      </c>
      <c r="X41" s="241">
        <f t="shared" si="2"/>
        <v>9.4035489155937218E-3</v>
      </c>
      <c r="Y41" s="241">
        <f t="shared" si="13"/>
        <v>8.9988751406074319E-3</v>
      </c>
      <c r="Z41" s="241">
        <f t="shared" si="17"/>
        <v>0.13400758533501902</v>
      </c>
      <c r="AA41" s="240">
        <v>10.3</v>
      </c>
      <c r="AB41" s="240">
        <f>AA41/'TR CPI'!B160</f>
        <v>3.755423487803989E-2</v>
      </c>
      <c r="AC41" s="241">
        <f t="shared" si="18"/>
        <v>0.1119451702925895</v>
      </c>
      <c r="AD41" s="241">
        <f t="shared" si="3"/>
        <v>1.1787819253438213E-2</v>
      </c>
      <c r="AE41" s="241">
        <f t="shared" si="19"/>
        <v>0.19489559164733197</v>
      </c>
      <c r="AG41" s="173">
        <v>42430</v>
      </c>
      <c r="AH41" s="174">
        <v>1604</v>
      </c>
      <c r="AI41" s="100">
        <f>'İnşaat Maliyetleri'!D17</f>
        <v>0.11315762694616877</v>
      </c>
    </row>
    <row r="42" spans="19:35">
      <c r="S42" s="165">
        <v>42461</v>
      </c>
      <c r="T42" s="163">
        <v>31.433595366156393</v>
      </c>
      <c r="U42" s="240">
        <v>9.06</v>
      </c>
      <c r="V42" s="255">
        <f>U42/'TR CPI'!B161</f>
        <v>3.277621011504233E-2</v>
      </c>
      <c r="W42" s="241">
        <f t="shared" si="16"/>
        <v>6.0077449094866564E-2</v>
      </c>
      <c r="X42" s="241">
        <f t="shared" si="2"/>
        <v>2.1773855354133981E-3</v>
      </c>
      <c r="Y42" s="241">
        <f t="shared" si="13"/>
        <v>1.0033444816053495E-2</v>
      </c>
      <c r="Z42" s="241">
        <f t="shared" si="17"/>
        <v>0.12967581047381557</v>
      </c>
      <c r="AA42" s="240">
        <v>10.42</v>
      </c>
      <c r="AB42" s="240">
        <f>AA42/'TR CPI'!B161</f>
        <v>3.7696259315534331E-2</v>
      </c>
      <c r="AC42" s="241">
        <f t="shared" si="18"/>
        <v>0.10987885401321786</v>
      </c>
      <c r="AD42" s="241">
        <f t="shared" si="3"/>
        <v>1.1650485436893128E-2</v>
      </c>
      <c r="AE42" s="241">
        <f t="shared" si="19"/>
        <v>0.18274687854710547</v>
      </c>
      <c r="AG42" s="173">
        <v>42461</v>
      </c>
      <c r="AH42" s="174">
        <v>1600</v>
      </c>
      <c r="AI42" s="100">
        <f>'İnşaat Maliyetleri'!D18</f>
        <v>0.11216461569497685</v>
      </c>
    </row>
    <row r="43" spans="19:35">
      <c r="S43" s="165">
        <v>42491</v>
      </c>
      <c r="T43" s="163">
        <v>30.856271777003485</v>
      </c>
      <c r="U43" s="240">
        <v>9.19</v>
      </c>
      <c r="V43" s="255">
        <f>U43/'TR CPI'!B162</f>
        <v>3.3055175886626861E-2</v>
      </c>
      <c r="W43" s="241">
        <f t="shared" si="16"/>
        <v>6.1877171185544089E-2</v>
      </c>
      <c r="X43" s="241">
        <f t="shared" si="2"/>
        <v>8.5112272164896436E-3</v>
      </c>
      <c r="Y43" s="241">
        <f t="shared" si="13"/>
        <v>1.4348785871964569E-2</v>
      </c>
      <c r="Z43" s="241">
        <f t="shared" si="17"/>
        <v>0.13177339901477839</v>
      </c>
      <c r="AA43" s="240">
        <v>10.59</v>
      </c>
      <c r="AB43" s="240">
        <f>AA43/'TR CPI'!B162</f>
        <v>3.8090784835623337E-2</v>
      </c>
      <c r="AC43" s="241">
        <f t="shared" si="18"/>
        <v>9.4271059952901873E-2</v>
      </c>
      <c r="AD43" s="241">
        <f t="shared" si="3"/>
        <v>1.6314779270633392E-2</v>
      </c>
      <c r="AE43" s="241">
        <f t="shared" si="19"/>
        <v>0.16629955947136563</v>
      </c>
      <c r="AG43" s="173">
        <v>42491</v>
      </c>
      <c r="AH43" s="174">
        <v>1645</v>
      </c>
      <c r="AI43" s="100">
        <f>'İnşaat Maliyetleri'!D19</f>
        <v>0.11919736448038333</v>
      </c>
    </row>
    <row r="44" spans="19:35">
      <c r="S44" s="165">
        <v>42522</v>
      </c>
      <c r="T44" s="163">
        <v>34.25183873732189</v>
      </c>
      <c r="U44" s="240">
        <v>9.27</v>
      </c>
      <c r="V44" s="255">
        <f>U44/'TR CPI'!B163</f>
        <v>3.3186553538825048E-2</v>
      </c>
      <c r="W44" s="241">
        <f t="shared" si="16"/>
        <v>4.2644371532746694E-2</v>
      </c>
      <c r="X44" s="241">
        <f t="shared" si="2"/>
        <v>3.9744956326593864E-3</v>
      </c>
      <c r="Y44" s="241">
        <f t="shared" si="13"/>
        <v>8.7051142546246008E-3</v>
      </c>
      <c r="Z44" s="241">
        <f t="shared" si="17"/>
        <v>0.12227602905569004</v>
      </c>
      <c r="AA44" s="240">
        <v>10.64</v>
      </c>
      <c r="AB44" s="240">
        <f>AA44/'TR CPI'!B163</f>
        <v>3.809114667239466E-2</v>
      </c>
      <c r="AC44" s="241">
        <f t="shared" si="18"/>
        <v>6.7498215221721239E-2</v>
      </c>
      <c r="AD44" s="241">
        <f t="shared" si="3"/>
        <v>4.7214353163362336E-3</v>
      </c>
      <c r="AE44" s="241">
        <f t="shared" si="19"/>
        <v>0.1490280777537798</v>
      </c>
      <c r="AG44" s="173">
        <v>42522</v>
      </c>
      <c r="AH44" s="174">
        <v>1558</v>
      </c>
      <c r="AI44" s="100">
        <f>'İnşaat Maliyetleri'!D20</f>
        <v>0.11566530040987696</v>
      </c>
    </row>
    <row r="45" spans="19:35">
      <c r="S45" s="165">
        <v>42552</v>
      </c>
      <c r="T45" s="163">
        <v>29.204725667850951</v>
      </c>
      <c r="U45" s="240">
        <v>9.3000000000000007</v>
      </c>
      <c r="V45" s="255">
        <f>U45/'TR CPI'!B164</f>
        <v>3.2911034043456723E-2</v>
      </c>
      <c r="W45" s="241">
        <f t="shared" si="16"/>
        <v>2.8677735553243058E-2</v>
      </c>
      <c r="X45" s="241">
        <f t="shared" si="2"/>
        <v>-8.3021424639950492E-3</v>
      </c>
      <c r="Y45" s="241">
        <f t="shared" si="13"/>
        <v>3.2362459546926795E-3</v>
      </c>
      <c r="Z45" s="241">
        <f t="shared" si="17"/>
        <v>0.11913357400722023</v>
      </c>
      <c r="AA45" s="240">
        <v>10.68</v>
      </c>
      <c r="AB45" s="240">
        <f>AA45/'TR CPI'!B164</f>
        <v>3.7794606837001914E-2</v>
      </c>
      <c r="AC45" s="241">
        <f t="shared" si="18"/>
        <v>5.8982867296966321E-2</v>
      </c>
      <c r="AD45" s="241">
        <f t="shared" si="3"/>
        <v>3.7593984962405211E-3</v>
      </c>
      <c r="AE45" s="241">
        <f t="shared" si="19"/>
        <v>0.15210355987055019</v>
      </c>
      <c r="AG45" s="173">
        <v>42552</v>
      </c>
      <c r="AH45" s="174">
        <v>1051</v>
      </c>
      <c r="AI45" s="100">
        <f>'İnşaat Maliyetleri'!D21</f>
        <v>0.10602003372012296</v>
      </c>
    </row>
    <row r="46" spans="19:35">
      <c r="S46" s="165">
        <v>42583</v>
      </c>
      <c r="T46" s="163">
        <v>31.77140068496135</v>
      </c>
      <c r="U46" s="240">
        <v>9.42</v>
      </c>
      <c r="V46" s="255">
        <f>U46/'TR CPI'!B165</f>
        <v>3.3432708688245313E-2</v>
      </c>
      <c r="W46" s="241">
        <f t="shared" si="16"/>
        <v>4.7906462947188901E-2</v>
      </c>
      <c r="X46" s="241">
        <f t="shared" si="2"/>
        <v>1.5851056034877402E-2</v>
      </c>
      <c r="Y46" s="241">
        <f t="shared" si="13"/>
        <v>1.2903225806451528E-2</v>
      </c>
      <c r="Z46" s="241">
        <f t="shared" si="17"/>
        <v>0.13221153846153841</v>
      </c>
      <c r="AA46" s="240">
        <v>10.94</v>
      </c>
      <c r="AB46" s="240">
        <f>AA46/'TR CPI'!B165</f>
        <v>3.8827370812038617E-2</v>
      </c>
      <c r="AC46" s="241">
        <f t="shared" si="18"/>
        <v>8.5252064347634479E-2</v>
      </c>
      <c r="AD46" s="241">
        <f t="shared" si="3"/>
        <v>2.4344569288389493E-2</v>
      </c>
      <c r="AE46" s="241">
        <f t="shared" si="19"/>
        <v>0.17256162915326898</v>
      </c>
      <c r="AG46" s="173">
        <v>42583</v>
      </c>
      <c r="AH46" s="174">
        <v>1522</v>
      </c>
      <c r="AI46" s="100">
        <f>'İnşaat Maliyetleri'!D22</f>
        <v>0.10409472126295029</v>
      </c>
    </row>
    <row r="47" spans="19:35">
      <c r="S47" s="165">
        <v>42614</v>
      </c>
      <c r="T47" s="163">
        <v>38.637323491066674</v>
      </c>
      <c r="U47" s="240">
        <v>9.5</v>
      </c>
      <c r="V47" s="255">
        <f>U47/'TR CPI'!B166</f>
        <v>3.3655719700995505E-2</v>
      </c>
      <c r="W47" s="241">
        <f t="shared" si="16"/>
        <v>4.7947504204606826E-2</v>
      </c>
      <c r="X47" s="241">
        <f t="shared" si="2"/>
        <v>6.6704440501586066E-3</v>
      </c>
      <c r="Y47" s="241">
        <f t="shared" si="13"/>
        <v>8.492569002123149E-3</v>
      </c>
      <c r="Z47" s="241">
        <f t="shared" si="17"/>
        <v>0.12426035502958589</v>
      </c>
      <c r="AA47" s="240">
        <v>10.89</v>
      </c>
      <c r="AB47" s="240">
        <f>AA47/'TR CPI'!B166</f>
        <v>3.8580082899351692E-2</v>
      </c>
      <c r="AC47" s="241">
        <f t="shared" si="18"/>
        <v>7.3023849011461334E-2</v>
      </c>
      <c r="AD47" s="241">
        <f t="shared" si="3"/>
        <v>-4.5703839122485318E-3</v>
      </c>
      <c r="AE47" s="241">
        <f t="shared" si="19"/>
        <v>0.15116279069767438</v>
      </c>
      <c r="AG47" s="173">
        <v>42614</v>
      </c>
      <c r="AH47" s="174">
        <v>1299</v>
      </c>
      <c r="AI47" s="100">
        <f>'İnşaat Maliyetleri'!D23</f>
        <v>9.7212713936430301E-2</v>
      </c>
    </row>
    <row r="48" spans="19:35">
      <c r="S48" s="165">
        <v>42644</v>
      </c>
      <c r="T48" s="163">
        <v>36.929855535256465</v>
      </c>
      <c r="U48" s="240">
        <v>9.5299999999999994</v>
      </c>
      <c r="V48" s="255">
        <f>U48/'TR CPI'!B167</f>
        <v>3.3283274543359061E-2</v>
      </c>
      <c r="W48" s="241">
        <f t="shared" si="16"/>
        <v>4.6269524468887151E-2</v>
      </c>
      <c r="X48" s="241">
        <f t="shared" si="2"/>
        <v>-1.1066325752214654E-2</v>
      </c>
      <c r="Y48" s="241">
        <f t="shared" ref="Y48:Y79" si="20">(U48-U47)/U47</f>
        <v>3.157894736842038E-3</v>
      </c>
      <c r="Z48" s="241">
        <f t="shared" si="17"/>
        <v>0.12117647058823522</v>
      </c>
      <c r="AA48" s="240">
        <v>10.91</v>
      </c>
      <c r="AB48" s="240">
        <f>AA48/'TR CPI'!B167</f>
        <v>3.8102888275765724E-2</v>
      </c>
      <c r="AC48" s="241">
        <f t="shared" si="18"/>
        <v>5.0680262877667831E-2</v>
      </c>
      <c r="AD48" s="241">
        <f t="shared" si="3"/>
        <v>1.8365472910927064E-3</v>
      </c>
      <c r="AE48" s="241">
        <f t="shared" si="19"/>
        <v>0.12590299277605788</v>
      </c>
      <c r="AG48" s="173">
        <v>42644</v>
      </c>
      <c r="AH48" s="174">
        <v>1578</v>
      </c>
      <c r="AI48" s="100">
        <f>'İnşaat Maliyetleri'!D24</f>
        <v>0.11323355651831429</v>
      </c>
    </row>
    <row r="49" spans="19:35">
      <c r="S49" s="165">
        <v>42675</v>
      </c>
      <c r="T49" s="163">
        <v>36.893445403490254</v>
      </c>
      <c r="U49" s="240">
        <v>9.6199999999999992</v>
      </c>
      <c r="V49" s="255">
        <f>U49/'TR CPI'!B168</f>
        <v>3.3424828880163994E-2</v>
      </c>
      <c r="W49" s="241">
        <f t="shared" si="16"/>
        <v>3.6979293216437448E-2</v>
      </c>
      <c r="X49" s="241">
        <f t="shared" si="2"/>
        <v>4.2530171308873595E-3</v>
      </c>
      <c r="Y49" s="241">
        <f t="shared" si="20"/>
        <v>9.4438614900314646E-3</v>
      </c>
      <c r="Z49" s="241">
        <f t="shared" si="17"/>
        <v>0.10957324106113026</v>
      </c>
      <c r="AA49" s="240">
        <v>11.01</v>
      </c>
      <c r="AB49" s="240">
        <f>AA49/'TR CPI'!B168</f>
        <v>3.8254403947048397E-2</v>
      </c>
      <c r="AC49" s="241">
        <f t="shared" si="18"/>
        <v>3.2063146808132215E-2</v>
      </c>
      <c r="AD49" s="241">
        <f t="shared" si="3"/>
        <v>9.1659028414298477E-3</v>
      </c>
      <c r="AE49" s="241">
        <f t="shared" si="19"/>
        <v>0.10431293881644925</v>
      </c>
      <c r="AG49" s="173">
        <v>42675</v>
      </c>
      <c r="AH49" s="174">
        <v>1793</v>
      </c>
      <c r="AI49" s="100">
        <f>'İnşaat Maliyetleri'!D25</f>
        <v>0.14671814671814665</v>
      </c>
    </row>
    <row r="50" spans="19:35">
      <c r="S50" s="165">
        <v>42705</v>
      </c>
      <c r="T50" s="163">
        <v>34.387897388464964</v>
      </c>
      <c r="U50" s="240">
        <v>9.6999999999999993</v>
      </c>
      <c r="V50" s="255">
        <f>U50/'TR CPI'!B169</f>
        <v>3.3157858754358373E-2</v>
      </c>
      <c r="W50" s="241">
        <f t="shared" si="16"/>
        <v>3.083843698382429E-2</v>
      </c>
      <c r="X50" s="241">
        <f t="shared" si="2"/>
        <v>-7.9871800320286731E-3</v>
      </c>
      <c r="Y50" s="241">
        <f t="shared" si="20"/>
        <v>8.3160083160083234E-3</v>
      </c>
      <c r="Z50" s="241">
        <f t="shared" si="17"/>
        <v>0.11880046136101492</v>
      </c>
      <c r="AA50" s="240">
        <v>11.09</v>
      </c>
      <c r="AB50" s="240">
        <f>AA50/'TR CPI'!B169</f>
        <v>3.7909345730498388E-2</v>
      </c>
      <c r="AC50" s="241">
        <f t="shared" si="18"/>
        <v>3.421913443305024E-2</v>
      </c>
      <c r="AD50" s="241">
        <f t="shared" si="3"/>
        <v>7.2661217075386079E-3</v>
      </c>
      <c r="AE50" s="241">
        <f t="shared" si="19"/>
        <v>0.12246963562753026</v>
      </c>
      <c r="AG50" s="173">
        <v>42705</v>
      </c>
      <c r="AH50" s="174">
        <v>1664</v>
      </c>
      <c r="AI50" s="100">
        <f>'İnşaat Maliyetleri'!D26</f>
        <v>0.18190854870775361</v>
      </c>
    </row>
    <row r="51" spans="19:35">
      <c r="S51" s="165">
        <v>42736</v>
      </c>
      <c r="T51" s="163">
        <v>37.732862279717786</v>
      </c>
      <c r="U51" s="240">
        <v>9.83</v>
      </c>
      <c r="V51" s="255">
        <f>U51/'TR CPI'!B170</f>
        <v>3.2795089077200239E-2</v>
      </c>
      <c r="W51" s="241">
        <f t="shared" si="16"/>
        <v>2.0440390742271275E-2</v>
      </c>
      <c r="X51" s="241">
        <f t="shared" si="2"/>
        <v>-1.094068467585985E-2</v>
      </c>
      <c r="Y51" s="241">
        <f t="shared" si="20"/>
        <v>1.3402061855670184E-2</v>
      </c>
      <c r="Z51" s="241">
        <f t="shared" si="17"/>
        <v>0.11451247165532877</v>
      </c>
      <c r="AA51" s="240">
        <v>11.29</v>
      </c>
      <c r="AB51" s="240">
        <f>AA51/'TR CPI'!B170</f>
        <v>3.7665977180222854E-2</v>
      </c>
      <c r="AC51" s="241">
        <f t="shared" si="18"/>
        <v>1.8428648013828455E-2</v>
      </c>
      <c r="AD51" s="241">
        <f t="shared" si="3"/>
        <v>1.8034265103696961E-2</v>
      </c>
      <c r="AE51" s="241">
        <f t="shared" si="19"/>
        <v>0.11231527093596047</v>
      </c>
      <c r="AG51" s="173">
        <v>42736</v>
      </c>
      <c r="AH51" s="174">
        <v>1398</v>
      </c>
      <c r="AI51" s="100">
        <f>'İnşaat Maliyetleri'!D27</f>
        <v>0.15250947407338941</v>
      </c>
    </row>
    <row r="52" spans="19:35">
      <c r="S52" s="165">
        <v>42767</v>
      </c>
      <c r="T52" s="163">
        <v>38.116450506563652</v>
      </c>
      <c r="U52" s="240">
        <v>9.9600000000000009</v>
      </c>
      <c r="V52" s="255">
        <f>U52/'TR CPI'!B171</f>
        <v>3.2961577919714068E-2</v>
      </c>
      <c r="W52" s="241">
        <f t="shared" si="16"/>
        <v>1.7322581508565249E-2</v>
      </c>
      <c r="X52" s="241">
        <f t="shared" si="2"/>
        <v>5.0766394359201498E-3</v>
      </c>
      <c r="Y52" s="241">
        <f t="shared" si="20"/>
        <v>1.3224821973550436E-2</v>
      </c>
      <c r="Z52" s="241">
        <f t="shared" si="17"/>
        <v>0.12035995500562433</v>
      </c>
      <c r="AA52" s="240">
        <v>11.35</v>
      </c>
      <c r="AB52" s="240">
        <f>AA52/'TR CPI'!B171</f>
        <v>3.756163748883079E-2</v>
      </c>
      <c r="AC52" s="241">
        <f t="shared" si="18"/>
        <v>1.2393133024105378E-2</v>
      </c>
      <c r="AD52" s="241">
        <f t="shared" si="3"/>
        <v>5.3144375553587694E-3</v>
      </c>
      <c r="AE52" s="241">
        <f t="shared" si="19"/>
        <v>0.11493123772102161</v>
      </c>
      <c r="AG52" s="173">
        <v>42767</v>
      </c>
      <c r="AH52" s="174">
        <v>1318</v>
      </c>
      <c r="AI52" s="100">
        <f>'İnşaat Maliyetleri'!D28</f>
        <v>0.15695523492415833</v>
      </c>
    </row>
    <row r="53" spans="19:35">
      <c r="S53" s="165">
        <v>42795</v>
      </c>
      <c r="T53" s="163">
        <v>39.111717847087021</v>
      </c>
      <c r="U53" s="240">
        <v>10.07</v>
      </c>
      <c r="V53" s="255">
        <f>U53/'TR CPI'!B172</f>
        <v>3.2990433757043636E-2</v>
      </c>
      <c r="W53" s="241">
        <f t="shared" si="16"/>
        <v>8.7275659469739468E-3</v>
      </c>
      <c r="X53" s="241">
        <f t="shared" si="2"/>
        <v>8.754385909513628E-4</v>
      </c>
      <c r="Y53" s="241">
        <f t="shared" si="20"/>
        <v>1.1044176706827251E-2</v>
      </c>
      <c r="Z53" s="241">
        <f t="shared" si="17"/>
        <v>0.12263099219620954</v>
      </c>
      <c r="AA53" s="240">
        <v>11.49</v>
      </c>
      <c r="AB53" s="240">
        <f>AA53/'TR CPI'!B172</f>
        <v>3.7642510811164986E-2</v>
      </c>
      <c r="AC53" s="241">
        <f t="shared" si="18"/>
        <v>2.350625260021388E-3</v>
      </c>
      <c r="AD53" s="241">
        <f t="shared" si="3"/>
        <v>1.2334801762114588E-2</v>
      </c>
      <c r="AE53" s="241">
        <f t="shared" si="19"/>
        <v>0.11553398058252422</v>
      </c>
      <c r="AG53" s="173">
        <v>42795</v>
      </c>
      <c r="AH53" s="174">
        <v>1600</v>
      </c>
      <c r="AI53" s="100">
        <f>'İnşaat Maliyetleri'!D29</f>
        <v>0.15577292257061895</v>
      </c>
    </row>
    <row r="54" spans="19:35">
      <c r="S54" s="165">
        <v>42826</v>
      </c>
      <c r="T54" s="163">
        <v>37.864145535885918</v>
      </c>
      <c r="U54" s="240">
        <v>10.18</v>
      </c>
      <c r="V54" s="255">
        <f>U54/'TR CPI'!B173</f>
        <v>3.2920479901691294E-2</v>
      </c>
      <c r="W54" s="241">
        <f t="shared" si="16"/>
        <v>4.401661636369375E-3</v>
      </c>
      <c r="X54" s="241">
        <f t="shared" si="2"/>
        <v>-2.1204284814050553E-3</v>
      </c>
      <c r="Y54" s="241">
        <f t="shared" si="20"/>
        <v>1.0923535253227352E-2</v>
      </c>
      <c r="Z54" s="241">
        <f t="shared" si="17"/>
        <v>0.12362030905077254</v>
      </c>
      <c r="AA54" s="240">
        <v>11.6</v>
      </c>
      <c r="AB54" s="240">
        <f>AA54/'TR CPI'!B173</f>
        <v>3.7512531125699314E-2</v>
      </c>
      <c r="AC54" s="241">
        <f t="shared" si="18"/>
        <v>-4.8739103871588627E-3</v>
      </c>
      <c r="AD54" s="241">
        <f t="shared" si="3"/>
        <v>9.5735422106178782E-3</v>
      </c>
      <c r="AE54" s="241">
        <f t="shared" si="19"/>
        <v>0.11324376199616121</v>
      </c>
      <c r="AG54" s="173">
        <v>42826</v>
      </c>
      <c r="AH54" s="174">
        <v>1634</v>
      </c>
      <c r="AI54" s="100">
        <f>'İnşaat Maliyetleri'!D30</f>
        <v>0.15037184835842551</v>
      </c>
    </row>
    <row r="55" spans="19:35">
      <c r="S55" s="165">
        <v>42856</v>
      </c>
      <c r="T55" s="163">
        <v>35.808781893992695</v>
      </c>
      <c r="U55" s="240">
        <v>10.24</v>
      </c>
      <c r="V55" s="255">
        <f>U55/'TR CPI'!B174</f>
        <v>3.2967386755094814E-2</v>
      </c>
      <c r="W55" s="241">
        <f t="shared" si="16"/>
        <v>-2.6558361641501309E-3</v>
      </c>
      <c r="X55" s="241">
        <f t="shared" si="2"/>
        <v>1.4248532689558682E-3</v>
      </c>
      <c r="Y55" s="241">
        <f t="shared" si="20"/>
        <v>5.8939096267191064E-3</v>
      </c>
      <c r="Z55" s="241">
        <f t="shared" si="17"/>
        <v>0.11425462459194785</v>
      </c>
      <c r="AA55" s="240">
        <v>11.58</v>
      </c>
      <c r="AB55" s="240">
        <f>AA55/'TR CPI'!B174</f>
        <v>3.7281478381249795E-2</v>
      </c>
      <c r="AC55" s="241">
        <f t="shared" si="18"/>
        <v>-2.1246778134554486E-2</v>
      </c>
      <c r="AD55" s="241">
        <f t="shared" si="3"/>
        <v>-1.7241379310344461E-3</v>
      </c>
      <c r="AE55" s="241">
        <f t="shared" si="19"/>
        <v>9.3484419263456117E-2</v>
      </c>
      <c r="AG55" s="173">
        <v>42856</v>
      </c>
      <c r="AH55" s="174">
        <v>1795</v>
      </c>
      <c r="AI55" s="100">
        <f>'İnşaat Maliyetleri'!D31</f>
        <v>0.1351351351351352</v>
      </c>
    </row>
    <row r="56" spans="19:35">
      <c r="S56" s="165">
        <v>42887</v>
      </c>
      <c r="T56" s="163">
        <v>36.083583557937672</v>
      </c>
      <c r="U56" s="240">
        <v>10.33</v>
      </c>
      <c r="V56" s="255">
        <f>U56/'TR CPI'!B175</f>
        <v>3.3346245722770999E-2</v>
      </c>
      <c r="W56" s="241">
        <f t="shared" si="16"/>
        <v>4.8119544489344862E-3</v>
      </c>
      <c r="X56" s="241">
        <f t="shared" si="2"/>
        <v>1.1491932026357404E-2</v>
      </c>
      <c r="Y56" s="241">
        <f t="shared" si="20"/>
        <v>8.7890624999999861E-3</v>
      </c>
      <c r="Z56" s="241">
        <f t="shared" si="17"/>
        <v>0.11434735706580372</v>
      </c>
      <c r="AA56" s="240">
        <v>11.65</v>
      </c>
      <c r="AB56" s="240">
        <f>AA56/'TR CPI'!B175</f>
        <v>3.7607334237200599E-2</v>
      </c>
      <c r="AC56" s="241">
        <f t="shared" si="18"/>
        <v>-1.2701440556650111E-2</v>
      </c>
      <c r="AD56" s="241">
        <f t="shared" si="3"/>
        <v>6.0449050086356032E-3</v>
      </c>
      <c r="AE56" s="241">
        <f t="shared" si="19"/>
        <v>9.4924812030075162E-2</v>
      </c>
      <c r="AG56" s="173">
        <v>42887</v>
      </c>
      <c r="AH56" s="174">
        <v>1941</v>
      </c>
      <c r="AI56" s="100">
        <f>'İnşaat Maliyetleri'!D32</f>
        <v>0.13853046594982088</v>
      </c>
    </row>
    <row r="57" spans="19:35">
      <c r="S57" s="165">
        <v>42917</v>
      </c>
      <c r="T57" s="163">
        <v>33.291907240072845</v>
      </c>
      <c r="U57" s="240">
        <v>10.34</v>
      </c>
      <c r="V57" s="255">
        <f>U57/'TR CPI'!B176</f>
        <v>3.3329035585353273E-2</v>
      </c>
      <c r="W57" s="241">
        <f t="shared" si="16"/>
        <v>1.2700954377325482E-2</v>
      </c>
      <c r="X57" s="241">
        <f t="shared" si="2"/>
        <v>-5.1610419837980258E-4</v>
      </c>
      <c r="Y57" s="241">
        <f t="shared" si="20"/>
        <v>9.6805421103579733E-4</v>
      </c>
      <c r="Z57" s="241">
        <f t="shared" si="17"/>
        <v>0.11182795698924722</v>
      </c>
      <c r="AA57" s="240">
        <v>11.61</v>
      </c>
      <c r="AB57" s="240">
        <f>AA57/'TR CPI'!B176</f>
        <v>3.7422640536358943E-2</v>
      </c>
      <c r="AC57" s="241">
        <f t="shared" si="18"/>
        <v>-9.8417825127051044E-3</v>
      </c>
      <c r="AD57" s="241">
        <f t="shared" si="3"/>
        <v>-3.4334763948498646E-3</v>
      </c>
      <c r="AE57" s="241">
        <f t="shared" si="19"/>
        <v>8.7078651685393235E-2</v>
      </c>
      <c r="AG57" s="173">
        <v>42917</v>
      </c>
      <c r="AH57" s="174">
        <v>1748</v>
      </c>
      <c r="AI57" s="100">
        <f>'İnşaat Maliyetleri'!D33</f>
        <v>0.14921090387374464</v>
      </c>
    </row>
    <row r="58" spans="19:35">
      <c r="S58" s="165">
        <v>42948</v>
      </c>
      <c r="T58" s="163">
        <v>32.232649461721493</v>
      </c>
      <c r="U58" s="240">
        <v>10.24</v>
      </c>
      <c r="V58" s="255">
        <f>U58/'TR CPI'!B177</f>
        <v>3.2836299502966168E-2</v>
      </c>
      <c r="W58" s="241">
        <f t="shared" si="16"/>
        <v>-1.7839092573699786E-2</v>
      </c>
      <c r="X58" s="241">
        <f t="shared" si="2"/>
        <v>-1.4783988607328371E-2</v>
      </c>
      <c r="Y58" s="241">
        <f t="shared" si="20"/>
        <v>-9.6711798839458074E-3</v>
      </c>
      <c r="Z58" s="241">
        <f t="shared" si="17"/>
        <v>8.7048832271762244E-2</v>
      </c>
      <c r="AA58" s="240">
        <v>11.42</v>
      </c>
      <c r="AB58" s="240">
        <f>AA58/'TR CPI'!B177</f>
        <v>3.6620169953503284E-2</v>
      </c>
      <c r="AC58" s="241">
        <f t="shared" si="18"/>
        <v>-5.6846518638109259E-2</v>
      </c>
      <c r="AD58" s="241">
        <f t="shared" si="3"/>
        <v>-1.6365202411713999E-2</v>
      </c>
      <c r="AE58" s="241">
        <f t="shared" si="19"/>
        <v>4.3875685557586877E-2</v>
      </c>
      <c r="AG58" s="173">
        <v>42948</v>
      </c>
      <c r="AH58" s="174">
        <v>1699</v>
      </c>
      <c r="AI58" s="100">
        <f>'İnşaat Maliyetleri'!D34</f>
        <v>0.15737265415549584</v>
      </c>
    </row>
    <row r="59" spans="19:35">
      <c r="S59" s="165">
        <v>42979</v>
      </c>
      <c r="T59" s="163">
        <v>28.891359819812113</v>
      </c>
      <c r="U59" s="240">
        <v>10.47</v>
      </c>
      <c r="V59" s="255">
        <f>U59/'TR CPI'!B178</f>
        <v>3.3356696826812797E-2</v>
      </c>
      <c r="W59" s="241">
        <f t="shared" si="16"/>
        <v>-8.8847564942687446E-3</v>
      </c>
      <c r="X59" s="241">
        <f t="shared" si="2"/>
        <v>1.5848232953278439E-2</v>
      </c>
      <c r="Y59" s="241">
        <f t="shared" si="20"/>
        <v>2.2460937500000042E-2</v>
      </c>
      <c r="Z59" s="241">
        <f t="shared" ref="Z59:Z90" si="21">(U59-U47)/U47</f>
        <v>0.10210526315789481</v>
      </c>
      <c r="AA59" s="240">
        <v>11.71</v>
      </c>
      <c r="AB59" s="240">
        <f>AA59/'TR CPI'!B178</f>
        <v>3.7307251178794444E-2</v>
      </c>
      <c r="AC59" s="241">
        <f t="shared" si="18"/>
        <v>-3.299193845378276E-2</v>
      </c>
      <c r="AD59" s="241">
        <f t="shared" si="3"/>
        <v>2.5394045534150693E-2</v>
      </c>
      <c r="AE59" s="241">
        <f t="shared" si="19"/>
        <v>7.5298438934802592E-2</v>
      </c>
      <c r="AG59" s="173">
        <v>42979</v>
      </c>
      <c r="AH59" s="174">
        <v>2249</v>
      </c>
      <c r="AI59" s="100">
        <f>'İnşaat Maliyetleri'!D35</f>
        <v>0.16712719493716019</v>
      </c>
    </row>
    <row r="60" spans="19:35">
      <c r="S60" s="165">
        <v>43009</v>
      </c>
      <c r="T60" s="163">
        <v>31.40655262772416</v>
      </c>
      <c r="U60" s="240">
        <v>10.5</v>
      </c>
      <c r="V60" s="255">
        <f>U60/'TR CPI'!B179</f>
        <v>3.2771535580524348E-2</v>
      </c>
      <c r="W60" s="241">
        <f t="shared" si="16"/>
        <v>-1.5375258890709675E-2</v>
      </c>
      <c r="X60" s="241">
        <f t="shared" si="2"/>
        <v>-1.7542541736868984E-2</v>
      </c>
      <c r="Y60" s="241">
        <f t="shared" si="20"/>
        <v>2.8653295128939216E-3</v>
      </c>
      <c r="Z60" s="241">
        <f t="shared" si="21"/>
        <v>0.10178384050367269</v>
      </c>
      <c r="AA60" s="240">
        <v>11.66</v>
      </c>
      <c r="AB60" s="240">
        <f>AA60/'TR CPI'!B179</f>
        <v>3.6392009987515607E-2</v>
      </c>
      <c r="AC60" s="241">
        <f t="shared" si="18"/>
        <v>-4.4901538063671503E-2</v>
      </c>
      <c r="AD60" s="241">
        <f t="shared" si="3"/>
        <v>-4.2698548249360127E-3</v>
      </c>
      <c r="AE60" s="241">
        <f t="shared" si="19"/>
        <v>6.8744271310724109E-2</v>
      </c>
      <c r="AG60" s="173">
        <v>43009</v>
      </c>
      <c r="AH60" s="174">
        <v>2694</v>
      </c>
      <c r="AI60" s="100">
        <f>'İnşaat Maliyetleri'!D36</f>
        <v>0.17424376437289923</v>
      </c>
    </row>
    <row r="61" spans="19:35">
      <c r="S61" s="165">
        <v>43040</v>
      </c>
      <c r="T61" s="163">
        <v>30.35068278851481</v>
      </c>
      <c r="U61" s="240">
        <v>10.53</v>
      </c>
      <c r="V61" s="255">
        <f>U61/'TR CPI'!B180</f>
        <v>3.2382065317670211E-2</v>
      </c>
      <c r="W61" s="241">
        <f t="shared" si="16"/>
        <v>-3.1197274524047365E-2</v>
      </c>
      <c r="X61" s="241">
        <f t="shared" si="2"/>
        <v>-1.1884406877949099E-2</v>
      </c>
      <c r="Y61" s="241">
        <f t="shared" si="20"/>
        <v>2.8571428571427964E-3</v>
      </c>
      <c r="Z61" s="241">
        <f t="shared" si="21"/>
        <v>9.4594594594594614E-2</v>
      </c>
      <c r="AA61" s="240">
        <v>11.59</v>
      </c>
      <c r="AB61" s="240">
        <f>AA61/'TR CPI'!B180</f>
        <v>3.5641798388584785E-2</v>
      </c>
      <c r="AC61" s="241">
        <f t="shared" si="18"/>
        <v>-6.8295550025559704E-2</v>
      </c>
      <c r="AD61" s="241">
        <f t="shared" si="3"/>
        <v>-6.0034305317324425E-3</v>
      </c>
      <c r="AE61" s="241">
        <f t="shared" si="19"/>
        <v>5.2679382379654867E-2</v>
      </c>
      <c r="AG61" s="173">
        <v>43040</v>
      </c>
      <c r="AH61" s="174">
        <v>2171</v>
      </c>
      <c r="AI61" s="100">
        <f>'İnşaat Maliyetleri'!D37</f>
        <v>0.17491150824484161</v>
      </c>
    </row>
    <row r="62" spans="19:35">
      <c r="S62" s="165">
        <v>43070</v>
      </c>
      <c r="T62" s="163">
        <v>25.59110188611136</v>
      </c>
      <c r="U62" s="240">
        <v>10.61</v>
      </c>
      <c r="V62" s="255">
        <f>U62/'TR CPI'!B181</f>
        <v>3.2405851989859805E-2</v>
      </c>
      <c r="W62" s="241">
        <f t="shared" si="16"/>
        <v>-2.2679593699630015E-2</v>
      </c>
      <c r="X62" s="241">
        <f t="shared" si="2"/>
        <v>7.3456315884254701E-4</v>
      </c>
      <c r="Y62" s="241">
        <f t="shared" si="20"/>
        <v>7.5973409306742713E-3</v>
      </c>
      <c r="Z62" s="241">
        <f t="shared" si="21"/>
        <v>9.3814432989690749E-2</v>
      </c>
      <c r="AA62" s="240">
        <v>11.66</v>
      </c>
      <c r="AB62" s="240">
        <f>AA62/'TR CPI'!B181</f>
        <v>3.561284016981766E-2</v>
      </c>
      <c r="AC62" s="241">
        <f t="shared" si="18"/>
        <v>-6.057887616966099E-2</v>
      </c>
      <c r="AD62" s="241">
        <f t="shared" si="3"/>
        <v>6.0396893874029578E-3</v>
      </c>
      <c r="AE62" s="241">
        <f t="shared" si="19"/>
        <v>5.1397655545536547E-2</v>
      </c>
      <c r="AG62" s="173">
        <v>43070</v>
      </c>
      <c r="AH62" s="174">
        <v>2181</v>
      </c>
      <c r="AI62" s="100">
        <f>'İnşaat Maliyetleri'!D38</f>
        <v>0.16181665264928494</v>
      </c>
    </row>
    <row r="63" spans="19:35">
      <c r="S63" s="165">
        <v>43101</v>
      </c>
      <c r="T63" s="163">
        <v>29.559158515342354</v>
      </c>
      <c r="U63" s="240">
        <v>10.68</v>
      </c>
      <c r="V63" s="255">
        <f>U63/'TR CPI'!B182</f>
        <v>3.2290249433106578E-2</v>
      </c>
      <c r="W63" s="241">
        <f t="shared" si="16"/>
        <v>-1.5393757367307605E-2</v>
      </c>
      <c r="X63" s="241">
        <f t="shared" si="2"/>
        <v>-3.5673358253132709E-3</v>
      </c>
      <c r="Y63" s="241">
        <f t="shared" si="20"/>
        <v>6.5975494816211391E-3</v>
      </c>
      <c r="Z63" s="241">
        <f t="shared" si="21"/>
        <v>8.6469989827059987E-2</v>
      </c>
      <c r="AA63" s="240">
        <v>11.74</v>
      </c>
      <c r="AB63" s="240">
        <f>AA63/'TR CPI'!B182</f>
        <v>3.5495086923658353E-2</v>
      </c>
      <c r="AC63" s="241">
        <f t="shared" si="18"/>
        <v>-5.7635309610508723E-2</v>
      </c>
      <c r="AD63" s="241">
        <f t="shared" si="3"/>
        <v>6.8610634648370557E-3</v>
      </c>
      <c r="AE63" s="241">
        <f t="shared" si="19"/>
        <v>3.985828166519053E-2</v>
      </c>
      <c r="AG63" s="173">
        <v>43101</v>
      </c>
      <c r="AH63" s="174">
        <v>1760</v>
      </c>
      <c r="AI63" s="100">
        <f>'İnşaat Maliyetleri'!D39</f>
        <v>0.16224236105541737</v>
      </c>
    </row>
    <row r="64" spans="19:35">
      <c r="S64" s="165">
        <v>43132</v>
      </c>
      <c r="T64" s="163">
        <v>29.093410315466951</v>
      </c>
      <c r="U64" s="240">
        <v>10.75</v>
      </c>
      <c r="V64" s="255">
        <f>U64/'TR CPI'!B183</f>
        <v>3.2265810247021041E-2</v>
      </c>
      <c r="W64" s="241">
        <f t="shared" si="16"/>
        <v>-2.1108445547957003E-2</v>
      </c>
      <c r="X64" s="241">
        <f t="shared" si="2"/>
        <v>-7.5685962526136246E-4</v>
      </c>
      <c r="Y64" s="241">
        <f t="shared" si="20"/>
        <v>6.5543071161048953E-3</v>
      </c>
      <c r="Z64" s="241">
        <f t="shared" si="21"/>
        <v>7.9317269076305125E-2</v>
      </c>
      <c r="AA64" s="240">
        <v>11.76</v>
      </c>
      <c r="AB64" s="240">
        <f>AA64/'TR CPI'!B183</f>
        <v>3.5297295674880692E-2</v>
      </c>
      <c r="AC64" s="241">
        <f t="shared" si="18"/>
        <v>-6.0283362636237979E-2</v>
      </c>
      <c r="AD64" s="241">
        <f t="shared" si="3"/>
        <v>1.7035775127767949E-3</v>
      </c>
      <c r="AE64" s="241">
        <f t="shared" si="19"/>
        <v>3.6123348017621161E-2</v>
      </c>
      <c r="AG64" s="173">
        <v>43132</v>
      </c>
      <c r="AH64" s="174">
        <v>1758</v>
      </c>
      <c r="AI64" s="100">
        <f>'İnşaat Maliyetleri'!D40</f>
        <v>0.17195619154208963</v>
      </c>
    </row>
    <row r="65" spans="19:35">
      <c r="S65" s="165">
        <v>43160</v>
      </c>
      <c r="T65" s="163">
        <v>29.562237951399844</v>
      </c>
      <c r="U65" s="240">
        <v>10.86</v>
      </c>
      <c r="V65" s="255">
        <f>U65/'TR CPI'!B184</f>
        <v>3.2275320970042792E-2</v>
      </c>
      <c r="W65" s="241">
        <f t="shared" si="16"/>
        <v>-2.1676368133479389E-2</v>
      </c>
      <c r="X65" s="241">
        <f t="shared" si="2"/>
        <v>2.9476163620062695E-4</v>
      </c>
      <c r="Y65" s="241">
        <f t="shared" si="20"/>
        <v>1.0232558139534831E-2</v>
      </c>
      <c r="Z65" s="241">
        <f t="shared" si="21"/>
        <v>7.8450844091360383E-2</v>
      </c>
      <c r="AA65" s="240">
        <v>11.79</v>
      </c>
      <c r="AB65" s="240">
        <f>AA65/'TR CPI'!B184</f>
        <v>3.5039229671897286E-2</v>
      </c>
      <c r="AC65" s="241">
        <f t="shared" si="18"/>
        <v>-6.915801000435795E-2</v>
      </c>
      <c r="AD65" s="241">
        <f t="shared" si="3"/>
        <v>2.5510204081632109E-3</v>
      </c>
      <c r="AE65" s="241">
        <f t="shared" si="19"/>
        <v>2.6109660574412441E-2</v>
      </c>
      <c r="AG65" s="173">
        <v>43160</v>
      </c>
      <c r="AH65" s="174">
        <v>1849</v>
      </c>
      <c r="AI65" s="100">
        <f>'İnşaat Maliyetleri'!D41</f>
        <v>0.17915051807324214</v>
      </c>
    </row>
    <row r="66" spans="19:35">
      <c r="S66" s="165">
        <v>43191</v>
      </c>
      <c r="T66" s="163">
        <v>27.07615897251836</v>
      </c>
      <c r="U66" s="240">
        <v>10.93</v>
      </c>
      <c r="V66" s="255">
        <f>U66/'TR CPI'!B185</f>
        <v>3.1886341093412686E-2</v>
      </c>
      <c r="W66" s="241">
        <f t="shared" si="16"/>
        <v>-3.1413236118270522E-2</v>
      </c>
      <c r="X66" s="241">
        <f t="shared" si="2"/>
        <v>-1.2051928995257663E-2</v>
      </c>
      <c r="Y66" s="241">
        <f t="shared" si="20"/>
        <v>6.445672191528572E-3</v>
      </c>
      <c r="Z66" s="241">
        <f t="shared" si="21"/>
        <v>7.3673870333988214E-2</v>
      </c>
      <c r="AA66" s="240">
        <v>11.79</v>
      </c>
      <c r="AB66" s="240">
        <f>AA66/'TR CPI'!B185</f>
        <v>3.4395238928758974E-2</v>
      </c>
      <c r="AC66" s="241">
        <f t="shared" si="18"/>
        <v>-8.3100022936194951E-2</v>
      </c>
      <c r="AD66" s="241">
        <f t="shared" si="3"/>
        <v>0</v>
      </c>
      <c r="AE66" s="241">
        <f t="shared" si="19"/>
        <v>1.6379310344827543E-2</v>
      </c>
      <c r="AG66" s="173">
        <v>43191</v>
      </c>
      <c r="AH66" s="174">
        <v>2059</v>
      </c>
      <c r="AI66" s="100">
        <f>'İnşaat Maliyetleri'!D42</f>
        <v>0.1991485335856196</v>
      </c>
    </row>
    <row r="67" spans="19:35">
      <c r="S67" s="165">
        <v>43221</v>
      </c>
      <c r="T67" s="163">
        <v>30.809410388199403</v>
      </c>
      <c r="U67" s="240">
        <v>11.13</v>
      </c>
      <c r="V67" s="255">
        <f>U67/'TR CPI'!B186</f>
        <v>3.1951541597290009E-2</v>
      </c>
      <c r="W67" s="241">
        <f t="shared" si="16"/>
        <v>-3.0813639107983452E-2</v>
      </c>
      <c r="X67" s="241">
        <f t="shared" si="2"/>
        <v>2.0447784738397839E-3</v>
      </c>
      <c r="Y67" s="241">
        <f t="shared" si="20"/>
        <v>1.829826166514191E-2</v>
      </c>
      <c r="Z67" s="241">
        <f t="shared" si="21"/>
        <v>8.6914062500000056E-2</v>
      </c>
      <c r="AA67" s="240">
        <v>12.01</v>
      </c>
      <c r="AB67" s="240">
        <f>AA67/'TR CPI'!B186</f>
        <v>3.4477809037147616E-2</v>
      </c>
      <c r="AC67" s="241">
        <f t="shared" si="18"/>
        <v>-7.5202740498409151E-2</v>
      </c>
      <c r="AD67" s="241">
        <f t="shared" si="3"/>
        <v>1.8659881255301158E-2</v>
      </c>
      <c r="AE67" s="241">
        <f t="shared" si="19"/>
        <v>3.7132987910189957E-2</v>
      </c>
      <c r="AG67" s="173">
        <v>43221</v>
      </c>
      <c r="AH67" s="174">
        <v>2433</v>
      </c>
      <c r="AI67" s="100">
        <f>'İnşaat Maliyetleri'!D43</f>
        <v>0.23039446801823044</v>
      </c>
    </row>
    <row r="68" spans="19:35">
      <c r="S68" s="165">
        <v>43252</v>
      </c>
      <c r="T68" s="163">
        <v>39.901853232060155</v>
      </c>
      <c r="U68" s="240">
        <v>11.27</v>
      </c>
      <c r="V68" s="255">
        <f>U68/'TR CPI'!B187</f>
        <v>3.152976723366159E-2</v>
      </c>
      <c r="W68" s="241">
        <f t="shared" si="16"/>
        <v>-5.4473253277474612E-2</v>
      </c>
      <c r="X68" s="241">
        <f t="shared" si="2"/>
        <v>-1.3200438618717286E-2</v>
      </c>
      <c r="Y68" s="241">
        <f t="shared" si="20"/>
        <v>1.2578616352201149E-2</v>
      </c>
      <c r="Z68" s="241">
        <f t="shared" si="21"/>
        <v>9.0997095837366843E-2</v>
      </c>
      <c r="AA68" s="240">
        <v>12.06</v>
      </c>
      <c r="AB68" s="240">
        <f>AA68/'TR CPI'!B187</f>
        <v>3.3739928379588183E-2</v>
      </c>
      <c r="AC68" s="241">
        <f t="shared" si="18"/>
        <v>-0.10283647953400636</v>
      </c>
      <c r="AD68" s="241">
        <f t="shared" si="3"/>
        <v>4.1631973355537649E-3</v>
      </c>
      <c r="AE68" s="241">
        <f t="shared" si="19"/>
        <v>3.5193133047210313E-2</v>
      </c>
      <c r="AG68" s="173">
        <v>43252</v>
      </c>
      <c r="AH68" s="174">
        <v>2085</v>
      </c>
      <c r="AI68" s="100">
        <f>'İnşaat Maliyetleri'!D44</f>
        <v>0.26058555013379492</v>
      </c>
    </row>
    <row r="69" spans="19:35">
      <c r="S69" s="165">
        <v>43282</v>
      </c>
      <c r="T69" s="163">
        <v>24.544309724083373</v>
      </c>
      <c r="U69" s="240">
        <v>11.19</v>
      </c>
      <c r="V69" s="255">
        <f>U69/'TR CPI'!B188</f>
        <v>3.1134359088506158E-2</v>
      </c>
      <c r="W69" s="241">
        <f t="shared" si="16"/>
        <v>-6.5848784949888689E-2</v>
      </c>
      <c r="X69" s="241">
        <f t="shared" ref="X69:X132" si="22">(V69-V68)/V68</f>
        <v>-1.254078858956148E-2</v>
      </c>
      <c r="Y69" s="241">
        <f t="shared" si="20"/>
        <v>-7.0984915705412663E-3</v>
      </c>
      <c r="Z69" s="241">
        <f t="shared" si="21"/>
        <v>8.2205029013539613E-2</v>
      </c>
      <c r="AA69" s="240">
        <v>11.92</v>
      </c>
      <c r="AB69" s="240">
        <f>AA69/'TR CPI'!B188</f>
        <v>3.3165465624217468E-2</v>
      </c>
      <c r="AC69" s="241">
        <f t="shared" si="18"/>
        <v>-0.11375934063245234</v>
      </c>
      <c r="AD69" s="241">
        <f t="shared" ref="AD69:AD132" si="23">(AA69-AA68)/AA68</f>
        <v>-1.1608623548922102E-2</v>
      </c>
      <c r="AE69" s="241">
        <f t="shared" si="19"/>
        <v>2.6701119724375583E-2</v>
      </c>
      <c r="AG69" s="173">
        <v>43282</v>
      </c>
      <c r="AH69" s="174">
        <v>2885</v>
      </c>
      <c r="AI69" s="100">
        <f>'İnşaat Maliyetleri'!D45</f>
        <v>0.27013108614232212</v>
      </c>
    </row>
    <row r="70" spans="19:35">
      <c r="S70" s="165">
        <v>43313</v>
      </c>
      <c r="T70" s="163">
        <v>12.118416798219753</v>
      </c>
      <c r="U70" s="240">
        <v>11.14</v>
      </c>
      <c r="V70" s="255">
        <f>U70/'TR CPI'!B189</f>
        <v>3.0299733449382582E-2</v>
      </c>
      <c r="W70" s="241">
        <f t="shared" si="16"/>
        <v>-7.7248840215824344E-2</v>
      </c>
      <c r="X70" s="241">
        <f t="shared" si="22"/>
        <v>-2.6807220818356063E-2</v>
      </c>
      <c r="Y70" s="241">
        <f t="shared" si="20"/>
        <v>-4.4682752457550438E-3</v>
      </c>
      <c r="Z70" s="241">
        <f t="shared" si="21"/>
        <v>8.7890625000000028E-2</v>
      </c>
      <c r="AA70" s="240">
        <v>11.87</v>
      </c>
      <c r="AB70" s="240">
        <f>AA70/'TR CPI'!B189</f>
        <v>3.2285263558722729E-2</v>
      </c>
      <c r="AC70" s="241">
        <f t="shared" si="18"/>
        <v>-0.11837483005361787</v>
      </c>
      <c r="AD70" s="241">
        <f t="shared" si="23"/>
        <v>-4.1946308724832813E-3</v>
      </c>
      <c r="AE70" s="241">
        <f t="shared" si="19"/>
        <v>3.9404553415061237E-2</v>
      </c>
      <c r="AG70" s="173">
        <v>43313</v>
      </c>
      <c r="AH70" s="174">
        <v>3894</v>
      </c>
      <c r="AI70" s="100">
        <f>'İnşaat Maliyetleri'!D46</f>
        <v>0.333564975677554</v>
      </c>
    </row>
    <row r="71" spans="19:35">
      <c r="S71" s="165">
        <v>43344</v>
      </c>
      <c r="T71" s="163">
        <v>8.8983483471690992</v>
      </c>
      <c r="U71" s="240">
        <v>11.2</v>
      </c>
      <c r="V71" s="255">
        <f>U71/'TR CPI'!B190</f>
        <v>2.8656227612322178E-2</v>
      </c>
      <c r="W71" s="241">
        <f t="shared" si="16"/>
        <v>-0.14091530821817719</v>
      </c>
      <c r="X71" s="241">
        <f t="shared" si="22"/>
        <v>-5.424159390068474E-2</v>
      </c>
      <c r="Y71" s="241">
        <f t="shared" si="20"/>
        <v>5.3859964093356119E-3</v>
      </c>
      <c r="Z71" s="241">
        <f t="shared" si="21"/>
        <v>6.9723018147086785E-2</v>
      </c>
      <c r="AA71" s="240">
        <v>11.93</v>
      </c>
      <c r="AB71" s="240">
        <f>AA71/'TR CPI'!B190</f>
        <v>3.0523999590625323E-2</v>
      </c>
      <c r="AC71" s="241">
        <f t="shared" si="18"/>
        <v>-0.18182126460243586</v>
      </c>
      <c r="AD71" s="241">
        <f t="shared" si="23"/>
        <v>5.0547598989048445E-3</v>
      </c>
      <c r="AE71" s="241">
        <f t="shared" si="19"/>
        <v>1.8787361229718091E-2</v>
      </c>
      <c r="AG71" s="173">
        <v>43344</v>
      </c>
      <c r="AH71" s="174">
        <v>5662</v>
      </c>
      <c r="AI71" s="100">
        <f>'İnşaat Maliyetleri'!D47</f>
        <v>0.39659385978310685</v>
      </c>
    </row>
    <row r="72" spans="19:35">
      <c r="S72" s="165">
        <v>43374</v>
      </c>
      <c r="T72" s="163">
        <v>5.5037669924114212</v>
      </c>
      <c r="U72" s="240">
        <v>11.3</v>
      </c>
      <c r="V72" s="255">
        <f>U72/'TR CPI'!B191</f>
        <v>2.8160590126348844E-2</v>
      </c>
      <c r="W72" s="241">
        <f t="shared" si="16"/>
        <v>-0.14069970700169823</v>
      </c>
      <c r="X72" s="241">
        <f t="shared" si="22"/>
        <v>-1.7295978126590904E-2</v>
      </c>
      <c r="Y72" s="241">
        <f t="shared" si="20"/>
        <v>8.9285714285715564E-3</v>
      </c>
      <c r="Z72" s="241">
        <f t="shared" si="21"/>
        <v>7.6190476190476253E-2</v>
      </c>
      <c r="AA72" s="240">
        <v>12.18</v>
      </c>
      <c r="AB72" s="240">
        <f>AA72/'TR CPI'!B191</f>
        <v>3.035362723353353E-2</v>
      </c>
      <c r="AC72" s="241">
        <f t="shared" si="18"/>
        <v>-0.16592605783669445</v>
      </c>
      <c r="AD72" s="241">
        <f t="shared" si="23"/>
        <v>2.0955574182732608E-2</v>
      </c>
      <c r="AE72" s="241">
        <f t="shared" si="19"/>
        <v>4.4596912521440789E-2</v>
      </c>
      <c r="AG72" s="173">
        <v>43374</v>
      </c>
      <c r="AH72" s="174">
        <v>6327</v>
      </c>
      <c r="AI72" s="100">
        <f>'İnşaat Maliyetleri'!D48</f>
        <v>0.37518830973184697</v>
      </c>
    </row>
    <row r="73" spans="19:35">
      <c r="S73" s="165">
        <v>43405</v>
      </c>
      <c r="T73" s="163">
        <v>5.9402405551960369</v>
      </c>
      <c r="U73" s="240">
        <v>11.32</v>
      </c>
      <c r="V73" s="255">
        <f>U73/'TR CPI'!B192</f>
        <v>2.8623444927682814E-2</v>
      </c>
      <c r="W73" s="241">
        <f t="shared" si="16"/>
        <v>-0.11607105208130122</v>
      </c>
      <c r="X73" s="241">
        <f t="shared" si="22"/>
        <v>1.6436260719582492E-2</v>
      </c>
      <c r="Y73" s="241">
        <f t="shared" si="20"/>
        <v>1.769911504424741E-3</v>
      </c>
      <c r="Z73" s="241">
        <f t="shared" si="21"/>
        <v>7.5023741690408444E-2</v>
      </c>
      <c r="AA73" s="240">
        <v>12.18</v>
      </c>
      <c r="AB73" s="240">
        <f>AA73/'TR CPI'!B192</f>
        <v>3.0798017598867196E-2</v>
      </c>
      <c r="AC73" s="241">
        <f t="shared" si="18"/>
        <v>-0.1359016943227235</v>
      </c>
      <c r="AD73" s="241">
        <f t="shared" si="23"/>
        <v>0</v>
      </c>
      <c r="AE73" s="241">
        <f t="shared" si="19"/>
        <v>5.0905953408110431E-2</v>
      </c>
      <c r="AG73" s="173">
        <v>43405</v>
      </c>
      <c r="AH73" s="174">
        <v>4718</v>
      </c>
      <c r="AI73" s="100">
        <f>'İnşaat Maliyetleri'!D49</f>
        <v>0.2995076787420089</v>
      </c>
    </row>
    <row r="74" spans="19:35">
      <c r="S74" s="165">
        <v>43435</v>
      </c>
      <c r="T74" s="163">
        <v>5.2234279659468745</v>
      </c>
      <c r="U74" s="240">
        <v>11.19</v>
      </c>
      <c r="V74" s="255">
        <f>U74/'TR CPI'!B193</f>
        <v>2.8409667919163197E-2</v>
      </c>
      <c r="W74" s="241">
        <f t="shared" si="16"/>
        <v>-0.12331674143136444</v>
      </c>
      <c r="X74" s="241">
        <f t="shared" si="22"/>
        <v>-7.4685981739698133E-3</v>
      </c>
      <c r="Y74" s="241">
        <f t="shared" si="20"/>
        <v>-1.1484098939929398E-2</v>
      </c>
      <c r="Z74" s="241">
        <f t="shared" si="21"/>
        <v>5.466540999057494E-2</v>
      </c>
      <c r="AA74" s="240">
        <v>11.85</v>
      </c>
      <c r="AB74" s="240">
        <f>AA74/'TR CPI'!B193</f>
        <v>3.0085305169087032E-2</v>
      </c>
      <c r="AC74" s="241">
        <f t="shared" si="18"/>
        <v>-0.15521185545362048</v>
      </c>
      <c r="AD74" s="241">
        <f t="shared" si="23"/>
        <v>-2.7093596059113306E-2</v>
      </c>
      <c r="AE74" s="241">
        <f t="shared" si="19"/>
        <v>1.6295025728987951E-2</v>
      </c>
      <c r="AG74" s="173">
        <v>43435</v>
      </c>
      <c r="AH74" s="174">
        <v>4614</v>
      </c>
      <c r="AI74" s="100">
        <f>'İnşaat Maliyetleri'!D50</f>
        <v>0.25647893441436231</v>
      </c>
    </row>
    <row r="75" spans="19:35">
      <c r="S75" s="165">
        <v>43466</v>
      </c>
      <c r="T75" s="163">
        <v>8.9625293061134954</v>
      </c>
      <c r="U75" s="240">
        <v>11.18</v>
      </c>
      <c r="V75" s="255">
        <f>U75/'TR CPI'!B194</f>
        <v>2.8085512598286733E-2</v>
      </c>
      <c r="W75" s="241">
        <f t="shared" si="16"/>
        <v>-0.13021692023564269</v>
      </c>
      <c r="X75" s="241">
        <f t="shared" si="22"/>
        <v>-1.1410035548420161E-2</v>
      </c>
      <c r="Y75" s="241">
        <f t="shared" si="20"/>
        <v>-8.9365504915100871E-4</v>
      </c>
      <c r="Z75" s="241">
        <f t="shared" si="21"/>
        <v>4.6816479400749067E-2</v>
      </c>
      <c r="AA75" s="240">
        <v>11.79</v>
      </c>
      <c r="AB75" s="240">
        <f>AA75/'TR CPI'!B194</f>
        <v>2.9617906398372144E-2</v>
      </c>
      <c r="AC75" s="241">
        <f t="shared" si="18"/>
        <v>-0.16557729631502671</v>
      </c>
      <c r="AD75" s="241">
        <f t="shared" si="23"/>
        <v>-5.0632911392405481E-3</v>
      </c>
      <c r="AE75" s="241">
        <f t="shared" si="19"/>
        <v>4.2589437819419871E-3</v>
      </c>
      <c r="AG75" s="173">
        <v>43466</v>
      </c>
      <c r="AH75" s="174">
        <v>3200</v>
      </c>
      <c r="AI75" s="100">
        <f>'İnşaat Maliyetleri'!D51</f>
        <v>0.27539332045266374</v>
      </c>
    </row>
    <row r="76" spans="19:35">
      <c r="S76" s="165">
        <v>43497</v>
      </c>
      <c r="T76" s="163">
        <v>11.332058636073933</v>
      </c>
      <c r="U76" s="240">
        <v>11.19</v>
      </c>
      <c r="V76" s="255">
        <f>U76/'TR CPI'!B195</f>
        <v>2.8065511273858194E-2</v>
      </c>
      <c r="W76" s="241">
        <f t="shared" si="16"/>
        <v>-0.13017801012917821</v>
      </c>
      <c r="X76" s="241">
        <f t="shared" si="22"/>
        <v>-7.1215806934420579E-4</v>
      </c>
      <c r="Y76" s="241">
        <f t="shared" si="20"/>
        <v>8.9445438282645677E-4</v>
      </c>
      <c r="Z76" s="241">
        <f t="shared" si="21"/>
        <v>4.093023255813949E-2</v>
      </c>
      <c r="AA76" s="240">
        <v>11.74</v>
      </c>
      <c r="AB76" s="240">
        <f>AA76/'TR CPI'!B195</f>
        <v>2.944495999598706E-2</v>
      </c>
      <c r="AC76" s="241">
        <f t="shared" si="18"/>
        <v>-0.16580124814090064</v>
      </c>
      <c r="AD76" s="241">
        <f t="shared" si="23"/>
        <v>-4.2408821034774329E-3</v>
      </c>
      <c r="AE76" s="241">
        <f t="shared" si="19"/>
        <v>-1.7006802721088073E-3</v>
      </c>
      <c r="AG76" s="173">
        <v>43497</v>
      </c>
      <c r="AH76" s="174">
        <v>3357</v>
      </c>
      <c r="AI76" s="100">
        <f>'İnşaat Maliyetleri'!D52</f>
        <v>0.27223738062755798</v>
      </c>
    </row>
    <row r="77" spans="19:35">
      <c r="S77" s="165">
        <v>43525</v>
      </c>
      <c r="T77" s="163">
        <v>21.668602326599775</v>
      </c>
      <c r="U77" s="240">
        <v>11.24</v>
      </c>
      <c r="V77" s="255">
        <f>U77/'TR CPI'!B196</f>
        <v>2.7903974578585438E-2</v>
      </c>
      <c r="W77" s="241">
        <f t="shared" si="16"/>
        <v>-0.13543928488007098</v>
      </c>
      <c r="X77" s="241">
        <f t="shared" si="22"/>
        <v>-5.7557011413941631E-3</v>
      </c>
      <c r="Y77" s="241">
        <f t="shared" si="20"/>
        <v>4.4682752457552025E-3</v>
      </c>
      <c r="Z77" s="241">
        <f t="shared" si="21"/>
        <v>3.4990791896869322E-2</v>
      </c>
      <c r="AA77" s="240">
        <v>11.56</v>
      </c>
      <c r="AB77" s="240">
        <f>AA77/'TR CPI'!B196</f>
        <v>2.8698393783669722E-2</v>
      </c>
      <c r="AC77" s="241">
        <f t="shared" si="18"/>
        <v>-0.18096390667267268</v>
      </c>
      <c r="AD77" s="241">
        <f t="shared" si="23"/>
        <v>-1.5332197614991458E-2</v>
      </c>
      <c r="AE77" s="241">
        <f t="shared" si="19"/>
        <v>-1.9508057675996494E-2</v>
      </c>
      <c r="AG77" s="173">
        <v>43525</v>
      </c>
      <c r="AH77" s="174">
        <v>3160</v>
      </c>
      <c r="AI77" s="100">
        <f>'İnşaat Maliyetleri'!D53</f>
        <v>0.26945264287630794</v>
      </c>
    </row>
    <row r="78" spans="19:35">
      <c r="S78" s="165">
        <v>43556</v>
      </c>
      <c r="T78" s="163">
        <v>23.379583849444682</v>
      </c>
      <c r="U78" s="240">
        <v>11.31</v>
      </c>
      <c r="V78" s="255">
        <f>U78/'TR CPI'!B197</f>
        <v>2.7610282450015868E-2</v>
      </c>
      <c r="W78" s="241">
        <f t="shared" si="16"/>
        <v>-0.13410314563436057</v>
      </c>
      <c r="X78" s="241">
        <f t="shared" si="22"/>
        <v>-1.0525100205436693E-2</v>
      </c>
      <c r="Y78" s="241">
        <f t="shared" si="20"/>
        <v>6.2277580071174628E-3</v>
      </c>
      <c r="Z78" s="241">
        <f t="shared" si="21"/>
        <v>3.4766697163769511E-2</v>
      </c>
      <c r="AA78" s="240">
        <v>11.7</v>
      </c>
      <c r="AB78" s="240">
        <f>AA78/'TR CPI'!B197</f>
        <v>2.8562361155188828E-2</v>
      </c>
      <c r="AC78" s="241">
        <f t="shared" si="18"/>
        <v>-0.16958387135066788</v>
      </c>
      <c r="AD78" s="241">
        <f t="shared" si="23"/>
        <v>1.2110726643598512E-2</v>
      </c>
      <c r="AE78" s="241">
        <f t="shared" si="19"/>
        <v>-7.6335877862595304E-3</v>
      </c>
      <c r="AG78" s="173">
        <v>43556</v>
      </c>
      <c r="AH78" s="174">
        <v>3768</v>
      </c>
      <c r="AI78" s="100">
        <f>'İnşaat Maliyetleri'!D54</f>
        <v>0.26410256410256422</v>
      </c>
    </row>
    <row r="79" spans="19:35">
      <c r="S79" s="165">
        <v>43586</v>
      </c>
      <c r="T79" s="163">
        <v>16.224153496416026</v>
      </c>
      <c r="U79" s="240">
        <v>11.46</v>
      </c>
      <c r="V79" s="255">
        <f>U79/'TR CPI'!B198</f>
        <v>2.7713290771909465E-2</v>
      </c>
      <c r="W79" s="241">
        <f t="shared" si="16"/>
        <v>-0.13264620777296124</v>
      </c>
      <c r="X79" s="241">
        <f t="shared" si="22"/>
        <v>3.730795658468085E-3</v>
      </c>
      <c r="Y79" s="241">
        <f t="shared" si="20"/>
        <v>1.3262599469496051E-2</v>
      </c>
      <c r="Z79" s="241">
        <f t="shared" si="21"/>
        <v>2.964959568733154E-2</v>
      </c>
      <c r="AA79" s="240">
        <v>11.81</v>
      </c>
      <c r="AB79" s="240">
        <f>AA79/'TR CPI'!B198</f>
        <v>2.855968272393113E-2</v>
      </c>
      <c r="AC79" s="241">
        <f t="shared" si="18"/>
        <v>-0.17165030141097676</v>
      </c>
      <c r="AD79" s="241">
        <f t="shared" si="23"/>
        <v>9.4017094017095054E-3</v>
      </c>
      <c r="AE79" s="241">
        <f t="shared" si="19"/>
        <v>-1.6652789342214761E-2</v>
      </c>
      <c r="AG79" s="173">
        <v>43586</v>
      </c>
      <c r="AH79" s="174">
        <v>3967</v>
      </c>
      <c r="AI79" s="100">
        <f>'İnşaat Maliyetleri'!D55</f>
        <v>0.24862689998722681</v>
      </c>
    </row>
    <row r="80" spans="19:35">
      <c r="S80" s="165">
        <v>43617</v>
      </c>
      <c r="T80" s="163">
        <v>11.928938146850298</v>
      </c>
      <c r="U80" s="240">
        <v>11.4</v>
      </c>
      <c r="V80" s="255">
        <f>U80/'TR CPI'!B199</f>
        <v>2.7560863573725312E-2</v>
      </c>
      <c r="W80" s="241">
        <f t="shared" ref="W80:W142" si="24">(V80-V68)/V68</f>
        <v>-0.12587798795098701</v>
      </c>
      <c r="X80" s="241">
        <f t="shared" si="22"/>
        <v>-5.5001479051580314E-3</v>
      </c>
      <c r="Y80" s="241">
        <f t="shared" ref="Y80:Y111" si="25">(U80-U79)/U79</f>
        <v>-5.2356020942408805E-3</v>
      </c>
      <c r="Z80" s="241">
        <f t="shared" si="21"/>
        <v>1.1535048802129617E-2</v>
      </c>
      <c r="AA80" s="240">
        <v>11.55</v>
      </c>
      <c r="AB80" s="240">
        <f>AA80/'TR CPI'!B199</f>
        <v>2.7923506515484857E-2</v>
      </c>
      <c r="AC80" s="241">
        <f t="shared" ref="AC80:AC142" si="26">(AB80-AB68)/AB68</f>
        <v>-0.17238986990921168</v>
      </c>
      <c r="AD80" s="241">
        <f t="shared" si="23"/>
        <v>-2.201524132091446E-2</v>
      </c>
      <c r="AE80" s="241">
        <f t="shared" ref="AE80:AE141" si="27">(AA80-AA68)/AA68</f>
        <v>-4.2288557213930329E-2</v>
      </c>
      <c r="AG80" s="173">
        <v>43617</v>
      </c>
      <c r="AH80" s="174">
        <v>2717</v>
      </c>
      <c r="AI80" s="100">
        <f>'İnşaat Maliyetleri'!D56</f>
        <v>0.21102578510332781</v>
      </c>
    </row>
    <row r="81" spans="19:35">
      <c r="S81" s="165">
        <v>43647</v>
      </c>
      <c r="T81" s="163">
        <v>12.778277710395555</v>
      </c>
      <c r="U81" s="240">
        <v>11.47</v>
      </c>
      <c r="V81" s="255">
        <f>U81/'TR CPI'!B200</f>
        <v>2.7359030626848583E-2</v>
      </c>
      <c r="W81" s="241">
        <f t="shared" si="24"/>
        <v>-0.12125923167152361</v>
      </c>
      <c r="X81" s="241">
        <f t="shared" si="22"/>
        <v>-7.3231720891773098E-3</v>
      </c>
      <c r="Y81" s="241">
        <f t="shared" si="25"/>
        <v>6.1403508771930076E-3</v>
      </c>
      <c r="Z81" s="241">
        <f t="shared" si="21"/>
        <v>2.5022341376228878E-2</v>
      </c>
      <c r="AA81" s="240">
        <v>11.76</v>
      </c>
      <c r="AB81" s="240">
        <f>AA81/'TR CPI'!B200</f>
        <v>2.8050758515408832E-2</v>
      </c>
      <c r="AC81" s="241">
        <f t="shared" si="26"/>
        <v>-0.15421785922625098</v>
      </c>
      <c r="AD81" s="241">
        <f t="shared" si="23"/>
        <v>1.8181818181818101E-2</v>
      </c>
      <c r="AE81" s="241">
        <f t="shared" si="27"/>
        <v>-1.3422818791946321E-2</v>
      </c>
      <c r="AG81" s="173">
        <v>43647</v>
      </c>
      <c r="AH81" s="174">
        <v>4241</v>
      </c>
      <c r="AI81" s="100">
        <f>'İnşaat Maliyetleri'!D57</f>
        <v>0.18417496006880446</v>
      </c>
    </row>
    <row r="82" spans="19:35">
      <c r="S82" s="165">
        <v>43678</v>
      </c>
      <c r="T82" s="163">
        <v>30.892543740614087</v>
      </c>
      <c r="U82" s="240">
        <v>11.78</v>
      </c>
      <c r="V82" s="255">
        <f>U82/'TR CPI'!B201</f>
        <v>2.7859237536656891E-2</v>
      </c>
      <c r="W82" s="241">
        <f t="shared" si="24"/>
        <v>-8.0545128121429763E-2</v>
      </c>
      <c r="X82" s="241">
        <f t="shared" si="22"/>
        <v>1.828306406870402E-2</v>
      </c>
      <c r="Y82" s="241">
        <f t="shared" si="25"/>
        <v>2.7027027027026914E-2</v>
      </c>
      <c r="Z82" s="241">
        <f t="shared" si="21"/>
        <v>5.7450628366247647E-2</v>
      </c>
      <c r="AA82" s="240">
        <v>11.79</v>
      </c>
      <c r="AB82" s="240">
        <f>AA82/'TR CPI'!B201</f>
        <v>2.7882887144073408E-2</v>
      </c>
      <c r="AC82" s="241">
        <f t="shared" si="26"/>
        <v>-0.13635869524936559</v>
      </c>
      <c r="AD82" s="241">
        <f t="shared" si="23"/>
        <v>2.5510204081632109E-3</v>
      </c>
      <c r="AE82" s="241">
        <f t="shared" si="27"/>
        <v>-6.7396798652064093E-3</v>
      </c>
      <c r="AG82" s="173">
        <v>43678</v>
      </c>
      <c r="AH82" s="174">
        <v>3641</v>
      </c>
      <c r="AI82" s="100">
        <f>'İnşaat Maliyetleri'!D58</f>
        <v>0.10792658213189732</v>
      </c>
    </row>
    <row r="83" spans="19:35">
      <c r="S83" s="165">
        <v>43709</v>
      </c>
      <c r="T83" s="163">
        <v>39.353178628074311</v>
      </c>
      <c r="U83" s="240">
        <v>11.88</v>
      </c>
      <c r="V83" s="255">
        <f>U83/'TR CPI'!B202</f>
        <v>2.7819408017984264E-2</v>
      </c>
      <c r="W83" s="241">
        <f t="shared" si="24"/>
        <v>-2.9202015200984876E-2</v>
      </c>
      <c r="X83" s="241">
        <f t="shared" si="22"/>
        <v>-1.4296700913016755E-3</v>
      </c>
      <c r="Y83" s="241">
        <f t="shared" si="25"/>
        <v>8.4889643463498671E-3</v>
      </c>
      <c r="Z83" s="241">
        <f t="shared" si="21"/>
        <v>6.0714285714285852E-2</v>
      </c>
      <c r="AA83" s="240">
        <v>11.98</v>
      </c>
      <c r="AB83" s="240">
        <f>AA83/'TR CPI'!B202</f>
        <v>2.8053578119145748E-2</v>
      </c>
      <c r="AC83" s="241">
        <f t="shared" si="26"/>
        <v>-8.0933740814172414E-2</v>
      </c>
      <c r="AD83" s="241">
        <f t="shared" si="23"/>
        <v>1.6115351993214698E-2</v>
      </c>
      <c r="AE83" s="241">
        <f t="shared" si="27"/>
        <v>4.1911148365465813E-3</v>
      </c>
      <c r="AG83" s="173">
        <v>43709</v>
      </c>
      <c r="AH83" s="174">
        <v>4217</v>
      </c>
      <c r="AI83" s="100">
        <f>'İnşaat Maliyetleri'!D59</f>
        <v>4.0247170120850793E-2</v>
      </c>
    </row>
    <row r="84" spans="19:35">
      <c r="S84" s="165">
        <v>43739</v>
      </c>
      <c r="T84" s="163">
        <v>35.299348785099085</v>
      </c>
      <c r="U84" s="240">
        <v>12.01</v>
      </c>
      <c r="V84" s="255">
        <f>U84/'TR CPI'!B203</f>
        <v>2.7571799168943274E-2</v>
      </c>
      <c r="W84" s="241">
        <f t="shared" si="24"/>
        <v>-2.0908331635233025E-2</v>
      </c>
      <c r="X84" s="241">
        <f t="shared" si="22"/>
        <v>-8.9005793682209126E-3</v>
      </c>
      <c r="Y84" s="241">
        <f t="shared" si="25"/>
        <v>1.0942760942760858E-2</v>
      </c>
      <c r="Z84" s="241">
        <f t="shared" si="21"/>
        <v>6.2831858407079555E-2</v>
      </c>
      <c r="AA84" s="240">
        <v>12.14</v>
      </c>
      <c r="AB84" s="240">
        <f>AA84/'TR CPI'!B203</f>
        <v>2.7870244955118348E-2</v>
      </c>
      <c r="AC84" s="241">
        <f t="shared" si="26"/>
        <v>-8.1815008773371126E-2</v>
      </c>
      <c r="AD84" s="241">
        <f t="shared" si="23"/>
        <v>1.3355592654424051E-2</v>
      </c>
      <c r="AE84" s="241">
        <f t="shared" si="27"/>
        <v>-3.284072249589421E-3</v>
      </c>
      <c r="AG84" s="173">
        <v>43739</v>
      </c>
      <c r="AH84" s="174">
        <v>4311</v>
      </c>
      <c r="AI84" s="100">
        <f>'İnşaat Maliyetleri'!D60</f>
        <v>4.2668565481733145E-2</v>
      </c>
    </row>
    <row r="85" spans="19:35">
      <c r="S85" s="165">
        <v>43770</v>
      </c>
      <c r="T85" s="163">
        <v>31.734021333795852</v>
      </c>
      <c r="U85" s="240">
        <v>12.14</v>
      </c>
      <c r="V85" s="255">
        <f>U85/'TR CPI'!B204</f>
        <v>2.7764436821040597E-2</v>
      </c>
      <c r="W85" s="241">
        <f t="shared" si="24"/>
        <v>-3.001064717445796E-2</v>
      </c>
      <c r="X85" s="241">
        <f t="shared" si="22"/>
        <v>6.9867639364756817E-3</v>
      </c>
      <c r="Y85" s="241">
        <f t="shared" si="25"/>
        <v>1.0824313072439699E-2</v>
      </c>
      <c r="Z85" s="241">
        <f t="shared" si="21"/>
        <v>7.243816254416964E-2</v>
      </c>
      <c r="AA85" s="240">
        <v>12.32</v>
      </c>
      <c r="AB85" s="240">
        <f>AA85/'TR CPI'!B204</f>
        <v>2.817610062893082E-2</v>
      </c>
      <c r="AC85" s="241">
        <f t="shared" si="26"/>
        <v>-8.5132653798886543E-2</v>
      </c>
      <c r="AD85" s="241">
        <f t="shared" si="23"/>
        <v>1.4827018121911013E-2</v>
      </c>
      <c r="AE85" s="241">
        <f t="shared" si="27"/>
        <v>1.1494252873563265E-2</v>
      </c>
      <c r="AG85" s="173">
        <v>43770</v>
      </c>
      <c r="AH85" s="174">
        <v>4037</v>
      </c>
      <c r="AI85" s="100">
        <f>'İnşaat Maliyetleri'!D61</f>
        <v>7.616624257845632E-2</v>
      </c>
    </row>
    <row r="86" spans="19:35">
      <c r="S86" s="165">
        <v>43800</v>
      </c>
      <c r="T86" s="163">
        <v>24.88098419390916</v>
      </c>
      <c r="U86" s="240">
        <v>12.29</v>
      </c>
      <c r="V86" s="255">
        <f>U86/'TR CPI'!B205</f>
        <v>2.7900113507377977E-2</v>
      </c>
      <c r="W86" s="241">
        <f t="shared" si="24"/>
        <v>-1.7935951002141393E-2</v>
      </c>
      <c r="X86" s="241">
        <f t="shared" si="22"/>
        <v>4.8867076689472514E-3</v>
      </c>
      <c r="Y86" s="241">
        <f t="shared" si="25"/>
        <v>1.2355848434925747E-2</v>
      </c>
      <c r="Z86" s="241">
        <f t="shared" si="21"/>
        <v>9.830205540661302E-2</v>
      </c>
      <c r="AA86" s="240">
        <v>12.43</v>
      </c>
      <c r="AB86" s="240">
        <f>AA86/'TR CPI'!B205</f>
        <v>2.8217934165720771E-2</v>
      </c>
      <c r="AC86" s="241">
        <f t="shared" si="26"/>
        <v>-6.2069205975181702E-2</v>
      </c>
      <c r="AD86" s="241">
        <f t="shared" si="23"/>
        <v>8.928571428571383E-3</v>
      </c>
      <c r="AE86" s="241">
        <f t="shared" si="27"/>
        <v>4.8945147679324903E-2</v>
      </c>
      <c r="AG86" s="173">
        <v>43800</v>
      </c>
      <c r="AH86" s="174">
        <v>5351</v>
      </c>
      <c r="AI86" s="100">
        <f>'İnşaat Maliyetleri'!D62</f>
        <v>0.10762228495707787</v>
      </c>
    </row>
    <row r="87" spans="19:35">
      <c r="S87" s="165">
        <v>43831</v>
      </c>
      <c r="T87" s="163">
        <v>37.175549003212602</v>
      </c>
      <c r="U87" s="240">
        <v>12.61</v>
      </c>
      <c r="V87" s="255">
        <f>U87/'TR CPI'!B206</f>
        <v>2.824504423787658E-2</v>
      </c>
      <c r="W87" s="241">
        <f t="shared" si="24"/>
        <v>5.680211070798794E-3</v>
      </c>
      <c r="X87" s="241">
        <f t="shared" si="22"/>
        <v>1.2363058322590281E-2</v>
      </c>
      <c r="Y87" s="241">
        <f t="shared" si="25"/>
        <v>2.6037428803905638E-2</v>
      </c>
      <c r="Z87" s="241">
        <f t="shared" si="21"/>
        <v>0.12790697674418602</v>
      </c>
      <c r="AA87" s="240">
        <v>12.69</v>
      </c>
      <c r="AB87" s="240">
        <f>AA87/'TR CPI'!B206</f>
        <v>2.842423563668944E-2</v>
      </c>
      <c r="AC87" s="241">
        <f t="shared" si="26"/>
        <v>-4.0302334190248854E-2</v>
      </c>
      <c r="AD87" s="241">
        <f t="shared" si="23"/>
        <v>2.0917135961383733E-2</v>
      </c>
      <c r="AE87" s="241">
        <f t="shared" si="27"/>
        <v>7.633587786259545E-2</v>
      </c>
      <c r="AG87" s="173">
        <v>43831</v>
      </c>
      <c r="AH87" s="174">
        <v>3945</v>
      </c>
      <c r="AI87" s="100">
        <f>'İnşaat Maliyetleri'!D63</f>
        <v>9.3112589947519225E-2</v>
      </c>
    </row>
    <row r="88" spans="19:35">
      <c r="S88" s="165">
        <v>43862</v>
      </c>
      <c r="T88" s="163">
        <v>36.826859110927721</v>
      </c>
      <c r="U88" s="240">
        <v>12.89</v>
      </c>
      <c r="V88" s="255">
        <f>U88/'TR CPI'!B207</f>
        <v>2.8771037007276463E-2</v>
      </c>
      <c r="W88" s="241">
        <f t="shared" si="24"/>
        <v>2.5138531293225921E-2</v>
      </c>
      <c r="X88" s="241">
        <f t="shared" si="22"/>
        <v>1.8622479928515307E-2</v>
      </c>
      <c r="Y88" s="241">
        <f t="shared" si="25"/>
        <v>2.2204599524187244E-2</v>
      </c>
      <c r="Z88" s="241">
        <f t="shared" si="21"/>
        <v>0.1519213583556748</v>
      </c>
      <c r="AA88" s="240">
        <v>12.98</v>
      </c>
      <c r="AB88" s="240">
        <f>AA88/'TR CPI'!B207</f>
        <v>2.8971920896388555E-2</v>
      </c>
      <c r="AC88" s="241">
        <f t="shared" si="26"/>
        <v>-1.6065197563962498E-2</v>
      </c>
      <c r="AD88" s="241">
        <f t="shared" si="23"/>
        <v>2.2852639873916544E-2</v>
      </c>
      <c r="AE88" s="241">
        <f t="shared" si="27"/>
        <v>0.10562180579216356</v>
      </c>
      <c r="AG88" s="173">
        <v>43862</v>
      </c>
      <c r="AH88" s="174">
        <v>4048</v>
      </c>
      <c r="AI88" s="100">
        <f>'İnşaat Maliyetleri'!D64</f>
        <v>8.4874805640448303E-2</v>
      </c>
    </row>
    <row r="89" spans="19:35">
      <c r="S89" s="165">
        <v>43891</v>
      </c>
      <c r="T89" s="163">
        <v>39.872089813195913</v>
      </c>
      <c r="U89" s="240">
        <v>13.13</v>
      </c>
      <c r="V89" s="255">
        <f>U89/'TR CPI'!B208</f>
        <v>2.9140219272937105E-2</v>
      </c>
      <c r="W89" s="241">
        <f t="shared" si="24"/>
        <v>4.4303534282188181E-2</v>
      </c>
      <c r="X89" s="241">
        <f t="shared" si="22"/>
        <v>1.2831733022597424E-2</v>
      </c>
      <c r="Y89" s="241">
        <f t="shared" si="25"/>
        <v>1.8619084561675735E-2</v>
      </c>
      <c r="Z89" s="241">
        <f t="shared" si="21"/>
        <v>0.16814946619217086</v>
      </c>
      <c r="AA89" s="240">
        <v>13.21</v>
      </c>
      <c r="AB89" s="240">
        <f>AA89/'TR CPI'!B208</f>
        <v>2.9317768209862847E-2</v>
      </c>
      <c r="AC89" s="241">
        <f t="shared" si="26"/>
        <v>2.1582198323084136E-2</v>
      </c>
      <c r="AD89" s="241">
        <f t="shared" si="23"/>
        <v>1.7719568567026226E-2</v>
      </c>
      <c r="AE89" s="241">
        <f t="shared" si="27"/>
        <v>0.14273356401384085</v>
      </c>
      <c r="AG89" s="173">
        <v>43891</v>
      </c>
      <c r="AH89" s="174">
        <v>3075</v>
      </c>
      <c r="AI89" s="100">
        <f>'İnşaat Maliyetleri'!D65</f>
        <v>6.916776750330253E-2</v>
      </c>
    </row>
    <row r="90" spans="19:35">
      <c r="S90" s="165">
        <v>43922</v>
      </c>
      <c r="T90" s="163">
        <v>39.941098099712505</v>
      </c>
      <c r="U90" s="240">
        <v>13.15</v>
      </c>
      <c r="V90" s="255">
        <f>U90/'TR CPI'!B209</f>
        <v>2.8937350086922078E-2</v>
      </c>
      <c r="W90" s="241">
        <f t="shared" si="24"/>
        <v>4.8064254297603061E-2</v>
      </c>
      <c r="X90" s="241">
        <f t="shared" si="22"/>
        <v>-6.9618277101790669E-3</v>
      </c>
      <c r="Y90" s="241">
        <f t="shared" si="25"/>
        <v>1.5232292460014907E-3</v>
      </c>
      <c r="Z90" s="241">
        <f t="shared" si="21"/>
        <v>0.16268788682581783</v>
      </c>
      <c r="AA90" s="240">
        <v>13.23</v>
      </c>
      <c r="AB90" s="240">
        <f>AA90/'TR CPI'!B209</f>
        <v>2.9113394802279778E-2</v>
      </c>
      <c r="AC90" s="241">
        <f t="shared" si="26"/>
        <v>1.9292300244262026E-2</v>
      </c>
      <c r="AD90" s="241">
        <f t="shared" si="23"/>
        <v>1.5140045420135937E-3</v>
      </c>
      <c r="AE90" s="241">
        <f t="shared" si="27"/>
        <v>0.13076923076923089</v>
      </c>
      <c r="AG90" s="173">
        <v>43922</v>
      </c>
      <c r="AH90" s="174">
        <v>796</v>
      </c>
      <c r="AI90" s="100">
        <f>'İnşaat Maliyetleri'!D66</f>
        <v>6.1424039111665898E-2</v>
      </c>
    </row>
    <row r="91" spans="19:35">
      <c r="S91" s="165">
        <v>43952</v>
      </c>
      <c r="T91" s="163">
        <v>36.286712737553003</v>
      </c>
      <c r="U91" s="240">
        <v>13.4</v>
      </c>
      <c r="V91" s="255">
        <f>U91/'TR CPI'!B210</f>
        <v>2.9091224870826278E-2</v>
      </c>
      <c r="W91" s="241">
        <f t="shared" si="24"/>
        <v>4.97210565954695E-2</v>
      </c>
      <c r="X91" s="241">
        <f t="shared" si="22"/>
        <v>5.3175146805768611E-3</v>
      </c>
      <c r="Y91" s="241">
        <f t="shared" si="25"/>
        <v>1.9011406844106463E-2</v>
      </c>
      <c r="Z91" s="241">
        <f t="shared" ref="Z91:Z122" si="28">(U91-U79)/U79</f>
        <v>0.16928446771378702</v>
      </c>
      <c r="AA91" s="240">
        <v>13.39</v>
      </c>
      <c r="AB91" s="240">
        <f>AA91/'TR CPI'!B210</f>
        <v>2.9069515001519691E-2</v>
      </c>
      <c r="AC91" s="241">
        <f t="shared" si="26"/>
        <v>1.7851468537546312E-2</v>
      </c>
      <c r="AD91" s="241">
        <f t="shared" si="23"/>
        <v>1.2093726379440676E-2</v>
      </c>
      <c r="AE91" s="241">
        <f t="shared" si="27"/>
        <v>0.13378492802709568</v>
      </c>
      <c r="AG91" s="173">
        <v>43952</v>
      </c>
      <c r="AH91" s="174">
        <v>870</v>
      </c>
      <c r="AI91" s="100">
        <f>'İnşaat Maliyetleri'!D67</f>
        <v>5.8002148227712158E-2</v>
      </c>
    </row>
    <row r="92" spans="19:35">
      <c r="S92" s="165">
        <v>43983</v>
      </c>
      <c r="T92" s="163">
        <v>53.419784013641248</v>
      </c>
      <c r="U92" s="240">
        <v>14.32</v>
      </c>
      <c r="V92" s="255">
        <f>U92/'TR CPI'!B211</f>
        <v>3.0740168298128114E-2</v>
      </c>
      <c r="W92" s="241">
        <f t="shared" si="24"/>
        <v>0.11535577308374834</v>
      </c>
      <c r="X92" s="241">
        <f t="shared" si="22"/>
        <v>5.6681815036102375E-2</v>
      </c>
      <c r="Y92" s="241">
        <f t="shared" si="25"/>
        <v>6.8656716417910435E-2</v>
      </c>
      <c r="Z92" s="241">
        <f t="shared" si="28"/>
        <v>0.25614035087719295</v>
      </c>
      <c r="AA92" s="240">
        <v>14.05</v>
      </c>
      <c r="AB92" s="240">
        <f>AA92/'TR CPI'!B211</f>
        <v>3.0160570152842181E-2</v>
      </c>
      <c r="AC92" s="241">
        <f t="shared" si="26"/>
        <v>8.0113994140269248E-2</v>
      </c>
      <c r="AD92" s="241">
        <f t="shared" si="23"/>
        <v>4.9290515309932795E-2</v>
      </c>
      <c r="AE92" s="241">
        <f t="shared" si="27"/>
        <v>0.21645021645021645</v>
      </c>
      <c r="AG92" s="173">
        <v>43983</v>
      </c>
      <c r="AH92" s="174">
        <v>1679</v>
      </c>
      <c r="AI92" s="100">
        <f>'İnşaat Maliyetleri'!D68</f>
        <v>7.4702273547455844E-2</v>
      </c>
    </row>
    <row r="93" spans="19:35">
      <c r="S93" s="165">
        <v>44013</v>
      </c>
      <c r="T93" s="163">
        <v>56.99455434104911</v>
      </c>
      <c r="U93" s="240">
        <v>14.85</v>
      </c>
      <c r="V93" s="255">
        <f>U93/'TR CPI'!B212</f>
        <v>3.1692846166979684E-2</v>
      </c>
      <c r="W93" s="241">
        <f t="shared" si="24"/>
        <v>0.15840530314250764</v>
      </c>
      <c r="X93" s="241">
        <f t="shared" si="22"/>
        <v>3.0991302962696587E-2</v>
      </c>
      <c r="Y93" s="241">
        <f t="shared" si="25"/>
        <v>3.7011173184357496E-2</v>
      </c>
      <c r="Z93" s="241">
        <f t="shared" si="28"/>
        <v>0.29468177855274619</v>
      </c>
      <c r="AA93" s="240">
        <v>14.59</v>
      </c>
      <c r="AB93" s="240">
        <f>AA93/'TR CPI'!B212</f>
        <v>3.1137954584258151E-2</v>
      </c>
      <c r="AC93" s="241">
        <f t="shared" si="26"/>
        <v>0.11005748978778815</v>
      </c>
      <c r="AD93" s="241">
        <f t="shared" si="23"/>
        <v>3.8434163701067552E-2</v>
      </c>
      <c r="AE93" s="241">
        <f t="shared" si="27"/>
        <v>0.24064625850340138</v>
      </c>
      <c r="AG93" s="173">
        <v>44013</v>
      </c>
      <c r="AH93" s="174">
        <v>2772</v>
      </c>
      <c r="AI93" s="100">
        <f>'İnşaat Maliyetleri'!D69</f>
        <v>9.1668395932766225E-2</v>
      </c>
    </row>
    <row r="94" spans="19:35">
      <c r="S94" s="165">
        <v>44044</v>
      </c>
      <c r="T94" s="163">
        <v>44.609994835923196</v>
      </c>
      <c r="U94" s="240">
        <v>15.06</v>
      </c>
      <c r="V94" s="255">
        <f>U94/'TR CPI'!B213</f>
        <v>3.186559742705402E-2</v>
      </c>
      <c r="W94" s="241">
        <f t="shared" si="24"/>
        <v>0.14380723396057063</v>
      </c>
      <c r="X94" s="241">
        <f t="shared" si="22"/>
        <v>5.4507966613084706E-3</v>
      </c>
      <c r="Y94" s="241">
        <f t="shared" si="25"/>
        <v>1.41414141414142E-2</v>
      </c>
      <c r="Z94" s="241">
        <f t="shared" si="28"/>
        <v>0.27843803056027178</v>
      </c>
      <c r="AA94" s="240">
        <v>14.89</v>
      </c>
      <c r="AB94" s="240">
        <f>AA94/'TR CPI'!B213</f>
        <v>3.1505892808023531E-2</v>
      </c>
      <c r="AC94" s="241">
        <f t="shared" si="26"/>
        <v>0.12993653222601101</v>
      </c>
      <c r="AD94" s="241">
        <f t="shared" si="23"/>
        <v>2.0562028786840349E-2</v>
      </c>
      <c r="AE94" s="241">
        <f t="shared" si="27"/>
        <v>0.26293469041560658</v>
      </c>
      <c r="AG94" s="173">
        <v>44044</v>
      </c>
      <c r="AH94" s="174">
        <v>3932</v>
      </c>
      <c r="AI94" s="100">
        <f>'İnşaat Maliyetleri'!D70</f>
        <v>0.13038933890776075</v>
      </c>
    </row>
    <row r="95" spans="19:35">
      <c r="S95" s="165">
        <v>44075</v>
      </c>
      <c r="T95" s="163">
        <v>26.016497981629904</v>
      </c>
      <c r="U95" s="240">
        <v>15.23</v>
      </c>
      <c r="V95" s="255">
        <f>U95/'TR CPI'!B214</f>
        <v>3.1914670690052598E-2</v>
      </c>
      <c r="W95" s="241">
        <f t="shared" si="24"/>
        <v>0.14720883598317014</v>
      </c>
      <c r="X95" s="241">
        <f t="shared" si="22"/>
        <v>1.5400076245523191E-3</v>
      </c>
      <c r="Y95" s="241">
        <f t="shared" si="25"/>
        <v>1.1288180610889769E-2</v>
      </c>
      <c r="Z95" s="241">
        <f t="shared" si="28"/>
        <v>0.28198653198653195</v>
      </c>
      <c r="AA95" s="240">
        <v>15.07</v>
      </c>
      <c r="AB95" s="240">
        <f>AA95/'TR CPI'!B214</f>
        <v>3.1579388529159071E-2</v>
      </c>
      <c r="AC95" s="241">
        <f t="shared" si="26"/>
        <v>0.12568130863873866</v>
      </c>
      <c r="AD95" s="241">
        <f t="shared" si="23"/>
        <v>1.2088650100738731E-2</v>
      </c>
      <c r="AE95" s="241">
        <f t="shared" si="27"/>
        <v>0.25792988313856424</v>
      </c>
      <c r="AG95" s="173">
        <v>44075</v>
      </c>
      <c r="AH95" s="174">
        <v>5349</v>
      </c>
      <c r="AI95" s="100">
        <f>'İnşaat Maliyetleri'!D71</f>
        <v>0.1610681806234559</v>
      </c>
    </row>
    <row r="96" spans="19:35">
      <c r="S96" s="165">
        <v>44105</v>
      </c>
      <c r="T96" s="163">
        <v>21.380902202820014</v>
      </c>
      <c r="U96" s="240">
        <v>15.57</v>
      </c>
      <c r="V96" s="255">
        <f>U96/'TR CPI'!B215</f>
        <v>3.1946325249292133E-2</v>
      </c>
      <c r="W96" s="241">
        <f t="shared" si="24"/>
        <v>0.15865943508236133</v>
      </c>
      <c r="X96" s="241">
        <f t="shared" si="22"/>
        <v>9.9184978428751161E-4</v>
      </c>
      <c r="Y96" s="241">
        <f t="shared" si="25"/>
        <v>2.2324359816152321E-2</v>
      </c>
      <c r="Z96" s="241">
        <f t="shared" si="28"/>
        <v>0.29641965029142386</v>
      </c>
      <c r="AA96" s="240">
        <v>15.45</v>
      </c>
      <c r="AB96" s="240">
        <f>AA96/'TR CPI'!B215</f>
        <v>3.1700110796503755E-2</v>
      </c>
      <c r="AC96" s="241">
        <f t="shared" si="26"/>
        <v>0.13741773161853948</v>
      </c>
      <c r="AD96" s="241">
        <f t="shared" si="23"/>
        <v>2.5215660252156536E-2</v>
      </c>
      <c r="AE96" s="241">
        <f t="shared" si="27"/>
        <v>0.27265238879736398</v>
      </c>
      <c r="AG96" s="173">
        <v>44105</v>
      </c>
      <c r="AH96" s="174">
        <v>5331</v>
      </c>
      <c r="AI96" s="100">
        <f>'İnşaat Maliyetleri'!D72</f>
        <v>0.1949464173145618</v>
      </c>
    </row>
    <row r="97" spans="19:35">
      <c r="S97" s="165">
        <v>44136</v>
      </c>
      <c r="T97" s="163">
        <v>21.736617977827759</v>
      </c>
      <c r="U97" s="240">
        <v>16.059999999999999</v>
      </c>
      <c r="V97" s="255">
        <f>U97/'TR CPI'!B216</f>
        <v>3.2211480604917964E-2</v>
      </c>
      <c r="W97" s="241">
        <f t="shared" si="24"/>
        <v>0.16017050201815308</v>
      </c>
      <c r="X97" s="241">
        <f t="shared" si="22"/>
        <v>8.3000267967191545E-3</v>
      </c>
      <c r="Y97" s="241">
        <f t="shared" si="25"/>
        <v>3.1470777135516916E-2</v>
      </c>
      <c r="Z97" s="241">
        <f t="shared" si="28"/>
        <v>0.32289950576606241</v>
      </c>
      <c r="AA97" s="240">
        <v>15.84</v>
      </c>
      <c r="AB97" s="240">
        <f>AA97/'TR CPI'!B216</f>
        <v>3.1770227445946486E-2</v>
      </c>
      <c r="AC97" s="241">
        <f t="shared" si="26"/>
        <v>0.12755941158604708</v>
      </c>
      <c r="AD97" s="241">
        <f t="shared" si="23"/>
        <v>2.5242718446601978E-2</v>
      </c>
      <c r="AE97" s="241">
        <f t="shared" si="27"/>
        <v>0.2857142857142857</v>
      </c>
      <c r="AG97" s="173">
        <v>44136</v>
      </c>
      <c r="AH97" s="174">
        <v>5022</v>
      </c>
      <c r="AI97" s="100">
        <f>'İnşaat Maliyetleri'!D73</f>
        <v>0.22987599831862127</v>
      </c>
    </row>
    <row r="98" spans="19:35">
      <c r="S98" s="165">
        <v>44166</v>
      </c>
      <c r="T98" s="163">
        <v>13.805304724431739</v>
      </c>
      <c r="U98" s="240">
        <v>16.23</v>
      </c>
      <c r="V98" s="255">
        <f>U98/'TR CPI'!B217</f>
        <v>3.2150710168182092E-2</v>
      </c>
      <c r="W98" s="241">
        <f t="shared" si="24"/>
        <v>0.15235051497837371</v>
      </c>
      <c r="X98" s="241">
        <f t="shared" si="22"/>
        <v>-1.8866079917665467E-3</v>
      </c>
      <c r="Y98" s="241">
        <f t="shared" si="25"/>
        <v>1.0585305105853158E-2</v>
      </c>
      <c r="Z98" s="241">
        <f t="shared" si="28"/>
        <v>0.320585842148088</v>
      </c>
      <c r="AA98" s="240">
        <v>15.89</v>
      </c>
      <c r="AB98" s="240">
        <f>AA98/'TR CPI'!B217</f>
        <v>3.1477189437610194E-2</v>
      </c>
      <c r="AC98" s="241">
        <f t="shared" si="26"/>
        <v>0.11550297242697434</v>
      </c>
      <c r="AD98" s="241">
        <f t="shared" si="23"/>
        <v>3.1565656565657016E-3</v>
      </c>
      <c r="AE98" s="241">
        <f t="shared" si="27"/>
        <v>0.27835880933226076</v>
      </c>
      <c r="AG98" s="173">
        <v>44166</v>
      </c>
      <c r="AH98" s="174">
        <v>4479</v>
      </c>
      <c r="AI98" s="100">
        <f>'İnşaat Maliyetleri'!D74</f>
        <v>0.25019505851755525</v>
      </c>
    </row>
    <row r="99" spans="19:35">
      <c r="S99" s="165">
        <v>44197</v>
      </c>
      <c r="T99" s="163">
        <v>15.203932735489536</v>
      </c>
      <c r="U99" s="240">
        <v>16.489999999999998</v>
      </c>
      <c r="V99" s="255">
        <f>U99/'TR CPI'!B218</f>
        <v>3.2125462692382624E-2</v>
      </c>
      <c r="W99" s="241">
        <f t="shared" si="24"/>
        <v>0.13738404591706768</v>
      </c>
      <c r="X99" s="241">
        <f t="shared" si="22"/>
        <v>-7.8528516687181849E-4</v>
      </c>
      <c r="Y99" s="241">
        <f t="shared" si="25"/>
        <v>1.6019716574245103E-2</v>
      </c>
      <c r="Z99" s="241">
        <f t="shared" si="28"/>
        <v>0.30769230769230765</v>
      </c>
      <c r="AA99" s="240">
        <v>16.149999999999999</v>
      </c>
      <c r="AB99" s="240">
        <f>AA99/'TR CPI'!B218</f>
        <v>3.1463082018312875E-2</v>
      </c>
      <c r="AC99" s="241">
        <f t="shared" si="26"/>
        <v>0.10691039929675199</v>
      </c>
      <c r="AD99" s="241">
        <f t="shared" si="23"/>
        <v>1.6362492133417117E-2</v>
      </c>
      <c r="AE99" s="241">
        <f t="shared" si="27"/>
        <v>0.27265563435776197</v>
      </c>
      <c r="AG99" s="173">
        <v>44197</v>
      </c>
      <c r="AH99" s="174">
        <v>2712</v>
      </c>
      <c r="AI99" s="100">
        <f>'İnşaat Maliyetleri'!D75</f>
        <v>0.27816274005147507</v>
      </c>
    </row>
    <row r="100" spans="19:35">
      <c r="S100" s="165">
        <v>44228</v>
      </c>
      <c r="T100" s="163">
        <v>18.060377730171627</v>
      </c>
      <c r="U100" s="240">
        <v>16.98</v>
      </c>
      <c r="V100" s="255">
        <f>U100/'TR CPI'!B219</f>
        <v>3.278245424357093E-2</v>
      </c>
      <c r="W100" s="241">
        <f t="shared" si="24"/>
        <v>0.13942553531455754</v>
      </c>
      <c r="X100" s="241">
        <f t="shared" si="22"/>
        <v>2.0450804319281833E-2</v>
      </c>
      <c r="Y100" s="241">
        <f t="shared" si="25"/>
        <v>2.9714978775015284E-2</v>
      </c>
      <c r="Z100" s="241">
        <f t="shared" si="28"/>
        <v>0.31730023273855701</v>
      </c>
      <c r="AA100" s="240">
        <v>16.690000000000001</v>
      </c>
      <c r="AB100" s="240">
        <f>AA100/'TR CPI'!B219</f>
        <v>3.2222565449069429E-2</v>
      </c>
      <c r="AC100" s="241">
        <f t="shared" si="26"/>
        <v>0.11219982838922073</v>
      </c>
      <c r="AD100" s="241">
        <f t="shared" si="23"/>
        <v>3.3436532507740105E-2</v>
      </c>
      <c r="AE100" s="241">
        <f t="shared" si="27"/>
        <v>0.28582434514637911</v>
      </c>
      <c r="AG100" s="173">
        <v>44228</v>
      </c>
      <c r="AH100" s="174">
        <v>2995</v>
      </c>
      <c r="AI100" s="100">
        <f>'İnşaat Maliyetleri'!D76</f>
        <v>0.27587229415834746</v>
      </c>
    </row>
    <row r="101" spans="19:35">
      <c r="S101" s="165">
        <v>44256</v>
      </c>
      <c r="T101" s="163">
        <v>19.610575237547305</v>
      </c>
      <c r="U101" s="240">
        <v>17.32</v>
      </c>
      <c r="V101" s="255">
        <f>U101/'TR CPI'!B220</f>
        <v>3.3083108895383267E-2</v>
      </c>
      <c r="W101" s="241">
        <f t="shared" si="24"/>
        <v>0.13530747951879601</v>
      </c>
      <c r="X101" s="241">
        <f t="shared" si="22"/>
        <v>9.1712063281930746E-3</v>
      </c>
      <c r="Y101" s="241">
        <f t="shared" si="25"/>
        <v>2.0023557126030614E-2</v>
      </c>
      <c r="Z101" s="241">
        <f t="shared" si="28"/>
        <v>0.31911652703731908</v>
      </c>
      <c r="AA101" s="240">
        <v>16.940000000000001</v>
      </c>
      <c r="AB101" s="240">
        <f>AA101/'TR CPI'!B220</f>
        <v>3.2357267014306731E-2</v>
      </c>
      <c r="AC101" s="241">
        <f t="shared" si="26"/>
        <v>0.10367429003075893</v>
      </c>
      <c r="AD101" s="241">
        <f t="shared" si="23"/>
        <v>1.4979029358897542E-2</v>
      </c>
      <c r="AE101" s="241">
        <f t="shared" si="27"/>
        <v>0.2823618470855413</v>
      </c>
      <c r="AG101" s="173">
        <v>44256</v>
      </c>
      <c r="AH101" s="174">
        <v>4285</v>
      </c>
      <c r="AI101" s="100">
        <f>'İnşaat Maliyetleri'!D77</f>
        <v>0.31970940001976855</v>
      </c>
    </row>
    <row r="102" spans="19:35">
      <c r="S102" s="165">
        <v>44287</v>
      </c>
      <c r="T102" s="163">
        <v>18.269822559277301</v>
      </c>
      <c r="U102" s="240">
        <v>17.86</v>
      </c>
      <c r="V102" s="255">
        <f>U102/'TR CPI'!B221</f>
        <v>3.3551247370003E-2</v>
      </c>
      <c r="W102" s="241">
        <f t="shared" si="24"/>
        <v>0.15944436063501624</v>
      </c>
      <c r="X102" s="241">
        <f t="shared" si="22"/>
        <v>1.4150377345130971E-2</v>
      </c>
      <c r="Y102" s="241">
        <f t="shared" si="25"/>
        <v>3.1177829099307108E-2</v>
      </c>
      <c r="Z102" s="241">
        <f t="shared" si="28"/>
        <v>0.35817490494296572</v>
      </c>
      <c r="AA102" s="240">
        <v>17.27</v>
      </c>
      <c r="AB102" s="240">
        <f>AA102/'TR CPI'!B221</f>
        <v>3.2442891493838291E-2</v>
      </c>
      <c r="AC102" s="241">
        <f t="shared" si="26"/>
        <v>0.11436305227097016</v>
      </c>
      <c r="AD102" s="241">
        <f t="shared" si="23"/>
        <v>1.9480519480519379E-2</v>
      </c>
      <c r="AE102" s="241">
        <f t="shared" si="27"/>
        <v>0.30536659108087671</v>
      </c>
      <c r="AG102" s="173">
        <v>44287</v>
      </c>
      <c r="AH102" s="174">
        <v>4132</v>
      </c>
      <c r="AI102" s="100">
        <f>'İnşaat Maliyetleri'!D78</f>
        <v>0.35476283810270481</v>
      </c>
    </row>
    <row r="103" spans="19:35">
      <c r="S103" s="165">
        <v>44317</v>
      </c>
      <c r="T103" s="163">
        <v>17.848088429165397</v>
      </c>
      <c r="U103" s="240">
        <v>18.27</v>
      </c>
      <c r="V103" s="255">
        <f>U103/'TR CPI'!B222</f>
        <v>3.4019178847407135E-2</v>
      </c>
      <c r="W103" s="241">
        <f t="shared" si="24"/>
        <v>0.16939657915616971</v>
      </c>
      <c r="X103" s="241">
        <f t="shared" si="22"/>
        <v>1.3946768423951239E-2</v>
      </c>
      <c r="Y103" s="241">
        <f t="shared" si="25"/>
        <v>2.295632698768198E-2</v>
      </c>
      <c r="Z103" s="241">
        <f t="shared" si="28"/>
        <v>0.36343283582089547</v>
      </c>
      <c r="AA103" s="240">
        <v>17.48</v>
      </c>
      <c r="AB103" s="240">
        <f>AA103/'TR CPI'!B222</f>
        <v>3.2548179871520345E-2</v>
      </c>
      <c r="AC103" s="241">
        <f t="shared" si="26"/>
        <v>0.11966711071095604</v>
      </c>
      <c r="AD103" s="241">
        <f t="shared" si="23"/>
        <v>1.2159814707585459E-2</v>
      </c>
      <c r="AE103" s="241">
        <f t="shared" si="27"/>
        <v>0.30545182972367435</v>
      </c>
      <c r="AG103" s="173">
        <v>44317</v>
      </c>
      <c r="AH103" s="174">
        <v>1796</v>
      </c>
      <c r="AI103" s="100">
        <f>'İnşaat Maliyetleri'!D79</f>
        <v>0.3955523326081703</v>
      </c>
    </row>
    <row r="104" spans="19:35">
      <c r="S104" s="165">
        <v>44348</v>
      </c>
      <c r="T104" s="163">
        <v>21.433819982038283</v>
      </c>
      <c r="U104" s="240">
        <v>18.760000000000002</v>
      </c>
      <c r="V104" s="255">
        <f>U104/'TR CPI'!B223</f>
        <v>3.4266091912033315E-2</v>
      </c>
      <c r="W104" s="241">
        <f t="shared" si="24"/>
        <v>0.11470085588698316</v>
      </c>
      <c r="X104" s="241">
        <f t="shared" si="22"/>
        <v>7.2580548088391015E-3</v>
      </c>
      <c r="Y104" s="241">
        <f t="shared" si="25"/>
        <v>2.6819923371647618E-2</v>
      </c>
      <c r="Z104" s="241">
        <f t="shared" si="28"/>
        <v>0.3100558659217878</v>
      </c>
      <c r="AA104" s="240">
        <v>17.96</v>
      </c>
      <c r="AB104" s="240">
        <f>AA104/'TR CPI'!B223</f>
        <v>3.2804851318769639E-2</v>
      </c>
      <c r="AC104" s="241">
        <f t="shared" si="26"/>
        <v>8.7673447568373433E-2</v>
      </c>
      <c r="AD104" s="241">
        <f t="shared" si="23"/>
        <v>2.7459954233409634E-2</v>
      </c>
      <c r="AE104" s="241">
        <f t="shared" si="27"/>
        <v>0.2782918149466192</v>
      </c>
      <c r="AG104" s="173">
        <v>44348</v>
      </c>
      <c r="AH104" s="174">
        <v>4826</v>
      </c>
      <c r="AI104" s="100">
        <f>'İnşaat Maliyetleri'!D80</f>
        <v>0.42482970354024741</v>
      </c>
    </row>
    <row r="105" spans="19:35">
      <c r="S105" s="165">
        <v>44378</v>
      </c>
      <c r="T105" s="163">
        <v>19.068516027276523</v>
      </c>
      <c r="U105" s="240">
        <v>19.41</v>
      </c>
      <c r="V105" s="255">
        <f>U105/'TR CPI'!B224</f>
        <v>3.482488876130329E-2</v>
      </c>
      <c r="W105" s="241">
        <f t="shared" si="24"/>
        <v>9.8824907609176338E-2</v>
      </c>
      <c r="X105" s="241">
        <f t="shared" si="22"/>
        <v>1.6307574575603702E-2</v>
      </c>
      <c r="Y105" s="241">
        <f t="shared" si="25"/>
        <v>3.4648187633262183E-2</v>
      </c>
      <c r="Z105" s="241">
        <f t="shared" si="28"/>
        <v>0.30707070707070711</v>
      </c>
      <c r="AA105" s="240">
        <v>18.59</v>
      </c>
      <c r="AB105" s="240">
        <f>AA105/'TR CPI'!B224</f>
        <v>3.3353667288646478E-2</v>
      </c>
      <c r="AC105" s="241">
        <f t="shared" si="26"/>
        <v>7.1157940011528073E-2</v>
      </c>
      <c r="AD105" s="241">
        <f t="shared" si="23"/>
        <v>3.5077951002227117E-2</v>
      </c>
      <c r="AE105" s="241">
        <f t="shared" si="27"/>
        <v>0.27416038382453733</v>
      </c>
      <c r="AG105" s="173">
        <v>44378</v>
      </c>
      <c r="AH105" s="174">
        <v>4564</v>
      </c>
      <c r="AI105" s="100">
        <f>'İnşaat Maliyetleri'!D81</f>
        <v>0.44755975858955471</v>
      </c>
    </row>
    <row r="106" spans="19:35">
      <c r="S106" s="165">
        <v>44409</v>
      </c>
      <c r="T106" s="163">
        <v>19.359971711456861</v>
      </c>
      <c r="U106" s="240">
        <v>19.989999999999998</v>
      </c>
      <c r="V106" s="255">
        <f>U106/'TR CPI'!B225</f>
        <v>3.5468417317246273E-2</v>
      </c>
      <c r="W106" s="241">
        <f t="shared" si="24"/>
        <v>0.11306299523929356</v>
      </c>
      <c r="X106" s="241">
        <f t="shared" si="22"/>
        <v>1.8478983819700218E-2</v>
      </c>
      <c r="Y106" s="241">
        <f t="shared" si="25"/>
        <v>2.9881504379185898E-2</v>
      </c>
      <c r="Z106" s="241">
        <f t="shared" si="28"/>
        <v>0.32735723771580333</v>
      </c>
      <c r="AA106" s="240">
        <v>18.97</v>
      </c>
      <c r="AB106" s="240">
        <f>AA106/'TR CPI'!B225</f>
        <v>3.3658623136976575E-2</v>
      </c>
      <c r="AC106" s="241">
        <f t="shared" si="26"/>
        <v>6.8327863046776224E-2</v>
      </c>
      <c r="AD106" s="241">
        <f t="shared" si="23"/>
        <v>2.0441097364174234E-2</v>
      </c>
      <c r="AE106" s="241">
        <f t="shared" si="27"/>
        <v>0.27400940228341158</v>
      </c>
      <c r="AG106" s="173">
        <v>44409</v>
      </c>
      <c r="AH106" s="174">
        <v>5932</v>
      </c>
      <c r="AI106" s="100">
        <f>'İnşaat Maliyetleri'!D82</f>
        <v>0.42131299121590382</v>
      </c>
    </row>
    <row r="107" spans="19:35">
      <c r="S107" s="165">
        <v>44440</v>
      </c>
      <c r="T107" s="163">
        <v>20.22454347131702</v>
      </c>
      <c r="U107" s="240">
        <v>20.77</v>
      </c>
      <c r="V107" s="255">
        <f>U107/'TR CPI'!B226</f>
        <v>3.6396453229593805E-2</v>
      </c>
      <c r="W107" s="241">
        <f t="shared" si="24"/>
        <v>0.14043016714999734</v>
      </c>
      <c r="X107" s="241">
        <f t="shared" si="22"/>
        <v>2.6165134577242059E-2</v>
      </c>
      <c r="Y107" s="241">
        <f t="shared" si="25"/>
        <v>3.9019509754877502E-2</v>
      </c>
      <c r="Z107" s="241">
        <f t="shared" si="28"/>
        <v>0.36375574523965848</v>
      </c>
      <c r="AA107" s="240">
        <v>19.95</v>
      </c>
      <c r="AB107" s="240">
        <f>AA107/'TR CPI'!B226</f>
        <v>3.4959520555146673E-2</v>
      </c>
      <c r="AC107" s="241">
        <f t="shared" si="26"/>
        <v>0.10703601885345346</v>
      </c>
      <c r="AD107" s="241">
        <f t="shared" si="23"/>
        <v>5.1660516605166081E-2</v>
      </c>
      <c r="AE107" s="241">
        <f t="shared" si="27"/>
        <v>0.32382216323822155</v>
      </c>
      <c r="AG107" s="173">
        <v>44440</v>
      </c>
      <c r="AH107" s="174">
        <v>6706</v>
      </c>
      <c r="AI107" s="100">
        <f>'İnşaat Maliyetleri'!D83</f>
        <v>0.39539095395481499</v>
      </c>
    </row>
    <row r="108" spans="19:35">
      <c r="S108" s="165">
        <v>44470</v>
      </c>
      <c r="T108" s="163">
        <v>20.413970786238821</v>
      </c>
      <c r="U108" s="240">
        <v>21.65</v>
      </c>
      <c r="V108" s="255">
        <f>U108/'TR CPI'!B227</f>
        <v>3.7051615553121572E-2</v>
      </c>
      <c r="W108" s="241">
        <f t="shared" si="24"/>
        <v>0.15980837432757816</v>
      </c>
      <c r="X108" s="241">
        <f t="shared" si="22"/>
        <v>1.8000718899583823E-2</v>
      </c>
      <c r="Y108" s="241">
        <f t="shared" si="25"/>
        <v>4.2368801155512711E-2</v>
      </c>
      <c r="Z108" s="241">
        <f t="shared" si="28"/>
        <v>0.390494540783558</v>
      </c>
      <c r="AA108" s="240">
        <v>21.1</v>
      </c>
      <c r="AB108" s="240">
        <f>AA108/'TR CPI'!B227</f>
        <v>3.6110350492880611E-2</v>
      </c>
      <c r="AC108" s="241">
        <f t="shared" si="26"/>
        <v>0.13912379438318134</v>
      </c>
      <c r="AD108" s="241">
        <f t="shared" si="23"/>
        <v>5.7644110275689331E-2</v>
      </c>
      <c r="AE108" s="241">
        <f t="shared" si="27"/>
        <v>0.36569579288025905</v>
      </c>
      <c r="AG108" s="173">
        <v>44470</v>
      </c>
      <c r="AH108" s="174">
        <v>5963</v>
      </c>
      <c r="AI108" s="100">
        <f>'İnşaat Maliyetleri'!D84</f>
        <v>0.41926407877961919</v>
      </c>
    </row>
    <row r="109" spans="19:35">
      <c r="S109" s="165">
        <v>44501</v>
      </c>
      <c r="T109" s="163">
        <v>22.015054749628106</v>
      </c>
      <c r="U109" s="240">
        <v>23.22</v>
      </c>
      <c r="V109" s="255">
        <f>U109/'TR CPI'!B228</f>
        <v>3.8390318100654713E-2</v>
      </c>
      <c r="W109" s="241">
        <f t="shared" si="24"/>
        <v>0.19182097127175773</v>
      </c>
      <c r="X109" s="241">
        <f t="shared" si="22"/>
        <v>3.6130747001134646E-2</v>
      </c>
      <c r="Y109" s="241">
        <f t="shared" si="25"/>
        <v>7.25173210161663E-2</v>
      </c>
      <c r="Z109" s="241">
        <f t="shared" si="28"/>
        <v>0.44582814445828151</v>
      </c>
      <c r="AA109" s="240">
        <v>23.04</v>
      </c>
      <c r="AB109" s="240">
        <f>AA109/'TR CPI'!B228</f>
        <v>3.8092718735533361E-2</v>
      </c>
      <c r="AC109" s="241">
        <f t="shared" si="26"/>
        <v>0.19900679969458487</v>
      </c>
      <c r="AD109" s="241">
        <f t="shared" si="23"/>
        <v>9.1943127962085189E-2</v>
      </c>
      <c r="AE109" s="241">
        <f t="shared" si="27"/>
        <v>0.45454545454545453</v>
      </c>
      <c r="AG109" s="173">
        <v>44501</v>
      </c>
      <c r="AH109" s="174">
        <v>7441</v>
      </c>
      <c r="AI109" s="100">
        <f>'İnşaat Maliyetleri'!D85</f>
        <v>0.48869996154996365</v>
      </c>
    </row>
    <row r="110" spans="19:35">
      <c r="S110" s="165">
        <v>44531</v>
      </c>
      <c r="T110" s="163">
        <v>19.982075292600982</v>
      </c>
      <c r="U110" s="240">
        <v>26.54</v>
      </c>
      <c r="V110" s="255">
        <f>U110/'TR CPI'!B229</f>
        <v>3.8634543998835431E-2</v>
      </c>
      <c r="W110" s="241">
        <f t="shared" si="24"/>
        <v>0.20167000345361133</v>
      </c>
      <c r="X110" s="241">
        <f t="shared" si="22"/>
        <v>6.3616534132482985E-3</v>
      </c>
      <c r="Y110" s="241">
        <f t="shared" si="25"/>
        <v>0.14298018949181743</v>
      </c>
      <c r="Z110" s="241">
        <f t="shared" si="28"/>
        <v>0.63524337646333939</v>
      </c>
      <c r="AA110" s="240">
        <v>26.74</v>
      </c>
      <c r="AB110" s="240">
        <f>AA110/'TR CPI'!B229</f>
        <v>3.8925686003348128E-2</v>
      </c>
      <c r="AC110" s="241">
        <f t="shared" si="26"/>
        <v>0.23663156396162155</v>
      </c>
      <c r="AD110" s="241">
        <f t="shared" si="23"/>
        <v>0.16059027777777776</v>
      </c>
      <c r="AE110" s="241">
        <f t="shared" si="27"/>
        <v>0.68281938325991176</v>
      </c>
      <c r="AG110" s="173">
        <v>44531</v>
      </c>
      <c r="AH110" s="174">
        <v>7930</v>
      </c>
      <c r="AI110" s="100">
        <f>'İnşaat Maliyetleri'!D86</f>
        <v>0.6773871437486999</v>
      </c>
    </row>
    <row r="111" spans="19:35">
      <c r="S111" s="165">
        <v>44562</v>
      </c>
      <c r="T111" s="163">
        <v>20.590899825606414</v>
      </c>
      <c r="U111" s="240">
        <v>29.95</v>
      </c>
      <c r="V111" s="255">
        <f>U111/'TR CPI'!B230</f>
        <v>3.924111997694011E-2</v>
      </c>
      <c r="W111" s="241">
        <f t="shared" si="24"/>
        <v>0.22149586926399983</v>
      </c>
      <c r="X111" s="241">
        <f t="shared" si="22"/>
        <v>1.5700352982630332E-2</v>
      </c>
      <c r="Y111" s="241">
        <f t="shared" si="25"/>
        <v>0.12848530519969859</v>
      </c>
      <c r="Z111" s="241">
        <f t="shared" si="28"/>
        <v>0.81625227410551859</v>
      </c>
      <c r="AA111" s="240">
        <v>30.84</v>
      </c>
      <c r="AB111" s="240">
        <f>AA111/'TR CPI'!B230</f>
        <v>4.0407216697456859E-2</v>
      </c>
      <c r="AC111" s="241">
        <f t="shared" si="26"/>
        <v>0.28427395237180231</v>
      </c>
      <c r="AD111" s="241">
        <f t="shared" si="23"/>
        <v>0.15332834704562459</v>
      </c>
      <c r="AE111" s="241">
        <f t="shared" si="27"/>
        <v>0.90959752321981435</v>
      </c>
      <c r="AG111" s="173">
        <v>44562</v>
      </c>
      <c r="AH111" s="175">
        <v>4234</v>
      </c>
      <c r="AI111" s="100">
        <f>'İnşaat Maliyetleri'!D87</f>
        <v>0.79910161090458487</v>
      </c>
    </row>
    <row r="112" spans="19:35">
      <c r="S112" s="165">
        <v>44593</v>
      </c>
      <c r="T112" s="163">
        <v>20.37976369803355</v>
      </c>
      <c r="U112" s="240">
        <v>32.299999999999997</v>
      </c>
      <c r="V112" s="255">
        <f>U112/'TR CPI'!B231</f>
        <v>4.0378533121648144E-2</v>
      </c>
      <c r="W112" s="241">
        <f t="shared" si="24"/>
        <v>0.2317117205941622</v>
      </c>
      <c r="X112" s="241">
        <f t="shared" si="22"/>
        <v>2.8985236542087241E-2</v>
      </c>
      <c r="Y112" s="241">
        <f t="shared" ref="Y112:Y150" si="29">(U112-U111)/U111</f>
        <v>7.8464106844741172E-2</v>
      </c>
      <c r="Z112" s="241">
        <f t="shared" si="28"/>
        <v>0.90223792697290905</v>
      </c>
      <c r="AA112" s="240">
        <v>33.409999999999997</v>
      </c>
      <c r="AB112" s="240">
        <f>AA112/'TR CPI'!B231</f>
        <v>4.1766154538522116E-2</v>
      </c>
      <c r="AC112" s="241">
        <f t="shared" si="26"/>
        <v>0.29617719621167843</v>
      </c>
      <c r="AD112" s="241">
        <f t="shared" si="23"/>
        <v>8.3333333333333232E-2</v>
      </c>
      <c r="AE112" s="241">
        <f t="shared" si="27"/>
        <v>1.0017974835230674</v>
      </c>
      <c r="AG112" s="173">
        <v>44593</v>
      </c>
      <c r="AH112" s="176">
        <v>4639</v>
      </c>
      <c r="AI112" s="100">
        <f>'İnşaat Maliyetleri'!D88</f>
        <v>0.90269600247908255</v>
      </c>
    </row>
    <row r="113" spans="19:35">
      <c r="S113" s="165">
        <v>44621</v>
      </c>
      <c r="T113" s="163">
        <v>22.56167548632332</v>
      </c>
      <c r="U113" s="240">
        <v>35.39</v>
      </c>
      <c r="V113" s="255">
        <f>U113/'TR CPI'!B232</f>
        <v>4.1949172632876584E-2</v>
      </c>
      <c r="W113" s="241">
        <f t="shared" si="24"/>
        <v>0.2679936690814016</v>
      </c>
      <c r="X113" s="241">
        <f t="shared" si="22"/>
        <v>3.8897884341082545E-2</v>
      </c>
      <c r="Y113" s="241">
        <f t="shared" si="29"/>
        <v>9.5665634674922714E-2</v>
      </c>
      <c r="Z113" s="241">
        <f t="shared" si="28"/>
        <v>1.0433025404157044</v>
      </c>
      <c r="AA113" s="240">
        <v>36.97</v>
      </c>
      <c r="AB113" s="240">
        <f>AA113/'TR CPI'!B232</f>
        <v>4.3822009387890569E-2</v>
      </c>
      <c r="AC113" s="241">
        <f t="shared" si="26"/>
        <v>0.35431738930592355</v>
      </c>
      <c r="AD113" s="241">
        <f t="shared" si="23"/>
        <v>0.10655492367554632</v>
      </c>
      <c r="AE113" s="241">
        <f t="shared" si="27"/>
        <v>1.1824085005903184</v>
      </c>
      <c r="AG113" s="173">
        <v>44621</v>
      </c>
      <c r="AH113" s="176">
        <v>5618</v>
      </c>
      <c r="AI113" s="100">
        <f>'İnşaat Maliyetleri'!D89</f>
        <v>1.0157285698236156</v>
      </c>
    </row>
    <row r="114" spans="19:35">
      <c r="S114" s="165">
        <v>44652</v>
      </c>
      <c r="T114" s="163">
        <v>24.1</v>
      </c>
      <c r="U114" s="240">
        <v>39.44</v>
      </c>
      <c r="V114" s="255">
        <f>U114/'TR CPI'!B233</f>
        <v>4.3590225356159994E-2</v>
      </c>
      <c r="W114" s="241">
        <f t="shared" si="24"/>
        <v>0.29921325652805664</v>
      </c>
      <c r="X114" s="241">
        <f t="shared" si="22"/>
        <v>3.9120025981091142E-2</v>
      </c>
      <c r="Y114" s="241">
        <f t="shared" si="29"/>
        <v>0.11443910709239891</v>
      </c>
      <c r="Z114" s="241">
        <f t="shared" si="28"/>
        <v>1.2082866741321387</v>
      </c>
      <c r="AA114" s="240">
        <v>41.71</v>
      </c>
      <c r="AB114" s="240">
        <f>AA114/'TR CPI'!B233</f>
        <v>4.6099094817581981E-2</v>
      </c>
      <c r="AC114" s="241">
        <f t="shared" si="26"/>
        <v>0.42093052422091731</v>
      </c>
      <c r="AD114" s="241">
        <f t="shared" si="23"/>
        <v>0.1282120638355424</v>
      </c>
      <c r="AE114" s="241">
        <f t="shared" si="27"/>
        <v>1.4151708164447019</v>
      </c>
      <c r="AG114" s="173">
        <v>44652</v>
      </c>
      <c r="AH114" s="176">
        <v>6524</v>
      </c>
      <c r="AI114" s="100">
        <f>'İnşaat Maliyetleri'!D90</f>
        <v>1.0660445601851851</v>
      </c>
    </row>
    <row r="115" spans="19:35">
      <c r="S115" s="165">
        <v>44682</v>
      </c>
      <c r="T115" s="163">
        <v>23.9</v>
      </c>
      <c r="U115" s="240">
        <v>44.56</v>
      </c>
      <c r="V115" s="255">
        <f>U115/'TR CPI'!B234</f>
        <v>4.7823473855928569E-2</v>
      </c>
      <c r="W115" s="241">
        <f t="shared" si="24"/>
        <v>0.40577978294069161</v>
      </c>
      <c r="X115" s="241">
        <f t="shared" si="22"/>
        <v>9.711462753817468E-2</v>
      </c>
      <c r="Y115" s="241">
        <f t="shared" si="29"/>
        <v>0.12981744421906705</v>
      </c>
      <c r="Z115" s="241">
        <f t="shared" si="28"/>
        <v>1.4389709906951289</v>
      </c>
      <c r="AA115" s="240">
        <v>47.55</v>
      </c>
      <c r="AB115" s="240">
        <f>AA115/'TR CPI'!B234</f>
        <v>5.1032454709367216E-2</v>
      </c>
      <c r="AC115" s="241">
        <f t="shared" si="26"/>
        <v>0.56790502297858469</v>
      </c>
      <c r="AD115" s="241">
        <f t="shared" si="23"/>
        <v>0.14001438503955876</v>
      </c>
      <c r="AE115" s="241">
        <f t="shared" si="27"/>
        <v>1.7202517162471394</v>
      </c>
      <c r="AG115" s="173">
        <v>44682</v>
      </c>
      <c r="AH115" s="176">
        <v>6033</v>
      </c>
      <c r="AI115" s="100">
        <f>'İnşaat Maliyetleri'!D91</f>
        <v>1.0572626182145701</v>
      </c>
    </row>
    <row r="116" spans="19:35">
      <c r="S116" s="165">
        <v>44713</v>
      </c>
      <c r="T116" s="163">
        <v>27</v>
      </c>
      <c r="U116" s="240">
        <v>49.53</v>
      </c>
      <c r="V116" s="255">
        <f>U116/'TR CPI'!B235</f>
        <v>5.0649350649350652E-2</v>
      </c>
      <c r="W116" s="241">
        <f t="shared" si="24"/>
        <v>0.4781186830227343</v>
      </c>
      <c r="X116" s="241">
        <f t="shared" si="22"/>
        <v>5.9089743290820465E-2</v>
      </c>
      <c r="Y116" s="241">
        <f t="shared" si="29"/>
        <v>0.11153500897666065</v>
      </c>
      <c r="Z116" s="241">
        <f t="shared" si="28"/>
        <v>1.640191897654584</v>
      </c>
      <c r="AA116" s="240">
        <v>53.57</v>
      </c>
      <c r="AB116" s="240">
        <f>AA116/'TR CPI'!B235</f>
        <v>5.4780652418447692E-2</v>
      </c>
      <c r="AC116" s="241">
        <f t="shared" si="26"/>
        <v>0.66989485445722385</v>
      </c>
      <c r="AD116" s="241">
        <f t="shared" si="23"/>
        <v>0.12660357518401691</v>
      </c>
      <c r="AE116" s="241">
        <f t="shared" si="27"/>
        <v>1.9827394209354119</v>
      </c>
      <c r="AG116" s="173">
        <v>44713</v>
      </c>
      <c r="AH116" s="176">
        <v>8707</v>
      </c>
      <c r="AI116" s="100">
        <f>'İnşaat Maliyetleri'!D92</f>
        <v>1.0687495791529193</v>
      </c>
    </row>
    <row r="117" spans="19:35">
      <c r="S117" s="165">
        <v>44743</v>
      </c>
      <c r="T117" s="163">
        <v>20.399999999999999</v>
      </c>
      <c r="U117" s="240">
        <v>53.04</v>
      </c>
      <c r="V117" s="255">
        <f>U117/'TR CPI'!B236</f>
        <v>5.2985425012237394E-2</v>
      </c>
      <c r="W117" s="241">
        <f t="shared" si="24"/>
        <v>0.52148152935706504</v>
      </c>
      <c r="X117" s="241">
        <f t="shared" si="22"/>
        <v>4.6122493831353618E-2</v>
      </c>
      <c r="Y117" s="241">
        <f t="shared" si="29"/>
        <v>7.0866141732283422E-2</v>
      </c>
      <c r="Z117" s="241">
        <f t="shared" si="28"/>
        <v>1.7326120556414217</v>
      </c>
      <c r="AA117" s="240">
        <v>57.13</v>
      </c>
      <c r="AB117" s="240">
        <f>AA117/'TR CPI'!B236</f>
        <v>5.7071216646853745E-2</v>
      </c>
      <c r="AC117" s="241">
        <f t="shared" si="26"/>
        <v>0.71109270093009158</v>
      </c>
      <c r="AD117" s="241">
        <f t="shared" si="23"/>
        <v>6.6455105469479234E-2</v>
      </c>
      <c r="AE117" s="241">
        <f t="shared" si="27"/>
        <v>2.0731576116191506</v>
      </c>
      <c r="AG117" s="173">
        <v>44743</v>
      </c>
      <c r="AH117" s="176">
        <v>3974</v>
      </c>
      <c r="AI117" s="100">
        <f>'İnşaat Maliyetleri'!D93</f>
        <v>1.1474344243458847</v>
      </c>
    </row>
    <row r="118" spans="19:35">
      <c r="S118" s="165">
        <v>44774</v>
      </c>
      <c r="T118" s="163">
        <v>17.951105748597062</v>
      </c>
      <c r="U118" s="240">
        <v>56.26</v>
      </c>
      <c r="V118" s="255">
        <f>U118/'TR CPI'!B237</f>
        <v>5.5393098016048838E-2</v>
      </c>
      <c r="W118" s="241">
        <f t="shared" si="24"/>
        <v>0.56175838128289779</v>
      </c>
      <c r="X118" s="241">
        <f t="shared" si="22"/>
        <v>4.5440288593615555E-2</v>
      </c>
      <c r="Y118" s="241">
        <f t="shared" si="29"/>
        <v>6.070889894419304E-2</v>
      </c>
      <c r="Z118" s="241">
        <f t="shared" si="28"/>
        <v>1.8144072036018009</v>
      </c>
      <c r="AA118" s="240">
        <v>60.25</v>
      </c>
      <c r="AB118" s="240">
        <f>AA118/'TR CPI'!B237</f>
        <v>5.9321616698665883E-2</v>
      </c>
      <c r="AC118" s="241">
        <f t="shared" si="26"/>
        <v>0.76244929738366352</v>
      </c>
      <c r="AD118" s="241">
        <f t="shared" si="23"/>
        <v>5.4612287764747018E-2</v>
      </c>
      <c r="AE118" s="241">
        <f t="shared" si="27"/>
        <v>2.176067474960464</v>
      </c>
      <c r="AG118" s="173">
        <v>44774</v>
      </c>
      <c r="AH118" s="176">
        <v>5340</v>
      </c>
      <c r="AI118" s="100">
        <f>'İnşaat Maliyetleri'!D94</f>
        <v>1.1697947500243955</v>
      </c>
    </row>
    <row r="119" spans="19:35">
      <c r="S119" s="165">
        <v>44805</v>
      </c>
      <c r="T119" s="163">
        <v>14.964462707888751</v>
      </c>
      <c r="U119" s="240">
        <v>59.48</v>
      </c>
      <c r="V119" s="255">
        <f>U119/'TR CPI'!B238</f>
        <v>5.6815902339309755E-2</v>
      </c>
      <c r="W119" s="241">
        <f t="shared" si="24"/>
        <v>0.56102854255900358</v>
      </c>
      <c r="X119" s="241">
        <f t="shared" si="22"/>
        <v>2.5685588533948651E-2</v>
      </c>
      <c r="Y119" s="241">
        <f t="shared" si="29"/>
        <v>5.7234269463206526E-2</v>
      </c>
      <c r="Z119" s="241">
        <f t="shared" si="28"/>
        <v>1.8637457871930667</v>
      </c>
      <c r="AA119" s="240">
        <v>64</v>
      </c>
      <c r="AB119" s="240">
        <f>AA119/'TR CPI'!B238</f>
        <v>6.113345241620418E-2</v>
      </c>
      <c r="AC119" s="241">
        <f t="shared" si="26"/>
        <v>0.7486925291143397</v>
      </c>
      <c r="AD119" s="241">
        <f t="shared" si="23"/>
        <v>6.2240663900414939E-2</v>
      </c>
      <c r="AE119" s="241">
        <f t="shared" si="27"/>
        <v>2.2080200501253131</v>
      </c>
      <c r="AG119" s="173">
        <v>44805</v>
      </c>
      <c r="AH119" s="176">
        <v>5104</v>
      </c>
      <c r="AI119" s="100">
        <f>'İnşaat Maliyetleri'!D95</f>
        <v>1.1983127839065542</v>
      </c>
    </row>
    <row r="120" spans="19:35">
      <c r="S120" s="165">
        <v>44835</v>
      </c>
      <c r="T120" s="163">
        <v>12.924215858172609</v>
      </c>
      <c r="U120" s="240">
        <v>62.09</v>
      </c>
      <c r="V120" s="255">
        <f>U120/'TR CPI'!B239</f>
        <v>5.727859778597786E-2</v>
      </c>
      <c r="W120" s="241">
        <f t="shared" si="24"/>
        <v>0.54591363779688629</v>
      </c>
      <c r="X120" s="241">
        <f t="shared" si="22"/>
        <v>8.1437665797305294E-3</v>
      </c>
      <c r="Y120" s="241">
        <f t="shared" si="29"/>
        <v>4.3880295897780877E-2</v>
      </c>
      <c r="Z120" s="241">
        <f t="shared" si="28"/>
        <v>1.8678983833718248</v>
      </c>
      <c r="AA120" s="240">
        <v>66.23</v>
      </c>
      <c r="AB120" s="240">
        <f>AA120/'TR CPI'!B239</f>
        <v>6.1097785977859781E-2</v>
      </c>
      <c r="AC120" s="241">
        <f t="shared" si="26"/>
        <v>0.69197432713663654</v>
      </c>
      <c r="AD120" s="241">
        <f t="shared" si="23"/>
        <v>3.4843750000000062E-2</v>
      </c>
      <c r="AE120" s="241">
        <f t="shared" si="27"/>
        <v>2.1388625592417063</v>
      </c>
      <c r="AG120" s="173">
        <v>44835</v>
      </c>
      <c r="AH120" s="176">
        <v>5435</v>
      </c>
      <c r="AI120" s="100">
        <f>'İnşaat Maliyetleri'!D96</f>
        <v>1.1707347292776609</v>
      </c>
    </row>
    <row r="121" spans="19:35">
      <c r="S121" s="165">
        <v>44866</v>
      </c>
      <c r="T121" s="163">
        <v>14.137650034802981</v>
      </c>
      <c r="U121" s="240">
        <v>64.2</v>
      </c>
      <c r="V121" s="255">
        <f>U121/'TR CPI'!B240</f>
        <v>5.7565052095475494E-2</v>
      </c>
      <c r="W121" s="241">
        <f t="shared" si="24"/>
        <v>0.49946796336896654</v>
      </c>
      <c r="X121" s="241">
        <f t="shared" si="22"/>
        <v>5.0010705668454766E-3</v>
      </c>
      <c r="Y121" s="241">
        <f t="shared" si="29"/>
        <v>3.3982928007730701E-2</v>
      </c>
      <c r="Z121" s="241">
        <f t="shared" si="28"/>
        <v>1.7648578811369511</v>
      </c>
      <c r="AA121" s="240">
        <v>67.959999999999994</v>
      </c>
      <c r="AB121" s="240">
        <f>AA121/'TR CPI'!B240</f>
        <v>6.093646324623854E-2</v>
      </c>
      <c r="AC121" s="241">
        <f t="shared" si="26"/>
        <v>0.59968795268467545</v>
      </c>
      <c r="AD121" s="241">
        <f t="shared" si="23"/>
        <v>2.6121093160199151E-2</v>
      </c>
      <c r="AE121" s="241">
        <f t="shared" si="27"/>
        <v>1.9496527777777777</v>
      </c>
      <c r="AG121" s="173">
        <v>44866</v>
      </c>
      <c r="AH121" s="176">
        <v>6133</v>
      </c>
      <c r="AI121" s="100">
        <f>'İnşaat Maliyetleri'!D97</f>
        <v>1.0347242151179477</v>
      </c>
    </row>
    <row r="122" spans="19:35">
      <c r="S122" s="165">
        <v>44896</v>
      </c>
      <c r="T122" s="163">
        <v>10.5</v>
      </c>
      <c r="U122" s="240">
        <v>66.849999999999994</v>
      </c>
      <c r="V122" s="255">
        <f>U122/'TR CPI'!B241</f>
        <v>5.9240551198546675E-2</v>
      </c>
      <c r="W122" s="241">
        <f t="shared" si="24"/>
        <v>0.53335707030300072</v>
      </c>
      <c r="X122" s="241">
        <f t="shared" si="22"/>
        <v>2.9106185820734654E-2</v>
      </c>
      <c r="Y122" s="241">
        <f t="shared" si="29"/>
        <v>4.1277258566978059E-2</v>
      </c>
      <c r="Z122" s="241">
        <f t="shared" si="28"/>
        <v>1.5188394875659381</v>
      </c>
      <c r="AA122" s="240">
        <v>70.87</v>
      </c>
      <c r="AB122" s="240">
        <f>AA122/'TR CPI'!B241</f>
        <v>6.2802959812131687E-2</v>
      </c>
      <c r="AC122" s="241">
        <f t="shared" si="26"/>
        <v>0.61340662838234361</v>
      </c>
      <c r="AD122" s="241">
        <f t="shared" si="23"/>
        <v>4.2819305473808286E-2</v>
      </c>
      <c r="AE122" s="241">
        <f t="shared" si="27"/>
        <v>1.6503365744203444</v>
      </c>
      <c r="AG122" s="173">
        <v>44896</v>
      </c>
      <c r="AH122" s="176">
        <v>6469</v>
      </c>
      <c r="AI122" s="100">
        <f>'İnşaat Maliyetleri'!D98</f>
        <v>0.78403115388431377</v>
      </c>
    </row>
    <row r="123" spans="19:35">
      <c r="S123" s="165">
        <v>44927</v>
      </c>
      <c r="T123" s="163">
        <v>16.583084291972</v>
      </c>
      <c r="U123" s="240">
        <v>73.88</v>
      </c>
      <c r="V123" s="255">
        <f>U123/'TR CPI'!B242</f>
        <v>6.1388639611792466E-2</v>
      </c>
      <c r="W123" s="241">
        <f t="shared" si="24"/>
        <v>0.56439570654118076</v>
      </c>
      <c r="X123" s="241">
        <f t="shared" si="22"/>
        <v>3.6260439340721214E-2</v>
      </c>
      <c r="Y123" s="241">
        <f t="shared" si="29"/>
        <v>0.10516080777860885</v>
      </c>
      <c r="Z123" s="241">
        <f t="shared" ref="Z123:Z150" si="30">(U123-U111)/U111</f>
        <v>1.4667779632721201</v>
      </c>
      <c r="AA123" s="240">
        <v>77.45</v>
      </c>
      <c r="AB123" s="240">
        <f>AA123/'TR CPI'!B242</f>
        <v>6.4355037059195E-2</v>
      </c>
      <c r="AC123" s="241">
        <f t="shared" si="26"/>
        <v>0.59266196286282113</v>
      </c>
      <c r="AD123" s="241">
        <f t="shared" si="23"/>
        <v>9.2846056159164636E-2</v>
      </c>
      <c r="AE123" s="241">
        <f t="shared" si="27"/>
        <v>1.5113488975356679</v>
      </c>
      <c r="AG123" s="173">
        <v>44927</v>
      </c>
      <c r="AH123" s="175">
        <v>4198</v>
      </c>
      <c r="AI123" s="100">
        <f>'İnşaat Maliyetleri'!D99</f>
        <v>0.78523461041756337</v>
      </c>
    </row>
    <row r="124" spans="19:35">
      <c r="S124" s="165">
        <v>44958</v>
      </c>
      <c r="T124" s="163">
        <v>21.687845959690598</v>
      </c>
      <c r="U124" s="240">
        <v>78.400000000000006</v>
      </c>
      <c r="V124" s="255">
        <f>U124/'TR CPI'!B243</f>
        <v>6.3158064334222178E-2</v>
      </c>
      <c r="W124" s="241">
        <f t="shared" si="24"/>
        <v>0.56414954807660511</v>
      </c>
      <c r="X124" s="241">
        <f t="shared" si="22"/>
        <v>2.8823325188815779E-2</v>
      </c>
      <c r="Y124" s="241">
        <f t="shared" si="29"/>
        <v>6.1180292365999062E-2</v>
      </c>
      <c r="Z124" s="241">
        <f t="shared" si="30"/>
        <v>1.4272445820433441</v>
      </c>
      <c r="AA124" s="240">
        <v>81.89</v>
      </c>
      <c r="AB124" s="240">
        <f>AA124/'TR CPI'!B243</f>
        <v>6.5969564902161396E-2</v>
      </c>
      <c r="AC124" s="241">
        <f t="shared" si="26"/>
        <v>0.57949817576132812</v>
      </c>
      <c r="AD124" s="241">
        <f t="shared" si="23"/>
        <v>5.7327307940606809E-2</v>
      </c>
      <c r="AE124" s="241">
        <f t="shared" si="27"/>
        <v>1.4510625561209221</v>
      </c>
      <c r="AG124" s="173">
        <v>44958</v>
      </c>
      <c r="AH124" s="176">
        <v>3386</v>
      </c>
      <c r="AI124" s="100">
        <f>'İnşaat Maliyetleri'!D100</f>
        <v>0.72373778501628683</v>
      </c>
    </row>
    <row r="125" spans="19:35">
      <c r="S125" s="165">
        <v>44986</v>
      </c>
      <c r="T125" s="163">
        <v>23.95</v>
      </c>
      <c r="U125" s="240">
        <v>84.68</v>
      </c>
      <c r="V125" s="255">
        <f>U125/'TR CPI'!B244</f>
        <v>6.6690293364835604E-2</v>
      </c>
      <c r="W125" s="241">
        <f t="shared" si="24"/>
        <v>0.5897880501359114</v>
      </c>
      <c r="X125" s="241">
        <f t="shared" si="22"/>
        <v>5.5926809471573517E-2</v>
      </c>
      <c r="Y125" s="241">
        <f t="shared" si="29"/>
        <v>8.0102040816326534E-2</v>
      </c>
      <c r="Z125" s="241">
        <f t="shared" si="30"/>
        <v>1.3927663181689744</v>
      </c>
      <c r="AA125" s="240">
        <v>88.17</v>
      </c>
      <c r="AB125" s="240">
        <f>AA125/'TR CPI'!B244</f>
        <v>6.9438865918487899E-2</v>
      </c>
      <c r="AC125" s="241">
        <f t="shared" si="26"/>
        <v>0.58456599522513208</v>
      </c>
      <c r="AD125" s="241">
        <f t="shared" si="23"/>
        <v>7.6688240322383694E-2</v>
      </c>
      <c r="AE125" s="241">
        <f t="shared" si="27"/>
        <v>1.3849066810927781</v>
      </c>
      <c r="AG125" s="173">
        <v>44986</v>
      </c>
      <c r="AH125" s="176">
        <v>3441</v>
      </c>
      <c r="AI125" s="100">
        <f>'İnşaat Maliyetleri'!D101</f>
        <v>0.60695574629361282</v>
      </c>
    </row>
    <row r="126" spans="19:35">
      <c r="S126" s="165">
        <v>45017</v>
      </c>
      <c r="T126" s="163">
        <v>25.4</v>
      </c>
      <c r="U126" s="240">
        <v>87.55</v>
      </c>
      <c r="V126" s="255">
        <f>U126/'TR CPI'!B245</f>
        <v>6.7344081720562443E-2</v>
      </c>
      <c r="W126" s="241">
        <f t="shared" si="24"/>
        <v>0.54493538792970819</v>
      </c>
      <c r="X126" s="241">
        <f t="shared" si="22"/>
        <v>9.8033510236673841E-3</v>
      </c>
      <c r="Y126" s="241">
        <f t="shared" si="29"/>
        <v>3.3892300425129786E-2</v>
      </c>
      <c r="Z126" s="241">
        <f t="shared" si="30"/>
        <v>1.2198275862068966</v>
      </c>
      <c r="AA126" s="240">
        <v>89.9</v>
      </c>
      <c r="AB126" s="240">
        <f>AA126/'TR CPI'!B245</f>
        <v>6.9151718408664353E-2</v>
      </c>
      <c r="AC126" s="241">
        <f t="shared" si="26"/>
        <v>0.50006672977644251</v>
      </c>
      <c r="AD126" s="241">
        <f t="shared" si="23"/>
        <v>1.9621186344561687E-2</v>
      </c>
      <c r="AE126" s="241">
        <f t="shared" si="27"/>
        <v>1.1553584272356749</v>
      </c>
      <c r="AG126" s="173">
        <v>45017</v>
      </c>
      <c r="AH126" s="176">
        <v>2571</v>
      </c>
      <c r="AI126" s="100">
        <f>'İnşaat Maliyetleri'!D102</f>
        <v>0.52990091383354909</v>
      </c>
    </row>
    <row r="127" spans="19:35">
      <c r="S127" s="165">
        <v>45047</v>
      </c>
      <c r="T127" s="163">
        <v>24.255799992937604</v>
      </c>
      <c r="U127" s="240">
        <v>91.12</v>
      </c>
      <c r="V127" s="255">
        <f>U127/'TR CPI'!B246</f>
        <v>7.0059972320467484E-2</v>
      </c>
      <c r="W127" s="241">
        <f t="shared" si="24"/>
        <v>0.46497037274054709</v>
      </c>
      <c r="X127" s="241">
        <f t="shared" si="22"/>
        <v>4.0328571279275263E-2</v>
      </c>
      <c r="Y127" s="241">
        <f t="shared" si="29"/>
        <v>4.0776699029126298E-2</v>
      </c>
      <c r="Z127" s="241">
        <f t="shared" si="30"/>
        <v>1.0448833034111311</v>
      </c>
      <c r="AA127" s="240">
        <v>93.76</v>
      </c>
      <c r="AB127" s="240">
        <f>AA127/'TR CPI'!B246</f>
        <v>7.2089804705520538E-2</v>
      </c>
      <c r="AC127" s="241">
        <f t="shared" si="26"/>
        <v>0.41262663369959668</v>
      </c>
      <c r="AD127" s="241">
        <f t="shared" si="23"/>
        <v>4.2936596218020012E-2</v>
      </c>
      <c r="AE127" s="241">
        <f t="shared" si="27"/>
        <v>0.97181913774973738</v>
      </c>
      <c r="AG127" s="173">
        <v>45047</v>
      </c>
      <c r="AH127" s="176">
        <v>3183</v>
      </c>
      <c r="AI127" s="100">
        <f>'İnşaat Maliyetleri'!D103</f>
        <v>0.47949888022631215</v>
      </c>
    </row>
    <row r="128" spans="19:35">
      <c r="S128" s="165">
        <v>45078</v>
      </c>
      <c r="T128" s="163">
        <v>16.097135204935672</v>
      </c>
      <c r="U128" s="240">
        <v>95.66</v>
      </c>
      <c r="V128" s="255">
        <f>U128/'TR CPI'!B247</f>
        <v>7.0775900975887665E-2</v>
      </c>
      <c r="W128" s="241">
        <f t="shared" si="24"/>
        <v>0.39737035260085896</v>
      </c>
      <c r="X128" s="241">
        <f t="shared" si="22"/>
        <v>1.0218797291917114E-2</v>
      </c>
      <c r="Y128" s="241">
        <f t="shared" si="29"/>
        <v>4.9824407374890162E-2</v>
      </c>
      <c r="Z128" s="241">
        <f t="shared" si="30"/>
        <v>0.9313547345043407</v>
      </c>
      <c r="AA128" s="240">
        <v>95.83</v>
      </c>
      <c r="AB128" s="240">
        <f>AA128/'TR CPI'!B247</f>
        <v>7.090167876353036E-2</v>
      </c>
      <c r="AC128" s="241">
        <f t="shared" si="26"/>
        <v>0.29428321192563639</v>
      </c>
      <c r="AD128" s="241">
        <f t="shared" si="23"/>
        <v>2.2077645051194465E-2</v>
      </c>
      <c r="AE128" s="241">
        <f t="shared" si="27"/>
        <v>0.78887436998319949</v>
      </c>
      <c r="AG128" s="173">
        <v>45078</v>
      </c>
      <c r="AH128" s="176">
        <v>2651</v>
      </c>
      <c r="AI128" s="100">
        <f>'İnşaat Maliyetleri'!D104</f>
        <v>0.49322982781629388</v>
      </c>
    </row>
    <row r="129" spans="19:35">
      <c r="S129" s="165">
        <v>45108</v>
      </c>
      <c r="T129" s="163">
        <v>13.26</v>
      </c>
      <c r="U129" s="240">
        <v>101.87</v>
      </c>
      <c r="V129" s="255">
        <f>U129/'TR CPI'!B248</f>
        <v>6.8838523083576617E-2</v>
      </c>
      <c r="W129" s="241">
        <f t="shared" si="24"/>
        <v>0.2991973371484295</v>
      </c>
      <c r="X129" s="241">
        <f t="shared" si="22"/>
        <v>-2.7373411932560002E-2</v>
      </c>
      <c r="Y129" s="241">
        <f t="shared" si="29"/>
        <v>6.4917415847794355E-2</v>
      </c>
      <c r="Z129" s="241">
        <f t="shared" si="30"/>
        <v>0.92062594268476639</v>
      </c>
      <c r="AA129" s="240">
        <v>102.85</v>
      </c>
      <c r="AB129" s="240">
        <f>AA129/'TR CPI'!B248</f>
        <v>6.9500756838577149E-2</v>
      </c>
      <c r="AC129" s="241">
        <f t="shared" si="26"/>
        <v>0.2177899985667929</v>
      </c>
      <c r="AD129" s="241">
        <f t="shared" si="23"/>
        <v>7.3254721903370512E-2</v>
      </c>
      <c r="AE129" s="241">
        <f t="shared" si="27"/>
        <v>0.80028006301417798</v>
      </c>
      <c r="AG129" s="173">
        <v>45108</v>
      </c>
      <c r="AH129" s="176">
        <v>2816</v>
      </c>
      <c r="AI129" s="100">
        <f>'İnşaat Maliyetleri'!D105</f>
        <v>0.62253680461070415</v>
      </c>
    </row>
    <row r="130" spans="19:35">
      <c r="S130" s="165">
        <v>45139</v>
      </c>
      <c r="T130" s="163">
        <v>13.4</v>
      </c>
      <c r="U130" s="240">
        <v>108.97</v>
      </c>
      <c r="V130" s="255">
        <f>U130/'TR CPI'!B249</f>
        <v>6.7502524298307012E-2</v>
      </c>
      <c r="W130" s="241">
        <f t="shared" si="24"/>
        <v>0.21860893714140622</v>
      </c>
      <c r="X130" s="241">
        <f t="shared" si="22"/>
        <v>-1.9407720058833521E-2</v>
      </c>
      <c r="Y130" s="241">
        <f t="shared" si="29"/>
        <v>6.9696672229311807E-2</v>
      </c>
      <c r="Z130" s="241">
        <f t="shared" si="30"/>
        <v>0.93690010664770718</v>
      </c>
      <c r="AA130" s="240">
        <v>108.24</v>
      </c>
      <c r="AB130" s="240">
        <f>AA130/'TR CPI'!B249</f>
        <v>6.7050318712019372E-2</v>
      </c>
      <c r="AC130" s="241">
        <f t="shared" si="26"/>
        <v>0.13028475020518623</v>
      </c>
      <c r="AD130" s="241">
        <f t="shared" si="23"/>
        <v>5.2406417112299472E-2</v>
      </c>
      <c r="AE130" s="241">
        <f t="shared" si="27"/>
        <v>0.79651452282157664</v>
      </c>
      <c r="AG130" s="173">
        <v>45139</v>
      </c>
      <c r="AH130" s="176">
        <v>3078</v>
      </c>
      <c r="AI130" s="100">
        <f>'İnşaat Maliyetleri'!D106</f>
        <v>0.66463286660870113</v>
      </c>
    </row>
    <row r="131" spans="19:35">
      <c r="S131" s="165">
        <v>45170</v>
      </c>
      <c r="T131" s="163">
        <v>8.1999999999999993</v>
      </c>
      <c r="U131" s="240">
        <v>116.18</v>
      </c>
      <c r="V131" s="255">
        <f>U131/'TR CPI'!B250</f>
        <v>6.8703283186678024E-2</v>
      </c>
      <c r="W131" s="241">
        <f t="shared" si="24"/>
        <v>0.20922629682752805</v>
      </c>
      <c r="X131" s="241">
        <f t="shared" si="22"/>
        <v>1.7788355337122221E-2</v>
      </c>
      <c r="Y131" s="241">
        <f t="shared" si="29"/>
        <v>6.616499954115819E-2</v>
      </c>
      <c r="Z131" s="241">
        <f t="shared" si="30"/>
        <v>0.95326160053799613</v>
      </c>
      <c r="AA131" s="240">
        <v>112.98</v>
      </c>
      <c r="AB131" s="240">
        <f>AA131/'TR CPI'!B250</f>
        <v>6.6810956571104183E-2</v>
      </c>
      <c r="AC131" s="241">
        <f t="shared" si="26"/>
        <v>9.2870661323801007E-2</v>
      </c>
      <c r="AD131" s="241">
        <f t="shared" si="23"/>
        <v>4.3791574279379242E-2</v>
      </c>
      <c r="AE131" s="241">
        <f t="shared" si="27"/>
        <v>0.76531250000000006</v>
      </c>
      <c r="AG131" s="173">
        <v>45170</v>
      </c>
      <c r="AH131" s="176">
        <v>2958</v>
      </c>
      <c r="AI131" s="100">
        <f>'İnşaat Maliyetleri'!D107</f>
        <v>0.67931573975675996</v>
      </c>
    </row>
    <row r="132" spans="19:35">
      <c r="S132" s="165">
        <v>45200</v>
      </c>
      <c r="T132" s="163">
        <v>5.9</v>
      </c>
      <c r="U132" s="240">
        <v>119.18</v>
      </c>
      <c r="V132" s="255">
        <f>U132/'TR CPI'!B251</f>
        <v>6.81375099336234E-2</v>
      </c>
      <c r="W132" s="241">
        <f t="shared" si="24"/>
        <v>0.18958062116359745</v>
      </c>
      <c r="X132" s="241">
        <f t="shared" si="22"/>
        <v>-8.2350249771517645E-3</v>
      </c>
      <c r="Y132" s="241">
        <f t="shared" si="29"/>
        <v>2.5822000344293338E-2</v>
      </c>
      <c r="Z132" s="241">
        <f t="shared" si="30"/>
        <v>0.91947173457883713</v>
      </c>
      <c r="AA132" s="240">
        <v>116.29</v>
      </c>
      <c r="AB132" s="240">
        <f>AA132/'TR CPI'!B251</f>
        <v>6.6485241065456155E-2</v>
      </c>
      <c r="AC132" s="241">
        <f t="shared" si="26"/>
        <v>8.8177582892261352E-2</v>
      </c>
      <c r="AD132" s="241">
        <f t="shared" si="23"/>
        <v>2.9297220747034891E-2</v>
      </c>
      <c r="AE132" s="241">
        <f t="shared" si="27"/>
        <v>0.755850822889929</v>
      </c>
      <c r="AG132" s="173">
        <v>45200</v>
      </c>
      <c r="AH132" s="176">
        <v>2552</v>
      </c>
      <c r="AI132" s="100">
        <f>'İnşaat Maliyetleri'!D108</f>
        <v>0.6593036529680365</v>
      </c>
    </row>
    <row r="133" spans="19:35">
      <c r="S133" s="165">
        <v>45231</v>
      </c>
      <c r="T133" s="163">
        <v>5.6</v>
      </c>
      <c r="U133" s="240">
        <v>120.07</v>
      </c>
      <c r="V133" s="255">
        <f>U133/'TR CPI'!B252</f>
        <v>6.6465541101577638E-2</v>
      </c>
      <c r="W133" s="241">
        <f t="shared" si="24"/>
        <v>0.15461618954743733</v>
      </c>
      <c r="X133" s="241">
        <f t="shared" ref="X133:X150" si="31">(V133-V132)/V132</f>
        <v>-2.4538155762875997E-2</v>
      </c>
      <c r="Y133" s="241">
        <f t="shared" si="29"/>
        <v>7.4676959221344711E-3</v>
      </c>
      <c r="Z133" s="241">
        <f t="shared" si="30"/>
        <v>0.87024922118380044</v>
      </c>
      <c r="AA133" s="240">
        <v>115.16</v>
      </c>
      <c r="AB133" s="240">
        <f>AA133/'TR CPI'!B252</f>
        <v>6.3747578189869911E-2</v>
      </c>
      <c r="AC133" s="241">
        <f t="shared" si="26"/>
        <v>4.613190188396591E-2</v>
      </c>
      <c r="AD133" s="241">
        <f t="shared" ref="AD133:AD141" si="32">(AA133-AA132)/AA132</f>
        <v>-9.7170865938602594E-3</v>
      </c>
      <c r="AE133" s="241">
        <f t="shared" si="27"/>
        <v>0.69452619187757514</v>
      </c>
      <c r="AG133" s="173">
        <v>45231</v>
      </c>
      <c r="AH133" s="176">
        <v>2342</v>
      </c>
      <c r="AI133" s="100">
        <f>'İnşaat Maliyetleri'!D109</f>
        <v>0.66493187780316498</v>
      </c>
    </row>
    <row r="134" spans="19:35">
      <c r="S134" s="165">
        <v>45261</v>
      </c>
      <c r="T134" s="163">
        <v>4.4000000000000004</v>
      </c>
      <c r="U134" s="240">
        <v>122.43</v>
      </c>
      <c r="V134" s="255">
        <f>U134/'TR CPI'!B253</f>
        <v>6.58445288214351E-2</v>
      </c>
      <c r="W134" s="241">
        <f t="shared" si="24"/>
        <v>0.11147731561029835</v>
      </c>
      <c r="X134" s="241">
        <f t="shared" si="31"/>
        <v>-9.3433720669400793E-3</v>
      </c>
      <c r="Y134" s="241">
        <f t="shared" si="29"/>
        <v>1.9655201132672724E-2</v>
      </c>
      <c r="Z134" s="241">
        <f t="shared" si="30"/>
        <v>0.83141361256544533</v>
      </c>
      <c r="AA134" s="240">
        <v>117.48</v>
      </c>
      <c r="AB134" s="240">
        <f>AA134/'TR CPI'!B253</f>
        <v>6.3182351106282744E-2</v>
      </c>
      <c r="AC134" s="241">
        <f t="shared" si="26"/>
        <v>6.040977929797668E-3</v>
      </c>
      <c r="AD134" s="241">
        <f t="shared" si="32"/>
        <v>2.0145883987495724E-2</v>
      </c>
      <c r="AE134" s="241">
        <f t="shared" si="27"/>
        <v>0.65768308169888523</v>
      </c>
      <c r="AG134" s="173">
        <v>45261</v>
      </c>
      <c r="AH134" s="176">
        <v>2064</v>
      </c>
      <c r="AI134" s="100">
        <f>'İnşaat Maliyetleri'!D110</f>
        <v>0.67314563781717074</v>
      </c>
    </row>
    <row r="135" spans="19:35">
      <c r="S135" s="165">
        <v>45292</v>
      </c>
      <c r="T135" s="163">
        <v>7.4</v>
      </c>
      <c r="U135" s="240">
        <v>125.71</v>
      </c>
      <c r="V135" s="255">
        <f>U135/'TR CPI'!B254</f>
        <v>6.3361256438947189E-2</v>
      </c>
      <c r="W135" s="241">
        <f t="shared" si="24"/>
        <v>3.2133255267246433E-2</v>
      </c>
      <c r="X135" s="241">
        <f t="shared" si="31"/>
        <v>-3.7714179551991932E-2</v>
      </c>
      <c r="Y135" s="241">
        <f t="shared" si="29"/>
        <v>2.6790819243649323E-2</v>
      </c>
      <c r="Z135" s="241">
        <f t="shared" si="30"/>
        <v>0.70154304277206281</v>
      </c>
      <c r="AA135" s="240">
        <v>118.07</v>
      </c>
      <c r="AB135" s="240">
        <f>AA135/'TR CPI'!B254</f>
        <v>5.9510488805556393E-2</v>
      </c>
      <c r="AC135" s="241">
        <f t="shared" si="26"/>
        <v>-7.5278462650600272E-2</v>
      </c>
      <c r="AD135" s="241">
        <f t="shared" si="32"/>
        <v>5.0221314266257165E-3</v>
      </c>
      <c r="AE135" s="241">
        <f t="shared" si="27"/>
        <v>0.52446739832149758</v>
      </c>
      <c r="AG135" s="173">
        <v>45292</v>
      </c>
      <c r="AH135" s="230">
        <v>2061</v>
      </c>
      <c r="AI135" s="100">
        <f>'İnşaat Maliyetleri'!D111</f>
        <v>0.67867907694533525</v>
      </c>
    </row>
    <row r="136" spans="19:35">
      <c r="S136" s="165">
        <v>45323</v>
      </c>
      <c r="T136" s="163">
        <v>9.4</v>
      </c>
      <c r="U136" s="240">
        <v>129.87</v>
      </c>
      <c r="V136" s="255">
        <f>U136/'TR CPI'!B255</f>
        <v>6.2621752463980551E-2</v>
      </c>
      <c r="W136" s="241">
        <f t="shared" si="24"/>
        <v>-8.4915818097836479E-3</v>
      </c>
      <c r="X136" s="241">
        <f t="shared" si="31"/>
        <v>-1.1671232808951623E-2</v>
      </c>
      <c r="Y136" s="241">
        <f t="shared" si="29"/>
        <v>3.3092037228541968E-2</v>
      </c>
      <c r="Z136" s="241">
        <f t="shared" si="30"/>
        <v>0.65650510204081625</v>
      </c>
      <c r="AA136" s="240">
        <v>122.22</v>
      </c>
      <c r="AB136" s="240">
        <f>AA136/'TR CPI'!B255</f>
        <v>5.893301444635176E-2</v>
      </c>
      <c r="AC136" s="241">
        <f t="shared" si="26"/>
        <v>-0.10666358746257387</v>
      </c>
      <c r="AD136" s="241">
        <f t="shared" si="32"/>
        <v>3.514864063691036E-2</v>
      </c>
      <c r="AE136" s="241">
        <f t="shared" si="27"/>
        <v>0.49248992550983023</v>
      </c>
      <c r="AG136" s="173">
        <v>45323</v>
      </c>
      <c r="AH136" s="230">
        <v>1846</v>
      </c>
      <c r="AI136" s="100">
        <f>'İnşaat Maliyetleri'!D112</f>
        <v>0.70054328569741331</v>
      </c>
    </row>
    <row r="137" spans="19:35">
      <c r="S137" s="165">
        <v>45352</v>
      </c>
      <c r="T137" s="163">
        <v>12.2</v>
      </c>
      <c r="U137" s="240">
        <v>131.49</v>
      </c>
      <c r="V137" s="255">
        <f>U137/'TR CPI'!B256</f>
        <v>6.1459146424114396E-2</v>
      </c>
      <c r="W137" s="241">
        <f t="shared" si="24"/>
        <v>-7.8439405148568175E-2</v>
      </c>
      <c r="X137" s="241">
        <f t="shared" si="31"/>
        <v>-1.8565530253003951E-2</v>
      </c>
      <c r="Y137" s="241">
        <f t="shared" si="29"/>
        <v>1.2474012474012509E-2</v>
      </c>
      <c r="Z137" s="241">
        <f t="shared" si="30"/>
        <v>0.55278696268304206</v>
      </c>
      <c r="AA137" s="240">
        <v>123.26</v>
      </c>
      <c r="AB137" s="240">
        <f>AA137/'TR CPI'!B256</f>
        <v>5.7612399332544986E-2</v>
      </c>
      <c r="AC137" s="241">
        <f t="shared" si="26"/>
        <v>-0.17031480035727586</v>
      </c>
      <c r="AD137" s="241">
        <f t="shared" si="32"/>
        <v>8.5092456226477358E-3</v>
      </c>
      <c r="AE137" s="241">
        <f t="shared" si="27"/>
        <v>0.39798117273449024</v>
      </c>
      <c r="AG137" s="173">
        <v>45352</v>
      </c>
      <c r="AH137" s="230">
        <v>1778</v>
      </c>
      <c r="AI137" s="100">
        <f>'İnşaat Maliyetleri'!D113</f>
        <v>0.69980114687384376</v>
      </c>
    </row>
    <row r="138" spans="19:35">
      <c r="S138" s="165">
        <v>45383</v>
      </c>
      <c r="T138" s="163">
        <v>9.4</v>
      </c>
      <c r="U138" s="240">
        <v>132.69999999999999</v>
      </c>
      <c r="V138" s="255">
        <f>U138/'TR CPI'!B257</f>
        <v>6.0113250283125703E-2</v>
      </c>
      <c r="W138" s="241">
        <f t="shared" si="24"/>
        <v>-0.10737144605282992</v>
      </c>
      <c r="X138" s="241">
        <f t="shared" si="31"/>
        <v>-2.189903731661021E-2</v>
      </c>
      <c r="Y138" s="241">
        <f t="shared" si="29"/>
        <v>9.20222070119385E-3</v>
      </c>
      <c r="Z138" s="241">
        <f t="shared" si="30"/>
        <v>0.51570531125071384</v>
      </c>
      <c r="AA138" s="240">
        <v>122.87</v>
      </c>
      <c r="AB138" s="240">
        <f>AA138/'TR CPI'!B257</f>
        <v>5.5660249150622877E-2</v>
      </c>
      <c r="AC138" s="241">
        <f t="shared" si="26"/>
        <v>-0.19509955165989143</v>
      </c>
      <c r="AD138" s="241">
        <f t="shared" si="32"/>
        <v>-3.1640434853155977E-3</v>
      </c>
      <c r="AE138" s="241">
        <f t="shared" si="27"/>
        <v>0.36674082313681866</v>
      </c>
      <c r="AG138" s="173">
        <v>45383</v>
      </c>
      <c r="AH138" s="230">
        <v>1272</v>
      </c>
      <c r="AI138" s="100">
        <f>'İnşaat Maliyetleri'!D114</f>
        <v>0.71803732649815211</v>
      </c>
    </row>
    <row r="139" spans="19:35">
      <c r="S139" s="165">
        <v>45413</v>
      </c>
      <c r="T139" s="229">
        <v>8.9602850218830259</v>
      </c>
      <c r="U139" s="240">
        <v>137.9</v>
      </c>
      <c r="V139" s="255">
        <f>U139/'TR CPI'!B258</f>
        <v>6.0433420251112042E-2</v>
      </c>
      <c r="W139" s="241">
        <f t="shared" si="24"/>
        <v>-0.13740445150794212</v>
      </c>
      <c r="X139" s="241">
        <f t="shared" si="31"/>
        <v>5.3261130695542083E-3</v>
      </c>
      <c r="Y139" s="241">
        <f t="shared" si="29"/>
        <v>3.91861341371516E-2</v>
      </c>
      <c r="Z139" s="241">
        <f t="shared" si="30"/>
        <v>0.51338893766461813</v>
      </c>
      <c r="AA139" s="240">
        <v>127.96</v>
      </c>
      <c r="AB139" s="240">
        <f>AA139/'TR CPI'!B258</f>
        <v>5.6077305694940509E-2</v>
      </c>
      <c r="AC139" s="241">
        <f t="shared" si="26"/>
        <v>-0.22211877360452628</v>
      </c>
      <c r="AD139" s="241">
        <f t="shared" si="32"/>
        <v>4.1425897289818416E-2</v>
      </c>
      <c r="AE139" s="241">
        <f t="shared" si="27"/>
        <v>0.3647610921501705</v>
      </c>
      <c r="AG139" s="173">
        <v>45413</v>
      </c>
      <c r="AH139" s="230">
        <v>2064</v>
      </c>
      <c r="AI139" s="100">
        <f>'İnşaat Maliyetleri'!D115</f>
        <v>0.72783765635136533</v>
      </c>
    </row>
    <row r="140" spans="19:35">
      <c r="S140" s="165">
        <v>45444</v>
      </c>
      <c r="T140" s="229">
        <v>8.5900167690038209</v>
      </c>
      <c r="U140" s="240">
        <v>140.03</v>
      </c>
      <c r="V140" s="255">
        <f>U140/'TR CPI'!B259</f>
        <v>6.0376235830793046E-2</v>
      </c>
      <c r="W140" s="241">
        <f t="shared" si="24"/>
        <v>-0.14693794076373023</v>
      </c>
      <c r="X140" s="241">
        <f t="shared" si="31"/>
        <v>-9.4623835754099027E-4</v>
      </c>
      <c r="Y140" s="241">
        <f t="shared" si="29"/>
        <v>1.5445975344452469E-2</v>
      </c>
      <c r="Z140" s="241">
        <f t="shared" si="30"/>
        <v>0.46383023207192148</v>
      </c>
      <c r="AA140" s="240">
        <v>130.58000000000001</v>
      </c>
      <c r="AB140" s="240">
        <f>AA140/'TR CPI'!B259</f>
        <v>5.6301713024244492E-2</v>
      </c>
      <c r="AC140" s="241">
        <f t="shared" si="26"/>
        <v>-0.20591847744507344</v>
      </c>
      <c r="AD140" s="241">
        <f t="shared" si="32"/>
        <v>2.0475148483901365E-2</v>
      </c>
      <c r="AE140" s="241">
        <f t="shared" si="27"/>
        <v>0.36262130856725466</v>
      </c>
      <c r="AG140" s="173">
        <v>45444</v>
      </c>
      <c r="AH140" s="230">
        <v>1440</v>
      </c>
      <c r="AI140" s="100">
        <f>'İnşaat Maliyetleri'!D116</f>
        <v>0.66118819003193363</v>
      </c>
    </row>
    <row r="141" spans="19:35">
      <c r="S141" s="165">
        <v>45474</v>
      </c>
      <c r="T141" s="163">
        <v>9</v>
      </c>
      <c r="U141" s="240">
        <v>141.32</v>
      </c>
      <c r="V141" s="255">
        <f>U141/'TR CPI'!B260</f>
        <v>5.9028444927112483E-2</v>
      </c>
      <c r="W141" s="241">
        <f t="shared" si="24"/>
        <v>-0.14250855069266594</v>
      </c>
      <c r="X141" s="241">
        <f t="shared" si="31"/>
        <v>-2.2323201920997585E-2</v>
      </c>
      <c r="Y141" s="241">
        <f t="shared" si="29"/>
        <v>9.2123116475040494E-3</v>
      </c>
      <c r="Z141" s="241">
        <f t="shared" si="30"/>
        <v>0.38725827034455668</v>
      </c>
      <c r="AA141" s="240">
        <v>130.43</v>
      </c>
      <c r="AB141" s="240">
        <f>AA141/'TR CPI'!B260</f>
        <v>5.4479762750093988E-2</v>
      </c>
      <c r="AC141" s="241">
        <f t="shared" si="26"/>
        <v>-0.21612705777249314</v>
      </c>
      <c r="AD141" s="241">
        <f t="shared" si="32"/>
        <v>-1.1487210905192654E-3</v>
      </c>
      <c r="AE141" s="241">
        <f t="shared" si="27"/>
        <v>0.26815751093825974</v>
      </c>
      <c r="AG141" s="173">
        <v>45474</v>
      </c>
      <c r="AH141" s="230">
        <v>2350</v>
      </c>
      <c r="AI141" s="100">
        <f>'İnşaat Maliyetleri'!D117</f>
        <v>0.46354171573938857</v>
      </c>
    </row>
    <row r="142" spans="19:35">
      <c r="S142" s="165">
        <v>45505</v>
      </c>
      <c r="T142" s="163">
        <v>10.1</v>
      </c>
      <c r="U142" s="240">
        <v>146.5</v>
      </c>
      <c r="V142" s="255">
        <f>U142/'TR CPI'!B261</f>
        <v>5.9714511645348786E-2</v>
      </c>
      <c r="W142" s="241">
        <f t="shared" si="24"/>
        <v>-0.11537365059921992</v>
      </c>
      <c r="X142" s="241">
        <f t="shared" si="31"/>
        <v>1.1622645981669493E-2</v>
      </c>
      <c r="Y142" s="241">
        <f t="shared" si="29"/>
        <v>3.6654401358618791E-2</v>
      </c>
      <c r="Z142" s="241">
        <f t="shared" si="30"/>
        <v>0.34440671744516843</v>
      </c>
      <c r="AA142" s="240">
        <v>137.79</v>
      </c>
      <c r="AB142" s="240">
        <f>AA142/'TR CPI'!B261</f>
        <v>5.6164249553669686E-2</v>
      </c>
      <c r="AC142" s="241">
        <f t="shared" si="26"/>
        <v>-0.16235671011655103</v>
      </c>
      <c r="AD142" s="241">
        <f t="shared" ref="AD142" si="33">(AA142-AA141)/AA141</f>
        <v>5.6428735720309625E-2</v>
      </c>
      <c r="AE142" s="241">
        <f t="shared" ref="AE142" si="34">(AA142-AA130)/AA130</f>
        <v>0.27300443458980045</v>
      </c>
      <c r="AG142" s="173">
        <v>45505</v>
      </c>
      <c r="AH142" s="230">
        <v>2257</v>
      </c>
      <c r="AI142" s="100">
        <f>'İnşaat Maliyetleri'!D118</f>
        <v>0.41535108653560376</v>
      </c>
    </row>
    <row r="143" spans="19:35">
      <c r="S143" s="165">
        <v>45536</v>
      </c>
      <c r="T143" s="163">
        <v>11.2</v>
      </c>
      <c r="U143" s="240">
        <v>148.01</v>
      </c>
      <c r="V143" s="255">
        <f>U143/'TR CPI'!B262</f>
        <v>5.8590904772460969E-2</v>
      </c>
      <c r="W143" s="241">
        <f t="shared" ref="W143:W150" si="35">(V143-V131)/V131</f>
        <v>-0.1471891581475091</v>
      </c>
      <c r="X143" s="241">
        <f t="shared" si="31"/>
        <v>-1.8816311846625234E-2</v>
      </c>
      <c r="Y143" s="241">
        <f t="shared" si="29"/>
        <v>1.0307167235494819E-2</v>
      </c>
      <c r="Z143" s="241">
        <f t="shared" si="30"/>
        <v>0.27397142365295218</v>
      </c>
      <c r="AA143" s="240">
        <v>139.41999999999999</v>
      </c>
      <c r="AB143" s="240">
        <f>AA143/'TR CPI'!B262</f>
        <v>5.5190486746682713E-2</v>
      </c>
      <c r="AC143" s="241">
        <f t="shared" ref="AC143:AC150" si="36">(AB143-AB131)/AB131</f>
        <v>-0.17393060091954043</v>
      </c>
      <c r="AD143" s="241">
        <f t="shared" ref="AD143:AD150" si="37">(AA143-AA142)/AA142</f>
        <v>1.1829595761666272E-2</v>
      </c>
      <c r="AE143" s="241">
        <f t="shared" ref="AE143:AE150" si="38">(AA143-AA131)/AA131</f>
        <v>0.23402372101256844</v>
      </c>
      <c r="AG143" s="173">
        <v>45536</v>
      </c>
      <c r="AH143" s="230">
        <v>2300</v>
      </c>
      <c r="AI143" s="100">
        <f>'İnşaat Maliyetleri'!D119</f>
        <v>0.38925266090686178</v>
      </c>
    </row>
    <row r="144" spans="19:35">
      <c r="S144" s="165">
        <v>45566</v>
      </c>
      <c r="T144" s="163">
        <v>12.8</v>
      </c>
      <c r="U144" s="240">
        <v>151.08000000000001</v>
      </c>
      <c r="V144" s="255">
        <f>U144/'TR CPI'!B263</f>
        <v>5.8132063057204759E-2</v>
      </c>
      <c r="W144" s="241">
        <f t="shared" si="35"/>
        <v>-0.14684198008065619</v>
      </c>
      <c r="X144" s="241">
        <f t="shared" si="31"/>
        <v>-7.8312788825864958E-3</v>
      </c>
      <c r="Y144" s="241">
        <f t="shared" si="29"/>
        <v>2.0741841767448293E-2</v>
      </c>
      <c r="Z144" s="241">
        <f t="shared" si="30"/>
        <v>0.26766235945628464</v>
      </c>
      <c r="AA144" s="240">
        <v>141.15</v>
      </c>
      <c r="AB144" s="240">
        <f>AA144/'TR CPI'!B263</f>
        <v>5.4311230477392454E-2</v>
      </c>
      <c r="AC144" s="241">
        <f t="shared" si="36"/>
        <v>-0.18310846727739355</v>
      </c>
      <c r="AD144" s="241">
        <f t="shared" si="37"/>
        <v>1.2408549705924676E-2</v>
      </c>
      <c r="AE144" s="241">
        <f t="shared" si="38"/>
        <v>0.21377590506492389</v>
      </c>
      <c r="AG144" s="173">
        <v>45566</v>
      </c>
      <c r="AH144" s="230">
        <v>2132</v>
      </c>
      <c r="AI144" s="100">
        <f>'İnşaat Maliyetleri'!D120</f>
        <v>0.37943311203604974</v>
      </c>
    </row>
    <row r="145" spans="19:35">
      <c r="S145" s="165">
        <v>45597</v>
      </c>
      <c r="T145" s="163">
        <v>14.2</v>
      </c>
      <c r="U145" s="240">
        <v>155.37</v>
      </c>
      <c r="V145" s="255">
        <f>U145/'TR CPI'!B264</f>
        <v>5.8470663058899683E-2</v>
      </c>
      <c r="W145" s="241">
        <f t="shared" si="35"/>
        <v>-0.12028605966600921</v>
      </c>
      <c r="X145" s="241">
        <f t="shared" si="31"/>
        <v>5.8246685888598965E-3</v>
      </c>
      <c r="Y145" s="241">
        <f t="shared" si="29"/>
        <v>2.8395552025416944E-2</v>
      </c>
      <c r="Z145" s="241">
        <f t="shared" si="30"/>
        <v>0.29399516948446752</v>
      </c>
      <c r="AA145" s="240">
        <v>145.30000000000001</v>
      </c>
      <c r="AB145" s="240">
        <f>AA145/'TR CPI'!B264</f>
        <v>5.4681002397233211E-2</v>
      </c>
      <c r="AC145" s="241">
        <f t="shared" si="36"/>
        <v>-0.14222619980373566</v>
      </c>
      <c r="AD145" s="241">
        <f t="shared" si="37"/>
        <v>2.9401346085724447E-2</v>
      </c>
      <c r="AE145" s="241">
        <f t="shared" si="38"/>
        <v>0.26172282042375838</v>
      </c>
      <c r="AG145" s="173">
        <v>45597</v>
      </c>
      <c r="AH145" s="230">
        <v>2163</v>
      </c>
      <c r="AI145" s="100">
        <f>'İnşaat Maliyetleri'!D121</f>
        <v>0.35932298152430819</v>
      </c>
    </row>
    <row r="146" spans="19:35">
      <c r="S146" s="165">
        <v>45627</v>
      </c>
      <c r="T146" s="163">
        <v>10.9</v>
      </c>
      <c r="U146" s="240">
        <v>158.46</v>
      </c>
      <c r="V146" s="255">
        <f>U146/'TR CPI'!B265</f>
        <v>5.902665251159412E-2</v>
      </c>
      <c r="W146" s="241">
        <f t="shared" si="35"/>
        <v>-0.10354506945186737</v>
      </c>
      <c r="X146" s="241">
        <f t="shared" si="31"/>
        <v>9.508861771147837E-3</v>
      </c>
      <c r="Y146" s="241">
        <f t="shared" si="29"/>
        <v>1.9888009268198514E-2</v>
      </c>
      <c r="Z146" s="241">
        <f t="shared" si="30"/>
        <v>0.29429061504533199</v>
      </c>
      <c r="AA146" s="240">
        <v>148.57</v>
      </c>
      <c r="AB146" s="240">
        <f>AA146/'TR CPI'!B265</f>
        <v>5.5342608630869226E-2</v>
      </c>
      <c r="AC146" s="241">
        <f t="shared" si="36"/>
        <v>-0.12408120840938361</v>
      </c>
      <c r="AD146" s="241">
        <f t="shared" si="37"/>
        <v>2.2505161734342614E-2</v>
      </c>
      <c r="AE146" s="241">
        <f t="shared" si="38"/>
        <v>0.26464078992168871</v>
      </c>
      <c r="AG146" s="173">
        <v>45627</v>
      </c>
      <c r="AH146" s="230">
        <v>2163</v>
      </c>
      <c r="AI146" s="100">
        <f>'İnşaat Maliyetleri'!D122</f>
        <v>0.34270115754397906</v>
      </c>
    </row>
    <row r="147" spans="19:35">
      <c r="S147" s="165">
        <v>45658</v>
      </c>
      <c r="T147" s="163">
        <v>14.9</v>
      </c>
      <c r="U147" s="240">
        <v>165.87</v>
      </c>
      <c r="V147" s="255">
        <f>U147/'TR CPI'!B266</f>
        <v>5.8826450091323389E-2</v>
      </c>
      <c r="W147" s="241">
        <f t="shared" si="35"/>
        <v>-7.1570650622962154E-2</v>
      </c>
      <c r="X147" s="241">
        <f t="shared" si="31"/>
        <v>-3.3917291893082926E-3</v>
      </c>
      <c r="Y147" s="241">
        <f t="shared" si="29"/>
        <v>4.6762589928057527E-2</v>
      </c>
      <c r="Z147" s="241">
        <f t="shared" si="30"/>
        <v>0.31946543632169289</v>
      </c>
      <c r="AA147" s="240">
        <v>153.01</v>
      </c>
      <c r="AB147" s="240">
        <f>AA147/'TR CPI'!B266</f>
        <v>5.4265600340467783E-2</v>
      </c>
      <c r="AC147" s="241">
        <f t="shared" si="36"/>
        <v>-8.8133849517278762E-2</v>
      </c>
      <c r="AD147" s="241">
        <f t="shared" si="37"/>
        <v>2.9884902739449402E-2</v>
      </c>
      <c r="AE147" s="241">
        <f t="shared" si="38"/>
        <v>0.29592614550690266</v>
      </c>
      <c r="AG147" s="173">
        <v>45658</v>
      </c>
      <c r="AH147" s="230">
        <v>1465</v>
      </c>
      <c r="AI147" s="100">
        <f>'İnşaat Maliyetleri'!D123</f>
        <v>0.26608634447293389</v>
      </c>
    </row>
    <row r="148" spans="19:35">
      <c r="S148" s="165">
        <v>45689</v>
      </c>
      <c r="T148" s="163">
        <v>14.9</v>
      </c>
      <c r="U148" s="240">
        <v>170.55</v>
      </c>
      <c r="V148" s="255">
        <f>U148/'TR CPI'!B267</f>
        <v>5.9141742522756828E-2</v>
      </c>
      <c r="W148" s="241">
        <f t="shared" si="35"/>
        <v>-5.5571902802071735E-2</v>
      </c>
      <c r="X148" s="241">
        <f t="shared" si="31"/>
        <v>5.3597052166835307E-3</v>
      </c>
      <c r="Y148" s="241">
        <f t="shared" si="29"/>
        <v>2.8214867064568678E-2</v>
      </c>
      <c r="Z148" s="241">
        <f t="shared" si="30"/>
        <v>0.31323631323631329</v>
      </c>
      <c r="AA148" s="240">
        <v>157.12</v>
      </c>
      <c r="AB148" s="240">
        <f>AA148/'TR CPI'!B267</f>
        <v>5.4484612050281753E-2</v>
      </c>
      <c r="AC148" s="241">
        <f t="shared" si="36"/>
        <v>-7.5482349543132612E-2</v>
      </c>
      <c r="AD148" s="241">
        <f t="shared" si="37"/>
        <v>2.6860989477812E-2</v>
      </c>
      <c r="AE148" s="241">
        <f t="shared" si="38"/>
        <v>0.28555064637538868</v>
      </c>
      <c r="AG148" s="173">
        <v>45689</v>
      </c>
      <c r="AH148" s="230">
        <v>1465</v>
      </c>
      <c r="AI148" s="100">
        <f>'İnşaat Maliyetleri'!D124</f>
        <v>0.2394346633329861</v>
      </c>
    </row>
    <row r="149" spans="19:35">
      <c r="S149" s="165">
        <v>45717</v>
      </c>
      <c r="T149" s="163">
        <v>16.399999999999999</v>
      </c>
      <c r="U149" s="240">
        <v>173.88</v>
      </c>
      <c r="V149" s="255">
        <f>U149/'TR CPI'!B268</f>
        <v>5.8848813242675199E-2</v>
      </c>
      <c r="W149" s="241">
        <f t="shared" si="35"/>
        <v>-4.2472655956298705E-2</v>
      </c>
      <c r="X149" s="241">
        <f t="shared" si="31"/>
        <v>-4.9530038782491766E-3</v>
      </c>
      <c r="Y149" s="241">
        <f t="shared" si="29"/>
        <v>1.9525065963060591E-2</v>
      </c>
      <c r="Z149" s="241">
        <f t="shared" si="30"/>
        <v>0.32238193018480482</v>
      </c>
      <c r="AA149" s="240">
        <v>160.77000000000001</v>
      </c>
      <c r="AB149" s="240">
        <f>AA149/'TR CPI'!B268</f>
        <v>5.4411799545806841E-2</v>
      </c>
      <c r="AC149" s="241">
        <f t="shared" si="36"/>
        <v>-5.5554009619768446E-2</v>
      </c>
      <c r="AD149" s="241">
        <f t="shared" si="37"/>
        <v>2.3230651731160932E-2</v>
      </c>
      <c r="AE149" s="241">
        <f t="shared" si="38"/>
        <v>0.30431607983125103</v>
      </c>
      <c r="AG149" s="173">
        <v>45717</v>
      </c>
      <c r="AH149" s="230">
        <v>1465</v>
      </c>
      <c r="AI149" s="100">
        <f>'İnşaat Maliyetleri'!D125</f>
        <v>0.23232625522016509</v>
      </c>
    </row>
    <row r="150" spans="19:35">
      <c r="S150" s="165">
        <v>45748</v>
      </c>
      <c r="T150" s="163">
        <v>14.8</v>
      </c>
      <c r="U150" s="240">
        <v>176.42</v>
      </c>
      <c r="V150" s="255">
        <f>U150/'TR CPI'!B269</f>
        <v>5.7971300230347356E-2</v>
      </c>
      <c r="W150" s="241">
        <f t="shared" si="35"/>
        <v>-3.5631912143995505E-2</v>
      </c>
      <c r="X150" s="241">
        <f t="shared" si="31"/>
        <v>-1.4911311953042076E-2</v>
      </c>
      <c r="Y150" s="241">
        <f t="shared" si="29"/>
        <v>1.460777547734065E-2</v>
      </c>
      <c r="Z150" s="241">
        <f t="shared" si="30"/>
        <v>0.32946495855312735</v>
      </c>
      <c r="AA150" s="240">
        <v>165.12</v>
      </c>
      <c r="AB150" s="240">
        <f>AA150/'TR CPI'!B269</f>
        <v>5.4258140199722006E-2</v>
      </c>
      <c r="AC150" s="241">
        <f t="shared" si="36"/>
        <v>-2.5190490022899591E-2</v>
      </c>
      <c r="AD150" s="241">
        <f t="shared" si="37"/>
        <v>2.7057286807240118E-2</v>
      </c>
      <c r="AE150" s="241">
        <f t="shared" si="38"/>
        <v>0.34385936355497682</v>
      </c>
      <c r="AG150" s="173">
        <v>45748</v>
      </c>
      <c r="AH150" s="230">
        <v>1465</v>
      </c>
    </row>
    <row r="151" spans="19:35">
      <c r="S151" s="165">
        <v>45778</v>
      </c>
      <c r="V151" s="255"/>
      <c r="W151" s="241"/>
      <c r="X151" s="241"/>
      <c r="AB151" s="240"/>
      <c r="AC151" s="241"/>
      <c r="AG151" s="173">
        <v>45778</v>
      </c>
      <c r="AH151" s="230">
        <v>1465</v>
      </c>
    </row>
    <row r="152" spans="19:35">
      <c r="S152" s="165">
        <v>45809</v>
      </c>
      <c r="V152" s="255"/>
      <c r="W152" s="241"/>
      <c r="X152" s="241"/>
      <c r="AB152" s="240"/>
      <c r="AC152" s="241"/>
      <c r="AG152" s="173">
        <v>45809</v>
      </c>
      <c r="AH152" s="230">
        <v>1465</v>
      </c>
    </row>
    <row r="153" spans="19:35">
      <c r="S153" s="165">
        <v>45839</v>
      </c>
      <c r="V153" s="255"/>
      <c r="W153" s="241"/>
      <c r="X153" s="241"/>
      <c r="AB153" s="240"/>
      <c r="AC153" s="241"/>
      <c r="AG153" s="173">
        <v>45839</v>
      </c>
    </row>
    <row r="154" spans="19:35">
      <c r="S154" s="165">
        <v>45870</v>
      </c>
      <c r="V154" s="255"/>
      <c r="W154" s="241"/>
      <c r="X154" s="241"/>
      <c r="AB154" s="240"/>
      <c r="AC154" s="241"/>
      <c r="AG154" s="173">
        <v>45870</v>
      </c>
    </row>
    <row r="155" spans="19:35">
      <c r="S155" s="165">
        <v>45901</v>
      </c>
      <c r="V155" s="255"/>
      <c r="W155" s="241"/>
      <c r="X155" s="241"/>
      <c r="AB155" s="240"/>
      <c r="AC155" s="241"/>
      <c r="AG155" s="173">
        <v>45901</v>
      </c>
    </row>
    <row r="156" spans="19:35">
      <c r="S156" s="165">
        <v>45931</v>
      </c>
      <c r="V156" s="255"/>
      <c r="W156" s="241"/>
      <c r="X156" s="241"/>
      <c r="AB156" s="240"/>
      <c r="AC156" s="241"/>
      <c r="AG156" s="173">
        <v>45931</v>
      </c>
    </row>
    <row r="157" spans="19:35">
      <c r="S157" s="165">
        <v>45962</v>
      </c>
      <c r="V157" s="255"/>
      <c r="W157" s="241"/>
      <c r="X157" s="241"/>
      <c r="AB157" s="240"/>
      <c r="AC157" s="241"/>
      <c r="AG157" s="173">
        <v>45962</v>
      </c>
    </row>
    <row r="158" spans="19:35">
      <c r="AG158" s="173">
        <v>45992</v>
      </c>
    </row>
    <row r="159" spans="19:35">
      <c r="AG159" s="173">
        <v>46023</v>
      </c>
    </row>
    <row r="160" spans="19:35">
      <c r="AG160" s="173">
        <v>46054</v>
      </c>
    </row>
    <row r="161" spans="33:33">
      <c r="AG161" s="173">
        <v>46082</v>
      </c>
    </row>
    <row r="162" spans="33:33">
      <c r="AG162" s="173">
        <v>46113</v>
      </c>
    </row>
    <row r="163" spans="33:33">
      <c r="AG163" s="173">
        <v>46143</v>
      </c>
    </row>
    <row r="164" spans="33:33">
      <c r="AG164" s="173">
        <v>46174</v>
      </c>
    </row>
    <row r="165" spans="33:33">
      <c r="AG165" s="173">
        <v>46204</v>
      </c>
    </row>
    <row r="166" spans="33:33">
      <c r="AG166" s="173">
        <v>46235</v>
      </c>
    </row>
    <row r="167" spans="33:33">
      <c r="AG167" s="173">
        <v>46266</v>
      </c>
    </row>
    <row r="168" spans="33:33">
      <c r="AG168" s="173"/>
    </row>
    <row r="169" spans="33:33">
      <c r="AG169" s="173"/>
    </row>
    <row r="170" spans="33:33">
      <c r="AG170" s="173"/>
    </row>
    <row r="171" spans="33:33">
      <c r="AG171" s="173"/>
    </row>
    <row r="172" spans="33:33">
      <c r="AG172" s="173"/>
    </row>
    <row r="173" spans="33:33">
      <c r="AG173" s="173"/>
    </row>
    <row r="174" spans="33:33">
      <c r="AG174" s="173"/>
    </row>
    <row r="175" spans="33:33">
      <c r="AG175" s="173"/>
    </row>
    <row r="176" spans="33:33">
      <c r="AG176" s="173"/>
    </row>
    <row r="177" spans="33:33">
      <c r="AG177" s="173"/>
    </row>
    <row r="178" spans="33:33">
      <c r="AG178" s="173"/>
    </row>
    <row r="179" spans="33:33">
      <c r="AG179" s="173"/>
    </row>
    <row r="180" spans="33:33">
      <c r="AG180" s="173"/>
    </row>
    <row r="181" spans="33:33">
      <c r="AG181" s="173"/>
    </row>
    <row r="182" spans="33:33">
      <c r="AG182" s="173"/>
    </row>
    <row r="183" spans="33:33">
      <c r="AG183" s="173"/>
    </row>
    <row r="184" spans="33:33">
      <c r="AG184" s="173"/>
    </row>
    <row r="185" spans="33:33">
      <c r="AG185" s="173"/>
    </row>
    <row r="186" spans="33:33">
      <c r="AG186" s="173"/>
    </row>
    <row r="187" spans="33:33">
      <c r="AG187" s="173"/>
    </row>
  </sheetData>
  <mergeCells count="2">
    <mergeCell ref="A19:K20"/>
    <mergeCell ref="AK21:AU22"/>
  </mergeCells>
  <phoneticPr fontId="74"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143"/>
  <sheetViews>
    <sheetView topLeftCell="A112" zoomScaleNormal="100" workbookViewId="0">
      <selection activeCell="M130" sqref="M130"/>
    </sheetView>
  </sheetViews>
  <sheetFormatPr defaultRowHeight="15"/>
  <cols>
    <col min="1" max="1" width="9.140625" bestFit="1" customWidth="1"/>
    <col min="2" max="2" width="21.140625" bestFit="1" customWidth="1"/>
    <col min="3" max="3" width="7.140625" style="100" bestFit="1" customWidth="1"/>
    <col min="4" max="4" width="24.140625" bestFit="1" customWidth="1"/>
    <col min="5" max="5" width="10.85546875" customWidth="1"/>
    <col min="6" max="6" width="14.5703125" bestFit="1" customWidth="1"/>
    <col min="7" max="7" width="14" customWidth="1"/>
    <col min="8" max="8" width="9.140625" bestFit="1" customWidth="1"/>
    <col min="9" max="9" width="7.42578125" bestFit="1" customWidth="1"/>
    <col min="10" max="10" width="23.42578125" bestFit="1" customWidth="1"/>
    <col min="11" max="11" width="20.7109375" bestFit="1" customWidth="1"/>
    <col min="12" max="12" width="7.42578125" bestFit="1" customWidth="1"/>
    <col min="13" max="13" width="19" bestFit="1" customWidth="1"/>
    <col min="14" max="14" width="17.5703125" bestFit="1" customWidth="1"/>
  </cols>
  <sheetData>
    <row r="1" spans="1:14" ht="36.75">
      <c r="B1" t="s">
        <v>2454</v>
      </c>
      <c r="C1" s="100" t="s">
        <v>2173</v>
      </c>
      <c r="D1" t="s">
        <v>2659</v>
      </c>
      <c r="F1" t="s">
        <v>2455</v>
      </c>
      <c r="I1" s="235" t="s">
        <v>2456</v>
      </c>
      <c r="J1" s="100" t="s">
        <v>2458</v>
      </c>
      <c r="K1" t="s">
        <v>2461</v>
      </c>
      <c r="L1" s="235" t="s">
        <v>2457</v>
      </c>
      <c r="M1" s="100" t="s">
        <v>2459</v>
      </c>
      <c r="N1" t="s">
        <v>2460</v>
      </c>
    </row>
    <row r="2" spans="1:14">
      <c r="J2" s="100"/>
      <c r="M2" s="100"/>
    </row>
    <row r="3" spans="1:14">
      <c r="A3" s="7">
        <v>42005</v>
      </c>
      <c r="B3" s="231">
        <v>97.13</v>
      </c>
      <c r="H3" s="7">
        <v>42005</v>
      </c>
      <c r="I3" s="236">
        <v>97.21</v>
      </c>
      <c r="J3" s="100"/>
      <c r="L3" s="236">
        <v>96.95</v>
      </c>
      <c r="M3" s="100"/>
    </row>
    <row r="4" spans="1:14">
      <c r="A4" s="7">
        <v>42036</v>
      </c>
      <c r="B4" s="231">
        <v>97.65</v>
      </c>
      <c r="C4" s="100">
        <f>(B4-B3)/B3</f>
        <v>5.3536497477608387E-3</v>
      </c>
      <c r="H4" s="7">
        <v>42036</v>
      </c>
      <c r="I4" s="236">
        <v>97.95</v>
      </c>
      <c r="J4" s="100">
        <f>(I4-I3)/I3</f>
        <v>7.6123855570415511E-3</v>
      </c>
      <c r="L4" s="236">
        <v>96.93</v>
      </c>
      <c r="M4" s="100">
        <f>(L4-L3)/L3</f>
        <v>-2.0629190304276453E-4</v>
      </c>
    </row>
    <row r="5" spans="1:14">
      <c r="A5" s="7">
        <v>42064</v>
      </c>
      <c r="B5" s="231">
        <v>98.27</v>
      </c>
      <c r="C5" s="100">
        <f t="shared" ref="C5:C68" si="0">(B5-B4)/B4</f>
        <v>6.3492063492062495E-3</v>
      </c>
      <c r="H5" s="7">
        <v>42064</v>
      </c>
      <c r="I5" s="236">
        <v>98.53</v>
      </c>
      <c r="J5" s="100">
        <f t="shared" ref="J5:J68" si="1">(I5-I4)/I4</f>
        <v>5.9213884635017687E-3</v>
      </c>
      <c r="L5" s="236">
        <v>97.64</v>
      </c>
      <c r="M5" s="100">
        <f t="shared" ref="M5:M68" si="2">(L5-L4)/L4</f>
        <v>7.3248736201381795E-3</v>
      </c>
    </row>
    <row r="6" spans="1:14">
      <c r="A6" s="7">
        <v>42095</v>
      </c>
      <c r="B6" s="231">
        <v>99.14</v>
      </c>
      <c r="C6" s="100">
        <f t="shared" si="0"/>
        <v>8.8531596621553334E-3</v>
      </c>
      <c r="F6" s="100">
        <f>AVERAGE(C4:C6)</f>
        <v>6.8520052530408075E-3</v>
      </c>
      <c r="G6" s="100"/>
      <c r="H6" s="7">
        <v>42095</v>
      </c>
      <c r="I6" s="236">
        <v>99.9</v>
      </c>
      <c r="J6" s="100">
        <f t="shared" si="1"/>
        <v>1.3904394600629297E-2</v>
      </c>
      <c r="L6" s="236">
        <v>97.34</v>
      </c>
      <c r="M6" s="100">
        <f t="shared" si="2"/>
        <v>-3.0725112658746122E-3</v>
      </c>
    </row>
    <row r="7" spans="1:14">
      <c r="A7" s="7">
        <v>42125</v>
      </c>
      <c r="B7" s="231">
        <v>100.17</v>
      </c>
      <c r="C7" s="100">
        <f t="shared" si="0"/>
        <v>1.0389348396207395E-2</v>
      </c>
      <c r="F7" s="100">
        <f t="shared" ref="F7:F70" si="3">AVERAGE(C5:C7)</f>
        <v>8.53057146918966E-3</v>
      </c>
      <c r="G7" s="100"/>
      <c r="H7" s="7">
        <v>42125</v>
      </c>
      <c r="I7" s="236">
        <v>101.23</v>
      </c>
      <c r="J7" s="100">
        <f t="shared" si="1"/>
        <v>1.3313313313313296E-2</v>
      </c>
      <c r="L7" s="236">
        <v>97.64</v>
      </c>
      <c r="M7" s="100">
        <f t="shared" si="2"/>
        <v>3.081980686254337E-3</v>
      </c>
    </row>
    <row r="8" spans="1:14">
      <c r="A8" s="7">
        <v>42156</v>
      </c>
      <c r="B8" s="231">
        <v>100.03</v>
      </c>
      <c r="C8" s="100">
        <f t="shared" si="0"/>
        <v>-1.3976240391334787E-3</v>
      </c>
      <c r="F8" s="100">
        <f t="shared" si="3"/>
        <v>5.9482946730764173E-3</v>
      </c>
      <c r="G8" s="100"/>
      <c r="H8" s="7">
        <v>42156</v>
      </c>
      <c r="I8" s="236">
        <v>101.27</v>
      </c>
      <c r="J8" s="100">
        <f t="shared" si="1"/>
        <v>3.9513978069734306E-4</v>
      </c>
      <c r="L8" s="236">
        <v>97.05</v>
      </c>
      <c r="M8" s="100">
        <f t="shared" si="2"/>
        <v>-6.0426054895534962E-3</v>
      </c>
    </row>
    <row r="9" spans="1:14">
      <c r="A9" s="7">
        <v>42186</v>
      </c>
      <c r="B9" s="231">
        <v>100.83</v>
      </c>
      <c r="C9" s="100">
        <f t="shared" si="0"/>
        <v>7.9976007197840367E-3</v>
      </c>
      <c r="F9" s="100">
        <f t="shared" si="3"/>
        <v>5.6631083589526498E-3</v>
      </c>
      <c r="G9" s="100"/>
      <c r="H9" s="7">
        <v>42186</v>
      </c>
      <c r="I9" s="236">
        <v>100.19</v>
      </c>
      <c r="J9" s="100">
        <f t="shared" si="1"/>
        <v>-1.06645600868964E-2</v>
      </c>
      <c r="L9" s="236">
        <v>102.38</v>
      </c>
      <c r="M9" s="100">
        <f t="shared" si="2"/>
        <v>5.4920144255538365E-2</v>
      </c>
    </row>
    <row r="10" spans="1:14">
      <c r="A10" s="7">
        <v>42217</v>
      </c>
      <c r="B10" s="231">
        <v>101.35</v>
      </c>
      <c r="C10" s="100">
        <f t="shared" si="0"/>
        <v>5.1571952791827436E-3</v>
      </c>
      <c r="F10" s="100">
        <f t="shared" si="3"/>
        <v>3.9190573199444339E-3</v>
      </c>
      <c r="G10" s="100"/>
      <c r="H10" s="7">
        <v>42217</v>
      </c>
      <c r="I10" s="236">
        <v>100.92</v>
      </c>
      <c r="J10" s="100">
        <f t="shared" si="1"/>
        <v>7.2861563030242934E-3</v>
      </c>
      <c r="L10" s="236">
        <v>102.38</v>
      </c>
      <c r="M10" s="100">
        <f t="shared" si="2"/>
        <v>0</v>
      </c>
    </row>
    <row r="11" spans="1:14">
      <c r="A11" s="7">
        <v>42248</v>
      </c>
      <c r="B11" s="231">
        <v>102.25</v>
      </c>
      <c r="C11" s="100">
        <f t="shared" si="0"/>
        <v>8.8801184015787436E-3</v>
      </c>
      <c r="F11" s="100">
        <f t="shared" si="3"/>
        <v>7.3449714668485074E-3</v>
      </c>
      <c r="G11" s="100"/>
      <c r="H11" s="7">
        <v>42248</v>
      </c>
      <c r="I11" s="236">
        <v>102.22</v>
      </c>
      <c r="J11" s="100">
        <f t="shared" si="1"/>
        <v>1.2881490289338061E-2</v>
      </c>
      <c r="L11" s="236">
        <v>102.33</v>
      </c>
      <c r="M11" s="100">
        <f t="shared" si="2"/>
        <v>-4.8837663606170309E-4</v>
      </c>
    </row>
    <row r="12" spans="1:14">
      <c r="A12" s="7">
        <v>42278</v>
      </c>
      <c r="B12" s="231">
        <v>101.56</v>
      </c>
      <c r="C12" s="100">
        <f t="shared" si="0"/>
        <v>-6.7481662591686821E-3</v>
      </c>
      <c r="F12" s="100">
        <f t="shared" si="3"/>
        <v>2.429715807197602E-3</v>
      </c>
      <c r="G12" s="100"/>
      <c r="H12" s="7">
        <v>42278</v>
      </c>
      <c r="I12" s="236">
        <v>100.98</v>
      </c>
      <c r="J12" s="100">
        <f t="shared" si="1"/>
        <v>-1.213069849344546E-2</v>
      </c>
      <c r="L12" s="236">
        <v>102.96</v>
      </c>
      <c r="M12" s="100">
        <f t="shared" si="2"/>
        <v>6.1565523306947667E-3</v>
      </c>
    </row>
    <row r="13" spans="1:14">
      <c r="A13" s="7">
        <v>42309</v>
      </c>
      <c r="B13" s="231">
        <v>101.01</v>
      </c>
      <c r="C13" s="100">
        <f t="shared" si="0"/>
        <v>-5.4155179204410904E-3</v>
      </c>
      <c r="F13" s="100">
        <f t="shared" si="3"/>
        <v>-1.0945219260103431E-3</v>
      </c>
      <c r="G13" s="100"/>
      <c r="H13" s="7">
        <v>42309</v>
      </c>
      <c r="I13" s="236">
        <v>100.26</v>
      </c>
      <c r="J13" s="100">
        <f t="shared" si="1"/>
        <v>-7.130124777183589E-3</v>
      </c>
      <c r="L13" s="236">
        <v>102.81</v>
      </c>
      <c r="M13" s="100">
        <f t="shared" si="2"/>
        <v>-1.4568764568763742E-3</v>
      </c>
    </row>
    <row r="14" spans="1:14">
      <c r="A14" s="7">
        <v>42339</v>
      </c>
      <c r="B14" s="231">
        <v>100.6</v>
      </c>
      <c r="C14" s="100">
        <f t="shared" si="0"/>
        <v>-4.0590040590041659E-3</v>
      </c>
      <c r="F14" s="100">
        <f t="shared" si="3"/>
        <v>-5.407562746204647E-3</v>
      </c>
      <c r="G14" s="100"/>
      <c r="H14" s="7">
        <v>42339</v>
      </c>
      <c r="I14" s="236">
        <v>99.34</v>
      </c>
      <c r="J14" s="100">
        <f t="shared" si="1"/>
        <v>-9.1761420307201434E-3</v>
      </c>
      <c r="L14" s="236">
        <v>103.62</v>
      </c>
      <c r="M14" s="100">
        <f t="shared" si="2"/>
        <v>7.878611030055464E-3</v>
      </c>
    </row>
    <row r="15" spans="1:14">
      <c r="A15" s="7">
        <v>42370</v>
      </c>
      <c r="B15" s="232">
        <v>108.19</v>
      </c>
      <c r="C15" s="100">
        <f t="shared" si="0"/>
        <v>7.5447316103379763E-2</v>
      </c>
      <c r="D15" s="100">
        <f>(B15-B3)/B3</f>
        <v>0.11386801194275716</v>
      </c>
      <c r="E15" s="100"/>
      <c r="F15" s="100">
        <f t="shared" si="3"/>
        <v>2.1990931374644834E-2</v>
      </c>
      <c r="G15" s="100"/>
      <c r="H15" s="7">
        <v>42370</v>
      </c>
      <c r="I15" s="236">
        <v>100.03</v>
      </c>
      <c r="J15" s="100">
        <f t="shared" si="1"/>
        <v>6.9458425609019298E-3</v>
      </c>
      <c r="K15" s="100">
        <f>(I15-I3)/I3</f>
        <v>2.9009361176833736E-2</v>
      </c>
      <c r="L15" s="236">
        <v>127.78</v>
      </c>
      <c r="M15" s="100">
        <f t="shared" si="2"/>
        <v>0.23315962169465348</v>
      </c>
      <c r="N15" s="100">
        <f>(L15-L3)/L3</f>
        <v>0.31799896854048476</v>
      </c>
    </row>
    <row r="16" spans="1:14">
      <c r="A16" s="7">
        <v>42401</v>
      </c>
      <c r="B16" s="232">
        <v>108.12</v>
      </c>
      <c r="C16" s="100">
        <f t="shared" si="0"/>
        <v>-6.4700989000825561E-4</v>
      </c>
      <c r="D16" s="100">
        <f t="shared" ref="D16:D79" si="4">(B16-B4)/B4</f>
        <v>0.10721966205837172</v>
      </c>
      <c r="E16" s="100"/>
      <c r="F16" s="100">
        <f t="shared" si="3"/>
        <v>2.3580434051455781E-2</v>
      </c>
      <c r="G16" s="100"/>
      <c r="H16" s="7">
        <v>42401</v>
      </c>
      <c r="I16" s="236">
        <v>99.95</v>
      </c>
      <c r="J16" s="100">
        <f t="shared" si="1"/>
        <v>-7.9976007197838945E-4</v>
      </c>
      <c r="K16" s="100">
        <f t="shared" ref="K16:K79" si="5">(I16-I4)/I4</f>
        <v>2.041858090862685E-2</v>
      </c>
      <c r="L16" s="236">
        <v>127.76</v>
      </c>
      <c r="M16" s="100">
        <f t="shared" si="2"/>
        <v>-1.5651901706054171E-4</v>
      </c>
      <c r="N16" s="100">
        <f t="shared" ref="N16:N79" si="6">(L16-L4)/L4</f>
        <v>0.3180645826885381</v>
      </c>
    </row>
    <row r="17" spans="1:14">
      <c r="A17" s="7">
        <v>42430</v>
      </c>
      <c r="B17" s="232">
        <v>109.39</v>
      </c>
      <c r="C17" s="100">
        <f t="shared" si="0"/>
        <v>1.1746207917129079E-2</v>
      </c>
      <c r="D17" s="100">
        <f t="shared" si="4"/>
        <v>0.11315762694616877</v>
      </c>
      <c r="E17" s="100"/>
      <c r="F17" s="100">
        <f t="shared" si="3"/>
        <v>2.8848838043500195E-2</v>
      </c>
      <c r="G17" s="100"/>
      <c r="H17" s="7">
        <v>42430</v>
      </c>
      <c r="I17" s="236">
        <v>101.6</v>
      </c>
      <c r="J17" s="100">
        <f t="shared" si="1"/>
        <v>1.6508254127063447E-2</v>
      </c>
      <c r="K17" s="100">
        <f t="shared" si="5"/>
        <v>3.1158022937176424E-2</v>
      </c>
      <c r="L17" s="236">
        <v>128.09</v>
      </c>
      <c r="M17" s="100">
        <f t="shared" si="2"/>
        <v>2.5829680651220906E-3</v>
      </c>
      <c r="N17" s="100">
        <f t="shared" si="6"/>
        <v>0.31185989348627613</v>
      </c>
    </row>
    <row r="18" spans="1:14">
      <c r="A18" s="7">
        <v>42461</v>
      </c>
      <c r="B18" s="232">
        <v>110.26</v>
      </c>
      <c r="C18" s="100">
        <f t="shared" si="0"/>
        <v>7.9531949904013584E-3</v>
      </c>
      <c r="D18" s="100">
        <f t="shared" si="4"/>
        <v>0.11216461569497685</v>
      </c>
      <c r="E18" s="100"/>
      <c r="F18" s="100">
        <f t="shared" si="3"/>
        <v>6.3507976725073944E-3</v>
      </c>
      <c r="G18" s="100"/>
      <c r="H18" s="7">
        <v>42461</v>
      </c>
      <c r="I18" s="236">
        <v>102.84</v>
      </c>
      <c r="J18" s="100">
        <f t="shared" si="1"/>
        <v>1.2204724409448909E-2</v>
      </c>
      <c r="K18" s="100">
        <f t="shared" si="5"/>
        <v>2.9429429429429405E-2</v>
      </c>
      <c r="L18" s="236">
        <v>128.07</v>
      </c>
      <c r="M18" s="100">
        <f t="shared" si="2"/>
        <v>-1.5614021391217295E-4</v>
      </c>
      <c r="N18" s="100">
        <f t="shared" si="6"/>
        <v>0.31569755496198881</v>
      </c>
    </row>
    <row r="19" spans="1:14">
      <c r="A19" s="7">
        <v>42491</v>
      </c>
      <c r="B19" s="232">
        <v>112.11</v>
      </c>
      <c r="C19" s="100">
        <f t="shared" si="0"/>
        <v>1.6778523489932834E-2</v>
      </c>
      <c r="D19" s="100">
        <f t="shared" si="4"/>
        <v>0.11919736448038333</v>
      </c>
      <c r="E19" s="100"/>
      <c r="F19" s="100">
        <f t="shared" si="3"/>
        <v>1.2159308799154424E-2</v>
      </c>
      <c r="G19" s="100"/>
      <c r="H19" s="7">
        <v>42491</v>
      </c>
      <c r="I19" s="236">
        <v>105.27</v>
      </c>
      <c r="J19" s="100">
        <f t="shared" si="1"/>
        <v>2.362893815635932E-2</v>
      </c>
      <c r="K19" s="100">
        <f t="shared" si="5"/>
        <v>3.9909117850439511E-2</v>
      </c>
      <c r="L19" s="236">
        <v>128.54</v>
      </c>
      <c r="M19" s="100">
        <f t="shared" si="2"/>
        <v>3.6698680409151157E-3</v>
      </c>
      <c r="N19" s="100">
        <f t="shared" si="6"/>
        <v>0.31646866038508797</v>
      </c>
    </row>
    <row r="20" spans="1:14">
      <c r="A20" s="7">
        <v>42522</v>
      </c>
      <c r="B20" s="232">
        <v>111.6</v>
      </c>
      <c r="C20" s="100">
        <f t="shared" si="0"/>
        <v>-4.5491035590045949E-3</v>
      </c>
      <c r="D20" s="100">
        <f t="shared" si="4"/>
        <v>0.11566530040987696</v>
      </c>
      <c r="E20" s="100"/>
      <c r="F20" s="100">
        <f t="shared" si="3"/>
        <v>6.7275383071098661E-3</v>
      </c>
      <c r="G20" s="100"/>
      <c r="H20" s="7">
        <v>42522</v>
      </c>
      <c r="I20" s="236">
        <v>104.57</v>
      </c>
      <c r="J20" s="100">
        <f t="shared" si="1"/>
        <v>-6.6495677780944512E-3</v>
      </c>
      <c r="K20" s="100">
        <f t="shared" si="5"/>
        <v>3.2586155821072355E-2</v>
      </c>
      <c r="L20" s="236">
        <v>128.49</v>
      </c>
      <c r="M20" s="100">
        <f t="shared" si="2"/>
        <v>-3.889839738601443E-4</v>
      </c>
      <c r="N20" s="100">
        <f t="shared" si="6"/>
        <v>0.32395672333848546</v>
      </c>
    </row>
    <row r="21" spans="1:14">
      <c r="A21" s="7">
        <v>42552</v>
      </c>
      <c r="B21" s="232">
        <v>111.52</v>
      </c>
      <c r="C21" s="100">
        <f t="shared" si="0"/>
        <v>-7.1684587813618543E-4</v>
      </c>
      <c r="D21" s="100">
        <f t="shared" si="4"/>
        <v>0.10602003372012296</v>
      </c>
      <c r="E21" s="100"/>
      <c r="F21" s="100">
        <f t="shared" si="3"/>
        <v>3.8375246842640176E-3</v>
      </c>
      <c r="G21" s="100"/>
      <c r="H21" s="7">
        <v>42552</v>
      </c>
      <c r="I21" s="236">
        <v>104.11</v>
      </c>
      <c r="J21" s="100">
        <f t="shared" si="1"/>
        <v>-4.3989671990053913E-3</v>
      </c>
      <c r="K21" s="100">
        <f t="shared" si="5"/>
        <v>3.912566124363711E-2</v>
      </c>
      <c r="L21" s="236">
        <v>129.33000000000001</v>
      </c>
      <c r="M21" s="100">
        <f t="shared" si="2"/>
        <v>6.53747373336449E-3</v>
      </c>
      <c r="N21" s="100">
        <f t="shared" si="6"/>
        <v>0.26323500683727308</v>
      </c>
    </row>
    <row r="22" spans="1:14">
      <c r="A22" s="7">
        <v>42583</v>
      </c>
      <c r="B22" s="232">
        <v>111.9</v>
      </c>
      <c r="C22" s="100">
        <f t="shared" si="0"/>
        <v>3.407460545193774E-3</v>
      </c>
      <c r="D22" s="100">
        <f t="shared" si="4"/>
        <v>0.10409472126295029</v>
      </c>
      <c r="E22" s="100"/>
      <c r="F22" s="100">
        <f t="shared" si="3"/>
        <v>-6.194962973156687E-4</v>
      </c>
      <c r="G22" s="100"/>
      <c r="H22" s="7">
        <v>42583</v>
      </c>
      <c r="I22" s="236">
        <v>104.4</v>
      </c>
      <c r="J22" s="100">
        <f t="shared" si="1"/>
        <v>2.7855153203343221E-3</v>
      </c>
      <c r="K22" s="100">
        <f t="shared" si="5"/>
        <v>3.4482758620689696E-2</v>
      </c>
      <c r="L22" s="236">
        <v>129.91999999999999</v>
      </c>
      <c r="M22" s="100">
        <f t="shared" si="2"/>
        <v>4.5619732467329695E-3</v>
      </c>
      <c r="N22" s="100">
        <f t="shared" si="6"/>
        <v>0.26899785114280128</v>
      </c>
    </row>
    <row r="23" spans="1:14">
      <c r="A23" s="7">
        <v>42614</v>
      </c>
      <c r="B23" s="232">
        <v>112.19</v>
      </c>
      <c r="C23" s="100">
        <f t="shared" si="0"/>
        <v>2.5915996425379091E-3</v>
      </c>
      <c r="D23" s="100">
        <f t="shared" si="4"/>
        <v>9.7212713936430301E-2</v>
      </c>
      <c r="E23" s="100"/>
      <c r="F23" s="100">
        <f t="shared" si="3"/>
        <v>1.760738103198499E-3</v>
      </c>
      <c r="G23" s="100"/>
      <c r="H23" s="7">
        <v>42614</v>
      </c>
      <c r="I23" s="236">
        <v>104.88</v>
      </c>
      <c r="J23" s="100">
        <f t="shared" si="1"/>
        <v>4.5977011494251893E-3</v>
      </c>
      <c r="K23" s="100">
        <f t="shared" si="5"/>
        <v>2.602230483271372E-2</v>
      </c>
      <c r="L23" s="236">
        <v>129.76</v>
      </c>
      <c r="M23" s="100">
        <f t="shared" si="2"/>
        <v>-1.2315270935960329E-3</v>
      </c>
      <c r="N23" s="100">
        <f t="shared" si="6"/>
        <v>0.26805433401739465</v>
      </c>
    </row>
    <row r="24" spans="1:14">
      <c r="A24" s="7">
        <v>42644</v>
      </c>
      <c r="B24" s="232">
        <v>113.06</v>
      </c>
      <c r="C24" s="100">
        <f t="shared" si="0"/>
        <v>7.7547018450842727E-3</v>
      </c>
      <c r="D24" s="100">
        <f t="shared" si="4"/>
        <v>0.11323355651831429</v>
      </c>
      <c r="E24" s="100"/>
      <c r="F24" s="100">
        <f t="shared" si="3"/>
        <v>4.5845873442719853E-3</v>
      </c>
      <c r="G24" s="100"/>
      <c r="H24" s="7">
        <v>42644</v>
      </c>
      <c r="I24" s="236">
        <v>105.84</v>
      </c>
      <c r="J24" s="100">
        <f t="shared" si="1"/>
        <v>9.15331807780328E-3</v>
      </c>
      <c r="K24" s="100">
        <f t="shared" si="5"/>
        <v>4.8128342245989296E-2</v>
      </c>
      <c r="L24" s="236">
        <v>130.4</v>
      </c>
      <c r="M24" s="100">
        <f t="shared" si="2"/>
        <v>4.9321824907522724E-3</v>
      </c>
      <c r="N24" s="100">
        <f t="shared" si="6"/>
        <v>0.26651126651126666</v>
      </c>
    </row>
    <row r="25" spans="1:14">
      <c r="A25" s="7">
        <v>42675</v>
      </c>
      <c r="B25" s="232">
        <v>115.83</v>
      </c>
      <c r="C25" s="100">
        <f t="shared" si="0"/>
        <v>2.4500265345834035E-2</v>
      </c>
      <c r="D25" s="100">
        <f t="shared" si="4"/>
        <v>0.14671814671814665</v>
      </c>
      <c r="E25" s="100"/>
      <c r="F25" s="100">
        <f t="shared" si="3"/>
        <v>1.1615522277818738E-2</v>
      </c>
      <c r="G25" s="100"/>
      <c r="H25" s="7">
        <v>42675</v>
      </c>
      <c r="I25" s="236">
        <v>109.81</v>
      </c>
      <c r="J25" s="100">
        <f t="shared" si="1"/>
        <v>3.7509448223733928E-2</v>
      </c>
      <c r="K25" s="100">
        <f t="shared" si="5"/>
        <v>9.5252343905844764E-2</v>
      </c>
      <c r="L25" s="236">
        <v>130.29</v>
      </c>
      <c r="M25" s="100">
        <f t="shared" si="2"/>
        <v>-8.4355828220869359E-4</v>
      </c>
      <c r="N25" s="100">
        <f t="shared" si="6"/>
        <v>0.26728917420484377</v>
      </c>
    </row>
    <row r="26" spans="1:14">
      <c r="A26" s="7">
        <v>42705</v>
      </c>
      <c r="B26" s="232">
        <v>118.9</v>
      </c>
      <c r="C26" s="100">
        <f t="shared" si="0"/>
        <v>2.6504359837693236E-2</v>
      </c>
      <c r="D26" s="100">
        <f t="shared" si="4"/>
        <v>0.18190854870775361</v>
      </c>
      <c r="E26" s="100"/>
      <c r="F26" s="100">
        <f t="shared" si="3"/>
        <v>1.9586442342870516E-2</v>
      </c>
      <c r="G26" s="100"/>
      <c r="H26" s="7">
        <v>42705</v>
      </c>
      <c r="I26" s="236">
        <v>113.71</v>
      </c>
      <c r="J26" s="100">
        <f t="shared" si="1"/>
        <v>3.5515891084600598E-2</v>
      </c>
      <c r="K26" s="100">
        <f t="shared" si="5"/>
        <v>0.14465472115965361</v>
      </c>
      <c r="L26" s="236">
        <v>131.36000000000001</v>
      </c>
      <c r="M26" s="100">
        <f t="shared" si="2"/>
        <v>8.2124491518920997E-3</v>
      </c>
      <c r="N26" s="100">
        <f t="shared" si="6"/>
        <v>0.2677089364987455</v>
      </c>
    </row>
    <row r="27" spans="1:14">
      <c r="A27" s="7">
        <v>42736</v>
      </c>
      <c r="B27" s="233">
        <v>124.69</v>
      </c>
      <c r="C27" s="100">
        <f t="shared" si="0"/>
        <v>4.8696383515559223E-2</v>
      </c>
      <c r="D27" s="100">
        <f t="shared" si="4"/>
        <v>0.15250947407338941</v>
      </c>
      <c r="E27" s="100"/>
      <c r="F27" s="100">
        <f t="shared" si="3"/>
        <v>3.3233669566362166E-2</v>
      </c>
      <c r="G27" s="100"/>
      <c r="H27" s="7">
        <v>42736</v>
      </c>
      <c r="I27" s="236">
        <v>118.52</v>
      </c>
      <c r="J27" s="100">
        <f t="shared" si="1"/>
        <v>4.2300589218186635E-2</v>
      </c>
      <c r="K27" s="100">
        <f t="shared" si="5"/>
        <v>0.18484454663600913</v>
      </c>
      <c r="L27" s="236">
        <v>139.52000000000001</v>
      </c>
      <c r="M27" s="100">
        <f t="shared" si="2"/>
        <v>6.2119366626065743E-2</v>
      </c>
      <c r="N27" s="100">
        <f t="shared" si="6"/>
        <v>9.187666301455634E-2</v>
      </c>
    </row>
    <row r="28" spans="1:14">
      <c r="A28" s="7">
        <v>42767</v>
      </c>
      <c r="B28" s="233">
        <v>125.09</v>
      </c>
      <c r="C28" s="100">
        <f t="shared" si="0"/>
        <v>3.2079557302109687E-3</v>
      </c>
      <c r="D28" s="100">
        <f t="shared" si="4"/>
        <v>0.15695523492415833</v>
      </c>
      <c r="E28" s="100"/>
      <c r="F28" s="100">
        <f t="shared" si="3"/>
        <v>2.6136233027821143E-2</v>
      </c>
      <c r="G28" s="100"/>
      <c r="H28" s="7">
        <v>42767</v>
      </c>
      <c r="I28" s="236">
        <v>119.17</v>
      </c>
      <c r="J28" s="100">
        <f t="shared" si="1"/>
        <v>5.4843064461694707E-3</v>
      </c>
      <c r="K28" s="100">
        <f t="shared" si="5"/>
        <v>0.192296148074037</v>
      </c>
      <c r="L28" s="236">
        <v>139.31</v>
      </c>
      <c r="M28" s="100">
        <f t="shared" si="2"/>
        <v>-1.5051605504587725E-3</v>
      </c>
      <c r="N28" s="100">
        <f t="shared" si="6"/>
        <v>9.0403882279273609E-2</v>
      </c>
    </row>
    <row r="29" spans="1:14">
      <c r="A29" s="7">
        <v>42795</v>
      </c>
      <c r="B29" s="233">
        <v>126.43</v>
      </c>
      <c r="C29" s="100">
        <f t="shared" si="0"/>
        <v>1.0712287153249686E-2</v>
      </c>
      <c r="D29" s="100">
        <f t="shared" si="4"/>
        <v>0.15577292257061895</v>
      </c>
      <c r="E29" s="100"/>
      <c r="F29" s="100">
        <f t="shared" si="3"/>
        <v>2.0872208799673293E-2</v>
      </c>
      <c r="G29" s="100"/>
      <c r="H29" s="7">
        <v>42795</v>
      </c>
      <c r="I29" s="236">
        <v>120.91</v>
      </c>
      <c r="J29" s="100">
        <f t="shared" si="1"/>
        <v>1.4600990182092766E-2</v>
      </c>
      <c r="K29" s="100">
        <f t="shared" si="5"/>
        <v>0.19005905511811028</v>
      </c>
      <c r="L29" s="236">
        <v>139.69999999999999</v>
      </c>
      <c r="M29" s="100">
        <f t="shared" si="2"/>
        <v>2.7995118799798028E-3</v>
      </c>
      <c r="N29" s="100">
        <f t="shared" si="6"/>
        <v>9.0639394175969903E-2</v>
      </c>
    </row>
    <row r="30" spans="1:14">
      <c r="A30" s="7">
        <v>42826</v>
      </c>
      <c r="B30" s="233">
        <v>126.84</v>
      </c>
      <c r="C30" s="100">
        <f t="shared" si="0"/>
        <v>3.2429012101557902E-3</v>
      </c>
      <c r="D30" s="100">
        <f t="shared" si="4"/>
        <v>0.15037184835842551</v>
      </c>
      <c r="E30" s="100"/>
      <c r="F30" s="100">
        <f t="shared" si="3"/>
        <v>5.7210480312054821E-3</v>
      </c>
      <c r="G30" s="100"/>
      <c r="H30" s="7">
        <v>42826</v>
      </c>
      <c r="I30" s="236">
        <v>121.51</v>
      </c>
      <c r="J30" s="100">
        <f t="shared" si="1"/>
        <v>4.9623687039947774E-3</v>
      </c>
      <c r="K30" s="100">
        <f t="shared" si="5"/>
        <v>0.18154414624659668</v>
      </c>
      <c r="L30" s="236">
        <v>139.63999999999999</v>
      </c>
      <c r="M30" s="100">
        <f t="shared" si="2"/>
        <v>-4.2949176807446156E-4</v>
      </c>
      <c r="N30" s="100">
        <f t="shared" si="6"/>
        <v>9.0341219645506315E-2</v>
      </c>
    </row>
    <row r="31" spans="1:14">
      <c r="A31" s="7">
        <v>42856</v>
      </c>
      <c r="B31" s="233">
        <v>127.26</v>
      </c>
      <c r="C31" s="100">
        <f t="shared" si="0"/>
        <v>3.3112582781457088E-3</v>
      </c>
      <c r="D31" s="100">
        <f t="shared" si="4"/>
        <v>0.1351351351351352</v>
      </c>
      <c r="E31" s="100"/>
      <c r="F31" s="100">
        <f t="shared" si="3"/>
        <v>5.755482213850395E-3</v>
      </c>
      <c r="G31" s="100"/>
      <c r="H31" s="7">
        <v>42856</v>
      </c>
      <c r="I31" s="236">
        <v>121.82</v>
      </c>
      <c r="J31" s="100">
        <f t="shared" si="1"/>
        <v>2.5512303514113083E-3</v>
      </c>
      <c r="K31" s="100">
        <f t="shared" si="5"/>
        <v>0.15721478103923242</v>
      </c>
      <c r="L31" s="236">
        <v>140.33000000000001</v>
      </c>
      <c r="M31" s="100">
        <f t="shared" si="2"/>
        <v>4.9412775708967786E-3</v>
      </c>
      <c r="N31" s="100">
        <f t="shared" si="6"/>
        <v>9.1722421036253471E-2</v>
      </c>
    </row>
    <row r="32" spans="1:14">
      <c r="A32" s="7">
        <v>42887</v>
      </c>
      <c r="B32" s="233">
        <v>127.06</v>
      </c>
      <c r="C32" s="100">
        <f t="shared" si="0"/>
        <v>-1.5715857300015938E-3</v>
      </c>
      <c r="D32" s="100">
        <f t="shared" si="4"/>
        <v>0.13853046594982088</v>
      </c>
      <c r="E32" s="100"/>
      <c r="F32" s="100">
        <f t="shared" si="3"/>
        <v>1.6608579194333014E-3</v>
      </c>
      <c r="G32" s="100"/>
      <c r="H32" s="7">
        <v>42887</v>
      </c>
      <c r="I32" s="236">
        <v>121.69</v>
      </c>
      <c r="J32" s="100">
        <f t="shared" si="1"/>
        <v>-1.0671482515185967E-3</v>
      </c>
      <c r="K32" s="100">
        <f t="shared" si="5"/>
        <v>0.16371808358037684</v>
      </c>
      <c r="L32" s="236">
        <v>139.94</v>
      </c>
      <c r="M32" s="100">
        <f t="shared" si="2"/>
        <v>-2.7791634005559377E-3</v>
      </c>
      <c r="N32" s="100">
        <f t="shared" si="6"/>
        <v>8.91119931512179E-2</v>
      </c>
    </row>
    <row r="33" spans="1:14">
      <c r="A33" s="7">
        <v>42917</v>
      </c>
      <c r="B33" s="233">
        <v>128.16</v>
      </c>
      <c r="C33" s="100">
        <f t="shared" si="0"/>
        <v>8.6573272469698901E-3</v>
      </c>
      <c r="D33" s="100">
        <f t="shared" si="4"/>
        <v>0.14921090387374464</v>
      </c>
      <c r="E33" s="100"/>
      <c r="F33" s="100">
        <f t="shared" si="3"/>
        <v>3.4656665983713347E-3</v>
      </c>
      <c r="G33" s="100"/>
      <c r="H33" s="7">
        <v>42917</v>
      </c>
      <c r="I33" s="236">
        <v>123.05</v>
      </c>
      <c r="J33" s="100">
        <f t="shared" si="1"/>
        <v>1.1175938861040345E-2</v>
      </c>
      <c r="K33" s="100">
        <f t="shared" si="5"/>
        <v>0.18192296609355488</v>
      </c>
      <c r="L33" s="236">
        <v>140.43</v>
      </c>
      <c r="M33" s="100">
        <f t="shared" si="2"/>
        <v>3.5015006431328363E-3</v>
      </c>
      <c r="N33" s="100">
        <f t="shared" si="6"/>
        <v>8.5826954302945901E-2</v>
      </c>
    </row>
    <row r="34" spans="1:14">
      <c r="A34" s="7">
        <v>42948</v>
      </c>
      <c r="B34" s="233">
        <v>129.51</v>
      </c>
      <c r="C34" s="100">
        <f t="shared" si="0"/>
        <v>1.0533707865168496E-2</v>
      </c>
      <c r="D34" s="100">
        <f t="shared" si="4"/>
        <v>0.15737265415549584</v>
      </c>
      <c r="E34" s="100"/>
      <c r="F34" s="100">
        <f t="shared" si="3"/>
        <v>5.8731497940455969E-3</v>
      </c>
      <c r="G34" s="100"/>
      <c r="H34" s="7">
        <v>42948</v>
      </c>
      <c r="I34" s="236">
        <v>124.82</v>
      </c>
      <c r="J34" s="100">
        <f t="shared" si="1"/>
        <v>1.438439658675332E-2</v>
      </c>
      <c r="K34" s="100">
        <f t="shared" si="5"/>
        <v>0.19559386973180062</v>
      </c>
      <c r="L34" s="236">
        <v>140.78</v>
      </c>
      <c r="M34" s="100">
        <f t="shared" si="2"/>
        <v>2.4923449405397299E-3</v>
      </c>
      <c r="N34" s="100">
        <f t="shared" si="6"/>
        <v>8.3589901477832629E-2</v>
      </c>
    </row>
    <row r="35" spans="1:14">
      <c r="A35" s="7">
        <v>42979</v>
      </c>
      <c r="B35" s="233">
        <v>130.94</v>
      </c>
      <c r="C35" s="100">
        <f t="shared" si="0"/>
        <v>1.1041618407845007E-2</v>
      </c>
      <c r="D35" s="100">
        <f t="shared" si="4"/>
        <v>0.16712719493716019</v>
      </c>
      <c r="E35" s="100"/>
      <c r="F35" s="100">
        <f t="shared" si="3"/>
        <v>1.0077551173327797E-2</v>
      </c>
      <c r="G35" s="100"/>
      <c r="H35" s="7">
        <v>42979</v>
      </c>
      <c r="I35" s="236">
        <v>126.76</v>
      </c>
      <c r="J35" s="100">
        <f t="shared" si="1"/>
        <v>1.5542381028681397E-2</v>
      </c>
      <c r="K35" s="100">
        <f t="shared" si="5"/>
        <v>0.20861937452326479</v>
      </c>
      <c r="L35" s="236">
        <v>140.97</v>
      </c>
      <c r="M35" s="100">
        <f t="shared" si="2"/>
        <v>1.3496235260690276E-3</v>
      </c>
      <c r="N35" s="100">
        <f t="shared" si="6"/>
        <v>8.6390258939580827E-2</v>
      </c>
    </row>
    <row r="36" spans="1:14">
      <c r="A36" s="7">
        <v>43009</v>
      </c>
      <c r="B36" s="233">
        <v>132.76</v>
      </c>
      <c r="C36" s="100">
        <f t="shared" si="0"/>
        <v>1.3899495952344533E-2</v>
      </c>
      <c r="D36" s="100">
        <f t="shared" si="4"/>
        <v>0.17424376437289923</v>
      </c>
      <c r="E36" s="100"/>
      <c r="F36" s="100">
        <f t="shared" si="3"/>
        <v>1.1824940741786012E-2</v>
      </c>
      <c r="G36" s="100"/>
      <c r="H36" s="7">
        <v>43009</v>
      </c>
      <c r="I36" s="236">
        <v>129.24</v>
      </c>
      <c r="J36" s="100">
        <f t="shared" si="1"/>
        <v>1.9564531397917355E-2</v>
      </c>
      <c r="K36" s="100">
        <f t="shared" si="5"/>
        <v>0.22108843537414971</v>
      </c>
      <c r="L36" s="236">
        <v>141.24</v>
      </c>
      <c r="M36" s="100">
        <f t="shared" si="2"/>
        <v>1.9153011278996257E-3</v>
      </c>
      <c r="N36" s="100">
        <f t="shared" si="6"/>
        <v>8.3128834355828241E-2</v>
      </c>
    </row>
    <row r="37" spans="1:14">
      <c r="A37" s="7">
        <v>43040</v>
      </c>
      <c r="B37" s="233">
        <v>136.09</v>
      </c>
      <c r="C37" s="100">
        <f t="shared" si="0"/>
        <v>2.5082856282012751E-2</v>
      </c>
      <c r="D37" s="100">
        <f t="shared" si="4"/>
        <v>0.17491150824484161</v>
      </c>
      <c r="E37" s="100"/>
      <c r="F37" s="100">
        <f t="shared" si="3"/>
        <v>1.6674656880734096E-2</v>
      </c>
      <c r="G37" s="100"/>
      <c r="H37" s="7">
        <v>43040</v>
      </c>
      <c r="I37" s="236">
        <v>133.84</v>
      </c>
      <c r="J37" s="100">
        <f t="shared" si="1"/>
        <v>3.5592695759826633E-2</v>
      </c>
      <c r="K37" s="100">
        <f t="shared" si="5"/>
        <v>0.21883252891357802</v>
      </c>
      <c r="L37" s="236">
        <v>141.51</v>
      </c>
      <c r="M37" s="100">
        <f t="shared" si="2"/>
        <v>1.9116397621069228E-3</v>
      </c>
      <c r="N37" s="100">
        <f t="shared" si="6"/>
        <v>8.6115588303016341E-2</v>
      </c>
    </row>
    <row r="38" spans="1:14">
      <c r="A38" s="7">
        <v>43070</v>
      </c>
      <c r="B38" s="233">
        <v>138.13999999999999</v>
      </c>
      <c r="C38" s="100">
        <f t="shared" si="0"/>
        <v>1.5063560878830061E-2</v>
      </c>
      <c r="D38" s="100">
        <f t="shared" si="4"/>
        <v>0.16181665264928494</v>
      </c>
      <c r="E38" s="100"/>
      <c r="F38" s="100">
        <f t="shared" si="3"/>
        <v>1.8015304371062447E-2</v>
      </c>
      <c r="G38" s="100"/>
      <c r="H38" s="7">
        <v>43070</v>
      </c>
      <c r="I38" s="236">
        <v>136.38</v>
      </c>
      <c r="J38" s="100">
        <f t="shared" si="1"/>
        <v>1.8977884040645487E-2</v>
      </c>
      <c r="K38" s="100">
        <f t="shared" si="5"/>
        <v>0.19936681030692113</v>
      </c>
      <c r="L38" s="236">
        <v>142.35</v>
      </c>
      <c r="M38" s="100">
        <f t="shared" si="2"/>
        <v>5.9359762560950002E-3</v>
      </c>
      <c r="N38" s="100">
        <f t="shared" si="6"/>
        <v>8.3663215590742843E-2</v>
      </c>
    </row>
    <row r="39" spans="1:14">
      <c r="A39" s="7">
        <v>43101</v>
      </c>
      <c r="B39" s="233">
        <v>144.91999999999999</v>
      </c>
      <c r="C39" s="100">
        <f t="shared" si="0"/>
        <v>4.9080642826118445E-2</v>
      </c>
      <c r="D39" s="100">
        <f t="shared" si="4"/>
        <v>0.16224236105541737</v>
      </c>
      <c r="E39" s="100"/>
      <c r="F39" s="100">
        <f t="shared" si="3"/>
        <v>2.9742353328987087E-2</v>
      </c>
      <c r="G39" s="100"/>
      <c r="H39" s="7">
        <v>43101</v>
      </c>
      <c r="I39" s="236">
        <v>139.01</v>
      </c>
      <c r="J39" s="100">
        <f t="shared" si="1"/>
        <v>1.9284352544361311E-2</v>
      </c>
      <c r="K39" s="100">
        <f t="shared" si="5"/>
        <v>0.17288221397232531</v>
      </c>
      <c r="L39" s="236">
        <v>159.13</v>
      </c>
      <c r="M39" s="100">
        <f t="shared" si="2"/>
        <v>0.11787846856340008</v>
      </c>
      <c r="N39" s="100">
        <f t="shared" si="6"/>
        <v>0.14055332568807327</v>
      </c>
    </row>
    <row r="40" spans="1:14">
      <c r="A40" s="7">
        <v>43132</v>
      </c>
      <c r="B40" s="233">
        <v>146.6</v>
      </c>
      <c r="C40" s="100">
        <f t="shared" si="0"/>
        <v>1.1592602815346445E-2</v>
      </c>
      <c r="D40" s="100">
        <f t="shared" si="4"/>
        <v>0.17195619154208963</v>
      </c>
      <c r="E40" s="100"/>
      <c r="F40" s="100">
        <f t="shared" si="3"/>
        <v>2.524560217343165E-2</v>
      </c>
      <c r="G40" s="100"/>
      <c r="H40" s="7">
        <v>43132</v>
      </c>
      <c r="I40" s="236">
        <v>141.19</v>
      </c>
      <c r="J40" s="100">
        <f t="shared" si="1"/>
        <v>1.5682325012589073E-2</v>
      </c>
      <c r="K40" s="100">
        <f t="shared" si="5"/>
        <v>0.18477804816648483</v>
      </c>
      <c r="L40" s="236">
        <v>159.6</v>
      </c>
      <c r="M40" s="100">
        <f t="shared" si="2"/>
        <v>2.9535599824043164E-3</v>
      </c>
      <c r="N40" s="100">
        <f t="shared" si="6"/>
        <v>0.14564640011485172</v>
      </c>
    </row>
    <row r="41" spans="1:14">
      <c r="A41" s="7">
        <v>43160</v>
      </c>
      <c r="B41" s="233">
        <v>149.08000000000001</v>
      </c>
      <c r="C41" s="100">
        <f t="shared" si="0"/>
        <v>1.6916780354706808E-2</v>
      </c>
      <c r="D41" s="100">
        <f t="shared" si="4"/>
        <v>0.17915051807324214</v>
      </c>
      <c r="E41" s="100"/>
      <c r="F41" s="100">
        <f t="shared" si="3"/>
        <v>2.5863341998723897E-2</v>
      </c>
      <c r="G41" s="100"/>
      <c r="H41" s="7">
        <v>43160</v>
      </c>
      <c r="I41" s="236">
        <v>144.41999999999999</v>
      </c>
      <c r="J41" s="100">
        <f t="shared" si="1"/>
        <v>2.2876974289963808E-2</v>
      </c>
      <c r="K41" s="100">
        <f t="shared" si="5"/>
        <v>0.19444214705152585</v>
      </c>
      <c r="L41" s="236">
        <v>160.26</v>
      </c>
      <c r="M41" s="100">
        <f t="shared" si="2"/>
        <v>4.1353383458646404E-3</v>
      </c>
      <c r="N41" s="100">
        <f t="shared" si="6"/>
        <v>0.14717251252684327</v>
      </c>
    </row>
    <row r="42" spans="1:14">
      <c r="A42" s="7">
        <v>43191</v>
      </c>
      <c r="B42" s="233">
        <v>152.1</v>
      </c>
      <c r="C42" s="100">
        <f t="shared" si="0"/>
        <v>2.0257579822913749E-2</v>
      </c>
      <c r="D42" s="100">
        <f t="shared" si="4"/>
        <v>0.1991485335856196</v>
      </c>
      <c r="E42" s="100"/>
      <c r="F42" s="100">
        <f t="shared" si="3"/>
        <v>1.6255654330989001E-2</v>
      </c>
      <c r="G42" s="100"/>
      <c r="H42" s="7">
        <v>43191</v>
      </c>
      <c r="I42" s="236">
        <v>148.26</v>
      </c>
      <c r="J42" s="100">
        <f t="shared" si="1"/>
        <v>2.6589115081013737E-2</v>
      </c>
      <c r="K42" s="100">
        <f t="shared" si="5"/>
        <v>0.22014649000082284</v>
      </c>
      <c r="L42" s="236">
        <v>161.34</v>
      </c>
      <c r="M42" s="100">
        <f t="shared" si="2"/>
        <v>6.7390490453014635E-3</v>
      </c>
      <c r="N42" s="100">
        <f t="shared" si="6"/>
        <v>0.155399598968777</v>
      </c>
    </row>
    <row r="43" spans="1:14">
      <c r="A43" s="7">
        <v>43221</v>
      </c>
      <c r="B43" s="233">
        <v>156.58000000000001</v>
      </c>
      <c r="C43" s="100">
        <f t="shared" si="0"/>
        <v>2.9454306377383423E-2</v>
      </c>
      <c r="D43" s="100">
        <f t="shared" si="4"/>
        <v>0.23039446801823044</v>
      </c>
      <c r="E43" s="100"/>
      <c r="F43" s="100">
        <f t="shared" si="3"/>
        <v>2.2209555518334662E-2</v>
      </c>
      <c r="G43" s="100"/>
      <c r="H43" s="7">
        <v>43221</v>
      </c>
      <c r="I43" s="236">
        <v>154.19999999999999</v>
      </c>
      <c r="J43" s="100">
        <f t="shared" si="1"/>
        <v>4.006475111290974E-2</v>
      </c>
      <c r="K43" s="100">
        <f t="shared" si="5"/>
        <v>0.26580200295517975</v>
      </c>
      <c r="L43" s="236">
        <v>162.27000000000001</v>
      </c>
      <c r="M43" s="100">
        <f t="shared" si="2"/>
        <v>5.7642246188174462E-3</v>
      </c>
      <c r="N43" s="100">
        <f t="shared" si="6"/>
        <v>0.15634575643126913</v>
      </c>
    </row>
    <row r="44" spans="1:14">
      <c r="A44" s="7">
        <v>43252</v>
      </c>
      <c r="B44" s="233">
        <v>160.16999999999999</v>
      </c>
      <c r="C44" s="100">
        <f t="shared" si="0"/>
        <v>2.2927576957465671E-2</v>
      </c>
      <c r="D44" s="100">
        <f t="shared" si="4"/>
        <v>0.26058555013379492</v>
      </c>
      <c r="E44" s="100"/>
      <c r="F44" s="100">
        <f t="shared" si="3"/>
        <v>2.4213154385920949E-2</v>
      </c>
      <c r="G44" s="100"/>
      <c r="H44" s="7">
        <v>43252</v>
      </c>
      <c r="I44" s="236">
        <v>159.22</v>
      </c>
      <c r="J44" s="100">
        <f t="shared" si="1"/>
        <v>3.2555123216601888E-2</v>
      </c>
      <c r="K44" s="100">
        <f t="shared" si="5"/>
        <v>0.30840660695209138</v>
      </c>
      <c r="L44" s="236">
        <v>162.44999999999999</v>
      </c>
      <c r="M44" s="100">
        <f t="shared" si="2"/>
        <v>1.1092623405434053E-3</v>
      </c>
      <c r="N44" s="100">
        <f t="shared" si="6"/>
        <v>0.16085465199371152</v>
      </c>
    </row>
    <row r="45" spans="1:14">
      <c r="A45" s="7">
        <v>43282</v>
      </c>
      <c r="B45" s="233">
        <v>162.78</v>
      </c>
      <c r="C45" s="100">
        <f t="shared" si="0"/>
        <v>1.6295186364487818E-2</v>
      </c>
      <c r="D45" s="100">
        <f t="shared" si="4"/>
        <v>0.27013108614232212</v>
      </c>
      <c r="E45" s="100"/>
      <c r="F45" s="100">
        <f t="shared" si="3"/>
        <v>2.289235656644564E-2</v>
      </c>
      <c r="G45" s="100"/>
      <c r="H45" s="7">
        <v>43282</v>
      </c>
      <c r="I45" s="236">
        <v>162.51</v>
      </c>
      <c r="J45" s="100">
        <f t="shared" si="1"/>
        <v>2.0663233262152945E-2</v>
      </c>
      <c r="K45" s="100">
        <f t="shared" si="5"/>
        <v>0.32068264932954077</v>
      </c>
      <c r="L45" s="236">
        <v>163.44999999999999</v>
      </c>
      <c r="M45" s="100">
        <f t="shared" si="2"/>
        <v>6.1557402277623886E-3</v>
      </c>
      <c r="N45" s="100">
        <f t="shared" si="6"/>
        <v>0.16392508723207277</v>
      </c>
    </row>
    <row r="46" spans="1:14">
      <c r="A46" s="7">
        <v>43313</v>
      </c>
      <c r="B46" s="233">
        <v>172.71</v>
      </c>
      <c r="C46" s="100">
        <f t="shared" si="0"/>
        <v>6.1002580169554038E-2</v>
      </c>
      <c r="D46" s="100">
        <f t="shared" si="4"/>
        <v>0.333564975677554</v>
      </c>
      <c r="E46" s="100"/>
      <c r="F46" s="100">
        <f t="shared" si="3"/>
        <v>3.3408447830502508E-2</v>
      </c>
      <c r="G46" s="100"/>
      <c r="H46" s="7">
        <v>43313</v>
      </c>
      <c r="I46" s="236">
        <v>176.11</v>
      </c>
      <c r="J46" s="100">
        <f t="shared" si="1"/>
        <v>8.3687157713371624E-2</v>
      </c>
      <c r="K46" s="100">
        <f t="shared" si="5"/>
        <v>0.410911712866528</v>
      </c>
      <c r="L46" s="236">
        <v>164.53</v>
      </c>
      <c r="M46" s="100">
        <f t="shared" si="2"/>
        <v>6.6075252370756355E-3</v>
      </c>
      <c r="N46" s="100">
        <f t="shared" si="6"/>
        <v>0.16870294075863049</v>
      </c>
    </row>
    <row r="47" spans="1:14">
      <c r="A47" s="7">
        <v>43344</v>
      </c>
      <c r="B47" s="233">
        <v>182.87</v>
      </c>
      <c r="C47" s="100">
        <f t="shared" si="0"/>
        <v>5.8826935325111435E-2</v>
      </c>
      <c r="D47" s="100">
        <f t="shared" si="4"/>
        <v>0.39659385978310685</v>
      </c>
      <c r="E47" s="100"/>
      <c r="F47" s="100">
        <f t="shared" si="3"/>
        <v>4.5374900619717766E-2</v>
      </c>
      <c r="G47" s="100"/>
      <c r="H47" s="7">
        <v>43344</v>
      </c>
      <c r="I47" s="236">
        <v>190.19</v>
      </c>
      <c r="J47" s="100">
        <f t="shared" si="1"/>
        <v>7.9950031230480847E-2</v>
      </c>
      <c r="K47" s="100">
        <f t="shared" si="5"/>
        <v>0.50039444619753859</v>
      </c>
      <c r="L47" s="236">
        <v>165.28</v>
      </c>
      <c r="M47" s="100">
        <f t="shared" si="2"/>
        <v>4.5584391904211997E-3</v>
      </c>
      <c r="N47" s="100">
        <f t="shared" si="6"/>
        <v>0.1724480385897709</v>
      </c>
    </row>
    <row r="48" spans="1:14">
      <c r="A48" s="7">
        <v>43374</v>
      </c>
      <c r="B48" s="233">
        <v>182.57</v>
      </c>
      <c r="C48" s="100">
        <f t="shared" si="0"/>
        <v>-1.6405096516651793E-3</v>
      </c>
      <c r="D48" s="100">
        <f t="shared" si="4"/>
        <v>0.37518830973184697</v>
      </c>
      <c r="E48" s="100"/>
      <c r="F48" s="100">
        <f t="shared" si="3"/>
        <v>3.9396335281000096E-2</v>
      </c>
      <c r="G48" s="100"/>
      <c r="H48" s="7">
        <v>43374</v>
      </c>
      <c r="I48" s="236">
        <v>189.42</v>
      </c>
      <c r="J48" s="100">
        <f t="shared" si="1"/>
        <v>-4.0485829959514708E-3</v>
      </c>
      <c r="K48" s="100">
        <f t="shared" si="5"/>
        <v>0.46564531104921059</v>
      </c>
      <c r="L48" s="236">
        <v>166.09</v>
      </c>
      <c r="M48" s="100">
        <f t="shared" si="2"/>
        <v>4.9007744433688426E-3</v>
      </c>
      <c r="N48" s="100">
        <f t="shared" si="6"/>
        <v>0.17594165958651936</v>
      </c>
    </row>
    <row r="49" spans="1:14">
      <c r="A49" s="7">
        <v>43405</v>
      </c>
      <c r="B49" s="233">
        <v>176.85</v>
      </c>
      <c r="C49" s="100">
        <f t="shared" si="0"/>
        <v>-3.1330448595059422E-2</v>
      </c>
      <c r="D49" s="100">
        <f t="shared" si="4"/>
        <v>0.2995076787420089</v>
      </c>
      <c r="E49" s="100"/>
      <c r="F49" s="100">
        <f t="shared" si="3"/>
        <v>8.6186590261289452E-3</v>
      </c>
      <c r="G49" s="100"/>
      <c r="H49" s="7">
        <v>43405</v>
      </c>
      <c r="I49" s="236">
        <v>181.31</v>
      </c>
      <c r="J49" s="100">
        <f t="shared" si="1"/>
        <v>-4.2814908668567131E-2</v>
      </c>
      <c r="K49" s="100">
        <f t="shared" si="5"/>
        <v>0.35467722653915118</v>
      </c>
      <c r="L49" s="236">
        <v>166.16</v>
      </c>
      <c r="M49" s="100">
        <f t="shared" si="2"/>
        <v>4.214582455294911E-4</v>
      </c>
      <c r="N49" s="100">
        <f t="shared" si="6"/>
        <v>0.17419263656278713</v>
      </c>
    </row>
    <row r="50" spans="1:14">
      <c r="A50" s="7">
        <v>43435</v>
      </c>
      <c r="B50" s="233">
        <v>173.57</v>
      </c>
      <c r="C50" s="100">
        <f t="shared" si="0"/>
        <v>-1.8546791065875042E-2</v>
      </c>
      <c r="D50" s="100">
        <f t="shared" si="4"/>
        <v>0.25647893441436231</v>
      </c>
      <c r="E50" s="100"/>
      <c r="F50" s="100">
        <f t="shared" si="3"/>
        <v>-1.717258310419988E-2</v>
      </c>
      <c r="G50" s="100"/>
      <c r="H50" s="7">
        <v>43435</v>
      </c>
      <c r="I50" s="236">
        <v>176.22</v>
      </c>
      <c r="J50" s="100">
        <f t="shared" si="1"/>
        <v>-2.8073465335613057E-2</v>
      </c>
      <c r="K50" s="100">
        <f t="shared" si="5"/>
        <v>0.29212494500659925</v>
      </c>
      <c r="L50" s="236">
        <v>167.19</v>
      </c>
      <c r="M50" s="100">
        <f t="shared" si="2"/>
        <v>6.1988444872412207E-3</v>
      </c>
      <c r="N50" s="100">
        <f t="shared" si="6"/>
        <v>0.17449947312961014</v>
      </c>
    </row>
    <row r="51" spans="1:14">
      <c r="A51" s="7">
        <v>43466</v>
      </c>
      <c r="B51" s="233">
        <v>184.83</v>
      </c>
      <c r="C51" s="100">
        <f t="shared" si="0"/>
        <v>6.4872961917382149E-2</v>
      </c>
      <c r="D51" s="100">
        <f t="shared" si="4"/>
        <v>0.27539332045266374</v>
      </c>
      <c r="E51" s="100"/>
      <c r="F51" s="100">
        <f t="shared" si="3"/>
        <v>4.9985740854825616E-3</v>
      </c>
      <c r="G51" s="100"/>
      <c r="H51" s="7">
        <v>43466</v>
      </c>
      <c r="I51" s="236">
        <v>177.81</v>
      </c>
      <c r="J51" s="100">
        <f t="shared" si="1"/>
        <v>9.0228123935989293E-3</v>
      </c>
      <c r="K51" s="100">
        <f t="shared" si="5"/>
        <v>0.2791166103158047</v>
      </c>
      <c r="L51" s="236">
        <v>201.69</v>
      </c>
      <c r="M51" s="100">
        <f t="shared" si="2"/>
        <v>0.20635205454871702</v>
      </c>
      <c r="N51" s="100">
        <f t="shared" si="6"/>
        <v>0.26745428266197452</v>
      </c>
    </row>
    <row r="52" spans="1:14">
      <c r="A52" s="7">
        <v>43497</v>
      </c>
      <c r="B52" s="233">
        <v>186.51</v>
      </c>
      <c r="C52" s="100">
        <f t="shared" si="0"/>
        <v>9.0894335335171689E-3</v>
      </c>
      <c r="D52" s="100">
        <f t="shared" si="4"/>
        <v>0.27223738062755798</v>
      </c>
      <c r="E52" s="100"/>
      <c r="F52" s="100">
        <f t="shared" si="3"/>
        <v>1.8471868128341427E-2</v>
      </c>
      <c r="G52" s="100"/>
      <c r="H52" s="7">
        <v>43497</v>
      </c>
      <c r="I52" s="236">
        <v>180.01</v>
      </c>
      <c r="J52" s="100">
        <f t="shared" si="1"/>
        <v>1.2372757437714351E-2</v>
      </c>
      <c r="K52" s="100">
        <f t="shared" si="5"/>
        <v>0.27494865075430269</v>
      </c>
      <c r="L52" s="236">
        <v>202.15</v>
      </c>
      <c r="M52" s="100">
        <f t="shared" si="2"/>
        <v>2.2807278496703256E-3</v>
      </c>
      <c r="N52" s="100">
        <f t="shared" si="6"/>
        <v>0.26660401002506273</v>
      </c>
    </row>
    <row r="53" spans="1:14">
      <c r="A53" s="7">
        <v>43525</v>
      </c>
      <c r="B53" s="233">
        <v>189.25</v>
      </c>
      <c r="C53" s="100">
        <f t="shared" si="0"/>
        <v>1.4690901292155965E-2</v>
      </c>
      <c r="D53" s="100">
        <f t="shared" si="4"/>
        <v>0.26945264287630794</v>
      </c>
      <c r="E53" s="100"/>
      <c r="F53" s="100">
        <f t="shared" si="3"/>
        <v>2.9551098914351759E-2</v>
      </c>
      <c r="G53" s="100"/>
      <c r="H53" s="7">
        <v>43525</v>
      </c>
      <c r="I53" s="236">
        <v>183.65</v>
      </c>
      <c r="J53" s="100">
        <f t="shared" si="1"/>
        <v>2.0221098827842982E-2</v>
      </c>
      <c r="K53" s="100">
        <f t="shared" si="5"/>
        <v>0.27163827724691886</v>
      </c>
      <c r="L53" s="236">
        <v>202.69</v>
      </c>
      <c r="M53" s="100">
        <f t="shared" si="2"/>
        <v>2.6712837002225674E-3</v>
      </c>
      <c r="N53" s="100">
        <f t="shared" si="6"/>
        <v>0.26475726943716466</v>
      </c>
    </row>
    <row r="54" spans="1:14">
      <c r="A54" s="7">
        <v>43556</v>
      </c>
      <c r="B54" s="233">
        <v>192.27</v>
      </c>
      <c r="C54" s="100">
        <f t="shared" si="0"/>
        <v>1.5957727873183673E-2</v>
      </c>
      <c r="D54" s="100">
        <f t="shared" si="4"/>
        <v>0.26410256410256422</v>
      </c>
      <c r="E54" s="100"/>
      <c r="F54" s="100">
        <f t="shared" si="3"/>
        <v>1.3246020899618937E-2</v>
      </c>
      <c r="G54" s="100"/>
      <c r="H54" s="7">
        <v>43556</v>
      </c>
      <c r="I54" s="236">
        <v>187.58</v>
      </c>
      <c r="J54" s="100">
        <f t="shared" si="1"/>
        <v>2.1399401034576677E-2</v>
      </c>
      <c r="K54" s="100">
        <f t="shared" si="5"/>
        <v>0.26520976662619739</v>
      </c>
      <c r="L54" s="236">
        <v>203.53</v>
      </c>
      <c r="M54" s="100">
        <f t="shared" si="2"/>
        <v>4.1442597069416519E-3</v>
      </c>
      <c r="N54" s="100">
        <f t="shared" si="6"/>
        <v>0.26149745878269492</v>
      </c>
    </row>
    <row r="55" spans="1:14">
      <c r="A55" s="7">
        <v>43586</v>
      </c>
      <c r="B55" s="233">
        <v>195.51</v>
      </c>
      <c r="C55" s="100">
        <f t="shared" si="0"/>
        <v>1.6851302855359549E-2</v>
      </c>
      <c r="D55" s="100">
        <f t="shared" si="4"/>
        <v>0.24862689998722681</v>
      </c>
      <c r="E55" s="100"/>
      <c r="F55" s="100">
        <f t="shared" si="3"/>
        <v>1.5833310673566397E-2</v>
      </c>
      <c r="G55" s="100"/>
      <c r="H55" s="7">
        <v>43586</v>
      </c>
      <c r="I55" s="236">
        <v>191.67</v>
      </c>
      <c r="J55" s="100">
        <f t="shared" si="1"/>
        <v>2.1804030280413556E-2</v>
      </c>
      <c r="K55" s="100">
        <f t="shared" si="5"/>
        <v>0.24299610894941634</v>
      </c>
      <c r="L55" s="236">
        <v>204.73</v>
      </c>
      <c r="M55" s="100">
        <f t="shared" si="2"/>
        <v>5.8959367169458491E-3</v>
      </c>
      <c r="N55" s="100">
        <f t="shared" si="6"/>
        <v>0.26166266099710345</v>
      </c>
    </row>
    <row r="56" spans="1:14">
      <c r="A56" s="7">
        <v>43617</v>
      </c>
      <c r="B56" s="233">
        <v>193.97</v>
      </c>
      <c r="C56" s="100">
        <f t="shared" si="0"/>
        <v>-7.8768349445040766E-3</v>
      </c>
      <c r="D56" s="100">
        <f t="shared" si="4"/>
        <v>0.21102578510332781</v>
      </c>
      <c r="E56" s="100"/>
      <c r="F56" s="100">
        <f t="shared" si="3"/>
        <v>8.3107319280130484E-3</v>
      </c>
      <c r="G56" s="100"/>
      <c r="H56" s="7">
        <v>43617</v>
      </c>
      <c r="I56" s="236">
        <v>189.31</v>
      </c>
      <c r="J56" s="100">
        <f t="shared" si="1"/>
        <v>-1.2312829342098323E-2</v>
      </c>
      <c r="K56" s="100">
        <f t="shared" si="5"/>
        <v>0.18898379600552698</v>
      </c>
      <c r="L56" s="236">
        <v>205.18</v>
      </c>
      <c r="M56" s="100">
        <f t="shared" si="2"/>
        <v>2.1980169003078059E-3</v>
      </c>
      <c r="N56" s="100">
        <f t="shared" si="6"/>
        <v>0.26303477993228697</v>
      </c>
    </row>
    <row r="57" spans="1:14">
      <c r="A57" s="7">
        <v>43647</v>
      </c>
      <c r="B57" s="233">
        <v>192.76</v>
      </c>
      <c r="C57" s="100">
        <f t="shared" si="0"/>
        <v>-6.2380780533072538E-3</v>
      </c>
      <c r="D57" s="100">
        <f t="shared" si="4"/>
        <v>0.18417496006880446</v>
      </c>
      <c r="E57" s="100"/>
      <c r="F57" s="100">
        <f t="shared" si="3"/>
        <v>9.1212995251607287E-4</v>
      </c>
      <c r="G57" s="100"/>
      <c r="H57" s="7">
        <v>43647</v>
      </c>
      <c r="I57" s="236">
        <v>187.43</v>
      </c>
      <c r="J57" s="100">
        <f t="shared" si="1"/>
        <v>-9.9308013311499421E-3</v>
      </c>
      <c r="K57" s="100">
        <f t="shared" si="5"/>
        <v>0.1533444095747955</v>
      </c>
      <c r="L57" s="236">
        <v>205.54</v>
      </c>
      <c r="M57" s="100">
        <f t="shared" si="2"/>
        <v>1.754556974363901E-3</v>
      </c>
      <c r="N57" s="100">
        <f t="shared" si="6"/>
        <v>0.25750994187825027</v>
      </c>
    </row>
    <row r="58" spans="1:14">
      <c r="A58" s="7">
        <v>43678</v>
      </c>
      <c r="B58" s="233">
        <v>191.35</v>
      </c>
      <c r="C58" s="100">
        <f t="shared" si="0"/>
        <v>-7.3147956007470257E-3</v>
      </c>
      <c r="D58" s="100">
        <f t="shared" si="4"/>
        <v>0.10792658213189732</v>
      </c>
      <c r="E58" s="100"/>
      <c r="F58" s="100">
        <f t="shared" si="3"/>
        <v>-7.1432361995194512E-3</v>
      </c>
      <c r="G58" s="100"/>
      <c r="H58" s="7">
        <v>43678</v>
      </c>
      <c r="I58" s="236">
        <v>184.42</v>
      </c>
      <c r="J58" s="100">
        <f t="shared" si="1"/>
        <v>-1.6059328816091442E-2</v>
      </c>
      <c r="K58" s="100">
        <f t="shared" si="5"/>
        <v>4.7186417579921487E-2</v>
      </c>
      <c r="L58" s="236">
        <v>208.01</v>
      </c>
      <c r="M58" s="100">
        <f t="shared" si="2"/>
        <v>1.2017125620317207E-2</v>
      </c>
      <c r="N58" s="100">
        <f t="shared" si="6"/>
        <v>0.26426791466601829</v>
      </c>
    </row>
    <row r="59" spans="1:14">
      <c r="A59" s="7">
        <v>43709</v>
      </c>
      <c r="B59" s="233">
        <v>190.23</v>
      </c>
      <c r="C59" s="100">
        <f t="shared" si="0"/>
        <v>-5.853148680428558E-3</v>
      </c>
      <c r="D59" s="100">
        <f t="shared" si="4"/>
        <v>4.0247170120850793E-2</v>
      </c>
      <c r="E59" s="100"/>
      <c r="F59" s="100">
        <f t="shared" si="3"/>
        <v>-6.4686741114942797E-3</v>
      </c>
      <c r="G59" s="100"/>
      <c r="H59" s="7">
        <v>43709</v>
      </c>
      <c r="I59" s="236">
        <v>183.67</v>
      </c>
      <c r="J59" s="100">
        <f t="shared" si="1"/>
        <v>-4.0668040342696022E-3</v>
      </c>
      <c r="K59" s="100">
        <f t="shared" si="5"/>
        <v>-3.428150796571855E-2</v>
      </c>
      <c r="L59" s="236">
        <v>205.99</v>
      </c>
      <c r="M59" s="100">
        <f t="shared" si="2"/>
        <v>-9.7110715830968797E-3</v>
      </c>
      <c r="N59" s="100">
        <f t="shared" si="6"/>
        <v>0.246309293320426</v>
      </c>
    </row>
    <row r="60" spans="1:14">
      <c r="A60" s="7">
        <v>43739</v>
      </c>
      <c r="B60" s="233">
        <v>190.36</v>
      </c>
      <c r="C60" s="100">
        <f t="shared" si="0"/>
        <v>6.8338327288032324E-4</v>
      </c>
      <c r="D60" s="100">
        <f t="shared" si="4"/>
        <v>4.2668565481733145E-2</v>
      </c>
      <c r="E60" s="100"/>
      <c r="F60" s="100">
        <f t="shared" si="3"/>
        <v>-4.1615203360984201E-3</v>
      </c>
      <c r="G60" s="100"/>
      <c r="H60" s="7">
        <v>43739</v>
      </c>
      <c r="I60" s="236">
        <v>182.93</v>
      </c>
      <c r="J60" s="100">
        <f t="shared" si="1"/>
        <v>-4.0289649915608468E-3</v>
      </c>
      <c r="K60" s="100">
        <f t="shared" si="5"/>
        <v>-3.4262485481997576E-2</v>
      </c>
      <c r="L60" s="236">
        <v>208.24</v>
      </c>
      <c r="M60" s="100">
        <f t="shared" si="2"/>
        <v>1.0922860333025874E-2</v>
      </c>
      <c r="N60" s="100">
        <f t="shared" si="6"/>
        <v>0.25377807212956832</v>
      </c>
    </row>
    <row r="61" spans="1:14">
      <c r="A61" s="7">
        <v>43770</v>
      </c>
      <c r="B61" s="233">
        <v>190.32</v>
      </c>
      <c r="C61" s="100">
        <f t="shared" si="0"/>
        <v>-2.101281781888026E-4</v>
      </c>
      <c r="D61" s="100">
        <f t="shared" si="4"/>
        <v>7.616624257845632E-2</v>
      </c>
      <c r="E61" s="100"/>
      <c r="F61" s="100">
        <f t="shared" si="3"/>
        <v>-1.7932978619123457E-3</v>
      </c>
      <c r="G61" s="100"/>
      <c r="H61" s="7">
        <v>43770</v>
      </c>
      <c r="I61" s="236">
        <v>182.66</v>
      </c>
      <c r="J61" s="100">
        <f t="shared" si="1"/>
        <v>-1.4759744164435042E-3</v>
      </c>
      <c r="K61" s="100">
        <f t="shared" si="5"/>
        <v>7.4458110418619732E-3</v>
      </c>
      <c r="L61" s="236">
        <v>208.71</v>
      </c>
      <c r="M61" s="100">
        <f t="shared" si="2"/>
        <v>2.2570111409911586E-3</v>
      </c>
      <c r="N61" s="100">
        <f t="shared" si="6"/>
        <v>0.25607847857486765</v>
      </c>
    </row>
    <row r="62" spans="1:14">
      <c r="A62" s="7">
        <v>43800</v>
      </c>
      <c r="B62" s="233">
        <v>192.25</v>
      </c>
      <c r="C62" s="100">
        <f t="shared" si="0"/>
        <v>1.0140815468684358E-2</v>
      </c>
      <c r="D62" s="100">
        <f t="shared" si="4"/>
        <v>0.10762228495707787</v>
      </c>
      <c r="E62" s="100"/>
      <c r="F62" s="100">
        <f t="shared" si="3"/>
        <v>3.538023521125293E-3</v>
      </c>
      <c r="G62" s="100"/>
      <c r="H62" s="7">
        <v>43800</v>
      </c>
      <c r="I62" s="236">
        <v>184.91</v>
      </c>
      <c r="J62" s="100">
        <f t="shared" si="1"/>
        <v>1.2317967809044126E-2</v>
      </c>
      <c r="K62" s="100">
        <f t="shared" si="5"/>
        <v>4.9313358302122336E-2</v>
      </c>
      <c r="L62" s="236">
        <v>209.9</v>
      </c>
      <c r="M62" s="100">
        <f t="shared" si="2"/>
        <v>5.7016913420535557E-3</v>
      </c>
      <c r="N62" s="100">
        <f t="shared" si="6"/>
        <v>0.2554578623123393</v>
      </c>
    </row>
    <row r="63" spans="1:14">
      <c r="A63" s="7">
        <v>43831</v>
      </c>
      <c r="B63" s="233">
        <v>202.04</v>
      </c>
      <c r="C63" s="100">
        <f t="shared" si="0"/>
        <v>5.0923276983094887E-2</v>
      </c>
      <c r="D63" s="100">
        <f t="shared" si="4"/>
        <v>9.3112589947519225E-2</v>
      </c>
      <c r="E63" s="100"/>
      <c r="F63" s="100">
        <f t="shared" si="3"/>
        <v>2.0284654757863479E-2</v>
      </c>
      <c r="G63" s="100"/>
      <c r="H63" s="7">
        <v>43831</v>
      </c>
      <c r="I63" s="236">
        <v>188.22</v>
      </c>
      <c r="J63" s="100">
        <f t="shared" si="1"/>
        <v>1.7900600292033976E-2</v>
      </c>
      <c r="K63" s="100">
        <f t="shared" si="5"/>
        <v>5.8545638603003186E-2</v>
      </c>
      <c r="L63" s="236">
        <v>235.23</v>
      </c>
      <c r="M63" s="100">
        <f t="shared" si="2"/>
        <v>0.12067651262505948</v>
      </c>
      <c r="N63" s="100">
        <f t="shared" si="6"/>
        <v>0.16629480886508996</v>
      </c>
    </row>
    <row r="64" spans="1:14">
      <c r="A64" s="7">
        <v>43862</v>
      </c>
      <c r="B64" s="233">
        <v>202.34</v>
      </c>
      <c r="C64" s="100">
        <f t="shared" si="0"/>
        <v>1.4848544842605987E-3</v>
      </c>
      <c r="D64" s="100">
        <f t="shared" si="4"/>
        <v>8.4874805640448303E-2</v>
      </c>
      <c r="E64" s="100"/>
      <c r="F64" s="100">
        <f t="shared" si="3"/>
        <v>2.0849648978679951E-2</v>
      </c>
      <c r="G64" s="100"/>
      <c r="H64" s="7">
        <v>43862</v>
      </c>
      <c r="I64" s="236">
        <v>188.9</v>
      </c>
      <c r="J64" s="100">
        <f t="shared" si="1"/>
        <v>3.6127935394751187E-3</v>
      </c>
      <c r="K64" s="100">
        <f t="shared" si="5"/>
        <v>4.9386145214154853E-2</v>
      </c>
      <c r="L64" s="236">
        <v>234.64</v>
      </c>
      <c r="M64" s="100">
        <f t="shared" si="2"/>
        <v>-2.5081834799983143E-3</v>
      </c>
      <c r="N64" s="100">
        <f t="shared" si="6"/>
        <v>0.16072223596339341</v>
      </c>
    </row>
    <row r="65" spans="1:14">
      <c r="A65" s="7">
        <v>43891</v>
      </c>
      <c r="B65" s="233">
        <v>202.34</v>
      </c>
      <c r="C65" s="100">
        <f t="shared" si="0"/>
        <v>0</v>
      </c>
      <c r="D65" s="100">
        <f t="shared" si="4"/>
        <v>6.916776750330253E-2</v>
      </c>
      <c r="E65" s="100"/>
      <c r="F65" s="100">
        <f t="shared" si="3"/>
        <v>1.746937715578516E-2</v>
      </c>
      <c r="G65" s="100"/>
      <c r="H65" s="7">
        <v>43891</v>
      </c>
      <c r="I65" s="236">
        <v>189.06</v>
      </c>
      <c r="J65" s="100">
        <f t="shared" si="1"/>
        <v>8.4700899947060134E-4</v>
      </c>
      <c r="K65" s="100">
        <f t="shared" si="5"/>
        <v>2.9458208548870116E-2</v>
      </c>
      <c r="L65" s="236">
        <v>234.24</v>
      </c>
      <c r="M65" s="100">
        <f t="shared" si="2"/>
        <v>-1.7047391749061426E-3</v>
      </c>
      <c r="N65" s="100">
        <f t="shared" si="6"/>
        <v>0.15565642113572456</v>
      </c>
    </row>
    <row r="66" spans="1:14">
      <c r="A66" s="7">
        <v>43922</v>
      </c>
      <c r="B66" s="233">
        <v>204.08</v>
      </c>
      <c r="C66" s="100">
        <f t="shared" si="0"/>
        <v>8.5993871701097613E-3</v>
      </c>
      <c r="D66" s="100">
        <f t="shared" si="4"/>
        <v>6.1424039111665898E-2</v>
      </c>
      <c r="E66" s="100"/>
      <c r="F66" s="100">
        <f t="shared" si="3"/>
        <v>3.3614138847901202E-3</v>
      </c>
      <c r="G66" s="100"/>
      <c r="H66" s="7">
        <v>43922</v>
      </c>
      <c r="I66" s="236">
        <v>191.23</v>
      </c>
      <c r="J66" s="100">
        <f t="shared" si="1"/>
        <v>1.1477837723473962E-2</v>
      </c>
      <c r="K66" s="100">
        <f t="shared" si="5"/>
        <v>1.945836443117591E-2</v>
      </c>
      <c r="L66" s="236">
        <v>234.98</v>
      </c>
      <c r="M66" s="100">
        <f t="shared" si="2"/>
        <v>3.1591530054643981E-3</v>
      </c>
      <c r="N66" s="100">
        <f t="shared" si="6"/>
        <v>0.15452267478995721</v>
      </c>
    </row>
    <row r="67" spans="1:14">
      <c r="A67" s="7">
        <v>43952</v>
      </c>
      <c r="B67" s="233">
        <v>206.85</v>
      </c>
      <c r="C67" s="100">
        <f t="shared" si="0"/>
        <v>1.357310858486859E-2</v>
      </c>
      <c r="D67" s="100">
        <f t="shared" si="4"/>
        <v>5.8002148227712158E-2</v>
      </c>
      <c r="E67" s="100"/>
      <c r="F67" s="100">
        <f t="shared" si="3"/>
        <v>7.390831918326117E-3</v>
      </c>
      <c r="G67" s="100"/>
      <c r="H67" s="7">
        <v>43952</v>
      </c>
      <c r="I67" s="236">
        <v>194.64</v>
      </c>
      <c r="J67" s="100">
        <f t="shared" si="1"/>
        <v>1.7831930136484844E-2</v>
      </c>
      <c r="K67" s="100">
        <f t="shared" si="5"/>
        <v>1.5495382688996709E-2</v>
      </c>
      <c r="L67" s="236">
        <v>236.19</v>
      </c>
      <c r="M67" s="100">
        <f t="shared" si="2"/>
        <v>5.1493744148438502E-3</v>
      </c>
      <c r="N67" s="100">
        <f t="shared" si="6"/>
        <v>0.15366580374151326</v>
      </c>
    </row>
    <row r="68" spans="1:14">
      <c r="A68" s="7">
        <v>43983</v>
      </c>
      <c r="B68" s="233">
        <v>208.46</v>
      </c>
      <c r="C68" s="100">
        <f t="shared" si="0"/>
        <v>7.7834179357022656E-3</v>
      </c>
      <c r="D68" s="100">
        <f t="shared" si="4"/>
        <v>7.4702273547455844E-2</v>
      </c>
      <c r="E68" s="100"/>
      <c r="F68" s="100">
        <f t="shared" si="3"/>
        <v>9.9853045635602058E-3</v>
      </c>
      <c r="G68" s="100"/>
      <c r="H68" s="7">
        <v>43983</v>
      </c>
      <c r="I68" s="236">
        <v>197.25</v>
      </c>
      <c r="J68" s="100">
        <f t="shared" si="1"/>
        <v>1.3409371146732501E-2</v>
      </c>
      <c r="K68" s="100">
        <f t="shared" si="5"/>
        <v>4.1941788600707824E-2</v>
      </c>
      <c r="L68" s="236">
        <v>235.41</v>
      </c>
      <c r="M68" s="100">
        <f t="shared" si="2"/>
        <v>-3.3024260129556763E-3</v>
      </c>
      <c r="N68" s="100">
        <f t="shared" si="6"/>
        <v>0.14733404815284135</v>
      </c>
    </row>
    <row r="69" spans="1:14">
      <c r="A69" s="7">
        <v>44013</v>
      </c>
      <c r="B69" s="233">
        <v>210.43</v>
      </c>
      <c r="C69" s="100">
        <f t="shared" ref="C69:C120" si="7">(B69-B68)/B68</f>
        <v>9.450254245418779E-3</v>
      </c>
      <c r="D69" s="100">
        <f t="shared" si="4"/>
        <v>9.1668395932766225E-2</v>
      </c>
      <c r="E69" s="100"/>
      <c r="F69" s="100">
        <f t="shared" si="3"/>
        <v>1.0268926921996544E-2</v>
      </c>
      <c r="G69" s="100"/>
      <c r="H69" s="7">
        <v>44013</v>
      </c>
      <c r="I69" s="236">
        <v>199.91</v>
      </c>
      <c r="J69" s="100">
        <f t="shared" ref="J69:J115" si="8">(I69-I68)/I68</f>
        <v>1.3485424588086168E-2</v>
      </c>
      <c r="K69" s="100">
        <f t="shared" si="5"/>
        <v>6.6584858347116194E-2</v>
      </c>
      <c r="L69" s="236">
        <v>235.7</v>
      </c>
      <c r="M69" s="100">
        <f t="shared" ref="M69:M115" si="9">(L69-L68)/L68</f>
        <v>1.2318932925533836E-3</v>
      </c>
      <c r="N69" s="100">
        <f t="shared" si="6"/>
        <v>0.14673542862703123</v>
      </c>
    </row>
    <row r="70" spans="1:14">
      <c r="A70" s="7">
        <v>44044</v>
      </c>
      <c r="B70" s="233">
        <v>216.3</v>
      </c>
      <c r="C70" s="100">
        <f t="shared" si="7"/>
        <v>2.7895262082402721E-2</v>
      </c>
      <c r="D70" s="100">
        <f t="shared" si="4"/>
        <v>0.13038933890776075</v>
      </c>
      <c r="E70" s="100"/>
      <c r="F70" s="100">
        <f t="shared" si="3"/>
        <v>1.5042978087841255E-2</v>
      </c>
      <c r="G70" s="100"/>
      <c r="H70" s="7">
        <v>44044</v>
      </c>
      <c r="I70" s="236">
        <v>207.49</v>
      </c>
      <c r="J70" s="100">
        <f t="shared" si="8"/>
        <v>3.7917062678205257E-2</v>
      </c>
      <c r="K70" s="100">
        <f t="shared" si="5"/>
        <v>0.12509489209413308</v>
      </c>
      <c r="L70" s="236">
        <v>237.46</v>
      </c>
      <c r="M70" s="100">
        <f t="shared" si="9"/>
        <v>7.4671192193467096E-3</v>
      </c>
      <c r="N70" s="100">
        <f t="shared" si="6"/>
        <v>0.14157973174366625</v>
      </c>
    </row>
    <row r="71" spans="1:14">
      <c r="A71" s="7">
        <v>44075</v>
      </c>
      <c r="B71" s="233">
        <v>220.87</v>
      </c>
      <c r="C71" s="100">
        <f t="shared" si="7"/>
        <v>2.1128062875635657E-2</v>
      </c>
      <c r="D71" s="100">
        <f t="shared" si="4"/>
        <v>0.1610681806234559</v>
      </c>
      <c r="E71" s="100"/>
      <c r="F71" s="100">
        <f t="shared" ref="F71:F116" si="10">AVERAGE(C69:C71)</f>
        <v>1.9491193067819053E-2</v>
      </c>
      <c r="G71" s="100"/>
      <c r="H71" s="7">
        <v>44075</v>
      </c>
      <c r="I71" s="236">
        <v>214.71</v>
      </c>
      <c r="J71" s="100">
        <f t="shared" si="8"/>
        <v>3.4796857679888181E-2</v>
      </c>
      <c r="K71" s="100">
        <f t="shared" si="5"/>
        <v>0.16899874775412438</v>
      </c>
      <c r="L71" s="236">
        <v>235.67</v>
      </c>
      <c r="M71" s="100">
        <f t="shared" si="9"/>
        <v>-7.5381116819675754E-3</v>
      </c>
      <c r="N71" s="100">
        <f t="shared" si="6"/>
        <v>0.14408466430409231</v>
      </c>
    </row>
    <row r="72" spans="1:14">
      <c r="A72" s="7">
        <v>44105</v>
      </c>
      <c r="B72" s="233">
        <v>227.47</v>
      </c>
      <c r="C72" s="100">
        <f t="shared" si="7"/>
        <v>2.9881830941277648E-2</v>
      </c>
      <c r="D72" s="100">
        <f t="shared" si="4"/>
        <v>0.1949464173145618</v>
      </c>
      <c r="E72" s="100"/>
      <c r="F72" s="100">
        <f t="shared" si="10"/>
        <v>2.6301718633105344E-2</v>
      </c>
      <c r="G72" s="100"/>
      <c r="H72" s="7">
        <v>44105</v>
      </c>
      <c r="I72" s="236">
        <v>223.32</v>
      </c>
      <c r="J72" s="100">
        <f t="shared" si="8"/>
        <v>4.0100600810395348E-2</v>
      </c>
      <c r="K72" s="100">
        <f t="shared" si="5"/>
        <v>0.22079483955611429</v>
      </c>
      <c r="L72" s="236">
        <v>237.44</v>
      </c>
      <c r="M72" s="100">
        <f t="shared" si="9"/>
        <v>7.5105019730980199E-3</v>
      </c>
      <c r="N72" s="100">
        <f t="shared" si="6"/>
        <v>0.14022281982328078</v>
      </c>
    </row>
    <row r="73" spans="1:14">
      <c r="A73" s="7">
        <v>44136</v>
      </c>
      <c r="B73" s="233">
        <v>234.07</v>
      </c>
      <c r="C73" s="100">
        <f t="shared" si="7"/>
        <v>2.9014815140458058E-2</v>
      </c>
      <c r="D73" s="100">
        <f t="shared" si="4"/>
        <v>0.22987599831862127</v>
      </c>
      <c r="E73" s="100"/>
      <c r="F73" s="100">
        <f t="shared" si="10"/>
        <v>2.6674902985790453E-2</v>
      </c>
      <c r="G73" s="100"/>
      <c r="H73" s="7">
        <v>44136</v>
      </c>
      <c r="I73" s="236">
        <v>232.32</v>
      </c>
      <c r="J73" s="100">
        <f t="shared" si="8"/>
        <v>4.0300913487372379E-2</v>
      </c>
      <c r="K73" s="100">
        <f t="shared" si="5"/>
        <v>0.27187123617650277</v>
      </c>
      <c r="L73" s="236">
        <v>238.26</v>
      </c>
      <c r="M73" s="100">
        <f t="shared" si="9"/>
        <v>3.4535040431266559E-3</v>
      </c>
      <c r="N73" s="100">
        <f t="shared" si="6"/>
        <v>0.14158401609889312</v>
      </c>
    </row>
    <row r="74" spans="1:14">
      <c r="A74" s="7">
        <v>44166</v>
      </c>
      <c r="B74" s="233">
        <v>240.35</v>
      </c>
      <c r="C74" s="100">
        <f t="shared" si="7"/>
        <v>2.6829580894604185E-2</v>
      </c>
      <c r="D74" s="100">
        <f t="shared" si="4"/>
        <v>0.25019505851755525</v>
      </c>
      <c r="E74" s="100"/>
      <c r="F74" s="100">
        <f t="shared" si="10"/>
        <v>2.8575408992113294E-2</v>
      </c>
      <c r="G74" s="100"/>
      <c r="H74" s="7">
        <v>44166</v>
      </c>
      <c r="I74" s="236">
        <v>241.02</v>
      </c>
      <c r="J74" s="100">
        <f t="shared" si="8"/>
        <v>3.7448347107438093E-2</v>
      </c>
      <c r="K74" s="100">
        <f t="shared" si="5"/>
        <v>0.30344491914985677</v>
      </c>
      <c r="L74" s="236">
        <v>238.74</v>
      </c>
      <c r="M74" s="100">
        <f t="shared" si="9"/>
        <v>2.0146058927223128E-3</v>
      </c>
      <c r="N74" s="100">
        <f t="shared" si="6"/>
        <v>0.13739876131491188</v>
      </c>
    </row>
    <row r="75" spans="1:14">
      <c r="A75" s="7">
        <v>44197</v>
      </c>
      <c r="B75" s="233">
        <v>258.24</v>
      </c>
      <c r="C75" s="100">
        <f t="shared" si="7"/>
        <v>7.4433118369045204E-2</v>
      </c>
      <c r="D75" s="100">
        <f t="shared" si="4"/>
        <v>0.27816274005147507</v>
      </c>
      <c r="E75" s="100"/>
      <c r="F75" s="100">
        <f t="shared" si="10"/>
        <v>4.3425838134702487E-2</v>
      </c>
      <c r="G75" s="100"/>
      <c r="H75" s="7">
        <v>44197</v>
      </c>
      <c r="I75" s="236">
        <v>248.77</v>
      </c>
      <c r="J75" s="100">
        <f t="shared" si="8"/>
        <v>3.2155007883163222E-2</v>
      </c>
      <c r="K75" s="100">
        <f t="shared" si="5"/>
        <v>0.32169801296355333</v>
      </c>
      <c r="L75" s="236">
        <v>280.98</v>
      </c>
      <c r="M75" s="100">
        <f t="shared" si="9"/>
        <v>0.17692887660216139</v>
      </c>
      <c r="N75" s="100">
        <f t="shared" si="6"/>
        <v>0.19449049866088522</v>
      </c>
    </row>
    <row r="76" spans="1:14">
      <c r="A76" s="7">
        <v>44228</v>
      </c>
      <c r="B76" s="233">
        <v>258.16000000000003</v>
      </c>
      <c r="C76" s="100">
        <f t="shared" si="7"/>
        <v>-3.0978934324653068E-4</v>
      </c>
      <c r="D76" s="100">
        <f t="shared" si="4"/>
        <v>0.27587229415834746</v>
      </c>
      <c r="E76" s="100"/>
      <c r="F76" s="100">
        <f t="shared" si="10"/>
        <v>3.3650969973467622E-2</v>
      </c>
      <c r="G76" s="100"/>
      <c r="H76" s="7">
        <v>44228</v>
      </c>
      <c r="I76" s="236">
        <v>248.67</v>
      </c>
      <c r="J76" s="100">
        <f t="shared" si="8"/>
        <v>-4.0197773043382538E-4</v>
      </c>
      <c r="K76" s="100">
        <f t="shared" si="5"/>
        <v>0.31641079936474314</v>
      </c>
      <c r="L76" s="236">
        <v>280.93</v>
      </c>
      <c r="M76" s="100">
        <f t="shared" si="9"/>
        <v>-1.7794860844192243E-4</v>
      </c>
      <c r="N76" s="100">
        <f t="shared" si="6"/>
        <v>0.19728094101602464</v>
      </c>
    </row>
    <row r="77" spans="1:14">
      <c r="A77" s="7">
        <v>44256</v>
      </c>
      <c r="B77" s="233">
        <v>267.02999999999997</v>
      </c>
      <c r="C77" s="100">
        <f t="shared" si="7"/>
        <v>3.4358537341183555E-2</v>
      </c>
      <c r="D77" s="100">
        <f t="shared" si="4"/>
        <v>0.31970940001976855</v>
      </c>
      <c r="E77" s="100"/>
      <c r="F77" s="100">
        <f t="shared" si="10"/>
        <v>3.6160622122327409E-2</v>
      </c>
      <c r="G77" s="100"/>
      <c r="H77" s="7">
        <v>44256</v>
      </c>
      <c r="I77" s="236">
        <v>260.83</v>
      </c>
      <c r="J77" s="100">
        <f t="shared" si="8"/>
        <v>4.8900148791571146E-2</v>
      </c>
      <c r="K77" s="100">
        <f t="shared" si="5"/>
        <v>0.37961493705701882</v>
      </c>
      <c r="L77" s="236">
        <v>281.93</v>
      </c>
      <c r="M77" s="100">
        <f t="shared" si="9"/>
        <v>3.5596055956999962E-3</v>
      </c>
      <c r="N77" s="100">
        <f t="shared" si="6"/>
        <v>0.20359460382513658</v>
      </c>
    </row>
    <row r="78" spans="1:14">
      <c r="A78" s="7">
        <v>44287</v>
      </c>
      <c r="B78" s="233">
        <v>276.48</v>
      </c>
      <c r="C78" s="100">
        <f t="shared" si="7"/>
        <v>3.5389282103134655E-2</v>
      </c>
      <c r="D78" s="100">
        <f t="shared" si="4"/>
        <v>0.35476283810270481</v>
      </c>
      <c r="E78" s="100"/>
      <c r="F78" s="100">
        <f t="shared" si="10"/>
        <v>2.3146010033690559E-2</v>
      </c>
      <c r="G78" s="100"/>
      <c r="H78" s="7">
        <v>44287</v>
      </c>
      <c r="I78" s="236">
        <v>273.58999999999997</v>
      </c>
      <c r="J78" s="100">
        <f t="shared" si="8"/>
        <v>4.8920752980868731E-2</v>
      </c>
      <c r="K78" s="100">
        <f t="shared" si="5"/>
        <v>0.4306855618888249</v>
      </c>
      <c r="L78" s="236">
        <v>283.43</v>
      </c>
      <c r="M78" s="100">
        <f t="shared" si="9"/>
        <v>5.3204696201184691E-3</v>
      </c>
      <c r="N78" s="100">
        <f t="shared" si="6"/>
        <v>0.20618776066048183</v>
      </c>
    </row>
    <row r="79" spans="1:14">
      <c r="A79" s="7">
        <v>44317</v>
      </c>
      <c r="B79" s="233">
        <v>288.67</v>
      </c>
      <c r="C79" s="100">
        <f t="shared" si="7"/>
        <v>4.4089988425925916E-2</v>
      </c>
      <c r="D79" s="100">
        <f t="shared" si="4"/>
        <v>0.3955523326081703</v>
      </c>
      <c r="E79" s="100"/>
      <c r="F79" s="100">
        <f t="shared" si="10"/>
        <v>3.7945935956748042E-2</v>
      </c>
      <c r="G79" s="100"/>
      <c r="H79" s="7">
        <v>44317</v>
      </c>
      <c r="I79" s="236">
        <v>290.88</v>
      </c>
      <c r="J79" s="100">
        <f t="shared" si="8"/>
        <v>6.3196754267334412E-2</v>
      </c>
      <c r="K79" s="100">
        <f t="shared" si="5"/>
        <v>0.49445129469790389</v>
      </c>
      <c r="L79" s="236">
        <v>283.35000000000002</v>
      </c>
      <c r="M79" s="100">
        <f t="shared" si="9"/>
        <v>-2.8225664185154743E-4</v>
      </c>
      <c r="N79" s="100">
        <f t="shared" si="6"/>
        <v>0.19966975739870454</v>
      </c>
    </row>
    <row r="80" spans="1:14">
      <c r="A80" s="7">
        <v>44348</v>
      </c>
      <c r="B80" s="233">
        <v>297.02</v>
      </c>
      <c r="C80" s="100">
        <f t="shared" si="7"/>
        <v>2.892576298195159E-2</v>
      </c>
      <c r="D80" s="100">
        <f t="shared" ref="D80:D116" si="11">(B80-B68)/B68</f>
        <v>0.42482970354024741</v>
      </c>
      <c r="E80" s="100"/>
      <c r="F80" s="100">
        <f t="shared" si="10"/>
        <v>3.6135011170337385E-2</v>
      </c>
      <c r="G80" s="100"/>
      <c r="H80" s="7">
        <v>44348</v>
      </c>
      <c r="I80" s="236">
        <v>303.18</v>
      </c>
      <c r="J80" s="100">
        <f t="shared" si="8"/>
        <v>4.2285478547854825E-2</v>
      </c>
      <c r="K80" s="100">
        <f t="shared" ref="K80:K115" si="12">(I80-I68)/I68</f>
        <v>0.53703422053231942</v>
      </c>
      <c r="L80" s="236">
        <v>282.22000000000003</v>
      </c>
      <c r="M80" s="100">
        <f t="shared" si="9"/>
        <v>-3.9880007058408166E-3</v>
      </c>
      <c r="N80" s="100">
        <f t="shared" ref="N80:N115" si="13">(L80-L68)/L68</f>
        <v>0.19884456904974313</v>
      </c>
    </row>
    <row r="81" spans="1:14">
      <c r="A81" s="7">
        <v>44378</v>
      </c>
      <c r="B81" s="233">
        <v>304.61</v>
      </c>
      <c r="C81" s="100">
        <f t="shared" si="7"/>
        <v>2.5553834758602224E-2</v>
      </c>
      <c r="D81" s="100">
        <f t="shared" si="11"/>
        <v>0.44755975858955471</v>
      </c>
      <c r="E81" s="100"/>
      <c r="F81" s="100">
        <f t="shared" si="10"/>
        <v>3.2856528722159904E-2</v>
      </c>
      <c r="G81" s="100"/>
      <c r="H81" s="7">
        <v>44378</v>
      </c>
      <c r="I81" s="236">
        <v>312.68</v>
      </c>
      <c r="J81" s="100">
        <f t="shared" si="8"/>
        <v>3.1334520746751103E-2</v>
      </c>
      <c r="K81" s="100">
        <f t="shared" si="12"/>
        <v>0.56410384673102898</v>
      </c>
      <c r="L81" s="236">
        <v>285.20999999999998</v>
      </c>
      <c r="M81" s="100">
        <f t="shared" si="9"/>
        <v>1.0594571610799915E-2</v>
      </c>
      <c r="N81" s="100">
        <f t="shared" si="13"/>
        <v>0.21005515485787016</v>
      </c>
    </row>
    <row r="82" spans="1:14">
      <c r="A82" s="7">
        <v>44409</v>
      </c>
      <c r="B82" s="233">
        <v>307.43</v>
      </c>
      <c r="C82" s="100">
        <f t="shared" si="7"/>
        <v>9.2577394044844E-3</v>
      </c>
      <c r="D82" s="100">
        <f t="shared" si="11"/>
        <v>0.42131299121590382</v>
      </c>
      <c r="E82" s="100"/>
      <c r="F82" s="100">
        <f t="shared" si="10"/>
        <v>2.1245779048346073E-2</v>
      </c>
      <c r="G82" s="100"/>
      <c r="H82" s="7">
        <v>44409</v>
      </c>
      <c r="I82" s="236">
        <v>315.27</v>
      </c>
      <c r="J82" s="100">
        <f t="shared" si="8"/>
        <v>8.283228860176458E-3</v>
      </c>
      <c r="K82" s="100">
        <f t="shared" si="12"/>
        <v>0.51944672032387085</v>
      </c>
      <c r="L82" s="236">
        <v>288.61</v>
      </c>
      <c r="M82" s="100">
        <f t="shared" si="9"/>
        <v>1.1921040636723938E-2</v>
      </c>
      <c r="N82" s="100">
        <f t="shared" si="13"/>
        <v>0.21540469973890342</v>
      </c>
    </row>
    <row r="83" spans="1:14">
      <c r="A83" s="7">
        <v>44440</v>
      </c>
      <c r="B83" s="233">
        <v>308.2</v>
      </c>
      <c r="C83" s="100">
        <f t="shared" si="7"/>
        <v>2.5046352015092276E-3</v>
      </c>
      <c r="D83" s="100">
        <f t="shared" si="11"/>
        <v>0.39539095395481499</v>
      </c>
      <c r="E83" s="100"/>
      <c r="F83" s="100">
        <f t="shared" si="10"/>
        <v>1.2438736454865285E-2</v>
      </c>
      <c r="G83" s="100"/>
      <c r="H83" s="7">
        <v>44440</v>
      </c>
      <c r="I83" s="236">
        <v>316.56</v>
      </c>
      <c r="J83" s="100">
        <f t="shared" si="8"/>
        <v>4.0917308973261665E-3</v>
      </c>
      <c r="K83" s="100">
        <f t="shared" si="12"/>
        <v>0.47436076568394575</v>
      </c>
      <c r="L83" s="236">
        <v>288.10000000000002</v>
      </c>
      <c r="M83" s="100">
        <f t="shared" si="9"/>
        <v>-1.7670905374033848E-3</v>
      </c>
      <c r="N83" s="100">
        <f t="shared" si="13"/>
        <v>0.22247210081894189</v>
      </c>
    </row>
    <row r="84" spans="1:14">
      <c r="A84" s="7">
        <v>44470</v>
      </c>
      <c r="B84" s="233">
        <v>322.83999999999997</v>
      </c>
      <c r="C84" s="100">
        <f t="shared" si="7"/>
        <v>4.750162232316673E-2</v>
      </c>
      <c r="D84" s="100">
        <f t="shared" si="11"/>
        <v>0.41926407877961919</v>
      </c>
      <c r="E84" s="100"/>
      <c r="F84" s="100">
        <f t="shared" si="10"/>
        <v>1.9754665643053452E-2</v>
      </c>
      <c r="G84" s="100"/>
      <c r="H84" s="7">
        <v>44470</v>
      </c>
      <c r="I84" s="236">
        <v>336.03</v>
      </c>
      <c r="J84" s="100">
        <f t="shared" si="8"/>
        <v>6.1504927975739102E-2</v>
      </c>
      <c r="K84" s="100">
        <f t="shared" si="12"/>
        <v>0.50470177324019339</v>
      </c>
      <c r="L84" s="236">
        <v>291.14999999999998</v>
      </c>
      <c r="M84" s="100">
        <f t="shared" si="9"/>
        <v>1.0586601874349025E-2</v>
      </c>
      <c r="N84" s="100">
        <f t="shared" si="13"/>
        <v>0.22620451482479775</v>
      </c>
    </row>
    <row r="85" spans="1:14">
      <c r="A85" s="7">
        <v>44501</v>
      </c>
      <c r="B85" s="233">
        <v>348.46</v>
      </c>
      <c r="C85" s="100">
        <f t="shared" si="7"/>
        <v>7.9358196010407653E-2</v>
      </c>
      <c r="D85" s="100">
        <f t="shared" si="11"/>
        <v>0.48869996154996365</v>
      </c>
      <c r="E85" s="100"/>
      <c r="F85" s="100">
        <f t="shared" si="10"/>
        <v>4.3121484511694536E-2</v>
      </c>
      <c r="G85" s="100"/>
      <c r="H85" s="7">
        <v>44501</v>
      </c>
      <c r="I85" s="236">
        <v>372.02</v>
      </c>
      <c r="J85" s="100">
        <f t="shared" si="8"/>
        <v>0.10710353242270039</v>
      </c>
      <c r="K85" s="100">
        <f t="shared" si="12"/>
        <v>0.60132575757575757</v>
      </c>
      <c r="L85" s="236">
        <v>291.87</v>
      </c>
      <c r="M85" s="100">
        <f t="shared" si="9"/>
        <v>2.4729520865534168E-3</v>
      </c>
      <c r="N85" s="100">
        <f t="shared" si="13"/>
        <v>0.22500629564341482</v>
      </c>
    </row>
    <row r="86" spans="1:14">
      <c r="A86" s="7">
        <v>44531</v>
      </c>
      <c r="B86" s="233">
        <v>403.16</v>
      </c>
      <c r="C86" s="100">
        <f t="shared" si="7"/>
        <v>0.15697641049187869</v>
      </c>
      <c r="D86" s="100">
        <f t="shared" si="11"/>
        <v>0.6773871437486999</v>
      </c>
      <c r="E86" s="100"/>
      <c r="F86" s="100">
        <f t="shared" si="10"/>
        <v>9.4612076275151016E-2</v>
      </c>
      <c r="G86" s="100"/>
      <c r="H86" s="7">
        <v>44531</v>
      </c>
      <c r="I86" s="236">
        <v>447.74</v>
      </c>
      <c r="J86" s="100">
        <f t="shared" si="8"/>
        <v>0.20353744422342893</v>
      </c>
      <c r="K86" s="100">
        <f t="shared" si="12"/>
        <v>0.85768815865903236</v>
      </c>
      <c r="L86" s="236">
        <v>296.07</v>
      </c>
      <c r="M86" s="100">
        <f t="shared" si="9"/>
        <v>1.4389968136499088E-2</v>
      </c>
      <c r="N86" s="100">
        <f t="shared" si="13"/>
        <v>0.24013571249057544</v>
      </c>
    </row>
    <row r="87" spans="1:14">
      <c r="A87" s="7">
        <v>44562</v>
      </c>
      <c r="B87" s="233">
        <v>464.6</v>
      </c>
      <c r="C87" s="100">
        <f t="shared" si="7"/>
        <v>0.15239607103879352</v>
      </c>
      <c r="D87" s="100">
        <f t="shared" si="11"/>
        <v>0.79910161090458487</v>
      </c>
      <c r="E87" s="100"/>
      <c r="F87" s="100">
        <f t="shared" si="10"/>
        <v>0.12957689251369328</v>
      </c>
      <c r="G87" s="100"/>
      <c r="H87" s="7">
        <v>44562</v>
      </c>
      <c r="I87" s="236">
        <v>493.06</v>
      </c>
      <c r="J87" s="100">
        <f t="shared" si="8"/>
        <v>0.10121945772099877</v>
      </c>
      <c r="K87" s="100">
        <f t="shared" si="12"/>
        <v>0.98199139767656862</v>
      </c>
      <c r="L87" s="236">
        <v>396.24</v>
      </c>
      <c r="M87" s="100">
        <f t="shared" si="9"/>
        <v>0.33833215118046411</v>
      </c>
      <c r="N87" s="100">
        <f t="shared" si="13"/>
        <v>0.41020713218022631</v>
      </c>
    </row>
    <row r="88" spans="1:14">
      <c r="A88" s="7">
        <v>44593</v>
      </c>
      <c r="B88" s="233">
        <v>491.2</v>
      </c>
      <c r="C88" s="100">
        <f t="shared" si="7"/>
        <v>5.7253551442100654E-2</v>
      </c>
      <c r="D88" s="100">
        <f t="shared" si="11"/>
        <v>0.90269600247908255</v>
      </c>
      <c r="E88" s="100"/>
      <c r="F88" s="100">
        <f t="shared" si="10"/>
        <v>0.12220867765759096</v>
      </c>
      <c r="G88" s="100"/>
      <c r="H88" s="7">
        <v>44593</v>
      </c>
      <c r="I88" s="236">
        <v>530.34</v>
      </c>
      <c r="J88" s="100">
        <f t="shared" si="8"/>
        <v>7.5609459295014864E-2</v>
      </c>
      <c r="K88" s="100">
        <f t="shared" si="12"/>
        <v>1.1327059958981787</v>
      </c>
      <c r="L88" s="236">
        <v>397.17</v>
      </c>
      <c r="M88" s="100">
        <f t="shared" si="9"/>
        <v>2.3470623864324824E-3</v>
      </c>
      <c r="N88" s="100">
        <f t="shared" si="13"/>
        <v>0.4137685544441676</v>
      </c>
    </row>
    <row r="89" spans="1:14">
      <c r="A89" s="7">
        <v>44621</v>
      </c>
      <c r="B89" s="233">
        <v>538.26</v>
      </c>
      <c r="C89" s="100">
        <f t="shared" si="7"/>
        <v>9.5806188925081442E-2</v>
      </c>
      <c r="D89" s="100">
        <f t="shared" si="11"/>
        <v>1.0157285698236156</v>
      </c>
      <c r="E89" s="100"/>
      <c r="F89" s="100">
        <f t="shared" si="10"/>
        <v>0.10181860380199187</v>
      </c>
      <c r="G89" s="100"/>
      <c r="H89" s="7">
        <v>44621</v>
      </c>
      <c r="I89" s="236">
        <v>594.98</v>
      </c>
      <c r="J89" s="100">
        <f t="shared" si="8"/>
        <v>0.12188407436738692</v>
      </c>
      <c r="K89" s="100">
        <f t="shared" si="12"/>
        <v>1.2811026338994749</v>
      </c>
      <c r="L89" s="236">
        <v>402</v>
      </c>
      <c r="M89" s="100">
        <f t="shared" si="9"/>
        <v>1.2161039353425445E-2</v>
      </c>
      <c r="N89" s="100">
        <f t="shared" si="13"/>
        <v>0.42588585819174968</v>
      </c>
    </row>
    <row r="90" spans="1:14">
      <c r="A90" s="7">
        <v>44652</v>
      </c>
      <c r="B90" s="233">
        <v>571.22</v>
      </c>
      <c r="C90" s="100">
        <f t="shared" si="7"/>
        <v>6.1234347713001222E-2</v>
      </c>
      <c r="D90" s="100">
        <f t="shared" si="11"/>
        <v>1.0660445601851851</v>
      </c>
      <c r="E90" s="100"/>
      <c r="F90" s="100">
        <f t="shared" si="10"/>
        <v>7.1431362693394437E-2</v>
      </c>
      <c r="G90" s="100"/>
      <c r="H90" s="7">
        <v>44652</v>
      </c>
      <c r="I90" s="236">
        <v>639.4</v>
      </c>
      <c r="J90" s="100">
        <f t="shared" si="8"/>
        <v>7.4657971696527548E-2</v>
      </c>
      <c r="K90" s="100">
        <f t="shared" si="12"/>
        <v>1.3370737234548047</v>
      </c>
      <c r="L90" s="236">
        <v>407.44</v>
      </c>
      <c r="M90" s="100">
        <f t="shared" si="9"/>
        <v>1.3532338308457705E-2</v>
      </c>
      <c r="N90" s="100">
        <f t="shared" si="13"/>
        <v>0.43753307695021693</v>
      </c>
    </row>
    <row r="91" spans="1:14">
      <c r="A91" s="7">
        <v>44682</v>
      </c>
      <c r="B91" s="233">
        <v>593.87</v>
      </c>
      <c r="C91" s="100">
        <f t="shared" si="7"/>
        <v>3.9651972970134057E-2</v>
      </c>
      <c r="D91" s="100">
        <f t="shared" si="11"/>
        <v>1.0572626182145701</v>
      </c>
      <c r="E91" s="100"/>
      <c r="F91" s="100">
        <f t="shared" si="10"/>
        <v>6.5564169869405567E-2</v>
      </c>
      <c r="G91" s="100"/>
      <c r="H91" s="7">
        <v>44682</v>
      </c>
      <c r="I91" s="236">
        <v>671.16</v>
      </c>
      <c r="J91" s="100">
        <f t="shared" si="8"/>
        <v>4.9671567094150756E-2</v>
      </c>
      <c r="K91" s="100">
        <f t="shared" si="12"/>
        <v>1.3073432343234324</v>
      </c>
      <c r="L91" s="236">
        <v>408.19</v>
      </c>
      <c r="M91" s="100">
        <f t="shared" si="9"/>
        <v>1.8407618299626938E-3</v>
      </c>
      <c r="N91" s="100">
        <f t="shared" si="13"/>
        <v>0.4405858478913004</v>
      </c>
    </row>
    <row r="92" spans="1:14">
      <c r="A92" s="7">
        <v>44713</v>
      </c>
      <c r="B92" s="233">
        <v>614.46</v>
      </c>
      <c r="C92" s="100">
        <f t="shared" si="7"/>
        <v>3.4670887567986315E-2</v>
      </c>
      <c r="D92" s="100">
        <f t="shared" si="11"/>
        <v>1.0687495791529193</v>
      </c>
      <c r="E92" s="100"/>
      <c r="F92" s="100">
        <f t="shared" si="10"/>
        <v>4.5185736083707191E-2</v>
      </c>
      <c r="G92" s="100"/>
      <c r="H92" s="7">
        <v>44713</v>
      </c>
      <c r="I92" s="236">
        <v>699.11</v>
      </c>
      <c r="J92" s="100">
        <f t="shared" si="8"/>
        <v>4.1644317301388713E-2</v>
      </c>
      <c r="K92" s="100">
        <f t="shared" si="12"/>
        <v>1.3059238736064385</v>
      </c>
      <c r="L92" s="236">
        <v>411.12</v>
      </c>
      <c r="M92" s="100">
        <f t="shared" si="9"/>
        <v>7.1780298390455594E-3</v>
      </c>
      <c r="N92" s="100">
        <f t="shared" si="13"/>
        <v>0.45673587981007713</v>
      </c>
    </row>
    <row r="93" spans="1:14">
      <c r="A93" s="7">
        <v>44743</v>
      </c>
      <c r="B93" s="233">
        <v>654.13</v>
      </c>
      <c r="C93" s="100">
        <f t="shared" si="7"/>
        <v>6.4560752530677279E-2</v>
      </c>
      <c r="D93" s="100">
        <f t="shared" si="11"/>
        <v>1.1474344243458847</v>
      </c>
      <c r="E93" s="100"/>
      <c r="F93" s="100">
        <f t="shared" si="10"/>
        <v>4.6294537689599215E-2</v>
      </c>
      <c r="G93" s="100"/>
      <c r="H93" s="7">
        <v>44743</v>
      </c>
      <c r="I93" s="237">
        <v>708.1</v>
      </c>
      <c r="J93" s="100">
        <f t="shared" si="8"/>
        <v>1.2859206705668648E-2</v>
      </c>
      <c r="K93" s="100">
        <f t="shared" si="12"/>
        <v>1.2646155814250992</v>
      </c>
      <c r="L93" s="237">
        <v>524.48</v>
      </c>
      <c r="M93" s="100">
        <f t="shared" si="9"/>
        <v>0.27573457871181167</v>
      </c>
      <c r="N93" s="100">
        <f t="shared" si="13"/>
        <v>0.83892570386732601</v>
      </c>
    </row>
    <row r="94" spans="1:14">
      <c r="A94" s="7">
        <v>44774</v>
      </c>
      <c r="B94" s="233">
        <v>667.06</v>
      </c>
      <c r="C94" s="100">
        <f t="shared" si="7"/>
        <v>1.9766713038692537E-2</v>
      </c>
      <c r="D94" s="100">
        <f t="shared" si="11"/>
        <v>1.1697947500243955</v>
      </c>
      <c r="E94" s="100"/>
      <c r="F94" s="100">
        <f t="shared" si="10"/>
        <v>3.9666117712452043E-2</v>
      </c>
      <c r="G94" s="100"/>
      <c r="H94" s="7">
        <v>44774</v>
      </c>
      <c r="I94" s="237">
        <v>723.88</v>
      </c>
      <c r="J94" s="100">
        <f t="shared" si="8"/>
        <v>2.2284987996045717E-2</v>
      </c>
      <c r="K94" s="100">
        <f t="shared" si="12"/>
        <v>1.2960636914390842</v>
      </c>
      <c r="L94" s="237">
        <v>530.57000000000005</v>
      </c>
      <c r="M94" s="100">
        <f t="shared" si="9"/>
        <v>1.161150091519225E-2</v>
      </c>
      <c r="N94" s="100">
        <f t="shared" si="13"/>
        <v>0.83836318907868757</v>
      </c>
    </row>
    <row r="95" spans="1:14">
      <c r="A95" s="7">
        <v>44805</v>
      </c>
      <c r="B95" s="233">
        <v>677.52</v>
      </c>
      <c r="C95" s="100">
        <f t="shared" si="7"/>
        <v>1.5680748358468558E-2</v>
      </c>
      <c r="D95" s="100">
        <f t="shared" si="11"/>
        <v>1.1983127839065542</v>
      </c>
      <c r="E95" s="100"/>
      <c r="F95" s="100">
        <f t="shared" si="10"/>
        <v>3.3336071309279458E-2</v>
      </c>
      <c r="G95" s="100"/>
      <c r="H95" s="7">
        <v>44805</v>
      </c>
      <c r="I95" s="237">
        <v>738.84</v>
      </c>
      <c r="J95" s="100">
        <f t="shared" si="8"/>
        <v>2.0666408797038235E-2</v>
      </c>
      <c r="K95" s="100">
        <f t="shared" si="12"/>
        <v>1.3339651250947688</v>
      </c>
      <c r="L95" s="237">
        <v>530.21</v>
      </c>
      <c r="M95" s="100">
        <f t="shared" si="9"/>
        <v>-6.7851555873874058E-4</v>
      </c>
      <c r="N95" s="100">
        <f t="shared" si="13"/>
        <v>0.84036792780284619</v>
      </c>
    </row>
    <row r="96" spans="1:14">
      <c r="A96" s="7">
        <v>44835</v>
      </c>
      <c r="B96" s="233">
        <v>700.8</v>
      </c>
      <c r="C96" s="100">
        <f t="shared" si="7"/>
        <v>3.4360609280906798E-2</v>
      </c>
      <c r="D96" s="100">
        <f t="shared" si="11"/>
        <v>1.1707347292776609</v>
      </c>
      <c r="E96" s="100"/>
      <c r="F96" s="100">
        <f t="shared" si="10"/>
        <v>2.3269356892689299E-2</v>
      </c>
      <c r="G96" s="100"/>
      <c r="H96" s="7">
        <v>44835</v>
      </c>
      <c r="I96" s="237">
        <v>767.52</v>
      </c>
      <c r="J96" s="100">
        <f t="shared" si="8"/>
        <v>3.8817605976936752E-2</v>
      </c>
      <c r="K96" s="100">
        <f t="shared" si="12"/>
        <v>1.2840817784126419</v>
      </c>
      <c r="L96" s="237">
        <v>540.51</v>
      </c>
      <c r="M96" s="100">
        <f t="shared" si="9"/>
        <v>1.9426265064785564E-2</v>
      </c>
      <c r="N96" s="100">
        <f t="shared" si="13"/>
        <v>0.85646573930963432</v>
      </c>
    </row>
    <row r="97" spans="1:14">
      <c r="A97" s="7">
        <v>44866</v>
      </c>
      <c r="B97" s="233">
        <v>709.02</v>
      </c>
      <c r="C97" s="100">
        <f t="shared" si="7"/>
        <v>1.1729452054794561E-2</v>
      </c>
      <c r="D97" s="100">
        <f t="shared" si="11"/>
        <v>1.0347242151179477</v>
      </c>
      <c r="E97" s="100"/>
      <c r="F97" s="100">
        <f t="shared" si="10"/>
        <v>2.0590269898056637E-2</v>
      </c>
      <c r="G97" s="100"/>
      <c r="H97" s="7">
        <v>44866</v>
      </c>
      <c r="I97" s="237">
        <v>775.85</v>
      </c>
      <c r="J97" s="100">
        <f t="shared" si="8"/>
        <v>1.0853137377527675E-2</v>
      </c>
      <c r="K97" s="100">
        <f t="shared" si="12"/>
        <v>1.0855061555830334</v>
      </c>
      <c r="L97" s="237">
        <v>548.47</v>
      </c>
      <c r="M97" s="100">
        <f t="shared" si="9"/>
        <v>1.4726832066011797E-2</v>
      </c>
      <c r="N97" s="100">
        <f t="shared" si="13"/>
        <v>0.87915852948230377</v>
      </c>
    </row>
    <row r="98" spans="1:14">
      <c r="A98" s="7">
        <v>44896</v>
      </c>
      <c r="B98" s="233">
        <v>719.25</v>
      </c>
      <c r="C98" s="100">
        <f t="shared" si="7"/>
        <v>1.4428365913514454E-2</v>
      </c>
      <c r="D98" s="100">
        <f t="shared" si="11"/>
        <v>0.78403115388431377</v>
      </c>
      <c r="E98" s="100"/>
      <c r="F98" s="100">
        <f t="shared" si="10"/>
        <v>2.0172809083071938E-2</v>
      </c>
      <c r="G98" s="100"/>
      <c r="H98" s="7">
        <v>44896</v>
      </c>
      <c r="I98" s="237">
        <v>787.69</v>
      </c>
      <c r="J98" s="100">
        <f t="shared" si="8"/>
        <v>1.5260681832828551E-2</v>
      </c>
      <c r="K98" s="100">
        <f t="shared" si="12"/>
        <v>0.75925760485996341</v>
      </c>
      <c r="L98" s="237">
        <v>554.85</v>
      </c>
      <c r="M98" s="100">
        <f t="shared" si="9"/>
        <v>1.1632359108064243E-2</v>
      </c>
      <c r="N98" s="100">
        <f t="shared" si="13"/>
        <v>0.874050055730064</v>
      </c>
    </row>
    <row r="99" spans="1:14">
      <c r="A99" s="7">
        <v>44927</v>
      </c>
      <c r="B99" s="233">
        <v>829.42</v>
      </c>
      <c r="C99" s="100">
        <f t="shared" si="7"/>
        <v>0.15317344456030582</v>
      </c>
      <c r="D99" s="100">
        <f t="shared" si="11"/>
        <v>0.78523461041756337</v>
      </c>
      <c r="E99" s="100"/>
      <c r="F99" s="100">
        <f t="shared" si="10"/>
        <v>5.9777087509538279E-2</v>
      </c>
      <c r="G99" s="100"/>
      <c r="H99" s="7">
        <v>44927</v>
      </c>
      <c r="I99" s="236">
        <v>833.33</v>
      </c>
      <c r="J99" s="100">
        <f t="shared" si="8"/>
        <v>5.7941576000710919E-2</v>
      </c>
      <c r="K99" s="100">
        <f t="shared" si="12"/>
        <v>0.69011884963290482</v>
      </c>
      <c r="L99" s="236">
        <v>820.02</v>
      </c>
      <c r="M99" s="100">
        <f t="shared" si="9"/>
        <v>0.47791294944579604</v>
      </c>
      <c r="N99" s="100">
        <f t="shared" si="13"/>
        <v>1.0695033313143549</v>
      </c>
    </row>
    <row r="100" spans="1:14">
      <c r="A100" s="7">
        <v>44958</v>
      </c>
      <c r="B100" s="233">
        <v>846.7</v>
      </c>
      <c r="C100" s="100">
        <f t="shared" si="7"/>
        <v>2.0833835692411672E-2</v>
      </c>
      <c r="D100" s="100">
        <f t="shared" si="11"/>
        <v>0.72373778501628683</v>
      </c>
      <c r="E100" s="100"/>
      <c r="F100" s="100">
        <f t="shared" si="10"/>
        <v>6.2811882055410648E-2</v>
      </c>
      <c r="G100" s="100"/>
      <c r="H100" s="7">
        <v>44958</v>
      </c>
      <c r="I100" s="236">
        <v>861.89</v>
      </c>
      <c r="J100" s="100">
        <f t="shared" si="8"/>
        <v>3.4272137088548288E-2</v>
      </c>
      <c r="K100" s="100">
        <f t="shared" si="12"/>
        <v>0.62516498849794455</v>
      </c>
      <c r="L100" s="236">
        <v>810.2</v>
      </c>
      <c r="M100" s="100">
        <f t="shared" si="9"/>
        <v>-1.1975317675178577E-2</v>
      </c>
      <c r="N100" s="100">
        <f t="shared" si="13"/>
        <v>1.0399325225973766</v>
      </c>
    </row>
    <row r="101" spans="1:14">
      <c r="A101" s="7">
        <v>44986</v>
      </c>
      <c r="B101" s="233">
        <v>864.96</v>
      </c>
      <c r="C101" s="100">
        <f t="shared" si="7"/>
        <v>2.1566080075587562E-2</v>
      </c>
      <c r="D101" s="100">
        <f t="shared" si="11"/>
        <v>0.60695574629361282</v>
      </c>
      <c r="E101" s="100"/>
      <c r="F101" s="100">
        <f t="shared" si="10"/>
        <v>6.5191120109435022E-2</v>
      </c>
      <c r="G101" s="100"/>
      <c r="H101" s="7">
        <v>44986</v>
      </c>
      <c r="I101" s="236">
        <v>881.82</v>
      </c>
      <c r="J101" s="100">
        <f t="shared" si="8"/>
        <v>2.3123600459455457E-2</v>
      </c>
      <c r="K101" s="100">
        <f t="shared" si="12"/>
        <v>0.4821002386634845</v>
      </c>
      <c r="L101" s="236">
        <v>824.46</v>
      </c>
      <c r="M101" s="100">
        <f t="shared" si="9"/>
        <v>1.760059244630954E-2</v>
      </c>
      <c r="N101" s="100">
        <f t="shared" si="13"/>
        <v>1.0508955223880598</v>
      </c>
    </row>
    <row r="102" spans="1:14">
      <c r="A102" s="7">
        <v>45017</v>
      </c>
      <c r="B102" s="234">
        <v>873.91</v>
      </c>
      <c r="C102" s="100">
        <f t="shared" si="7"/>
        <v>1.0347299297077242E-2</v>
      </c>
      <c r="D102" s="100">
        <f t="shared" si="11"/>
        <v>0.52990091383354909</v>
      </c>
      <c r="E102" s="100"/>
      <c r="F102" s="100">
        <f t="shared" si="10"/>
        <v>1.7582405021692157E-2</v>
      </c>
      <c r="G102" s="100"/>
      <c r="H102" s="7">
        <v>45017</v>
      </c>
      <c r="I102" s="236">
        <v>893.88</v>
      </c>
      <c r="J102" s="100">
        <f t="shared" si="8"/>
        <v>1.3676260461318574E-2</v>
      </c>
      <c r="K102" s="100">
        <f t="shared" si="12"/>
        <v>0.39799812324053807</v>
      </c>
      <c r="L102" s="236">
        <v>825.96</v>
      </c>
      <c r="M102" s="100">
        <f t="shared" si="9"/>
        <v>1.8193726802998326E-3</v>
      </c>
      <c r="N102" s="100">
        <f t="shared" si="13"/>
        <v>1.0271941881013156</v>
      </c>
    </row>
    <row r="103" spans="1:14">
      <c r="A103" s="7">
        <v>45047</v>
      </c>
      <c r="B103" s="233">
        <v>878.63</v>
      </c>
      <c r="C103" s="100">
        <f t="shared" si="7"/>
        <v>5.4010138343765692E-3</v>
      </c>
      <c r="D103" s="100">
        <f t="shared" si="11"/>
        <v>0.47949888022631215</v>
      </c>
      <c r="E103" s="100"/>
      <c r="F103" s="100">
        <f t="shared" si="10"/>
        <v>1.2438131069013793E-2</v>
      </c>
      <c r="G103" s="100"/>
      <c r="H103" s="7">
        <v>45047</v>
      </c>
      <c r="I103" s="236">
        <v>896.34</v>
      </c>
      <c r="J103" s="100">
        <f t="shared" si="8"/>
        <v>2.7520472546650964E-3</v>
      </c>
      <c r="K103" s="100">
        <f t="shared" si="12"/>
        <v>0.33550867155372799</v>
      </c>
      <c r="L103" s="236">
        <v>836.09</v>
      </c>
      <c r="M103" s="100">
        <f t="shared" si="9"/>
        <v>1.2264516441474157E-2</v>
      </c>
      <c r="N103" s="100">
        <f t="shared" si="13"/>
        <v>1.0482863372449105</v>
      </c>
    </row>
    <row r="104" spans="1:14">
      <c r="A104" s="7">
        <v>45078</v>
      </c>
      <c r="B104" s="233">
        <v>917.53</v>
      </c>
      <c r="C104" s="100">
        <f t="shared" si="7"/>
        <v>4.4273471199480982E-2</v>
      </c>
      <c r="D104" s="100">
        <f t="shared" si="11"/>
        <v>0.49322982781629388</v>
      </c>
      <c r="E104" s="100"/>
      <c r="F104" s="100">
        <f t="shared" si="10"/>
        <v>2.0007261443644932E-2</v>
      </c>
      <c r="G104" s="100"/>
      <c r="H104" s="7">
        <v>45078</v>
      </c>
      <c r="I104" s="236">
        <v>948.45</v>
      </c>
      <c r="J104" s="100">
        <f t="shared" si="8"/>
        <v>5.81364214472187E-2</v>
      </c>
      <c r="K104" s="100">
        <f t="shared" si="12"/>
        <v>0.356653459398378</v>
      </c>
      <c r="L104" s="236">
        <v>843.25</v>
      </c>
      <c r="M104" s="100">
        <f t="shared" si="9"/>
        <v>8.5636713750911597E-3</v>
      </c>
      <c r="N104" s="100">
        <f t="shared" si="13"/>
        <v>1.0511043004475578</v>
      </c>
    </row>
    <row r="105" spans="1:14">
      <c r="A105" s="7">
        <v>45108</v>
      </c>
      <c r="B105" s="233">
        <v>1061.3499999999999</v>
      </c>
      <c r="C105" s="100">
        <f t="shared" si="7"/>
        <v>0.15674691835689289</v>
      </c>
      <c r="D105" s="100">
        <f t="shared" si="11"/>
        <v>0.62253680461070415</v>
      </c>
      <c r="E105" s="100"/>
      <c r="F105" s="100">
        <f t="shared" si="10"/>
        <v>6.8807134463583483E-2</v>
      </c>
      <c r="G105" s="100"/>
      <c r="H105" s="7">
        <v>45108</v>
      </c>
      <c r="I105" s="236">
        <v>1040.99</v>
      </c>
      <c r="J105" s="100">
        <f t="shared" si="8"/>
        <v>9.756971901523534E-2</v>
      </c>
      <c r="K105" s="100">
        <f t="shared" si="12"/>
        <v>0.47011721508261539</v>
      </c>
      <c r="L105" s="236">
        <v>1110.24</v>
      </c>
      <c r="M105" s="100">
        <f t="shared" si="9"/>
        <v>0.31662021938926771</v>
      </c>
      <c r="N105" s="100">
        <f t="shared" si="13"/>
        <v>1.1168395363026236</v>
      </c>
    </row>
    <row r="106" spans="1:14">
      <c r="A106" s="7">
        <v>45139</v>
      </c>
      <c r="B106" s="233">
        <v>1110.4100000000001</v>
      </c>
      <c r="C106" s="100">
        <f t="shared" si="7"/>
        <v>4.6224148490130658E-2</v>
      </c>
      <c r="D106" s="100">
        <f t="shared" si="11"/>
        <v>0.66463286660870113</v>
      </c>
      <c r="E106" s="100"/>
      <c r="F106" s="100">
        <f t="shared" si="10"/>
        <v>8.2414846015501503E-2</v>
      </c>
      <c r="G106" s="100"/>
      <c r="H106" s="7">
        <v>45139</v>
      </c>
      <c r="I106" s="236">
        <v>1101.6099999999999</v>
      </c>
      <c r="J106" s="100">
        <f t="shared" si="8"/>
        <v>5.8233028175102439E-2</v>
      </c>
      <c r="K106" s="100">
        <f t="shared" si="12"/>
        <v>0.52181300768083094</v>
      </c>
      <c r="L106" s="236">
        <v>1131.55</v>
      </c>
      <c r="M106" s="100">
        <f t="shared" si="9"/>
        <v>1.9194048133736801E-2</v>
      </c>
      <c r="N106" s="100">
        <f t="shared" si="13"/>
        <v>1.1327063346966466</v>
      </c>
    </row>
    <row r="107" spans="1:14">
      <c r="A107" s="7">
        <v>45170</v>
      </c>
      <c r="B107" s="233">
        <v>1137.77</v>
      </c>
      <c r="C107" s="100">
        <f t="shared" si="7"/>
        <v>2.4639547554506803E-2</v>
      </c>
      <c r="D107" s="100">
        <f t="shared" si="11"/>
        <v>0.67931573975675996</v>
      </c>
      <c r="E107" s="100"/>
      <c r="F107" s="100">
        <f t="shared" si="10"/>
        <v>7.5870204800510113E-2</v>
      </c>
      <c r="G107" s="100"/>
      <c r="H107" s="7">
        <v>45170</v>
      </c>
      <c r="I107" s="236">
        <v>1138.95</v>
      </c>
      <c r="J107" s="100">
        <f t="shared" si="8"/>
        <v>3.3895843356541923E-2</v>
      </c>
      <c r="K107" s="100">
        <f t="shared" si="12"/>
        <v>0.54153808673055059</v>
      </c>
      <c r="L107" s="236">
        <v>1134.92</v>
      </c>
      <c r="M107" s="100">
        <f t="shared" si="9"/>
        <v>2.9782157217976388E-3</v>
      </c>
      <c r="N107" s="100">
        <f t="shared" si="13"/>
        <v>1.1405103638181098</v>
      </c>
    </row>
    <row r="108" spans="1:14">
      <c r="A108" s="7">
        <v>45200</v>
      </c>
      <c r="B108" s="233">
        <v>1162.8399999999999</v>
      </c>
      <c r="C108" s="100">
        <f t="shared" si="7"/>
        <v>2.2034330312804818E-2</v>
      </c>
      <c r="D108" s="100">
        <f t="shared" si="11"/>
        <v>0.6593036529680365</v>
      </c>
      <c r="E108" s="100"/>
      <c r="F108" s="100">
        <f t="shared" si="10"/>
        <v>3.0966008785814094E-2</v>
      </c>
      <c r="G108" s="100"/>
      <c r="H108" s="7">
        <v>45200</v>
      </c>
      <c r="I108" s="236">
        <v>1166.5999999999999</v>
      </c>
      <c r="J108" s="100">
        <f t="shared" si="8"/>
        <v>2.4276746125817518E-2</v>
      </c>
      <c r="K108" s="100">
        <f t="shared" si="12"/>
        <v>0.51996039191161136</v>
      </c>
      <c r="L108" s="236">
        <v>1153.82</v>
      </c>
      <c r="M108" s="100">
        <f t="shared" si="9"/>
        <v>1.6653156169597737E-2</v>
      </c>
      <c r="N108" s="100">
        <f t="shared" si="13"/>
        <v>1.1346876098499565</v>
      </c>
    </row>
    <row r="109" spans="1:14">
      <c r="A109" s="7">
        <v>45231</v>
      </c>
      <c r="B109" s="233">
        <v>1180.47</v>
      </c>
      <c r="C109" s="100">
        <f t="shared" si="7"/>
        <v>1.5161157166936216E-2</v>
      </c>
      <c r="D109" s="100">
        <f t="shared" si="11"/>
        <v>0.66493187780316498</v>
      </c>
      <c r="E109" s="100"/>
      <c r="F109" s="100">
        <f t="shared" si="10"/>
        <v>2.0611678344749279E-2</v>
      </c>
      <c r="G109" s="100"/>
      <c r="H109" s="7">
        <v>45231</v>
      </c>
      <c r="I109" s="236">
        <v>1190.6400000000001</v>
      </c>
      <c r="J109" s="100">
        <f t="shared" si="8"/>
        <v>2.0606891822390016E-2</v>
      </c>
      <c r="K109" s="100">
        <f t="shared" si="12"/>
        <v>0.5346265386350455</v>
      </c>
      <c r="L109" s="236">
        <v>1156.02</v>
      </c>
      <c r="M109" s="100">
        <f t="shared" si="9"/>
        <v>1.9067098854241092E-3</v>
      </c>
      <c r="N109" s="100">
        <f t="shared" si="13"/>
        <v>1.1077178332452093</v>
      </c>
    </row>
    <row r="110" spans="1:14">
      <c r="A110" s="7">
        <v>45261</v>
      </c>
      <c r="B110" s="233">
        <v>1203.4100000000001</v>
      </c>
      <c r="C110" s="100">
        <f t="shared" si="7"/>
        <v>1.9432937728193055E-2</v>
      </c>
      <c r="D110" s="100">
        <f t="shared" si="11"/>
        <v>0.67314563781717074</v>
      </c>
      <c r="E110" s="100"/>
      <c r="F110" s="100">
        <f t="shared" si="10"/>
        <v>1.8876141735978031E-2</v>
      </c>
      <c r="G110" s="100"/>
      <c r="H110" s="7">
        <v>45261</v>
      </c>
      <c r="I110" s="236">
        <v>1215.0899999999999</v>
      </c>
      <c r="J110" s="100">
        <f t="shared" si="8"/>
        <v>2.0535174360007909E-2</v>
      </c>
      <c r="K110" s="100">
        <f t="shared" si="12"/>
        <v>0.54259924589622799</v>
      </c>
      <c r="L110" s="236">
        <v>1175.3599999999999</v>
      </c>
      <c r="M110" s="100">
        <f t="shared" si="9"/>
        <v>1.6729814363073234E-2</v>
      </c>
      <c r="N110" s="100">
        <f t="shared" si="13"/>
        <v>1.1183382896278271</v>
      </c>
    </row>
    <row r="111" spans="1:14">
      <c r="A111" s="7">
        <v>45292</v>
      </c>
      <c r="B111" s="233">
        <v>1392.33</v>
      </c>
      <c r="C111" s="100">
        <f t="shared" si="7"/>
        <v>0.15698722796054532</v>
      </c>
      <c r="D111" s="100">
        <f t="shared" si="11"/>
        <v>0.67867907694533525</v>
      </c>
      <c r="E111" s="100"/>
      <c r="F111" s="100">
        <f t="shared" si="10"/>
        <v>6.3860440951891528E-2</v>
      </c>
      <c r="G111" s="100"/>
      <c r="H111" s="7">
        <v>45292</v>
      </c>
      <c r="I111" s="236">
        <v>1277.3900000000001</v>
      </c>
      <c r="J111" s="100">
        <f t="shared" si="8"/>
        <v>5.127192224444295E-2</v>
      </c>
      <c r="K111" s="100">
        <f t="shared" si="12"/>
        <v>0.53287413149652607</v>
      </c>
      <c r="L111" s="236">
        <v>1668.44</v>
      </c>
      <c r="M111" s="100">
        <f t="shared" si="9"/>
        <v>0.41951402123604697</v>
      </c>
      <c r="N111" s="100">
        <f t="shared" si="13"/>
        <v>1.0346333016267897</v>
      </c>
    </row>
    <row r="112" spans="1:14">
      <c r="A112" s="7">
        <v>45323</v>
      </c>
      <c r="B112" s="233">
        <v>1439.85</v>
      </c>
      <c r="C112" s="100">
        <f t="shared" si="7"/>
        <v>3.4129839908642337E-2</v>
      </c>
      <c r="D112" s="100">
        <f t="shared" si="11"/>
        <v>0.70054328569741331</v>
      </c>
      <c r="E112" s="100"/>
      <c r="F112" s="100">
        <f t="shared" si="10"/>
        <v>7.0183335199126895E-2</v>
      </c>
      <c r="G112" s="100"/>
      <c r="H112" s="7">
        <v>45323</v>
      </c>
      <c r="I112" s="236">
        <v>1334.41</v>
      </c>
      <c r="J112" s="100">
        <f t="shared" si="8"/>
        <v>4.4637894456665529E-2</v>
      </c>
      <c r="K112" s="100">
        <f t="shared" si="12"/>
        <v>0.5482370140041074</v>
      </c>
      <c r="L112" s="236">
        <v>1693.15</v>
      </c>
      <c r="M112" s="100">
        <f t="shared" si="9"/>
        <v>1.4810241902615639E-2</v>
      </c>
      <c r="N112" s="100">
        <f t="shared" si="13"/>
        <v>1.0897926437916563</v>
      </c>
    </row>
    <row r="113" spans="1:14">
      <c r="A113" s="7">
        <v>45352</v>
      </c>
      <c r="B113" s="233">
        <v>1470.26</v>
      </c>
      <c r="C113" s="100">
        <f t="shared" si="7"/>
        <v>2.1120255582178758E-2</v>
      </c>
      <c r="D113" s="100">
        <f t="shared" si="11"/>
        <v>0.69980114687384376</v>
      </c>
      <c r="E113" s="100"/>
      <c r="F113" s="100">
        <f t="shared" si="10"/>
        <v>7.0745774483788798E-2</v>
      </c>
      <c r="G113" s="100"/>
      <c r="H113" s="7">
        <v>45352</v>
      </c>
      <c r="I113" s="236">
        <v>1368.29</v>
      </c>
      <c r="J113" s="100">
        <f t="shared" si="8"/>
        <v>2.5389497980380753E-2</v>
      </c>
      <c r="K113" s="100">
        <f t="shared" si="12"/>
        <v>0.55166587285387025</v>
      </c>
      <c r="L113" s="236">
        <v>1715.22</v>
      </c>
      <c r="M113" s="100">
        <f t="shared" si="9"/>
        <v>1.3034875823169792E-2</v>
      </c>
      <c r="N113" s="100">
        <f t="shared" si="13"/>
        <v>1.0804162724692525</v>
      </c>
    </row>
    <row r="114" spans="1:14">
      <c r="A114" s="7">
        <v>45383</v>
      </c>
      <c r="B114" s="234">
        <v>1501.41</v>
      </c>
      <c r="C114" s="100">
        <f t="shared" si="7"/>
        <v>2.1186728877885606E-2</v>
      </c>
      <c r="D114" s="100">
        <f t="shared" si="11"/>
        <v>0.71803732649815211</v>
      </c>
      <c r="E114" s="100"/>
      <c r="F114" s="100">
        <f t="shared" si="10"/>
        <v>2.5478941456235565E-2</v>
      </c>
      <c r="G114" s="100"/>
      <c r="H114" s="7">
        <v>45383</v>
      </c>
      <c r="I114" s="236">
        <v>1405.31</v>
      </c>
      <c r="J114" s="100">
        <f t="shared" si="8"/>
        <v>2.7055668023591477E-2</v>
      </c>
      <c r="K114" s="100">
        <f t="shared" si="12"/>
        <v>0.57214614937128017</v>
      </c>
      <c r="L114" s="236">
        <v>1732.25</v>
      </c>
      <c r="M114" s="100">
        <f t="shared" si="9"/>
        <v>9.9287554949219186E-3</v>
      </c>
      <c r="N114" s="100">
        <f t="shared" si="13"/>
        <v>1.0972565257397451</v>
      </c>
    </row>
    <row r="115" spans="1:14">
      <c r="A115" s="7">
        <v>45413</v>
      </c>
      <c r="B115" s="233">
        <v>1518.13</v>
      </c>
      <c r="C115" s="100">
        <f t="shared" si="7"/>
        <v>1.1136198639945135E-2</v>
      </c>
      <c r="D115" s="100">
        <f t="shared" si="11"/>
        <v>0.72783765635136533</v>
      </c>
      <c r="E115" s="100"/>
      <c r="F115" s="100">
        <f t="shared" si="10"/>
        <v>1.7814394366669834E-2</v>
      </c>
      <c r="G115" s="100"/>
      <c r="H115" s="7">
        <v>45413</v>
      </c>
      <c r="I115" s="236">
        <v>1422.94</v>
      </c>
      <c r="J115" s="100">
        <f t="shared" si="8"/>
        <v>1.2545274708071607E-2</v>
      </c>
      <c r="K115" s="100">
        <f t="shared" si="12"/>
        <v>0.58750027891201995</v>
      </c>
      <c r="L115" s="236">
        <v>1746.81</v>
      </c>
      <c r="M115" s="100">
        <f t="shared" si="9"/>
        <v>8.4052532833020326E-3</v>
      </c>
      <c r="N115" s="100">
        <f t="shared" si="13"/>
        <v>1.0892607255199798</v>
      </c>
    </row>
    <row r="116" spans="1:14">
      <c r="A116" s="7">
        <v>45444</v>
      </c>
      <c r="B116" s="233">
        <v>1524.19</v>
      </c>
      <c r="C116" s="100">
        <f t="shared" si="7"/>
        <v>3.9917530119291137E-3</v>
      </c>
      <c r="D116" s="100">
        <f t="shared" si="11"/>
        <v>0.66118819003193363</v>
      </c>
      <c r="E116" s="100"/>
      <c r="F116" s="100">
        <f t="shared" si="10"/>
        <v>1.210489350991995E-2</v>
      </c>
      <c r="G116" s="100"/>
      <c r="H116" s="7">
        <v>45444</v>
      </c>
      <c r="I116" s="243">
        <v>1437.33</v>
      </c>
      <c r="J116" s="100">
        <f>(I116-I115)/I115</f>
        <v>1.0112864913488884E-2</v>
      </c>
      <c r="K116" s="100">
        <f>(I116-I104)/I104</f>
        <v>0.51545152617428425</v>
      </c>
      <c r="L116" s="243">
        <v>1732.85</v>
      </c>
      <c r="M116" s="100">
        <f>(L116-L115)/L115</f>
        <v>-7.9917106039008468E-3</v>
      </c>
      <c r="N116" s="100">
        <f>(L116-L104)/L104</f>
        <v>1.0549659057219092</v>
      </c>
    </row>
    <row r="117" spans="1:14">
      <c r="A117" s="7">
        <v>45474</v>
      </c>
      <c r="B117" s="242">
        <v>1553.33</v>
      </c>
      <c r="C117" s="100">
        <f t="shared" si="7"/>
        <v>1.9118351386638064E-2</v>
      </c>
      <c r="D117" s="100">
        <f>(B117-B105)/B105</f>
        <v>0.46354171573938857</v>
      </c>
      <c r="E117" s="100"/>
      <c r="F117" s="100">
        <f>AVERAGE(C115:C117)</f>
        <v>1.1415434346170769E-2</v>
      </c>
      <c r="G117" s="100"/>
      <c r="H117" s="7">
        <v>45474</v>
      </c>
      <c r="I117" s="242">
        <v>1467.87</v>
      </c>
      <c r="J117" s="100">
        <f>(I117-I116)/I116</f>
        <v>2.1247730166350082E-2</v>
      </c>
      <c r="K117" s="100">
        <f>(I117-I105)/I105</f>
        <v>0.41007118223998296</v>
      </c>
      <c r="L117" s="242">
        <v>1758.62</v>
      </c>
      <c r="M117" s="100">
        <f>(L117-L116)/L116</f>
        <v>1.4871454540208318E-2</v>
      </c>
      <c r="N117" s="100">
        <f>(L117-L105)/L105</f>
        <v>0.58399985588701531</v>
      </c>
    </row>
    <row r="118" spans="1:14">
      <c r="A118" s="7">
        <v>45505</v>
      </c>
      <c r="B118" s="233">
        <v>1571.62</v>
      </c>
      <c r="C118" s="100">
        <f t="shared" si="7"/>
        <v>1.1774703379191778E-2</v>
      </c>
      <c r="D118" s="100">
        <f>(B118-B106)/B106</f>
        <v>0.41535108653560376</v>
      </c>
      <c r="E118" s="100"/>
      <c r="F118" s="100">
        <f>AVERAGE(C116:C118)</f>
        <v>1.1628269259252986E-2</v>
      </c>
      <c r="H118" s="7">
        <v>45505</v>
      </c>
      <c r="I118" s="236">
        <v>1486.97</v>
      </c>
      <c r="J118" s="100">
        <f>(I118-I117)/I117</f>
        <v>1.3012051475948236E-2</v>
      </c>
      <c r="K118" s="100">
        <f>(I118-I106)/I106</f>
        <v>0.34981527037699384</v>
      </c>
      <c r="L118" s="236">
        <v>1774.99</v>
      </c>
      <c r="M118" s="100">
        <f>(L118-L117)/L117</f>
        <v>9.3084350229157634E-3</v>
      </c>
      <c r="N118" s="100">
        <f>(L118-L106)/L106</f>
        <v>0.56863594184967525</v>
      </c>
    </row>
    <row r="119" spans="1:14">
      <c r="A119" s="7">
        <v>45536</v>
      </c>
      <c r="B119" s="233">
        <v>1580.65</v>
      </c>
      <c r="C119" s="100">
        <f t="shared" si="7"/>
        <v>5.7456637100572663E-3</v>
      </c>
      <c r="D119" s="100">
        <f>(B119-B107)/B107</f>
        <v>0.38925266090686178</v>
      </c>
      <c r="E119" s="100"/>
      <c r="F119" s="100">
        <f>AVERAGE(C117:C119)</f>
        <v>1.2212906158629036E-2</v>
      </c>
      <c r="H119" s="7">
        <v>45536</v>
      </c>
      <c r="I119" s="236">
        <v>1498.43</v>
      </c>
      <c r="J119" s="100">
        <f>(I119-I118)/I118</f>
        <v>7.7069476855619384E-3</v>
      </c>
      <c r="K119" s="100">
        <f>(I119-I107)/I107</f>
        <v>0.31562403968567543</v>
      </c>
      <c r="L119" s="236">
        <v>1778.15</v>
      </c>
      <c r="M119" s="100">
        <f>(L119-L118)/L118</f>
        <v>1.7802917199533979E-3</v>
      </c>
      <c r="N119" s="100">
        <f>(L119-L107)/L107</f>
        <v>0.56676241497198043</v>
      </c>
    </row>
    <row r="120" spans="1:14">
      <c r="A120" s="7">
        <v>45566</v>
      </c>
      <c r="B120" s="233">
        <v>1604.06</v>
      </c>
      <c r="C120" s="100">
        <f t="shared" si="7"/>
        <v>1.4810362825419829E-2</v>
      </c>
      <c r="D120" s="100">
        <f>(B120-B108)/B108</f>
        <v>0.37943311203604974</v>
      </c>
      <c r="E120" s="100"/>
      <c r="F120" s="100">
        <f>AVERAGE(C118:C120)</f>
        <v>1.077690997155629E-2</v>
      </c>
      <c r="H120" s="7">
        <v>45566</v>
      </c>
      <c r="I120" s="236">
        <v>1524.34</v>
      </c>
      <c r="J120" s="100">
        <f>(I120-I119)/I119</f>
        <v>1.7291431698511009E-2</v>
      </c>
      <c r="K120" s="100">
        <f>(I120-I108)/I108</f>
        <v>0.30665180867478142</v>
      </c>
      <c r="L120" s="236">
        <v>1795.56</v>
      </c>
      <c r="M120" s="100">
        <f>(L120-L119)/L119</f>
        <v>9.7910749936731181E-3</v>
      </c>
      <c r="N120" s="100">
        <f>(L120-L108)/L108</f>
        <v>0.55618727357820119</v>
      </c>
    </row>
    <row r="121" spans="1:14">
      <c r="A121" s="7">
        <v>45597</v>
      </c>
      <c r="B121" s="292">
        <v>1604.64</v>
      </c>
      <c r="C121" s="100">
        <f t="shared" ref="C121:C125" si="14">(B121-B120)/B120</f>
        <v>3.6158248444581538E-4</v>
      </c>
      <c r="D121" s="100">
        <f t="shared" ref="D121:D125" si="15">(B121-B109)/B109</f>
        <v>0.35932298152430819</v>
      </c>
      <c r="E121" s="100"/>
      <c r="F121" s="100">
        <f t="shared" ref="F121:F125" si="16">AVERAGE(C119:C121)</f>
        <v>6.9725363399743036E-3</v>
      </c>
      <c r="H121" s="7">
        <v>45597</v>
      </c>
      <c r="I121" s="293">
        <v>1527.05</v>
      </c>
      <c r="J121" s="100">
        <f t="shared" ref="J121:J123" si="17">(I121-I120)/I120</f>
        <v>1.7778185969009779E-3</v>
      </c>
      <c r="K121" s="100">
        <f t="shared" ref="K121:K123" si="18">(I121-I109)/I109</f>
        <v>0.28254552173620895</v>
      </c>
      <c r="L121" s="293">
        <v>1791.01</v>
      </c>
      <c r="M121" s="100">
        <f t="shared" ref="M121:M122" si="19">(L121-L120)/L120</f>
        <v>-2.5340283811178432E-3</v>
      </c>
      <c r="N121" s="100">
        <f t="shared" ref="N121:N122" si="20">(L121-L109)/L109</f>
        <v>0.5492898046746596</v>
      </c>
    </row>
    <row r="122" spans="1:14">
      <c r="A122" s="7">
        <v>45627</v>
      </c>
      <c r="B122" s="292">
        <v>1615.82</v>
      </c>
      <c r="C122" s="100">
        <f t="shared" si="14"/>
        <v>6.9672948449495432E-3</v>
      </c>
      <c r="D122" s="100">
        <f t="shared" si="15"/>
        <v>0.34270115754397906</v>
      </c>
      <c r="E122" s="100"/>
      <c r="F122" s="100">
        <f t="shared" si="16"/>
        <v>7.3797467182717289E-3</v>
      </c>
      <c r="H122" s="7">
        <v>45627</v>
      </c>
      <c r="I122" s="293">
        <v>1533.25</v>
      </c>
      <c r="J122" s="100">
        <f t="shared" si="17"/>
        <v>4.0601159097606795E-3</v>
      </c>
      <c r="K122" s="100">
        <f t="shared" si="18"/>
        <v>0.26184068669810473</v>
      </c>
      <c r="L122" s="293">
        <v>1814.17</v>
      </c>
      <c r="M122" s="100">
        <f t="shared" si="19"/>
        <v>1.2931251081791884E-2</v>
      </c>
      <c r="N122" s="100">
        <f t="shared" si="20"/>
        <v>0.54350156547781125</v>
      </c>
    </row>
    <row r="123" spans="1:14">
      <c r="A123" s="7">
        <v>45658</v>
      </c>
      <c r="B123" s="233">
        <v>1762.81</v>
      </c>
      <c r="C123" s="100">
        <f t="shared" si="14"/>
        <v>9.0969291133913444E-2</v>
      </c>
      <c r="D123" s="100">
        <f t="shared" si="15"/>
        <v>0.26608634447293389</v>
      </c>
      <c r="F123" s="100">
        <f t="shared" si="16"/>
        <v>3.2766056154436264E-2</v>
      </c>
      <c r="H123" s="7">
        <v>45658</v>
      </c>
      <c r="I123" s="293">
        <v>1563.36</v>
      </c>
      <c r="J123" s="100">
        <f t="shared" si="17"/>
        <v>1.9638023805641544E-2</v>
      </c>
      <c r="K123" s="100">
        <f t="shared" si="18"/>
        <v>0.22387054854038296</v>
      </c>
      <c r="L123" s="293">
        <v>2241.9299999999998</v>
      </c>
      <c r="M123" s="100">
        <f t="shared" ref="M123" si="21">(L123-L122)/L122</f>
        <v>0.23578826681071771</v>
      </c>
      <c r="N123" s="100">
        <f t="shared" ref="N123" si="22">(L123-L111)/L111</f>
        <v>0.34372827311740295</v>
      </c>
    </row>
    <row r="124" spans="1:14">
      <c r="A124" s="7">
        <v>45689</v>
      </c>
      <c r="B124" s="242">
        <v>1784.6</v>
      </c>
      <c r="C124" s="100">
        <f t="shared" si="14"/>
        <v>1.2360946443462407E-2</v>
      </c>
      <c r="D124" s="100">
        <f t="shared" si="15"/>
        <v>0.2394346633329861</v>
      </c>
      <c r="F124" s="100">
        <f t="shared" si="16"/>
        <v>3.6765844140775127E-2</v>
      </c>
      <c r="H124" s="7">
        <v>45689</v>
      </c>
      <c r="I124" s="293">
        <v>1594.44</v>
      </c>
      <c r="J124" s="100">
        <f t="shared" ref="J124:J125" si="23">(I124-I123)/I123</f>
        <v>1.988025790604861E-2</v>
      </c>
      <c r="K124" s="100">
        <f t="shared" ref="K124:K125" si="24">(I124-I112)/I112</f>
        <v>0.19486514639428659</v>
      </c>
      <c r="L124" s="293">
        <v>2241.4299999999998</v>
      </c>
      <c r="M124" s="100">
        <f t="shared" ref="M124:M125" si="25">(L124-L123)/L123</f>
        <v>-2.2302212825556553E-4</v>
      </c>
      <c r="N124" s="100">
        <f t="shared" ref="N124:N125" si="26">(L124-L112)/L112</f>
        <v>0.32382246109322843</v>
      </c>
    </row>
    <row r="125" spans="1:14">
      <c r="A125" s="7">
        <v>45717</v>
      </c>
      <c r="B125" s="293">
        <v>1811.84</v>
      </c>
      <c r="C125" s="100">
        <f t="shared" si="14"/>
        <v>1.5263924689005946E-2</v>
      </c>
      <c r="D125" s="100">
        <f t="shared" si="15"/>
        <v>0.23232625522016509</v>
      </c>
      <c r="F125" s="100">
        <f t="shared" si="16"/>
        <v>3.9531387422127265E-2</v>
      </c>
      <c r="H125" s="7">
        <v>45717</v>
      </c>
      <c r="I125" s="293">
        <v>1625.57</v>
      </c>
      <c r="J125" s="100">
        <f t="shared" si="23"/>
        <v>1.9524096234414517E-2</v>
      </c>
      <c r="K125" s="100">
        <f t="shared" si="24"/>
        <v>0.18803031521095673</v>
      </c>
      <c r="L125" s="293">
        <v>2259.3000000000002</v>
      </c>
      <c r="M125" s="100">
        <f t="shared" si="25"/>
        <v>7.9725889276044074E-3</v>
      </c>
      <c r="N125" s="100">
        <f t="shared" si="26"/>
        <v>0.31720712211844554</v>
      </c>
    </row>
    <row r="126" spans="1:14">
      <c r="A126" s="7">
        <v>45748</v>
      </c>
      <c r="H126" s="7">
        <v>45748</v>
      </c>
    </row>
    <row r="127" spans="1:14">
      <c r="A127" s="7">
        <v>45778</v>
      </c>
      <c r="H127" s="7">
        <v>45778</v>
      </c>
    </row>
    <row r="128" spans="1:14">
      <c r="A128" s="7">
        <v>45809</v>
      </c>
      <c r="H128" s="7">
        <v>45809</v>
      </c>
    </row>
    <row r="129" spans="1:8">
      <c r="A129" s="7">
        <v>45839</v>
      </c>
      <c r="H129" s="7">
        <v>45839</v>
      </c>
    </row>
    <row r="130" spans="1:8">
      <c r="A130" s="7">
        <v>45870</v>
      </c>
      <c r="H130" s="7">
        <v>45870</v>
      </c>
    </row>
    <row r="131" spans="1:8">
      <c r="A131" s="7">
        <v>45901</v>
      </c>
      <c r="H131" s="7">
        <v>45901</v>
      </c>
    </row>
    <row r="132" spans="1:8">
      <c r="A132" s="7">
        <v>45931</v>
      </c>
      <c r="H132" s="7">
        <v>45931</v>
      </c>
    </row>
    <row r="133" spans="1:8">
      <c r="A133" s="7">
        <v>45962</v>
      </c>
      <c r="H133" s="7">
        <v>45962</v>
      </c>
    </row>
    <row r="134" spans="1:8">
      <c r="A134" s="7">
        <v>45992</v>
      </c>
      <c r="H134" s="7">
        <v>45992</v>
      </c>
    </row>
    <row r="135" spans="1:8">
      <c r="A135" s="7">
        <v>46023</v>
      </c>
      <c r="H135" s="7">
        <v>46023</v>
      </c>
    </row>
    <row r="136" spans="1:8">
      <c r="A136" s="7">
        <v>46054</v>
      </c>
      <c r="H136" s="7">
        <v>46054</v>
      </c>
    </row>
    <row r="137" spans="1:8">
      <c r="A137" s="7">
        <v>46082</v>
      </c>
      <c r="H137" s="7">
        <v>46082</v>
      </c>
    </row>
    <row r="138" spans="1:8">
      <c r="A138" s="7">
        <v>46113</v>
      </c>
      <c r="H138" s="7">
        <v>46113</v>
      </c>
    </row>
    <row r="139" spans="1:8">
      <c r="A139" s="7">
        <v>46143</v>
      </c>
      <c r="H139" s="7">
        <v>46143</v>
      </c>
    </row>
    <row r="140" spans="1:8">
      <c r="A140" s="7">
        <v>46174</v>
      </c>
      <c r="H140" s="7">
        <v>46174</v>
      </c>
    </row>
    <row r="141" spans="1:8">
      <c r="A141" s="7">
        <v>46204</v>
      </c>
      <c r="H141" s="7">
        <v>46204</v>
      </c>
    </row>
    <row r="142" spans="1:8">
      <c r="A142" s="7">
        <v>46235</v>
      </c>
      <c r="H142" s="7">
        <v>46235</v>
      </c>
    </row>
    <row r="143" spans="1:8">
      <c r="H143" s="7">
        <v>46266</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72"/>
  <sheetViews>
    <sheetView zoomScale="70" zoomScaleNormal="70" workbookViewId="0">
      <selection activeCell="E20" sqref="E20"/>
    </sheetView>
  </sheetViews>
  <sheetFormatPr defaultRowHeight="15"/>
  <cols>
    <col min="1" max="1" width="9.28515625" bestFit="1" customWidth="1"/>
    <col min="2" max="2" width="67.5703125" customWidth="1"/>
    <col min="3" max="3" width="70.85546875" customWidth="1"/>
    <col min="4" max="4" width="65.5703125" bestFit="1" customWidth="1"/>
    <col min="5" max="5" width="73.140625" bestFit="1" customWidth="1"/>
    <col min="6" max="6" width="13.7109375" bestFit="1" customWidth="1"/>
    <col min="7" max="8" width="9.140625" style="100"/>
    <col min="11" max="11" width="20.140625" bestFit="1" customWidth="1"/>
    <col min="12" max="12" width="65.5703125" bestFit="1" customWidth="1"/>
    <col min="13" max="13" width="24.140625" bestFit="1" customWidth="1"/>
  </cols>
  <sheetData>
    <row r="1" spans="1:13">
      <c r="A1" s="245" t="s">
        <v>158</v>
      </c>
      <c r="B1" s="244" t="s">
        <v>2481</v>
      </c>
      <c r="C1" s="244" t="s">
        <v>2484</v>
      </c>
      <c r="D1" s="244" t="s">
        <v>2486</v>
      </c>
      <c r="E1" s="244" t="s">
        <v>2487</v>
      </c>
      <c r="F1" s="244" t="s">
        <v>2488</v>
      </c>
      <c r="G1" s="246" t="s">
        <v>2531</v>
      </c>
      <c r="H1" s="100" t="s">
        <v>2470</v>
      </c>
      <c r="K1" s="244" t="s">
        <v>2477</v>
      </c>
      <c r="M1" s="244" t="s">
        <v>2482</v>
      </c>
    </row>
    <row r="2" spans="1:13">
      <c r="A2" s="253">
        <v>40878</v>
      </c>
      <c r="B2" s="111">
        <v>178</v>
      </c>
      <c r="C2" s="111">
        <v>83</v>
      </c>
      <c r="D2" s="111">
        <v>10548</v>
      </c>
      <c r="E2" s="111"/>
      <c r="F2" s="35"/>
      <c r="K2" s="244" t="s">
        <v>2483</v>
      </c>
      <c r="M2" s="244" t="s">
        <v>2482</v>
      </c>
    </row>
    <row r="3" spans="1:13">
      <c r="A3" s="253">
        <v>40909</v>
      </c>
      <c r="B3" s="111">
        <v>157</v>
      </c>
      <c r="C3" s="111">
        <v>11</v>
      </c>
      <c r="D3" s="111">
        <v>3732</v>
      </c>
      <c r="E3" s="111"/>
      <c r="F3" s="35"/>
      <c r="K3" s="244" t="s">
        <v>2485</v>
      </c>
      <c r="L3" s="244" t="s">
        <v>2486</v>
      </c>
      <c r="M3" s="244" t="s">
        <v>2482</v>
      </c>
    </row>
    <row r="4" spans="1:13">
      <c r="A4" s="253">
        <v>40940</v>
      </c>
      <c r="B4" s="111">
        <v>158</v>
      </c>
      <c r="C4" s="111">
        <v>55</v>
      </c>
      <c r="D4" s="111">
        <v>3939</v>
      </c>
      <c r="E4" s="111">
        <f>AVERAGE(D2:D4)</f>
        <v>6073</v>
      </c>
      <c r="F4" s="35"/>
    </row>
    <row r="5" spans="1:13">
      <c r="A5" s="253">
        <v>40969</v>
      </c>
      <c r="B5" s="111">
        <v>204</v>
      </c>
      <c r="C5" s="111">
        <v>42</v>
      </c>
      <c r="D5" s="111">
        <v>5206</v>
      </c>
      <c r="E5" s="111">
        <f t="shared" ref="E5:E68" si="0">AVERAGE(D3:D5)</f>
        <v>4292.333333333333</v>
      </c>
      <c r="F5" s="35"/>
    </row>
    <row r="6" spans="1:13">
      <c r="A6" s="253">
        <v>41000</v>
      </c>
      <c r="B6" s="111">
        <v>178</v>
      </c>
      <c r="C6" s="111">
        <v>50</v>
      </c>
      <c r="D6" s="111">
        <v>5789</v>
      </c>
      <c r="E6" s="111">
        <f t="shared" si="0"/>
        <v>4978</v>
      </c>
      <c r="F6" s="35"/>
    </row>
    <row r="7" spans="1:13">
      <c r="A7" s="253">
        <v>41030</v>
      </c>
      <c r="B7" s="111">
        <v>324</v>
      </c>
      <c r="C7" s="111">
        <v>53</v>
      </c>
      <c r="D7" s="111">
        <v>7571</v>
      </c>
      <c r="E7" s="111">
        <f t="shared" si="0"/>
        <v>6188.666666666667</v>
      </c>
      <c r="F7" s="35"/>
    </row>
    <row r="8" spans="1:13">
      <c r="A8" s="253">
        <v>41061</v>
      </c>
      <c r="B8" s="111">
        <v>242</v>
      </c>
      <c r="C8" s="111">
        <v>71</v>
      </c>
      <c r="D8" s="111">
        <v>6153</v>
      </c>
      <c r="E8" s="111">
        <f t="shared" si="0"/>
        <v>6504.333333333333</v>
      </c>
      <c r="F8" s="35"/>
    </row>
    <row r="9" spans="1:13">
      <c r="A9" s="253">
        <v>41091</v>
      </c>
      <c r="B9" s="111">
        <v>217</v>
      </c>
      <c r="C9" s="111">
        <v>71</v>
      </c>
      <c r="D9" s="111">
        <v>5937</v>
      </c>
      <c r="E9" s="111">
        <f t="shared" si="0"/>
        <v>6553.666666666667</v>
      </c>
      <c r="F9" s="35"/>
    </row>
    <row r="10" spans="1:13">
      <c r="A10" s="253">
        <v>41122</v>
      </c>
      <c r="B10" s="111">
        <v>193</v>
      </c>
      <c r="C10" s="111">
        <v>52</v>
      </c>
      <c r="D10" s="111">
        <v>4953</v>
      </c>
      <c r="E10" s="111">
        <f t="shared" si="0"/>
        <v>5681</v>
      </c>
      <c r="F10" s="35"/>
    </row>
    <row r="11" spans="1:13">
      <c r="A11" s="253">
        <v>41153</v>
      </c>
      <c r="B11" s="111">
        <v>114</v>
      </c>
      <c r="C11" s="111">
        <v>61</v>
      </c>
      <c r="D11" s="111">
        <v>5181</v>
      </c>
      <c r="E11" s="111">
        <f t="shared" si="0"/>
        <v>5357</v>
      </c>
      <c r="F11" s="35"/>
    </row>
    <row r="12" spans="1:13">
      <c r="A12" s="253">
        <v>41183</v>
      </c>
      <c r="B12" s="111">
        <v>207</v>
      </c>
      <c r="C12" s="111">
        <v>59</v>
      </c>
      <c r="D12" s="111">
        <v>6014</v>
      </c>
      <c r="E12" s="111">
        <f t="shared" si="0"/>
        <v>5382.666666666667</v>
      </c>
      <c r="F12" s="35"/>
    </row>
    <row r="13" spans="1:13">
      <c r="A13" s="253">
        <v>41214</v>
      </c>
      <c r="B13" s="111">
        <v>255</v>
      </c>
      <c r="C13" s="111">
        <v>28</v>
      </c>
      <c r="D13" s="111">
        <v>6111</v>
      </c>
      <c r="E13" s="111">
        <f t="shared" si="0"/>
        <v>5768.666666666667</v>
      </c>
      <c r="F13" s="35"/>
      <c r="G13" s="100" t="e">
        <f t="shared" ref="G13:G24" si="1">(E13-F13)/F13</f>
        <v>#DIV/0!</v>
      </c>
    </row>
    <row r="14" spans="1:13">
      <c r="A14" s="253">
        <v>41244</v>
      </c>
      <c r="B14" s="111">
        <v>181</v>
      </c>
      <c r="C14" s="111">
        <v>83</v>
      </c>
      <c r="D14" s="111">
        <v>7970</v>
      </c>
      <c r="E14" s="111">
        <f t="shared" si="0"/>
        <v>6698.333333333333</v>
      </c>
      <c r="F14" s="35"/>
      <c r="G14" s="100" t="e">
        <f t="shared" si="1"/>
        <v>#DIV/0!</v>
      </c>
    </row>
    <row r="15" spans="1:13">
      <c r="A15" s="253">
        <v>41275</v>
      </c>
      <c r="B15" s="111">
        <v>80</v>
      </c>
      <c r="C15" s="111">
        <v>42</v>
      </c>
      <c r="D15" s="111">
        <v>4746</v>
      </c>
      <c r="E15" s="111">
        <f t="shared" si="0"/>
        <v>6275.666666666667</v>
      </c>
      <c r="F15" s="35"/>
      <c r="G15" s="100" t="e">
        <f t="shared" si="1"/>
        <v>#DIV/0!</v>
      </c>
    </row>
    <row r="16" spans="1:13">
      <c r="A16" s="253">
        <v>41306</v>
      </c>
      <c r="B16" s="111">
        <v>130</v>
      </c>
      <c r="C16" s="111">
        <v>28</v>
      </c>
      <c r="D16" s="111">
        <v>4692</v>
      </c>
      <c r="E16" s="111">
        <f t="shared" si="0"/>
        <v>5802.666666666667</v>
      </c>
      <c r="F16" s="35"/>
      <c r="G16" s="100" t="e">
        <f t="shared" si="1"/>
        <v>#DIV/0!</v>
      </c>
    </row>
    <row r="17" spans="1:8">
      <c r="A17" s="253">
        <v>41334</v>
      </c>
      <c r="B17" s="111">
        <v>155</v>
      </c>
      <c r="C17" s="111">
        <v>76</v>
      </c>
      <c r="D17" s="111">
        <v>5812</v>
      </c>
      <c r="E17" s="111">
        <f t="shared" si="0"/>
        <v>5083.333333333333</v>
      </c>
      <c r="F17" s="35"/>
      <c r="G17" s="100" t="e">
        <f t="shared" si="1"/>
        <v>#DIV/0!</v>
      </c>
    </row>
    <row r="18" spans="1:8">
      <c r="A18" s="253">
        <v>41365</v>
      </c>
      <c r="B18" s="111">
        <v>331</v>
      </c>
      <c r="C18" s="111">
        <v>147</v>
      </c>
      <c r="D18" s="111">
        <v>6868</v>
      </c>
      <c r="E18" s="111">
        <f t="shared" si="0"/>
        <v>5790.666666666667</v>
      </c>
      <c r="F18" s="35"/>
      <c r="G18" s="100" t="e">
        <f t="shared" si="1"/>
        <v>#DIV/0!</v>
      </c>
    </row>
    <row r="19" spans="1:8">
      <c r="A19" s="253">
        <v>41395</v>
      </c>
      <c r="B19" s="111">
        <v>226</v>
      </c>
      <c r="C19" s="111">
        <v>259</v>
      </c>
      <c r="D19" s="111">
        <v>8187</v>
      </c>
      <c r="E19" s="111">
        <f t="shared" si="0"/>
        <v>6955.666666666667</v>
      </c>
      <c r="F19" s="35"/>
      <c r="G19" s="100" t="e">
        <f t="shared" si="1"/>
        <v>#DIV/0!</v>
      </c>
    </row>
    <row r="20" spans="1:8">
      <c r="A20" s="253">
        <v>41426</v>
      </c>
      <c r="B20" s="111">
        <v>206</v>
      </c>
      <c r="C20" s="111">
        <v>270</v>
      </c>
      <c r="D20" s="111">
        <v>6428</v>
      </c>
      <c r="E20" s="111">
        <f t="shared" si="0"/>
        <v>7161</v>
      </c>
      <c r="F20" s="35"/>
      <c r="G20" s="100" t="e">
        <f t="shared" si="1"/>
        <v>#DIV/0!</v>
      </c>
    </row>
    <row r="21" spans="1:8">
      <c r="A21" s="253">
        <v>41456</v>
      </c>
      <c r="B21" s="111">
        <v>152</v>
      </c>
      <c r="C21" s="111">
        <v>270</v>
      </c>
      <c r="D21" s="111">
        <v>6591</v>
      </c>
      <c r="E21" s="111">
        <f t="shared" si="0"/>
        <v>7068.666666666667</v>
      </c>
      <c r="F21" s="35"/>
      <c r="G21" s="100" t="e">
        <f t="shared" si="1"/>
        <v>#DIV/0!</v>
      </c>
    </row>
    <row r="22" spans="1:8">
      <c r="A22" s="253">
        <v>41487</v>
      </c>
      <c r="B22" s="111">
        <v>191</v>
      </c>
      <c r="C22" s="111">
        <v>275</v>
      </c>
      <c r="D22" s="111">
        <v>4897</v>
      </c>
      <c r="E22" s="111">
        <f t="shared" si="0"/>
        <v>5972</v>
      </c>
      <c r="F22" s="35"/>
      <c r="G22" s="100" t="e">
        <f t="shared" si="1"/>
        <v>#DIV/0!</v>
      </c>
    </row>
    <row r="23" spans="1:8">
      <c r="A23" s="253">
        <v>41518</v>
      </c>
      <c r="B23" s="111">
        <v>102</v>
      </c>
      <c r="C23" s="111">
        <v>279</v>
      </c>
      <c r="D23" s="111">
        <v>6141</v>
      </c>
      <c r="E23" s="111">
        <f t="shared" si="0"/>
        <v>5876.333333333333</v>
      </c>
      <c r="F23" s="35"/>
      <c r="G23" s="100" t="e">
        <f t="shared" si="1"/>
        <v>#DIV/0!</v>
      </c>
    </row>
    <row r="24" spans="1:8">
      <c r="A24" s="253">
        <v>41548</v>
      </c>
      <c r="B24" s="111">
        <v>125</v>
      </c>
      <c r="C24" s="111">
        <v>165</v>
      </c>
      <c r="D24" s="111">
        <v>5033</v>
      </c>
      <c r="E24" s="111">
        <f t="shared" si="0"/>
        <v>5357</v>
      </c>
      <c r="F24" s="35"/>
      <c r="G24" s="100" t="e">
        <f t="shared" si="1"/>
        <v>#DIV/0!</v>
      </c>
    </row>
    <row r="25" spans="1:8">
      <c r="A25" s="253">
        <v>41579</v>
      </c>
      <c r="B25" s="111">
        <v>113</v>
      </c>
      <c r="C25" s="111">
        <v>63</v>
      </c>
      <c r="D25" s="111">
        <v>6764</v>
      </c>
      <c r="E25" s="111">
        <f t="shared" si="0"/>
        <v>5979.333333333333</v>
      </c>
      <c r="F25" s="35">
        <f>AVERAGE(D2:D25)</f>
        <v>6052.625</v>
      </c>
      <c r="G25" s="100">
        <f>(E25-F25)/F25</f>
        <v>-1.2109071133048384E-2</v>
      </c>
    </row>
    <row r="26" spans="1:8">
      <c r="A26" s="253">
        <v>41609</v>
      </c>
      <c r="B26" s="111">
        <v>321</v>
      </c>
      <c r="C26" s="111">
        <v>133</v>
      </c>
      <c r="D26" s="111">
        <v>8734</v>
      </c>
      <c r="E26" s="111">
        <f t="shared" si="0"/>
        <v>6843.666666666667</v>
      </c>
      <c r="F26" s="35">
        <f t="shared" ref="F26:F89" si="2">AVERAGE(D3:D26)</f>
        <v>5977.041666666667</v>
      </c>
      <c r="G26" s="100">
        <f t="shared" ref="G26:G89" si="3">(E26-F26)/F26</f>
        <v>0.14499229691388577</v>
      </c>
    </row>
    <row r="27" spans="1:8">
      <c r="A27" s="253">
        <v>41640</v>
      </c>
      <c r="B27" s="111">
        <v>176</v>
      </c>
      <c r="C27" s="111">
        <v>59</v>
      </c>
      <c r="D27" s="111">
        <v>6521</v>
      </c>
      <c r="E27" s="111">
        <f t="shared" si="0"/>
        <v>7339.666666666667</v>
      </c>
      <c r="F27" s="35">
        <f t="shared" si="2"/>
        <v>6093.25</v>
      </c>
      <c r="G27" s="100">
        <f t="shared" si="3"/>
        <v>0.20455695510058949</v>
      </c>
      <c r="H27" s="100">
        <v>0.11912751677852348</v>
      </c>
    </row>
    <row r="28" spans="1:8">
      <c r="A28" s="253">
        <v>41671</v>
      </c>
      <c r="B28" s="111">
        <v>64</v>
      </c>
      <c r="C28" s="111">
        <v>59</v>
      </c>
      <c r="D28" s="111">
        <v>6911</v>
      </c>
      <c r="E28" s="111">
        <f t="shared" si="0"/>
        <v>7388.666666666667</v>
      </c>
      <c r="F28" s="35">
        <f t="shared" si="2"/>
        <v>6217.083333333333</v>
      </c>
      <c r="G28" s="100">
        <f t="shared" si="3"/>
        <v>0.18844581462368484</v>
      </c>
      <c r="H28" s="100">
        <v>0.11794019933554832</v>
      </c>
    </row>
    <row r="29" spans="1:8">
      <c r="A29" s="253">
        <v>41699</v>
      </c>
      <c r="B29" s="111">
        <v>309</v>
      </c>
      <c r="C29" s="111">
        <v>97</v>
      </c>
      <c r="D29" s="111">
        <v>12950</v>
      </c>
      <c r="E29" s="111">
        <f t="shared" si="0"/>
        <v>8794</v>
      </c>
      <c r="F29" s="35">
        <f t="shared" si="2"/>
        <v>6539.75</v>
      </c>
      <c r="G29" s="100">
        <f t="shared" si="3"/>
        <v>0.34469972093734469</v>
      </c>
      <c r="H29" s="100">
        <v>0.11764705882352937</v>
      </c>
    </row>
    <row r="30" spans="1:8">
      <c r="A30" s="253">
        <v>41730</v>
      </c>
      <c r="B30" s="111">
        <v>150</v>
      </c>
      <c r="C30" s="111">
        <v>45</v>
      </c>
      <c r="D30" s="111">
        <v>6577</v>
      </c>
      <c r="E30" s="111">
        <f t="shared" si="0"/>
        <v>8812.6666666666661</v>
      </c>
      <c r="F30" s="35">
        <f t="shared" si="2"/>
        <v>6572.583333333333</v>
      </c>
      <c r="G30" s="100">
        <f t="shared" si="3"/>
        <v>0.34082235549187911</v>
      </c>
      <c r="H30" s="100">
        <v>0.11869918699186983</v>
      </c>
    </row>
    <row r="31" spans="1:8">
      <c r="A31" s="253">
        <v>41760</v>
      </c>
      <c r="B31" s="111">
        <v>84</v>
      </c>
      <c r="C31" s="111">
        <v>121</v>
      </c>
      <c r="D31" s="111">
        <v>9707</v>
      </c>
      <c r="E31" s="111">
        <f t="shared" si="0"/>
        <v>9744.6666666666661</v>
      </c>
      <c r="F31" s="35">
        <f t="shared" si="2"/>
        <v>6661.583333333333</v>
      </c>
      <c r="G31" s="100">
        <f t="shared" si="3"/>
        <v>0.46281539674001426</v>
      </c>
      <c r="H31" s="100">
        <v>0.11840000000000003</v>
      </c>
    </row>
    <row r="32" spans="1:8">
      <c r="A32" s="253">
        <v>41791</v>
      </c>
      <c r="B32" s="111">
        <v>87</v>
      </c>
      <c r="C32" s="111">
        <v>103</v>
      </c>
      <c r="D32" s="111">
        <v>7535</v>
      </c>
      <c r="E32" s="111">
        <f t="shared" si="0"/>
        <v>7939.666666666667</v>
      </c>
      <c r="F32" s="35">
        <f t="shared" si="2"/>
        <v>6719.166666666667</v>
      </c>
      <c r="G32" s="100">
        <f t="shared" si="3"/>
        <v>0.18164454917524495</v>
      </c>
      <c r="H32" s="100">
        <v>0.1170886075949366</v>
      </c>
    </row>
    <row r="33" spans="1:8">
      <c r="A33" s="253">
        <v>41821</v>
      </c>
      <c r="B33" s="111">
        <v>185</v>
      </c>
      <c r="C33" s="111">
        <v>53</v>
      </c>
      <c r="D33" s="111">
        <v>5881</v>
      </c>
      <c r="E33" s="111">
        <f t="shared" si="0"/>
        <v>7707.666666666667</v>
      </c>
      <c r="F33" s="35">
        <f t="shared" si="2"/>
        <v>6716.833333333333</v>
      </c>
      <c r="G33" s="100">
        <f t="shared" si="3"/>
        <v>0.14751495000124076</v>
      </c>
      <c r="H33" s="100">
        <v>0.12050078247261353</v>
      </c>
    </row>
    <row r="34" spans="1:8">
      <c r="A34" s="253">
        <v>41852</v>
      </c>
      <c r="B34" s="111">
        <v>98</v>
      </c>
      <c r="C34" s="111">
        <v>47</v>
      </c>
      <c r="D34" s="111">
        <v>7267</v>
      </c>
      <c r="E34" s="111">
        <f t="shared" si="0"/>
        <v>6894.333333333333</v>
      </c>
      <c r="F34" s="35">
        <f t="shared" si="2"/>
        <v>6813.25</v>
      </c>
      <c r="G34" s="100">
        <f t="shared" si="3"/>
        <v>1.1900830489609661E-2</v>
      </c>
      <c r="H34" s="100">
        <v>0.12441679626749623</v>
      </c>
    </row>
    <row r="35" spans="1:8">
      <c r="A35" s="253">
        <v>41883</v>
      </c>
      <c r="B35" s="111">
        <v>221</v>
      </c>
      <c r="C35" s="111">
        <v>27</v>
      </c>
      <c r="D35" s="111">
        <v>7573</v>
      </c>
      <c r="E35" s="111">
        <f t="shared" si="0"/>
        <v>6907</v>
      </c>
      <c r="F35" s="35">
        <f t="shared" si="2"/>
        <v>6912.916666666667</v>
      </c>
      <c r="G35" s="100">
        <f t="shared" si="3"/>
        <v>-8.5588572117417433E-4</v>
      </c>
      <c r="H35" s="100">
        <v>0.13819875776397511</v>
      </c>
    </row>
    <row r="36" spans="1:8">
      <c r="A36" s="253">
        <v>41913</v>
      </c>
      <c r="B36" s="111">
        <v>79</v>
      </c>
      <c r="C36" s="111">
        <v>39</v>
      </c>
      <c r="D36" s="111">
        <v>4730</v>
      </c>
      <c r="E36" s="111">
        <f t="shared" si="0"/>
        <v>6523.333333333333</v>
      </c>
      <c r="F36" s="35">
        <f t="shared" si="2"/>
        <v>6859.416666666667</v>
      </c>
      <c r="G36" s="100">
        <f t="shared" si="3"/>
        <v>-4.8995905871490615E-2</v>
      </c>
      <c r="H36" s="100">
        <v>0.13036809815950928</v>
      </c>
    </row>
    <row r="37" spans="1:8">
      <c r="A37" s="253">
        <v>41944</v>
      </c>
      <c r="B37" s="111">
        <v>117</v>
      </c>
      <c r="C37" s="111">
        <v>113</v>
      </c>
      <c r="D37" s="111">
        <v>5959</v>
      </c>
      <c r="E37" s="111">
        <f t="shared" si="0"/>
        <v>6087.333333333333</v>
      </c>
      <c r="F37" s="35">
        <f t="shared" si="2"/>
        <v>6853.083333333333</v>
      </c>
      <c r="G37" s="100">
        <f t="shared" si="3"/>
        <v>-0.11173802546299112</v>
      </c>
      <c r="H37" s="100">
        <v>0.13935681470137828</v>
      </c>
    </row>
    <row r="38" spans="1:8">
      <c r="A38" s="253">
        <v>41974</v>
      </c>
      <c r="B38" s="111">
        <v>167</v>
      </c>
      <c r="C38" s="111">
        <v>104</v>
      </c>
      <c r="D38" s="111">
        <v>8186</v>
      </c>
      <c r="E38" s="111">
        <f t="shared" si="0"/>
        <v>6291.666666666667</v>
      </c>
      <c r="F38" s="35">
        <f t="shared" si="2"/>
        <v>6862.083333333333</v>
      </c>
      <c r="G38" s="100">
        <f t="shared" si="3"/>
        <v>-8.3125872852024926E-2</v>
      </c>
      <c r="H38" s="100">
        <v>0.13403614457831334</v>
      </c>
    </row>
    <row r="39" spans="1:8">
      <c r="A39" s="253">
        <v>42005</v>
      </c>
      <c r="B39" s="111">
        <v>72</v>
      </c>
      <c r="C39" s="111">
        <v>32</v>
      </c>
      <c r="D39" s="111">
        <v>4836</v>
      </c>
      <c r="E39" s="111">
        <f t="shared" si="0"/>
        <v>6327</v>
      </c>
      <c r="F39" s="35">
        <f t="shared" si="2"/>
        <v>6865.833333333333</v>
      </c>
      <c r="G39" s="100">
        <f t="shared" si="3"/>
        <v>-7.848039810656629E-2</v>
      </c>
      <c r="H39" s="100">
        <v>0.14692653673163425</v>
      </c>
    </row>
    <row r="40" spans="1:8">
      <c r="A40" s="253">
        <v>42036</v>
      </c>
      <c r="B40" s="111">
        <v>115</v>
      </c>
      <c r="C40" s="111">
        <v>65</v>
      </c>
      <c r="D40" s="111">
        <v>5064</v>
      </c>
      <c r="E40" s="111">
        <f t="shared" si="0"/>
        <v>6028.666666666667</v>
      </c>
      <c r="F40" s="35">
        <f t="shared" si="2"/>
        <v>6881.333333333333</v>
      </c>
      <c r="G40" s="100">
        <f t="shared" si="3"/>
        <v>-0.12391009494284046</v>
      </c>
      <c r="H40" s="100">
        <v>0.15601783060921245</v>
      </c>
    </row>
    <row r="41" spans="1:8">
      <c r="A41" s="253">
        <v>42064</v>
      </c>
      <c r="B41" s="111">
        <v>256</v>
      </c>
      <c r="C41" s="111">
        <v>70</v>
      </c>
      <c r="D41" s="111">
        <v>6469</v>
      </c>
      <c r="E41" s="111">
        <f t="shared" si="0"/>
        <v>5456.333333333333</v>
      </c>
      <c r="F41" s="35">
        <f t="shared" si="2"/>
        <v>6908.708333333333</v>
      </c>
      <c r="G41" s="100">
        <f t="shared" si="3"/>
        <v>-0.21022381173518928</v>
      </c>
      <c r="H41" s="100">
        <v>0.15643274853801173</v>
      </c>
    </row>
    <row r="42" spans="1:8">
      <c r="A42" s="253">
        <v>42095</v>
      </c>
      <c r="B42" s="111">
        <v>149</v>
      </c>
      <c r="C42" s="111">
        <v>63</v>
      </c>
      <c r="D42" s="111">
        <v>7117</v>
      </c>
      <c r="E42" s="111">
        <f t="shared" si="0"/>
        <v>6216.666666666667</v>
      </c>
      <c r="F42" s="35">
        <f t="shared" si="2"/>
        <v>6919.083333333333</v>
      </c>
      <c r="G42" s="100">
        <f t="shared" si="3"/>
        <v>-0.10151874646207944</v>
      </c>
      <c r="H42" s="100">
        <v>0.16569767441860461</v>
      </c>
    </row>
    <row r="43" spans="1:8">
      <c r="A43" s="253">
        <v>42125</v>
      </c>
      <c r="B43" s="111">
        <v>69</v>
      </c>
      <c r="C43" s="111">
        <v>59</v>
      </c>
      <c r="D43" s="111">
        <v>7341</v>
      </c>
      <c r="E43" s="111">
        <f t="shared" si="0"/>
        <v>6975.666666666667</v>
      </c>
      <c r="F43" s="35">
        <f t="shared" si="2"/>
        <v>6883.833333333333</v>
      </c>
      <c r="G43" s="100">
        <f t="shared" si="3"/>
        <v>1.3340435319468408E-2</v>
      </c>
      <c r="H43" s="100">
        <v>0.16165951359084391</v>
      </c>
    </row>
    <row r="44" spans="1:8">
      <c r="A44" s="253">
        <v>42156</v>
      </c>
      <c r="B44" s="111">
        <v>211</v>
      </c>
      <c r="C44" s="111">
        <v>45</v>
      </c>
      <c r="D44" s="111">
        <v>7902</v>
      </c>
      <c r="E44" s="111">
        <f t="shared" si="0"/>
        <v>7453.333333333333</v>
      </c>
      <c r="F44" s="35">
        <f t="shared" si="2"/>
        <v>6945.25</v>
      </c>
      <c r="G44" s="100">
        <f t="shared" si="3"/>
        <v>7.3155513960380558E-2</v>
      </c>
      <c r="H44" s="100">
        <v>0.16997167138810201</v>
      </c>
    </row>
    <row r="45" spans="1:8">
      <c r="A45" s="253">
        <v>42186</v>
      </c>
      <c r="B45" s="111">
        <v>146</v>
      </c>
      <c r="C45" s="111">
        <v>31</v>
      </c>
      <c r="D45" s="111">
        <v>6850</v>
      </c>
      <c r="E45" s="111">
        <f t="shared" si="0"/>
        <v>7364.333333333333</v>
      </c>
      <c r="F45" s="35">
        <f t="shared" si="2"/>
        <v>6956.041666666667</v>
      </c>
      <c r="G45" s="100">
        <f t="shared" si="3"/>
        <v>5.8695977717212168E-2</v>
      </c>
      <c r="H45" s="100">
        <v>0.16061452513966484</v>
      </c>
    </row>
    <row r="46" spans="1:8">
      <c r="A46" s="253">
        <v>42217</v>
      </c>
      <c r="B46" s="111">
        <v>754</v>
      </c>
      <c r="C46" s="111">
        <v>65</v>
      </c>
      <c r="D46" s="111">
        <v>6564</v>
      </c>
      <c r="E46" s="111">
        <f t="shared" si="0"/>
        <v>7105.333333333333</v>
      </c>
      <c r="F46" s="35">
        <f t="shared" si="2"/>
        <v>7025.5</v>
      </c>
      <c r="G46" s="100">
        <f t="shared" si="3"/>
        <v>1.1363366782909832E-2</v>
      </c>
      <c r="H46" s="100">
        <v>0.15076071922544948</v>
      </c>
    </row>
    <row r="47" spans="1:8">
      <c r="A47" s="253">
        <v>42248</v>
      </c>
      <c r="B47" s="111">
        <v>252</v>
      </c>
      <c r="C47" s="111">
        <v>43</v>
      </c>
      <c r="D47" s="111">
        <v>5462</v>
      </c>
      <c r="E47" s="111">
        <f t="shared" si="0"/>
        <v>6292</v>
      </c>
      <c r="F47" s="35">
        <f t="shared" si="2"/>
        <v>6997.208333333333</v>
      </c>
      <c r="G47" s="100">
        <f t="shared" si="3"/>
        <v>-0.10078424133434163</v>
      </c>
      <c r="H47" s="100">
        <v>0.15279672578444736</v>
      </c>
    </row>
    <row r="48" spans="1:8">
      <c r="A48" s="253">
        <v>42278</v>
      </c>
      <c r="B48" s="111">
        <v>98</v>
      </c>
      <c r="C48" s="111">
        <v>45</v>
      </c>
      <c r="D48" s="111">
        <v>5980</v>
      </c>
      <c r="E48" s="111">
        <f t="shared" si="0"/>
        <v>6002</v>
      </c>
      <c r="F48" s="35">
        <f t="shared" si="2"/>
        <v>7036.666666666667</v>
      </c>
      <c r="G48" s="100">
        <f t="shared" si="3"/>
        <v>-0.1470393178588347</v>
      </c>
      <c r="H48" s="100">
        <v>0.15332428765264586</v>
      </c>
    </row>
    <row r="49" spans="1:8">
      <c r="A49" s="253">
        <v>42309</v>
      </c>
      <c r="B49" s="111">
        <v>86</v>
      </c>
      <c r="C49" s="111">
        <v>84</v>
      </c>
      <c r="D49" s="111">
        <v>6937</v>
      </c>
      <c r="E49" s="111">
        <f t="shared" si="0"/>
        <v>6126.333333333333</v>
      </c>
      <c r="F49" s="35">
        <f t="shared" si="2"/>
        <v>7043.875</v>
      </c>
      <c r="G49" s="100">
        <f t="shared" si="3"/>
        <v>-0.13026092408889525</v>
      </c>
      <c r="H49" s="100">
        <v>0.16532258064516123</v>
      </c>
    </row>
    <row r="50" spans="1:8">
      <c r="A50" s="253">
        <v>42339</v>
      </c>
      <c r="B50" s="111">
        <v>158</v>
      </c>
      <c r="C50" s="111">
        <v>137</v>
      </c>
      <c r="D50" s="111">
        <v>10762</v>
      </c>
      <c r="E50" s="111">
        <f t="shared" si="0"/>
        <v>7893</v>
      </c>
      <c r="F50" s="35">
        <f t="shared" si="2"/>
        <v>7128.375</v>
      </c>
      <c r="G50" s="100">
        <f t="shared" si="3"/>
        <v>0.1072649797464359</v>
      </c>
      <c r="H50" s="100">
        <v>0.15139442231075692</v>
      </c>
    </row>
    <row r="51" spans="1:8">
      <c r="A51" s="253">
        <v>42370</v>
      </c>
      <c r="B51" s="111">
        <v>231</v>
      </c>
      <c r="C51" s="111">
        <v>135</v>
      </c>
      <c r="D51" s="111">
        <v>6357</v>
      </c>
      <c r="E51" s="111">
        <f t="shared" si="0"/>
        <v>8018.666666666667</v>
      </c>
      <c r="F51" s="35">
        <f t="shared" si="2"/>
        <v>7121.541666666667</v>
      </c>
      <c r="G51" s="100">
        <f t="shared" si="3"/>
        <v>0.12597342569785333</v>
      </c>
      <c r="H51" s="100">
        <v>0.15294117647058822</v>
      </c>
    </row>
    <row r="52" spans="1:8">
      <c r="A52" s="253">
        <v>42401</v>
      </c>
      <c r="B52" s="111">
        <v>371</v>
      </c>
      <c r="C52" s="111">
        <v>35</v>
      </c>
      <c r="D52" s="111">
        <v>7028</v>
      </c>
      <c r="E52" s="111">
        <f t="shared" si="0"/>
        <v>8049</v>
      </c>
      <c r="F52" s="35">
        <f t="shared" si="2"/>
        <v>7126.416666666667</v>
      </c>
      <c r="G52" s="100">
        <f t="shared" si="3"/>
        <v>0.12945963960382142</v>
      </c>
      <c r="H52" s="100">
        <v>0.14267352185089979</v>
      </c>
    </row>
    <row r="53" spans="1:8">
      <c r="A53" s="253">
        <v>42430</v>
      </c>
      <c r="B53" s="111">
        <v>233</v>
      </c>
      <c r="C53" s="111">
        <v>65</v>
      </c>
      <c r="D53" s="111">
        <v>8211</v>
      </c>
      <c r="E53" s="111">
        <f t="shared" si="0"/>
        <v>7198.666666666667</v>
      </c>
      <c r="F53" s="35">
        <f t="shared" si="2"/>
        <v>6928.958333333333</v>
      </c>
      <c r="G53" s="100">
        <f t="shared" si="3"/>
        <v>3.8924802309149492E-2</v>
      </c>
      <c r="H53" s="100">
        <v>0.13400758533501902</v>
      </c>
    </row>
    <row r="54" spans="1:8">
      <c r="A54" s="253">
        <v>42461</v>
      </c>
      <c r="B54" s="111">
        <v>93</v>
      </c>
      <c r="C54" s="111">
        <v>148</v>
      </c>
      <c r="D54" s="111">
        <v>7760</v>
      </c>
      <c r="E54" s="111">
        <f t="shared" si="0"/>
        <v>7666.333333333333</v>
      </c>
      <c r="F54" s="35">
        <f t="shared" si="2"/>
        <v>6978.25</v>
      </c>
      <c r="G54" s="100">
        <f t="shared" si="3"/>
        <v>9.8603995748695314E-2</v>
      </c>
      <c r="H54" s="100">
        <v>0.12967581047381557</v>
      </c>
    </row>
    <row r="55" spans="1:8">
      <c r="A55" s="253">
        <v>42491</v>
      </c>
      <c r="B55" s="111">
        <v>304</v>
      </c>
      <c r="C55" s="111">
        <v>86</v>
      </c>
      <c r="D55" s="111">
        <v>7312</v>
      </c>
      <c r="E55" s="111">
        <f t="shared" si="0"/>
        <v>7761</v>
      </c>
      <c r="F55" s="35">
        <f t="shared" si="2"/>
        <v>6878.458333333333</v>
      </c>
      <c r="G55" s="100">
        <f t="shared" si="3"/>
        <v>0.12830515558840103</v>
      </c>
      <c r="H55" s="100">
        <v>0.13177339901477839</v>
      </c>
    </row>
    <row r="56" spans="1:8">
      <c r="A56" s="253">
        <v>42522</v>
      </c>
      <c r="B56" s="111">
        <v>148</v>
      </c>
      <c r="C56" s="111">
        <v>35</v>
      </c>
      <c r="D56" s="111">
        <v>7446</v>
      </c>
      <c r="E56" s="111">
        <f t="shared" si="0"/>
        <v>7506</v>
      </c>
      <c r="F56" s="35">
        <f t="shared" si="2"/>
        <v>6874.75</v>
      </c>
      <c r="G56" s="100">
        <f t="shared" si="3"/>
        <v>9.1821520782573912E-2</v>
      </c>
      <c r="H56" s="100">
        <v>0.12227602905569004</v>
      </c>
    </row>
    <row r="57" spans="1:8">
      <c r="A57" s="253">
        <v>42552</v>
      </c>
      <c r="B57" s="111">
        <v>58</v>
      </c>
      <c r="C57" s="111">
        <v>26</v>
      </c>
      <c r="D57" s="111">
        <v>4814</v>
      </c>
      <c r="E57" s="111">
        <f t="shared" si="0"/>
        <v>6524</v>
      </c>
      <c r="F57" s="35">
        <f t="shared" si="2"/>
        <v>6830.291666666667</v>
      </c>
      <c r="G57" s="100">
        <f t="shared" si="3"/>
        <v>-4.4843131393852181E-2</v>
      </c>
      <c r="H57" s="100">
        <v>0.11913357400722023</v>
      </c>
    </row>
    <row r="58" spans="1:8">
      <c r="A58" s="253">
        <v>42583</v>
      </c>
      <c r="B58" s="111">
        <v>218</v>
      </c>
      <c r="C58" s="111">
        <v>39</v>
      </c>
      <c r="D58" s="111">
        <v>7025</v>
      </c>
      <c r="E58" s="111">
        <f t="shared" si="0"/>
        <v>6428.333333333333</v>
      </c>
      <c r="F58" s="35">
        <f t="shared" si="2"/>
        <v>6820.208333333333</v>
      </c>
      <c r="G58" s="100">
        <f t="shared" si="3"/>
        <v>-5.7457922228670924E-2</v>
      </c>
      <c r="H58" s="100">
        <v>0.13221153846153841</v>
      </c>
    </row>
    <row r="59" spans="1:8">
      <c r="A59" s="253">
        <v>42614</v>
      </c>
      <c r="B59" s="111">
        <v>224</v>
      </c>
      <c r="C59" s="111">
        <v>59</v>
      </c>
      <c r="D59" s="111">
        <v>5875</v>
      </c>
      <c r="E59" s="111">
        <f t="shared" si="0"/>
        <v>5904.666666666667</v>
      </c>
      <c r="F59" s="35">
        <f t="shared" si="2"/>
        <v>6749.458333333333</v>
      </c>
      <c r="G59" s="100">
        <f t="shared" si="3"/>
        <v>-0.12516436504163905</v>
      </c>
      <c r="H59" s="100">
        <v>0.12426035502958589</v>
      </c>
    </row>
    <row r="60" spans="1:8">
      <c r="A60" s="253">
        <v>42644</v>
      </c>
      <c r="B60" s="111">
        <v>163</v>
      </c>
      <c r="C60" s="111">
        <v>43</v>
      </c>
      <c r="D60" s="111">
        <v>7092</v>
      </c>
      <c r="E60" s="111">
        <f t="shared" si="0"/>
        <v>6664</v>
      </c>
      <c r="F60" s="35">
        <f t="shared" si="2"/>
        <v>6847.875</v>
      </c>
      <c r="G60" s="100">
        <f t="shared" si="3"/>
        <v>-2.6851395505905117E-2</v>
      </c>
      <c r="H60" s="100">
        <v>0.12117647058823522</v>
      </c>
    </row>
    <row r="61" spans="1:8">
      <c r="A61" s="253">
        <v>42675</v>
      </c>
      <c r="B61" s="111">
        <v>286</v>
      </c>
      <c r="C61" s="111">
        <v>39</v>
      </c>
      <c r="D61" s="111">
        <v>7882</v>
      </c>
      <c r="E61" s="111">
        <f t="shared" si="0"/>
        <v>6949.666666666667</v>
      </c>
      <c r="F61" s="35">
        <f t="shared" si="2"/>
        <v>6928</v>
      </c>
      <c r="G61" s="100">
        <f t="shared" si="3"/>
        <v>3.127405696689805E-3</v>
      </c>
      <c r="H61" s="100">
        <v>0.10957324106113026</v>
      </c>
    </row>
    <row r="62" spans="1:8">
      <c r="A62" s="253">
        <v>42705</v>
      </c>
      <c r="B62" s="111">
        <v>468</v>
      </c>
      <c r="C62" s="111">
        <v>42</v>
      </c>
      <c r="D62" s="111">
        <v>10777</v>
      </c>
      <c r="E62" s="111">
        <f t="shared" si="0"/>
        <v>8583.6666666666661</v>
      </c>
      <c r="F62" s="35">
        <f t="shared" si="2"/>
        <v>7035.958333333333</v>
      </c>
      <c r="G62" s="100">
        <f t="shared" si="3"/>
        <v>0.21997121927242791</v>
      </c>
      <c r="H62" s="100">
        <v>0.11880046136101492</v>
      </c>
    </row>
    <row r="63" spans="1:8">
      <c r="A63" s="253">
        <v>42736</v>
      </c>
      <c r="B63" s="111">
        <v>235</v>
      </c>
      <c r="C63" s="111">
        <v>13</v>
      </c>
      <c r="D63" s="111">
        <v>5891</v>
      </c>
      <c r="E63" s="111">
        <f t="shared" si="0"/>
        <v>8183.333333333333</v>
      </c>
      <c r="F63" s="35">
        <f t="shared" si="2"/>
        <v>7079.916666666667</v>
      </c>
      <c r="G63" s="100">
        <f t="shared" si="3"/>
        <v>0.155851646088113</v>
      </c>
      <c r="H63" s="100">
        <v>0.11451247165532877</v>
      </c>
    </row>
    <row r="64" spans="1:8">
      <c r="A64" s="253">
        <v>42767</v>
      </c>
      <c r="B64" s="111">
        <v>150</v>
      </c>
      <c r="C64" s="111">
        <v>33</v>
      </c>
      <c r="D64" s="111">
        <v>6178</v>
      </c>
      <c r="E64" s="111">
        <f t="shared" si="0"/>
        <v>7615.333333333333</v>
      </c>
      <c r="F64" s="35">
        <f t="shared" si="2"/>
        <v>7126.333333333333</v>
      </c>
      <c r="G64" s="100">
        <f t="shared" si="3"/>
        <v>6.8618738013938918E-2</v>
      </c>
      <c r="H64" s="100">
        <v>0.12035995500562433</v>
      </c>
    </row>
    <row r="65" spans="1:8">
      <c r="A65" s="253">
        <v>42795</v>
      </c>
      <c r="B65" s="111">
        <v>232</v>
      </c>
      <c r="C65" s="111">
        <v>51</v>
      </c>
      <c r="D65" s="111">
        <v>8406</v>
      </c>
      <c r="E65" s="111">
        <f t="shared" si="0"/>
        <v>6825</v>
      </c>
      <c r="F65" s="35">
        <f t="shared" si="2"/>
        <v>7207.041666666667</v>
      </c>
      <c r="G65" s="100">
        <f t="shared" si="3"/>
        <v>-5.3009498811925876E-2</v>
      </c>
      <c r="H65" s="100">
        <v>0.12263099219620954</v>
      </c>
    </row>
    <row r="66" spans="1:8">
      <c r="A66" s="253">
        <v>42826</v>
      </c>
      <c r="B66" s="111">
        <v>177</v>
      </c>
      <c r="C66" s="111">
        <v>96</v>
      </c>
      <c r="D66" s="111">
        <v>8251</v>
      </c>
      <c r="E66" s="111">
        <f t="shared" si="0"/>
        <v>7611.666666666667</v>
      </c>
      <c r="F66" s="35">
        <f t="shared" si="2"/>
        <v>7254.291666666667</v>
      </c>
      <c r="G66" s="100">
        <f t="shared" si="3"/>
        <v>4.9263941459940376E-2</v>
      </c>
      <c r="H66" s="100">
        <v>0.12362030905077254</v>
      </c>
    </row>
    <row r="67" spans="1:8">
      <c r="A67" s="253">
        <v>42856</v>
      </c>
      <c r="B67" s="111">
        <v>277</v>
      </c>
      <c r="C67" s="111">
        <v>51</v>
      </c>
      <c r="D67" s="111">
        <v>8893</v>
      </c>
      <c r="E67" s="111">
        <f t="shared" si="0"/>
        <v>8516.6666666666661</v>
      </c>
      <c r="F67" s="35">
        <f t="shared" si="2"/>
        <v>7318.958333333333</v>
      </c>
      <c r="G67" s="100">
        <f t="shared" si="3"/>
        <v>0.16364464433121742</v>
      </c>
      <c r="H67" s="100">
        <v>0.11425462459194785</v>
      </c>
    </row>
    <row r="68" spans="1:8">
      <c r="A68" s="253">
        <v>42887</v>
      </c>
      <c r="B68" s="111">
        <v>357</v>
      </c>
      <c r="C68" s="111">
        <v>102</v>
      </c>
      <c r="D68" s="111">
        <v>16455</v>
      </c>
      <c r="E68" s="111">
        <f t="shared" si="0"/>
        <v>11199.666666666666</v>
      </c>
      <c r="F68" s="35">
        <f t="shared" si="2"/>
        <v>7675.333333333333</v>
      </c>
      <c r="G68" s="100">
        <f t="shared" si="3"/>
        <v>0.45917658299313818</v>
      </c>
      <c r="H68" s="100">
        <v>0.11434735706580372</v>
      </c>
    </row>
    <row r="69" spans="1:8">
      <c r="A69" s="253">
        <v>42917</v>
      </c>
      <c r="B69" s="111">
        <v>338</v>
      </c>
      <c r="C69" s="111">
        <v>21</v>
      </c>
      <c r="D69" s="111">
        <v>8503</v>
      </c>
      <c r="E69" s="111">
        <f t="shared" ref="E69:E132" si="4">AVERAGE(D67:D69)</f>
        <v>11283.666666666666</v>
      </c>
      <c r="F69" s="35">
        <f t="shared" si="2"/>
        <v>7744.208333333333</v>
      </c>
      <c r="G69" s="100">
        <f t="shared" si="3"/>
        <v>0.45704585685001153</v>
      </c>
      <c r="H69" s="100">
        <v>0.11182795698924722</v>
      </c>
    </row>
    <row r="70" spans="1:8">
      <c r="A70" s="253">
        <v>42948</v>
      </c>
      <c r="B70" s="111">
        <v>297</v>
      </c>
      <c r="C70" s="111">
        <v>62</v>
      </c>
      <c r="D70" s="111">
        <v>7867</v>
      </c>
      <c r="E70" s="111">
        <f t="shared" si="4"/>
        <v>10941.666666666666</v>
      </c>
      <c r="F70" s="35">
        <f t="shared" si="2"/>
        <v>7798.5</v>
      </c>
      <c r="G70" s="100">
        <f t="shared" si="3"/>
        <v>0.40304759462289746</v>
      </c>
      <c r="H70" s="100">
        <v>8.7048832271762244E-2</v>
      </c>
    </row>
    <row r="71" spans="1:8">
      <c r="A71" s="253">
        <v>42979</v>
      </c>
      <c r="B71" s="111">
        <v>350</v>
      </c>
      <c r="C71" s="111">
        <v>192</v>
      </c>
      <c r="D71" s="111">
        <v>23234</v>
      </c>
      <c r="E71" s="111">
        <f t="shared" si="4"/>
        <v>13201.333333333334</v>
      </c>
      <c r="F71" s="35">
        <f t="shared" si="2"/>
        <v>8539</v>
      </c>
      <c r="G71" s="100">
        <f t="shared" si="3"/>
        <v>0.54600460631611825</v>
      </c>
      <c r="H71" s="100">
        <v>0.10210526315789481</v>
      </c>
    </row>
    <row r="72" spans="1:8">
      <c r="A72" s="253">
        <v>43009</v>
      </c>
      <c r="B72" s="111">
        <v>244</v>
      </c>
      <c r="C72" s="111">
        <v>23</v>
      </c>
      <c r="D72" s="111">
        <v>5785</v>
      </c>
      <c r="E72" s="111">
        <f t="shared" si="4"/>
        <v>12295.333333333334</v>
      </c>
      <c r="F72" s="35">
        <f t="shared" si="2"/>
        <v>8530.875</v>
      </c>
      <c r="G72" s="100">
        <f t="shared" si="3"/>
        <v>0.44127458594028562</v>
      </c>
      <c r="H72" s="100">
        <v>0.10178384050367269</v>
      </c>
    </row>
    <row r="73" spans="1:8">
      <c r="A73" s="253">
        <v>43040</v>
      </c>
      <c r="B73" s="111">
        <v>301</v>
      </c>
      <c r="C73" s="111">
        <v>15</v>
      </c>
      <c r="D73" s="111">
        <v>4036</v>
      </c>
      <c r="E73" s="111">
        <f t="shared" si="4"/>
        <v>11018.333333333334</v>
      </c>
      <c r="F73" s="35">
        <f t="shared" si="2"/>
        <v>8410</v>
      </c>
      <c r="G73" s="100">
        <f t="shared" si="3"/>
        <v>0.31014665081252485</v>
      </c>
      <c r="H73" s="100">
        <v>9.4594594594594614E-2</v>
      </c>
    </row>
    <row r="74" spans="1:8">
      <c r="A74" s="253">
        <v>43070</v>
      </c>
      <c r="B74" s="111">
        <v>337</v>
      </c>
      <c r="C74" s="111">
        <v>92</v>
      </c>
      <c r="D74" s="111">
        <v>6341</v>
      </c>
      <c r="E74" s="111">
        <f t="shared" si="4"/>
        <v>5387.333333333333</v>
      </c>
      <c r="F74" s="35">
        <f t="shared" si="2"/>
        <v>8225.7916666666661</v>
      </c>
      <c r="G74" s="100">
        <f t="shared" si="3"/>
        <v>-0.34506810388057885</v>
      </c>
      <c r="H74" s="100">
        <v>9.3814432989690749E-2</v>
      </c>
    </row>
    <row r="75" spans="1:8">
      <c r="A75" s="253">
        <v>43101</v>
      </c>
      <c r="B75" s="111">
        <v>358</v>
      </c>
      <c r="C75" s="111">
        <v>93</v>
      </c>
      <c r="D75" s="111">
        <v>3748</v>
      </c>
      <c r="E75" s="111">
        <f t="shared" si="4"/>
        <v>4708.333333333333</v>
      </c>
      <c r="F75" s="35">
        <f t="shared" si="2"/>
        <v>8117.083333333333</v>
      </c>
      <c r="G75" s="100">
        <f t="shared" si="3"/>
        <v>-0.41994764129151485</v>
      </c>
      <c r="H75" s="100">
        <v>8.6469989827059987E-2</v>
      </c>
    </row>
    <row r="76" spans="1:8">
      <c r="A76" s="253">
        <v>43132</v>
      </c>
      <c r="B76" s="111">
        <v>199</v>
      </c>
      <c r="C76" s="111">
        <v>13</v>
      </c>
      <c r="D76" s="111">
        <v>3908</v>
      </c>
      <c r="E76" s="111">
        <f t="shared" si="4"/>
        <v>4665.666666666667</v>
      </c>
      <c r="F76" s="35">
        <f t="shared" si="2"/>
        <v>7987.083333333333</v>
      </c>
      <c r="G76" s="100">
        <f t="shared" si="3"/>
        <v>-0.41584850539934265</v>
      </c>
      <c r="H76" s="100">
        <v>7.9317269076305125E-2</v>
      </c>
    </row>
    <row r="77" spans="1:8">
      <c r="A77" s="253">
        <v>43160</v>
      </c>
      <c r="B77" s="111">
        <v>104</v>
      </c>
      <c r="C77" s="111">
        <v>35</v>
      </c>
      <c r="D77" s="111">
        <v>5148</v>
      </c>
      <c r="E77" s="111">
        <f t="shared" si="4"/>
        <v>4268</v>
      </c>
      <c r="F77" s="35">
        <f t="shared" si="2"/>
        <v>7859.458333333333</v>
      </c>
      <c r="G77" s="100">
        <f t="shared" si="3"/>
        <v>-0.45696003223292525</v>
      </c>
      <c r="H77" s="100">
        <v>7.8450844091360383E-2</v>
      </c>
    </row>
    <row r="78" spans="1:8">
      <c r="A78" s="253">
        <v>43191</v>
      </c>
      <c r="B78" s="111">
        <v>183</v>
      </c>
      <c r="C78" s="111">
        <v>27</v>
      </c>
      <c r="D78" s="111">
        <v>5414</v>
      </c>
      <c r="E78" s="111">
        <f t="shared" si="4"/>
        <v>4823.333333333333</v>
      </c>
      <c r="F78" s="35">
        <f t="shared" si="2"/>
        <v>7761.708333333333</v>
      </c>
      <c r="G78" s="100">
        <f t="shared" si="3"/>
        <v>-0.37857323076427551</v>
      </c>
      <c r="H78" s="100">
        <v>7.3673870333988214E-2</v>
      </c>
    </row>
    <row r="79" spans="1:8">
      <c r="A79" s="253">
        <v>43221</v>
      </c>
      <c r="B79" s="111">
        <v>202</v>
      </c>
      <c r="C79" s="111">
        <v>35</v>
      </c>
      <c r="D79" s="111">
        <v>8101</v>
      </c>
      <c r="E79" s="111">
        <f t="shared" si="4"/>
        <v>6221</v>
      </c>
      <c r="F79" s="35">
        <f t="shared" si="2"/>
        <v>7794.583333333333</v>
      </c>
      <c r="G79" s="100">
        <f t="shared" si="3"/>
        <v>-0.20188164858074514</v>
      </c>
      <c r="H79" s="100">
        <v>8.6914062500000056E-2</v>
      </c>
    </row>
    <row r="80" spans="1:8">
      <c r="A80" s="253">
        <v>43252</v>
      </c>
      <c r="B80" s="111">
        <v>225</v>
      </c>
      <c r="C80" s="111">
        <v>30</v>
      </c>
      <c r="D80" s="111">
        <v>6801</v>
      </c>
      <c r="E80" s="111">
        <f t="shared" si="4"/>
        <v>6772</v>
      </c>
      <c r="F80" s="35">
        <f t="shared" si="2"/>
        <v>7767.708333333333</v>
      </c>
      <c r="G80" s="100">
        <f t="shared" si="3"/>
        <v>-0.128185597425238</v>
      </c>
      <c r="H80" s="100">
        <v>9.0997095837366843E-2</v>
      </c>
    </row>
    <row r="81" spans="1:8">
      <c r="A81" s="253">
        <v>43282</v>
      </c>
      <c r="B81" s="111">
        <v>190</v>
      </c>
      <c r="C81" s="111">
        <v>46</v>
      </c>
      <c r="D81" s="111">
        <v>5147</v>
      </c>
      <c r="E81" s="111">
        <f t="shared" si="4"/>
        <v>6683</v>
      </c>
      <c r="F81" s="35">
        <f t="shared" si="2"/>
        <v>7781.583333333333</v>
      </c>
      <c r="G81" s="100">
        <f t="shared" si="3"/>
        <v>-0.14117735250966487</v>
      </c>
      <c r="H81" s="100">
        <v>8.2205029013539613E-2</v>
      </c>
    </row>
    <row r="82" spans="1:8">
      <c r="A82" s="253">
        <v>43313</v>
      </c>
      <c r="B82" s="111">
        <v>110</v>
      </c>
      <c r="C82" s="111">
        <v>23</v>
      </c>
      <c r="D82" s="111">
        <v>3297</v>
      </c>
      <c r="E82" s="111">
        <f t="shared" si="4"/>
        <v>5081.666666666667</v>
      </c>
      <c r="F82" s="35">
        <f t="shared" si="2"/>
        <v>7626.25</v>
      </c>
      <c r="G82" s="100">
        <f t="shared" si="3"/>
        <v>-0.33366114844560996</v>
      </c>
      <c r="H82" s="100">
        <v>8.7890625000000028E-2</v>
      </c>
    </row>
    <row r="83" spans="1:8">
      <c r="A83" s="253">
        <v>43344</v>
      </c>
      <c r="B83" s="111">
        <v>265</v>
      </c>
      <c r="C83" s="111">
        <v>40</v>
      </c>
      <c r="D83" s="111">
        <v>3891</v>
      </c>
      <c r="E83" s="111">
        <f t="shared" si="4"/>
        <v>4111.666666666667</v>
      </c>
      <c r="F83" s="35">
        <f t="shared" si="2"/>
        <v>7543.583333333333</v>
      </c>
      <c r="G83" s="100">
        <f t="shared" si="3"/>
        <v>-0.45494515206080216</v>
      </c>
      <c r="H83" s="100">
        <v>6.9723018147086785E-2</v>
      </c>
    </row>
    <row r="84" spans="1:8">
      <c r="A84" s="253">
        <v>43374</v>
      </c>
      <c r="B84" s="111">
        <v>183</v>
      </c>
      <c r="C84" s="111">
        <v>53</v>
      </c>
      <c r="D84" s="111">
        <v>3746</v>
      </c>
      <c r="E84" s="111">
        <f t="shared" si="4"/>
        <v>3644.6666666666665</v>
      </c>
      <c r="F84" s="35">
        <f t="shared" si="2"/>
        <v>7404.166666666667</v>
      </c>
      <c r="G84" s="100">
        <f t="shared" si="3"/>
        <v>-0.5077546426561621</v>
      </c>
      <c r="H84" s="100">
        <v>7.6190476190476253E-2</v>
      </c>
    </row>
    <row r="85" spans="1:8">
      <c r="A85" s="253">
        <v>43405</v>
      </c>
      <c r="B85" s="111">
        <v>120</v>
      </c>
      <c r="C85" s="111">
        <v>31</v>
      </c>
      <c r="D85" s="111">
        <v>3447</v>
      </c>
      <c r="E85" s="111">
        <f t="shared" si="4"/>
        <v>3694.6666666666665</v>
      </c>
      <c r="F85" s="35">
        <f t="shared" si="2"/>
        <v>7219.375</v>
      </c>
      <c r="G85" s="100">
        <f t="shared" si="3"/>
        <v>-0.48822901336103658</v>
      </c>
      <c r="H85" s="100">
        <v>7.5023741690408444E-2</v>
      </c>
    </row>
    <row r="86" spans="1:8">
      <c r="A86" s="253">
        <v>43435</v>
      </c>
      <c r="B86" s="111">
        <v>186</v>
      </c>
      <c r="C86" s="111">
        <v>61</v>
      </c>
      <c r="D86" s="111">
        <v>6825</v>
      </c>
      <c r="E86" s="111">
        <f t="shared" si="4"/>
        <v>4672.666666666667</v>
      </c>
      <c r="F86" s="35">
        <f t="shared" si="2"/>
        <v>7054.708333333333</v>
      </c>
      <c r="G86" s="100">
        <f t="shared" si="3"/>
        <v>-0.33765274964119701</v>
      </c>
      <c r="H86" s="100">
        <v>5.466540999057494E-2</v>
      </c>
    </row>
    <row r="87" spans="1:8">
      <c r="A87" s="253">
        <v>43466</v>
      </c>
      <c r="B87" s="111">
        <v>164</v>
      </c>
      <c r="C87" s="111">
        <v>16</v>
      </c>
      <c r="D87" s="111">
        <v>1788</v>
      </c>
      <c r="E87" s="111">
        <f t="shared" si="4"/>
        <v>4020</v>
      </c>
      <c r="F87" s="35">
        <f t="shared" si="2"/>
        <v>6883.75</v>
      </c>
      <c r="G87" s="100">
        <f t="shared" si="3"/>
        <v>-0.41601597966224807</v>
      </c>
      <c r="H87" s="100">
        <v>4.6816479400749067E-2</v>
      </c>
    </row>
    <row r="88" spans="1:8">
      <c r="A88" s="253">
        <v>43497</v>
      </c>
      <c r="B88" s="111">
        <v>342</v>
      </c>
      <c r="C88" s="111">
        <v>3</v>
      </c>
      <c r="D88" s="111">
        <v>1509</v>
      </c>
      <c r="E88" s="111">
        <f t="shared" si="4"/>
        <v>3374</v>
      </c>
      <c r="F88" s="35">
        <f t="shared" si="2"/>
        <v>6689.208333333333</v>
      </c>
      <c r="G88" s="100">
        <f t="shared" si="3"/>
        <v>-0.49560548395736914</v>
      </c>
      <c r="H88" s="100">
        <v>4.093023255813949E-2</v>
      </c>
    </row>
    <row r="89" spans="1:8">
      <c r="A89" s="253">
        <v>43525</v>
      </c>
      <c r="B89" s="111">
        <v>47</v>
      </c>
      <c r="C89" s="111">
        <v>10</v>
      </c>
      <c r="D89" s="111">
        <v>2747</v>
      </c>
      <c r="E89" s="111">
        <f t="shared" si="4"/>
        <v>2014.6666666666667</v>
      </c>
      <c r="F89" s="35">
        <f t="shared" si="2"/>
        <v>6453.416666666667</v>
      </c>
      <c r="G89" s="100">
        <f t="shared" si="3"/>
        <v>-0.68781394868351386</v>
      </c>
      <c r="H89" s="100">
        <v>3.4990791896869322E-2</v>
      </c>
    </row>
    <row r="90" spans="1:8">
      <c r="A90" s="253">
        <v>43556</v>
      </c>
      <c r="B90" s="111">
        <v>78</v>
      </c>
      <c r="C90" s="111">
        <v>5</v>
      </c>
      <c r="D90" s="111">
        <v>1237</v>
      </c>
      <c r="E90" s="111">
        <f t="shared" si="4"/>
        <v>1831</v>
      </c>
      <c r="F90" s="35">
        <f t="shared" ref="F90:F155" si="5">AVERAGE(D67:D90)</f>
        <v>6161.166666666667</v>
      </c>
      <c r="G90" s="100">
        <f t="shared" ref="G90:G155" si="6">(E90-F90)/F90</f>
        <v>-0.70281602510347063</v>
      </c>
      <c r="H90" s="100">
        <v>3.4766697163769511E-2</v>
      </c>
    </row>
    <row r="91" spans="1:8">
      <c r="A91" s="253">
        <v>43586</v>
      </c>
      <c r="B91" s="111">
        <v>142</v>
      </c>
      <c r="C91" s="111">
        <v>15</v>
      </c>
      <c r="D91" s="111">
        <v>1590</v>
      </c>
      <c r="E91" s="111">
        <f t="shared" si="4"/>
        <v>1858</v>
      </c>
      <c r="F91" s="35">
        <f t="shared" si="5"/>
        <v>5856.875</v>
      </c>
      <c r="G91" s="100">
        <f t="shared" si="6"/>
        <v>-0.68276598015153134</v>
      </c>
      <c r="H91" s="100">
        <v>2.964959568733154E-2</v>
      </c>
    </row>
    <row r="92" spans="1:8">
      <c r="A92" s="253">
        <v>43617</v>
      </c>
      <c r="B92" s="111">
        <v>7</v>
      </c>
      <c r="C92" s="111">
        <v>2</v>
      </c>
      <c r="D92" s="111">
        <v>1011</v>
      </c>
      <c r="E92" s="111">
        <f t="shared" si="4"/>
        <v>1279.3333333333333</v>
      </c>
      <c r="F92" s="35">
        <f t="shared" si="5"/>
        <v>5213.375</v>
      </c>
      <c r="G92" s="100">
        <f t="shared" si="6"/>
        <v>-0.75460554183550332</v>
      </c>
      <c r="H92" s="100">
        <v>1.1535048802129617E-2</v>
      </c>
    </row>
    <row r="93" spans="1:8">
      <c r="A93" s="253">
        <v>43647</v>
      </c>
      <c r="B93" s="111">
        <v>166</v>
      </c>
      <c r="C93" s="111">
        <v>18</v>
      </c>
      <c r="D93" s="111">
        <v>1589</v>
      </c>
      <c r="E93" s="111">
        <f t="shared" si="4"/>
        <v>1396.6666666666667</v>
      </c>
      <c r="F93" s="35">
        <f t="shared" si="5"/>
        <v>4925.291666666667</v>
      </c>
      <c r="G93" s="100">
        <f t="shared" si="6"/>
        <v>-0.71642965306623119</v>
      </c>
      <c r="H93" s="100">
        <v>2.5022341376228878E-2</v>
      </c>
    </row>
    <row r="94" spans="1:8">
      <c r="A94" s="253">
        <v>43678</v>
      </c>
      <c r="B94" s="111">
        <v>93</v>
      </c>
      <c r="C94" s="111">
        <v>32</v>
      </c>
      <c r="D94" s="111">
        <v>1586</v>
      </c>
      <c r="E94" s="111">
        <f t="shared" si="4"/>
        <v>1395.3333333333333</v>
      </c>
      <c r="F94" s="35">
        <f t="shared" si="5"/>
        <v>4663.583333333333</v>
      </c>
      <c r="G94" s="100">
        <f t="shared" si="6"/>
        <v>-0.70080231581580688</v>
      </c>
      <c r="H94" s="100">
        <v>5.7450628366247647E-2</v>
      </c>
    </row>
    <row r="95" spans="1:8">
      <c r="A95" s="253">
        <v>43709</v>
      </c>
      <c r="B95" s="111">
        <v>208</v>
      </c>
      <c r="C95" s="111">
        <v>15</v>
      </c>
      <c r="D95" s="111">
        <v>1601</v>
      </c>
      <c r="E95" s="111">
        <f t="shared" si="4"/>
        <v>1592</v>
      </c>
      <c r="F95" s="35">
        <f t="shared" si="5"/>
        <v>3762.2083333333335</v>
      </c>
      <c r="G95" s="100">
        <f t="shared" si="6"/>
        <v>-0.57684427364247504</v>
      </c>
      <c r="H95" s="100">
        <v>6.0714285714285852E-2</v>
      </c>
    </row>
    <row r="96" spans="1:8">
      <c r="A96" s="253">
        <v>43739</v>
      </c>
      <c r="B96" s="111">
        <v>162</v>
      </c>
      <c r="C96" s="111">
        <v>20</v>
      </c>
      <c r="D96" s="111">
        <v>1980</v>
      </c>
      <c r="E96" s="111">
        <f t="shared" si="4"/>
        <v>1722.3333333333333</v>
      </c>
      <c r="F96" s="35">
        <f t="shared" si="5"/>
        <v>3603.6666666666665</v>
      </c>
      <c r="G96" s="100">
        <f t="shared" si="6"/>
        <v>-0.52206086393488116</v>
      </c>
      <c r="H96" s="100">
        <v>6.2831858407079555E-2</v>
      </c>
    </row>
    <row r="97" spans="1:8">
      <c r="A97" s="253">
        <v>43770</v>
      </c>
      <c r="B97" s="111">
        <v>171</v>
      </c>
      <c r="C97" s="111">
        <v>35</v>
      </c>
      <c r="D97" s="111">
        <v>3455</v>
      </c>
      <c r="E97" s="111">
        <f t="shared" si="4"/>
        <v>2345.3333333333335</v>
      </c>
      <c r="F97" s="35">
        <f t="shared" si="5"/>
        <v>3579.4583333333335</v>
      </c>
      <c r="G97" s="100">
        <f t="shared" si="6"/>
        <v>-0.34477982003794799</v>
      </c>
      <c r="H97" s="100">
        <v>7.243816254416964E-2</v>
      </c>
    </row>
    <row r="98" spans="1:8">
      <c r="A98" s="253">
        <v>43800</v>
      </c>
      <c r="B98" s="111">
        <v>102</v>
      </c>
      <c r="C98" s="111">
        <v>43</v>
      </c>
      <c r="D98" s="111">
        <v>7363</v>
      </c>
      <c r="E98" s="111">
        <f t="shared" si="4"/>
        <v>4266</v>
      </c>
      <c r="F98" s="35">
        <f t="shared" si="5"/>
        <v>3622.0416666666665</v>
      </c>
      <c r="G98" s="100">
        <f t="shared" si="6"/>
        <v>0.17778877014575117</v>
      </c>
      <c r="H98" s="100">
        <v>9.830205540661302E-2</v>
      </c>
    </row>
    <row r="99" spans="1:8">
      <c r="A99" s="253">
        <v>43831</v>
      </c>
      <c r="B99" s="111">
        <v>121</v>
      </c>
      <c r="C99" s="111">
        <v>14</v>
      </c>
      <c r="D99" s="111">
        <v>2026</v>
      </c>
      <c r="E99" s="111">
        <f t="shared" si="4"/>
        <v>4281.333333333333</v>
      </c>
      <c r="F99" s="35">
        <f t="shared" si="5"/>
        <v>3550.2916666666665</v>
      </c>
      <c r="G99" s="100">
        <f t="shared" si="6"/>
        <v>0.20591031253300782</v>
      </c>
      <c r="H99" s="100">
        <v>0.12790697674418602</v>
      </c>
    </row>
    <row r="100" spans="1:8">
      <c r="A100" s="253">
        <v>43862</v>
      </c>
      <c r="B100" s="111">
        <v>132</v>
      </c>
      <c r="C100" s="111">
        <v>13</v>
      </c>
      <c r="D100" s="111">
        <v>2148</v>
      </c>
      <c r="E100" s="111">
        <f t="shared" si="4"/>
        <v>3845.6666666666665</v>
      </c>
      <c r="F100" s="35">
        <f t="shared" si="5"/>
        <v>3476.9583333333335</v>
      </c>
      <c r="G100" s="100">
        <f t="shared" si="6"/>
        <v>0.10604335686124118</v>
      </c>
      <c r="H100" s="100">
        <v>0.1519213583556748</v>
      </c>
    </row>
    <row r="101" spans="1:8">
      <c r="A101" s="253">
        <v>43891</v>
      </c>
      <c r="B101" s="111">
        <v>161</v>
      </c>
      <c r="C101" s="111">
        <v>12</v>
      </c>
      <c r="D101" s="111">
        <v>2879</v>
      </c>
      <c r="E101" s="111">
        <f t="shared" si="4"/>
        <v>2351</v>
      </c>
      <c r="F101" s="35">
        <f t="shared" si="5"/>
        <v>3382.4166666666665</v>
      </c>
      <c r="G101" s="100">
        <f t="shared" si="6"/>
        <v>-0.30493483456108794</v>
      </c>
      <c r="H101" s="100">
        <v>0.16814946619217086</v>
      </c>
    </row>
    <row r="102" spans="1:8">
      <c r="A102" s="253">
        <v>43922</v>
      </c>
      <c r="B102" s="111">
        <v>45</v>
      </c>
      <c r="C102" s="111">
        <v>12</v>
      </c>
      <c r="D102" s="111">
        <v>2745</v>
      </c>
      <c r="E102" s="111">
        <f t="shared" si="4"/>
        <v>2590.6666666666665</v>
      </c>
      <c r="F102" s="35">
        <f t="shared" si="5"/>
        <v>3271.2083333333335</v>
      </c>
      <c r="G102" s="100">
        <f t="shared" si="6"/>
        <v>-0.20803984256582056</v>
      </c>
      <c r="H102" s="100">
        <v>0.16268788682581783</v>
      </c>
    </row>
    <row r="103" spans="1:8">
      <c r="A103" s="253">
        <v>43952</v>
      </c>
      <c r="B103" s="111">
        <v>119</v>
      </c>
      <c r="C103" s="111">
        <v>4</v>
      </c>
      <c r="D103" s="111">
        <v>2634</v>
      </c>
      <c r="E103" s="111">
        <f t="shared" si="4"/>
        <v>2752.6666666666665</v>
      </c>
      <c r="F103" s="35">
        <f t="shared" si="5"/>
        <v>3043.4166666666665</v>
      </c>
      <c r="G103" s="100">
        <f t="shared" si="6"/>
        <v>-9.5534076284877201E-2</v>
      </c>
      <c r="H103" s="100">
        <v>0.16928446771378702</v>
      </c>
    </row>
    <row r="104" spans="1:8">
      <c r="A104" s="253">
        <v>43983</v>
      </c>
      <c r="B104" s="111">
        <v>211</v>
      </c>
      <c r="C104" s="111">
        <v>59</v>
      </c>
      <c r="D104" s="111">
        <v>5711</v>
      </c>
      <c r="E104" s="111">
        <f t="shared" si="4"/>
        <v>3696.6666666666665</v>
      </c>
      <c r="F104" s="35">
        <f t="shared" si="5"/>
        <v>2998</v>
      </c>
      <c r="G104" s="100">
        <f t="shared" si="6"/>
        <v>0.23304425172337109</v>
      </c>
      <c r="H104" s="100">
        <v>0.25614035087719295</v>
      </c>
    </row>
    <row r="105" spans="1:8">
      <c r="A105" s="253">
        <v>44013</v>
      </c>
      <c r="B105" s="111">
        <v>175</v>
      </c>
      <c r="C105" s="111">
        <v>21</v>
      </c>
      <c r="D105" s="111">
        <v>4792</v>
      </c>
      <c r="E105" s="111">
        <f t="shared" si="4"/>
        <v>4379</v>
      </c>
      <c r="F105" s="35">
        <f t="shared" si="5"/>
        <v>2983.2083333333335</v>
      </c>
      <c r="G105" s="100">
        <f t="shared" si="6"/>
        <v>0.46788273251672546</v>
      </c>
      <c r="H105" s="100">
        <v>0.29468177855274619</v>
      </c>
    </row>
    <row r="106" spans="1:8">
      <c r="A106" s="253">
        <v>44044</v>
      </c>
      <c r="B106" s="111">
        <v>100</v>
      </c>
      <c r="C106" s="111">
        <v>21</v>
      </c>
      <c r="D106" s="111">
        <v>3492</v>
      </c>
      <c r="E106" s="111">
        <f t="shared" si="4"/>
        <v>4665</v>
      </c>
      <c r="F106" s="35">
        <f t="shared" si="5"/>
        <v>2991.3333333333335</v>
      </c>
      <c r="G106" s="100">
        <f t="shared" si="6"/>
        <v>0.55950523735235114</v>
      </c>
      <c r="H106" s="100">
        <v>0.27843803056027178</v>
      </c>
    </row>
    <row r="107" spans="1:8">
      <c r="A107" s="253">
        <v>44075</v>
      </c>
      <c r="B107" s="111">
        <v>203</v>
      </c>
      <c r="C107" s="111">
        <v>14</v>
      </c>
      <c r="D107" s="111">
        <v>4203</v>
      </c>
      <c r="E107" s="111">
        <f t="shared" si="4"/>
        <v>4162.333333333333</v>
      </c>
      <c r="F107" s="35">
        <f t="shared" si="5"/>
        <v>3004.3333333333335</v>
      </c>
      <c r="G107" s="100">
        <f t="shared" si="6"/>
        <v>0.38544324864085194</v>
      </c>
      <c r="H107" s="100">
        <v>0.28198653198653195</v>
      </c>
    </row>
    <row r="108" spans="1:8">
      <c r="A108" s="253">
        <v>44105</v>
      </c>
      <c r="B108" s="111">
        <v>82</v>
      </c>
      <c r="C108" s="111">
        <v>16</v>
      </c>
      <c r="D108" s="111">
        <v>4700</v>
      </c>
      <c r="E108" s="111">
        <f t="shared" si="4"/>
        <v>4131.666666666667</v>
      </c>
      <c r="F108" s="35">
        <f t="shared" si="5"/>
        <v>3044.0833333333335</v>
      </c>
      <c r="G108" s="100">
        <f t="shared" si="6"/>
        <v>0.35727777929863946</v>
      </c>
      <c r="H108" s="100">
        <v>0.29641965029142386</v>
      </c>
    </row>
    <row r="109" spans="1:8">
      <c r="A109" s="253">
        <v>44136</v>
      </c>
      <c r="B109" s="111">
        <v>222</v>
      </c>
      <c r="C109" s="111">
        <v>15</v>
      </c>
      <c r="D109" s="111">
        <v>4596</v>
      </c>
      <c r="E109" s="111">
        <f t="shared" si="4"/>
        <v>4499.666666666667</v>
      </c>
      <c r="F109" s="35">
        <f t="shared" si="5"/>
        <v>3091.9583333333335</v>
      </c>
      <c r="G109" s="100">
        <f t="shared" si="6"/>
        <v>0.45528049914428559</v>
      </c>
      <c r="H109" s="100">
        <v>0.32289950576606241</v>
      </c>
    </row>
    <row r="110" spans="1:8">
      <c r="A110" s="253">
        <v>44166</v>
      </c>
      <c r="B110" s="111">
        <v>389</v>
      </c>
      <c r="C110" s="111">
        <v>57</v>
      </c>
      <c r="D110" s="111">
        <v>8272</v>
      </c>
      <c r="E110" s="111">
        <f t="shared" si="4"/>
        <v>5856</v>
      </c>
      <c r="F110" s="35">
        <f t="shared" si="5"/>
        <v>3152.25</v>
      </c>
      <c r="G110" s="100">
        <f t="shared" si="6"/>
        <v>0.85772067570782773</v>
      </c>
      <c r="H110" s="100">
        <v>0.320585842148088</v>
      </c>
    </row>
    <row r="111" spans="1:8">
      <c r="A111" s="253">
        <v>44197</v>
      </c>
      <c r="B111" s="111">
        <v>246</v>
      </c>
      <c r="C111" s="111">
        <v>25</v>
      </c>
      <c r="D111" s="111">
        <v>4044</v>
      </c>
      <c r="E111" s="111">
        <f t="shared" si="4"/>
        <v>5637.333333333333</v>
      </c>
      <c r="F111" s="35">
        <f t="shared" si="5"/>
        <v>3246.25</v>
      </c>
      <c r="G111" s="100">
        <f t="shared" si="6"/>
        <v>0.73656783468104214</v>
      </c>
      <c r="H111" s="100">
        <v>0.30769230769230765</v>
      </c>
    </row>
    <row r="112" spans="1:8">
      <c r="A112" s="253">
        <v>44228</v>
      </c>
      <c r="B112" s="111">
        <v>243</v>
      </c>
      <c r="C112" s="111">
        <v>23</v>
      </c>
      <c r="D112" s="111">
        <v>4462</v>
      </c>
      <c r="E112" s="111">
        <f t="shared" si="4"/>
        <v>5592.666666666667</v>
      </c>
      <c r="F112" s="35">
        <f t="shared" si="5"/>
        <v>3369.2916666666665</v>
      </c>
      <c r="G112" s="100">
        <f t="shared" si="6"/>
        <v>0.65989389461187453</v>
      </c>
      <c r="H112" s="100">
        <v>0.31730023273855701</v>
      </c>
    </row>
    <row r="113" spans="1:8">
      <c r="A113" s="253">
        <v>44256</v>
      </c>
      <c r="B113" s="111">
        <v>231</v>
      </c>
      <c r="C113" s="111">
        <v>71</v>
      </c>
      <c r="D113" s="111">
        <v>8232</v>
      </c>
      <c r="E113" s="111">
        <f t="shared" si="4"/>
        <v>5579.333333333333</v>
      </c>
      <c r="F113" s="35">
        <f t="shared" si="5"/>
        <v>3597.8333333333335</v>
      </c>
      <c r="G113" s="100">
        <f t="shared" si="6"/>
        <v>0.55074813545189216</v>
      </c>
      <c r="H113" s="100">
        <v>0.31911652703731908</v>
      </c>
    </row>
    <row r="114" spans="1:8">
      <c r="A114" s="253">
        <v>44287</v>
      </c>
      <c r="B114" s="111">
        <v>195</v>
      </c>
      <c r="C114" s="111">
        <v>41</v>
      </c>
      <c r="D114" s="111">
        <v>5589</v>
      </c>
      <c r="E114" s="111">
        <f t="shared" si="4"/>
        <v>6094.333333333333</v>
      </c>
      <c r="F114" s="35">
        <f t="shared" si="5"/>
        <v>3779.1666666666665</v>
      </c>
      <c r="G114" s="100">
        <f t="shared" si="6"/>
        <v>0.61261300992282253</v>
      </c>
      <c r="H114" s="100">
        <v>0.35817490494296572</v>
      </c>
    </row>
    <row r="115" spans="1:8">
      <c r="A115" s="253">
        <v>44317</v>
      </c>
      <c r="B115" s="111">
        <v>270</v>
      </c>
      <c r="C115" s="111">
        <v>26</v>
      </c>
      <c r="D115" s="111">
        <v>3009</v>
      </c>
      <c r="E115" s="111">
        <f t="shared" si="4"/>
        <v>5610</v>
      </c>
      <c r="F115" s="35">
        <f t="shared" si="5"/>
        <v>3838.2916666666665</v>
      </c>
      <c r="G115" s="100">
        <f t="shared" si="6"/>
        <v>0.46158772891585892</v>
      </c>
      <c r="H115" s="100">
        <v>0.36343283582089547</v>
      </c>
    </row>
    <row r="116" spans="1:8">
      <c r="A116" s="253">
        <v>44348</v>
      </c>
      <c r="B116" s="111">
        <v>263</v>
      </c>
      <c r="C116" s="111">
        <v>34</v>
      </c>
      <c r="D116" s="111">
        <v>5333</v>
      </c>
      <c r="E116" s="111">
        <f t="shared" si="4"/>
        <v>4643.666666666667</v>
      </c>
      <c r="F116" s="35">
        <f t="shared" si="5"/>
        <v>4018.375</v>
      </c>
      <c r="G116" s="100">
        <f t="shared" si="6"/>
        <v>0.155608091994069</v>
      </c>
      <c r="H116" s="100">
        <v>0.3100558659217878</v>
      </c>
    </row>
    <row r="117" spans="1:8">
      <c r="A117" s="253">
        <v>44378</v>
      </c>
      <c r="B117" s="111">
        <v>206</v>
      </c>
      <c r="C117" s="111">
        <v>35</v>
      </c>
      <c r="D117" s="111">
        <v>4012</v>
      </c>
      <c r="E117" s="111">
        <f t="shared" si="4"/>
        <v>4118</v>
      </c>
      <c r="F117" s="35">
        <f t="shared" si="5"/>
        <v>4119.333333333333</v>
      </c>
      <c r="G117" s="100">
        <f t="shared" si="6"/>
        <v>-3.2367697038348365E-4</v>
      </c>
      <c r="H117" s="100">
        <v>0.30707070707070711</v>
      </c>
    </row>
    <row r="118" spans="1:8">
      <c r="A118" s="253">
        <v>44409</v>
      </c>
      <c r="B118" s="111">
        <v>329</v>
      </c>
      <c r="C118" s="111">
        <v>24</v>
      </c>
      <c r="D118" s="111">
        <v>3967</v>
      </c>
      <c r="E118" s="111">
        <f t="shared" si="4"/>
        <v>4437.333333333333</v>
      </c>
      <c r="F118" s="35">
        <f t="shared" si="5"/>
        <v>4218.541666666667</v>
      </c>
      <c r="G118" s="100">
        <f t="shared" si="6"/>
        <v>5.1864289594547731E-2</v>
      </c>
      <c r="H118" s="100">
        <v>0.32735723771580333</v>
      </c>
    </row>
    <row r="119" spans="1:8">
      <c r="A119" s="253">
        <v>44440</v>
      </c>
      <c r="B119" s="111">
        <v>144</v>
      </c>
      <c r="C119" s="111">
        <v>28</v>
      </c>
      <c r="D119" s="111">
        <v>4602</v>
      </c>
      <c r="E119" s="111">
        <f t="shared" si="4"/>
        <v>4193.666666666667</v>
      </c>
      <c r="F119" s="35">
        <f t="shared" si="5"/>
        <v>4343.583333333333</v>
      </c>
      <c r="G119" s="100">
        <f t="shared" si="6"/>
        <v>-3.4514513746330661E-2</v>
      </c>
      <c r="H119" s="100">
        <v>0.36375574523965848</v>
      </c>
    </row>
    <row r="120" spans="1:8">
      <c r="A120" s="253">
        <v>44470</v>
      </c>
      <c r="B120" s="111">
        <v>183</v>
      </c>
      <c r="C120" s="111">
        <v>46</v>
      </c>
      <c r="D120" s="111">
        <v>4534</v>
      </c>
      <c r="E120" s="111">
        <f t="shared" si="4"/>
        <v>4367.666666666667</v>
      </c>
      <c r="F120" s="35">
        <f t="shared" si="5"/>
        <v>4450</v>
      </c>
      <c r="G120" s="100">
        <f t="shared" si="6"/>
        <v>-1.8501872659175963E-2</v>
      </c>
      <c r="H120" s="100">
        <v>0.390494540783558</v>
      </c>
    </row>
    <row r="121" spans="1:8">
      <c r="A121" s="253">
        <v>44501</v>
      </c>
      <c r="B121" s="111">
        <v>298</v>
      </c>
      <c r="C121" s="111">
        <v>39</v>
      </c>
      <c r="D121" s="111">
        <v>4730</v>
      </c>
      <c r="E121" s="111">
        <f t="shared" si="4"/>
        <v>4622</v>
      </c>
      <c r="F121" s="35">
        <f t="shared" si="5"/>
        <v>4503.125</v>
      </c>
      <c r="G121" s="100">
        <f t="shared" si="6"/>
        <v>2.6398334489937544E-2</v>
      </c>
      <c r="H121" s="100">
        <v>0.44582814445828151</v>
      </c>
    </row>
    <row r="122" spans="1:8">
      <c r="A122" s="253">
        <v>44531</v>
      </c>
      <c r="B122" s="111">
        <v>738</v>
      </c>
      <c r="C122" s="111">
        <v>49</v>
      </c>
      <c r="D122" s="111">
        <v>9602</v>
      </c>
      <c r="E122" s="111">
        <f t="shared" si="4"/>
        <v>6288.666666666667</v>
      </c>
      <c r="F122" s="35">
        <f t="shared" si="5"/>
        <v>4596.416666666667</v>
      </c>
      <c r="G122" s="100">
        <f t="shared" si="6"/>
        <v>0.36816723172036186</v>
      </c>
      <c r="H122" s="100">
        <v>0.63524337646333939</v>
      </c>
    </row>
    <row r="123" spans="1:8">
      <c r="A123" s="253">
        <v>44562</v>
      </c>
      <c r="B123" s="111">
        <v>212</v>
      </c>
      <c r="C123" s="111">
        <v>20</v>
      </c>
      <c r="D123" s="111">
        <v>2701</v>
      </c>
      <c r="E123" s="111">
        <f t="shared" si="4"/>
        <v>5677.666666666667</v>
      </c>
      <c r="F123" s="35">
        <f t="shared" si="5"/>
        <v>4624.541666666667</v>
      </c>
      <c r="G123" s="100">
        <f t="shared" si="6"/>
        <v>0.2277252700718089</v>
      </c>
      <c r="H123" s="100">
        <v>0.81625227410551859</v>
      </c>
    </row>
    <row r="124" spans="1:8">
      <c r="A124" s="253">
        <v>44593</v>
      </c>
      <c r="B124" s="111">
        <v>342</v>
      </c>
      <c r="C124" s="111">
        <v>49</v>
      </c>
      <c r="D124" s="111">
        <v>3055</v>
      </c>
      <c r="E124" s="111">
        <f t="shared" si="4"/>
        <v>5119.333333333333</v>
      </c>
      <c r="F124" s="35">
        <f t="shared" si="5"/>
        <v>4662.333333333333</v>
      </c>
      <c r="G124" s="100">
        <f t="shared" si="6"/>
        <v>9.8019589618931868E-2</v>
      </c>
      <c r="H124" s="100">
        <v>0.90223792697290905</v>
      </c>
    </row>
    <row r="125" spans="1:8">
      <c r="A125" s="253">
        <v>44621</v>
      </c>
      <c r="B125" s="111">
        <v>306</v>
      </c>
      <c r="C125" s="111">
        <v>26</v>
      </c>
      <c r="D125" s="111">
        <v>4640</v>
      </c>
      <c r="E125" s="111">
        <f t="shared" si="4"/>
        <v>3465.3333333333335</v>
      </c>
      <c r="F125" s="35">
        <f t="shared" si="5"/>
        <v>4735.708333333333</v>
      </c>
      <c r="G125" s="100">
        <f t="shared" si="6"/>
        <v>-0.26825448498552656</v>
      </c>
      <c r="H125" s="100">
        <v>1.0433025404157044</v>
      </c>
    </row>
    <row r="126" spans="1:8">
      <c r="A126" s="253">
        <v>44652</v>
      </c>
      <c r="B126" s="111">
        <v>264</v>
      </c>
      <c r="C126" s="111">
        <v>51</v>
      </c>
      <c r="D126" s="111">
        <v>3531</v>
      </c>
      <c r="E126" s="111">
        <f t="shared" si="4"/>
        <v>3742</v>
      </c>
      <c r="F126" s="35">
        <f t="shared" si="5"/>
        <v>4768.458333333333</v>
      </c>
      <c r="G126" s="100">
        <f t="shared" si="6"/>
        <v>-0.21525999842716456</v>
      </c>
      <c r="H126" s="100">
        <v>1.2082866741321387</v>
      </c>
    </row>
    <row r="127" spans="1:8">
      <c r="A127" s="253">
        <v>44682</v>
      </c>
      <c r="B127" s="111">
        <v>184</v>
      </c>
      <c r="C127" s="111">
        <v>34</v>
      </c>
      <c r="D127" s="111">
        <v>3182</v>
      </c>
      <c r="E127" s="111">
        <f t="shared" si="4"/>
        <v>3784.3333333333335</v>
      </c>
      <c r="F127" s="35">
        <f t="shared" si="5"/>
        <v>4791.291666666667</v>
      </c>
      <c r="G127" s="100">
        <f t="shared" si="6"/>
        <v>-0.21016427372576987</v>
      </c>
      <c r="H127" s="100">
        <v>1.4389709906951289</v>
      </c>
    </row>
    <row r="128" spans="1:8">
      <c r="A128" s="253">
        <v>44713</v>
      </c>
      <c r="B128" s="111">
        <v>214</v>
      </c>
      <c r="C128" s="111">
        <v>37</v>
      </c>
      <c r="D128" s="111">
        <v>4808</v>
      </c>
      <c r="E128" s="111">
        <f t="shared" si="4"/>
        <v>3840.3333333333335</v>
      </c>
      <c r="F128" s="35">
        <f t="shared" si="5"/>
        <v>4753.666666666667</v>
      </c>
      <c r="G128" s="100">
        <f t="shared" si="6"/>
        <v>-0.19213238903302715</v>
      </c>
      <c r="H128" s="100">
        <v>1.640191897654584</v>
      </c>
    </row>
    <row r="129" spans="1:8">
      <c r="A129" s="253">
        <v>44743</v>
      </c>
      <c r="B129" s="111">
        <v>88</v>
      </c>
      <c r="C129" s="111">
        <v>7</v>
      </c>
      <c r="D129" s="111">
        <v>3071</v>
      </c>
      <c r="E129" s="111">
        <f t="shared" si="4"/>
        <v>3687</v>
      </c>
      <c r="F129" s="35">
        <f t="shared" si="5"/>
        <v>4681.958333333333</v>
      </c>
      <c r="G129" s="100">
        <f t="shared" si="6"/>
        <v>-0.21250901065259367</v>
      </c>
      <c r="H129" s="100">
        <v>1.7326120556414217</v>
      </c>
    </row>
    <row r="130" spans="1:8">
      <c r="A130" s="253">
        <v>44774</v>
      </c>
      <c r="B130" s="111">
        <v>125</v>
      </c>
      <c r="C130" s="111">
        <v>63</v>
      </c>
      <c r="D130" s="111">
        <v>4219</v>
      </c>
      <c r="E130" s="111">
        <f t="shared" si="4"/>
        <v>4032.6666666666665</v>
      </c>
      <c r="F130" s="35">
        <f t="shared" si="5"/>
        <v>4712.25</v>
      </c>
      <c r="G130" s="100">
        <f t="shared" si="6"/>
        <v>-0.14421631563124485</v>
      </c>
      <c r="H130" s="100">
        <v>1.8144072036018009</v>
      </c>
    </row>
    <row r="131" spans="1:8">
      <c r="A131" s="253">
        <v>44805</v>
      </c>
      <c r="B131" s="111">
        <v>376</v>
      </c>
      <c r="C131" s="111">
        <v>37</v>
      </c>
      <c r="D131" s="111">
        <v>4722</v>
      </c>
      <c r="E131" s="111">
        <f t="shared" si="4"/>
        <v>4004</v>
      </c>
      <c r="F131" s="35">
        <f t="shared" si="5"/>
        <v>4733.875</v>
      </c>
      <c r="G131" s="100">
        <f t="shared" si="6"/>
        <v>-0.15418129967521321</v>
      </c>
      <c r="H131" s="100">
        <v>1.8637457871930667</v>
      </c>
    </row>
    <row r="132" spans="1:8">
      <c r="A132" s="253">
        <v>44835</v>
      </c>
      <c r="B132" s="111">
        <v>345</v>
      </c>
      <c r="C132" s="111">
        <v>19</v>
      </c>
      <c r="D132" s="111">
        <v>4231</v>
      </c>
      <c r="E132" s="111">
        <f t="shared" si="4"/>
        <v>4390.666666666667</v>
      </c>
      <c r="F132" s="35">
        <f t="shared" si="5"/>
        <v>4714.333333333333</v>
      </c>
      <c r="G132" s="100">
        <f t="shared" si="6"/>
        <v>-6.8655872162907319E-2</v>
      </c>
      <c r="H132" s="100">
        <v>1.8678983833718248</v>
      </c>
    </row>
    <row r="133" spans="1:8">
      <c r="A133" s="253">
        <v>44866</v>
      </c>
      <c r="B133" s="111">
        <v>360</v>
      </c>
      <c r="C133" s="111">
        <v>75</v>
      </c>
      <c r="D133" s="111">
        <v>4894</v>
      </c>
      <c r="E133" s="111">
        <f t="shared" ref="E133:E155" si="7">AVERAGE(D131:D133)</f>
        <v>4615.666666666667</v>
      </c>
      <c r="F133" s="35">
        <f t="shared" si="5"/>
        <v>4726.75</v>
      </c>
      <c r="G133" s="100">
        <f t="shared" si="6"/>
        <v>-2.3500996103735766E-2</v>
      </c>
      <c r="H133" s="100">
        <v>1.7648578811369511</v>
      </c>
    </row>
    <row r="134" spans="1:8">
      <c r="A134" s="253">
        <v>44896</v>
      </c>
      <c r="B134" s="111">
        <v>353</v>
      </c>
      <c r="C134" s="111">
        <v>238</v>
      </c>
      <c r="D134" s="111">
        <v>10626</v>
      </c>
      <c r="E134" s="111">
        <f t="shared" si="7"/>
        <v>6583.666666666667</v>
      </c>
      <c r="F134" s="35">
        <f t="shared" si="5"/>
        <v>4824.833333333333</v>
      </c>
      <c r="G134" s="100">
        <f t="shared" si="6"/>
        <v>0.36453763515147342</v>
      </c>
      <c r="H134" s="100">
        <v>1.5188394875659381</v>
      </c>
    </row>
    <row r="135" spans="1:8">
      <c r="A135" s="253">
        <v>44927</v>
      </c>
      <c r="B135" s="111">
        <v>250</v>
      </c>
      <c r="C135" s="111">
        <v>23</v>
      </c>
      <c r="D135" s="111">
        <v>3623</v>
      </c>
      <c r="E135" s="111">
        <f t="shared" si="7"/>
        <v>6381</v>
      </c>
      <c r="F135" s="35">
        <f t="shared" si="5"/>
        <v>4807.291666666667</v>
      </c>
      <c r="G135" s="100">
        <f t="shared" si="6"/>
        <v>0.32735861321776805</v>
      </c>
      <c r="H135" s="100">
        <v>1.4667779632721201</v>
      </c>
    </row>
    <row r="136" spans="1:8">
      <c r="A136" s="253">
        <v>44958</v>
      </c>
      <c r="B136" s="111">
        <v>91</v>
      </c>
      <c r="C136" s="111">
        <v>18</v>
      </c>
      <c r="D136" s="111">
        <v>2802</v>
      </c>
      <c r="E136" s="111">
        <f t="shared" si="7"/>
        <v>5683.666666666667</v>
      </c>
      <c r="F136" s="35">
        <f t="shared" si="5"/>
        <v>4738.125</v>
      </c>
      <c r="G136" s="100">
        <f t="shared" si="6"/>
        <v>0.1995603042694456</v>
      </c>
      <c r="H136" s="100">
        <v>1.4272445820433441</v>
      </c>
    </row>
    <row r="137" spans="1:8">
      <c r="A137" s="253">
        <v>44986</v>
      </c>
      <c r="B137" s="111">
        <v>254</v>
      </c>
      <c r="C137" s="111">
        <v>54</v>
      </c>
      <c r="D137" s="111">
        <v>3524</v>
      </c>
      <c r="E137" s="111">
        <f t="shared" si="7"/>
        <v>3316.3333333333335</v>
      </c>
      <c r="F137" s="35">
        <f t="shared" si="5"/>
        <v>4541.958333333333</v>
      </c>
      <c r="G137" s="100">
        <f t="shared" si="6"/>
        <v>-0.26984505582210311</v>
      </c>
      <c r="H137" s="100">
        <v>1.3927663181689744</v>
      </c>
    </row>
    <row r="138" spans="1:8">
      <c r="A138" s="253">
        <v>45017</v>
      </c>
      <c r="B138" s="111">
        <v>323</v>
      </c>
      <c r="C138" s="111">
        <v>15</v>
      </c>
      <c r="D138" s="111">
        <v>3724</v>
      </c>
      <c r="E138" s="111">
        <f t="shared" si="7"/>
        <v>3350</v>
      </c>
      <c r="F138" s="35">
        <f t="shared" si="5"/>
        <v>4464.25</v>
      </c>
      <c r="G138" s="100">
        <f t="shared" si="6"/>
        <v>-0.24959399675197402</v>
      </c>
      <c r="H138" s="100">
        <v>1.2198275862068966</v>
      </c>
    </row>
    <row r="139" spans="1:8">
      <c r="A139" s="253">
        <v>45047</v>
      </c>
      <c r="B139" s="111">
        <v>178</v>
      </c>
      <c r="C139" s="111">
        <v>126</v>
      </c>
      <c r="D139" s="111">
        <v>4813</v>
      </c>
      <c r="E139" s="111">
        <f t="shared" si="7"/>
        <v>4020.3333333333335</v>
      </c>
      <c r="F139" s="35">
        <f t="shared" si="5"/>
        <v>4539.416666666667</v>
      </c>
      <c r="G139" s="100">
        <f t="shared" si="6"/>
        <v>-0.11435022855359539</v>
      </c>
      <c r="H139" s="100">
        <v>1.0448833034111311</v>
      </c>
    </row>
    <row r="140" spans="1:8">
      <c r="A140" s="253">
        <v>45078</v>
      </c>
      <c r="B140" s="111">
        <v>208</v>
      </c>
      <c r="C140" s="111">
        <v>103</v>
      </c>
      <c r="D140" s="111">
        <v>4867</v>
      </c>
      <c r="E140" s="111">
        <f t="shared" si="7"/>
        <v>4468</v>
      </c>
      <c r="F140" s="35">
        <f t="shared" si="5"/>
        <v>4520</v>
      </c>
      <c r="G140" s="100">
        <f t="shared" si="6"/>
        <v>-1.1504424778761062E-2</v>
      </c>
      <c r="H140" s="100">
        <v>0.9313547345043407</v>
      </c>
    </row>
    <row r="141" spans="1:8">
      <c r="A141" s="253">
        <v>45108</v>
      </c>
      <c r="B141" s="111">
        <v>188</v>
      </c>
      <c r="C141" s="111">
        <v>47</v>
      </c>
      <c r="D141" s="111">
        <v>4602</v>
      </c>
      <c r="E141" s="111">
        <f t="shared" si="7"/>
        <v>4760.666666666667</v>
      </c>
      <c r="F141" s="35">
        <f t="shared" si="5"/>
        <v>4544.583333333333</v>
      </c>
      <c r="G141" s="100">
        <f t="shared" si="6"/>
        <v>4.7547446593930641E-2</v>
      </c>
      <c r="H141" s="100">
        <v>0.92062594268476639</v>
      </c>
    </row>
    <row r="142" spans="1:8">
      <c r="A142" s="253">
        <v>45139</v>
      </c>
      <c r="B142" s="111">
        <v>184</v>
      </c>
      <c r="C142" s="111">
        <v>41</v>
      </c>
      <c r="D142" s="111">
        <v>5264</v>
      </c>
      <c r="E142" s="111">
        <f t="shared" si="7"/>
        <v>4911</v>
      </c>
      <c r="F142" s="35">
        <f t="shared" si="5"/>
        <v>4598.625</v>
      </c>
      <c r="G142" s="100">
        <f t="shared" si="6"/>
        <v>6.7927913234934356E-2</v>
      </c>
      <c r="H142" s="100">
        <v>0.93690010664770718</v>
      </c>
    </row>
    <row r="143" spans="1:8">
      <c r="A143" s="253">
        <v>45170</v>
      </c>
      <c r="B143" s="111">
        <v>317</v>
      </c>
      <c r="C143" s="111">
        <v>28</v>
      </c>
      <c r="D143" s="111">
        <v>4986</v>
      </c>
      <c r="E143" s="111">
        <f t="shared" si="7"/>
        <v>4950.666666666667</v>
      </c>
      <c r="F143" s="35">
        <f t="shared" si="5"/>
        <v>4614.625</v>
      </c>
      <c r="G143" s="100">
        <f t="shared" si="6"/>
        <v>7.2821012902818102E-2</v>
      </c>
      <c r="H143" s="100">
        <v>0.95326160053799613</v>
      </c>
    </row>
    <row r="144" spans="1:8">
      <c r="A144" s="253">
        <v>45200</v>
      </c>
      <c r="B144" s="111">
        <v>116</v>
      </c>
      <c r="C144" s="111">
        <v>44</v>
      </c>
      <c r="D144" s="111">
        <v>5574</v>
      </c>
      <c r="E144" s="111">
        <f t="shared" si="7"/>
        <v>5274.666666666667</v>
      </c>
      <c r="F144" s="35">
        <f t="shared" si="5"/>
        <v>4657.958333333333</v>
      </c>
      <c r="G144" s="100">
        <f t="shared" si="6"/>
        <v>0.13239885142811153</v>
      </c>
      <c r="H144" s="100">
        <v>0.91947173457883713</v>
      </c>
    </row>
    <row r="145" spans="1:8">
      <c r="A145" s="253">
        <v>45231</v>
      </c>
      <c r="B145" s="111">
        <v>269</v>
      </c>
      <c r="C145" s="111">
        <v>76</v>
      </c>
      <c r="D145" s="111">
        <v>5006</v>
      </c>
      <c r="E145" s="111">
        <f t="shared" si="7"/>
        <v>5188.666666666667</v>
      </c>
      <c r="F145" s="35">
        <f t="shared" si="5"/>
        <v>4669.458333333333</v>
      </c>
      <c r="G145" s="100">
        <f t="shared" si="6"/>
        <v>0.11119241168229733</v>
      </c>
      <c r="H145" s="100">
        <v>0.87024922118380044</v>
      </c>
    </row>
    <row r="146" spans="1:8">
      <c r="A146" s="253">
        <v>45261</v>
      </c>
      <c r="B146" s="111">
        <v>343</v>
      </c>
      <c r="C146" s="111">
        <v>174</v>
      </c>
      <c r="D146" s="111">
        <v>13043</v>
      </c>
      <c r="E146" s="111">
        <f t="shared" si="7"/>
        <v>7874.333333333333</v>
      </c>
      <c r="F146" s="35">
        <f t="shared" si="5"/>
        <v>4812.833333333333</v>
      </c>
      <c r="G146" s="100">
        <f t="shared" si="6"/>
        <v>0.63611178446514527</v>
      </c>
      <c r="H146" s="100">
        <v>0.83141361256544533</v>
      </c>
    </row>
    <row r="147" spans="1:8">
      <c r="A147" s="253">
        <v>45292</v>
      </c>
      <c r="B147" s="111">
        <v>223</v>
      </c>
      <c r="C147" s="111">
        <v>28</v>
      </c>
      <c r="D147" s="111">
        <v>2553</v>
      </c>
      <c r="E147" s="111">
        <f t="shared" si="7"/>
        <v>6867.333333333333</v>
      </c>
      <c r="F147" s="35">
        <f t="shared" si="5"/>
        <v>4806.666666666667</v>
      </c>
      <c r="G147" s="100">
        <f t="shared" si="6"/>
        <v>0.42871012482662951</v>
      </c>
      <c r="H147" s="100">
        <v>0.70154304277206281</v>
      </c>
    </row>
    <row r="148" spans="1:8">
      <c r="A148" s="253">
        <v>45323</v>
      </c>
      <c r="B148" s="111">
        <v>378</v>
      </c>
      <c r="C148" s="111">
        <v>31</v>
      </c>
      <c r="D148" s="111">
        <v>3844</v>
      </c>
      <c r="E148" s="111">
        <f t="shared" si="7"/>
        <v>6480</v>
      </c>
      <c r="F148" s="35">
        <f t="shared" si="5"/>
        <v>4839.541666666667</v>
      </c>
      <c r="G148" s="100">
        <f t="shared" si="6"/>
        <v>0.33896977158649655</v>
      </c>
      <c r="H148" s="100">
        <v>0.65650510204081625</v>
      </c>
    </row>
    <row r="149" spans="1:8">
      <c r="A149" s="253">
        <v>45352</v>
      </c>
      <c r="B149" s="111">
        <v>479</v>
      </c>
      <c r="C149" s="111">
        <v>138</v>
      </c>
      <c r="D149" s="111">
        <v>5854</v>
      </c>
      <c r="E149" s="111">
        <f t="shared" si="7"/>
        <v>4083.6666666666665</v>
      </c>
      <c r="F149" s="35">
        <f t="shared" si="5"/>
        <v>4890.125</v>
      </c>
      <c r="G149" s="100">
        <f t="shared" si="6"/>
        <v>-0.16491568893092376</v>
      </c>
      <c r="H149" s="100">
        <v>0.55278696268304206</v>
      </c>
    </row>
    <row r="150" spans="1:8">
      <c r="A150" s="253">
        <v>45383</v>
      </c>
      <c r="B150" s="111">
        <v>222</v>
      </c>
      <c r="C150" s="111">
        <v>32</v>
      </c>
      <c r="D150" s="111">
        <v>3057</v>
      </c>
      <c r="E150" s="111">
        <f t="shared" si="7"/>
        <v>4251.666666666667</v>
      </c>
      <c r="F150" s="35">
        <f t="shared" si="5"/>
        <v>4870.375</v>
      </c>
      <c r="G150" s="100">
        <f t="shared" si="6"/>
        <v>-0.12703505034691026</v>
      </c>
      <c r="H150" s="100">
        <v>0.51570531125071384</v>
      </c>
    </row>
    <row r="151" spans="1:8">
      <c r="A151" s="253">
        <v>45413</v>
      </c>
      <c r="B151" s="111">
        <v>175</v>
      </c>
      <c r="C151" s="111">
        <v>41</v>
      </c>
      <c r="D151" s="111">
        <v>4414</v>
      </c>
      <c r="E151" s="111">
        <f t="shared" si="7"/>
        <v>4441.666666666667</v>
      </c>
      <c r="F151" s="35">
        <f t="shared" si="5"/>
        <v>4921.708333333333</v>
      </c>
      <c r="G151" s="100">
        <f t="shared" si="6"/>
        <v>-9.7535577924331707E-2</v>
      </c>
      <c r="H151" s="100">
        <v>0.51338893766461813</v>
      </c>
    </row>
    <row r="152" spans="1:8">
      <c r="A152" s="253">
        <v>45444</v>
      </c>
      <c r="B152" s="111">
        <v>102</v>
      </c>
      <c r="C152" s="111">
        <v>33</v>
      </c>
      <c r="D152" s="111">
        <v>3240</v>
      </c>
      <c r="E152" s="111">
        <f t="shared" si="7"/>
        <v>3570.3333333333335</v>
      </c>
      <c r="F152" s="35">
        <f t="shared" si="5"/>
        <v>4856.375</v>
      </c>
      <c r="G152" s="100">
        <f t="shared" si="6"/>
        <v>-0.26481514847322674</v>
      </c>
      <c r="H152" s="100">
        <v>0.46383023207192148</v>
      </c>
    </row>
    <row r="153" spans="1:8">
      <c r="A153" s="253">
        <v>45474</v>
      </c>
      <c r="D153" s="111">
        <v>4289</v>
      </c>
      <c r="E153" s="111">
        <f t="shared" si="7"/>
        <v>3981</v>
      </c>
      <c r="F153" s="35">
        <f t="shared" si="5"/>
        <v>4907.125</v>
      </c>
      <c r="G153" s="100">
        <f t="shared" si="6"/>
        <v>-0.18873067223679854</v>
      </c>
      <c r="H153" s="100">
        <v>0.38725827034455668</v>
      </c>
    </row>
    <row r="154" spans="1:8">
      <c r="A154" s="253">
        <v>45505</v>
      </c>
      <c r="D154" s="111">
        <v>4384</v>
      </c>
      <c r="E154" s="111">
        <f t="shared" si="7"/>
        <v>3971</v>
      </c>
      <c r="F154" s="35">
        <f t="shared" si="5"/>
        <v>4914</v>
      </c>
      <c r="G154" s="100">
        <f t="shared" si="6"/>
        <v>-0.19190069190069189</v>
      </c>
      <c r="H154" s="100">
        <v>0.34440671744516843</v>
      </c>
    </row>
    <row r="155" spans="1:8">
      <c r="A155" s="253">
        <v>45536</v>
      </c>
      <c r="D155" s="111">
        <v>3995</v>
      </c>
      <c r="E155" s="111">
        <f t="shared" si="7"/>
        <v>4222.666666666667</v>
      </c>
      <c r="F155" s="35">
        <f t="shared" si="5"/>
        <v>4883.708333333333</v>
      </c>
      <c r="G155" s="100">
        <f t="shared" si="6"/>
        <v>-0.13535649992747986</v>
      </c>
      <c r="H155" s="100">
        <v>0.27371320364950924</v>
      </c>
    </row>
    <row r="156" spans="1:8">
      <c r="A156" s="253">
        <v>45566</v>
      </c>
      <c r="D156" s="111">
        <v>4546</v>
      </c>
      <c r="E156" s="111">
        <f t="shared" ref="E156:E158" si="8">AVERAGE(D154:D156)</f>
        <v>4308.333333333333</v>
      </c>
      <c r="F156" s="35">
        <f t="shared" ref="F156:F158" si="9">AVERAGE(D133:D156)</f>
        <v>4896.833333333333</v>
      </c>
      <c r="G156" s="100">
        <f t="shared" ref="G156:G158" si="10">(E156-F156)/F156</f>
        <v>-0.12017970797454137</v>
      </c>
      <c r="H156" s="100">
        <v>1.27371320364951</v>
      </c>
    </row>
    <row r="157" spans="1:8">
      <c r="A157" s="253">
        <v>45597</v>
      </c>
      <c r="D157" s="111">
        <v>4339</v>
      </c>
      <c r="E157" s="111">
        <f t="shared" si="8"/>
        <v>4293.333333333333</v>
      </c>
      <c r="F157" s="35">
        <f t="shared" si="9"/>
        <v>4873.708333333333</v>
      </c>
      <c r="G157" s="100">
        <f t="shared" si="10"/>
        <v>-0.11908283391325908</v>
      </c>
      <c r="H157" s="100">
        <v>2.27371320364951</v>
      </c>
    </row>
    <row r="158" spans="1:8">
      <c r="A158" s="253">
        <v>45627</v>
      </c>
      <c r="D158" s="111">
        <v>10084</v>
      </c>
      <c r="E158" s="111">
        <f t="shared" si="8"/>
        <v>6323</v>
      </c>
      <c r="F158" s="35">
        <f t="shared" si="9"/>
        <v>4851.125</v>
      </c>
      <c r="G158" s="100">
        <f t="shared" si="10"/>
        <v>0.30340900306629903</v>
      </c>
      <c r="H158" s="100">
        <v>3.27371320364951</v>
      </c>
    </row>
    <row r="159" spans="1:8">
      <c r="A159" s="253">
        <v>45658</v>
      </c>
    </row>
    <row r="160" spans="1:8">
      <c r="A160" s="253">
        <v>45689</v>
      </c>
    </row>
    <row r="161" spans="1:1">
      <c r="A161" s="253">
        <v>45717</v>
      </c>
    </row>
    <row r="162" spans="1:1">
      <c r="A162" s="253">
        <v>45748</v>
      </c>
    </row>
    <row r="163" spans="1:1">
      <c r="A163" s="253">
        <v>45778</v>
      </c>
    </row>
    <row r="164" spans="1:1">
      <c r="A164" s="253">
        <v>45809</v>
      </c>
    </row>
    <row r="165" spans="1:1">
      <c r="A165" s="253">
        <v>45839</v>
      </c>
    </row>
    <row r="166" spans="1:1">
      <c r="A166" s="253">
        <v>45870</v>
      </c>
    </row>
    <row r="167" spans="1:1">
      <c r="A167" s="253">
        <v>45901</v>
      </c>
    </row>
    <row r="168" spans="1:1">
      <c r="A168" s="253">
        <v>45931</v>
      </c>
    </row>
    <row r="169" spans="1:1">
      <c r="A169" s="253">
        <v>45962</v>
      </c>
    </row>
    <row r="170" spans="1:1">
      <c r="A170" s="253">
        <v>45992</v>
      </c>
    </row>
    <row r="171" spans="1:1">
      <c r="A171" s="253">
        <v>46023</v>
      </c>
    </row>
    <row r="172" spans="1:1">
      <c r="A172" s="253">
        <v>46054</v>
      </c>
    </row>
  </sheetData>
  <phoneticPr fontId="74" type="noConversion"/>
  <pageMargins left="0.7" right="0.7" top="0.75" bottom="0.75" header="0.3" footer="0.3"/>
  <pageSetup paperSize="9" orientation="portrait" horizontalDpi="200" verticalDpi="2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33"/>
  <sheetViews>
    <sheetView zoomScale="70" zoomScaleNormal="70" workbookViewId="0">
      <selection activeCell="W23" sqref="W23"/>
    </sheetView>
  </sheetViews>
  <sheetFormatPr defaultRowHeight="15"/>
  <cols>
    <col min="2" max="2" width="18.7109375" bestFit="1" customWidth="1"/>
    <col min="16" max="16" width="9.140625" style="154"/>
    <col min="17" max="17" width="12.140625" bestFit="1" customWidth="1"/>
  </cols>
  <sheetData>
    <row r="1" spans="2:15">
      <c r="C1" t="s">
        <v>193</v>
      </c>
      <c r="D1" t="s">
        <v>214</v>
      </c>
      <c r="E1" t="s">
        <v>215</v>
      </c>
      <c r="F1" t="s">
        <v>216</v>
      </c>
      <c r="G1" t="s">
        <v>217</v>
      </c>
      <c r="H1" t="s">
        <v>218</v>
      </c>
      <c r="I1" t="s">
        <v>219</v>
      </c>
      <c r="J1" t="s">
        <v>188</v>
      </c>
      <c r="K1" t="s">
        <v>189</v>
      </c>
      <c r="L1" t="s">
        <v>190</v>
      </c>
      <c r="M1" t="s">
        <v>191</v>
      </c>
      <c r="N1" t="s">
        <v>192</v>
      </c>
      <c r="O1" t="s">
        <v>186</v>
      </c>
    </row>
    <row r="2" spans="2:15">
      <c r="B2">
        <v>2010</v>
      </c>
      <c r="C2">
        <v>12594</v>
      </c>
      <c r="D2">
        <v>20651</v>
      </c>
      <c r="E2">
        <v>33958</v>
      </c>
      <c r="F2">
        <v>36549</v>
      </c>
      <c r="G2">
        <v>40467</v>
      </c>
      <c r="H2">
        <v>42086</v>
      </c>
      <c r="I2">
        <v>41399</v>
      </c>
      <c r="J2">
        <v>42222</v>
      </c>
      <c r="K2">
        <v>42477</v>
      </c>
      <c r="L2">
        <v>47859</v>
      </c>
      <c r="M2">
        <v>50061</v>
      </c>
      <c r="N2">
        <v>99461</v>
      </c>
      <c r="O2">
        <f t="shared" ref="O2:O14" si="0">SUM(C2:N2)</f>
        <v>509784</v>
      </c>
    </row>
    <row r="3" spans="2:15">
      <c r="B3">
        <v>2011</v>
      </c>
      <c r="C3">
        <v>29868</v>
      </c>
      <c r="D3">
        <v>39004</v>
      </c>
      <c r="E3">
        <v>54023</v>
      </c>
      <c r="F3">
        <v>53835</v>
      </c>
      <c r="G3">
        <v>56302</v>
      </c>
      <c r="H3">
        <v>56714</v>
      </c>
      <c r="I3">
        <v>43518</v>
      </c>
      <c r="J3">
        <v>38875</v>
      </c>
      <c r="K3">
        <v>39964</v>
      </c>
      <c r="L3">
        <v>47508</v>
      </c>
      <c r="M3">
        <v>44951</v>
      </c>
      <c r="N3">
        <v>88957</v>
      </c>
      <c r="O3">
        <f t="shared" si="0"/>
        <v>593519</v>
      </c>
    </row>
    <row r="4" spans="2:15">
      <c r="B4">
        <v>2012</v>
      </c>
      <c r="C4">
        <v>21077</v>
      </c>
      <c r="D4">
        <v>29189</v>
      </c>
      <c r="E4">
        <v>47270</v>
      </c>
      <c r="F4">
        <v>45645</v>
      </c>
      <c r="G4">
        <v>50460</v>
      </c>
      <c r="H4">
        <v>50849</v>
      </c>
      <c r="I4">
        <v>44531</v>
      </c>
      <c r="J4">
        <v>41236</v>
      </c>
      <c r="K4">
        <v>49360</v>
      </c>
      <c r="L4">
        <v>43440</v>
      </c>
      <c r="M4">
        <v>52297</v>
      </c>
      <c r="N4">
        <v>80926</v>
      </c>
      <c r="O4">
        <f t="shared" si="0"/>
        <v>556280</v>
      </c>
    </row>
    <row r="5" spans="2:15">
      <c r="B5">
        <v>2013</v>
      </c>
      <c r="C5">
        <v>25835</v>
      </c>
      <c r="D5">
        <v>36814</v>
      </c>
      <c r="E5">
        <v>51785</v>
      </c>
      <c r="F5">
        <v>56999</v>
      </c>
      <c r="G5">
        <v>62383</v>
      </c>
      <c r="H5">
        <v>58290</v>
      </c>
      <c r="I5">
        <v>55712</v>
      </c>
      <c r="J5">
        <v>51611</v>
      </c>
      <c r="K5">
        <v>52925</v>
      </c>
      <c r="L5">
        <v>46985</v>
      </c>
      <c r="M5">
        <v>64117</v>
      </c>
      <c r="N5">
        <v>101199</v>
      </c>
      <c r="O5">
        <f t="shared" si="0"/>
        <v>664655</v>
      </c>
    </row>
    <row r="6" spans="2:15">
      <c r="B6">
        <v>2014</v>
      </c>
      <c r="C6">
        <v>24368</v>
      </c>
      <c r="D6">
        <v>27167</v>
      </c>
      <c r="E6">
        <v>37812</v>
      </c>
      <c r="F6">
        <v>42769</v>
      </c>
      <c r="G6">
        <v>46379</v>
      </c>
      <c r="H6">
        <v>47278</v>
      </c>
      <c r="I6">
        <v>46602</v>
      </c>
      <c r="J6">
        <v>45131</v>
      </c>
      <c r="K6">
        <v>49262</v>
      </c>
      <c r="L6">
        <v>50814</v>
      </c>
      <c r="M6">
        <v>59695</v>
      </c>
      <c r="N6">
        <v>110054</v>
      </c>
      <c r="O6">
        <f t="shared" si="0"/>
        <v>587331</v>
      </c>
    </row>
    <row r="7" spans="2:15">
      <c r="B7">
        <v>2015</v>
      </c>
      <c r="C7">
        <v>24498</v>
      </c>
      <c r="D7">
        <v>40817</v>
      </c>
      <c r="E7">
        <v>61676</v>
      </c>
      <c r="F7">
        <v>70211</v>
      </c>
      <c r="G7">
        <v>62878</v>
      </c>
      <c r="H7">
        <v>67766</v>
      </c>
      <c r="I7">
        <v>64218</v>
      </c>
      <c r="J7">
        <v>61753</v>
      </c>
      <c r="K7">
        <v>47088</v>
      </c>
      <c r="L7">
        <v>47954</v>
      </c>
      <c r="M7">
        <v>62397</v>
      </c>
      <c r="N7">
        <v>114340</v>
      </c>
      <c r="O7">
        <f t="shared" si="0"/>
        <v>725596</v>
      </c>
    </row>
    <row r="8" spans="2:15">
      <c r="B8">
        <v>2016</v>
      </c>
      <c r="C8">
        <v>23358</v>
      </c>
      <c r="D8">
        <v>40588</v>
      </c>
      <c r="E8">
        <v>63975</v>
      </c>
      <c r="F8">
        <v>65618</v>
      </c>
      <c r="G8">
        <v>73832</v>
      </c>
      <c r="H8">
        <v>71111</v>
      </c>
      <c r="I8">
        <v>45566</v>
      </c>
      <c r="J8">
        <v>53977</v>
      </c>
      <c r="K8">
        <v>51340</v>
      </c>
      <c r="L8">
        <v>63746</v>
      </c>
      <c r="M8">
        <v>95783</v>
      </c>
      <c r="N8">
        <v>108044</v>
      </c>
      <c r="O8">
        <f t="shared" si="0"/>
        <v>756938</v>
      </c>
    </row>
    <row r="9" spans="2:15">
      <c r="B9">
        <v>2017</v>
      </c>
      <c r="C9">
        <v>25689</v>
      </c>
      <c r="D9">
        <v>34658</v>
      </c>
      <c r="E9">
        <v>55616</v>
      </c>
      <c r="F9">
        <v>57998</v>
      </c>
      <c r="G9">
        <v>65799</v>
      </c>
      <c r="H9">
        <v>66164</v>
      </c>
      <c r="I9">
        <v>62384</v>
      </c>
      <c r="J9">
        <v>54890</v>
      </c>
      <c r="K9">
        <v>53423</v>
      </c>
      <c r="L9">
        <v>70488</v>
      </c>
      <c r="M9">
        <v>75956</v>
      </c>
      <c r="N9">
        <v>99694</v>
      </c>
      <c r="O9">
        <f t="shared" si="0"/>
        <v>722759</v>
      </c>
    </row>
    <row r="10" spans="2:15">
      <c r="B10">
        <v>2018</v>
      </c>
      <c r="C10">
        <v>26611</v>
      </c>
      <c r="D10">
        <v>35901</v>
      </c>
      <c r="E10">
        <v>59798</v>
      </c>
      <c r="F10">
        <v>55108</v>
      </c>
      <c r="G10">
        <v>57227</v>
      </c>
      <c r="H10">
        <v>41225</v>
      </c>
      <c r="I10">
        <v>42024</v>
      </c>
      <c r="J10">
        <v>26976</v>
      </c>
      <c r="K10">
        <v>17595</v>
      </c>
      <c r="L10">
        <v>16809</v>
      </c>
      <c r="M10">
        <v>46204</v>
      </c>
      <c r="N10">
        <v>60843</v>
      </c>
      <c r="O10">
        <f t="shared" si="0"/>
        <v>486321</v>
      </c>
    </row>
    <row r="11" spans="2:15">
      <c r="B11">
        <v>2019</v>
      </c>
      <c r="C11">
        <v>10979</v>
      </c>
      <c r="D11">
        <v>19205</v>
      </c>
      <c r="E11">
        <v>38628</v>
      </c>
      <c r="F11">
        <v>24416</v>
      </c>
      <c r="G11">
        <v>27126</v>
      </c>
      <c r="H11">
        <v>36024</v>
      </c>
      <c r="I11">
        <v>15398</v>
      </c>
      <c r="J11">
        <v>21544</v>
      </c>
      <c r="K11">
        <v>35308</v>
      </c>
      <c r="L11">
        <v>39996</v>
      </c>
      <c r="M11">
        <v>47803</v>
      </c>
      <c r="N11">
        <v>70829</v>
      </c>
      <c r="O11">
        <f t="shared" si="0"/>
        <v>387256</v>
      </c>
    </row>
    <row r="12" spans="2:15">
      <c r="B12">
        <v>2020</v>
      </c>
      <c r="C12">
        <v>22016</v>
      </c>
      <c r="D12">
        <v>37727</v>
      </c>
      <c r="E12">
        <v>39887</v>
      </c>
      <c r="F12">
        <v>21825</v>
      </c>
      <c r="G12">
        <v>25073</v>
      </c>
      <c r="H12">
        <v>57067</v>
      </c>
      <c r="I12">
        <v>69427</v>
      </c>
      <c r="J12">
        <v>44372</v>
      </c>
      <c r="K12">
        <v>71296</v>
      </c>
      <c r="L12">
        <v>76341</v>
      </c>
      <c r="M12">
        <v>64357</v>
      </c>
      <c r="N12">
        <v>80721</v>
      </c>
      <c r="O12">
        <f t="shared" si="0"/>
        <v>610109</v>
      </c>
    </row>
    <row r="13" spans="2:15">
      <c r="B13">
        <v>2021</v>
      </c>
      <c r="C13">
        <v>35358</v>
      </c>
      <c r="D13">
        <v>44749</v>
      </c>
      <c r="E13">
        <v>76357</v>
      </c>
      <c r="F13">
        <v>48375</v>
      </c>
      <c r="G13">
        <v>43138</v>
      </c>
      <c r="H13">
        <v>62348</v>
      </c>
      <c r="I13">
        <v>36311</v>
      </c>
      <c r="J13">
        <v>44756</v>
      </c>
      <c r="K13">
        <v>43408</v>
      </c>
      <c r="L13">
        <v>40512</v>
      </c>
      <c r="M13">
        <v>42982</v>
      </c>
      <c r="N13">
        <v>43559</v>
      </c>
      <c r="O13">
        <f t="shared" si="0"/>
        <v>561853</v>
      </c>
    </row>
    <row r="14" spans="2:15">
      <c r="B14">
        <v>2022</v>
      </c>
      <c r="C14">
        <v>29020</v>
      </c>
      <c r="D14">
        <v>37641</v>
      </c>
      <c r="E14">
        <v>50173</v>
      </c>
      <c r="F14">
        <v>45564</v>
      </c>
      <c r="G14">
        <v>51750</v>
      </c>
      <c r="H14">
        <v>64134</v>
      </c>
      <c r="I14">
        <v>41031</v>
      </c>
      <c r="J14">
        <v>35230</v>
      </c>
      <c r="K14">
        <v>44681</v>
      </c>
      <c r="L14">
        <v>47440</v>
      </c>
      <c r="M14">
        <v>59222</v>
      </c>
      <c r="N14">
        <v>86774</v>
      </c>
      <c r="O14">
        <f t="shared" si="0"/>
        <v>592660</v>
      </c>
    </row>
    <row r="15" spans="2:15">
      <c r="B15">
        <v>2023</v>
      </c>
      <c r="C15">
        <v>37288</v>
      </c>
      <c r="D15">
        <v>58907</v>
      </c>
      <c r="E15">
        <v>79226</v>
      </c>
      <c r="F15">
        <v>77398</v>
      </c>
      <c r="G15">
        <v>87418</v>
      </c>
      <c r="H15">
        <v>91135</v>
      </c>
      <c r="I15">
        <v>87416</v>
      </c>
      <c r="J15">
        <v>69131</v>
      </c>
      <c r="K15">
        <v>78971</v>
      </c>
      <c r="L15">
        <v>82611</v>
      </c>
      <c r="M15">
        <v>91424</v>
      </c>
      <c r="N15">
        <v>126416</v>
      </c>
      <c r="O15">
        <f>SUM(C15:N15)</f>
        <v>967341</v>
      </c>
    </row>
    <row r="16" spans="2:15">
      <c r="B16">
        <v>2024</v>
      </c>
      <c r="C16">
        <v>64041</v>
      </c>
      <c r="D16">
        <v>82277</v>
      </c>
      <c r="E16">
        <v>87071</v>
      </c>
      <c r="F16">
        <v>61448</v>
      </c>
      <c r="G16">
        <v>80260</v>
      </c>
      <c r="H16">
        <v>87858</v>
      </c>
      <c r="I16">
        <v>73396</v>
      </c>
      <c r="J16">
        <v>69288</v>
      </c>
      <c r="K16">
        <v>69634</v>
      </c>
    </row>
    <row r="17" spans="1:16">
      <c r="B17" s="21" t="s">
        <v>2205</v>
      </c>
      <c r="C17" s="21">
        <f t="shared" ref="C17:O17" si="1">AVERAGE(C6:C15)</f>
        <v>25918.5</v>
      </c>
      <c r="D17" s="21">
        <f t="shared" si="1"/>
        <v>37736</v>
      </c>
      <c r="E17" s="21">
        <f t="shared" si="1"/>
        <v>56314.8</v>
      </c>
      <c r="F17" s="21">
        <f t="shared" si="1"/>
        <v>50928.2</v>
      </c>
      <c r="G17" s="21">
        <f t="shared" si="1"/>
        <v>54062</v>
      </c>
      <c r="H17" s="21">
        <f t="shared" si="1"/>
        <v>60425.2</v>
      </c>
      <c r="I17" s="21">
        <f t="shared" si="1"/>
        <v>51037.7</v>
      </c>
      <c r="J17" s="21">
        <f t="shared" si="1"/>
        <v>45776</v>
      </c>
      <c r="K17" s="21">
        <f t="shared" si="1"/>
        <v>49237.2</v>
      </c>
      <c r="L17" s="21">
        <f t="shared" si="1"/>
        <v>53671.1</v>
      </c>
      <c r="M17" s="21">
        <f t="shared" si="1"/>
        <v>64582.3</v>
      </c>
      <c r="N17" s="21">
        <f t="shared" si="1"/>
        <v>90127.4</v>
      </c>
      <c r="O17" s="21">
        <f t="shared" si="1"/>
        <v>639816.4</v>
      </c>
    </row>
    <row r="18" spans="1:16" s="100" customFormat="1">
      <c r="B18" s="171" t="s">
        <v>2206</v>
      </c>
      <c r="C18" s="171">
        <f t="shared" ref="C18:O18" si="2">(C16/C17)-1</f>
        <v>1.4708605822096188</v>
      </c>
      <c r="D18" s="171">
        <f t="shared" si="2"/>
        <v>1.1803317786728855</v>
      </c>
      <c r="E18" s="171">
        <f t="shared" si="2"/>
        <v>0.54614772670772149</v>
      </c>
      <c r="F18" s="171">
        <f t="shared" si="2"/>
        <v>0.20656139427664844</v>
      </c>
      <c r="G18" s="171">
        <f t="shared" si="2"/>
        <v>0.48459176501054335</v>
      </c>
      <c r="H18" s="171">
        <f t="shared" si="2"/>
        <v>0.4539960149076876</v>
      </c>
      <c r="I18" s="171">
        <f t="shared" si="2"/>
        <v>0.43807420788946216</v>
      </c>
      <c r="J18" s="171">
        <f t="shared" si="2"/>
        <v>0.5136315973435861</v>
      </c>
      <c r="K18" s="171">
        <f t="shared" si="2"/>
        <v>0.41425588782465295</v>
      </c>
      <c r="L18" s="171">
        <f t="shared" si="2"/>
        <v>-1</v>
      </c>
      <c r="M18" s="171">
        <f t="shared" si="2"/>
        <v>-1</v>
      </c>
      <c r="N18" s="171">
        <f t="shared" si="2"/>
        <v>-1</v>
      </c>
      <c r="O18" s="171">
        <f t="shared" si="2"/>
        <v>-1</v>
      </c>
      <c r="P18" s="170"/>
    </row>
    <row r="21" spans="1:16">
      <c r="B21">
        <v>2010</v>
      </c>
      <c r="C21">
        <v>2011</v>
      </c>
      <c r="D21">
        <v>2012</v>
      </c>
      <c r="E21">
        <v>2013</v>
      </c>
      <c r="F21">
        <v>2014</v>
      </c>
      <c r="G21">
        <v>2015</v>
      </c>
      <c r="H21">
        <v>2016</v>
      </c>
      <c r="I21">
        <v>2017</v>
      </c>
      <c r="J21">
        <v>2018</v>
      </c>
      <c r="K21">
        <v>2019</v>
      </c>
      <c r="L21">
        <v>2020</v>
      </c>
      <c r="M21">
        <v>2021</v>
      </c>
      <c r="N21">
        <v>2022</v>
      </c>
      <c r="O21">
        <v>2023</v>
      </c>
      <c r="P21" s="154">
        <v>2024</v>
      </c>
    </row>
    <row r="22" spans="1:16">
      <c r="A22" t="s">
        <v>193</v>
      </c>
      <c r="B22">
        <v>12594</v>
      </c>
      <c r="C22">
        <v>29868</v>
      </c>
      <c r="D22">
        <v>21077</v>
      </c>
      <c r="E22">
        <v>25835</v>
      </c>
      <c r="F22">
        <v>24368</v>
      </c>
      <c r="G22">
        <v>24498</v>
      </c>
      <c r="H22">
        <v>23358</v>
      </c>
      <c r="I22">
        <v>25689</v>
      </c>
      <c r="J22">
        <v>26611</v>
      </c>
      <c r="K22">
        <v>10979</v>
      </c>
      <c r="L22">
        <v>22016</v>
      </c>
      <c r="M22">
        <v>35358</v>
      </c>
      <c r="N22">
        <v>29020</v>
      </c>
      <c r="O22">
        <v>37288</v>
      </c>
      <c r="P22">
        <v>64041</v>
      </c>
    </row>
    <row r="23" spans="1:16">
      <c r="A23" t="s">
        <v>214</v>
      </c>
      <c r="B23">
        <v>20651</v>
      </c>
      <c r="C23">
        <v>39004</v>
      </c>
      <c r="D23">
        <v>29189</v>
      </c>
      <c r="E23">
        <v>36814</v>
      </c>
      <c r="F23">
        <v>27167</v>
      </c>
      <c r="G23">
        <v>40817</v>
      </c>
      <c r="H23">
        <v>40588</v>
      </c>
      <c r="I23">
        <v>34658</v>
      </c>
      <c r="J23">
        <v>35901</v>
      </c>
      <c r="K23">
        <v>19205</v>
      </c>
      <c r="L23">
        <v>37727</v>
      </c>
      <c r="M23">
        <v>44749</v>
      </c>
      <c r="N23">
        <v>37641</v>
      </c>
      <c r="O23">
        <v>58907</v>
      </c>
      <c r="P23">
        <v>82277</v>
      </c>
    </row>
    <row r="24" spans="1:16">
      <c r="A24" t="s">
        <v>215</v>
      </c>
      <c r="B24">
        <v>33958</v>
      </c>
      <c r="C24">
        <v>54023</v>
      </c>
      <c r="D24">
        <v>47270</v>
      </c>
      <c r="E24">
        <v>51785</v>
      </c>
      <c r="F24">
        <v>37812</v>
      </c>
      <c r="G24">
        <v>61676</v>
      </c>
      <c r="H24">
        <v>63975</v>
      </c>
      <c r="I24">
        <v>55616</v>
      </c>
      <c r="J24">
        <v>59798</v>
      </c>
      <c r="K24">
        <v>38628</v>
      </c>
      <c r="L24">
        <v>39887</v>
      </c>
      <c r="M24">
        <v>76357</v>
      </c>
      <c r="N24">
        <v>50173</v>
      </c>
      <c r="O24">
        <v>79226</v>
      </c>
      <c r="P24">
        <v>87071</v>
      </c>
    </row>
    <row r="25" spans="1:16">
      <c r="A25" t="s">
        <v>216</v>
      </c>
      <c r="B25">
        <v>36549</v>
      </c>
      <c r="C25">
        <v>53835</v>
      </c>
      <c r="D25">
        <v>45645</v>
      </c>
      <c r="E25">
        <v>56999</v>
      </c>
      <c r="F25">
        <v>42769</v>
      </c>
      <c r="G25">
        <v>70211</v>
      </c>
      <c r="H25">
        <v>65618</v>
      </c>
      <c r="I25">
        <v>57998</v>
      </c>
      <c r="J25">
        <v>55108</v>
      </c>
      <c r="K25">
        <v>24416</v>
      </c>
      <c r="L25">
        <v>21825</v>
      </c>
      <c r="M25">
        <v>48375</v>
      </c>
      <c r="N25">
        <v>45564</v>
      </c>
      <c r="O25">
        <v>77398</v>
      </c>
      <c r="P25">
        <v>61448</v>
      </c>
    </row>
    <row r="26" spans="1:16">
      <c r="A26" t="s">
        <v>217</v>
      </c>
      <c r="B26">
        <v>40467</v>
      </c>
      <c r="C26">
        <v>56302</v>
      </c>
      <c r="D26">
        <v>50460</v>
      </c>
      <c r="E26">
        <v>62383</v>
      </c>
      <c r="F26">
        <v>46379</v>
      </c>
      <c r="G26">
        <v>62878</v>
      </c>
      <c r="H26">
        <v>73832</v>
      </c>
      <c r="I26">
        <v>65799</v>
      </c>
      <c r="J26">
        <v>57227</v>
      </c>
      <c r="K26">
        <v>27126</v>
      </c>
      <c r="L26">
        <v>25073</v>
      </c>
      <c r="M26">
        <v>43138</v>
      </c>
      <c r="N26">
        <v>51750</v>
      </c>
      <c r="O26">
        <v>87418</v>
      </c>
      <c r="P26">
        <v>80260</v>
      </c>
    </row>
    <row r="27" spans="1:16">
      <c r="A27" t="s">
        <v>218</v>
      </c>
      <c r="B27">
        <v>42086</v>
      </c>
      <c r="C27">
        <v>56714</v>
      </c>
      <c r="D27">
        <v>50849</v>
      </c>
      <c r="E27">
        <v>58290</v>
      </c>
      <c r="F27">
        <v>47278</v>
      </c>
      <c r="G27">
        <v>67766</v>
      </c>
      <c r="H27">
        <v>71111</v>
      </c>
      <c r="I27">
        <v>66164</v>
      </c>
      <c r="J27">
        <v>41225</v>
      </c>
      <c r="K27">
        <v>36024</v>
      </c>
      <c r="L27">
        <v>57067</v>
      </c>
      <c r="M27">
        <v>62348</v>
      </c>
      <c r="N27">
        <v>64134</v>
      </c>
      <c r="O27">
        <v>91135</v>
      </c>
      <c r="P27">
        <v>87858</v>
      </c>
    </row>
    <row r="28" spans="1:16">
      <c r="A28" t="s">
        <v>219</v>
      </c>
      <c r="B28">
        <v>41399</v>
      </c>
      <c r="C28">
        <v>43518</v>
      </c>
      <c r="D28">
        <v>44531</v>
      </c>
      <c r="E28">
        <v>55712</v>
      </c>
      <c r="F28">
        <v>46602</v>
      </c>
      <c r="G28">
        <v>64218</v>
      </c>
      <c r="H28">
        <v>45566</v>
      </c>
      <c r="I28">
        <v>62384</v>
      </c>
      <c r="J28">
        <v>42024</v>
      </c>
      <c r="K28">
        <v>15398</v>
      </c>
      <c r="L28">
        <v>69427</v>
      </c>
      <c r="M28">
        <v>36311</v>
      </c>
      <c r="N28">
        <v>41031</v>
      </c>
      <c r="O28">
        <v>87416</v>
      </c>
      <c r="P28">
        <v>73396</v>
      </c>
    </row>
    <row r="29" spans="1:16">
      <c r="A29" t="s">
        <v>188</v>
      </c>
      <c r="B29">
        <v>42222</v>
      </c>
      <c r="C29">
        <v>38875</v>
      </c>
      <c r="D29">
        <v>41236</v>
      </c>
      <c r="E29">
        <v>51611</v>
      </c>
      <c r="F29">
        <v>45131</v>
      </c>
      <c r="G29">
        <v>61753</v>
      </c>
      <c r="H29">
        <v>53977</v>
      </c>
      <c r="I29">
        <v>54890</v>
      </c>
      <c r="J29">
        <v>26976</v>
      </c>
      <c r="K29">
        <v>21544</v>
      </c>
      <c r="L29">
        <v>44372</v>
      </c>
      <c r="M29">
        <v>44756</v>
      </c>
      <c r="N29">
        <v>35230</v>
      </c>
      <c r="O29">
        <v>69131</v>
      </c>
      <c r="P29">
        <v>69288</v>
      </c>
    </row>
    <row r="30" spans="1:16">
      <c r="A30" t="s">
        <v>189</v>
      </c>
      <c r="B30">
        <v>42477</v>
      </c>
      <c r="C30">
        <v>39964</v>
      </c>
      <c r="D30">
        <v>49360</v>
      </c>
      <c r="E30">
        <v>52925</v>
      </c>
      <c r="F30">
        <v>49262</v>
      </c>
      <c r="G30">
        <v>47088</v>
      </c>
      <c r="H30">
        <v>51340</v>
      </c>
      <c r="I30">
        <v>53423</v>
      </c>
      <c r="J30">
        <v>17595</v>
      </c>
      <c r="K30">
        <v>35308</v>
      </c>
      <c r="L30">
        <v>71296</v>
      </c>
      <c r="M30">
        <v>43408</v>
      </c>
      <c r="N30">
        <v>44681</v>
      </c>
      <c r="O30">
        <v>78971</v>
      </c>
      <c r="P30">
        <v>69634</v>
      </c>
    </row>
    <row r="31" spans="1:16">
      <c r="A31" t="s">
        <v>190</v>
      </c>
      <c r="B31">
        <v>47859</v>
      </c>
      <c r="C31">
        <v>47508</v>
      </c>
      <c r="D31">
        <v>43440</v>
      </c>
      <c r="E31">
        <v>46985</v>
      </c>
      <c r="F31">
        <v>50814</v>
      </c>
      <c r="G31">
        <v>47954</v>
      </c>
      <c r="H31">
        <v>63746</v>
      </c>
      <c r="I31">
        <v>70488</v>
      </c>
      <c r="J31">
        <v>16809</v>
      </c>
      <c r="K31">
        <v>39996</v>
      </c>
      <c r="L31">
        <v>76341</v>
      </c>
      <c r="M31">
        <v>40512</v>
      </c>
      <c r="N31">
        <v>47440</v>
      </c>
      <c r="O31">
        <v>82611</v>
      </c>
    </row>
    <row r="32" spans="1:16">
      <c r="A32" t="s">
        <v>191</v>
      </c>
      <c r="B32">
        <v>50061</v>
      </c>
      <c r="C32">
        <v>44951</v>
      </c>
      <c r="D32">
        <v>52297</v>
      </c>
      <c r="E32">
        <v>64117</v>
      </c>
      <c r="F32">
        <v>59695</v>
      </c>
      <c r="G32">
        <v>62397</v>
      </c>
      <c r="H32">
        <v>95783</v>
      </c>
      <c r="I32">
        <v>75956</v>
      </c>
      <c r="J32">
        <v>46204</v>
      </c>
      <c r="K32">
        <v>47803</v>
      </c>
      <c r="L32">
        <v>64357</v>
      </c>
      <c r="M32">
        <v>42982</v>
      </c>
      <c r="N32">
        <v>59222</v>
      </c>
      <c r="O32">
        <v>91424</v>
      </c>
    </row>
    <row r="33" spans="1:15">
      <c r="A33" t="s">
        <v>192</v>
      </c>
      <c r="B33">
        <v>99461</v>
      </c>
      <c r="C33">
        <v>88957</v>
      </c>
      <c r="D33">
        <v>80926</v>
      </c>
      <c r="E33">
        <v>101199</v>
      </c>
      <c r="F33">
        <v>110054</v>
      </c>
      <c r="G33">
        <v>114340</v>
      </c>
      <c r="H33">
        <v>108044</v>
      </c>
      <c r="I33">
        <v>99694</v>
      </c>
      <c r="J33">
        <v>60843</v>
      </c>
      <c r="K33">
        <v>70829</v>
      </c>
      <c r="L33">
        <v>80721</v>
      </c>
      <c r="M33">
        <v>43559</v>
      </c>
      <c r="N33">
        <v>86774</v>
      </c>
      <c r="O33">
        <v>126416</v>
      </c>
    </row>
  </sheetData>
  <phoneticPr fontId="74"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9"/>
  <sheetViews>
    <sheetView workbookViewId="0">
      <selection activeCell="C55" sqref="C55"/>
    </sheetView>
  </sheetViews>
  <sheetFormatPr defaultRowHeight="15"/>
  <cols>
    <col min="1" max="1" width="10.140625" bestFit="1" customWidth="1"/>
    <col min="2" max="2" width="11.28515625" bestFit="1" customWidth="1"/>
    <col min="3" max="3" width="11.5703125" bestFit="1" customWidth="1"/>
    <col min="4" max="4" width="18.7109375" bestFit="1" customWidth="1"/>
  </cols>
  <sheetData>
    <row r="1" spans="1:4">
      <c r="A1" t="s">
        <v>360</v>
      </c>
      <c r="B1" t="s">
        <v>2204</v>
      </c>
      <c r="C1" t="s">
        <v>2203</v>
      </c>
      <c r="D1" t="s">
        <v>2202</v>
      </c>
    </row>
    <row r="2" spans="1:4">
      <c r="A2" s="7">
        <v>45180</v>
      </c>
      <c r="B2">
        <v>580445</v>
      </c>
      <c r="C2">
        <v>146228</v>
      </c>
      <c r="D2">
        <f t="shared" ref="D2:D13" si="0">B2/C2</f>
        <v>3.9694518149738762</v>
      </c>
    </row>
    <row r="3" spans="1:4">
      <c r="A3" s="7">
        <f ca="1">TODAY()</f>
        <v>46135</v>
      </c>
      <c r="B3">
        <v>577919</v>
      </c>
      <c r="C3">
        <v>155300</v>
      </c>
      <c r="D3">
        <f t="shared" si="0"/>
        <v>3.7213071474565358</v>
      </c>
    </row>
    <row r="4" spans="1:4">
      <c r="A4" s="7">
        <v>45181</v>
      </c>
      <c r="B4">
        <v>583728</v>
      </c>
      <c r="C4">
        <v>171286</v>
      </c>
      <c r="D4">
        <f t="shared" si="0"/>
        <v>3.4079142486834884</v>
      </c>
    </row>
    <row r="5" spans="1:4">
      <c r="A5" s="7">
        <f ca="1">TODAY()</f>
        <v>46135</v>
      </c>
      <c r="B5">
        <v>564988</v>
      </c>
      <c r="C5">
        <v>171300</v>
      </c>
      <c r="D5">
        <f t="shared" si="0"/>
        <v>3.2982370110916519</v>
      </c>
    </row>
    <row r="6" spans="1:4">
      <c r="A6" s="7">
        <v>45182</v>
      </c>
      <c r="B6">
        <v>552147</v>
      </c>
      <c r="C6">
        <v>169718</v>
      </c>
      <c r="D6">
        <f t="shared" si="0"/>
        <v>3.2533202135306802</v>
      </c>
    </row>
    <row r="7" spans="1:4">
      <c r="A7" s="7">
        <f ca="1">TODAY()</f>
        <v>46135</v>
      </c>
      <c r="B7">
        <v>529356</v>
      </c>
      <c r="C7">
        <v>164896</v>
      </c>
      <c r="D7">
        <f t="shared" si="0"/>
        <v>3.210241606830972</v>
      </c>
    </row>
    <row r="8" spans="1:4">
      <c r="A8" s="7">
        <v>45183</v>
      </c>
      <c r="B8">
        <v>523238</v>
      </c>
      <c r="C8">
        <v>158317</v>
      </c>
      <c r="D8">
        <f t="shared" si="0"/>
        <v>3.3050019896789351</v>
      </c>
    </row>
    <row r="9" spans="1:4">
      <c r="A9" s="7">
        <f ca="1">TODAY()</f>
        <v>46135</v>
      </c>
      <c r="B9">
        <v>524690</v>
      </c>
      <c r="C9">
        <v>155294</v>
      </c>
      <c r="D9">
        <f t="shared" si="0"/>
        <v>3.3786881656728527</v>
      </c>
    </row>
    <row r="10" spans="1:4">
      <c r="A10" s="7">
        <v>45184</v>
      </c>
      <c r="B10">
        <v>544552</v>
      </c>
      <c r="C10">
        <v>162891</v>
      </c>
      <c r="D10">
        <f t="shared" si="0"/>
        <v>3.34304534934404</v>
      </c>
    </row>
    <row r="11" spans="1:4">
      <c r="A11" s="7">
        <v>45475</v>
      </c>
      <c r="B11">
        <v>575266</v>
      </c>
      <c r="C11">
        <v>135050</v>
      </c>
      <c r="D11">
        <f t="shared" si="0"/>
        <v>4.2596519807478712</v>
      </c>
    </row>
    <row r="12" spans="1:4">
      <c r="A12" s="7">
        <v>45649</v>
      </c>
      <c r="B12">
        <v>513000</v>
      </c>
      <c r="C12">
        <v>208118</v>
      </c>
      <c r="D12">
        <f t="shared" si="0"/>
        <v>2.4649477700150877</v>
      </c>
    </row>
    <row r="13" spans="1:4">
      <c r="A13" s="7">
        <f ca="1">TODAY()</f>
        <v>46135</v>
      </c>
      <c r="B13">
        <v>614924</v>
      </c>
      <c r="C13">
        <v>156873</v>
      </c>
      <c r="D13">
        <f t="shared" si="0"/>
        <v>3.919884237567969</v>
      </c>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3"/>
  <sheetViews>
    <sheetView workbookViewId="0">
      <selection activeCell="G36" sqref="G36"/>
    </sheetView>
  </sheetViews>
  <sheetFormatPr defaultRowHeight="15"/>
  <cols>
    <col min="1" max="1" width="7.7109375" bestFit="1" customWidth="1"/>
    <col min="2" max="2" width="31.28515625" bestFit="1" customWidth="1"/>
    <col min="3" max="3" width="38.85546875" bestFit="1" customWidth="1"/>
    <col min="4" max="4" width="36.42578125" bestFit="1" customWidth="1"/>
    <col min="5" max="5" width="34.42578125" bestFit="1" customWidth="1"/>
    <col min="8" max="8" width="34.42578125" bestFit="1" customWidth="1"/>
  </cols>
  <sheetData>
    <row r="1" spans="1:5">
      <c r="A1" s="238" t="s">
        <v>158</v>
      </c>
      <c r="B1" t="s">
        <v>2492</v>
      </c>
      <c r="C1" t="s">
        <v>2493</v>
      </c>
      <c r="D1" t="s">
        <v>2494</v>
      </c>
      <c r="E1" t="s">
        <v>2489</v>
      </c>
    </row>
    <row r="2" spans="1:5">
      <c r="A2" t="s">
        <v>2371</v>
      </c>
      <c r="B2" s="35">
        <v>0.7</v>
      </c>
      <c r="C2" s="35">
        <v>0.7</v>
      </c>
      <c r="D2" s="35">
        <v>0</v>
      </c>
      <c r="E2" s="35">
        <v>68.2</v>
      </c>
    </row>
    <row r="3" spans="1:5">
      <c r="A3" t="s">
        <v>2372</v>
      </c>
      <c r="B3" s="35">
        <v>7.6</v>
      </c>
      <c r="C3" s="35">
        <v>3.9</v>
      </c>
      <c r="D3" s="35">
        <v>3.8</v>
      </c>
      <c r="E3" s="35">
        <v>153.69999999999999</v>
      </c>
    </row>
    <row r="4" spans="1:5">
      <c r="A4" t="s">
        <v>2373</v>
      </c>
      <c r="B4" s="35">
        <v>22.5</v>
      </c>
      <c r="C4" s="35">
        <v>5.8</v>
      </c>
      <c r="D4" s="35">
        <v>16.7</v>
      </c>
      <c r="E4" s="35">
        <v>217.2</v>
      </c>
    </row>
    <row r="5" spans="1:5">
      <c r="A5" t="s">
        <v>2374</v>
      </c>
      <c r="B5" s="35">
        <v>26.3</v>
      </c>
      <c r="C5" s="35">
        <v>7</v>
      </c>
      <c r="D5" s="35">
        <v>19.3</v>
      </c>
      <c r="E5" s="35">
        <v>320.39999999999998</v>
      </c>
    </row>
    <row r="6" spans="1:5">
      <c r="A6" t="s">
        <v>2375</v>
      </c>
      <c r="B6" s="35">
        <v>28.3</v>
      </c>
      <c r="C6" s="35">
        <v>8.6999999999999993</v>
      </c>
      <c r="D6" s="35">
        <v>19.600000000000001</v>
      </c>
      <c r="E6" s="35">
        <v>408.4</v>
      </c>
    </row>
    <row r="7" spans="1:5">
      <c r="A7" t="s">
        <v>2376</v>
      </c>
      <c r="B7" s="35">
        <v>30.8</v>
      </c>
      <c r="C7" s="35">
        <v>10.4</v>
      </c>
      <c r="D7" s="35">
        <v>20.399999999999999</v>
      </c>
      <c r="E7" s="35">
        <v>476.4</v>
      </c>
    </row>
    <row r="8" spans="1:5">
      <c r="A8" t="s">
        <v>2377</v>
      </c>
      <c r="B8" s="35">
        <v>33.200000000000003</v>
      </c>
      <c r="C8" s="35">
        <v>12.2</v>
      </c>
      <c r="D8" s="35">
        <v>21.1</v>
      </c>
      <c r="E8" s="35">
        <v>540.9</v>
      </c>
    </row>
    <row r="9" spans="1:5">
      <c r="A9" t="s">
        <v>2378</v>
      </c>
      <c r="B9" s="35">
        <v>34.6</v>
      </c>
      <c r="C9" s="35">
        <v>13.4</v>
      </c>
      <c r="D9" s="35">
        <v>21.2</v>
      </c>
      <c r="E9" s="35">
        <v>591.1</v>
      </c>
    </row>
    <row r="10" spans="1:5">
      <c r="A10" t="s">
        <v>2379</v>
      </c>
      <c r="B10" s="35">
        <v>36.200000000000003</v>
      </c>
      <c r="C10" s="35">
        <v>17.100000000000001</v>
      </c>
      <c r="D10" s="35">
        <v>19</v>
      </c>
      <c r="E10" s="35">
        <v>651.20000000000005</v>
      </c>
    </row>
    <row r="11" spans="1:5">
      <c r="A11" t="s">
        <v>2380</v>
      </c>
      <c r="B11" s="35">
        <v>39.5</v>
      </c>
      <c r="C11" s="35">
        <v>19.899999999999999</v>
      </c>
      <c r="D11" s="35">
        <v>19.600000000000001</v>
      </c>
      <c r="E11" s="35">
        <v>688.3</v>
      </c>
    </row>
    <row r="12" spans="1:5">
      <c r="A12" t="s">
        <v>2381</v>
      </c>
      <c r="B12" s="35">
        <v>42.9</v>
      </c>
      <c r="C12" s="35">
        <v>22.5</v>
      </c>
      <c r="D12" s="35">
        <v>20.399999999999999</v>
      </c>
      <c r="E12" s="35">
        <v>693.8</v>
      </c>
    </row>
    <row r="13" spans="1:5">
      <c r="A13" t="s">
        <v>2382</v>
      </c>
      <c r="B13" s="35">
        <v>47.6</v>
      </c>
      <c r="C13" s="35">
        <v>27.3</v>
      </c>
      <c r="D13" s="35">
        <v>20.3</v>
      </c>
      <c r="E13" s="35">
        <v>618.6</v>
      </c>
    </row>
    <row r="14" spans="1:5">
      <c r="A14" t="s">
        <v>2383</v>
      </c>
      <c r="B14" s="35">
        <v>51.8</v>
      </c>
      <c r="C14" s="35">
        <v>30.5</v>
      </c>
      <c r="D14" s="35">
        <v>21.3</v>
      </c>
      <c r="E14" s="35">
        <v>487.3</v>
      </c>
    </row>
    <row r="15" spans="1:5">
      <c r="A15" t="s">
        <v>2384</v>
      </c>
      <c r="B15" s="35">
        <v>58.7</v>
      </c>
      <c r="C15" s="35">
        <v>36.4</v>
      </c>
      <c r="D15" s="35">
        <v>22.4</v>
      </c>
      <c r="E15" s="35">
        <v>364.5</v>
      </c>
    </row>
    <row r="16" spans="1:5">
      <c r="A16" t="s">
        <v>2385</v>
      </c>
      <c r="B16" s="35">
        <v>66.5</v>
      </c>
      <c r="C16" s="35">
        <v>43.4</v>
      </c>
      <c r="D16" s="35">
        <v>23.1</v>
      </c>
      <c r="E16" s="35">
        <v>329.1</v>
      </c>
    </row>
    <row r="17" spans="1:5">
      <c r="A17" t="s">
        <v>2386</v>
      </c>
      <c r="B17" s="35">
        <v>74.8</v>
      </c>
      <c r="C17" s="35">
        <v>50.6</v>
      </c>
      <c r="D17" s="35">
        <v>24.2</v>
      </c>
      <c r="E17" s="35">
        <v>318.3</v>
      </c>
    </row>
    <row r="18" spans="1:5">
      <c r="A18" t="s">
        <v>2387</v>
      </c>
      <c r="B18" s="35">
        <v>85.8</v>
      </c>
      <c r="C18" s="35">
        <v>57.5</v>
      </c>
      <c r="D18" s="35">
        <v>28.3</v>
      </c>
      <c r="E18" s="35">
        <v>521.20000000000005</v>
      </c>
    </row>
    <row r="19" spans="1:5">
      <c r="A19" t="s">
        <v>2388</v>
      </c>
      <c r="B19" s="35">
        <v>92.7</v>
      </c>
      <c r="C19" s="35">
        <v>62.6</v>
      </c>
      <c r="D19" s="35">
        <v>30.2</v>
      </c>
      <c r="E19" s="35">
        <v>750.7</v>
      </c>
    </row>
    <row r="20" spans="1:5">
      <c r="A20" t="s">
        <v>2389</v>
      </c>
      <c r="B20" s="35">
        <v>94.4</v>
      </c>
      <c r="C20" s="35">
        <v>63.9</v>
      </c>
      <c r="D20" s="35">
        <v>30.5</v>
      </c>
      <c r="E20" s="35">
        <v>853.9</v>
      </c>
    </row>
    <row r="21" spans="1:5">
      <c r="A21" t="s">
        <v>2390</v>
      </c>
      <c r="B21" s="35">
        <v>97.5</v>
      </c>
      <c r="C21" s="35">
        <v>64.900000000000006</v>
      </c>
      <c r="D21" s="35">
        <v>32.5</v>
      </c>
      <c r="E21" s="35">
        <v>1020.9</v>
      </c>
    </row>
    <row r="22" spans="1:5">
      <c r="A22" t="s">
        <v>2391</v>
      </c>
      <c r="B22" s="35">
        <v>92.6</v>
      </c>
      <c r="C22" s="35">
        <v>60.5</v>
      </c>
      <c r="D22" s="35">
        <v>32.200000000000003</v>
      </c>
      <c r="E22" s="35">
        <v>1061.2</v>
      </c>
    </row>
    <row r="23" spans="1:5">
      <c r="A23" t="s">
        <v>2392</v>
      </c>
      <c r="B23" s="35">
        <v>91</v>
      </c>
      <c r="C23" s="35">
        <v>59.8</v>
      </c>
      <c r="D23" s="35">
        <v>31.2</v>
      </c>
      <c r="E23" s="35">
        <v>953.5</v>
      </c>
    </row>
    <row r="24" spans="1:5">
      <c r="A24" t="s">
        <v>2393</v>
      </c>
      <c r="B24" s="35">
        <v>90.3</v>
      </c>
      <c r="C24" s="35">
        <v>60.7</v>
      </c>
      <c r="D24" s="35">
        <v>29.7</v>
      </c>
      <c r="E24" s="35">
        <v>609.70000000000005</v>
      </c>
    </row>
    <row r="25" spans="1:5">
      <c r="A25" t="s">
        <v>2394</v>
      </c>
      <c r="B25" s="35">
        <v>89</v>
      </c>
      <c r="C25" s="35">
        <v>60.9</v>
      </c>
      <c r="D25" s="35">
        <v>28.2</v>
      </c>
      <c r="E25" s="35">
        <v>341.9</v>
      </c>
    </row>
    <row r="26" spans="1:5">
      <c r="A26" t="s">
        <v>2395</v>
      </c>
      <c r="B26" s="35">
        <v>86.9</v>
      </c>
      <c r="C26" s="35">
        <v>59.3</v>
      </c>
      <c r="D26" s="35">
        <v>27.5</v>
      </c>
      <c r="E26" s="35">
        <v>282.5</v>
      </c>
    </row>
    <row r="27" spans="1:5">
      <c r="A27" t="s">
        <v>2396</v>
      </c>
      <c r="B27" s="35">
        <v>79.3</v>
      </c>
      <c r="C27" s="35">
        <v>54.2</v>
      </c>
      <c r="D27" s="35">
        <v>25.1</v>
      </c>
      <c r="E27" s="35">
        <v>196.6</v>
      </c>
    </row>
    <row r="28" spans="1:5">
      <c r="A28" t="s">
        <v>2397</v>
      </c>
      <c r="B28" s="35">
        <v>75.900000000000006</v>
      </c>
      <c r="C28" s="35">
        <v>52.4</v>
      </c>
      <c r="D28" s="35">
        <v>23.5</v>
      </c>
      <c r="E28" s="35">
        <v>131.5</v>
      </c>
    </row>
    <row r="29" spans="1:5">
      <c r="A29" t="s">
        <v>2407</v>
      </c>
      <c r="B29" s="35">
        <v>75.099999999999994</v>
      </c>
      <c r="C29" s="35">
        <v>52.1</v>
      </c>
      <c r="D29" s="35">
        <v>22.9</v>
      </c>
      <c r="E29" s="35">
        <v>98.8</v>
      </c>
    </row>
    <row r="30" spans="1:5">
      <c r="A30" t="s">
        <v>2478</v>
      </c>
      <c r="B30" s="35">
        <v>73.5</v>
      </c>
      <c r="C30" s="35">
        <v>51.6</v>
      </c>
      <c r="D30" s="35">
        <v>21.9</v>
      </c>
      <c r="E30" s="35">
        <v>65.099999999999994</v>
      </c>
    </row>
    <row r="31" spans="1:5">
      <c r="A31" t="s">
        <v>2479</v>
      </c>
      <c r="B31" s="35">
        <v>68.599999999999994</v>
      </c>
      <c r="C31" s="35">
        <v>48.9</v>
      </c>
      <c r="D31" s="35">
        <v>19.7</v>
      </c>
      <c r="E31" s="35">
        <v>37.1</v>
      </c>
    </row>
    <row r="32" spans="1:5">
      <c r="A32" t="s">
        <v>2480</v>
      </c>
      <c r="B32" s="35">
        <v>64.3</v>
      </c>
      <c r="C32" s="35">
        <v>45.7</v>
      </c>
      <c r="D32" s="35">
        <v>18.600000000000001</v>
      </c>
      <c r="E32" s="35">
        <v>25.1</v>
      </c>
    </row>
    <row r="33" spans="1:5">
      <c r="A33" t="s">
        <v>2490</v>
      </c>
      <c r="B33" s="35">
        <v>57.1</v>
      </c>
      <c r="C33" s="35">
        <v>41.1</v>
      </c>
      <c r="D33" s="35">
        <v>16</v>
      </c>
      <c r="E33" s="35">
        <v>7.9</v>
      </c>
    </row>
    <row r="34" spans="1:5">
      <c r="A34" t="s">
        <v>2491</v>
      </c>
      <c r="B34" s="35">
        <v>51</v>
      </c>
      <c r="C34" s="35">
        <v>37.299999999999997</v>
      </c>
      <c r="D34" s="35">
        <v>13.7</v>
      </c>
      <c r="E34" s="35">
        <v>3.9</v>
      </c>
    </row>
    <row r="35" spans="1:5">
      <c r="A35" t="s">
        <v>2523</v>
      </c>
      <c r="B35" s="35">
        <v>48.2</v>
      </c>
      <c r="C35" s="35">
        <v>35.6</v>
      </c>
      <c r="D35" s="35">
        <v>12.6</v>
      </c>
      <c r="E35" s="35">
        <v>2.8</v>
      </c>
    </row>
    <row r="36" spans="1:5">
      <c r="A36" t="s">
        <v>2522</v>
      </c>
      <c r="B36" s="35">
        <v>42.1</v>
      </c>
      <c r="C36" s="35">
        <v>32.1</v>
      </c>
      <c r="D36" s="35">
        <v>10</v>
      </c>
      <c r="E36" s="35">
        <v>1.3</v>
      </c>
    </row>
    <row r="37" spans="1:5">
      <c r="A37" t="s">
        <v>2528</v>
      </c>
      <c r="B37" s="35">
        <v>35.799999999999997</v>
      </c>
      <c r="C37" s="35">
        <v>28.5</v>
      </c>
      <c r="D37" s="35">
        <v>7.3</v>
      </c>
      <c r="E37" s="35">
        <v>0.4</v>
      </c>
    </row>
    <row r="38" spans="1:5">
      <c r="A38" t="s">
        <v>2545</v>
      </c>
      <c r="B38" s="35">
        <v>32.6</v>
      </c>
      <c r="C38" s="35">
        <v>26</v>
      </c>
      <c r="D38" s="35">
        <v>6.6</v>
      </c>
      <c r="E38" s="35">
        <v>0</v>
      </c>
    </row>
    <row r="39" spans="1:5">
      <c r="A39" s="244" t="s">
        <v>2576</v>
      </c>
      <c r="B39" s="111">
        <v>28.9</v>
      </c>
      <c r="C39" s="111">
        <v>23.2</v>
      </c>
      <c r="D39" s="111">
        <v>5.7</v>
      </c>
      <c r="E39" s="111">
        <v>0</v>
      </c>
    </row>
    <row r="40" spans="1:5">
      <c r="A40" s="244" t="s">
        <v>2645</v>
      </c>
      <c r="B40" s="111">
        <v>24.2</v>
      </c>
      <c r="C40" s="111">
        <v>20.5</v>
      </c>
      <c r="D40" s="111">
        <v>3.7</v>
      </c>
      <c r="E40" s="111">
        <v>0</v>
      </c>
    </row>
    <row r="41" spans="1:5">
      <c r="A41" s="244" t="s">
        <v>2646</v>
      </c>
      <c r="B41" s="111">
        <v>21.6</v>
      </c>
      <c r="C41" s="111">
        <v>18.600000000000001</v>
      </c>
      <c r="D41" s="111">
        <v>3</v>
      </c>
      <c r="E41" s="111">
        <v>0</v>
      </c>
    </row>
    <row r="43" spans="1:5">
      <c r="A43" s="238"/>
    </row>
  </sheetData>
  <pageMargins left="0.7" right="0.7" top="0.75" bottom="0.75" header="0.3" footer="0.3"/>
  <pageSetup orientation="portrait" horizontalDpi="200" verticalDpi="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F110"/>
  <sheetViews>
    <sheetView topLeftCell="O28" zoomScale="85" zoomScaleNormal="85" workbookViewId="0">
      <selection activeCell="N99" sqref="N99"/>
    </sheetView>
  </sheetViews>
  <sheetFormatPr defaultRowHeight="15" zeroHeight="1"/>
  <cols>
    <col min="1" max="1" width="5" bestFit="1" customWidth="1"/>
    <col min="2" max="2" width="3.85546875" customWidth="1"/>
    <col min="3" max="3" width="15.42578125" customWidth="1"/>
    <col min="4" max="4" width="11.42578125" customWidth="1"/>
    <col min="5" max="5" width="27.28515625" customWidth="1"/>
    <col min="6" max="6" width="27.28515625" bestFit="1" customWidth="1"/>
    <col min="7" max="7" width="12" customWidth="1"/>
    <col min="8" max="8" width="27.28515625" bestFit="1" customWidth="1"/>
    <col min="9" max="9" width="11.28515625" bestFit="1" customWidth="1"/>
    <col min="10" max="10" width="27.28515625" bestFit="1" customWidth="1"/>
    <col min="11" max="11" width="12.28515625" bestFit="1" customWidth="1"/>
    <col min="12" max="12" width="27.28515625" bestFit="1" customWidth="1"/>
    <col min="13" max="13" width="14.7109375" customWidth="1"/>
    <col min="14" max="14" width="27.28515625" bestFit="1" customWidth="1"/>
    <col min="15" max="15" width="25.28515625" customWidth="1"/>
    <col min="16" max="16" width="27.28515625" bestFit="1" customWidth="1"/>
    <col min="17" max="17" width="22.28515625" customWidth="1"/>
    <col min="18" max="18" width="27.28515625" bestFit="1" customWidth="1"/>
    <col min="19" max="19" width="38.85546875" customWidth="1"/>
    <col min="20" max="20" width="27.28515625" bestFit="1" customWidth="1"/>
    <col min="21" max="21" width="49.5703125" customWidth="1"/>
    <col min="22" max="22" width="27.28515625" bestFit="1" customWidth="1"/>
    <col min="23" max="23" width="21.85546875" customWidth="1"/>
    <col min="24" max="24" width="27.28515625" bestFit="1" customWidth="1"/>
    <col min="25" max="25" width="41.28515625" customWidth="1"/>
    <col min="26" max="26" width="27.28515625" bestFit="1" customWidth="1"/>
    <col min="27" max="27" width="11.7109375" bestFit="1" customWidth="1"/>
    <col min="28" max="53" width="10.42578125" bestFit="1" customWidth="1"/>
  </cols>
  <sheetData>
    <row r="1" spans="1:58">
      <c r="B1" s="251" t="s">
        <v>2551</v>
      </c>
      <c r="C1" t="s">
        <v>2506</v>
      </c>
      <c r="D1" s="238" t="s">
        <v>2552</v>
      </c>
      <c r="E1" s="197" t="s">
        <v>2553</v>
      </c>
      <c r="F1" s="197" t="str">
        <f>E1</f>
        <v>A- Tarım Ormancılık Balıkçılık</v>
      </c>
      <c r="G1" s="238" t="s">
        <v>2554</v>
      </c>
      <c r="H1" s="197" t="str">
        <f>G1</f>
        <v>BCDE-Sanayi</v>
      </c>
      <c r="I1" s="197" t="s">
        <v>2555</v>
      </c>
      <c r="J1" s="197" t="str">
        <f>I1</f>
        <v>F-İnşaat</v>
      </c>
      <c r="K1" s="197" t="s">
        <v>2556</v>
      </c>
      <c r="L1" s="197" t="str">
        <f>K1</f>
        <v>Hizmetler</v>
      </c>
      <c r="M1" s="197" t="s">
        <v>2557</v>
      </c>
      <c r="N1" s="197" t="str">
        <f>M1</f>
        <v>Bilgi ve İletişim</v>
      </c>
      <c r="O1" s="238" t="s">
        <v>2558</v>
      </c>
      <c r="P1" s="197" t="str">
        <f>O1</f>
        <v>Finans ve sigorta faliyetleri</v>
      </c>
      <c r="Q1" s="197" t="s">
        <v>2559</v>
      </c>
      <c r="R1" s="197" t="str">
        <f>Q1</f>
        <v>Gayrimenkul Faliyetleri</v>
      </c>
      <c r="S1" s="197" t="s">
        <v>2560</v>
      </c>
      <c r="T1" s="197" t="str">
        <f>S1</f>
        <v>Mesleki İdari ve Destek Hizmet Faliyetleri</v>
      </c>
      <c r="U1" s="197" t="s">
        <v>2561</v>
      </c>
      <c r="V1" s="197" t="str">
        <f>U1</f>
        <v xml:space="preserve">Kamu yönetimi, eğitim, insan sağlığı ve sosyal hizmet </v>
      </c>
      <c r="W1" s="238" t="s">
        <v>2562</v>
      </c>
      <c r="X1" s="197" t="str">
        <f>W1</f>
        <v>Diğer hizmet faliyetleri</v>
      </c>
      <c r="Y1" s="197" t="s">
        <v>2563</v>
      </c>
      <c r="Z1" s="197" t="str">
        <f>Y1</f>
        <v>Ürün üzerindeki vergiler eksi sübvansiyonlar</v>
      </c>
      <c r="AB1" s="238"/>
      <c r="AC1" s="197"/>
      <c r="AD1" s="197"/>
      <c r="AF1" s="238"/>
      <c r="AG1" s="197"/>
      <c r="AH1" s="197"/>
      <c r="AJ1" s="238"/>
      <c r="AK1" s="197"/>
      <c r="AL1" s="197"/>
      <c r="AN1" s="238"/>
      <c r="AO1" s="197"/>
      <c r="AP1" s="197"/>
      <c r="AR1" s="238"/>
      <c r="AS1" s="197"/>
      <c r="AT1" s="197"/>
      <c r="AV1" s="238"/>
      <c r="AW1" s="197"/>
      <c r="AX1" s="197"/>
      <c r="AZ1" s="238"/>
      <c r="BA1" s="197"/>
      <c r="BB1" s="197"/>
      <c r="BD1" s="238"/>
      <c r="BE1" s="197"/>
      <c r="BF1" s="197"/>
    </row>
    <row r="2" spans="1:58">
      <c r="A2" s="274">
        <v>1998</v>
      </c>
      <c r="B2" t="s">
        <v>2547</v>
      </c>
      <c r="C2" s="276">
        <v>158124477.53102201</v>
      </c>
      <c r="D2" s="238"/>
      <c r="E2" s="275">
        <v>6855727.722397998</v>
      </c>
      <c r="G2" s="275">
        <v>35487553.376640156</v>
      </c>
      <c r="I2" s="275">
        <v>6744405.3169374559</v>
      </c>
      <c r="K2" s="275">
        <v>40157772.087924458</v>
      </c>
      <c r="M2" s="275">
        <v>3040591.0974501232</v>
      </c>
      <c r="O2" s="275">
        <v>3997785.0460973373</v>
      </c>
      <c r="Q2" s="275">
        <v>20176482.615199897</v>
      </c>
      <c r="S2" s="275">
        <v>5194459.5087059643</v>
      </c>
      <c r="U2" s="275">
        <v>22103413.965788346</v>
      </c>
      <c r="W2" s="275">
        <v>2382116.5800528177</v>
      </c>
      <c r="Y2" s="275">
        <v>13250451.605562227</v>
      </c>
      <c r="AB2" s="238"/>
      <c r="AC2" s="197"/>
      <c r="AD2" s="197"/>
      <c r="AF2" s="238"/>
      <c r="AG2" s="197"/>
      <c r="AH2" s="197"/>
      <c r="AJ2" s="238"/>
      <c r="AK2" s="197"/>
      <c r="AL2" s="197"/>
      <c r="AN2" s="238"/>
      <c r="AO2" s="197"/>
      <c r="AP2" s="197"/>
      <c r="AR2" s="238"/>
      <c r="AS2" s="197"/>
      <c r="AT2" s="197"/>
      <c r="AV2" s="238"/>
      <c r="AW2" s="197"/>
      <c r="AX2" s="197"/>
      <c r="AZ2" s="238"/>
      <c r="BA2" s="197"/>
      <c r="BB2" s="197"/>
      <c r="BD2" s="238"/>
      <c r="BE2" s="197"/>
      <c r="BF2" s="197"/>
    </row>
    <row r="3" spans="1:58">
      <c r="B3" t="s">
        <v>2548</v>
      </c>
      <c r="C3" s="276">
        <v>172112469.03980842</v>
      </c>
      <c r="E3" s="275">
        <v>12094262.643595241</v>
      </c>
      <c r="F3" s="275"/>
      <c r="G3" s="275">
        <v>33583904.350901559</v>
      </c>
      <c r="H3" s="275"/>
      <c r="I3" s="275">
        <v>9020136.2435878217</v>
      </c>
      <c r="J3" s="275"/>
      <c r="K3" s="275">
        <v>40845759.17355106</v>
      </c>
      <c r="L3" s="275"/>
      <c r="M3" s="275">
        <v>3481642.2212989675</v>
      </c>
      <c r="N3" s="275"/>
      <c r="O3" s="275">
        <v>4075269.0106231743</v>
      </c>
      <c r="P3" s="275"/>
      <c r="Q3" s="275">
        <v>21191812.860508408</v>
      </c>
      <c r="R3" s="275"/>
      <c r="S3" s="275">
        <v>5845913.9278268851</v>
      </c>
      <c r="T3" s="275"/>
      <c r="U3" s="275">
        <v>22141664.674756948</v>
      </c>
      <c r="V3" s="275"/>
      <c r="W3" s="275">
        <v>2530968.4195738989</v>
      </c>
      <c r="X3" s="275"/>
      <c r="Y3" s="275">
        <v>19204654.309834439</v>
      </c>
      <c r="Z3" s="275"/>
    </row>
    <row r="4" spans="1:58">
      <c r="A4" s="274"/>
      <c r="B4" t="s">
        <v>2549</v>
      </c>
      <c r="C4" s="276">
        <v>195309243.85553241</v>
      </c>
      <c r="E4" s="275">
        <v>32515553.551116113</v>
      </c>
      <c r="F4" s="275"/>
      <c r="G4" s="275">
        <v>32090134.536233999</v>
      </c>
      <c r="H4" s="275"/>
      <c r="I4" s="275">
        <v>8236408.9198392509</v>
      </c>
      <c r="J4" s="275"/>
      <c r="K4" s="275">
        <v>41211891.885294192</v>
      </c>
      <c r="L4" s="275"/>
      <c r="M4" s="275">
        <v>3514469.9093798553</v>
      </c>
      <c r="N4" s="275"/>
      <c r="O4" s="275">
        <v>3839671.7726711379</v>
      </c>
      <c r="P4" s="275"/>
      <c r="Q4" s="275">
        <v>20435672.118521199</v>
      </c>
      <c r="R4" s="275"/>
      <c r="S4" s="275">
        <v>5273716.9659096515</v>
      </c>
      <c r="T4" s="275"/>
      <c r="U4" s="275">
        <v>21711747.511433195</v>
      </c>
      <c r="V4" s="275"/>
      <c r="W4" s="275">
        <v>2748296.9642874855</v>
      </c>
      <c r="X4" s="275"/>
      <c r="Y4" s="275">
        <v>22089768.545684703</v>
      </c>
      <c r="Z4" s="275"/>
    </row>
    <row r="5" spans="1:58">
      <c r="A5" s="274"/>
      <c r="B5" t="s">
        <v>2550</v>
      </c>
      <c r="C5" s="276">
        <v>185211147.69637644</v>
      </c>
      <c r="E5" s="275">
        <v>19073091.467644092</v>
      </c>
      <c r="F5" s="279">
        <f>SUM(E2:E5)/SUM(C2:C5)</f>
        <v>9.9244329395262981E-2</v>
      </c>
      <c r="G5" s="275">
        <v>33430775.551372115</v>
      </c>
      <c r="H5" s="279">
        <f>SUM(G2:G5)/SUM(C2:C5)</f>
        <v>0.1893647249153062</v>
      </c>
      <c r="I5" s="275">
        <v>8989445.4790845904</v>
      </c>
      <c r="J5" s="279">
        <f>SUM(I2:I5)/SUM(C2:C5)</f>
        <v>4.6415835883712078E-2</v>
      </c>
      <c r="K5" s="275">
        <v>41673914.551915213</v>
      </c>
      <c r="L5" s="279">
        <f>SUM(K2:K5)/SUM(C2:C5)</f>
        <v>0.23058409517311687</v>
      </c>
      <c r="M5" s="275">
        <v>3699736.7077396763</v>
      </c>
      <c r="N5" s="279">
        <f>SUM(M2:M5)/SUM(C2:C5)</f>
        <v>1.9326483455168353E-2</v>
      </c>
      <c r="O5" s="275">
        <v>3854518.4798417808</v>
      </c>
      <c r="P5" s="279">
        <f>SUM(O2:O5)/SUM(C2:C5)</f>
        <v>2.2183723562922423E-2</v>
      </c>
      <c r="Q5" s="275">
        <v>21147320.949204165</v>
      </c>
      <c r="R5" s="279">
        <f>SUM(Q2:Q5)/SUM(C2:C5)</f>
        <v>0.11670831111293989</v>
      </c>
      <c r="S5" s="275">
        <v>6706382.809417774</v>
      </c>
      <c r="T5" s="279">
        <f>SUM(S2:S5)/SUM(C2:C5)</f>
        <v>3.2388653591199239E-2</v>
      </c>
      <c r="U5" s="275">
        <v>24080861.653404161</v>
      </c>
      <c r="V5" s="279">
        <f>SUM(U2:U5)/SUM(C2:C5)</f>
        <v>0.12667852018691958</v>
      </c>
      <c r="W5" s="275">
        <v>2694440.9734207741</v>
      </c>
      <c r="X5" s="279">
        <f>SUM(W2:W5)/SUM(C2:C5)</f>
        <v>1.4570124544456902E-2</v>
      </c>
      <c r="Y5" s="275">
        <v>21156871.534477908</v>
      </c>
      <c r="Z5" s="279">
        <f>SUM(Y2:Y5)/SUM(C2:C5)</f>
        <v>0.10650856760129079</v>
      </c>
    </row>
    <row r="6" spans="1:58">
      <c r="A6" s="274">
        <v>1999</v>
      </c>
      <c r="B6" t="s">
        <v>2547</v>
      </c>
      <c r="C6" s="276">
        <v>148678773.40845159</v>
      </c>
      <c r="D6" s="100">
        <f>(C6-C2)/C2</f>
        <v>-5.9735875621896035E-2</v>
      </c>
      <c r="E6" s="275">
        <v>7015069.9630559413</v>
      </c>
      <c r="G6" s="275">
        <v>31494783.656635623</v>
      </c>
      <c r="I6" s="275">
        <v>6281726.7086111149</v>
      </c>
      <c r="K6" s="275">
        <v>35733008.488480113</v>
      </c>
      <c r="M6" s="275">
        <v>3299677.0462154192</v>
      </c>
      <c r="O6" s="275">
        <v>4056566.0788571741</v>
      </c>
      <c r="Q6" s="275">
        <v>21428537.295606084</v>
      </c>
      <c r="S6" s="275">
        <v>4861376.5467647351</v>
      </c>
      <c r="U6" s="275">
        <v>22898359.413678139</v>
      </c>
      <c r="W6" s="275">
        <v>2386351.1068785284</v>
      </c>
      <c r="Y6" s="275">
        <v>12690687.421560751</v>
      </c>
    </row>
    <row r="7" spans="1:58">
      <c r="A7" s="274"/>
      <c r="B7" t="s">
        <v>2548</v>
      </c>
      <c r="C7" s="276">
        <v>168577548.19907403</v>
      </c>
      <c r="D7" s="100">
        <f t="shared" ref="D7:D70" si="0">(C7-C3)/C3</f>
        <v>-2.0538435480329957E-2</v>
      </c>
      <c r="E7" s="275">
        <v>11919070.791651344</v>
      </c>
      <c r="F7" s="275"/>
      <c r="G7" s="275">
        <v>32772988.909401264</v>
      </c>
      <c r="H7" s="275"/>
      <c r="I7" s="275">
        <v>8698276.0392513443</v>
      </c>
      <c r="J7" s="275"/>
      <c r="K7" s="275">
        <v>37980523.843660235</v>
      </c>
      <c r="L7" s="275"/>
      <c r="M7" s="275">
        <v>3783745.7831815705</v>
      </c>
      <c r="N7" s="275"/>
      <c r="O7" s="275">
        <v>4255424.2612864356</v>
      </c>
      <c r="P7" s="275"/>
      <c r="Q7" s="275">
        <v>22219039.518025737</v>
      </c>
      <c r="R7" s="275"/>
      <c r="S7" s="275">
        <v>5611323.8088077707</v>
      </c>
      <c r="T7" s="275"/>
      <c r="U7" s="275">
        <v>22717588.22695731</v>
      </c>
      <c r="V7" s="275"/>
      <c r="W7" s="275">
        <v>2536519.8179921857</v>
      </c>
      <c r="X7" s="275"/>
      <c r="Y7" s="275">
        <v>19014877.444745321</v>
      </c>
      <c r="Z7" s="275"/>
    </row>
    <row r="8" spans="1:58">
      <c r="B8" t="s">
        <v>2549</v>
      </c>
      <c r="C8" s="276">
        <v>187045948.41475698</v>
      </c>
      <c r="D8" s="100">
        <f t="shared" si="0"/>
        <v>-4.2308778005856557E-2</v>
      </c>
      <c r="E8" s="275">
        <v>31273944.887970157</v>
      </c>
      <c r="F8" s="275"/>
      <c r="G8" s="275">
        <v>30435614.399816062</v>
      </c>
      <c r="H8" s="275"/>
      <c r="I8" s="275">
        <v>7998539.7449764283</v>
      </c>
      <c r="J8" s="275"/>
      <c r="K8" s="275">
        <v>38096672.550245166</v>
      </c>
      <c r="L8" s="275"/>
      <c r="M8" s="275">
        <v>3875268.1982268291</v>
      </c>
      <c r="N8" s="275"/>
      <c r="O8" s="275">
        <v>3863972.0124586341</v>
      </c>
      <c r="P8" s="275"/>
      <c r="Q8" s="275">
        <v>21411799.005434923</v>
      </c>
      <c r="R8" s="275"/>
      <c r="S8" s="275">
        <v>5070566.1118025621</v>
      </c>
      <c r="T8" s="275"/>
      <c r="U8" s="275">
        <v>21782692.088778269</v>
      </c>
      <c r="V8" s="275"/>
      <c r="W8" s="275">
        <v>2666969.1750354143</v>
      </c>
      <c r="X8" s="275"/>
      <c r="Y8" s="275">
        <v>19925133.711092591</v>
      </c>
      <c r="Z8" s="275"/>
    </row>
    <row r="9" spans="1:58">
      <c r="A9" s="274"/>
      <c r="B9" t="s">
        <v>2550</v>
      </c>
      <c r="C9" s="276">
        <v>183261859.14501479</v>
      </c>
      <c r="D9" s="100">
        <f t="shared" si="0"/>
        <v>-1.05246826425221E-2</v>
      </c>
      <c r="E9" s="275">
        <v>17113092.896140315</v>
      </c>
      <c r="F9" s="279">
        <f t="shared" ref="F9" si="1">SUM(E6:E9)/SUM(C6:C9)</f>
        <v>9.7912581071310151E-2</v>
      </c>
      <c r="G9" s="275">
        <v>32552523.142384201</v>
      </c>
      <c r="H9" s="279">
        <f t="shared" ref="H9" si="2">SUM(G6:G9)/SUM(C6:C9)</f>
        <v>0.18508224136467913</v>
      </c>
      <c r="I9" s="275">
        <v>8781787.9255947992</v>
      </c>
      <c r="J9" s="279">
        <f t="shared" ref="J9" si="3">SUM(I6:I9)/SUM(C6:C9)</f>
        <v>4.6192535461235203E-2</v>
      </c>
      <c r="K9" s="275">
        <v>41322990.429422997</v>
      </c>
      <c r="L9" s="279">
        <f t="shared" ref="L9" si="4">SUM(K6:K9)/SUM(C6:C9)</f>
        <v>0.22271841827651298</v>
      </c>
      <c r="M9" s="275">
        <v>4077418.9067957508</v>
      </c>
      <c r="N9" s="279">
        <f t="shared" ref="N9" si="5">SUM(M6:M9)/SUM(C6:C9)</f>
        <v>2.1868665476527497E-2</v>
      </c>
      <c r="O9" s="275">
        <v>4319392.3875585115</v>
      </c>
      <c r="P9" s="279">
        <f t="shared" ref="P9" si="6">SUM(O6:O9)/SUM(C6:C9)</f>
        <v>2.3991005406489324E-2</v>
      </c>
      <c r="Q9" s="275">
        <v>22215573.063858226</v>
      </c>
      <c r="R9" s="279">
        <f t="shared" ref="R9" si="7">SUM(Q6:Q9)/SUM(C6:C9)</f>
        <v>0.12693353998647786</v>
      </c>
      <c r="S9" s="275">
        <v>6446658.4850029824</v>
      </c>
      <c r="T9" s="279">
        <f t="shared" ref="T9" si="8">SUM(S6:S9)/SUM(C6:C9)</f>
        <v>3.1982362109276775E-2</v>
      </c>
      <c r="U9" s="275">
        <v>24939264.053130984</v>
      </c>
      <c r="V9" s="279">
        <f t="shared" ref="V9" si="9">SUM(U6:U9)/SUM(C6:C9)</f>
        <v>0.13429715115355756</v>
      </c>
      <c r="W9" s="275">
        <v>2715414.8804101641</v>
      </c>
      <c r="X9" s="279">
        <f t="shared" ref="X9" si="10">SUM(W6:W9)/SUM(C6:C9)</f>
        <v>1.4988063721120664E-2</v>
      </c>
      <c r="Y9" s="275">
        <v>20733705.791321632</v>
      </c>
      <c r="Z9" s="279">
        <f t="shared" ref="Z9" si="11">SUM(Y6:Y9)/SUM(C6:C9)</f>
        <v>0.10524749808626602</v>
      </c>
      <c r="AA9" s="275"/>
      <c r="AB9" s="275"/>
      <c r="AC9" s="275"/>
      <c r="AD9" s="275"/>
      <c r="AE9" s="275"/>
      <c r="AF9" s="275"/>
      <c r="AG9" s="275"/>
      <c r="AH9" s="275"/>
      <c r="AI9" s="275"/>
      <c r="AJ9" s="275"/>
      <c r="AK9" s="275"/>
      <c r="AL9" s="275"/>
      <c r="AM9" s="275"/>
      <c r="AN9" s="275"/>
      <c r="AO9" s="275"/>
      <c r="AP9" s="275"/>
      <c r="AQ9" s="275"/>
      <c r="AR9" s="275"/>
      <c r="AS9" s="275"/>
      <c r="AT9" s="275"/>
      <c r="AU9" s="275"/>
      <c r="AV9" s="275"/>
      <c r="AW9" s="275"/>
      <c r="AX9" s="274"/>
      <c r="AY9" s="274"/>
      <c r="AZ9" s="274"/>
      <c r="BA9" s="274"/>
    </row>
    <row r="10" spans="1:58">
      <c r="A10" s="274">
        <v>2000</v>
      </c>
      <c r="B10" t="s">
        <v>2547</v>
      </c>
      <c r="C10" s="276">
        <v>155100667.33439371</v>
      </c>
      <c r="D10" s="100">
        <f t="shared" si="0"/>
        <v>4.3193078465207951E-2</v>
      </c>
      <c r="E10" s="275">
        <v>7009743.5035514561</v>
      </c>
      <c r="G10" s="275">
        <v>32693748.811512485</v>
      </c>
      <c r="I10" s="275">
        <v>6208950.6457168488</v>
      </c>
      <c r="K10" s="275">
        <v>37869348.550262198</v>
      </c>
      <c r="M10" s="275">
        <v>3394859.1565913213</v>
      </c>
      <c r="O10" s="275">
        <v>4335376.4602493504</v>
      </c>
      <c r="Q10" s="275">
        <v>22023551.400485817</v>
      </c>
      <c r="S10" s="275">
        <v>4953512.9735217718</v>
      </c>
      <c r="U10" s="275">
        <v>22695515.046088018</v>
      </c>
      <c r="W10" s="275">
        <v>2413398.39056159</v>
      </c>
      <c r="Y10" s="275">
        <v>13424356.775508884</v>
      </c>
    </row>
    <row r="11" spans="1:58">
      <c r="B11" t="s">
        <v>2548</v>
      </c>
      <c r="C11" s="276">
        <v>180644470.56266165</v>
      </c>
      <c r="D11" s="100">
        <f t="shared" si="0"/>
        <v>7.1580839159777865E-2</v>
      </c>
      <c r="E11" s="275">
        <v>12382674.205228858</v>
      </c>
      <c r="F11" s="275"/>
      <c r="G11" s="275">
        <v>34921689.15237128</v>
      </c>
      <c r="H11" s="275"/>
      <c r="I11" s="275">
        <v>9024652.8002614602</v>
      </c>
      <c r="J11" s="275"/>
      <c r="K11" s="275">
        <v>42754040.863188326</v>
      </c>
      <c r="L11" s="275"/>
      <c r="M11" s="275">
        <v>4051685.2396664144</v>
      </c>
      <c r="N11" s="275"/>
      <c r="O11" s="275">
        <v>4478149.4779215781</v>
      </c>
      <c r="P11" s="275"/>
      <c r="Q11" s="275">
        <v>23535121.567065239</v>
      </c>
      <c r="R11" s="275"/>
      <c r="S11" s="275">
        <v>5931595.4650780195</v>
      </c>
      <c r="T11" s="275"/>
      <c r="U11" s="275">
        <v>22919451.31620387</v>
      </c>
      <c r="V11" s="275"/>
      <c r="W11" s="275">
        <v>2685949.2723462586</v>
      </c>
      <c r="X11" s="275"/>
      <c r="Y11" s="275">
        <v>20161854.546746742</v>
      </c>
      <c r="Z11" s="275"/>
      <c r="AA11" s="275"/>
      <c r="AB11" s="275"/>
      <c r="AC11" s="275"/>
      <c r="AD11" s="275"/>
      <c r="AE11" s="275"/>
      <c r="AF11" s="275"/>
      <c r="AG11" s="275"/>
      <c r="AH11" s="275"/>
      <c r="AI11" s="275"/>
      <c r="AJ11" s="275"/>
      <c r="AK11" s="275"/>
      <c r="AL11" s="275"/>
      <c r="AM11" s="275"/>
      <c r="AN11" s="275"/>
      <c r="AO11" s="275"/>
      <c r="AP11" s="275"/>
      <c r="AQ11" s="275"/>
      <c r="AR11" s="275"/>
      <c r="AS11" s="275"/>
      <c r="AT11" s="275"/>
      <c r="AU11" s="275"/>
      <c r="AV11" s="275"/>
      <c r="AW11" s="275"/>
    </row>
    <row r="12" spans="1:58">
      <c r="A12" s="274"/>
      <c r="B12" t="s">
        <v>2549</v>
      </c>
      <c r="C12" s="276">
        <v>202867168.22016856</v>
      </c>
      <c r="D12" s="100">
        <f t="shared" si="0"/>
        <v>8.4584669913990843E-2</v>
      </c>
      <c r="E12" s="275">
        <v>32871989.874694102</v>
      </c>
      <c r="F12" s="275"/>
      <c r="G12" s="275">
        <v>33764644.573468387</v>
      </c>
      <c r="H12" s="275"/>
      <c r="I12" s="275">
        <v>8831787.5799899921</v>
      </c>
      <c r="J12" s="275"/>
      <c r="K12" s="275">
        <v>44426335.929134101</v>
      </c>
      <c r="L12" s="275"/>
      <c r="M12" s="275">
        <v>4266505.5668275105</v>
      </c>
      <c r="N12" s="275"/>
      <c r="O12" s="275">
        <v>4247655.280607067</v>
      </c>
      <c r="P12" s="275"/>
      <c r="Q12" s="275">
        <v>22828169.515796427</v>
      </c>
      <c r="R12" s="275"/>
      <c r="S12" s="275">
        <v>5551133.339817103</v>
      </c>
      <c r="T12" s="275"/>
      <c r="U12" s="275">
        <v>22907021.266189832</v>
      </c>
      <c r="V12" s="275"/>
      <c r="W12" s="275">
        <v>2915123.9092963687</v>
      </c>
      <c r="X12" s="275"/>
      <c r="Y12" s="275">
        <v>21630945.46168102</v>
      </c>
      <c r="Z12" s="275"/>
      <c r="AA12" s="275"/>
      <c r="AB12" s="275"/>
      <c r="AC12" s="275"/>
      <c r="AD12" s="275"/>
      <c r="AE12" s="275"/>
      <c r="AF12" s="275"/>
      <c r="AG12" s="275"/>
      <c r="AH12" s="275"/>
      <c r="AI12" s="275"/>
      <c r="AJ12" s="275"/>
      <c r="AK12" s="275"/>
      <c r="AL12" s="275"/>
      <c r="AM12" s="275"/>
      <c r="AN12" s="275"/>
      <c r="AO12" s="275"/>
      <c r="AP12" s="275"/>
      <c r="AQ12" s="275"/>
      <c r="AR12" s="275"/>
      <c r="AS12" s="275"/>
      <c r="AT12" s="275"/>
      <c r="AU12" s="275"/>
      <c r="AV12" s="275"/>
      <c r="AW12" s="275"/>
    </row>
    <row r="13" spans="1:58">
      <c r="A13" s="274"/>
      <c r="B13" t="s">
        <v>2550</v>
      </c>
      <c r="C13" s="276">
        <v>196622292.27485505</v>
      </c>
      <c r="D13" s="100">
        <f t="shared" si="0"/>
        <v>7.290351190461386E-2</v>
      </c>
      <c r="E13" s="275">
        <v>19371539.689279601</v>
      </c>
      <c r="F13" s="279">
        <f t="shared" ref="F13" si="12">SUM(E10:E13)/SUM(C10:C13)</f>
        <v>9.7432775102556685E-2</v>
      </c>
      <c r="G13" s="275">
        <v>35034360.58076039</v>
      </c>
      <c r="H13" s="279">
        <f t="shared" ref="H13" si="13">SUM(G10:G13)/SUM(C10:C13)</f>
        <v>0.18553866128776317</v>
      </c>
      <c r="I13" s="275">
        <v>9829796.0701699816</v>
      </c>
      <c r="J13" s="279">
        <f t="shared" ref="J13" si="14">SUM(I10:I13)/SUM(C10:C13)</f>
        <v>4.6101186165973897E-2</v>
      </c>
      <c r="K13" s="275">
        <v>45244034.10942886</v>
      </c>
      <c r="L13" s="279">
        <f t="shared" ref="L13" si="15">SUM(K10:K13)/SUM(C10:C13)</f>
        <v>0.23161826146979123</v>
      </c>
      <c r="M13" s="275">
        <v>4027842.0622650106</v>
      </c>
      <c r="N13" s="279">
        <f t="shared" ref="N13" si="16">SUM(M10:M13)/SUM(C10:C13)</f>
        <v>2.1409346159409245E-2</v>
      </c>
      <c r="O13" s="275">
        <v>4261816.9156198213</v>
      </c>
      <c r="P13" s="279">
        <f t="shared" ref="P13" si="17">SUM(O10:O13)/SUM(C10:C13)</f>
        <v>2.3561184650834358E-2</v>
      </c>
      <c r="Q13" s="275">
        <v>23618662.281098813</v>
      </c>
      <c r="R13" s="279">
        <f t="shared" ref="R13" si="18">SUM(Q10:Q13)/SUM(C10:C13)</f>
        <v>0.12513761589247527</v>
      </c>
      <c r="S13" s="275">
        <v>6736675.7112172227</v>
      </c>
      <c r="T13" s="279">
        <f t="shared" ref="T13" si="19">SUM(S10:S13)/SUM(C10:C13)</f>
        <v>3.1517719025073249E-2</v>
      </c>
      <c r="U13" s="275">
        <v>24495352.799069751</v>
      </c>
      <c r="V13" s="279">
        <f t="shared" ref="V13" si="20">SUM(U10:U13)/SUM(C10:C13)</f>
        <v>0.12651382379308004</v>
      </c>
      <c r="W13" s="275">
        <v>2838240.9389456301</v>
      </c>
      <c r="X13" s="279">
        <f t="shared" ref="X13" si="21">SUM(W10:W13)/SUM(C10:C13)</f>
        <v>1.4760883852425039E-2</v>
      </c>
      <c r="Y13" s="275">
        <v>22769676.720031548</v>
      </c>
      <c r="Z13" s="279">
        <f t="shared" ref="Z13" si="22">SUM(Y10:Y13)/SUM(C10:C13)</f>
        <v>0.10607067958243732</v>
      </c>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5"/>
      <c r="BA13" s="276"/>
    </row>
    <row r="14" spans="1:58">
      <c r="A14" s="274">
        <v>2001</v>
      </c>
      <c r="B14" t="s">
        <v>2547</v>
      </c>
      <c r="C14" s="276">
        <v>159220615.07343447</v>
      </c>
      <c r="D14" s="100">
        <f t="shared" si="0"/>
        <v>2.6563056174079787E-2</v>
      </c>
      <c r="E14" s="275">
        <v>6691804.4649190297</v>
      </c>
      <c r="G14" s="275">
        <v>33400988.094715472</v>
      </c>
      <c r="I14" s="275">
        <v>6041139.2183176037</v>
      </c>
      <c r="K14" s="275">
        <v>38437560.291894816</v>
      </c>
      <c r="M14" s="275">
        <v>3556570.0234291563</v>
      </c>
      <c r="O14" s="275">
        <v>5098640.0968940314</v>
      </c>
      <c r="Q14" s="275">
        <v>22720401.162910655</v>
      </c>
      <c r="S14" s="275">
        <v>5106818.1261606198</v>
      </c>
      <c r="U14" s="275">
        <v>23878624.553441036</v>
      </c>
      <c r="W14" s="275">
        <v>2505082.8712979178</v>
      </c>
      <c r="Y14" s="275">
        <v>13935199.889597731</v>
      </c>
      <c r="AA14" s="275"/>
      <c r="AB14" s="275"/>
      <c r="AC14" s="275"/>
      <c r="AD14" s="275"/>
      <c r="AE14" s="275"/>
      <c r="AF14" s="275"/>
      <c r="AG14" s="275"/>
      <c r="AH14" s="275"/>
      <c r="AI14" s="275"/>
      <c r="AJ14" s="275"/>
      <c r="AK14" s="275"/>
      <c r="AL14" s="275"/>
      <c r="AM14" s="275"/>
      <c r="AN14" s="275"/>
      <c r="AO14" s="275"/>
      <c r="AP14" s="275"/>
      <c r="AQ14" s="275"/>
      <c r="AR14" s="275"/>
      <c r="AS14" s="275"/>
      <c r="AT14" s="275"/>
      <c r="AU14" s="275"/>
      <c r="AV14" s="275"/>
      <c r="AW14" s="275"/>
      <c r="AX14" s="277"/>
      <c r="AY14" s="277"/>
    </row>
    <row r="15" spans="1:58">
      <c r="A15" s="274"/>
      <c r="B15" t="s">
        <v>2548</v>
      </c>
      <c r="C15" s="276">
        <v>168096159.44028881</v>
      </c>
      <c r="D15" s="100">
        <f t="shared" si="0"/>
        <v>-6.9464130749687686E-2</v>
      </c>
      <c r="E15" s="275">
        <v>11823367.856630739</v>
      </c>
      <c r="F15" s="275"/>
      <c r="G15" s="275">
        <v>31376549.480721325</v>
      </c>
      <c r="H15" s="275"/>
      <c r="I15" s="275">
        <v>7670500.1966098584</v>
      </c>
      <c r="J15" s="275"/>
      <c r="K15" s="275">
        <v>36524591.109451436</v>
      </c>
      <c r="L15" s="275"/>
      <c r="M15" s="275">
        <v>3726773.1439463696</v>
      </c>
      <c r="N15" s="275"/>
      <c r="O15" s="275">
        <v>4954401.9271369427</v>
      </c>
      <c r="P15" s="275"/>
      <c r="Q15" s="275">
        <v>23764946.592518099</v>
      </c>
      <c r="R15" s="275"/>
      <c r="S15" s="275">
        <v>5916208.1292235227</v>
      </c>
      <c r="T15" s="275"/>
      <c r="U15" s="275">
        <v>22768449.748094812</v>
      </c>
      <c r="V15" s="275"/>
      <c r="W15" s="275">
        <v>2537966.6493454627</v>
      </c>
      <c r="X15" s="275"/>
      <c r="Y15" s="275">
        <v>19242598.749454409</v>
      </c>
      <c r="Z15" s="275"/>
      <c r="AB15" s="277"/>
      <c r="AF15" s="277"/>
      <c r="AG15" s="277"/>
      <c r="AH15" s="277"/>
      <c r="AI15" s="277"/>
      <c r="AJ15" s="277"/>
      <c r="AK15" s="277"/>
      <c r="AL15" s="277"/>
      <c r="AM15" s="277"/>
      <c r="AN15" s="277"/>
      <c r="AO15" s="277"/>
      <c r="AP15" s="277"/>
      <c r="AQ15" s="277"/>
      <c r="AS15" s="277"/>
      <c r="AT15" s="277"/>
      <c r="AU15" s="277"/>
      <c r="AV15" s="277"/>
      <c r="AW15" s="277"/>
      <c r="AX15" s="277"/>
      <c r="AY15" s="277"/>
    </row>
    <row r="16" spans="1:58">
      <c r="B16" t="s">
        <v>2549</v>
      </c>
      <c r="C16" s="276">
        <v>188445338.6525059</v>
      </c>
      <c r="D16" s="100">
        <f t="shared" si="0"/>
        <v>-7.1090012712214087E-2</v>
      </c>
      <c r="E16" s="275">
        <v>30265286.906936817</v>
      </c>
      <c r="F16" s="275"/>
      <c r="G16" s="275">
        <v>30213676.597052999</v>
      </c>
      <c r="H16" s="275"/>
      <c r="I16" s="275">
        <v>6683133.8639451656</v>
      </c>
      <c r="J16" s="275"/>
      <c r="K16" s="275">
        <v>38541214.071271315</v>
      </c>
      <c r="L16" s="275"/>
      <c r="M16" s="275">
        <v>4233314.0101411678</v>
      </c>
      <c r="N16" s="275"/>
      <c r="O16" s="275">
        <v>4912225.8809020594</v>
      </c>
      <c r="P16" s="275"/>
      <c r="Q16" s="275">
        <v>23015567.186013486</v>
      </c>
      <c r="R16" s="275"/>
      <c r="S16" s="275">
        <v>5315156.6883993279</v>
      </c>
      <c r="T16" s="275"/>
      <c r="U16" s="275">
        <v>23774185.153742876</v>
      </c>
      <c r="V16" s="275"/>
      <c r="W16" s="275">
        <v>2849323.8931030794</v>
      </c>
      <c r="X16" s="275"/>
      <c r="Y16" s="275">
        <v>20510889.306485146</v>
      </c>
      <c r="Z16" s="275"/>
      <c r="AB16" s="277"/>
      <c r="AF16" s="277"/>
      <c r="AG16" s="277"/>
      <c r="AH16" s="277"/>
      <c r="AI16" s="277"/>
      <c r="AJ16" s="277"/>
      <c r="AK16" s="277"/>
      <c r="AL16" s="277"/>
      <c r="AM16" s="277"/>
      <c r="AN16" s="277"/>
      <c r="AO16" s="277"/>
      <c r="AP16" s="277"/>
      <c r="AQ16" s="277"/>
      <c r="AS16" s="277"/>
      <c r="AT16" s="277"/>
      <c r="AU16" s="277"/>
      <c r="AV16" s="277"/>
      <c r="AW16" s="277"/>
      <c r="AX16" s="277"/>
      <c r="AY16" s="277"/>
    </row>
    <row r="17" spans="1:28">
      <c r="A17" s="274"/>
      <c r="B17" t="s">
        <v>2550</v>
      </c>
      <c r="C17" s="276">
        <v>177196447.6089462</v>
      </c>
      <c r="D17" s="100">
        <f t="shared" si="0"/>
        <v>-9.8797773340744993E-2</v>
      </c>
      <c r="E17" s="275">
        <v>16488017.379593862</v>
      </c>
      <c r="F17" s="279">
        <f t="shared" ref="F17" si="23">SUM(E14:E17)/SUM(C14:C17)</f>
        <v>9.4188138082987427E-2</v>
      </c>
      <c r="G17" s="275">
        <v>30305858.505212601</v>
      </c>
      <c r="H17" s="279">
        <f t="shared" ref="H17" si="24">SUM(G14:G17)/SUM(C14:C17)</f>
        <v>0.18081466882743943</v>
      </c>
      <c r="I17" s="275">
        <v>6676433.2333390061</v>
      </c>
      <c r="J17" s="279">
        <f t="shared" ref="J17" si="25">SUM(I14:I17)/SUM(C14:C17)</f>
        <v>3.906612609263177E-2</v>
      </c>
      <c r="K17" s="275">
        <v>38657572.237621777</v>
      </c>
      <c r="L17" s="279">
        <f t="shared" ref="L17" si="26">SUM(K14:K17)/SUM(C14:C17)</f>
        <v>0.21958158297377137</v>
      </c>
      <c r="M17" s="275">
        <v>3742364.3605043273</v>
      </c>
      <c r="N17" s="279">
        <f t="shared" ref="N17" si="27">SUM(M14:M17)/SUM(C14:C17)</f>
        <v>2.2020106831426654E-2</v>
      </c>
      <c r="O17" s="275">
        <v>4744185.8084883001</v>
      </c>
      <c r="P17" s="279">
        <f t="shared" ref="P17" si="28">SUM(O14:O17)/SUM(C14:C17)</f>
        <v>2.8442470919723441E-2</v>
      </c>
      <c r="Q17" s="275">
        <v>24176745.535213515</v>
      </c>
      <c r="R17" s="279">
        <f t="shared" ref="R17" si="29">SUM(Q14:Q17)/SUM(C14:C17)</f>
        <v>0.13518508288845382</v>
      </c>
      <c r="S17" s="275">
        <v>6363896.8587966198</v>
      </c>
      <c r="T17" s="279">
        <f t="shared" ref="T17" si="30">SUM(S14:S17)/SUM(C14:C17)</f>
        <v>3.2761092924783991E-2</v>
      </c>
      <c r="U17" s="275">
        <v>25572243.475061059</v>
      </c>
      <c r="V17" s="279">
        <f t="shared" ref="V17" si="31">SUM(U14:U17)/SUM(C14:C17)</f>
        <v>0.1385270467298319</v>
      </c>
      <c r="W17" s="275">
        <v>2768848.8355933875</v>
      </c>
      <c r="X17" s="279">
        <f t="shared" ref="X17" si="32">SUM(W14:W17)/SUM(C14:C17)</f>
        <v>1.5385079069394443E-2</v>
      </c>
      <c r="Y17" s="275">
        <v>20232647.033360269</v>
      </c>
      <c r="Z17" s="279">
        <f t="shared" ref="Z17" si="33">SUM(Y14:Y17)/SUM(C14:C17)</f>
        <v>0.10667497187163075</v>
      </c>
      <c r="AB17" s="277"/>
    </row>
    <row r="18" spans="1:28">
      <c r="A18" s="274">
        <v>2002</v>
      </c>
      <c r="B18" t="s">
        <v>2547</v>
      </c>
      <c r="C18" s="276">
        <v>157598957.35583276</v>
      </c>
      <c r="D18" s="100">
        <f t="shared" si="0"/>
        <v>-1.0184973326813167E-2</v>
      </c>
      <c r="E18" s="275">
        <v>6480266.3436773783</v>
      </c>
      <c r="G18" s="275">
        <v>32194183.003804706</v>
      </c>
      <c r="I18" s="275">
        <v>5611386.8508047517</v>
      </c>
      <c r="K18" s="275">
        <v>38004924.641430564</v>
      </c>
      <c r="M18" s="275">
        <v>3535936.5503681018</v>
      </c>
      <c r="O18" s="275">
        <v>4607898.1096299579</v>
      </c>
      <c r="Q18" s="275">
        <v>23432235.876363669</v>
      </c>
      <c r="S18" s="275">
        <v>5459521.526625975</v>
      </c>
      <c r="U18" s="275">
        <v>24212159.411933612</v>
      </c>
      <c r="W18" s="275">
        <v>2616787.9283259488</v>
      </c>
      <c r="Y18" s="275">
        <v>14086740.970982704</v>
      </c>
      <c r="AB18" s="277"/>
    </row>
    <row r="19" spans="1:28">
      <c r="B19" t="s">
        <v>2548</v>
      </c>
      <c r="C19" s="276">
        <v>181341802.34356609</v>
      </c>
      <c r="D19" s="100">
        <f t="shared" si="0"/>
        <v>7.879801030184988E-2</v>
      </c>
      <c r="E19" s="275">
        <v>12104915.180371189</v>
      </c>
      <c r="F19" s="275"/>
      <c r="G19" s="275">
        <v>33640780.521072805</v>
      </c>
      <c r="H19" s="275"/>
      <c r="I19" s="275">
        <v>8441175.7614252437</v>
      </c>
      <c r="J19" s="275"/>
      <c r="K19" s="275">
        <v>41484424.529500708</v>
      </c>
      <c r="L19" s="275"/>
      <c r="M19" s="275">
        <v>4007965.859581152</v>
      </c>
      <c r="N19" s="275"/>
      <c r="O19" s="275">
        <v>4675883.8465180863</v>
      </c>
      <c r="P19" s="275"/>
      <c r="Q19" s="275">
        <v>24330613.050311588</v>
      </c>
      <c r="R19" s="275"/>
      <c r="S19" s="275">
        <v>6750210.9901419403</v>
      </c>
      <c r="T19" s="275"/>
      <c r="U19" s="275">
        <v>24121424.662912402</v>
      </c>
      <c r="V19" s="275"/>
      <c r="W19" s="275">
        <v>2884739.544549528</v>
      </c>
      <c r="X19" s="275"/>
      <c r="Y19" s="275">
        <v>20861268.529786024</v>
      </c>
      <c r="Z19" s="275"/>
      <c r="AB19" s="277"/>
    </row>
    <row r="20" spans="1:28">
      <c r="A20" s="274"/>
      <c r="B20" t="s">
        <v>2549</v>
      </c>
      <c r="C20" s="276">
        <v>201727765.3122426</v>
      </c>
      <c r="D20" s="100">
        <f t="shared" si="0"/>
        <v>7.0484240972548282E-2</v>
      </c>
      <c r="E20" s="275">
        <v>32833299.44691126</v>
      </c>
      <c r="F20" s="275"/>
      <c r="G20" s="275">
        <v>31348839.714001272</v>
      </c>
      <c r="H20" s="275"/>
      <c r="I20" s="275">
        <v>8557097.5678071473</v>
      </c>
      <c r="J20" s="275"/>
      <c r="K20" s="275">
        <v>43034394.984869398</v>
      </c>
      <c r="L20" s="275"/>
      <c r="M20" s="275">
        <v>4131417.2773881895</v>
      </c>
      <c r="N20" s="275"/>
      <c r="O20" s="275">
        <v>4861893.2668136144</v>
      </c>
      <c r="P20" s="275"/>
      <c r="Q20" s="275">
        <v>24478531.145895798</v>
      </c>
      <c r="R20" s="275"/>
      <c r="S20" s="275">
        <v>6041509.0828994801</v>
      </c>
      <c r="T20" s="275"/>
      <c r="U20" s="275">
        <v>24506244.645666685</v>
      </c>
      <c r="V20" s="275"/>
      <c r="W20" s="275">
        <v>3071765.1750013125</v>
      </c>
      <c r="X20" s="275"/>
      <c r="Y20" s="275">
        <v>22201249.79723569</v>
      </c>
      <c r="Z20" s="275"/>
      <c r="AB20" s="277"/>
    </row>
    <row r="21" spans="1:28">
      <c r="A21" s="274"/>
      <c r="B21" t="s">
        <v>2550</v>
      </c>
      <c r="C21" s="276">
        <v>196970077.70086682</v>
      </c>
      <c r="D21" s="100">
        <f t="shared" si="0"/>
        <v>0.1115915717202126</v>
      </c>
      <c r="E21" s="275">
        <v>19515488.20316115</v>
      </c>
      <c r="F21" s="279">
        <f t="shared" ref="F21" si="34">SUM(E18:E21)/SUM(C18:C21)</f>
        <v>9.6163580530189807E-2</v>
      </c>
      <c r="G21" s="275">
        <v>33337362.80060102</v>
      </c>
      <c r="H21" s="279">
        <f t="shared" ref="H21" si="35">SUM(G18:G21)/SUM(C18:C21)</f>
        <v>0.1769445980179401</v>
      </c>
      <c r="I21" s="275">
        <v>9299007.3523978554</v>
      </c>
      <c r="J21" s="279">
        <f t="shared" ref="J21" si="36">SUM(I18:I21)/SUM(C18:C21)</f>
        <v>4.3257860170410944E-2</v>
      </c>
      <c r="K21" s="275">
        <v>44433374.918898933</v>
      </c>
      <c r="L21" s="279">
        <f t="shared" ref="L21" si="37">SUM(K18:K21)/SUM(C18:C21)</f>
        <v>0.22633999693176371</v>
      </c>
      <c r="M21" s="275">
        <v>4060594.4534518709</v>
      </c>
      <c r="N21" s="279">
        <f t="shared" ref="N21" si="38">SUM(M18:M21)/SUM(C18:C21)</f>
        <v>2.1332823530281434E-2</v>
      </c>
      <c r="O21" s="275">
        <v>4879390.3695665849</v>
      </c>
      <c r="P21" s="279">
        <f t="shared" ref="P21" si="39">SUM(O18:O21)/SUM(C18:C21)</f>
        <v>2.5791851894095063E-2</v>
      </c>
      <c r="Q21" s="275">
        <v>24334789.517187364</v>
      </c>
      <c r="R21" s="279">
        <f t="shared" ref="R21" si="40">SUM(Q18:Q21)/SUM(C18:C21)</f>
        <v>0.13092613270864648</v>
      </c>
      <c r="S21" s="275">
        <v>7457282.790236502</v>
      </c>
      <c r="T21" s="279">
        <f t="shared" ref="T21" si="41">SUM(S18:S21)/SUM(C18:C21)</f>
        <v>3.4852466092970588E-2</v>
      </c>
      <c r="U21" s="275">
        <v>26109708.274662506</v>
      </c>
      <c r="V21" s="279">
        <f t="shared" ref="V21" si="42">SUM(U18:U21)/SUM(C18:C21)</f>
        <v>0.13414365331655562</v>
      </c>
      <c r="W21" s="275">
        <v>2983653.5579968304</v>
      </c>
      <c r="X21" s="279">
        <f t="shared" ref="X21" si="43">SUM(W18:W21)/SUM(C18:C21)</f>
        <v>1.5667491049648732E-2</v>
      </c>
      <c r="Y21" s="275">
        <v>22066679.071640447</v>
      </c>
      <c r="Z21" s="279">
        <f t="shared" ref="Z21" si="44">SUM(Y18:Y21)/SUM(C18:C21)</f>
        <v>0.10739125918619928</v>
      </c>
      <c r="AB21" s="277"/>
    </row>
    <row r="22" spans="1:28">
      <c r="A22" s="274">
        <v>2003</v>
      </c>
      <c r="B22" t="s">
        <v>2547</v>
      </c>
      <c r="C22" s="276">
        <v>168157392.20423388</v>
      </c>
      <c r="D22" s="100">
        <f t="shared" si="0"/>
        <v>6.6995588204063455E-2</v>
      </c>
      <c r="E22" s="275">
        <v>7173938.3336805273</v>
      </c>
      <c r="G22" s="275">
        <v>34511333.954162307</v>
      </c>
      <c r="I22" s="275">
        <v>6786185.3199288417</v>
      </c>
      <c r="K22" s="275">
        <v>41505372.206489861</v>
      </c>
      <c r="M22" s="275">
        <v>3854639.1901407423</v>
      </c>
      <c r="O22" s="275">
        <v>4698195.8801941099</v>
      </c>
      <c r="Q22" s="275">
        <v>23490368.181691162</v>
      </c>
      <c r="S22" s="275">
        <v>6072606.1636914397</v>
      </c>
      <c r="U22" s="275">
        <v>24899355.141819034</v>
      </c>
      <c r="W22" s="275">
        <v>2804859.2717773155</v>
      </c>
      <c r="Y22" s="275">
        <v>15517436.059089025</v>
      </c>
      <c r="AB22" s="277"/>
    </row>
    <row r="23" spans="1:28">
      <c r="A23" s="274"/>
      <c r="B23" t="s">
        <v>2548</v>
      </c>
      <c r="C23" s="276">
        <v>187847512.51533309</v>
      </c>
      <c r="D23" s="100">
        <f t="shared" si="0"/>
        <v>3.5875402624715426E-2</v>
      </c>
      <c r="E23" s="275">
        <v>12267542.25633556</v>
      </c>
      <c r="F23" s="275"/>
      <c r="G23" s="275">
        <v>34353943.751245096</v>
      </c>
      <c r="H23" s="275"/>
      <c r="I23" s="275">
        <v>9653935.6547804493</v>
      </c>
      <c r="J23" s="275"/>
      <c r="K23" s="275">
        <v>43994305.957759395</v>
      </c>
      <c r="L23" s="275"/>
      <c r="M23" s="275">
        <v>4113731.3244203017</v>
      </c>
      <c r="N23" s="275"/>
      <c r="O23" s="275">
        <v>4498726.2846317431</v>
      </c>
      <c r="P23" s="275"/>
      <c r="Q23" s="275">
        <v>24831167.684367988</v>
      </c>
      <c r="R23" s="275"/>
      <c r="S23" s="275">
        <v>7004378.1871520923</v>
      </c>
      <c r="T23" s="275"/>
      <c r="U23" s="275">
        <v>24548380.417675398</v>
      </c>
      <c r="V23" s="275"/>
      <c r="W23" s="275">
        <v>2859254.7737342841</v>
      </c>
      <c r="X23" s="275"/>
      <c r="Y23" s="275">
        <v>21694723.510397933</v>
      </c>
      <c r="Z23" s="275"/>
      <c r="AB23" s="277"/>
    </row>
    <row r="24" spans="1:28">
      <c r="B24" t="s">
        <v>2549</v>
      </c>
      <c r="C24" s="276">
        <v>213698705.09438646</v>
      </c>
      <c r="D24" s="100">
        <f t="shared" si="0"/>
        <v>5.9342053205292511E-2</v>
      </c>
      <c r="E24" s="275">
        <v>32170217.670856584</v>
      </c>
      <c r="F24" s="275"/>
      <c r="G24" s="275">
        <v>34753735.749201626</v>
      </c>
      <c r="H24" s="275"/>
      <c r="I24" s="275">
        <v>9517769.4628694132</v>
      </c>
      <c r="J24" s="275"/>
      <c r="K24" s="275">
        <v>47036588.633950092</v>
      </c>
      <c r="L24" s="275"/>
      <c r="M24" s="275">
        <v>4365829.2517441167</v>
      </c>
      <c r="N24" s="275"/>
      <c r="O24" s="275">
        <v>4348547.642042974</v>
      </c>
      <c r="P24" s="275"/>
      <c r="Q24" s="275">
        <v>24597915.144307602</v>
      </c>
      <c r="R24" s="275"/>
      <c r="S24" s="275">
        <v>6552616.382633266</v>
      </c>
      <c r="T24" s="275"/>
      <c r="U24" s="275">
        <v>24181792.944900069</v>
      </c>
      <c r="V24" s="275"/>
      <c r="W24" s="275">
        <v>3068638.7989905621</v>
      </c>
      <c r="X24" s="275"/>
      <c r="Y24" s="275">
        <v>23801419.571192004</v>
      </c>
      <c r="Z24" s="275"/>
      <c r="AB24" s="277"/>
    </row>
    <row r="25" spans="1:28">
      <c r="A25" s="274"/>
      <c r="B25" t="s">
        <v>2550</v>
      </c>
      <c r="C25" s="276">
        <v>210446625.61916229</v>
      </c>
      <c r="D25" s="100">
        <f t="shared" si="0"/>
        <v>6.8419264873124261E-2</v>
      </c>
      <c r="E25" s="275">
        <v>18239534.201574907</v>
      </c>
      <c r="F25" s="279">
        <f t="shared" ref="F25" si="45">SUM(E22:E25)/SUM(C22:C25)</f>
        <v>8.9535616718321318E-2</v>
      </c>
      <c r="G25" s="275">
        <v>37784952.369375393</v>
      </c>
      <c r="H25" s="279">
        <f t="shared" ref="H25" si="46">SUM(G22:G25)/SUM(C22:C25)</f>
        <v>0.18125222476601735</v>
      </c>
      <c r="I25" s="275">
        <v>10422300.853649609</v>
      </c>
      <c r="J25" s="279">
        <f t="shared" ref="J25" si="47">SUM(I22:I25)/SUM(C22:C25)</f>
        <v>4.6632289062927899E-2</v>
      </c>
      <c r="K25" s="275">
        <v>49467505.149370514</v>
      </c>
      <c r="L25" s="279">
        <f t="shared" ref="L25" si="48">SUM(K22:K25)/SUM(C22:C25)</f>
        <v>0.23329323466335547</v>
      </c>
      <c r="M25" s="275">
        <v>4419915.9440791244</v>
      </c>
      <c r="N25" s="279">
        <f t="shared" ref="N25" si="49">SUM(M22:M25)/SUM(C22:C25)</f>
        <v>2.1475499140345584E-2</v>
      </c>
      <c r="O25" s="275">
        <v>4745433.8206999255</v>
      </c>
      <c r="P25" s="279">
        <f t="shared" ref="P25" si="50">SUM(O22:O25)/SUM(C22:C25)</f>
        <v>2.3445360645714858E-2</v>
      </c>
      <c r="Q25" s="275">
        <v>25405021.415561356</v>
      </c>
      <c r="R25" s="279">
        <f t="shared" ref="R25" si="51">SUM(Q22:Q25)/SUM(C22:C25)</f>
        <v>0.12603274082374832</v>
      </c>
      <c r="S25" s="275">
        <v>7847076.2776268627</v>
      </c>
      <c r="T25" s="279">
        <f t="shared" ref="T25" si="52">SUM(S22:S25)/SUM(C22:C25)</f>
        <v>3.5219725333863985E-2</v>
      </c>
      <c r="U25" s="275">
        <v>26220365.883228537</v>
      </c>
      <c r="V25" s="279">
        <f t="shared" ref="V25" si="53">SUM(U22:U25)/SUM(C22:C25)</f>
        <v>0.12798803339742557</v>
      </c>
      <c r="W25" s="275">
        <v>2957958.3350315718</v>
      </c>
      <c r="X25" s="279">
        <f t="shared" ref="X25" si="54">SUM(W22:W25)/SUM(C22:C25)</f>
        <v>1.4985204962533156E-2</v>
      </c>
      <c r="Y25" s="275">
        <v>23879725.702354487</v>
      </c>
      <c r="Z25" s="279">
        <f t="shared" ref="Z25" si="55">SUM(Y22:Y25)/SUM(C22:C25)</f>
        <v>0.10881661119528249</v>
      </c>
      <c r="AB25" s="277"/>
    </row>
    <row r="26" spans="1:28">
      <c r="A26" s="274">
        <v>2004</v>
      </c>
      <c r="B26" t="s">
        <v>2547</v>
      </c>
      <c r="C26" s="276">
        <v>186597362.9084557</v>
      </c>
      <c r="D26" s="100">
        <f t="shared" si="0"/>
        <v>0.10965899543581012</v>
      </c>
      <c r="E26" s="275">
        <v>7343615.4749988131</v>
      </c>
      <c r="G26" s="275">
        <v>38865247.976230286</v>
      </c>
      <c r="I26" s="275">
        <v>8305185.1828491921</v>
      </c>
      <c r="K26" s="275">
        <v>47713697.501222998</v>
      </c>
      <c r="M26" s="275">
        <v>4270818.995379894</v>
      </c>
      <c r="O26" s="275">
        <v>4841286.5014573224</v>
      </c>
      <c r="Q26" s="275">
        <v>24813286.503778733</v>
      </c>
      <c r="S26" s="275">
        <v>6775672.5292329993</v>
      </c>
      <c r="U26" s="275">
        <v>25535862.515172951</v>
      </c>
      <c r="W26" s="275">
        <v>2956050.9865907012</v>
      </c>
      <c r="Y26" s="275">
        <v>17963214.199128527</v>
      </c>
      <c r="AB26" s="277"/>
    </row>
    <row r="27" spans="1:28">
      <c r="B27" t="s">
        <v>2548</v>
      </c>
      <c r="C27" s="276">
        <v>209927266.64546147</v>
      </c>
      <c r="D27" s="100">
        <f t="shared" si="0"/>
        <v>0.11754083849434056</v>
      </c>
      <c r="E27" s="275">
        <v>12063203.50966616</v>
      </c>
      <c r="F27" s="275"/>
      <c r="G27" s="275">
        <v>40342704.543789677</v>
      </c>
      <c r="H27" s="275"/>
      <c r="I27" s="275">
        <v>11936941.907515947</v>
      </c>
      <c r="J27" s="275"/>
      <c r="K27" s="275">
        <v>50506491.803838067</v>
      </c>
      <c r="L27" s="275"/>
      <c r="M27" s="275">
        <v>4723488.3678565174</v>
      </c>
      <c r="N27" s="275"/>
      <c r="O27" s="275">
        <v>4988482.5744815841</v>
      </c>
      <c r="P27" s="275"/>
      <c r="Q27" s="275">
        <v>25200791.948220514</v>
      </c>
      <c r="R27" s="275"/>
      <c r="S27" s="275">
        <v>7855102.3952078763</v>
      </c>
      <c r="T27" s="275"/>
      <c r="U27" s="275">
        <v>25225168.777155325</v>
      </c>
      <c r="V27" s="275"/>
      <c r="W27" s="275">
        <v>2955656.4948123698</v>
      </c>
      <c r="X27" s="275"/>
      <c r="Y27" s="275">
        <v>25026923.254353561</v>
      </c>
      <c r="Z27" s="275"/>
      <c r="AB27" s="277"/>
    </row>
    <row r="28" spans="1:28">
      <c r="A28" s="274"/>
      <c r="B28" t="s">
        <v>2549</v>
      </c>
      <c r="C28" s="276">
        <v>231618404.52322328</v>
      </c>
      <c r="D28" s="100">
        <f t="shared" si="0"/>
        <v>8.3854974324350948E-2</v>
      </c>
      <c r="E28" s="275">
        <v>32883489.446925089</v>
      </c>
      <c r="F28" s="275"/>
      <c r="G28" s="275">
        <v>38714672.492302932</v>
      </c>
      <c r="H28" s="275"/>
      <c r="I28" s="275">
        <v>11642146.40640728</v>
      </c>
      <c r="J28" s="275"/>
      <c r="K28" s="275">
        <v>51939959.083902828</v>
      </c>
      <c r="L28" s="275"/>
      <c r="M28" s="275">
        <v>5133635.6572330417</v>
      </c>
      <c r="N28" s="275"/>
      <c r="O28" s="275">
        <v>5053209.288759619</v>
      </c>
      <c r="P28" s="275"/>
      <c r="Q28" s="275">
        <v>24898147.503932774</v>
      </c>
      <c r="R28" s="275"/>
      <c r="S28" s="275">
        <v>7415071.7643358978</v>
      </c>
      <c r="T28" s="275"/>
      <c r="U28" s="275">
        <v>24714338.099896748</v>
      </c>
      <c r="V28" s="275"/>
      <c r="W28" s="275">
        <v>3125225.0856483197</v>
      </c>
      <c r="X28" s="275"/>
      <c r="Y28" s="275">
        <v>25392739.006872516</v>
      </c>
      <c r="Z28" s="275"/>
      <c r="AB28" s="277"/>
    </row>
    <row r="29" spans="1:28">
      <c r="A29" s="274"/>
      <c r="B29" t="s">
        <v>2550</v>
      </c>
      <c r="C29" s="276">
        <v>228430222.10482049</v>
      </c>
      <c r="D29" s="100">
        <f t="shared" si="0"/>
        <v>8.5454430227845365E-2</v>
      </c>
      <c r="E29" s="275">
        <v>20322117.629990488</v>
      </c>
      <c r="F29" s="279">
        <f t="shared" ref="F29" si="56">SUM(E26:E29)/SUM(C26:C29)</f>
        <v>8.4770830209244322E-2</v>
      </c>
      <c r="G29" s="275">
        <v>40724162.084221058</v>
      </c>
      <c r="H29" s="279">
        <f t="shared" ref="H29" si="57">SUM(G26:G29)/SUM(C26:C29)</f>
        <v>0.18521099736838248</v>
      </c>
      <c r="I29" s="275">
        <v>12337067.895371804</v>
      </c>
      <c r="J29" s="279">
        <f t="shared" ref="J29" si="58">SUM(I26:I29)/SUM(C26:C29)</f>
        <v>5.1625872128268184E-2</v>
      </c>
      <c r="K29" s="275">
        <v>53780035.724998221</v>
      </c>
      <c r="L29" s="279">
        <f t="shared" ref="L29" si="59">SUM(K26:K29)/SUM(C26:C29)</f>
        <v>0.23808843276638481</v>
      </c>
      <c r="M29" s="275">
        <v>5421704.2826966513</v>
      </c>
      <c r="N29" s="279">
        <f t="shared" ref="N29" si="60">SUM(M26:M29)/SUM(C26:C29)</f>
        <v>2.2823088582412145E-2</v>
      </c>
      <c r="O29" s="275">
        <v>5771565.9978007935</v>
      </c>
      <c r="P29" s="279">
        <f t="shared" ref="P29" si="61">SUM(O26:O29)/SUM(C26:C29)</f>
        <v>2.4112992337122063E-2</v>
      </c>
      <c r="Q29" s="275">
        <v>25979965.802650254</v>
      </c>
      <c r="R29" s="279">
        <f t="shared" ref="R29" si="62">SUM(Q26:Q29)/SUM(C26:C29)</f>
        <v>0.11778582979381493</v>
      </c>
      <c r="S29" s="275">
        <v>9082270.6751237269</v>
      </c>
      <c r="T29" s="279">
        <f t="shared" ref="T29" si="63">SUM(S26:S29)/SUM(C26:C29)</f>
        <v>3.6340286296876849E-2</v>
      </c>
      <c r="U29" s="275">
        <v>27156805.752793252</v>
      </c>
      <c r="V29" s="279">
        <f t="shared" ref="V29" si="64">SUM(U26:U29)/SUM(C26:C29)</f>
        <v>0.11981716030043348</v>
      </c>
      <c r="W29" s="275">
        <v>3082960.9427419035</v>
      </c>
      <c r="X29" s="279">
        <f t="shared" ref="X29" si="65">SUM(W26:W29)/SUM(C26:C29)</f>
        <v>1.4149278444456454E-2</v>
      </c>
      <c r="Y29" s="275">
        <v>25201167.301131029</v>
      </c>
      <c r="Z29" s="279">
        <f t="shared" ref="Z29" si="66">SUM(Y26:Y29)/SUM(C26:C29)</f>
        <v>0.10925398742732365</v>
      </c>
    </row>
    <row r="30" spans="1:28">
      <c r="A30" s="274">
        <v>2005</v>
      </c>
      <c r="B30" t="s">
        <v>2547</v>
      </c>
      <c r="C30" s="276">
        <v>204512731.67168224</v>
      </c>
      <c r="D30" s="100">
        <f t="shared" si="0"/>
        <v>9.6010835758787133E-2</v>
      </c>
      <c r="E30" s="275">
        <v>8091144.6228154628</v>
      </c>
      <c r="G30" s="275">
        <v>42821184.501494341</v>
      </c>
      <c r="I30" s="275">
        <v>9516325.4613826759</v>
      </c>
      <c r="K30" s="275">
        <v>53029834.088202663</v>
      </c>
      <c r="M30" s="275">
        <v>5177950.3310613791</v>
      </c>
      <c r="O30" s="275">
        <v>5492406.4117761012</v>
      </c>
      <c r="Q30" s="275">
        <v>25519797.211056676</v>
      </c>
      <c r="S30" s="275">
        <v>7268875.377852832</v>
      </c>
      <c r="U30" s="275">
        <v>26252008.81395546</v>
      </c>
      <c r="W30" s="275">
        <v>3166951.9988149377</v>
      </c>
      <c r="Y30" s="275">
        <v>20241859.782861538</v>
      </c>
    </row>
    <row r="31" spans="1:28">
      <c r="A31" s="274"/>
      <c r="B31" t="s">
        <v>2548</v>
      </c>
      <c r="C31" s="276">
        <v>226509016.61950743</v>
      </c>
      <c r="D31" s="100">
        <f t="shared" si="0"/>
        <v>7.8988071626018341E-2</v>
      </c>
      <c r="E31" s="275">
        <v>13736604.688409759</v>
      </c>
      <c r="F31" s="275"/>
      <c r="G31" s="275">
        <v>42629649.02938576</v>
      </c>
      <c r="H31" s="275"/>
      <c r="I31" s="275">
        <v>13541032.871576505</v>
      </c>
      <c r="J31" s="275"/>
      <c r="K31" s="275">
        <v>54521659.968432263</v>
      </c>
      <c r="L31" s="275"/>
      <c r="M31" s="275">
        <v>5835361.0614136076</v>
      </c>
      <c r="N31" s="275"/>
      <c r="O31" s="275">
        <v>5740657.1320372308</v>
      </c>
      <c r="P31" s="275"/>
      <c r="Q31" s="275">
        <v>25685903.844378453</v>
      </c>
      <c r="R31" s="275"/>
      <c r="S31" s="275">
        <v>8626579.1769309863</v>
      </c>
      <c r="T31" s="275"/>
      <c r="U31" s="275">
        <v>26241322.53700842</v>
      </c>
      <c r="V31" s="275"/>
      <c r="W31" s="275">
        <v>3273897.0393670835</v>
      </c>
      <c r="X31" s="275"/>
      <c r="Y31" s="275">
        <v>27058542.695340771</v>
      </c>
      <c r="Z31" s="275"/>
    </row>
    <row r="32" spans="1:28">
      <c r="B32" t="s">
        <v>2549</v>
      </c>
      <c r="C32" s="276">
        <v>250316792.6187951</v>
      </c>
      <c r="D32" s="100">
        <f t="shared" si="0"/>
        <v>8.0729284592308881E-2</v>
      </c>
      <c r="E32" s="275">
        <v>35915536.202650905</v>
      </c>
      <c r="F32" s="275"/>
      <c r="G32" s="275">
        <v>41703987.214999899</v>
      </c>
      <c r="H32" s="275"/>
      <c r="I32" s="275">
        <v>13153962.765963577</v>
      </c>
      <c r="J32" s="275"/>
      <c r="K32" s="275">
        <v>55803527.525182709</v>
      </c>
      <c r="L32" s="275"/>
      <c r="M32" s="275">
        <v>6136875.9107718328</v>
      </c>
      <c r="N32" s="275"/>
      <c r="O32" s="275">
        <v>5634770.6607139828</v>
      </c>
      <c r="P32" s="275"/>
      <c r="Q32" s="275">
        <v>25277830.224951576</v>
      </c>
      <c r="R32" s="275"/>
      <c r="S32" s="275">
        <v>8158792.3527734932</v>
      </c>
      <c r="T32" s="275"/>
      <c r="U32" s="275">
        <v>25370255.467277206</v>
      </c>
      <c r="V32" s="275"/>
      <c r="W32" s="275">
        <v>3322472.9630105533</v>
      </c>
      <c r="X32" s="275"/>
      <c r="Y32" s="275">
        <v>28092508.021556135</v>
      </c>
      <c r="Z32" s="275"/>
    </row>
    <row r="33" spans="1:49">
      <c r="A33" s="274"/>
      <c r="B33" t="s">
        <v>2550</v>
      </c>
      <c r="C33" s="276">
        <v>252260394.53579494</v>
      </c>
      <c r="D33" s="100">
        <f t="shared" si="0"/>
        <v>0.104321451913834</v>
      </c>
      <c r="E33" s="275">
        <v>20627684.662210196</v>
      </c>
      <c r="F33" s="279">
        <f t="shared" ref="F33" si="67">SUM(E30:E33)/SUM(C30:C33)</f>
        <v>8.3945008076369898E-2</v>
      </c>
      <c r="G33" s="275">
        <v>46681471.2359282</v>
      </c>
      <c r="H33" s="279">
        <f t="shared" ref="H33" si="68">SUM(G30:G33)/SUM(C30:C33)</f>
        <v>0.18620018230719587</v>
      </c>
      <c r="I33" s="275">
        <v>14386296.534764551</v>
      </c>
      <c r="J33" s="279">
        <f t="shared" ref="J33" si="69">SUM(I30:I33)/SUM(C30:C33)</f>
        <v>5.4196310334830973E-2</v>
      </c>
      <c r="K33" s="275">
        <v>60324512.692151502</v>
      </c>
      <c r="L33" s="279">
        <f t="shared" ref="L33" si="70">SUM(K30:K33)/SUM(C30:C33)</f>
        <v>0.23958846329142977</v>
      </c>
      <c r="M33" s="275">
        <v>6146431.1336737508</v>
      </c>
      <c r="N33" s="279">
        <f t="shared" ref="N33" si="71">SUM(M30:M33)/SUM(C30:C33)</f>
        <v>2.4953561483868632E-2</v>
      </c>
      <c r="O33" s="275">
        <v>5927320.1444019033</v>
      </c>
      <c r="P33" s="279">
        <f t="shared" ref="P33" si="72">SUM(O30:O33)/SUM(C30:C33)</f>
        <v>2.4416431385544442E-2</v>
      </c>
      <c r="Q33" s="275">
        <v>26439850.953784883</v>
      </c>
      <c r="R33" s="279">
        <f t="shared" ref="R33" si="73">SUM(Q30:Q33)/SUM(C30:C33)</f>
        <v>0.11024367994274456</v>
      </c>
      <c r="S33" s="275">
        <v>10413707.908013938</v>
      </c>
      <c r="T33" s="279">
        <f t="shared" ref="T33" si="74">SUM(S30:S33)/SUM(C30:C33)</f>
        <v>3.6919445285264071E-2</v>
      </c>
      <c r="U33" s="275">
        <v>28573621.986465517</v>
      </c>
      <c r="V33" s="279">
        <f t="shared" ref="V33" si="75">SUM(U30:U33)/SUM(C30:C33)</f>
        <v>0.11400742306318548</v>
      </c>
      <c r="W33" s="275">
        <v>3450143.9975260948</v>
      </c>
      <c r="X33" s="279">
        <f t="shared" ref="X33" si="76">SUM(W30:W33)/SUM(C30:C33)</f>
        <v>1.4153257353929428E-2</v>
      </c>
      <c r="Y33" s="275">
        <v>28779603.168466415</v>
      </c>
      <c r="Z33" s="279">
        <f t="shared" ref="Z33" si="77">SUM(Y30:Y33)/SUM(C30:C33)</f>
        <v>0.11158165429835674</v>
      </c>
    </row>
    <row r="34" spans="1:49">
      <c r="A34" s="274">
        <v>2006</v>
      </c>
      <c r="B34" t="s">
        <v>2547</v>
      </c>
      <c r="C34" s="276">
        <v>217704207.43684623</v>
      </c>
      <c r="D34" s="100">
        <f t="shared" si="0"/>
        <v>6.4501978225693715E-2</v>
      </c>
      <c r="E34" s="275">
        <v>8027790.3061295561</v>
      </c>
      <c r="G34" s="275">
        <v>45643396.729884215</v>
      </c>
      <c r="I34" s="275">
        <v>11466544.561887467</v>
      </c>
      <c r="K34" s="275">
        <v>56227460.060930386</v>
      </c>
      <c r="M34" s="275">
        <v>5575729.3826205013</v>
      </c>
      <c r="O34" s="275">
        <v>5779554.6703807227</v>
      </c>
      <c r="Q34" s="275">
        <v>25746331.328307163</v>
      </c>
      <c r="S34" s="275">
        <v>8313337.3858325593</v>
      </c>
      <c r="U34" s="275">
        <v>26493491.196559932</v>
      </c>
      <c r="W34" s="275">
        <v>3615965.7496696846</v>
      </c>
      <c r="Y34" s="275">
        <v>21931354.601923201</v>
      </c>
      <c r="AA34" s="278"/>
      <c r="AB34" s="278"/>
      <c r="AC34" s="278"/>
      <c r="AD34" s="278"/>
      <c r="AE34" s="278"/>
      <c r="AF34" s="278"/>
      <c r="AG34" s="278"/>
      <c r="AH34" s="278"/>
      <c r="AI34" s="278"/>
      <c r="AJ34" s="278"/>
      <c r="AK34" s="278"/>
      <c r="AL34" s="278"/>
      <c r="AM34" s="278"/>
      <c r="AN34" s="278"/>
      <c r="AO34" s="278"/>
      <c r="AP34" s="278"/>
      <c r="AQ34" s="278"/>
      <c r="AR34" s="278"/>
    </row>
    <row r="35" spans="1:49">
      <c r="B35" t="s">
        <v>2548</v>
      </c>
      <c r="C35" s="276">
        <v>247725192.41476506</v>
      </c>
      <c r="D35" s="100">
        <f t="shared" si="0"/>
        <v>9.3665921612722441E-2</v>
      </c>
      <c r="E35" s="275">
        <v>14175881.919659963</v>
      </c>
      <c r="F35" s="275"/>
      <c r="G35" s="275">
        <v>48051933.866293699</v>
      </c>
      <c r="H35" s="275"/>
      <c r="I35" s="275">
        <v>17260914.694745414</v>
      </c>
      <c r="J35" s="275"/>
      <c r="K35" s="275">
        <v>59610430.881794564</v>
      </c>
      <c r="L35" s="275"/>
      <c r="M35" s="275">
        <v>6046258.8670001784</v>
      </c>
      <c r="N35" s="275"/>
      <c r="O35" s="275">
        <v>6202113.5071674706</v>
      </c>
      <c r="P35" s="275"/>
      <c r="Q35" s="275">
        <v>25900666.708813652</v>
      </c>
      <c r="R35" s="275"/>
      <c r="S35" s="275">
        <v>9795538.3449441027</v>
      </c>
      <c r="T35" s="275"/>
      <c r="U35" s="275">
        <v>27202346.473645095</v>
      </c>
      <c r="V35" s="275"/>
      <c r="W35" s="275">
        <v>3796338.1627162076</v>
      </c>
      <c r="X35" s="275"/>
      <c r="Y35" s="275">
        <v>29596498.064159282</v>
      </c>
      <c r="Z35" s="275"/>
    </row>
    <row r="36" spans="1:49">
      <c r="A36" s="274"/>
      <c r="B36" t="s">
        <v>2549</v>
      </c>
      <c r="C36" s="276">
        <v>265247450.31262538</v>
      </c>
      <c r="D36" s="100">
        <f t="shared" si="0"/>
        <v>5.9647047797420562E-2</v>
      </c>
      <c r="E36" s="275">
        <v>35868278.857072733</v>
      </c>
      <c r="F36" s="275"/>
      <c r="G36" s="275">
        <v>45853326.916330986</v>
      </c>
      <c r="H36" s="275"/>
      <c r="I36" s="275">
        <v>16677009.13658822</v>
      </c>
      <c r="J36" s="275"/>
      <c r="K36" s="275">
        <v>58776186.038478665</v>
      </c>
      <c r="L36" s="275"/>
      <c r="M36" s="275">
        <v>6245051.9128086735</v>
      </c>
      <c r="N36" s="275"/>
      <c r="O36" s="275">
        <v>5855383.057692227</v>
      </c>
      <c r="P36" s="275"/>
      <c r="Q36" s="275">
        <v>25328330.3878824</v>
      </c>
      <c r="R36" s="275"/>
      <c r="S36" s="275">
        <v>8867930.6346533559</v>
      </c>
      <c r="T36" s="275"/>
      <c r="U36" s="275">
        <v>26374132.083324537</v>
      </c>
      <c r="V36" s="275"/>
      <c r="W36" s="275">
        <v>3756775.7294168826</v>
      </c>
      <c r="X36" s="275"/>
      <c r="Y36" s="275">
        <v>29729874.514015432</v>
      </c>
      <c r="Z36" s="275"/>
    </row>
    <row r="37" spans="1:49">
      <c r="A37" s="274"/>
      <c r="B37" t="s">
        <v>2550</v>
      </c>
      <c r="C37" s="276">
        <v>267788428.08441004</v>
      </c>
      <c r="D37" s="100">
        <f t="shared" si="0"/>
        <v>6.1555574656059292E-2</v>
      </c>
      <c r="E37" s="275">
        <v>21513359.29483201</v>
      </c>
      <c r="F37" s="279">
        <f t="shared" ref="F37" si="78">SUM(E34:E37)/SUM(C34:C37)</f>
        <v>7.9707639425669857E-2</v>
      </c>
      <c r="G37" s="275">
        <v>50050801.032298617</v>
      </c>
      <c r="H37" s="279">
        <f t="shared" ref="H37" si="79">SUM(G34:G37)/SUM(C34:C37)</f>
        <v>0.18989088822134462</v>
      </c>
      <c r="I37" s="275">
        <v>18102186.402247835</v>
      </c>
      <c r="J37" s="279">
        <f t="shared" ref="J37" si="80">SUM(I34:I37)/SUM(C34:C37)</f>
        <v>6.3604269651582154E-2</v>
      </c>
      <c r="K37" s="275">
        <v>62221266.710653342</v>
      </c>
      <c r="L37" s="279">
        <f t="shared" ref="L37" si="81">SUM(K34:K37)/SUM(C34:C37)</f>
        <v>0.23719937873781335</v>
      </c>
      <c r="M37" s="275">
        <v>6502356.7297319975</v>
      </c>
      <c r="N37" s="279">
        <f t="shared" ref="N37" si="82">SUM(M34:M37)/SUM(C34:C37)</f>
        <v>2.4406854622833134E-2</v>
      </c>
      <c r="O37" s="275">
        <v>6034553.5538751557</v>
      </c>
      <c r="P37" s="279">
        <f t="shared" ref="P37" si="83">SUM(O34:O37)/SUM(C34:C37)</f>
        <v>2.3908297373131941E-2</v>
      </c>
      <c r="Q37" s="275">
        <v>26848555.327088889</v>
      </c>
      <c r="R37" s="279">
        <f t="shared" ref="R37" si="84">SUM(Q34:Q37)/SUM(C34:C37)</f>
        <v>0.10398346944442965</v>
      </c>
      <c r="S37" s="275">
        <v>11372239.529471261</v>
      </c>
      <c r="T37" s="279">
        <f t="shared" ref="T37" si="85">SUM(S34:S37)/SUM(C34:C37)</f>
        <v>3.8407991474843507E-2</v>
      </c>
      <c r="U37" s="275">
        <v>29965507.28372163</v>
      </c>
      <c r="V37" s="279">
        <f t="shared" ref="V37" si="86">SUM(U34:U37)/SUM(C34:C37)</f>
        <v>0.11020461045000823</v>
      </c>
      <c r="W37" s="275">
        <v>4121055.1228108364</v>
      </c>
      <c r="X37" s="279">
        <f t="shared" ref="X37" si="87">SUM(W34:W37)/SUM(C34:C37)</f>
        <v>1.5313636936312096E-2</v>
      </c>
      <c r="Y37" s="275">
        <v>30511735.503606327</v>
      </c>
      <c r="Z37" s="279">
        <f t="shared" ref="Z37" si="88">SUM(Y34:Y37)/SUM(C34:C37)</f>
        <v>0.11194126137240641</v>
      </c>
    </row>
    <row r="38" spans="1:49">
      <c r="A38" s="274">
        <v>2007</v>
      </c>
      <c r="B38" t="s">
        <v>2547</v>
      </c>
      <c r="C38" s="276">
        <v>235561771.5011549</v>
      </c>
      <c r="D38" s="100">
        <f t="shared" si="0"/>
        <v>8.2026729177886795E-2</v>
      </c>
      <c r="E38" s="275">
        <v>7614685.8422885397</v>
      </c>
      <c r="G38" s="275">
        <v>49822503.539956473</v>
      </c>
      <c r="I38" s="275">
        <v>13556795.750045713</v>
      </c>
      <c r="K38" s="275">
        <v>59735248.350571752</v>
      </c>
      <c r="M38" s="275">
        <v>5993189.9306212803</v>
      </c>
      <c r="O38" s="275">
        <v>6101268.8474599933</v>
      </c>
      <c r="Q38" s="275">
        <v>26011773.111888934</v>
      </c>
      <c r="S38" s="275">
        <v>9483184.4571155068</v>
      </c>
      <c r="U38" s="275">
        <v>27490986.454050347</v>
      </c>
      <c r="W38" s="275">
        <v>4104010.9435688839</v>
      </c>
      <c r="Y38" s="275">
        <v>25103361.990952164</v>
      </c>
    </row>
    <row r="39" spans="1:49">
      <c r="A39" s="274"/>
      <c r="B39" t="s">
        <v>2548</v>
      </c>
      <c r="C39" s="276">
        <v>255717728.38474956</v>
      </c>
      <c r="D39" s="100">
        <f t="shared" si="0"/>
        <v>3.2263718889771364E-2</v>
      </c>
      <c r="E39" s="275">
        <v>13243503.425337737</v>
      </c>
      <c r="F39" s="275"/>
      <c r="G39" s="275">
        <v>50144735.033992805</v>
      </c>
      <c r="H39" s="275"/>
      <c r="I39" s="275">
        <v>19338225.239041027</v>
      </c>
      <c r="J39" s="275"/>
      <c r="K39" s="275">
        <v>60681274.461925492</v>
      </c>
      <c r="L39" s="275"/>
      <c r="M39" s="275">
        <v>6483714.2693395242</v>
      </c>
      <c r="N39" s="275"/>
      <c r="O39" s="275">
        <v>6512686.7325393008</v>
      </c>
      <c r="P39" s="275"/>
      <c r="Q39" s="275">
        <v>25916808.709703602</v>
      </c>
      <c r="R39" s="275"/>
      <c r="S39" s="275">
        <v>10788537.57994712</v>
      </c>
      <c r="T39" s="275"/>
      <c r="U39" s="275">
        <v>27888447.169819355</v>
      </c>
      <c r="V39" s="275"/>
      <c r="W39" s="275">
        <v>4227746.7225479828</v>
      </c>
      <c r="X39" s="275"/>
      <c r="Y39" s="275">
        <v>30143814.469917756</v>
      </c>
      <c r="Z39" s="275"/>
      <c r="AW39" s="275"/>
    </row>
    <row r="40" spans="1:49">
      <c r="B40" t="s">
        <v>2549</v>
      </c>
      <c r="C40" s="276">
        <v>274898003.87441218</v>
      </c>
      <c r="D40" s="100">
        <f t="shared" si="0"/>
        <v>3.6383209529111352E-2</v>
      </c>
      <c r="E40" s="275">
        <v>33289593.084546044</v>
      </c>
      <c r="F40" s="275"/>
      <c r="G40" s="275">
        <v>48711301.411938548</v>
      </c>
      <c r="H40" s="275"/>
      <c r="I40" s="275">
        <v>18231388.680847205</v>
      </c>
      <c r="J40" s="275"/>
      <c r="K40" s="275">
        <v>62417763.543776765</v>
      </c>
      <c r="L40" s="275"/>
      <c r="M40" s="275">
        <v>6924574.9737132899</v>
      </c>
      <c r="N40" s="275"/>
      <c r="O40" s="275">
        <v>6284335.0971291233</v>
      </c>
      <c r="P40" s="275"/>
      <c r="Q40" s="275">
        <v>25625055.314575057</v>
      </c>
      <c r="R40" s="275"/>
      <c r="S40" s="275">
        <v>9975933.0734252054</v>
      </c>
      <c r="T40" s="275"/>
      <c r="U40" s="275">
        <v>27424048.223709755</v>
      </c>
      <c r="V40" s="275"/>
      <c r="W40" s="275">
        <v>4181683.1312343278</v>
      </c>
      <c r="X40" s="275"/>
      <c r="Y40" s="275">
        <v>30957796.733320367</v>
      </c>
      <c r="Z40" s="275"/>
    </row>
    <row r="41" spans="1:49">
      <c r="A41" s="274"/>
      <c r="B41" t="s">
        <v>2550</v>
      </c>
      <c r="C41" s="276">
        <v>282645449.92216277</v>
      </c>
      <c r="D41" s="100">
        <f t="shared" si="0"/>
        <v>5.5480447545962007E-2</v>
      </c>
      <c r="E41" s="275">
        <v>20488630.427829716</v>
      </c>
      <c r="F41" s="279">
        <f t="shared" ref="F41" si="89">SUM(E38:E41)/SUM(C38:C41)</f>
        <v>7.1162070316967405E-2</v>
      </c>
      <c r="G41" s="275">
        <v>53091676.687024936</v>
      </c>
      <c r="H41" s="279">
        <f t="shared" ref="H41" si="90">SUM(G38:G41)/SUM(C38:C41)</f>
        <v>0.1923777659179613</v>
      </c>
      <c r="I41" s="275">
        <v>19108276.656123314</v>
      </c>
      <c r="J41" s="279">
        <f t="shared" ref="J41" si="91">SUM(I38:I41)/SUM(C38:C41)</f>
        <v>6.696524525846724E-2</v>
      </c>
      <c r="K41" s="275">
        <v>67383105.830736741</v>
      </c>
      <c r="L41" s="279">
        <f t="shared" ref="L41" si="92">SUM(K38:K41)/SUM(C38:C41)</f>
        <v>0.23856971408614078</v>
      </c>
      <c r="M41" s="275">
        <v>7342441.7133971909</v>
      </c>
      <c r="N41" s="279">
        <f t="shared" ref="N41" si="93">SUM(M38:M41)/SUM(C38:C41)</f>
        <v>2.5498985117718677E-2</v>
      </c>
      <c r="O41" s="275">
        <v>6429112.3174224123</v>
      </c>
      <c r="P41" s="279">
        <f t="shared" ref="P41" si="94">SUM(O38:O41)/SUM(C38:C41)</f>
        <v>2.4148406464241483E-2</v>
      </c>
      <c r="Q41" s="275">
        <v>26983610.70668244</v>
      </c>
      <c r="R41" s="279">
        <f t="shared" ref="R41" si="95">SUM(Q38:Q41)/SUM(C38:C41)</f>
        <v>9.9671014517572862E-2</v>
      </c>
      <c r="S41" s="275">
        <v>12940388.264252769</v>
      </c>
      <c r="T41" s="279">
        <f t="shared" ref="T41" si="96">SUM(S38:S41)/SUM(C38:C41)</f>
        <v>4.1177629859362658E-2</v>
      </c>
      <c r="U41" s="275">
        <v>30973444.526910208</v>
      </c>
      <c r="V41" s="279">
        <f t="shared" ref="V41" si="97">SUM(U38:U41)/SUM(C38:C41)</f>
        <v>0.10848058385355903</v>
      </c>
      <c r="W41" s="275">
        <v>4760245.394187198</v>
      </c>
      <c r="X41" s="279">
        <f t="shared" ref="X41" si="98">SUM(W38:W41)/SUM(C38:C41)</f>
        <v>1.6469592061166719E-2</v>
      </c>
      <c r="Y41" s="275">
        <v>32318188.715194706</v>
      </c>
      <c r="Z41" s="279">
        <f t="shared" ref="Z41" si="99">SUM(Y38:Y41)/SUM(C38:C41)</f>
        <v>0.1130058810147539</v>
      </c>
    </row>
    <row r="42" spans="1:49">
      <c r="A42" s="274">
        <v>2008</v>
      </c>
      <c r="B42" t="s">
        <v>2547</v>
      </c>
      <c r="C42" s="276">
        <v>252641378.40721932</v>
      </c>
      <c r="D42" s="100">
        <f t="shared" si="0"/>
        <v>7.2505851850331676E-2</v>
      </c>
      <c r="E42" s="275">
        <v>7988550.1878400305</v>
      </c>
      <c r="G42" s="275">
        <v>54194269.643088169</v>
      </c>
      <c r="I42" s="275">
        <v>13774581.278090673</v>
      </c>
      <c r="K42" s="275">
        <v>64573377.50841137</v>
      </c>
      <c r="M42" s="275">
        <v>6548905.7002319889</v>
      </c>
      <c r="O42" s="275">
        <v>6979862.7585706972</v>
      </c>
      <c r="Q42" s="275">
        <v>26256369.513726</v>
      </c>
      <c r="S42" s="275">
        <v>10267496.462369453</v>
      </c>
      <c r="U42" s="275">
        <v>29051450.042951386</v>
      </c>
      <c r="W42" s="275">
        <v>4603788.945029851</v>
      </c>
      <c r="Y42" s="275">
        <v>27815705.658384699</v>
      </c>
    </row>
    <row r="43" spans="1:49">
      <c r="B43" t="s">
        <v>2548</v>
      </c>
      <c r="C43" s="276">
        <v>261477623.88174033</v>
      </c>
      <c r="D43" s="100">
        <f t="shared" si="0"/>
        <v>2.2524427748413699E-2</v>
      </c>
      <c r="E43" s="275">
        <v>13358676.572746867</v>
      </c>
      <c r="F43" s="275"/>
      <c r="G43" s="275">
        <v>52215557.128512822</v>
      </c>
      <c r="H43" s="275"/>
      <c r="I43" s="275">
        <v>19178468.862424515</v>
      </c>
      <c r="J43" s="275"/>
      <c r="K43" s="275">
        <v>62577423.56414023</v>
      </c>
      <c r="L43" s="275"/>
      <c r="M43" s="275">
        <v>6942627.401157897</v>
      </c>
      <c r="N43" s="275"/>
      <c r="O43" s="275">
        <v>7097877.0646045329</v>
      </c>
      <c r="P43" s="275"/>
      <c r="Q43" s="275">
        <v>26140435.501735661</v>
      </c>
      <c r="R43" s="275"/>
      <c r="S43" s="275">
        <v>11654106.048233757</v>
      </c>
      <c r="T43" s="275"/>
      <c r="U43" s="275">
        <v>28435175.994916644</v>
      </c>
      <c r="V43" s="275"/>
      <c r="W43" s="275">
        <v>4746817.2492684908</v>
      </c>
      <c r="X43" s="275"/>
      <c r="Y43" s="275">
        <v>28763832.151370719</v>
      </c>
      <c r="Z43" s="275"/>
    </row>
    <row r="44" spans="1:49">
      <c r="A44" s="274"/>
      <c r="B44" t="s">
        <v>2549</v>
      </c>
      <c r="C44" s="276">
        <v>277626966.59317422</v>
      </c>
      <c r="D44" s="100">
        <f t="shared" si="0"/>
        <v>9.9271827379611433E-3</v>
      </c>
      <c r="E44" s="275">
        <v>35420592.42870523</v>
      </c>
      <c r="F44" s="275"/>
      <c r="G44" s="275">
        <v>48785549.730806485</v>
      </c>
      <c r="H44" s="275"/>
      <c r="I44" s="275">
        <v>17174781.06785157</v>
      </c>
      <c r="J44" s="275"/>
      <c r="K44" s="275">
        <v>61292133.730115518</v>
      </c>
      <c r="L44" s="275"/>
      <c r="M44" s="275">
        <v>7021954.239677364</v>
      </c>
      <c r="N44" s="275"/>
      <c r="O44" s="275">
        <v>7031290.8518302981</v>
      </c>
      <c r="P44" s="275"/>
      <c r="Q44" s="275">
        <v>25948614.080238521</v>
      </c>
      <c r="R44" s="275"/>
      <c r="S44" s="275">
        <v>10516853.788455062</v>
      </c>
      <c r="T44" s="275"/>
      <c r="U44" s="275">
        <v>27255766.052258033</v>
      </c>
      <c r="V44" s="275"/>
      <c r="W44" s="275">
        <v>4456033.3877080427</v>
      </c>
      <c r="X44" s="275"/>
      <c r="Y44" s="275">
        <v>31564586.545878887</v>
      </c>
      <c r="Z44" s="275"/>
    </row>
    <row r="45" spans="1:49">
      <c r="A45" s="274"/>
      <c r="B45" t="s">
        <v>2550</v>
      </c>
      <c r="C45" s="276">
        <v>265625149.57891408</v>
      </c>
      <c r="D45" s="100">
        <f t="shared" si="0"/>
        <v>-6.0217846591678323E-2</v>
      </c>
      <c r="E45" s="275">
        <v>21245913.093328226</v>
      </c>
      <c r="F45" s="279">
        <f t="shared" ref="F45" si="100">SUM(E42:E45)/SUM(C42:C45)</f>
        <v>7.3780842809632957E-2</v>
      </c>
      <c r="G45" s="275">
        <v>47995153.609197013</v>
      </c>
      <c r="H45" s="279">
        <f t="shared" ref="H45" si="101">SUM(G42:G45)/SUM(C42:C45)</f>
        <v>0.19216576523041259</v>
      </c>
      <c r="I45" s="275">
        <v>16827280.491390597</v>
      </c>
      <c r="J45" s="279">
        <f t="shared" ref="J45" si="102">SUM(I42:I45)/SUM(C42:C45)</f>
        <v>6.3322243752228877E-2</v>
      </c>
      <c r="K45" s="275">
        <v>58637031.054582343</v>
      </c>
      <c r="L45" s="279">
        <f t="shared" ref="L45" si="103">SUM(K42:K45)/SUM(C42:C45)</f>
        <v>0.23367383650204324</v>
      </c>
      <c r="M45" s="275">
        <v>7262926.5456843618</v>
      </c>
      <c r="N45" s="279">
        <f t="shared" ref="N45" si="104">SUM(M42:M45)/SUM(C42:C45)</f>
        <v>2.6269313963463294E-2</v>
      </c>
      <c r="O45" s="275">
        <v>7671025.0927991876</v>
      </c>
      <c r="P45" s="279">
        <f t="shared" ref="P45" si="105">SUM(O42:O45)/SUM(C42:C45)</f>
        <v>2.7218499981059328E-2</v>
      </c>
      <c r="Q45" s="275">
        <v>26920266.966508877</v>
      </c>
      <c r="R45" s="279">
        <f t="shared" ref="R45" si="106">SUM(Q42:Q45)/SUM(C42:C45)</f>
        <v>9.9554152959481362E-2</v>
      </c>
      <c r="S45" s="275">
        <v>12710226.763032122</v>
      </c>
      <c r="T45" s="279">
        <f t="shared" ref="T45" si="107">SUM(S42:S45)/SUM(C42:C45)</f>
        <v>4.2698994018109844E-2</v>
      </c>
      <c r="U45" s="275">
        <v>31356823.988288682</v>
      </c>
      <c r="V45" s="279">
        <f t="shared" ref="V45" si="108">SUM(U42:U45)/SUM(C42:C45)</f>
        <v>0.10979987447301522</v>
      </c>
      <c r="W45" s="275">
        <v>5093625.6476722993</v>
      </c>
      <c r="X45" s="279">
        <f t="shared" ref="X45" si="109">SUM(W42:W45)/SUM(C42:C45)</f>
        <v>1.7874769699769272E-2</v>
      </c>
      <c r="Y45" s="275">
        <v>29779646.131395664</v>
      </c>
      <c r="Z45" s="279">
        <f t="shared" ref="Z45" si="110">SUM(Y42:Y45)/SUM(C42:C45)</f>
        <v>0.11152543173172941</v>
      </c>
    </row>
    <row r="46" spans="1:49">
      <c r="A46" s="274">
        <v>2009</v>
      </c>
      <c r="B46" t="s">
        <v>2547</v>
      </c>
      <c r="C46" s="276">
        <v>215905011.35802159</v>
      </c>
      <c r="D46" s="100">
        <f t="shared" si="0"/>
        <v>-0.14540914588418813</v>
      </c>
      <c r="E46" s="275">
        <v>7517467.8811076842</v>
      </c>
      <c r="G46" s="275">
        <v>40984121.285292111</v>
      </c>
      <c r="I46" s="275">
        <v>11074453.107588401</v>
      </c>
      <c r="K46" s="275">
        <v>49763037.417970829</v>
      </c>
      <c r="M46" s="275">
        <v>6267043.4988897881</v>
      </c>
      <c r="O46" s="275">
        <v>9464417.083969431</v>
      </c>
      <c r="Q46" s="275">
        <v>25611590.336678404</v>
      </c>
      <c r="S46" s="275">
        <v>9363087.65970717</v>
      </c>
      <c r="U46" s="275">
        <v>29045223.461740032</v>
      </c>
      <c r="W46" s="275">
        <v>4752137.1314436169</v>
      </c>
      <c r="Y46" s="275">
        <v>22062432.493634026</v>
      </c>
    </row>
    <row r="47" spans="1:49">
      <c r="A47" s="274"/>
      <c r="B47" t="s">
        <v>2548</v>
      </c>
      <c r="C47" s="276">
        <v>243673488.70813468</v>
      </c>
      <c r="D47" s="100">
        <f t="shared" si="0"/>
        <v>-6.8090473323476453E-2</v>
      </c>
      <c r="E47" s="275">
        <v>13856267.399047228</v>
      </c>
      <c r="F47" s="275"/>
      <c r="G47" s="275">
        <v>46060840.725546032</v>
      </c>
      <c r="H47" s="275"/>
      <c r="I47" s="275">
        <v>15278607.421311827</v>
      </c>
      <c r="J47" s="275"/>
      <c r="K47" s="275">
        <v>54259352.560735323</v>
      </c>
      <c r="L47" s="275"/>
      <c r="M47" s="275">
        <v>6728969.6530671157</v>
      </c>
      <c r="N47" s="275"/>
      <c r="O47" s="275">
        <v>9283382.5577319209</v>
      </c>
      <c r="P47" s="275"/>
      <c r="Q47" s="275">
        <v>25997065.971919104</v>
      </c>
      <c r="R47" s="275"/>
      <c r="S47" s="275">
        <v>11760193.718973288</v>
      </c>
      <c r="T47" s="275"/>
      <c r="U47" s="275">
        <v>29152355.152688313</v>
      </c>
      <c r="V47" s="275"/>
      <c r="W47" s="275">
        <v>5010799.9735128619</v>
      </c>
      <c r="X47" s="275"/>
      <c r="Y47" s="275">
        <v>26285653.573601615</v>
      </c>
      <c r="Z47" s="275"/>
    </row>
    <row r="48" spans="1:49">
      <c r="B48" t="s">
        <v>2549</v>
      </c>
      <c r="C48" s="276">
        <v>273267188.23450524</v>
      </c>
      <c r="D48" s="100">
        <f t="shared" si="0"/>
        <v>-1.5703727963348981E-2</v>
      </c>
      <c r="E48" s="275">
        <v>38303503.013686314</v>
      </c>
      <c r="F48" s="275"/>
      <c r="G48" s="275">
        <v>47037140.406741031</v>
      </c>
      <c r="H48" s="275"/>
      <c r="I48" s="275">
        <v>14360011.572241303</v>
      </c>
      <c r="J48" s="275"/>
      <c r="K48" s="275">
        <v>57509843.620146565</v>
      </c>
      <c r="L48" s="275"/>
      <c r="M48" s="275">
        <v>6968656.6750845108</v>
      </c>
      <c r="N48" s="275"/>
      <c r="O48" s="275">
        <v>9123886.9684329089</v>
      </c>
      <c r="P48" s="275"/>
      <c r="Q48" s="275">
        <v>26473678.848204765</v>
      </c>
      <c r="R48" s="275"/>
      <c r="S48" s="275">
        <v>10712444.759837341</v>
      </c>
      <c r="T48" s="275"/>
      <c r="U48" s="275">
        <v>28566854.309496712</v>
      </c>
      <c r="V48" s="275"/>
      <c r="W48" s="275">
        <v>4686819.3976174891</v>
      </c>
      <c r="X48" s="275"/>
      <c r="Y48" s="275">
        <v>29524348.663016267</v>
      </c>
      <c r="Z48" s="275"/>
    </row>
    <row r="49" spans="1:26">
      <c r="A49" s="274"/>
      <c r="B49" t="s">
        <v>2550</v>
      </c>
      <c r="C49" s="276">
        <v>273526793.30480158</v>
      </c>
      <c r="D49" s="100">
        <f t="shared" si="0"/>
        <v>2.9747347863761004E-2</v>
      </c>
      <c r="E49" s="275">
        <v>21557035.669670682</v>
      </c>
      <c r="F49" s="279">
        <f t="shared" ref="F49" si="111">SUM(E46:E49)/SUM(C46:C49)</f>
        <v>8.0719887962277262E-2</v>
      </c>
      <c r="G49" s="275">
        <v>51382662.383526288</v>
      </c>
      <c r="H49" s="279">
        <f t="shared" ref="H49" si="112">SUM(G46:G49)/SUM(C46:C49)</f>
        <v>0.18429037775877383</v>
      </c>
      <c r="I49" s="275">
        <v>15591542.442831824</v>
      </c>
      <c r="J49" s="279">
        <f t="shared" ref="J49" si="113">SUM(I46:I49)/SUM(C46:C49)</f>
        <v>5.5948086392575799E-2</v>
      </c>
      <c r="K49" s="275">
        <v>60653203.591647461</v>
      </c>
      <c r="L49" s="279">
        <f t="shared" ref="L49" si="114">SUM(K46:K49)/SUM(C46:C49)</f>
        <v>0.22077853006875586</v>
      </c>
      <c r="M49" s="275">
        <v>7188485.9392140247</v>
      </c>
      <c r="N49" s="279">
        <f t="shared" ref="N49" si="115">SUM(M46:M49)/SUM(C46:C49)</f>
        <v>2.6981218448002563E-2</v>
      </c>
      <c r="O49" s="275">
        <v>9587804.5284420364</v>
      </c>
      <c r="P49" s="279">
        <f t="shared" ref="P49" si="116">SUM(O46:O49)/SUM(C46:C49)</f>
        <v>3.7222292762633252E-2</v>
      </c>
      <c r="Q49" s="275">
        <v>27014891.878358405</v>
      </c>
      <c r="R49" s="279">
        <f t="shared" ref="R49" si="117">SUM(Q46:Q49)/SUM(C46:C49)</f>
        <v>0.1044317377075925</v>
      </c>
      <c r="S49" s="275">
        <v>13229704.436721835</v>
      </c>
      <c r="T49" s="279">
        <f t="shared" ref="T49" si="118">SUM(S46:S49)/SUM(C46:C49)</f>
        <v>4.4780070400322239E-2</v>
      </c>
      <c r="U49" s="275">
        <v>31967039.990120716</v>
      </c>
      <c r="V49" s="279">
        <f t="shared" ref="V49" si="119">SUM(U46:U49)/SUM(C46:C49)</f>
        <v>0.11797964976609238</v>
      </c>
      <c r="W49" s="275">
        <v>5117439.7564657871</v>
      </c>
      <c r="X49" s="279">
        <f t="shared" ref="X49" si="120">SUM(W46:W49)/SUM(C46:C49)</f>
        <v>1.9443294224246135E-2</v>
      </c>
      <c r="Y49" s="275">
        <v>30236982.687802557</v>
      </c>
      <c r="Z49" s="279">
        <f t="shared" ref="Z49" si="121">SUM(Y46:Y49)/SUM(C46:C49)</f>
        <v>0.10742485450872803</v>
      </c>
    </row>
    <row r="50" spans="1:26">
      <c r="A50" s="274">
        <v>2010</v>
      </c>
      <c r="B50" t="s">
        <v>2547</v>
      </c>
      <c r="C50" s="276">
        <v>230846455.35098034</v>
      </c>
      <c r="D50" s="100">
        <f t="shared" si="0"/>
        <v>6.9203785030178405E-2</v>
      </c>
      <c r="E50" s="275">
        <v>8433816.5508165658</v>
      </c>
      <c r="G50" s="275">
        <v>45132980.608900256</v>
      </c>
      <c r="I50" s="275">
        <v>11983083.050937656</v>
      </c>
      <c r="K50" s="275">
        <v>52032780.93917226</v>
      </c>
      <c r="M50" s="275">
        <v>6350938.0221240288</v>
      </c>
      <c r="O50" s="275">
        <v>10103035.320456609</v>
      </c>
      <c r="Q50" s="275">
        <v>27120557.391629133</v>
      </c>
      <c r="S50" s="275">
        <v>9664187.2592575084</v>
      </c>
      <c r="U50" s="275">
        <v>28815636.422445521</v>
      </c>
      <c r="W50" s="275">
        <v>5022835.8660128443</v>
      </c>
      <c r="Y50" s="275">
        <v>25746032.325035259</v>
      </c>
    </row>
    <row r="51" spans="1:26">
      <c r="B51" t="s">
        <v>2548</v>
      </c>
      <c r="C51" s="276">
        <v>263356954.68331361</v>
      </c>
      <c r="D51" s="100">
        <f t="shared" si="0"/>
        <v>8.0778036541986051E-2</v>
      </c>
      <c r="E51" s="275">
        <v>14326264.177632764</v>
      </c>
      <c r="F51" s="275"/>
      <c r="G51" s="275">
        <v>50007984.826358333</v>
      </c>
      <c r="H51" s="275"/>
      <c r="I51" s="275">
        <v>16640904.045986414</v>
      </c>
      <c r="J51" s="275"/>
      <c r="K51" s="275">
        <v>59026985.546291992</v>
      </c>
      <c r="L51" s="275"/>
      <c r="M51" s="275">
        <v>6361519.1541389283</v>
      </c>
      <c r="N51" s="275"/>
      <c r="O51" s="275">
        <v>9942251.0989083573</v>
      </c>
      <c r="P51" s="275"/>
      <c r="Q51" s="275">
        <v>27464960.237830441</v>
      </c>
      <c r="R51" s="275"/>
      <c r="S51" s="275">
        <v>12415877.126683623</v>
      </c>
      <c r="T51" s="275"/>
      <c r="U51" s="275">
        <v>29258072.491917286</v>
      </c>
      <c r="V51" s="275"/>
      <c r="W51" s="275">
        <v>5308462.4753164798</v>
      </c>
      <c r="X51" s="275"/>
      <c r="Y51" s="275">
        <v>31417056.74470681</v>
      </c>
      <c r="Z51" s="275"/>
    </row>
    <row r="52" spans="1:26">
      <c r="A52" s="274"/>
      <c r="B52" t="s">
        <v>2549</v>
      </c>
      <c r="C52" s="276">
        <v>297000514.71127319</v>
      </c>
      <c r="D52" s="100">
        <f t="shared" si="0"/>
        <v>8.6850260472549359E-2</v>
      </c>
      <c r="E52" s="275">
        <v>41550093.350463755</v>
      </c>
      <c r="F52" s="275"/>
      <c r="G52" s="275">
        <v>50368181.67003572</v>
      </c>
      <c r="H52" s="275"/>
      <c r="I52" s="275">
        <v>18927230.19979145</v>
      </c>
      <c r="J52" s="275"/>
      <c r="K52" s="275">
        <v>62907018.726846717</v>
      </c>
      <c r="L52" s="275"/>
      <c r="M52" s="275">
        <v>6737269.0104934508</v>
      </c>
      <c r="N52" s="275"/>
      <c r="O52" s="275">
        <v>9830180.1657823343</v>
      </c>
      <c r="P52" s="275"/>
      <c r="Q52" s="275">
        <v>27667996.667785738</v>
      </c>
      <c r="R52" s="275"/>
      <c r="S52" s="275">
        <v>11064008.008324903</v>
      </c>
      <c r="T52" s="275"/>
      <c r="U52" s="275">
        <v>29423470.941853955</v>
      </c>
      <c r="V52" s="275"/>
      <c r="W52" s="275">
        <v>4904781.5020083217</v>
      </c>
      <c r="X52" s="275"/>
      <c r="Y52" s="275">
        <v>34662083.384197734</v>
      </c>
      <c r="Z52" s="275"/>
    </row>
    <row r="53" spans="1:26">
      <c r="A53" s="274"/>
      <c r="B53" t="s">
        <v>2550</v>
      </c>
      <c r="C53" s="276">
        <v>299976615.7620874</v>
      </c>
      <c r="D53" s="100">
        <f t="shared" si="0"/>
        <v>9.6699201338611651E-2</v>
      </c>
      <c r="E53" s="275">
        <v>23154732.418594092</v>
      </c>
      <c r="F53" s="279">
        <f t="shared" ref="F53" si="122">SUM(E50:E53)/SUM(C50:C53)</f>
        <v>8.0156219113672544E-2</v>
      </c>
      <c r="G53" s="275">
        <v>58172914.575977616</v>
      </c>
      <c r="H53" s="279">
        <f t="shared" ref="H53" si="123">SUM(G50:G53)/SUM(C50:C53)</f>
        <v>0.18666210963266638</v>
      </c>
      <c r="I53" s="275">
        <v>18177826.156369194</v>
      </c>
      <c r="J53" s="279">
        <f t="shared" ref="J53" si="124">SUM(I50:I53)/SUM(C50:C53)</f>
        <v>6.0236634555914388E-2</v>
      </c>
      <c r="K53" s="275">
        <v>66017358.968931459</v>
      </c>
      <c r="L53" s="279">
        <f t="shared" ref="L53" si="125">SUM(K50:K53)/SUM(C50:C53)</f>
        <v>0.21993074039754559</v>
      </c>
      <c r="M53" s="275">
        <v>7621228.4752531955</v>
      </c>
      <c r="N53" s="279">
        <f t="shared" ref="N53" si="126">SUM(M50:M53)/SUM(C50:C53)</f>
        <v>2.4808868612535253E-2</v>
      </c>
      <c r="O53" s="275">
        <v>10402679.087018611</v>
      </c>
      <c r="P53" s="279">
        <f t="shared" ref="P53" si="127">SUM(O50:O53)/SUM(C50:C53)</f>
        <v>3.6912448652564073E-2</v>
      </c>
      <c r="Q53" s="275">
        <v>27955371.547634102</v>
      </c>
      <c r="R53" s="279">
        <f t="shared" ref="R53" si="128">SUM(Q50:Q53)/SUM(C50:C53)</f>
        <v>0.10099968039533264</v>
      </c>
      <c r="S53" s="275">
        <v>13856531.780011985</v>
      </c>
      <c r="T53" s="279">
        <f t="shared" ref="T53" si="129">SUM(S50:S53)/SUM(C50:C53)</f>
        <v>4.3073169314778774E-2</v>
      </c>
      <c r="U53" s="275">
        <v>32733769.982101828</v>
      </c>
      <c r="V53" s="279">
        <f t="shared" ref="V53" si="130">SUM(U50:U53)/SUM(C50:C53)</f>
        <v>0.11018428699469204</v>
      </c>
      <c r="W53" s="275">
        <v>5467169.0861316798</v>
      </c>
      <c r="X53" s="279">
        <f t="shared" ref="X53" si="131">SUM(W50:W53)/SUM(C50:C53)</f>
        <v>1.8973257092577429E-2</v>
      </c>
      <c r="Y53" s="275">
        <v>37046628.638504639</v>
      </c>
      <c r="Z53" s="279">
        <f t="shared" ref="Z53" si="132">SUM(Y50:Y53)/SUM(C50:C53)</f>
        <v>0.11810309688302256</v>
      </c>
    </row>
    <row r="54" spans="1:26">
      <c r="A54" s="274">
        <v>2011</v>
      </c>
      <c r="B54" t="s">
        <v>2547</v>
      </c>
      <c r="C54" s="276">
        <v>258090805.56874353</v>
      </c>
      <c r="D54" s="100">
        <f t="shared" si="0"/>
        <v>0.11801935696322784</v>
      </c>
      <c r="E54" s="275">
        <v>9019044.459325647</v>
      </c>
      <c r="G54" s="275">
        <v>55056849.259554952</v>
      </c>
      <c r="I54" s="275">
        <v>15274794.604616823</v>
      </c>
      <c r="K54" s="275">
        <v>58787986.758173838</v>
      </c>
      <c r="M54" s="275">
        <v>6408588.4639747478</v>
      </c>
      <c r="O54" s="275">
        <v>10181370.786203785</v>
      </c>
      <c r="Q54" s="275">
        <v>28415258.566576626</v>
      </c>
      <c r="S54" s="275">
        <v>11187958.198139699</v>
      </c>
      <c r="U54" s="275">
        <v>30623637.539204881</v>
      </c>
      <c r="W54" s="275">
        <v>5697722.1296348013</v>
      </c>
      <c r="Y54" s="275">
        <v>28305433.182422347</v>
      </c>
    </row>
    <row r="55" spans="1:26">
      <c r="A55" s="274"/>
      <c r="B55" t="s">
        <v>2548</v>
      </c>
      <c r="C55" s="276">
        <v>293758318.34440619</v>
      </c>
      <c r="D55" s="100">
        <f t="shared" si="0"/>
        <v>0.11543786150493036</v>
      </c>
      <c r="E55" s="275">
        <v>14789008.229836011</v>
      </c>
      <c r="F55" s="275"/>
      <c r="G55" s="275">
        <v>59290431.568466693</v>
      </c>
      <c r="H55" s="275"/>
      <c r="I55" s="275">
        <v>20731683.451606382</v>
      </c>
      <c r="J55" s="275"/>
      <c r="K55" s="275">
        <v>66700261.65979296</v>
      </c>
      <c r="L55" s="275"/>
      <c r="M55" s="275">
        <v>7018305.1563959848</v>
      </c>
      <c r="N55" s="275"/>
      <c r="O55" s="275">
        <v>10548275.058819864</v>
      </c>
      <c r="P55" s="275"/>
      <c r="Q55" s="275">
        <v>28685580.158474434</v>
      </c>
      <c r="R55" s="275"/>
      <c r="S55" s="275">
        <v>13452396.714486483</v>
      </c>
      <c r="T55" s="275"/>
      <c r="U55" s="275">
        <v>30533382.900160037</v>
      </c>
      <c r="V55" s="275"/>
      <c r="W55" s="275">
        <v>5862619.9930678932</v>
      </c>
      <c r="X55" s="275"/>
      <c r="Y55" s="275">
        <v>36399744.497180156</v>
      </c>
      <c r="Z55" s="275"/>
    </row>
    <row r="56" spans="1:26">
      <c r="B56" t="s">
        <v>2549</v>
      </c>
      <c r="C56" s="276">
        <v>331501189.04985178</v>
      </c>
      <c r="D56" s="100">
        <f t="shared" si="0"/>
        <v>0.11616368534619595</v>
      </c>
      <c r="E56" s="275">
        <v>41710442.682855323</v>
      </c>
      <c r="F56" s="275"/>
      <c r="G56" s="275">
        <v>59962986.955548644</v>
      </c>
      <c r="H56" s="275"/>
      <c r="I56" s="275">
        <v>22984422.148650791</v>
      </c>
      <c r="J56" s="275"/>
      <c r="K56" s="275">
        <v>70213706.756861478</v>
      </c>
      <c r="L56" s="275"/>
      <c r="M56" s="275">
        <v>7392971.2504584268</v>
      </c>
      <c r="N56" s="275"/>
      <c r="O56" s="275">
        <v>11080723.245062813</v>
      </c>
      <c r="P56" s="275"/>
      <c r="Q56" s="275">
        <v>29045346.196104795</v>
      </c>
      <c r="R56" s="275"/>
      <c r="S56" s="275">
        <v>13195227.236219883</v>
      </c>
      <c r="T56" s="275"/>
      <c r="U56" s="275">
        <v>30743141.789621703</v>
      </c>
      <c r="V56" s="275"/>
      <c r="W56" s="275">
        <v>5549261.6264125714</v>
      </c>
      <c r="X56" s="275"/>
      <c r="Y56" s="275">
        <v>39774245.326701827</v>
      </c>
      <c r="Z56" s="275"/>
    </row>
    <row r="57" spans="1:26">
      <c r="A57" s="274"/>
      <c r="B57" t="s">
        <v>2550</v>
      </c>
      <c r="C57" s="276">
        <v>330043654.73881388</v>
      </c>
      <c r="D57" s="100">
        <f t="shared" si="0"/>
        <v>0.10023127602910473</v>
      </c>
      <c r="E57" s="275">
        <v>24954994.035500124</v>
      </c>
      <c r="F57" s="279">
        <f t="shared" ref="F57" si="133">SUM(E54:E57)/SUM(C54:C57)</f>
        <v>7.4562336566478177E-2</v>
      </c>
      <c r="G57" s="275">
        <v>65070996.575667337</v>
      </c>
      <c r="H57" s="279">
        <f t="shared" ref="H57" si="134">SUM(G54:G57)/SUM(C54:C57)</f>
        <v>0.19728239197746217</v>
      </c>
      <c r="I57" s="275">
        <v>23090638.725565307</v>
      </c>
      <c r="J57" s="279">
        <f t="shared" ref="J57" si="135">SUM(I54:I57)/SUM(C54:C57)</f>
        <v>6.7646239486341644E-2</v>
      </c>
      <c r="K57" s="275">
        <v>74539334.797219425</v>
      </c>
      <c r="L57" s="279">
        <f t="shared" ref="L57" si="136">SUM(K54:K57)/SUM(C54:C57)</f>
        <v>0.22271520805718883</v>
      </c>
      <c r="M57" s="275">
        <v>8619464.3134431522</v>
      </c>
      <c r="N57" s="279">
        <f t="shared" ref="N57" si="137">SUM(M54:M57)/SUM(C54:C57)</f>
        <v>2.4261970940922674E-2</v>
      </c>
      <c r="O57" s="275">
        <v>10752076.515255688</v>
      </c>
      <c r="P57" s="279">
        <f t="shared" ref="P57" si="138">SUM(O54:O57)/SUM(C54:C57)</f>
        <v>3.5077185760166586E-2</v>
      </c>
      <c r="Q57" s="275">
        <v>29499362.298797049</v>
      </c>
      <c r="R57" s="279">
        <f t="shared" ref="R57" si="139">SUM(Q54:Q57)/SUM(C54:C57)</f>
        <v>9.5307501354228052E-2</v>
      </c>
      <c r="S57" s="275">
        <v>15066305.360879097</v>
      </c>
      <c r="T57" s="279">
        <f t="shared" ref="T57" si="140">SUM(S54:S57)/SUM(C54:C57)</f>
        <v>4.3598277985444467E-2</v>
      </c>
      <c r="U57" s="275">
        <v>33915908.785236821</v>
      </c>
      <c r="V57" s="279">
        <f t="shared" ref="V57" si="141">SUM(U54:U57)/SUM(C54:C57)</f>
        <v>0.10368938231374332</v>
      </c>
      <c r="W57" s="275">
        <v>6265431.0458435062</v>
      </c>
      <c r="X57" s="279">
        <f t="shared" ref="X57" si="142">SUM(W54:W57)/SUM(C54:C57)</f>
        <v>1.9264175871280622E-2</v>
      </c>
      <c r="Y57" s="275">
        <v>37439651.375008643</v>
      </c>
      <c r="Z57" s="279">
        <f t="shared" ref="Z57" si="143">SUM(Y54:Y57)/SUM(C54:C57)</f>
        <v>0.11696042518664372</v>
      </c>
    </row>
    <row r="58" spans="1:26">
      <c r="A58" s="274">
        <v>2012</v>
      </c>
      <c r="B58" t="s">
        <v>2547</v>
      </c>
      <c r="C58" s="276">
        <v>275488237.75197542</v>
      </c>
      <c r="D58" s="100">
        <f t="shared" si="0"/>
        <v>6.7408182732019151E-2</v>
      </c>
      <c r="E58" s="275">
        <v>9148089.9167825263</v>
      </c>
      <c r="G58" s="275">
        <v>58784384.947759308</v>
      </c>
      <c r="I58" s="275">
        <v>16802624.188646816</v>
      </c>
      <c r="K58" s="275">
        <v>63137638.195948318</v>
      </c>
      <c r="M58" s="275">
        <v>7244354.4477712708</v>
      </c>
      <c r="O58" s="275">
        <v>10032860.048696265</v>
      </c>
      <c r="Q58" s="275">
        <v>29712268.061328679</v>
      </c>
      <c r="S58" s="275">
        <v>11887370.299433094</v>
      </c>
      <c r="U58" s="275">
        <v>32433751.416590005</v>
      </c>
      <c r="W58" s="275">
        <v>6063887.0677843317</v>
      </c>
      <c r="Y58" s="275">
        <v>30748169.078504048</v>
      </c>
    </row>
    <row r="59" spans="1:26">
      <c r="B59" t="s">
        <v>2548</v>
      </c>
      <c r="C59" s="276">
        <v>308565025.09294146</v>
      </c>
      <c r="D59" s="100">
        <f t="shared" si="0"/>
        <v>5.0404382868149779E-2</v>
      </c>
      <c r="E59" s="275">
        <v>14570324.340060452</v>
      </c>
      <c r="F59" s="275"/>
      <c r="G59" s="275">
        <v>62238450.33410994</v>
      </c>
      <c r="H59" s="275"/>
      <c r="I59" s="275">
        <v>22316208.915004149</v>
      </c>
      <c r="J59" s="275"/>
      <c r="K59" s="275">
        <v>72404567.097488046</v>
      </c>
      <c r="L59" s="275"/>
      <c r="M59" s="275">
        <v>7526804.5108573167</v>
      </c>
      <c r="N59" s="275"/>
      <c r="O59" s="275">
        <v>10546591.58947278</v>
      </c>
      <c r="P59" s="275"/>
      <c r="Q59" s="275">
        <v>30045039.976430681</v>
      </c>
      <c r="R59" s="275"/>
      <c r="S59" s="275">
        <v>14499753.292114781</v>
      </c>
      <c r="T59" s="275"/>
      <c r="U59" s="275">
        <v>32612851.406668261</v>
      </c>
      <c r="V59" s="275"/>
      <c r="W59" s="275">
        <v>6328591.3809995912</v>
      </c>
      <c r="X59" s="275"/>
      <c r="Y59" s="275">
        <v>34803557.325088844</v>
      </c>
      <c r="Z59" s="275"/>
    </row>
    <row r="60" spans="1:26">
      <c r="A60" s="274"/>
      <c r="B60" t="s">
        <v>2549</v>
      </c>
      <c r="C60" s="276">
        <v>343583345.25851464</v>
      </c>
      <c r="D60" s="100">
        <f t="shared" si="0"/>
        <v>3.6446795992776754E-2</v>
      </c>
      <c r="E60" s="275">
        <v>44004199.275604546</v>
      </c>
      <c r="F60" s="275"/>
      <c r="G60" s="275">
        <v>60779611.677708007</v>
      </c>
      <c r="H60" s="275"/>
      <c r="I60" s="275">
        <v>24707277.489928585</v>
      </c>
      <c r="J60" s="275"/>
      <c r="K60" s="275">
        <v>76317498.058360711</v>
      </c>
      <c r="L60" s="275"/>
      <c r="M60" s="275">
        <v>7912508.4294916298</v>
      </c>
      <c r="N60" s="275"/>
      <c r="O60" s="275">
        <v>10806551.719099807</v>
      </c>
      <c r="P60" s="275"/>
      <c r="Q60" s="275">
        <v>30264073.623835817</v>
      </c>
      <c r="R60" s="275"/>
      <c r="S60" s="275">
        <v>14223284.664161963</v>
      </c>
      <c r="T60" s="275"/>
      <c r="U60" s="275">
        <v>32390963.34603538</v>
      </c>
      <c r="V60" s="275"/>
      <c r="W60" s="275">
        <v>5745174.077375642</v>
      </c>
      <c r="X60" s="275"/>
      <c r="Y60" s="275">
        <v>37767198.004795127</v>
      </c>
      <c r="Z60" s="275"/>
    </row>
    <row r="61" spans="1:26">
      <c r="A61" s="274"/>
      <c r="B61" t="s">
        <v>2550</v>
      </c>
      <c r="C61" s="276">
        <v>343860641.27773643</v>
      </c>
      <c r="D61" s="100">
        <f t="shared" si="0"/>
        <v>4.1864118096307211E-2</v>
      </c>
      <c r="E61" s="275">
        <v>24737130.118503094</v>
      </c>
      <c r="F61" s="279">
        <f t="shared" ref="F61" si="144">SUM(E58:E61)/SUM(C58:C61)</f>
        <v>7.2717218771767192E-2</v>
      </c>
      <c r="G61" s="275">
        <v>65861880.801443614</v>
      </c>
      <c r="H61" s="279">
        <f t="shared" ref="H61" si="145">SUM(G58:G61)/SUM(C58:C61)</f>
        <v>0.194781646504983</v>
      </c>
      <c r="I61" s="275">
        <v>24965094.820795327</v>
      </c>
      <c r="J61" s="279">
        <f t="shared" ref="J61" si="146">SUM(I58:I61)/SUM(C58:C61)</f>
        <v>6.9832007468037513E-2</v>
      </c>
      <c r="K61" s="275">
        <v>79232975.434318364</v>
      </c>
      <c r="L61" s="279">
        <f t="shared" ref="L61" si="147">SUM(K58:K61)/SUM(C58:C61)</f>
        <v>0.22893693158029949</v>
      </c>
      <c r="M61" s="275">
        <v>9329923.7952773068</v>
      </c>
      <c r="N61" s="279">
        <f t="shared" ref="N61" si="148">SUM(M58:M61)/SUM(C58:C61)</f>
        <v>2.5177869003632055E-2</v>
      </c>
      <c r="O61" s="275">
        <v>11227506.178219806</v>
      </c>
      <c r="P61" s="279">
        <f t="shared" ref="P61" si="149">SUM(O58:O61)/SUM(C58:C61)</f>
        <v>3.351443312695207E-2</v>
      </c>
      <c r="Q61" s="275">
        <v>30660443.670223981</v>
      </c>
      <c r="R61" s="279">
        <f t="shared" ref="R61" si="150">SUM(Q58:Q61)/SUM(C58:C61)</f>
        <v>9.4913162722573302E-2</v>
      </c>
      <c r="S61" s="275">
        <v>16641356.369736806</v>
      </c>
      <c r="T61" s="279">
        <f t="shared" ref="T61" si="151">SUM(S58:S61)/SUM(C58:C61)</f>
        <v>4.5027045597865689E-2</v>
      </c>
      <c r="U61" s="275">
        <v>33383222.361274693</v>
      </c>
      <c r="V61" s="279">
        <f t="shared" ref="V61" si="152">SUM(U58:U61)/SUM(C58:C61)</f>
        <v>0.10288719743140477</v>
      </c>
      <c r="W61" s="275">
        <v>6313719.95059855</v>
      </c>
      <c r="X61" s="279">
        <f t="shared" ref="X61" si="153">SUM(W58:W61)/SUM(C58:C61)</f>
        <v>1.923037779960475E-2</v>
      </c>
      <c r="Y61" s="275">
        <v>40904155.03374324</v>
      </c>
      <c r="Z61" s="279">
        <f t="shared" ref="Z61" si="154">SUM(Y58:Y61)/SUM(C58:C61)</f>
        <v>0.11342775575198766</v>
      </c>
    </row>
    <row r="62" spans="1:26">
      <c r="A62" s="274">
        <v>2013</v>
      </c>
      <c r="B62" t="s">
        <v>2547</v>
      </c>
      <c r="C62" s="276">
        <v>298685483.07781917</v>
      </c>
      <c r="D62" s="100">
        <f t="shared" si="0"/>
        <v>8.4204122524927705E-2</v>
      </c>
      <c r="E62" s="275">
        <v>8766691.006878607</v>
      </c>
      <c r="G62" s="275">
        <v>62957015.551740296</v>
      </c>
      <c r="I62" s="275">
        <v>20119227.114981439</v>
      </c>
      <c r="K62" s="275">
        <v>66842841.212033764</v>
      </c>
      <c r="M62" s="275">
        <v>7549413.0790112335</v>
      </c>
      <c r="O62" s="275">
        <v>13001261.019031905</v>
      </c>
      <c r="Q62" s="275">
        <v>30042598.710845873</v>
      </c>
      <c r="S62" s="275">
        <v>13471538.511952879</v>
      </c>
      <c r="U62" s="275">
        <v>34285413.879964247</v>
      </c>
      <c r="W62" s="275">
        <v>6662683.6077385377</v>
      </c>
      <c r="Y62" s="275">
        <v>35293567.463947266</v>
      </c>
    </row>
    <row r="63" spans="1:26">
      <c r="A63" s="274"/>
      <c r="B63" t="s">
        <v>2548</v>
      </c>
      <c r="C63" s="276">
        <v>338615087.60844773</v>
      </c>
      <c r="D63" s="100">
        <f t="shared" si="0"/>
        <v>9.7386482821424841E-2</v>
      </c>
      <c r="E63" s="275">
        <v>16243184.578268422</v>
      </c>
      <c r="F63" s="275"/>
      <c r="G63" s="275">
        <v>68361101.50627239</v>
      </c>
      <c r="H63" s="275"/>
      <c r="I63" s="275">
        <v>25459799.28687349</v>
      </c>
      <c r="J63" s="275"/>
      <c r="K63" s="275">
        <v>76098979.80480352</v>
      </c>
      <c r="L63" s="275"/>
      <c r="M63" s="275">
        <v>8175556.6287250975</v>
      </c>
      <c r="N63" s="275"/>
      <c r="O63" s="275">
        <v>13565965.79534187</v>
      </c>
      <c r="P63" s="275"/>
      <c r="Q63" s="275">
        <v>30902222.934470247</v>
      </c>
      <c r="R63" s="275"/>
      <c r="S63" s="275">
        <v>16096953.063680682</v>
      </c>
      <c r="T63" s="275"/>
      <c r="U63" s="275">
        <v>35397505.488983944</v>
      </c>
      <c r="V63" s="275"/>
      <c r="W63" s="275">
        <v>6815564.1468337439</v>
      </c>
      <c r="X63" s="275"/>
      <c r="Y63" s="275">
        <v>39968211.521415524</v>
      </c>
      <c r="Z63" s="275"/>
    </row>
    <row r="64" spans="1:26">
      <c r="B64" t="s">
        <v>2549</v>
      </c>
      <c r="C64" s="276">
        <v>374208704.26772022</v>
      </c>
      <c r="D64" s="100">
        <f t="shared" si="0"/>
        <v>8.9135167439978305E-2</v>
      </c>
      <c r="E64" s="275">
        <v>46787387.029616572</v>
      </c>
      <c r="F64" s="275"/>
      <c r="G64" s="275">
        <v>67257928.398978382</v>
      </c>
      <c r="H64" s="275"/>
      <c r="I64" s="275">
        <v>28293123.339332331</v>
      </c>
      <c r="J64" s="275"/>
      <c r="K64" s="275">
        <v>81654632.693019584</v>
      </c>
      <c r="L64" s="275"/>
      <c r="M64" s="275">
        <v>8664228.6955836732</v>
      </c>
      <c r="N64" s="275"/>
      <c r="O64" s="275">
        <v>13819376.353154685</v>
      </c>
      <c r="P64" s="275"/>
      <c r="Q64" s="275">
        <v>31046322.995872658</v>
      </c>
      <c r="R64" s="275"/>
      <c r="S64" s="275">
        <v>15930312.650349591</v>
      </c>
      <c r="T64" s="275"/>
      <c r="U64" s="275">
        <v>34472875.297551468</v>
      </c>
      <c r="V64" s="275"/>
      <c r="W64" s="275">
        <v>6161584.3674942395</v>
      </c>
      <c r="X64" s="275"/>
      <c r="Y64" s="275">
        <v>42207679.488565728</v>
      </c>
      <c r="Z64" s="275"/>
    </row>
    <row r="65" spans="1:26">
      <c r="A65" s="274"/>
      <c r="B65" t="s">
        <v>2550</v>
      </c>
      <c r="C65" s="276">
        <v>367884904.19093537</v>
      </c>
      <c r="D65" s="100">
        <f t="shared" si="0"/>
        <v>6.9866277291661699E-2</v>
      </c>
      <c r="E65" s="275">
        <v>22852036.444592349</v>
      </c>
      <c r="F65" s="279">
        <f t="shared" ref="F65" si="155">SUM(E62:E65)/SUM(C62:C65)</f>
        <v>6.8616571311058042E-2</v>
      </c>
      <c r="G65" s="275">
        <v>72488685.312714234</v>
      </c>
      <c r="H65" s="279">
        <f t="shared" ref="H65" si="156">SUM(G62:G65)/SUM(C62:C65)</f>
        <v>0.19650998595465768</v>
      </c>
      <c r="I65" s="275">
        <v>27631414.92372255</v>
      </c>
      <c r="J65" s="279">
        <f t="shared" ref="J65" si="157">SUM(I62:I65)/SUM(C62:C65)</f>
        <v>7.3585611857396135E-2</v>
      </c>
      <c r="K65" s="275">
        <v>84708293.738184199</v>
      </c>
      <c r="L65" s="279">
        <f t="shared" ref="L65" si="158">SUM(K62:K65)/SUM(C62:C65)</f>
        <v>0.22423231308673283</v>
      </c>
      <c r="M65" s="275">
        <v>10507609.923836512</v>
      </c>
      <c r="N65" s="279">
        <f t="shared" ref="N65" si="159">SUM(M62:M65)/SUM(C62:C65)</f>
        <v>2.5298648388373531E-2</v>
      </c>
      <c r="O65" s="275">
        <v>13238517.648857377</v>
      </c>
      <c r="P65" s="279">
        <f t="shared" ref="P65" si="160">SUM(O62:O65)/SUM(C62:C65)</f>
        <v>3.8875849722396036E-2</v>
      </c>
      <c r="Q65" s="275">
        <v>31540275.279574346</v>
      </c>
      <c r="R65" s="279">
        <f t="shared" ref="R65" si="161">SUM(Q62:Q65)/SUM(C62:C65)</f>
        <v>8.955483631034275E-2</v>
      </c>
      <c r="S65" s="275">
        <v>18652970.003909241</v>
      </c>
      <c r="T65" s="279">
        <f t="shared" ref="T65" si="162">SUM(S62:S65)/SUM(C62:C65)</f>
        <v>4.6507209614049312E-2</v>
      </c>
      <c r="U65" s="275">
        <v>34932568.216070093</v>
      </c>
      <c r="V65" s="279">
        <f t="shared" ref="V65" si="163">SUM(U62:U65)/SUM(C62:C65)</f>
        <v>0.10083293447619862</v>
      </c>
      <c r="W65" s="275">
        <v>6754235.0259017106</v>
      </c>
      <c r="X65" s="279">
        <f t="shared" ref="X65" si="164">SUM(W62:W65)/SUM(C62:C65)</f>
        <v>1.913453568749271E-2</v>
      </c>
      <c r="Y65" s="275">
        <v>44782500.088261552</v>
      </c>
      <c r="Z65" s="279">
        <f t="shared" ref="Z65" si="165">SUM(Y62:Y65)/SUM(C62:C65)</f>
        <v>0.11762552069254709</v>
      </c>
    </row>
    <row r="66" spans="1:26">
      <c r="A66" s="274">
        <v>2014</v>
      </c>
      <c r="B66" t="s">
        <v>2547</v>
      </c>
      <c r="C66" s="276">
        <v>324293719.82401305</v>
      </c>
      <c r="D66" s="100">
        <f t="shared" si="0"/>
        <v>8.5736462590389584E-2</v>
      </c>
      <c r="E66" s="275">
        <v>8997991.6083467957</v>
      </c>
      <c r="G66" s="275">
        <v>67888127.555653915</v>
      </c>
      <c r="I66" s="275">
        <v>23975705.398062728</v>
      </c>
      <c r="K66" s="275">
        <v>72979779.648607135</v>
      </c>
      <c r="M66" s="275">
        <v>8465986.6544819027</v>
      </c>
      <c r="O66" s="275">
        <v>13924987.847363362</v>
      </c>
      <c r="Q66" s="275">
        <v>31167152.846198991</v>
      </c>
      <c r="S66" s="275">
        <v>15341867.919716891</v>
      </c>
      <c r="U66" s="275">
        <v>37493235.224490881</v>
      </c>
      <c r="W66" s="275">
        <v>7043367.4874520404</v>
      </c>
      <c r="Y66" s="275">
        <v>37220228.837963842</v>
      </c>
    </row>
    <row r="67" spans="1:26">
      <c r="B67" t="s">
        <v>2548</v>
      </c>
      <c r="C67" s="276">
        <v>348057962.4355846</v>
      </c>
      <c r="D67" s="100">
        <f t="shared" si="0"/>
        <v>2.7886751573385282E-2</v>
      </c>
      <c r="E67" s="275">
        <v>15233668.719261466</v>
      </c>
      <c r="F67" s="275"/>
      <c r="G67" s="275">
        <v>71611150.060501337</v>
      </c>
      <c r="H67" s="275"/>
      <c r="I67" s="275">
        <v>25448693.964430284</v>
      </c>
      <c r="J67" s="275"/>
      <c r="K67" s="275">
        <v>80421813.966341361</v>
      </c>
      <c r="L67" s="275"/>
      <c r="M67" s="275">
        <v>8793834.8766949959</v>
      </c>
      <c r="N67" s="275"/>
      <c r="O67" s="275">
        <v>14129305.149517145</v>
      </c>
      <c r="P67" s="275"/>
      <c r="Q67" s="275">
        <v>31660783.719765548</v>
      </c>
      <c r="R67" s="275"/>
      <c r="S67" s="275">
        <v>17619240.467274178</v>
      </c>
      <c r="T67" s="275"/>
      <c r="U67" s="275">
        <v>35490988.374742396</v>
      </c>
      <c r="V67" s="275"/>
      <c r="W67" s="275">
        <v>7133176.663859074</v>
      </c>
      <c r="X67" s="275"/>
      <c r="Y67" s="275">
        <v>39060170.199017741</v>
      </c>
      <c r="Z67" s="275"/>
    </row>
    <row r="68" spans="1:26">
      <c r="A68" s="274"/>
      <c r="B68" t="s">
        <v>2549</v>
      </c>
      <c r="C68" s="276">
        <v>387015837.88547319</v>
      </c>
      <c r="D68" s="100">
        <f t="shared" si="0"/>
        <v>3.4224574339645396E-2</v>
      </c>
      <c r="E68" s="275">
        <v>46845458.546061791</v>
      </c>
      <c r="F68" s="275"/>
      <c r="G68" s="275">
        <v>70490462.808382198</v>
      </c>
      <c r="H68" s="275"/>
      <c r="I68" s="275">
        <v>28516355.647246405</v>
      </c>
      <c r="J68" s="275"/>
      <c r="K68" s="275">
        <v>85699550.947482169</v>
      </c>
      <c r="L68" s="275"/>
      <c r="M68" s="275">
        <v>9077897.7351665944</v>
      </c>
      <c r="N68" s="275"/>
      <c r="O68" s="275">
        <v>15744672.815762568</v>
      </c>
      <c r="P68" s="275"/>
      <c r="Q68" s="275">
        <v>31788954.718130372</v>
      </c>
      <c r="R68" s="275"/>
      <c r="S68" s="275">
        <v>17193357.314395104</v>
      </c>
      <c r="T68" s="275"/>
      <c r="U68" s="275">
        <v>35651055.422938369</v>
      </c>
      <c r="V68" s="275"/>
      <c r="W68" s="275">
        <v>6745861.9727224782</v>
      </c>
      <c r="X68" s="275"/>
      <c r="Y68" s="275">
        <v>42630594.371938519</v>
      </c>
      <c r="Z68" s="275"/>
    </row>
    <row r="69" spans="1:26">
      <c r="A69" s="274"/>
      <c r="B69" t="s">
        <v>2550</v>
      </c>
      <c r="C69" s="276">
        <v>388164802.3861149</v>
      </c>
      <c r="D69" s="100">
        <f t="shared" si="0"/>
        <v>5.5125660129435712E-2</v>
      </c>
      <c r="E69" s="275">
        <v>24090868.001892224</v>
      </c>
      <c r="F69" s="279">
        <f t="shared" ref="F69" si="166">SUM(E66:E69)/SUM(C66:C69)</f>
        <v>6.5744982266889573E-2</v>
      </c>
      <c r="G69" s="275">
        <v>75130546.545924962</v>
      </c>
      <c r="H69" s="279">
        <f t="shared" ref="H69" si="167">SUM(G66:G69)/SUM(C66:C69)</f>
        <v>0.19696989319858163</v>
      </c>
      <c r="I69" s="275">
        <v>28435338.64587941</v>
      </c>
      <c r="J69" s="279">
        <f t="shared" ref="J69" si="168">SUM(I66:I69)/SUM(C66:C69)</f>
        <v>7.3487888318519434E-2</v>
      </c>
      <c r="K69" s="275">
        <v>90099947.227188706</v>
      </c>
      <c r="L69" s="279">
        <f t="shared" ref="L69" si="169">SUM(K66:K69)/SUM(C66:C69)</f>
        <v>0.22742227352406985</v>
      </c>
      <c r="M69" s="275">
        <v>10940199.640277937</v>
      </c>
      <c r="N69" s="279">
        <f t="shared" ref="N69" si="170">SUM(M66:M69)/SUM(C66:C69)</f>
        <v>2.5752736796534167E-2</v>
      </c>
      <c r="O69" s="275">
        <v>15310914.810612611</v>
      </c>
      <c r="P69" s="279">
        <f t="shared" ref="P69" si="171">SUM(O66:O69)/SUM(C66:C69)</f>
        <v>4.0834929696004926E-2</v>
      </c>
      <c r="Q69" s="275">
        <v>32073630.997688998</v>
      </c>
      <c r="R69" s="279">
        <f t="shared" ref="R69" si="172">SUM(Q66:Q69)/SUM(C66:C69)</f>
        <v>8.7521722527238749E-2</v>
      </c>
      <c r="S69" s="275">
        <v>20443272.956892304</v>
      </c>
      <c r="T69" s="279">
        <f t="shared" ref="T69" si="173">SUM(S66:S69)/SUM(C66:C69)</f>
        <v>4.8771096547833744E-2</v>
      </c>
      <c r="U69" s="275">
        <v>37079232.491176143</v>
      </c>
      <c r="V69" s="279">
        <f t="shared" ref="V69" si="174">SUM(U66:U69)/SUM(C66:C69)</f>
        <v>0.10066408137854105</v>
      </c>
      <c r="W69" s="275">
        <v>7177738.0438623708</v>
      </c>
      <c r="X69" s="279">
        <f t="shared" ref="X69" si="175">SUM(W66:W69)/SUM(C66:C69)</f>
        <v>1.9412446776151747E-2</v>
      </c>
      <c r="Y69" s="275">
        <v>46746360.841451034</v>
      </c>
      <c r="Z69" s="279">
        <f t="shared" ref="Z69" si="176">SUM(Y66:Y69)/SUM(C66:C69)</f>
        <v>0.11444121258770872</v>
      </c>
    </row>
    <row r="70" spans="1:26">
      <c r="A70" s="274">
        <v>2015</v>
      </c>
      <c r="B70" t="s">
        <v>2547</v>
      </c>
      <c r="C70" s="276">
        <v>335783418.82329446</v>
      </c>
      <c r="D70" s="100">
        <f t="shared" si="0"/>
        <v>3.5429915218575955E-2</v>
      </c>
      <c r="E70" s="275">
        <v>9646514.8094410207</v>
      </c>
      <c r="G70" s="275">
        <v>68487127.384867057</v>
      </c>
      <c r="I70" s="275">
        <v>23418053.873352382</v>
      </c>
      <c r="K70" s="275">
        <v>77962780.975791842</v>
      </c>
      <c r="M70" s="275">
        <v>8521102.3864604346</v>
      </c>
      <c r="O70" s="275">
        <v>15430722.677284375</v>
      </c>
      <c r="Q70" s="275">
        <v>32228608.429759018</v>
      </c>
      <c r="S70" s="275">
        <v>17535783.659331944</v>
      </c>
      <c r="U70" s="275">
        <v>37239021.564998932</v>
      </c>
      <c r="W70" s="275">
        <v>7001844.5959377587</v>
      </c>
      <c r="Y70" s="275">
        <v>39577861.726218373</v>
      </c>
    </row>
    <row r="71" spans="1:26">
      <c r="A71" s="274"/>
      <c r="B71" t="s">
        <v>2548</v>
      </c>
      <c r="C71" s="276">
        <v>373025438.55252004</v>
      </c>
      <c r="D71" s="100">
        <f t="shared" ref="D71:D109" si="177">(C71-C67)/C67</f>
        <v>7.1733673156683456E-2</v>
      </c>
      <c r="E71" s="275">
        <v>16900095.12581072</v>
      </c>
      <c r="F71" s="275"/>
      <c r="G71" s="275">
        <v>75474385.134372205</v>
      </c>
      <c r="H71" s="275"/>
      <c r="I71" s="275">
        <v>27797759.335225485</v>
      </c>
      <c r="J71" s="275"/>
      <c r="K71" s="275">
        <v>86867862.582606107</v>
      </c>
      <c r="L71" s="275"/>
      <c r="M71" s="275">
        <v>8960791.5623234808</v>
      </c>
      <c r="N71" s="275"/>
      <c r="O71" s="275">
        <v>15920061.266904414</v>
      </c>
      <c r="P71" s="275"/>
      <c r="Q71" s="275">
        <v>32371702.86093482</v>
      </c>
      <c r="R71" s="275"/>
      <c r="S71" s="275">
        <v>19441283.917620175</v>
      </c>
      <c r="T71" s="275"/>
      <c r="U71" s="275">
        <v>36732308.810186811</v>
      </c>
      <c r="V71" s="275"/>
      <c r="W71" s="275">
        <v>7095695.018613873</v>
      </c>
      <c r="X71" s="275"/>
      <c r="Y71" s="275">
        <v>44521522.329527318</v>
      </c>
      <c r="Z71" s="275"/>
    </row>
    <row r="72" spans="1:26">
      <c r="B72" t="s">
        <v>2549</v>
      </c>
      <c r="C72" s="276">
        <v>409166153.69698298</v>
      </c>
      <c r="D72" s="100">
        <f t="shared" si="177"/>
        <v>5.7233615896785522E-2</v>
      </c>
      <c r="E72" s="275">
        <v>54098134.804056853</v>
      </c>
      <c r="F72" s="275"/>
      <c r="G72" s="275">
        <v>73208150.266177922</v>
      </c>
      <c r="H72" s="275"/>
      <c r="I72" s="275">
        <v>29559262.613406666</v>
      </c>
      <c r="J72" s="275"/>
      <c r="K72" s="275">
        <v>89687326.928111389</v>
      </c>
      <c r="L72" s="275"/>
      <c r="M72" s="275">
        <v>9096951.9233917259</v>
      </c>
      <c r="N72" s="275"/>
      <c r="O72" s="275">
        <v>16939386.737919856</v>
      </c>
      <c r="P72" s="275"/>
      <c r="Q72" s="275">
        <v>32473747.182121459</v>
      </c>
      <c r="R72" s="275"/>
      <c r="S72" s="275">
        <v>20077809.052120984</v>
      </c>
      <c r="T72" s="275"/>
      <c r="U72" s="275">
        <v>35792595.250259422</v>
      </c>
      <c r="V72" s="275"/>
      <c r="W72" s="275">
        <v>6594671.1891885195</v>
      </c>
      <c r="X72" s="275"/>
      <c r="Y72" s="275">
        <v>45795003.929597877</v>
      </c>
      <c r="Z72" s="275"/>
    </row>
    <row r="73" spans="1:26">
      <c r="A73" s="274"/>
      <c r="B73" t="s">
        <v>2550</v>
      </c>
      <c r="C73" s="276">
        <v>417632225.99866211</v>
      </c>
      <c r="D73" s="100">
        <f t="shared" si="177"/>
        <v>7.5914723414915439E-2</v>
      </c>
      <c r="E73" s="275">
        <v>23332654.507213444</v>
      </c>
      <c r="F73" s="279">
        <f t="shared" ref="F73" si="178">SUM(E70:E73)/SUM(C70:C73)</f>
        <v>6.7710933327467415E-2</v>
      </c>
      <c r="G73" s="275">
        <v>82406640.828923672</v>
      </c>
      <c r="H73" s="279">
        <f t="shared" ref="H73" si="179">SUM(G70:G73)/SUM(C70:C73)</f>
        <v>0.19508654060895136</v>
      </c>
      <c r="I73" s="275">
        <v>30865436.865062758</v>
      </c>
      <c r="J73" s="279">
        <f t="shared" ref="J73" si="180">SUM(I70:I73)/SUM(C70:C73)</f>
        <v>7.2701215513906903E-2</v>
      </c>
      <c r="K73" s="275">
        <v>96233906.485499904</v>
      </c>
      <c r="L73" s="279">
        <f t="shared" ref="L73" si="181">SUM(K70:K73)/SUM(C70:C73)</f>
        <v>0.22841249279400672</v>
      </c>
      <c r="M73" s="275">
        <v>12218034.823330523</v>
      </c>
      <c r="N73" s="279">
        <f t="shared" ref="N73" si="182">SUM(M70:M73)/SUM(C70:C73)</f>
        <v>2.5264846217770694E-2</v>
      </c>
      <c r="O73" s="275">
        <v>15774478.17728753</v>
      </c>
      <c r="P73" s="279">
        <f t="shared" ref="P73" si="183">SUM(O70:O73)/SUM(C70:C73)</f>
        <v>4.1719423634374898E-2</v>
      </c>
      <c r="Q73" s="275">
        <v>32673222.449739259</v>
      </c>
      <c r="R73" s="279">
        <f t="shared" ref="R73" si="184">SUM(Q70:Q73)/SUM(C70:C73)</f>
        <v>8.4492491172413489E-2</v>
      </c>
      <c r="S73" s="275">
        <v>24540787.335679948</v>
      </c>
      <c r="T73" s="279">
        <f t="shared" ref="T73" si="185">SUM(S70:S73)/SUM(C70:C73)</f>
        <v>5.3135764142635392E-2</v>
      </c>
      <c r="U73" s="275">
        <v>38894337.439585283</v>
      </c>
      <c r="V73" s="279">
        <f t="shared" ref="V73" si="186">SUM(U70:U73)/SUM(C70:C73)</f>
        <v>9.6807477508724885E-2</v>
      </c>
      <c r="W73" s="275">
        <v>7300758.9563098829</v>
      </c>
      <c r="X73" s="279">
        <f t="shared" ref="X73" si="187">SUM(W70:W73)/SUM(C70:C73)</f>
        <v>1.8229250998735288E-2</v>
      </c>
      <c r="Y73" s="275">
        <v>51667541.434624553</v>
      </c>
      <c r="Z73" s="279">
        <f t="shared" ref="Z73" si="188">SUM(Y70:Y73)/SUM(C70:C73)</f>
        <v>0.11823461431858254</v>
      </c>
    </row>
    <row r="74" spans="1:26">
      <c r="A74" s="274">
        <v>2016</v>
      </c>
      <c r="B74" t="s">
        <v>2547</v>
      </c>
      <c r="C74" s="276">
        <v>352382460.12897319</v>
      </c>
      <c r="D74" s="100">
        <f t="shared" si="177"/>
        <v>4.9433773007159558E-2</v>
      </c>
      <c r="E74" s="275">
        <v>9304686.3421988506</v>
      </c>
      <c r="G74" s="275">
        <v>74155496.960778907</v>
      </c>
      <c r="I74" s="275">
        <v>23960090.673925411</v>
      </c>
      <c r="K74" s="275">
        <v>80310622.998455957</v>
      </c>
      <c r="M74" s="275">
        <v>8920868.3434624448</v>
      </c>
      <c r="O74" s="275">
        <v>16863058.146274313</v>
      </c>
      <c r="Q74" s="275">
        <v>33589613.112506039</v>
      </c>
      <c r="S74" s="275">
        <v>18756676.65895218</v>
      </c>
      <c r="U74" s="275">
        <v>39421051.435395673</v>
      </c>
      <c r="W74" s="275">
        <v>7216625.708444736</v>
      </c>
      <c r="Y74" s="275">
        <v>41248988.390609644</v>
      </c>
    </row>
    <row r="75" spans="1:26">
      <c r="B75" t="s">
        <v>2548</v>
      </c>
      <c r="C75" s="276">
        <v>391687809.33762509</v>
      </c>
      <c r="D75" s="100">
        <f t="shared" si="177"/>
        <v>5.0029753620884722E-2</v>
      </c>
      <c r="E75" s="275">
        <v>16243959.935453925</v>
      </c>
      <c r="F75" s="275"/>
      <c r="G75" s="275">
        <v>79064206.123361006</v>
      </c>
      <c r="H75" s="275"/>
      <c r="I75" s="275">
        <v>31289047.939190794</v>
      </c>
      <c r="J75" s="275"/>
      <c r="K75" s="275">
        <v>88225690.972201914</v>
      </c>
      <c r="L75" s="275"/>
      <c r="M75" s="275">
        <v>9605468.2526575439</v>
      </c>
      <c r="N75" s="275"/>
      <c r="O75" s="275">
        <v>18040085.256071284</v>
      </c>
      <c r="P75" s="275"/>
      <c r="Q75" s="275">
        <v>33868964.651087999</v>
      </c>
      <c r="R75" s="275"/>
      <c r="S75" s="275">
        <v>21768655.533869717</v>
      </c>
      <c r="T75" s="275"/>
      <c r="U75" s="275">
        <v>39021381.508178301</v>
      </c>
      <c r="V75" s="275"/>
      <c r="W75" s="275">
        <v>7295785.4804875562</v>
      </c>
      <c r="X75" s="275"/>
      <c r="Y75" s="275">
        <v>46566557.921603538</v>
      </c>
      <c r="Z75" s="275"/>
    </row>
    <row r="76" spans="1:26">
      <c r="A76" s="274"/>
      <c r="B76" t="s">
        <v>2549</v>
      </c>
      <c r="C76" s="276">
        <v>406428166.64016736</v>
      </c>
      <c r="D76" s="100">
        <f t="shared" si="177"/>
        <v>-6.6916264507139583E-3</v>
      </c>
      <c r="E76" s="275">
        <v>52244057.866755694</v>
      </c>
      <c r="F76" s="275"/>
      <c r="G76" s="275">
        <v>72037119.098231703</v>
      </c>
      <c r="H76" s="275"/>
      <c r="I76" s="275">
        <v>30316556.079786196</v>
      </c>
      <c r="J76" s="275"/>
      <c r="K76" s="275">
        <v>84618513.458652079</v>
      </c>
      <c r="L76" s="275"/>
      <c r="M76" s="275">
        <v>9358269.9275355078</v>
      </c>
      <c r="N76" s="275"/>
      <c r="O76" s="275">
        <v>17066452.111288678</v>
      </c>
      <c r="P76" s="275"/>
      <c r="Q76" s="275">
        <v>33383116.593846787</v>
      </c>
      <c r="R76" s="275"/>
      <c r="S76" s="275">
        <v>20371440.15516381</v>
      </c>
      <c r="T76" s="275"/>
      <c r="U76" s="275">
        <v>37816837.939664058</v>
      </c>
      <c r="V76" s="275"/>
      <c r="W76" s="275">
        <v>6677780.0192181049</v>
      </c>
      <c r="X76" s="275"/>
      <c r="Y76" s="275">
        <v>46482274.868133433</v>
      </c>
      <c r="Z76" s="275"/>
    </row>
    <row r="77" spans="1:26">
      <c r="A77" s="274"/>
      <c r="B77" t="s">
        <v>2550</v>
      </c>
      <c r="C77" s="276">
        <v>436138322.56349188</v>
      </c>
      <c r="D77" s="100">
        <f t="shared" si="177"/>
        <v>4.4311945804893539E-2</v>
      </c>
      <c r="E77" s="275">
        <v>23487980.940453887</v>
      </c>
      <c r="F77" s="279">
        <f t="shared" ref="F77" si="189">SUM(E74:E77)/SUM(C74:C77)</f>
        <v>6.3833567785070447E-2</v>
      </c>
      <c r="G77" s="275">
        <v>87480255.743792474</v>
      </c>
      <c r="H77" s="279">
        <f t="shared" ref="H77" si="190">SUM(G74:G77)/SUM(C74:C77)</f>
        <v>0.19710691575573069</v>
      </c>
      <c r="I77" s="275">
        <v>31756756.711089257</v>
      </c>
      <c r="J77" s="279">
        <f t="shared" ref="J77" si="191">SUM(I74:I77)/SUM(C74:C77)</f>
        <v>7.3944115288440873E-2</v>
      </c>
      <c r="K77" s="275">
        <v>100390829.29646869</v>
      </c>
      <c r="L77" s="279">
        <f t="shared" ref="L77" si="192">SUM(K74:K77)/SUM(C74:C77)</f>
        <v>0.22282709309097395</v>
      </c>
      <c r="M77" s="275">
        <v>13232653.836443858</v>
      </c>
      <c r="N77" s="279">
        <f t="shared" ref="N77" si="193">SUM(M74:M77)/SUM(C74:C77)</f>
        <v>2.5914728204431154E-2</v>
      </c>
      <c r="O77" s="275">
        <v>17713250.133795224</v>
      </c>
      <c r="P77" s="279">
        <f t="shared" ref="P77" si="194">SUM(O74:O77)/SUM(C74:C77)</f>
        <v>4.3918587708651036E-2</v>
      </c>
      <c r="Q77" s="275">
        <v>33560519.014346659</v>
      </c>
      <c r="R77" s="279">
        <f t="shared" ref="R77" si="195">SUM(Q74:Q77)/SUM(C74:C77)</f>
        <v>8.4708874061652575E-2</v>
      </c>
      <c r="S77" s="275">
        <v>25171227.609552503</v>
      </c>
      <c r="T77" s="279">
        <f t="shared" ref="T77" si="196">SUM(S74:S77)/SUM(C74:C77)</f>
        <v>5.4245560294260947E-2</v>
      </c>
      <c r="U77" s="275">
        <v>40367547.429742195</v>
      </c>
      <c r="V77" s="279">
        <f t="shared" ref="V77" si="197">SUM(U74:U77)/SUM(C74:C77)</f>
        <v>9.8716242049155231E-2</v>
      </c>
      <c r="W77" s="275">
        <v>7650968.8474675389</v>
      </c>
      <c r="X77" s="279">
        <f t="shared" ref="X77" si="198">SUM(W74:W77)/SUM(C74:C77)</f>
        <v>1.8177544354757914E-2</v>
      </c>
      <c r="Y77" s="275">
        <v>54115324.933044255</v>
      </c>
      <c r="Z77" s="279">
        <f t="shared" ref="Z77" si="199">SUM(Y74:Y77)/SUM(C74:C77)</f>
        <v>0.11875001955160663</v>
      </c>
    </row>
    <row r="78" spans="1:26">
      <c r="A78" s="274">
        <v>2017</v>
      </c>
      <c r="B78" t="s">
        <v>2547</v>
      </c>
      <c r="C78" s="276">
        <v>371026461.24274272</v>
      </c>
      <c r="D78" s="100">
        <f t="shared" si="177"/>
        <v>5.2908425427717835E-2</v>
      </c>
      <c r="E78" s="275">
        <v>9788636.8191015795</v>
      </c>
      <c r="G78" s="275">
        <v>78500166.255759045</v>
      </c>
      <c r="I78" s="275">
        <v>25493802.361583389</v>
      </c>
      <c r="K78" s="275">
        <v>85621490.202226654</v>
      </c>
      <c r="M78" s="275">
        <v>9888436.5796412509</v>
      </c>
      <c r="O78" s="275">
        <v>18478525.949608274</v>
      </c>
      <c r="Q78" s="275">
        <v>34320883.372405253</v>
      </c>
      <c r="S78" s="275">
        <v>20190320.304184314</v>
      </c>
      <c r="U78" s="275">
        <v>40148971.688628882</v>
      </c>
      <c r="W78" s="275">
        <v>7489202.529767612</v>
      </c>
      <c r="Y78" s="275">
        <v>41607077.0647818</v>
      </c>
    </row>
    <row r="79" spans="1:26">
      <c r="A79" s="274"/>
      <c r="B79" t="s">
        <v>2548</v>
      </c>
      <c r="C79" s="276">
        <v>412454631.60939121</v>
      </c>
      <c r="D79" s="100">
        <f t="shared" si="177"/>
        <v>5.301881186163148E-2</v>
      </c>
      <c r="E79" s="275">
        <v>17405465.88301016</v>
      </c>
      <c r="F79" s="275"/>
      <c r="G79" s="275">
        <v>83762662.393256575</v>
      </c>
      <c r="H79" s="275"/>
      <c r="I79" s="275">
        <v>33101394.469596066</v>
      </c>
      <c r="J79" s="275"/>
      <c r="K79" s="275">
        <v>93726942.526989534</v>
      </c>
      <c r="L79" s="275"/>
      <c r="M79" s="275">
        <v>10770512.734016975</v>
      </c>
      <c r="N79" s="275"/>
      <c r="O79" s="275">
        <v>19585649.835675139</v>
      </c>
      <c r="P79" s="275"/>
      <c r="Q79" s="275">
        <v>34472028.155419268</v>
      </c>
      <c r="R79" s="275"/>
      <c r="S79" s="275">
        <v>23064607.818396822</v>
      </c>
      <c r="T79" s="275"/>
      <c r="U79" s="275">
        <v>39930999.491850398</v>
      </c>
      <c r="V79" s="275"/>
      <c r="W79" s="275">
        <v>7760363.9913999159</v>
      </c>
      <c r="X79" s="275"/>
      <c r="Y79" s="275">
        <v>48292463.117219105</v>
      </c>
      <c r="Z79" s="275"/>
    </row>
    <row r="80" spans="1:26">
      <c r="B80" t="s">
        <v>2549</v>
      </c>
      <c r="C80" s="276">
        <v>454346282.40982497</v>
      </c>
      <c r="D80" s="100">
        <f t="shared" si="177"/>
        <v>0.1179005780179652</v>
      </c>
      <c r="E80" s="275">
        <v>54172941.103548661</v>
      </c>
      <c r="F80" s="275"/>
      <c r="G80" s="275">
        <v>83582585.772518426</v>
      </c>
      <c r="H80" s="275"/>
      <c r="I80" s="275">
        <v>36208645.711157918</v>
      </c>
      <c r="J80" s="275"/>
      <c r="K80" s="275">
        <v>103478801.79904731</v>
      </c>
      <c r="L80" s="275"/>
      <c r="M80" s="275">
        <v>10803430.828730159</v>
      </c>
      <c r="N80" s="275"/>
      <c r="O80" s="275">
        <v>15970477.734477222</v>
      </c>
      <c r="P80" s="275"/>
      <c r="Q80" s="275">
        <v>34166797.723241061</v>
      </c>
      <c r="R80" s="275"/>
      <c r="S80" s="275">
        <v>23734594.221638929</v>
      </c>
      <c r="T80" s="275"/>
      <c r="U80" s="275">
        <v>38944895.143730097</v>
      </c>
      <c r="V80" s="275"/>
      <c r="W80" s="275">
        <v>7435340.3583456129</v>
      </c>
      <c r="X80" s="275"/>
      <c r="Y80" s="275">
        <v>50742154.348269783</v>
      </c>
      <c r="Z80" s="275"/>
    </row>
    <row r="81" spans="1:26">
      <c r="A81" s="274"/>
      <c r="B81" t="s">
        <v>2550</v>
      </c>
      <c r="C81" s="276">
        <v>467838833.27605152</v>
      </c>
      <c r="D81" s="100">
        <f t="shared" si="177"/>
        <v>7.2684533948389196E-2</v>
      </c>
      <c r="E81" s="275">
        <v>24895804.094931968</v>
      </c>
      <c r="F81" s="279">
        <f t="shared" ref="F81" si="200">SUM(E78:E81)/SUM(C78:C81)</f>
        <v>6.2299908017568198E-2</v>
      </c>
      <c r="G81" s="275">
        <v>95968790.679922372</v>
      </c>
      <c r="H81" s="279">
        <f t="shared" ref="H81" si="201">SUM(G78:G81)/SUM(C78:C81)</f>
        <v>0.2003992360231126</v>
      </c>
      <c r="I81" s="275">
        <v>33514827.92511243</v>
      </c>
      <c r="J81" s="279">
        <f t="shared" ref="J81" si="202">SUM(I78:I81)/SUM(C78:C81)</f>
        <v>7.5230821731197023E-2</v>
      </c>
      <c r="K81" s="275">
        <v>109649735.72976695</v>
      </c>
      <c r="L81" s="279">
        <f t="shared" ref="L81" si="203">SUM(K78:K81)/SUM(C78:C81)</f>
        <v>0.23010186183757311</v>
      </c>
      <c r="M81" s="275">
        <v>15139457.396414682</v>
      </c>
      <c r="N81" s="279">
        <f t="shared" ref="N81" si="204">SUM(M78:M81)/SUM(C78:C81)</f>
        <v>2.732178037269509E-2</v>
      </c>
      <c r="O81" s="275">
        <v>17804846.93504009</v>
      </c>
      <c r="P81" s="279">
        <f t="shared" ref="P81" si="205">SUM(O78:O81)/SUM(C78:C81)</f>
        <v>4.2118147205587785E-2</v>
      </c>
      <c r="Q81" s="275">
        <v>34361213.726518601</v>
      </c>
      <c r="R81" s="279">
        <f t="shared" ref="R81" si="206">SUM(Q78:Q81)/SUM(C78:C81)</f>
        <v>8.0508672969072312E-2</v>
      </c>
      <c r="S81" s="275">
        <v>28050453.162795778</v>
      </c>
      <c r="T81" s="279">
        <f t="shared" ref="T81" si="207">SUM(S78:S81)/SUM(C78:C81)</f>
        <v>5.5720149130748228E-2</v>
      </c>
      <c r="U81" s="275">
        <v>42515785.945719317</v>
      </c>
      <c r="V81" s="279">
        <f t="shared" ref="V81" si="208">SUM(U78:U81)/SUM(C78:C81)</f>
        <v>9.4708244474392883E-2</v>
      </c>
      <c r="W81" s="275">
        <v>8625727.0159385949</v>
      </c>
      <c r="X81" s="279">
        <f t="shared" ref="X81" si="209">SUM(W78:W81)/SUM(C78:C81)</f>
        <v>1.835683543399106E-2</v>
      </c>
      <c r="Y81" s="275">
        <v>55698755.682452641</v>
      </c>
      <c r="Z81" s="279">
        <f t="shared" ref="Z81" si="210">SUM(Y78:Y81)/SUM(C78:C81)</f>
        <v>0.11511071112853551</v>
      </c>
    </row>
    <row r="82" spans="1:26">
      <c r="A82" s="274">
        <v>2018</v>
      </c>
      <c r="B82" t="s">
        <v>2547</v>
      </c>
      <c r="C82" s="276">
        <v>398882002.68679518</v>
      </c>
      <c r="D82" s="100">
        <f t="shared" si="177"/>
        <v>7.5076967154178442E-2</v>
      </c>
      <c r="E82" s="275">
        <v>10543336.465440815</v>
      </c>
      <c r="G82" s="275">
        <v>84834768.830676675</v>
      </c>
      <c r="I82" s="275">
        <v>27288518.729539711</v>
      </c>
      <c r="K82" s="275">
        <v>94426396.983638361</v>
      </c>
      <c r="M82" s="275">
        <v>10659643.550967101</v>
      </c>
      <c r="O82" s="275">
        <v>19138642.230042122</v>
      </c>
      <c r="Q82" s="275">
        <v>35663335.925773136</v>
      </c>
      <c r="S82" s="275">
        <v>22573070.883109242</v>
      </c>
      <c r="U82" s="275">
        <v>42220242.153706588</v>
      </c>
      <c r="W82" s="275">
        <v>8219019.6791145364</v>
      </c>
      <c r="Y82" s="275">
        <v>44076534.15558283</v>
      </c>
    </row>
    <row r="83" spans="1:26">
      <c r="B83" t="s">
        <v>2548</v>
      </c>
      <c r="C83" s="276">
        <v>436708545.72381216</v>
      </c>
      <c r="D83" s="100">
        <f t="shared" si="177"/>
        <v>5.8803835029764544E-2</v>
      </c>
      <c r="E83" s="275">
        <v>17208434.238672119</v>
      </c>
      <c r="F83" s="275"/>
      <c r="G83" s="275">
        <v>88164532.697441712</v>
      </c>
      <c r="H83" s="275"/>
      <c r="I83" s="275">
        <v>33736113.943001986</v>
      </c>
      <c r="J83" s="275"/>
      <c r="K83" s="275">
        <v>102097678.88000479</v>
      </c>
      <c r="L83" s="275"/>
      <c r="M83" s="275">
        <v>11718953.084884675</v>
      </c>
      <c r="N83" s="275"/>
      <c r="O83" s="275">
        <v>21514235.709162027</v>
      </c>
      <c r="P83" s="275"/>
      <c r="Q83" s="275">
        <v>34735524.390233703</v>
      </c>
      <c r="R83" s="275"/>
      <c r="S83" s="275">
        <v>22828891.405159757</v>
      </c>
      <c r="T83" s="275"/>
      <c r="U83" s="275">
        <v>45509022.268096961</v>
      </c>
      <c r="V83" s="275"/>
      <c r="W83" s="275">
        <v>8149067.8844487378</v>
      </c>
      <c r="X83" s="275"/>
      <c r="Y83" s="275">
        <v>50382624.725065634</v>
      </c>
      <c r="Z83" s="275"/>
    </row>
    <row r="84" spans="1:26">
      <c r="A84" s="274"/>
      <c r="B84" t="s">
        <v>2549</v>
      </c>
      <c r="C84" s="276">
        <v>465867799.63709968</v>
      </c>
      <c r="D84" s="100">
        <f t="shared" si="177"/>
        <v>2.5358449432369715E-2</v>
      </c>
      <c r="E84" s="275">
        <v>55807029.360105738</v>
      </c>
      <c r="F84" s="275"/>
      <c r="G84" s="275">
        <v>84861583.96363622</v>
      </c>
      <c r="H84" s="275"/>
      <c r="I84" s="275">
        <v>33986942.906585276</v>
      </c>
      <c r="J84" s="275"/>
      <c r="K84" s="275">
        <v>108034881.75040129</v>
      </c>
      <c r="L84" s="275"/>
      <c r="M84" s="275">
        <v>11528858.203699177</v>
      </c>
      <c r="N84" s="275"/>
      <c r="O84" s="275">
        <v>17234629.570443287</v>
      </c>
      <c r="P84" s="275"/>
      <c r="Q84" s="275">
        <v>34938527.817110173</v>
      </c>
      <c r="R84" s="275"/>
      <c r="S84" s="275">
        <v>22402331.184228357</v>
      </c>
      <c r="T84" s="275"/>
      <c r="U84" s="275">
        <v>44198780.22734683</v>
      </c>
      <c r="V84" s="275"/>
      <c r="W84" s="275">
        <v>7877911.8824715083</v>
      </c>
      <c r="X84" s="275"/>
      <c r="Y84" s="275">
        <v>50743877.02123706</v>
      </c>
      <c r="Z84" s="275"/>
    </row>
    <row r="85" spans="1:26">
      <c r="A85" s="274"/>
      <c r="B85" t="s">
        <v>2550</v>
      </c>
      <c r="C85" s="276">
        <v>455602489.61389667</v>
      </c>
      <c r="D85" s="100">
        <f t="shared" si="177"/>
        <v>-2.6155040564866307E-2</v>
      </c>
      <c r="E85" s="275">
        <v>25149476.905279007</v>
      </c>
      <c r="F85" s="279">
        <f t="shared" ref="F85" si="211">SUM(E82:E85)/SUM(C82:C85)</f>
        <v>6.1869387012331814E-2</v>
      </c>
      <c r="G85" s="275">
        <v>89346831.627383217</v>
      </c>
      <c r="H85" s="279">
        <f t="shared" ref="H85" si="212">SUM(G82:G85)/SUM(C82:C85)</f>
        <v>0.19760711164743822</v>
      </c>
      <c r="I85" s="275">
        <v>30920139.082562655</v>
      </c>
      <c r="J85" s="279">
        <f t="shared" ref="J85" si="213">SUM(I82:I85)/SUM(C82:C85)</f>
        <v>7.1671800977185687E-2</v>
      </c>
      <c r="K85" s="275">
        <v>108900209.63924649</v>
      </c>
      <c r="L85" s="279">
        <f t="shared" ref="L85" si="214">SUM(K82:K85)/SUM(C82:C85)</f>
        <v>0.23531294898334074</v>
      </c>
      <c r="M85" s="275">
        <v>15975864.563336097</v>
      </c>
      <c r="N85" s="279">
        <f t="shared" ref="N85" si="215">SUM(M82:M85)/SUM(C82:C85)</f>
        <v>2.8390206152038883E-2</v>
      </c>
      <c r="O85" s="275">
        <v>14562764.791067068</v>
      </c>
      <c r="P85" s="279">
        <f t="shared" ref="P85" si="216">SUM(O82:O85)/SUM(C82:C85)</f>
        <v>4.1233786985506685E-2</v>
      </c>
      <c r="Q85" s="275">
        <v>36009620.710627414</v>
      </c>
      <c r="R85" s="279">
        <f t="shared" ref="R85" si="217">SUM(Q82:Q85)/SUM(C82:C85)</f>
        <v>8.0445142145366494E-2</v>
      </c>
      <c r="S85" s="275">
        <v>25329806.631782547</v>
      </c>
      <c r="T85" s="279">
        <f t="shared" ref="T85" si="218">SUM(S82:S85)/SUM(C82:C85)</f>
        <v>5.300562058410456E-2</v>
      </c>
      <c r="U85" s="275">
        <v>45910702.53966891</v>
      </c>
      <c r="V85" s="279">
        <f t="shared" ref="V85" si="219">SUM(U82:U85)/SUM(C82:C85)</f>
        <v>0.10121376754688653</v>
      </c>
      <c r="W85" s="275">
        <v>8449155.6309724245</v>
      </c>
      <c r="X85" s="279">
        <f t="shared" ref="X85" si="220">SUM(W82:W85)/SUM(C82:C85)</f>
        <v>1.8607867397761692E-2</v>
      </c>
      <c r="Y85" s="275">
        <v>51595415.828107499</v>
      </c>
      <c r="Z85" s="279">
        <f t="shared" ref="Z85" si="221">SUM(Y82:Y85)/SUM(C82:C85)</f>
        <v>0.11200434698203368</v>
      </c>
    </row>
    <row r="86" spans="1:26">
      <c r="A86" s="274">
        <v>2019</v>
      </c>
      <c r="B86" t="s">
        <v>2547</v>
      </c>
      <c r="C86" s="276">
        <v>388781367.94731438</v>
      </c>
      <c r="D86" s="100">
        <f t="shared" si="177"/>
        <v>-2.5322362682309033E-2</v>
      </c>
      <c r="E86" s="275">
        <v>10867172.134860957</v>
      </c>
      <c r="G86" s="275">
        <v>80571608.684318006</v>
      </c>
      <c r="I86" s="275">
        <v>24929915.871296708</v>
      </c>
      <c r="K86" s="275">
        <v>90765317.903240815</v>
      </c>
      <c r="M86" s="275">
        <v>11080096.404779885</v>
      </c>
      <c r="O86" s="275">
        <v>19229347.135496441</v>
      </c>
      <c r="Q86" s="275">
        <v>35886077.625790872</v>
      </c>
      <c r="S86" s="275">
        <v>20101740.688928768</v>
      </c>
      <c r="U86" s="275">
        <v>46071561.007968292</v>
      </c>
      <c r="W86" s="275">
        <v>8461917.4918734413</v>
      </c>
      <c r="Y86" s="275">
        <v>40852507.96294871</v>
      </c>
    </row>
    <row r="87" spans="1:26">
      <c r="A87" s="274"/>
      <c r="B87" t="s">
        <v>2548</v>
      </c>
      <c r="C87" s="276">
        <v>429660442.36008948</v>
      </c>
      <c r="D87" s="100">
        <f t="shared" si="177"/>
        <v>-1.6139146881224802E-2</v>
      </c>
      <c r="E87" s="275">
        <v>17834584.372550599</v>
      </c>
      <c r="F87" s="275"/>
      <c r="G87" s="275">
        <v>84719148.640307993</v>
      </c>
      <c r="H87" s="275"/>
      <c r="I87" s="275">
        <v>29694415.231174819</v>
      </c>
      <c r="J87" s="275"/>
      <c r="K87" s="275">
        <v>102159642.02570528</v>
      </c>
      <c r="L87" s="275"/>
      <c r="M87" s="275">
        <v>12256132.942656998</v>
      </c>
      <c r="N87" s="275"/>
      <c r="O87" s="275">
        <v>22113741.765853696</v>
      </c>
      <c r="P87" s="275"/>
      <c r="Q87" s="275">
        <v>35544947.486108191</v>
      </c>
      <c r="R87" s="275"/>
      <c r="S87" s="275">
        <v>22367319.911689281</v>
      </c>
      <c r="T87" s="275"/>
      <c r="U87" s="275">
        <v>46685753.206779368</v>
      </c>
      <c r="V87" s="275"/>
      <c r="W87" s="275">
        <v>8041503.0211716974</v>
      </c>
      <c r="X87" s="275"/>
      <c r="Y87" s="275">
        <v>48661309.972451262</v>
      </c>
      <c r="Z87" s="275"/>
    </row>
    <row r="88" spans="1:26">
      <c r="B88" t="s">
        <v>2549</v>
      </c>
      <c r="C88" s="276">
        <v>470453776.92078227</v>
      </c>
      <c r="D88" s="100">
        <f t="shared" si="177"/>
        <v>9.8439456155908524E-3</v>
      </c>
      <c r="E88" s="275">
        <v>57713500.17618449</v>
      </c>
      <c r="F88" s="275"/>
      <c r="G88" s="275">
        <v>85782146.50958313</v>
      </c>
      <c r="H88" s="275"/>
      <c r="I88" s="275">
        <v>30933643.801705062</v>
      </c>
      <c r="J88" s="275"/>
      <c r="K88" s="275">
        <v>108965705.51353836</v>
      </c>
      <c r="L88" s="275"/>
      <c r="M88" s="275">
        <v>11929609.310087766</v>
      </c>
      <c r="N88" s="275"/>
      <c r="O88" s="275">
        <v>17344055.824717045</v>
      </c>
      <c r="P88" s="275"/>
      <c r="Q88" s="275">
        <v>35845740.90522594</v>
      </c>
      <c r="R88" s="275"/>
      <c r="S88" s="275">
        <v>22874955.486031566</v>
      </c>
      <c r="T88" s="275"/>
      <c r="U88" s="275">
        <v>46544220.498777561</v>
      </c>
      <c r="V88" s="275"/>
      <c r="W88" s="275">
        <v>8089588.9530629693</v>
      </c>
      <c r="X88" s="275"/>
      <c r="Y88" s="275">
        <v>51709444.185109749</v>
      </c>
      <c r="Z88" s="275"/>
    </row>
    <row r="89" spans="1:26">
      <c r="A89" s="274"/>
      <c r="B89" t="s">
        <v>2550</v>
      </c>
      <c r="C89" s="276">
        <v>482547048.7057097</v>
      </c>
      <c r="D89" s="100">
        <f t="shared" si="177"/>
        <v>5.9140500120285495E-2</v>
      </c>
      <c r="E89" s="275">
        <v>25548817.084971212</v>
      </c>
      <c r="F89" s="279">
        <f t="shared" ref="F89" si="222">SUM(E86:E89)/SUM(C86:C89)</f>
        <v>6.3205023689373016E-2</v>
      </c>
      <c r="G89" s="275">
        <v>93457980.850406319</v>
      </c>
      <c r="H89" s="279">
        <f t="shared" ref="H89" si="223">SUM(G86:G89)/SUM(C86:C89)</f>
        <v>0.19449169716014006</v>
      </c>
      <c r="I89" s="275">
        <v>29537075.656062152</v>
      </c>
      <c r="J89" s="279">
        <f t="shared" ref="J89" si="224">SUM(I86:I89)/SUM(C86:C89)</f>
        <v>6.4972496554798795E-2</v>
      </c>
      <c r="K89" s="275">
        <v>116273848.15699707</v>
      </c>
      <c r="L89" s="279">
        <f t="shared" ref="L89" si="225">SUM(K86:K89)/SUM(C86:C89)</f>
        <v>0.23605873829441124</v>
      </c>
      <c r="M89" s="275">
        <v>17224105.593567163</v>
      </c>
      <c r="N89" s="279">
        <f t="shared" ref="N89" si="226">SUM(M86:M89)/SUM(C86:C89)</f>
        <v>2.963118488080161E-2</v>
      </c>
      <c r="O89" s="275">
        <v>17482758.056291521</v>
      </c>
      <c r="P89" s="279">
        <f t="shared" ref="P89" si="227">SUM(O86:O89)/SUM(C86:C89)</f>
        <v>4.299879727248538E-2</v>
      </c>
      <c r="Q89" s="275">
        <v>36741379.494897403</v>
      </c>
      <c r="R89" s="279">
        <f t="shared" ref="R89" si="228">SUM(Q86:Q89)/SUM(C86:C89)</f>
        <v>8.1299920522742042E-2</v>
      </c>
      <c r="S89" s="275">
        <v>26907909.686613332</v>
      </c>
      <c r="T89" s="279">
        <f t="shared" ref="T89" si="229">SUM(S86:S89)/SUM(C86:C89)</f>
        <v>5.2077286558380814E-2</v>
      </c>
      <c r="U89" s="275">
        <v>48145041.282585159</v>
      </c>
      <c r="V89" s="279">
        <f t="shared" ref="V89" si="230">SUM(U86:U89)/SUM(C86:C89)</f>
        <v>0.10581577534250183</v>
      </c>
      <c r="W89" s="275">
        <v>11036467.557128591</v>
      </c>
      <c r="X89" s="279">
        <f t="shared" ref="X89" si="231">SUM(W86:W89)/SUM(C86:C89)</f>
        <v>2.0113254756597306E-2</v>
      </c>
      <c r="Y89" s="275">
        <v>55964537.860869966</v>
      </c>
      <c r="Z89" s="279">
        <f t="shared" ref="Z89" si="232">SUM(Y86:Y89)/SUM(C86:C89)</f>
        <v>0.11131480973834824</v>
      </c>
    </row>
    <row r="90" spans="1:26">
      <c r="A90" s="274">
        <v>2020</v>
      </c>
      <c r="B90" t="s">
        <v>2547</v>
      </c>
      <c r="C90" s="276">
        <v>405408720.94141078</v>
      </c>
      <c r="D90" s="100">
        <f t="shared" si="177"/>
        <v>4.2767875121910805E-2</v>
      </c>
      <c r="E90" s="275">
        <v>11249479.52109411</v>
      </c>
      <c r="G90" s="275">
        <v>86392197.750072628</v>
      </c>
      <c r="I90" s="275">
        <v>23436806.788079329</v>
      </c>
      <c r="K90" s="275">
        <v>92106528.87532945</v>
      </c>
      <c r="M90" s="275">
        <v>12191548.434353683</v>
      </c>
      <c r="O90" s="275">
        <v>19967111.207093928</v>
      </c>
      <c r="Q90" s="275">
        <v>36852807.963217415</v>
      </c>
      <c r="S90" s="275">
        <v>20350022.007458635</v>
      </c>
      <c r="U90" s="275">
        <v>48410611.158026062</v>
      </c>
      <c r="W90" s="275">
        <v>9678243.2720107473</v>
      </c>
      <c r="Y90" s="275">
        <v>45012048.65418686</v>
      </c>
    </row>
    <row r="91" spans="1:26">
      <c r="B91" t="s">
        <v>2548</v>
      </c>
      <c r="C91" s="276">
        <v>385132722.91370648</v>
      </c>
      <c r="D91" s="100">
        <f t="shared" si="177"/>
        <v>-0.10363467300316477</v>
      </c>
      <c r="E91" s="275">
        <v>18816951.281894628</v>
      </c>
      <c r="F91" s="275"/>
      <c r="G91" s="275">
        <v>71070200.662085921</v>
      </c>
      <c r="H91" s="275"/>
      <c r="I91" s="275">
        <v>28123007.026783045</v>
      </c>
      <c r="J91" s="275"/>
      <c r="K91" s="275">
        <v>75253672.525527552</v>
      </c>
      <c r="L91" s="275"/>
      <c r="M91" s="275">
        <v>13570801.268619331</v>
      </c>
      <c r="N91" s="275"/>
      <c r="O91" s="275">
        <v>28989367.940166377</v>
      </c>
      <c r="P91" s="275"/>
      <c r="Q91" s="275">
        <v>36098338.349250093</v>
      </c>
      <c r="R91" s="275"/>
      <c r="S91" s="275">
        <v>18451924.973439563</v>
      </c>
      <c r="T91" s="275"/>
      <c r="U91" s="275">
        <v>45843968.365647711</v>
      </c>
      <c r="V91" s="275"/>
      <c r="W91" s="275">
        <v>6637497.5322649395</v>
      </c>
      <c r="X91" s="275"/>
      <c r="Y91" s="275">
        <v>47632023.012155026</v>
      </c>
      <c r="Z91" s="275"/>
    </row>
    <row r="92" spans="1:26">
      <c r="A92" s="274"/>
      <c r="B92" t="s">
        <v>2549</v>
      </c>
      <c r="C92" s="276">
        <v>500736628.89347571</v>
      </c>
      <c r="D92" s="100">
        <f t="shared" si="177"/>
        <v>6.4369452342164207E-2</v>
      </c>
      <c r="E92" s="275">
        <v>61529009.586723313</v>
      </c>
      <c r="F92" s="275"/>
      <c r="G92" s="275">
        <v>92514168.396750912</v>
      </c>
      <c r="H92" s="275"/>
      <c r="I92" s="275">
        <v>32005039.411550261</v>
      </c>
      <c r="J92" s="275"/>
      <c r="K92" s="275">
        <v>107297863.90415703</v>
      </c>
      <c r="L92" s="275"/>
      <c r="M92" s="275">
        <v>13919655.027069069</v>
      </c>
      <c r="N92" s="275"/>
      <c r="O92" s="275">
        <v>25739620.588749811</v>
      </c>
      <c r="P92" s="275"/>
      <c r="Q92" s="275">
        <v>36952190.194175169</v>
      </c>
      <c r="R92" s="275"/>
      <c r="S92" s="275">
        <v>21377958.226002634</v>
      </c>
      <c r="T92" s="275"/>
      <c r="U92" s="275">
        <v>47737027.256016597</v>
      </c>
      <c r="V92" s="275"/>
      <c r="W92" s="275">
        <v>8617201.4841780104</v>
      </c>
      <c r="X92" s="275"/>
      <c r="Y92" s="275">
        <v>60656764.024918422</v>
      </c>
      <c r="Z92" s="275"/>
    </row>
    <row r="93" spans="1:26">
      <c r="A93" s="274"/>
      <c r="B93" t="s">
        <v>2550</v>
      </c>
      <c r="C93" s="276">
        <v>513111147.14522123</v>
      </c>
      <c r="D93" s="100">
        <f t="shared" si="177"/>
        <v>6.3339105526581771E-2</v>
      </c>
      <c r="E93" s="275">
        <v>26872240.533938151</v>
      </c>
      <c r="F93" s="279">
        <f t="shared" ref="F93" si="233">SUM(E90:E93)/SUM(C90:C93)</f>
        <v>6.5655280810545891E-2</v>
      </c>
      <c r="G93" s="275">
        <v>104687484.29316673</v>
      </c>
      <c r="H93" s="279">
        <f t="shared" ref="H93" si="234">SUM(G90:G93)/SUM(C90:C93)</f>
        <v>0.19655629017942572</v>
      </c>
      <c r="I93" s="275">
        <v>25151760.053708848</v>
      </c>
      <c r="J93" s="279">
        <f t="shared" ref="J93" si="235">SUM(I90:I93)/SUM(C90:C93)</f>
        <v>6.02511986225008E-2</v>
      </c>
      <c r="K93" s="275">
        <v>120165874.98321253</v>
      </c>
      <c r="L93" s="279">
        <f t="shared" ref="L93" si="236">SUM(K90:K93)/SUM(C90:C93)</f>
        <v>0.21881306756613264</v>
      </c>
      <c r="M93" s="275">
        <v>20116972.366124794</v>
      </c>
      <c r="N93" s="279">
        <f t="shared" ref="N93" si="237">SUM(M90:M93)/SUM(C90:C93)</f>
        <v>3.314084147525885E-2</v>
      </c>
      <c r="O93" s="275">
        <v>19358432.33664526</v>
      </c>
      <c r="P93" s="279">
        <f t="shared" ref="P93" si="238">SUM(O90:O93)/SUM(C90:C93)</f>
        <v>5.2125412319959631E-2</v>
      </c>
      <c r="Q93" s="275">
        <v>38133671.60878206</v>
      </c>
      <c r="R93" s="279">
        <f t="shared" ref="R93" si="239">SUM(Q90:Q93)/SUM(C90:C93)</f>
        <v>8.2042724753219554E-2</v>
      </c>
      <c r="S93" s="275">
        <v>27094429.908005182</v>
      </c>
      <c r="T93" s="279">
        <f t="shared" ref="T93" si="240">SUM(S90:S93)/SUM(C90:C93)</f>
        <v>4.8367799005162526E-2</v>
      </c>
      <c r="U93" s="275">
        <v>51197420.027928144</v>
      </c>
      <c r="V93" s="279">
        <f t="shared" ref="V93" si="241">SUM(U90:U93)/SUM(C90:C93)</f>
        <v>0.10706616104644397</v>
      </c>
      <c r="W93" s="275">
        <v>12218222.012918495</v>
      </c>
      <c r="X93" s="279">
        <f t="shared" ref="X93" si="242">SUM(W90:W93)/SUM(C90:C93)</f>
        <v>2.0589329559150483E-2</v>
      </c>
      <c r="Y93" s="275">
        <v>64392414.215702102</v>
      </c>
      <c r="Z93" s="279">
        <f t="shared" ref="Z93" si="243">SUM(Y90:Y93)/SUM(C90:C93)</f>
        <v>0.12064650326373227</v>
      </c>
    </row>
    <row r="94" spans="1:26">
      <c r="A94" s="274">
        <v>2021</v>
      </c>
      <c r="B94" t="s">
        <v>2547</v>
      </c>
      <c r="C94" s="276">
        <v>436001064.88690478</v>
      </c>
      <c r="D94" s="100">
        <f t="shared" si="177"/>
        <v>7.5460497925290484E-2</v>
      </c>
      <c r="E94" s="275">
        <v>11364477.244756728</v>
      </c>
      <c r="G94" s="275">
        <v>96334285.851162657</v>
      </c>
      <c r="I94" s="275">
        <v>24475399.219732821</v>
      </c>
      <c r="K94" s="275">
        <v>98461201.058654994</v>
      </c>
      <c r="M94" s="275">
        <v>14554936.994707881</v>
      </c>
      <c r="O94" s="275">
        <v>21064916.108576793</v>
      </c>
      <c r="Q94" s="275">
        <v>37559923.039898172</v>
      </c>
      <c r="S94" s="275">
        <v>21415776.46426212</v>
      </c>
      <c r="U94" s="275">
        <v>50235888.152185023</v>
      </c>
      <c r="W94" s="275">
        <v>11528144.654673962</v>
      </c>
      <c r="Y94" s="275">
        <v>49600689.859082133</v>
      </c>
    </row>
    <row r="95" spans="1:26">
      <c r="A95" s="274"/>
      <c r="B95" t="s">
        <v>2548</v>
      </c>
      <c r="C95" s="276">
        <v>471208627.7424534</v>
      </c>
      <c r="D95" s="100">
        <f t="shared" si="177"/>
        <v>0.22349673166575679</v>
      </c>
      <c r="E95" s="275">
        <v>18686105.367416888</v>
      </c>
      <c r="F95" s="275"/>
      <c r="G95" s="275">
        <v>100183781.5479468</v>
      </c>
      <c r="H95" s="275"/>
      <c r="I95" s="275">
        <v>29347794.889392648</v>
      </c>
      <c r="J95" s="275"/>
      <c r="K95" s="275">
        <v>110281897.67222041</v>
      </c>
      <c r="L95" s="275"/>
      <c r="M95" s="275">
        <v>17181877.274059594</v>
      </c>
      <c r="N95" s="275"/>
      <c r="O95" s="275">
        <v>23221002.271377444</v>
      </c>
      <c r="P95" s="275"/>
      <c r="Q95" s="275">
        <v>37622879.560210712</v>
      </c>
      <c r="R95" s="275"/>
      <c r="S95" s="275">
        <v>24161439.40805408</v>
      </c>
      <c r="T95" s="275"/>
      <c r="U95" s="275">
        <v>50047636.987986758</v>
      </c>
      <c r="V95" s="275"/>
      <c r="W95" s="275">
        <v>9140816.4224036783</v>
      </c>
      <c r="X95" s="275"/>
      <c r="Y95" s="275">
        <v>51643212.460404716</v>
      </c>
      <c r="Z95" s="275"/>
    </row>
    <row r="96" spans="1:26">
      <c r="B96" t="s">
        <v>2549</v>
      </c>
      <c r="C96" s="276">
        <v>540689482.87273371</v>
      </c>
      <c r="D96" s="100">
        <f t="shared" si="177"/>
        <v>7.9788159431327277E-2</v>
      </c>
      <c r="E96" s="275">
        <v>57258911.206201583</v>
      </c>
      <c r="F96" s="275"/>
      <c r="G96" s="275">
        <v>102759227.13936622</v>
      </c>
      <c r="H96" s="275"/>
      <c r="I96" s="275">
        <v>30476191.862705283</v>
      </c>
      <c r="J96" s="275"/>
      <c r="K96" s="275">
        <v>130231286.31165212</v>
      </c>
      <c r="L96" s="275"/>
      <c r="M96" s="275">
        <v>17093207.453155585</v>
      </c>
      <c r="N96" s="275"/>
      <c r="O96" s="275">
        <v>21291903.350614186</v>
      </c>
      <c r="P96" s="275"/>
      <c r="Q96" s="275">
        <v>38579701.420933425</v>
      </c>
      <c r="R96" s="275"/>
      <c r="S96" s="275">
        <v>26169351.391219255</v>
      </c>
      <c r="T96" s="275"/>
      <c r="U96" s="275">
        <v>52129502.218776934</v>
      </c>
      <c r="V96" s="275"/>
      <c r="W96" s="275">
        <v>10008765.7446854</v>
      </c>
      <c r="X96" s="275"/>
      <c r="Y96" s="275">
        <v>56706085.784395583</v>
      </c>
      <c r="Z96" s="275"/>
    </row>
    <row r="97" spans="1:26">
      <c r="A97" s="274"/>
      <c r="B97" t="s">
        <v>2550</v>
      </c>
      <c r="C97" s="276">
        <v>562901267.06765342</v>
      </c>
      <c r="D97" s="100">
        <f t="shared" si="177"/>
        <v>9.7035740110983273E-2</v>
      </c>
      <c r="E97" s="275">
        <v>27556207.943227738</v>
      </c>
      <c r="F97" s="279">
        <f t="shared" ref="F97" si="244">SUM(E94:E97)/SUM(C94:C97)</f>
        <v>5.7124366660078842E-2</v>
      </c>
      <c r="G97" s="275">
        <v>116892375.50329703</v>
      </c>
      <c r="H97" s="279">
        <f t="shared" ref="H97" si="245">SUM(G94:G97)/SUM(C94:C97)</f>
        <v>0.20696716652295929</v>
      </c>
      <c r="I97" s="275">
        <v>23748160.288351227</v>
      </c>
      <c r="J97" s="279">
        <f t="shared" ref="J97" si="246">SUM(I94:I97)/SUM(C94:C97)</f>
        <v>5.3733599800734236E-2</v>
      </c>
      <c r="K97" s="275">
        <v>139141943.10473859</v>
      </c>
      <c r="L97" s="279">
        <f t="shared" ref="L97" si="247">SUM(K94:K97)/SUM(C94:C97)</f>
        <v>0.23777413114960685</v>
      </c>
      <c r="M97" s="275">
        <v>24847904.462224785</v>
      </c>
      <c r="N97" s="279">
        <f t="shared" ref="N97" si="248">SUM(M94:M97)/SUM(C94:C97)</f>
        <v>3.6641093081315204E-2</v>
      </c>
      <c r="O97" s="275">
        <v>22501942.58970511</v>
      </c>
      <c r="P97" s="279">
        <f t="shared" ref="P97" si="249">SUM(O94:O97)/SUM(C94:C97)</f>
        <v>4.3803334461031906E-2</v>
      </c>
      <c r="Q97" s="275">
        <v>39603099.781374991</v>
      </c>
      <c r="R97" s="279">
        <f t="shared" ref="R97" si="250">SUM(Q94:Q97)/SUM(C94:C97)</f>
        <v>7.6270922044566716E-2</v>
      </c>
      <c r="S97" s="275">
        <v>30388209.659255631</v>
      </c>
      <c r="T97" s="279">
        <f t="shared" ref="T97" si="251">SUM(S94:S97)/SUM(C94:C97)</f>
        <v>5.0793094511291124E-2</v>
      </c>
      <c r="U97" s="275">
        <v>53960723.630262055</v>
      </c>
      <c r="V97" s="279">
        <f t="shared" ref="V97" si="252">SUM(U94:U97)/SUM(C94:C97)</f>
        <v>0.10263263654620595</v>
      </c>
      <c r="W97" s="275">
        <v>15698933.861421796</v>
      </c>
      <c r="X97" s="279">
        <f t="shared" ref="X97" si="253">SUM(W94:W97)/SUM(C94:C97)</f>
        <v>2.3063780821490569E-2</v>
      </c>
      <c r="Y97" s="275">
        <v>63211365.658047542</v>
      </c>
      <c r="Z97" s="279">
        <f t="shared" ref="Z97" si="254">SUM(Y94:Y97)/SUM(C94:C97)</f>
        <v>0.10998672423171546</v>
      </c>
    </row>
    <row r="98" spans="1:26">
      <c r="A98" s="274">
        <v>2022</v>
      </c>
      <c r="B98" t="s">
        <v>2547</v>
      </c>
      <c r="C98" s="276">
        <v>470143060.36680043</v>
      </c>
      <c r="D98" s="100">
        <f t="shared" si="177"/>
        <v>7.8307137824885395E-2</v>
      </c>
      <c r="E98" s="275">
        <v>11369868.968034348</v>
      </c>
      <c r="G98" s="275">
        <v>103809014.09156159</v>
      </c>
      <c r="I98" s="275">
        <v>22918535.66839809</v>
      </c>
      <c r="K98" s="275">
        <v>114256221.58017032</v>
      </c>
      <c r="M98" s="275">
        <v>16636957.313796006</v>
      </c>
      <c r="O98" s="275">
        <v>26304977.220696934</v>
      </c>
      <c r="Q98" s="275">
        <v>39761462.327318646</v>
      </c>
      <c r="S98" s="275">
        <v>22975302.204403885</v>
      </c>
      <c r="U98" s="275">
        <v>52402783.660183802</v>
      </c>
      <c r="W98" s="275">
        <v>12861620.014029603</v>
      </c>
      <c r="Y98" s="275">
        <v>47917674.159570821</v>
      </c>
    </row>
    <row r="99" spans="1:26">
      <c r="B99" t="s">
        <v>2548</v>
      </c>
      <c r="C99" s="276">
        <v>507127692.28403395</v>
      </c>
      <c r="D99" s="100">
        <f t="shared" si="177"/>
        <v>7.6227518824661028E-2</v>
      </c>
      <c r="E99" s="275">
        <v>18647304.054440446</v>
      </c>
      <c r="F99" s="275"/>
      <c r="G99" s="275">
        <v>106036634.53370726</v>
      </c>
      <c r="H99" s="275"/>
      <c r="I99" s="275">
        <v>26432439.875659615</v>
      </c>
      <c r="J99" s="275"/>
      <c r="K99" s="275">
        <v>131067979.10637374</v>
      </c>
      <c r="L99" s="275"/>
      <c r="M99" s="275">
        <v>17839652.735890239</v>
      </c>
      <c r="N99" s="275"/>
      <c r="O99" s="275">
        <v>29119816.94252146</v>
      </c>
      <c r="P99" s="275"/>
      <c r="Q99" s="275">
        <v>40111643.695892192</v>
      </c>
      <c r="R99" s="275"/>
      <c r="S99" s="275">
        <v>27340535.741007097</v>
      </c>
      <c r="T99" s="275"/>
      <c r="U99" s="275">
        <v>50710844.199630626</v>
      </c>
      <c r="V99" s="275"/>
      <c r="W99" s="275">
        <v>9822898.7421973385</v>
      </c>
      <c r="X99" s="275"/>
      <c r="Y99" s="275">
        <v>51133417.710334711</v>
      </c>
      <c r="Z99" s="275"/>
    </row>
    <row r="100" spans="1:26">
      <c r="A100" s="274"/>
      <c r="B100" t="s">
        <v>2549</v>
      </c>
      <c r="C100" s="276">
        <v>563105452.10027885</v>
      </c>
      <c r="D100" s="100">
        <f t="shared" si="177"/>
        <v>4.1458119563278731E-2</v>
      </c>
      <c r="E100" s="275">
        <v>59377098.365598507</v>
      </c>
      <c r="F100" s="275"/>
      <c r="G100" s="275">
        <v>101605853.09846787</v>
      </c>
      <c r="H100" s="275"/>
      <c r="I100" s="275">
        <v>26344901.602898262</v>
      </c>
      <c r="J100" s="275"/>
      <c r="K100" s="275">
        <v>140874014.59950867</v>
      </c>
      <c r="L100" s="275"/>
      <c r="M100" s="275">
        <v>19148108.104848687</v>
      </c>
      <c r="N100" s="275"/>
      <c r="O100" s="275">
        <v>26288672.776658639</v>
      </c>
      <c r="P100" s="275"/>
      <c r="Q100" s="275">
        <v>40829934.921109952</v>
      </c>
      <c r="R100" s="275"/>
      <c r="S100" s="275">
        <v>29594924.655151322</v>
      </c>
      <c r="T100" s="275"/>
      <c r="U100" s="275">
        <v>55112611.555122182</v>
      </c>
      <c r="V100" s="275"/>
      <c r="W100" s="275">
        <v>11153488.508206544</v>
      </c>
      <c r="X100" s="275"/>
      <c r="Y100" s="275">
        <v>57989470.636496939</v>
      </c>
      <c r="Z100" s="275"/>
    </row>
    <row r="101" spans="1:26">
      <c r="A101" s="274"/>
      <c r="B101" t="s">
        <v>2550</v>
      </c>
      <c r="C101" s="276">
        <v>581690430.0574491</v>
      </c>
      <c r="D101" s="100">
        <f t="shared" si="177"/>
        <v>3.337914495676108E-2</v>
      </c>
      <c r="E101" s="275">
        <v>26931014.398623042</v>
      </c>
      <c r="F101" s="279">
        <f t="shared" ref="F101" si="255">SUM(E98:E101)/SUM(C98:C101)</f>
        <v>5.4816980710499875E-2</v>
      </c>
      <c r="G101" s="275">
        <v>111703833.37030764</v>
      </c>
      <c r="H101" s="279">
        <f t="shared" ref="H101" si="256">SUM(G98:G101)/SUM(C98:C101)</f>
        <v>0.19940718550160816</v>
      </c>
      <c r="I101" s="275">
        <v>24675847.426303744</v>
      </c>
      <c r="J101" s="279">
        <f t="shared" ref="J101" si="257">SUM(I98:I101)/SUM(C98:C101)</f>
        <v>4.7299044679770169E-2</v>
      </c>
      <c r="K101" s="275">
        <v>152616127.84948581</v>
      </c>
      <c r="L101" s="279">
        <f t="shared" ref="L101" si="258">SUM(K98:K101)/SUM(C98:C101)</f>
        <v>0.25391019032922429</v>
      </c>
      <c r="M101" s="275">
        <v>26127606.966222588</v>
      </c>
      <c r="N101" s="279">
        <f t="shared" ref="N101" si="259">SUM(M98:M101)/SUM(C98:C101)</f>
        <v>3.7582384932013317E-2</v>
      </c>
      <c r="O101" s="275">
        <v>24598694.643413063</v>
      </c>
      <c r="P101" s="279">
        <f t="shared" ref="P101" si="260">SUM(O98:O101)/SUM(C98:C101)</f>
        <v>5.0098408711317786E-2</v>
      </c>
      <c r="Q101" s="275">
        <v>42307352.330028452</v>
      </c>
      <c r="R101" s="279">
        <f t="shared" ref="R101" si="261">SUM(Q98:Q101)/SUM(C98:C101)</f>
        <v>7.6816811781716218E-2</v>
      </c>
      <c r="S101" s="275">
        <v>33579499.179405183</v>
      </c>
      <c r="T101" s="279">
        <f t="shared" ref="T101" si="262">SUM(S98:S101)/SUM(C98:C101)</f>
        <v>5.3481007579295817E-2</v>
      </c>
      <c r="U101" s="275">
        <v>54880175.047813371</v>
      </c>
      <c r="V101" s="279">
        <f t="shared" ref="V101" si="263">SUM(U98:U101)/SUM(C98:C101)</f>
        <v>0.10042399751597569</v>
      </c>
      <c r="W101" s="275">
        <v>17382585.597944163</v>
      </c>
      <c r="X101" s="279">
        <f t="shared" ref="X101" si="264">SUM(W98:W101)/SUM(C98:C101)</f>
        <v>2.4137127469137373E-2</v>
      </c>
      <c r="Y101" s="275">
        <v>64559204.513370395</v>
      </c>
      <c r="Z101" s="279">
        <f t="shared" ref="Z101" si="265">SUM(Y98:Y101)/SUM(C98:C101)</f>
        <v>0.10442639424457281</v>
      </c>
    </row>
    <row r="102" spans="1:26">
      <c r="A102" s="274">
        <v>2023</v>
      </c>
      <c r="B102" t="s">
        <v>2547</v>
      </c>
      <c r="C102" s="276">
        <v>491463098.12218982</v>
      </c>
      <c r="D102" s="100">
        <f t="shared" si="177"/>
        <v>4.5347979269875292E-2</v>
      </c>
      <c r="E102" s="275">
        <v>11041921.09153555</v>
      </c>
      <c r="G102" s="275">
        <v>103710576.76959826</v>
      </c>
      <c r="I102" s="275">
        <v>24070748.603245553</v>
      </c>
      <c r="K102" s="275">
        <v>129276988.82566437</v>
      </c>
      <c r="M102" s="275">
        <v>18362913.40003204</v>
      </c>
      <c r="O102" s="275">
        <v>29501836.285870507</v>
      </c>
      <c r="Q102" s="275">
        <v>41295661.888815179</v>
      </c>
      <c r="S102" s="275">
        <v>25797154.710997667</v>
      </c>
      <c r="U102" s="275">
        <v>53694724.366070695</v>
      </c>
      <c r="W102" s="275">
        <v>14276236.377746023</v>
      </c>
      <c r="Y102" s="275">
        <v>52209076.524316445</v>
      </c>
    </row>
    <row r="103" spans="1:26">
      <c r="A103" s="274"/>
      <c r="B103" t="s">
        <v>2548</v>
      </c>
      <c r="C103" s="276">
        <v>530581458.09230697</v>
      </c>
      <c r="D103" s="100">
        <f t="shared" si="177"/>
        <v>4.6248245097088775E-2</v>
      </c>
      <c r="E103" s="275">
        <v>18535633.559822831</v>
      </c>
      <c r="F103" s="275"/>
      <c r="G103" s="275">
        <v>104086493.16563225</v>
      </c>
      <c r="H103" s="275"/>
      <c r="I103" s="275">
        <v>28173320.341293942</v>
      </c>
      <c r="J103" s="275"/>
      <c r="K103" s="275">
        <v>141586763.33142799</v>
      </c>
      <c r="L103" s="275"/>
      <c r="M103" s="275">
        <v>18351386.491255097</v>
      </c>
      <c r="N103" s="275"/>
      <c r="O103" s="275">
        <v>31980744.424023315</v>
      </c>
      <c r="P103" s="275"/>
      <c r="Q103" s="275">
        <v>41873987.279175594</v>
      </c>
      <c r="R103" s="275"/>
      <c r="S103" s="275">
        <v>27464261.779009346</v>
      </c>
      <c r="T103" s="275"/>
      <c r="U103" s="275">
        <v>53262786.493180454</v>
      </c>
      <c r="V103" s="275"/>
      <c r="W103" s="275">
        <v>10691569.392672824</v>
      </c>
      <c r="X103" s="275"/>
      <c r="Y103" s="275">
        <v>59412193.823323868</v>
      </c>
      <c r="Z103" s="275"/>
    </row>
    <row r="104" spans="1:26">
      <c r="B104" t="s">
        <v>2549</v>
      </c>
      <c r="C104" s="276">
        <v>599764946.08631468</v>
      </c>
      <c r="D104" s="100">
        <f t="shared" si="177"/>
        <v>6.5102360222765943E-2</v>
      </c>
      <c r="E104" s="275">
        <v>59846370.047740251</v>
      </c>
      <c r="F104" s="275"/>
      <c r="G104" s="275">
        <v>107600024.13932833</v>
      </c>
      <c r="H104" s="275"/>
      <c r="I104" s="275">
        <v>28230309.602694374</v>
      </c>
      <c r="J104" s="275"/>
      <c r="K104" s="275">
        <v>149208737.94693062</v>
      </c>
      <c r="L104" s="275"/>
      <c r="M104" s="275">
        <v>19564169.212971687</v>
      </c>
      <c r="N104" s="275"/>
      <c r="O104" s="275">
        <v>27840519.06575438</v>
      </c>
      <c r="P104" s="275"/>
      <c r="Q104" s="275">
        <v>42136004.568188712</v>
      </c>
      <c r="R104" s="275"/>
      <c r="S104" s="275">
        <v>29231422.572373174</v>
      </c>
      <c r="T104" s="275"/>
      <c r="U104" s="275">
        <v>57399110.441683494</v>
      </c>
      <c r="V104" s="275"/>
      <c r="W104" s="275">
        <v>11511618.85313799</v>
      </c>
      <c r="X104" s="275"/>
      <c r="Y104" s="275">
        <v>66813792.479636922</v>
      </c>
      <c r="Z104" s="275"/>
    </row>
    <row r="105" spans="1:26">
      <c r="A105" s="274"/>
      <c r="B105" t="s">
        <v>2550</v>
      </c>
      <c r="C105" s="276">
        <v>608719527.21298349</v>
      </c>
      <c r="D105" s="100">
        <f t="shared" si="177"/>
        <v>4.6466463532612926E-2</v>
      </c>
      <c r="E105" s="275">
        <v>27098411.55206918</v>
      </c>
      <c r="F105" s="279">
        <f t="shared" ref="F105" si="266">SUM(E102:E105)/SUM(C102:C105)</f>
        <v>5.223977572556724E-2</v>
      </c>
      <c r="G105" s="275">
        <v>114796613.47124226</v>
      </c>
      <c r="H105" s="279">
        <f t="shared" ref="H105" si="267">SUM(G102:G105)/SUM(C102:C105)</f>
        <v>0.19286622225202496</v>
      </c>
      <c r="I105" s="275">
        <v>27097517.07789531</v>
      </c>
      <c r="J105" s="279">
        <f t="shared" ref="J105" si="268">SUM(I102:I105)/SUM(C102:C105)</f>
        <v>4.8227077164997682E-2</v>
      </c>
      <c r="K105" s="275">
        <v>158941836.95707774</v>
      </c>
      <c r="L105" s="279">
        <f t="shared" ref="L105" si="269">SUM(K102:K105)/SUM(C102:C105)</f>
        <v>0.25958609791656145</v>
      </c>
      <c r="M105" s="275">
        <v>25540453.571457662</v>
      </c>
      <c r="N105" s="279">
        <f t="shared" ref="N105" si="270">SUM(M102:M105)/SUM(C102:C105)</f>
        <v>3.6681397817786378E-2</v>
      </c>
      <c r="O105" s="275">
        <v>26002788.324474398</v>
      </c>
      <c r="P105" s="279">
        <f t="shared" ref="P105" si="271">SUM(O102:O105)/SUM(C102:C105)</f>
        <v>5.1703379141970214E-2</v>
      </c>
      <c r="Q105" s="275">
        <v>44118378.692563586</v>
      </c>
      <c r="R105" s="279">
        <f t="shared" ref="R105" si="272">SUM(Q102:Q105)/SUM(C102:C105)</f>
        <v>7.5956882957794861E-2</v>
      </c>
      <c r="S105" s="275">
        <v>33284505.542436406</v>
      </c>
      <c r="T105" s="279">
        <f t="shared" ref="T105" si="273">SUM(S102:S105)/SUM(C102:C105)</f>
        <v>5.190577798938284E-2</v>
      </c>
      <c r="U105" s="275">
        <v>56966593.864293516</v>
      </c>
      <c r="V105" s="279">
        <f t="shared" ref="V105" si="274">SUM(U102:U105)/SUM(C102:C105)</f>
        <v>9.9224539217708199E-2</v>
      </c>
      <c r="W105" s="275">
        <v>18031460.571773656</v>
      </c>
      <c r="X105" s="279">
        <f t="shared" ref="X105" si="275">SUM(W102:W105)/SUM(C102:C105)</f>
        <v>2.4438545508288067E-2</v>
      </c>
      <c r="Y105" s="275">
        <v>71116411.950343564</v>
      </c>
      <c r="Z105" s="279">
        <f t="shared" ref="Z105" si="276">SUM(Y102:Y105)/SUM(C102:C105)</f>
        <v>0.11187994931947486</v>
      </c>
    </row>
    <row r="106" spans="1:26">
      <c r="A106" s="274">
        <v>2024</v>
      </c>
      <c r="B106" t="s">
        <v>2547</v>
      </c>
      <c r="C106" s="276">
        <v>518108162.38147718</v>
      </c>
      <c r="D106" s="100">
        <f t="shared" si="177"/>
        <v>5.4215798421273817E-2</v>
      </c>
      <c r="E106" s="275">
        <v>11605597.876152081</v>
      </c>
      <c r="G106" s="275">
        <v>108051459.93661858</v>
      </c>
      <c r="I106" s="275">
        <v>26699869.623828314</v>
      </c>
      <c r="K106" s="275">
        <v>134287833.62221283</v>
      </c>
      <c r="M106" s="275">
        <v>19181350.525994923</v>
      </c>
      <c r="O106" s="275">
        <v>31166147.805215199</v>
      </c>
      <c r="Q106" s="275">
        <v>42183662.404152736</v>
      </c>
      <c r="S106" s="275">
        <v>27306551.094805911</v>
      </c>
      <c r="U106" s="275">
        <v>56091745.59657976</v>
      </c>
      <c r="W106" s="275">
        <v>14390739.494124616</v>
      </c>
      <c r="Y106" s="275">
        <v>55956719.654837586</v>
      </c>
    </row>
    <row r="107" spans="1:26">
      <c r="B107" t="s">
        <v>2548</v>
      </c>
      <c r="C107" s="276">
        <v>543417613.58692944</v>
      </c>
      <c r="D107" s="100">
        <f t="shared" si="177"/>
        <v>2.4192619811432087E-2</v>
      </c>
      <c r="E107" s="275">
        <v>19326448.659231775</v>
      </c>
      <c r="F107" s="275"/>
      <c r="G107" s="275">
        <v>102381888.61502607</v>
      </c>
      <c r="H107" s="275"/>
      <c r="I107" s="275">
        <v>30109557.203908149</v>
      </c>
      <c r="J107" s="275"/>
      <c r="K107" s="275">
        <v>146104226.97975585</v>
      </c>
      <c r="L107" s="275"/>
      <c r="M107" s="275">
        <v>19047908.056224629</v>
      </c>
      <c r="N107" s="275"/>
      <c r="O107" s="275">
        <v>33026280.743337683</v>
      </c>
      <c r="P107" s="275"/>
      <c r="Q107" s="275">
        <v>43382310.209858969</v>
      </c>
      <c r="R107" s="275"/>
      <c r="S107" s="275">
        <v>27652145.770276923</v>
      </c>
      <c r="T107" s="275"/>
      <c r="U107" s="275">
        <v>53335005.038802549</v>
      </c>
      <c r="V107" s="275"/>
      <c r="W107" s="275">
        <v>11063704.988575509</v>
      </c>
      <c r="X107" s="275"/>
      <c r="Y107" s="275">
        <v>65914705.354057439</v>
      </c>
      <c r="Z107" s="275"/>
    </row>
    <row r="108" spans="1:26">
      <c r="A108" s="274"/>
      <c r="B108" t="s">
        <v>2549</v>
      </c>
      <c r="C108" s="276">
        <v>613226808.45992649</v>
      </c>
      <c r="D108" s="100">
        <f t="shared" si="177"/>
        <v>2.2445230354750434E-2</v>
      </c>
      <c r="E108" s="275">
        <v>62624463.389745638</v>
      </c>
      <c r="F108" s="275"/>
      <c r="G108" s="275">
        <v>105228681.01373628</v>
      </c>
      <c r="H108" s="275"/>
      <c r="I108" s="275">
        <v>30834941.343462732</v>
      </c>
      <c r="J108" s="275"/>
      <c r="K108" s="275">
        <v>151267891.85906044</v>
      </c>
      <c r="L108" s="275"/>
      <c r="M108" s="275">
        <v>20002710.863614414</v>
      </c>
      <c r="N108" s="275"/>
      <c r="O108" s="275">
        <v>29577946.884852447</v>
      </c>
      <c r="P108" s="275"/>
      <c r="Q108" s="275">
        <v>43198386.304824904</v>
      </c>
      <c r="R108" s="275"/>
      <c r="S108" s="275">
        <v>29131111.701787841</v>
      </c>
      <c r="T108" s="275"/>
      <c r="U108" s="275">
        <v>58489599.318274423</v>
      </c>
      <c r="V108" s="275"/>
      <c r="W108" s="275">
        <v>11235644.831037281</v>
      </c>
      <c r="X108" s="275"/>
      <c r="Y108" s="275">
        <v>68378853.886447608</v>
      </c>
      <c r="Z108" s="275"/>
    </row>
    <row r="109" spans="1:26">
      <c r="A109" s="274"/>
      <c r="B109" t="s">
        <v>2550</v>
      </c>
      <c r="C109" s="276">
        <v>626966328.22353005</v>
      </c>
      <c r="D109" s="100">
        <f t="shared" si="177"/>
        <v>2.9975711628784717E-2</v>
      </c>
      <c r="E109" s="275">
        <v>28375070.788445115</v>
      </c>
      <c r="F109" s="279">
        <f t="shared" ref="F109" si="277">SUM(E106:E109)/SUM(C106:C109)</f>
        <v>5.2974140345006096E-2</v>
      </c>
      <c r="G109" s="275">
        <v>116455048.25454459</v>
      </c>
      <c r="H109" s="279">
        <f t="shared" ref="H109" si="278">SUM(G106:G109)/SUM(C106:C109)</f>
        <v>0.18773668472058283</v>
      </c>
      <c r="I109" s="275">
        <v>29449331.5106012</v>
      </c>
      <c r="J109" s="279">
        <f t="shared" ref="J109" si="279">SUM(I106:I109)/SUM(C106:C109)</f>
        <v>5.087228463830714E-2</v>
      </c>
      <c r="K109" s="275">
        <v>164040456.74731052</v>
      </c>
      <c r="L109" s="279">
        <f t="shared" ref="L109" si="280">SUM(K106:K109)/SUM(C106:C109)</f>
        <v>0.25880675782518531</v>
      </c>
      <c r="M109" s="275">
        <v>26354141.649513379</v>
      </c>
      <c r="N109" s="279">
        <f t="shared" ref="N109" si="281">SUM(M106:M109)/SUM(C106:C109)</f>
        <v>3.6749105475217973E-2</v>
      </c>
      <c r="O109" s="275">
        <v>26866773.043582566</v>
      </c>
      <c r="P109" s="279">
        <f t="shared" ref="P109" si="282">SUM(O106:O109)/SUM(C106:C109)</f>
        <v>5.2411764014224947E-2</v>
      </c>
      <c r="Q109" s="275">
        <v>44706327.774330817</v>
      </c>
      <c r="R109" s="279">
        <f t="shared" ref="R109" si="283">SUM(Q106:Q109)/SUM(C106:C109)</f>
        <v>7.5365712876429319E-2</v>
      </c>
      <c r="S109" s="275">
        <v>33364666.04998292</v>
      </c>
      <c r="T109" s="279">
        <f t="shared" ref="T109" si="284">SUM(S106:S109)/SUM(C106:C109)</f>
        <v>5.1029026164420573E-2</v>
      </c>
      <c r="U109" s="275">
        <v>57711887.605865471</v>
      </c>
      <c r="V109" s="279">
        <f t="shared" ref="V109" si="285">SUM(U106:U109)/SUM(C106:C109)</f>
        <v>9.8025973683976364E-2</v>
      </c>
      <c r="W109" s="275">
        <v>18678468.494448341</v>
      </c>
      <c r="X109" s="279">
        <f t="shared" ref="X109" si="286">SUM(W106:W109)/SUM(C106:C109)</f>
        <v>2.4055308188954475E-2</v>
      </c>
      <c r="Y109" s="275">
        <v>78542110.18471843</v>
      </c>
      <c r="Z109" s="279">
        <f t="shared" ref="Z109" si="287">SUM(Y106:Y109)/SUM(C106:C109)</f>
        <v>0.11677898096183222</v>
      </c>
    </row>
    <row r="110" spans="1:26">
      <c r="A110" s="274"/>
      <c r="F110" s="279"/>
    </row>
  </sheetData>
  <phoneticPr fontId="74" type="noConversion"/>
  <pageMargins left="0.7" right="0.7" top="0.75" bottom="0.75" header="0.3" footer="0.3"/>
  <pageSetup orientation="portrait" horizontalDpi="200" verticalDpi="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93"/>
  <sheetViews>
    <sheetView topLeftCell="A69" workbookViewId="0">
      <selection activeCell="H100" sqref="H100"/>
    </sheetView>
  </sheetViews>
  <sheetFormatPr defaultRowHeight="15"/>
  <cols>
    <col min="1" max="1" width="14.5703125" style="272" bestFit="1" customWidth="1"/>
    <col min="2" max="2" width="26" customWidth="1"/>
    <col min="3" max="3" width="14.85546875" customWidth="1"/>
    <col min="4" max="4" width="28.7109375" customWidth="1"/>
    <col min="5" max="5" width="10.140625" customWidth="1"/>
    <col min="6" max="6" width="16.85546875" customWidth="1"/>
    <col min="7" max="8" width="24.42578125" customWidth="1"/>
    <col min="9" max="9" width="38.28515625" style="2" bestFit="1" customWidth="1"/>
    <col min="10" max="38" width="11.140625" bestFit="1" customWidth="1"/>
    <col min="39" max="39" width="12.7109375" bestFit="1" customWidth="1"/>
    <col min="40" max="44" width="11.140625" bestFit="1" customWidth="1"/>
    <col min="45" max="80" width="12.7109375" bestFit="1" customWidth="1"/>
    <col min="81" max="91" width="13.85546875" bestFit="1" customWidth="1"/>
  </cols>
  <sheetData>
    <row r="1" spans="1:9">
      <c r="A1" s="272" t="s">
        <v>2538</v>
      </c>
      <c r="B1" s="270" t="s">
        <v>2539</v>
      </c>
      <c r="C1" s="270" t="s">
        <v>2540</v>
      </c>
      <c r="D1" s="268" t="s">
        <v>2541</v>
      </c>
      <c r="E1" s="270" t="s">
        <v>1998</v>
      </c>
      <c r="F1" s="270" t="s">
        <v>2542</v>
      </c>
      <c r="G1" s="270" t="s">
        <v>2543</v>
      </c>
      <c r="H1" s="270" t="s">
        <v>2543</v>
      </c>
      <c r="I1" s="2" t="s">
        <v>2544</v>
      </c>
    </row>
    <row r="2" spans="1:9">
      <c r="A2" s="272">
        <v>37316</v>
      </c>
      <c r="B2" s="271">
        <v>7687</v>
      </c>
      <c r="C2" s="271">
        <v>66928597.159999996</v>
      </c>
      <c r="D2" s="269">
        <v>8706.7252712371537</v>
      </c>
      <c r="E2" s="240">
        <v>1.3560480163933999</v>
      </c>
      <c r="F2">
        <f>D2/E2</f>
        <v>6420.6614854198988</v>
      </c>
      <c r="G2" s="240">
        <v>25283319.449999999</v>
      </c>
      <c r="H2" s="240">
        <v>25283319450</v>
      </c>
      <c r="I2" s="273">
        <f>C2/H2</f>
        <v>2.6471443867312288E-3</v>
      </c>
    </row>
    <row r="3" spans="1:9">
      <c r="A3" s="272">
        <v>37408</v>
      </c>
      <c r="B3" s="271">
        <v>6453</v>
      </c>
      <c r="C3" s="271">
        <v>47370389.359999999</v>
      </c>
      <c r="D3" s="269">
        <v>7340.8320719045405</v>
      </c>
      <c r="E3" s="240">
        <v>1.4045981875</v>
      </c>
      <c r="F3">
        <f t="shared" ref="F3:F66" si="0">D3/E3</f>
        <v>5226.2861629988683</v>
      </c>
      <c r="G3" s="240">
        <v>18501224.870000005</v>
      </c>
      <c r="H3" s="240">
        <v>18501224870.000004</v>
      </c>
      <c r="I3" s="273">
        <f t="shared" ref="I3:I66" si="1">C3/H3</f>
        <v>2.5603920655443602E-3</v>
      </c>
    </row>
    <row r="4" spans="1:9">
      <c r="A4" s="272">
        <v>37500</v>
      </c>
      <c r="B4" s="271">
        <v>8966</v>
      </c>
      <c r="C4" s="271">
        <v>68247636.959999993</v>
      </c>
      <c r="D4" s="269">
        <v>7611.8265625697068</v>
      </c>
      <c r="E4" s="240">
        <v>1.6427445076923</v>
      </c>
      <c r="F4">
        <f t="shared" si="0"/>
        <v>4633.60341606783</v>
      </c>
      <c r="G4" s="240">
        <v>20456553.279999997</v>
      </c>
      <c r="H4" s="240">
        <v>20456553279.999996</v>
      </c>
      <c r="I4" s="273">
        <f t="shared" si="1"/>
        <v>3.3362236553664435E-3</v>
      </c>
    </row>
    <row r="5" spans="1:9">
      <c r="A5" s="272">
        <v>37591</v>
      </c>
      <c r="B5" s="271">
        <v>9779</v>
      </c>
      <c r="C5" s="271">
        <v>104397141</v>
      </c>
      <c r="D5" s="269">
        <v>10675.645873811229</v>
      </c>
      <c r="E5" s="240">
        <v>1.6124729206349</v>
      </c>
      <c r="F5">
        <f t="shared" si="0"/>
        <v>6620.6667641945687</v>
      </c>
      <c r="G5" s="240">
        <v>42060274.810000002</v>
      </c>
      <c r="H5" s="240">
        <v>42060274810</v>
      </c>
      <c r="I5" s="273">
        <f t="shared" si="1"/>
        <v>2.4820841392881048E-3</v>
      </c>
    </row>
    <row r="6" spans="1:9">
      <c r="A6" s="272">
        <v>37681</v>
      </c>
      <c r="B6" s="271">
        <v>8717</v>
      </c>
      <c r="C6" s="271">
        <v>73107765.569999993</v>
      </c>
      <c r="D6" s="269">
        <v>8386.8034381094403</v>
      </c>
      <c r="E6" s="240">
        <v>1.6468338983051001</v>
      </c>
      <c r="F6">
        <f t="shared" si="0"/>
        <v>5092.6832674145389</v>
      </c>
      <c r="G6" s="240">
        <v>22156659.809999999</v>
      </c>
      <c r="H6" s="240">
        <v>22156659810</v>
      </c>
      <c r="I6" s="273">
        <f t="shared" si="1"/>
        <v>3.2995842422513591E-3</v>
      </c>
    </row>
    <row r="7" spans="1:9">
      <c r="A7" s="272">
        <v>37773</v>
      </c>
      <c r="B7" s="271">
        <v>7928</v>
      </c>
      <c r="C7" s="271">
        <v>115487681.97</v>
      </c>
      <c r="D7" s="269">
        <v>14567.063820635722</v>
      </c>
      <c r="E7" s="240">
        <v>1.5122245238095</v>
      </c>
      <c r="F7">
        <f t="shared" si="0"/>
        <v>9632.8710395062899</v>
      </c>
      <c r="G7" s="240">
        <v>31663876.177000001</v>
      </c>
      <c r="H7" s="240">
        <v>31663876177</v>
      </c>
      <c r="I7" s="273">
        <f t="shared" si="1"/>
        <v>3.6473008334301131E-3</v>
      </c>
    </row>
    <row r="8" spans="1:9">
      <c r="A8" s="272">
        <v>37865</v>
      </c>
      <c r="B8" s="271">
        <v>9834</v>
      </c>
      <c r="C8" s="271">
        <v>128169028.06999999</v>
      </c>
      <c r="D8" s="269">
        <v>13033.254837299166</v>
      </c>
      <c r="E8" s="240">
        <v>1.3888520909091</v>
      </c>
      <c r="F8">
        <f t="shared" si="0"/>
        <v>9384.1921127598234</v>
      </c>
      <c r="G8" s="240">
        <v>30205333.950000003</v>
      </c>
      <c r="H8" s="240">
        <v>30205333950.000004</v>
      </c>
      <c r="I8" s="273">
        <f t="shared" si="1"/>
        <v>4.2432581040872741E-3</v>
      </c>
    </row>
    <row r="9" spans="1:9">
      <c r="A9" s="272">
        <v>37956</v>
      </c>
      <c r="B9" s="271">
        <v>9709</v>
      </c>
      <c r="C9" s="271">
        <v>185723958.97</v>
      </c>
      <c r="D9" s="269">
        <v>19129.051289525181</v>
      </c>
      <c r="E9" s="240">
        <v>1.4382154354839001</v>
      </c>
      <c r="F9">
        <f t="shared" si="0"/>
        <v>13300.546508937339</v>
      </c>
      <c r="G9" s="240">
        <v>61075081.869999975</v>
      </c>
      <c r="H9" s="240">
        <v>61075081869.999977</v>
      </c>
      <c r="I9" s="273">
        <f t="shared" si="1"/>
        <v>3.0409121573560663E-3</v>
      </c>
    </row>
    <row r="10" spans="1:9">
      <c r="A10" s="272">
        <v>38047</v>
      </c>
      <c r="B10" s="271">
        <v>9879</v>
      </c>
      <c r="C10" s="271">
        <v>218604610.40000001</v>
      </c>
      <c r="D10" s="269">
        <v>22128.212410162974</v>
      </c>
      <c r="E10" s="240">
        <v>1.327568295082</v>
      </c>
      <c r="F10">
        <f t="shared" si="0"/>
        <v>16668.229041125283</v>
      </c>
      <c r="G10" s="35">
        <v>60228355.899999984</v>
      </c>
      <c r="H10" s="240">
        <v>60228355899.999985</v>
      </c>
      <c r="I10" s="273">
        <f t="shared" si="1"/>
        <v>3.6295961783011257E-3</v>
      </c>
    </row>
    <row r="11" spans="1:9">
      <c r="A11" s="272">
        <v>38139</v>
      </c>
      <c r="B11" s="271">
        <v>8213</v>
      </c>
      <c r="C11" s="271">
        <v>181215696.31999999</v>
      </c>
      <c r="D11" s="269">
        <v>22064.494864239619</v>
      </c>
      <c r="E11" s="240">
        <v>1.4469508730159</v>
      </c>
      <c r="F11">
        <f t="shared" si="0"/>
        <v>15248.95922572014</v>
      </c>
      <c r="G11" s="35">
        <v>40274451.020000018</v>
      </c>
      <c r="H11" s="240">
        <v>40274451020.000015</v>
      </c>
      <c r="I11" s="273">
        <f t="shared" si="1"/>
        <v>4.4995199619234918E-3</v>
      </c>
    </row>
    <row r="12" spans="1:9">
      <c r="A12" s="272">
        <v>38231</v>
      </c>
      <c r="B12" s="271">
        <v>8960</v>
      </c>
      <c r="C12" s="271">
        <v>265492962.31</v>
      </c>
      <c r="D12" s="269">
        <v>29630.910972098216</v>
      </c>
      <c r="E12" s="240">
        <v>1.4713772000000001</v>
      </c>
      <c r="F12">
        <f t="shared" si="0"/>
        <v>20138.215389023437</v>
      </c>
      <c r="G12" s="35">
        <v>48118351.230000004</v>
      </c>
      <c r="H12" s="240">
        <v>48118351230.000008</v>
      </c>
      <c r="I12" s="273">
        <f t="shared" si="1"/>
        <v>5.5174991562153735E-3</v>
      </c>
    </row>
    <row r="13" spans="1:9">
      <c r="A13" s="272">
        <v>38322</v>
      </c>
      <c r="B13" s="271">
        <v>8796</v>
      </c>
      <c r="C13" s="271">
        <v>292358981.54000002</v>
      </c>
      <c r="D13" s="269">
        <v>33237.719592996822</v>
      </c>
      <c r="E13" s="240">
        <v>1.4389031904762</v>
      </c>
      <c r="F13">
        <f t="shared" si="0"/>
        <v>23099.343870380129</v>
      </c>
      <c r="G13" s="35">
        <v>55694528.859999999</v>
      </c>
      <c r="H13" s="240">
        <v>55694528860</v>
      </c>
      <c r="I13" s="273">
        <f t="shared" si="1"/>
        <v>5.2493303655536125E-3</v>
      </c>
    </row>
    <row r="14" spans="1:9">
      <c r="A14" s="272">
        <v>38412</v>
      </c>
      <c r="B14" s="271">
        <v>9357</v>
      </c>
      <c r="C14" s="271">
        <v>302717309.01999998</v>
      </c>
      <c r="D14" s="269">
        <v>32351.96206262691</v>
      </c>
      <c r="E14" s="240">
        <v>1.3204499999999999</v>
      </c>
      <c r="F14">
        <f t="shared" si="0"/>
        <v>24500.709654001977</v>
      </c>
      <c r="G14" s="35">
        <v>72452686.089999989</v>
      </c>
      <c r="H14" s="240">
        <v>72452686089.999985</v>
      </c>
      <c r="I14" s="273">
        <f t="shared" si="1"/>
        <v>4.1781378352759432E-3</v>
      </c>
    </row>
    <row r="15" spans="1:9">
      <c r="A15" s="272">
        <v>38504</v>
      </c>
      <c r="B15" s="271">
        <v>8102</v>
      </c>
      <c r="C15" s="271">
        <v>268279628.05000001</v>
      </c>
      <c r="D15" s="269">
        <v>33112.765743026415</v>
      </c>
      <c r="E15" s="240">
        <v>1.3576999999999999</v>
      </c>
      <c r="F15">
        <f t="shared" si="0"/>
        <v>24388.867749154022</v>
      </c>
      <c r="G15" s="35">
        <v>47000195.449999988</v>
      </c>
      <c r="H15" s="240">
        <v>47000195449.999985</v>
      </c>
      <c r="I15" s="273">
        <f t="shared" si="1"/>
        <v>5.7080534555521744E-3</v>
      </c>
    </row>
    <row r="16" spans="1:9">
      <c r="A16" s="272">
        <v>38596</v>
      </c>
      <c r="B16" s="271">
        <v>8723</v>
      </c>
      <c r="C16" s="271">
        <v>317652253.75</v>
      </c>
      <c r="D16" s="269">
        <v>36415.48248882265</v>
      </c>
      <c r="E16" s="240">
        <v>1.3345492307692</v>
      </c>
      <c r="F16">
        <f t="shared" si="0"/>
        <v>27286.728469232792</v>
      </c>
      <c r="G16" s="35">
        <v>69669485.389999986</v>
      </c>
      <c r="H16" s="240">
        <v>69669485389.999985</v>
      </c>
      <c r="I16" s="273">
        <f t="shared" si="1"/>
        <v>4.5594172537923505E-3</v>
      </c>
    </row>
    <row r="17" spans="1:9">
      <c r="A17" s="272">
        <v>38687</v>
      </c>
      <c r="B17" s="271">
        <v>9501</v>
      </c>
      <c r="C17" s="271">
        <v>380723879.66000003</v>
      </c>
      <c r="D17" s="269">
        <v>40071.979755815177</v>
      </c>
      <c r="E17" s="240">
        <v>1.3500714285713999</v>
      </c>
      <c r="F17">
        <f t="shared" si="0"/>
        <v>29681.37752401589</v>
      </c>
      <c r="G17" s="35">
        <v>76845303.970000014</v>
      </c>
      <c r="H17" s="240">
        <v>76845303970.000015</v>
      </c>
      <c r="I17" s="273">
        <f t="shared" si="1"/>
        <v>4.9544195935334254E-3</v>
      </c>
    </row>
    <row r="18" spans="1:9">
      <c r="A18" s="272">
        <v>38777</v>
      </c>
      <c r="B18" s="271">
        <v>11228</v>
      </c>
      <c r="C18" s="271">
        <v>479062861.47000003</v>
      </c>
      <c r="D18" s="269">
        <v>42666.802767189176</v>
      </c>
      <c r="E18" s="240">
        <v>1.3256836065574</v>
      </c>
      <c r="F18">
        <f t="shared" si="0"/>
        <v>32184.755514921402</v>
      </c>
      <c r="G18" s="35">
        <v>97492106.820000023</v>
      </c>
      <c r="H18" s="240">
        <v>97492106820.000015</v>
      </c>
      <c r="I18" s="273">
        <f t="shared" si="1"/>
        <v>4.9138630510313546E-3</v>
      </c>
    </row>
    <row r="19" spans="1:9">
      <c r="A19" s="272">
        <v>38869</v>
      </c>
      <c r="B19" s="271">
        <v>10163</v>
      </c>
      <c r="C19" s="271">
        <v>350293970.25999999</v>
      </c>
      <c r="D19" s="269">
        <v>34467.575544622647</v>
      </c>
      <c r="E19" s="240">
        <v>1.4494687500000001</v>
      </c>
      <c r="F19">
        <f t="shared" si="0"/>
        <v>23779.454054889175</v>
      </c>
      <c r="G19" s="35">
        <v>90699499.210000023</v>
      </c>
      <c r="H19" s="240">
        <v>90699499210.000031</v>
      </c>
      <c r="I19" s="273">
        <f t="shared" si="1"/>
        <v>3.8621378652703574E-3</v>
      </c>
    </row>
    <row r="20" spans="1:9">
      <c r="A20" s="272">
        <v>38961</v>
      </c>
      <c r="B20" s="271">
        <v>9892</v>
      </c>
      <c r="C20" s="271">
        <v>399929209.94999999</v>
      </c>
      <c r="D20" s="269">
        <v>40429.560245653054</v>
      </c>
      <c r="E20" s="240">
        <v>1.4945250000000001</v>
      </c>
      <c r="F20">
        <f t="shared" si="0"/>
        <v>27051.779157694284</v>
      </c>
      <c r="G20" s="35">
        <v>65753840.455999993</v>
      </c>
      <c r="H20" s="240">
        <v>65753840455.999992</v>
      </c>
      <c r="I20" s="273">
        <f t="shared" si="1"/>
        <v>6.0822182731306417E-3</v>
      </c>
    </row>
    <row r="21" spans="1:9">
      <c r="A21" s="272">
        <v>39052</v>
      </c>
      <c r="B21" s="271">
        <v>10270</v>
      </c>
      <c r="C21" s="271">
        <v>478292257.62</v>
      </c>
      <c r="D21" s="269">
        <v>46571.787499513142</v>
      </c>
      <c r="E21" s="240">
        <v>1.4504112903226001</v>
      </c>
      <c r="F21">
        <f t="shared" si="0"/>
        <v>32109.366364043304</v>
      </c>
      <c r="G21" s="35">
        <v>67448293.11999999</v>
      </c>
      <c r="H21" s="240">
        <v>67448293119.999992</v>
      </c>
      <c r="I21" s="273">
        <f t="shared" si="1"/>
        <v>7.091243313882693E-3</v>
      </c>
    </row>
    <row r="22" spans="1:9">
      <c r="A22" s="272">
        <v>39142</v>
      </c>
      <c r="B22" s="271">
        <v>10306</v>
      </c>
      <c r="C22" s="271">
        <v>429128539.42000002</v>
      </c>
      <c r="D22" s="269">
        <v>41638.709433339805</v>
      </c>
      <c r="E22" s="240">
        <v>1.4042580645161</v>
      </c>
      <c r="F22">
        <f t="shared" si="0"/>
        <v>29651.750262647263</v>
      </c>
      <c r="G22" s="35">
        <v>87531196.809999987</v>
      </c>
      <c r="H22" s="240">
        <v>87531196809.999985</v>
      </c>
      <c r="I22" s="273">
        <f t="shared" si="1"/>
        <v>4.9025782242129046E-3</v>
      </c>
    </row>
    <row r="23" spans="1:9">
      <c r="A23" s="272">
        <v>39234</v>
      </c>
      <c r="B23" s="271">
        <v>10197</v>
      </c>
      <c r="C23" s="271">
        <v>468536996.11000001</v>
      </c>
      <c r="D23" s="269">
        <v>45948.513887417866</v>
      </c>
      <c r="E23" s="240">
        <v>1.3337078124999999</v>
      </c>
      <c r="F23">
        <f t="shared" si="0"/>
        <v>34451.709330013291</v>
      </c>
      <c r="G23" s="35">
        <v>83731814.710000023</v>
      </c>
      <c r="H23" s="240">
        <v>83731814710.000031</v>
      </c>
      <c r="I23" s="273">
        <f t="shared" si="1"/>
        <v>5.5956866303775808E-3</v>
      </c>
    </row>
    <row r="24" spans="1:9">
      <c r="A24" s="272">
        <v>39326</v>
      </c>
      <c r="B24" s="271">
        <v>9580</v>
      </c>
      <c r="C24" s="271">
        <v>478469871</v>
      </c>
      <c r="D24" s="269">
        <v>49944.662943632567</v>
      </c>
      <c r="E24" s="240">
        <v>1.2824953125</v>
      </c>
      <c r="F24">
        <f t="shared" si="0"/>
        <v>38943.349310395679</v>
      </c>
      <c r="G24" s="35">
        <v>113784873.92400002</v>
      </c>
      <c r="H24" s="240">
        <v>113784873924.00003</v>
      </c>
      <c r="I24" s="273">
        <f t="shared" si="1"/>
        <v>4.2050393387049216E-3</v>
      </c>
    </row>
    <row r="25" spans="1:9">
      <c r="A25" s="272">
        <v>39417</v>
      </c>
      <c r="B25" s="271">
        <v>10730</v>
      </c>
      <c r="C25" s="271">
        <v>491603513.60000002</v>
      </c>
      <c r="D25" s="269">
        <v>45815.798098788444</v>
      </c>
      <c r="E25" s="240">
        <v>1.1851467741935</v>
      </c>
      <c r="F25">
        <f t="shared" si="0"/>
        <v>38658.3325343533</v>
      </c>
      <c r="G25" s="35">
        <v>95432645.519999981</v>
      </c>
      <c r="H25" s="240">
        <v>95432645519.999985</v>
      </c>
      <c r="I25" s="273">
        <f t="shared" si="1"/>
        <v>5.1513139022953507E-3</v>
      </c>
    </row>
    <row r="26" spans="1:9">
      <c r="A26" s="272">
        <v>39508</v>
      </c>
      <c r="B26" s="271">
        <v>10270</v>
      </c>
      <c r="C26" s="271">
        <v>386847303.06999999</v>
      </c>
      <c r="D26" s="269">
        <v>37667.702343719568</v>
      </c>
      <c r="E26" s="240">
        <v>1.1965796875000001</v>
      </c>
      <c r="F26">
        <f t="shared" si="0"/>
        <v>31479.476659359192</v>
      </c>
      <c r="G26" s="35">
        <v>96652219.145000011</v>
      </c>
      <c r="H26" s="240">
        <v>96652219145.000015</v>
      </c>
      <c r="I26" s="273">
        <f t="shared" si="1"/>
        <v>4.0024668496192748E-3</v>
      </c>
    </row>
    <row r="27" spans="1:9">
      <c r="A27" s="272">
        <v>39600</v>
      </c>
      <c r="B27" s="271">
        <v>10122</v>
      </c>
      <c r="C27" s="271">
        <v>431195093.69</v>
      </c>
      <c r="D27" s="269">
        <v>42599.791907725747</v>
      </c>
      <c r="E27" s="240">
        <v>1.2571698412698</v>
      </c>
      <c r="F27">
        <f t="shared" si="0"/>
        <v>33885.470768768981</v>
      </c>
      <c r="G27" s="35">
        <v>77676136.019000009</v>
      </c>
      <c r="H27" s="240">
        <v>77676136019.000015</v>
      </c>
      <c r="I27" s="273">
        <f t="shared" si="1"/>
        <v>5.5511913412444628E-3</v>
      </c>
    </row>
    <row r="28" spans="1:9">
      <c r="A28" s="272">
        <v>39692</v>
      </c>
      <c r="B28" s="271">
        <v>10217</v>
      </c>
      <c r="C28" s="271">
        <v>392162985.88999999</v>
      </c>
      <c r="D28" s="269">
        <v>38383.379259078007</v>
      </c>
      <c r="E28" s="240">
        <v>1.2042661538462001</v>
      </c>
      <c r="F28">
        <f t="shared" si="0"/>
        <v>31872.837359489593</v>
      </c>
      <c r="G28" s="35">
        <v>80885419.310999975</v>
      </c>
      <c r="H28" s="240">
        <v>80885419310.999969</v>
      </c>
      <c r="I28" s="273">
        <f t="shared" si="1"/>
        <v>4.8483767436768169E-3</v>
      </c>
    </row>
    <row r="29" spans="1:9">
      <c r="A29" s="272">
        <v>39783</v>
      </c>
      <c r="B29" s="271">
        <v>8499</v>
      </c>
      <c r="C29" s="271">
        <v>254482174.40000001</v>
      </c>
      <c r="D29" s="269">
        <v>29942.602000235322</v>
      </c>
      <c r="E29" s="240">
        <v>1.5332152542373001</v>
      </c>
      <c r="F29">
        <f t="shared" si="0"/>
        <v>19529.287826666132</v>
      </c>
      <c r="G29" s="35">
        <v>72869701.279999986</v>
      </c>
      <c r="H29" s="240">
        <v>72869701279.999985</v>
      </c>
      <c r="I29" s="273">
        <f t="shared" si="1"/>
        <v>3.4922906218890441E-3</v>
      </c>
    </row>
    <row r="30" spans="1:9">
      <c r="A30" s="272">
        <v>39873</v>
      </c>
      <c r="B30" s="271">
        <v>8435</v>
      </c>
      <c r="C30" s="271">
        <v>261400400.13999999</v>
      </c>
      <c r="D30" s="269">
        <v>30989.970378186128</v>
      </c>
      <c r="E30" s="240">
        <v>1.6494777777778</v>
      </c>
      <c r="F30">
        <f t="shared" si="0"/>
        <v>18787.746519347631</v>
      </c>
      <c r="G30" s="35">
        <v>69915842.469999984</v>
      </c>
      <c r="H30" s="240">
        <v>69915842469.999985</v>
      </c>
      <c r="I30" s="273">
        <f t="shared" si="1"/>
        <v>3.7387863881088701E-3</v>
      </c>
    </row>
    <row r="31" spans="1:9">
      <c r="A31" s="272">
        <v>39965</v>
      </c>
      <c r="B31" s="271">
        <v>8663</v>
      </c>
      <c r="C31" s="271">
        <v>292326376.47000003</v>
      </c>
      <c r="D31" s="269">
        <v>33744.242926238025</v>
      </c>
      <c r="E31" s="240">
        <v>1.5652564516128999</v>
      </c>
      <c r="F31">
        <f t="shared" si="0"/>
        <v>21558.283878316983</v>
      </c>
      <c r="G31" s="35">
        <v>133112690.412</v>
      </c>
      <c r="H31" s="240">
        <v>133112690412</v>
      </c>
      <c r="I31" s="273">
        <f t="shared" si="1"/>
        <v>2.1960819480487869E-3</v>
      </c>
    </row>
    <row r="32" spans="1:9">
      <c r="A32" s="272">
        <v>40057</v>
      </c>
      <c r="B32" s="271">
        <v>8960</v>
      </c>
      <c r="C32" s="271">
        <v>368407860.58999997</v>
      </c>
      <c r="D32" s="269">
        <v>41116.948726562499</v>
      </c>
      <c r="E32" s="240">
        <v>1.4934875000000001</v>
      </c>
      <c r="F32">
        <f t="shared" si="0"/>
        <v>27530.828832891133</v>
      </c>
      <c r="G32" s="35">
        <v>132069476.14400005</v>
      </c>
      <c r="H32" s="240">
        <v>132069476144.00006</v>
      </c>
      <c r="I32" s="273">
        <f t="shared" si="1"/>
        <v>2.7895004307301997E-3</v>
      </c>
    </row>
    <row r="33" spans="1:9">
      <c r="A33" s="272">
        <v>40148</v>
      </c>
      <c r="B33" s="271">
        <v>8977</v>
      </c>
      <c r="C33" s="271">
        <v>468486375.94</v>
      </c>
      <c r="D33" s="269">
        <v>52187.409595633282</v>
      </c>
      <c r="E33" s="240">
        <v>1.4811761904762</v>
      </c>
      <c r="F33">
        <f t="shared" si="0"/>
        <v>35233.762148752176</v>
      </c>
      <c r="G33" s="35">
        <v>138123889.92899999</v>
      </c>
      <c r="H33" s="240">
        <v>138123889929</v>
      </c>
      <c r="I33" s="273">
        <f t="shared" si="1"/>
        <v>3.3917838266849902E-3</v>
      </c>
    </row>
    <row r="34" spans="1:9">
      <c r="A34" s="272">
        <v>40238</v>
      </c>
      <c r="B34" s="271">
        <v>9649</v>
      </c>
      <c r="C34" s="271">
        <v>472552069.79000002</v>
      </c>
      <c r="D34" s="269">
        <v>48974.201449891181</v>
      </c>
      <c r="E34" s="240">
        <v>1.5014095238095</v>
      </c>
      <c r="F34">
        <f t="shared" si="0"/>
        <v>32618.816301118033</v>
      </c>
      <c r="G34" s="35">
        <v>175589439.02999994</v>
      </c>
      <c r="H34" s="240">
        <v>175589439029.99994</v>
      </c>
      <c r="I34" s="273">
        <f t="shared" si="1"/>
        <v>2.6912328691320849E-3</v>
      </c>
    </row>
    <row r="35" spans="1:9">
      <c r="A35" s="272">
        <v>40330</v>
      </c>
      <c r="B35" s="271">
        <v>9655</v>
      </c>
      <c r="C35" s="271">
        <v>535601706.81999999</v>
      </c>
      <c r="D35" s="269">
        <v>55474.024528223716</v>
      </c>
      <c r="E35" s="240">
        <v>1.5315507936507999</v>
      </c>
      <c r="F35">
        <f t="shared" si="0"/>
        <v>36220.819288656268</v>
      </c>
      <c r="G35" s="35">
        <v>150201851.13799998</v>
      </c>
      <c r="H35" s="240">
        <v>150201851137.99997</v>
      </c>
      <c r="I35" s="273">
        <f t="shared" si="1"/>
        <v>3.5658795331883677E-3</v>
      </c>
    </row>
    <row r="36" spans="1:9">
      <c r="A36" s="272">
        <v>40422</v>
      </c>
      <c r="B36" s="271">
        <v>9738</v>
      </c>
      <c r="C36" s="271">
        <v>551664224.01999998</v>
      </c>
      <c r="D36" s="269">
        <v>56650.669954816185</v>
      </c>
      <c r="E36" s="240">
        <v>1.5097047619048001</v>
      </c>
      <c r="F36">
        <f t="shared" si="0"/>
        <v>37524.336800355471</v>
      </c>
      <c r="G36" s="35">
        <v>121098928.21799999</v>
      </c>
      <c r="H36" s="240">
        <v>121098928218</v>
      </c>
      <c r="I36" s="273">
        <f t="shared" si="1"/>
        <v>4.5554839513270049E-3</v>
      </c>
    </row>
    <row r="37" spans="1:9">
      <c r="A37" s="272">
        <v>40513</v>
      </c>
      <c r="B37" s="271">
        <v>11616</v>
      </c>
      <c r="C37" s="271">
        <v>735603903.70000005</v>
      </c>
      <c r="D37" s="269">
        <v>63326.782343319566</v>
      </c>
      <c r="E37" s="240">
        <v>1.4574278688525</v>
      </c>
      <c r="F37">
        <f t="shared" si="0"/>
        <v>43451.057645260793</v>
      </c>
      <c r="G37" s="35">
        <v>178775970.25999999</v>
      </c>
      <c r="H37" s="240">
        <v>178775970260</v>
      </c>
      <c r="I37" s="273">
        <f t="shared" si="1"/>
        <v>4.1146687814373828E-3</v>
      </c>
    </row>
    <row r="38" spans="1:9">
      <c r="A38" s="272">
        <v>40603</v>
      </c>
      <c r="B38" s="271">
        <v>13346</v>
      </c>
      <c r="C38" s="271">
        <v>962894830.33000004</v>
      </c>
      <c r="D38" s="269">
        <v>72148.571132174431</v>
      </c>
      <c r="E38" s="240">
        <v>1.570378125</v>
      </c>
      <c r="F38">
        <f t="shared" si="0"/>
        <v>45943.438706632798</v>
      </c>
      <c r="G38" s="35">
        <v>229410159.37999997</v>
      </c>
      <c r="H38" s="240">
        <v>229410159379.99997</v>
      </c>
      <c r="I38" s="273">
        <f t="shared" si="1"/>
        <v>4.197263246459108E-3</v>
      </c>
    </row>
    <row r="39" spans="1:9">
      <c r="A39" s="272">
        <v>40695</v>
      </c>
      <c r="B39" s="271">
        <v>11956</v>
      </c>
      <c r="C39" s="271">
        <v>1003653096.51</v>
      </c>
      <c r="D39" s="269">
        <v>83945.558423385752</v>
      </c>
      <c r="E39" s="240">
        <v>1.55849375</v>
      </c>
      <c r="F39">
        <f t="shared" si="0"/>
        <v>53863.262796777817</v>
      </c>
      <c r="G39" s="35">
        <v>184239899.65000001</v>
      </c>
      <c r="H39" s="240">
        <v>184239899650</v>
      </c>
      <c r="I39" s="273">
        <f t="shared" si="1"/>
        <v>5.4475338860726519E-3</v>
      </c>
    </row>
    <row r="40" spans="1:9">
      <c r="A40" s="272">
        <v>40787</v>
      </c>
      <c r="B40" s="271">
        <v>10168</v>
      </c>
      <c r="C40" s="271">
        <v>829705755.11000001</v>
      </c>
      <c r="D40" s="269">
        <v>81599.700541896149</v>
      </c>
      <c r="E40" s="240">
        <v>1.7258238095238001</v>
      </c>
      <c r="F40">
        <f t="shared" si="0"/>
        <v>47281.593921462721</v>
      </c>
      <c r="G40" s="35">
        <v>148269078.75999999</v>
      </c>
      <c r="H40" s="240">
        <v>148269078760</v>
      </c>
      <c r="I40" s="273">
        <f t="shared" si="1"/>
        <v>5.5959459790872988E-3</v>
      </c>
    </row>
    <row r="41" spans="1:9">
      <c r="A41" s="272">
        <v>40878</v>
      </c>
      <c r="B41" s="271">
        <v>10964</v>
      </c>
      <c r="C41" s="271">
        <v>825722942.64999998</v>
      </c>
      <c r="D41" s="269">
        <v>75312.19834458227</v>
      </c>
      <c r="E41" s="240">
        <v>1.8312145161290001</v>
      </c>
      <c r="F41">
        <f t="shared" si="0"/>
        <v>41126.912047303194</v>
      </c>
      <c r="G41" s="35">
        <v>124291578.96500002</v>
      </c>
      <c r="H41" s="240">
        <v>124291578965.00002</v>
      </c>
      <c r="I41" s="273">
        <f t="shared" si="1"/>
        <v>6.6434343301931993E-3</v>
      </c>
    </row>
    <row r="42" spans="1:9">
      <c r="A42" s="272">
        <v>40969</v>
      </c>
      <c r="B42" s="271">
        <v>11480</v>
      </c>
      <c r="C42" s="271">
        <v>929265324.07000005</v>
      </c>
      <c r="D42" s="269">
        <v>80946.456800522647</v>
      </c>
      <c r="E42" s="240">
        <v>1.7903692307692001</v>
      </c>
      <c r="F42">
        <f t="shared" si="0"/>
        <v>45212.158145582878</v>
      </c>
      <c r="G42" s="35">
        <v>163845489.78</v>
      </c>
      <c r="H42" s="240">
        <v>163845489780</v>
      </c>
      <c r="I42" s="273">
        <f t="shared" si="1"/>
        <v>5.6715953873234535E-3</v>
      </c>
    </row>
    <row r="43" spans="1:9">
      <c r="A43" s="272">
        <v>41061</v>
      </c>
      <c r="B43" s="271">
        <v>10702</v>
      </c>
      <c r="C43" s="271">
        <v>921162226.33000004</v>
      </c>
      <c r="D43" s="269">
        <v>86073.839126331528</v>
      </c>
      <c r="E43" s="240">
        <v>1.7978936507937</v>
      </c>
      <c r="F43">
        <f t="shared" si="0"/>
        <v>47874.822344654967</v>
      </c>
      <c r="G43" s="35">
        <v>151945486.42000002</v>
      </c>
      <c r="H43" s="240">
        <v>151945486420.00003</v>
      </c>
      <c r="I43" s="273">
        <f t="shared" si="1"/>
        <v>6.0624520545728483E-3</v>
      </c>
    </row>
    <row r="44" spans="1:9">
      <c r="A44" s="272">
        <v>41153</v>
      </c>
      <c r="B44" s="271">
        <v>10874</v>
      </c>
      <c r="C44" s="271">
        <v>950906281</v>
      </c>
      <c r="D44" s="269">
        <v>87447.699190730185</v>
      </c>
      <c r="E44" s="240">
        <v>1.7957564516129001</v>
      </c>
      <c r="F44">
        <f t="shared" si="0"/>
        <v>48696.85926072381</v>
      </c>
      <c r="G44" s="35">
        <v>123997450.84</v>
      </c>
      <c r="H44" s="240">
        <v>123997450840</v>
      </c>
      <c r="I44" s="273">
        <f t="shared" si="1"/>
        <v>7.668756692643634E-3</v>
      </c>
    </row>
    <row r="45" spans="1:9">
      <c r="A45" s="272">
        <v>41244</v>
      </c>
      <c r="B45" s="271">
        <v>11462</v>
      </c>
      <c r="C45" s="271">
        <v>1062382240</v>
      </c>
      <c r="D45" s="269">
        <v>92687.335543535155</v>
      </c>
      <c r="E45" s="240">
        <v>1.7860888888888999</v>
      </c>
      <c r="F45">
        <f t="shared" si="0"/>
        <v>51894.021691828901</v>
      </c>
      <c r="G45" s="35">
        <v>173789802.46000001</v>
      </c>
      <c r="H45" s="240">
        <v>173789802460</v>
      </c>
      <c r="I45" s="273">
        <f t="shared" si="1"/>
        <v>6.1130297920933604E-3</v>
      </c>
    </row>
    <row r="46" spans="1:9">
      <c r="A46" s="272">
        <v>41334</v>
      </c>
      <c r="B46" s="271">
        <v>10848</v>
      </c>
      <c r="C46" s="271">
        <v>1062384958</v>
      </c>
      <c r="D46" s="269">
        <v>97933.716629793504</v>
      </c>
      <c r="E46" s="240">
        <v>1.7802301587302001</v>
      </c>
      <c r="F46">
        <f t="shared" si="0"/>
        <v>55011.828751203451</v>
      </c>
      <c r="G46" s="35">
        <v>208232055.26999998</v>
      </c>
      <c r="H46" s="240">
        <v>208232055269.99997</v>
      </c>
      <c r="I46" s="273">
        <f t="shared" si="1"/>
        <v>5.10192802266913E-3</v>
      </c>
    </row>
    <row r="47" spans="1:9">
      <c r="A47" s="272">
        <v>41426</v>
      </c>
      <c r="B47" s="271">
        <v>10507</v>
      </c>
      <c r="C47" s="271">
        <v>1135863743</v>
      </c>
      <c r="D47" s="269">
        <v>108105.4290473018</v>
      </c>
      <c r="E47" s="240">
        <v>1.8367809523809999</v>
      </c>
      <c r="F47">
        <f t="shared" si="0"/>
        <v>58855.917961891901</v>
      </c>
      <c r="G47" s="35">
        <v>214766511.33000001</v>
      </c>
      <c r="H47" s="240">
        <v>214766511330</v>
      </c>
      <c r="I47" s="273">
        <f t="shared" si="1"/>
        <v>5.288830814291553E-3</v>
      </c>
    </row>
    <row r="48" spans="1:9">
      <c r="A48" s="272">
        <v>41518</v>
      </c>
      <c r="B48" s="271">
        <v>9809</v>
      </c>
      <c r="C48" s="271">
        <v>1184655234</v>
      </c>
      <c r="D48" s="269">
        <v>120772.27383015597</v>
      </c>
      <c r="E48" s="240">
        <v>1.9666761904762</v>
      </c>
      <c r="F48">
        <f t="shared" si="0"/>
        <v>61409.333379336254</v>
      </c>
      <c r="G48" s="35">
        <v>191957604.65000001</v>
      </c>
      <c r="H48" s="240">
        <v>191957604650</v>
      </c>
      <c r="I48" s="273">
        <f t="shared" si="1"/>
        <v>6.1714420544057361E-3</v>
      </c>
    </row>
    <row r="49" spans="1:9">
      <c r="A49" s="272">
        <v>41609</v>
      </c>
      <c r="B49" s="271">
        <v>10417</v>
      </c>
      <c r="C49" s="271">
        <v>1159576266</v>
      </c>
      <c r="D49" s="269">
        <v>111315.75943169818</v>
      </c>
      <c r="E49" s="240">
        <v>2.0254901639343998</v>
      </c>
      <c r="F49">
        <f t="shared" si="0"/>
        <v>54957.442605138909</v>
      </c>
      <c r="G49" s="35">
        <v>186835574.55999994</v>
      </c>
      <c r="H49" s="240">
        <v>186835574559.99994</v>
      </c>
      <c r="I49" s="273">
        <f t="shared" si="1"/>
        <v>6.2063997647707949E-3</v>
      </c>
    </row>
    <row r="50" spans="1:9">
      <c r="A50" s="272">
        <v>41699</v>
      </c>
      <c r="B50" s="271">
        <v>9525</v>
      </c>
      <c r="C50" s="271">
        <v>1036679146</v>
      </c>
      <c r="D50" s="269">
        <v>108837.7056167979</v>
      </c>
      <c r="E50" s="240">
        <v>2.2158619047618999</v>
      </c>
      <c r="F50">
        <f t="shared" si="0"/>
        <v>49117.54896950259</v>
      </c>
      <c r="G50" s="35">
        <v>195185408.29528904</v>
      </c>
      <c r="H50" s="240">
        <v>195185408295.28903</v>
      </c>
      <c r="I50" s="273">
        <f t="shared" si="1"/>
        <v>5.3112533106555032E-3</v>
      </c>
    </row>
    <row r="51" spans="1:9">
      <c r="A51" s="272">
        <v>41791</v>
      </c>
      <c r="B51" s="271">
        <v>9991</v>
      </c>
      <c r="C51" s="271">
        <v>1066227104</v>
      </c>
      <c r="D51" s="269">
        <v>106718.75728155339</v>
      </c>
      <c r="E51" s="240">
        <v>2.1116645161290002</v>
      </c>
      <c r="F51">
        <f t="shared" si="0"/>
        <v>50537.742366948034</v>
      </c>
      <c r="G51" s="35">
        <v>210059305.142544</v>
      </c>
      <c r="H51" s="240">
        <v>210059305142.54401</v>
      </c>
      <c r="I51" s="273">
        <f t="shared" si="1"/>
        <v>5.075838479406897E-3</v>
      </c>
    </row>
    <row r="52" spans="1:9">
      <c r="A52" s="272">
        <v>41883</v>
      </c>
      <c r="B52" s="271">
        <v>10885</v>
      </c>
      <c r="C52" s="271">
        <v>1125735650</v>
      </c>
      <c r="D52" s="269">
        <v>103420.82223242994</v>
      </c>
      <c r="E52" s="240">
        <v>2.1615222222221999</v>
      </c>
      <c r="F52">
        <f t="shared" si="0"/>
        <v>47846.291455706581</v>
      </c>
      <c r="G52" s="35">
        <v>203696388.51734599</v>
      </c>
      <c r="H52" s="240">
        <v>203696388517.34601</v>
      </c>
      <c r="I52" s="273">
        <f t="shared" si="1"/>
        <v>5.5265371084580453E-3</v>
      </c>
    </row>
    <row r="53" spans="1:9">
      <c r="A53" s="272">
        <v>41974</v>
      </c>
      <c r="B53" s="271">
        <v>9914</v>
      </c>
      <c r="C53" s="271">
        <v>1147606603</v>
      </c>
      <c r="D53" s="269">
        <v>115756.16330441799</v>
      </c>
      <c r="E53" s="240">
        <v>2.2611746031746001</v>
      </c>
      <c r="F53">
        <f t="shared" si="0"/>
        <v>51192.934478346295</v>
      </c>
      <c r="G53" s="35">
        <v>247199308.35183987</v>
      </c>
      <c r="H53" s="240">
        <v>247199308351.83987</v>
      </c>
      <c r="I53" s="273">
        <f t="shared" si="1"/>
        <v>4.6424345223757928E-3</v>
      </c>
    </row>
    <row r="54" spans="1:9">
      <c r="A54" s="272">
        <v>42064</v>
      </c>
      <c r="B54" s="271">
        <v>10196</v>
      </c>
      <c r="C54" s="271">
        <v>1237115829</v>
      </c>
      <c r="D54" s="269">
        <v>121333.44733228718</v>
      </c>
      <c r="E54" s="240">
        <v>2.4578444444444001</v>
      </c>
      <c r="F54">
        <f t="shared" si="0"/>
        <v>49365.79595447702</v>
      </c>
      <c r="G54" s="35">
        <v>295131869.07076603</v>
      </c>
      <c r="H54" s="240">
        <v>295131869070.76605</v>
      </c>
      <c r="I54" s="273">
        <f t="shared" si="1"/>
        <v>4.1917392143895078E-3</v>
      </c>
    </row>
    <row r="55" spans="1:9">
      <c r="A55" s="272">
        <v>42156</v>
      </c>
      <c r="B55" s="271">
        <v>9207</v>
      </c>
      <c r="C55" s="271">
        <v>1154691631</v>
      </c>
      <c r="D55" s="269">
        <v>125414.53578798741</v>
      </c>
      <c r="E55" s="240">
        <v>2.6663403225805999</v>
      </c>
      <c r="F55">
        <f t="shared" si="0"/>
        <v>47036.207166010143</v>
      </c>
      <c r="G55" s="35">
        <v>257287672.18799996</v>
      </c>
      <c r="H55" s="240">
        <v>257287672187.99997</v>
      </c>
      <c r="I55" s="273">
        <f t="shared" si="1"/>
        <v>4.4879399824343993E-3</v>
      </c>
    </row>
    <row r="56" spans="1:9">
      <c r="A56" s="272">
        <v>42248</v>
      </c>
      <c r="B56" s="271">
        <v>9540</v>
      </c>
      <c r="C56" s="271">
        <v>1238161735</v>
      </c>
      <c r="D56" s="269">
        <v>129786.34538784067</v>
      </c>
      <c r="E56" s="240">
        <v>2.8427349206349</v>
      </c>
      <c r="F56">
        <f t="shared" si="0"/>
        <v>45655.451180391465</v>
      </c>
      <c r="G56" s="35">
        <v>191459625.09578198</v>
      </c>
      <c r="H56" s="240">
        <v>191459625095.78198</v>
      </c>
      <c r="I56" s="273">
        <f t="shared" si="1"/>
        <v>6.466959988982438E-3</v>
      </c>
    </row>
    <row r="57" spans="1:9">
      <c r="A57" s="272">
        <v>42339</v>
      </c>
      <c r="B57" s="271">
        <v>9585</v>
      </c>
      <c r="C57" s="271">
        <v>1506917874</v>
      </c>
      <c r="D57" s="269">
        <v>157216.26228482003</v>
      </c>
      <c r="E57" s="240">
        <v>2.9063769230769001</v>
      </c>
      <c r="F57">
        <f t="shared" si="0"/>
        <v>54093.55580706289</v>
      </c>
      <c r="G57" s="35">
        <v>264124630.43233496</v>
      </c>
      <c r="H57" s="240">
        <v>264124630432.33496</v>
      </c>
      <c r="I57" s="273">
        <f t="shared" si="1"/>
        <v>5.7053288499955002E-3</v>
      </c>
    </row>
    <row r="58" spans="1:9">
      <c r="A58" s="272">
        <v>42430</v>
      </c>
      <c r="B58" s="271">
        <v>9257</v>
      </c>
      <c r="C58" s="271">
        <v>1269209787</v>
      </c>
      <c r="D58" s="269">
        <v>137108.11137517553</v>
      </c>
      <c r="E58" s="240">
        <v>2.9437953124999998</v>
      </c>
      <c r="F58">
        <f t="shared" si="0"/>
        <v>46575.286940971899</v>
      </c>
      <c r="G58" s="35">
        <v>287993767.92077005</v>
      </c>
      <c r="H58" s="240">
        <v>287993767920.77002</v>
      </c>
      <c r="I58" s="273">
        <f t="shared" si="1"/>
        <v>4.4070737924758576E-3</v>
      </c>
    </row>
    <row r="59" spans="1:9">
      <c r="A59" s="272">
        <v>42522</v>
      </c>
      <c r="B59" s="271">
        <v>8942</v>
      </c>
      <c r="C59" s="271">
        <v>1253043339</v>
      </c>
      <c r="D59" s="269">
        <v>140130.09830015656</v>
      </c>
      <c r="E59" s="240">
        <v>2.8931515624999999</v>
      </c>
      <c r="F59">
        <f t="shared" si="0"/>
        <v>48435.104512488382</v>
      </c>
      <c r="G59" s="35">
        <v>262991081.81085992</v>
      </c>
      <c r="H59" s="240">
        <v>262991081810.85992</v>
      </c>
      <c r="I59" s="273">
        <f t="shared" si="1"/>
        <v>4.764584906727651E-3</v>
      </c>
    </row>
    <row r="60" spans="1:9">
      <c r="A60" s="272">
        <v>42614</v>
      </c>
      <c r="B60" s="271">
        <v>8695</v>
      </c>
      <c r="C60" s="271">
        <v>1364975455</v>
      </c>
      <c r="D60" s="269">
        <v>156983.9511213341</v>
      </c>
      <c r="E60" s="240">
        <v>2.9603586206896999</v>
      </c>
      <c r="F60">
        <f t="shared" si="0"/>
        <v>53028.693896809105</v>
      </c>
      <c r="G60" s="35">
        <v>210509537.82894996</v>
      </c>
      <c r="H60" s="240">
        <v>210509537828.94995</v>
      </c>
      <c r="I60" s="273">
        <f t="shared" si="1"/>
        <v>6.4841501676238264E-3</v>
      </c>
    </row>
    <row r="61" spans="1:9">
      <c r="A61" s="272">
        <v>42705</v>
      </c>
      <c r="B61" s="271">
        <v>9390</v>
      </c>
      <c r="C61" s="271">
        <v>1464952325</v>
      </c>
      <c r="D61" s="269">
        <v>156011.96219382322</v>
      </c>
      <c r="E61" s="240">
        <v>3.2779553846153999</v>
      </c>
      <c r="F61">
        <f t="shared" si="0"/>
        <v>47594.290918675208</v>
      </c>
      <c r="G61" s="35">
        <v>240489527.53276005</v>
      </c>
      <c r="H61" s="240">
        <v>240489527532.76004</v>
      </c>
      <c r="I61" s="273">
        <f t="shared" si="1"/>
        <v>6.0915431122065839E-3</v>
      </c>
    </row>
    <row r="62" spans="1:9">
      <c r="A62" s="272">
        <v>42795</v>
      </c>
      <c r="B62" s="271">
        <v>9558</v>
      </c>
      <c r="C62" s="271">
        <v>1660262116</v>
      </c>
      <c r="D62" s="269">
        <v>173703.92508893073</v>
      </c>
      <c r="E62" s="240">
        <v>3.6912523076923001</v>
      </c>
      <c r="F62">
        <f t="shared" si="0"/>
        <v>47058.263865340348</v>
      </c>
      <c r="G62" s="35">
        <v>313088470.55564994</v>
      </c>
      <c r="H62" s="240">
        <v>313088470555.64996</v>
      </c>
      <c r="I62" s="273">
        <f t="shared" si="1"/>
        <v>5.3028529381917832E-3</v>
      </c>
    </row>
    <row r="63" spans="1:9">
      <c r="A63" s="272">
        <v>42887</v>
      </c>
      <c r="B63" s="271">
        <v>9547</v>
      </c>
      <c r="C63" s="271">
        <v>1777236418</v>
      </c>
      <c r="D63" s="269">
        <v>186156.53273279563</v>
      </c>
      <c r="E63" s="240">
        <v>3.5786491803279001</v>
      </c>
      <c r="F63">
        <f t="shared" si="0"/>
        <v>52018.659374635521</v>
      </c>
      <c r="G63" s="35">
        <v>319775548.74022996</v>
      </c>
      <c r="H63" s="240">
        <v>319775548740.22998</v>
      </c>
      <c r="I63" s="273">
        <f t="shared" si="1"/>
        <v>5.5577620771866459E-3</v>
      </c>
    </row>
    <row r="64" spans="1:9">
      <c r="A64" s="272">
        <v>42979</v>
      </c>
      <c r="B64" s="271">
        <v>10218</v>
      </c>
      <c r="C64" s="271">
        <v>2089300185</v>
      </c>
      <c r="D64" s="269">
        <v>204472.51761597182</v>
      </c>
      <c r="E64" s="240">
        <v>3.5149129032258002</v>
      </c>
      <c r="F64">
        <f t="shared" si="0"/>
        <v>58172.854703830024</v>
      </c>
      <c r="G64" s="35">
        <v>369708686.78604013</v>
      </c>
      <c r="H64" s="240">
        <v>369708686786.0401</v>
      </c>
      <c r="I64" s="273">
        <f t="shared" si="1"/>
        <v>5.6512066382933858E-3</v>
      </c>
    </row>
    <row r="65" spans="1:9">
      <c r="A65" s="272">
        <v>43070</v>
      </c>
      <c r="B65" s="271">
        <v>10670</v>
      </c>
      <c r="C65" s="271">
        <v>2122023763</v>
      </c>
      <c r="D65" s="269">
        <v>198877.5785379569</v>
      </c>
      <c r="E65" s="240">
        <v>3.7955476923077001</v>
      </c>
      <c r="F65">
        <f t="shared" si="0"/>
        <v>52397.597042717956</v>
      </c>
      <c r="G65" s="35">
        <v>450747367.99547011</v>
      </c>
      <c r="H65" s="240">
        <v>450747367995.47009</v>
      </c>
      <c r="I65" s="273">
        <f t="shared" si="1"/>
        <v>4.7077895816383906E-3</v>
      </c>
    </row>
    <row r="66" spans="1:9">
      <c r="A66" s="272">
        <v>43160</v>
      </c>
      <c r="B66" s="271">
        <v>12567</v>
      </c>
      <c r="C66" s="271">
        <v>2676425722</v>
      </c>
      <c r="D66" s="269">
        <v>212972.5250258614</v>
      </c>
      <c r="E66" s="240">
        <v>3.8114203125000001</v>
      </c>
      <c r="F66">
        <f t="shared" si="0"/>
        <v>55877.470224785495</v>
      </c>
      <c r="G66" s="35">
        <v>497871055.93993998</v>
      </c>
      <c r="H66" s="240">
        <v>497871055939.94</v>
      </c>
      <c r="I66" s="273">
        <f t="shared" si="1"/>
        <v>5.3757407466620572E-3</v>
      </c>
    </row>
    <row r="67" spans="1:9">
      <c r="A67" s="272">
        <v>43252</v>
      </c>
      <c r="B67" s="271">
        <v>11620</v>
      </c>
      <c r="C67" s="271">
        <v>2198797921</v>
      </c>
      <c r="D67" s="269">
        <v>189225.29440619622</v>
      </c>
      <c r="E67" s="240">
        <v>4.3670354838709997</v>
      </c>
      <c r="F67">
        <f t="shared" ref="F67:F93" si="2">D67/E67</f>
        <v>43330.37711854458</v>
      </c>
      <c r="G67" s="35">
        <v>461885333.82544494</v>
      </c>
      <c r="H67" s="240">
        <v>461885333825.44495</v>
      </c>
      <c r="I67" s="273">
        <f t="shared" ref="I67:I91" si="3">C67/H67</f>
        <v>4.7604843886014502E-3</v>
      </c>
    </row>
    <row r="68" spans="1:9">
      <c r="A68" s="272">
        <v>43344</v>
      </c>
      <c r="B68" s="271">
        <v>11908</v>
      </c>
      <c r="C68" s="271">
        <v>2081095314</v>
      </c>
      <c r="D68" s="269">
        <v>174764.47044004031</v>
      </c>
      <c r="E68" s="240">
        <v>5.5822849999999997</v>
      </c>
      <c r="F68">
        <f t="shared" si="2"/>
        <v>31306.977418752416</v>
      </c>
      <c r="G68" s="35">
        <v>547100410.12158501</v>
      </c>
      <c r="H68" s="240">
        <v>547100410121.58502</v>
      </c>
      <c r="I68" s="273">
        <f t="shared" si="3"/>
        <v>3.8038635605071236E-3</v>
      </c>
    </row>
    <row r="69" spans="1:9">
      <c r="A69" s="272">
        <v>43435</v>
      </c>
      <c r="B69" s="271">
        <v>12101</v>
      </c>
      <c r="C69" s="271">
        <v>1823212436</v>
      </c>
      <c r="D69" s="269">
        <v>150666.26196182135</v>
      </c>
      <c r="E69" s="240">
        <v>5.5161784615384999</v>
      </c>
      <c r="F69">
        <f t="shared" si="2"/>
        <v>27313.522035652106</v>
      </c>
      <c r="G69" s="35">
        <v>446337866.36477</v>
      </c>
      <c r="H69" s="240">
        <v>446337866364.77002</v>
      </c>
      <c r="I69" s="273">
        <f t="shared" si="3"/>
        <v>4.0848258088637679E-3</v>
      </c>
    </row>
    <row r="70" spans="1:9">
      <c r="A70" s="272">
        <v>43525</v>
      </c>
      <c r="B70" s="271">
        <v>11506</v>
      </c>
      <c r="C70" s="271">
        <v>2016276735</v>
      </c>
      <c r="D70" s="269">
        <v>175236.98374760995</v>
      </c>
      <c r="E70" s="240">
        <v>5.3594984126984002</v>
      </c>
      <c r="F70">
        <f t="shared" si="2"/>
        <v>32696.526848933543</v>
      </c>
      <c r="G70" s="35">
        <v>504664203.8698349</v>
      </c>
      <c r="H70" s="240">
        <v>504664203869.8349</v>
      </c>
      <c r="I70" s="273">
        <f t="shared" si="3"/>
        <v>3.9952838333666453E-3</v>
      </c>
    </row>
    <row r="71" spans="1:9">
      <c r="A71" s="272">
        <v>43617</v>
      </c>
      <c r="B71" s="271">
        <v>10157</v>
      </c>
      <c r="C71" s="271">
        <v>1767809917</v>
      </c>
      <c r="D71" s="269">
        <v>174048.43132814809</v>
      </c>
      <c r="E71" s="240">
        <v>5.8723650000000003</v>
      </c>
      <c r="F71">
        <f t="shared" si="2"/>
        <v>29638.558115537449</v>
      </c>
      <c r="G71" s="35">
        <v>381438628.90118015</v>
      </c>
      <c r="H71" s="240">
        <v>381438628901.18018</v>
      </c>
      <c r="I71" s="273">
        <f t="shared" si="3"/>
        <v>4.6345854432535433E-3</v>
      </c>
    </row>
    <row r="72" spans="1:9">
      <c r="A72" s="272">
        <v>43709</v>
      </c>
      <c r="B72" s="271">
        <v>11387</v>
      </c>
      <c r="C72" s="271">
        <v>2309008917</v>
      </c>
      <c r="D72" s="269">
        <v>202775.87749187672</v>
      </c>
      <c r="E72" s="240">
        <v>5.6721770491803003</v>
      </c>
      <c r="F72">
        <f t="shared" si="2"/>
        <v>35749.215113301223</v>
      </c>
      <c r="G72" s="35">
        <v>483535851.82258993</v>
      </c>
      <c r="H72" s="240">
        <v>483535851822.5899</v>
      </c>
      <c r="I72" s="273">
        <f t="shared" si="3"/>
        <v>4.7752589767576931E-3</v>
      </c>
    </row>
    <row r="73" spans="1:9">
      <c r="A73" s="272">
        <v>43800</v>
      </c>
      <c r="B73" s="271">
        <v>11895</v>
      </c>
      <c r="C73" s="271">
        <v>2751888991</v>
      </c>
      <c r="D73" s="269">
        <v>231348.38091635139</v>
      </c>
      <c r="E73" s="240">
        <v>5.7852846153846</v>
      </c>
      <c r="F73">
        <f t="shared" si="2"/>
        <v>39989.109663012074</v>
      </c>
      <c r="G73" s="35">
        <v>683429366.46219611</v>
      </c>
      <c r="H73" s="240">
        <v>683429366462.19617</v>
      </c>
      <c r="I73" s="273">
        <f t="shared" si="3"/>
        <v>4.0265887391483937E-3</v>
      </c>
    </row>
    <row r="74" spans="1:9">
      <c r="A74" s="272">
        <v>43891</v>
      </c>
      <c r="B74" s="271">
        <v>11965</v>
      </c>
      <c r="C74" s="271">
        <v>2604851393</v>
      </c>
      <c r="D74" s="269">
        <v>217705.92503134141</v>
      </c>
      <c r="E74" s="240">
        <v>6.0938499999999998</v>
      </c>
      <c r="F74">
        <f t="shared" si="2"/>
        <v>35725.514253114437</v>
      </c>
      <c r="G74" s="35">
        <v>1059979590.3969501</v>
      </c>
      <c r="H74" s="240">
        <v>1059979590396.9501</v>
      </c>
      <c r="I74" s="273">
        <f t="shared" si="3"/>
        <v>2.4574542911949024E-3</v>
      </c>
    </row>
    <row r="75" spans="1:9">
      <c r="A75" s="272">
        <v>43983</v>
      </c>
      <c r="B75" s="271">
        <v>16526</v>
      </c>
      <c r="C75" s="271">
        <v>4280320128</v>
      </c>
      <c r="D75" s="269">
        <v>259005.21166646495</v>
      </c>
      <c r="E75" s="240">
        <v>6.8529233333333002</v>
      </c>
      <c r="F75">
        <f t="shared" si="2"/>
        <v>37794.850324187617</v>
      </c>
      <c r="G75" s="35">
        <v>1260505556.8759701</v>
      </c>
      <c r="H75" s="240">
        <v>1260505556875.9702</v>
      </c>
      <c r="I75" s="273">
        <f t="shared" si="3"/>
        <v>3.3957169840713127E-3</v>
      </c>
    </row>
    <row r="76" spans="1:9">
      <c r="A76" s="272">
        <v>44075</v>
      </c>
      <c r="B76" s="271">
        <v>21358</v>
      </c>
      <c r="C76" s="271">
        <v>5847806460</v>
      </c>
      <c r="D76" s="269">
        <v>273799.34731716453</v>
      </c>
      <c r="E76" s="240">
        <v>7.2077460317459998</v>
      </c>
      <c r="F76">
        <f t="shared" si="2"/>
        <v>37986.819473277079</v>
      </c>
      <c r="G76" s="35">
        <v>1721293496.4868708</v>
      </c>
      <c r="H76" s="240">
        <v>1721293496486.8708</v>
      </c>
      <c r="I76" s="273">
        <f t="shared" si="3"/>
        <v>3.3973325710782432E-3</v>
      </c>
    </row>
    <row r="77" spans="1:9">
      <c r="A77" s="272">
        <v>44166</v>
      </c>
      <c r="B77" s="271">
        <v>24933</v>
      </c>
      <c r="C77" s="271">
        <v>6816729081</v>
      </c>
      <c r="D77" s="269">
        <v>273401.88027914811</v>
      </c>
      <c r="E77" s="240">
        <v>7.8616276923077004</v>
      </c>
      <c r="F77">
        <f t="shared" si="2"/>
        <v>34776.752471585663</v>
      </c>
      <c r="G77" s="35">
        <v>2408596135.1976256</v>
      </c>
      <c r="H77" s="240">
        <v>2408596135197.6255</v>
      </c>
      <c r="I77" s="273">
        <f t="shared" si="3"/>
        <v>2.8301669098379943E-3</v>
      </c>
    </row>
    <row r="78" spans="1:9">
      <c r="A78" s="272">
        <v>44256</v>
      </c>
      <c r="B78" s="271">
        <v>29165</v>
      </c>
      <c r="C78" s="271">
        <v>8108638373</v>
      </c>
      <c r="D78" s="269">
        <v>278026.34572261269</v>
      </c>
      <c r="E78" s="240">
        <v>7.3773999999999997</v>
      </c>
      <c r="F78">
        <f t="shared" si="2"/>
        <v>37686.223564211337</v>
      </c>
      <c r="G78" s="35">
        <v>2610250160.0197291</v>
      </c>
      <c r="H78" s="240">
        <v>2610250160019.729</v>
      </c>
      <c r="I78" s="273">
        <f t="shared" si="3"/>
        <v>3.1064602531960818E-3</v>
      </c>
    </row>
    <row r="79" spans="1:9">
      <c r="A79" s="272">
        <v>44348</v>
      </c>
      <c r="B79" s="271">
        <v>28734</v>
      </c>
      <c r="C79" s="271">
        <v>8491144974</v>
      </c>
      <c r="D79" s="269">
        <v>295508.62998538319</v>
      </c>
      <c r="E79" s="240">
        <v>8.3695573770491993</v>
      </c>
      <c r="F79">
        <f t="shared" si="2"/>
        <v>35307.557696625619</v>
      </c>
      <c r="G79" s="35">
        <v>1289515306.77314</v>
      </c>
      <c r="H79" s="240">
        <v>1289515306773.1399</v>
      </c>
      <c r="I79" s="273">
        <f t="shared" si="3"/>
        <v>6.5847570241318728E-3</v>
      </c>
    </row>
    <row r="80" spans="1:9">
      <c r="A80" s="272">
        <v>44440</v>
      </c>
      <c r="B80" s="271">
        <v>29049</v>
      </c>
      <c r="C80" s="271">
        <v>9252544967</v>
      </c>
      <c r="D80" s="269">
        <v>318515.09404798789</v>
      </c>
      <c r="E80" s="240">
        <v>8.5278566666667004</v>
      </c>
      <c r="F80">
        <f t="shared" si="2"/>
        <v>37349.958670504544</v>
      </c>
      <c r="G80" s="35">
        <v>1089156538.72174</v>
      </c>
      <c r="H80" s="240">
        <v>1089156538721.74</v>
      </c>
      <c r="I80" s="273">
        <f t="shared" si="3"/>
        <v>8.4951470592638662E-3</v>
      </c>
    </row>
    <row r="81" spans="1:9">
      <c r="A81" s="272">
        <v>44531</v>
      </c>
      <c r="B81" s="271">
        <v>29979</v>
      </c>
      <c r="C81" s="271">
        <v>11469372106</v>
      </c>
      <c r="D81" s="269">
        <v>382580.2096801094</v>
      </c>
      <c r="E81" s="240">
        <v>11.161016923077</v>
      </c>
      <c r="F81">
        <f t="shared" si="2"/>
        <v>34278.257287565801</v>
      </c>
      <c r="G81" s="35">
        <v>2425156451.5591497</v>
      </c>
      <c r="H81" s="240">
        <v>2425156451559.1499</v>
      </c>
      <c r="I81" s="273">
        <f t="shared" si="3"/>
        <v>4.7293328637112303E-3</v>
      </c>
    </row>
    <row r="82" spans="1:9">
      <c r="A82" s="272">
        <v>44621</v>
      </c>
      <c r="B82" s="271">
        <v>30619</v>
      </c>
      <c r="C82" s="271">
        <v>13806256098</v>
      </c>
      <c r="D82" s="269">
        <v>450904.86619419314</v>
      </c>
      <c r="E82" s="240">
        <v>13.927125</v>
      </c>
      <c r="F82">
        <f t="shared" si="2"/>
        <v>32376.019185165147</v>
      </c>
      <c r="G82" s="35">
        <v>2441183990.2169256</v>
      </c>
      <c r="H82" s="240">
        <v>2441183990216.9258</v>
      </c>
      <c r="I82" s="273">
        <f t="shared" si="3"/>
        <v>5.6555573661504982E-3</v>
      </c>
    </row>
    <row r="83" spans="1:9">
      <c r="A83" s="272">
        <v>44713</v>
      </c>
      <c r="B83" s="271">
        <v>33621</v>
      </c>
      <c r="C83" s="271">
        <v>19153757371</v>
      </c>
      <c r="D83" s="269">
        <v>569696.24255673541</v>
      </c>
      <c r="E83" s="240">
        <v>15.783759016393001</v>
      </c>
      <c r="F83">
        <f t="shared" si="2"/>
        <v>36093.825429357435</v>
      </c>
      <c r="G83" s="35">
        <v>3003074540.0114603</v>
      </c>
      <c r="H83" s="240">
        <v>3003074540011.4604</v>
      </c>
      <c r="I83" s="273">
        <f t="shared" si="3"/>
        <v>6.3780492677770508E-3</v>
      </c>
    </row>
    <row r="84" spans="1:9">
      <c r="A84" s="272">
        <v>44805</v>
      </c>
      <c r="B84" s="271">
        <v>35983</v>
      </c>
      <c r="C84" s="271">
        <v>21960427207</v>
      </c>
      <c r="D84" s="269">
        <v>610300.06411360926</v>
      </c>
      <c r="E84" s="240">
        <v>17.920240322581002</v>
      </c>
      <c r="F84">
        <f t="shared" si="2"/>
        <v>34056.466494178661</v>
      </c>
      <c r="G84" s="35">
        <v>4234016902.6979003</v>
      </c>
      <c r="H84" s="240">
        <v>4234016902697.9004</v>
      </c>
      <c r="I84" s="273">
        <f t="shared" si="3"/>
        <v>5.1866649830818803E-3</v>
      </c>
    </row>
    <row r="85" spans="1:9">
      <c r="A85" s="272">
        <v>44896</v>
      </c>
      <c r="B85" s="271">
        <v>37777</v>
      </c>
      <c r="C85" s="271">
        <v>30205616296</v>
      </c>
      <c r="D85" s="269">
        <v>799576.89324191969</v>
      </c>
      <c r="E85" s="240">
        <v>18.597998461538001</v>
      </c>
      <c r="F85">
        <f t="shared" si="2"/>
        <v>42992.631432651324</v>
      </c>
      <c r="G85" s="35">
        <v>7837844677.3566608</v>
      </c>
      <c r="H85" s="240">
        <v>7837844677356.6611</v>
      </c>
      <c r="I85" s="273">
        <f t="shared" si="3"/>
        <v>3.8538166472299809E-3</v>
      </c>
    </row>
    <row r="86" spans="1:9">
      <c r="A86" s="272">
        <v>44986</v>
      </c>
      <c r="B86" s="271">
        <v>46318</v>
      </c>
      <c r="C86" s="271">
        <v>37217416887</v>
      </c>
      <c r="D86" s="269">
        <v>803519.51481065678</v>
      </c>
      <c r="E86" s="240">
        <v>18.852721538461999</v>
      </c>
      <c r="F86">
        <f t="shared" si="2"/>
        <v>42620.876416774772</v>
      </c>
      <c r="G86" s="35">
        <v>6415548302.6008987</v>
      </c>
      <c r="H86" s="240">
        <v>6415548302600.8984</v>
      </c>
      <c r="I86" s="273">
        <f t="shared" si="3"/>
        <v>5.8011279989758401E-3</v>
      </c>
    </row>
    <row r="87" spans="1:9">
      <c r="A87" s="272">
        <v>45078</v>
      </c>
      <c r="B87" s="271">
        <v>42738</v>
      </c>
      <c r="C87" s="271">
        <v>33608837527</v>
      </c>
      <c r="D87" s="269">
        <v>786392.37977911928</v>
      </c>
      <c r="E87" s="240">
        <v>20.649713559321999</v>
      </c>
      <c r="F87">
        <f t="shared" si="2"/>
        <v>38082.483687727203</v>
      </c>
      <c r="G87" s="35">
        <v>4827812871.3542805</v>
      </c>
      <c r="H87" s="240">
        <v>4827812871354.2803</v>
      </c>
      <c r="I87" s="273">
        <f t="shared" si="3"/>
        <v>6.9615037746009762E-3</v>
      </c>
    </row>
    <row r="88" spans="1:9">
      <c r="A88" s="272">
        <v>45170</v>
      </c>
      <c r="B88" s="271">
        <v>45614</v>
      </c>
      <c r="C88" s="271">
        <v>50245691981</v>
      </c>
      <c r="D88" s="269">
        <v>1101541.0176919366</v>
      </c>
      <c r="E88" s="240">
        <v>26.774210937500001</v>
      </c>
      <c r="F88">
        <f t="shared" si="2"/>
        <v>41141.866711340372</v>
      </c>
      <c r="G88" s="35">
        <v>12529120164.564928</v>
      </c>
      <c r="H88" s="240">
        <v>12529120164564.928</v>
      </c>
      <c r="I88" s="273">
        <f t="shared" si="3"/>
        <v>4.0103128807963493E-3</v>
      </c>
    </row>
    <row r="89" spans="1:9">
      <c r="A89" s="272">
        <v>45261</v>
      </c>
      <c r="B89" s="271">
        <v>44054</v>
      </c>
      <c r="C89" s="271">
        <v>48376734509</v>
      </c>
      <c r="D89" s="269">
        <v>1098123.5417669225</v>
      </c>
      <c r="E89" s="240">
        <v>28.459529230769</v>
      </c>
      <c r="F89">
        <f t="shared" si="2"/>
        <v>38585.442958757274</v>
      </c>
      <c r="G89" s="35">
        <v>8419580560.5933208</v>
      </c>
      <c r="H89" s="240">
        <v>8419580560593.3213</v>
      </c>
      <c r="I89" s="273">
        <f t="shared" si="3"/>
        <v>5.7457416270141285E-3</v>
      </c>
    </row>
    <row r="90" spans="1:9">
      <c r="A90" s="272">
        <v>45352</v>
      </c>
      <c r="B90" s="271">
        <v>45780</v>
      </c>
      <c r="C90" s="271">
        <v>55890253680</v>
      </c>
      <c r="D90" s="269">
        <v>1220844.3355176933</v>
      </c>
      <c r="E90" s="240">
        <v>30.863971875000001</v>
      </c>
      <c r="F90">
        <f t="shared" si="2"/>
        <v>39555.645671987681</v>
      </c>
      <c r="G90" s="240">
        <v>10363042923.428747</v>
      </c>
      <c r="H90" s="240">
        <v>10363042923428.748</v>
      </c>
      <c r="I90" s="273">
        <f t="shared" si="3"/>
        <v>5.3932280405442901E-3</v>
      </c>
    </row>
    <row r="91" spans="1:9">
      <c r="A91" s="272">
        <v>45444</v>
      </c>
      <c r="B91" s="271">
        <v>45940</v>
      </c>
      <c r="C91" s="271">
        <v>58000442851</v>
      </c>
      <c r="D91" s="269">
        <v>1262525.9654114062</v>
      </c>
      <c r="E91" s="240">
        <v>32.296987719298002</v>
      </c>
      <c r="F91">
        <f t="shared" si="2"/>
        <v>39091.136807691371</v>
      </c>
      <c r="G91" s="240">
        <v>8321554852.2661114</v>
      </c>
      <c r="H91" s="240">
        <v>8321554852266.1113</v>
      </c>
      <c r="I91" s="273">
        <f t="shared" si="3"/>
        <v>6.9699045287438584E-3</v>
      </c>
    </row>
    <row r="92" spans="1:9">
      <c r="E92" s="240">
        <v>33.445442187499999</v>
      </c>
      <c r="F92">
        <f t="shared" si="2"/>
        <v>0</v>
      </c>
      <c r="G92" s="240">
        <v>7835624333.0946608</v>
      </c>
      <c r="H92" s="240">
        <v>7835624333094.6611</v>
      </c>
      <c r="I92" s="273"/>
    </row>
    <row r="93" spans="1:9">
      <c r="E93" s="240">
        <v>34.481623076923</v>
      </c>
      <c r="F93">
        <f t="shared" si="2"/>
        <v>0</v>
      </c>
      <c r="G93" s="240">
        <v>7146426453.2115707</v>
      </c>
      <c r="H93" s="240">
        <v>7146426453211.5703</v>
      </c>
      <c r="I93" s="273"/>
    </row>
  </sheetData>
  <pageMargins left="0.7" right="0.7" top="0.75" bottom="0.75" header="0.3" footer="0.3"/>
  <pageSetup orientation="portrait" horizontalDpi="200" verticalDpi="2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77"/>
  <sheetViews>
    <sheetView topLeftCell="A145" zoomScale="85" zoomScaleNormal="85" workbookViewId="0"/>
  </sheetViews>
  <sheetFormatPr defaultRowHeight="15"/>
  <cols>
    <col min="1" max="1" width="10.140625" style="7" bestFit="1" customWidth="1"/>
    <col min="2" max="2" width="13.42578125" bestFit="1" customWidth="1"/>
    <col min="3" max="3" width="25.85546875" bestFit="1" customWidth="1"/>
    <col min="4" max="4" width="24.28515625" bestFit="1" customWidth="1"/>
    <col min="5" max="7" width="12.42578125" bestFit="1" customWidth="1"/>
    <col min="8" max="8" width="20.5703125" bestFit="1" customWidth="1"/>
    <col min="9" max="9" width="49.140625" bestFit="1" customWidth="1"/>
    <col min="10" max="10" width="30.85546875" bestFit="1" customWidth="1"/>
  </cols>
  <sheetData>
    <row r="1" spans="1:10">
      <c r="A1" s="322" t="s">
        <v>5622</v>
      </c>
      <c r="B1" s="321" t="s">
        <v>5621</v>
      </c>
      <c r="C1" s="321" t="s">
        <v>5620</v>
      </c>
      <c r="D1" s="321" t="s">
        <v>5619</v>
      </c>
      <c r="E1" s="321" t="s">
        <v>5618</v>
      </c>
      <c r="F1" s="321" t="s">
        <v>5617</v>
      </c>
      <c r="G1" s="321" t="s">
        <v>5616</v>
      </c>
      <c r="H1" s="321" t="s">
        <v>5615</v>
      </c>
      <c r="I1" s="320" t="s">
        <v>5614</v>
      </c>
      <c r="J1" s="320" t="s">
        <v>5613</v>
      </c>
    </row>
    <row r="2" spans="1:10">
      <c r="A2" s="319">
        <v>45658</v>
      </c>
      <c r="B2" s="120">
        <v>11834098.982999999</v>
      </c>
      <c r="C2" s="120">
        <v>6775460.4249999998</v>
      </c>
      <c r="D2" s="120">
        <v>4525125.1129999999</v>
      </c>
      <c r="E2" s="120">
        <v>4350110.7180000003</v>
      </c>
      <c r="F2" s="120">
        <v>2303132.9010000001</v>
      </c>
      <c r="G2" s="120">
        <v>1964516.0020000001</v>
      </c>
      <c r="H2" s="120">
        <v>1514108.1969999999</v>
      </c>
      <c r="I2">
        <f t="shared" ref="I2:I33" si="0">(E2+H2)/B2</f>
        <v>0.49553573308995541</v>
      </c>
      <c r="J2">
        <f t="shared" ref="J2:J33" si="1">(H2+E2)/(B2+E2+H2)</f>
        <v>0.33134329198949958</v>
      </c>
    </row>
    <row r="3" spans="1:10">
      <c r="A3" s="319">
        <v>45627</v>
      </c>
      <c r="B3" s="120">
        <v>11838132.368000001</v>
      </c>
      <c r="C3" s="120">
        <v>6611683.0219999999</v>
      </c>
      <c r="D3" s="120">
        <v>4729616.5060000001</v>
      </c>
      <c r="E3" s="120">
        <v>4312306.13</v>
      </c>
      <c r="F3" s="120">
        <v>2288014.591</v>
      </c>
      <c r="G3" s="120">
        <v>1933288.8970000001</v>
      </c>
      <c r="H3" s="120">
        <v>1419611.7109999999</v>
      </c>
      <c r="I3">
        <f t="shared" si="0"/>
        <v>0.48419105842186</v>
      </c>
      <c r="J3">
        <f t="shared" si="1"/>
        <v>0.32623229716577073</v>
      </c>
    </row>
    <row r="4" spans="1:10">
      <c r="A4" s="319">
        <v>45597</v>
      </c>
      <c r="B4" s="120">
        <v>11167083.342</v>
      </c>
      <c r="C4" s="120">
        <v>6499857.551</v>
      </c>
      <c r="D4" s="120">
        <v>4285320.8739999998</v>
      </c>
      <c r="E4" s="120">
        <v>4283525.3760000002</v>
      </c>
      <c r="F4" s="120">
        <v>2266735.4029999999</v>
      </c>
      <c r="G4" s="120">
        <v>1929241.7690000001</v>
      </c>
      <c r="H4" s="120">
        <v>1432000.6740000001</v>
      </c>
      <c r="I4">
        <f t="shared" si="0"/>
        <v>0.5118190556081551</v>
      </c>
      <c r="J4">
        <f t="shared" si="1"/>
        <v>0.33854518085980012</v>
      </c>
    </row>
    <row r="5" spans="1:10">
      <c r="A5" s="319">
        <v>45566</v>
      </c>
      <c r="B5" s="120">
        <v>11040049.636</v>
      </c>
      <c r="C5" s="120">
        <v>6348837.534</v>
      </c>
      <c r="D5" s="120">
        <v>4131520.2439999999</v>
      </c>
      <c r="E5" s="120">
        <v>4303611.3689999999</v>
      </c>
      <c r="F5" s="120">
        <v>2299883.9449999998</v>
      </c>
      <c r="G5" s="120">
        <v>1923759.196</v>
      </c>
      <c r="H5" s="120">
        <v>1439724.882</v>
      </c>
      <c r="I5">
        <f t="shared" si="0"/>
        <v>0.52022739393053219</v>
      </c>
      <c r="J5">
        <f t="shared" si="1"/>
        <v>0.34220367032427279</v>
      </c>
    </row>
    <row r="6" spans="1:10">
      <c r="A6" s="319">
        <v>45536</v>
      </c>
      <c r="B6" s="120">
        <v>10723532.853</v>
      </c>
      <c r="C6" s="120">
        <v>6165535.2560000001</v>
      </c>
      <c r="D6" s="120">
        <v>3949417.9789999998</v>
      </c>
      <c r="E6" s="120">
        <v>4412036.4469999997</v>
      </c>
      <c r="F6" s="120">
        <v>2350946.2280000001</v>
      </c>
      <c r="G6" s="120">
        <v>1977124.078</v>
      </c>
      <c r="H6" s="120">
        <v>1374571.879</v>
      </c>
      <c r="I6">
        <f t="shared" si="0"/>
        <v>0.53961771790358681</v>
      </c>
      <c r="J6">
        <f t="shared" si="1"/>
        <v>0.35048811898472737</v>
      </c>
    </row>
    <row r="7" spans="1:10">
      <c r="A7" s="319">
        <v>45505</v>
      </c>
      <c r="B7" s="120">
        <v>10330098.047</v>
      </c>
      <c r="C7" s="120">
        <v>6060975.7070000004</v>
      </c>
      <c r="D7" s="120">
        <v>3848354.7859999998</v>
      </c>
      <c r="E7" s="120">
        <v>4537238.6849999996</v>
      </c>
      <c r="F7" s="120">
        <v>2386547.588</v>
      </c>
      <c r="G7" s="120">
        <v>2064161.0730000001</v>
      </c>
      <c r="H7" s="120">
        <v>1267099.7520000001</v>
      </c>
      <c r="I7">
        <f t="shared" si="0"/>
        <v>0.56188609349024121</v>
      </c>
      <c r="J7">
        <f t="shared" si="1"/>
        <v>0.3597484450576241</v>
      </c>
    </row>
    <row r="8" spans="1:10">
      <c r="A8" s="319">
        <v>45474</v>
      </c>
      <c r="B8" s="120">
        <v>10241491.764</v>
      </c>
      <c r="C8" s="120">
        <v>5932830.0559999999</v>
      </c>
      <c r="D8" s="120">
        <v>3782959.1510000001</v>
      </c>
      <c r="E8" s="120">
        <v>4268654.2769999998</v>
      </c>
      <c r="F8" s="120">
        <v>2264909.193</v>
      </c>
      <c r="G8" s="120">
        <v>1919646.243</v>
      </c>
      <c r="H8" s="120">
        <v>1154201.628</v>
      </c>
      <c r="I8">
        <f t="shared" si="0"/>
        <v>0.52949863457020485</v>
      </c>
      <c r="J8">
        <f t="shared" si="1"/>
        <v>0.3461909821965915</v>
      </c>
    </row>
    <row r="9" spans="1:10">
      <c r="A9" s="319">
        <v>45444</v>
      </c>
      <c r="B9" s="120">
        <v>9892119.9309999999</v>
      </c>
      <c r="C9" s="120">
        <v>5743082.7199999997</v>
      </c>
      <c r="D9" s="120">
        <v>3670103.3659999999</v>
      </c>
      <c r="E9" s="120">
        <v>4227975.2949999999</v>
      </c>
      <c r="F9" s="120">
        <v>2235900.594</v>
      </c>
      <c r="G9" s="120">
        <v>1906964.3670000001</v>
      </c>
      <c r="H9" s="120">
        <v>1105842.602</v>
      </c>
      <c r="I9">
        <f t="shared" si="0"/>
        <v>0.53919866865795285</v>
      </c>
      <c r="J9">
        <f t="shared" si="1"/>
        <v>0.35031128835895309</v>
      </c>
    </row>
    <row r="10" spans="1:10">
      <c r="A10" s="319">
        <v>45413</v>
      </c>
      <c r="B10" s="120">
        <v>9351850.1520000007</v>
      </c>
      <c r="C10" s="120">
        <v>5524017.7060000002</v>
      </c>
      <c r="D10" s="120">
        <v>3355116.5950000002</v>
      </c>
      <c r="E10" s="120">
        <v>4267458.7189999996</v>
      </c>
      <c r="F10" s="120">
        <v>2253574.9569999999</v>
      </c>
      <c r="G10" s="120">
        <v>1938281.8470000001</v>
      </c>
      <c r="H10" s="120">
        <v>1096548.726</v>
      </c>
      <c r="I10">
        <f t="shared" si="0"/>
        <v>0.57357713797978727</v>
      </c>
      <c r="J10">
        <f t="shared" si="1"/>
        <v>0.36450525629532565</v>
      </c>
    </row>
    <row r="11" spans="1:10">
      <c r="A11" s="319">
        <v>45383</v>
      </c>
      <c r="B11" s="120">
        <v>8787469.9100000001</v>
      </c>
      <c r="C11" s="120">
        <v>5066159.96</v>
      </c>
      <c r="D11" s="120">
        <v>3236414.8089999999</v>
      </c>
      <c r="E11" s="120">
        <v>4552543.4220000003</v>
      </c>
      <c r="F11" s="120">
        <v>2437052.11</v>
      </c>
      <c r="G11" s="120">
        <v>2039814.8870000001</v>
      </c>
      <c r="H11" s="120">
        <v>1117817.477</v>
      </c>
      <c r="I11">
        <f t="shared" si="0"/>
        <v>0.6452779875294048</v>
      </c>
      <c r="J11">
        <f t="shared" si="1"/>
        <v>0.39219997618662134</v>
      </c>
    </row>
    <row r="12" spans="1:10">
      <c r="A12" s="319">
        <v>45352</v>
      </c>
      <c r="B12" s="120">
        <v>8359530.983</v>
      </c>
      <c r="C12" s="120">
        <v>4805900.3810000001</v>
      </c>
      <c r="D12" s="120">
        <v>3169149.2459999998</v>
      </c>
      <c r="E12" s="120">
        <v>4833527.6160000004</v>
      </c>
      <c r="F12" s="120">
        <v>2567794.5430000001</v>
      </c>
      <c r="G12" s="120">
        <v>2201030.8960000002</v>
      </c>
      <c r="H12" s="120">
        <v>1096610.7239999999</v>
      </c>
      <c r="I12">
        <f t="shared" si="0"/>
        <v>0.70938648975158658</v>
      </c>
      <c r="J12">
        <f t="shared" si="1"/>
        <v>0.41499479140886208</v>
      </c>
    </row>
    <row r="13" spans="1:10">
      <c r="A13" s="319">
        <v>45323</v>
      </c>
      <c r="B13" s="120">
        <v>8539019.0659999996</v>
      </c>
      <c r="C13" s="120">
        <v>4956632.085</v>
      </c>
      <c r="D13" s="120">
        <v>3053236.5729999999</v>
      </c>
      <c r="E13" s="120">
        <v>4536991.7189999996</v>
      </c>
      <c r="F13" s="120">
        <v>2346589.7779999999</v>
      </c>
      <c r="G13" s="120">
        <v>2119272.8509999998</v>
      </c>
      <c r="H13" s="120">
        <v>944405.93200000003</v>
      </c>
      <c r="I13">
        <f t="shared" si="0"/>
        <v>0.6419235756042988</v>
      </c>
      <c r="J13">
        <f t="shared" si="1"/>
        <v>0.39095825478237811</v>
      </c>
    </row>
    <row r="14" spans="1:10">
      <c r="A14" s="319">
        <v>45292</v>
      </c>
      <c r="B14" s="120">
        <v>8515520.0179999992</v>
      </c>
      <c r="C14" s="120">
        <v>4859515.6069999998</v>
      </c>
      <c r="D14" s="120">
        <v>3004500.54</v>
      </c>
      <c r="E14" s="120">
        <v>4434032.6119999997</v>
      </c>
      <c r="F14" s="120">
        <v>2275707.6529999999</v>
      </c>
      <c r="G14" s="120">
        <v>2088374.942</v>
      </c>
      <c r="H14" s="120">
        <v>905778.92299999995</v>
      </c>
      <c r="I14">
        <f t="shared" si="0"/>
        <v>0.62706816773523799</v>
      </c>
      <c r="J14">
        <f t="shared" si="1"/>
        <v>0.38539760052467364</v>
      </c>
    </row>
    <row r="15" spans="1:10">
      <c r="A15" s="319">
        <v>45261</v>
      </c>
      <c r="B15" s="120">
        <v>8592299.6280000005</v>
      </c>
      <c r="C15" s="120">
        <v>4802586.5489999996</v>
      </c>
      <c r="D15" s="120">
        <v>3243184.267</v>
      </c>
      <c r="E15" s="120">
        <v>4320633.1579999998</v>
      </c>
      <c r="F15" s="120">
        <v>2186496.3829999999</v>
      </c>
      <c r="G15" s="120">
        <v>2059581.3729999999</v>
      </c>
      <c r="H15" s="120">
        <v>871911.43</v>
      </c>
      <c r="I15">
        <f t="shared" si="0"/>
        <v>0.60432536256986302</v>
      </c>
      <c r="J15">
        <f t="shared" si="1"/>
        <v>0.37668503949961502</v>
      </c>
    </row>
    <row r="16" spans="1:10">
      <c r="A16" s="319">
        <v>45231</v>
      </c>
      <c r="B16" s="120">
        <v>8037302.2139999997</v>
      </c>
      <c r="C16" s="120">
        <v>4643795.8650000002</v>
      </c>
      <c r="D16" s="120">
        <v>2867782.8360000001</v>
      </c>
      <c r="E16" s="120">
        <v>4235138.4610000001</v>
      </c>
      <c r="F16" s="120">
        <v>2144065.9670000002</v>
      </c>
      <c r="G16" s="120">
        <v>2026960.496</v>
      </c>
      <c r="H16" s="120">
        <v>830563.49</v>
      </c>
      <c r="I16">
        <f t="shared" si="0"/>
        <v>0.63027391730724835</v>
      </c>
      <c r="J16">
        <f t="shared" si="1"/>
        <v>0.38660614674390587</v>
      </c>
    </row>
    <row r="17" spans="1:10">
      <c r="A17" s="319">
        <v>45200</v>
      </c>
      <c r="B17" s="120">
        <v>7915973.3150000004</v>
      </c>
      <c r="C17" s="120">
        <v>4471189.0219999999</v>
      </c>
      <c r="D17" s="120">
        <v>2945304.9</v>
      </c>
      <c r="E17" s="120">
        <v>4118459.1260000002</v>
      </c>
      <c r="F17" s="120">
        <v>2114297.31</v>
      </c>
      <c r="G17" s="120">
        <v>1944550.611</v>
      </c>
      <c r="H17" s="120">
        <v>813279.55599999998</v>
      </c>
      <c r="I17">
        <f t="shared" si="0"/>
        <v>0.6230110291876344</v>
      </c>
      <c r="J17">
        <f t="shared" si="1"/>
        <v>0.38386124184225051</v>
      </c>
    </row>
    <row r="18" spans="1:10">
      <c r="A18" s="319">
        <v>45170</v>
      </c>
      <c r="B18" s="120">
        <v>7641574.8229999999</v>
      </c>
      <c r="C18" s="120">
        <v>4326804.7709999997</v>
      </c>
      <c r="D18" s="120">
        <v>2906689.7140000002</v>
      </c>
      <c r="E18" s="120">
        <v>3969109.96</v>
      </c>
      <c r="F18" s="120">
        <v>2089575.058</v>
      </c>
      <c r="G18" s="120">
        <v>1820186.1240000001</v>
      </c>
      <c r="H18" s="120">
        <v>743311.85100000002</v>
      </c>
      <c r="I18">
        <f t="shared" si="0"/>
        <v>0.61668202172362607</v>
      </c>
      <c r="J18">
        <f t="shared" si="1"/>
        <v>0.38144917394835026</v>
      </c>
    </row>
    <row r="19" spans="1:10">
      <c r="A19" s="319">
        <v>45139</v>
      </c>
      <c r="B19" s="120">
        <v>7220848.3810000001</v>
      </c>
      <c r="C19" s="120">
        <v>4097521.4180000001</v>
      </c>
      <c r="D19" s="120">
        <v>2636625.389</v>
      </c>
      <c r="E19" s="120">
        <v>4006308.2969999998</v>
      </c>
      <c r="F19" s="120">
        <v>2123655.6</v>
      </c>
      <c r="G19" s="120">
        <v>1813933.469</v>
      </c>
      <c r="H19" s="120">
        <v>763668.49899999995</v>
      </c>
      <c r="I19">
        <f t="shared" si="0"/>
        <v>0.66058398463968526</v>
      </c>
      <c r="J19">
        <f t="shared" si="1"/>
        <v>0.39780221340808564</v>
      </c>
    </row>
    <row r="20" spans="1:10">
      <c r="A20" s="319">
        <v>45108</v>
      </c>
      <c r="B20" s="120">
        <v>6905966.3260000004</v>
      </c>
      <c r="C20" s="120">
        <v>3918471.6060000001</v>
      </c>
      <c r="D20" s="120">
        <v>2548496.9079999998</v>
      </c>
      <c r="E20" s="120">
        <v>3843268.9449999998</v>
      </c>
      <c r="F20" s="120">
        <v>2076080.9080000001</v>
      </c>
      <c r="G20" s="120">
        <v>1701193.9080000001</v>
      </c>
      <c r="H20" s="120">
        <v>765546.55</v>
      </c>
      <c r="I20">
        <f t="shared" si="0"/>
        <v>0.66736721226810103</v>
      </c>
      <c r="J20">
        <f t="shared" si="1"/>
        <v>0.4002520904560003</v>
      </c>
    </row>
    <row r="21" spans="1:10">
      <c r="A21" s="319">
        <v>45078</v>
      </c>
      <c r="B21" s="120">
        <v>6399336.2390000001</v>
      </c>
      <c r="C21" s="120">
        <v>3650881.7480000001</v>
      </c>
      <c r="D21" s="120">
        <v>2374113.895</v>
      </c>
      <c r="E21" s="120">
        <v>3637076.9709999999</v>
      </c>
      <c r="F21" s="120">
        <v>1968704.8430000001</v>
      </c>
      <c r="G21" s="120">
        <v>1619161.632</v>
      </c>
      <c r="H21" s="120">
        <v>729343.24100000004</v>
      </c>
      <c r="I21">
        <f t="shared" si="0"/>
        <v>0.68232392375155526</v>
      </c>
      <c r="J21">
        <f t="shared" si="1"/>
        <v>0.40558415303872264</v>
      </c>
    </row>
    <row r="22" spans="1:10">
      <c r="A22" s="319">
        <v>45047</v>
      </c>
      <c r="B22" s="120">
        <v>6001563.6459999997</v>
      </c>
      <c r="C22" s="120">
        <v>3340379.28</v>
      </c>
      <c r="D22" s="120">
        <v>2130015.9610000001</v>
      </c>
      <c r="E22" s="120">
        <v>2995103.6189999999</v>
      </c>
      <c r="F22" s="120">
        <v>1583407.6910000001</v>
      </c>
      <c r="G22" s="120">
        <v>1369306.909</v>
      </c>
      <c r="H22" s="120">
        <v>632375.652</v>
      </c>
      <c r="I22">
        <f t="shared" si="0"/>
        <v>0.60442236139871475</v>
      </c>
      <c r="J22">
        <f t="shared" si="1"/>
        <v>0.3767227233555801</v>
      </c>
    </row>
    <row r="23" spans="1:10">
      <c r="A23" s="319">
        <v>45017</v>
      </c>
      <c r="B23" s="120">
        <v>6010427.216</v>
      </c>
      <c r="C23" s="120">
        <v>3232448.0589999999</v>
      </c>
      <c r="D23" s="120">
        <v>2277878.21</v>
      </c>
      <c r="E23" s="120">
        <v>2997757.2949999999</v>
      </c>
      <c r="F23" s="120">
        <v>1573484.7220000001</v>
      </c>
      <c r="G23" s="120">
        <v>1382230.6980000001</v>
      </c>
      <c r="H23" s="120">
        <v>637634.64300000004</v>
      </c>
      <c r="I23">
        <f t="shared" si="0"/>
        <v>0.60484751039367712</v>
      </c>
      <c r="J23">
        <f t="shared" si="1"/>
        <v>0.37688783917252366</v>
      </c>
    </row>
    <row r="24" spans="1:10">
      <c r="A24" s="319">
        <v>44986</v>
      </c>
      <c r="B24" s="120">
        <v>5742422.2920000004</v>
      </c>
      <c r="C24" s="120">
        <v>3009937.6189999999</v>
      </c>
      <c r="D24" s="120">
        <v>2157118.9980000001</v>
      </c>
      <c r="E24" s="120">
        <v>2920144.9580000001</v>
      </c>
      <c r="F24" s="120">
        <v>1553947.959</v>
      </c>
      <c r="G24" s="120">
        <v>1323212.825</v>
      </c>
      <c r="H24" s="120">
        <v>604446.522</v>
      </c>
      <c r="I24">
        <f t="shared" si="0"/>
        <v>0.61378131052992224</v>
      </c>
      <c r="J24">
        <f t="shared" si="1"/>
        <v>0.38033735210898745</v>
      </c>
    </row>
    <row r="25" spans="1:10">
      <c r="A25" s="319">
        <v>44958</v>
      </c>
      <c r="B25" s="120">
        <v>5282669.34</v>
      </c>
      <c r="C25" s="120">
        <v>2766428.128</v>
      </c>
      <c r="D25" s="120">
        <v>2001867.578</v>
      </c>
      <c r="E25" s="120">
        <v>2967990.23</v>
      </c>
      <c r="F25" s="120">
        <v>1573418.865</v>
      </c>
      <c r="G25" s="120">
        <v>1355066.993</v>
      </c>
      <c r="H25" s="120">
        <v>551203.33400000003</v>
      </c>
      <c r="I25">
        <f t="shared" si="0"/>
        <v>0.66617714217941193</v>
      </c>
      <c r="J25">
        <f t="shared" si="1"/>
        <v>0.39982371940838851</v>
      </c>
    </row>
    <row r="26" spans="1:10">
      <c r="A26" s="319">
        <v>44927</v>
      </c>
      <c r="B26" s="120">
        <v>4833123.7929999996</v>
      </c>
      <c r="C26" s="120">
        <v>2485809.2420000001</v>
      </c>
      <c r="D26" s="120">
        <v>1919750.567</v>
      </c>
      <c r="E26" s="120">
        <v>3104461.307</v>
      </c>
      <c r="F26" s="120">
        <v>1657509.132</v>
      </c>
      <c r="G26" s="120">
        <v>1408493.7150000001</v>
      </c>
      <c r="H26" s="120">
        <v>571574.31099999999</v>
      </c>
      <c r="I26">
        <f t="shared" si="0"/>
        <v>0.7605920674583474</v>
      </c>
      <c r="J26">
        <f t="shared" si="1"/>
        <v>0.43200925502087761</v>
      </c>
    </row>
    <row r="27" spans="1:10">
      <c r="A27" s="319">
        <v>44896</v>
      </c>
      <c r="B27" s="120">
        <v>4658876.9309999999</v>
      </c>
      <c r="C27" s="120">
        <v>2357300.446</v>
      </c>
      <c r="D27" s="120">
        <v>1935699.733</v>
      </c>
      <c r="E27" s="120">
        <v>3070408.26</v>
      </c>
      <c r="F27" s="120">
        <v>1681578.719</v>
      </c>
      <c r="G27" s="120">
        <v>1349718.5349999999</v>
      </c>
      <c r="H27" s="120">
        <v>524376.33299999998</v>
      </c>
      <c r="I27">
        <f t="shared" si="0"/>
        <v>0.77159895962918279</v>
      </c>
      <c r="J27">
        <f t="shared" si="1"/>
        <v>0.4355381647947501</v>
      </c>
    </row>
    <row r="28" spans="1:10">
      <c r="A28" s="319">
        <v>44866</v>
      </c>
      <c r="B28" s="120">
        <v>4135288.352</v>
      </c>
      <c r="C28" s="120">
        <v>2168755.4210000001</v>
      </c>
      <c r="D28" s="120">
        <v>1590454.013</v>
      </c>
      <c r="E28" s="120">
        <v>3268088.1120000002</v>
      </c>
      <c r="F28" s="120">
        <v>1781902.7760000001</v>
      </c>
      <c r="G28" s="120">
        <v>1451143.838</v>
      </c>
      <c r="H28" s="120">
        <v>512715.25199999998</v>
      </c>
      <c r="I28">
        <f t="shared" si="0"/>
        <v>0.91427804839085625</v>
      </c>
      <c r="J28">
        <f t="shared" si="1"/>
        <v>0.47760984834956405</v>
      </c>
    </row>
    <row r="29" spans="1:10">
      <c r="A29" s="319">
        <v>44835</v>
      </c>
      <c r="B29" s="120">
        <v>3854704.2609999999</v>
      </c>
      <c r="C29" s="120">
        <v>1993490.692</v>
      </c>
      <c r="D29" s="120">
        <v>1482138.422</v>
      </c>
      <c r="E29" s="120">
        <v>3440557.432</v>
      </c>
      <c r="F29" s="120">
        <v>1871978.946</v>
      </c>
      <c r="G29" s="120">
        <v>1532183.578</v>
      </c>
      <c r="H29" s="120">
        <v>500069.07299999997</v>
      </c>
      <c r="I29">
        <f t="shared" si="0"/>
        <v>1.0222902298548087</v>
      </c>
      <c r="J29">
        <f t="shared" si="1"/>
        <v>0.50551113522820335</v>
      </c>
    </row>
    <row r="30" spans="1:10">
      <c r="A30" s="319">
        <v>44805</v>
      </c>
      <c r="B30" s="120">
        <v>3635642.94</v>
      </c>
      <c r="C30" s="120">
        <v>1894900.362</v>
      </c>
      <c r="D30" s="120">
        <v>1363697.9110000001</v>
      </c>
      <c r="E30" s="120">
        <v>3387491.9539999999</v>
      </c>
      <c r="F30" s="120">
        <v>1884664.2930000001</v>
      </c>
      <c r="G30" s="120">
        <v>1462989.3389999999</v>
      </c>
      <c r="H30" s="120">
        <v>504951.511</v>
      </c>
      <c r="I30">
        <f t="shared" si="0"/>
        <v>1.0706341434618438</v>
      </c>
      <c r="J30">
        <f t="shared" si="1"/>
        <v>0.51705616216289962</v>
      </c>
    </row>
    <row r="31" spans="1:10">
      <c r="A31" s="319">
        <v>44774</v>
      </c>
      <c r="B31" s="120">
        <v>3395244.75</v>
      </c>
      <c r="C31" s="120">
        <v>1783036.416</v>
      </c>
      <c r="D31" s="120">
        <v>1279077.73</v>
      </c>
      <c r="E31" s="120">
        <v>3353523.3390000002</v>
      </c>
      <c r="F31" s="120">
        <v>1880621.314</v>
      </c>
      <c r="G31" s="120">
        <v>1432720.702</v>
      </c>
      <c r="H31" s="120">
        <v>499439.36300000001</v>
      </c>
      <c r="I31">
        <f t="shared" si="0"/>
        <v>1.1348114747839608</v>
      </c>
      <c r="J31">
        <f t="shared" si="1"/>
        <v>0.53157456205766451</v>
      </c>
    </row>
    <row r="32" spans="1:10">
      <c r="A32" s="319">
        <v>44743</v>
      </c>
      <c r="B32" s="120">
        <v>3175162.2030000002</v>
      </c>
      <c r="C32" s="120">
        <v>1635125.3130000001</v>
      </c>
      <c r="D32" s="120">
        <v>1217128.2879999999</v>
      </c>
      <c r="E32" s="120">
        <v>3307424.6179999998</v>
      </c>
      <c r="F32" s="120">
        <v>1882756.071</v>
      </c>
      <c r="G32" s="120">
        <v>1385240.6569999999</v>
      </c>
      <c r="H32" s="120">
        <v>504170.43</v>
      </c>
      <c r="I32">
        <f t="shared" si="0"/>
        <v>1.2004410497198148</v>
      </c>
      <c r="J32">
        <f t="shared" si="1"/>
        <v>0.54554565316470016</v>
      </c>
    </row>
    <row r="33" spans="1:10">
      <c r="A33" s="319">
        <v>44713</v>
      </c>
      <c r="B33" s="120">
        <v>2860806.9190000002</v>
      </c>
      <c r="C33" s="120">
        <v>1522119.4350000001</v>
      </c>
      <c r="D33" s="120">
        <v>1111071.6540000001</v>
      </c>
      <c r="E33" s="120">
        <v>3032408.568</v>
      </c>
      <c r="F33" s="120">
        <v>1770608.655</v>
      </c>
      <c r="G33" s="120">
        <v>1222638.578</v>
      </c>
      <c r="H33" s="120">
        <v>475049.88900000002</v>
      </c>
      <c r="I33">
        <f t="shared" si="0"/>
        <v>1.2260381620672387</v>
      </c>
      <c r="J33">
        <f t="shared" si="1"/>
        <v>0.55077140318594664</v>
      </c>
    </row>
    <row r="34" spans="1:10">
      <c r="A34" s="319">
        <v>44682</v>
      </c>
      <c r="B34" s="120">
        <v>2665633.5550000002</v>
      </c>
      <c r="C34" s="120">
        <v>1428057.2509999999</v>
      </c>
      <c r="D34" s="120">
        <v>1074893.797</v>
      </c>
      <c r="E34" s="120">
        <v>3016282.14</v>
      </c>
      <c r="F34" s="120">
        <v>1764903.8489999999</v>
      </c>
      <c r="G34" s="120">
        <v>1213750.557</v>
      </c>
      <c r="H34" s="120">
        <v>487877.44900000002</v>
      </c>
      <c r="I34">
        <f t="shared" ref="I34:I65" si="2">(E34+H34)/B34</f>
        <v>1.3145691321401451</v>
      </c>
      <c r="J34">
        <f t="shared" ref="J34:J65" si="3">(H34+E34)/(B34+E34+H34)</f>
        <v>0.56795414484968998</v>
      </c>
    </row>
    <row r="35" spans="1:10">
      <c r="A35" s="319">
        <v>44652</v>
      </c>
      <c r="B35" s="120">
        <v>2598678.2429999998</v>
      </c>
      <c r="C35" s="120">
        <v>1395238.5589999999</v>
      </c>
      <c r="D35" s="120">
        <v>1071014.943</v>
      </c>
      <c r="E35" s="120">
        <v>2703919.7719999999</v>
      </c>
      <c r="F35" s="120">
        <v>1595595.08</v>
      </c>
      <c r="G35" s="120">
        <v>1075241.7579999999</v>
      </c>
      <c r="H35" s="120">
        <v>460928.86300000001</v>
      </c>
      <c r="I35">
        <f t="shared" si="2"/>
        <v>1.2178686005183905</v>
      </c>
      <c r="J35">
        <f t="shared" si="3"/>
        <v>0.54911666102930246</v>
      </c>
    </row>
    <row r="36" spans="1:10">
      <c r="A36" s="319">
        <v>44621</v>
      </c>
      <c r="B36" s="120">
        <v>2445297.355</v>
      </c>
      <c r="C36" s="120">
        <v>1259951.1939999999</v>
      </c>
      <c r="D36" s="120">
        <v>1022176.464</v>
      </c>
      <c r="E36" s="120">
        <v>2702215.9360000002</v>
      </c>
      <c r="F36" s="120">
        <v>1614594.58</v>
      </c>
      <c r="G36" s="120">
        <v>1055134.1070000001</v>
      </c>
      <c r="H36" s="120">
        <v>457104.47100000002</v>
      </c>
      <c r="I36">
        <f t="shared" si="2"/>
        <v>1.2919984559505648</v>
      </c>
      <c r="J36">
        <f t="shared" si="3"/>
        <v>0.56369953155781327</v>
      </c>
    </row>
    <row r="37" spans="1:10">
      <c r="A37" s="319">
        <v>44593</v>
      </c>
      <c r="B37" s="120">
        <v>2227275.327</v>
      </c>
      <c r="C37" s="120">
        <v>1173508.564</v>
      </c>
      <c r="D37" s="120">
        <v>931136.42700000003</v>
      </c>
      <c r="E37" s="120">
        <v>2528915.2080000001</v>
      </c>
      <c r="F37" s="120">
        <v>1542480.486</v>
      </c>
      <c r="G37" s="120">
        <v>953188.12100000004</v>
      </c>
      <c r="H37" s="120">
        <v>440051.875</v>
      </c>
      <c r="I37">
        <f t="shared" si="2"/>
        <v>1.3330040731870416</v>
      </c>
      <c r="J37">
        <f t="shared" si="3"/>
        <v>0.57136808654005811</v>
      </c>
    </row>
    <row r="38" spans="1:10">
      <c r="A38" s="319">
        <v>44562</v>
      </c>
      <c r="B38" s="120">
        <v>2024868.976</v>
      </c>
      <c r="C38" s="120">
        <v>1120782.1850000001</v>
      </c>
      <c r="D38" s="120">
        <v>761379.23</v>
      </c>
      <c r="E38" s="120">
        <v>2619711.352</v>
      </c>
      <c r="F38" s="120">
        <v>1516560.656</v>
      </c>
      <c r="G38" s="120">
        <v>1072948.6510000001</v>
      </c>
      <c r="H38" s="120">
        <v>402366.94300000003</v>
      </c>
      <c r="I38">
        <f t="shared" si="2"/>
        <v>1.4924809115155311</v>
      </c>
      <c r="J38">
        <f t="shared" si="3"/>
        <v>0.59879331657871804</v>
      </c>
    </row>
    <row r="39" spans="1:10">
      <c r="A39" s="319">
        <v>44531</v>
      </c>
      <c r="B39" s="120">
        <v>1833304.169</v>
      </c>
      <c r="C39" s="120">
        <v>1032300.862</v>
      </c>
      <c r="D39" s="120">
        <v>703678.82299999997</v>
      </c>
      <c r="E39" s="120">
        <v>2729516.6839999999</v>
      </c>
      <c r="F39" s="120">
        <v>1560318.2679999999</v>
      </c>
      <c r="G39" s="120">
        <v>1136520.2</v>
      </c>
      <c r="H39" s="120">
        <v>410522.37800000003</v>
      </c>
      <c r="I39">
        <f t="shared" si="2"/>
        <v>1.7127758257991503</v>
      </c>
      <c r="J39">
        <f t="shared" si="3"/>
        <v>0.63137388998760613</v>
      </c>
    </row>
    <row r="40" spans="1:10">
      <c r="A40" s="319">
        <v>44501</v>
      </c>
      <c r="B40" s="120">
        <v>1875631.0360000001</v>
      </c>
      <c r="C40" s="120">
        <v>1101783.26</v>
      </c>
      <c r="D40" s="120">
        <v>677646.83200000005</v>
      </c>
      <c r="E40" s="120">
        <v>2624511.568</v>
      </c>
      <c r="F40" s="120">
        <v>1501837.865</v>
      </c>
      <c r="G40" s="120">
        <v>1095981.5930000001</v>
      </c>
      <c r="H40" s="120">
        <v>376353.02799999999</v>
      </c>
      <c r="I40">
        <f t="shared" si="2"/>
        <v>1.5999226598423593</v>
      </c>
      <c r="J40">
        <f t="shared" si="3"/>
        <v>0.61537317419256121</v>
      </c>
    </row>
    <row r="41" spans="1:10">
      <c r="A41" s="319">
        <v>44470</v>
      </c>
      <c r="B41" s="120">
        <v>1862342.4790000001</v>
      </c>
      <c r="C41" s="120">
        <v>1112989.2860000001</v>
      </c>
      <c r="D41" s="120">
        <v>673348.48800000001</v>
      </c>
      <c r="E41" s="120">
        <v>1933908.5660000001</v>
      </c>
      <c r="F41" s="120">
        <v>1089961.7209999999</v>
      </c>
      <c r="G41" s="120">
        <v>826024.77800000005</v>
      </c>
      <c r="H41" s="120">
        <v>292127.52600000001</v>
      </c>
      <c r="I41">
        <f t="shared" si="2"/>
        <v>1.1952882550342128</v>
      </c>
      <c r="J41">
        <f t="shared" si="3"/>
        <v>0.544478955004287</v>
      </c>
    </row>
    <row r="42" spans="1:10">
      <c r="A42" s="319">
        <v>44440</v>
      </c>
      <c r="B42" s="120">
        <v>1796700.2819999999</v>
      </c>
      <c r="C42" s="120">
        <v>1067386.642</v>
      </c>
      <c r="D42" s="120">
        <v>634667.08700000006</v>
      </c>
      <c r="E42" s="120">
        <v>1774129.6059999999</v>
      </c>
      <c r="F42" s="120">
        <v>1005075.772</v>
      </c>
      <c r="G42" s="120">
        <v>752062.91099999996</v>
      </c>
      <c r="H42" s="120">
        <v>290392.87699999998</v>
      </c>
      <c r="I42">
        <f t="shared" si="2"/>
        <v>1.1490633711605329</v>
      </c>
      <c r="J42">
        <f t="shared" si="3"/>
        <v>0.53468100875034597</v>
      </c>
    </row>
    <row r="43" spans="1:10">
      <c r="A43" s="319">
        <v>44409</v>
      </c>
      <c r="B43" s="120">
        <v>1705257.2390000001</v>
      </c>
      <c r="C43" s="120">
        <v>1030899.161</v>
      </c>
      <c r="D43" s="120">
        <v>589730.93900000001</v>
      </c>
      <c r="E43" s="120">
        <v>1679944.297</v>
      </c>
      <c r="F43" s="120">
        <v>948037.52</v>
      </c>
      <c r="G43" s="120">
        <v>714721.85900000005</v>
      </c>
      <c r="H43" s="120">
        <v>290769.80599999998</v>
      </c>
      <c r="I43">
        <f t="shared" si="2"/>
        <v>1.1556696889647393</v>
      </c>
      <c r="J43">
        <f t="shared" si="3"/>
        <v>0.53610703665817638</v>
      </c>
    </row>
    <row r="44" spans="1:10">
      <c r="A44" s="319">
        <v>44378</v>
      </c>
      <c r="B44" s="120">
        <v>1721041.5759999999</v>
      </c>
      <c r="C44" s="120">
        <v>1021767.061</v>
      </c>
      <c r="D44" s="120">
        <v>599431.73</v>
      </c>
      <c r="E44" s="120">
        <v>1658121.4839999999</v>
      </c>
      <c r="F44" s="120">
        <v>940479.25600000005</v>
      </c>
      <c r="G44" s="120">
        <v>700255.54299999995</v>
      </c>
      <c r="H44" s="120">
        <v>296311.77</v>
      </c>
      <c r="I44">
        <f t="shared" si="2"/>
        <v>1.1356107146129746</v>
      </c>
      <c r="J44">
        <f t="shared" si="3"/>
        <v>0.53174986754024378</v>
      </c>
    </row>
    <row r="45" spans="1:10">
      <c r="A45" s="319">
        <v>44348</v>
      </c>
      <c r="B45" s="120">
        <v>1669865.88</v>
      </c>
      <c r="C45" s="120">
        <v>996876.44099999999</v>
      </c>
      <c r="D45" s="120">
        <v>584361.02</v>
      </c>
      <c r="E45" s="120">
        <v>1657817.932</v>
      </c>
      <c r="F45" s="120">
        <v>950170.89500000002</v>
      </c>
      <c r="G45" s="120">
        <v>690180.89</v>
      </c>
      <c r="H45" s="120">
        <v>296782.28999999998</v>
      </c>
      <c r="I45">
        <f t="shared" si="2"/>
        <v>1.1705133001459975</v>
      </c>
      <c r="J45">
        <f t="shared" si="3"/>
        <v>0.53927948751443455</v>
      </c>
    </row>
    <row r="46" spans="1:10">
      <c r="A46" s="319">
        <v>44317</v>
      </c>
      <c r="B46" s="120">
        <v>1627981.0349999999</v>
      </c>
      <c r="C46" s="120">
        <v>967152.05099999998</v>
      </c>
      <c r="D46" s="120">
        <v>555450.03899999999</v>
      </c>
      <c r="E46" s="120">
        <v>1626894.0390000001</v>
      </c>
      <c r="F46" s="120">
        <v>931437.66799999995</v>
      </c>
      <c r="G46" s="120">
        <v>677833.64300000004</v>
      </c>
      <c r="H46" s="120">
        <v>307179.17099999997</v>
      </c>
      <c r="I46">
        <f t="shared" si="2"/>
        <v>1.1880194967996049</v>
      </c>
      <c r="J46">
        <f t="shared" si="3"/>
        <v>0.54296568131011147</v>
      </c>
    </row>
    <row r="47" spans="1:10">
      <c r="A47" s="319">
        <v>44287</v>
      </c>
      <c r="B47" s="120">
        <v>1600510.9779999999</v>
      </c>
      <c r="C47" s="120">
        <v>935431.30299999996</v>
      </c>
      <c r="D47" s="120">
        <v>574864.12399999995</v>
      </c>
      <c r="E47" s="120">
        <v>1566935.683</v>
      </c>
      <c r="F47" s="120">
        <v>890568.66799999995</v>
      </c>
      <c r="G47" s="120">
        <v>659096.59299999999</v>
      </c>
      <c r="H47" s="120">
        <v>291083.05499999999</v>
      </c>
      <c r="I47">
        <f t="shared" si="2"/>
        <v>1.1608909676594545</v>
      </c>
      <c r="J47">
        <f t="shared" si="3"/>
        <v>0.53722792358971305</v>
      </c>
    </row>
    <row r="48" spans="1:10">
      <c r="A48" s="319">
        <v>44256</v>
      </c>
      <c r="B48" s="120">
        <v>1586312.7549999999</v>
      </c>
      <c r="C48" s="120">
        <v>903449.51599999995</v>
      </c>
      <c r="D48" s="120">
        <v>589718.93200000003</v>
      </c>
      <c r="E48" s="120">
        <v>1545497.4739999999</v>
      </c>
      <c r="F48" s="120">
        <v>885890.73600000003</v>
      </c>
      <c r="G48" s="120">
        <v>642328.85199999996</v>
      </c>
      <c r="H48" s="120">
        <v>280696.16100000002</v>
      </c>
      <c r="I48">
        <f t="shared" si="2"/>
        <v>1.1512191585448106</v>
      </c>
      <c r="J48">
        <f t="shared" si="3"/>
        <v>0.53514731587066722</v>
      </c>
    </row>
    <row r="49" spans="1:10">
      <c r="A49" s="319">
        <v>44228</v>
      </c>
      <c r="B49" s="120">
        <v>1525291.08</v>
      </c>
      <c r="C49" s="120">
        <v>840140.78099999996</v>
      </c>
      <c r="D49" s="120">
        <v>583369.14</v>
      </c>
      <c r="E49" s="120">
        <v>1439464.368</v>
      </c>
      <c r="F49" s="120">
        <v>838996.99800000002</v>
      </c>
      <c r="G49" s="120">
        <v>583680.49699999997</v>
      </c>
      <c r="H49" s="120">
        <v>277865.37699999998</v>
      </c>
      <c r="I49">
        <f t="shared" si="2"/>
        <v>1.1259029620759338</v>
      </c>
      <c r="J49">
        <f t="shared" si="3"/>
        <v>0.52961164369256786</v>
      </c>
    </row>
    <row r="50" spans="1:10">
      <c r="A50" s="319">
        <v>44197</v>
      </c>
      <c r="B50" s="120">
        <v>1492502.1780000001</v>
      </c>
      <c r="C50" s="120">
        <v>822827.99800000002</v>
      </c>
      <c r="D50" s="120">
        <v>577443.679</v>
      </c>
      <c r="E50" s="120">
        <v>1438604.6710000001</v>
      </c>
      <c r="F50" s="120">
        <v>832259.98499999999</v>
      </c>
      <c r="G50" s="120">
        <v>589613.57400000002</v>
      </c>
      <c r="H50" s="120">
        <v>282792.272</v>
      </c>
      <c r="I50">
        <f t="shared" si="2"/>
        <v>1.1533631028309292</v>
      </c>
      <c r="J50">
        <f t="shared" si="3"/>
        <v>0.53561013528775281</v>
      </c>
    </row>
    <row r="51" spans="1:10">
      <c r="A51" s="319">
        <v>44166</v>
      </c>
      <c r="B51" s="120">
        <v>1502151.6850000001</v>
      </c>
      <c r="C51" s="120">
        <v>809058.27500000002</v>
      </c>
      <c r="D51" s="120">
        <v>584100.57400000002</v>
      </c>
      <c r="E51" s="120">
        <v>1458546.791</v>
      </c>
      <c r="F51" s="120">
        <v>844681.32299999997</v>
      </c>
      <c r="G51" s="120">
        <v>596536.924</v>
      </c>
      <c r="H51" s="120">
        <v>285966.80699999997</v>
      </c>
      <c r="I51">
        <f t="shared" si="2"/>
        <v>1.161343168882442</v>
      </c>
      <c r="J51">
        <f t="shared" si="3"/>
        <v>0.53732474583521772</v>
      </c>
    </row>
    <row r="52" spans="1:10">
      <c r="A52" s="319">
        <v>44136</v>
      </c>
      <c r="B52" s="120">
        <v>1484324.9350000001</v>
      </c>
      <c r="C52" s="120">
        <v>791903.93400000001</v>
      </c>
      <c r="D52" s="120">
        <v>549544</v>
      </c>
      <c r="E52" s="120">
        <v>1498033.5889999999</v>
      </c>
      <c r="F52" s="120">
        <v>866158.45900000003</v>
      </c>
      <c r="G52" s="120">
        <v>619848.48699999996</v>
      </c>
      <c r="H52" s="120">
        <v>278278.67</v>
      </c>
      <c r="I52">
        <f t="shared" si="2"/>
        <v>1.1967138846185319</v>
      </c>
      <c r="J52">
        <f t="shared" si="3"/>
        <v>0.54477458033928072</v>
      </c>
    </row>
    <row r="53" spans="1:10">
      <c r="A53" s="319">
        <v>44105</v>
      </c>
      <c r="B53" s="120">
        <v>1522589.3319999999</v>
      </c>
      <c r="C53" s="120">
        <v>820451.60499999998</v>
      </c>
      <c r="D53" s="120">
        <v>557358.30700000003</v>
      </c>
      <c r="E53" s="120">
        <v>1565133.976</v>
      </c>
      <c r="F53" s="120">
        <v>892728.95400000003</v>
      </c>
      <c r="G53" s="120">
        <v>659578.84900000005</v>
      </c>
      <c r="H53" s="120">
        <v>271194.91899999999</v>
      </c>
      <c r="I53">
        <f t="shared" si="2"/>
        <v>1.2060565882120604</v>
      </c>
      <c r="J53">
        <f t="shared" si="3"/>
        <v>0.54670247112270653</v>
      </c>
    </row>
    <row r="54" spans="1:10">
      <c r="A54" s="319">
        <v>44075</v>
      </c>
      <c r="B54" s="120">
        <v>1530485.05</v>
      </c>
      <c r="C54" s="120">
        <v>815421.353</v>
      </c>
      <c r="D54" s="120">
        <v>559089.69200000004</v>
      </c>
      <c r="E54" s="120">
        <v>1432445.824</v>
      </c>
      <c r="F54" s="120">
        <v>815495.29299999995</v>
      </c>
      <c r="G54" s="120">
        <v>604523.08799999999</v>
      </c>
      <c r="H54" s="120">
        <v>255853.05300000001</v>
      </c>
      <c r="I54">
        <f t="shared" si="2"/>
        <v>1.1031136024491059</v>
      </c>
      <c r="J54">
        <f t="shared" si="3"/>
        <v>0.52451451084930201</v>
      </c>
    </row>
    <row r="55" spans="1:10">
      <c r="A55" s="319">
        <v>44044</v>
      </c>
      <c r="B55" s="120">
        <v>1500279.219</v>
      </c>
      <c r="C55" s="120">
        <v>825808.09499999997</v>
      </c>
      <c r="D55" s="120">
        <v>556931.95600000001</v>
      </c>
      <c r="E55" s="120">
        <v>1358221.6340000001</v>
      </c>
      <c r="F55" s="120">
        <v>770582.44099999999</v>
      </c>
      <c r="G55" s="120">
        <v>575454.28500000003</v>
      </c>
      <c r="H55" s="120">
        <v>240627.82800000001</v>
      </c>
      <c r="I55">
        <f t="shared" si="2"/>
        <v>1.0657012653056017</v>
      </c>
      <c r="J55">
        <f t="shared" si="3"/>
        <v>0.5159028961275971</v>
      </c>
    </row>
    <row r="56" spans="1:10">
      <c r="A56" s="319">
        <v>44013</v>
      </c>
      <c r="B56" s="120">
        <v>1517874.8430000001</v>
      </c>
      <c r="C56" s="120">
        <v>860262.68500000006</v>
      </c>
      <c r="D56" s="120">
        <v>567485.32900000003</v>
      </c>
      <c r="E56" s="120">
        <v>1289166.237</v>
      </c>
      <c r="F56" s="120">
        <v>733181.38899999997</v>
      </c>
      <c r="G56" s="120">
        <v>545600.527</v>
      </c>
      <c r="H56" s="120">
        <v>195681.85200000001</v>
      </c>
      <c r="I56">
        <f t="shared" si="2"/>
        <v>0.97824145109703209</v>
      </c>
      <c r="J56">
        <f t="shared" si="3"/>
        <v>0.4945005325586263</v>
      </c>
    </row>
    <row r="57" spans="1:10">
      <c r="A57" s="319">
        <v>43983</v>
      </c>
      <c r="B57" s="120">
        <v>1483961.344</v>
      </c>
      <c r="C57" s="120">
        <v>845781.73300000001</v>
      </c>
      <c r="D57" s="120">
        <v>564003.24699999997</v>
      </c>
      <c r="E57" s="120">
        <v>1212888.2549999999</v>
      </c>
      <c r="F57" s="120">
        <v>680973.07499999995</v>
      </c>
      <c r="G57" s="120">
        <v>521027.951</v>
      </c>
      <c r="H57" s="120">
        <v>165946.55499999999</v>
      </c>
      <c r="I57">
        <f t="shared" si="2"/>
        <v>0.9291581721956228</v>
      </c>
      <c r="J57">
        <f t="shared" si="3"/>
        <v>0.48163918624574198</v>
      </c>
    </row>
    <row r="58" spans="1:10">
      <c r="A58" s="319">
        <v>43952</v>
      </c>
      <c r="B58" s="120">
        <v>1409775.517</v>
      </c>
      <c r="C58" s="120">
        <v>801094.68400000001</v>
      </c>
      <c r="D58" s="120">
        <v>537898.96299999999</v>
      </c>
      <c r="E58" s="120">
        <v>1206672.6270000001</v>
      </c>
      <c r="F58" s="120">
        <v>673612.32900000003</v>
      </c>
      <c r="G58" s="120">
        <v>520867.08799999999</v>
      </c>
      <c r="H58" s="120">
        <v>163757.20000000001</v>
      </c>
      <c r="I58">
        <f t="shared" si="2"/>
        <v>0.97209081195868152</v>
      </c>
      <c r="J58">
        <f t="shared" si="3"/>
        <v>0.49292395972029318</v>
      </c>
    </row>
    <row r="59" spans="1:10">
      <c r="A59" s="319">
        <v>43922</v>
      </c>
      <c r="B59" s="120">
        <v>1426277.3119999999</v>
      </c>
      <c r="C59" s="120">
        <v>802731.37699999998</v>
      </c>
      <c r="D59" s="120">
        <v>545329.77300000004</v>
      </c>
      <c r="E59" s="120">
        <v>1213054.362</v>
      </c>
      <c r="F59" s="120">
        <v>688442.44400000002</v>
      </c>
      <c r="G59" s="120">
        <v>512292.74800000002</v>
      </c>
      <c r="H59" s="120">
        <v>150371.19200000001</v>
      </c>
      <c r="I59">
        <f t="shared" si="2"/>
        <v>0.9559330030203832</v>
      </c>
      <c r="J59">
        <f t="shared" si="3"/>
        <v>0.48873504437228488</v>
      </c>
    </row>
    <row r="60" spans="1:10">
      <c r="A60" s="319">
        <v>43891</v>
      </c>
      <c r="B60" s="120">
        <v>1314758.946</v>
      </c>
      <c r="C60" s="120">
        <v>776113.04</v>
      </c>
      <c r="D60" s="120">
        <v>453365.57</v>
      </c>
      <c r="E60" s="120">
        <v>1170790.9110000001</v>
      </c>
      <c r="F60" s="120">
        <v>671575.29500000004</v>
      </c>
      <c r="G60" s="120">
        <v>488515.63400000002</v>
      </c>
      <c r="H60" s="120">
        <v>120023.94500000001</v>
      </c>
      <c r="I60">
        <f t="shared" si="2"/>
        <v>0.98178822812132449</v>
      </c>
      <c r="J60">
        <f t="shared" si="3"/>
        <v>0.49540521746464822</v>
      </c>
    </row>
    <row r="61" spans="1:10">
      <c r="A61" s="319">
        <v>43862</v>
      </c>
      <c r="B61" s="120">
        <v>1249958.7679999999</v>
      </c>
      <c r="C61" s="120">
        <v>745814.68599999999</v>
      </c>
      <c r="D61" s="120">
        <v>425016.67499999999</v>
      </c>
      <c r="E61" s="120">
        <v>1138292.875</v>
      </c>
      <c r="F61" s="120">
        <v>664204.61100000003</v>
      </c>
      <c r="G61" s="120">
        <v>463877.73700000002</v>
      </c>
      <c r="H61" s="120">
        <v>113396.326</v>
      </c>
      <c r="I61">
        <f t="shared" si="2"/>
        <v>1.001384392065003</v>
      </c>
      <c r="J61">
        <f t="shared" si="3"/>
        <v>0.50034585861429004</v>
      </c>
    </row>
    <row r="62" spans="1:10">
      <c r="A62" s="319">
        <v>43831</v>
      </c>
      <c r="B62" s="120">
        <v>1239343.3500000001</v>
      </c>
      <c r="C62" s="120">
        <v>741600.77300000004</v>
      </c>
      <c r="D62" s="120">
        <v>424494.22700000001</v>
      </c>
      <c r="E62" s="120">
        <v>1080985.983</v>
      </c>
      <c r="F62" s="120">
        <v>640125.90399999998</v>
      </c>
      <c r="G62" s="120">
        <v>430846.84899999999</v>
      </c>
      <c r="H62" s="120">
        <v>90314.619000000006</v>
      </c>
      <c r="I62">
        <f t="shared" si="2"/>
        <v>0.9450977422842507</v>
      </c>
      <c r="J62">
        <f t="shared" si="3"/>
        <v>0.48588701829161701</v>
      </c>
    </row>
    <row r="63" spans="1:10">
      <c r="A63" s="319">
        <v>43800</v>
      </c>
      <c r="B63" s="120">
        <v>1225311.5190000001</v>
      </c>
      <c r="C63" s="120">
        <v>730450.72400000005</v>
      </c>
      <c r="D63" s="120">
        <v>426630.52299999999</v>
      </c>
      <c r="E63" s="120">
        <v>1082191.1710000001</v>
      </c>
      <c r="F63" s="120">
        <v>639898.522</v>
      </c>
      <c r="G63" s="120">
        <v>431467.06699999998</v>
      </c>
      <c r="H63" s="120">
        <v>80970.23</v>
      </c>
      <c r="I63">
        <f t="shared" si="2"/>
        <v>0.94927810843505178</v>
      </c>
      <c r="J63">
        <f t="shared" si="3"/>
        <v>0.48698957030670453</v>
      </c>
    </row>
    <row r="64" spans="1:10">
      <c r="A64" s="319">
        <v>43770</v>
      </c>
      <c r="B64" s="120">
        <v>1161460.372</v>
      </c>
      <c r="C64" s="120">
        <v>707643.14399999997</v>
      </c>
      <c r="D64" s="120">
        <v>395517.57699999999</v>
      </c>
      <c r="E64" s="120">
        <v>1044132.218</v>
      </c>
      <c r="F64" s="120">
        <v>616921.62600000005</v>
      </c>
      <c r="G64" s="120">
        <v>418148.03200000001</v>
      </c>
      <c r="H64" s="120">
        <v>77274.161999999997</v>
      </c>
      <c r="I64">
        <f t="shared" si="2"/>
        <v>0.96551411226279871</v>
      </c>
      <c r="J64">
        <f t="shared" si="3"/>
        <v>0.49122726020585539</v>
      </c>
    </row>
    <row r="65" spans="1:10">
      <c r="A65" s="319">
        <v>43739</v>
      </c>
      <c r="B65" s="120">
        <v>1130969.9350000001</v>
      </c>
      <c r="C65" s="120">
        <v>696949.77599999995</v>
      </c>
      <c r="D65" s="120">
        <v>368472.95400000003</v>
      </c>
      <c r="E65" s="120">
        <v>1049406.226</v>
      </c>
      <c r="F65" s="120">
        <v>616511.022</v>
      </c>
      <c r="G65" s="120">
        <v>424330.875</v>
      </c>
      <c r="H65" s="120">
        <v>70689.104999999996</v>
      </c>
      <c r="I65">
        <f t="shared" si="2"/>
        <v>0.9903847099171561</v>
      </c>
      <c r="J65">
        <f t="shared" si="3"/>
        <v>0.49758456492482694</v>
      </c>
    </row>
    <row r="66" spans="1:10">
      <c r="A66" s="319">
        <v>43709</v>
      </c>
      <c r="B66" s="120">
        <v>1101746.375</v>
      </c>
      <c r="C66" s="120">
        <v>679697.64</v>
      </c>
      <c r="D66" s="120">
        <v>357497.14</v>
      </c>
      <c r="E66" s="120">
        <v>1028701.211</v>
      </c>
      <c r="F66" s="120">
        <v>610551.81400000001</v>
      </c>
      <c r="G66" s="120">
        <v>408246.10100000002</v>
      </c>
      <c r="H66" s="120">
        <v>65191.220999999998</v>
      </c>
      <c r="I66">
        <f t="shared" ref="I66:I97" si="4">(E66+H66)/B66</f>
        <v>0.99287136932944298</v>
      </c>
      <c r="J66">
        <f t="shared" ref="J66:J97" si="5">(H66+E66)/(B66+E66+H66)</f>
        <v>0.49821146743832351</v>
      </c>
    </row>
    <row r="67" spans="1:10">
      <c r="A67" s="319">
        <v>43678</v>
      </c>
      <c r="B67" s="120">
        <v>1081897.9920000001</v>
      </c>
      <c r="C67" s="120">
        <v>674460.74699999997</v>
      </c>
      <c r="D67" s="120">
        <v>355078.58799999999</v>
      </c>
      <c r="E67" s="120">
        <v>1042077.786</v>
      </c>
      <c r="F67" s="120">
        <v>624320.39800000004</v>
      </c>
      <c r="G67" s="120">
        <v>407317.21</v>
      </c>
      <c r="H67" s="120">
        <v>59286.52</v>
      </c>
      <c r="I67">
        <f t="shared" si="4"/>
        <v>1.0179927443658661</v>
      </c>
      <c r="J67">
        <f t="shared" si="5"/>
        <v>0.50445807954862598</v>
      </c>
    </row>
    <row r="68" spans="1:10">
      <c r="A68" s="319">
        <v>43647</v>
      </c>
      <c r="B68" s="120">
        <v>1043449.111</v>
      </c>
      <c r="C68" s="120">
        <v>645846.522</v>
      </c>
      <c r="D68" s="120">
        <v>334717.25199999998</v>
      </c>
      <c r="E68" s="120">
        <v>999213.22</v>
      </c>
      <c r="F68" s="120">
        <v>593678.68599999999</v>
      </c>
      <c r="G68" s="120">
        <v>395025.27899999998</v>
      </c>
      <c r="H68" s="120">
        <v>54156.154000000002</v>
      </c>
      <c r="I68">
        <f t="shared" si="4"/>
        <v>1.0095071842942995</v>
      </c>
      <c r="J68">
        <f t="shared" si="5"/>
        <v>0.50236555120792925</v>
      </c>
    </row>
    <row r="69" spans="1:10">
      <c r="A69" s="319">
        <v>43617</v>
      </c>
      <c r="B69" s="120">
        <v>1012305.202</v>
      </c>
      <c r="C69" s="120">
        <v>632558.49300000002</v>
      </c>
      <c r="D69" s="120">
        <v>325182.223</v>
      </c>
      <c r="E69" s="120">
        <v>1037196.17</v>
      </c>
      <c r="F69" s="120">
        <v>611863.98100000003</v>
      </c>
      <c r="G69" s="120">
        <v>416095.46399999998</v>
      </c>
      <c r="H69" s="120">
        <v>52473.5</v>
      </c>
      <c r="I69">
        <f t="shared" si="4"/>
        <v>1.0764240545708466</v>
      </c>
      <c r="J69">
        <f t="shared" si="5"/>
        <v>0.51840280515018444</v>
      </c>
    </row>
    <row r="70" spans="1:10">
      <c r="A70" s="319">
        <v>43586</v>
      </c>
      <c r="B70" s="120">
        <v>1002107.398</v>
      </c>
      <c r="C70" s="120">
        <v>636879.35800000001</v>
      </c>
      <c r="D70" s="120">
        <v>307827.49699999997</v>
      </c>
      <c r="E70" s="120">
        <v>1041415.946</v>
      </c>
      <c r="F70" s="120">
        <v>600925.01500000001</v>
      </c>
      <c r="G70" s="120">
        <v>432112.75099999999</v>
      </c>
      <c r="H70" s="120">
        <v>54271.743000000002</v>
      </c>
      <c r="I70">
        <f t="shared" si="4"/>
        <v>1.0933834948098047</v>
      </c>
      <c r="J70">
        <f t="shared" si="5"/>
        <v>0.52230444040505086</v>
      </c>
    </row>
    <row r="71" spans="1:10">
      <c r="A71" s="319">
        <v>43556</v>
      </c>
      <c r="B71" s="120">
        <v>1007857.205</v>
      </c>
      <c r="C71" s="120">
        <v>622573.04200000002</v>
      </c>
      <c r="D71" s="120">
        <v>324066.533</v>
      </c>
      <c r="E71" s="120">
        <v>1043486.009</v>
      </c>
      <c r="F71" s="120">
        <v>596394.04099999997</v>
      </c>
      <c r="G71" s="120">
        <v>437673.20299999998</v>
      </c>
      <c r="H71" s="120">
        <v>51246.879000000001</v>
      </c>
      <c r="I71">
        <f t="shared" si="4"/>
        <v>1.0861984044654422</v>
      </c>
      <c r="J71">
        <f t="shared" si="5"/>
        <v>0.52065920582647784</v>
      </c>
    </row>
    <row r="72" spans="1:10">
      <c r="A72" s="319">
        <v>43525</v>
      </c>
      <c r="B72" s="120">
        <v>993349.098</v>
      </c>
      <c r="C72" s="120">
        <v>607293.74</v>
      </c>
      <c r="D72" s="120">
        <v>327924.89600000001</v>
      </c>
      <c r="E72" s="120">
        <v>1000286.3689999999</v>
      </c>
      <c r="F72" s="120">
        <v>565300.31299999997</v>
      </c>
      <c r="G72" s="120">
        <v>425820.21</v>
      </c>
      <c r="H72" s="120">
        <v>50275.036</v>
      </c>
      <c r="I72">
        <f t="shared" si="4"/>
        <v>1.0575953681492143</v>
      </c>
      <c r="J72">
        <f t="shared" si="5"/>
        <v>0.51399579553899877</v>
      </c>
    </row>
    <row r="73" spans="1:10">
      <c r="A73" s="319">
        <v>43497</v>
      </c>
      <c r="B73" s="120">
        <v>1007721.0159999999</v>
      </c>
      <c r="C73" s="120">
        <v>630117.78399999999</v>
      </c>
      <c r="D73" s="120">
        <v>300822.59600000002</v>
      </c>
      <c r="E73" s="120">
        <v>890970.30900000001</v>
      </c>
      <c r="F73" s="120">
        <v>506167.00799999997</v>
      </c>
      <c r="G73" s="120">
        <v>375263.571</v>
      </c>
      <c r="H73" s="120">
        <v>44943.186000000002</v>
      </c>
      <c r="I73">
        <f t="shared" si="4"/>
        <v>0.92874265807710421</v>
      </c>
      <c r="J73">
        <f t="shared" si="5"/>
        <v>0.48152751440828889</v>
      </c>
    </row>
    <row r="74" spans="1:10">
      <c r="A74" s="319">
        <v>43466</v>
      </c>
      <c r="B74" s="120">
        <v>1008549.383</v>
      </c>
      <c r="C74" s="120">
        <v>634983.51899999997</v>
      </c>
      <c r="D74" s="120">
        <v>307899.54599999997</v>
      </c>
      <c r="E74" s="120">
        <v>846871.34499999997</v>
      </c>
      <c r="F74" s="120">
        <v>485291.41899999999</v>
      </c>
      <c r="G74" s="120">
        <v>353243.01199999999</v>
      </c>
      <c r="H74" s="120">
        <v>43151.425999999999</v>
      </c>
      <c r="I74">
        <f t="shared" si="4"/>
        <v>0.8824781274988891</v>
      </c>
      <c r="J74">
        <f t="shared" si="5"/>
        <v>0.46878532855591432</v>
      </c>
    </row>
    <row r="75" spans="1:10">
      <c r="A75" s="319">
        <v>43435</v>
      </c>
      <c r="B75" s="120">
        <v>1015856.571</v>
      </c>
      <c r="C75" s="120">
        <v>643290.12300000002</v>
      </c>
      <c r="D75" s="120">
        <v>306505.54399999999</v>
      </c>
      <c r="E75" s="120">
        <v>826251.23400000005</v>
      </c>
      <c r="F75" s="120">
        <v>472149.011</v>
      </c>
      <c r="G75" s="120">
        <v>345008.02299999999</v>
      </c>
      <c r="H75" s="120">
        <v>40446.438999999998</v>
      </c>
      <c r="I75">
        <f t="shared" si="4"/>
        <v>0.85316933289788222</v>
      </c>
      <c r="J75">
        <f t="shared" si="5"/>
        <v>0.4603839043482032</v>
      </c>
    </row>
    <row r="76" spans="1:10">
      <c r="A76" s="319">
        <v>43405</v>
      </c>
      <c r="B76" s="120">
        <v>1008451.056</v>
      </c>
      <c r="C76" s="120">
        <v>646155.21699999995</v>
      </c>
      <c r="D76" s="120">
        <v>293306.90600000002</v>
      </c>
      <c r="E76" s="120">
        <v>795545.51599999995</v>
      </c>
      <c r="F76" s="120">
        <v>453713.80099999998</v>
      </c>
      <c r="G76" s="120">
        <v>334571.848</v>
      </c>
      <c r="H76" s="120">
        <v>37543.383999999998</v>
      </c>
      <c r="I76">
        <f t="shared" si="4"/>
        <v>0.82610741993213788</v>
      </c>
      <c r="J76">
        <f t="shared" si="5"/>
        <v>0.45238708901518937</v>
      </c>
    </row>
    <row r="77" spans="1:10">
      <c r="A77" s="319">
        <v>43374</v>
      </c>
      <c r="B77" s="120">
        <v>1007332.844</v>
      </c>
      <c r="C77" s="120">
        <v>640215.79799999995</v>
      </c>
      <c r="D77" s="120">
        <v>298831.973</v>
      </c>
      <c r="E77" s="120">
        <v>846478.18700000003</v>
      </c>
      <c r="F77" s="120">
        <v>473723.64399999997</v>
      </c>
      <c r="G77" s="120">
        <v>365474.17800000001</v>
      </c>
      <c r="H77" s="120">
        <v>38724.237000000001</v>
      </c>
      <c r="I77">
        <f t="shared" si="4"/>
        <v>0.87875862409585048</v>
      </c>
      <c r="J77">
        <f t="shared" si="5"/>
        <v>0.46773364754014191</v>
      </c>
    </row>
    <row r="78" spans="1:10">
      <c r="A78" s="319">
        <v>43344</v>
      </c>
      <c r="B78" s="120">
        <v>1009762.427</v>
      </c>
      <c r="C78" s="120">
        <v>637973.28200000001</v>
      </c>
      <c r="D78" s="120">
        <v>305222.89299999998</v>
      </c>
      <c r="E78" s="120">
        <v>903020.71100000001</v>
      </c>
      <c r="F78" s="120">
        <v>502774.77399999998</v>
      </c>
      <c r="G78" s="120">
        <v>391713.658</v>
      </c>
      <c r="H78" s="120">
        <v>38830.343000000001</v>
      </c>
      <c r="I78">
        <f t="shared" si="4"/>
        <v>0.93274519710367476</v>
      </c>
      <c r="J78">
        <f t="shared" si="5"/>
        <v>0.48260122363850383</v>
      </c>
    </row>
    <row r="79" spans="1:10">
      <c r="A79" s="319">
        <v>43313</v>
      </c>
      <c r="B79" s="120">
        <v>1010046.151</v>
      </c>
      <c r="C79" s="120">
        <v>641255.83100000001</v>
      </c>
      <c r="D79" s="120">
        <v>291799.28000000003</v>
      </c>
      <c r="E79" s="120">
        <v>973056.59600000002</v>
      </c>
      <c r="F79" s="120">
        <v>529938.25399999996</v>
      </c>
      <c r="G79" s="120">
        <v>433553.21799999999</v>
      </c>
      <c r="H79" s="120">
        <v>36362.351000000002</v>
      </c>
      <c r="I79">
        <f t="shared" si="4"/>
        <v>0.99937903431503705</v>
      </c>
      <c r="J79">
        <f t="shared" si="5"/>
        <v>0.49984471036399164</v>
      </c>
    </row>
    <row r="80" spans="1:10">
      <c r="A80" s="319">
        <v>43282</v>
      </c>
      <c r="B80" s="120">
        <v>999496.73199999996</v>
      </c>
      <c r="C80" s="120">
        <v>628386.054</v>
      </c>
      <c r="D80" s="120">
        <v>294440.06400000001</v>
      </c>
      <c r="E80" s="120">
        <v>769811.97</v>
      </c>
      <c r="F80" s="120">
        <v>420218.245</v>
      </c>
      <c r="G80" s="120">
        <v>342352.11599999998</v>
      </c>
      <c r="H80" s="120">
        <v>31897.552</v>
      </c>
      <c r="I80">
        <f t="shared" si="4"/>
        <v>0.80211319990589025</v>
      </c>
      <c r="J80">
        <f t="shared" si="5"/>
        <v>0.44509590182668773</v>
      </c>
    </row>
    <row r="81" spans="1:10">
      <c r="A81" s="319">
        <v>43252</v>
      </c>
      <c r="B81" s="120">
        <v>979108.46400000004</v>
      </c>
      <c r="C81" s="120">
        <v>603894.62300000002</v>
      </c>
      <c r="D81" s="120">
        <v>300831.78499999997</v>
      </c>
      <c r="E81" s="120">
        <v>727812.14399999997</v>
      </c>
      <c r="F81" s="120">
        <v>403667.00300000003</v>
      </c>
      <c r="G81" s="120">
        <v>316645.12400000001</v>
      </c>
      <c r="H81" s="120">
        <v>32578.217000000001</v>
      </c>
      <c r="I81">
        <f t="shared" si="4"/>
        <v>0.77661504211039067</v>
      </c>
      <c r="J81">
        <f t="shared" si="5"/>
        <v>0.43713186239145629</v>
      </c>
    </row>
    <row r="82" spans="1:10">
      <c r="A82" s="319">
        <v>43221</v>
      </c>
      <c r="B82" s="120">
        <v>968215.69299999997</v>
      </c>
      <c r="C82" s="120">
        <v>596848.73600000003</v>
      </c>
      <c r="D82" s="120">
        <v>289041.04300000001</v>
      </c>
      <c r="E82" s="120">
        <v>734292.12300000002</v>
      </c>
      <c r="F82" s="120">
        <v>398758.43099999998</v>
      </c>
      <c r="G82" s="120">
        <v>329298.06900000002</v>
      </c>
      <c r="H82" s="120">
        <v>31096.373</v>
      </c>
      <c r="I82">
        <f t="shared" si="4"/>
        <v>0.79051444996564424</v>
      </c>
      <c r="J82">
        <f t="shared" si="5"/>
        <v>0.4415012958877893</v>
      </c>
    </row>
    <row r="83" spans="1:10">
      <c r="A83" s="319">
        <v>43191</v>
      </c>
      <c r="B83" s="120">
        <v>985362.69200000004</v>
      </c>
      <c r="C83" s="120">
        <v>598938.60900000005</v>
      </c>
      <c r="D83" s="120">
        <v>292241.44799999997</v>
      </c>
      <c r="E83" s="120">
        <v>663584.60199999996</v>
      </c>
      <c r="F83" s="120">
        <v>361025.44400000002</v>
      </c>
      <c r="G83" s="120">
        <v>296283.20500000002</v>
      </c>
      <c r="H83" s="120">
        <v>26865.847000000002</v>
      </c>
      <c r="I83">
        <f t="shared" si="4"/>
        <v>0.70070691188701906</v>
      </c>
      <c r="J83">
        <f t="shared" si="5"/>
        <v>0.41200921039919203</v>
      </c>
    </row>
    <row r="84" spans="1:10">
      <c r="A84" s="319">
        <v>43160</v>
      </c>
      <c r="B84" s="120">
        <v>959520.08900000004</v>
      </c>
      <c r="C84" s="120">
        <v>591097.66200000001</v>
      </c>
      <c r="D84" s="120">
        <v>294485.39299999998</v>
      </c>
      <c r="E84" s="120">
        <v>648031.51800000004</v>
      </c>
      <c r="F84" s="120">
        <v>356312.94799999997</v>
      </c>
      <c r="G84" s="120">
        <v>285426.48</v>
      </c>
      <c r="H84" s="120">
        <v>24168.098999999998</v>
      </c>
      <c r="I84">
        <f t="shared" si="4"/>
        <v>0.70055814850167253</v>
      </c>
      <c r="J84">
        <f t="shared" si="5"/>
        <v>0.4119577734633304</v>
      </c>
    </row>
    <row r="85" spans="1:10">
      <c r="A85" s="319">
        <v>43132</v>
      </c>
      <c r="B85" s="120">
        <v>943983.09699999995</v>
      </c>
      <c r="C85" s="120">
        <v>568896.40399999998</v>
      </c>
      <c r="D85" s="120">
        <v>280681.66800000001</v>
      </c>
      <c r="E85" s="120">
        <v>637798.06299999997</v>
      </c>
      <c r="F85" s="120">
        <v>353637.46399999998</v>
      </c>
      <c r="G85" s="120">
        <v>277779.49099999998</v>
      </c>
      <c r="H85" s="120">
        <v>24520.331999999999</v>
      </c>
      <c r="I85">
        <f t="shared" si="4"/>
        <v>0.70162103230964956</v>
      </c>
      <c r="J85">
        <f t="shared" si="5"/>
        <v>0.41232508237002874</v>
      </c>
    </row>
    <row r="86" spans="1:10">
      <c r="A86" s="319">
        <v>43101</v>
      </c>
      <c r="B86" s="120">
        <v>923872.90300000005</v>
      </c>
      <c r="C86" s="120">
        <v>562496.05299999996</v>
      </c>
      <c r="D86" s="120">
        <v>280982.38299999997</v>
      </c>
      <c r="E86" s="120">
        <v>630620.83799999999</v>
      </c>
      <c r="F86" s="120">
        <v>351619.39199999999</v>
      </c>
      <c r="G86" s="120">
        <v>272965.02100000001</v>
      </c>
      <c r="H86" s="120">
        <v>23476.496999999999</v>
      </c>
      <c r="I86">
        <f t="shared" si="4"/>
        <v>0.70799493401745539</v>
      </c>
      <c r="J86">
        <f t="shared" si="5"/>
        <v>0.41451816976537931</v>
      </c>
    </row>
    <row r="87" spans="1:10">
      <c r="A87" s="319">
        <v>43070</v>
      </c>
      <c r="B87" s="120">
        <v>932582.42500000005</v>
      </c>
      <c r="C87" s="120">
        <v>563155.81099999999</v>
      </c>
      <c r="D87" s="120">
        <v>298123.99099999998</v>
      </c>
      <c r="E87" s="120">
        <v>623557.97</v>
      </c>
      <c r="F87" s="120">
        <v>344856.35499999998</v>
      </c>
      <c r="G87" s="120">
        <v>273090.40600000002</v>
      </c>
      <c r="H87" s="120">
        <v>23474.076000000001</v>
      </c>
      <c r="I87">
        <f t="shared" si="4"/>
        <v>0.69380681927391019</v>
      </c>
      <c r="J87">
        <f t="shared" si="5"/>
        <v>0.40961390128971542</v>
      </c>
    </row>
    <row r="88" spans="1:10">
      <c r="A88" s="319">
        <v>43040</v>
      </c>
      <c r="B88" s="120">
        <v>926308.23100000003</v>
      </c>
      <c r="C88" s="120">
        <v>565218.61899999995</v>
      </c>
      <c r="D88" s="120">
        <v>284916.28200000001</v>
      </c>
      <c r="E88" s="120">
        <v>630665.45499999996</v>
      </c>
      <c r="F88" s="120">
        <v>347323.04599999997</v>
      </c>
      <c r="G88" s="120">
        <v>277543.79100000003</v>
      </c>
      <c r="H88" s="120">
        <v>21520.652999999998</v>
      </c>
      <c r="I88">
        <f t="shared" si="4"/>
        <v>0.70407029342266525</v>
      </c>
      <c r="J88">
        <f t="shared" si="5"/>
        <v>0.41316974783271621</v>
      </c>
    </row>
    <row r="89" spans="1:10">
      <c r="A89" s="319">
        <v>43009</v>
      </c>
      <c r="B89" s="120">
        <v>929317.07299999997</v>
      </c>
      <c r="C89" s="120">
        <v>559494.31599999999</v>
      </c>
      <c r="D89" s="120">
        <v>295014.75300000003</v>
      </c>
      <c r="E89" s="120">
        <v>610104.73499999999</v>
      </c>
      <c r="F89" s="120">
        <v>337252.20699999999</v>
      </c>
      <c r="G89" s="120">
        <v>268161.48800000001</v>
      </c>
      <c r="H89" s="120">
        <v>19490.036</v>
      </c>
      <c r="I89">
        <f t="shared" si="4"/>
        <v>0.67748111951452328</v>
      </c>
      <c r="J89">
        <f t="shared" si="5"/>
        <v>0.40386810416715258</v>
      </c>
    </row>
    <row r="90" spans="1:10">
      <c r="A90" s="319">
        <v>42979</v>
      </c>
      <c r="B90" s="120">
        <v>897392.11199999996</v>
      </c>
      <c r="C90" s="120">
        <v>535190.15599999996</v>
      </c>
      <c r="D90" s="120">
        <v>294066.18400000001</v>
      </c>
      <c r="E90" s="120">
        <v>594027.47199999995</v>
      </c>
      <c r="F90" s="120">
        <v>337102.47600000002</v>
      </c>
      <c r="G90" s="120">
        <v>252560.32699999999</v>
      </c>
      <c r="H90" s="120">
        <v>20413.249</v>
      </c>
      <c r="I90">
        <f t="shared" si="4"/>
        <v>0.6846959236476996</v>
      </c>
      <c r="J90">
        <f t="shared" si="5"/>
        <v>0.40642107221652063</v>
      </c>
    </row>
    <row r="91" spans="1:10">
      <c r="A91" s="319">
        <v>42948</v>
      </c>
      <c r="B91" s="120">
        <v>878490.85699999996</v>
      </c>
      <c r="C91" s="120">
        <v>532538.84699999995</v>
      </c>
      <c r="D91" s="120">
        <v>283873.076</v>
      </c>
      <c r="E91" s="120">
        <v>579764.50100000005</v>
      </c>
      <c r="F91" s="120">
        <v>329020.29800000001</v>
      </c>
      <c r="G91" s="120">
        <v>246263.08300000001</v>
      </c>
      <c r="H91" s="120">
        <v>21080.274000000001</v>
      </c>
      <c r="I91">
        <f t="shared" si="4"/>
        <v>0.68395108521886416</v>
      </c>
      <c r="J91">
        <f t="shared" si="5"/>
        <v>0.40615852278747788</v>
      </c>
    </row>
    <row r="92" spans="1:10">
      <c r="A92" s="319">
        <v>42917</v>
      </c>
      <c r="B92" s="120">
        <v>883360.76100000006</v>
      </c>
      <c r="C92" s="120">
        <v>523360.674</v>
      </c>
      <c r="D92" s="120">
        <v>288545.16399999999</v>
      </c>
      <c r="E92" s="120">
        <v>568343.71200000006</v>
      </c>
      <c r="F92" s="120">
        <v>330657.53000000003</v>
      </c>
      <c r="G92" s="120">
        <v>232894.64300000001</v>
      </c>
      <c r="H92" s="120">
        <v>22906.544000000002</v>
      </c>
      <c r="I92">
        <f t="shared" si="4"/>
        <v>0.66931912996755805</v>
      </c>
      <c r="J92">
        <f t="shared" si="5"/>
        <v>0.40095336952171973</v>
      </c>
    </row>
    <row r="93" spans="1:10">
      <c r="A93" s="319">
        <v>42887</v>
      </c>
      <c r="B93" s="120">
        <v>862173.33499999996</v>
      </c>
      <c r="C93" s="120">
        <v>508040.18400000001</v>
      </c>
      <c r="D93" s="120">
        <v>285727.663</v>
      </c>
      <c r="E93" s="120">
        <v>576632.46600000001</v>
      </c>
      <c r="F93" s="120">
        <v>338888.49699999997</v>
      </c>
      <c r="G93" s="120">
        <v>233023.21599999999</v>
      </c>
      <c r="H93" s="120">
        <v>22587.441999999999</v>
      </c>
      <c r="I93">
        <f t="shared" si="4"/>
        <v>0.69501094927738638</v>
      </c>
      <c r="J93">
        <f t="shared" si="5"/>
        <v>0.41003330956279782</v>
      </c>
    </row>
    <row r="94" spans="1:10">
      <c r="A94" s="319">
        <v>42856</v>
      </c>
      <c r="B94" s="120">
        <v>845560.28099999996</v>
      </c>
      <c r="C94" s="120">
        <v>498355.462</v>
      </c>
      <c r="D94" s="120">
        <v>279590.88900000002</v>
      </c>
      <c r="E94" s="120">
        <v>578836.89300000004</v>
      </c>
      <c r="F94" s="120">
        <v>331646.00099999999</v>
      </c>
      <c r="G94" s="120">
        <v>241906.785</v>
      </c>
      <c r="H94" s="120">
        <v>20401.107</v>
      </c>
      <c r="I94">
        <f t="shared" si="4"/>
        <v>0.70868749805905329</v>
      </c>
      <c r="J94">
        <f t="shared" si="5"/>
        <v>0.41475547685815661</v>
      </c>
    </row>
    <row r="95" spans="1:10">
      <c r="A95" s="319">
        <v>42826</v>
      </c>
      <c r="B95" s="120">
        <v>828807.25699999998</v>
      </c>
      <c r="C95" s="120">
        <v>491796.15899999999</v>
      </c>
      <c r="D95" s="120">
        <v>277051.859</v>
      </c>
      <c r="E95" s="120">
        <v>576746.25800000003</v>
      </c>
      <c r="F95" s="120">
        <v>327700.886</v>
      </c>
      <c r="G95" s="120">
        <v>243880.60699999999</v>
      </c>
      <c r="H95" s="120">
        <v>18104.191999999999</v>
      </c>
      <c r="I95">
        <f t="shared" si="4"/>
        <v>0.7177186794347773</v>
      </c>
      <c r="J95">
        <f t="shared" si="5"/>
        <v>0.41783249377653953</v>
      </c>
    </row>
    <row r="96" spans="1:10">
      <c r="A96" s="319">
        <v>42795</v>
      </c>
      <c r="B96" s="120">
        <v>822165.005</v>
      </c>
      <c r="C96" s="120">
        <v>486998.09100000001</v>
      </c>
      <c r="D96" s="120">
        <v>266910.60100000002</v>
      </c>
      <c r="E96" s="120">
        <v>563578.60199999996</v>
      </c>
      <c r="F96" s="120">
        <v>322104.462</v>
      </c>
      <c r="G96" s="120">
        <v>236539.36300000001</v>
      </c>
      <c r="H96" s="120">
        <v>18394.368999999999</v>
      </c>
      <c r="I96">
        <f t="shared" si="4"/>
        <v>0.70785422325291003</v>
      </c>
      <c r="J96">
        <f t="shared" si="5"/>
        <v>0.41446993169280966</v>
      </c>
    </row>
    <row r="97" spans="1:10">
      <c r="A97" s="319">
        <v>42767</v>
      </c>
      <c r="B97" s="120">
        <v>812584.16799999995</v>
      </c>
      <c r="C97" s="120">
        <v>485351.10800000001</v>
      </c>
      <c r="D97" s="120">
        <v>254431.22700000001</v>
      </c>
      <c r="E97" s="120">
        <v>541454.91899999999</v>
      </c>
      <c r="F97" s="120">
        <v>312186.92800000001</v>
      </c>
      <c r="G97" s="120">
        <v>224126.495</v>
      </c>
      <c r="H97" s="120">
        <v>18115.691999999999</v>
      </c>
      <c r="I97">
        <f t="shared" si="4"/>
        <v>0.68863095422750109</v>
      </c>
      <c r="J97">
        <f t="shared" si="5"/>
        <v>0.40780429406644952</v>
      </c>
    </row>
    <row r="98" spans="1:10">
      <c r="A98" s="319">
        <v>42736</v>
      </c>
      <c r="B98" s="120">
        <v>813262.32299999997</v>
      </c>
      <c r="C98" s="120">
        <v>490593.55699999997</v>
      </c>
      <c r="D98" s="120">
        <v>260566.55100000001</v>
      </c>
      <c r="E98" s="120">
        <v>550629.49600000004</v>
      </c>
      <c r="F98" s="120">
        <v>316181.44</v>
      </c>
      <c r="G98" s="120">
        <v>229191.42300000001</v>
      </c>
      <c r="H98" s="120">
        <v>17359.005000000001</v>
      </c>
      <c r="I98">
        <f t="shared" ref="I98:I129" si="6">(E98+H98)/B98</f>
        <v>0.69840749403559921</v>
      </c>
      <c r="J98">
        <f t="shared" ref="J98:J129" si="7">(H98+E98)/(B98+E98+H98)</f>
        <v>0.41121314907537754</v>
      </c>
    </row>
    <row r="99" spans="1:10">
      <c r="A99" s="319">
        <v>42705</v>
      </c>
      <c r="B99" s="120">
        <v>829265.45299999998</v>
      </c>
      <c r="C99" s="120">
        <v>498417.67300000001</v>
      </c>
      <c r="D99" s="120">
        <v>274148.783</v>
      </c>
      <c r="E99" s="120">
        <v>512487.41</v>
      </c>
      <c r="F99" s="120">
        <v>298882.61300000001</v>
      </c>
      <c r="G99" s="120">
        <v>208839.033</v>
      </c>
      <c r="H99" s="120">
        <v>16963.696</v>
      </c>
      <c r="I99">
        <f t="shared" si="6"/>
        <v>0.63845793175710652</v>
      </c>
      <c r="J99">
        <f t="shared" si="7"/>
        <v>0.38967001799821305</v>
      </c>
    </row>
    <row r="100" spans="1:10">
      <c r="A100" s="319">
        <v>42675</v>
      </c>
      <c r="B100" s="120">
        <v>827146.04200000002</v>
      </c>
      <c r="C100" s="120">
        <v>492570.74699999997</v>
      </c>
      <c r="D100" s="120">
        <v>261946.15400000001</v>
      </c>
      <c r="E100" s="120">
        <v>493806.52100000001</v>
      </c>
      <c r="F100" s="120">
        <v>292523.18699999998</v>
      </c>
      <c r="G100" s="120">
        <v>193913.372</v>
      </c>
      <c r="H100" s="120">
        <v>12767.156000000001</v>
      </c>
      <c r="I100">
        <f t="shared" si="6"/>
        <v>0.61243559332657727</v>
      </c>
      <c r="J100">
        <f t="shared" si="7"/>
        <v>0.37982018994202182</v>
      </c>
    </row>
    <row r="101" spans="1:10">
      <c r="A101" s="319">
        <v>42644</v>
      </c>
      <c r="B101" s="120">
        <v>815616.78399999999</v>
      </c>
      <c r="C101" s="120">
        <v>492773.34299999999</v>
      </c>
      <c r="D101" s="120">
        <v>267600.18400000001</v>
      </c>
      <c r="E101" s="120">
        <v>442838.53200000001</v>
      </c>
      <c r="F101" s="120">
        <v>266373.06599999999</v>
      </c>
      <c r="G101" s="120">
        <v>166592.48699999999</v>
      </c>
      <c r="H101" s="120">
        <v>12545.037</v>
      </c>
      <c r="I101">
        <f t="shared" si="6"/>
        <v>0.55833030650335413</v>
      </c>
      <c r="J101">
        <f t="shared" si="7"/>
        <v>0.35828752362274124</v>
      </c>
    </row>
    <row r="102" spans="1:10">
      <c r="A102" s="319">
        <v>42614</v>
      </c>
      <c r="B102" s="120">
        <v>802701.67299999995</v>
      </c>
      <c r="C102" s="120">
        <v>486090.05300000001</v>
      </c>
      <c r="D102" s="120">
        <v>260749.05</v>
      </c>
      <c r="E102" s="120">
        <v>434764.05800000002</v>
      </c>
      <c r="F102" s="120">
        <v>262547.83</v>
      </c>
      <c r="G102" s="120">
        <v>165133.122</v>
      </c>
      <c r="H102" s="120">
        <v>10681.772000000001</v>
      </c>
      <c r="I102">
        <f t="shared" si="6"/>
        <v>0.55493322735357009</v>
      </c>
      <c r="J102">
        <f t="shared" si="7"/>
        <v>0.35688556755459055</v>
      </c>
    </row>
    <row r="103" spans="1:10">
      <c r="A103" s="319">
        <v>42583</v>
      </c>
      <c r="B103" s="120">
        <v>779487.76100000006</v>
      </c>
      <c r="C103" s="120">
        <v>475600.391</v>
      </c>
      <c r="D103" s="120">
        <v>249539.33100000001</v>
      </c>
      <c r="E103" s="120">
        <v>439203.59</v>
      </c>
      <c r="F103" s="120">
        <v>264372.14799999999</v>
      </c>
      <c r="G103" s="120">
        <v>167136.807</v>
      </c>
      <c r="H103" s="120">
        <v>10209.522999999999</v>
      </c>
      <c r="I103">
        <f t="shared" si="6"/>
        <v>0.57654928721837873</v>
      </c>
      <c r="J103">
        <f t="shared" si="7"/>
        <v>0.3657033065142079</v>
      </c>
    </row>
    <row r="104" spans="1:10">
      <c r="A104" s="319">
        <v>42552</v>
      </c>
      <c r="B104" s="120">
        <v>776131.79</v>
      </c>
      <c r="C104" s="120">
        <v>478875.79200000002</v>
      </c>
      <c r="D104" s="120">
        <v>247142.40100000001</v>
      </c>
      <c r="E104" s="120">
        <v>442437.37599999999</v>
      </c>
      <c r="F104" s="120">
        <v>266100.31599999999</v>
      </c>
      <c r="G104" s="120">
        <v>168889.147</v>
      </c>
      <c r="H104" s="120">
        <v>9437.4130000000005</v>
      </c>
      <c r="I104">
        <f t="shared" si="6"/>
        <v>0.58221399357962123</v>
      </c>
      <c r="J104">
        <f t="shared" si="7"/>
        <v>0.36797424112171634</v>
      </c>
    </row>
    <row r="105" spans="1:10">
      <c r="A105" s="319">
        <v>42522</v>
      </c>
      <c r="B105" s="120">
        <v>752596.09299999999</v>
      </c>
      <c r="C105" s="120">
        <v>462869.83799999999</v>
      </c>
      <c r="D105" s="120">
        <v>233628.049</v>
      </c>
      <c r="E105" s="120">
        <v>453449.10399999999</v>
      </c>
      <c r="F105" s="120">
        <v>274432.40500000003</v>
      </c>
      <c r="G105" s="120">
        <v>172236.85399999999</v>
      </c>
      <c r="H105" s="120">
        <v>9302.5460000000003</v>
      </c>
      <c r="I105">
        <f t="shared" si="6"/>
        <v>0.61487384043594817</v>
      </c>
      <c r="J105">
        <f t="shared" si="7"/>
        <v>0.38075657988859241</v>
      </c>
    </row>
    <row r="106" spans="1:10">
      <c r="A106" s="319">
        <v>42491</v>
      </c>
      <c r="B106" s="120">
        <v>740616.15599999996</v>
      </c>
      <c r="C106" s="120">
        <v>456487.821</v>
      </c>
      <c r="D106" s="120">
        <v>229443.18100000001</v>
      </c>
      <c r="E106" s="120">
        <v>463532.99699999997</v>
      </c>
      <c r="F106" s="120">
        <v>278239.163</v>
      </c>
      <c r="G106" s="120">
        <v>176840.94399999999</v>
      </c>
      <c r="H106" s="120">
        <v>9659.4529999999995</v>
      </c>
      <c r="I106">
        <f t="shared" si="6"/>
        <v>0.63891726661172099</v>
      </c>
      <c r="J106">
        <f t="shared" si="7"/>
        <v>0.38984107351105729</v>
      </c>
    </row>
    <row r="107" spans="1:10">
      <c r="A107" s="319">
        <v>42461</v>
      </c>
      <c r="B107" s="120">
        <v>716458.55200000003</v>
      </c>
      <c r="C107" s="120">
        <v>438591.93699999998</v>
      </c>
      <c r="D107" s="120">
        <v>228815.74900000001</v>
      </c>
      <c r="E107" s="120">
        <v>462671.59899999999</v>
      </c>
      <c r="F107" s="120">
        <v>280641.451</v>
      </c>
      <c r="G107" s="120">
        <v>174206.698</v>
      </c>
      <c r="H107" s="120">
        <v>9884.4120000000003</v>
      </c>
      <c r="I107">
        <f t="shared" si="6"/>
        <v>0.65957201526990772</v>
      </c>
      <c r="J107">
        <f t="shared" si="7"/>
        <v>0.39743500685785965</v>
      </c>
    </row>
    <row r="108" spans="1:10">
      <c r="A108" s="319">
        <v>42430</v>
      </c>
      <c r="B108" s="120">
        <v>716075.96699999995</v>
      </c>
      <c r="C108" s="120">
        <v>435199.80200000003</v>
      </c>
      <c r="D108" s="120">
        <v>223571.86</v>
      </c>
      <c r="E108" s="120">
        <v>460600.88</v>
      </c>
      <c r="F108" s="120">
        <v>276120.96100000001</v>
      </c>
      <c r="G108" s="120">
        <v>177636.174</v>
      </c>
      <c r="H108" s="120">
        <v>9872.4410000000007</v>
      </c>
      <c r="I108">
        <f t="shared" si="6"/>
        <v>0.65701593501461564</v>
      </c>
      <c r="J108">
        <f t="shared" si="7"/>
        <v>0.396505501927367</v>
      </c>
    </row>
    <row r="109" spans="1:10">
      <c r="A109" s="319">
        <v>42401</v>
      </c>
      <c r="B109" s="120">
        <v>722638.09100000001</v>
      </c>
      <c r="C109" s="120">
        <v>439360.63500000001</v>
      </c>
      <c r="D109" s="120">
        <v>219564.25599999999</v>
      </c>
      <c r="E109" s="120">
        <v>452574.07</v>
      </c>
      <c r="F109" s="120">
        <v>271922.288</v>
      </c>
      <c r="G109" s="120">
        <v>172743.37899999999</v>
      </c>
      <c r="H109" s="120">
        <v>9698.5519999999997</v>
      </c>
      <c r="I109">
        <f t="shared" si="6"/>
        <v>0.63970143251139533</v>
      </c>
      <c r="J109">
        <f t="shared" si="7"/>
        <v>0.39013287408770353</v>
      </c>
    </row>
    <row r="110" spans="1:10">
      <c r="A110" s="319">
        <v>42370</v>
      </c>
      <c r="B110" s="120">
        <v>708131.31700000004</v>
      </c>
      <c r="C110" s="120">
        <v>439464.28100000002</v>
      </c>
      <c r="D110" s="120">
        <v>219934.59700000001</v>
      </c>
      <c r="E110" s="120">
        <v>446001.56699999998</v>
      </c>
      <c r="F110" s="120">
        <v>263507.57799999998</v>
      </c>
      <c r="G110" s="120">
        <v>175266.027</v>
      </c>
      <c r="H110" s="120">
        <v>10043.84</v>
      </c>
      <c r="I110">
        <f t="shared" si="6"/>
        <v>0.64401248193913729</v>
      </c>
      <c r="J110">
        <f t="shared" si="7"/>
        <v>0.39173211214279519</v>
      </c>
    </row>
    <row r="111" spans="1:10">
      <c r="A111" s="319">
        <v>42339</v>
      </c>
      <c r="B111" s="120">
        <v>701861.63600000006</v>
      </c>
      <c r="C111" s="120">
        <v>428401.24200000003</v>
      </c>
      <c r="D111" s="120">
        <v>221254.78200000001</v>
      </c>
      <c r="E111" s="120">
        <v>448369.71100000001</v>
      </c>
      <c r="F111" s="120">
        <v>264222.17099999997</v>
      </c>
      <c r="G111" s="120">
        <v>176073.65400000001</v>
      </c>
      <c r="H111" s="120">
        <v>10623.55</v>
      </c>
      <c r="I111">
        <f t="shared" si="6"/>
        <v>0.65396545053503963</v>
      </c>
      <c r="J111">
        <f t="shared" si="7"/>
        <v>0.3953924492942032</v>
      </c>
    </row>
    <row r="112" spans="1:10">
      <c r="A112" s="319">
        <v>42309</v>
      </c>
      <c r="B112" s="120">
        <v>684569.44499999995</v>
      </c>
      <c r="C112" s="120">
        <v>418401.2</v>
      </c>
      <c r="D112" s="120">
        <v>204825.14300000001</v>
      </c>
      <c r="E112" s="120">
        <v>456380.05900000001</v>
      </c>
      <c r="F112" s="120">
        <v>266304.46799999999</v>
      </c>
      <c r="G112" s="120">
        <v>182454.87700000001</v>
      </c>
      <c r="H112" s="120">
        <v>10385.822</v>
      </c>
      <c r="I112">
        <f t="shared" si="6"/>
        <v>0.68183861317386141</v>
      </c>
      <c r="J112">
        <f t="shared" si="7"/>
        <v>0.40541262867495831</v>
      </c>
    </row>
    <row r="113" spans="1:10">
      <c r="A113" s="319">
        <v>42278</v>
      </c>
      <c r="B113" s="120">
        <v>666800.054</v>
      </c>
      <c r="C113" s="120">
        <v>416292.97899999999</v>
      </c>
      <c r="D113" s="120">
        <v>205243.52900000001</v>
      </c>
      <c r="E113" s="120">
        <v>470218.12</v>
      </c>
      <c r="F113" s="120">
        <v>273209.26400000002</v>
      </c>
      <c r="G113" s="120">
        <v>190511.66099999999</v>
      </c>
      <c r="H113" s="120">
        <v>10370.134</v>
      </c>
      <c r="I113">
        <f t="shared" si="6"/>
        <v>0.72073817498521076</v>
      </c>
      <c r="J113">
        <f t="shared" si="7"/>
        <v>0.41885406243829348</v>
      </c>
    </row>
    <row r="114" spans="1:10">
      <c r="A114" s="319">
        <v>42248</v>
      </c>
      <c r="B114" s="120">
        <v>691115.17200000002</v>
      </c>
      <c r="C114" s="120">
        <v>422217.39199999999</v>
      </c>
      <c r="D114" s="120">
        <v>208062.70699999999</v>
      </c>
      <c r="E114" s="120">
        <v>473125.44099999999</v>
      </c>
      <c r="F114" s="120">
        <v>275284.24900000001</v>
      </c>
      <c r="G114" s="120">
        <v>191312.91399999999</v>
      </c>
      <c r="H114" s="120">
        <v>10538.934999999999</v>
      </c>
      <c r="I114">
        <f t="shared" si="6"/>
        <v>0.69983180169570924</v>
      </c>
      <c r="J114">
        <f t="shared" si="7"/>
        <v>0.41170650001816339</v>
      </c>
    </row>
    <row r="115" spans="1:10">
      <c r="A115" s="319">
        <v>42217</v>
      </c>
      <c r="B115" s="120">
        <v>668461.63199999998</v>
      </c>
      <c r="C115" s="120">
        <v>415179.10600000003</v>
      </c>
      <c r="D115" s="120">
        <v>203100.78700000001</v>
      </c>
      <c r="E115" s="120">
        <v>458219.82199999999</v>
      </c>
      <c r="F115" s="120">
        <v>265633.81400000001</v>
      </c>
      <c r="G115" s="120">
        <v>186358.32699999999</v>
      </c>
      <c r="H115" s="120">
        <v>10807.039000000001</v>
      </c>
      <c r="I115">
        <f t="shared" si="6"/>
        <v>0.70165113231210852</v>
      </c>
      <c r="J115">
        <f t="shared" si="7"/>
        <v>0.41233547757744216</v>
      </c>
    </row>
    <row r="116" spans="1:10">
      <c r="A116" s="319">
        <v>42186</v>
      </c>
      <c r="B116" s="120">
        <v>681018.62699999998</v>
      </c>
      <c r="C116" s="120">
        <v>409678.17800000001</v>
      </c>
      <c r="D116" s="120">
        <v>205277.62899999999</v>
      </c>
      <c r="E116" s="120">
        <v>440116.84899999999</v>
      </c>
      <c r="F116" s="120">
        <v>252199.09400000001</v>
      </c>
      <c r="G116" s="120">
        <v>182517.264</v>
      </c>
      <c r="H116" s="120">
        <v>12020.781000000001</v>
      </c>
      <c r="I116">
        <f t="shared" si="6"/>
        <v>0.66391374930777047</v>
      </c>
      <c r="J116">
        <f t="shared" si="7"/>
        <v>0.39900731007480111</v>
      </c>
    </row>
    <row r="117" spans="1:10">
      <c r="A117" s="319">
        <v>42156</v>
      </c>
      <c r="B117" s="120">
        <v>648707.89800000004</v>
      </c>
      <c r="C117" s="120">
        <v>402791.19199999998</v>
      </c>
      <c r="D117" s="120">
        <v>195662.58300000001</v>
      </c>
      <c r="E117" s="120">
        <v>427093.62099999998</v>
      </c>
      <c r="F117" s="120">
        <v>248204.337</v>
      </c>
      <c r="G117" s="120">
        <v>172941.758</v>
      </c>
      <c r="H117" s="120">
        <v>11004.567999999999</v>
      </c>
      <c r="I117">
        <f t="shared" si="6"/>
        <v>0.67533968732410898</v>
      </c>
      <c r="J117">
        <f t="shared" si="7"/>
        <v>0.40310612375140292</v>
      </c>
    </row>
    <row r="118" spans="1:10">
      <c r="A118" s="319">
        <v>42125</v>
      </c>
      <c r="B118" s="120">
        <v>651258.79700000002</v>
      </c>
      <c r="C118" s="120">
        <v>402952.32500000001</v>
      </c>
      <c r="D118" s="120">
        <v>202171.31299999999</v>
      </c>
      <c r="E118" s="120">
        <v>416640.58299999998</v>
      </c>
      <c r="F118" s="120">
        <v>239023.465</v>
      </c>
      <c r="G118" s="120">
        <v>171316.74799999999</v>
      </c>
      <c r="H118" s="120">
        <v>10687.29</v>
      </c>
      <c r="I118">
        <f t="shared" si="6"/>
        <v>0.65615677664312599</v>
      </c>
      <c r="J118">
        <f t="shared" si="7"/>
        <v>0.39619242930194937</v>
      </c>
    </row>
    <row r="119" spans="1:10">
      <c r="A119" s="319">
        <v>42095</v>
      </c>
      <c r="B119" s="120">
        <v>659882.19799999997</v>
      </c>
      <c r="C119" s="120">
        <v>407002.66700000002</v>
      </c>
      <c r="D119" s="120">
        <v>201840.951</v>
      </c>
      <c r="E119" s="120">
        <v>399199.62400000001</v>
      </c>
      <c r="F119" s="120">
        <v>230196.079</v>
      </c>
      <c r="G119" s="120">
        <v>163550.74299999999</v>
      </c>
      <c r="H119" s="120">
        <v>10657.948</v>
      </c>
      <c r="I119">
        <f t="shared" si="6"/>
        <v>0.62110718131541409</v>
      </c>
      <c r="J119">
        <f t="shared" si="7"/>
        <v>0.38313764103581938</v>
      </c>
    </row>
    <row r="120" spans="1:10">
      <c r="A120" s="319">
        <v>42064</v>
      </c>
      <c r="B120" s="120">
        <v>658881.80000000005</v>
      </c>
      <c r="C120" s="120">
        <v>401589.68</v>
      </c>
      <c r="D120" s="120">
        <v>207154.389</v>
      </c>
      <c r="E120" s="120">
        <v>375490.59100000001</v>
      </c>
      <c r="F120" s="120">
        <v>215757.845</v>
      </c>
      <c r="G120" s="120">
        <v>154527.06599999999</v>
      </c>
      <c r="H120" s="120">
        <v>11026.504999999999</v>
      </c>
      <c r="I120">
        <f t="shared" si="6"/>
        <v>0.58662585003865642</v>
      </c>
      <c r="J120">
        <f t="shared" si="7"/>
        <v>0.36973168565504205</v>
      </c>
    </row>
    <row r="121" spans="1:10">
      <c r="A121" s="319">
        <v>42036</v>
      </c>
      <c r="B121" s="120">
        <v>661028.18000000005</v>
      </c>
      <c r="C121" s="120">
        <v>402674.30800000002</v>
      </c>
      <c r="D121" s="120">
        <v>204391.47399999999</v>
      </c>
      <c r="E121" s="120">
        <v>357471.04300000001</v>
      </c>
      <c r="F121" s="120">
        <v>204730.11600000001</v>
      </c>
      <c r="G121" s="120">
        <v>147032.21599999999</v>
      </c>
      <c r="H121" s="120">
        <v>12105.716</v>
      </c>
      <c r="I121">
        <f t="shared" si="6"/>
        <v>0.55909380292985389</v>
      </c>
      <c r="J121">
        <f t="shared" si="7"/>
        <v>0.35860177359386786</v>
      </c>
    </row>
    <row r="122" spans="1:10">
      <c r="A122" s="319">
        <v>42005</v>
      </c>
      <c r="B122" s="120">
        <v>647995.93299999996</v>
      </c>
      <c r="C122" s="120">
        <v>397947.38699999999</v>
      </c>
      <c r="D122" s="120">
        <v>204880.783</v>
      </c>
      <c r="E122" s="120">
        <v>336434.00799999997</v>
      </c>
      <c r="F122" s="120">
        <v>196146.11600000001</v>
      </c>
      <c r="G122" s="120">
        <v>134876.21799999999</v>
      </c>
      <c r="H122" s="120">
        <v>12902.946</v>
      </c>
      <c r="I122">
        <f t="shared" si="6"/>
        <v>0.53910362119510402</v>
      </c>
      <c r="J122">
        <f t="shared" si="7"/>
        <v>0.35027116678245068</v>
      </c>
    </row>
    <row r="123" spans="1:10">
      <c r="A123" s="319">
        <v>41974</v>
      </c>
      <c r="B123" s="120">
        <v>650366.11899999995</v>
      </c>
      <c r="C123" s="120">
        <v>391149.75699999998</v>
      </c>
      <c r="D123" s="120">
        <v>213409.984</v>
      </c>
      <c r="E123" s="120">
        <v>324063.24900000001</v>
      </c>
      <c r="F123" s="120">
        <v>188718.77100000001</v>
      </c>
      <c r="G123" s="120">
        <v>131254.30300000001</v>
      </c>
      <c r="H123" s="120">
        <v>15926.717000000001</v>
      </c>
      <c r="I123">
        <f t="shared" si="6"/>
        <v>0.5227670323951793</v>
      </c>
      <c r="J123">
        <f t="shared" si="7"/>
        <v>0.3433007290504001</v>
      </c>
    </row>
    <row r="124" spans="1:10">
      <c r="A124" s="319">
        <v>41944</v>
      </c>
      <c r="B124" s="120">
        <v>607890.51</v>
      </c>
      <c r="C124" s="120">
        <v>375695.48599999998</v>
      </c>
      <c r="D124" s="120">
        <v>192600.53899999999</v>
      </c>
      <c r="E124" s="120">
        <v>335080.76199999999</v>
      </c>
      <c r="F124" s="120">
        <v>188932.285</v>
      </c>
      <c r="G124" s="120">
        <v>141699.283</v>
      </c>
      <c r="H124" s="120">
        <v>17966.156999999999</v>
      </c>
      <c r="I124">
        <f t="shared" si="6"/>
        <v>0.58077386172717183</v>
      </c>
      <c r="J124">
        <f t="shared" si="7"/>
        <v>0.36739844691802509</v>
      </c>
    </row>
    <row r="125" spans="1:10">
      <c r="A125" s="319">
        <v>41913</v>
      </c>
      <c r="B125" s="120">
        <v>598221.93500000006</v>
      </c>
      <c r="C125" s="120">
        <v>372351.73</v>
      </c>
      <c r="D125" s="120">
        <v>181438.59700000001</v>
      </c>
      <c r="E125" s="120">
        <v>340132.70199999999</v>
      </c>
      <c r="F125" s="120">
        <v>189382.09400000001</v>
      </c>
      <c r="G125" s="120">
        <v>146655.73000000001</v>
      </c>
      <c r="H125" s="120">
        <v>16765.106</v>
      </c>
      <c r="I125">
        <f t="shared" si="6"/>
        <v>0.59659766237090572</v>
      </c>
      <c r="J125">
        <f t="shared" si="7"/>
        <v>0.37366812969334662</v>
      </c>
    </row>
    <row r="126" spans="1:10">
      <c r="A126" s="319">
        <v>41883</v>
      </c>
      <c r="B126" s="120">
        <v>611434.82499999995</v>
      </c>
      <c r="C126" s="120">
        <v>376993.76400000002</v>
      </c>
      <c r="D126" s="120">
        <v>190398.927</v>
      </c>
      <c r="E126" s="120">
        <v>333817.06699999998</v>
      </c>
      <c r="F126" s="120">
        <v>187527.30799999999</v>
      </c>
      <c r="G126" s="120">
        <v>142098.46100000001</v>
      </c>
      <c r="H126" s="120">
        <v>16574.61</v>
      </c>
      <c r="I126">
        <f t="shared" si="6"/>
        <v>0.57306463857370238</v>
      </c>
      <c r="J126">
        <f t="shared" si="7"/>
        <v>0.36429821414922914</v>
      </c>
    </row>
    <row r="127" spans="1:10">
      <c r="A127" s="319">
        <v>41852</v>
      </c>
      <c r="B127" s="120">
        <v>595544.67200000002</v>
      </c>
      <c r="C127" s="120">
        <v>373602.25099999999</v>
      </c>
      <c r="D127" s="120">
        <v>182431.11</v>
      </c>
      <c r="E127" s="120">
        <v>325066.505</v>
      </c>
      <c r="F127" s="120">
        <v>179883.611</v>
      </c>
      <c r="G127" s="120">
        <v>140225.397</v>
      </c>
      <c r="H127" s="120">
        <v>15842.428</v>
      </c>
      <c r="I127">
        <f t="shared" si="6"/>
        <v>0.57243217684264669</v>
      </c>
      <c r="J127">
        <f t="shared" si="7"/>
        <v>0.36404252296086792</v>
      </c>
    </row>
    <row r="128" spans="1:10">
      <c r="A128" s="319">
        <v>41821</v>
      </c>
      <c r="B128" s="120">
        <v>616914.89899999998</v>
      </c>
      <c r="C128" s="120">
        <v>374798.83899999998</v>
      </c>
      <c r="D128" s="120">
        <v>187013.32699999999</v>
      </c>
      <c r="E128" s="120">
        <v>313529.63400000002</v>
      </c>
      <c r="F128" s="120">
        <v>174922.992</v>
      </c>
      <c r="G128" s="120">
        <v>133664.02499999999</v>
      </c>
      <c r="H128" s="120">
        <v>16508.645</v>
      </c>
      <c r="I128">
        <f t="shared" si="6"/>
        <v>0.53498185817036015</v>
      </c>
      <c r="J128">
        <f t="shared" si="7"/>
        <v>0.34852650233145954</v>
      </c>
    </row>
    <row r="129" spans="1:10">
      <c r="A129" s="319">
        <v>41791</v>
      </c>
      <c r="B129" s="120">
        <v>602794.94099999999</v>
      </c>
      <c r="C129" s="120">
        <v>367594.74599999998</v>
      </c>
      <c r="D129" s="120">
        <v>184356.40599999999</v>
      </c>
      <c r="E129" s="120">
        <v>303006.81</v>
      </c>
      <c r="F129" s="120">
        <v>173333.7</v>
      </c>
      <c r="G129" s="120">
        <v>124599.478</v>
      </c>
      <c r="H129" s="120">
        <v>16777.006000000001</v>
      </c>
      <c r="I129">
        <f t="shared" si="6"/>
        <v>0.53050182450021588</v>
      </c>
      <c r="J129">
        <f t="shared" si="7"/>
        <v>0.34661953093290226</v>
      </c>
    </row>
    <row r="130" spans="1:10">
      <c r="A130" s="319">
        <v>41760</v>
      </c>
      <c r="B130" s="120">
        <v>569894.85900000005</v>
      </c>
      <c r="C130" s="120">
        <v>357350.26</v>
      </c>
      <c r="D130" s="120">
        <v>174016.62899999999</v>
      </c>
      <c r="E130" s="120">
        <v>315268.09700000001</v>
      </c>
      <c r="F130" s="120">
        <v>175745.35200000001</v>
      </c>
      <c r="G130" s="120">
        <v>134075.37</v>
      </c>
      <c r="H130" s="120">
        <v>16459.106</v>
      </c>
      <c r="I130">
        <f t="shared" ref="I130:I161" si="8">(E130+H130)/B130</f>
        <v>0.58208491928157569</v>
      </c>
      <c r="J130">
        <f t="shared" ref="J130:J161" si="9">(H130+E130)/(B130+E130+H130)</f>
        <v>0.36792267734016471</v>
      </c>
    </row>
    <row r="131" spans="1:10">
      <c r="A131" s="319">
        <v>41730</v>
      </c>
      <c r="B131" s="120">
        <v>576263.75699999998</v>
      </c>
      <c r="C131" s="120">
        <v>354466.59</v>
      </c>
      <c r="D131" s="120">
        <v>169301.20600000001</v>
      </c>
      <c r="E131" s="120">
        <v>320817.84000000003</v>
      </c>
      <c r="F131" s="120">
        <v>177853.886</v>
      </c>
      <c r="G131" s="120">
        <v>137679.03400000001</v>
      </c>
      <c r="H131" s="120">
        <v>16095.682000000001</v>
      </c>
      <c r="I131">
        <f t="shared" si="8"/>
        <v>0.5846515903654167</v>
      </c>
      <c r="J131">
        <f t="shared" si="9"/>
        <v>0.36894645732857745</v>
      </c>
    </row>
    <row r="132" spans="1:10">
      <c r="A132" s="319">
        <v>41699</v>
      </c>
      <c r="B132" s="120">
        <v>567802.48199999996</v>
      </c>
      <c r="C132" s="120">
        <v>350731.92599999998</v>
      </c>
      <c r="D132" s="120">
        <v>172200.245</v>
      </c>
      <c r="E132" s="120">
        <v>321256.12099999998</v>
      </c>
      <c r="F132" s="120">
        <v>178142.74</v>
      </c>
      <c r="G132" s="120">
        <v>137449.946</v>
      </c>
      <c r="H132" s="120">
        <v>15377.200999999999</v>
      </c>
      <c r="I132">
        <f t="shared" si="8"/>
        <v>0.59287046582512126</v>
      </c>
      <c r="J132">
        <f t="shared" si="9"/>
        <v>0.37220256043733541</v>
      </c>
    </row>
    <row r="133" spans="1:10">
      <c r="A133" s="319">
        <v>41671</v>
      </c>
      <c r="B133" s="120">
        <v>568181.85600000003</v>
      </c>
      <c r="C133" s="120">
        <v>349622.57</v>
      </c>
      <c r="D133" s="120">
        <v>170372.93799999999</v>
      </c>
      <c r="E133" s="120">
        <v>321455.098</v>
      </c>
      <c r="F133" s="120">
        <v>177655.68900000001</v>
      </c>
      <c r="G133" s="120">
        <v>138374.97</v>
      </c>
      <c r="H133" s="120">
        <v>17338.004000000001</v>
      </c>
      <c r="I133">
        <f t="shared" si="8"/>
        <v>0.59627581983188138</v>
      </c>
      <c r="J133">
        <f t="shared" si="9"/>
        <v>0.37354184810910734</v>
      </c>
    </row>
    <row r="134" spans="1:10">
      <c r="A134" s="319">
        <v>41640</v>
      </c>
      <c r="B134" s="120">
        <v>574920.82200000004</v>
      </c>
      <c r="C134" s="120">
        <v>347766.06199999998</v>
      </c>
      <c r="D134" s="120">
        <v>178450.46799999999</v>
      </c>
      <c r="E134" s="120">
        <v>315782.46899999998</v>
      </c>
      <c r="F134" s="120">
        <v>174503.182</v>
      </c>
      <c r="G134" s="120">
        <v>135905.99900000001</v>
      </c>
      <c r="H134" s="120">
        <v>17972.627</v>
      </c>
      <c r="I134">
        <f t="shared" si="8"/>
        <v>0.58052358381968627</v>
      </c>
      <c r="J134">
        <f t="shared" si="9"/>
        <v>0.36729827366240381</v>
      </c>
    </row>
    <row r="135" spans="1:10">
      <c r="A135" s="319">
        <v>41609</v>
      </c>
      <c r="B135" s="120">
        <v>584018.62800000003</v>
      </c>
      <c r="C135" s="120">
        <v>347310.28499999997</v>
      </c>
      <c r="D135" s="120">
        <v>188927.85800000001</v>
      </c>
      <c r="E135" s="120">
        <v>286395.54700000002</v>
      </c>
      <c r="F135" s="120">
        <v>157093.242</v>
      </c>
      <c r="G135" s="120">
        <v>125274.94500000001</v>
      </c>
      <c r="H135" s="120">
        <v>20554.194</v>
      </c>
      <c r="I135">
        <f t="shared" si="8"/>
        <v>0.52558210694608187</v>
      </c>
      <c r="J135">
        <f t="shared" si="9"/>
        <v>0.34451250086971386</v>
      </c>
    </row>
    <row r="136" spans="1:10">
      <c r="A136" s="319">
        <v>41579</v>
      </c>
      <c r="B136" s="120">
        <v>568338.55500000005</v>
      </c>
      <c r="C136" s="120">
        <v>342499.01</v>
      </c>
      <c r="D136" s="120">
        <v>184200.36199999999</v>
      </c>
      <c r="E136" s="120">
        <v>269848.52100000001</v>
      </c>
      <c r="F136" s="120">
        <v>146730.96599999999</v>
      </c>
      <c r="G136" s="120">
        <v>119687.711</v>
      </c>
      <c r="H136" s="120">
        <v>20889.332999999999</v>
      </c>
      <c r="I136">
        <f t="shared" si="8"/>
        <v>0.51155750642326203</v>
      </c>
      <c r="J136">
        <f t="shared" si="9"/>
        <v>0.33843072741158226</v>
      </c>
    </row>
    <row r="137" spans="1:10">
      <c r="A137" s="319">
        <v>41548</v>
      </c>
      <c r="B137" s="120">
        <v>566605.90700000001</v>
      </c>
      <c r="C137" s="120">
        <v>342023.81199999998</v>
      </c>
      <c r="D137" s="120">
        <v>177702.16399999999</v>
      </c>
      <c r="E137" s="120">
        <v>261516.86799999999</v>
      </c>
      <c r="F137" s="120">
        <v>140656.5</v>
      </c>
      <c r="G137" s="120">
        <v>117529.967</v>
      </c>
      <c r="H137" s="120">
        <v>20301.191999999999</v>
      </c>
      <c r="I137">
        <f t="shared" si="8"/>
        <v>0.49737931870872643</v>
      </c>
      <c r="J137">
        <f t="shared" si="9"/>
        <v>0.33216654757703229</v>
      </c>
    </row>
    <row r="138" spans="1:10">
      <c r="A138" s="319">
        <v>41518</v>
      </c>
      <c r="B138" s="120">
        <v>572204.27</v>
      </c>
      <c r="C138" s="120">
        <v>340985.04100000003</v>
      </c>
      <c r="D138" s="120">
        <v>178297.32399999999</v>
      </c>
      <c r="E138" s="120">
        <v>258310.174</v>
      </c>
      <c r="F138" s="120">
        <v>139845.973</v>
      </c>
      <c r="G138" s="120">
        <v>115049.59299999999</v>
      </c>
      <c r="H138" s="120">
        <v>20230.89</v>
      </c>
      <c r="I138">
        <f t="shared" si="8"/>
        <v>0.48678606330567931</v>
      </c>
      <c r="J138">
        <f t="shared" si="9"/>
        <v>0.32740827703440567</v>
      </c>
    </row>
    <row r="139" spans="1:10">
      <c r="A139" s="319">
        <v>41487</v>
      </c>
      <c r="B139" s="120">
        <v>553661.76599999995</v>
      </c>
      <c r="C139" s="120">
        <v>335115.57900000003</v>
      </c>
      <c r="D139" s="120">
        <v>176394.63200000001</v>
      </c>
      <c r="E139" s="120">
        <v>256856.58</v>
      </c>
      <c r="F139" s="120">
        <v>139246.50899999999</v>
      </c>
      <c r="G139" s="120">
        <v>113529.77800000001</v>
      </c>
      <c r="H139" s="120">
        <v>21824.94</v>
      </c>
      <c r="I139">
        <f t="shared" si="8"/>
        <v>0.50334254072368068</v>
      </c>
      <c r="J139">
        <f t="shared" si="9"/>
        <v>0.33481560395502491</v>
      </c>
    </row>
    <row r="140" spans="1:10">
      <c r="A140" s="319">
        <v>41456</v>
      </c>
      <c r="B140" s="120">
        <v>569320.72600000002</v>
      </c>
      <c r="C140" s="120">
        <v>334336.78700000001</v>
      </c>
      <c r="D140" s="120">
        <v>176966.66399999999</v>
      </c>
      <c r="E140" s="120">
        <v>236275.633</v>
      </c>
      <c r="F140" s="120">
        <v>127569.874</v>
      </c>
      <c r="G140" s="120">
        <v>105288.44500000001</v>
      </c>
      <c r="H140" s="120">
        <v>20741.236000000001</v>
      </c>
      <c r="I140">
        <f t="shared" si="8"/>
        <v>0.45144477842178538</v>
      </c>
      <c r="J140">
        <f t="shared" si="9"/>
        <v>0.31103131523381794</v>
      </c>
    </row>
    <row r="141" spans="1:10">
      <c r="A141" s="319">
        <v>41426</v>
      </c>
      <c r="B141" s="120">
        <v>553628</v>
      </c>
      <c r="C141" s="120">
        <v>331134.34600000002</v>
      </c>
      <c r="D141" s="120">
        <v>179545.174</v>
      </c>
      <c r="E141" s="120">
        <v>221706.851</v>
      </c>
      <c r="F141" s="120">
        <v>120958.77</v>
      </c>
      <c r="G141" s="120">
        <v>96753.02</v>
      </c>
      <c r="H141" s="120">
        <v>19799.992999999999</v>
      </c>
      <c r="I141">
        <f t="shared" si="8"/>
        <v>0.43622584840362116</v>
      </c>
      <c r="J141">
        <f t="shared" si="9"/>
        <v>0.30373067640335977</v>
      </c>
    </row>
    <row r="142" spans="1:10">
      <c r="A142" s="319">
        <v>41395</v>
      </c>
      <c r="B142" s="120">
        <v>543228.54200000002</v>
      </c>
      <c r="C142" s="120">
        <v>321562.13099999999</v>
      </c>
      <c r="D142" s="120">
        <v>175991.717</v>
      </c>
      <c r="E142" s="120">
        <v>222272.35</v>
      </c>
      <c r="F142" s="120">
        <v>121901.46400000001</v>
      </c>
      <c r="G142" s="120">
        <v>97033.744000000006</v>
      </c>
      <c r="H142" s="120">
        <v>21192.111000000001</v>
      </c>
      <c r="I142">
        <f t="shared" si="8"/>
        <v>0.44818053945331909</v>
      </c>
      <c r="J142">
        <f t="shared" si="9"/>
        <v>0.30947836077296342</v>
      </c>
    </row>
    <row r="143" spans="1:10">
      <c r="A143" s="319">
        <v>41365</v>
      </c>
      <c r="B143" s="120">
        <v>522036.20799999998</v>
      </c>
      <c r="C143" s="120">
        <v>314516.73499999999</v>
      </c>
      <c r="D143" s="120">
        <v>163177.91099999999</v>
      </c>
      <c r="E143" s="120">
        <v>216937.679</v>
      </c>
      <c r="F143" s="120">
        <v>121983.156</v>
      </c>
      <c r="G143" s="120">
        <v>91627.09</v>
      </c>
      <c r="H143" s="120">
        <v>21733.913</v>
      </c>
      <c r="I143">
        <f t="shared" si="8"/>
        <v>0.45719355926361338</v>
      </c>
      <c r="J143">
        <f t="shared" si="9"/>
        <v>0.31374936868006348</v>
      </c>
    </row>
    <row r="144" spans="1:10">
      <c r="A144" s="319">
        <v>41334</v>
      </c>
      <c r="B144" s="120">
        <v>521605.08199999999</v>
      </c>
      <c r="C144" s="120">
        <v>316187.14299999998</v>
      </c>
      <c r="D144" s="120">
        <v>164547.93400000001</v>
      </c>
      <c r="E144" s="120">
        <v>212068.052</v>
      </c>
      <c r="F144" s="120">
        <v>120069.40300000001</v>
      </c>
      <c r="G144" s="120">
        <v>88229.740999999995</v>
      </c>
      <c r="H144" s="120">
        <v>20364.187999999998</v>
      </c>
      <c r="I144">
        <f t="shared" si="8"/>
        <v>0.44560961543699068</v>
      </c>
      <c r="J144">
        <f t="shared" si="9"/>
        <v>0.30825031231013789</v>
      </c>
    </row>
    <row r="145" spans="1:10">
      <c r="A145" s="319">
        <v>41306</v>
      </c>
      <c r="B145" s="120">
        <v>520652.43400000001</v>
      </c>
      <c r="C145" s="120">
        <v>310405.32</v>
      </c>
      <c r="D145" s="120">
        <v>161224.62899999999</v>
      </c>
      <c r="E145" s="120">
        <v>210213.261</v>
      </c>
      <c r="F145" s="120">
        <v>122195.04700000001</v>
      </c>
      <c r="G145" s="120">
        <v>84606.691999999995</v>
      </c>
      <c r="H145" s="120">
        <v>20099.335999999999</v>
      </c>
      <c r="I145">
        <f t="shared" si="8"/>
        <v>0.44235382754400032</v>
      </c>
      <c r="J145">
        <f t="shared" si="9"/>
        <v>0.30668884367799543</v>
      </c>
    </row>
    <row r="146" spans="1:10">
      <c r="A146" s="319">
        <v>41275</v>
      </c>
      <c r="B146" s="120">
        <v>506866.34299999999</v>
      </c>
      <c r="C146" s="120">
        <v>307424.19500000001</v>
      </c>
      <c r="D146" s="120">
        <v>157153.23300000001</v>
      </c>
      <c r="E146" s="120">
        <v>212941.08199999999</v>
      </c>
      <c r="F146" s="120">
        <v>122653.304</v>
      </c>
      <c r="G146" s="120">
        <v>85657.286999999997</v>
      </c>
      <c r="H146" s="120">
        <v>19025.449000000001</v>
      </c>
      <c r="I146">
        <f t="shared" si="8"/>
        <v>0.45764832130509009</v>
      </c>
      <c r="J146">
        <f t="shared" si="9"/>
        <v>0.31396346746747489</v>
      </c>
    </row>
    <row r="147" spans="1:10">
      <c r="A147" s="319">
        <v>41244</v>
      </c>
      <c r="B147" s="120">
        <v>512184.53899999999</v>
      </c>
      <c r="C147" s="120">
        <v>306750.80300000001</v>
      </c>
      <c r="D147" s="120">
        <v>165480.12</v>
      </c>
      <c r="E147" s="120">
        <v>207133.033</v>
      </c>
      <c r="F147" s="120">
        <v>121196.746</v>
      </c>
      <c r="G147" s="120">
        <v>82647.868000000002</v>
      </c>
      <c r="H147" s="120">
        <v>18315.435000000001</v>
      </c>
      <c r="I147">
        <f t="shared" si="8"/>
        <v>0.44017038944629289</v>
      </c>
      <c r="J147">
        <f t="shared" si="9"/>
        <v>0.30563771667012724</v>
      </c>
    </row>
    <row r="148" spans="1:10">
      <c r="A148" s="319">
        <v>41214</v>
      </c>
      <c r="B148" s="120">
        <v>497234.85600000003</v>
      </c>
      <c r="C148" s="120">
        <v>305363.962</v>
      </c>
      <c r="D148" s="120">
        <v>154876.42600000001</v>
      </c>
      <c r="E148" s="120">
        <v>204696.49799999999</v>
      </c>
      <c r="F148" s="120">
        <v>119672.141</v>
      </c>
      <c r="G148" s="120">
        <v>81445.346999999994</v>
      </c>
      <c r="H148" s="120">
        <v>16070.467000000001</v>
      </c>
      <c r="I148">
        <f t="shared" si="8"/>
        <v>0.44398931880189829</v>
      </c>
      <c r="J148">
        <f t="shared" si="9"/>
        <v>0.30747410179618473</v>
      </c>
    </row>
    <row r="149" spans="1:10">
      <c r="A149" s="319">
        <v>41183</v>
      </c>
      <c r="B149" s="120">
        <v>497066.02299999999</v>
      </c>
      <c r="C149" s="120">
        <v>303723.08199999999</v>
      </c>
      <c r="D149" s="120">
        <v>148930.383</v>
      </c>
      <c r="E149" s="120">
        <v>206071.97200000001</v>
      </c>
      <c r="F149" s="120">
        <v>119087.62300000001</v>
      </c>
      <c r="G149" s="120">
        <v>83364.388000000006</v>
      </c>
      <c r="H149" s="120">
        <v>15418.505999999999</v>
      </c>
      <c r="I149">
        <f t="shared" si="8"/>
        <v>0.44559569101748886</v>
      </c>
      <c r="J149">
        <f t="shared" si="9"/>
        <v>0.30824364916573205</v>
      </c>
    </row>
    <row r="150" spans="1:10">
      <c r="A150" s="319">
        <v>41153</v>
      </c>
      <c r="B150" s="120">
        <v>483835.935</v>
      </c>
      <c r="C150" s="120">
        <v>303082.28499999997</v>
      </c>
      <c r="D150" s="120">
        <v>146717.552</v>
      </c>
      <c r="E150" s="120">
        <v>206229.46799999999</v>
      </c>
      <c r="F150" s="120">
        <v>117756.412</v>
      </c>
      <c r="G150" s="120">
        <v>83962.437000000005</v>
      </c>
      <c r="H150" s="120">
        <v>15561.058999999999</v>
      </c>
      <c r="I150">
        <f t="shared" si="8"/>
        <v>0.45840027777184428</v>
      </c>
      <c r="J150">
        <f t="shared" si="9"/>
        <v>0.31431719038904188</v>
      </c>
    </row>
    <row r="151" spans="1:10">
      <c r="A151" s="319">
        <v>41122</v>
      </c>
      <c r="B151" s="120">
        <v>472051.07199999999</v>
      </c>
      <c r="C151" s="120">
        <v>298995.08199999999</v>
      </c>
      <c r="D151" s="120">
        <v>137803.98800000001</v>
      </c>
      <c r="E151" s="120">
        <v>205726.27600000001</v>
      </c>
      <c r="F151" s="120">
        <v>116871.808</v>
      </c>
      <c r="G151" s="120">
        <v>84377.606</v>
      </c>
      <c r="H151" s="120">
        <v>16277.057000000001</v>
      </c>
      <c r="I151">
        <f t="shared" si="8"/>
        <v>0.4702951569613214</v>
      </c>
      <c r="J151">
        <f t="shared" si="9"/>
        <v>0.31986445356542331</v>
      </c>
    </row>
    <row r="152" spans="1:10">
      <c r="A152" s="319">
        <v>41091</v>
      </c>
      <c r="B152" s="120">
        <v>477151.16399999999</v>
      </c>
      <c r="C152" s="120">
        <v>295306.16899999999</v>
      </c>
      <c r="D152" s="120">
        <v>135956.00099999999</v>
      </c>
      <c r="E152" s="120">
        <v>205895.886</v>
      </c>
      <c r="F152" s="120">
        <v>112602.15399999999</v>
      </c>
      <c r="G152" s="120">
        <v>88393.028000000006</v>
      </c>
      <c r="H152" s="120">
        <v>16125.86</v>
      </c>
      <c r="I152">
        <f t="shared" si="8"/>
        <v>0.46530693572823389</v>
      </c>
      <c r="J152">
        <f t="shared" si="9"/>
        <v>0.31754912529434237</v>
      </c>
    </row>
    <row r="153" spans="1:10">
      <c r="A153" s="319">
        <v>41061</v>
      </c>
      <c r="B153" s="120">
        <v>458853.109</v>
      </c>
      <c r="C153" s="120">
        <v>292746.92800000001</v>
      </c>
      <c r="D153" s="120">
        <v>132220.139</v>
      </c>
      <c r="E153" s="120">
        <v>208964.967</v>
      </c>
      <c r="F153" s="120">
        <v>112833.254</v>
      </c>
      <c r="G153" s="120">
        <v>91971.009000000005</v>
      </c>
      <c r="H153" s="120">
        <v>16344.574000000001</v>
      </c>
      <c r="I153">
        <f t="shared" si="8"/>
        <v>0.49102760029462938</v>
      </c>
      <c r="J153">
        <f t="shared" si="9"/>
        <v>0.32932160356897588</v>
      </c>
    </row>
    <row r="154" spans="1:10">
      <c r="A154" s="319">
        <v>41030</v>
      </c>
      <c r="B154" s="120">
        <v>453749.59399999998</v>
      </c>
      <c r="C154" s="120">
        <v>289331.88900000002</v>
      </c>
      <c r="D154" s="120">
        <v>128463.052</v>
      </c>
      <c r="E154" s="120">
        <v>208867.74299999999</v>
      </c>
      <c r="F154" s="120">
        <v>111259.004</v>
      </c>
      <c r="G154" s="120">
        <v>92913.747000000003</v>
      </c>
      <c r="H154" s="120">
        <v>15833.838</v>
      </c>
      <c r="I154">
        <f t="shared" si="8"/>
        <v>0.49521053896524253</v>
      </c>
      <c r="J154">
        <f t="shared" si="9"/>
        <v>0.331197865491205</v>
      </c>
    </row>
    <row r="155" spans="1:10">
      <c r="A155" s="319">
        <v>41000</v>
      </c>
      <c r="B155" s="120">
        <v>453903.00300000003</v>
      </c>
      <c r="C155" s="120">
        <v>286404.641</v>
      </c>
      <c r="D155" s="120">
        <v>128312.243</v>
      </c>
      <c r="E155" s="120">
        <v>202177.94699999999</v>
      </c>
      <c r="F155" s="120">
        <v>110034.352</v>
      </c>
      <c r="G155" s="120">
        <v>87209.402000000002</v>
      </c>
      <c r="H155" s="120">
        <v>15581.686</v>
      </c>
      <c r="I155">
        <f t="shared" si="8"/>
        <v>0.47974926704769999</v>
      </c>
      <c r="J155">
        <f t="shared" si="9"/>
        <v>0.32420983590339242</v>
      </c>
    </row>
    <row r="156" spans="1:10">
      <c r="A156" s="319">
        <v>40969</v>
      </c>
      <c r="B156" s="120">
        <v>449320.51799999998</v>
      </c>
      <c r="C156" s="120">
        <v>284544.79300000001</v>
      </c>
      <c r="D156" s="120">
        <v>132975.95699999999</v>
      </c>
      <c r="E156" s="120">
        <v>201818.19699999999</v>
      </c>
      <c r="F156" s="120">
        <v>110076.776</v>
      </c>
      <c r="G156" s="120">
        <v>86438.217999999993</v>
      </c>
      <c r="H156" s="120">
        <v>15382.02</v>
      </c>
      <c r="I156">
        <f t="shared" si="8"/>
        <v>0.48339705911226599</v>
      </c>
      <c r="J156">
        <f t="shared" si="9"/>
        <v>0.32587165799125511</v>
      </c>
    </row>
    <row r="157" spans="1:10">
      <c r="A157" s="319">
        <v>40940</v>
      </c>
      <c r="B157" s="120">
        <v>450460.72100000002</v>
      </c>
      <c r="C157" s="120">
        <v>282162.804</v>
      </c>
      <c r="D157" s="120">
        <v>128070.29</v>
      </c>
      <c r="E157" s="120">
        <v>199178.38099999999</v>
      </c>
      <c r="F157" s="120">
        <v>109187.01</v>
      </c>
      <c r="G157" s="120">
        <v>84954.923999999999</v>
      </c>
      <c r="H157" s="120">
        <v>13451.191000000001</v>
      </c>
      <c r="I157">
        <f t="shared" si="8"/>
        <v>0.47202688733431203</v>
      </c>
      <c r="J157">
        <f t="shared" si="9"/>
        <v>0.32066458255331448</v>
      </c>
    </row>
    <row r="158" spans="1:10">
      <c r="A158" s="319">
        <v>40909</v>
      </c>
      <c r="B158" s="120">
        <v>445462.62300000002</v>
      </c>
      <c r="C158" s="120">
        <v>281469.42</v>
      </c>
      <c r="D158" s="120">
        <v>129523.601</v>
      </c>
      <c r="E158" s="120">
        <v>195205.505</v>
      </c>
      <c r="F158" s="120">
        <v>107223.38</v>
      </c>
      <c r="G158" s="120">
        <v>82580.270999999993</v>
      </c>
      <c r="H158" s="120">
        <v>13942.279</v>
      </c>
      <c r="I158">
        <f t="shared" si="8"/>
        <v>0.46950691977584841</v>
      </c>
      <c r="J158">
        <f t="shared" si="9"/>
        <v>0.31949963178633062</v>
      </c>
    </row>
    <row r="159" spans="1:10">
      <c r="A159" s="319">
        <v>40878</v>
      </c>
      <c r="B159" s="120">
        <v>453113.245</v>
      </c>
      <c r="C159" s="120">
        <v>281913.42599999998</v>
      </c>
      <c r="D159" s="120">
        <v>139172.772</v>
      </c>
      <c r="E159" s="120">
        <v>200348.72700000001</v>
      </c>
      <c r="F159" s="120">
        <v>110087.97500000001</v>
      </c>
      <c r="G159" s="120">
        <v>84642.819000000003</v>
      </c>
      <c r="H159" s="120">
        <v>14220.379000000001</v>
      </c>
      <c r="I159">
        <f t="shared" si="8"/>
        <v>0.47354410485175741</v>
      </c>
      <c r="J159">
        <f t="shared" si="9"/>
        <v>0.3213640523500973</v>
      </c>
    </row>
    <row r="160" spans="1:10">
      <c r="A160" s="319">
        <v>40848</v>
      </c>
      <c r="B160" s="120">
        <v>451412.35499999998</v>
      </c>
      <c r="C160" s="120">
        <v>279700.34700000001</v>
      </c>
      <c r="D160" s="120">
        <v>133420.88699999999</v>
      </c>
      <c r="E160" s="120">
        <v>195872.48300000001</v>
      </c>
      <c r="F160" s="120">
        <v>108111.60799999999</v>
      </c>
      <c r="G160" s="120">
        <v>81868.322</v>
      </c>
      <c r="H160" s="120">
        <v>13564.01</v>
      </c>
      <c r="I160">
        <f t="shared" si="8"/>
        <v>0.46395826494381182</v>
      </c>
      <c r="J160">
        <f t="shared" si="9"/>
        <v>0.31692041778364427</v>
      </c>
    </row>
    <row r="161" spans="1:10">
      <c r="A161" s="319">
        <v>40817</v>
      </c>
      <c r="B161" s="120">
        <v>444010.92099999997</v>
      </c>
      <c r="C161" s="120">
        <v>278079.23599999998</v>
      </c>
      <c r="D161" s="120">
        <v>134391.58799999999</v>
      </c>
      <c r="E161" s="120">
        <v>191326.64</v>
      </c>
      <c r="F161" s="120">
        <v>105649.856</v>
      </c>
      <c r="G161" s="120">
        <v>79128.959000000003</v>
      </c>
      <c r="H161" s="120">
        <v>13903.725</v>
      </c>
      <c r="I161">
        <f t="shared" si="8"/>
        <v>0.46221918266735612</v>
      </c>
      <c r="J161">
        <f t="shared" si="9"/>
        <v>0.31610800087041913</v>
      </c>
    </row>
    <row r="162" spans="1:10">
      <c r="A162" s="319">
        <v>40787</v>
      </c>
      <c r="B162" s="120">
        <v>450934.60700000002</v>
      </c>
      <c r="C162" s="120">
        <v>280366.587</v>
      </c>
      <c r="D162" s="120">
        <v>138408.764</v>
      </c>
      <c r="E162" s="120">
        <v>191478.91200000001</v>
      </c>
      <c r="F162" s="120">
        <v>106540.727</v>
      </c>
      <c r="G162" s="120">
        <v>66665.361000000004</v>
      </c>
      <c r="H162" s="120">
        <v>13281.93</v>
      </c>
      <c r="I162">
        <f t="shared" ref="I162:I177" si="10">(E162+H162)/B162</f>
        <v>0.45408101046456167</v>
      </c>
      <c r="J162">
        <f t="shared" ref="J162:J177" si="11">(H162+E162)/(B162+E162+H162)</f>
        <v>0.31228040748533542</v>
      </c>
    </row>
    <row r="163" spans="1:10">
      <c r="A163" s="319">
        <v>40756</v>
      </c>
      <c r="B163" s="120">
        <v>458833.19699999999</v>
      </c>
      <c r="C163" s="120">
        <v>282806.62300000002</v>
      </c>
      <c r="D163" s="120">
        <v>143115.32500000001</v>
      </c>
      <c r="E163" s="120">
        <v>184811.57800000001</v>
      </c>
      <c r="F163" s="120">
        <v>103524.785</v>
      </c>
      <c r="G163" s="120">
        <v>74316.093999999997</v>
      </c>
      <c r="H163" s="120">
        <v>11445.433999999999</v>
      </c>
      <c r="I163">
        <f t="shared" si="10"/>
        <v>0.42773062908959492</v>
      </c>
      <c r="J163">
        <f t="shared" si="11"/>
        <v>0.29958776562938982</v>
      </c>
    </row>
    <row r="164" spans="1:10">
      <c r="A164" s="319">
        <v>40725</v>
      </c>
      <c r="B164" s="120">
        <v>453981.04700000002</v>
      </c>
      <c r="C164" s="120">
        <v>281871.408</v>
      </c>
      <c r="D164" s="120">
        <v>142521.01500000001</v>
      </c>
      <c r="E164" s="120">
        <v>182594.58300000001</v>
      </c>
      <c r="F164" s="120">
        <v>102021.91499999999</v>
      </c>
      <c r="G164" s="120">
        <v>73081.89</v>
      </c>
      <c r="H164" s="120">
        <v>6299.4780000000001</v>
      </c>
      <c r="I164">
        <f t="shared" si="10"/>
        <v>0.41608358377128463</v>
      </c>
      <c r="J164">
        <f t="shared" si="11"/>
        <v>0.29382699477609892</v>
      </c>
    </row>
    <row r="165" spans="1:10">
      <c r="A165" s="319">
        <v>40695</v>
      </c>
      <c r="B165" s="120">
        <v>455071.08600000001</v>
      </c>
      <c r="C165" s="120">
        <v>279217.88500000001</v>
      </c>
      <c r="D165" s="120">
        <v>139959.057</v>
      </c>
      <c r="E165" s="120">
        <v>176648.84299999999</v>
      </c>
      <c r="F165" s="120">
        <v>99002.127999999997</v>
      </c>
      <c r="G165" s="120">
        <v>67620.428</v>
      </c>
      <c r="H165" s="120">
        <v>4847.0029999999997</v>
      </c>
      <c r="I165">
        <f t="shared" si="10"/>
        <v>0.39882965888982008</v>
      </c>
      <c r="J165">
        <f t="shared" si="11"/>
        <v>0.28511667332414931</v>
      </c>
    </row>
    <row r="166" spans="1:10">
      <c r="A166" s="319">
        <v>40664</v>
      </c>
      <c r="B166" s="120">
        <v>445157.9</v>
      </c>
      <c r="C166" s="120">
        <v>274638.04399999999</v>
      </c>
      <c r="D166" s="120">
        <v>139649.71299999999</v>
      </c>
      <c r="E166" s="120">
        <v>175129.07399999999</v>
      </c>
      <c r="F166" s="120">
        <v>98429.065000000002</v>
      </c>
      <c r="G166" s="120">
        <v>69785.563999999998</v>
      </c>
      <c r="H166" s="120">
        <v>4148.6480000000001</v>
      </c>
      <c r="I166">
        <f t="shared" si="10"/>
        <v>0.40272838469226308</v>
      </c>
      <c r="J166">
        <f t="shared" si="11"/>
        <v>0.28710361113895572</v>
      </c>
    </row>
    <row r="167" spans="1:10">
      <c r="A167" s="319">
        <v>40634</v>
      </c>
      <c r="B167" s="120">
        <v>432066.90899999999</v>
      </c>
      <c r="C167" s="120">
        <v>269088.96299999999</v>
      </c>
      <c r="D167" s="120">
        <v>134740.666</v>
      </c>
      <c r="E167" s="120">
        <v>174146.69399999999</v>
      </c>
      <c r="F167" s="120">
        <v>98100.661999999997</v>
      </c>
      <c r="G167" s="120">
        <v>69873.845000000001</v>
      </c>
      <c r="H167" s="120">
        <v>3730.9160000000002</v>
      </c>
      <c r="I167">
        <f t="shared" si="10"/>
        <v>0.4116899635097952</v>
      </c>
      <c r="J167">
        <f t="shared" si="11"/>
        <v>0.29162916373382475</v>
      </c>
    </row>
    <row r="168" spans="1:10">
      <c r="A168" s="319">
        <v>40603</v>
      </c>
      <c r="B168" s="120">
        <v>433954.50599999999</v>
      </c>
      <c r="C168" s="120">
        <v>266053.185</v>
      </c>
      <c r="D168" s="120">
        <v>136392.97700000001</v>
      </c>
      <c r="E168" s="120">
        <v>173632.94500000001</v>
      </c>
      <c r="F168" s="120">
        <v>95870.843999999997</v>
      </c>
      <c r="G168" s="120">
        <v>70438.33</v>
      </c>
      <c r="H168" s="120">
        <v>3455.2289999999998</v>
      </c>
      <c r="I168">
        <f t="shared" si="10"/>
        <v>0.40808004422472804</v>
      </c>
      <c r="J168">
        <f t="shared" si="11"/>
        <v>0.28981310110776548</v>
      </c>
    </row>
    <row r="169" spans="1:10">
      <c r="A169" s="319">
        <v>40575</v>
      </c>
      <c r="B169" s="120">
        <v>436178.39299999998</v>
      </c>
      <c r="C169" s="120">
        <v>263701.33799999999</v>
      </c>
      <c r="D169" s="120">
        <v>138421.21299999999</v>
      </c>
      <c r="E169" s="120">
        <v>168136.52</v>
      </c>
      <c r="F169" s="120">
        <v>96273.514999999999</v>
      </c>
      <c r="G169" s="120">
        <v>65254.637999999999</v>
      </c>
      <c r="H169" s="120">
        <v>3108.9720000000002</v>
      </c>
      <c r="I169">
        <f t="shared" si="10"/>
        <v>0.39260425263660415</v>
      </c>
      <c r="J169">
        <f t="shared" si="11"/>
        <v>0.2819209060242997</v>
      </c>
    </row>
    <row r="170" spans="1:10">
      <c r="A170" s="319">
        <v>40544</v>
      </c>
      <c r="B170" s="120">
        <v>426172.25</v>
      </c>
      <c r="C170" s="120">
        <v>258288.03200000001</v>
      </c>
      <c r="D170" s="120">
        <v>139387.52499999999</v>
      </c>
      <c r="E170" s="120">
        <v>168174.90599999999</v>
      </c>
      <c r="F170" s="120">
        <v>96675.5</v>
      </c>
      <c r="G170" s="120">
        <v>64464.938000000002</v>
      </c>
      <c r="H170" s="120">
        <v>3028.4430000000002</v>
      </c>
      <c r="I170">
        <f t="shared" si="10"/>
        <v>0.40172336185662016</v>
      </c>
      <c r="J170">
        <f t="shared" si="11"/>
        <v>0.28659247094557005</v>
      </c>
    </row>
    <row r="171" spans="1:10">
      <c r="A171" s="319">
        <v>40513</v>
      </c>
      <c r="B171" s="120">
        <v>428522.49699999997</v>
      </c>
      <c r="C171" s="120">
        <v>253749.984</v>
      </c>
      <c r="D171" s="120">
        <v>148630.93799999999</v>
      </c>
      <c r="E171" s="120">
        <v>169384.535</v>
      </c>
      <c r="F171" s="120">
        <v>96082.036999999997</v>
      </c>
      <c r="G171" s="120">
        <v>66680.676000000007</v>
      </c>
      <c r="H171" s="120">
        <v>2376.8710000000001</v>
      </c>
      <c r="I171">
        <f t="shared" si="10"/>
        <v>0.40082237736050536</v>
      </c>
      <c r="J171">
        <f t="shared" si="11"/>
        <v>0.28613361967828749</v>
      </c>
    </row>
    <row r="172" spans="1:10">
      <c r="A172" s="319">
        <v>40483</v>
      </c>
      <c r="B172" s="120">
        <v>398737.72899999999</v>
      </c>
      <c r="C172" s="120">
        <v>241709.76300000001</v>
      </c>
      <c r="D172" s="120">
        <v>132582.31099999999</v>
      </c>
      <c r="E172" s="120">
        <v>169135.239</v>
      </c>
      <c r="F172" s="120">
        <v>98860.41</v>
      </c>
      <c r="G172" s="120">
        <v>63117.196000000004</v>
      </c>
      <c r="H172" s="120">
        <v>1970.8610000000001</v>
      </c>
      <c r="I172">
        <f t="shared" si="10"/>
        <v>0.42911941247475982</v>
      </c>
      <c r="J172">
        <f t="shared" si="11"/>
        <v>0.30026840915390524</v>
      </c>
    </row>
    <row r="173" spans="1:10">
      <c r="A173" s="319">
        <v>40452</v>
      </c>
      <c r="B173" s="120">
        <v>393177.27799999999</v>
      </c>
      <c r="C173" s="120">
        <v>236315.61</v>
      </c>
      <c r="D173" s="120">
        <v>130059.05899999999</v>
      </c>
      <c r="E173" s="120">
        <v>168717.198</v>
      </c>
      <c r="F173" s="120">
        <v>99947.67</v>
      </c>
      <c r="G173" s="120">
        <v>62008.224000000002</v>
      </c>
      <c r="H173" s="120">
        <v>1914.1410000000001</v>
      </c>
      <c r="I173">
        <f t="shared" si="10"/>
        <v>0.43398067118212263</v>
      </c>
      <c r="J173">
        <f t="shared" si="11"/>
        <v>0.30264053058983315</v>
      </c>
    </row>
    <row r="174" spans="1:10">
      <c r="A174" s="319">
        <v>40422</v>
      </c>
      <c r="B174" s="120">
        <v>386025.70699999999</v>
      </c>
      <c r="C174" s="120">
        <v>235225.76</v>
      </c>
      <c r="D174" s="120">
        <v>126238.959</v>
      </c>
      <c r="E174" s="120">
        <v>165452.524</v>
      </c>
      <c r="F174" s="120">
        <v>98047.903000000006</v>
      </c>
      <c r="G174" s="120">
        <v>61711.347000000002</v>
      </c>
      <c r="H174" s="120">
        <v>1737.538</v>
      </c>
      <c r="I174">
        <f t="shared" si="10"/>
        <v>0.43310603145919502</v>
      </c>
      <c r="J174">
        <f t="shared" si="11"/>
        <v>0.30221492475208173</v>
      </c>
    </row>
    <row r="175" spans="1:10">
      <c r="A175" s="319">
        <v>40391</v>
      </c>
      <c r="B175" s="120">
        <v>378246.48</v>
      </c>
      <c r="C175" s="120">
        <v>234051.80300000001</v>
      </c>
      <c r="D175" s="120">
        <v>121756.527</v>
      </c>
      <c r="E175" s="120">
        <v>163004.14799999999</v>
      </c>
      <c r="F175" s="120">
        <v>96608.584000000003</v>
      </c>
      <c r="G175" s="120">
        <v>61322.142999999996</v>
      </c>
      <c r="H175" s="120">
        <v>1691.9349999999999</v>
      </c>
      <c r="I175">
        <f t="shared" si="10"/>
        <v>0.43542000179353946</v>
      </c>
      <c r="J175">
        <f t="shared" si="11"/>
        <v>0.30333978992175636</v>
      </c>
    </row>
    <row r="176" spans="1:10">
      <c r="A176" s="319">
        <v>40360</v>
      </c>
      <c r="B176" s="120">
        <v>383940.94699999999</v>
      </c>
      <c r="C176" s="120">
        <v>234357.22200000001</v>
      </c>
      <c r="D176" s="120">
        <v>123745.73299999999</v>
      </c>
      <c r="E176" s="120">
        <v>159562.27499999999</v>
      </c>
      <c r="F176" s="120">
        <v>94168.827999999994</v>
      </c>
      <c r="G176" s="120">
        <v>60195.152000000002</v>
      </c>
      <c r="H176" s="120">
        <v>1535.971</v>
      </c>
      <c r="I176">
        <f t="shared" si="10"/>
        <v>0.41959120864490651</v>
      </c>
      <c r="J176">
        <f t="shared" si="11"/>
        <v>0.29557185624263904</v>
      </c>
    </row>
    <row r="177" spans="1:10">
      <c r="A177" s="319">
        <v>40330</v>
      </c>
      <c r="B177" s="120">
        <v>386996.435</v>
      </c>
      <c r="C177" s="120">
        <v>232835.992</v>
      </c>
      <c r="D177" s="120">
        <v>125209.64599999999</v>
      </c>
      <c r="E177" s="120">
        <v>157129.144</v>
      </c>
      <c r="F177" s="120">
        <v>92613.661999999997</v>
      </c>
      <c r="G177" s="120">
        <v>58558.569000000003</v>
      </c>
      <c r="H177" s="120">
        <v>1373.771</v>
      </c>
      <c r="I177">
        <f t="shared" si="10"/>
        <v>0.40957202874491599</v>
      </c>
      <c r="J177">
        <f t="shared" si="11"/>
        <v>0.29056481002223011</v>
      </c>
    </row>
  </sheetData>
  <pageMargins left="0.7" right="0.7" top="0.75" bottom="0.75" header="0.3" footer="0.3"/>
  <pageSetup orientation="portrait" horizontalDpi="200" verticalDpi="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3244"/>
  <sheetViews>
    <sheetView workbookViewId="0">
      <selection activeCell="T34" sqref="T34"/>
    </sheetView>
  </sheetViews>
  <sheetFormatPr defaultRowHeight="15"/>
  <cols>
    <col min="1" max="1" width="15.85546875" bestFit="1" customWidth="1"/>
    <col min="2" max="2" width="16.5703125" customWidth="1"/>
    <col min="3" max="4" width="15.42578125" bestFit="1" customWidth="1"/>
    <col min="5" max="5" width="15.42578125" style="35" bestFit="1" customWidth="1"/>
    <col min="6" max="9" width="11" bestFit="1" customWidth="1"/>
    <col min="21" max="21" width="13.85546875" bestFit="1" customWidth="1"/>
  </cols>
  <sheetData>
    <row r="1" spans="1:5">
      <c r="A1" s="298" t="s">
        <v>158</v>
      </c>
      <c r="B1" s="298" t="s">
        <v>2677</v>
      </c>
      <c r="C1" s="298" t="s">
        <v>2678</v>
      </c>
      <c r="D1" s="298" t="s">
        <v>2679</v>
      </c>
      <c r="E1" s="35" t="s">
        <v>2680</v>
      </c>
    </row>
    <row r="2" spans="1:5">
      <c r="A2" t="s">
        <v>2681</v>
      </c>
      <c r="B2" s="35"/>
      <c r="C2" s="35"/>
      <c r="D2" s="35"/>
    </row>
    <row r="3" spans="1:5">
      <c r="A3" t="s">
        <v>2682</v>
      </c>
      <c r="B3" s="35">
        <v>1.7776000000000001</v>
      </c>
      <c r="C3" s="35">
        <v>216419418.80000001</v>
      </c>
      <c r="D3" s="35">
        <v>139104134.19999999</v>
      </c>
      <c r="E3" s="35">
        <v>43494197.007201001</v>
      </c>
    </row>
    <row r="4" spans="1:5">
      <c r="A4" t="s">
        <v>2683</v>
      </c>
      <c r="B4" s="35">
        <v>1.7707999999999999</v>
      </c>
      <c r="C4" s="35">
        <v>216168573</v>
      </c>
      <c r="D4" s="35">
        <v>138980902</v>
      </c>
      <c r="E4" s="35">
        <v>43589152.360514998</v>
      </c>
    </row>
    <row r="5" spans="1:5">
      <c r="A5" t="s">
        <v>2684</v>
      </c>
      <c r="B5" s="35">
        <v>1.7728999999999999</v>
      </c>
      <c r="C5" s="35">
        <v>219844491</v>
      </c>
      <c r="D5" s="35">
        <v>142105789</v>
      </c>
      <c r="E5" s="35">
        <v>43848328.726944998</v>
      </c>
    </row>
    <row r="6" spans="1:5">
      <c r="A6" t="s">
        <v>2685</v>
      </c>
      <c r="B6" s="35">
        <v>1.78</v>
      </c>
      <c r="C6" s="35">
        <v>220161916</v>
      </c>
      <c r="D6" s="35">
        <v>142140136</v>
      </c>
      <c r="E6" s="35">
        <v>43832460.674157001</v>
      </c>
    </row>
    <row r="7" spans="1:5">
      <c r="A7" t="s">
        <v>2686</v>
      </c>
      <c r="B7" s="35">
        <v>1.7736000000000001</v>
      </c>
      <c r="C7" s="35">
        <v>219475055</v>
      </c>
      <c r="D7" s="35">
        <v>141686852</v>
      </c>
      <c r="E7" s="35">
        <v>43858932.679296002</v>
      </c>
    </row>
    <row r="8" spans="1:5">
      <c r="A8" t="s">
        <v>2687</v>
      </c>
      <c r="B8" s="35">
        <v>1.7705</v>
      </c>
      <c r="C8" s="35">
        <v>219517625</v>
      </c>
      <c r="D8" s="35">
        <v>141740227</v>
      </c>
      <c r="E8" s="35">
        <v>43929623.270263001</v>
      </c>
    </row>
    <row r="9" spans="1:5">
      <c r="A9" t="s">
        <v>2688</v>
      </c>
      <c r="B9" s="35">
        <v>1.7692000000000001</v>
      </c>
      <c r="C9" s="35">
        <v>218286891</v>
      </c>
      <c r="D9" s="35">
        <v>140595997</v>
      </c>
      <c r="E9" s="35">
        <v>43913008.139271997</v>
      </c>
    </row>
    <row r="10" spans="1:5">
      <c r="A10" t="s">
        <v>2689</v>
      </c>
      <c r="B10" s="35">
        <v>1.7667999999999999</v>
      </c>
      <c r="C10" s="35">
        <v>218153853</v>
      </c>
      <c r="D10" s="35">
        <v>140440847</v>
      </c>
      <c r="E10" s="35">
        <v>43985174.326466002</v>
      </c>
    </row>
    <row r="11" spans="1:5">
      <c r="A11" t="s">
        <v>2690</v>
      </c>
      <c r="B11" s="35">
        <v>1.7624</v>
      </c>
      <c r="C11" s="35">
        <v>215530979</v>
      </c>
      <c r="D11" s="35">
        <v>137792332</v>
      </c>
      <c r="E11" s="35">
        <v>44109536.427598998</v>
      </c>
    </row>
    <row r="12" spans="1:5">
      <c r="A12" t="s">
        <v>2691</v>
      </c>
      <c r="B12" s="35">
        <v>1.7612000000000001</v>
      </c>
      <c r="C12" s="35">
        <v>218062484</v>
      </c>
      <c r="D12" s="35">
        <v>140286375</v>
      </c>
      <c r="E12" s="35">
        <v>44160861.344538003</v>
      </c>
    </row>
    <row r="13" spans="1:5">
      <c r="A13" t="s">
        <v>2692</v>
      </c>
      <c r="B13" s="35">
        <v>1.7628999999999999</v>
      </c>
      <c r="C13" s="35">
        <v>218104809</v>
      </c>
      <c r="D13" s="35">
        <v>140225607</v>
      </c>
      <c r="E13" s="35">
        <v>44176755.346303999</v>
      </c>
    </row>
    <row r="14" spans="1:5">
      <c r="A14" t="s">
        <v>2693</v>
      </c>
      <c r="B14" s="35">
        <v>1.762</v>
      </c>
      <c r="C14" s="35">
        <v>217788287</v>
      </c>
      <c r="D14" s="35">
        <v>139907923</v>
      </c>
      <c r="E14" s="35">
        <v>44199979.568672001</v>
      </c>
    </row>
    <row r="15" spans="1:5">
      <c r="A15" t="s">
        <v>2694</v>
      </c>
      <c r="B15" s="35">
        <v>1.7509999999999999</v>
      </c>
      <c r="C15" s="35">
        <v>219179223</v>
      </c>
      <c r="D15" s="35">
        <v>141673621</v>
      </c>
      <c r="E15" s="35">
        <v>44263621.930326</v>
      </c>
    </row>
    <row r="16" spans="1:5">
      <c r="A16" t="s">
        <v>2695</v>
      </c>
      <c r="B16" s="35">
        <v>1.7496</v>
      </c>
      <c r="C16" s="35">
        <v>218904523</v>
      </c>
      <c r="D16" s="35">
        <v>141537406</v>
      </c>
      <c r="E16" s="35">
        <v>44219888.545952998</v>
      </c>
    </row>
    <row r="17" spans="1:5">
      <c r="A17" t="s">
        <v>2696</v>
      </c>
      <c r="B17" s="35">
        <v>1.754</v>
      </c>
      <c r="C17" s="35">
        <v>219354298</v>
      </c>
      <c r="D17" s="35">
        <v>141741379</v>
      </c>
      <c r="E17" s="35">
        <v>44249098.631699003</v>
      </c>
    </row>
    <row r="18" spans="1:5">
      <c r="A18" t="s">
        <v>2697</v>
      </c>
      <c r="B18" s="35">
        <v>1.7572000000000001</v>
      </c>
      <c r="C18" s="35">
        <v>219863667</v>
      </c>
      <c r="D18" s="35">
        <v>141969381</v>
      </c>
      <c r="E18" s="35">
        <v>44328639.881630003</v>
      </c>
    </row>
    <row r="19" spans="1:5">
      <c r="A19" t="s">
        <v>2698</v>
      </c>
      <c r="B19" s="35">
        <v>1.7622</v>
      </c>
      <c r="C19" s="35">
        <v>220533939</v>
      </c>
      <c r="D19" s="35">
        <v>142297803</v>
      </c>
      <c r="E19" s="35">
        <v>44396853.932584003</v>
      </c>
    </row>
    <row r="20" spans="1:5">
      <c r="A20" t="s">
        <v>2699</v>
      </c>
      <c r="B20" s="35">
        <v>1.7625</v>
      </c>
      <c r="C20" s="35">
        <v>220649623</v>
      </c>
      <c r="D20" s="35">
        <v>142309881</v>
      </c>
      <c r="E20" s="35">
        <v>44448080.567376003</v>
      </c>
    </row>
    <row r="21" spans="1:5">
      <c r="A21" t="s">
        <v>2700</v>
      </c>
      <c r="B21" s="35">
        <v>1.7571000000000001</v>
      </c>
      <c r="C21" s="35">
        <v>220605544</v>
      </c>
      <c r="D21" s="35">
        <v>142434361</v>
      </c>
      <c r="E21" s="35">
        <v>44488750.213420004</v>
      </c>
    </row>
    <row r="22" spans="1:5">
      <c r="A22" t="s">
        <v>2701</v>
      </c>
      <c r="B22" s="35">
        <v>1.7597</v>
      </c>
      <c r="C22" s="35">
        <v>221124134</v>
      </c>
      <c r="D22" s="35">
        <v>142620381</v>
      </c>
      <c r="E22" s="35">
        <v>44612009.433426</v>
      </c>
    </row>
    <row r="23" spans="1:5">
      <c r="A23" t="s">
        <v>2702</v>
      </c>
      <c r="B23" s="35">
        <v>1.7628999999999999</v>
      </c>
      <c r="C23" s="35">
        <v>221570959</v>
      </c>
      <c r="D23" s="35">
        <v>142858263</v>
      </c>
      <c r="E23" s="35">
        <v>44649552.441999003</v>
      </c>
    </row>
    <row r="24" spans="1:5">
      <c r="A24" t="s">
        <v>2703</v>
      </c>
      <c r="B24" s="35">
        <v>1.7587999999999999</v>
      </c>
      <c r="C24" s="35">
        <v>221695855</v>
      </c>
      <c r="D24" s="35">
        <v>143193975</v>
      </c>
      <c r="E24" s="35">
        <v>44633773.027064003</v>
      </c>
    </row>
    <row r="25" spans="1:5">
      <c r="A25" t="s">
        <v>2704</v>
      </c>
      <c r="B25" s="35">
        <v>1.7547999999999999</v>
      </c>
      <c r="C25" s="35">
        <v>223004940</v>
      </c>
      <c r="D25" s="35">
        <v>144568191</v>
      </c>
      <c r="E25" s="35">
        <v>44698398.108047001</v>
      </c>
    </row>
    <row r="26" spans="1:5">
      <c r="A26" t="s">
        <v>2705</v>
      </c>
      <c r="B26" s="35">
        <v>1.7462</v>
      </c>
      <c r="C26" s="35">
        <v>222416898</v>
      </c>
      <c r="D26" s="35">
        <v>144218359</v>
      </c>
      <c r="E26" s="35">
        <v>44782120.604741998</v>
      </c>
    </row>
    <row r="27" spans="1:5">
      <c r="A27" t="s">
        <v>2706</v>
      </c>
      <c r="B27" s="35">
        <v>1.7459</v>
      </c>
      <c r="C27" s="35">
        <v>221925388</v>
      </c>
      <c r="D27" s="35">
        <v>143691053</v>
      </c>
      <c r="E27" s="35">
        <v>44810318.460392997</v>
      </c>
    </row>
    <row r="28" spans="1:5">
      <c r="A28" t="s">
        <v>2707</v>
      </c>
      <c r="B28" s="35">
        <v>1.7508999999999999</v>
      </c>
      <c r="C28" s="35">
        <v>222754776</v>
      </c>
      <c r="D28" s="35">
        <v>144435238</v>
      </c>
      <c r="E28" s="35">
        <v>44731017.191159002</v>
      </c>
    </row>
    <row r="29" spans="1:5">
      <c r="A29" t="s">
        <v>2708</v>
      </c>
      <c r="B29" s="35">
        <v>1.7568999999999999</v>
      </c>
      <c r="C29" s="35">
        <v>223510806</v>
      </c>
      <c r="D29" s="35">
        <v>144870017</v>
      </c>
      <c r="E29" s="35">
        <v>44761107.063578002</v>
      </c>
    </row>
    <row r="30" spans="1:5">
      <c r="A30" t="s">
        <v>2709</v>
      </c>
      <c r="B30" s="35">
        <v>1.7601</v>
      </c>
      <c r="C30" s="35">
        <v>224059359</v>
      </c>
      <c r="D30" s="35">
        <v>145092743</v>
      </c>
      <c r="E30" s="35">
        <v>44864846.315549999</v>
      </c>
    </row>
    <row r="31" spans="1:5">
      <c r="A31" t="s">
        <v>2710</v>
      </c>
      <c r="B31" s="35">
        <v>1.7635000000000001</v>
      </c>
      <c r="C31" s="35">
        <v>223623070</v>
      </c>
      <c r="D31" s="35">
        <v>144596007</v>
      </c>
      <c r="E31" s="35">
        <v>44812624.326623</v>
      </c>
    </row>
    <row r="32" spans="1:5">
      <c r="A32" t="s">
        <v>2711</v>
      </c>
      <c r="B32" s="35">
        <v>1.7646999999999999</v>
      </c>
      <c r="C32" s="35">
        <v>223863859</v>
      </c>
      <c r="D32" s="35">
        <v>144649782</v>
      </c>
      <c r="E32" s="35">
        <v>44888126.593754999</v>
      </c>
    </row>
    <row r="33" spans="1:5">
      <c r="A33" t="s">
        <v>2712</v>
      </c>
      <c r="B33" s="35">
        <v>1.7666999999999999</v>
      </c>
      <c r="C33" s="35">
        <v>224306606</v>
      </c>
      <c r="D33" s="35">
        <v>145540591</v>
      </c>
      <c r="E33" s="35">
        <v>44583695.590649001</v>
      </c>
    </row>
    <row r="34" spans="1:5">
      <c r="A34" t="s">
        <v>2713</v>
      </c>
      <c r="B34" s="35">
        <v>1.7589999999999999</v>
      </c>
      <c r="C34" s="35">
        <v>222836602</v>
      </c>
      <c r="D34" s="35">
        <v>144591998</v>
      </c>
      <c r="E34" s="35">
        <v>44482435.474702001</v>
      </c>
    </row>
    <row r="35" spans="1:5">
      <c r="A35" t="s">
        <v>2714</v>
      </c>
      <c r="B35" s="35">
        <v>1.7619</v>
      </c>
      <c r="C35" s="35">
        <v>223787425</v>
      </c>
      <c r="D35" s="35">
        <v>145331270</v>
      </c>
      <c r="E35" s="35">
        <v>44529289.403485</v>
      </c>
    </row>
    <row r="36" spans="1:5">
      <c r="A36" t="s">
        <v>2715</v>
      </c>
      <c r="B36" s="35">
        <v>1.7675000000000001</v>
      </c>
      <c r="C36" s="35">
        <v>224220969</v>
      </c>
      <c r="D36" s="35">
        <v>145494239</v>
      </c>
      <c r="E36" s="35">
        <v>44541289.957566999</v>
      </c>
    </row>
    <row r="37" spans="1:5">
      <c r="A37" t="s">
        <v>2716</v>
      </c>
      <c r="B37" s="35">
        <v>1.7650999999999999</v>
      </c>
      <c r="C37" s="35">
        <v>224065425</v>
      </c>
      <c r="D37" s="35">
        <v>145304489</v>
      </c>
      <c r="E37" s="35">
        <v>44621231.658262998</v>
      </c>
    </row>
    <row r="38" spans="1:5">
      <c r="A38" t="s">
        <v>2717</v>
      </c>
      <c r="B38" s="35">
        <v>1.7698</v>
      </c>
      <c r="C38" s="35">
        <v>224606920</v>
      </c>
      <c r="D38" s="35">
        <v>145637087</v>
      </c>
      <c r="E38" s="35">
        <v>44620766.753305003</v>
      </c>
    </row>
    <row r="39" spans="1:5">
      <c r="A39" t="s">
        <v>2718</v>
      </c>
      <c r="B39" s="35">
        <v>1.776</v>
      </c>
      <c r="C39" s="35">
        <v>225565966</v>
      </c>
      <c r="D39" s="35">
        <v>146330665</v>
      </c>
      <c r="E39" s="35">
        <v>44614471.283784002</v>
      </c>
    </row>
    <row r="40" spans="1:5">
      <c r="A40" t="s">
        <v>2719</v>
      </c>
      <c r="B40" s="35">
        <v>1.7910999999999999</v>
      </c>
      <c r="C40" s="35">
        <v>226482644</v>
      </c>
      <c r="D40" s="35">
        <v>146702675</v>
      </c>
      <c r="E40" s="35">
        <v>44542442.633019</v>
      </c>
    </row>
    <row r="41" spans="1:5">
      <c r="A41" t="s">
        <v>2720</v>
      </c>
      <c r="B41" s="35">
        <v>1.7904</v>
      </c>
      <c r="C41" s="35">
        <v>226917298</v>
      </c>
      <c r="D41" s="35">
        <v>147161007</v>
      </c>
      <c r="E41" s="35">
        <v>44546632.596068002</v>
      </c>
    </row>
    <row r="42" spans="1:5">
      <c r="A42" t="s">
        <v>2721</v>
      </c>
      <c r="B42" s="35">
        <v>1.7961</v>
      </c>
      <c r="C42" s="35">
        <v>227753325</v>
      </c>
      <c r="D42" s="35">
        <v>147680250</v>
      </c>
      <c r="E42" s="35">
        <v>44581635.209620997</v>
      </c>
    </row>
    <row r="43" spans="1:5">
      <c r="A43" t="s">
        <v>2722</v>
      </c>
      <c r="B43" s="35">
        <v>1.8069</v>
      </c>
      <c r="C43" s="35">
        <v>228024804</v>
      </c>
      <c r="D43" s="35">
        <v>147632903</v>
      </c>
      <c r="E43" s="35">
        <v>44491616.027450003</v>
      </c>
    </row>
    <row r="44" spans="1:5">
      <c r="A44" t="s">
        <v>2723</v>
      </c>
      <c r="B44" s="35">
        <v>1.8049999999999999</v>
      </c>
      <c r="C44" s="35">
        <v>225700593</v>
      </c>
      <c r="D44" s="35">
        <v>145646196</v>
      </c>
      <c r="E44" s="35">
        <v>44351466.481994003</v>
      </c>
    </row>
    <row r="45" spans="1:5">
      <c r="A45" t="s">
        <v>2724</v>
      </c>
      <c r="B45" s="35">
        <v>1.7955000000000001</v>
      </c>
      <c r="C45" s="35">
        <v>226018825</v>
      </c>
      <c r="D45" s="35">
        <v>146298699</v>
      </c>
      <c r="E45" s="35">
        <v>44399958.785853997</v>
      </c>
    </row>
    <row r="46" spans="1:5">
      <c r="A46" t="s">
        <v>2725</v>
      </c>
      <c r="B46" s="35">
        <v>1.8009999999999999</v>
      </c>
      <c r="C46" s="35">
        <v>226284111</v>
      </c>
      <c r="D46" s="35">
        <v>146343434</v>
      </c>
      <c r="E46" s="35">
        <v>44386827.873404004</v>
      </c>
    </row>
    <row r="47" spans="1:5">
      <c r="A47" t="s">
        <v>2726</v>
      </c>
      <c r="B47" s="35">
        <v>1.8021</v>
      </c>
      <c r="C47" s="35">
        <v>226379136</v>
      </c>
      <c r="D47" s="35">
        <v>146233676</v>
      </c>
      <c r="E47" s="35">
        <v>44473369.957272001</v>
      </c>
    </row>
    <row r="48" spans="1:5">
      <c r="A48" t="s">
        <v>2727</v>
      </c>
      <c r="B48" s="35">
        <v>1.7948999999999999</v>
      </c>
      <c r="C48" s="35">
        <v>225814473</v>
      </c>
      <c r="D48" s="35">
        <v>145828344</v>
      </c>
      <c r="E48" s="35">
        <v>44563000.16714</v>
      </c>
    </row>
    <row r="49" spans="1:5">
      <c r="A49" t="s">
        <v>2728</v>
      </c>
      <c r="B49" s="35">
        <v>1.7914000000000001</v>
      </c>
      <c r="C49" s="35">
        <v>225464185</v>
      </c>
      <c r="D49" s="35">
        <v>145515100</v>
      </c>
      <c r="E49" s="35">
        <v>44629387.629786998</v>
      </c>
    </row>
    <row r="50" spans="1:5">
      <c r="A50" t="s">
        <v>2729</v>
      </c>
      <c r="B50" s="35">
        <v>1.7968999999999999</v>
      </c>
      <c r="C50" s="35">
        <v>226115750</v>
      </c>
      <c r="D50" s="35">
        <v>145882730</v>
      </c>
      <c r="E50" s="35">
        <v>44650798.597585</v>
      </c>
    </row>
    <row r="51" spans="1:5">
      <c r="A51" t="s">
        <v>2730</v>
      </c>
      <c r="B51" s="35">
        <v>1.7948999999999999</v>
      </c>
      <c r="C51" s="35">
        <v>226235717</v>
      </c>
      <c r="D51" s="35">
        <v>145925718</v>
      </c>
      <c r="E51" s="35">
        <v>44743439.188813001</v>
      </c>
    </row>
    <row r="52" spans="1:5">
      <c r="A52" t="s">
        <v>2731</v>
      </c>
      <c r="B52" s="35">
        <v>1.8028</v>
      </c>
      <c r="C52" s="35">
        <v>226714595</v>
      </c>
      <c r="D52" s="35">
        <v>146046505</v>
      </c>
      <c r="E52" s="35">
        <v>44746000.665631004</v>
      </c>
    </row>
    <row r="53" spans="1:5">
      <c r="A53" t="s">
        <v>2732</v>
      </c>
      <c r="B53" s="35">
        <v>1.8021</v>
      </c>
      <c r="C53" s="35">
        <v>226789616</v>
      </c>
      <c r="D53" s="35">
        <v>146207683</v>
      </c>
      <c r="E53" s="35">
        <v>44715572.387769997</v>
      </c>
    </row>
    <row r="54" spans="1:5">
      <c r="A54" t="s">
        <v>2733</v>
      </c>
      <c r="B54" s="35">
        <v>1.806</v>
      </c>
      <c r="C54" s="35">
        <v>227272663</v>
      </c>
      <c r="D54" s="35">
        <v>146458341</v>
      </c>
      <c r="E54" s="35">
        <v>44747686.600221001</v>
      </c>
    </row>
    <row r="55" spans="1:5">
      <c r="A55" t="s">
        <v>2734</v>
      </c>
      <c r="B55" s="35">
        <v>1.8129</v>
      </c>
      <c r="C55" s="35">
        <v>230604336</v>
      </c>
      <c r="D55" s="35">
        <v>149479650</v>
      </c>
      <c r="E55" s="35">
        <v>44748571.901372999</v>
      </c>
    </row>
    <row r="56" spans="1:5">
      <c r="A56" t="s">
        <v>2735</v>
      </c>
      <c r="B56" s="35">
        <v>1.8085</v>
      </c>
      <c r="C56" s="35">
        <v>230584082</v>
      </c>
      <c r="D56" s="35">
        <v>149414204</v>
      </c>
      <c r="E56" s="35">
        <v>44882431.849598996</v>
      </c>
    </row>
    <row r="57" spans="1:5">
      <c r="A57" t="s">
        <v>2736</v>
      </c>
      <c r="B57" s="35">
        <v>1.8137000000000001</v>
      </c>
      <c r="C57" s="35">
        <v>230756375</v>
      </c>
      <c r="D57" s="35">
        <v>149335306</v>
      </c>
      <c r="E57" s="35">
        <v>44892247.339691997</v>
      </c>
    </row>
    <row r="58" spans="1:5">
      <c r="A58" t="s">
        <v>2737</v>
      </c>
      <c r="B58" s="35">
        <v>1.8150999999999999</v>
      </c>
      <c r="C58" s="35">
        <v>230931340</v>
      </c>
      <c r="D58" s="35">
        <v>149401483</v>
      </c>
      <c r="E58" s="35">
        <v>44917556.608451001</v>
      </c>
    </row>
    <row r="59" spans="1:5">
      <c r="A59" t="s">
        <v>2738</v>
      </c>
      <c r="B59" s="35">
        <v>1.8187</v>
      </c>
      <c r="C59" s="35">
        <v>231266640</v>
      </c>
      <c r="D59" s="35">
        <v>149506267</v>
      </c>
      <c r="E59" s="35">
        <v>44955392.863034002</v>
      </c>
    </row>
    <row r="60" spans="1:5">
      <c r="A60" t="s">
        <v>2739</v>
      </c>
      <c r="B60" s="35">
        <v>1.8150999999999999</v>
      </c>
      <c r="C60" s="35">
        <v>230753237</v>
      </c>
      <c r="D60" s="35">
        <v>149116590</v>
      </c>
      <c r="E60" s="35">
        <v>44976390.832460999</v>
      </c>
    </row>
    <row r="61" spans="1:5">
      <c r="A61" t="s">
        <v>2740</v>
      </c>
      <c r="B61" s="35">
        <v>1.8173999999999999</v>
      </c>
      <c r="C61" s="35">
        <v>231212481</v>
      </c>
      <c r="D61" s="35">
        <v>149356639</v>
      </c>
      <c r="E61" s="35">
        <v>45040080.334544003</v>
      </c>
    </row>
    <row r="62" spans="1:5">
      <c r="A62" t="s">
        <v>2741</v>
      </c>
      <c r="B62" s="35">
        <v>1.8140000000000001</v>
      </c>
      <c r="C62" s="35">
        <v>231137010</v>
      </c>
      <c r="D62" s="35">
        <v>149346187</v>
      </c>
      <c r="E62" s="35">
        <v>45088656.560088001</v>
      </c>
    </row>
    <row r="63" spans="1:5">
      <c r="A63" t="s">
        <v>2742</v>
      </c>
      <c r="B63" s="35">
        <v>1.8168</v>
      </c>
      <c r="C63" s="35">
        <v>231180772</v>
      </c>
      <c r="D63" s="35">
        <v>149164229</v>
      </c>
      <c r="E63" s="35">
        <v>45143407.639806002</v>
      </c>
    </row>
    <row r="64" spans="1:5">
      <c r="A64" t="s">
        <v>2743</v>
      </c>
      <c r="B64" s="35">
        <v>1.8176000000000001</v>
      </c>
      <c r="C64" s="35">
        <v>231557807</v>
      </c>
      <c r="D64" s="35">
        <v>149432428</v>
      </c>
      <c r="E64" s="35">
        <v>45183417.143486001</v>
      </c>
    </row>
    <row r="65" spans="1:5">
      <c r="A65" t="s">
        <v>2744</v>
      </c>
      <c r="B65" s="35">
        <v>1.8137000000000001</v>
      </c>
      <c r="C65" s="35">
        <v>233099800</v>
      </c>
      <c r="D65" s="35">
        <v>150997383</v>
      </c>
      <c r="E65" s="35">
        <v>45267914.759883001</v>
      </c>
    </row>
    <row r="66" spans="1:5">
      <c r="A66" t="s">
        <v>2745</v>
      </c>
      <c r="B66" s="35">
        <v>1.8087</v>
      </c>
      <c r="C66" s="35">
        <v>232306099</v>
      </c>
      <c r="D66" s="35">
        <v>150399924</v>
      </c>
      <c r="E66" s="35">
        <v>45284555.205395997</v>
      </c>
    </row>
    <row r="67" spans="1:5">
      <c r="A67" t="s">
        <v>2746</v>
      </c>
      <c r="B67" s="35">
        <v>1.8099000000000001</v>
      </c>
      <c r="C67" s="35">
        <v>233232302</v>
      </c>
      <c r="D67" s="35">
        <v>151194524</v>
      </c>
      <c r="E67" s="35">
        <v>45327243.494116001</v>
      </c>
    </row>
    <row r="68" spans="1:5">
      <c r="A68" t="s">
        <v>2747</v>
      </c>
      <c r="B68" s="35">
        <v>1.8048999999999999</v>
      </c>
      <c r="C68" s="35">
        <v>232243273</v>
      </c>
      <c r="D68" s="35">
        <v>150346841</v>
      </c>
      <c r="E68" s="35">
        <v>45374498.310156003</v>
      </c>
    </row>
    <row r="69" spans="1:5">
      <c r="A69" t="s">
        <v>2748</v>
      </c>
      <c r="B69" s="35">
        <v>1.8061</v>
      </c>
      <c r="C69" s="35">
        <v>232745112</v>
      </c>
      <c r="D69" s="35">
        <v>150724291</v>
      </c>
      <c r="E69" s="35">
        <v>45413222.412933998</v>
      </c>
    </row>
    <row r="70" spans="1:5">
      <c r="A70" t="s">
        <v>2749</v>
      </c>
      <c r="B70" s="35">
        <v>1.8075000000000001</v>
      </c>
      <c r="C70" s="35">
        <v>232996965</v>
      </c>
      <c r="D70" s="35">
        <v>150812016</v>
      </c>
      <c r="E70" s="35">
        <v>45468851.452281997</v>
      </c>
    </row>
    <row r="71" spans="1:5">
      <c r="A71" t="s">
        <v>2750</v>
      </c>
      <c r="B71" s="35">
        <v>1.8007</v>
      </c>
      <c r="C71" s="35">
        <v>232754487</v>
      </c>
      <c r="D71" s="35">
        <v>150775383</v>
      </c>
      <c r="E71" s="35">
        <v>45526242.016993001</v>
      </c>
    </row>
    <row r="72" spans="1:5">
      <c r="A72" t="s">
        <v>2751</v>
      </c>
      <c r="B72" s="35">
        <v>1.7881</v>
      </c>
      <c r="C72" s="35">
        <v>231585112</v>
      </c>
      <c r="D72" s="35">
        <v>150102927</v>
      </c>
      <c r="E72" s="35">
        <v>45569143.224652</v>
      </c>
    </row>
    <row r="73" spans="1:5">
      <c r="A73" t="s">
        <v>2752</v>
      </c>
      <c r="B73" s="35">
        <v>1.7829999999999999</v>
      </c>
      <c r="C73" s="35">
        <v>230948804</v>
      </c>
      <c r="D73" s="35">
        <v>149612120</v>
      </c>
      <c r="E73" s="35">
        <v>45617882.220976003</v>
      </c>
    </row>
    <row r="74" spans="1:5">
      <c r="A74" t="s">
        <v>2753</v>
      </c>
      <c r="B74" s="35">
        <v>1.7834000000000001</v>
      </c>
      <c r="C74" s="35">
        <v>231423417</v>
      </c>
      <c r="D74" s="35">
        <v>149982504</v>
      </c>
      <c r="E74" s="35">
        <v>45666094.538521998</v>
      </c>
    </row>
    <row r="75" spans="1:5">
      <c r="A75" t="s">
        <v>2754</v>
      </c>
      <c r="B75" s="35">
        <v>1.7848999999999999</v>
      </c>
      <c r="C75" s="35">
        <v>235808831</v>
      </c>
      <c r="D75" s="35">
        <v>154181841</v>
      </c>
      <c r="E75" s="35">
        <v>45731968.177488998</v>
      </c>
    </row>
    <row r="76" spans="1:5">
      <c r="A76" t="s">
        <v>2755</v>
      </c>
      <c r="B76" s="35">
        <v>1.7883</v>
      </c>
      <c r="C76" s="35">
        <v>235224412</v>
      </c>
      <c r="D76" s="35">
        <v>153439907</v>
      </c>
      <c r="E76" s="35">
        <v>45733101.269362003</v>
      </c>
    </row>
    <row r="77" spans="1:5">
      <c r="A77" t="s">
        <v>2756</v>
      </c>
      <c r="B77" s="35">
        <v>1.7889999999999999</v>
      </c>
      <c r="C77" s="35">
        <v>238992742</v>
      </c>
      <c r="D77" s="35">
        <v>157104878</v>
      </c>
      <c r="E77" s="35">
        <v>45772981.553940997</v>
      </c>
    </row>
    <row r="78" spans="1:5">
      <c r="A78" t="s">
        <v>2757</v>
      </c>
      <c r="B78" s="35">
        <v>1.7921</v>
      </c>
      <c r="C78" s="35">
        <v>239544322</v>
      </c>
      <c r="D78" s="35">
        <v>157408642</v>
      </c>
      <c r="E78" s="35">
        <v>45832085.263099</v>
      </c>
    </row>
    <row r="79" spans="1:5">
      <c r="A79" t="s">
        <v>2758</v>
      </c>
      <c r="B79" s="35">
        <v>1.7887</v>
      </c>
      <c r="C79" s="35">
        <v>239603000</v>
      </c>
      <c r="D79" s="35">
        <v>157495576</v>
      </c>
      <c r="E79" s="35">
        <v>45903406.94359</v>
      </c>
    </row>
    <row r="80" spans="1:5">
      <c r="A80" t="s">
        <v>2759</v>
      </c>
      <c r="B80" s="35">
        <v>1.7944</v>
      </c>
      <c r="C80" s="35">
        <v>239848749</v>
      </c>
      <c r="D80" s="35">
        <v>157433778</v>
      </c>
      <c r="E80" s="35">
        <v>45928985.176103003</v>
      </c>
    </row>
    <row r="81" spans="1:5">
      <c r="A81" t="s">
        <v>2760</v>
      </c>
      <c r="B81" s="35">
        <v>1.7965</v>
      </c>
      <c r="C81" s="35">
        <v>240272727</v>
      </c>
      <c r="D81" s="35">
        <v>157693293</v>
      </c>
      <c r="E81" s="35">
        <v>45966843.306428999</v>
      </c>
    </row>
    <row r="82" spans="1:5">
      <c r="A82" t="s">
        <v>2761</v>
      </c>
      <c r="B82" s="35"/>
      <c r="C82" s="35"/>
      <c r="D82" s="35"/>
    </row>
    <row r="83" spans="1:5">
      <c r="A83" t="s">
        <v>2762</v>
      </c>
      <c r="B83" s="35">
        <v>1.8016000000000001</v>
      </c>
      <c r="C83" s="35">
        <v>240728919</v>
      </c>
      <c r="D83" s="35">
        <v>157950242</v>
      </c>
      <c r="E83" s="35">
        <v>45947311.833925001</v>
      </c>
    </row>
    <row r="84" spans="1:5">
      <c r="A84" t="s">
        <v>2763</v>
      </c>
      <c r="B84" s="35">
        <v>1.8033999999999999</v>
      </c>
      <c r="C84" s="35">
        <v>240806882</v>
      </c>
      <c r="D84" s="35">
        <v>157903470</v>
      </c>
      <c r="E84" s="35">
        <v>45970617.722080998</v>
      </c>
    </row>
    <row r="85" spans="1:5">
      <c r="A85" t="s">
        <v>2764</v>
      </c>
      <c r="B85" s="35">
        <v>1.7989999999999999</v>
      </c>
      <c r="C85" s="35">
        <v>246607168</v>
      </c>
      <c r="D85" s="35">
        <v>163659092</v>
      </c>
      <c r="E85" s="35">
        <v>46107879.933296002</v>
      </c>
    </row>
    <row r="86" spans="1:5">
      <c r="A86" t="s">
        <v>2765</v>
      </c>
      <c r="B86" s="35">
        <v>1.8004</v>
      </c>
      <c r="C86" s="35">
        <v>246990271</v>
      </c>
      <c r="D86" s="35">
        <v>163980412</v>
      </c>
      <c r="E86" s="35">
        <v>46106342.479448996</v>
      </c>
    </row>
    <row r="87" spans="1:5">
      <c r="A87" t="s">
        <v>2766</v>
      </c>
      <c r="B87" s="35">
        <v>1.7952999999999999</v>
      </c>
      <c r="C87" s="35">
        <v>243851394</v>
      </c>
      <c r="D87" s="35">
        <v>161798238</v>
      </c>
      <c r="E87" s="35">
        <v>45704426.001225002</v>
      </c>
    </row>
    <row r="88" spans="1:5">
      <c r="A88" t="s">
        <v>2767</v>
      </c>
      <c r="B88" s="35"/>
      <c r="C88" s="35"/>
      <c r="D88" s="35"/>
    </row>
    <row r="89" spans="1:5">
      <c r="A89" t="s">
        <v>2768</v>
      </c>
      <c r="B89" s="35">
        <v>1.7963</v>
      </c>
      <c r="C89" s="35">
        <v>242516520</v>
      </c>
      <c r="D89" s="35">
        <v>160274513</v>
      </c>
      <c r="E89" s="35">
        <v>45784115.682236001</v>
      </c>
    </row>
    <row r="90" spans="1:5">
      <c r="A90" t="s">
        <v>2769</v>
      </c>
      <c r="B90" s="35">
        <v>1.7927</v>
      </c>
      <c r="C90" s="35">
        <v>242583729</v>
      </c>
      <c r="D90" s="35">
        <v>160377917</v>
      </c>
      <c r="E90" s="35">
        <v>45855866.569977999</v>
      </c>
    </row>
    <row r="91" spans="1:5">
      <c r="A91" t="s">
        <v>2770</v>
      </c>
      <c r="B91" s="35">
        <v>1.7942</v>
      </c>
      <c r="C91" s="35">
        <v>242475851</v>
      </c>
      <c r="D91" s="35">
        <v>160189430</v>
      </c>
      <c r="E91" s="35">
        <v>45862457.362613</v>
      </c>
    </row>
    <row r="92" spans="1:5">
      <c r="A92" t="s">
        <v>2771</v>
      </c>
      <c r="B92" s="35">
        <v>1.7947</v>
      </c>
      <c r="C92" s="35">
        <v>244018714</v>
      </c>
      <c r="D92" s="35">
        <v>161651557</v>
      </c>
      <c r="E92" s="35">
        <v>45894665.960885003</v>
      </c>
    </row>
    <row r="93" spans="1:5">
      <c r="A93" t="s">
        <v>2772</v>
      </c>
      <c r="B93" s="35">
        <v>1.7990999999999999</v>
      </c>
      <c r="C93" s="35">
        <v>244578212</v>
      </c>
      <c r="D93" s="35">
        <v>162001677</v>
      </c>
      <c r="E93" s="35">
        <v>45898802.178866997</v>
      </c>
    </row>
    <row r="94" spans="1:5">
      <c r="A94" t="s">
        <v>2773</v>
      </c>
      <c r="B94" s="35">
        <v>1.7938000000000001</v>
      </c>
      <c r="C94" s="35">
        <v>244050412</v>
      </c>
      <c r="D94" s="35">
        <v>161639731</v>
      </c>
      <c r="E94" s="35">
        <v>45941956.182406001</v>
      </c>
    </row>
    <row r="95" spans="1:5">
      <c r="A95" t="s">
        <v>2774</v>
      </c>
      <c r="B95" s="35">
        <v>1.7899</v>
      </c>
      <c r="C95" s="35">
        <v>238484421</v>
      </c>
      <c r="D95" s="35">
        <v>156107563</v>
      </c>
      <c r="E95" s="35">
        <v>46023162.187831998</v>
      </c>
    </row>
    <row r="96" spans="1:5">
      <c r="A96" t="s">
        <v>2775</v>
      </c>
      <c r="B96" s="35">
        <v>1.8001</v>
      </c>
      <c r="C96" s="35">
        <v>239078828</v>
      </c>
      <c r="D96" s="35">
        <v>156802742</v>
      </c>
      <c r="E96" s="35">
        <v>45706397.422365002</v>
      </c>
    </row>
    <row r="97" spans="1:5">
      <c r="A97" t="s">
        <v>2776</v>
      </c>
      <c r="B97" s="35">
        <v>1.8059000000000001</v>
      </c>
      <c r="C97" s="35">
        <v>238944752</v>
      </c>
      <c r="D97" s="35">
        <v>156366824</v>
      </c>
      <c r="E97" s="35">
        <v>45726744.559499003</v>
      </c>
    </row>
    <row r="98" spans="1:5">
      <c r="A98" t="s">
        <v>2777</v>
      </c>
      <c r="B98" s="35">
        <v>1.8102</v>
      </c>
      <c r="C98" s="35">
        <v>239500967</v>
      </c>
      <c r="D98" s="35">
        <v>156653282</v>
      </c>
      <c r="E98" s="35">
        <v>45767144.514417998</v>
      </c>
    </row>
    <row r="99" spans="1:5">
      <c r="A99" t="s">
        <v>2778</v>
      </c>
      <c r="B99" s="35">
        <v>1.8201000000000001</v>
      </c>
      <c r="C99" s="35">
        <v>240389264</v>
      </c>
      <c r="D99" s="35">
        <v>157295758</v>
      </c>
      <c r="E99" s="35">
        <v>45653264.106367998</v>
      </c>
    </row>
    <row r="100" spans="1:5">
      <c r="A100" t="s">
        <v>2779</v>
      </c>
      <c r="B100" s="35">
        <v>1.8227</v>
      </c>
      <c r="C100" s="35">
        <v>240705325</v>
      </c>
      <c r="D100" s="35">
        <v>157417428</v>
      </c>
      <c r="E100" s="35">
        <v>45694791.792396002</v>
      </c>
    </row>
    <row r="101" spans="1:5">
      <c r="A101" t="s">
        <v>2780</v>
      </c>
      <c r="B101" s="35">
        <v>1.8343</v>
      </c>
      <c r="C101" s="35">
        <v>241929379</v>
      </c>
      <c r="D101" s="35">
        <v>158070040</v>
      </c>
      <c r="E101" s="35">
        <v>45717352.123425998</v>
      </c>
    </row>
    <row r="102" spans="1:5">
      <c r="A102" t="s">
        <v>2781</v>
      </c>
      <c r="B102" s="35">
        <v>1.8428</v>
      </c>
      <c r="C102" s="35">
        <v>243086295</v>
      </c>
      <c r="D102" s="35">
        <v>158790849</v>
      </c>
      <c r="E102" s="35">
        <v>45743133.275449999</v>
      </c>
    </row>
    <row r="103" spans="1:5">
      <c r="A103" t="s">
        <v>2782</v>
      </c>
      <c r="B103" s="35">
        <v>1.8474999999999999</v>
      </c>
      <c r="C103" s="35">
        <v>243802048</v>
      </c>
      <c r="D103" s="35">
        <v>159239236</v>
      </c>
      <c r="E103" s="35">
        <v>45771481.461433999</v>
      </c>
    </row>
    <row r="104" spans="1:5">
      <c r="A104" t="s">
        <v>2783</v>
      </c>
      <c r="B104" s="35">
        <v>1.8401000000000001</v>
      </c>
      <c r="C104" s="35">
        <v>243161035</v>
      </c>
      <c r="D104" s="35">
        <v>158851395</v>
      </c>
      <c r="E104" s="35">
        <v>45817966.414869003</v>
      </c>
    </row>
    <row r="105" spans="1:5">
      <c r="A105" t="s">
        <v>2784</v>
      </c>
      <c r="B105" s="35">
        <v>1.8502000000000001</v>
      </c>
      <c r="C105" s="35">
        <v>243565190</v>
      </c>
      <c r="D105" s="35">
        <v>158720355</v>
      </c>
      <c r="E105" s="35">
        <v>45857115.446979001</v>
      </c>
    </row>
    <row r="106" spans="1:5">
      <c r="A106" t="s">
        <v>2785</v>
      </c>
      <c r="B106" s="35">
        <v>1.8432999999999999</v>
      </c>
      <c r="C106" s="35">
        <v>243242425</v>
      </c>
      <c r="D106" s="35">
        <v>158656971</v>
      </c>
      <c r="E106" s="35">
        <v>45888056.203547999</v>
      </c>
    </row>
    <row r="107" spans="1:5">
      <c r="A107" t="s">
        <v>2786</v>
      </c>
      <c r="B107" s="35">
        <v>1.8442000000000001</v>
      </c>
      <c r="C107" s="35">
        <v>243424499</v>
      </c>
      <c r="D107" s="35">
        <v>158719948</v>
      </c>
      <c r="E107" s="35">
        <v>45930241.297039002</v>
      </c>
    </row>
    <row r="108" spans="1:5">
      <c r="A108" t="s">
        <v>2787</v>
      </c>
      <c r="B108" s="35">
        <v>1.8487</v>
      </c>
      <c r="C108" s="35">
        <v>243914860</v>
      </c>
      <c r="D108" s="35">
        <v>158935763</v>
      </c>
      <c r="E108" s="35">
        <v>45966948.125710003</v>
      </c>
    </row>
    <row r="109" spans="1:5">
      <c r="A109" t="s">
        <v>2788</v>
      </c>
      <c r="B109" s="35">
        <v>1.8642000000000001</v>
      </c>
      <c r="C109" s="35">
        <v>245785487</v>
      </c>
      <c r="D109" s="35">
        <v>160037283</v>
      </c>
      <c r="E109" s="35">
        <v>45997320.030040003</v>
      </c>
    </row>
    <row r="110" spans="1:5">
      <c r="A110" t="s">
        <v>2789</v>
      </c>
      <c r="B110" s="35">
        <v>1.8661000000000001</v>
      </c>
      <c r="C110" s="35">
        <v>243852767</v>
      </c>
      <c r="D110" s="35">
        <v>158481770</v>
      </c>
      <c r="E110" s="35">
        <v>45748350.570708998</v>
      </c>
    </row>
    <row r="111" spans="1:5">
      <c r="A111" t="s">
        <v>2790</v>
      </c>
      <c r="B111" s="35">
        <v>1.8842000000000001</v>
      </c>
      <c r="C111" s="35">
        <v>246501544</v>
      </c>
      <c r="D111" s="35">
        <v>160041307</v>
      </c>
      <c r="E111" s="35">
        <v>45886974.312706001</v>
      </c>
    </row>
    <row r="112" spans="1:5">
      <c r="A112" t="s">
        <v>2791</v>
      </c>
      <c r="B112" s="35">
        <v>1.8902000000000001</v>
      </c>
      <c r="C112" s="35">
        <v>247483611</v>
      </c>
      <c r="D112" s="35">
        <v>160636246</v>
      </c>
      <c r="E112" s="35">
        <v>45946124.748704001</v>
      </c>
    </row>
    <row r="113" spans="1:5">
      <c r="A113" t="s">
        <v>2792</v>
      </c>
      <c r="B113" s="35">
        <v>1.8745000000000001</v>
      </c>
      <c r="C113" s="35">
        <v>245712027</v>
      </c>
      <c r="D113" s="35">
        <v>159426997</v>
      </c>
      <c r="E113" s="35">
        <v>46030957.588689998</v>
      </c>
    </row>
    <row r="114" spans="1:5">
      <c r="A114" t="s">
        <v>2793</v>
      </c>
      <c r="B114" s="35">
        <v>1.8795999999999999</v>
      </c>
      <c r="C114" s="35">
        <v>246408737</v>
      </c>
      <c r="D114" s="35">
        <v>159837640</v>
      </c>
      <c r="E114" s="35">
        <v>46058255.479888998</v>
      </c>
    </row>
    <row r="115" spans="1:5">
      <c r="A115" t="s">
        <v>2794</v>
      </c>
      <c r="B115" s="35">
        <v>1.8859999999999999</v>
      </c>
      <c r="C115" s="35">
        <v>245370680</v>
      </c>
      <c r="D115" s="35">
        <v>158319317</v>
      </c>
      <c r="E115" s="35">
        <v>46156608.165429004</v>
      </c>
    </row>
    <row r="116" spans="1:5">
      <c r="A116" t="s">
        <v>2795</v>
      </c>
      <c r="B116" s="35">
        <v>1.8862000000000001</v>
      </c>
      <c r="C116" s="35">
        <v>246128395</v>
      </c>
      <c r="D116" s="35">
        <v>158896172</v>
      </c>
      <c r="E116" s="35">
        <v>46247599.936379999</v>
      </c>
    </row>
    <row r="117" spans="1:5">
      <c r="A117" t="s">
        <v>2796</v>
      </c>
      <c r="B117" s="35">
        <v>1.8940999999999999</v>
      </c>
      <c r="C117" s="35">
        <v>246560499</v>
      </c>
      <c r="D117" s="35">
        <v>159275970</v>
      </c>
      <c r="E117" s="35">
        <v>46082323.530965</v>
      </c>
    </row>
    <row r="118" spans="1:5">
      <c r="A118" t="s">
        <v>2797</v>
      </c>
      <c r="B118" s="35">
        <v>1.8943000000000001</v>
      </c>
      <c r="C118" s="35">
        <v>246843346</v>
      </c>
      <c r="D118" s="35">
        <v>159337364</v>
      </c>
      <c r="E118" s="35">
        <v>46194363.089267999</v>
      </c>
    </row>
    <row r="119" spans="1:5">
      <c r="A119" t="s">
        <v>2798</v>
      </c>
      <c r="B119" s="35">
        <v>1.8757999999999999</v>
      </c>
      <c r="C119" s="35">
        <v>244669674</v>
      </c>
      <c r="D119" s="35">
        <v>157851436</v>
      </c>
      <c r="E119" s="35">
        <v>46283312.719906002</v>
      </c>
    </row>
    <row r="120" spans="1:5">
      <c r="A120" t="s">
        <v>2799</v>
      </c>
      <c r="B120" s="35">
        <v>1.8680000000000001</v>
      </c>
      <c r="C120" s="35">
        <v>243906389</v>
      </c>
      <c r="D120" s="35">
        <v>157391903</v>
      </c>
      <c r="E120" s="35">
        <v>46313964.668094002</v>
      </c>
    </row>
    <row r="121" spans="1:5">
      <c r="A121" t="s">
        <v>2800</v>
      </c>
      <c r="B121" s="35">
        <v>1.8533999999999999</v>
      </c>
      <c r="C121" s="35">
        <v>241869846</v>
      </c>
      <c r="D121" s="35">
        <v>156011430</v>
      </c>
      <c r="E121" s="35">
        <v>46324817.092909999</v>
      </c>
    </row>
    <row r="122" spans="1:5">
      <c r="A122" t="s">
        <v>2801</v>
      </c>
      <c r="B122" s="35">
        <v>1.8653999999999999</v>
      </c>
      <c r="C122" s="35">
        <v>243553708</v>
      </c>
      <c r="D122" s="35">
        <v>157058224</v>
      </c>
      <c r="E122" s="35">
        <v>46368330.652943</v>
      </c>
    </row>
    <row r="123" spans="1:5">
      <c r="A123" t="s">
        <v>2802</v>
      </c>
      <c r="B123" s="35">
        <v>1.8757999999999999</v>
      </c>
      <c r="C123" s="35">
        <v>245057501</v>
      </c>
      <c r="D123" s="35">
        <v>158062082</v>
      </c>
      <c r="E123" s="35">
        <v>46377768.951913998</v>
      </c>
    </row>
    <row r="124" spans="1:5">
      <c r="A124" t="s">
        <v>2803</v>
      </c>
      <c r="B124" s="35">
        <v>1.8811</v>
      </c>
      <c r="C124" s="35">
        <v>245646891</v>
      </c>
      <c r="D124" s="35">
        <v>158655867</v>
      </c>
      <c r="E124" s="35">
        <v>46244763.170484997</v>
      </c>
    </row>
    <row r="125" spans="1:5">
      <c r="A125" t="s">
        <v>2804</v>
      </c>
      <c r="B125" s="35">
        <v>1.9166000000000001</v>
      </c>
      <c r="C125" s="35">
        <v>247941261</v>
      </c>
      <c r="D125" s="35">
        <v>159922105</v>
      </c>
      <c r="E125" s="35">
        <v>45924635.291662</v>
      </c>
    </row>
    <row r="126" spans="1:5">
      <c r="A126" t="s">
        <v>2805</v>
      </c>
      <c r="B126" s="35">
        <v>1.9312</v>
      </c>
      <c r="C126" s="35">
        <v>248614693</v>
      </c>
      <c r="D126" s="35">
        <v>160154031</v>
      </c>
      <c r="E126" s="35">
        <v>45806059.444904998</v>
      </c>
    </row>
    <row r="127" spans="1:5">
      <c r="A127" t="s">
        <v>2806</v>
      </c>
      <c r="B127" s="35">
        <v>1.9407000000000001</v>
      </c>
      <c r="C127" s="35">
        <v>248759680</v>
      </c>
      <c r="D127" s="35">
        <v>160213739</v>
      </c>
      <c r="E127" s="35">
        <v>45625774.720462002</v>
      </c>
    </row>
    <row r="128" spans="1:5">
      <c r="A128" t="s">
        <v>2807</v>
      </c>
      <c r="B128" s="35">
        <v>1.9339</v>
      </c>
      <c r="C128" s="35">
        <v>249224794</v>
      </c>
      <c r="D128" s="35">
        <v>161613742</v>
      </c>
      <c r="E128" s="35">
        <v>45302782.977403</v>
      </c>
    </row>
    <row r="129" spans="1:5">
      <c r="A129" t="s">
        <v>2808</v>
      </c>
      <c r="B129" s="35">
        <v>1.9319999999999999</v>
      </c>
      <c r="C129" s="35">
        <v>248800840</v>
      </c>
      <c r="D129" s="35">
        <v>161554968</v>
      </c>
      <c r="E129" s="35">
        <v>45158318.840580001</v>
      </c>
    </row>
    <row r="130" spans="1:5">
      <c r="A130" t="s">
        <v>2809</v>
      </c>
      <c r="B130" s="35">
        <v>1.9272</v>
      </c>
      <c r="C130" s="35">
        <v>239718266</v>
      </c>
      <c r="D130" s="35">
        <v>154668491</v>
      </c>
      <c r="E130" s="35">
        <v>44131265.566624999</v>
      </c>
    </row>
    <row r="131" spans="1:5">
      <c r="A131" t="s">
        <v>2810</v>
      </c>
      <c r="B131" s="35">
        <v>1.9248000000000001</v>
      </c>
      <c r="C131" s="35">
        <v>241879150</v>
      </c>
      <c r="D131" s="35">
        <v>157166831</v>
      </c>
      <c r="E131" s="35">
        <v>44010972.049043998</v>
      </c>
    </row>
    <row r="132" spans="1:5">
      <c r="A132" t="s">
        <v>2811</v>
      </c>
      <c r="B132" s="35">
        <v>1.9235</v>
      </c>
      <c r="C132" s="35">
        <v>241559676</v>
      </c>
      <c r="D132" s="35">
        <v>156942247</v>
      </c>
      <c r="E132" s="35">
        <v>43991384.975304998</v>
      </c>
    </row>
    <row r="133" spans="1:5">
      <c r="A133" t="s">
        <v>2812</v>
      </c>
      <c r="B133" s="35">
        <v>1.9216</v>
      </c>
      <c r="C133" s="35">
        <v>241841082</v>
      </c>
      <c r="D133" s="35">
        <v>157756803</v>
      </c>
      <c r="E133" s="35">
        <v>43757430.786844</v>
      </c>
    </row>
    <row r="134" spans="1:5">
      <c r="A134" t="s">
        <v>2813</v>
      </c>
      <c r="B134" s="35">
        <v>1.9477</v>
      </c>
      <c r="C134" s="35">
        <v>244704466</v>
      </c>
      <c r="D134" s="35">
        <v>159526696</v>
      </c>
      <c r="E134" s="35">
        <v>43732489.603122003</v>
      </c>
    </row>
    <row r="135" spans="1:5">
      <c r="A135" t="s">
        <v>2814</v>
      </c>
      <c r="B135" s="35">
        <v>1.9481999999999999</v>
      </c>
      <c r="C135" s="35">
        <v>244456639</v>
      </c>
      <c r="D135" s="35">
        <v>160062664</v>
      </c>
      <c r="E135" s="35">
        <v>43318948.259931996</v>
      </c>
    </row>
    <row r="136" spans="1:5">
      <c r="A136" t="s">
        <v>2815</v>
      </c>
      <c r="B136" s="35">
        <v>1.9474</v>
      </c>
      <c r="C136" s="35">
        <v>240724067</v>
      </c>
      <c r="D136" s="35">
        <v>159306855</v>
      </c>
      <c r="E136" s="35">
        <v>41808160.624421999</v>
      </c>
    </row>
    <row r="137" spans="1:5">
      <c r="A137" t="s">
        <v>2816</v>
      </c>
      <c r="B137" s="35">
        <v>1.9510000000000001</v>
      </c>
      <c r="C137" s="35">
        <v>239698696</v>
      </c>
      <c r="D137" s="35">
        <v>159447505</v>
      </c>
      <c r="E137" s="35">
        <v>41133362.890825003</v>
      </c>
    </row>
    <row r="138" spans="1:5">
      <c r="A138" t="s">
        <v>2817</v>
      </c>
      <c r="B138" s="35">
        <v>1.9386000000000001</v>
      </c>
      <c r="C138" s="35">
        <v>237015806</v>
      </c>
      <c r="D138" s="35">
        <v>158114022</v>
      </c>
      <c r="E138" s="35">
        <v>40700394.098834001</v>
      </c>
    </row>
    <row r="139" spans="1:5">
      <c r="A139" t="s">
        <v>2818</v>
      </c>
      <c r="B139" s="35">
        <v>1.9436</v>
      </c>
      <c r="C139" s="35">
        <v>235733612</v>
      </c>
      <c r="D139" s="35">
        <v>158251606</v>
      </c>
      <c r="E139" s="35">
        <v>39865201.687590003</v>
      </c>
    </row>
    <row r="140" spans="1:5">
      <c r="A140" t="s">
        <v>2819</v>
      </c>
      <c r="B140" s="35">
        <v>1.94</v>
      </c>
      <c r="C140" s="35">
        <v>236660831</v>
      </c>
      <c r="D140" s="35">
        <v>158956234</v>
      </c>
      <c r="E140" s="35">
        <v>40053915.979381002</v>
      </c>
    </row>
    <row r="141" spans="1:5">
      <c r="A141" t="s">
        <v>2820</v>
      </c>
      <c r="B141" s="35">
        <v>1.9573</v>
      </c>
      <c r="C141" s="35">
        <v>237948760</v>
      </c>
      <c r="D141" s="35">
        <v>159595993</v>
      </c>
      <c r="E141" s="35">
        <v>40031046.339345001</v>
      </c>
    </row>
    <row r="142" spans="1:5">
      <c r="A142" t="s">
        <v>2821</v>
      </c>
      <c r="B142" s="35">
        <v>1.9409000000000001</v>
      </c>
      <c r="C142" s="35">
        <v>235601527</v>
      </c>
      <c r="D142" s="35">
        <v>157967339</v>
      </c>
      <c r="E142" s="35">
        <v>39999066.412488997</v>
      </c>
    </row>
    <row r="143" spans="1:5">
      <c r="A143" t="s">
        <v>2822</v>
      </c>
      <c r="B143" s="35">
        <v>1.9276</v>
      </c>
      <c r="C143" s="35">
        <v>234308109</v>
      </c>
      <c r="D143" s="35">
        <v>157167632</v>
      </c>
      <c r="E143" s="35">
        <v>40018923.531852998</v>
      </c>
    </row>
    <row r="144" spans="1:5">
      <c r="A144" t="s">
        <v>2823</v>
      </c>
      <c r="B144" s="35">
        <v>1.9252</v>
      </c>
      <c r="C144" s="35">
        <v>234141243</v>
      </c>
      <c r="D144" s="35">
        <v>157124324</v>
      </c>
      <c r="E144" s="35">
        <v>40004632.765427001</v>
      </c>
    </row>
    <row r="145" spans="1:5">
      <c r="A145" t="s">
        <v>2824</v>
      </c>
      <c r="B145" s="35">
        <v>1.9164000000000001</v>
      </c>
      <c r="C145" s="35">
        <v>235312925</v>
      </c>
      <c r="D145" s="35">
        <v>158713910</v>
      </c>
      <c r="E145" s="35">
        <v>39970264.558546998</v>
      </c>
    </row>
    <row r="146" spans="1:5">
      <c r="A146" t="s">
        <v>2825</v>
      </c>
      <c r="B146" s="35">
        <v>1.9213</v>
      </c>
      <c r="C146" s="35">
        <v>236350687</v>
      </c>
      <c r="D146" s="35">
        <v>159576589</v>
      </c>
      <c r="E146" s="35">
        <v>39959453.495029002</v>
      </c>
    </row>
    <row r="147" spans="1:5">
      <c r="A147" t="s">
        <v>2826</v>
      </c>
      <c r="B147" s="35">
        <v>1.9151</v>
      </c>
      <c r="C147" s="35">
        <v>235687707</v>
      </c>
      <c r="D147" s="35">
        <v>159187003</v>
      </c>
      <c r="E147" s="35">
        <v>39946062.346614003</v>
      </c>
    </row>
    <row r="148" spans="1:5">
      <c r="A148" t="s">
        <v>2827</v>
      </c>
      <c r="B148" s="35">
        <v>1.9117</v>
      </c>
      <c r="C148" s="35">
        <v>235303757</v>
      </c>
      <c r="D148" s="35">
        <v>158961647</v>
      </c>
      <c r="E148" s="35">
        <v>39934147.617303997</v>
      </c>
    </row>
    <row r="149" spans="1:5">
      <c r="A149" t="s">
        <v>2828</v>
      </c>
      <c r="B149" s="35">
        <v>1.9068000000000001</v>
      </c>
      <c r="C149" s="35">
        <v>236695345</v>
      </c>
      <c r="D149" s="35">
        <v>160293356</v>
      </c>
      <c r="E149" s="35">
        <v>40068171.281728998</v>
      </c>
    </row>
    <row r="150" spans="1:5">
      <c r="A150" t="s">
        <v>2829</v>
      </c>
      <c r="B150" s="35">
        <v>1.9247000000000001</v>
      </c>
      <c r="C150" s="35">
        <v>238643285</v>
      </c>
      <c r="D150" s="35">
        <v>161602996</v>
      </c>
      <c r="E150" s="35">
        <v>40027167.350755997</v>
      </c>
    </row>
    <row r="151" spans="1:5">
      <c r="A151" t="s">
        <v>2830</v>
      </c>
      <c r="B151" s="35">
        <v>1.9200999999999999</v>
      </c>
      <c r="C151" s="35">
        <v>238409272</v>
      </c>
      <c r="D151" s="35">
        <v>161511099</v>
      </c>
      <c r="E151" s="35">
        <v>40049045.883027002</v>
      </c>
    </row>
    <row r="152" spans="1:5">
      <c r="A152" t="s">
        <v>2831</v>
      </c>
      <c r="B152" s="35">
        <v>1.9235</v>
      </c>
      <c r="C152" s="35">
        <v>238864649</v>
      </c>
      <c r="D152" s="35">
        <v>161780109</v>
      </c>
      <c r="E152" s="35">
        <v>40075144.268261001</v>
      </c>
    </row>
    <row r="153" spans="1:5">
      <c r="A153" t="s">
        <v>2832</v>
      </c>
      <c r="B153" s="35">
        <v>1.9240999999999999</v>
      </c>
      <c r="C153" s="35">
        <v>242470488</v>
      </c>
      <c r="D153" s="35">
        <v>164303950</v>
      </c>
      <c r="E153" s="35">
        <v>40624987.266773999</v>
      </c>
    </row>
    <row r="154" spans="1:5">
      <c r="A154" t="s">
        <v>2833</v>
      </c>
      <c r="B154" s="35">
        <v>1.9309000000000001</v>
      </c>
      <c r="C154" s="35">
        <v>243394286</v>
      </c>
      <c r="D154" s="35">
        <v>164903646</v>
      </c>
      <c r="E154" s="35">
        <v>40649769.537520997</v>
      </c>
    </row>
    <row r="155" spans="1:5">
      <c r="A155" t="s">
        <v>2834</v>
      </c>
      <c r="B155" s="35">
        <v>1.9349000000000001</v>
      </c>
      <c r="C155" s="35">
        <v>252839923</v>
      </c>
      <c r="D155" s="35">
        <v>174093441</v>
      </c>
      <c r="E155" s="35">
        <v>40697959.584475003</v>
      </c>
    </row>
    <row r="156" spans="1:5">
      <c r="A156" t="s">
        <v>2835</v>
      </c>
      <c r="B156" s="35">
        <v>1.9453</v>
      </c>
      <c r="C156" s="35">
        <v>253764712</v>
      </c>
      <c r="D156" s="35">
        <v>174601436</v>
      </c>
      <c r="E156" s="35">
        <v>40694636.302883998</v>
      </c>
    </row>
    <row r="157" spans="1:5">
      <c r="A157" t="s">
        <v>2836</v>
      </c>
      <c r="B157" s="35">
        <v>1.9281999999999999</v>
      </c>
      <c r="C157" s="35">
        <v>251999936</v>
      </c>
      <c r="D157" s="35">
        <v>173293481</v>
      </c>
      <c r="E157" s="35">
        <v>40818615.807489</v>
      </c>
    </row>
    <row r="158" spans="1:5">
      <c r="A158" t="s">
        <v>2837</v>
      </c>
      <c r="B158" s="35">
        <v>1.9292</v>
      </c>
      <c r="C158" s="35">
        <v>252029218</v>
      </c>
      <c r="D158" s="35">
        <v>173349468</v>
      </c>
      <c r="E158" s="35">
        <v>40783614.969935998</v>
      </c>
    </row>
    <row r="159" spans="1:5">
      <c r="A159" t="s">
        <v>2838</v>
      </c>
      <c r="B159" s="35"/>
      <c r="C159" s="35"/>
      <c r="D159" s="35"/>
    </row>
    <row r="160" spans="1:5">
      <c r="A160" t="s">
        <v>2839</v>
      </c>
      <c r="B160" s="35"/>
      <c r="C160" s="35"/>
      <c r="D160" s="35"/>
    </row>
    <row r="161" spans="1:5">
      <c r="A161" t="s">
        <v>2840</v>
      </c>
      <c r="B161" s="35">
        <v>1.9292</v>
      </c>
      <c r="C161" s="35">
        <v>251407678</v>
      </c>
      <c r="D161" s="35">
        <v>172552722</v>
      </c>
      <c r="E161" s="35">
        <v>40874432.925564997</v>
      </c>
    </row>
    <row r="162" spans="1:5">
      <c r="A162" t="s">
        <v>2841</v>
      </c>
      <c r="B162" s="35">
        <v>1.9231</v>
      </c>
      <c r="C162" s="35">
        <v>250836572</v>
      </c>
      <c r="D162" s="35">
        <v>172046714</v>
      </c>
      <c r="E162" s="35">
        <v>40970234.517186001</v>
      </c>
    </row>
    <row r="163" spans="1:5">
      <c r="A163" t="s">
        <v>2842</v>
      </c>
      <c r="B163" s="35">
        <v>1.9255</v>
      </c>
      <c r="C163" s="35">
        <v>250989834</v>
      </c>
      <c r="D163" s="35">
        <v>172141657</v>
      </c>
      <c r="E163" s="35">
        <v>40949455.725786</v>
      </c>
    </row>
    <row r="164" spans="1:5">
      <c r="A164" t="s">
        <v>2843</v>
      </c>
      <c r="B164" s="35">
        <v>1.9358</v>
      </c>
      <c r="C164" s="35">
        <v>251953906</v>
      </c>
      <c r="D164" s="35">
        <v>172782367</v>
      </c>
      <c r="E164" s="35">
        <v>40898615.042875998</v>
      </c>
    </row>
    <row r="165" spans="1:5">
      <c r="A165" t="s">
        <v>2844</v>
      </c>
      <c r="B165" s="35">
        <v>1.9286000000000001</v>
      </c>
      <c r="C165" s="35">
        <v>254189387</v>
      </c>
      <c r="D165" s="35">
        <v>174987636</v>
      </c>
      <c r="E165" s="35">
        <v>41066966.193093002</v>
      </c>
    </row>
    <row r="166" spans="1:5">
      <c r="A166" t="s">
        <v>2845</v>
      </c>
      <c r="B166" s="35">
        <v>1.9341999999999999</v>
      </c>
      <c r="C166" s="35">
        <v>255018070</v>
      </c>
      <c r="D166" s="35">
        <v>175554888</v>
      </c>
      <c r="E166" s="35">
        <v>41083229.242063999</v>
      </c>
    </row>
    <row r="167" spans="1:5">
      <c r="A167" t="s">
        <v>2846</v>
      </c>
      <c r="B167" s="35">
        <v>1.9468000000000001</v>
      </c>
      <c r="C167" s="35">
        <v>256566548</v>
      </c>
      <c r="D167" s="35">
        <v>176677850</v>
      </c>
      <c r="E167" s="35">
        <v>41035904.047668003</v>
      </c>
    </row>
    <row r="168" spans="1:5">
      <c r="A168" t="s">
        <v>2847</v>
      </c>
      <c r="B168" s="35">
        <v>1.948</v>
      </c>
      <c r="C168" s="35">
        <v>256505929</v>
      </c>
      <c r="D168" s="35">
        <v>176900878</v>
      </c>
      <c r="E168" s="35">
        <v>40865015.913758002</v>
      </c>
    </row>
    <row r="169" spans="1:5">
      <c r="A169" t="s">
        <v>2848</v>
      </c>
      <c r="B169" s="35">
        <v>1.958</v>
      </c>
      <c r="C169" s="35">
        <v>257709049</v>
      </c>
      <c r="D169" s="35">
        <v>177812645</v>
      </c>
      <c r="E169" s="35">
        <v>40805109.295198999</v>
      </c>
    </row>
    <row r="170" spans="1:5">
      <c r="A170" t="s">
        <v>2849</v>
      </c>
      <c r="B170" s="35">
        <v>1.9835</v>
      </c>
      <c r="C170" s="35">
        <v>260048479</v>
      </c>
      <c r="D170" s="35">
        <v>179762912</v>
      </c>
      <c r="E170" s="35">
        <v>40476716.410386004</v>
      </c>
    </row>
    <row r="171" spans="1:5">
      <c r="A171" t="s">
        <v>2850</v>
      </c>
      <c r="B171" s="35">
        <v>1.9849000000000001</v>
      </c>
      <c r="C171" s="35">
        <v>259243054</v>
      </c>
      <c r="D171" s="35">
        <v>179527394</v>
      </c>
      <c r="E171" s="35">
        <v>40161045.896518998</v>
      </c>
    </row>
    <row r="172" spans="1:5">
      <c r="A172" t="s">
        <v>2851</v>
      </c>
      <c r="B172" s="35">
        <v>1.9951000000000001</v>
      </c>
      <c r="C172" s="35">
        <v>260012161</v>
      </c>
      <c r="D172" s="35">
        <v>180446977</v>
      </c>
      <c r="E172" s="35">
        <v>39880298.731893003</v>
      </c>
    </row>
    <row r="173" spans="1:5">
      <c r="A173" t="s">
        <v>2852</v>
      </c>
      <c r="B173" s="35">
        <v>2.0225</v>
      </c>
      <c r="C173" s="35">
        <v>263247431</v>
      </c>
      <c r="D173" s="35">
        <v>182756857</v>
      </c>
      <c r="E173" s="35">
        <v>39797564.400494002</v>
      </c>
    </row>
    <row r="174" spans="1:5">
      <c r="A174" t="s">
        <v>2853</v>
      </c>
      <c r="B174" s="35">
        <v>2.0556999999999999</v>
      </c>
      <c r="C174" s="35">
        <v>272310998</v>
      </c>
      <c r="D174" s="35">
        <v>189635281</v>
      </c>
      <c r="E174" s="35">
        <v>40217792.965899996</v>
      </c>
    </row>
    <row r="175" spans="1:5">
      <c r="A175" t="s">
        <v>2854</v>
      </c>
      <c r="B175" s="35"/>
      <c r="C175" s="35"/>
      <c r="D175" s="35"/>
    </row>
    <row r="176" spans="1:5">
      <c r="A176" t="s">
        <v>2855</v>
      </c>
      <c r="B176" s="35">
        <v>2.0310999999999999</v>
      </c>
      <c r="C176" s="35">
        <v>268658514</v>
      </c>
      <c r="D176" s="35">
        <v>187050121</v>
      </c>
      <c r="E176" s="35">
        <v>40179406.725419998</v>
      </c>
    </row>
    <row r="177" spans="1:5">
      <c r="A177" t="s">
        <v>2856</v>
      </c>
      <c r="B177" s="35">
        <v>2.016</v>
      </c>
      <c r="C177" s="35">
        <v>266926393</v>
      </c>
      <c r="D177" s="35">
        <v>186025329</v>
      </c>
      <c r="E177" s="35">
        <v>40129496.031746</v>
      </c>
    </row>
    <row r="178" spans="1:5">
      <c r="A178" t="s">
        <v>2857</v>
      </c>
      <c r="B178" s="35">
        <v>2.0415000000000001</v>
      </c>
      <c r="C178" s="35">
        <v>269838517</v>
      </c>
      <c r="D178" s="35">
        <v>188118866</v>
      </c>
      <c r="E178" s="35">
        <v>40029219.201567002</v>
      </c>
    </row>
    <row r="179" spans="1:5">
      <c r="A179" t="s">
        <v>2858</v>
      </c>
      <c r="B179" s="35">
        <v>2.0539999999999998</v>
      </c>
      <c r="C179" s="35">
        <v>271413407</v>
      </c>
      <c r="D179" s="35">
        <v>189168205</v>
      </c>
      <c r="E179" s="35">
        <v>40041481.012658</v>
      </c>
    </row>
    <row r="180" spans="1:5">
      <c r="A180" t="s">
        <v>2859</v>
      </c>
      <c r="B180" s="35">
        <v>2.0731999999999999</v>
      </c>
      <c r="C180" s="35">
        <v>274023127</v>
      </c>
      <c r="D180" s="35">
        <v>190958493</v>
      </c>
      <c r="E180" s="35">
        <v>40065904.881343</v>
      </c>
    </row>
    <row r="181" spans="1:5">
      <c r="A181" t="s">
        <v>2860</v>
      </c>
      <c r="B181" s="35">
        <v>2.0630000000000002</v>
      </c>
      <c r="C181" s="35">
        <v>272177876</v>
      </c>
      <c r="D181" s="35">
        <v>189566551</v>
      </c>
      <c r="E181" s="35">
        <v>40044268.056229003</v>
      </c>
    </row>
    <row r="182" spans="1:5">
      <c r="A182" t="s">
        <v>2861</v>
      </c>
      <c r="B182" s="35">
        <v>2.0383</v>
      </c>
      <c r="C182" s="35">
        <v>269026355</v>
      </c>
      <c r="D182" s="35">
        <v>187638521</v>
      </c>
      <c r="E182" s="35">
        <v>39929271.451700002</v>
      </c>
    </row>
    <row r="183" spans="1:5">
      <c r="A183" t="s">
        <v>2862</v>
      </c>
      <c r="B183" s="35">
        <v>2.0285000000000002</v>
      </c>
      <c r="C183" s="35">
        <v>267576524</v>
      </c>
      <c r="D183" s="35">
        <v>186885739</v>
      </c>
      <c r="E183" s="35">
        <v>39778548.188316002</v>
      </c>
    </row>
    <row r="184" spans="1:5">
      <c r="A184" t="s">
        <v>2863</v>
      </c>
      <c r="B184" s="35">
        <v>2.0137</v>
      </c>
      <c r="C184" s="35">
        <v>265623880</v>
      </c>
      <c r="D184" s="35">
        <v>185537438</v>
      </c>
      <c r="E184" s="35">
        <v>39770791.081095003</v>
      </c>
    </row>
    <row r="185" spans="1:5">
      <c r="A185" t="s">
        <v>2864</v>
      </c>
      <c r="B185" s="35">
        <v>2.0213000000000001</v>
      </c>
      <c r="C185" s="35">
        <v>259733604</v>
      </c>
      <c r="D185" s="35">
        <v>179119745</v>
      </c>
      <c r="E185" s="35">
        <v>39882184.237866998</v>
      </c>
    </row>
    <row r="186" spans="1:5">
      <c r="A186" t="s">
        <v>2865</v>
      </c>
      <c r="B186" s="35">
        <v>2.0257000000000001</v>
      </c>
      <c r="C186" s="35">
        <v>261124149</v>
      </c>
      <c r="D186" s="35">
        <v>180304414</v>
      </c>
      <c r="E186" s="35">
        <v>39897188.626153998</v>
      </c>
    </row>
    <row r="187" spans="1:5">
      <c r="A187" t="s">
        <v>2866</v>
      </c>
      <c r="B187" s="35">
        <v>1.9926999999999999</v>
      </c>
      <c r="C187" s="35">
        <v>256749336</v>
      </c>
      <c r="D187" s="35">
        <v>177457830</v>
      </c>
      <c r="E187" s="35">
        <v>39790990.113916002</v>
      </c>
    </row>
    <row r="188" spans="1:5">
      <c r="A188" t="s">
        <v>2867</v>
      </c>
      <c r="B188" s="35">
        <v>2.0045000000000002</v>
      </c>
      <c r="C188" s="35">
        <v>257925654</v>
      </c>
      <c r="D188" s="35">
        <v>178476559</v>
      </c>
      <c r="E188" s="35">
        <v>39635367.922174998</v>
      </c>
    </row>
    <row r="189" spans="1:5">
      <c r="A189" t="s">
        <v>2868</v>
      </c>
      <c r="B189" s="35">
        <v>2.0023</v>
      </c>
      <c r="C189" s="35">
        <v>257513262</v>
      </c>
      <c r="D189" s="35">
        <v>178121309</v>
      </c>
      <c r="E189" s="35">
        <v>39650378.564650998</v>
      </c>
    </row>
    <row r="190" spans="1:5">
      <c r="A190" t="s">
        <v>2869</v>
      </c>
      <c r="B190" s="35">
        <v>1.9521999999999999</v>
      </c>
      <c r="C190" s="35">
        <v>249896884</v>
      </c>
      <c r="D190" s="35">
        <v>172249781</v>
      </c>
      <c r="E190" s="35">
        <v>39774153.775228001</v>
      </c>
    </row>
    <row r="191" spans="1:5">
      <c r="A191" t="s">
        <v>2870</v>
      </c>
      <c r="B191" s="35">
        <v>1.972</v>
      </c>
      <c r="C191" s="35">
        <v>254141500</v>
      </c>
      <c r="D191" s="35">
        <v>175740174</v>
      </c>
      <c r="E191" s="35">
        <v>39757264.705881998</v>
      </c>
    </row>
    <row r="192" spans="1:5">
      <c r="A192" t="s">
        <v>2871</v>
      </c>
      <c r="B192" s="35">
        <v>1.9856</v>
      </c>
      <c r="C192" s="35">
        <v>255772267</v>
      </c>
      <c r="D192" s="35">
        <v>176849870</v>
      </c>
      <c r="E192" s="35">
        <v>39747379.633359998</v>
      </c>
    </row>
    <row r="193" spans="1:5">
      <c r="A193" t="s">
        <v>2872</v>
      </c>
      <c r="B193" s="35">
        <v>1.9945999999999999</v>
      </c>
      <c r="C193" s="35">
        <v>256597601</v>
      </c>
      <c r="D193" s="35">
        <v>174936460</v>
      </c>
      <c r="E193" s="35">
        <v>40941111.501052998</v>
      </c>
    </row>
    <row r="194" spans="1:5">
      <c r="A194" t="s">
        <v>2873</v>
      </c>
      <c r="B194" s="35">
        <v>2.0034000000000001</v>
      </c>
      <c r="C194" s="35">
        <v>257455696</v>
      </c>
      <c r="D194" s="35">
        <v>175396212</v>
      </c>
      <c r="E194" s="35">
        <v>40960109.813317001</v>
      </c>
    </row>
    <row r="195" spans="1:5">
      <c r="A195" t="s">
        <v>2874</v>
      </c>
      <c r="B195" s="35">
        <v>2.0123000000000002</v>
      </c>
      <c r="C195" s="35">
        <v>267378016</v>
      </c>
      <c r="D195" s="35">
        <v>184892022</v>
      </c>
      <c r="E195" s="35">
        <v>40990902.946877003</v>
      </c>
    </row>
    <row r="196" spans="1:5">
      <c r="A196" t="s">
        <v>2875</v>
      </c>
      <c r="B196" s="35">
        <v>2.0341999999999998</v>
      </c>
      <c r="C196" s="35">
        <v>269718928</v>
      </c>
      <c r="D196" s="35">
        <v>186704862</v>
      </c>
      <c r="E196" s="35">
        <v>40809195.752630003</v>
      </c>
    </row>
    <row r="197" spans="1:5">
      <c r="A197" t="s">
        <v>2876</v>
      </c>
      <c r="B197" s="35">
        <v>2.0365000000000002</v>
      </c>
      <c r="C197" s="35">
        <v>267701101</v>
      </c>
      <c r="D197" s="35">
        <v>184902962</v>
      </c>
      <c r="E197" s="35">
        <v>40657077.829609998</v>
      </c>
    </row>
    <row r="198" spans="1:5">
      <c r="A198" t="s">
        <v>2877</v>
      </c>
      <c r="B198" s="35">
        <v>2.0102000000000002</v>
      </c>
      <c r="C198" s="35">
        <v>263968813</v>
      </c>
      <c r="D198" s="35">
        <v>182297201</v>
      </c>
      <c r="E198" s="35">
        <v>40628600.139289998</v>
      </c>
    </row>
    <row r="199" spans="1:5">
      <c r="A199" t="s">
        <v>2878</v>
      </c>
      <c r="B199" s="35">
        <v>2.0186999999999999</v>
      </c>
      <c r="C199" s="35">
        <v>264097109</v>
      </c>
      <c r="D199" s="35">
        <v>182048847</v>
      </c>
      <c r="E199" s="35">
        <v>40644108.584733002</v>
      </c>
    </row>
    <row r="200" spans="1:5">
      <c r="A200" t="s">
        <v>2879</v>
      </c>
      <c r="B200" s="35">
        <v>1.9988999999999999</v>
      </c>
      <c r="C200" s="35">
        <v>262022996</v>
      </c>
      <c r="D200" s="35">
        <v>180617192</v>
      </c>
      <c r="E200" s="35">
        <v>40725300.915504001</v>
      </c>
    </row>
    <row r="201" spans="1:5">
      <c r="A201" t="s">
        <v>2880</v>
      </c>
      <c r="B201" s="35">
        <v>1.9964</v>
      </c>
      <c r="C201" s="35">
        <v>261744554</v>
      </c>
      <c r="D201" s="35">
        <v>180355419</v>
      </c>
      <c r="E201" s="35">
        <v>40767949.809657</v>
      </c>
    </row>
    <row r="202" spans="1:5">
      <c r="A202" t="s">
        <v>2881</v>
      </c>
      <c r="B202" s="35">
        <v>1.9961</v>
      </c>
      <c r="C202" s="35">
        <v>261412253</v>
      </c>
      <c r="D202" s="35">
        <v>180136549</v>
      </c>
      <c r="E202" s="35">
        <v>40717250.638746001</v>
      </c>
    </row>
    <row r="203" spans="1:5">
      <c r="A203" t="s">
        <v>2882</v>
      </c>
      <c r="B203" s="35">
        <v>1.9875</v>
      </c>
      <c r="C203" s="35">
        <v>260070524</v>
      </c>
      <c r="D203" s="35">
        <v>179337455</v>
      </c>
      <c r="E203" s="35">
        <v>40620412.075471997</v>
      </c>
    </row>
    <row r="204" spans="1:5">
      <c r="A204" t="s">
        <v>2883</v>
      </c>
      <c r="B204" s="35">
        <v>1.9871000000000001</v>
      </c>
      <c r="C204" s="35">
        <v>262171244</v>
      </c>
      <c r="D204" s="35">
        <v>181538167</v>
      </c>
      <c r="E204" s="35">
        <v>40578268.330733001</v>
      </c>
    </row>
    <row r="205" spans="1:5">
      <c r="A205" t="s">
        <v>2884</v>
      </c>
      <c r="B205" s="35">
        <v>1.9775</v>
      </c>
      <c r="C205" s="35">
        <v>265759314</v>
      </c>
      <c r="D205" s="35">
        <v>185166631</v>
      </c>
      <c r="E205" s="35">
        <v>40754833.375473998</v>
      </c>
    </row>
    <row r="206" spans="1:5">
      <c r="A206" t="s">
        <v>2885</v>
      </c>
      <c r="B206" s="35">
        <v>1.9763999999999999</v>
      </c>
      <c r="C206" s="35">
        <v>265843743</v>
      </c>
      <c r="D206" s="35">
        <v>185254166</v>
      </c>
      <c r="E206" s="35">
        <v>40775944.646833003</v>
      </c>
    </row>
    <row r="207" spans="1:5">
      <c r="A207" t="s">
        <v>2886</v>
      </c>
      <c r="B207" s="35"/>
      <c r="C207" s="35"/>
      <c r="D207" s="35"/>
    </row>
    <row r="208" spans="1:5">
      <c r="A208" t="s">
        <v>2887</v>
      </c>
      <c r="B208" s="35"/>
      <c r="C208" s="35"/>
      <c r="D208" s="35"/>
    </row>
    <row r="209" spans="1:5">
      <c r="A209" t="s">
        <v>2888</v>
      </c>
      <c r="B209" s="35"/>
      <c r="C209" s="35"/>
      <c r="D209" s="35"/>
    </row>
    <row r="210" spans="1:5">
      <c r="A210" t="s">
        <v>2889</v>
      </c>
      <c r="B210" s="35"/>
      <c r="C210" s="35"/>
      <c r="D210" s="35"/>
    </row>
    <row r="211" spans="1:5">
      <c r="A211" t="s">
        <v>2890</v>
      </c>
      <c r="B211" s="35">
        <v>1.9763999999999999</v>
      </c>
      <c r="C211" s="35">
        <v>264801735</v>
      </c>
      <c r="D211" s="35">
        <v>184078170</v>
      </c>
      <c r="E211" s="35">
        <v>40843738.615665004</v>
      </c>
    </row>
    <row r="212" spans="1:5">
      <c r="A212" t="s">
        <v>2891</v>
      </c>
      <c r="B212" s="35">
        <v>1.9745999999999999</v>
      </c>
      <c r="C212" s="35">
        <v>265934955</v>
      </c>
      <c r="D212" s="35">
        <v>185278079</v>
      </c>
      <c r="E212" s="35">
        <v>40847197.407070003</v>
      </c>
    </row>
    <row r="213" spans="1:5">
      <c r="A213" t="s">
        <v>2892</v>
      </c>
      <c r="B213" s="35">
        <v>1.9802</v>
      </c>
      <c r="C213" s="35">
        <v>266468750</v>
      </c>
      <c r="D213" s="35">
        <v>185770263</v>
      </c>
      <c r="E213" s="35">
        <v>40752695.182305001</v>
      </c>
    </row>
    <row r="214" spans="1:5">
      <c r="A214" t="s">
        <v>2893</v>
      </c>
      <c r="B214" s="35">
        <v>1.9738</v>
      </c>
      <c r="C214" s="35">
        <v>266238249</v>
      </c>
      <c r="D214" s="35">
        <v>185794029</v>
      </c>
      <c r="E214" s="35">
        <v>40756013.780524999</v>
      </c>
    </row>
    <row r="215" spans="1:5">
      <c r="A215" t="s">
        <v>2894</v>
      </c>
      <c r="B215" s="35">
        <v>1.976</v>
      </c>
      <c r="C215" s="35">
        <v>268930601</v>
      </c>
      <c r="D215" s="35">
        <v>188195489</v>
      </c>
      <c r="E215" s="35">
        <v>40857850.202428997</v>
      </c>
    </row>
    <row r="216" spans="1:5">
      <c r="A216" t="s">
        <v>2895</v>
      </c>
      <c r="B216" s="35">
        <v>1.9853000000000001</v>
      </c>
      <c r="C216" s="35">
        <v>269993368</v>
      </c>
      <c r="D216" s="35">
        <v>188943162</v>
      </c>
      <c r="E216" s="35">
        <v>40825167.984687001</v>
      </c>
    </row>
    <row r="217" spans="1:5">
      <c r="A217" t="s">
        <v>2896</v>
      </c>
      <c r="B217" s="35"/>
      <c r="C217" s="35"/>
      <c r="D217" s="35"/>
    </row>
    <row r="218" spans="1:5">
      <c r="A218" t="s">
        <v>2897</v>
      </c>
      <c r="B218" s="35">
        <v>1.9853000000000001</v>
      </c>
      <c r="C218" s="35">
        <v>270411131</v>
      </c>
      <c r="D218" s="35">
        <v>189220215</v>
      </c>
      <c r="E218" s="35">
        <v>40896043.922833003</v>
      </c>
    </row>
    <row r="219" spans="1:5">
      <c r="A219" t="s">
        <v>2898</v>
      </c>
      <c r="B219" s="35">
        <v>1.9887999999999999</v>
      </c>
      <c r="C219" s="35">
        <v>270467132</v>
      </c>
      <c r="D219" s="35">
        <v>189197564</v>
      </c>
      <c r="E219" s="35">
        <v>40863620.273532003</v>
      </c>
    </row>
    <row r="220" spans="1:5">
      <c r="A220" t="s">
        <v>2899</v>
      </c>
      <c r="B220" s="35">
        <v>1.9895</v>
      </c>
      <c r="C220" s="35">
        <v>270026998</v>
      </c>
      <c r="D220" s="35">
        <v>188665483</v>
      </c>
      <c r="E220" s="35">
        <v>40895458.657954</v>
      </c>
    </row>
    <row r="221" spans="1:5">
      <c r="A221" t="s">
        <v>2900</v>
      </c>
      <c r="B221" s="35">
        <v>2.0063</v>
      </c>
      <c r="C221" s="35">
        <v>271546397</v>
      </c>
      <c r="D221" s="35">
        <v>189433774</v>
      </c>
      <c r="E221" s="35">
        <v>40927390.220803998</v>
      </c>
    </row>
    <row r="222" spans="1:5">
      <c r="A222" t="s">
        <v>2901</v>
      </c>
      <c r="B222" s="35">
        <v>2.0177999999999998</v>
      </c>
      <c r="C222" s="35">
        <v>272983577</v>
      </c>
      <c r="D222" s="35">
        <v>190512685</v>
      </c>
      <c r="E222" s="35">
        <v>40871687.977004997</v>
      </c>
    </row>
    <row r="223" spans="1:5">
      <c r="A223" t="s">
        <v>2902</v>
      </c>
      <c r="B223" s="35">
        <v>2.0234999999999999</v>
      </c>
      <c r="C223" s="35">
        <v>273474338</v>
      </c>
      <c r="D223" s="35">
        <v>190986348</v>
      </c>
      <c r="E223" s="35">
        <v>40765006.177414998</v>
      </c>
    </row>
    <row r="224" spans="1:5">
      <c r="A224" t="s">
        <v>2903</v>
      </c>
      <c r="B224" s="35">
        <v>2.0261999999999998</v>
      </c>
      <c r="C224" s="35">
        <v>273700939</v>
      </c>
      <c r="D224" s="35">
        <v>190958080</v>
      </c>
      <c r="E224" s="35">
        <v>40836471.720462002</v>
      </c>
    </row>
    <row r="225" spans="1:5">
      <c r="A225" t="s">
        <v>2904</v>
      </c>
      <c r="B225" s="35">
        <v>2.0306000000000002</v>
      </c>
      <c r="C225" s="35">
        <v>275756788</v>
      </c>
      <c r="D225" s="35">
        <v>192702065</v>
      </c>
      <c r="E225" s="35">
        <v>40901567.516989999</v>
      </c>
    </row>
    <row r="226" spans="1:5">
      <c r="A226" t="s">
        <v>2905</v>
      </c>
      <c r="B226" s="35">
        <v>2.0265</v>
      </c>
      <c r="C226" s="35">
        <v>274780880</v>
      </c>
      <c r="D226" s="35">
        <v>191913557</v>
      </c>
      <c r="E226" s="35">
        <v>40891844.559584998</v>
      </c>
    </row>
    <row r="227" spans="1:5">
      <c r="A227" t="s">
        <v>2906</v>
      </c>
      <c r="B227" s="35">
        <v>2.0358000000000001</v>
      </c>
      <c r="C227" s="35">
        <v>278951525</v>
      </c>
      <c r="D227" s="35">
        <v>195875614</v>
      </c>
      <c r="E227" s="35">
        <v>40807501.228018001</v>
      </c>
    </row>
    <row r="228" spans="1:5">
      <c r="A228" t="s">
        <v>2907</v>
      </c>
      <c r="B228" s="35">
        <v>2.0499999999999998</v>
      </c>
      <c r="C228" s="35">
        <v>280593235</v>
      </c>
      <c r="D228" s="35">
        <v>192774642</v>
      </c>
      <c r="E228" s="35">
        <v>42838338.048780002</v>
      </c>
    </row>
    <row r="229" spans="1:5">
      <c r="A229" t="s">
        <v>2908</v>
      </c>
      <c r="B229" s="35">
        <v>2.0516000000000001</v>
      </c>
      <c r="C229" s="35">
        <v>280709105</v>
      </c>
      <c r="D229" s="35">
        <v>193088934</v>
      </c>
      <c r="E229" s="35">
        <v>42708213.589394003</v>
      </c>
    </row>
    <row r="230" spans="1:5">
      <c r="A230" t="s">
        <v>2909</v>
      </c>
      <c r="B230" s="35">
        <v>2.0442</v>
      </c>
      <c r="C230" s="35">
        <v>279965916</v>
      </c>
      <c r="D230" s="35">
        <v>192386659</v>
      </c>
      <c r="E230" s="35">
        <v>42842802.563349999</v>
      </c>
    </row>
    <row r="231" spans="1:5">
      <c r="A231" t="s">
        <v>2910</v>
      </c>
      <c r="B231" s="35">
        <v>2.0373999999999999</v>
      </c>
      <c r="C231" s="35">
        <v>279293230</v>
      </c>
      <c r="D231" s="35">
        <v>191771599</v>
      </c>
      <c r="E231" s="35">
        <v>42957510.061843999</v>
      </c>
    </row>
    <row r="232" spans="1:5">
      <c r="A232" t="s">
        <v>2911</v>
      </c>
      <c r="B232" s="35">
        <v>2.0200999999999998</v>
      </c>
      <c r="C232" s="35">
        <v>277321941</v>
      </c>
      <c r="D232" s="35">
        <v>190498246</v>
      </c>
      <c r="E232" s="35">
        <v>42979899.509925</v>
      </c>
    </row>
    <row r="233" spans="1:5">
      <c r="A233" t="s">
        <v>2912</v>
      </c>
      <c r="B233" s="35">
        <v>2.0169000000000001</v>
      </c>
      <c r="C233" s="35">
        <v>276642954</v>
      </c>
      <c r="D233" s="35">
        <v>190151451</v>
      </c>
      <c r="E233" s="35">
        <v>42883386.880856998</v>
      </c>
    </row>
    <row r="234" spans="1:5">
      <c r="A234" t="s">
        <v>2913</v>
      </c>
      <c r="B234" s="35">
        <v>2.0097999999999998</v>
      </c>
      <c r="C234" s="35">
        <v>275670573</v>
      </c>
      <c r="D234" s="35">
        <v>189579649</v>
      </c>
      <c r="E234" s="35">
        <v>42835567.718180999</v>
      </c>
    </row>
    <row r="235" spans="1:5">
      <c r="A235" t="s">
        <v>2914</v>
      </c>
      <c r="B235" s="35">
        <v>2.0181</v>
      </c>
      <c r="C235" s="35">
        <v>276788195</v>
      </c>
      <c r="D235" s="35">
        <v>190378601</v>
      </c>
      <c r="E235" s="35">
        <v>42817300.431098998</v>
      </c>
    </row>
    <row r="236" spans="1:5">
      <c r="A236" t="s">
        <v>2915</v>
      </c>
      <c r="B236" s="35">
        <v>2.0164</v>
      </c>
      <c r="C236" s="35">
        <v>277180298</v>
      </c>
      <c r="D236" s="35">
        <v>190572451</v>
      </c>
      <c r="E236" s="35">
        <v>42951719.400913</v>
      </c>
    </row>
    <row r="237" spans="1:5">
      <c r="A237" t="s">
        <v>2916</v>
      </c>
      <c r="B237" s="35">
        <v>1.9968999999999999</v>
      </c>
      <c r="C237" s="35">
        <v>275134399</v>
      </c>
      <c r="D237" s="35">
        <v>189249705</v>
      </c>
      <c r="E237" s="35">
        <v>43009010.966999002</v>
      </c>
    </row>
    <row r="238" spans="1:5">
      <c r="A238" t="s">
        <v>2917</v>
      </c>
      <c r="B238" s="35">
        <v>2.0070999999999999</v>
      </c>
      <c r="C238" s="35">
        <v>276912899</v>
      </c>
      <c r="D238" s="35">
        <v>190393340</v>
      </c>
      <c r="E238" s="35">
        <v>43106750.535599001</v>
      </c>
    </row>
    <row r="239" spans="1:5">
      <c r="A239" t="s">
        <v>2918</v>
      </c>
      <c r="B239" s="35">
        <v>2.0154000000000001</v>
      </c>
      <c r="C239" s="35">
        <v>278413596</v>
      </c>
      <c r="D239" s="35">
        <v>191414618</v>
      </c>
      <c r="E239" s="35">
        <v>43167102.312196001</v>
      </c>
    </row>
    <row r="240" spans="1:5">
      <c r="A240" t="s">
        <v>2919</v>
      </c>
      <c r="B240" s="35">
        <v>2.0165999999999999</v>
      </c>
      <c r="C240" s="35">
        <v>275148502</v>
      </c>
      <c r="D240" s="35">
        <v>188616834</v>
      </c>
      <c r="E240" s="35">
        <v>42909683.625905</v>
      </c>
    </row>
    <row r="241" spans="1:5">
      <c r="A241" t="s">
        <v>2920</v>
      </c>
      <c r="B241" s="35">
        <v>2.0173999999999999</v>
      </c>
      <c r="C241" s="35">
        <v>275152809</v>
      </c>
      <c r="D241" s="35">
        <v>188704602</v>
      </c>
      <c r="E241" s="35">
        <v>42851297.214235999</v>
      </c>
    </row>
    <row r="242" spans="1:5">
      <c r="A242" t="s">
        <v>2921</v>
      </c>
      <c r="B242" s="35">
        <v>2.0282</v>
      </c>
      <c r="C242" s="35">
        <v>276410414</v>
      </c>
      <c r="D242" s="35">
        <v>189546857</v>
      </c>
      <c r="E242" s="35">
        <v>42827905.038951002</v>
      </c>
    </row>
    <row r="243" spans="1:5">
      <c r="A243" t="s">
        <v>2922</v>
      </c>
      <c r="B243" s="35">
        <v>2.0358999999999998</v>
      </c>
      <c r="C243" s="35">
        <v>277511855</v>
      </c>
      <c r="D243" s="35">
        <v>190365151</v>
      </c>
      <c r="E243" s="35">
        <v>42805002.210325003</v>
      </c>
    </row>
    <row r="244" spans="1:5">
      <c r="A244" t="s">
        <v>2923</v>
      </c>
      <c r="B244" s="35">
        <v>2.0455000000000001</v>
      </c>
      <c r="C244" s="35">
        <v>278714525</v>
      </c>
      <c r="D244" s="35">
        <v>191196464</v>
      </c>
      <c r="E244" s="35">
        <v>42785656.807626002</v>
      </c>
    </row>
    <row r="245" spans="1:5">
      <c r="A245" t="s">
        <v>2924</v>
      </c>
      <c r="B245" s="35">
        <v>2.0482</v>
      </c>
      <c r="C245" s="35">
        <v>281541838</v>
      </c>
      <c r="D245" s="35">
        <v>193958378</v>
      </c>
      <c r="E245" s="35">
        <v>42761185.431110002</v>
      </c>
    </row>
    <row r="246" spans="1:5">
      <c r="A246" t="s">
        <v>2925</v>
      </c>
      <c r="B246" s="35">
        <v>2.0394000000000001</v>
      </c>
      <c r="C246" s="35">
        <v>280793356</v>
      </c>
      <c r="D246" s="35">
        <v>193424479</v>
      </c>
      <c r="E246" s="35">
        <v>42840481.023831002</v>
      </c>
    </row>
    <row r="247" spans="1:5">
      <c r="A247" t="s">
        <v>2926</v>
      </c>
      <c r="B247" s="35">
        <v>2.0312999999999999</v>
      </c>
      <c r="C247" s="35">
        <v>279907821</v>
      </c>
      <c r="D247" s="35">
        <v>192963535</v>
      </c>
      <c r="E247" s="35">
        <v>42802287.205238</v>
      </c>
    </row>
    <row r="248" spans="1:5">
      <c r="A248" t="s">
        <v>2927</v>
      </c>
      <c r="B248" s="35">
        <v>2.0265</v>
      </c>
      <c r="C248" s="35">
        <v>279366450</v>
      </c>
      <c r="D248" s="35">
        <v>192726897</v>
      </c>
      <c r="E248" s="35">
        <v>42753295.336787999</v>
      </c>
    </row>
    <row r="249" spans="1:5">
      <c r="A249" t="s">
        <v>2928</v>
      </c>
      <c r="B249" s="35">
        <v>2.0293999999999999</v>
      </c>
      <c r="C249" s="35">
        <v>279444602</v>
      </c>
      <c r="D249" s="35">
        <v>192708735</v>
      </c>
      <c r="E249" s="35">
        <v>42739660.490785003</v>
      </c>
    </row>
    <row r="250" spans="1:5">
      <c r="A250" t="s">
        <v>2929</v>
      </c>
      <c r="B250" s="35">
        <v>2.0369999999999999</v>
      </c>
      <c r="C250" s="35">
        <v>280668896</v>
      </c>
      <c r="D250" s="35">
        <v>193451394</v>
      </c>
      <c r="E250" s="35">
        <v>42816643.102601998</v>
      </c>
    </row>
    <row r="251" spans="1:5">
      <c r="A251" t="s">
        <v>2930</v>
      </c>
      <c r="B251" s="35">
        <v>2.0404</v>
      </c>
      <c r="C251" s="35">
        <v>280676643</v>
      </c>
      <c r="D251" s="35">
        <v>193370341</v>
      </c>
      <c r="E251" s="35">
        <v>42788816.898647003</v>
      </c>
    </row>
    <row r="252" spans="1:5">
      <c r="A252" t="s">
        <v>2931</v>
      </c>
      <c r="B252" s="35">
        <v>2.0337000000000001</v>
      </c>
      <c r="C252" s="35">
        <v>279782096</v>
      </c>
      <c r="D252" s="35">
        <v>193044127</v>
      </c>
      <c r="E252" s="35">
        <v>42650326.498499997</v>
      </c>
    </row>
    <row r="253" spans="1:5">
      <c r="A253" t="s">
        <v>2932</v>
      </c>
      <c r="B253" s="35">
        <v>2.0371999999999999</v>
      </c>
      <c r="C253" s="35">
        <v>279989365</v>
      </c>
      <c r="D253" s="35">
        <v>193289778</v>
      </c>
      <c r="E253" s="35">
        <v>42558210.779500999</v>
      </c>
    </row>
    <row r="254" spans="1:5">
      <c r="A254" t="s">
        <v>2933</v>
      </c>
      <c r="B254" s="35">
        <v>2.0423</v>
      </c>
      <c r="C254" s="35">
        <v>280345898</v>
      </c>
      <c r="D254" s="35">
        <v>193496014</v>
      </c>
      <c r="E254" s="35">
        <v>42525527.101797</v>
      </c>
    </row>
    <row r="255" spans="1:5">
      <c r="A255" t="s">
        <v>2934</v>
      </c>
      <c r="B255" s="35">
        <v>2.0608</v>
      </c>
      <c r="C255" s="35">
        <v>282095419</v>
      </c>
      <c r="D255" s="35">
        <v>194639956</v>
      </c>
      <c r="E255" s="35">
        <v>42437627.620342001</v>
      </c>
    </row>
    <row r="256" spans="1:5">
      <c r="A256" t="s">
        <v>2935</v>
      </c>
      <c r="B256" s="35">
        <v>2.089</v>
      </c>
      <c r="C256" s="35">
        <v>285022455</v>
      </c>
      <c r="D256" s="35">
        <v>197133011</v>
      </c>
      <c r="E256" s="35">
        <v>42072495.931066997</v>
      </c>
    </row>
    <row r="257" spans="1:5">
      <c r="A257" t="s">
        <v>2936</v>
      </c>
      <c r="B257" s="35">
        <v>2.0876999999999999</v>
      </c>
      <c r="C257" s="35">
        <v>284067745</v>
      </c>
      <c r="D257" s="35">
        <v>196465001</v>
      </c>
      <c r="E257" s="35">
        <v>41961366.096661001</v>
      </c>
    </row>
    <row r="258" spans="1:5">
      <c r="A258" t="s">
        <v>2937</v>
      </c>
      <c r="B258" s="35">
        <v>2.0811999999999999</v>
      </c>
      <c r="C258" s="35">
        <v>283091722</v>
      </c>
      <c r="D258" s="35">
        <v>195870626</v>
      </c>
      <c r="E258" s="35">
        <v>41909040.937919997</v>
      </c>
    </row>
    <row r="259" spans="1:5">
      <c r="A259" t="s">
        <v>2938</v>
      </c>
      <c r="B259" s="35">
        <v>2.0710000000000002</v>
      </c>
      <c r="C259" s="35">
        <v>279902338</v>
      </c>
      <c r="D259" s="35">
        <v>195105515</v>
      </c>
      <c r="E259" s="35">
        <v>40944868.662482001</v>
      </c>
    </row>
    <row r="260" spans="1:5">
      <c r="A260" t="s">
        <v>2939</v>
      </c>
      <c r="B260" s="35">
        <v>2.0956999999999999</v>
      </c>
      <c r="C260" s="35">
        <v>282269787</v>
      </c>
      <c r="D260" s="35">
        <v>197493213</v>
      </c>
      <c r="E260" s="35">
        <v>40452628.715942003</v>
      </c>
    </row>
    <row r="261" spans="1:5">
      <c r="A261" t="s">
        <v>2940</v>
      </c>
      <c r="B261" s="35">
        <v>2.1604000000000001</v>
      </c>
      <c r="C261" s="35">
        <v>290617520</v>
      </c>
      <c r="D261" s="35">
        <v>203950728</v>
      </c>
      <c r="E261" s="35">
        <v>40116085.910016999</v>
      </c>
    </row>
    <row r="262" spans="1:5">
      <c r="A262" t="s">
        <v>2941</v>
      </c>
      <c r="B262" s="35">
        <v>2.1343000000000001</v>
      </c>
      <c r="C262" s="35">
        <v>283465226</v>
      </c>
      <c r="D262" s="35">
        <v>199760145</v>
      </c>
      <c r="E262" s="35">
        <v>39218985.615892999</v>
      </c>
    </row>
    <row r="263" spans="1:5">
      <c r="A263" t="s">
        <v>2942</v>
      </c>
      <c r="B263" s="35"/>
      <c r="C263" s="35"/>
      <c r="D263" s="35"/>
    </row>
    <row r="264" spans="1:5">
      <c r="A264" t="s">
        <v>2943</v>
      </c>
      <c r="B264" s="35">
        <v>2.1303999999999998</v>
      </c>
      <c r="C264" s="35">
        <v>281760172</v>
      </c>
      <c r="D264" s="35">
        <v>199282118</v>
      </c>
      <c r="E264" s="35">
        <v>38714820.690949999</v>
      </c>
    </row>
    <row r="265" spans="1:5">
      <c r="A265" t="s">
        <v>2944</v>
      </c>
      <c r="B265" s="35">
        <v>2.1718000000000002</v>
      </c>
      <c r="C265" s="35">
        <v>286934259</v>
      </c>
      <c r="D265" s="35">
        <v>203113368</v>
      </c>
      <c r="E265" s="35">
        <v>38595124.320840001</v>
      </c>
    </row>
    <row r="266" spans="1:5">
      <c r="A266" t="s">
        <v>2945</v>
      </c>
      <c r="B266" s="35">
        <v>2.1686999999999999</v>
      </c>
      <c r="C266" s="35">
        <v>285886274</v>
      </c>
      <c r="D266" s="35">
        <v>202422043</v>
      </c>
      <c r="E266" s="35">
        <v>38485835.293032996</v>
      </c>
    </row>
    <row r="267" spans="1:5">
      <c r="A267" t="s">
        <v>2946</v>
      </c>
      <c r="B267" s="35">
        <v>2.1878000000000002</v>
      </c>
      <c r="C267" s="35">
        <v>288094839</v>
      </c>
      <c r="D267" s="35">
        <v>204131485</v>
      </c>
      <c r="E267" s="35">
        <v>38377984.276441999</v>
      </c>
    </row>
    <row r="268" spans="1:5">
      <c r="A268" t="s">
        <v>2947</v>
      </c>
      <c r="B268" s="35">
        <v>2.1722999999999999</v>
      </c>
      <c r="C268" s="35">
        <v>286411044</v>
      </c>
      <c r="D268" s="35">
        <v>203221914</v>
      </c>
      <c r="E268" s="35">
        <v>38295414.997928001</v>
      </c>
    </row>
    <row r="269" spans="1:5">
      <c r="A269" t="s">
        <v>2948</v>
      </c>
      <c r="B269" s="35">
        <v>2.1757</v>
      </c>
      <c r="C269" s="35">
        <v>286392182</v>
      </c>
      <c r="D269" s="35">
        <v>203328689</v>
      </c>
      <c r="E269" s="35">
        <v>38177824.608171999</v>
      </c>
    </row>
    <row r="270" spans="1:5">
      <c r="A270" t="s">
        <v>2949</v>
      </c>
      <c r="B270" s="35">
        <v>2.1844999999999999</v>
      </c>
      <c r="C270" s="35">
        <v>287281206</v>
      </c>
      <c r="D270" s="35">
        <v>204030136</v>
      </c>
      <c r="E270" s="35">
        <v>38109897.001602001</v>
      </c>
    </row>
    <row r="271" spans="1:5">
      <c r="A271" t="s">
        <v>2950</v>
      </c>
      <c r="B271" s="35">
        <v>2.1760000000000002</v>
      </c>
      <c r="C271" s="35">
        <v>285876928</v>
      </c>
      <c r="D271" s="35">
        <v>203282272</v>
      </c>
      <c r="E271" s="35">
        <v>37957102.941175997</v>
      </c>
    </row>
    <row r="272" spans="1:5">
      <c r="A272" t="s">
        <v>2951</v>
      </c>
      <c r="B272" s="35">
        <v>2.1718999999999999</v>
      </c>
      <c r="C272" s="35">
        <v>285506395</v>
      </c>
      <c r="D272" s="35">
        <v>203143768</v>
      </c>
      <c r="E272" s="35">
        <v>37921924.121737003</v>
      </c>
    </row>
    <row r="273" spans="1:5">
      <c r="A273" t="s">
        <v>2952</v>
      </c>
      <c r="B273" s="35">
        <v>2.1909000000000001</v>
      </c>
      <c r="C273" s="35">
        <v>283665155</v>
      </c>
      <c r="D273" s="35">
        <v>200766107</v>
      </c>
      <c r="E273" s="35">
        <v>37837896.754758</v>
      </c>
    </row>
    <row r="274" spans="1:5">
      <c r="A274" t="s">
        <v>2953</v>
      </c>
      <c r="B274" s="35">
        <v>2.1911</v>
      </c>
      <c r="C274" s="35">
        <v>282170972</v>
      </c>
      <c r="D274" s="35">
        <v>199566639</v>
      </c>
      <c r="E274" s="35">
        <v>37699937.474327996</v>
      </c>
    </row>
    <row r="275" spans="1:5">
      <c r="A275" t="s">
        <v>2954</v>
      </c>
      <c r="B275" s="35">
        <v>2.206</v>
      </c>
      <c r="C275" s="35">
        <v>282263076</v>
      </c>
      <c r="D275" s="35">
        <v>199283357</v>
      </c>
      <c r="E275" s="35">
        <v>37615466.455122001</v>
      </c>
    </row>
    <row r="276" spans="1:5">
      <c r="A276" t="s">
        <v>2955</v>
      </c>
      <c r="B276" s="35">
        <v>2.2084000000000001</v>
      </c>
      <c r="C276" s="35">
        <v>282290767</v>
      </c>
      <c r="D276" s="35">
        <v>199214151</v>
      </c>
      <c r="E276" s="35">
        <v>37618464.046368003</v>
      </c>
    </row>
    <row r="277" spans="1:5">
      <c r="A277" t="s">
        <v>2956</v>
      </c>
      <c r="B277" s="35">
        <v>2.2385000000000002</v>
      </c>
      <c r="C277" s="35">
        <v>285384903</v>
      </c>
      <c r="D277" s="35">
        <v>201633165</v>
      </c>
      <c r="E277" s="35">
        <v>37414222.917131998</v>
      </c>
    </row>
    <row r="278" spans="1:5">
      <c r="A278" t="s">
        <v>2957</v>
      </c>
      <c r="B278" s="35">
        <v>2.2414999999999998</v>
      </c>
      <c r="C278" s="35">
        <v>284228044</v>
      </c>
      <c r="D278" s="35">
        <v>201258035</v>
      </c>
      <c r="E278" s="35">
        <v>37015395.494089</v>
      </c>
    </row>
    <row r="279" spans="1:5">
      <c r="A279" t="s">
        <v>2958</v>
      </c>
      <c r="B279" s="35">
        <v>2.2551000000000001</v>
      </c>
      <c r="C279" s="35">
        <v>279379490</v>
      </c>
      <c r="D279" s="35">
        <v>202028953</v>
      </c>
      <c r="E279" s="35">
        <v>34300269.167663999</v>
      </c>
    </row>
    <row r="280" spans="1:5">
      <c r="A280" t="s">
        <v>2959</v>
      </c>
      <c r="B280" s="35">
        <v>2.2740999999999998</v>
      </c>
      <c r="C280" s="35">
        <v>280799777</v>
      </c>
      <c r="D280" s="35">
        <v>204224083</v>
      </c>
      <c r="E280" s="35">
        <v>33672966.887999997</v>
      </c>
    </row>
    <row r="281" spans="1:5">
      <c r="A281" t="s">
        <v>2960</v>
      </c>
      <c r="B281" s="35">
        <v>2.3142</v>
      </c>
      <c r="C281" s="35">
        <v>285957786</v>
      </c>
      <c r="D281" s="35">
        <v>208153804</v>
      </c>
      <c r="E281" s="35">
        <v>33620249.762336999</v>
      </c>
    </row>
    <row r="282" spans="1:5">
      <c r="A282" t="s">
        <v>2961</v>
      </c>
      <c r="B282" s="35">
        <v>2.3428</v>
      </c>
      <c r="C282" s="35">
        <v>289412048</v>
      </c>
      <c r="D282" s="35">
        <v>210634410</v>
      </c>
      <c r="E282" s="35">
        <v>33625421.717602998</v>
      </c>
    </row>
    <row r="283" spans="1:5">
      <c r="A283" t="s">
        <v>2962</v>
      </c>
      <c r="B283" s="35">
        <v>2.2658</v>
      </c>
      <c r="C283" s="35">
        <v>285076252</v>
      </c>
      <c r="D283" s="35">
        <v>209128301</v>
      </c>
      <c r="E283" s="35">
        <v>33519265.160208002</v>
      </c>
    </row>
    <row r="284" spans="1:5">
      <c r="A284" t="s">
        <v>2963</v>
      </c>
      <c r="B284" s="35">
        <v>2.2233999999999998</v>
      </c>
      <c r="C284" s="35">
        <v>279569594</v>
      </c>
      <c r="D284" s="35">
        <v>205228696</v>
      </c>
      <c r="E284" s="35">
        <v>33435683.187910002</v>
      </c>
    </row>
    <row r="285" spans="1:5">
      <c r="A285" t="s">
        <v>2964</v>
      </c>
      <c r="B285" s="35">
        <v>2.2795000000000001</v>
      </c>
      <c r="C285" s="35">
        <v>287314367</v>
      </c>
      <c r="D285" s="35">
        <v>210787826</v>
      </c>
      <c r="E285" s="35">
        <v>33571634.568984002</v>
      </c>
    </row>
    <row r="286" spans="1:5">
      <c r="A286" t="s">
        <v>2965</v>
      </c>
      <c r="B286" s="35">
        <v>2.2696000000000001</v>
      </c>
      <c r="C286" s="35">
        <v>284877813</v>
      </c>
      <c r="D286" s="35">
        <v>208965740</v>
      </c>
      <c r="E286" s="35">
        <v>33447335.653859999</v>
      </c>
    </row>
    <row r="287" spans="1:5">
      <c r="A287" t="s">
        <v>2966</v>
      </c>
      <c r="B287" s="35">
        <v>2.2633999999999999</v>
      </c>
      <c r="C287" s="35">
        <v>283752296</v>
      </c>
      <c r="D287" s="35">
        <v>208085197</v>
      </c>
      <c r="E287" s="35">
        <v>33430723.248211</v>
      </c>
    </row>
    <row r="288" spans="1:5">
      <c r="A288" t="s">
        <v>2967</v>
      </c>
      <c r="B288" s="35">
        <v>2.2559999999999998</v>
      </c>
      <c r="C288" s="35">
        <v>282365411</v>
      </c>
      <c r="D288" s="35">
        <v>206993335</v>
      </c>
      <c r="E288" s="35">
        <v>33409608.156027999</v>
      </c>
    </row>
    <row r="289" spans="1:5">
      <c r="A289" t="s">
        <v>2968</v>
      </c>
      <c r="B289" s="35">
        <v>2.2393000000000001</v>
      </c>
      <c r="C289" s="35">
        <v>279768269</v>
      </c>
      <c r="D289" s="35">
        <v>205001858</v>
      </c>
      <c r="E289" s="35">
        <v>33388295.896039002</v>
      </c>
    </row>
    <row r="290" spans="1:5">
      <c r="A290" t="s">
        <v>2969</v>
      </c>
      <c r="B290" s="35">
        <v>2.2248999999999999</v>
      </c>
      <c r="C290" s="35">
        <v>274726411</v>
      </c>
      <c r="D290" s="35">
        <v>200455634</v>
      </c>
      <c r="E290" s="35">
        <v>33381624.792125002</v>
      </c>
    </row>
    <row r="291" spans="1:5">
      <c r="A291" t="s">
        <v>2970</v>
      </c>
      <c r="B291" s="35">
        <v>2.2168999999999999</v>
      </c>
      <c r="C291" s="35">
        <v>273950744</v>
      </c>
      <c r="D291" s="35">
        <v>199983457</v>
      </c>
      <c r="E291" s="35">
        <v>33365188.777121</v>
      </c>
    </row>
    <row r="292" spans="1:5">
      <c r="A292" t="s">
        <v>2971</v>
      </c>
      <c r="B292" s="35">
        <v>2.2246999999999999</v>
      </c>
      <c r="C292" s="35">
        <v>275649997</v>
      </c>
      <c r="D292" s="35">
        <v>201453907</v>
      </c>
      <c r="E292" s="35">
        <v>33351054.074707001</v>
      </c>
    </row>
    <row r="293" spans="1:5">
      <c r="A293" t="s">
        <v>2972</v>
      </c>
      <c r="B293" s="35">
        <v>2.2023999999999999</v>
      </c>
      <c r="C293" s="35">
        <v>272975663</v>
      </c>
      <c r="D293" s="35">
        <v>199580114</v>
      </c>
      <c r="E293" s="35">
        <v>33325258.354522001</v>
      </c>
    </row>
    <row r="294" spans="1:5">
      <c r="A294" t="s">
        <v>2973</v>
      </c>
      <c r="B294" s="35">
        <v>2.1922999999999999</v>
      </c>
      <c r="C294" s="35">
        <v>271196678</v>
      </c>
      <c r="D294" s="35">
        <v>198315046</v>
      </c>
      <c r="E294" s="35">
        <v>33244369.839894</v>
      </c>
    </row>
    <row r="295" spans="1:5">
      <c r="A295" t="s">
        <v>2974</v>
      </c>
      <c r="B295" s="35">
        <v>2.2002999999999999</v>
      </c>
      <c r="C295" s="35">
        <v>274762554</v>
      </c>
      <c r="D295" s="35">
        <v>201648774</v>
      </c>
      <c r="E295" s="35">
        <v>33229005.135662999</v>
      </c>
    </row>
    <row r="296" spans="1:5">
      <c r="A296" t="s">
        <v>2975</v>
      </c>
      <c r="B296" s="35">
        <v>2.1844999999999999</v>
      </c>
      <c r="C296" s="35">
        <v>272695772</v>
      </c>
      <c r="D296" s="35">
        <v>200068827</v>
      </c>
      <c r="E296" s="35">
        <v>33246484.321355</v>
      </c>
    </row>
    <row r="297" spans="1:5">
      <c r="A297" t="s">
        <v>2976</v>
      </c>
      <c r="B297" s="35">
        <v>2.181</v>
      </c>
      <c r="C297" s="35">
        <v>272064046</v>
      </c>
      <c r="D297" s="35">
        <v>199759388</v>
      </c>
      <c r="E297" s="35">
        <v>33152066.941769999</v>
      </c>
    </row>
    <row r="298" spans="1:5">
      <c r="A298" t="s">
        <v>2977</v>
      </c>
      <c r="B298" s="35">
        <v>2.1789999999999998</v>
      </c>
      <c r="C298" s="35">
        <v>274793706</v>
      </c>
      <c r="D298" s="35">
        <v>202649089</v>
      </c>
      <c r="E298" s="35">
        <v>33109048.646168001</v>
      </c>
    </row>
    <row r="299" spans="1:5">
      <c r="A299" t="s">
        <v>2978</v>
      </c>
      <c r="B299" s="35">
        <v>2.1880999999999999</v>
      </c>
      <c r="C299" s="35">
        <v>276033881</v>
      </c>
      <c r="D299" s="35">
        <v>203573214</v>
      </c>
      <c r="E299" s="35">
        <v>33115793.153878</v>
      </c>
    </row>
    <row r="300" spans="1:5">
      <c r="A300" t="s">
        <v>2979</v>
      </c>
      <c r="B300" s="35">
        <v>2.2081</v>
      </c>
      <c r="C300" s="35">
        <v>278123960</v>
      </c>
      <c r="D300" s="35">
        <v>205091146</v>
      </c>
      <c r="E300" s="35">
        <v>33074957.655903</v>
      </c>
    </row>
    <row r="301" spans="1:5">
      <c r="A301" t="s">
        <v>2980</v>
      </c>
      <c r="B301" s="35">
        <v>2.1972</v>
      </c>
      <c r="C301" s="35">
        <v>276554912</v>
      </c>
      <c r="D301" s="35">
        <v>203986037</v>
      </c>
      <c r="E301" s="35">
        <v>33027887.766247999</v>
      </c>
    </row>
    <row r="302" spans="1:5">
      <c r="A302" t="s">
        <v>2981</v>
      </c>
      <c r="B302" s="35">
        <v>2.1806000000000001</v>
      </c>
      <c r="C302" s="35">
        <v>275649949</v>
      </c>
      <c r="D302" s="35">
        <v>203713922</v>
      </c>
      <c r="E302" s="35">
        <v>32989097.954691</v>
      </c>
    </row>
    <row r="303" spans="1:5">
      <c r="A303" t="s">
        <v>2982</v>
      </c>
      <c r="B303" s="35">
        <v>2.2046000000000001</v>
      </c>
      <c r="C303" s="35">
        <v>278657031</v>
      </c>
      <c r="D303" s="35">
        <v>206019359</v>
      </c>
      <c r="E303" s="35">
        <v>32948231.878798999</v>
      </c>
    </row>
    <row r="304" spans="1:5">
      <c r="A304" t="s">
        <v>2983</v>
      </c>
      <c r="B304" s="35">
        <v>2.2081</v>
      </c>
      <c r="C304" s="35">
        <v>278983707</v>
      </c>
      <c r="D304" s="35">
        <v>206312001</v>
      </c>
      <c r="E304" s="35">
        <v>32911419.772654999</v>
      </c>
    </row>
    <row r="305" spans="1:5">
      <c r="A305" t="s">
        <v>2984</v>
      </c>
      <c r="B305" s="35">
        <v>2.2342</v>
      </c>
      <c r="C305" s="35">
        <v>289330985</v>
      </c>
      <c r="D305" s="35">
        <v>215293048</v>
      </c>
      <c r="E305" s="35">
        <v>33138455.375526</v>
      </c>
    </row>
    <row r="306" spans="1:5">
      <c r="A306" t="s">
        <v>2985</v>
      </c>
      <c r="B306" s="35">
        <v>2.2128999999999999</v>
      </c>
      <c r="C306" s="35">
        <v>286061535</v>
      </c>
      <c r="D306" s="35">
        <v>212661459</v>
      </c>
      <c r="E306" s="35">
        <v>33169178.905508999</v>
      </c>
    </row>
    <row r="307" spans="1:5">
      <c r="A307" t="s">
        <v>2986</v>
      </c>
      <c r="B307" s="35">
        <v>2.2185000000000001</v>
      </c>
      <c r="C307" s="35">
        <v>288711784</v>
      </c>
      <c r="D307" s="35">
        <v>215191051</v>
      </c>
      <c r="E307" s="35">
        <v>33139839.080460001</v>
      </c>
    </row>
    <row r="308" spans="1:5">
      <c r="A308" t="s">
        <v>2987</v>
      </c>
      <c r="B308" s="35">
        <v>2.2119</v>
      </c>
      <c r="C308" s="35">
        <v>287633358</v>
      </c>
      <c r="D308" s="35">
        <v>214398548</v>
      </c>
      <c r="E308" s="35">
        <v>33109457.932094999</v>
      </c>
    </row>
    <row r="309" spans="1:5">
      <c r="A309" t="s">
        <v>2988</v>
      </c>
      <c r="B309" s="35">
        <v>2.2073999999999998</v>
      </c>
      <c r="C309" s="35">
        <v>286719144</v>
      </c>
      <c r="D309" s="35">
        <v>213779754</v>
      </c>
      <c r="E309" s="35">
        <v>33043123.131285999</v>
      </c>
    </row>
    <row r="310" spans="1:5">
      <c r="A310" t="s">
        <v>2989</v>
      </c>
      <c r="B310" s="35">
        <v>2.1999</v>
      </c>
      <c r="C310" s="35">
        <v>285710108</v>
      </c>
      <c r="D310" s="35">
        <v>213092140</v>
      </c>
      <c r="E310" s="35">
        <v>33009667.712168999</v>
      </c>
    </row>
    <row r="311" spans="1:5">
      <c r="A311" t="s">
        <v>2990</v>
      </c>
      <c r="B311" s="35">
        <v>2.1873</v>
      </c>
      <c r="C311" s="35">
        <v>284910579</v>
      </c>
      <c r="D311" s="35">
        <v>212559708</v>
      </c>
      <c r="E311" s="35">
        <v>33077708.133315001</v>
      </c>
    </row>
    <row r="312" spans="1:5">
      <c r="A312" t="s">
        <v>2991</v>
      </c>
      <c r="B312" s="35">
        <v>2.2118000000000002</v>
      </c>
      <c r="C312" s="35">
        <v>287758305</v>
      </c>
      <c r="D312" s="35">
        <v>214790126</v>
      </c>
      <c r="E312" s="35">
        <v>32990405.552039001</v>
      </c>
    </row>
    <row r="313" spans="1:5">
      <c r="A313" t="s">
        <v>2992</v>
      </c>
      <c r="B313" s="35">
        <v>2.222</v>
      </c>
      <c r="C313" s="35">
        <v>288776450</v>
      </c>
      <c r="D313" s="35">
        <v>215567620</v>
      </c>
      <c r="E313" s="35">
        <v>32947268.226822998</v>
      </c>
    </row>
    <row r="314" spans="1:5">
      <c r="A314" t="s">
        <v>2993</v>
      </c>
      <c r="B314" s="35">
        <v>2.2458999999999998</v>
      </c>
      <c r="C314" s="35">
        <v>291932638</v>
      </c>
      <c r="D314" s="35">
        <v>217869740</v>
      </c>
      <c r="E314" s="35">
        <v>32976934.859076999</v>
      </c>
    </row>
    <row r="315" spans="1:5">
      <c r="A315" t="s">
        <v>2994</v>
      </c>
      <c r="B315" s="35">
        <v>2.2244000000000002</v>
      </c>
      <c r="C315" s="35">
        <v>288611311</v>
      </c>
      <c r="D315" s="35">
        <v>215155436</v>
      </c>
      <c r="E315" s="35">
        <v>33022781.424203999</v>
      </c>
    </row>
    <row r="316" spans="1:5">
      <c r="A316" t="s">
        <v>2995</v>
      </c>
      <c r="B316" s="35">
        <v>2.2322000000000002</v>
      </c>
      <c r="C316" s="35">
        <v>288516575</v>
      </c>
      <c r="D316" s="35">
        <v>215015758</v>
      </c>
      <c r="E316" s="35">
        <v>32927523.071408998</v>
      </c>
    </row>
    <row r="317" spans="1:5">
      <c r="A317" t="s">
        <v>2996</v>
      </c>
      <c r="B317" s="35">
        <v>2.2216</v>
      </c>
      <c r="C317" s="35">
        <v>286700408</v>
      </c>
      <c r="D317" s="35">
        <v>213639111</v>
      </c>
      <c r="E317" s="35">
        <v>32886791.951746002</v>
      </c>
    </row>
    <row r="318" spans="1:5">
      <c r="A318" t="s">
        <v>2997</v>
      </c>
      <c r="B318" s="35">
        <v>2.2223999999999999</v>
      </c>
      <c r="C318" s="35">
        <v>286831098</v>
      </c>
      <c r="D318" s="35">
        <v>213773563</v>
      </c>
      <c r="E318" s="35">
        <v>32873260.889129002</v>
      </c>
    </row>
    <row r="319" spans="1:5">
      <c r="A319" t="s">
        <v>2998</v>
      </c>
      <c r="B319" s="35">
        <v>2.2212000000000001</v>
      </c>
      <c r="C319" s="35">
        <v>286507354</v>
      </c>
      <c r="D319" s="35">
        <v>213577658</v>
      </c>
      <c r="E319" s="35">
        <v>32833466.594634</v>
      </c>
    </row>
    <row r="320" spans="1:5">
      <c r="A320" t="s">
        <v>2999</v>
      </c>
      <c r="B320" s="35">
        <v>2.2372999999999998</v>
      </c>
      <c r="C320" s="35">
        <v>287494785</v>
      </c>
      <c r="D320" s="35">
        <v>214345570</v>
      </c>
      <c r="E320" s="35">
        <v>32695309.077906001</v>
      </c>
    </row>
    <row r="321" spans="1:5">
      <c r="A321" t="s">
        <v>3000</v>
      </c>
      <c r="B321" s="35">
        <v>2.2349999999999999</v>
      </c>
      <c r="C321" s="35">
        <v>286998821</v>
      </c>
      <c r="D321" s="35">
        <v>213998238</v>
      </c>
      <c r="E321" s="35">
        <v>32662453.243848</v>
      </c>
    </row>
    <row r="322" spans="1:5">
      <c r="A322" t="s">
        <v>3001</v>
      </c>
      <c r="B322" s="35">
        <v>2.2370000000000001</v>
      </c>
      <c r="C322" s="35">
        <v>287006022</v>
      </c>
      <c r="D322" s="35">
        <v>214032480</v>
      </c>
      <c r="E322" s="35">
        <v>32621163.164953001</v>
      </c>
    </row>
    <row r="323" spans="1:5">
      <c r="A323" t="s">
        <v>3002</v>
      </c>
      <c r="B323" s="35">
        <v>2.2319</v>
      </c>
      <c r="C323" s="35">
        <v>286135613</v>
      </c>
      <c r="D323" s="35">
        <v>213357021</v>
      </c>
      <c r="E323" s="35">
        <v>32608357.005242001</v>
      </c>
    </row>
    <row r="324" spans="1:5">
      <c r="A324" t="s">
        <v>3003</v>
      </c>
      <c r="B324" s="35">
        <v>2.2121</v>
      </c>
      <c r="C324" s="35">
        <v>283595114</v>
      </c>
      <c r="D324" s="35">
        <v>211518068</v>
      </c>
      <c r="E324" s="35">
        <v>32583086.659735002</v>
      </c>
    </row>
    <row r="325" spans="1:5">
      <c r="A325" t="s">
        <v>3004</v>
      </c>
      <c r="B325" s="35">
        <v>2.1911999999999998</v>
      </c>
      <c r="C325" s="35">
        <v>281215330</v>
      </c>
      <c r="D325" s="35">
        <v>209931450</v>
      </c>
      <c r="E325" s="35">
        <v>32531891.201168001</v>
      </c>
    </row>
    <row r="326" spans="1:5">
      <c r="A326" t="s">
        <v>3005</v>
      </c>
      <c r="B326" s="35">
        <v>2.1898</v>
      </c>
      <c r="C326" s="35">
        <v>280099052</v>
      </c>
      <c r="D326" s="35">
        <v>209212927</v>
      </c>
      <c r="E326" s="35">
        <v>32371049.867568001</v>
      </c>
    </row>
    <row r="327" spans="1:5">
      <c r="A327" t="s">
        <v>3006</v>
      </c>
      <c r="B327" s="35">
        <v>2.1556999999999999</v>
      </c>
      <c r="C327" s="35">
        <v>274442704</v>
      </c>
      <c r="D327" s="35">
        <v>204637858</v>
      </c>
      <c r="E327" s="35">
        <v>32381521.547525</v>
      </c>
    </row>
    <row r="328" spans="1:5">
      <c r="A328" t="s">
        <v>3007</v>
      </c>
      <c r="B328" s="35">
        <v>2.1492</v>
      </c>
      <c r="C328" s="35">
        <v>273425857</v>
      </c>
      <c r="D328" s="35">
        <v>203846101</v>
      </c>
      <c r="E328" s="35">
        <v>32374723.61809</v>
      </c>
    </row>
    <row r="329" spans="1:5">
      <c r="A329" t="s">
        <v>3008</v>
      </c>
      <c r="B329" s="35">
        <v>2.1311</v>
      </c>
      <c r="C329" s="35">
        <v>271051760</v>
      </c>
      <c r="D329" s="35">
        <v>202156844</v>
      </c>
      <c r="E329" s="35">
        <v>32328335.601333</v>
      </c>
    </row>
    <row r="330" spans="1:5">
      <c r="A330" t="s">
        <v>3009</v>
      </c>
      <c r="B330" s="35">
        <v>2.1355</v>
      </c>
      <c r="C330" s="35">
        <v>271297040</v>
      </c>
      <c r="D330" s="35">
        <v>202346385</v>
      </c>
      <c r="E330" s="35">
        <v>32287827.206742998</v>
      </c>
    </row>
    <row r="331" spans="1:5">
      <c r="A331" t="s">
        <v>3010</v>
      </c>
      <c r="B331" s="35">
        <v>2.1354000000000002</v>
      </c>
      <c r="C331" s="35">
        <v>270906174</v>
      </c>
      <c r="D331" s="35">
        <v>202071518</v>
      </c>
      <c r="E331" s="35">
        <v>32235017.326965</v>
      </c>
    </row>
    <row r="332" spans="1:5">
      <c r="A332" t="s">
        <v>3011</v>
      </c>
      <c r="B332" s="35">
        <v>2.1183000000000001</v>
      </c>
      <c r="C332" s="35">
        <v>268721394</v>
      </c>
      <c r="D332" s="35">
        <v>200429673</v>
      </c>
      <c r="E332" s="35">
        <v>32238927.913892999</v>
      </c>
    </row>
    <row r="333" spans="1:5">
      <c r="A333" t="s">
        <v>3012</v>
      </c>
      <c r="B333" s="35">
        <v>2.0941000000000001</v>
      </c>
      <c r="C333" s="35">
        <v>265870108</v>
      </c>
      <c r="D333" s="35">
        <v>198377777</v>
      </c>
      <c r="E333" s="35">
        <v>32229755.503557999</v>
      </c>
    </row>
    <row r="334" spans="1:5">
      <c r="A334" t="s">
        <v>3013</v>
      </c>
      <c r="B334" s="35">
        <v>2.1046</v>
      </c>
      <c r="C334" s="35">
        <v>267228219</v>
      </c>
      <c r="D334" s="35">
        <v>199427289</v>
      </c>
      <c r="E334" s="35">
        <v>32215589.660743002</v>
      </c>
    </row>
    <row r="335" spans="1:5">
      <c r="A335" t="s">
        <v>3014</v>
      </c>
      <c r="B335" s="35">
        <v>2.0992999999999999</v>
      </c>
      <c r="C335" s="35">
        <v>272633018</v>
      </c>
      <c r="D335" s="35">
        <v>205030472</v>
      </c>
      <c r="E335" s="35">
        <v>32202422.712333001</v>
      </c>
    </row>
    <row r="336" spans="1:5">
      <c r="A336" t="s">
        <v>3015</v>
      </c>
      <c r="B336" s="35">
        <v>2.1177000000000001</v>
      </c>
      <c r="C336" s="35">
        <v>275015507</v>
      </c>
      <c r="D336" s="35">
        <v>206905163</v>
      </c>
      <c r="E336" s="35">
        <v>32162413.939652</v>
      </c>
    </row>
    <row r="337" spans="1:5">
      <c r="A337" t="s">
        <v>3016</v>
      </c>
      <c r="B337" s="35">
        <v>2.1267999999999998</v>
      </c>
      <c r="C337" s="35">
        <v>275228488</v>
      </c>
      <c r="D337" s="35">
        <v>206979522</v>
      </c>
      <c r="E337" s="35">
        <v>32089978.371261999</v>
      </c>
    </row>
    <row r="338" spans="1:5">
      <c r="A338" t="s">
        <v>3017</v>
      </c>
      <c r="B338" s="35">
        <v>2.1263000000000001</v>
      </c>
      <c r="C338" s="35">
        <v>274698269</v>
      </c>
      <c r="D338" s="35">
        <v>206581956</v>
      </c>
      <c r="E338" s="35">
        <v>32035137.562902998</v>
      </c>
    </row>
    <row r="339" spans="1:5">
      <c r="A339" t="s">
        <v>3018</v>
      </c>
      <c r="B339" s="35">
        <v>2.1322000000000001</v>
      </c>
      <c r="C339" s="35">
        <v>275606154</v>
      </c>
      <c r="D339" s="35">
        <v>207357534</v>
      </c>
      <c r="E339" s="35">
        <v>32008545.164618999</v>
      </c>
    </row>
    <row r="340" spans="1:5">
      <c r="A340" t="s">
        <v>3019</v>
      </c>
      <c r="B340" s="35">
        <v>2.1301999999999999</v>
      </c>
      <c r="C340" s="35">
        <v>275282773</v>
      </c>
      <c r="D340" s="35">
        <v>207259341</v>
      </c>
      <c r="E340" s="35">
        <v>31932885.175101001</v>
      </c>
    </row>
    <row r="341" spans="1:5">
      <c r="A341" t="s">
        <v>3020</v>
      </c>
      <c r="B341" s="35">
        <v>2.1284000000000001</v>
      </c>
      <c r="C341" s="35">
        <v>274686635</v>
      </c>
      <c r="D341" s="35">
        <v>206849797</v>
      </c>
      <c r="E341" s="35">
        <v>31872222.32663</v>
      </c>
    </row>
    <row r="342" spans="1:5">
      <c r="A342" t="s">
        <v>3021</v>
      </c>
      <c r="B342" s="35">
        <v>2.133</v>
      </c>
      <c r="C342" s="35">
        <v>275150851</v>
      </c>
      <c r="D342" s="35">
        <v>207181867</v>
      </c>
      <c r="E342" s="35">
        <v>31865440.225035001</v>
      </c>
    </row>
    <row r="343" spans="1:5">
      <c r="A343" t="s">
        <v>3022</v>
      </c>
      <c r="B343" s="35"/>
      <c r="C343" s="35"/>
      <c r="D343" s="35"/>
    </row>
    <row r="344" spans="1:5">
      <c r="A344" t="s">
        <v>3023</v>
      </c>
      <c r="B344" s="35">
        <v>2.1372</v>
      </c>
      <c r="C344" s="35">
        <v>274450370</v>
      </c>
      <c r="D344" s="35">
        <v>206401987</v>
      </c>
      <c r="E344" s="35">
        <v>31839969.586375002</v>
      </c>
    </row>
    <row r="345" spans="1:5">
      <c r="A345" t="s">
        <v>3024</v>
      </c>
      <c r="B345" s="35">
        <v>2.1387</v>
      </c>
      <c r="C345" s="35">
        <v>281190788</v>
      </c>
      <c r="D345" s="35">
        <v>213198217</v>
      </c>
      <c r="E345" s="35">
        <v>31791542.058260001</v>
      </c>
    </row>
    <row r="346" spans="1:5">
      <c r="A346" t="s">
        <v>3025</v>
      </c>
      <c r="B346" s="35">
        <v>2.1339000000000001</v>
      </c>
      <c r="C346" s="35">
        <v>280494508</v>
      </c>
      <c r="D346" s="35">
        <v>212739351</v>
      </c>
      <c r="E346" s="35">
        <v>31751795.772998001</v>
      </c>
    </row>
    <row r="347" spans="1:5">
      <c r="A347" t="s">
        <v>3026</v>
      </c>
      <c r="B347" s="35">
        <v>2.1313</v>
      </c>
      <c r="C347" s="35">
        <v>280291531</v>
      </c>
      <c r="D347" s="35">
        <v>212668237</v>
      </c>
      <c r="E347" s="35">
        <v>31728660.441984002</v>
      </c>
    </row>
    <row r="348" spans="1:5">
      <c r="A348" t="s">
        <v>3027</v>
      </c>
      <c r="B348" s="35">
        <v>2.1179999999999999</v>
      </c>
      <c r="C348" s="35">
        <v>278637221</v>
      </c>
      <c r="D348" s="35">
        <v>211464403</v>
      </c>
      <c r="E348" s="35">
        <v>31715211.520302001</v>
      </c>
    </row>
    <row r="349" spans="1:5">
      <c r="A349" t="s">
        <v>3028</v>
      </c>
      <c r="B349" s="35"/>
      <c r="C349" s="35"/>
      <c r="D349" s="35"/>
    </row>
    <row r="350" spans="1:5">
      <c r="A350" t="s">
        <v>3029</v>
      </c>
      <c r="B350" s="35">
        <v>2.1154000000000002</v>
      </c>
      <c r="C350" s="35">
        <v>277863776</v>
      </c>
      <c r="D350" s="35">
        <v>210628484</v>
      </c>
      <c r="E350" s="35">
        <v>31783725.063818</v>
      </c>
    </row>
    <row r="351" spans="1:5">
      <c r="A351" t="s">
        <v>3030</v>
      </c>
      <c r="B351" s="35">
        <v>2.1073</v>
      </c>
      <c r="C351" s="35">
        <v>276845634</v>
      </c>
      <c r="D351" s="35">
        <v>209887813</v>
      </c>
      <c r="E351" s="35">
        <v>31774223.413846999</v>
      </c>
    </row>
    <row r="352" spans="1:5">
      <c r="A352" t="s">
        <v>3031</v>
      </c>
      <c r="B352" s="35">
        <v>2.0966</v>
      </c>
      <c r="C352" s="35">
        <v>275784715</v>
      </c>
      <c r="D352" s="35">
        <v>208974585</v>
      </c>
      <c r="E352" s="35">
        <v>31865940.093485001</v>
      </c>
    </row>
    <row r="353" spans="1:5">
      <c r="A353" t="s">
        <v>3032</v>
      </c>
      <c r="B353" s="35">
        <v>2.0931999999999999</v>
      </c>
      <c r="C353" s="35">
        <v>275764527</v>
      </c>
      <c r="D353" s="35">
        <v>208768078</v>
      </c>
      <c r="E353" s="35">
        <v>32006711.733231001</v>
      </c>
    </row>
    <row r="354" spans="1:5">
      <c r="A354" t="s">
        <v>3033</v>
      </c>
      <c r="B354" s="35">
        <v>2.0922999999999998</v>
      </c>
      <c r="C354" s="35">
        <v>275718249</v>
      </c>
      <c r="D354" s="35">
        <v>208651044</v>
      </c>
      <c r="E354" s="35">
        <v>32054296.706973001</v>
      </c>
    </row>
    <row r="355" spans="1:5">
      <c r="A355" t="s">
        <v>3034</v>
      </c>
      <c r="B355" s="35">
        <v>2.0746000000000002</v>
      </c>
      <c r="C355" s="35">
        <v>272669603</v>
      </c>
      <c r="D355" s="35">
        <v>205812195</v>
      </c>
      <c r="E355" s="35">
        <v>32226649.956618</v>
      </c>
    </row>
    <row r="356" spans="1:5">
      <c r="A356" t="s">
        <v>3035</v>
      </c>
      <c r="B356" s="35">
        <v>2.0766</v>
      </c>
      <c r="C356" s="35">
        <v>272516062</v>
      </c>
      <c r="D356" s="35">
        <v>205757188</v>
      </c>
      <c r="E356" s="35">
        <v>32148162.380814999</v>
      </c>
    </row>
    <row r="357" spans="1:5">
      <c r="A357" t="s">
        <v>3036</v>
      </c>
      <c r="B357" s="35">
        <v>2.0754999999999999</v>
      </c>
      <c r="C357" s="35">
        <v>272148016</v>
      </c>
      <c r="D357" s="35">
        <v>205413427</v>
      </c>
      <c r="E357" s="35">
        <v>32153499.879547</v>
      </c>
    </row>
    <row r="358" spans="1:5">
      <c r="A358" t="s">
        <v>3037</v>
      </c>
      <c r="B358" s="35">
        <v>2.0712000000000002</v>
      </c>
      <c r="C358" s="35">
        <v>271598401</v>
      </c>
      <c r="D358" s="35">
        <v>204874685</v>
      </c>
      <c r="E358" s="35">
        <v>32215003.862495001</v>
      </c>
    </row>
    <row r="359" spans="1:5">
      <c r="A359" t="s">
        <v>3038</v>
      </c>
      <c r="B359" s="35">
        <v>2.0710999999999999</v>
      </c>
      <c r="C359" s="35">
        <v>271344091</v>
      </c>
      <c r="D359" s="35">
        <v>204605621</v>
      </c>
      <c r="E359" s="35">
        <v>32223683.066969</v>
      </c>
    </row>
    <row r="360" spans="1:5">
      <c r="A360" t="s">
        <v>3039</v>
      </c>
      <c r="B360" s="35">
        <v>2.077</v>
      </c>
      <c r="C360" s="35">
        <v>271834216</v>
      </c>
      <c r="D360" s="35">
        <v>204703949</v>
      </c>
      <c r="E360" s="35">
        <v>32320783.341357999</v>
      </c>
    </row>
    <row r="361" spans="1:5">
      <c r="A361" t="s">
        <v>3040</v>
      </c>
      <c r="B361" s="35"/>
      <c r="C361" s="35"/>
      <c r="D361" s="35"/>
    </row>
    <row r="362" spans="1:5">
      <c r="A362" t="s">
        <v>3041</v>
      </c>
      <c r="B362" s="35">
        <v>2.0981000000000001</v>
      </c>
      <c r="C362" s="35">
        <v>274634319</v>
      </c>
      <c r="D362" s="35">
        <v>206613105</v>
      </c>
      <c r="E362" s="35">
        <v>32420387.016825002</v>
      </c>
    </row>
    <row r="363" spans="1:5">
      <c r="A363" t="s">
        <v>3042</v>
      </c>
      <c r="B363" s="35">
        <v>2.1046</v>
      </c>
      <c r="C363" s="35">
        <v>275562672</v>
      </c>
      <c r="D363" s="35">
        <v>207176457</v>
      </c>
      <c r="E363" s="35">
        <v>32493687.636606</v>
      </c>
    </row>
    <row r="364" spans="1:5">
      <c r="A364" t="s">
        <v>3043</v>
      </c>
      <c r="B364" s="35">
        <v>2.1072000000000002</v>
      </c>
      <c r="C364" s="35">
        <v>276103624</v>
      </c>
      <c r="D364" s="35">
        <v>207397746</v>
      </c>
      <c r="E364" s="35">
        <v>32605295.178436</v>
      </c>
    </row>
    <row r="365" spans="1:5">
      <c r="A365" t="s">
        <v>3044</v>
      </c>
      <c r="B365" s="35">
        <v>2.0920999999999998</v>
      </c>
      <c r="C365" s="35">
        <v>277092987</v>
      </c>
      <c r="D365" s="35">
        <v>208329916</v>
      </c>
      <c r="E365" s="35">
        <v>32867965.680417001</v>
      </c>
    </row>
    <row r="366" spans="1:5">
      <c r="A366" t="s">
        <v>3045</v>
      </c>
      <c r="B366" s="35">
        <v>2.0844999999999998</v>
      </c>
      <c r="C366" s="35">
        <v>275772618</v>
      </c>
      <c r="D366" s="35">
        <v>207330159</v>
      </c>
      <c r="E366" s="35">
        <v>32833993.283760998</v>
      </c>
    </row>
    <row r="367" spans="1:5">
      <c r="A367" t="s">
        <v>3046</v>
      </c>
      <c r="B367" s="35">
        <v>2.0848</v>
      </c>
      <c r="C367" s="35">
        <v>275937548</v>
      </c>
      <c r="D367" s="35">
        <v>207421671</v>
      </c>
      <c r="E367" s="35">
        <v>32864484.363008</v>
      </c>
    </row>
    <row r="368" spans="1:5">
      <c r="A368" t="s">
        <v>3047</v>
      </c>
      <c r="B368" s="35">
        <v>2.0973000000000002</v>
      </c>
      <c r="C368" s="35">
        <v>277757000</v>
      </c>
      <c r="D368" s="35">
        <v>208712076</v>
      </c>
      <c r="E368" s="35">
        <v>32920862.060745001</v>
      </c>
    </row>
    <row r="369" spans="1:5">
      <c r="A369" t="s">
        <v>3048</v>
      </c>
      <c r="B369" s="35">
        <v>2.1044999999999998</v>
      </c>
      <c r="C369" s="35">
        <v>278838686</v>
      </c>
      <c r="D369" s="35">
        <v>209529530</v>
      </c>
      <c r="E369" s="35">
        <v>32933787.598003998</v>
      </c>
    </row>
    <row r="370" spans="1:5">
      <c r="A370" t="s">
        <v>3049</v>
      </c>
      <c r="B370" s="35">
        <v>2.0922000000000001</v>
      </c>
      <c r="C370" s="35">
        <v>277056735</v>
      </c>
      <c r="D370" s="35">
        <v>207976707</v>
      </c>
      <c r="E370" s="35">
        <v>33017889.303126</v>
      </c>
    </row>
    <row r="371" spans="1:5">
      <c r="A371" t="s">
        <v>3050</v>
      </c>
      <c r="B371" s="35">
        <v>2.0916000000000001</v>
      </c>
      <c r="C371" s="35">
        <v>276637449</v>
      </c>
      <c r="D371" s="35">
        <v>207571036</v>
      </c>
      <c r="E371" s="35">
        <v>33020851.501242999</v>
      </c>
    </row>
    <row r="372" spans="1:5">
      <c r="A372" t="s">
        <v>3051</v>
      </c>
      <c r="B372" s="35">
        <v>2.0960000000000001</v>
      </c>
      <c r="C372" s="35">
        <v>277323823</v>
      </c>
      <c r="D372" s="35">
        <v>207998894</v>
      </c>
      <c r="E372" s="35">
        <v>33074870.706107002</v>
      </c>
    </row>
    <row r="373" spans="1:5">
      <c r="A373" t="s">
        <v>3052</v>
      </c>
      <c r="B373" s="35">
        <v>2.1015999999999999</v>
      </c>
      <c r="C373" s="35">
        <v>278151030</v>
      </c>
      <c r="D373" s="35">
        <v>208580887</v>
      </c>
      <c r="E373" s="35">
        <v>33103417.872097</v>
      </c>
    </row>
    <row r="374" spans="1:5">
      <c r="A374" t="s">
        <v>3053</v>
      </c>
      <c r="B374" s="35">
        <v>2.1198999999999999</v>
      </c>
      <c r="C374" s="35">
        <v>280757469</v>
      </c>
      <c r="D374" s="35">
        <v>210203759</v>
      </c>
      <c r="E374" s="35">
        <v>33281621.774611998</v>
      </c>
    </row>
    <row r="375" spans="1:5">
      <c r="A375" t="s">
        <v>3054</v>
      </c>
      <c r="B375" s="35">
        <v>2.1088</v>
      </c>
      <c r="C375" s="35">
        <v>279658763</v>
      </c>
      <c r="D375" s="35">
        <v>208844647</v>
      </c>
      <c r="E375" s="35">
        <v>33580290.212443002</v>
      </c>
    </row>
    <row r="376" spans="1:5">
      <c r="A376" t="s">
        <v>3055</v>
      </c>
      <c r="B376" s="35">
        <v>2.0897000000000001</v>
      </c>
      <c r="C376" s="35">
        <v>277305720</v>
      </c>
      <c r="D376" s="35">
        <v>207095327</v>
      </c>
      <c r="E376" s="35">
        <v>33598312.197922997</v>
      </c>
    </row>
    <row r="377" spans="1:5">
      <c r="A377" t="s">
        <v>3056</v>
      </c>
      <c r="B377" s="35">
        <v>2.0779999999999998</v>
      </c>
      <c r="C377" s="35">
        <v>275633368</v>
      </c>
      <c r="D377" s="35">
        <v>205876547</v>
      </c>
      <c r="E377" s="35">
        <v>33569211.260828003</v>
      </c>
    </row>
    <row r="378" spans="1:5">
      <c r="A378" t="s">
        <v>3057</v>
      </c>
      <c r="B378" s="35">
        <v>2.0865999999999998</v>
      </c>
      <c r="C378" s="35">
        <v>276387208</v>
      </c>
      <c r="D378" s="35">
        <v>206340681</v>
      </c>
      <c r="E378" s="35">
        <v>33569695.677178003</v>
      </c>
    </row>
    <row r="379" spans="1:5">
      <c r="A379" t="s">
        <v>3058</v>
      </c>
      <c r="B379" s="35">
        <v>2.0914000000000001</v>
      </c>
      <c r="C379" s="35">
        <v>276825304</v>
      </c>
      <c r="D379" s="35">
        <v>206564008</v>
      </c>
      <c r="E379" s="35">
        <v>33595340.919958003</v>
      </c>
    </row>
    <row r="380" spans="1:5">
      <c r="A380" t="s">
        <v>3059</v>
      </c>
      <c r="B380" s="35">
        <v>2.1057999999999999</v>
      </c>
      <c r="C380" s="35">
        <v>278741603</v>
      </c>
      <c r="D380" s="35">
        <v>207895940</v>
      </c>
      <c r="E380" s="35">
        <v>33643110.931712002</v>
      </c>
    </row>
    <row r="381" spans="1:5">
      <c r="A381" t="s">
        <v>3060</v>
      </c>
      <c r="B381" s="35">
        <v>2.1198000000000001</v>
      </c>
      <c r="C381" s="35">
        <v>280715674</v>
      </c>
      <c r="D381" s="35">
        <v>209358268</v>
      </c>
      <c r="E381" s="35">
        <v>33662329.465043999</v>
      </c>
    </row>
    <row r="382" spans="1:5">
      <c r="A382" t="s">
        <v>3061</v>
      </c>
      <c r="B382" s="35">
        <v>2.1375999999999999</v>
      </c>
      <c r="C382" s="35">
        <v>282855930</v>
      </c>
      <c r="D382" s="35">
        <v>210975980</v>
      </c>
      <c r="E382" s="35">
        <v>33626473.615268998</v>
      </c>
    </row>
    <row r="383" spans="1:5">
      <c r="A383" t="s">
        <v>3062</v>
      </c>
      <c r="B383" s="35">
        <v>2.1345000000000001</v>
      </c>
      <c r="C383" s="35">
        <v>282745861</v>
      </c>
      <c r="D383" s="35">
        <v>210806016</v>
      </c>
      <c r="E383" s="35">
        <v>33703370.812836997</v>
      </c>
    </row>
    <row r="384" spans="1:5">
      <c r="A384" t="s">
        <v>3063</v>
      </c>
      <c r="B384" s="35">
        <v>2.1434000000000002</v>
      </c>
      <c r="C384" s="35">
        <v>283931969</v>
      </c>
      <c r="D384" s="35">
        <v>211609402</v>
      </c>
      <c r="E384" s="35">
        <v>33741983.297564998</v>
      </c>
    </row>
    <row r="385" spans="1:5">
      <c r="A385" t="s">
        <v>3064</v>
      </c>
      <c r="B385" s="35">
        <v>2.1267999999999998</v>
      </c>
      <c r="C385" s="35">
        <v>281908774</v>
      </c>
      <c r="D385" s="35">
        <v>209597363</v>
      </c>
      <c r="E385" s="35">
        <v>34000099.210081004</v>
      </c>
    </row>
    <row r="386" spans="1:5">
      <c r="A386" t="s">
        <v>3065</v>
      </c>
      <c r="B386" s="35">
        <v>2.1373000000000002</v>
      </c>
      <c r="C386" s="35">
        <v>282797465</v>
      </c>
      <c r="D386" s="35">
        <v>210198813</v>
      </c>
      <c r="E386" s="35">
        <v>33967459.879286997</v>
      </c>
    </row>
    <row r="387" spans="1:5">
      <c r="A387" t="s">
        <v>3066</v>
      </c>
      <c r="B387" s="35">
        <v>2.1392000000000002</v>
      </c>
      <c r="C387" s="35">
        <v>282972608</v>
      </c>
      <c r="D387" s="35">
        <v>210311919</v>
      </c>
      <c r="E387" s="35">
        <v>33966290.669408999</v>
      </c>
    </row>
    <row r="388" spans="1:5">
      <c r="A388" t="s">
        <v>3067</v>
      </c>
      <c r="B388" s="35">
        <v>2.1312000000000002</v>
      </c>
      <c r="C388" s="35">
        <v>282390597</v>
      </c>
      <c r="D388" s="35">
        <v>210007908</v>
      </c>
      <c r="E388" s="35">
        <v>33963348.817567997</v>
      </c>
    </row>
    <row r="389" spans="1:5">
      <c r="A389" t="s">
        <v>3068</v>
      </c>
      <c r="B389" s="35">
        <v>2.1383999999999999</v>
      </c>
      <c r="C389" s="35">
        <v>283409481</v>
      </c>
      <c r="D389" s="35">
        <v>210766025</v>
      </c>
      <c r="E389" s="35">
        <v>33970939.019827999</v>
      </c>
    </row>
    <row r="390" spans="1:5">
      <c r="A390" t="s">
        <v>3069</v>
      </c>
      <c r="B390" s="35">
        <v>2.1292</v>
      </c>
      <c r="C390" s="35">
        <v>286128324</v>
      </c>
      <c r="D390" s="35">
        <v>213473445</v>
      </c>
      <c r="E390" s="35">
        <v>34123088.014278002</v>
      </c>
    </row>
    <row r="391" spans="1:5">
      <c r="A391" t="s">
        <v>3070</v>
      </c>
      <c r="B391" s="35">
        <v>2.1234000000000002</v>
      </c>
      <c r="C391" s="35">
        <v>287403171</v>
      </c>
      <c r="D391" s="35">
        <v>214448334</v>
      </c>
      <c r="E391" s="35">
        <v>34357557.219554</v>
      </c>
    </row>
    <row r="392" spans="1:5">
      <c r="A392" t="s">
        <v>3071</v>
      </c>
      <c r="B392" s="35">
        <v>2.1225999999999998</v>
      </c>
      <c r="C392" s="35">
        <v>287710443</v>
      </c>
      <c r="D392" s="35">
        <v>214672663</v>
      </c>
      <c r="E392" s="35">
        <v>34409582.587393001</v>
      </c>
    </row>
    <row r="393" spans="1:5">
      <c r="A393" t="s">
        <v>3072</v>
      </c>
      <c r="B393" s="35">
        <v>2.1194000000000002</v>
      </c>
      <c r="C393" s="35">
        <v>287570962</v>
      </c>
      <c r="D393" s="35">
        <v>214516830</v>
      </c>
      <c r="E393" s="35">
        <v>34469251.675002001</v>
      </c>
    </row>
    <row r="394" spans="1:5">
      <c r="A394" t="s">
        <v>3073</v>
      </c>
      <c r="B394" s="35">
        <v>2.1273</v>
      </c>
      <c r="C394" s="35">
        <v>289885159</v>
      </c>
      <c r="D394" s="35">
        <v>216338287</v>
      </c>
      <c r="E394" s="35">
        <v>34572872.655478999</v>
      </c>
    </row>
    <row r="395" spans="1:5">
      <c r="A395" t="s">
        <v>3074</v>
      </c>
      <c r="B395" s="35">
        <v>2.1314000000000002</v>
      </c>
      <c r="C395" s="35">
        <v>291645570</v>
      </c>
      <c r="D395" s="35">
        <v>217870622</v>
      </c>
      <c r="E395" s="35">
        <v>34613375.246316999</v>
      </c>
    </row>
    <row r="396" spans="1:5">
      <c r="A396" t="s">
        <v>3075</v>
      </c>
      <c r="B396" s="35">
        <v>2.1282000000000001</v>
      </c>
      <c r="C396" s="35">
        <v>287855002</v>
      </c>
      <c r="D396" s="35">
        <v>214328675</v>
      </c>
      <c r="E396" s="35">
        <v>34548598.346019998</v>
      </c>
    </row>
    <row r="397" spans="1:5">
      <c r="A397" t="s">
        <v>3076</v>
      </c>
      <c r="B397" s="35">
        <v>2.1316000000000002</v>
      </c>
      <c r="C397" s="35">
        <v>288479905</v>
      </c>
      <c r="D397" s="35">
        <v>214723856</v>
      </c>
      <c r="E397" s="35">
        <v>34601261.493713997</v>
      </c>
    </row>
    <row r="398" spans="1:5">
      <c r="A398" t="s">
        <v>3077</v>
      </c>
      <c r="B398" s="35">
        <v>2.1252</v>
      </c>
      <c r="C398" s="35">
        <v>287505305</v>
      </c>
      <c r="D398" s="35">
        <v>213750920</v>
      </c>
      <c r="E398" s="35">
        <v>34704679.559570998</v>
      </c>
    </row>
    <row r="399" spans="1:5">
      <c r="A399" t="s">
        <v>3078</v>
      </c>
      <c r="B399" s="35">
        <v>2.1236999999999999</v>
      </c>
      <c r="C399" s="35">
        <v>287378424</v>
      </c>
      <c r="D399" s="35">
        <v>213589938</v>
      </c>
      <c r="E399" s="35">
        <v>34745249.329001002</v>
      </c>
    </row>
    <row r="400" spans="1:5">
      <c r="A400" t="s">
        <v>3079</v>
      </c>
      <c r="B400" s="35">
        <v>2.1232000000000002</v>
      </c>
      <c r="C400" s="35">
        <v>287712888</v>
      </c>
      <c r="D400" s="35">
        <v>213575070</v>
      </c>
      <c r="E400" s="35">
        <v>34917962.50942</v>
      </c>
    </row>
    <row r="401" spans="1:5">
      <c r="A401" t="s">
        <v>3080</v>
      </c>
      <c r="B401" s="35">
        <v>2.1221000000000001</v>
      </c>
      <c r="C401" s="35">
        <v>286629225</v>
      </c>
      <c r="D401" s="35">
        <v>212516211</v>
      </c>
      <c r="E401" s="35">
        <v>34924373.969181001</v>
      </c>
    </row>
    <row r="402" spans="1:5">
      <c r="A402" t="s">
        <v>3081</v>
      </c>
      <c r="B402" s="35">
        <v>2.1177000000000001</v>
      </c>
      <c r="C402" s="35">
        <v>286270245</v>
      </c>
      <c r="D402" s="35">
        <v>212276513</v>
      </c>
      <c r="E402" s="35">
        <v>34940611.040279999</v>
      </c>
    </row>
    <row r="403" spans="1:5">
      <c r="A403" t="s">
        <v>3082</v>
      </c>
      <c r="B403" s="35">
        <v>2.12</v>
      </c>
      <c r="C403" s="35">
        <v>286267703</v>
      </c>
      <c r="D403" s="35">
        <v>212195786</v>
      </c>
      <c r="E403" s="35">
        <v>34939583.490566</v>
      </c>
    </row>
    <row r="404" spans="1:5">
      <c r="A404" t="s">
        <v>3083</v>
      </c>
      <c r="B404" s="35">
        <v>2.1227999999999998</v>
      </c>
      <c r="C404" s="35">
        <v>286380661</v>
      </c>
      <c r="D404" s="35">
        <v>212123353</v>
      </c>
      <c r="E404" s="35">
        <v>34980830.977954</v>
      </c>
    </row>
    <row r="405" spans="1:5">
      <c r="A405" t="s">
        <v>3084</v>
      </c>
      <c r="B405" s="35">
        <v>2.1221000000000001</v>
      </c>
      <c r="C405" s="35">
        <v>288269731</v>
      </c>
      <c r="D405" s="35">
        <v>213910052</v>
      </c>
      <c r="E405" s="35">
        <v>35040610.244569004</v>
      </c>
    </row>
    <row r="406" spans="1:5">
      <c r="A406" t="s">
        <v>3085</v>
      </c>
      <c r="B406" s="35">
        <v>2.1265999999999998</v>
      </c>
      <c r="C406" s="35">
        <v>288806116</v>
      </c>
      <c r="D406" s="35">
        <v>214338757</v>
      </c>
      <c r="E406" s="35">
        <v>35017097.244428001</v>
      </c>
    </row>
    <row r="407" spans="1:5">
      <c r="A407" t="s">
        <v>3086</v>
      </c>
      <c r="B407" s="35">
        <v>2.1175000000000002</v>
      </c>
      <c r="C407" s="35">
        <v>287662814</v>
      </c>
      <c r="D407" s="35">
        <v>211122235</v>
      </c>
      <c r="E407" s="35">
        <v>36146672.491145</v>
      </c>
    </row>
    <row r="408" spans="1:5">
      <c r="A408" t="s">
        <v>3087</v>
      </c>
      <c r="B408" s="35">
        <v>2.1179000000000001</v>
      </c>
      <c r="C408" s="35">
        <v>287512649</v>
      </c>
      <c r="D408" s="35">
        <v>208043862</v>
      </c>
      <c r="E408" s="35">
        <v>37522445.346805997</v>
      </c>
    </row>
    <row r="409" spans="1:5">
      <c r="A409" t="s">
        <v>3088</v>
      </c>
      <c r="B409" s="35">
        <v>2.0920000000000001</v>
      </c>
      <c r="C409" s="35">
        <v>283910280</v>
      </c>
      <c r="D409" s="35">
        <v>204566501</v>
      </c>
      <c r="E409" s="35">
        <v>37927236.615679003</v>
      </c>
    </row>
    <row r="410" spans="1:5">
      <c r="A410" t="s">
        <v>3089</v>
      </c>
      <c r="B410" s="35">
        <v>2.0903</v>
      </c>
      <c r="C410" s="35">
        <v>282308934</v>
      </c>
      <c r="D410" s="35">
        <v>201998847</v>
      </c>
      <c r="E410" s="35">
        <v>38420364.062574998</v>
      </c>
    </row>
    <row r="411" spans="1:5">
      <c r="A411" t="s">
        <v>3090</v>
      </c>
      <c r="B411" s="35"/>
      <c r="C411" s="35"/>
      <c r="D411" s="35"/>
    </row>
    <row r="412" spans="1:5">
      <c r="A412" t="s">
        <v>3091</v>
      </c>
      <c r="B412" s="35"/>
      <c r="C412" s="35"/>
      <c r="D412" s="35"/>
    </row>
    <row r="413" spans="1:5">
      <c r="A413" t="s">
        <v>3092</v>
      </c>
      <c r="B413" s="35"/>
      <c r="C413" s="35"/>
      <c r="D413" s="35"/>
    </row>
    <row r="414" spans="1:5">
      <c r="A414" t="s">
        <v>3093</v>
      </c>
      <c r="B414" s="35">
        <v>2.0918999999999999</v>
      </c>
      <c r="C414" s="35">
        <v>281321166</v>
      </c>
      <c r="D414" s="35">
        <v>199769139</v>
      </c>
      <c r="E414" s="35">
        <v>38984668.005162999</v>
      </c>
    </row>
    <row r="415" spans="1:5">
      <c r="A415" t="s">
        <v>3094</v>
      </c>
      <c r="B415" s="35">
        <v>2.1333000000000002</v>
      </c>
      <c r="C415" s="35">
        <v>288685157</v>
      </c>
      <c r="D415" s="35">
        <v>205545304</v>
      </c>
      <c r="E415" s="35">
        <v>38972415.037735</v>
      </c>
    </row>
    <row r="416" spans="1:5">
      <c r="A416" t="s">
        <v>3095</v>
      </c>
      <c r="B416" s="35">
        <v>2.1446000000000001</v>
      </c>
      <c r="C416" s="35">
        <v>290191454</v>
      </c>
      <c r="D416" s="35">
        <v>206577088</v>
      </c>
      <c r="E416" s="35">
        <v>38988326.960739002</v>
      </c>
    </row>
    <row r="417" spans="1:5">
      <c r="A417" t="s">
        <v>3096</v>
      </c>
      <c r="B417" s="35">
        <v>2.1313</v>
      </c>
      <c r="C417" s="35">
        <v>288381254</v>
      </c>
      <c r="D417" s="35">
        <v>205145954</v>
      </c>
      <c r="E417" s="35">
        <v>39053769.999531001</v>
      </c>
    </row>
    <row r="418" spans="1:5">
      <c r="A418" t="s">
        <v>3097</v>
      </c>
      <c r="B418" s="35">
        <v>2.1263000000000001</v>
      </c>
      <c r="C418" s="35">
        <v>287849753</v>
      </c>
      <c r="D418" s="35">
        <v>204778565</v>
      </c>
      <c r="E418" s="35">
        <v>39068423.082350001</v>
      </c>
    </row>
    <row r="419" spans="1:5">
      <c r="A419" t="s">
        <v>3098</v>
      </c>
      <c r="B419" s="35">
        <v>2.1619000000000002</v>
      </c>
      <c r="C419" s="35">
        <v>292515558</v>
      </c>
      <c r="D419" s="35">
        <v>207935029</v>
      </c>
      <c r="E419" s="35">
        <v>39123238.355150998</v>
      </c>
    </row>
    <row r="420" spans="1:5">
      <c r="A420" t="s">
        <v>3099</v>
      </c>
      <c r="B420" s="35">
        <v>2.1585999999999999</v>
      </c>
      <c r="C420" s="35">
        <v>292273179</v>
      </c>
      <c r="D420" s="35">
        <v>207596926</v>
      </c>
      <c r="E420" s="35">
        <v>39227394.144353002</v>
      </c>
    </row>
    <row r="421" spans="1:5">
      <c r="A421" t="s">
        <v>3100</v>
      </c>
      <c r="B421" s="35">
        <v>2.1682999999999999</v>
      </c>
      <c r="C421" s="35">
        <v>293262607</v>
      </c>
      <c r="D421" s="35">
        <v>208180252</v>
      </c>
      <c r="E421" s="35">
        <v>39239198.911590002</v>
      </c>
    </row>
    <row r="422" spans="1:5">
      <c r="A422" t="s">
        <v>3101</v>
      </c>
      <c r="B422" s="35">
        <v>2.1488999999999998</v>
      </c>
      <c r="C422" s="35">
        <v>290647320</v>
      </c>
      <c r="D422" s="35">
        <v>206242250</v>
      </c>
      <c r="E422" s="35">
        <v>39278267.951044999</v>
      </c>
    </row>
    <row r="423" spans="1:5">
      <c r="A423" t="s">
        <v>3102</v>
      </c>
      <c r="B423" s="35">
        <v>2.1612</v>
      </c>
      <c r="C423" s="35">
        <v>291533467</v>
      </c>
      <c r="D423" s="35">
        <v>206635429</v>
      </c>
      <c r="E423" s="35">
        <v>39282823.431427002</v>
      </c>
    </row>
    <row r="424" spans="1:5">
      <c r="A424" t="s">
        <v>3103</v>
      </c>
      <c r="B424" s="35">
        <v>2.1587999999999998</v>
      </c>
      <c r="C424" s="35">
        <v>291283239</v>
      </c>
      <c r="D424" s="35">
        <v>206289784</v>
      </c>
      <c r="E424" s="35">
        <v>39370694.367241003</v>
      </c>
    </row>
    <row r="425" spans="1:5">
      <c r="A425" t="s">
        <v>3104</v>
      </c>
      <c r="B425" s="35">
        <v>2.1556999999999999</v>
      </c>
      <c r="C425" s="35">
        <v>296189836</v>
      </c>
      <c r="D425" s="35">
        <v>210995025</v>
      </c>
      <c r="E425" s="35">
        <v>39520717.632324003</v>
      </c>
    </row>
    <row r="426" spans="1:5">
      <c r="A426" t="s">
        <v>3105</v>
      </c>
      <c r="B426" s="35">
        <v>2.1560999999999999</v>
      </c>
      <c r="C426" s="35">
        <v>296067820</v>
      </c>
      <c r="D426" s="35">
        <v>210827886</v>
      </c>
      <c r="E426" s="35">
        <v>39534313.807337001</v>
      </c>
    </row>
    <row r="427" spans="1:5">
      <c r="A427" t="s">
        <v>3106</v>
      </c>
      <c r="B427" s="35">
        <v>2.1680999999999999</v>
      </c>
      <c r="C427" s="35">
        <v>297779759</v>
      </c>
      <c r="D427" s="35">
        <v>211947460</v>
      </c>
      <c r="E427" s="35">
        <v>39588717.771320999</v>
      </c>
    </row>
    <row r="428" spans="1:5">
      <c r="A428" t="s">
        <v>3107</v>
      </c>
      <c r="B428" s="35">
        <v>2.1631999999999998</v>
      </c>
      <c r="C428" s="35">
        <v>296916772</v>
      </c>
      <c r="D428" s="35">
        <v>211287302</v>
      </c>
      <c r="E428" s="35">
        <v>39584629.252958998</v>
      </c>
    </row>
    <row r="429" spans="1:5">
      <c r="A429" t="s">
        <v>3108</v>
      </c>
      <c r="B429" s="35">
        <v>2.1680000000000001</v>
      </c>
      <c r="C429" s="35">
        <v>297422477</v>
      </c>
      <c r="D429" s="35">
        <v>211559743</v>
      </c>
      <c r="E429" s="35">
        <v>39604582.103321001</v>
      </c>
    </row>
    <row r="430" spans="1:5">
      <c r="A430" t="s">
        <v>3109</v>
      </c>
      <c r="B430" s="35">
        <v>2.1764000000000001</v>
      </c>
      <c r="C430" s="35">
        <v>298675848</v>
      </c>
      <c r="D430" s="35">
        <v>212319017</v>
      </c>
      <c r="E430" s="35">
        <v>39678749.770263001</v>
      </c>
    </row>
    <row r="431" spans="1:5">
      <c r="A431" t="s">
        <v>3110</v>
      </c>
      <c r="B431" s="35">
        <v>2.1766999999999999</v>
      </c>
      <c r="C431" s="35">
        <v>298827463</v>
      </c>
      <c r="D431" s="35">
        <v>212372418</v>
      </c>
      <c r="E431" s="35">
        <v>39718401.709008999</v>
      </c>
    </row>
    <row r="432" spans="1:5">
      <c r="A432" t="s">
        <v>3111</v>
      </c>
      <c r="B432" s="35">
        <v>2.1776</v>
      </c>
      <c r="C432" s="35">
        <v>299171700</v>
      </c>
      <c r="D432" s="35">
        <v>212618964</v>
      </c>
      <c r="E432" s="35">
        <v>39746847.905951999</v>
      </c>
    </row>
    <row r="433" spans="1:5">
      <c r="A433" t="s">
        <v>3112</v>
      </c>
      <c r="B433" s="35">
        <v>2.1686999999999999</v>
      </c>
      <c r="C433" s="35">
        <v>297996252</v>
      </c>
      <c r="D433" s="35">
        <v>211783965</v>
      </c>
      <c r="E433" s="35">
        <v>39752979.665237002</v>
      </c>
    </row>
    <row r="434" spans="1:5">
      <c r="A434" t="s">
        <v>3113</v>
      </c>
      <c r="B434" s="35">
        <v>2.1581000000000001</v>
      </c>
      <c r="C434" s="35">
        <v>296420295</v>
      </c>
      <c r="D434" s="35">
        <v>210669844</v>
      </c>
      <c r="E434" s="35">
        <v>39734234.280153997</v>
      </c>
    </row>
    <row r="435" spans="1:5">
      <c r="A435" t="s">
        <v>3114</v>
      </c>
      <c r="B435" s="35">
        <v>2.1619000000000002</v>
      </c>
      <c r="C435" s="35">
        <v>293806237</v>
      </c>
      <c r="D435" s="35">
        <v>207553962</v>
      </c>
      <c r="E435" s="35">
        <v>39896514.639899999</v>
      </c>
    </row>
    <row r="436" spans="1:5">
      <c r="A436" t="s">
        <v>3115</v>
      </c>
      <c r="B436" s="35">
        <v>2.1583999999999999</v>
      </c>
      <c r="C436" s="35">
        <v>293272112</v>
      </c>
      <c r="D436" s="35">
        <v>207180970</v>
      </c>
      <c r="E436" s="35">
        <v>39886555.782061003</v>
      </c>
    </row>
    <row r="437" spans="1:5">
      <c r="A437" t="s">
        <v>3116</v>
      </c>
      <c r="B437" s="35">
        <v>2.1604999999999999</v>
      </c>
      <c r="C437" s="35">
        <v>293694933</v>
      </c>
      <c r="D437" s="35">
        <v>207445528</v>
      </c>
      <c r="E437" s="35">
        <v>39921039.111317001</v>
      </c>
    </row>
    <row r="438" spans="1:5">
      <c r="A438" t="s">
        <v>3117</v>
      </c>
      <c r="B438" s="35">
        <v>2.1673</v>
      </c>
      <c r="C438" s="35">
        <v>294501858</v>
      </c>
      <c r="D438" s="35">
        <v>208009233</v>
      </c>
      <c r="E438" s="35">
        <v>39908007.659299999</v>
      </c>
    </row>
    <row r="439" spans="1:5">
      <c r="A439" t="s">
        <v>3118</v>
      </c>
      <c r="B439" s="35">
        <v>2.1617000000000002</v>
      </c>
      <c r="C439" s="35">
        <v>294441813</v>
      </c>
      <c r="D439" s="35">
        <v>207993231</v>
      </c>
      <c r="E439" s="35">
        <v>39991017.254937999</v>
      </c>
    </row>
    <row r="440" spans="1:5">
      <c r="A440" t="s">
        <v>3119</v>
      </c>
      <c r="B440" s="35">
        <v>2.1564000000000001</v>
      </c>
      <c r="C440" s="35">
        <v>293916655</v>
      </c>
      <c r="D440" s="35">
        <v>207374325</v>
      </c>
      <c r="E440" s="35">
        <v>40132781.487664998</v>
      </c>
    </row>
    <row r="441" spans="1:5">
      <c r="A441" t="s">
        <v>3120</v>
      </c>
      <c r="B441" s="35">
        <v>2.1635</v>
      </c>
      <c r="C441" s="35">
        <v>294140555</v>
      </c>
      <c r="D441" s="35">
        <v>207485914</v>
      </c>
      <c r="E441" s="35">
        <v>40052988.675756998</v>
      </c>
    </row>
    <row r="442" spans="1:5">
      <c r="A442" t="s">
        <v>3121</v>
      </c>
      <c r="B442" s="35">
        <v>2.1627000000000001</v>
      </c>
      <c r="C442" s="35">
        <v>294143602</v>
      </c>
      <c r="D442" s="35">
        <v>207534848</v>
      </c>
      <c r="E442" s="35">
        <v>40046587.13645</v>
      </c>
    </row>
    <row r="443" spans="1:5">
      <c r="A443" t="s">
        <v>3122</v>
      </c>
      <c r="B443" s="35">
        <v>2.1901000000000002</v>
      </c>
      <c r="C443" s="35">
        <v>297766658</v>
      </c>
      <c r="D443" s="35">
        <v>210031869</v>
      </c>
      <c r="E443" s="35">
        <v>40059718.277704</v>
      </c>
    </row>
    <row r="444" spans="1:5">
      <c r="A444" t="s">
        <v>3123</v>
      </c>
      <c r="B444" s="35">
        <v>2.2021999999999999</v>
      </c>
      <c r="C444" s="35">
        <v>299673743</v>
      </c>
      <c r="D444" s="35">
        <v>211129532</v>
      </c>
      <c r="E444" s="35">
        <v>40207161.474889003</v>
      </c>
    </row>
    <row r="445" spans="1:5">
      <c r="A445" t="s">
        <v>3124</v>
      </c>
      <c r="B445" s="35">
        <v>2.1924000000000001</v>
      </c>
      <c r="C445" s="35">
        <v>295620437</v>
      </c>
      <c r="D445" s="35">
        <v>207122992</v>
      </c>
      <c r="E445" s="35">
        <v>40365556.011676997</v>
      </c>
    </row>
    <row r="446" spans="1:5">
      <c r="A446" t="s">
        <v>3125</v>
      </c>
      <c r="B446" s="35">
        <v>2.2014</v>
      </c>
      <c r="C446" s="35">
        <v>296097490</v>
      </c>
      <c r="D446" s="35">
        <v>207281239</v>
      </c>
      <c r="E446" s="35">
        <v>40345348.868901998</v>
      </c>
    </row>
    <row r="447" spans="1:5">
      <c r="A447" t="s">
        <v>3126</v>
      </c>
      <c r="B447" s="35">
        <v>2.2143999999999999</v>
      </c>
      <c r="C447" s="35">
        <v>297771748</v>
      </c>
      <c r="D447" s="35">
        <v>208440068</v>
      </c>
      <c r="E447" s="35">
        <v>40341257.225433998</v>
      </c>
    </row>
    <row r="448" spans="1:5">
      <c r="A448" t="s">
        <v>3127</v>
      </c>
      <c r="B448" s="35">
        <v>2.2092000000000001</v>
      </c>
      <c r="C448" s="35">
        <v>297014985</v>
      </c>
      <c r="D448" s="35">
        <v>207810937</v>
      </c>
      <c r="E448" s="35">
        <v>40378439.254028998</v>
      </c>
    </row>
    <row r="449" spans="1:5">
      <c r="A449" t="s">
        <v>3128</v>
      </c>
      <c r="B449" s="35">
        <v>2.2058</v>
      </c>
      <c r="C449" s="35">
        <v>296673425</v>
      </c>
      <c r="D449" s="35">
        <v>207483410</v>
      </c>
      <c r="E449" s="35">
        <v>40434316.34781</v>
      </c>
    </row>
    <row r="450" spans="1:5">
      <c r="A450" t="s">
        <v>3129</v>
      </c>
      <c r="B450" s="35">
        <v>2.2223000000000002</v>
      </c>
      <c r="C450" s="35">
        <v>298669655</v>
      </c>
      <c r="D450" s="35">
        <v>208748536</v>
      </c>
      <c r="E450" s="35">
        <v>40463087.341943003</v>
      </c>
    </row>
    <row r="451" spans="1:5">
      <c r="A451" t="s">
        <v>3130</v>
      </c>
      <c r="B451" s="35">
        <v>2.2231999999999998</v>
      </c>
      <c r="C451" s="35">
        <v>298403363</v>
      </c>
      <c r="D451" s="35">
        <v>208458709</v>
      </c>
      <c r="E451" s="35">
        <v>40457293.09104</v>
      </c>
    </row>
    <row r="452" spans="1:5">
      <c r="A452" t="s">
        <v>3131</v>
      </c>
      <c r="B452" s="35">
        <v>2.2400000000000002</v>
      </c>
      <c r="C452" s="35">
        <v>300764304</v>
      </c>
      <c r="D452" s="35">
        <v>210025374</v>
      </c>
      <c r="E452" s="35">
        <v>40508450.892857</v>
      </c>
    </row>
    <row r="453" spans="1:5">
      <c r="A453" t="s">
        <v>3132</v>
      </c>
      <c r="B453" s="35">
        <v>2.2319</v>
      </c>
      <c r="C453" s="35">
        <v>298579621</v>
      </c>
      <c r="D453" s="35">
        <v>207975146</v>
      </c>
      <c r="E453" s="35">
        <v>40595221.560106002</v>
      </c>
    </row>
    <row r="454" spans="1:5">
      <c r="A454" t="s">
        <v>3133</v>
      </c>
      <c r="B454" s="35">
        <v>2.2324999999999999</v>
      </c>
      <c r="C454" s="35">
        <v>300291921</v>
      </c>
      <c r="D454" s="35">
        <v>209697506</v>
      </c>
      <c r="E454" s="35">
        <v>40579805.151175998</v>
      </c>
    </row>
    <row r="455" spans="1:5">
      <c r="A455" t="s">
        <v>3134</v>
      </c>
      <c r="B455" s="35">
        <v>2.2482000000000002</v>
      </c>
      <c r="C455" s="35">
        <v>306285692</v>
      </c>
      <c r="D455" s="35">
        <v>215052616</v>
      </c>
      <c r="E455" s="35">
        <v>40580498.176319003</v>
      </c>
    </row>
    <row r="456" spans="1:5">
      <c r="A456" t="s">
        <v>3135</v>
      </c>
      <c r="B456" s="35">
        <v>2.2557</v>
      </c>
      <c r="C456" s="35">
        <v>307873008</v>
      </c>
      <c r="D456" s="35">
        <v>216402406</v>
      </c>
      <c r="E456" s="35">
        <v>40550872.013122</v>
      </c>
    </row>
    <row r="457" spans="1:5">
      <c r="A457" t="s">
        <v>3136</v>
      </c>
      <c r="B457" s="35">
        <v>2.2789000000000001</v>
      </c>
      <c r="C457" s="35">
        <v>304574605</v>
      </c>
      <c r="D457" s="35">
        <v>212817170</v>
      </c>
      <c r="E457" s="35">
        <v>40263914.607924998</v>
      </c>
    </row>
    <row r="458" spans="1:5">
      <c r="A458" t="s">
        <v>3137</v>
      </c>
      <c r="B458" s="35">
        <v>2.2772000000000001</v>
      </c>
      <c r="C458" s="35">
        <v>307596060</v>
      </c>
      <c r="D458" s="35">
        <v>214977477</v>
      </c>
      <c r="E458" s="35">
        <v>40672133.760759003</v>
      </c>
    </row>
    <row r="459" spans="1:5">
      <c r="A459" t="s">
        <v>3138</v>
      </c>
      <c r="B459" s="35">
        <v>2.2829000000000002</v>
      </c>
      <c r="C459" s="35">
        <v>308077903</v>
      </c>
      <c r="D459" s="35">
        <v>214499749</v>
      </c>
      <c r="E459" s="35">
        <v>40990912.435937002</v>
      </c>
    </row>
    <row r="460" spans="1:5">
      <c r="A460" t="s">
        <v>3139</v>
      </c>
      <c r="B460" s="35">
        <v>2.2730000000000001</v>
      </c>
      <c r="C460" s="35">
        <v>306835426</v>
      </c>
      <c r="D460" s="35">
        <v>213662081</v>
      </c>
      <c r="E460" s="35">
        <v>40991352.837659001</v>
      </c>
    </row>
    <row r="461" spans="1:5">
      <c r="A461" t="s">
        <v>3140</v>
      </c>
      <c r="B461" s="35"/>
      <c r="C461" s="35"/>
      <c r="D461" s="35"/>
    </row>
    <row r="462" spans="1:5">
      <c r="A462" t="s">
        <v>3141</v>
      </c>
      <c r="B462" s="35"/>
      <c r="C462" s="35"/>
      <c r="D462" s="35"/>
    </row>
    <row r="463" spans="1:5">
      <c r="A463" t="s">
        <v>3142</v>
      </c>
      <c r="B463" s="35">
        <v>2.2730000000000001</v>
      </c>
      <c r="C463" s="35">
        <v>306936785</v>
      </c>
      <c r="D463" s="35">
        <v>213494034</v>
      </c>
      <c r="E463" s="35">
        <v>41109877.254729003</v>
      </c>
    </row>
    <row r="464" spans="1:5">
      <c r="A464" t="s">
        <v>3143</v>
      </c>
      <c r="B464" s="35">
        <v>2.2879999999999998</v>
      </c>
      <c r="C464" s="35">
        <v>309044197</v>
      </c>
      <c r="D464" s="35">
        <v>214944098</v>
      </c>
      <c r="E464" s="35">
        <v>41127665.646853</v>
      </c>
    </row>
    <row r="465" spans="1:5">
      <c r="A465" t="s">
        <v>3144</v>
      </c>
      <c r="B465" s="35">
        <v>2.2572999999999999</v>
      </c>
      <c r="C465" s="35">
        <v>306457396</v>
      </c>
      <c r="D465" s="35">
        <v>213290584</v>
      </c>
      <c r="E465" s="35">
        <v>41273562.220352001</v>
      </c>
    </row>
    <row r="466" spans="1:5">
      <c r="A466" t="s">
        <v>3145</v>
      </c>
      <c r="B466" s="35">
        <v>2.2789000000000001</v>
      </c>
      <c r="C466" s="35">
        <v>308840503</v>
      </c>
      <c r="D466" s="35">
        <v>215062634</v>
      </c>
      <c r="E466" s="35">
        <v>41150497.608494997</v>
      </c>
    </row>
    <row r="467" spans="1:5">
      <c r="A467" t="s">
        <v>3146</v>
      </c>
      <c r="B467" s="35">
        <v>2.2700999999999998</v>
      </c>
      <c r="C467" s="35">
        <v>307676333</v>
      </c>
      <c r="D467" s="35">
        <v>214370093</v>
      </c>
      <c r="E467" s="35">
        <v>41102259.812343001</v>
      </c>
    </row>
    <row r="468" spans="1:5">
      <c r="A468" t="s">
        <v>3147</v>
      </c>
      <c r="B468" s="35">
        <v>2.2783000000000002</v>
      </c>
      <c r="C468" s="35">
        <v>308209056</v>
      </c>
      <c r="D468" s="35">
        <v>214444772</v>
      </c>
      <c r="E468" s="35">
        <v>41155371.987885997</v>
      </c>
    </row>
    <row r="469" spans="1:5">
      <c r="A469" t="s">
        <v>3148</v>
      </c>
      <c r="B469" s="35">
        <v>2.2696000000000001</v>
      </c>
      <c r="C469" s="35">
        <v>306810730</v>
      </c>
      <c r="D469" s="35">
        <v>213468718</v>
      </c>
      <c r="E469" s="35">
        <v>41127076.136763997</v>
      </c>
    </row>
    <row r="470" spans="1:5">
      <c r="A470" t="s">
        <v>3149</v>
      </c>
      <c r="B470" s="35">
        <v>2.2728999999999999</v>
      </c>
      <c r="C470" s="35">
        <v>307908242</v>
      </c>
      <c r="D470" s="35">
        <v>214085419</v>
      </c>
      <c r="E470" s="35">
        <v>41278904.923225999</v>
      </c>
    </row>
    <row r="471" spans="1:5">
      <c r="A471" t="s">
        <v>3150</v>
      </c>
      <c r="B471" s="35">
        <v>2.2509000000000001</v>
      </c>
      <c r="C471" s="35">
        <v>304984254</v>
      </c>
      <c r="D471" s="35">
        <v>212096190</v>
      </c>
      <c r="E471" s="35">
        <v>41267077.169132002</v>
      </c>
    </row>
    <row r="472" spans="1:5">
      <c r="A472" t="s">
        <v>3151</v>
      </c>
      <c r="B472" s="35">
        <v>2.2452000000000001</v>
      </c>
      <c r="C472" s="35">
        <v>303965522</v>
      </c>
      <c r="D472" s="35">
        <v>211410789</v>
      </c>
      <c r="E472" s="35">
        <v>41223380.099767998</v>
      </c>
    </row>
    <row r="473" spans="1:5">
      <c r="A473" t="s">
        <v>3152</v>
      </c>
      <c r="B473" s="35">
        <v>2.2395999999999998</v>
      </c>
      <c r="C473" s="35">
        <v>303250050</v>
      </c>
      <c r="D473" s="35">
        <v>210923618</v>
      </c>
      <c r="E473" s="35">
        <v>41224518.664047003</v>
      </c>
    </row>
    <row r="474" spans="1:5">
      <c r="A474" t="s">
        <v>3153</v>
      </c>
      <c r="B474" s="35">
        <v>2.2444000000000002</v>
      </c>
      <c r="C474" s="35">
        <v>303608844</v>
      </c>
      <c r="D474" s="35">
        <v>211111834</v>
      </c>
      <c r="E474" s="35">
        <v>41212355.195152</v>
      </c>
    </row>
    <row r="475" spans="1:5">
      <c r="A475" t="s">
        <v>3154</v>
      </c>
      <c r="B475" s="35">
        <v>2.2385999999999999</v>
      </c>
      <c r="C475" s="35">
        <v>301109542</v>
      </c>
      <c r="D475" s="35">
        <v>208729267</v>
      </c>
      <c r="E475" s="35">
        <v>41266986.062717997</v>
      </c>
    </row>
    <row r="476" spans="1:5">
      <c r="A476" t="s">
        <v>3155</v>
      </c>
      <c r="B476" s="35">
        <v>2.2378</v>
      </c>
      <c r="C476" s="35">
        <v>300904152</v>
      </c>
      <c r="D476" s="35">
        <v>208530471</v>
      </c>
      <c r="E476" s="35">
        <v>41278792.117257997</v>
      </c>
    </row>
    <row r="477" spans="1:5">
      <c r="A477" t="s">
        <v>3156</v>
      </c>
      <c r="B477" s="35">
        <v>2.2357</v>
      </c>
      <c r="C477" s="35">
        <v>300720095</v>
      </c>
      <c r="D477" s="35">
        <v>208479681</v>
      </c>
      <c r="E477" s="35">
        <v>41257956.792056002</v>
      </c>
    </row>
    <row r="478" spans="1:5">
      <c r="A478" t="s">
        <v>3157</v>
      </c>
      <c r="B478" s="35"/>
      <c r="C478" s="35"/>
      <c r="D478" s="35"/>
    </row>
    <row r="479" spans="1:5">
      <c r="A479" t="s">
        <v>3158</v>
      </c>
      <c r="B479" s="35">
        <v>2.2357</v>
      </c>
      <c r="C479" s="35">
        <v>302065847</v>
      </c>
      <c r="D479" s="35">
        <v>209675570</v>
      </c>
      <c r="E479" s="35">
        <v>41324988.594176002</v>
      </c>
    </row>
    <row r="480" spans="1:5">
      <c r="A480" t="s">
        <v>3159</v>
      </c>
      <c r="B480" s="35">
        <v>2.2170999999999998</v>
      </c>
      <c r="C480" s="35">
        <v>297342097</v>
      </c>
      <c r="D480" s="35">
        <v>206108181</v>
      </c>
      <c r="E480" s="35">
        <v>41150113.210951</v>
      </c>
    </row>
    <row r="481" spans="1:5">
      <c r="A481" t="s">
        <v>3160</v>
      </c>
      <c r="B481" s="35">
        <v>2.2027000000000001</v>
      </c>
      <c r="C481" s="35">
        <v>295547788</v>
      </c>
      <c r="D481" s="35">
        <v>205031288</v>
      </c>
      <c r="E481" s="35">
        <v>41093430.789485998</v>
      </c>
    </row>
    <row r="482" spans="1:5">
      <c r="A482" t="s">
        <v>3161</v>
      </c>
      <c r="B482" s="35">
        <v>2.2250000000000001</v>
      </c>
      <c r="C482" s="35">
        <v>298219415</v>
      </c>
      <c r="D482" s="35">
        <v>206879458</v>
      </c>
      <c r="E482" s="35">
        <v>41051666.067415997</v>
      </c>
    </row>
    <row r="483" spans="1:5">
      <c r="A483" t="s">
        <v>3162</v>
      </c>
      <c r="B483" s="35">
        <v>2.2235999999999998</v>
      </c>
      <c r="C483" s="35">
        <v>297994902</v>
      </c>
      <c r="D483" s="35">
        <v>206745226</v>
      </c>
      <c r="E483" s="35">
        <v>41036911.314985</v>
      </c>
    </row>
    <row r="484" spans="1:5">
      <c r="A484" t="s">
        <v>3163</v>
      </c>
      <c r="B484" s="35">
        <v>2.2349000000000001</v>
      </c>
      <c r="C484" s="35">
        <v>299306642</v>
      </c>
      <c r="D484" s="35">
        <v>207676617</v>
      </c>
      <c r="E484" s="35">
        <v>40999608.483600996</v>
      </c>
    </row>
    <row r="485" spans="1:5">
      <c r="A485" t="s">
        <v>3164</v>
      </c>
      <c r="B485" s="35">
        <v>2.2387000000000001</v>
      </c>
      <c r="C485" s="35">
        <v>301588996</v>
      </c>
      <c r="D485" s="35">
        <v>209641343</v>
      </c>
      <c r="E485" s="35">
        <v>41071895.743065</v>
      </c>
    </row>
    <row r="486" spans="1:5">
      <c r="A486" t="s">
        <v>3165</v>
      </c>
      <c r="B486" s="35">
        <v>2.2707000000000002</v>
      </c>
      <c r="C486" s="35">
        <v>305290288</v>
      </c>
      <c r="D486" s="35">
        <v>212175827</v>
      </c>
      <c r="E486" s="35">
        <v>41006941.031400003</v>
      </c>
    </row>
    <row r="487" spans="1:5">
      <c r="A487" t="s">
        <v>3166</v>
      </c>
      <c r="B487" s="35">
        <v>2.2469000000000001</v>
      </c>
      <c r="C487" s="35">
        <v>302485023</v>
      </c>
      <c r="D487" s="35">
        <v>210221229</v>
      </c>
      <c r="E487" s="35">
        <v>41062705.950420998</v>
      </c>
    </row>
    <row r="488" spans="1:5">
      <c r="A488" t="s">
        <v>3167</v>
      </c>
      <c r="B488" s="35">
        <v>2.2635999999999998</v>
      </c>
      <c r="C488" s="35">
        <v>304271849</v>
      </c>
      <c r="D488" s="35">
        <v>211507727</v>
      </c>
      <c r="E488" s="35">
        <v>40980792.542851999</v>
      </c>
    </row>
    <row r="489" spans="1:5">
      <c r="A489" t="s">
        <v>3168</v>
      </c>
      <c r="B489" s="35">
        <v>2.258</v>
      </c>
      <c r="C489" s="35">
        <v>303714786</v>
      </c>
      <c r="D489" s="35">
        <v>211125626</v>
      </c>
      <c r="E489" s="35">
        <v>41004942.426926002</v>
      </c>
    </row>
    <row r="490" spans="1:5">
      <c r="A490" t="s">
        <v>3169</v>
      </c>
      <c r="B490" s="35">
        <v>2.2450000000000001</v>
      </c>
      <c r="C490" s="35">
        <v>301933230</v>
      </c>
      <c r="D490" s="35">
        <v>209873819</v>
      </c>
      <c r="E490" s="35">
        <v>41006419.153674997</v>
      </c>
    </row>
    <row r="491" spans="1:5">
      <c r="A491" t="s">
        <v>3170</v>
      </c>
      <c r="B491" s="35">
        <v>2.2418999999999998</v>
      </c>
      <c r="C491" s="35">
        <v>301174543</v>
      </c>
      <c r="D491" s="35">
        <v>209427424</v>
      </c>
      <c r="E491" s="35">
        <v>40923823.096481003</v>
      </c>
    </row>
    <row r="492" spans="1:5">
      <c r="A492" t="s">
        <v>3171</v>
      </c>
      <c r="B492" s="35">
        <v>2.2284999999999999</v>
      </c>
      <c r="C492" s="35">
        <v>299491956</v>
      </c>
      <c r="D492" s="35">
        <v>208271525</v>
      </c>
      <c r="E492" s="35">
        <v>40933556.652456999</v>
      </c>
    </row>
    <row r="493" spans="1:5">
      <c r="A493" t="s">
        <v>3172</v>
      </c>
      <c r="B493" s="35">
        <v>2.2204999999999999</v>
      </c>
      <c r="C493" s="35">
        <v>297517736</v>
      </c>
      <c r="D493" s="35">
        <v>206571548</v>
      </c>
      <c r="E493" s="35">
        <v>40957526.683178999</v>
      </c>
    </row>
    <row r="494" spans="1:5">
      <c r="A494" t="s">
        <v>3173</v>
      </c>
      <c r="B494" s="35">
        <v>2.2275</v>
      </c>
      <c r="C494" s="35">
        <v>298221158</v>
      </c>
      <c r="D494" s="35">
        <v>206915894</v>
      </c>
      <c r="E494" s="35">
        <v>40990017.508418001</v>
      </c>
    </row>
    <row r="495" spans="1:5">
      <c r="A495" t="s">
        <v>3174</v>
      </c>
      <c r="B495" s="35">
        <v>2.2317</v>
      </c>
      <c r="C495" s="35">
        <v>299980238</v>
      </c>
      <c r="D495" s="35">
        <v>208434249</v>
      </c>
      <c r="E495" s="35">
        <v>41020741.587131001</v>
      </c>
    </row>
    <row r="496" spans="1:5">
      <c r="A496" t="s">
        <v>3175</v>
      </c>
      <c r="B496" s="35">
        <v>2.2218</v>
      </c>
      <c r="C496" s="35">
        <v>298290367</v>
      </c>
      <c r="D496" s="35">
        <v>207223732</v>
      </c>
      <c r="E496" s="35">
        <v>40987773.426950999</v>
      </c>
    </row>
    <row r="497" spans="1:5">
      <c r="A497" t="s">
        <v>3176</v>
      </c>
      <c r="B497" s="35">
        <v>2.226</v>
      </c>
      <c r="C497" s="35">
        <v>300864949</v>
      </c>
      <c r="D497" s="35">
        <v>209797096</v>
      </c>
      <c r="E497" s="35">
        <v>40910985.175201997</v>
      </c>
    </row>
    <row r="498" spans="1:5">
      <c r="A498" t="s">
        <v>3177</v>
      </c>
      <c r="B498" s="35">
        <v>2.2282000000000002</v>
      </c>
      <c r="C498" s="35">
        <v>301393616</v>
      </c>
      <c r="D498" s="35">
        <v>210303490</v>
      </c>
      <c r="E498" s="35">
        <v>40880587.918499</v>
      </c>
    </row>
    <row r="499" spans="1:5">
      <c r="A499" t="s">
        <v>3178</v>
      </c>
      <c r="B499" s="35">
        <v>2.2214</v>
      </c>
      <c r="C499" s="35">
        <v>300549544</v>
      </c>
      <c r="D499" s="35">
        <v>209761879</v>
      </c>
      <c r="E499" s="35">
        <v>40869570.991267003</v>
      </c>
    </row>
    <row r="500" spans="1:5">
      <c r="A500" t="s">
        <v>3179</v>
      </c>
      <c r="B500" s="35">
        <v>2.2149000000000001</v>
      </c>
      <c r="C500" s="35">
        <v>299603259</v>
      </c>
      <c r="D500" s="35">
        <v>209000031</v>
      </c>
      <c r="E500" s="35">
        <v>40906238.656373002</v>
      </c>
    </row>
    <row r="501" spans="1:5">
      <c r="A501" t="s">
        <v>3180</v>
      </c>
      <c r="B501" s="35">
        <v>2.2101999999999999</v>
      </c>
      <c r="C501" s="35">
        <v>299502736</v>
      </c>
      <c r="D501" s="35">
        <v>209208248</v>
      </c>
      <c r="E501" s="35">
        <v>40853537.236449003</v>
      </c>
    </row>
    <row r="502" spans="1:5">
      <c r="A502" t="s">
        <v>3181</v>
      </c>
      <c r="B502" s="35">
        <v>2.2201</v>
      </c>
      <c r="C502" s="35">
        <v>301010471</v>
      </c>
      <c r="D502" s="35">
        <v>210321006</v>
      </c>
      <c r="E502" s="35">
        <v>40849270.30314</v>
      </c>
    </row>
    <row r="503" spans="1:5">
      <c r="A503" t="s">
        <v>3182</v>
      </c>
      <c r="B503" s="35">
        <v>2.2195999999999998</v>
      </c>
      <c r="C503" s="35">
        <v>300586966</v>
      </c>
      <c r="D503" s="35">
        <v>209943351</v>
      </c>
      <c r="E503" s="35">
        <v>40837815.372138999</v>
      </c>
    </row>
    <row r="504" spans="1:5">
      <c r="A504" t="s">
        <v>3183</v>
      </c>
      <c r="B504" s="35">
        <v>2.2353000000000001</v>
      </c>
      <c r="C504" s="35">
        <v>302380938</v>
      </c>
      <c r="D504" s="35">
        <v>211145167</v>
      </c>
      <c r="E504" s="35">
        <v>40815895.405538</v>
      </c>
    </row>
    <row r="505" spans="1:5">
      <c r="A505" t="s">
        <v>3184</v>
      </c>
      <c r="B505" s="35">
        <v>2.2363</v>
      </c>
      <c r="C505" s="35">
        <v>299015905</v>
      </c>
      <c r="D505" s="35">
        <v>207671771</v>
      </c>
      <c r="E505" s="35">
        <v>40846100.254885003</v>
      </c>
    </row>
    <row r="506" spans="1:5">
      <c r="A506" t="s">
        <v>3185</v>
      </c>
      <c r="B506" s="35">
        <v>2.2357999999999998</v>
      </c>
      <c r="C506" s="35">
        <v>299084103</v>
      </c>
      <c r="D506" s="35">
        <v>207829731</v>
      </c>
      <c r="E506" s="35">
        <v>40815087.217104003</v>
      </c>
    </row>
    <row r="507" spans="1:5">
      <c r="A507" t="s">
        <v>3186</v>
      </c>
      <c r="B507" s="35">
        <v>2.2726999999999999</v>
      </c>
      <c r="C507" s="35">
        <v>303586614</v>
      </c>
      <c r="D507" s="35">
        <v>210913683</v>
      </c>
      <c r="E507" s="35">
        <v>40776578.958948001</v>
      </c>
    </row>
    <row r="508" spans="1:5">
      <c r="A508" t="s">
        <v>3187</v>
      </c>
      <c r="B508" s="35">
        <v>2.2591000000000001</v>
      </c>
      <c r="C508" s="35">
        <v>301963440</v>
      </c>
      <c r="D508" s="35">
        <v>209780400</v>
      </c>
      <c r="E508" s="35">
        <v>40805205.612855002</v>
      </c>
    </row>
    <row r="509" spans="1:5">
      <c r="A509" t="s">
        <v>3188</v>
      </c>
      <c r="B509" s="35">
        <v>2.2605</v>
      </c>
      <c r="C509" s="35">
        <v>302417927</v>
      </c>
      <c r="D509" s="35">
        <v>210011717</v>
      </c>
      <c r="E509" s="35">
        <v>40878659.588587001</v>
      </c>
    </row>
    <row r="510" spans="1:5">
      <c r="A510" t="s">
        <v>3189</v>
      </c>
      <c r="B510" s="35">
        <v>2.2599</v>
      </c>
      <c r="C510" s="35">
        <v>302496545</v>
      </c>
      <c r="D510" s="35">
        <v>209959311</v>
      </c>
      <c r="E510" s="35">
        <v>40947490.596928999</v>
      </c>
    </row>
    <row r="511" spans="1:5">
      <c r="A511" t="s">
        <v>3190</v>
      </c>
      <c r="B511" s="35">
        <v>2.2782</v>
      </c>
      <c r="C511" s="35">
        <v>304769521</v>
      </c>
      <c r="D511" s="35">
        <v>211595997</v>
      </c>
      <c r="E511" s="35">
        <v>40897868.49267</v>
      </c>
    </row>
    <row r="512" spans="1:5">
      <c r="A512" t="s">
        <v>3191</v>
      </c>
      <c r="B512" s="35">
        <v>2.3184</v>
      </c>
      <c r="C512" s="35">
        <v>310027874</v>
      </c>
      <c r="D512" s="35">
        <v>215219023</v>
      </c>
      <c r="E512" s="35">
        <v>40894086.870255001</v>
      </c>
    </row>
    <row r="513" spans="1:5">
      <c r="A513" t="s">
        <v>3192</v>
      </c>
      <c r="B513" s="35">
        <v>2.3671000000000002</v>
      </c>
      <c r="C513" s="35">
        <v>315897650</v>
      </c>
      <c r="D513" s="35">
        <v>220183951</v>
      </c>
      <c r="E513" s="35">
        <v>40435004.435808003</v>
      </c>
    </row>
    <row r="514" spans="1:5">
      <c r="A514" t="s">
        <v>3193</v>
      </c>
      <c r="B514" s="35">
        <v>2.3653</v>
      </c>
      <c r="C514" s="35">
        <v>315305782</v>
      </c>
      <c r="D514" s="35">
        <v>219681103</v>
      </c>
      <c r="E514" s="35">
        <v>40428139.770853996</v>
      </c>
    </row>
    <row r="515" spans="1:5">
      <c r="A515" t="s">
        <v>3194</v>
      </c>
      <c r="B515" s="35">
        <v>2.323</v>
      </c>
      <c r="C515" s="35">
        <v>300035204</v>
      </c>
      <c r="D515" s="35">
        <v>207918694</v>
      </c>
      <c r="E515" s="35">
        <v>39654115.368059002</v>
      </c>
    </row>
    <row r="516" spans="1:5">
      <c r="A516" t="s">
        <v>3195</v>
      </c>
      <c r="B516" s="35">
        <v>2.3220999999999998</v>
      </c>
      <c r="C516" s="35">
        <v>300421915</v>
      </c>
      <c r="D516" s="35">
        <v>208395552</v>
      </c>
      <c r="E516" s="35">
        <v>39630663.1928</v>
      </c>
    </row>
    <row r="517" spans="1:5">
      <c r="A517" t="s">
        <v>3196</v>
      </c>
      <c r="B517" s="35">
        <v>2.3170000000000002</v>
      </c>
      <c r="C517" s="35">
        <v>298000199</v>
      </c>
      <c r="D517" s="35">
        <v>206251938</v>
      </c>
      <c r="E517" s="35">
        <v>39597868.364263996</v>
      </c>
    </row>
    <row r="518" spans="1:5">
      <c r="A518" t="s">
        <v>3197</v>
      </c>
      <c r="B518" s="35">
        <v>2.3165</v>
      </c>
      <c r="C518" s="35">
        <v>297360731</v>
      </c>
      <c r="D518" s="35">
        <v>205382591</v>
      </c>
      <c r="E518" s="35">
        <v>39705650.766241997</v>
      </c>
    </row>
    <row r="519" spans="1:5">
      <c r="A519" t="s">
        <v>3198</v>
      </c>
      <c r="B519" s="35">
        <v>2.3209</v>
      </c>
      <c r="C519" s="35">
        <v>297824658</v>
      </c>
      <c r="D519" s="35">
        <v>205761069</v>
      </c>
      <c r="E519" s="35">
        <v>39667193.330173999</v>
      </c>
    </row>
    <row r="520" spans="1:5">
      <c r="A520" t="s">
        <v>3199</v>
      </c>
      <c r="B520" s="35">
        <v>2.3176999999999999</v>
      </c>
      <c r="C520" s="35">
        <v>297276052</v>
      </c>
      <c r="D520" s="35">
        <v>205508610</v>
      </c>
      <c r="E520" s="35">
        <v>39594184.752125002</v>
      </c>
    </row>
    <row r="521" spans="1:5">
      <c r="A521" t="s">
        <v>3200</v>
      </c>
      <c r="B521" s="35">
        <v>2.3182</v>
      </c>
      <c r="C521" s="35">
        <v>298267440</v>
      </c>
      <c r="D521" s="35">
        <v>206462387</v>
      </c>
      <c r="E521" s="35">
        <v>39601869.122594997</v>
      </c>
    </row>
    <row r="522" spans="1:5">
      <c r="A522" t="s">
        <v>3201</v>
      </c>
      <c r="B522" s="35">
        <v>2.3235000000000001</v>
      </c>
      <c r="C522" s="35">
        <v>298946612</v>
      </c>
      <c r="D522" s="35">
        <v>206797790</v>
      </c>
      <c r="E522" s="35">
        <v>39659488.702389002</v>
      </c>
    </row>
    <row r="523" spans="1:5">
      <c r="A523" t="s">
        <v>3202</v>
      </c>
      <c r="B523" s="35">
        <v>2.3189000000000002</v>
      </c>
      <c r="C523" s="35">
        <v>299420467</v>
      </c>
      <c r="D523" s="35">
        <v>207749779</v>
      </c>
      <c r="E523" s="35">
        <v>39531971.193237998</v>
      </c>
    </row>
    <row r="524" spans="1:5">
      <c r="A524" t="s">
        <v>3203</v>
      </c>
      <c r="B524" s="35"/>
      <c r="C524" s="35"/>
      <c r="D524" s="35"/>
    </row>
    <row r="525" spans="1:5">
      <c r="A525" t="s">
        <v>3204</v>
      </c>
      <c r="B525" s="35">
        <v>2.3269000000000002</v>
      </c>
      <c r="C525" s="35">
        <v>302802140</v>
      </c>
      <c r="D525" s="35">
        <v>210532187</v>
      </c>
      <c r="E525" s="35">
        <v>39653596.200953998</v>
      </c>
    </row>
    <row r="526" spans="1:5">
      <c r="A526" t="s">
        <v>3205</v>
      </c>
      <c r="B526" s="35">
        <v>2.3449</v>
      </c>
      <c r="C526" s="35">
        <v>304599684</v>
      </c>
      <c r="D526" s="35">
        <v>211781129</v>
      </c>
      <c r="E526" s="35">
        <v>39583161.328841001</v>
      </c>
    </row>
    <row r="527" spans="1:5">
      <c r="A527" t="s">
        <v>3206</v>
      </c>
      <c r="B527" s="35">
        <v>2.3411</v>
      </c>
      <c r="C527" s="35">
        <v>303999568</v>
      </c>
      <c r="D527" s="35">
        <v>211426594</v>
      </c>
      <c r="E527" s="35">
        <v>39542511.639826998</v>
      </c>
    </row>
    <row r="528" spans="1:5">
      <c r="A528" t="s">
        <v>3207</v>
      </c>
      <c r="B528" s="35">
        <v>2.3277000000000001</v>
      </c>
      <c r="C528" s="35">
        <v>301856866</v>
      </c>
      <c r="D528" s="35">
        <v>209877022</v>
      </c>
      <c r="E528" s="35">
        <v>39515334.450315997</v>
      </c>
    </row>
    <row r="529" spans="1:5">
      <c r="A529" t="s">
        <v>3208</v>
      </c>
      <c r="B529" s="35">
        <v>2.3254999999999999</v>
      </c>
      <c r="C529" s="35">
        <v>301446018</v>
      </c>
      <c r="D529" s="35">
        <v>209443321</v>
      </c>
      <c r="E529" s="35">
        <v>39562544.399053998</v>
      </c>
    </row>
    <row r="530" spans="1:5">
      <c r="A530" t="s">
        <v>3209</v>
      </c>
      <c r="B530" s="35">
        <v>2.3075999999999999</v>
      </c>
      <c r="C530" s="35">
        <v>299074943</v>
      </c>
      <c r="D530" s="35">
        <v>207765066</v>
      </c>
      <c r="E530" s="35">
        <v>39569196.134512</v>
      </c>
    </row>
    <row r="531" spans="1:5">
      <c r="A531" t="s">
        <v>3210</v>
      </c>
      <c r="B531" s="35">
        <v>2.3005</v>
      </c>
      <c r="C531" s="35">
        <v>298136376</v>
      </c>
      <c r="D531" s="35">
        <v>207168730</v>
      </c>
      <c r="E531" s="35">
        <v>39542554.227342002</v>
      </c>
    </row>
    <row r="532" spans="1:5">
      <c r="A532" t="s">
        <v>3211</v>
      </c>
      <c r="B532" s="35">
        <v>2.2890999999999999</v>
      </c>
      <c r="C532" s="35">
        <v>299922619</v>
      </c>
      <c r="D532" s="35">
        <v>209576869</v>
      </c>
      <c r="E532" s="35">
        <v>39467803.940412998</v>
      </c>
    </row>
    <row r="533" spans="1:5">
      <c r="A533" t="s">
        <v>3212</v>
      </c>
      <c r="B533" s="35">
        <v>2.2778</v>
      </c>
      <c r="C533" s="35">
        <v>297909526</v>
      </c>
      <c r="D533" s="35">
        <v>208079546</v>
      </c>
      <c r="E533" s="35">
        <v>39437167.442268997</v>
      </c>
    </row>
    <row r="534" spans="1:5">
      <c r="A534" t="s">
        <v>3213</v>
      </c>
      <c r="B534" s="35">
        <v>2.2927</v>
      </c>
      <c r="C534" s="35">
        <v>299720156</v>
      </c>
      <c r="D534" s="35">
        <v>209209747</v>
      </c>
      <c r="E534" s="35">
        <v>39477650.368561</v>
      </c>
    </row>
    <row r="535" spans="1:5">
      <c r="A535" t="s">
        <v>3214</v>
      </c>
      <c r="B535" s="35">
        <v>2.2803</v>
      </c>
      <c r="C535" s="35">
        <v>301377141</v>
      </c>
      <c r="D535" s="35">
        <v>211016177</v>
      </c>
      <c r="E535" s="35">
        <v>39626787.703372002</v>
      </c>
    </row>
    <row r="536" spans="1:5">
      <c r="A536" t="s">
        <v>3215</v>
      </c>
      <c r="B536" s="35">
        <v>2.3083999999999998</v>
      </c>
      <c r="C536" s="35">
        <v>304504246</v>
      </c>
      <c r="D536" s="35">
        <v>213086369</v>
      </c>
      <c r="E536" s="35">
        <v>39602268.670941003</v>
      </c>
    </row>
    <row r="537" spans="1:5">
      <c r="A537" t="s">
        <v>3216</v>
      </c>
      <c r="B537" s="35">
        <v>2.3382000000000001</v>
      </c>
      <c r="C537" s="35">
        <v>306550251</v>
      </c>
      <c r="D537" s="35">
        <v>215695449</v>
      </c>
      <c r="E537" s="35">
        <v>38856728.252502002</v>
      </c>
    </row>
    <row r="538" spans="1:5">
      <c r="A538" t="s">
        <v>3217</v>
      </c>
      <c r="B538" s="35">
        <v>2.3357999999999999</v>
      </c>
      <c r="C538" s="35">
        <v>306095671</v>
      </c>
      <c r="D538" s="35">
        <v>214651449</v>
      </c>
      <c r="E538" s="35">
        <v>39148994.776950002</v>
      </c>
    </row>
    <row r="539" spans="1:5">
      <c r="A539" t="s">
        <v>3218</v>
      </c>
      <c r="B539" s="35">
        <v>2.3393000000000002</v>
      </c>
      <c r="C539" s="35">
        <v>306721468</v>
      </c>
      <c r="D539" s="35">
        <v>214907534</v>
      </c>
      <c r="E539" s="35">
        <v>39248464.925405003</v>
      </c>
    </row>
    <row r="540" spans="1:5">
      <c r="A540" t="s">
        <v>3219</v>
      </c>
      <c r="B540" s="35">
        <v>2.3464999999999998</v>
      </c>
      <c r="C540" s="35">
        <v>307678429</v>
      </c>
      <c r="D540" s="35">
        <v>215463048</v>
      </c>
      <c r="E540" s="35">
        <v>39299118.261239998</v>
      </c>
    </row>
    <row r="541" spans="1:5">
      <c r="A541" t="s">
        <v>3220</v>
      </c>
      <c r="B541" s="35">
        <v>2.3336999999999999</v>
      </c>
      <c r="C541" s="35">
        <v>304569232</v>
      </c>
      <c r="D541" s="35">
        <v>213198483</v>
      </c>
      <c r="E541" s="35">
        <v>39152739.855166003</v>
      </c>
    </row>
    <row r="542" spans="1:5">
      <c r="A542" t="s">
        <v>3221</v>
      </c>
      <c r="B542" s="35">
        <v>2.3597000000000001</v>
      </c>
      <c r="C542" s="35">
        <v>308055909</v>
      </c>
      <c r="D542" s="35">
        <v>215558716</v>
      </c>
      <c r="E542" s="35">
        <v>39198708.734160997</v>
      </c>
    </row>
    <row r="543" spans="1:5">
      <c r="A543" t="s">
        <v>3222</v>
      </c>
      <c r="B543" s="35">
        <v>2.3561000000000001</v>
      </c>
      <c r="C543" s="35">
        <v>307855998</v>
      </c>
      <c r="D543" s="35">
        <v>215406082</v>
      </c>
      <c r="E543" s="35">
        <v>39238536.564662002</v>
      </c>
    </row>
    <row r="544" spans="1:5">
      <c r="A544" t="s">
        <v>3223</v>
      </c>
      <c r="B544" s="35">
        <v>2.3620999999999999</v>
      </c>
      <c r="C544" s="35">
        <v>308761505</v>
      </c>
      <c r="D544" s="35">
        <v>216136474</v>
      </c>
      <c r="E544" s="35">
        <v>39213001.566403002</v>
      </c>
    </row>
    <row r="545" spans="1:5">
      <c r="A545" t="s">
        <v>3224</v>
      </c>
      <c r="B545" s="35">
        <v>2.4013</v>
      </c>
      <c r="C545" s="35">
        <v>317770628</v>
      </c>
      <c r="D545" s="35">
        <v>222763275</v>
      </c>
      <c r="E545" s="35">
        <v>39564966.060051002</v>
      </c>
    </row>
    <row r="546" spans="1:5">
      <c r="A546" t="s">
        <v>3225</v>
      </c>
      <c r="B546" s="35">
        <v>2.4176000000000002</v>
      </c>
      <c r="C546" s="35">
        <v>320756811</v>
      </c>
      <c r="D546" s="35">
        <v>225348289</v>
      </c>
      <c r="E546" s="35">
        <v>39464147.088021003</v>
      </c>
    </row>
    <row r="547" spans="1:5">
      <c r="A547" t="s">
        <v>3226</v>
      </c>
      <c r="B547" s="35">
        <v>2.4236</v>
      </c>
      <c r="C547" s="35">
        <v>321837322</v>
      </c>
      <c r="D547" s="35">
        <v>226264083</v>
      </c>
      <c r="E547" s="35">
        <v>39434411.206469998</v>
      </c>
    </row>
    <row r="548" spans="1:5">
      <c r="A548" t="s">
        <v>3227</v>
      </c>
      <c r="B548" s="35">
        <v>2.415</v>
      </c>
      <c r="C548" s="35">
        <v>320402530</v>
      </c>
      <c r="D548" s="35">
        <v>225185981</v>
      </c>
      <c r="E548" s="35">
        <v>39427142.443063997</v>
      </c>
    </row>
    <row r="549" spans="1:5">
      <c r="A549" t="s">
        <v>3228</v>
      </c>
      <c r="B549" s="35">
        <v>2.4098000000000002</v>
      </c>
      <c r="C549" s="35">
        <v>319905259</v>
      </c>
      <c r="D549" s="35">
        <v>224733694</v>
      </c>
      <c r="E549" s="35">
        <v>39493553.406921998</v>
      </c>
    </row>
    <row r="550" spans="1:5">
      <c r="A550" t="s">
        <v>3229</v>
      </c>
      <c r="B550" s="35">
        <v>2.4441000000000002</v>
      </c>
      <c r="C550" s="35">
        <v>324397466</v>
      </c>
      <c r="D550" s="35">
        <v>227857987</v>
      </c>
      <c r="E550" s="35">
        <v>39498988.993904002</v>
      </c>
    </row>
    <row r="551" spans="1:5">
      <c r="A551" t="s">
        <v>3230</v>
      </c>
      <c r="B551" s="35">
        <v>2.4342000000000001</v>
      </c>
      <c r="C551" s="35">
        <v>323528831</v>
      </c>
      <c r="D551" s="35">
        <v>227378193</v>
      </c>
      <c r="E551" s="35">
        <v>39499892.367101997</v>
      </c>
    </row>
    <row r="552" spans="1:5">
      <c r="A552" t="s">
        <v>3231</v>
      </c>
      <c r="B552" s="35">
        <v>2.4857</v>
      </c>
      <c r="C552" s="35">
        <v>329883270</v>
      </c>
      <c r="D552" s="35">
        <v>231727674</v>
      </c>
      <c r="E552" s="35">
        <v>39488110.391438998</v>
      </c>
    </row>
    <row r="553" spans="1:5">
      <c r="A553" t="s">
        <v>3232</v>
      </c>
      <c r="B553" s="35">
        <v>2.4796</v>
      </c>
      <c r="C553" s="35">
        <v>328975296</v>
      </c>
      <c r="D553" s="35">
        <v>231120581</v>
      </c>
      <c r="E553" s="35">
        <v>39463911.517986998</v>
      </c>
    </row>
    <row r="554" spans="1:5">
      <c r="A554" t="s">
        <v>3233</v>
      </c>
      <c r="B554" s="35">
        <v>2.4895999999999998</v>
      </c>
      <c r="C554" s="35">
        <v>330321056</v>
      </c>
      <c r="D554" s="35">
        <v>232088667</v>
      </c>
      <c r="E554" s="35">
        <v>39457097.124035999</v>
      </c>
    </row>
    <row r="555" spans="1:5">
      <c r="A555" t="s">
        <v>3234</v>
      </c>
      <c r="B555" s="35">
        <v>2.4885999999999999</v>
      </c>
      <c r="C555" s="35">
        <v>324518051</v>
      </c>
      <c r="D555" s="35">
        <v>226328298</v>
      </c>
      <c r="E555" s="35">
        <v>39455819.738004997</v>
      </c>
    </row>
    <row r="556" spans="1:5">
      <c r="A556" t="s">
        <v>3235</v>
      </c>
      <c r="B556" s="35">
        <v>2.4676999999999998</v>
      </c>
      <c r="C556" s="35">
        <v>321925556</v>
      </c>
      <c r="D556" s="35">
        <v>224470589</v>
      </c>
      <c r="E556" s="35">
        <v>39492226.364630997</v>
      </c>
    </row>
    <row r="557" spans="1:5">
      <c r="A557" t="s">
        <v>3236</v>
      </c>
      <c r="B557" s="35">
        <v>2.4525000000000001</v>
      </c>
      <c r="C557" s="35">
        <v>318893404</v>
      </c>
      <c r="D557" s="35">
        <v>222911899</v>
      </c>
      <c r="E557" s="35">
        <v>39136189.602445997</v>
      </c>
    </row>
    <row r="558" spans="1:5">
      <c r="A558" t="s">
        <v>3237</v>
      </c>
      <c r="B558" s="35">
        <v>2.4481999999999999</v>
      </c>
      <c r="C558" s="35">
        <v>318393825</v>
      </c>
      <c r="D558" s="35">
        <v>222459219</v>
      </c>
      <c r="E558" s="35">
        <v>39185771.587288998</v>
      </c>
    </row>
    <row r="559" spans="1:5">
      <c r="A559" t="s">
        <v>3238</v>
      </c>
      <c r="B559" s="35">
        <v>2.4611999999999998</v>
      </c>
      <c r="C559" s="35">
        <v>320288735</v>
      </c>
      <c r="D559" s="35">
        <v>223720063</v>
      </c>
      <c r="E559" s="35">
        <v>39236418.007476002</v>
      </c>
    </row>
    <row r="560" spans="1:5">
      <c r="A560" t="s">
        <v>3239</v>
      </c>
      <c r="B560" s="35">
        <v>2.4418000000000002</v>
      </c>
      <c r="C560" s="35">
        <v>316258549</v>
      </c>
      <c r="D560" s="35">
        <v>221880953</v>
      </c>
      <c r="E560" s="35">
        <v>38650829.715783</v>
      </c>
    </row>
    <row r="561" spans="1:5">
      <c r="A561" t="s">
        <v>3240</v>
      </c>
      <c r="B561" s="35">
        <v>2.4531000000000001</v>
      </c>
      <c r="C561" s="35">
        <v>317372410</v>
      </c>
      <c r="D561" s="35">
        <v>222645191</v>
      </c>
      <c r="E561" s="35">
        <v>38615310.831193</v>
      </c>
    </row>
    <row r="562" spans="1:5">
      <c r="A562" t="s">
        <v>3241</v>
      </c>
      <c r="B562" s="35">
        <v>2.4771999999999998</v>
      </c>
      <c r="C562" s="35">
        <v>320326656</v>
      </c>
      <c r="D562" s="35">
        <v>224784422</v>
      </c>
      <c r="E562" s="35">
        <v>38568639.593088999</v>
      </c>
    </row>
    <row r="563" spans="1:5">
      <c r="A563" t="s">
        <v>3242</v>
      </c>
      <c r="B563" s="35">
        <v>2.4765999999999999</v>
      </c>
      <c r="C563" s="35">
        <v>320274749</v>
      </c>
      <c r="D563" s="35">
        <v>225158217</v>
      </c>
      <c r="E563" s="35">
        <v>38406093.838326998</v>
      </c>
    </row>
    <row r="564" spans="1:5">
      <c r="A564" t="s">
        <v>3243</v>
      </c>
      <c r="B564" s="35">
        <v>2.4598</v>
      </c>
      <c r="C564" s="35">
        <v>318214739</v>
      </c>
      <c r="D564" s="35">
        <v>223688309</v>
      </c>
      <c r="E564" s="35">
        <v>38428502.317262001</v>
      </c>
    </row>
    <row r="565" spans="1:5">
      <c r="A565" t="s">
        <v>3244</v>
      </c>
      <c r="B565" s="35">
        <v>2.4786000000000001</v>
      </c>
      <c r="C565" s="35">
        <v>322917423</v>
      </c>
      <c r="D565" s="35">
        <v>228183361</v>
      </c>
      <c r="E565" s="35">
        <v>38220794.803517997</v>
      </c>
    </row>
    <row r="566" spans="1:5">
      <c r="A566" t="s">
        <v>3245</v>
      </c>
      <c r="B566" s="35">
        <v>2.5076999999999998</v>
      </c>
      <c r="C566" s="35">
        <v>325915491</v>
      </c>
      <c r="D566" s="35">
        <v>230066633</v>
      </c>
      <c r="E566" s="35">
        <v>38221819.994416997</v>
      </c>
    </row>
    <row r="567" spans="1:5">
      <c r="A567" t="s">
        <v>3246</v>
      </c>
      <c r="B567" s="35">
        <v>2.5118999999999998</v>
      </c>
      <c r="C567" s="35">
        <v>326870148</v>
      </c>
      <c r="D567" s="35">
        <v>230914208</v>
      </c>
      <c r="E567" s="35">
        <v>38200541.422826998</v>
      </c>
    </row>
    <row r="568" spans="1:5">
      <c r="A568" t="s">
        <v>3247</v>
      </c>
      <c r="B568" s="35">
        <v>2.5186999999999999</v>
      </c>
      <c r="C568" s="35">
        <v>327644472</v>
      </c>
      <c r="D568" s="35">
        <v>231419009</v>
      </c>
      <c r="E568" s="35">
        <v>38204416.167070001</v>
      </c>
    </row>
    <row r="569" spans="1:5">
      <c r="A569" t="s">
        <v>3248</v>
      </c>
      <c r="B569" s="35">
        <v>2.5409000000000002</v>
      </c>
      <c r="C569" s="35">
        <v>329650219</v>
      </c>
      <c r="D569" s="35">
        <v>232600988</v>
      </c>
      <c r="E569" s="35">
        <v>38194825.061985999</v>
      </c>
    </row>
    <row r="570" spans="1:5">
      <c r="A570" t="s">
        <v>3249</v>
      </c>
      <c r="B570" s="35">
        <v>2.5815999999999999</v>
      </c>
      <c r="C570" s="35">
        <v>334697016</v>
      </c>
      <c r="D570" s="35">
        <v>235981128</v>
      </c>
      <c r="E570" s="35">
        <v>38238258.444375999</v>
      </c>
    </row>
    <row r="571" spans="1:5">
      <c r="A571" t="s">
        <v>3250</v>
      </c>
      <c r="B571" s="35">
        <v>2.5979999999999999</v>
      </c>
      <c r="C571" s="35">
        <v>335730297</v>
      </c>
      <c r="D571" s="35">
        <v>236573658</v>
      </c>
      <c r="E571" s="35">
        <v>38166527.713625997</v>
      </c>
    </row>
    <row r="572" spans="1:5">
      <c r="A572" t="s">
        <v>3251</v>
      </c>
      <c r="B572" s="35">
        <v>2.6046999999999998</v>
      </c>
      <c r="C572" s="35">
        <v>336234946</v>
      </c>
      <c r="D572" s="35">
        <v>236930766</v>
      </c>
      <c r="E572" s="35">
        <v>38124997.120590001</v>
      </c>
    </row>
    <row r="573" spans="1:5">
      <c r="A573" t="s">
        <v>3252</v>
      </c>
      <c r="B573" s="35">
        <v>2.6269999999999998</v>
      </c>
      <c r="C573" s="35">
        <v>338616505</v>
      </c>
      <c r="D573" s="35">
        <v>238410876</v>
      </c>
      <c r="E573" s="35">
        <v>38144510.468215004</v>
      </c>
    </row>
    <row r="574" spans="1:5">
      <c r="A574" t="s">
        <v>3253</v>
      </c>
      <c r="B574" s="35">
        <v>2.6191</v>
      </c>
      <c r="C574" s="35">
        <v>336910756</v>
      </c>
      <c r="D574" s="35">
        <v>238429423</v>
      </c>
      <c r="E574" s="35">
        <v>37601211.484861001</v>
      </c>
    </row>
    <row r="575" spans="1:5">
      <c r="A575" t="s">
        <v>3254</v>
      </c>
      <c r="B575" s="35">
        <v>2.5889000000000002</v>
      </c>
      <c r="C575" s="35">
        <v>330297567</v>
      </c>
      <c r="D575" s="35">
        <v>233400955</v>
      </c>
      <c r="E575" s="35">
        <v>37427715.245857</v>
      </c>
    </row>
    <row r="576" spans="1:5">
      <c r="A576" t="s">
        <v>3255</v>
      </c>
      <c r="B576" s="35">
        <v>2.613</v>
      </c>
      <c r="C576" s="35">
        <v>325627518</v>
      </c>
      <c r="D576" s="35">
        <v>228043763</v>
      </c>
      <c r="E576" s="35">
        <v>37345486.031382002</v>
      </c>
    </row>
    <row r="577" spans="1:5">
      <c r="A577" t="s">
        <v>3256</v>
      </c>
      <c r="B577" s="35">
        <v>2.6208</v>
      </c>
      <c r="C577" s="35">
        <v>325135957</v>
      </c>
      <c r="D577" s="35">
        <v>228084372</v>
      </c>
      <c r="E577" s="35">
        <v>37031282.432844996</v>
      </c>
    </row>
    <row r="578" spans="1:5">
      <c r="A578" t="s">
        <v>3257</v>
      </c>
      <c r="B578" s="35">
        <v>2.6150000000000002</v>
      </c>
      <c r="C578" s="35">
        <v>324568759</v>
      </c>
      <c r="D578" s="35">
        <v>227748799</v>
      </c>
      <c r="E578" s="35">
        <v>37024841.300191</v>
      </c>
    </row>
    <row r="579" spans="1:5">
      <c r="A579" t="s">
        <v>3258</v>
      </c>
      <c r="B579" s="35">
        <v>2.6177999999999999</v>
      </c>
      <c r="C579" s="35">
        <v>324789119</v>
      </c>
      <c r="D579" s="35">
        <v>228204421</v>
      </c>
      <c r="E579" s="35">
        <v>36895369.394148</v>
      </c>
    </row>
    <row r="580" spans="1:5">
      <c r="A580" t="s">
        <v>3259</v>
      </c>
      <c r="B580" s="35">
        <v>2.5926</v>
      </c>
      <c r="C580" s="35">
        <v>320555852</v>
      </c>
      <c r="D580" s="35">
        <v>226139799</v>
      </c>
      <c r="E580" s="35">
        <v>36417516.392810002</v>
      </c>
    </row>
    <row r="581" spans="1:5">
      <c r="A581" t="s">
        <v>3260</v>
      </c>
      <c r="B581" s="35">
        <v>2.5937999999999999</v>
      </c>
      <c r="C581" s="35">
        <v>320207303</v>
      </c>
      <c r="D581" s="35">
        <v>226044749</v>
      </c>
      <c r="E581" s="35">
        <v>36302935.461484998</v>
      </c>
    </row>
    <row r="582" spans="1:5">
      <c r="A582" t="s">
        <v>3261</v>
      </c>
      <c r="B582" s="35">
        <v>2.5699000000000001</v>
      </c>
      <c r="C582" s="35">
        <v>317783824</v>
      </c>
      <c r="D582" s="35">
        <v>224868899</v>
      </c>
      <c r="E582" s="35">
        <v>36155074.127397999</v>
      </c>
    </row>
    <row r="583" spans="1:5">
      <c r="A583" t="s">
        <v>3262</v>
      </c>
      <c r="B583" s="35">
        <v>2.5505</v>
      </c>
      <c r="C583" s="35">
        <v>315456988</v>
      </c>
      <c r="D583" s="35">
        <v>223575104</v>
      </c>
      <c r="E583" s="35">
        <v>36025047.637718</v>
      </c>
    </row>
    <row r="584" spans="1:5">
      <c r="A584" t="s">
        <v>3263</v>
      </c>
      <c r="B584" s="35">
        <v>2.5554999999999999</v>
      </c>
      <c r="C584" s="35">
        <v>314262734</v>
      </c>
      <c r="D584" s="35">
        <v>223826325</v>
      </c>
      <c r="E584" s="35">
        <v>35388929.368029997</v>
      </c>
    </row>
    <row r="585" spans="1:5">
      <c r="A585" t="s">
        <v>3264</v>
      </c>
      <c r="B585" s="35">
        <v>2.5962000000000001</v>
      </c>
      <c r="C585" s="35">
        <v>325067836</v>
      </c>
      <c r="D585" s="35">
        <v>233313803</v>
      </c>
      <c r="E585" s="35">
        <v>35341665.896310002</v>
      </c>
    </row>
    <row r="586" spans="1:5">
      <c r="A586" t="s">
        <v>3265</v>
      </c>
      <c r="B586" s="35">
        <v>2.6107</v>
      </c>
      <c r="C586" s="35">
        <v>324286995</v>
      </c>
      <c r="D586" s="35">
        <v>232184502</v>
      </c>
      <c r="E586" s="35">
        <v>35278849.733787999</v>
      </c>
    </row>
    <row r="587" spans="1:5">
      <c r="A587" t="s">
        <v>3266</v>
      </c>
      <c r="B587" s="35">
        <v>2.6101999999999999</v>
      </c>
      <c r="C587" s="35">
        <v>319834581</v>
      </c>
      <c r="D587" s="35">
        <v>228033689</v>
      </c>
      <c r="E587" s="35">
        <v>35170060.53176</v>
      </c>
    </row>
    <row r="588" spans="1:5">
      <c r="A588" t="s">
        <v>3267</v>
      </c>
      <c r="B588" s="35">
        <v>2.6133999999999999</v>
      </c>
      <c r="C588" s="35">
        <v>320711760</v>
      </c>
      <c r="D588" s="35">
        <v>228902792</v>
      </c>
      <c r="E588" s="35">
        <v>35130086.477385998</v>
      </c>
    </row>
    <row r="589" spans="1:5">
      <c r="A589" t="s">
        <v>3268</v>
      </c>
      <c r="B589" s="35">
        <v>2.6008</v>
      </c>
      <c r="C589" s="35">
        <v>321016086</v>
      </c>
      <c r="D589" s="35">
        <v>229427973</v>
      </c>
      <c r="E589" s="35">
        <v>35215361.811750002</v>
      </c>
    </row>
    <row r="590" spans="1:5">
      <c r="A590" t="s">
        <v>3269</v>
      </c>
      <c r="B590" s="35">
        <v>2.5937999999999999</v>
      </c>
      <c r="C590" s="35">
        <v>320014870</v>
      </c>
      <c r="D590" s="35">
        <v>228812692</v>
      </c>
      <c r="E590" s="35">
        <v>35161607.679852001</v>
      </c>
    </row>
    <row r="591" spans="1:5">
      <c r="A591" t="s">
        <v>3270</v>
      </c>
      <c r="B591" s="35">
        <v>2.5905</v>
      </c>
      <c r="C591" s="35">
        <v>319745447</v>
      </c>
      <c r="D591" s="35">
        <v>228724725</v>
      </c>
      <c r="E591" s="35">
        <v>35136352.827638999</v>
      </c>
    </row>
    <row r="592" spans="1:5">
      <c r="A592" t="s">
        <v>3271</v>
      </c>
      <c r="B592" s="35">
        <v>2.5674000000000001</v>
      </c>
      <c r="C592" s="35">
        <v>316511497</v>
      </c>
      <c r="D592" s="35">
        <v>226146561</v>
      </c>
      <c r="E592" s="35">
        <v>35197061.618758</v>
      </c>
    </row>
    <row r="593" spans="1:5">
      <c r="A593" t="s">
        <v>3272</v>
      </c>
      <c r="B593" s="35">
        <v>2.5789</v>
      </c>
      <c r="C593" s="35">
        <v>317478462</v>
      </c>
      <c r="D593" s="35">
        <v>226722017</v>
      </c>
      <c r="E593" s="35">
        <v>35191920.974059001</v>
      </c>
    </row>
    <row r="594" spans="1:5">
      <c r="A594" t="s">
        <v>3273</v>
      </c>
      <c r="B594" s="35">
        <v>2.5876999999999999</v>
      </c>
      <c r="C594" s="35">
        <v>318632759</v>
      </c>
      <c r="D594" s="35">
        <v>227523231</v>
      </c>
      <c r="E594" s="35">
        <v>35208690.342775002</v>
      </c>
    </row>
    <row r="595" spans="1:5">
      <c r="A595" t="s">
        <v>3274</v>
      </c>
      <c r="B595" s="35">
        <v>2.5941000000000001</v>
      </c>
      <c r="C595" s="35">
        <v>320541549</v>
      </c>
      <c r="D595" s="35">
        <v>228914147</v>
      </c>
      <c r="E595" s="35">
        <v>35321461.007670999</v>
      </c>
    </row>
    <row r="596" spans="1:5">
      <c r="A596" t="s">
        <v>3275</v>
      </c>
      <c r="B596" s="35">
        <v>2.6242999999999999</v>
      </c>
      <c r="C596" s="35">
        <v>323059339</v>
      </c>
      <c r="D596" s="35">
        <v>230893452</v>
      </c>
      <c r="E596" s="35">
        <v>35120179.476432003</v>
      </c>
    </row>
    <row r="597" spans="1:5">
      <c r="A597" t="s">
        <v>3276</v>
      </c>
      <c r="B597" s="35">
        <v>2.6463999999999999</v>
      </c>
      <c r="C597" s="35">
        <v>329389818</v>
      </c>
      <c r="D597" s="35">
        <v>236569200</v>
      </c>
      <c r="E597" s="35">
        <v>35074296.402659997</v>
      </c>
    </row>
    <row r="598" spans="1:5">
      <c r="A598" t="s">
        <v>3277</v>
      </c>
      <c r="B598" s="35">
        <v>2.6724999999999999</v>
      </c>
      <c r="C598" s="35">
        <v>332046748</v>
      </c>
      <c r="D598" s="35">
        <v>238417561</v>
      </c>
      <c r="E598" s="35">
        <v>35034307.577174999</v>
      </c>
    </row>
    <row r="599" spans="1:5">
      <c r="A599" t="s">
        <v>3278</v>
      </c>
      <c r="B599" s="35">
        <v>2.6964999999999999</v>
      </c>
      <c r="C599" s="35">
        <v>334307280</v>
      </c>
      <c r="D599" s="35">
        <v>240439839</v>
      </c>
      <c r="E599" s="35">
        <v>34810844.057111003</v>
      </c>
    </row>
    <row r="600" spans="1:5">
      <c r="A600" t="s">
        <v>3279</v>
      </c>
      <c r="B600" s="35">
        <v>2.6968999999999999</v>
      </c>
      <c r="C600" s="35">
        <v>334877887</v>
      </c>
      <c r="D600" s="35">
        <v>240875790</v>
      </c>
      <c r="E600" s="35">
        <v>34855610.886573002</v>
      </c>
    </row>
    <row r="601" spans="1:5">
      <c r="A601" t="s">
        <v>3280</v>
      </c>
      <c r="B601" s="35">
        <v>2.6821000000000002</v>
      </c>
      <c r="C601" s="35">
        <v>331677378</v>
      </c>
      <c r="D601" s="35">
        <v>239944303</v>
      </c>
      <c r="E601" s="35">
        <v>34201959.285634004</v>
      </c>
    </row>
    <row r="602" spans="1:5">
      <c r="A602" t="s">
        <v>3281</v>
      </c>
      <c r="B602" s="35">
        <v>2.6907000000000001</v>
      </c>
      <c r="C602" s="35">
        <v>331157015</v>
      </c>
      <c r="D602" s="35">
        <v>239309232</v>
      </c>
      <c r="E602" s="35">
        <v>34135274.463894002</v>
      </c>
    </row>
    <row r="603" spans="1:5">
      <c r="A603" t="s">
        <v>3282</v>
      </c>
      <c r="B603" s="35">
        <v>2.6991000000000001</v>
      </c>
      <c r="C603" s="35">
        <v>331315140</v>
      </c>
      <c r="D603" s="35">
        <v>239157530</v>
      </c>
      <c r="E603" s="35">
        <v>34143829.424622998</v>
      </c>
    </row>
    <row r="604" spans="1:5">
      <c r="A604" t="s">
        <v>3283</v>
      </c>
      <c r="B604" s="35"/>
      <c r="C604" s="35"/>
      <c r="D604" s="35"/>
    </row>
    <row r="605" spans="1:5">
      <c r="A605" t="s">
        <v>3284</v>
      </c>
      <c r="B605" s="35">
        <v>2.6879</v>
      </c>
      <c r="C605" s="35">
        <v>332939670</v>
      </c>
      <c r="D605" s="35">
        <v>241297509</v>
      </c>
      <c r="E605" s="35">
        <v>34094334.238624997</v>
      </c>
    </row>
    <row r="606" spans="1:5">
      <c r="A606" t="s">
        <v>3285</v>
      </c>
      <c r="B606" s="35">
        <v>2.722</v>
      </c>
      <c r="C606" s="35">
        <v>337322663</v>
      </c>
      <c r="D606" s="35">
        <v>244613269</v>
      </c>
      <c r="E606" s="35">
        <v>34059292.432034999</v>
      </c>
    </row>
    <row r="607" spans="1:5">
      <c r="A607" t="s">
        <v>3286</v>
      </c>
      <c r="B607" s="35">
        <v>2.7242999999999999</v>
      </c>
      <c r="C607" s="35">
        <v>337608827</v>
      </c>
      <c r="D607" s="35">
        <v>244912506</v>
      </c>
      <c r="E607" s="35">
        <v>34025739.088940002</v>
      </c>
    </row>
    <row r="608" spans="1:5">
      <c r="A608" t="s">
        <v>3287</v>
      </c>
      <c r="B608" s="35">
        <v>2.6772999999999998</v>
      </c>
      <c r="C608" s="35">
        <v>332242860</v>
      </c>
      <c r="D608" s="35">
        <v>241031161</v>
      </c>
      <c r="E608" s="35">
        <v>34068538.82643</v>
      </c>
    </row>
    <row r="609" spans="1:5">
      <c r="A609" t="s">
        <v>3288</v>
      </c>
      <c r="B609" s="35">
        <v>2.6644000000000001</v>
      </c>
      <c r="C609" s="35">
        <v>332137128</v>
      </c>
      <c r="D609" s="35">
        <v>241097870</v>
      </c>
      <c r="E609" s="35">
        <v>34168765.20042</v>
      </c>
    </row>
    <row r="610" spans="1:5">
      <c r="A610" t="s">
        <v>3289</v>
      </c>
      <c r="B610" s="35"/>
      <c r="C610" s="35"/>
      <c r="D610" s="35"/>
    </row>
    <row r="611" spans="1:5">
      <c r="A611" t="s">
        <v>3290</v>
      </c>
      <c r="B611" s="35">
        <v>2.6558999999999999</v>
      </c>
      <c r="C611" s="35">
        <v>332044417</v>
      </c>
      <c r="D611" s="35">
        <v>241381842</v>
      </c>
      <c r="E611" s="35">
        <v>34136290.899507001</v>
      </c>
    </row>
    <row r="612" spans="1:5">
      <c r="A612" t="s">
        <v>3291</v>
      </c>
      <c r="B612" s="35">
        <v>2.7109000000000001</v>
      </c>
      <c r="C612" s="35">
        <v>336314485</v>
      </c>
      <c r="D612" s="35">
        <v>243971074</v>
      </c>
      <c r="E612" s="35">
        <v>34063746.726179004</v>
      </c>
    </row>
    <row r="613" spans="1:5">
      <c r="A613" t="s">
        <v>3292</v>
      </c>
      <c r="B613" s="35">
        <v>2.7094999999999998</v>
      </c>
      <c r="C613" s="35">
        <v>335927433</v>
      </c>
      <c r="D613" s="35">
        <v>243644221</v>
      </c>
      <c r="E613" s="35">
        <v>34059129.728731997</v>
      </c>
    </row>
    <row r="614" spans="1:5">
      <c r="A614" t="s">
        <v>3293</v>
      </c>
      <c r="B614" s="35">
        <v>2.7071999999999998</v>
      </c>
      <c r="C614" s="35">
        <v>336072998</v>
      </c>
      <c r="D614" s="35">
        <v>243762403</v>
      </c>
      <c r="E614" s="35">
        <v>34098180.777186997</v>
      </c>
    </row>
    <row r="615" spans="1:5">
      <c r="A615" t="s">
        <v>3294</v>
      </c>
      <c r="B615" s="35">
        <v>2.7</v>
      </c>
      <c r="C615" s="35">
        <v>334020377</v>
      </c>
      <c r="D615" s="35">
        <v>241959703</v>
      </c>
      <c r="E615" s="35">
        <v>34096545.925926</v>
      </c>
    </row>
    <row r="616" spans="1:5">
      <c r="A616" t="s">
        <v>3295</v>
      </c>
      <c r="B616" s="35">
        <v>2.6859999999999999</v>
      </c>
      <c r="C616" s="35">
        <v>331581475</v>
      </c>
      <c r="D616" s="35">
        <v>239988665</v>
      </c>
      <c r="E616" s="35">
        <v>34100078.183172002</v>
      </c>
    </row>
    <row r="617" spans="1:5">
      <c r="A617" t="s">
        <v>3296</v>
      </c>
      <c r="B617" s="35">
        <v>2.6949000000000001</v>
      </c>
      <c r="C617" s="35">
        <v>332478277</v>
      </c>
      <c r="D617" s="35">
        <v>240592011</v>
      </c>
      <c r="E617" s="35">
        <v>34096354.595717996</v>
      </c>
    </row>
    <row r="618" spans="1:5">
      <c r="A618" t="s">
        <v>3297</v>
      </c>
      <c r="B618" s="35">
        <v>2.6890000000000001</v>
      </c>
      <c r="C618" s="35">
        <v>331758495</v>
      </c>
      <c r="D618" s="35">
        <v>240003987</v>
      </c>
      <c r="E618" s="35">
        <v>34122167.348457001</v>
      </c>
    </row>
    <row r="619" spans="1:5">
      <c r="A619" t="s">
        <v>3298</v>
      </c>
      <c r="B619" s="35">
        <v>2.6530999999999998</v>
      </c>
      <c r="C619" s="35">
        <v>327392446</v>
      </c>
      <c r="D619" s="35">
        <v>237106135</v>
      </c>
      <c r="E619" s="35">
        <v>34030496.777355</v>
      </c>
    </row>
    <row r="620" spans="1:5">
      <c r="A620" t="s">
        <v>3299</v>
      </c>
      <c r="B620" s="35">
        <v>2.6153</v>
      </c>
      <c r="C620" s="35">
        <v>323236183</v>
      </c>
      <c r="D620" s="35">
        <v>234230755</v>
      </c>
      <c r="E620" s="35">
        <v>34032588.230796002</v>
      </c>
    </row>
    <row r="621" spans="1:5">
      <c r="A621" t="s">
        <v>3300</v>
      </c>
      <c r="B621" s="35">
        <v>2.5871</v>
      </c>
      <c r="C621" s="35">
        <v>319230265</v>
      </c>
      <c r="D621" s="35">
        <v>231214984</v>
      </c>
      <c r="E621" s="35">
        <v>34020826.794480003</v>
      </c>
    </row>
    <row r="622" spans="1:5">
      <c r="A622" t="s">
        <v>3301</v>
      </c>
      <c r="B622" s="35"/>
      <c r="C622" s="35"/>
      <c r="D622" s="35"/>
    </row>
    <row r="623" spans="1:5">
      <c r="A623" t="s">
        <v>3302</v>
      </c>
      <c r="B623" s="35">
        <v>2.5781000000000001</v>
      </c>
      <c r="C623" s="35">
        <v>316281929</v>
      </c>
      <c r="D623" s="35">
        <v>229998508</v>
      </c>
      <c r="E623" s="35">
        <v>33467833.288079999</v>
      </c>
    </row>
    <row r="624" spans="1:5">
      <c r="A624" t="s">
        <v>3303</v>
      </c>
      <c r="B624" s="35">
        <v>2.6017999999999999</v>
      </c>
      <c r="C624" s="35">
        <v>318138823</v>
      </c>
      <c r="D624" s="35">
        <v>231087662</v>
      </c>
      <c r="E624" s="35">
        <v>33458052.502114002</v>
      </c>
    </row>
    <row r="625" spans="1:5">
      <c r="A625" t="s">
        <v>3304</v>
      </c>
      <c r="B625" s="35">
        <v>2.5669</v>
      </c>
      <c r="C625" s="35">
        <v>314882198</v>
      </c>
      <c r="D625" s="35">
        <v>228698090</v>
      </c>
      <c r="E625" s="35">
        <v>33575171.607776001</v>
      </c>
    </row>
    <row r="626" spans="1:5">
      <c r="A626" t="s">
        <v>3305</v>
      </c>
      <c r="B626" s="35">
        <v>2.5912000000000002</v>
      </c>
      <c r="C626" s="35">
        <v>317928175</v>
      </c>
      <c r="D626" s="35">
        <v>230955847</v>
      </c>
      <c r="E626" s="35">
        <v>33564498.301945001</v>
      </c>
    </row>
    <row r="627" spans="1:5">
      <c r="A627" t="s">
        <v>3306</v>
      </c>
      <c r="B627" s="35">
        <v>2.6063000000000001</v>
      </c>
      <c r="C627" s="35">
        <v>318830959</v>
      </c>
      <c r="D627" s="35">
        <v>231730684</v>
      </c>
      <c r="E627" s="35">
        <v>33419128.649810001</v>
      </c>
    </row>
    <row r="628" spans="1:5">
      <c r="A628" t="s">
        <v>3307</v>
      </c>
      <c r="B628" s="35">
        <v>2.6278000000000001</v>
      </c>
      <c r="C628" s="35">
        <v>321342592</v>
      </c>
      <c r="D628" s="35">
        <v>233386959</v>
      </c>
      <c r="E628" s="35">
        <v>33471205.190653998</v>
      </c>
    </row>
    <row r="629" spans="1:5">
      <c r="A629" t="s">
        <v>3308</v>
      </c>
      <c r="B629" s="35">
        <v>2.6423000000000001</v>
      </c>
      <c r="C629" s="35">
        <v>323160254</v>
      </c>
      <c r="D629" s="35">
        <v>234755345</v>
      </c>
      <c r="E629" s="35">
        <v>33457559.323316999</v>
      </c>
    </row>
    <row r="630" spans="1:5">
      <c r="A630" t="s">
        <v>3309</v>
      </c>
      <c r="B630" s="35">
        <v>2.6533000000000002</v>
      </c>
      <c r="C630" s="35">
        <v>324907131</v>
      </c>
      <c r="D630" s="35">
        <v>236076880</v>
      </c>
      <c r="E630" s="35">
        <v>33479158.406513002</v>
      </c>
    </row>
    <row r="631" spans="1:5">
      <c r="A631" t="s">
        <v>3310</v>
      </c>
      <c r="B631" s="35">
        <v>2.6587000000000001</v>
      </c>
      <c r="C631" s="35">
        <v>325062854</v>
      </c>
      <c r="D631" s="35">
        <v>236032393</v>
      </c>
      <c r="E631" s="35">
        <v>33486463.685260002</v>
      </c>
    </row>
    <row r="632" spans="1:5">
      <c r="A632" t="s">
        <v>3311</v>
      </c>
      <c r="B632" s="35">
        <v>2.6762000000000001</v>
      </c>
      <c r="C632" s="35">
        <v>326974019</v>
      </c>
      <c r="D632" s="35">
        <v>237460274</v>
      </c>
      <c r="E632" s="35">
        <v>33448077.497944999</v>
      </c>
    </row>
    <row r="633" spans="1:5">
      <c r="A633" t="s">
        <v>3312</v>
      </c>
      <c r="B633" s="35">
        <v>2.6781999999999999</v>
      </c>
      <c r="C633" s="35">
        <v>327346154</v>
      </c>
      <c r="D633" s="35">
        <v>237894372</v>
      </c>
      <c r="E633" s="35">
        <v>33399963.408259001</v>
      </c>
    </row>
    <row r="634" spans="1:5">
      <c r="A634" t="s">
        <v>3313</v>
      </c>
      <c r="B634" s="35">
        <v>2.6812999999999998</v>
      </c>
      <c r="C634" s="35">
        <v>327412841</v>
      </c>
      <c r="D634" s="35">
        <v>237851238</v>
      </c>
      <c r="E634" s="35">
        <v>33402305.970984001</v>
      </c>
    </row>
    <row r="635" spans="1:5">
      <c r="A635" t="s">
        <v>3314</v>
      </c>
      <c r="B635" s="35">
        <v>2.6930999999999998</v>
      </c>
      <c r="C635" s="35">
        <v>334521703</v>
      </c>
      <c r="D635" s="35">
        <v>244408237</v>
      </c>
      <c r="E635" s="35">
        <v>33460868.887155998</v>
      </c>
    </row>
    <row r="636" spans="1:5">
      <c r="A636" t="s">
        <v>3315</v>
      </c>
      <c r="B636" s="35">
        <v>2.6636000000000002</v>
      </c>
      <c r="C636" s="35">
        <v>330611147</v>
      </c>
      <c r="D636" s="35">
        <v>241586751</v>
      </c>
      <c r="E636" s="35">
        <v>33422584.472143002</v>
      </c>
    </row>
    <row r="637" spans="1:5">
      <c r="A637" t="s">
        <v>3316</v>
      </c>
      <c r="B637" s="35">
        <v>2.7694000000000001</v>
      </c>
      <c r="C637" s="35">
        <v>343278835</v>
      </c>
      <c r="D637" s="35">
        <v>250833233</v>
      </c>
      <c r="E637" s="35">
        <v>33381094.099805001</v>
      </c>
    </row>
    <row r="638" spans="1:5">
      <c r="A638" t="s">
        <v>3317</v>
      </c>
      <c r="B638" s="35">
        <v>2.7477</v>
      </c>
      <c r="C638" s="35">
        <v>341002329</v>
      </c>
      <c r="D638" s="35">
        <v>249334860</v>
      </c>
      <c r="E638" s="35">
        <v>33361527.45933</v>
      </c>
    </row>
    <row r="639" spans="1:5">
      <c r="A639" t="s">
        <v>3318</v>
      </c>
      <c r="B639" s="35">
        <v>2.7355999999999998</v>
      </c>
      <c r="C639" s="35">
        <v>339663770</v>
      </c>
      <c r="D639" s="35">
        <v>248480395</v>
      </c>
      <c r="E639" s="35">
        <v>33332130.062874999</v>
      </c>
    </row>
    <row r="640" spans="1:5">
      <c r="A640" t="s">
        <v>3319</v>
      </c>
      <c r="B640" s="35">
        <v>2.7387999999999999</v>
      </c>
      <c r="C640" s="35">
        <v>340058308</v>
      </c>
      <c r="D640" s="35">
        <v>248771535</v>
      </c>
      <c r="E640" s="35">
        <v>33330938.002045002</v>
      </c>
    </row>
    <row r="641" spans="1:5">
      <c r="A641" t="s">
        <v>3320</v>
      </c>
      <c r="B641" s="35">
        <v>2.7134</v>
      </c>
      <c r="C641" s="35">
        <v>336537746</v>
      </c>
      <c r="D641" s="35">
        <v>246153578</v>
      </c>
      <c r="E641" s="35">
        <v>33310299.992628999</v>
      </c>
    </row>
    <row r="642" spans="1:5">
      <c r="A642" t="s">
        <v>3321</v>
      </c>
      <c r="B642" s="35">
        <v>2.7324000000000002</v>
      </c>
      <c r="C642" s="35">
        <v>338734819</v>
      </c>
      <c r="D642" s="35">
        <v>247842971</v>
      </c>
      <c r="E642" s="35">
        <v>33264473.722734999</v>
      </c>
    </row>
    <row r="643" spans="1:5">
      <c r="A643" t="s">
        <v>3322</v>
      </c>
      <c r="B643" s="35">
        <v>2.7408000000000001</v>
      </c>
      <c r="C643" s="35">
        <v>339885041</v>
      </c>
      <c r="D643" s="35">
        <v>248703581</v>
      </c>
      <c r="E643" s="35">
        <v>33268191.768826999</v>
      </c>
    </row>
    <row r="644" spans="1:5">
      <c r="A644" t="s">
        <v>3323</v>
      </c>
      <c r="B644" s="35">
        <v>2.7343999999999999</v>
      </c>
      <c r="C644" s="35">
        <v>339183994</v>
      </c>
      <c r="D644" s="35">
        <v>248370701</v>
      </c>
      <c r="E644" s="35">
        <v>33211414.935635</v>
      </c>
    </row>
    <row r="645" spans="1:5">
      <c r="A645" t="s">
        <v>3324</v>
      </c>
      <c r="B645" s="35">
        <v>2.7121</v>
      </c>
      <c r="C645" s="35">
        <v>332672210</v>
      </c>
      <c r="D645" s="35">
        <v>243641342</v>
      </c>
      <c r="E645" s="35">
        <v>32827280.704989001</v>
      </c>
    </row>
    <row r="646" spans="1:5">
      <c r="A646" t="s">
        <v>3325</v>
      </c>
      <c r="B646" s="35">
        <v>2.7143999999999999</v>
      </c>
      <c r="C646" s="35">
        <v>332392977</v>
      </c>
      <c r="D646" s="35">
        <v>243391740</v>
      </c>
      <c r="E646" s="35">
        <v>32788548.850575</v>
      </c>
    </row>
    <row r="647" spans="1:5">
      <c r="A647" t="s">
        <v>3326</v>
      </c>
      <c r="B647" s="35">
        <v>2.6785999999999999</v>
      </c>
      <c r="C647" s="35">
        <v>327619489</v>
      </c>
      <c r="D647" s="35">
        <v>239707101</v>
      </c>
      <c r="E647" s="35">
        <v>32820274.770401999</v>
      </c>
    </row>
    <row r="648" spans="1:5">
      <c r="A648" t="s">
        <v>3327</v>
      </c>
      <c r="B648" s="35">
        <v>2.6709999999999998</v>
      </c>
      <c r="C648" s="35">
        <v>325867032</v>
      </c>
      <c r="D648" s="35">
        <v>238354400</v>
      </c>
      <c r="E648" s="35">
        <v>32763995.507300999</v>
      </c>
    </row>
    <row r="649" spans="1:5">
      <c r="A649" t="s">
        <v>3328</v>
      </c>
      <c r="B649" s="35">
        <v>2.677</v>
      </c>
      <c r="C649" s="35">
        <v>326283674</v>
      </c>
      <c r="D649" s="35">
        <v>238693322</v>
      </c>
      <c r="E649" s="35">
        <v>32719593.574896999</v>
      </c>
    </row>
    <row r="650" spans="1:5">
      <c r="A650" t="s">
        <v>3329</v>
      </c>
      <c r="B650" s="35">
        <v>2.6638000000000002</v>
      </c>
      <c r="C650" s="35">
        <v>324213167</v>
      </c>
      <c r="D650" s="35">
        <v>237220650</v>
      </c>
      <c r="E650" s="35">
        <v>32657300.473007999</v>
      </c>
    </row>
    <row r="651" spans="1:5">
      <c r="A651" t="s">
        <v>3330</v>
      </c>
      <c r="B651" s="35">
        <v>2.6587000000000001</v>
      </c>
      <c r="C651" s="35">
        <v>323828940</v>
      </c>
      <c r="D651" s="35">
        <v>237105815</v>
      </c>
      <c r="E651" s="35">
        <v>32618620.002257001</v>
      </c>
    </row>
    <row r="652" spans="1:5">
      <c r="A652" t="s">
        <v>3331</v>
      </c>
      <c r="B652" s="35">
        <v>2.6863000000000001</v>
      </c>
      <c r="C652" s="35">
        <v>326141752</v>
      </c>
      <c r="D652" s="35">
        <v>238717300</v>
      </c>
      <c r="E652" s="35">
        <v>32544560.175705999</v>
      </c>
    </row>
    <row r="653" spans="1:5">
      <c r="A653" t="s">
        <v>3332</v>
      </c>
      <c r="B653" s="35">
        <v>2.6850000000000001</v>
      </c>
      <c r="C653" s="35">
        <v>325704824</v>
      </c>
      <c r="D653" s="35">
        <v>238373098</v>
      </c>
      <c r="E653" s="35">
        <v>32525782.495345</v>
      </c>
    </row>
    <row r="654" spans="1:5">
      <c r="A654" t="s">
        <v>3333</v>
      </c>
      <c r="B654" s="35">
        <v>2.6753</v>
      </c>
      <c r="C654" s="35">
        <v>324619060</v>
      </c>
      <c r="D654" s="35">
        <v>237635466</v>
      </c>
      <c r="E654" s="35">
        <v>32513585.018502999</v>
      </c>
    </row>
    <row r="655" spans="1:5">
      <c r="A655" t="s">
        <v>3334</v>
      </c>
      <c r="B655" s="35">
        <v>2.6991999999999998</v>
      </c>
      <c r="C655" s="35">
        <v>329633665</v>
      </c>
      <c r="D655" s="35">
        <v>241915559</v>
      </c>
      <c r="E655" s="35">
        <v>32497816.390041001</v>
      </c>
    </row>
    <row r="656" spans="1:5">
      <c r="A656" t="s">
        <v>3335</v>
      </c>
      <c r="B656" s="35">
        <v>2.6876000000000002</v>
      </c>
      <c r="C656" s="35">
        <v>328118167</v>
      </c>
      <c r="D656" s="35">
        <v>240863196</v>
      </c>
      <c r="E656" s="35">
        <v>32465757.925285999</v>
      </c>
    </row>
    <row r="657" spans="1:5">
      <c r="A657" t="s">
        <v>3336</v>
      </c>
      <c r="B657" s="35">
        <v>2.6899000000000002</v>
      </c>
      <c r="C657" s="35">
        <v>328171148</v>
      </c>
      <c r="D657" s="35">
        <v>240886191</v>
      </c>
      <c r="E657" s="35">
        <v>32449145.693147998</v>
      </c>
    </row>
    <row r="658" spans="1:5">
      <c r="A658" t="s">
        <v>3337</v>
      </c>
      <c r="B658" s="35">
        <v>2.6791999999999998</v>
      </c>
      <c r="C658" s="35">
        <v>326817421</v>
      </c>
      <c r="D658" s="35">
        <v>239977640</v>
      </c>
      <c r="E658" s="35">
        <v>32412578.754852001</v>
      </c>
    </row>
    <row r="659" spans="1:5">
      <c r="A659" t="s">
        <v>3338</v>
      </c>
      <c r="B659" s="35">
        <v>2.6894</v>
      </c>
      <c r="C659" s="35">
        <v>328204197</v>
      </c>
      <c r="D659" s="35">
        <v>241096571</v>
      </c>
      <c r="E659" s="35">
        <v>32389241.466497999</v>
      </c>
    </row>
    <row r="660" spans="1:5">
      <c r="A660" t="s">
        <v>3339</v>
      </c>
      <c r="B660" s="35">
        <v>2.6751</v>
      </c>
      <c r="C660" s="35">
        <v>326927769</v>
      </c>
      <c r="D660" s="35">
        <v>240147255</v>
      </c>
      <c r="E660" s="35">
        <v>32440100.930806</v>
      </c>
    </row>
    <row r="661" spans="1:5">
      <c r="A661" t="s">
        <v>3340</v>
      </c>
      <c r="B661" s="35">
        <v>2.6606999999999998</v>
      </c>
      <c r="C661" s="35">
        <v>325248383</v>
      </c>
      <c r="D661" s="35">
        <v>239012961</v>
      </c>
      <c r="E661" s="35">
        <v>32410802.420416001</v>
      </c>
    </row>
    <row r="662" spans="1:5">
      <c r="A662" t="s">
        <v>3341</v>
      </c>
      <c r="B662" s="35">
        <v>2.6556000000000002</v>
      </c>
      <c r="C662" s="35">
        <v>324692036</v>
      </c>
      <c r="D662" s="35">
        <v>238561250</v>
      </c>
      <c r="E662" s="35">
        <v>32433644.374152999</v>
      </c>
    </row>
    <row r="663" spans="1:5">
      <c r="A663" t="s">
        <v>3342</v>
      </c>
      <c r="B663" s="35">
        <v>2.6362999999999999</v>
      </c>
      <c r="C663" s="35">
        <v>322019009</v>
      </c>
      <c r="D663" s="35">
        <v>236353889</v>
      </c>
      <c r="E663" s="35">
        <v>32494450.555702999</v>
      </c>
    </row>
    <row r="664" spans="1:5">
      <c r="A664" t="s">
        <v>3343</v>
      </c>
      <c r="B664" s="35">
        <v>2.6375999999999999</v>
      </c>
      <c r="C664" s="35">
        <v>322096560</v>
      </c>
      <c r="D664" s="35">
        <v>236455547</v>
      </c>
      <c r="E664" s="35">
        <v>32469295.192598999</v>
      </c>
    </row>
    <row r="665" spans="1:5">
      <c r="A665" t="s">
        <v>3344</v>
      </c>
      <c r="B665" s="35"/>
      <c r="C665" s="35"/>
      <c r="D665" s="35"/>
    </row>
    <row r="666" spans="1:5">
      <c r="A666" t="s">
        <v>3345</v>
      </c>
      <c r="B666" s="35">
        <v>2.6375999999999999</v>
      </c>
      <c r="C666" s="35">
        <v>319576997</v>
      </c>
      <c r="D666" s="35">
        <v>234762942</v>
      </c>
      <c r="E666" s="35">
        <v>32155768.501667999</v>
      </c>
    </row>
    <row r="667" spans="1:5">
      <c r="A667" t="s">
        <v>3346</v>
      </c>
      <c r="B667" s="35">
        <v>2.6757</v>
      </c>
      <c r="C667" s="35">
        <v>323484912</v>
      </c>
      <c r="D667" s="35">
        <v>237735194</v>
      </c>
      <c r="E667" s="35">
        <v>32047583.062376</v>
      </c>
    </row>
    <row r="668" spans="1:5">
      <c r="A668" t="s">
        <v>3347</v>
      </c>
      <c r="B668" s="35">
        <v>2.6869000000000001</v>
      </c>
      <c r="C668" s="35">
        <v>324825063</v>
      </c>
      <c r="D668" s="35">
        <v>238675770</v>
      </c>
      <c r="E668" s="35">
        <v>32062709.069931999</v>
      </c>
    </row>
    <row r="669" spans="1:5">
      <c r="A669" t="s">
        <v>3348</v>
      </c>
      <c r="B669" s="35">
        <v>2.7040000000000002</v>
      </c>
      <c r="C669" s="35">
        <v>326946151</v>
      </c>
      <c r="D669" s="35">
        <v>240296260</v>
      </c>
      <c r="E669" s="35">
        <v>32045078.032543998</v>
      </c>
    </row>
    <row r="670" spans="1:5">
      <c r="A670" t="s">
        <v>3349</v>
      </c>
      <c r="B670" s="35">
        <v>2.7193999999999998</v>
      </c>
      <c r="C670" s="35">
        <v>328539314</v>
      </c>
      <c r="D670" s="35">
        <v>241803924</v>
      </c>
      <c r="E670" s="35">
        <v>31895046.701478001</v>
      </c>
    </row>
    <row r="671" spans="1:5">
      <c r="A671" t="s">
        <v>3350</v>
      </c>
      <c r="B671" s="35">
        <v>2.7370999999999999</v>
      </c>
      <c r="C671" s="35">
        <v>330407619</v>
      </c>
      <c r="D671" s="35">
        <v>243243874</v>
      </c>
      <c r="E671" s="35">
        <v>31845290.636075001</v>
      </c>
    </row>
    <row r="672" spans="1:5">
      <c r="A672" t="s">
        <v>3351</v>
      </c>
      <c r="B672" s="35">
        <v>2.7566999999999999</v>
      </c>
      <c r="C672" s="35">
        <v>333048533</v>
      </c>
      <c r="D672" s="35">
        <v>245388135</v>
      </c>
      <c r="E672" s="35">
        <v>31799034.352667999</v>
      </c>
    </row>
    <row r="673" spans="1:5">
      <c r="A673" t="s">
        <v>3352</v>
      </c>
      <c r="B673" s="35">
        <v>2.7551000000000001</v>
      </c>
      <c r="C673" s="35">
        <v>332820296</v>
      </c>
      <c r="D673" s="35">
        <v>245270962</v>
      </c>
      <c r="E673" s="35">
        <v>31777189.212733001</v>
      </c>
    </row>
    <row r="674" spans="1:5">
      <c r="A674" t="s">
        <v>3353</v>
      </c>
      <c r="B674" s="35">
        <v>2.7633999999999999</v>
      </c>
      <c r="C674" s="35">
        <v>334065696</v>
      </c>
      <c r="D674" s="35">
        <v>246015913</v>
      </c>
      <c r="E674" s="35">
        <v>31862843.960338999</v>
      </c>
    </row>
    <row r="675" spans="1:5">
      <c r="A675" t="s">
        <v>3354</v>
      </c>
      <c r="B675" s="35">
        <v>2.7745000000000002</v>
      </c>
      <c r="C675" s="35">
        <v>339715694</v>
      </c>
      <c r="D675" s="35">
        <v>251967272</v>
      </c>
      <c r="E675" s="35">
        <v>31626751.486754</v>
      </c>
    </row>
    <row r="676" spans="1:5">
      <c r="A676" t="s">
        <v>3355</v>
      </c>
      <c r="B676" s="35">
        <v>2.7839</v>
      </c>
      <c r="C676" s="35">
        <v>340606413</v>
      </c>
      <c r="D676" s="35">
        <v>252613019</v>
      </c>
      <c r="E676" s="35">
        <v>31607957.900787</v>
      </c>
    </row>
    <row r="677" spans="1:5">
      <c r="A677" t="s">
        <v>3356</v>
      </c>
      <c r="B677" s="35">
        <v>2.7736000000000001</v>
      </c>
      <c r="C677" s="35">
        <v>339673177</v>
      </c>
      <c r="D677" s="35">
        <v>252021958</v>
      </c>
      <c r="E677" s="35">
        <v>31601968.200173002</v>
      </c>
    </row>
    <row r="678" spans="1:5">
      <c r="A678" t="s">
        <v>3357</v>
      </c>
      <c r="B678" s="35">
        <v>2.7688000000000001</v>
      </c>
      <c r="C678" s="35">
        <v>338905369</v>
      </c>
      <c r="D678" s="35">
        <v>251365423</v>
      </c>
      <c r="E678" s="35">
        <v>31616565.299047001</v>
      </c>
    </row>
    <row r="679" spans="1:5">
      <c r="A679" t="s">
        <v>3358</v>
      </c>
      <c r="B679" s="35">
        <v>2.7847</v>
      </c>
      <c r="C679" s="35">
        <v>340423581</v>
      </c>
      <c r="D679" s="35">
        <v>251865879</v>
      </c>
      <c r="E679" s="35">
        <v>31801523.323876999</v>
      </c>
    </row>
    <row r="680" spans="1:5">
      <c r="A680" t="s">
        <v>3359</v>
      </c>
      <c r="B680" s="35">
        <v>2.7829999999999999</v>
      </c>
      <c r="C680" s="35">
        <v>340308185</v>
      </c>
      <c r="D680" s="35">
        <v>251689101</v>
      </c>
      <c r="E680" s="35">
        <v>31843005.389867</v>
      </c>
    </row>
    <row r="681" spans="1:5">
      <c r="A681" t="s">
        <v>3360</v>
      </c>
      <c r="B681" s="35">
        <v>2.7789999999999999</v>
      </c>
      <c r="C681" s="35">
        <v>339898026</v>
      </c>
      <c r="D681" s="35">
        <v>251332958</v>
      </c>
      <c r="E681" s="35">
        <v>31869401.943144999</v>
      </c>
    </row>
    <row r="682" spans="1:5">
      <c r="A682" t="s">
        <v>3361</v>
      </c>
      <c r="B682" s="35">
        <v>2.7858999999999998</v>
      </c>
      <c r="C682" s="35">
        <v>340818076</v>
      </c>
      <c r="D682" s="35">
        <v>252100481</v>
      </c>
      <c r="E682" s="35">
        <v>31845218.780285999</v>
      </c>
    </row>
    <row r="683" spans="1:5">
      <c r="A683" t="s">
        <v>3362</v>
      </c>
      <c r="B683" s="35">
        <v>2.7673999999999999</v>
      </c>
      <c r="C683" s="35">
        <v>338797671</v>
      </c>
      <c r="D683" s="35">
        <v>250733978</v>
      </c>
      <c r="E683" s="35">
        <v>31821815.783767998</v>
      </c>
    </row>
    <row r="684" spans="1:5">
      <c r="A684" t="s">
        <v>3363</v>
      </c>
      <c r="B684" s="35">
        <v>2.7774999999999999</v>
      </c>
      <c r="C684" s="35">
        <v>340249219</v>
      </c>
      <c r="D684" s="35">
        <v>251850881</v>
      </c>
      <c r="E684" s="35">
        <v>31826584.338434</v>
      </c>
    </row>
    <row r="685" spans="1:5">
      <c r="A685" t="s">
        <v>3364</v>
      </c>
      <c r="B685" s="35">
        <v>2.7829999999999999</v>
      </c>
      <c r="C685" s="35">
        <v>340804983</v>
      </c>
      <c r="D685" s="35">
        <v>252133586</v>
      </c>
      <c r="E685" s="35">
        <v>31861802.730866</v>
      </c>
    </row>
    <row r="686" spans="1:5">
      <c r="A686" t="s">
        <v>3365</v>
      </c>
      <c r="B686" s="35">
        <v>2.8315999999999999</v>
      </c>
      <c r="C686" s="35">
        <v>346534889</v>
      </c>
      <c r="D686" s="35">
        <v>256480091</v>
      </c>
      <c r="E686" s="35">
        <v>31803502.613363001</v>
      </c>
    </row>
    <row r="687" spans="1:5">
      <c r="A687" t="s">
        <v>3366</v>
      </c>
      <c r="B687" s="35">
        <v>2.8483999999999998</v>
      </c>
      <c r="C687" s="35">
        <v>348231604</v>
      </c>
      <c r="D687" s="35">
        <v>257756923</v>
      </c>
      <c r="E687" s="35">
        <v>31763334.152507</v>
      </c>
    </row>
    <row r="688" spans="1:5">
      <c r="A688" t="s">
        <v>3367</v>
      </c>
      <c r="B688" s="35">
        <v>2.8730000000000002</v>
      </c>
      <c r="C688" s="35">
        <v>351473728</v>
      </c>
      <c r="D688" s="35">
        <v>260321141</v>
      </c>
      <c r="E688" s="35">
        <v>31727318.830490999</v>
      </c>
    </row>
    <row r="689" spans="1:5">
      <c r="A689" t="s">
        <v>3368</v>
      </c>
      <c r="B689" s="35">
        <v>2.9009</v>
      </c>
      <c r="C689" s="35">
        <v>354234441</v>
      </c>
      <c r="D689" s="35">
        <v>262718870</v>
      </c>
      <c r="E689" s="35">
        <v>31547302.905995</v>
      </c>
    </row>
    <row r="690" spans="1:5">
      <c r="A690" t="s">
        <v>3369</v>
      </c>
      <c r="B690" s="35">
        <v>2.9676999999999998</v>
      </c>
      <c r="C690" s="35">
        <v>362492000</v>
      </c>
      <c r="D690" s="35">
        <v>269104219</v>
      </c>
      <c r="E690" s="35">
        <v>31468066.516157001</v>
      </c>
    </row>
    <row r="691" spans="1:5">
      <c r="A691" t="s">
        <v>3370</v>
      </c>
      <c r="B691" s="35">
        <v>2.9156</v>
      </c>
      <c r="C691" s="35">
        <v>356233472</v>
      </c>
      <c r="D691" s="35">
        <v>264735696</v>
      </c>
      <c r="E691" s="35">
        <v>31382142.955138002</v>
      </c>
    </row>
    <row r="692" spans="1:5">
      <c r="A692" t="s">
        <v>3371</v>
      </c>
      <c r="B692" s="35">
        <v>2.9477000000000002</v>
      </c>
      <c r="C692" s="35">
        <v>360557678</v>
      </c>
      <c r="D692" s="35">
        <v>268488082</v>
      </c>
      <c r="E692" s="35">
        <v>31234384.774569999</v>
      </c>
    </row>
    <row r="693" spans="1:5">
      <c r="A693" t="s">
        <v>3372</v>
      </c>
      <c r="B693" s="35">
        <v>2.9258000000000002</v>
      </c>
      <c r="C693" s="35">
        <v>357935912</v>
      </c>
      <c r="D693" s="35">
        <v>266719929</v>
      </c>
      <c r="E693" s="35">
        <v>31176424.567639999</v>
      </c>
    </row>
    <row r="694" spans="1:5">
      <c r="A694" t="s">
        <v>3373</v>
      </c>
      <c r="B694" s="35">
        <v>2.9346999999999999</v>
      </c>
      <c r="C694" s="35">
        <v>358507012</v>
      </c>
      <c r="D694" s="35">
        <v>267228401</v>
      </c>
      <c r="E694" s="35">
        <v>31103217.023887001</v>
      </c>
    </row>
    <row r="695" spans="1:5">
      <c r="A695" t="s">
        <v>3374</v>
      </c>
      <c r="B695" s="35">
        <v>2.9098999999999999</v>
      </c>
      <c r="C695" s="35">
        <v>355609636</v>
      </c>
      <c r="D695" s="35">
        <v>265131600</v>
      </c>
      <c r="E695" s="35">
        <v>31093177.085122999</v>
      </c>
    </row>
    <row r="696" spans="1:5">
      <c r="A696" t="s">
        <v>3375</v>
      </c>
      <c r="B696" s="35">
        <v>2.9146000000000001</v>
      </c>
      <c r="C696" s="35">
        <v>358616233</v>
      </c>
      <c r="D696" s="35">
        <v>267678009</v>
      </c>
      <c r="E696" s="35">
        <v>31200927.743087001</v>
      </c>
    </row>
    <row r="697" spans="1:5">
      <c r="A697" t="s">
        <v>3376</v>
      </c>
      <c r="B697" s="35">
        <v>2.9178999999999999</v>
      </c>
      <c r="C697" s="35">
        <v>358278125</v>
      </c>
      <c r="D697" s="35">
        <v>267207427</v>
      </c>
      <c r="E697" s="35">
        <v>31211041.50245</v>
      </c>
    </row>
    <row r="698" spans="1:5">
      <c r="A698" t="s">
        <v>3377</v>
      </c>
      <c r="B698" s="35">
        <v>2.9146999999999998</v>
      </c>
      <c r="C698" s="35">
        <v>358166099</v>
      </c>
      <c r="D698" s="35">
        <v>267353743</v>
      </c>
      <c r="E698" s="35">
        <v>31156673.414073002</v>
      </c>
    </row>
    <row r="699" spans="1:5">
      <c r="A699" t="s">
        <v>3378</v>
      </c>
      <c r="B699" s="35">
        <v>2.94</v>
      </c>
      <c r="C699" s="35">
        <v>361263060</v>
      </c>
      <c r="D699" s="35">
        <v>269643015</v>
      </c>
      <c r="E699" s="35">
        <v>31163280.612245001</v>
      </c>
    </row>
    <row r="700" spans="1:5">
      <c r="A700" t="s">
        <v>3379</v>
      </c>
      <c r="B700" s="35">
        <v>2.9561000000000002</v>
      </c>
      <c r="C700" s="35">
        <v>363289873</v>
      </c>
      <c r="D700" s="35">
        <v>270939816</v>
      </c>
      <c r="E700" s="35">
        <v>31240505.057339001</v>
      </c>
    </row>
    <row r="701" spans="1:5">
      <c r="A701" t="s">
        <v>3380</v>
      </c>
      <c r="B701" s="35">
        <v>2.9773999999999998</v>
      </c>
      <c r="C701" s="35">
        <v>365559791</v>
      </c>
      <c r="D701" s="35">
        <v>272527986</v>
      </c>
      <c r="E701" s="35">
        <v>31245988.110431999</v>
      </c>
    </row>
    <row r="702" spans="1:5">
      <c r="A702" t="s">
        <v>3381</v>
      </c>
      <c r="B702" s="35">
        <v>3.0285000000000002</v>
      </c>
      <c r="C702" s="35">
        <v>371443199</v>
      </c>
      <c r="D702" s="35">
        <v>277051503</v>
      </c>
      <c r="E702" s="35">
        <v>31167804.523692001</v>
      </c>
    </row>
    <row r="703" spans="1:5">
      <c r="A703" t="s">
        <v>3382</v>
      </c>
      <c r="B703" s="35">
        <v>3.0145</v>
      </c>
      <c r="C703" s="35">
        <v>369786463</v>
      </c>
      <c r="D703" s="35">
        <v>275819991</v>
      </c>
      <c r="E703" s="35">
        <v>31171495.106982999</v>
      </c>
    </row>
    <row r="704" spans="1:5">
      <c r="A704" t="s">
        <v>3383</v>
      </c>
      <c r="B704" s="35">
        <v>3.0038999999999998</v>
      </c>
      <c r="C704" s="35">
        <v>368098628</v>
      </c>
      <c r="D704" s="35">
        <v>274472704</v>
      </c>
      <c r="E704" s="35">
        <v>31168122.773727</v>
      </c>
    </row>
    <row r="705" spans="1:5">
      <c r="A705" t="s">
        <v>3384</v>
      </c>
      <c r="B705" s="35">
        <v>3.0402</v>
      </c>
      <c r="C705" s="35">
        <v>368019749</v>
      </c>
      <c r="D705" s="35">
        <v>273001680</v>
      </c>
      <c r="E705" s="35">
        <v>31253887.573185999</v>
      </c>
    </row>
    <row r="706" spans="1:5">
      <c r="A706" t="s">
        <v>3385</v>
      </c>
      <c r="B706" s="35">
        <v>3.0341</v>
      </c>
      <c r="C706" s="35">
        <v>367530056</v>
      </c>
      <c r="D706" s="35">
        <v>272862326</v>
      </c>
      <c r="E706" s="35">
        <v>31201255.726574998</v>
      </c>
    </row>
    <row r="707" spans="1:5">
      <c r="A707" t="s">
        <v>3386</v>
      </c>
      <c r="B707" s="35">
        <v>3.0598999999999998</v>
      </c>
      <c r="C707" s="35">
        <v>370538041</v>
      </c>
      <c r="D707" s="35">
        <v>275335832</v>
      </c>
      <c r="E707" s="35">
        <v>31112849.766332</v>
      </c>
    </row>
    <row r="708" spans="1:5">
      <c r="A708" t="s">
        <v>3387</v>
      </c>
      <c r="B708" s="35">
        <v>3.0434999999999999</v>
      </c>
      <c r="C708" s="35">
        <v>368693188</v>
      </c>
      <c r="D708" s="35">
        <v>274007960</v>
      </c>
      <c r="E708" s="35">
        <v>31110638.409726001</v>
      </c>
    </row>
    <row r="709" spans="1:5">
      <c r="A709" t="s">
        <v>3388</v>
      </c>
      <c r="B709" s="35">
        <v>3.0118999999999998</v>
      </c>
      <c r="C709" s="35">
        <v>363502511</v>
      </c>
      <c r="D709" s="35">
        <v>270516503</v>
      </c>
      <c r="E709" s="35">
        <v>30872873.601381</v>
      </c>
    </row>
    <row r="710" spans="1:5">
      <c r="A710" t="s">
        <v>3389</v>
      </c>
      <c r="B710" s="35">
        <v>3.0143</v>
      </c>
      <c r="C710" s="35">
        <v>363213041</v>
      </c>
      <c r="D710" s="35">
        <v>270844259</v>
      </c>
      <c r="E710" s="35">
        <v>30643526.523571</v>
      </c>
    </row>
    <row r="711" spans="1:5">
      <c r="A711" t="s">
        <v>3390</v>
      </c>
      <c r="B711" s="35">
        <v>2.9961000000000002</v>
      </c>
      <c r="C711" s="35">
        <v>362433278</v>
      </c>
      <c r="D711" s="35">
        <v>270693649</v>
      </c>
      <c r="E711" s="35">
        <v>30619681.919829</v>
      </c>
    </row>
    <row r="712" spans="1:5">
      <c r="A712" t="s">
        <v>3391</v>
      </c>
      <c r="B712" s="35">
        <v>2.9977999999999998</v>
      </c>
      <c r="C712" s="35">
        <v>359624219</v>
      </c>
      <c r="D712" s="35">
        <v>267767704</v>
      </c>
      <c r="E712" s="35">
        <v>30641308.626325998</v>
      </c>
    </row>
    <row r="713" spans="1:5">
      <c r="A713" t="s">
        <v>3392</v>
      </c>
      <c r="B713" s="35">
        <v>3.0068999999999999</v>
      </c>
      <c r="C713" s="35">
        <v>359973860</v>
      </c>
      <c r="D713" s="35">
        <v>268039260</v>
      </c>
      <c r="E713" s="35">
        <v>30574545.212678</v>
      </c>
    </row>
    <row r="714" spans="1:5">
      <c r="A714" t="s">
        <v>3393</v>
      </c>
      <c r="B714" s="35"/>
      <c r="C714" s="35"/>
      <c r="D714" s="35"/>
    </row>
    <row r="715" spans="1:5">
      <c r="A715" t="s">
        <v>3394</v>
      </c>
      <c r="B715" s="35"/>
      <c r="C715" s="35"/>
      <c r="D715" s="35"/>
    </row>
    <row r="716" spans="1:5">
      <c r="A716" t="s">
        <v>3395</v>
      </c>
      <c r="B716" s="35">
        <v>3.0068999999999999</v>
      </c>
      <c r="C716" s="35">
        <v>360164504</v>
      </c>
      <c r="D716" s="35">
        <v>268280483</v>
      </c>
      <c r="E716" s="35">
        <v>30557724.234260999</v>
      </c>
    </row>
    <row r="717" spans="1:5">
      <c r="A717" t="s">
        <v>3396</v>
      </c>
      <c r="B717" s="35">
        <v>3.0464000000000002</v>
      </c>
      <c r="C717" s="35">
        <v>364653913</v>
      </c>
      <c r="D717" s="35">
        <v>271950062</v>
      </c>
      <c r="E717" s="35">
        <v>30430623.358718</v>
      </c>
    </row>
    <row r="718" spans="1:5">
      <c r="A718" t="s">
        <v>3397</v>
      </c>
      <c r="B718" s="35">
        <v>3.0432999999999999</v>
      </c>
      <c r="C718" s="35">
        <v>369719208</v>
      </c>
      <c r="D718" s="35">
        <v>276905870</v>
      </c>
      <c r="E718" s="35">
        <v>30497597.344987001</v>
      </c>
    </row>
    <row r="719" spans="1:5">
      <c r="A719" t="s">
        <v>3398</v>
      </c>
      <c r="B719" s="35">
        <v>3.0251000000000001</v>
      </c>
      <c r="C719" s="35">
        <v>361378683</v>
      </c>
      <c r="D719" s="35">
        <v>269439406</v>
      </c>
      <c r="E719" s="35">
        <v>30392144.722488999</v>
      </c>
    </row>
    <row r="720" spans="1:5">
      <c r="A720" t="s">
        <v>3399</v>
      </c>
      <c r="B720" s="35">
        <v>3.0173999999999999</v>
      </c>
      <c r="C720" s="35">
        <v>361837276</v>
      </c>
      <c r="D720" s="35">
        <v>269862899</v>
      </c>
      <c r="E720" s="35">
        <v>30481333.929873001</v>
      </c>
    </row>
    <row r="721" spans="1:5">
      <c r="A721" t="s">
        <v>3400</v>
      </c>
      <c r="B721" s="35">
        <v>3.0236000000000001</v>
      </c>
      <c r="C721" s="35">
        <v>363122781</v>
      </c>
      <c r="D721" s="35">
        <v>271095498</v>
      </c>
      <c r="E721" s="35">
        <v>30436328.548749998</v>
      </c>
    </row>
    <row r="722" spans="1:5">
      <c r="A722" t="s">
        <v>3401</v>
      </c>
      <c r="B722" s="35">
        <v>2.9923999999999999</v>
      </c>
      <c r="C722" s="35">
        <v>358142686</v>
      </c>
      <c r="D722" s="35">
        <v>266903529</v>
      </c>
      <c r="E722" s="35">
        <v>30490294.412512001</v>
      </c>
    </row>
    <row r="723" spans="1:5">
      <c r="A723" t="s">
        <v>3402</v>
      </c>
      <c r="B723" s="35">
        <v>2.9878999999999998</v>
      </c>
      <c r="C723" s="35">
        <v>356028549</v>
      </c>
      <c r="D723" s="35">
        <v>264784758</v>
      </c>
      <c r="E723" s="35">
        <v>30537765.989491001</v>
      </c>
    </row>
    <row r="724" spans="1:5">
      <c r="A724" t="s">
        <v>3403</v>
      </c>
      <c r="B724" s="35">
        <v>2.9380000000000002</v>
      </c>
      <c r="C724" s="35">
        <v>349731387</v>
      </c>
      <c r="D724" s="35">
        <v>259942877</v>
      </c>
      <c r="E724" s="35">
        <v>30561099.387338001</v>
      </c>
    </row>
    <row r="725" spans="1:5">
      <c r="A725" t="s">
        <v>3404</v>
      </c>
      <c r="B725" s="35">
        <v>2.9357000000000002</v>
      </c>
      <c r="C725" s="35">
        <v>350623758</v>
      </c>
      <c r="D725" s="35">
        <v>260824925</v>
      </c>
      <c r="E725" s="35">
        <v>30588559.117075998</v>
      </c>
    </row>
    <row r="726" spans="1:5">
      <c r="A726" t="s">
        <v>3405</v>
      </c>
      <c r="B726" s="35">
        <v>2.8959999999999999</v>
      </c>
      <c r="C726" s="35">
        <v>346443557</v>
      </c>
      <c r="D726" s="35">
        <v>257852445</v>
      </c>
      <c r="E726" s="35">
        <v>30590853.591159999</v>
      </c>
    </row>
    <row r="727" spans="1:5">
      <c r="A727" t="s">
        <v>3406</v>
      </c>
      <c r="B727" s="35">
        <v>2.9232999999999998</v>
      </c>
      <c r="C727" s="35">
        <v>348873859</v>
      </c>
      <c r="D727" s="35">
        <v>259777703</v>
      </c>
      <c r="E727" s="35">
        <v>30477937.946841002</v>
      </c>
    </row>
    <row r="728" spans="1:5">
      <c r="A728" t="s">
        <v>3407</v>
      </c>
      <c r="B728" s="35">
        <v>2.9420999999999999</v>
      </c>
      <c r="C728" s="35">
        <v>351619163</v>
      </c>
      <c r="D728" s="35">
        <v>261613733</v>
      </c>
      <c r="E728" s="35">
        <v>30592240.236566</v>
      </c>
    </row>
    <row r="729" spans="1:5">
      <c r="A729" t="s">
        <v>3408</v>
      </c>
      <c r="B729" s="35">
        <v>2.9416000000000002</v>
      </c>
      <c r="C729" s="35">
        <v>351049431</v>
      </c>
      <c r="D729" s="35">
        <v>260998614</v>
      </c>
      <c r="E729" s="35">
        <v>30612869.526788</v>
      </c>
    </row>
    <row r="730" spans="1:5">
      <c r="A730" t="s">
        <v>3409</v>
      </c>
      <c r="B730" s="35">
        <v>2.8839999999999999</v>
      </c>
      <c r="C730" s="35">
        <v>344032262</v>
      </c>
      <c r="D730" s="35">
        <v>255613319</v>
      </c>
      <c r="E730" s="35">
        <v>30658440.707350999</v>
      </c>
    </row>
    <row r="731" spans="1:5">
      <c r="A731" t="s">
        <v>3410</v>
      </c>
      <c r="B731" s="35">
        <v>2.8925999999999998</v>
      </c>
      <c r="C731" s="35">
        <v>343952632</v>
      </c>
      <c r="D731" s="35">
        <v>255876568</v>
      </c>
      <c r="E731" s="35">
        <v>30448753.370669998</v>
      </c>
    </row>
    <row r="732" spans="1:5">
      <c r="A732" t="s">
        <v>3411</v>
      </c>
      <c r="B732" s="35">
        <v>2.8881000000000001</v>
      </c>
      <c r="C732" s="35">
        <v>342202412</v>
      </c>
      <c r="D732" s="35">
        <v>255384652</v>
      </c>
      <c r="E732" s="35">
        <v>30060510.370140001</v>
      </c>
    </row>
    <row r="733" spans="1:5">
      <c r="A733" t="s">
        <v>3412</v>
      </c>
      <c r="B733" s="35">
        <v>2.8954</v>
      </c>
      <c r="C733" s="35">
        <v>343140342</v>
      </c>
      <c r="D733" s="35">
        <v>256240198</v>
      </c>
      <c r="E733" s="35">
        <v>30013174.000138</v>
      </c>
    </row>
    <row r="734" spans="1:5">
      <c r="A734" t="s">
        <v>3413</v>
      </c>
      <c r="B734" s="35">
        <v>2.9026999999999998</v>
      </c>
      <c r="C734" s="35">
        <v>343898892</v>
      </c>
      <c r="D734" s="35">
        <v>256975113</v>
      </c>
      <c r="E734" s="35">
        <v>29945836.290350001</v>
      </c>
    </row>
    <row r="735" spans="1:5">
      <c r="A735" t="s">
        <v>3414</v>
      </c>
      <c r="B735" s="35">
        <v>2.8889999999999998</v>
      </c>
      <c r="C735" s="35">
        <v>347540606</v>
      </c>
      <c r="D735" s="35">
        <v>260918772</v>
      </c>
      <c r="E735" s="35">
        <v>29983327.795085002</v>
      </c>
    </row>
    <row r="736" spans="1:5">
      <c r="A736" t="s">
        <v>3415</v>
      </c>
      <c r="B736" s="35">
        <v>2.8666999999999998</v>
      </c>
      <c r="C736" s="35">
        <v>345509545</v>
      </c>
      <c r="D736" s="35">
        <v>259752171</v>
      </c>
      <c r="E736" s="35">
        <v>29915015.174242001</v>
      </c>
    </row>
    <row r="737" spans="1:5">
      <c r="A737" t="s">
        <v>3416</v>
      </c>
      <c r="B737" s="35">
        <v>2.8908999999999998</v>
      </c>
      <c r="C737" s="35">
        <v>348405030</v>
      </c>
      <c r="D737" s="35">
        <v>261636705</v>
      </c>
      <c r="E737" s="35">
        <v>30014294.856272999</v>
      </c>
    </row>
    <row r="738" spans="1:5">
      <c r="A738" t="s">
        <v>3417</v>
      </c>
      <c r="B738" s="35">
        <v>2.8942999999999999</v>
      </c>
      <c r="C738" s="35">
        <v>348601919</v>
      </c>
      <c r="D738" s="35">
        <v>261918221</v>
      </c>
      <c r="E738" s="35">
        <v>29949797.187576</v>
      </c>
    </row>
    <row r="739" spans="1:5">
      <c r="A739" t="s">
        <v>3418</v>
      </c>
      <c r="B739" s="35"/>
      <c r="C739" s="35"/>
      <c r="D739" s="35"/>
    </row>
    <row r="740" spans="1:5">
      <c r="A740" t="s">
        <v>3419</v>
      </c>
      <c r="B740" s="35">
        <v>2.8942999999999999</v>
      </c>
      <c r="C740" s="35">
        <v>348416420</v>
      </c>
      <c r="D740" s="35">
        <v>261226849</v>
      </c>
      <c r="E740" s="35">
        <v>30124579.691117</v>
      </c>
    </row>
    <row r="741" spans="1:5">
      <c r="A741" t="s">
        <v>3420</v>
      </c>
      <c r="B741" s="35">
        <v>2.9148999999999998</v>
      </c>
      <c r="C741" s="35">
        <v>350532172</v>
      </c>
      <c r="D741" s="35">
        <v>261481705</v>
      </c>
      <c r="E741" s="35">
        <v>30550093.313664</v>
      </c>
    </row>
    <row r="742" spans="1:5">
      <c r="A742" t="s">
        <v>3421</v>
      </c>
      <c r="B742" s="35">
        <v>2.8035000000000001</v>
      </c>
      <c r="C742" s="35">
        <v>338037945</v>
      </c>
      <c r="D742" s="35">
        <v>252254904</v>
      </c>
      <c r="E742" s="35">
        <v>30598552.166933998</v>
      </c>
    </row>
    <row r="743" spans="1:5">
      <c r="A743" t="s">
        <v>3422</v>
      </c>
      <c r="B743" s="35">
        <v>2.8285</v>
      </c>
      <c r="C743" s="35">
        <v>341030427</v>
      </c>
      <c r="D743" s="35">
        <v>254384065</v>
      </c>
      <c r="E743" s="35">
        <v>30633325.791055001</v>
      </c>
    </row>
    <row r="744" spans="1:5">
      <c r="A744" t="s">
        <v>3423</v>
      </c>
      <c r="B744" s="35">
        <v>2.8361999999999998</v>
      </c>
      <c r="C744" s="35">
        <v>341840645</v>
      </c>
      <c r="D744" s="35">
        <v>255053517</v>
      </c>
      <c r="E744" s="35">
        <v>30599791.270009</v>
      </c>
    </row>
    <row r="745" spans="1:5">
      <c r="A745" t="s">
        <v>3424</v>
      </c>
      <c r="B745" s="35">
        <v>2.8679000000000001</v>
      </c>
      <c r="C745" s="35">
        <v>347729493</v>
      </c>
      <c r="D745" s="35">
        <v>259924999</v>
      </c>
      <c r="E745" s="35">
        <v>30616302.521008</v>
      </c>
    </row>
    <row r="746" spans="1:5">
      <c r="A746" t="s">
        <v>3425</v>
      </c>
      <c r="B746" s="35">
        <v>2.8723999999999998</v>
      </c>
      <c r="C746" s="35">
        <v>348140179</v>
      </c>
      <c r="D746" s="35">
        <v>260338459</v>
      </c>
      <c r="E746" s="35">
        <v>30567372.232280001</v>
      </c>
    </row>
    <row r="747" spans="1:5">
      <c r="A747" t="s">
        <v>3426</v>
      </c>
      <c r="B747" s="35">
        <v>2.9192</v>
      </c>
      <c r="C747" s="35">
        <v>353379860</v>
      </c>
      <c r="D747" s="35">
        <v>264165215</v>
      </c>
      <c r="E747" s="35">
        <v>30561333.584543999</v>
      </c>
    </row>
    <row r="748" spans="1:5">
      <c r="A748" t="s">
        <v>3427</v>
      </c>
      <c r="B748" s="35">
        <v>2.9104000000000001</v>
      </c>
      <c r="C748" s="35">
        <v>351980222</v>
      </c>
      <c r="D748" s="35">
        <v>263071452</v>
      </c>
      <c r="E748" s="35">
        <v>30548642.798241001</v>
      </c>
    </row>
    <row r="749" spans="1:5">
      <c r="A749" t="s">
        <v>3428</v>
      </c>
      <c r="B749" s="35">
        <v>2.8910999999999998</v>
      </c>
      <c r="C749" s="35">
        <v>349282745</v>
      </c>
      <c r="D749" s="35">
        <v>261033667</v>
      </c>
      <c r="E749" s="35">
        <v>30524394.867006</v>
      </c>
    </row>
    <row r="750" spans="1:5">
      <c r="A750" t="s">
        <v>3429</v>
      </c>
      <c r="B750" s="35">
        <v>2.8767999999999998</v>
      </c>
      <c r="C750" s="35">
        <v>346835490</v>
      </c>
      <c r="D750" s="35">
        <v>259049210</v>
      </c>
      <c r="E750" s="35">
        <v>30515253.058954</v>
      </c>
    </row>
    <row r="751" spans="1:5">
      <c r="A751" t="s">
        <v>3430</v>
      </c>
      <c r="B751" s="35">
        <v>2.8685999999999998</v>
      </c>
      <c r="C751" s="35">
        <v>345642829</v>
      </c>
      <c r="D751" s="35">
        <v>258244616</v>
      </c>
      <c r="E751" s="35">
        <v>30467201.073693998</v>
      </c>
    </row>
    <row r="752" spans="1:5">
      <c r="A752" t="s">
        <v>3431</v>
      </c>
      <c r="B752" s="35">
        <v>2.8774999999999999</v>
      </c>
      <c r="C752" s="35">
        <v>346322036</v>
      </c>
      <c r="D752" s="35">
        <v>259118728</v>
      </c>
      <c r="E752" s="35">
        <v>30305233.014770001</v>
      </c>
    </row>
    <row r="753" spans="1:5">
      <c r="A753" t="s">
        <v>3432</v>
      </c>
      <c r="B753" s="35">
        <v>2.8719000000000001</v>
      </c>
      <c r="C753" s="35">
        <v>345432190</v>
      </c>
      <c r="D753" s="35">
        <v>258508033</v>
      </c>
      <c r="E753" s="35">
        <v>30267125.248094</v>
      </c>
    </row>
    <row r="754" spans="1:5">
      <c r="A754" t="s">
        <v>3433</v>
      </c>
      <c r="B754" s="35">
        <v>2.8647999999999998</v>
      </c>
      <c r="C754" s="35">
        <v>344584462</v>
      </c>
      <c r="D754" s="35">
        <v>257920479</v>
      </c>
      <c r="E754" s="35">
        <v>30251320.51103</v>
      </c>
    </row>
    <row r="755" spans="1:5">
      <c r="A755" t="s">
        <v>3434</v>
      </c>
      <c r="B755" s="35">
        <v>2.8491</v>
      </c>
      <c r="C755" s="35">
        <v>342233900</v>
      </c>
      <c r="D755" s="35">
        <v>256862086</v>
      </c>
      <c r="E755" s="35">
        <v>29964484.925064001</v>
      </c>
    </row>
    <row r="756" spans="1:5">
      <c r="A756" t="s">
        <v>3435</v>
      </c>
      <c r="B756" s="35">
        <v>2.8302999999999998</v>
      </c>
      <c r="C756" s="35">
        <v>339579180</v>
      </c>
      <c r="D756" s="35">
        <v>254913404</v>
      </c>
      <c r="E756" s="35">
        <v>29914064.233472999</v>
      </c>
    </row>
    <row r="757" spans="1:5">
      <c r="A757" t="s">
        <v>3436</v>
      </c>
      <c r="B757" s="35">
        <v>2.8433000000000002</v>
      </c>
      <c r="C757" s="35">
        <v>340710410</v>
      </c>
      <c r="D757" s="35">
        <v>255719439</v>
      </c>
      <c r="E757" s="35">
        <v>29891664.966763999</v>
      </c>
    </row>
    <row r="758" spans="1:5">
      <c r="A758" t="s">
        <v>3437</v>
      </c>
      <c r="B758" s="35">
        <v>2.8689</v>
      </c>
      <c r="C758" s="35">
        <v>344841045</v>
      </c>
      <c r="D758" s="35">
        <v>258464666</v>
      </c>
      <c r="E758" s="35">
        <v>30107838.892955001</v>
      </c>
    </row>
    <row r="759" spans="1:5">
      <c r="A759" t="s">
        <v>3438</v>
      </c>
      <c r="B759" s="35">
        <v>2.8813</v>
      </c>
      <c r="C759" s="35">
        <v>346217154</v>
      </c>
      <c r="D759" s="35">
        <v>259531669</v>
      </c>
      <c r="E759" s="35">
        <v>30085546.454725001</v>
      </c>
    </row>
    <row r="760" spans="1:5">
      <c r="A760" t="s">
        <v>3439</v>
      </c>
      <c r="B760" s="35">
        <v>2.9009</v>
      </c>
      <c r="C760" s="35">
        <v>348953072</v>
      </c>
      <c r="D760" s="35">
        <v>261262405</v>
      </c>
      <c r="E760" s="35">
        <v>30228779.689061999</v>
      </c>
    </row>
    <row r="761" spans="1:5">
      <c r="A761" t="s">
        <v>3440</v>
      </c>
      <c r="B761" s="35">
        <v>2.9195000000000002</v>
      </c>
      <c r="C761" s="35">
        <v>345576348</v>
      </c>
      <c r="D761" s="35">
        <v>258472090</v>
      </c>
      <c r="E761" s="35">
        <v>29835334.132557001</v>
      </c>
    </row>
    <row r="762" spans="1:5">
      <c r="A762" t="s">
        <v>3441</v>
      </c>
      <c r="B762" s="35">
        <v>2.9108999999999998</v>
      </c>
      <c r="C762" s="35">
        <v>344448341</v>
      </c>
      <c r="D762" s="35">
        <v>257789966</v>
      </c>
      <c r="E762" s="35">
        <v>29770302.999072</v>
      </c>
    </row>
    <row r="763" spans="1:5">
      <c r="A763" t="s">
        <v>3442</v>
      </c>
      <c r="B763" s="35">
        <v>2.8923000000000001</v>
      </c>
      <c r="C763" s="35">
        <v>342952078</v>
      </c>
      <c r="D763" s="35">
        <v>256835237</v>
      </c>
      <c r="E763" s="35">
        <v>29774518.894997001</v>
      </c>
    </row>
    <row r="764" spans="1:5">
      <c r="A764" t="s">
        <v>3443</v>
      </c>
      <c r="B764" s="35">
        <v>2.8771</v>
      </c>
      <c r="C764" s="35">
        <v>341115969</v>
      </c>
      <c r="D764" s="35">
        <v>255530719</v>
      </c>
      <c r="E764" s="35">
        <v>29747054.325536001</v>
      </c>
    </row>
    <row r="765" spans="1:5">
      <c r="A765" t="s">
        <v>3444</v>
      </c>
      <c r="B765" s="35">
        <v>2.8814000000000002</v>
      </c>
      <c r="C765" s="35">
        <v>339749201</v>
      </c>
      <c r="D765" s="35">
        <v>253966227</v>
      </c>
      <c r="E765" s="35">
        <v>29771282.709794</v>
      </c>
    </row>
    <row r="766" spans="1:5">
      <c r="A766" t="s">
        <v>3445</v>
      </c>
      <c r="B766" s="35">
        <v>2.8921000000000001</v>
      </c>
      <c r="C766" s="35">
        <v>341798069</v>
      </c>
      <c r="D766" s="35">
        <v>255831306</v>
      </c>
      <c r="E766" s="35">
        <v>29724685.522631001</v>
      </c>
    </row>
    <row r="767" spans="1:5">
      <c r="A767" t="s">
        <v>3446</v>
      </c>
      <c r="B767" s="35">
        <v>2.8896999999999999</v>
      </c>
      <c r="C767" s="35">
        <v>341221212</v>
      </c>
      <c r="D767" s="35">
        <v>255361046</v>
      </c>
      <c r="E767" s="35">
        <v>29712484.340934999</v>
      </c>
    </row>
    <row r="768" spans="1:5">
      <c r="A768" t="s">
        <v>3447</v>
      </c>
      <c r="B768" s="35">
        <v>2.9123000000000001</v>
      </c>
      <c r="C768" s="35">
        <v>343996727</v>
      </c>
      <c r="D768" s="35">
        <v>257668138</v>
      </c>
      <c r="E768" s="35">
        <v>29642752.80706</v>
      </c>
    </row>
    <row r="769" spans="1:5">
      <c r="A769" t="s">
        <v>3448</v>
      </c>
      <c r="B769" s="35">
        <v>2.9106999999999998</v>
      </c>
      <c r="C769" s="35">
        <v>344049643</v>
      </c>
      <c r="D769" s="35">
        <v>257957490</v>
      </c>
      <c r="E769" s="35">
        <v>29577817.363520999</v>
      </c>
    </row>
    <row r="770" spans="1:5">
      <c r="A770" t="s">
        <v>3449</v>
      </c>
      <c r="B770" s="35">
        <v>2.9098999999999999</v>
      </c>
      <c r="C770" s="35">
        <v>344300725</v>
      </c>
      <c r="D770" s="35">
        <v>258000716</v>
      </c>
      <c r="E770" s="35">
        <v>29657379.635039002</v>
      </c>
    </row>
    <row r="771" spans="1:5">
      <c r="A771" t="s">
        <v>3450</v>
      </c>
      <c r="B771" s="35">
        <v>2.9456000000000002</v>
      </c>
      <c r="C771" s="35">
        <v>348174428</v>
      </c>
      <c r="D771" s="35">
        <v>261007864</v>
      </c>
      <c r="E771" s="35">
        <v>29592125.203694001</v>
      </c>
    </row>
    <row r="772" spans="1:5">
      <c r="A772" t="s">
        <v>3451</v>
      </c>
      <c r="B772" s="35">
        <v>2.9666999999999999</v>
      </c>
      <c r="C772" s="35">
        <v>350102497</v>
      </c>
      <c r="D772" s="35">
        <v>262912970</v>
      </c>
      <c r="E772" s="35">
        <v>29389397.984292001</v>
      </c>
    </row>
    <row r="773" spans="1:5">
      <c r="A773" t="s">
        <v>3452</v>
      </c>
      <c r="B773" s="35">
        <v>2.9701</v>
      </c>
      <c r="C773" s="35">
        <v>350228220</v>
      </c>
      <c r="D773" s="35">
        <v>262930306</v>
      </c>
      <c r="E773" s="35">
        <v>29392247.399076998</v>
      </c>
    </row>
    <row r="774" spans="1:5">
      <c r="A774" t="s">
        <v>3453</v>
      </c>
      <c r="B774" s="35">
        <v>2.9630999999999998</v>
      </c>
      <c r="C774" s="35">
        <v>348654931</v>
      </c>
      <c r="D774" s="35">
        <v>261729005</v>
      </c>
      <c r="E774" s="35">
        <v>29336143.228376001</v>
      </c>
    </row>
    <row r="775" spans="1:5">
      <c r="A775" t="s">
        <v>3454</v>
      </c>
      <c r="B775" s="35">
        <v>2.9310999999999998</v>
      </c>
      <c r="C775" s="35">
        <v>338094644</v>
      </c>
      <c r="D775" s="35">
        <v>253411617</v>
      </c>
      <c r="E775" s="35">
        <v>28891210.46706</v>
      </c>
    </row>
    <row r="776" spans="1:5">
      <c r="A776" t="s">
        <v>3455</v>
      </c>
      <c r="B776" s="35">
        <v>2.9228999999999998</v>
      </c>
      <c r="C776" s="35">
        <v>337369249</v>
      </c>
      <c r="D776" s="35">
        <v>253175964</v>
      </c>
      <c r="E776" s="35">
        <v>28804709.363988001</v>
      </c>
    </row>
    <row r="777" spans="1:5">
      <c r="A777" t="s">
        <v>3456</v>
      </c>
      <c r="B777" s="35">
        <v>2.9068000000000001</v>
      </c>
      <c r="C777" s="35">
        <v>337011806</v>
      </c>
      <c r="D777" s="35">
        <v>253368151</v>
      </c>
      <c r="E777" s="35">
        <v>28775166.850143999</v>
      </c>
    </row>
    <row r="778" spans="1:5">
      <c r="A778" t="s">
        <v>3457</v>
      </c>
      <c r="B778" s="35">
        <v>2.9247999999999998</v>
      </c>
      <c r="C778" s="35">
        <v>337715397</v>
      </c>
      <c r="D778" s="35">
        <v>253679375</v>
      </c>
      <c r="E778" s="35">
        <v>28732228.528446</v>
      </c>
    </row>
    <row r="779" spans="1:5">
      <c r="A779" t="s">
        <v>3458</v>
      </c>
      <c r="B779" s="35">
        <v>2.9262000000000001</v>
      </c>
      <c r="C779" s="35">
        <v>336568577</v>
      </c>
      <c r="D779" s="35">
        <v>252781469</v>
      </c>
      <c r="E779" s="35">
        <v>28633418.084888</v>
      </c>
    </row>
    <row r="780" spans="1:5">
      <c r="A780" t="s">
        <v>3459</v>
      </c>
      <c r="B780" s="35">
        <v>2.9186999999999999</v>
      </c>
      <c r="C780" s="35">
        <v>335852258</v>
      </c>
      <c r="D780" s="35">
        <v>252355927</v>
      </c>
      <c r="E780" s="35">
        <v>28607370.062013999</v>
      </c>
    </row>
    <row r="781" spans="1:5">
      <c r="A781" t="s">
        <v>3460</v>
      </c>
      <c r="B781" s="35">
        <v>2.9123000000000001</v>
      </c>
      <c r="C781" s="35">
        <v>333162816</v>
      </c>
      <c r="D781" s="35">
        <v>250224628</v>
      </c>
      <c r="E781" s="35">
        <v>28478586.684064001</v>
      </c>
    </row>
    <row r="782" spans="1:5">
      <c r="A782" t="s">
        <v>3461</v>
      </c>
      <c r="B782" s="35">
        <v>2.9157000000000002</v>
      </c>
      <c r="C782" s="35">
        <v>333192893</v>
      </c>
      <c r="D782" s="35">
        <v>250232738</v>
      </c>
      <c r="E782" s="35">
        <v>28452911.822204001</v>
      </c>
    </row>
    <row r="783" spans="1:5">
      <c r="A783" t="s">
        <v>3462</v>
      </c>
      <c r="B783" s="35">
        <v>2.9083999999999999</v>
      </c>
      <c r="C783" s="35">
        <v>331140342</v>
      </c>
      <c r="D783" s="35">
        <v>248260051</v>
      </c>
      <c r="E783" s="35">
        <v>28496868.037409</v>
      </c>
    </row>
    <row r="784" spans="1:5">
      <c r="A784" t="s">
        <v>3463</v>
      </c>
      <c r="B784" s="35">
        <v>2.9076</v>
      </c>
      <c r="C784" s="35">
        <v>326661163</v>
      </c>
      <c r="D784" s="35">
        <v>244145365</v>
      </c>
      <c r="E784" s="35">
        <v>28379349.979364</v>
      </c>
    </row>
    <row r="785" spans="1:5">
      <c r="A785" t="s">
        <v>3464</v>
      </c>
      <c r="B785" s="35"/>
      <c r="C785" s="35"/>
      <c r="D785" s="35"/>
    </row>
    <row r="786" spans="1:5">
      <c r="A786" t="s">
        <v>3465</v>
      </c>
      <c r="B786" s="35">
        <v>2.9180999999999999</v>
      </c>
      <c r="C786" s="35">
        <v>329721422</v>
      </c>
      <c r="D786" s="35">
        <v>247073929</v>
      </c>
      <c r="E786" s="35">
        <v>28322364.894965999</v>
      </c>
    </row>
    <row r="787" spans="1:5">
      <c r="A787" t="s">
        <v>3466</v>
      </c>
      <c r="B787" s="35">
        <v>2.9422000000000001</v>
      </c>
      <c r="C787" s="35">
        <v>333309122</v>
      </c>
      <c r="D787" s="35">
        <v>249994616</v>
      </c>
      <c r="E787" s="35">
        <v>28317077.696961001</v>
      </c>
    </row>
    <row r="788" spans="1:5">
      <c r="A788" t="s">
        <v>3467</v>
      </c>
      <c r="B788" s="35">
        <v>2.9750000000000001</v>
      </c>
      <c r="C788" s="35">
        <v>337409480</v>
      </c>
      <c r="D788" s="35">
        <v>253190575</v>
      </c>
      <c r="E788" s="35">
        <v>28308875.630252</v>
      </c>
    </row>
    <row r="789" spans="1:5">
      <c r="A789" t="s">
        <v>3468</v>
      </c>
      <c r="B789" s="35">
        <v>3.004</v>
      </c>
      <c r="C789" s="35">
        <v>342743442</v>
      </c>
      <c r="D789" s="35">
        <v>257601762</v>
      </c>
      <c r="E789" s="35">
        <v>28342769.640478998</v>
      </c>
    </row>
    <row r="790" spans="1:5">
      <c r="A790" t="s">
        <v>3469</v>
      </c>
      <c r="B790" s="35">
        <v>3.0167000000000002</v>
      </c>
      <c r="C790" s="35">
        <v>345043913</v>
      </c>
      <c r="D790" s="35">
        <v>259543595</v>
      </c>
      <c r="E790" s="35">
        <v>28342333.675871</v>
      </c>
    </row>
    <row r="791" spans="1:5">
      <c r="A791" t="s">
        <v>3470</v>
      </c>
      <c r="B791" s="35">
        <v>2.9876</v>
      </c>
      <c r="C791" s="35">
        <v>341333416</v>
      </c>
      <c r="D791" s="35">
        <v>256804114</v>
      </c>
      <c r="E791" s="35">
        <v>28293379.970545001</v>
      </c>
    </row>
    <row r="792" spans="1:5">
      <c r="A792" t="s">
        <v>3471</v>
      </c>
      <c r="B792" s="35">
        <v>3.0188000000000001</v>
      </c>
      <c r="C792" s="35">
        <v>344794780</v>
      </c>
      <c r="D792" s="35">
        <v>259554432</v>
      </c>
      <c r="E792" s="35">
        <v>28236500.596262999</v>
      </c>
    </row>
    <row r="793" spans="1:5">
      <c r="A793" t="s">
        <v>3472</v>
      </c>
      <c r="B793" s="35">
        <v>3.0322</v>
      </c>
      <c r="C793" s="35">
        <v>346166342</v>
      </c>
      <c r="D793" s="35">
        <v>260729835</v>
      </c>
      <c r="E793" s="35">
        <v>28176408.878042001</v>
      </c>
    </row>
    <row r="794" spans="1:5">
      <c r="A794" t="s">
        <v>3473</v>
      </c>
      <c r="B794" s="35">
        <v>3.0137999999999998</v>
      </c>
      <c r="C794" s="35">
        <v>343571681</v>
      </c>
      <c r="D794" s="35">
        <v>258620037</v>
      </c>
      <c r="E794" s="35">
        <v>28187551.927799001</v>
      </c>
    </row>
    <row r="795" spans="1:5">
      <c r="A795" t="s">
        <v>3474</v>
      </c>
      <c r="B795" s="35">
        <v>3.0272999999999999</v>
      </c>
      <c r="C795" s="35">
        <v>342616077</v>
      </c>
      <c r="D795" s="35">
        <v>257209120</v>
      </c>
      <c r="E795" s="35">
        <v>28212254.153866</v>
      </c>
    </row>
    <row r="796" spans="1:5">
      <c r="A796" t="s">
        <v>3475</v>
      </c>
      <c r="B796" s="35">
        <v>3.0362</v>
      </c>
      <c r="C796" s="35">
        <v>343561456</v>
      </c>
      <c r="D796" s="35">
        <v>257932469</v>
      </c>
      <c r="E796" s="35">
        <v>28202683.288321</v>
      </c>
    </row>
    <row r="797" spans="1:5">
      <c r="A797" t="s">
        <v>3476</v>
      </c>
      <c r="B797" s="35">
        <v>3.0367000000000002</v>
      </c>
      <c r="C797" s="35">
        <v>344705318</v>
      </c>
      <c r="D797" s="35">
        <v>260358926</v>
      </c>
      <c r="E797" s="35">
        <v>27775674.910264</v>
      </c>
    </row>
    <row r="798" spans="1:5">
      <c r="A798" t="s">
        <v>3477</v>
      </c>
      <c r="B798" s="35">
        <v>3.0243000000000002</v>
      </c>
      <c r="C798" s="35">
        <v>342037324</v>
      </c>
      <c r="D798" s="35">
        <v>259192456</v>
      </c>
      <c r="E798" s="35">
        <v>27393072.115862001</v>
      </c>
    </row>
    <row r="799" spans="1:5">
      <c r="A799" t="s">
        <v>3478</v>
      </c>
      <c r="B799" s="35">
        <v>3.0495999999999999</v>
      </c>
      <c r="C799" s="35">
        <v>344971686</v>
      </c>
      <c r="D799" s="35">
        <v>261642417</v>
      </c>
      <c r="E799" s="35">
        <v>27324655.364638001</v>
      </c>
    </row>
    <row r="800" spans="1:5">
      <c r="A800" t="s">
        <v>3479</v>
      </c>
      <c r="B800" s="35">
        <v>3.0387</v>
      </c>
      <c r="C800" s="35">
        <v>343206885</v>
      </c>
      <c r="D800" s="35">
        <v>260547706</v>
      </c>
      <c r="E800" s="35">
        <v>27202151.907065999</v>
      </c>
    </row>
    <row r="801" spans="1:5">
      <c r="A801" t="s">
        <v>3480</v>
      </c>
      <c r="B801" s="35">
        <v>3.0106999999999999</v>
      </c>
      <c r="C801" s="35">
        <v>339346632</v>
      </c>
      <c r="D801" s="35">
        <v>257604775</v>
      </c>
      <c r="E801" s="35">
        <v>27150449.065001</v>
      </c>
    </row>
    <row r="802" spans="1:5">
      <c r="A802" t="s">
        <v>3481</v>
      </c>
      <c r="B802" s="35">
        <v>3.0097</v>
      </c>
      <c r="C802" s="35">
        <v>339058630</v>
      </c>
      <c r="D802" s="35">
        <v>257437511</v>
      </c>
      <c r="E802" s="35">
        <v>27119353.756188001</v>
      </c>
    </row>
    <row r="803" spans="1:5">
      <c r="A803" t="s">
        <v>3482</v>
      </c>
      <c r="B803" s="35">
        <v>3.0207999999999999</v>
      </c>
      <c r="C803" s="35">
        <v>340205822</v>
      </c>
      <c r="D803" s="35">
        <v>258442673</v>
      </c>
      <c r="E803" s="35">
        <v>27066720.405191001</v>
      </c>
    </row>
    <row r="804" spans="1:5">
      <c r="A804" t="s">
        <v>3483</v>
      </c>
      <c r="B804" s="35">
        <v>2.9977999999999998</v>
      </c>
      <c r="C804" s="35">
        <v>337733722</v>
      </c>
      <c r="D804" s="35">
        <v>256639560</v>
      </c>
      <c r="E804" s="35">
        <v>27051224.898258999</v>
      </c>
    </row>
    <row r="805" spans="1:5">
      <c r="A805" t="s">
        <v>3484</v>
      </c>
      <c r="B805" s="35">
        <v>2.9788000000000001</v>
      </c>
      <c r="C805" s="35">
        <v>336999491</v>
      </c>
      <c r="D805" s="35">
        <v>255398530</v>
      </c>
      <c r="E805" s="35">
        <v>27393903.921041999</v>
      </c>
    </row>
    <row r="806" spans="1:5">
      <c r="A806" t="s">
        <v>3485</v>
      </c>
      <c r="B806" s="35">
        <v>2.9609000000000001</v>
      </c>
      <c r="C806" s="35">
        <v>334558528</v>
      </c>
      <c r="D806" s="35">
        <v>253568326</v>
      </c>
      <c r="E806" s="35">
        <v>27353237.866865002</v>
      </c>
    </row>
    <row r="807" spans="1:5">
      <c r="A807" t="s">
        <v>3486</v>
      </c>
      <c r="B807" s="35">
        <v>2.9670999999999998</v>
      </c>
      <c r="C807" s="35">
        <v>335603801</v>
      </c>
      <c r="D807" s="35">
        <v>254456976</v>
      </c>
      <c r="E807" s="35">
        <v>27348867.58114</v>
      </c>
    </row>
    <row r="808" spans="1:5">
      <c r="A808" t="s">
        <v>3487</v>
      </c>
      <c r="B808" s="35">
        <v>2.9523999999999999</v>
      </c>
      <c r="C808" s="35">
        <v>334302939</v>
      </c>
      <c r="D808" s="35">
        <v>253523438</v>
      </c>
      <c r="E808" s="35">
        <v>27360622.205662999</v>
      </c>
    </row>
    <row r="809" spans="1:5">
      <c r="A809" t="s">
        <v>3488</v>
      </c>
      <c r="B809" s="35">
        <v>2.9478</v>
      </c>
      <c r="C809" s="35">
        <v>333684156</v>
      </c>
      <c r="D809" s="35">
        <v>253061519</v>
      </c>
      <c r="E809" s="35">
        <v>27350104.145463999</v>
      </c>
    </row>
    <row r="810" spans="1:5">
      <c r="A810" t="s">
        <v>3489</v>
      </c>
      <c r="B810" s="35">
        <v>2.9043999999999999</v>
      </c>
      <c r="C810" s="35">
        <v>329705285</v>
      </c>
      <c r="D810" s="35">
        <v>249986422</v>
      </c>
      <c r="E810" s="35">
        <v>27447618.440986</v>
      </c>
    </row>
    <row r="811" spans="1:5">
      <c r="A811" t="s">
        <v>3490</v>
      </c>
      <c r="B811" s="35">
        <v>2.9051</v>
      </c>
      <c r="C811" s="35">
        <v>329654452</v>
      </c>
      <c r="D811" s="35">
        <v>250103591</v>
      </c>
      <c r="E811" s="35">
        <v>27383174.761626001</v>
      </c>
    </row>
    <row r="812" spans="1:5">
      <c r="A812" t="s">
        <v>3491</v>
      </c>
      <c r="B812" s="35">
        <v>2.9295</v>
      </c>
      <c r="C812" s="35">
        <v>332090238</v>
      </c>
      <c r="D812" s="35">
        <v>251986328</v>
      </c>
      <c r="E812" s="35">
        <v>27343884.621948998</v>
      </c>
    </row>
    <row r="813" spans="1:5">
      <c r="A813" t="s">
        <v>3492</v>
      </c>
      <c r="B813" s="35">
        <v>2.9470999999999998</v>
      </c>
      <c r="C813" s="35">
        <v>334165582</v>
      </c>
      <c r="D813" s="35">
        <v>253588535</v>
      </c>
      <c r="E813" s="35">
        <v>27341130.942281999</v>
      </c>
    </row>
    <row r="814" spans="1:5">
      <c r="A814" t="s">
        <v>3493</v>
      </c>
      <c r="B814" s="35">
        <v>2.9239000000000002</v>
      </c>
      <c r="C814" s="35">
        <v>331572215</v>
      </c>
      <c r="D814" s="35">
        <v>251673578</v>
      </c>
      <c r="E814" s="35">
        <v>27326049.796505</v>
      </c>
    </row>
    <row r="815" spans="1:5">
      <c r="A815" t="s">
        <v>3494</v>
      </c>
      <c r="B815" s="35">
        <v>2.9287000000000001</v>
      </c>
      <c r="C815" s="35">
        <v>333023150</v>
      </c>
      <c r="D815" s="35">
        <v>253071470</v>
      </c>
      <c r="E815" s="35">
        <v>27299375.149383999</v>
      </c>
    </row>
    <row r="816" spans="1:5">
      <c r="A816" t="s">
        <v>3495</v>
      </c>
      <c r="B816" s="35">
        <v>2.9228000000000001</v>
      </c>
      <c r="C816" s="35">
        <v>332121639</v>
      </c>
      <c r="D816" s="35">
        <v>252279508</v>
      </c>
      <c r="E816" s="35">
        <v>27317001.163268</v>
      </c>
    </row>
    <row r="817" spans="1:5">
      <c r="A817" t="s">
        <v>3496</v>
      </c>
      <c r="B817" s="35">
        <v>2.9441000000000002</v>
      </c>
      <c r="C817" s="35">
        <v>332935610</v>
      </c>
      <c r="D817" s="35">
        <v>253238102</v>
      </c>
      <c r="E817" s="35">
        <v>27070244.896573</v>
      </c>
    </row>
    <row r="818" spans="1:5">
      <c r="A818" t="s">
        <v>3497</v>
      </c>
      <c r="B818" s="35">
        <v>2.9517000000000002</v>
      </c>
      <c r="C818" s="35">
        <v>333362792</v>
      </c>
      <c r="D818" s="35">
        <v>253637604</v>
      </c>
      <c r="E818" s="35">
        <v>27009922.41759</v>
      </c>
    </row>
    <row r="819" spans="1:5">
      <c r="A819" t="s">
        <v>3498</v>
      </c>
      <c r="B819" s="35">
        <v>2.9639000000000002</v>
      </c>
      <c r="C819" s="35">
        <v>335114373</v>
      </c>
      <c r="D819" s="35">
        <v>254762472</v>
      </c>
      <c r="E819" s="35">
        <v>27110192.988967001</v>
      </c>
    </row>
    <row r="820" spans="1:5">
      <c r="A820" t="s">
        <v>3499</v>
      </c>
      <c r="B820" s="35">
        <v>2.9605999999999999</v>
      </c>
      <c r="C820" s="35">
        <v>333578103</v>
      </c>
      <c r="D820" s="35">
        <v>254325967</v>
      </c>
      <c r="E820" s="35">
        <v>26768944.132946</v>
      </c>
    </row>
    <row r="821" spans="1:5">
      <c r="A821" t="s">
        <v>3500</v>
      </c>
      <c r="B821" s="35">
        <v>2.9658000000000002</v>
      </c>
      <c r="C821" s="35">
        <v>333951496</v>
      </c>
      <c r="D821" s="35">
        <v>254707195</v>
      </c>
      <c r="E821" s="35">
        <v>26719367.792838</v>
      </c>
    </row>
    <row r="822" spans="1:5">
      <c r="A822" t="s">
        <v>3501</v>
      </c>
      <c r="B822" s="35">
        <v>2.9449000000000001</v>
      </c>
      <c r="C822" s="35">
        <v>331508170</v>
      </c>
      <c r="D822" s="35">
        <v>252843673</v>
      </c>
      <c r="E822" s="35">
        <v>26712111.446908001</v>
      </c>
    </row>
    <row r="823" spans="1:5">
      <c r="A823" t="s">
        <v>3502</v>
      </c>
      <c r="B823" s="35">
        <v>2.9358</v>
      </c>
      <c r="C823" s="35">
        <v>330061986</v>
      </c>
      <c r="D823" s="35">
        <v>251869455</v>
      </c>
      <c r="E823" s="35">
        <v>26634147.762109</v>
      </c>
    </row>
    <row r="824" spans="1:5">
      <c r="A824" t="s">
        <v>3503</v>
      </c>
      <c r="B824" s="35">
        <v>2.9386000000000001</v>
      </c>
      <c r="C824" s="35">
        <v>330009783</v>
      </c>
      <c r="D824" s="35">
        <v>252139200</v>
      </c>
      <c r="E824" s="35">
        <v>26499211.529300001</v>
      </c>
    </row>
    <row r="825" spans="1:5">
      <c r="A825" t="s">
        <v>3504</v>
      </c>
      <c r="B825" s="35">
        <v>2.9295</v>
      </c>
      <c r="C825" s="35">
        <v>329982254</v>
      </c>
      <c r="D825" s="35">
        <v>254863916</v>
      </c>
      <c r="E825" s="35">
        <v>25642033.794163</v>
      </c>
    </row>
    <row r="826" spans="1:5">
      <c r="A826" t="s">
        <v>3505</v>
      </c>
      <c r="B826" s="35">
        <v>2.9293</v>
      </c>
      <c r="C826" s="35">
        <v>335581189</v>
      </c>
      <c r="D826" s="35">
        <v>259047197</v>
      </c>
      <c r="E826" s="35">
        <v>26127058.341582999</v>
      </c>
    </row>
    <row r="827" spans="1:5">
      <c r="A827" t="s">
        <v>3506</v>
      </c>
      <c r="B827" s="35">
        <v>2.9611999999999998</v>
      </c>
      <c r="C827" s="35">
        <v>336172049</v>
      </c>
      <c r="D827" s="35">
        <v>258983622</v>
      </c>
      <c r="E827" s="35">
        <v>26066603.741726</v>
      </c>
    </row>
    <row r="828" spans="1:5">
      <c r="A828" t="s">
        <v>3507</v>
      </c>
      <c r="B828" s="35">
        <v>2.9451000000000001</v>
      </c>
      <c r="C828" s="35">
        <v>334767200</v>
      </c>
      <c r="D828" s="35">
        <v>257974312</v>
      </c>
      <c r="E828" s="35">
        <v>26074798.139281999</v>
      </c>
    </row>
    <row r="829" spans="1:5">
      <c r="A829" t="s">
        <v>3508</v>
      </c>
      <c r="B829" s="35">
        <v>2.9371999999999998</v>
      </c>
      <c r="C829" s="35">
        <v>333917588</v>
      </c>
      <c r="D829" s="35">
        <v>257225657</v>
      </c>
      <c r="E829" s="35">
        <v>26110558.014435999</v>
      </c>
    </row>
    <row r="830" spans="1:5">
      <c r="A830" t="s">
        <v>3509</v>
      </c>
      <c r="B830" s="35">
        <v>2.9215</v>
      </c>
      <c r="C830" s="35">
        <v>332691467</v>
      </c>
      <c r="D830" s="35">
        <v>255887527</v>
      </c>
      <c r="E830" s="35">
        <v>26289214.444635</v>
      </c>
    </row>
    <row r="831" spans="1:5">
      <c r="A831" t="s">
        <v>3510</v>
      </c>
      <c r="B831" s="35">
        <v>2.9146999999999998</v>
      </c>
      <c r="C831" s="35">
        <v>331700852</v>
      </c>
      <c r="D831" s="35">
        <v>255162526</v>
      </c>
      <c r="E831" s="35">
        <v>26259418.121934</v>
      </c>
    </row>
    <row r="832" spans="1:5">
      <c r="A832" t="s">
        <v>3511</v>
      </c>
      <c r="B832" s="35">
        <v>2.9201000000000001</v>
      </c>
      <c r="C832" s="35">
        <v>332278103</v>
      </c>
      <c r="D832" s="35">
        <v>255564475</v>
      </c>
      <c r="E832" s="35">
        <v>26270890.722920001</v>
      </c>
    </row>
    <row r="833" spans="1:5">
      <c r="A833" t="s">
        <v>3512</v>
      </c>
      <c r="B833" s="35">
        <v>2.9201000000000001</v>
      </c>
      <c r="C833" s="35">
        <v>336961094</v>
      </c>
      <c r="D833" s="35">
        <v>260292841</v>
      </c>
      <c r="E833" s="35">
        <v>26255351.871511001</v>
      </c>
    </row>
    <row r="834" spans="1:5">
      <c r="A834" t="s">
        <v>3513</v>
      </c>
      <c r="B834" s="35">
        <v>2.9081000000000001</v>
      </c>
      <c r="C834" s="35">
        <v>335481568</v>
      </c>
      <c r="D834" s="35">
        <v>259132286</v>
      </c>
      <c r="E834" s="35">
        <v>26254008.459130999</v>
      </c>
    </row>
    <row r="835" spans="1:5">
      <c r="A835" t="s">
        <v>3514</v>
      </c>
      <c r="B835" s="35">
        <v>2.8875000000000002</v>
      </c>
      <c r="C835" s="35">
        <v>336678644</v>
      </c>
      <c r="D835" s="35">
        <v>262323514</v>
      </c>
      <c r="E835" s="35">
        <v>25750694.372294001</v>
      </c>
    </row>
    <row r="836" spans="1:5">
      <c r="A836" t="s">
        <v>3515</v>
      </c>
      <c r="B836" s="35">
        <v>2.8734000000000002</v>
      </c>
      <c r="C836" s="35">
        <v>335621608</v>
      </c>
      <c r="D836" s="35">
        <v>261818870</v>
      </c>
      <c r="E836" s="35">
        <v>25684811.721306</v>
      </c>
    </row>
    <row r="837" spans="1:5">
      <c r="A837" t="s">
        <v>3516</v>
      </c>
      <c r="B837" s="35">
        <v>2.8795999999999999</v>
      </c>
      <c r="C837" s="35">
        <v>334914222</v>
      </c>
      <c r="D837" s="35">
        <v>260899789</v>
      </c>
      <c r="E837" s="35">
        <v>25703025.767468002</v>
      </c>
    </row>
    <row r="838" spans="1:5">
      <c r="A838" t="s">
        <v>3517</v>
      </c>
      <c r="B838" s="35">
        <v>2.8852000000000002</v>
      </c>
      <c r="C838" s="35">
        <v>335189654</v>
      </c>
      <c r="D838" s="35">
        <v>261488525</v>
      </c>
      <c r="E838" s="35">
        <v>25544547.691668</v>
      </c>
    </row>
    <row r="839" spans="1:5">
      <c r="A839" t="s">
        <v>3518</v>
      </c>
      <c r="B839" s="35">
        <v>2.9083999999999999</v>
      </c>
      <c r="C839" s="35">
        <v>337459494</v>
      </c>
      <c r="D839" s="35">
        <v>263103955</v>
      </c>
      <c r="E839" s="35">
        <v>25565788.405995999</v>
      </c>
    </row>
    <row r="840" spans="1:5">
      <c r="A840" t="s">
        <v>3519</v>
      </c>
      <c r="B840" s="35">
        <v>2.8557999999999999</v>
      </c>
      <c r="C840" s="35">
        <v>331956898</v>
      </c>
      <c r="D840" s="35">
        <v>259380451</v>
      </c>
      <c r="E840" s="35">
        <v>25413700.889417998</v>
      </c>
    </row>
    <row r="841" spans="1:5">
      <c r="A841" t="s">
        <v>3520</v>
      </c>
      <c r="B841" s="35">
        <v>2.8553999999999999</v>
      </c>
      <c r="C841" s="35">
        <v>331622452</v>
      </c>
      <c r="D841" s="35">
        <v>259198588</v>
      </c>
      <c r="E841" s="35">
        <v>25363824.332842998</v>
      </c>
    </row>
    <row r="842" spans="1:5">
      <c r="A842" t="s">
        <v>3521</v>
      </c>
      <c r="B842" s="35">
        <v>2.8694999999999999</v>
      </c>
      <c r="C842" s="35">
        <v>332942848</v>
      </c>
      <c r="D842" s="35">
        <v>260139371</v>
      </c>
      <c r="E842" s="35">
        <v>25371485.276181001</v>
      </c>
    </row>
    <row r="843" spans="1:5">
      <c r="A843" t="s">
        <v>3522</v>
      </c>
      <c r="B843" s="35">
        <v>2.8723000000000001</v>
      </c>
      <c r="C843" s="35">
        <v>333369242</v>
      </c>
      <c r="D843" s="35">
        <v>260514126</v>
      </c>
      <c r="E843" s="35">
        <v>25364730.703616999</v>
      </c>
    </row>
    <row r="844" spans="1:5">
      <c r="A844" t="s">
        <v>3523</v>
      </c>
      <c r="B844" s="35">
        <v>2.8693</v>
      </c>
      <c r="C844" s="35">
        <v>333520187</v>
      </c>
      <c r="D844" s="35">
        <v>260741724</v>
      </c>
      <c r="E844" s="35">
        <v>25364535.949535001</v>
      </c>
    </row>
    <row r="845" spans="1:5">
      <c r="A845" t="s">
        <v>3524</v>
      </c>
      <c r="B845" s="35">
        <v>2.8788999999999998</v>
      </c>
      <c r="C845" s="35">
        <v>333515615</v>
      </c>
      <c r="D845" s="35">
        <v>260876457</v>
      </c>
      <c r="E845" s="35">
        <v>25231566.917920001</v>
      </c>
    </row>
    <row r="846" spans="1:5">
      <c r="A846" t="s">
        <v>3525</v>
      </c>
      <c r="B846" s="35">
        <v>2.8704999999999998</v>
      </c>
      <c r="C846" s="35">
        <v>334411752</v>
      </c>
      <c r="D846" s="35">
        <v>262110273</v>
      </c>
      <c r="E846" s="35">
        <v>25187764.849328998</v>
      </c>
    </row>
    <row r="847" spans="1:5">
      <c r="A847" t="s">
        <v>3526</v>
      </c>
      <c r="B847" s="35">
        <v>2.8733</v>
      </c>
      <c r="C847" s="35">
        <v>333862275</v>
      </c>
      <c r="D847" s="35">
        <v>261482015</v>
      </c>
      <c r="E847" s="35">
        <v>25190637.942435998</v>
      </c>
    </row>
    <row r="848" spans="1:5">
      <c r="A848" t="s">
        <v>3527</v>
      </c>
      <c r="B848" s="35">
        <v>2.8694999999999999</v>
      </c>
      <c r="C848" s="35">
        <v>333319820</v>
      </c>
      <c r="D848" s="35">
        <v>261050067</v>
      </c>
      <c r="E848" s="35">
        <v>25185486.321658999</v>
      </c>
    </row>
    <row r="849" spans="1:5">
      <c r="A849" t="s">
        <v>3528</v>
      </c>
      <c r="B849" s="35">
        <v>2.8334000000000001</v>
      </c>
      <c r="C849" s="35">
        <v>329785814</v>
      </c>
      <c r="D849" s="35">
        <v>258434676</v>
      </c>
      <c r="E849" s="35">
        <v>25182162.066775002</v>
      </c>
    </row>
    <row r="850" spans="1:5">
      <c r="A850" t="s">
        <v>3529</v>
      </c>
      <c r="B850" s="35">
        <v>2.8249</v>
      </c>
      <c r="C850" s="35">
        <v>327600636</v>
      </c>
      <c r="D850" s="35">
        <v>256375234</v>
      </c>
      <c r="E850" s="35">
        <v>25213424.192007001</v>
      </c>
    </row>
    <row r="851" spans="1:5">
      <c r="A851" t="s">
        <v>3530</v>
      </c>
      <c r="B851" s="35">
        <v>2.8197000000000001</v>
      </c>
      <c r="C851" s="35">
        <v>326909489</v>
      </c>
      <c r="D851" s="35">
        <v>255906070</v>
      </c>
      <c r="E851" s="35">
        <v>25181196.226549</v>
      </c>
    </row>
    <row r="852" spans="1:5">
      <c r="A852" t="s">
        <v>3531</v>
      </c>
      <c r="B852" s="35">
        <v>2.8189000000000002</v>
      </c>
      <c r="C852" s="35">
        <v>326833127</v>
      </c>
      <c r="D852" s="35">
        <v>255715165</v>
      </c>
      <c r="E852" s="35">
        <v>25228976.551137</v>
      </c>
    </row>
    <row r="853" spans="1:5">
      <c r="A853" t="s">
        <v>3532</v>
      </c>
      <c r="B853" s="35">
        <v>2.8277000000000001</v>
      </c>
      <c r="C853" s="35">
        <v>327916067</v>
      </c>
      <c r="D853" s="35">
        <v>256514565</v>
      </c>
      <c r="E853" s="35">
        <v>25250734.519221</v>
      </c>
    </row>
    <row r="854" spans="1:5">
      <c r="A854" t="s">
        <v>3533</v>
      </c>
      <c r="B854" s="35">
        <v>2.8412000000000002</v>
      </c>
      <c r="C854" s="35">
        <v>330546324</v>
      </c>
      <c r="D854" s="35">
        <v>258897719</v>
      </c>
      <c r="E854" s="35">
        <v>25217726.664790001</v>
      </c>
    </row>
    <row r="855" spans="1:5">
      <c r="A855" t="s">
        <v>3534</v>
      </c>
      <c r="B855" s="35">
        <v>2.8428</v>
      </c>
      <c r="C855" s="35">
        <v>336565134</v>
      </c>
      <c r="D855" s="35">
        <v>264600446</v>
      </c>
      <c r="E855" s="35">
        <v>25314720.697903</v>
      </c>
    </row>
    <row r="856" spans="1:5">
      <c r="A856" t="s">
        <v>3535</v>
      </c>
      <c r="B856" s="35">
        <v>2.8569</v>
      </c>
      <c r="C856" s="35">
        <v>337761609</v>
      </c>
      <c r="D856" s="35">
        <v>265538110</v>
      </c>
      <c r="E856" s="35">
        <v>25280373.481745999</v>
      </c>
    </row>
    <row r="857" spans="1:5">
      <c r="A857" t="s">
        <v>3536</v>
      </c>
      <c r="B857" s="35">
        <v>2.8338000000000001</v>
      </c>
      <c r="C857" s="35">
        <v>335226968</v>
      </c>
      <c r="D857" s="35">
        <v>263494950</v>
      </c>
      <c r="E857" s="35">
        <v>25313013.621286001</v>
      </c>
    </row>
    <row r="858" spans="1:5">
      <c r="A858" t="s">
        <v>3537</v>
      </c>
      <c r="B858" s="35">
        <v>2.827</v>
      </c>
      <c r="C858" s="35">
        <v>334862901</v>
      </c>
      <c r="D858" s="35">
        <v>263327217</v>
      </c>
      <c r="E858" s="35">
        <v>25304451.361868002</v>
      </c>
    </row>
    <row r="859" spans="1:5">
      <c r="A859" t="s">
        <v>3538</v>
      </c>
      <c r="B859" s="35">
        <v>2.8481999999999998</v>
      </c>
      <c r="C859" s="35">
        <v>337138462</v>
      </c>
      <c r="D859" s="35">
        <v>264988885</v>
      </c>
      <c r="E859" s="35">
        <v>25331639.983146999</v>
      </c>
    </row>
    <row r="860" spans="1:5">
      <c r="A860" t="s">
        <v>3539</v>
      </c>
      <c r="B860" s="35">
        <v>2.8591000000000002</v>
      </c>
      <c r="C860" s="35">
        <v>337821892</v>
      </c>
      <c r="D860" s="35">
        <v>265330738</v>
      </c>
      <c r="E860" s="35">
        <v>25354536.042810999</v>
      </c>
    </row>
    <row r="861" spans="1:5">
      <c r="A861" t="s">
        <v>3540</v>
      </c>
      <c r="B861" s="35">
        <v>2.8544999999999998</v>
      </c>
      <c r="C861" s="35">
        <v>337656727</v>
      </c>
      <c r="D861" s="35">
        <v>265285471</v>
      </c>
      <c r="E861" s="35">
        <v>25353391.487126</v>
      </c>
    </row>
    <row r="862" spans="1:5">
      <c r="A862" t="s">
        <v>3541</v>
      </c>
      <c r="B862" s="35">
        <v>2.8519000000000001</v>
      </c>
      <c r="C862" s="35">
        <v>336969720</v>
      </c>
      <c r="D862" s="35">
        <v>265040082</v>
      </c>
      <c r="E862" s="35">
        <v>25221655.036993001</v>
      </c>
    </row>
    <row r="863" spans="1:5">
      <c r="A863" t="s">
        <v>3542</v>
      </c>
      <c r="B863" s="35">
        <v>2.8329</v>
      </c>
      <c r="C863" s="35">
        <v>334533268</v>
      </c>
      <c r="D863" s="35">
        <v>263453339</v>
      </c>
      <c r="E863" s="35">
        <v>25090871.192065001</v>
      </c>
    </row>
    <row r="864" spans="1:5">
      <c r="A864" t="s">
        <v>3543</v>
      </c>
      <c r="B864" s="35">
        <v>2.8275999999999999</v>
      </c>
      <c r="C864" s="35">
        <v>334355471</v>
      </c>
      <c r="D864" s="35">
        <v>263348883</v>
      </c>
      <c r="E864" s="35">
        <v>25111963.502617002</v>
      </c>
    </row>
    <row r="865" spans="1:5">
      <c r="A865" t="s">
        <v>3544</v>
      </c>
      <c r="B865" s="35">
        <v>2.8210000000000002</v>
      </c>
      <c r="C865" s="35">
        <v>328471725</v>
      </c>
      <c r="D865" s="35">
        <v>257530043</v>
      </c>
      <c r="E865" s="35">
        <v>25147707.196029998</v>
      </c>
    </row>
    <row r="866" spans="1:5">
      <c r="A866" t="s">
        <v>3545</v>
      </c>
      <c r="B866" s="35">
        <v>2.8287</v>
      </c>
      <c r="C866" s="35">
        <v>331705558</v>
      </c>
      <c r="D866" s="35">
        <v>260569346</v>
      </c>
      <c r="E866" s="35">
        <v>25148022.766642001</v>
      </c>
    </row>
    <row r="867" spans="1:5">
      <c r="A867" t="s">
        <v>3546</v>
      </c>
      <c r="B867" s="35">
        <v>2.8456999999999999</v>
      </c>
      <c r="C867" s="35">
        <v>333968476</v>
      </c>
      <c r="D867" s="35">
        <v>262315119</v>
      </c>
      <c r="E867" s="35">
        <v>25179518.923287999</v>
      </c>
    </row>
    <row r="868" spans="1:5">
      <c r="A868" t="s">
        <v>3547</v>
      </c>
      <c r="B868" s="35">
        <v>2.8344999999999998</v>
      </c>
      <c r="C868" s="35">
        <v>332818694</v>
      </c>
      <c r="D868" s="35">
        <v>261437341</v>
      </c>
      <c r="E868" s="35">
        <v>25183049.215029001</v>
      </c>
    </row>
    <row r="869" spans="1:5">
      <c r="A869" t="s">
        <v>3548</v>
      </c>
      <c r="B869" s="35">
        <v>2.8174999999999999</v>
      </c>
      <c r="C869" s="35">
        <v>331130771</v>
      </c>
      <c r="D869" s="35">
        <v>260356561</v>
      </c>
      <c r="E869" s="35">
        <v>25119506.654835999</v>
      </c>
    </row>
    <row r="870" spans="1:5">
      <c r="A870" t="s">
        <v>3549</v>
      </c>
      <c r="B870" s="35">
        <v>2.8149999999999999</v>
      </c>
      <c r="C870" s="35">
        <v>331736243</v>
      </c>
      <c r="D870" s="35">
        <v>260285413</v>
      </c>
      <c r="E870" s="35">
        <v>25382177.619893</v>
      </c>
    </row>
    <row r="871" spans="1:5">
      <c r="A871" t="s">
        <v>3550</v>
      </c>
      <c r="B871" s="35">
        <v>2.8014000000000001</v>
      </c>
      <c r="C871" s="35">
        <v>331252964</v>
      </c>
      <c r="D871" s="35">
        <v>260161172</v>
      </c>
      <c r="E871" s="35">
        <v>25377237.095738001</v>
      </c>
    </row>
    <row r="872" spans="1:5">
      <c r="A872" t="s">
        <v>3551</v>
      </c>
      <c r="B872" s="35">
        <v>2.7928000000000002</v>
      </c>
      <c r="C872" s="35">
        <v>331527192</v>
      </c>
      <c r="D872" s="35">
        <v>260689994</v>
      </c>
      <c r="E872" s="35">
        <v>25364221.569750998</v>
      </c>
    </row>
    <row r="873" spans="1:5">
      <c r="A873" t="s">
        <v>3552</v>
      </c>
      <c r="B873" s="35">
        <v>2.8065000000000002</v>
      </c>
      <c r="C873" s="35">
        <v>339481934</v>
      </c>
      <c r="D873" s="35">
        <v>268129132</v>
      </c>
      <c r="E873" s="35">
        <v>25424123.285231002</v>
      </c>
    </row>
    <row r="874" spans="1:5">
      <c r="A874" t="s">
        <v>3553</v>
      </c>
      <c r="B874" s="35">
        <v>2.859</v>
      </c>
      <c r="C874" s="35">
        <v>345522919</v>
      </c>
      <c r="D874" s="35">
        <v>272813416</v>
      </c>
      <c r="E874" s="35">
        <v>25431795.383001</v>
      </c>
    </row>
    <row r="875" spans="1:5">
      <c r="A875" t="s">
        <v>3554</v>
      </c>
      <c r="B875" s="35">
        <v>2.9201000000000001</v>
      </c>
      <c r="C875" s="35">
        <v>352856854</v>
      </c>
      <c r="D875" s="35">
        <v>278214982</v>
      </c>
      <c r="E875" s="35">
        <v>25561409.540769</v>
      </c>
    </row>
    <row r="876" spans="1:5">
      <c r="A876" t="s">
        <v>3555</v>
      </c>
      <c r="B876" s="35">
        <v>2.9197000000000002</v>
      </c>
      <c r="C876" s="35">
        <v>350833311</v>
      </c>
      <c r="D876" s="35">
        <v>276170467</v>
      </c>
      <c r="E876" s="35">
        <v>25572094.393259998</v>
      </c>
    </row>
    <row r="877" spans="1:5">
      <c r="A877" t="s">
        <v>3556</v>
      </c>
      <c r="B877" s="35">
        <v>2.9228999999999998</v>
      </c>
      <c r="C877" s="35">
        <v>351882375</v>
      </c>
      <c r="D877" s="35">
        <v>276922595</v>
      </c>
      <c r="E877" s="35">
        <v>25645687.502138</v>
      </c>
    </row>
    <row r="878" spans="1:5">
      <c r="A878" t="s">
        <v>3557</v>
      </c>
      <c r="B878" s="35">
        <v>2.9380000000000002</v>
      </c>
      <c r="C878" s="35">
        <v>353742331</v>
      </c>
      <c r="D878" s="35">
        <v>278258060</v>
      </c>
      <c r="E878" s="35">
        <v>25692399.931926001</v>
      </c>
    </row>
    <row r="879" spans="1:5">
      <c r="A879" t="s">
        <v>3558</v>
      </c>
      <c r="B879" s="35">
        <v>2.9622999999999999</v>
      </c>
      <c r="C879" s="35">
        <v>358091464</v>
      </c>
      <c r="D879" s="35">
        <v>281801742</v>
      </c>
      <c r="E879" s="35">
        <v>25753543.530365001</v>
      </c>
    </row>
    <row r="880" spans="1:5">
      <c r="A880" t="s">
        <v>3559</v>
      </c>
      <c r="B880" s="35">
        <v>2.9489000000000001</v>
      </c>
      <c r="C880" s="35">
        <v>358136034</v>
      </c>
      <c r="D880" s="35">
        <v>281214689</v>
      </c>
      <c r="E880" s="35">
        <v>26084758.723591998</v>
      </c>
    </row>
    <row r="881" spans="1:5">
      <c r="A881" t="s">
        <v>3560</v>
      </c>
      <c r="B881" s="35">
        <v>2.9586999999999999</v>
      </c>
      <c r="C881" s="35">
        <v>358679640</v>
      </c>
      <c r="D881" s="35">
        <v>281525804</v>
      </c>
      <c r="E881" s="35">
        <v>26076937.844324</v>
      </c>
    </row>
    <row r="882" spans="1:5">
      <c r="A882" t="s">
        <v>3561</v>
      </c>
      <c r="B882" s="35">
        <v>2.9710999999999999</v>
      </c>
      <c r="C882" s="35">
        <v>360014109</v>
      </c>
      <c r="D882" s="35">
        <v>282461149</v>
      </c>
      <c r="E882" s="35">
        <v>26102440.173673</v>
      </c>
    </row>
    <row r="883" spans="1:5">
      <c r="A883" t="s">
        <v>3562</v>
      </c>
      <c r="B883" s="35">
        <v>2.9645000000000001</v>
      </c>
      <c r="C883" s="35">
        <v>358974029</v>
      </c>
      <c r="D883" s="35">
        <v>281628227</v>
      </c>
      <c r="E883" s="35">
        <v>26090673.638050001</v>
      </c>
    </row>
    <row r="884" spans="1:5">
      <c r="A884" t="s">
        <v>3563</v>
      </c>
      <c r="B884" s="35"/>
      <c r="C884" s="35"/>
      <c r="D884" s="35"/>
    </row>
    <row r="885" spans="1:5">
      <c r="A885" t="s">
        <v>3564</v>
      </c>
      <c r="B885" s="35">
        <v>2.9777</v>
      </c>
      <c r="C885" s="35">
        <v>354467252</v>
      </c>
      <c r="D885" s="35">
        <v>276771806</v>
      </c>
      <c r="E885" s="35">
        <v>26092435.772576001</v>
      </c>
    </row>
    <row r="886" spans="1:5">
      <c r="A886" t="s">
        <v>3565</v>
      </c>
      <c r="B886" s="35">
        <v>2.9767999999999999</v>
      </c>
      <c r="C886" s="35">
        <v>354073232</v>
      </c>
      <c r="D886" s="35">
        <v>276360311</v>
      </c>
      <c r="E886" s="35">
        <v>26106194.907283001</v>
      </c>
    </row>
    <row r="887" spans="1:5">
      <c r="A887" t="s">
        <v>3566</v>
      </c>
      <c r="B887" s="35">
        <v>2.9826000000000001</v>
      </c>
      <c r="C887" s="35">
        <v>354471370</v>
      </c>
      <c r="D887" s="35">
        <v>276561000</v>
      </c>
      <c r="E887" s="35">
        <v>26121628.780258998</v>
      </c>
    </row>
    <row r="888" spans="1:5">
      <c r="A888" t="s">
        <v>3567</v>
      </c>
      <c r="B888" s="35">
        <v>2.9821</v>
      </c>
      <c r="C888" s="35">
        <v>354193844</v>
      </c>
      <c r="D888" s="35">
        <v>276372655</v>
      </c>
      <c r="E888" s="35">
        <v>26096103.081721</v>
      </c>
    </row>
    <row r="889" spans="1:5">
      <c r="A889" t="s">
        <v>3568</v>
      </c>
      <c r="B889" s="35">
        <v>2.9426000000000001</v>
      </c>
      <c r="C889" s="35">
        <v>349746682</v>
      </c>
      <c r="D889" s="35">
        <v>272657733</v>
      </c>
      <c r="E889" s="35">
        <v>26197563.039489001</v>
      </c>
    </row>
    <row r="890" spans="1:5">
      <c r="A890" t="s">
        <v>3569</v>
      </c>
      <c r="B890" s="35">
        <v>2.9348999999999998</v>
      </c>
      <c r="C890" s="35">
        <v>350156200</v>
      </c>
      <c r="D890" s="35">
        <v>272890686</v>
      </c>
      <c r="E890" s="35">
        <v>26326455.415856998</v>
      </c>
    </row>
    <row r="891" spans="1:5">
      <c r="A891" t="s">
        <v>3570</v>
      </c>
      <c r="B891" s="35">
        <v>2.9399000000000002</v>
      </c>
      <c r="C891" s="35">
        <v>350685926</v>
      </c>
      <c r="D891" s="35">
        <v>273297637</v>
      </c>
      <c r="E891" s="35">
        <v>26323442.634103</v>
      </c>
    </row>
    <row r="892" spans="1:5">
      <c r="A892" t="s">
        <v>3571</v>
      </c>
      <c r="B892" s="35">
        <v>2.956</v>
      </c>
      <c r="C892" s="35">
        <v>348605429</v>
      </c>
      <c r="D892" s="35">
        <v>271048415</v>
      </c>
      <c r="E892" s="35">
        <v>26237149.526386999</v>
      </c>
    </row>
    <row r="893" spans="1:5">
      <c r="A893" t="s">
        <v>3572</v>
      </c>
      <c r="B893" s="35">
        <v>2.9514999999999998</v>
      </c>
      <c r="C893" s="35">
        <v>349899347</v>
      </c>
      <c r="D893" s="35">
        <v>272347563</v>
      </c>
      <c r="E893" s="35">
        <v>26275379.976282999</v>
      </c>
    </row>
    <row r="894" spans="1:5">
      <c r="A894" t="s">
        <v>3573</v>
      </c>
      <c r="B894" s="35">
        <v>2.9489000000000001</v>
      </c>
      <c r="C894" s="35">
        <v>350206467</v>
      </c>
      <c r="D894" s="35">
        <v>272685668</v>
      </c>
      <c r="E894" s="35">
        <v>26288039.268879998</v>
      </c>
    </row>
    <row r="895" spans="1:5">
      <c r="A895" t="s">
        <v>3574</v>
      </c>
      <c r="B895" s="35">
        <v>2.9392999999999998</v>
      </c>
      <c r="C895" s="35">
        <v>356369416</v>
      </c>
      <c r="D895" s="35">
        <v>278790494</v>
      </c>
      <c r="E895" s="35">
        <v>26393672.643146001</v>
      </c>
    </row>
    <row r="896" spans="1:5">
      <c r="A896" t="s">
        <v>3575</v>
      </c>
      <c r="B896" s="35">
        <v>2.9462000000000002</v>
      </c>
      <c r="C896" s="35">
        <v>356720828</v>
      </c>
      <c r="D896" s="35">
        <v>278901988</v>
      </c>
      <c r="E896" s="35">
        <v>26413291.697779998</v>
      </c>
    </row>
    <row r="897" spans="1:5">
      <c r="A897" t="s">
        <v>3576</v>
      </c>
      <c r="B897" s="35">
        <v>2.9079999999999999</v>
      </c>
      <c r="C897" s="35">
        <v>353293036</v>
      </c>
      <c r="D897" s="35">
        <v>276500854</v>
      </c>
      <c r="E897" s="35">
        <v>26407215.268226001</v>
      </c>
    </row>
    <row r="898" spans="1:5">
      <c r="A898" t="s">
        <v>3577</v>
      </c>
      <c r="B898" s="35">
        <v>2.8978000000000002</v>
      </c>
      <c r="C898" s="35">
        <v>356305976</v>
      </c>
      <c r="D898" s="35">
        <v>279290886</v>
      </c>
      <c r="E898" s="35">
        <v>26577089.516185001</v>
      </c>
    </row>
    <row r="899" spans="1:5">
      <c r="A899" t="s">
        <v>3578</v>
      </c>
      <c r="B899" s="35">
        <v>2.8894000000000002</v>
      </c>
      <c r="C899" s="35">
        <v>355399990</v>
      </c>
      <c r="D899" s="35">
        <v>278417706</v>
      </c>
      <c r="E899" s="35">
        <v>26642999.930780999</v>
      </c>
    </row>
    <row r="900" spans="1:5">
      <c r="A900" t="s">
        <v>3579</v>
      </c>
      <c r="B900" s="35">
        <v>2.8940999999999999</v>
      </c>
      <c r="C900" s="35">
        <v>356032828</v>
      </c>
      <c r="D900" s="35">
        <v>278763539</v>
      </c>
      <c r="E900" s="35">
        <v>26698900.867281999</v>
      </c>
    </row>
    <row r="901" spans="1:5">
      <c r="A901" t="s">
        <v>3580</v>
      </c>
      <c r="B901" s="35">
        <v>2.91</v>
      </c>
      <c r="C901" s="35">
        <v>356542246</v>
      </c>
      <c r="D901" s="35">
        <v>278258485</v>
      </c>
      <c r="E901" s="35">
        <v>26901636.082474001</v>
      </c>
    </row>
    <row r="902" spans="1:5">
      <c r="A902" t="s">
        <v>3581</v>
      </c>
      <c r="B902" s="35">
        <v>2.9218999999999999</v>
      </c>
      <c r="C902" s="35">
        <v>358122040</v>
      </c>
      <c r="D902" s="35">
        <v>279478086</v>
      </c>
      <c r="E902" s="35">
        <v>26915347.547828</v>
      </c>
    </row>
    <row r="903" spans="1:5">
      <c r="A903" t="s">
        <v>3582</v>
      </c>
      <c r="B903" s="35">
        <v>2.9304000000000001</v>
      </c>
      <c r="C903" s="35">
        <v>359280322</v>
      </c>
      <c r="D903" s="35">
        <v>280268345</v>
      </c>
      <c r="E903" s="35">
        <v>26962864.114114001</v>
      </c>
    </row>
    <row r="904" spans="1:5">
      <c r="A904" t="s">
        <v>3583</v>
      </c>
      <c r="B904" s="35">
        <v>2.9268999999999998</v>
      </c>
      <c r="C904" s="35">
        <v>359235344</v>
      </c>
      <c r="D904" s="35">
        <v>280139395</v>
      </c>
      <c r="E904" s="35">
        <v>27023796.166593</v>
      </c>
    </row>
    <row r="905" spans="1:5">
      <c r="A905" t="s">
        <v>3584</v>
      </c>
      <c r="B905" s="35">
        <v>2.9296000000000002</v>
      </c>
      <c r="C905" s="35">
        <v>357188963</v>
      </c>
      <c r="D905" s="35">
        <v>277852010</v>
      </c>
      <c r="E905" s="35">
        <v>27081155.447843</v>
      </c>
    </row>
    <row r="906" spans="1:5">
      <c r="A906" t="s">
        <v>3585</v>
      </c>
      <c r="B906" s="35">
        <v>2.93</v>
      </c>
      <c r="C906" s="35">
        <v>357298023</v>
      </c>
      <c r="D906" s="35">
        <v>278217081</v>
      </c>
      <c r="E906" s="35">
        <v>26990082.593857002</v>
      </c>
    </row>
    <row r="907" spans="1:5">
      <c r="A907" t="s">
        <v>3586</v>
      </c>
      <c r="B907" s="35">
        <v>2.8984000000000001</v>
      </c>
      <c r="C907" s="35">
        <v>353511556</v>
      </c>
      <c r="D907" s="35">
        <v>274930422</v>
      </c>
      <c r="E907" s="35">
        <v>27111901.048854999</v>
      </c>
    </row>
    <row r="908" spans="1:5">
      <c r="A908" t="s">
        <v>3587</v>
      </c>
      <c r="B908" s="35">
        <v>2.8961999999999999</v>
      </c>
      <c r="C908" s="35">
        <v>353863884</v>
      </c>
      <c r="D908" s="35">
        <v>275005853</v>
      </c>
      <c r="E908" s="35">
        <v>27228102.686278999</v>
      </c>
    </row>
    <row r="909" spans="1:5">
      <c r="A909" t="s">
        <v>3588</v>
      </c>
      <c r="B909" s="35">
        <v>2.9055</v>
      </c>
      <c r="C909" s="35">
        <v>355101562</v>
      </c>
      <c r="D909" s="35">
        <v>275942762</v>
      </c>
      <c r="E909" s="35">
        <v>27244467.389433999</v>
      </c>
    </row>
    <row r="910" spans="1:5">
      <c r="A910" t="s">
        <v>3589</v>
      </c>
      <c r="B910" s="35">
        <v>2.8799000000000001</v>
      </c>
      <c r="C910" s="35">
        <v>351878940</v>
      </c>
      <c r="D910" s="35">
        <v>273583442</v>
      </c>
      <c r="E910" s="35">
        <v>27186880.794472001</v>
      </c>
    </row>
    <row r="911" spans="1:5">
      <c r="A911" t="s">
        <v>3590</v>
      </c>
      <c r="B911" s="35">
        <v>2.9266000000000001</v>
      </c>
      <c r="C911" s="35">
        <v>356761509</v>
      </c>
      <c r="D911" s="35">
        <v>275560953</v>
      </c>
      <c r="E911" s="35">
        <v>27745696.712909002</v>
      </c>
    </row>
    <row r="912" spans="1:5">
      <c r="A912" t="s">
        <v>3591</v>
      </c>
      <c r="B912" s="35">
        <v>2.9365000000000001</v>
      </c>
      <c r="C912" s="35">
        <v>357564443</v>
      </c>
      <c r="D912" s="35">
        <v>274917703</v>
      </c>
      <c r="E912" s="35">
        <v>28144641.580111999</v>
      </c>
    </row>
    <row r="913" spans="1:5">
      <c r="A913" t="s">
        <v>3592</v>
      </c>
      <c r="B913" s="35">
        <v>2.9129999999999998</v>
      </c>
      <c r="C913" s="35">
        <v>356853055</v>
      </c>
      <c r="D913" s="35">
        <v>273926486</v>
      </c>
      <c r="E913" s="35">
        <v>28467754.548574999</v>
      </c>
    </row>
    <row r="914" spans="1:5">
      <c r="A914" t="s">
        <v>3593</v>
      </c>
      <c r="B914" s="35">
        <v>2.8936000000000002</v>
      </c>
      <c r="C914" s="35">
        <v>357609744</v>
      </c>
      <c r="D914" s="35">
        <v>271697827</v>
      </c>
      <c r="E914" s="35">
        <v>29690322.43572</v>
      </c>
    </row>
    <row r="915" spans="1:5">
      <c r="A915" t="s">
        <v>3594</v>
      </c>
      <c r="B915" s="35">
        <v>2.8847999999999998</v>
      </c>
      <c r="C915" s="35">
        <v>358832980</v>
      </c>
      <c r="D915" s="35">
        <v>272307643</v>
      </c>
      <c r="E915" s="35">
        <v>29993530.574042998</v>
      </c>
    </row>
    <row r="916" spans="1:5">
      <c r="A916" t="s">
        <v>3595</v>
      </c>
      <c r="B916" s="35">
        <v>2.8845999999999998</v>
      </c>
      <c r="C916" s="35">
        <v>358692656</v>
      </c>
      <c r="D916" s="35">
        <v>272187704</v>
      </c>
      <c r="E916" s="35">
        <v>29988543.298898</v>
      </c>
    </row>
    <row r="917" spans="1:5">
      <c r="A917" t="s">
        <v>3596</v>
      </c>
      <c r="B917" s="35"/>
      <c r="C917" s="35"/>
      <c r="D917" s="35"/>
    </row>
    <row r="918" spans="1:5">
      <c r="A918" t="s">
        <v>3597</v>
      </c>
      <c r="B918" s="35"/>
      <c r="C918" s="35"/>
      <c r="D918" s="35"/>
    </row>
    <row r="919" spans="1:5">
      <c r="A919" t="s">
        <v>3598</v>
      </c>
      <c r="B919" s="35"/>
      <c r="C919" s="35"/>
      <c r="D919" s="35"/>
    </row>
    <row r="920" spans="1:5">
      <c r="A920" t="s">
        <v>3599</v>
      </c>
      <c r="B920" s="35">
        <v>2.8845999999999998</v>
      </c>
      <c r="C920" s="35">
        <v>358923477</v>
      </c>
      <c r="D920" s="35">
        <v>272168379</v>
      </c>
      <c r="E920" s="35">
        <v>30075261.041391999</v>
      </c>
    </row>
    <row r="921" spans="1:5">
      <c r="A921" t="s">
        <v>3600</v>
      </c>
      <c r="B921" s="35">
        <v>2.9214000000000002</v>
      </c>
      <c r="C921" s="35">
        <v>363320692</v>
      </c>
      <c r="D921" s="35">
        <v>275487279</v>
      </c>
      <c r="E921" s="35">
        <v>30065520.983089998</v>
      </c>
    </row>
    <row r="922" spans="1:5">
      <c r="A922" t="s">
        <v>3601</v>
      </c>
      <c r="B922" s="35">
        <v>2.8980999999999999</v>
      </c>
      <c r="C922" s="35">
        <v>360536683</v>
      </c>
      <c r="D922" s="35">
        <v>272865324</v>
      </c>
      <c r="E922" s="35">
        <v>30251322.935717002</v>
      </c>
    </row>
    <row r="923" spans="1:5">
      <c r="A923" t="s">
        <v>3602</v>
      </c>
      <c r="B923" s="35">
        <v>2.8885000000000001</v>
      </c>
      <c r="C923" s="35">
        <v>360281479</v>
      </c>
      <c r="D923" s="35">
        <v>272675658</v>
      </c>
      <c r="E923" s="35">
        <v>30329174.658126999</v>
      </c>
    </row>
    <row r="924" spans="1:5">
      <c r="A924" t="s">
        <v>3603</v>
      </c>
      <c r="B924" s="35">
        <v>2.8946999999999998</v>
      </c>
      <c r="C924" s="35">
        <v>360545664</v>
      </c>
      <c r="D924" s="35">
        <v>272565537</v>
      </c>
      <c r="E924" s="35">
        <v>30393521.608456999</v>
      </c>
    </row>
    <row r="925" spans="1:5">
      <c r="A925" t="s">
        <v>3604</v>
      </c>
      <c r="B925" s="35">
        <v>2.8913000000000002</v>
      </c>
      <c r="C925" s="35">
        <v>360042255</v>
      </c>
      <c r="D925" s="35">
        <v>271988971</v>
      </c>
      <c r="E925" s="35">
        <v>30454565.074533999</v>
      </c>
    </row>
    <row r="926" spans="1:5">
      <c r="A926" t="s">
        <v>3605</v>
      </c>
      <c r="B926" s="35">
        <v>2.8834</v>
      </c>
      <c r="C926" s="35">
        <v>359235600</v>
      </c>
      <c r="D926" s="35">
        <v>271314872</v>
      </c>
      <c r="E926" s="35">
        <v>30492033.016578</v>
      </c>
    </row>
    <row r="927" spans="1:5">
      <c r="A927" t="s">
        <v>3606</v>
      </c>
      <c r="B927" s="35">
        <v>2.9485000000000001</v>
      </c>
      <c r="C927" s="35">
        <v>366374016</v>
      </c>
      <c r="D927" s="35">
        <v>276602887</v>
      </c>
      <c r="E927" s="35">
        <v>30446372.392742001</v>
      </c>
    </row>
    <row r="928" spans="1:5">
      <c r="A928" t="s">
        <v>3607</v>
      </c>
      <c r="B928" s="35">
        <v>2.9765999999999999</v>
      </c>
      <c r="C928" s="35">
        <v>367300646</v>
      </c>
      <c r="D928" s="35">
        <v>277153950</v>
      </c>
      <c r="E928" s="35">
        <v>30285122.623126999</v>
      </c>
    </row>
    <row r="929" spans="1:5">
      <c r="A929" t="s">
        <v>3608</v>
      </c>
      <c r="B929" s="35">
        <v>3.0280999999999998</v>
      </c>
      <c r="C929" s="35">
        <v>373521292</v>
      </c>
      <c r="D929" s="35">
        <v>281577271</v>
      </c>
      <c r="E929" s="35">
        <v>30363601.268121999</v>
      </c>
    </row>
    <row r="930" spans="1:5">
      <c r="A930" t="s">
        <v>3609</v>
      </c>
      <c r="B930" s="35">
        <v>3.0727000000000002</v>
      </c>
      <c r="C930" s="35">
        <v>378641618</v>
      </c>
      <c r="D930" s="35">
        <v>285115333</v>
      </c>
      <c r="E930" s="35">
        <v>30437818.530933999</v>
      </c>
    </row>
    <row r="931" spans="1:5">
      <c r="A931" t="s">
        <v>3610</v>
      </c>
      <c r="B931" s="35">
        <v>3.0573000000000001</v>
      </c>
      <c r="C931" s="35">
        <v>377082734</v>
      </c>
      <c r="D931" s="35">
        <v>284182851</v>
      </c>
      <c r="E931" s="35">
        <v>30386250.286200002</v>
      </c>
    </row>
    <row r="932" spans="1:5">
      <c r="A932" t="s">
        <v>3611</v>
      </c>
      <c r="B932" s="35">
        <v>3.0316999999999998</v>
      </c>
      <c r="C932" s="35">
        <v>374197398</v>
      </c>
      <c r="D932" s="35">
        <v>281987859</v>
      </c>
      <c r="E932" s="35">
        <v>30415126.496684998</v>
      </c>
    </row>
    <row r="933" spans="1:5">
      <c r="A933" t="s">
        <v>3612</v>
      </c>
      <c r="B933" s="35">
        <v>3.0352999999999999</v>
      </c>
      <c r="C933" s="35">
        <v>375485150</v>
      </c>
      <c r="D933" s="35">
        <v>283097454</v>
      </c>
      <c r="E933" s="35">
        <v>30437747.833822001</v>
      </c>
    </row>
    <row r="934" spans="1:5">
      <c r="A934" t="s">
        <v>3613</v>
      </c>
      <c r="B934" s="35">
        <v>3.0377000000000001</v>
      </c>
      <c r="C934" s="35">
        <v>375958253</v>
      </c>
      <c r="D934" s="35">
        <v>283307235</v>
      </c>
      <c r="E934" s="35">
        <v>30500384.501432002</v>
      </c>
    </row>
    <row r="935" spans="1:5">
      <c r="A935" t="s">
        <v>3614</v>
      </c>
      <c r="B935" s="35">
        <v>3.0167000000000002</v>
      </c>
      <c r="C935" s="35">
        <v>366600943</v>
      </c>
      <c r="D935" s="35">
        <v>273979235</v>
      </c>
      <c r="E935" s="35">
        <v>30702989.359234001</v>
      </c>
    </row>
    <row r="936" spans="1:5">
      <c r="A936" t="s">
        <v>3615</v>
      </c>
      <c r="B936" s="35">
        <v>3.0125000000000002</v>
      </c>
      <c r="C936" s="35">
        <v>367401963</v>
      </c>
      <c r="D936" s="35">
        <v>275001210</v>
      </c>
      <c r="E936" s="35">
        <v>30672449.128630999</v>
      </c>
    </row>
    <row r="937" spans="1:5">
      <c r="A937" t="s">
        <v>3616</v>
      </c>
      <c r="B937" s="35">
        <v>2.9796999999999998</v>
      </c>
      <c r="C937" s="35">
        <v>364441035</v>
      </c>
      <c r="D937" s="35">
        <v>273064792</v>
      </c>
      <c r="E937" s="35">
        <v>30666255.998925999</v>
      </c>
    </row>
    <row r="938" spans="1:5">
      <c r="A938" t="s">
        <v>3617</v>
      </c>
      <c r="B938" s="35">
        <v>2.9925999999999999</v>
      </c>
      <c r="C938" s="35">
        <v>366426994</v>
      </c>
      <c r="D938" s="35">
        <v>274545354</v>
      </c>
      <c r="E938" s="35">
        <v>30702947.269933</v>
      </c>
    </row>
    <row r="939" spans="1:5">
      <c r="A939" t="s">
        <v>3618</v>
      </c>
      <c r="B939" s="35">
        <v>3.0074999999999998</v>
      </c>
      <c r="C939" s="35">
        <v>369318854</v>
      </c>
      <c r="D939" s="35">
        <v>276816001</v>
      </c>
      <c r="E939" s="35">
        <v>30757390.856192999</v>
      </c>
    </row>
    <row r="940" spans="1:5">
      <c r="A940" t="s">
        <v>3619</v>
      </c>
      <c r="B940" s="35">
        <v>3.0213000000000001</v>
      </c>
      <c r="C940" s="35">
        <v>370838086</v>
      </c>
      <c r="D940" s="35">
        <v>277738964</v>
      </c>
      <c r="E940" s="35">
        <v>30814259.424750999</v>
      </c>
    </row>
    <row r="941" spans="1:5">
      <c r="A941" t="s">
        <v>3620</v>
      </c>
      <c r="B941" s="35">
        <v>2.9996</v>
      </c>
      <c r="C941" s="35">
        <v>368792143</v>
      </c>
      <c r="D941" s="35">
        <v>276356191</v>
      </c>
      <c r="E941" s="35">
        <v>30816092.812375002</v>
      </c>
    </row>
    <row r="942" spans="1:5">
      <c r="A942" t="s">
        <v>3621</v>
      </c>
      <c r="B942" s="35">
        <v>2.9845999999999999</v>
      </c>
      <c r="C942" s="35">
        <v>367295268</v>
      </c>
      <c r="D942" s="35">
        <v>275282679</v>
      </c>
      <c r="E942" s="35">
        <v>30829119.144944001</v>
      </c>
    </row>
    <row r="943" spans="1:5">
      <c r="A943" t="s">
        <v>3622</v>
      </c>
      <c r="B943" s="35">
        <v>2.9781</v>
      </c>
      <c r="C943" s="35">
        <v>367728810</v>
      </c>
      <c r="D943" s="35">
        <v>275766643</v>
      </c>
      <c r="E943" s="35">
        <v>30879475.840301</v>
      </c>
    </row>
    <row r="944" spans="1:5">
      <c r="A944" t="s">
        <v>3623</v>
      </c>
      <c r="B944" s="35">
        <v>2.9552999999999998</v>
      </c>
      <c r="C944" s="35">
        <v>366113774</v>
      </c>
      <c r="D944" s="35">
        <v>274693164</v>
      </c>
      <c r="E944" s="35">
        <v>30934460.122492</v>
      </c>
    </row>
    <row r="945" spans="1:5">
      <c r="A945" t="s">
        <v>3624</v>
      </c>
      <c r="B945" s="35">
        <v>2.9621</v>
      </c>
      <c r="C945" s="35">
        <v>368001035</v>
      </c>
      <c r="D945" s="35">
        <v>276024422</v>
      </c>
      <c r="E945" s="35">
        <v>31051150.535092998</v>
      </c>
    </row>
    <row r="946" spans="1:5">
      <c r="A946" t="s">
        <v>3625</v>
      </c>
      <c r="B946" s="35">
        <v>2.9558</v>
      </c>
      <c r="C946" s="35">
        <v>367303253</v>
      </c>
      <c r="D946" s="35">
        <v>275426473</v>
      </c>
      <c r="E946" s="35">
        <v>31083557.750863001</v>
      </c>
    </row>
    <row r="947" spans="1:5">
      <c r="A947" t="s">
        <v>3626</v>
      </c>
      <c r="B947" s="35">
        <v>2.9510000000000001</v>
      </c>
      <c r="C947" s="35">
        <v>366695499</v>
      </c>
      <c r="D947" s="35">
        <v>274863787</v>
      </c>
      <c r="E947" s="35">
        <v>31118845.137242001</v>
      </c>
    </row>
    <row r="948" spans="1:5">
      <c r="A948" t="s">
        <v>3627</v>
      </c>
      <c r="B948" s="35">
        <v>2.9297</v>
      </c>
      <c r="C948" s="35">
        <v>364999457</v>
      </c>
      <c r="D948" s="35">
        <v>273766742</v>
      </c>
      <c r="E948" s="35">
        <v>31140633.853296001</v>
      </c>
    </row>
    <row r="949" spans="1:5">
      <c r="A949" t="s">
        <v>3628</v>
      </c>
      <c r="B949" s="35">
        <v>2.9339</v>
      </c>
      <c r="C949" s="35">
        <v>365489889</v>
      </c>
      <c r="D949" s="35">
        <v>274034295</v>
      </c>
      <c r="E949" s="35">
        <v>31172021.541292999</v>
      </c>
    </row>
    <row r="950" spans="1:5">
      <c r="A950" t="s">
        <v>3629</v>
      </c>
      <c r="B950" s="35">
        <v>2.923</v>
      </c>
      <c r="C950" s="35">
        <v>366245333</v>
      </c>
      <c r="D950" s="35">
        <v>274929241</v>
      </c>
      <c r="E950" s="35">
        <v>31240537.803626001</v>
      </c>
    </row>
    <row r="951" spans="1:5">
      <c r="A951" t="s">
        <v>3630</v>
      </c>
      <c r="B951" s="35">
        <v>2.9355000000000002</v>
      </c>
      <c r="C951" s="35">
        <v>367889392</v>
      </c>
      <c r="D951" s="35">
        <v>276049983</v>
      </c>
      <c r="E951" s="35">
        <v>31285780.616590001</v>
      </c>
    </row>
    <row r="952" spans="1:5">
      <c r="A952" t="s">
        <v>3631</v>
      </c>
      <c r="B952" s="35">
        <v>2.9443999999999999</v>
      </c>
      <c r="C952" s="35">
        <v>368543468</v>
      </c>
      <c r="D952" s="35">
        <v>276376465</v>
      </c>
      <c r="E952" s="35">
        <v>31302473.509034</v>
      </c>
    </row>
    <row r="953" spans="1:5">
      <c r="A953" t="s">
        <v>3632</v>
      </c>
      <c r="B953" s="35">
        <v>2.9359000000000002</v>
      </c>
      <c r="C953" s="35">
        <v>368277621</v>
      </c>
      <c r="D953" s="35">
        <v>276093894</v>
      </c>
      <c r="E953" s="35">
        <v>31398796.621137999</v>
      </c>
    </row>
    <row r="954" spans="1:5">
      <c r="A954" t="s">
        <v>3633</v>
      </c>
      <c r="B954" s="35">
        <v>2.9533</v>
      </c>
      <c r="C954" s="35">
        <v>369917844</v>
      </c>
      <c r="D954" s="35">
        <v>277020622</v>
      </c>
      <c r="E954" s="35">
        <v>31455396.336302001</v>
      </c>
    </row>
    <row r="955" spans="1:5">
      <c r="A955" t="s">
        <v>3634</v>
      </c>
      <c r="B955" s="35">
        <v>2.9390000000000001</v>
      </c>
      <c r="C955" s="35">
        <v>364968065</v>
      </c>
      <c r="D955" s="35">
        <v>272499202</v>
      </c>
      <c r="E955" s="35">
        <v>31462695.814902999</v>
      </c>
    </row>
    <row r="956" spans="1:5">
      <c r="A956" t="s">
        <v>3635</v>
      </c>
      <c r="B956" s="35">
        <v>2.9337</v>
      </c>
      <c r="C956" s="35">
        <v>367523715</v>
      </c>
      <c r="D956" s="35">
        <v>275112667</v>
      </c>
      <c r="E956" s="35">
        <v>31499828.885026</v>
      </c>
    </row>
    <row r="957" spans="1:5">
      <c r="A957" t="s">
        <v>3636</v>
      </c>
      <c r="B957" s="35"/>
      <c r="C957" s="35"/>
      <c r="D957" s="35"/>
    </row>
    <row r="958" spans="1:5">
      <c r="A958" t="s">
        <v>3637</v>
      </c>
      <c r="B958" s="35">
        <v>2.9544999999999999</v>
      </c>
      <c r="C958" s="35">
        <v>368622228</v>
      </c>
      <c r="D958" s="35">
        <v>275730572</v>
      </c>
      <c r="E958" s="35">
        <v>31440736.503639001</v>
      </c>
    </row>
    <row r="959" spans="1:5">
      <c r="A959" t="s">
        <v>3638</v>
      </c>
      <c r="B959" s="35">
        <v>2.9544000000000001</v>
      </c>
      <c r="C959" s="35">
        <v>368412428</v>
      </c>
      <c r="D959" s="35">
        <v>275381633</v>
      </c>
      <c r="E959" s="35">
        <v>31488896.222583</v>
      </c>
    </row>
    <row r="960" spans="1:5">
      <c r="A960" t="s">
        <v>3639</v>
      </c>
      <c r="B960" s="35">
        <v>2.9558</v>
      </c>
      <c r="C960" s="35">
        <v>368515055</v>
      </c>
      <c r="D960" s="35">
        <v>275161671</v>
      </c>
      <c r="E960" s="35">
        <v>31583119.290886</v>
      </c>
    </row>
    <row r="961" spans="1:5">
      <c r="A961" t="s">
        <v>3640</v>
      </c>
      <c r="B961" s="35">
        <v>2.9586000000000001</v>
      </c>
      <c r="C961" s="35">
        <v>369262136</v>
      </c>
      <c r="D961" s="35">
        <v>275818866</v>
      </c>
      <c r="E961" s="35">
        <v>31583610.491448998</v>
      </c>
    </row>
    <row r="962" spans="1:5">
      <c r="A962" t="s">
        <v>3641</v>
      </c>
      <c r="B962" s="35">
        <v>2.9441000000000002</v>
      </c>
      <c r="C962" s="35">
        <v>367350287</v>
      </c>
      <c r="D962" s="35">
        <v>274207883</v>
      </c>
      <c r="E962" s="35">
        <v>31636970.211610001</v>
      </c>
    </row>
    <row r="963" spans="1:5">
      <c r="A963" t="s">
        <v>3642</v>
      </c>
      <c r="B963" s="35">
        <v>2.9388999999999998</v>
      </c>
      <c r="C963" s="35">
        <v>368010405</v>
      </c>
      <c r="D963" s="35">
        <v>274321460</v>
      </c>
      <c r="E963" s="35">
        <v>31878915.580658998</v>
      </c>
    </row>
    <row r="964" spans="1:5">
      <c r="A964" t="s">
        <v>3643</v>
      </c>
      <c r="B964" s="35">
        <v>2.9285999999999999</v>
      </c>
      <c r="C964" s="35">
        <v>367558035</v>
      </c>
      <c r="D964" s="35">
        <v>274151616</v>
      </c>
      <c r="E964" s="35">
        <v>31894563.614014</v>
      </c>
    </row>
    <row r="965" spans="1:5">
      <c r="A965" t="s">
        <v>3644</v>
      </c>
      <c r="B965" s="35">
        <v>2.9344000000000001</v>
      </c>
      <c r="C965" s="35">
        <v>367551826</v>
      </c>
      <c r="D965" s="35">
        <v>273205179</v>
      </c>
      <c r="E965" s="35">
        <v>32151938.045256</v>
      </c>
    </row>
    <row r="966" spans="1:5">
      <c r="A966" t="s">
        <v>3645</v>
      </c>
      <c r="B966" s="35"/>
      <c r="C966" s="35"/>
      <c r="D966" s="35"/>
    </row>
    <row r="967" spans="1:5">
      <c r="A967" t="s">
        <v>3646</v>
      </c>
      <c r="B967" s="35"/>
      <c r="C967" s="35"/>
      <c r="D967" s="35"/>
    </row>
    <row r="968" spans="1:5">
      <c r="A968" t="s">
        <v>3647</v>
      </c>
      <c r="B968" s="35"/>
      <c r="C968" s="35"/>
      <c r="D968" s="35"/>
    </row>
    <row r="969" spans="1:5">
      <c r="A969" t="s">
        <v>3648</v>
      </c>
      <c r="B969" s="35"/>
      <c r="C969" s="35"/>
      <c r="D969" s="35"/>
    </row>
    <row r="970" spans="1:5">
      <c r="A970" t="s">
        <v>3649</v>
      </c>
      <c r="B970" s="35">
        <v>2.9552</v>
      </c>
      <c r="C970" s="35">
        <v>368534847</v>
      </c>
      <c r="D970" s="35">
        <v>273523243</v>
      </c>
      <c r="E970" s="35">
        <v>32150651.055766001</v>
      </c>
    </row>
    <row r="971" spans="1:5">
      <c r="A971" t="s">
        <v>3650</v>
      </c>
      <c r="B971" s="35">
        <v>2.9678</v>
      </c>
      <c r="C971" s="35">
        <v>369714463</v>
      </c>
      <c r="D971" s="35">
        <v>274127565</v>
      </c>
      <c r="E971" s="35">
        <v>32207998.517420001</v>
      </c>
    </row>
    <row r="972" spans="1:5">
      <c r="A972" t="s">
        <v>3651</v>
      </c>
      <c r="B972" s="35">
        <v>2.9740000000000002</v>
      </c>
      <c r="C972" s="35">
        <v>370188780</v>
      </c>
      <c r="D972" s="35">
        <v>274168248</v>
      </c>
      <c r="E972" s="35">
        <v>32286661.735036999</v>
      </c>
    </row>
    <row r="973" spans="1:5">
      <c r="A973" t="s">
        <v>3652</v>
      </c>
      <c r="B973" s="35">
        <v>2.9741</v>
      </c>
      <c r="C973" s="35">
        <v>370708066</v>
      </c>
      <c r="D973" s="35">
        <v>274498180</v>
      </c>
      <c r="E973" s="35">
        <v>32349243.804848999</v>
      </c>
    </row>
    <row r="974" spans="1:5">
      <c r="A974" t="s">
        <v>3653</v>
      </c>
      <c r="B974" s="35">
        <v>2.9739</v>
      </c>
      <c r="C974" s="35">
        <v>369743100</v>
      </c>
      <c r="D974" s="35">
        <v>273815408</v>
      </c>
      <c r="E974" s="35">
        <v>32256529.136824001</v>
      </c>
    </row>
    <row r="975" spans="1:5">
      <c r="A975" t="s">
        <v>3654</v>
      </c>
      <c r="B975" s="35">
        <v>2.9468000000000001</v>
      </c>
      <c r="C975" s="35">
        <v>364825911</v>
      </c>
      <c r="D975" s="35">
        <v>269666468</v>
      </c>
      <c r="E975" s="35">
        <v>32292467.422288999</v>
      </c>
    </row>
    <row r="976" spans="1:5">
      <c r="A976" t="s">
        <v>3655</v>
      </c>
      <c r="B976" s="35">
        <v>2.9474</v>
      </c>
      <c r="C976" s="35">
        <v>355145435</v>
      </c>
      <c r="D976" s="35">
        <v>259995459</v>
      </c>
      <c r="E976" s="35">
        <v>32282681.685552999</v>
      </c>
    </row>
    <row r="977" spans="1:5">
      <c r="A977" t="s">
        <v>3656</v>
      </c>
      <c r="B977" s="35">
        <v>2.9845999999999999</v>
      </c>
      <c r="C977" s="35">
        <v>358626097</v>
      </c>
      <c r="D977" s="35">
        <v>262264553</v>
      </c>
      <c r="E977" s="35">
        <v>32286250.753869999</v>
      </c>
    </row>
    <row r="978" spans="1:5">
      <c r="A978" t="s">
        <v>3657</v>
      </c>
      <c r="B978" s="35">
        <v>2.9708999999999999</v>
      </c>
      <c r="C978" s="35">
        <v>357362517</v>
      </c>
      <c r="D978" s="35">
        <v>261328825</v>
      </c>
      <c r="E978" s="35">
        <v>32324781.042782001</v>
      </c>
    </row>
    <row r="979" spans="1:5">
      <c r="A979" t="s">
        <v>3658</v>
      </c>
      <c r="B979" s="35">
        <v>2.9763999999999999</v>
      </c>
      <c r="C979" s="35">
        <v>358361680</v>
      </c>
      <c r="D979" s="35">
        <v>262078707</v>
      </c>
      <c r="E979" s="35">
        <v>32348801.572369002</v>
      </c>
    </row>
    <row r="980" spans="1:5">
      <c r="A980" t="s">
        <v>3659</v>
      </c>
      <c r="B980" s="35">
        <v>2.9958999999999998</v>
      </c>
      <c r="C980" s="35">
        <v>358517088</v>
      </c>
      <c r="D980" s="35">
        <v>260811057</v>
      </c>
      <c r="E980" s="35">
        <v>32613248.439534001</v>
      </c>
    </row>
    <row r="981" spans="1:5">
      <c r="A981" t="s">
        <v>3660</v>
      </c>
      <c r="B981" s="35">
        <v>3.0004</v>
      </c>
      <c r="C981" s="35">
        <v>362843158</v>
      </c>
      <c r="D981" s="35">
        <v>264983716</v>
      </c>
      <c r="E981" s="35">
        <v>32615465.271297</v>
      </c>
    </row>
    <row r="982" spans="1:5">
      <c r="A982" t="s">
        <v>3661</v>
      </c>
      <c r="B982" s="35">
        <v>3.0036</v>
      </c>
      <c r="C982" s="35">
        <v>363165505</v>
      </c>
      <c r="D982" s="35">
        <v>265233488</v>
      </c>
      <c r="E982" s="35">
        <v>32604879.810894001</v>
      </c>
    </row>
    <row r="983" spans="1:5">
      <c r="A983" t="s">
        <v>3662</v>
      </c>
      <c r="B983" s="35">
        <v>3.0293000000000001</v>
      </c>
      <c r="C983" s="35">
        <v>368329434</v>
      </c>
      <c r="D983" s="35">
        <v>269444374</v>
      </c>
      <c r="E983" s="35">
        <v>32642874.59149</v>
      </c>
    </row>
    <row r="984" spans="1:5">
      <c r="A984" t="s">
        <v>3663</v>
      </c>
      <c r="B984" s="35">
        <v>3.0537000000000001</v>
      </c>
      <c r="C984" s="35">
        <v>370602733</v>
      </c>
      <c r="D984" s="35">
        <v>270886541</v>
      </c>
      <c r="E984" s="35">
        <v>32654220.126403999</v>
      </c>
    </row>
    <row r="985" spans="1:5">
      <c r="A985" t="s">
        <v>3664</v>
      </c>
      <c r="B985" s="35">
        <v>3.0506000000000002</v>
      </c>
      <c r="C985" s="35">
        <v>366860220</v>
      </c>
      <c r="D985" s="35">
        <v>266971348</v>
      </c>
      <c r="E985" s="35">
        <v>32744008.391791999</v>
      </c>
    </row>
    <row r="986" spans="1:5">
      <c r="A986" t="s">
        <v>3665</v>
      </c>
      <c r="B986" s="35">
        <v>3.0505</v>
      </c>
      <c r="C986" s="35">
        <v>366282729</v>
      </c>
      <c r="D986" s="35">
        <v>266480514</v>
      </c>
      <c r="E986" s="35">
        <v>32716674.315685999</v>
      </c>
    </row>
    <row r="987" spans="1:5">
      <c r="A987" t="s">
        <v>3666</v>
      </c>
      <c r="B987" s="35">
        <v>3.0585</v>
      </c>
      <c r="C987" s="35">
        <v>369661709</v>
      </c>
      <c r="D987" s="35">
        <v>269561559</v>
      </c>
      <c r="E987" s="35">
        <v>32728510.707862999</v>
      </c>
    </row>
    <row r="988" spans="1:5">
      <c r="A988" t="s">
        <v>3667</v>
      </c>
      <c r="B988" s="35">
        <v>3.0808</v>
      </c>
      <c r="C988" s="35">
        <v>372779557</v>
      </c>
      <c r="D988" s="35">
        <v>271705864</v>
      </c>
      <c r="E988" s="35">
        <v>32807612.633081999</v>
      </c>
    </row>
    <row r="989" spans="1:5">
      <c r="A989" t="s">
        <v>3668</v>
      </c>
      <c r="B989" s="35">
        <v>3.0804999999999998</v>
      </c>
      <c r="C989" s="35">
        <v>373494171</v>
      </c>
      <c r="D989" s="35">
        <v>272285858</v>
      </c>
      <c r="E989" s="35">
        <v>32854508.359033</v>
      </c>
    </row>
    <row r="990" spans="1:5">
      <c r="A990" t="s">
        <v>3669</v>
      </c>
      <c r="B990" s="35">
        <v>3.0966999999999998</v>
      </c>
      <c r="C990" s="35">
        <v>375524103</v>
      </c>
      <c r="D990" s="35">
        <v>273630381</v>
      </c>
      <c r="E990" s="35">
        <v>32903969.386767</v>
      </c>
    </row>
    <row r="991" spans="1:5">
      <c r="A991" t="s">
        <v>3670</v>
      </c>
      <c r="B991" s="35">
        <v>3.0865999999999998</v>
      </c>
      <c r="C991" s="35">
        <v>374497606</v>
      </c>
      <c r="D991" s="35">
        <v>272934172</v>
      </c>
      <c r="E991" s="35">
        <v>32904630.985550001</v>
      </c>
    </row>
    <row r="992" spans="1:5">
      <c r="A992" t="s">
        <v>3671</v>
      </c>
      <c r="B992" s="35">
        <v>3.0956999999999999</v>
      </c>
      <c r="C992" s="35">
        <v>375536372</v>
      </c>
      <c r="D992" s="35">
        <v>273880052</v>
      </c>
      <c r="E992" s="35">
        <v>32837910.650256999</v>
      </c>
    </row>
    <row r="993" spans="1:5">
      <c r="A993" t="s">
        <v>3672</v>
      </c>
      <c r="B993" s="35">
        <v>3.0928</v>
      </c>
      <c r="C993" s="35">
        <v>375477345</v>
      </c>
      <c r="D993" s="35">
        <v>273819568</v>
      </c>
      <c r="E993" s="35">
        <v>32869172.594413001</v>
      </c>
    </row>
    <row r="994" spans="1:5">
      <c r="A994" t="s">
        <v>3673</v>
      </c>
      <c r="B994" s="35">
        <v>3.0785</v>
      </c>
      <c r="C994" s="35">
        <v>377752913</v>
      </c>
      <c r="D994" s="35">
        <v>276961661</v>
      </c>
      <c r="E994" s="35">
        <v>32740377.456553999</v>
      </c>
    </row>
    <row r="995" spans="1:5">
      <c r="A995" t="s">
        <v>3674</v>
      </c>
      <c r="B995" s="35">
        <v>3.0674999999999999</v>
      </c>
      <c r="C995" s="35">
        <v>372493420</v>
      </c>
      <c r="D995" s="35">
        <v>271845899</v>
      </c>
      <c r="E995" s="35">
        <v>32810927.791361</v>
      </c>
    </row>
    <row r="996" spans="1:5">
      <c r="A996" t="s">
        <v>3675</v>
      </c>
      <c r="B996" s="35">
        <v>3.0735999999999999</v>
      </c>
      <c r="C996" s="35">
        <v>372647397</v>
      </c>
      <c r="D996" s="35">
        <v>271733941</v>
      </c>
      <c r="E996" s="35">
        <v>32832332.118687999</v>
      </c>
    </row>
    <row r="997" spans="1:5">
      <c r="A997" t="s">
        <v>3676</v>
      </c>
      <c r="B997" s="35">
        <v>3.0724</v>
      </c>
      <c r="C997" s="35">
        <v>372691347</v>
      </c>
      <c r="D997" s="35">
        <v>271948669</v>
      </c>
      <c r="E997" s="35">
        <v>32789571.019398998</v>
      </c>
    </row>
    <row r="998" spans="1:5">
      <c r="A998" t="s">
        <v>3677</v>
      </c>
      <c r="B998" s="35">
        <v>3.0779000000000001</v>
      </c>
      <c r="C998" s="35">
        <v>374826805</v>
      </c>
      <c r="D998" s="35">
        <v>272899526</v>
      </c>
      <c r="E998" s="35">
        <v>33115851.392182998</v>
      </c>
    </row>
    <row r="999" spans="1:5">
      <c r="A999" t="s">
        <v>3678</v>
      </c>
      <c r="B999" s="35">
        <v>3.0775999999999999</v>
      </c>
      <c r="C999" s="35">
        <v>376270428</v>
      </c>
      <c r="D999" s="35">
        <v>274051968</v>
      </c>
      <c r="E999" s="35">
        <v>33213692.487652998</v>
      </c>
    </row>
    <row r="1000" spans="1:5">
      <c r="A1000" t="s">
        <v>3679</v>
      </c>
      <c r="B1000" s="35">
        <v>3.0998000000000001</v>
      </c>
      <c r="C1000" s="35">
        <v>376803510</v>
      </c>
      <c r="D1000" s="35">
        <v>273886175</v>
      </c>
      <c r="E1000" s="35">
        <v>33201282.340796001</v>
      </c>
    </row>
    <row r="1001" spans="1:5">
      <c r="A1001" t="s">
        <v>3680</v>
      </c>
      <c r="B1001" s="35">
        <v>3.0998000000000001</v>
      </c>
      <c r="C1001" s="35">
        <v>372765013</v>
      </c>
      <c r="D1001" s="35">
        <v>270384252</v>
      </c>
      <c r="E1001" s="35">
        <v>33028182.785985999</v>
      </c>
    </row>
    <row r="1002" spans="1:5">
      <c r="A1002" t="s">
        <v>3681</v>
      </c>
      <c r="B1002" s="35">
        <v>3.1023999999999998</v>
      </c>
      <c r="C1002" s="35">
        <v>373731928</v>
      </c>
      <c r="D1002" s="35">
        <v>271269773</v>
      </c>
      <c r="E1002" s="35">
        <v>33026738.976275999</v>
      </c>
    </row>
    <row r="1003" spans="1:5">
      <c r="A1003" t="s">
        <v>3682</v>
      </c>
      <c r="B1003" s="35">
        <v>3.0981000000000001</v>
      </c>
      <c r="C1003" s="35">
        <v>375126084</v>
      </c>
      <c r="D1003" s="35">
        <v>272680685</v>
      </c>
      <c r="E1003" s="35">
        <v>33067169.878313001</v>
      </c>
    </row>
    <row r="1004" spans="1:5">
      <c r="A1004" t="s">
        <v>3683</v>
      </c>
      <c r="B1004" s="35">
        <v>3.1116999999999999</v>
      </c>
      <c r="C1004" s="35">
        <v>380159363</v>
      </c>
      <c r="D1004" s="35">
        <v>277184060</v>
      </c>
      <c r="E1004" s="35">
        <v>33092940.514830999</v>
      </c>
    </row>
    <row r="1005" spans="1:5">
      <c r="A1005" t="s">
        <v>3684</v>
      </c>
      <c r="B1005" s="35">
        <v>3.1124999999999998</v>
      </c>
      <c r="C1005" s="35">
        <v>380977466</v>
      </c>
      <c r="D1005" s="35">
        <v>277681008</v>
      </c>
      <c r="E1005" s="35">
        <v>33187617.028112002</v>
      </c>
    </row>
    <row r="1006" spans="1:5">
      <c r="A1006" t="s">
        <v>3685</v>
      </c>
      <c r="B1006" s="35">
        <v>3.1347999999999998</v>
      </c>
      <c r="C1006" s="35">
        <v>389941699</v>
      </c>
      <c r="D1006" s="35">
        <v>285883374</v>
      </c>
      <c r="E1006" s="35">
        <v>33194565.841520999</v>
      </c>
    </row>
    <row r="1007" spans="1:5">
      <c r="A1007" t="s">
        <v>3686</v>
      </c>
      <c r="B1007" s="35">
        <v>3.1532</v>
      </c>
      <c r="C1007" s="35">
        <v>392370479</v>
      </c>
      <c r="D1007" s="35">
        <v>287575014</v>
      </c>
      <c r="E1007" s="35">
        <v>33234639.413929</v>
      </c>
    </row>
    <row r="1008" spans="1:5">
      <c r="A1008" t="s">
        <v>3687</v>
      </c>
      <c r="B1008" s="35">
        <v>3.1736</v>
      </c>
      <c r="C1008" s="35">
        <v>396720661</v>
      </c>
      <c r="D1008" s="35">
        <v>290871707</v>
      </c>
      <c r="E1008" s="35">
        <v>33352960.045373999</v>
      </c>
    </row>
    <row r="1009" spans="1:5">
      <c r="A1009" t="s">
        <v>3688</v>
      </c>
      <c r="B1009" s="35">
        <v>3.1865000000000001</v>
      </c>
      <c r="C1009" s="35">
        <v>399629003</v>
      </c>
      <c r="D1009" s="35">
        <v>292765347</v>
      </c>
      <c r="E1009" s="35">
        <v>33536374.078141998</v>
      </c>
    </row>
    <row r="1010" spans="1:5">
      <c r="A1010" t="s">
        <v>3689</v>
      </c>
      <c r="B1010" s="35">
        <v>3.2048000000000001</v>
      </c>
      <c r="C1010" s="35">
        <v>400121540</v>
      </c>
      <c r="D1010" s="35">
        <v>292788077</v>
      </c>
      <c r="E1010" s="35">
        <v>33491469.982526001</v>
      </c>
    </row>
    <row r="1011" spans="1:5">
      <c r="A1011" t="s">
        <v>3690</v>
      </c>
      <c r="B1011" s="35">
        <v>3.2587999999999999</v>
      </c>
      <c r="C1011" s="35">
        <v>404236557</v>
      </c>
      <c r="D1011" s="35">
        <v>295078526</v>
      </c>
      <c r="E1011" s="35">
        <v>33496388.547931999</v>
      </c>
    </row>
    <row r="1012" spans="1:5">
      <c r="A1012" t="s">
        <v>3691</v>
      </c>
      <c r="B1012" s="35">
        <v>3.2787000000000002</v>
      </c>
      <c r="C1012" s="35">
        <v>404312574</v>
      </c>
      <c r="D1012" s="35">
        <v>294450779</v>
      </c>
      <c r="E1012" s="35">
        <v>33507730.197944</v>
      </c>
    </row>
    <row r="1013" spans="1:5">
      <c r="A1013" t="s">
        <v>3692</v>
      </c>
      <c r="B1013" s="35">
        <v>3.2713000000000001</v>
      </c>
      <c r="C1013" s="35">
        <v>402125356</v>
      </c>
      <c r="D1013" s="35">
        <v>292405101</v>
      </c>
      <c r="E1013" s="35">
        <v>33540260.752606001</v>
      </c>
    </row>
    <row r="1014" spans="1:5">
      <c r="A1014" t="s">
        <v>3693</v>
      </c>
      <c r="B1014" s="35">
        <v>3.3054999999999999</v>
      </c>
      <c r="C1014" s="35">
        <v>401613343</v>
      </c>
      <c r="D1014" s="35">
        <v>291029888</v>
      </c>
      <c r="E1014" s="35">
        <v>33454380.577824999</v>
      </c>
    </row>
    <row r="1015" spans="1:5">
      <c r="A1015" t="s">
        <v>3694</v>
      </c>
      <c r="B1015" s="35">
        <v>3.3105000000000002</v>
      </c>
      <c r="C1015" s="35">
        <v>394958265</v>
      </c>
      <c r="D1015" s="35">
        <v>284481943</v>
      </c>
      <c r="E1015" s="35">
        <v>33371491.315510999</v>
      </c>
    </row>
    <row r="1016" spans="1:5">
      <c r="A1016" t="s">
        <v>3695</v>
      </c>
      <c r="B1016" s="35">
        <v>3.3835000000000002</v>
      </c>
      <c r="C1016" s="35">
        <v>397541645</v>
      </c>
      <c r="D1016" s="35">
        <v>284667456</v>
      </c>
      <c r="E1016" s="35">
        <v>33360185.902171999</v>
      </c>
    </row>
    <row r="1017" spans="1:5">
      <c r="A1017" t="s">
        <v>3696</v>
      </c>
      <c r="B1017" s="35">
        <v>3.3742999999999999</v>
      </c>
      <c r="C1017" s="35">
        <v>394785274</v>
      </c>
      <c r="D1017" s="35">
        <v>282236436</v>
      </c>
      <c r="E1017" s="35">
        <v>33354721.868239</v>
      </c>
    </row>
    <row r="1018" spans="1:5">
      <c r="A1018" t="s">
        <v>3697</v>
      </c>
      <c r="B1018" s="35">
        <v>3.3584000000000001</v>
      </c>
      <c r="C1018" s="35">
        <v>395212339</v>
      </c>
      <c r="D1018" s="35">
        <v>282243042</v>
      </c>
      <c r="E1018" s="35">
        <v>33637832.598857</v>
      </c>
    </row>
    <row r="1019" spans="1:5">
      <c r="A1019" t="s">
        <v>3698</v>
      </c>
      <c r="B1019" s="35">
        <v>3.3824000000000001</v>
      </c>
      <c r="C1019" s="35">
        <v>397646486</v>
      </c>
      <c r="D1019" s="35">
        <v>283839765</v>
      </c>
      <c r="E1019" s="35">
        <v>33646736.341059998</v>
      </c>
    </row>
    <row r="1020" spans="1:5">
      <c r="A1020" t="s">
        <v>3699</v>
      </c>
      <c r="B1020" s="35">
        <v>3.4047000000000001</v>
      </c>
      <c r="C1020" s="35">
        <v>398538520</v>
      </c>
      <c r="D1020" s="35">
        <v>283735557</v>
      </c>
      <c r="E1020" s="35">
        <v>33718965.841337003</v>
      </c>
    </row>
    <row r="1021" spans="1:5">
      <c r="A1021" t="s">
        <v>3700</v>
      </c>
      <c r="B1021" s="35">
        <v>3.4403000000000001</v>
      </c>
      <c r="C1021" s="35">
        <v>402058494</v>
      </c>
      <c r="D1021" s="35">
        <v>285982259</v>
      </c>
      <c r="E1021" s="35">
        <v>33740149.114903003</v>
      </c>
    </row>
    <row r="1022" spans="1:5">
      <c r="A1022" t="s">
        <v>3701</v>
      </c>
      <c r="B1022" s="35">
        <v>3.4180000000000001</v>
      </c>
      <c r="C1022" s="35">
        <v>400828984</v>
      </c>
      <c r="D1022" s="35">
        <v>285107275</v>
      </c>
      <c r="E1022" s="35">
        <v>33856556.173201002</v>
      </c>
    </row>
    <row r="1023" spans="1:5">
      <c r="A1023" t="s">
        <v>3702</v>
      </c>
      <c r="B1023" s="35">
        <v>3.4199000000000002</v>
      </c>
      <c r="C1023" s="35">
        <v>397433556</v>
      </c>
      <c r="D1023" s="35">
        <v>281906895</v>
      </c>
      <c r="E1023" s="35">
        <v>33780713.178747997</v>
      </c>
    </row>
    <row r="1024" spans="1:5">
      <c r="A1024" t="s">
        <v>3703</v>
      </c>
      <c r="B1024" s="35">
        <v>3.4174000000000002</v>
      </c>
      <c r="C1024" s="35">
        <v>399162332</v>
      </c>
      <c r="D1024" s="35">
        <v>283727572</v>
      </c>
      <c r="E1024" s="35">
        <v>33778533.387956001</v>
      </c>
    </row>
    <row r="1025" spans="1:5">
      <c r="A1025" t="s">
        <v>3704</v>
      </c>
      <c r="B1025" s="35">
        <v>3.4483000000000001</v>
      </c>
      <c r="C1025" s="35">
        <v>397898318</v>
      </c>
      <c r="D1025" s="35">
        <v>281181775</v>
      </c>
      <c r="E1025" s="35">
        <v>33847560.537075996</v>
      </c>
    </row>
    <row r="1026" spans="1:5">
      <c r="A1026" t="s">
        <v>3705</v>
      </c>
      <c r="B1026" s="35">
        <v>3.5066999999999999</v>
      </c>
      <c r="C1026" s="35">
        <v>404887550</v>
      </c>
      <c r="D1026" s="35">
        <v>286162110</v>
      </c>
      <c r="E1026" s="35">
        <v>33856742.806626998</v>
      </c>
    </row>
    <row r="1027" spans="1:5">
      <c r="A1027" t="s">
        <v>3706</v>
      </c>
      <c r="B1027" s="35">
        <v>3.5344000000000002</v>
      </c>
      <c r="C1027" s="35">
        <v>407771754</v>
      </c>
      <c r="D1027" s="35">
        <v>287944020</v>
      </c>
      <c r="E1027" s="35">
        <v>33903274.671797</v>
      </c>
    </row>
    <row r="1028" spans="1:5">
      <c r="A1028" t="s">
        <v>3707</v>
      </c>
      <c r="B1028" s="35">
        <v>3.5102000000000002</v>
      </c>
      <c r="C1028" s="35">
        <v>399440836</v>
      </c>
      <c r="D1028" s="35">
        <v>280131609</v>
      </c>
      <c r="E1028" s="35">
        <v>33989296.051507004</v>
      </c>
    </row>
    <row r="1029" spans="1:5">
      <c r="A1029" t="s">
        <v>3708</v>
      </c>
      <c r="B1029" s="35">
        <v>3.4306999999999999</v>
      </c>
      <c r="C1029" s="35">
        <v>390729907</v>
      </c>
      <c r="D1029" s="35">
        <v>274110457</v>
      </c>
      <c r="E1029" s="35">
        <v>33992902.323141001</v>
      </c>
    </row>
    <row r="1030" spans="1:5">
      <c r="A1030" t="s">
        <v>3709</v>
      </c>
      <c r="B1030" s="35">
        <v>3.3668999999999998</v>
      </c>
      <c r="C1030" s="35">
        <v>384218123</v>
      </c>
      <c r="D1030" s="35">
        <v>269489332</v>
      </c>
      <c r="E1030" s="35">
        <v>34075497.044758998</v>
      </c>
    </row>
    <row r="1031" spans="1:5">
      <c r="A1031" t="s">
        <v>3710</v>
      </c>
      <c r="B1031" s="35">
        <v>3.4523999999999999</v>
      </c>
      <c r="C1031" s="35">
        <v>389701817</v>
      </c>
      <c r="D1031" s="35">
        <v>272004861</v>
      </c>
      <c r="E1031" s="35">
        <v>34091343.992585003</v>
      </c>
    </row>
    <row r="1032" spans="1:5">
      <c r="A1032" t="s">
        <v>3711</v>
      </c>
      <c r="B1032" s="35">
        <v>3.5171999999999999</v>
      </c>
      <c r="C1032" s="35">
        <v>398607111</v>
      </c>
      <c r="D1032" s="35">
        <v>278602528</v>
      </c>
      <c r="E1032" s="35">
        <v>34119351.472762004</v>
      </c>
    </row>
    <row r="1033" spans="1:5">
      <c r="A1033" t="s">
        <v>3712</v>
      </c>
      <c r="B1033" s="35">
        <v>3.4721000000000002</v>
      </c>
      <c r="C1033" s="35">
        <v>395946165</v>
      </c>
      <c r="D1033" s="35">
        <v>276638050</v>
      </c>
      <c r="E1033" s="35">
        <v>34361946.660521999</v>
      </c>
    </row>
    <row r="1034" spans="1:5">
      <c r="A1034" t="s">
        <v>3713</v>
      </c>
      <c r="B1034" s="35">
        <v>3.4786000000000001</v>
      </c>
      <c r="C1034" s="35">
        <v>396972688</v>
      </c>
      <c r="D1034" s="35">
        <v>277351320</v>
      </c>
      <c r="E1034" s="35">
        <v>34387790.490427002</v>
      </c>
    </row>
    <row r="1035" spans="1:5">
      <c r="A1035" t="s">
        <v>3714</v>
      </c>
      <c r="B1035" s="35">
        <v>3.5156999999999998</v>
      </c>
      <c r="C1035" s="35">
        <v>399005700</v>
      </c>
      <c r="D1035" s="35">
        <v>277720123</v>
      </c>
      <c r="E1035" s="35">
        <v>34498272.605740003</v>
      </c>
    </row>
    <row r="1036" spans="1:5">
      <c r="A1036" t="s">
        <v>3715</v>
      </c>
      <c r="B1036" s="35">
        <v>3.4940000000000002</v>
      </c>
      <c r="C1036" s="35">
        <v>396210061</v>
      </c>
      <c r="D1036" s="35">
        <v>275793694</v>
      </c>
      <c r="E1036" s="35">
        <v>34463757.012020998</v>
      </c>
    </row>
    <row r="1037" spans="1:5">
      <c r="A1037" t="s">
        <v>3716</v>
      </c>
      <c r="B1037" s="35">
        <v>3.4946999999999999</v>
      </c>
      <c r="C1037" s="35">
        <v>395207487</v>
      </c>
      <c r="D1037" s="35">
        <v>274848411</v>
      </c>
      <c r="E1037" s="35">
        <v>34440460.125333004</v>
      </c>
    </row>
    <row r="1038" spans="1:5">
      <c r="A1038" t="s">
        <v>3717</v>
      </c>
      <c r="B1038" s="35">
        <v>3.5116000000000001</v>
      </c>
      <c r="C1038" s="35">
        <v>394822338</v>
      </c>
      <c r="D1038" s="35">
        <v>273935237</v>
      </c>
      <c r="E1038" s="35">
        <v>34425077.172798999</v>
      </c>
    </row>
    <row r="1039" spans="1:5">
      <c r="A1039" t="s">
        <v>3718</v>
      </c>
      <c r="B1039" s="35">
        <v>3.51</v>
      </c>
      <c r="C1039" s="35">
        <v>394020277</v>
      </c>
      <c r="D1039" s="35">
        <v>273512243</v>
      </c>
      <c r="E1039" s="35">
        <v>34332773.219373003</v>
      </c>
    </row>
    <row r="1040" spans="1:5">
      <c r="A1040" t="s">
        <v>3719</v>
      </c>
      <c r="B1040" s="35">
        <v>3.5055000000000001</v>
      </c>
      <c r="C1040" s="35">
        <v>392306095</v>
      </c>
      <c r="D1040" s="35">
        <v>272732470</v>
      </c>
      <c r="E1040" s="35">
        <v>34110290.971331</v>
      </c>
    </row>
    <row r="1041" spans="1:5">
      <c r="A1041" t="s">
        <v>3720</v>
      </c>
      <c r="B1041" s="35">
        <v>3.5076999999999998</v>
      </c>
      <c r="C1041" s="35">
        <v>392520528</v>
      </c>
      <c r="D1041" s="35">
        <v>272932689</v>
      </c>
      <c r="E1041" s="35">
        <v>34092949.511076003</v>
      </c>
    </row>
    <row r="1042" spans="1:5">
      <c r="A1042" t="s">
        <v>3721</v>
      </c>
      <c r="B1042" s="35">
        <v>3.5041000000000002</v>
      </c>
      <c r="C1042" s="35">
        <v>391174708</v>
      </c>
      <c r="D1042" s="35">
        <v>271621519</v>
      </c>
      <c r="E1042" s="35">
        <v>34118087.097971</v>
      </c>
    </row>
    <row r="1043" spans="1:5">
      <c r="A1043" t="s">
        <v>3722</v>
      </c>
      <c r="B1043" s="35">
        <v>3.5135000000000001</v>
      </c>
      <c r="C1043" s="35">
        <v>390992034</v>
      </c>
      <c r="D1043" s="35">
        <v>271466573</v>
      </c>
      <c r="E1043" s="35">
        <v>34018915.895829998</v>
      </c>
    </row>
    <row r="1044" spans="1:5">
      <c r="A1044" t="s">
        <v>3723</v>
      </c>
      <c r="B1044" s="35">
        <v>3.5329000000000002</v>
      </c>
      <c r="C1044" s="35">
        <v>392471458</v>
      </c>
      <c r="D1044" s="35">
        <v>272142546</v>
      </c>
      <c r="E1044" s="35">
        <v>34059529.564947002</v>
      </c>
    </row>
    <row r="1045" spans="1:5">
      <c r="A1045" t="s">
        <v>3724</v>
      </c>
      <c r="B1045" s="35">
        <v>3.5318000000000001</v>
      </c>
      <c r="C1045" s="35">
        <v>381040464</v>
      </c>
      <c r="D1045" s="35">
        <v>260927530</v>
      </c>
      <c r="E1045" s="35">
        <v>34008985.220000997</v>
      </c>
    </row>
    <row r="1046" spans="1:5">
      <c r="A1046" t="s">
        <v>3725</v>
      </c>
      <c r="B1046" s="35">
        <v>3.5192000000000001</v>
      </c>
      <c r="C1046" s="35">
        <v>380166751</v>
      </c>
      <c r="D1046" s="35">
        <v>260519349</v>
      </c>
      <c r="E1046" s="35">
        <v>33998466.128665999</v>
      </c>
    </row>
    <row r="1047" spans="1:5">
      <c r="A1047" t="s">
        <v>3726</v>
      </c>
      <c r="B1047" s="35">
        <v>3.5337999999999998</v>
      </c>
      <c r="C1047" s="35">
        <v>393520579</v>
      </c>
      <c r="D1047" s="35">
        <v>273329377</v>
      </c>
      <c r="E1047" s="35">
        <v>34011885.788668998</v>
      </c>
    </row>
    <row r="1048" spans="1:5">
      <c r="A1048" t="s">
        <v>3727</v>
      </c>
      <c r="B1048" s="35">
        <v>3.5737000000000001</v>
      </c>
      <c r="C1048" s="35">
        <v>399248261</v>
      </c>
      <c r="D1048" s="35">
        <v>277755667</v>
      </c>
      <c r="E1048" s="35">
        <v>33996304.670230001</v>
      </c>
    </row>
    <row r="1049" spans="1:5">
      <c r="A1049" t="s">
        <v>3728</v>
      </c>
      <c r="B1049" s="35">
        <v>3.5764</v>
      </c>
      <c r="C1049" s="35">
        <v>402108810</v>
      </c>
      <c r="D1049" s="35">
        <v>278456472</v>
      </c>
      <c r="E1049" s="35">
        <v>34574526.898557</v>
      </c>
    </row>
    <row r="1050" spans="1:5">
      <c r="A1050" t="s">
        <v>3729</v>
      </c>
      <c r="B1050" s="35">
        <v>3.5933999999999999</v>
      </c>
      <c r="C1050" s="35">
        <v>405219935</v>
      </c>
      <c r="D1050" s="35">
        <v>280522899</v>
      </c>
      <c r="E1050" s="35">
        <v>34701685.311961003</v>
      </c>
    </row>
    <row r="1051" spans="1:5">
      <c r="A1051" t="s">
        <v>3730</v>
      </c>
      <c r="B1051" s="35">
        <v>3.6133999999999999</v>
      </c>
      <c r="C1051" s="35">
        <v>407613879</v>
      </c>
      <c r="D1051" s="35">
        <v>282488516</v>
      </c>
      <c r="E1051" s="35">
        <v>34628151.602369003</v>
      </c>
    </row>
    <row r="1052" spans="1:5">
      <c r="A1052" t="s">
        <v>3731</v>
      </c>
      <c r="B1052" s="35">
        <v>3.702</v>
      </c>
      <c r="C1052" s="35">
        <v>416430706</v>
      </c>
      <c r="D1052" s="35">
        <v>288017598</v>
      </c>
      <c r="E1052" s="35">
        <v>34687495.407888003</v>
      </c>
    </row>
    <row r="1053" spans="1:5">
      <c r="A1053" t="s">
        <v>3732</v>
      </c>
      <c r="B1053" s="35">
        <v>3.762</v>
      </c>
      <c r="C1053" s="35">
        <v>423040884</v>
      </c>
      <c r="D1053" s="35">
        <v>292298916</v>
      </c>
      <c r="E1053" s="35">
        <v>34753314.194577001</v>
      </c>
    </row>
    <row r="1054" spans="1:5">
      <c r="A1054" t="s">
        <v>3733</v>
      </c>
      <c r="B1054" s="35">
        <v>3.8500999999999999</v>
      </c>
      <c r="C1054" s="35">
        <v>432866061</v>
      </c>
      <c r="D1054" s="35">
        <v>298567673</v>
      </c>
      <c r="E1054" s="35">
        <v>34881792.161242999</v>
      </c>
    </row>
    <row r="1055" spans="1:5">
      <c r="A1055" t="s">
        <v>3734</v>
      </c>
      <c r="B1055" s="35">
        <v>3.843</v>
      </c>
      <c r="C1055" s="35">
        <v>431767860</v>
      </c>
      <c r="D1055" s="35">
        <v>297347078</v>
      </c>
      <c r="E1055" s="35">
        <v>34978085.349987</v>
      </c>
    </row>
    <row r="1056" spans="1:5">
      <c r="A1056" t="s">
        <v>3735</v>
      </c>
      <c r="B1056" s="35">
        <v>3.7993999999999999</v>
      </c>
      <c r="C1056" s="35">
        <v>425040441</v>
      </c>
      <c r="D1056" s="35">
        <v>292190318</v>
      </c>
      <c r="E1056" s="35">
        <v>34966079.644153997</v>
      </c>
    </row>
    <row r="1057" spans="1:5">
      <c r="A1057" t="s">
        <v>3736</v>
      </c>
      <c r="B1057" s="35">
        <v>3.7616000000000001</v>
      </c>
      <c r="C1057" s="35">
        <v>417882023</v>
      </c>
      <c r="D1057" s="35">
        <v>286319255</v>
      </c>
      <c r="E1057" s="35">
        <v>34975214.802212</v>
      </c>
    </row>
    <row r="1058" spans="1:5">
      <c r="A1058" t="s">
        <v>3737</v>
      </c>
      <c r="B1058" s="35">
        <v>3.7826</v>
      </c>
      <c r="C1058" s="35">
        <v>417872450</v>
      </c>
      <c r="D1058" s="35">
        <v>287377247</v>
      </c>
      <c r="E1058" s="35">
        <v>34498811.135197997</v>
      </c>
    </row>
    <row r="1059" spans="1:5">
      <c r="A1059" t="s">
        <v>3738</v>
      </c>
      <c r="B1059" s="35">
        <v>3.7772000000000001</v>
      </c>
      <c r="C1059" s="35">
        <v>415610696</v>
      </c>
      <c r="D1059" s="35">
        <v>286041895</v>
      </c>
      <c r="E1059" s="35">
        <v>34302870.115428999</v>
      </c>
    </row>
    <row r="1060" spans="1:5">
      <c r="A1060" t="s">
        <v>3739</v>
      </c>
      <c r="B1060" s="35">
        <v>3.7940999999999998</v>
      </c>
      <c r="C1060" s="35">
        <v>414917567</v>
      </c>
      <c r="D1060" s="35">
        <v>286516687</v>
      </c>
      <c r="E1060" s="35">
        <v>33842249.808913998</v>
      </c>
    </row>
    <row r="1061" spans="1:5">
      <c r="A1061" t="s">
        <v>3740</v>
      </c>
      <c r="B1061" s="35">
        <v>3.8176000000000001</v>
      </c>
      <c r="C1061" s="35">
        <v>421787785</v>
      </c>
      <c r="D1061" s="35">
        <v>293748284</v>
      </c>
      <c r="E1061" s="35">
        <v>33539265.769069999</v>
      </c>
    </row>
    <row r="1062" spans="1:5">
      <c r="A1062" t="s">
        <v>3741</v>
      </c>
      <c r="B1062" s="35">
        <v>3.7677999999999998</v>
      </c>
      <c r="C1062" s="35">
        <v>415366407</v>
      </c>
      <c r="D1062" s="35">
        <v>290209027</v>
      </c>
      <c r="E1062" s="35">
        <v>33217628.324221</v>
      </c>
    </row>
    <row r="1063" spans="1:5">
      <c r="A1063" t="s">
        <v>3742</v>
      </c>
      <c r="B1063" s="35">
        <v>3.7523</v>
      </c>
      <c r="C1063" s="35">
        <v>412297558</v>
      </c>
      <c r="D1063" s="35">
        <v>286675862</v>
      </c>
      <c r="E1063" s="35">
        <v>33478585.400954001</v>
      </c>
    </row>
    <row r="1064" spans="1:5">
      <c r="A1064" t="s">
        <v>3743</v>
      </c>
      <c r="B1064" s="35">
        <v>3.8033999999999999</v>
      </c>
      <c r="C1064" s="35">
        <v>417677745</v>
      </c>
      <c r="D1064" s="35">
        <v>291353485</v>
      </c>
      <c r="E1064" s="35">
        <v>33213508.965661999</v>
      </c>
    </row>
    <row r="1065" spans="1:5">
      <c r="A1065" t="s">
        <v>3744</v>
      </c>
      <c r="B1065" s="35">
        <v>3.8342000000000001</v>
      </c>
      <c r="C1065" s="35">
        <v>420326803</v>
      </c>
      <c r="D1065" s="35">
        <v>295323864</v>
      </c>
      <c r="E1065" s="35">
        <v>32602091.440196</v>
      </c>
    </row>
    <row r="1066" spans="1:5">
      <c r="A1066" t="s">
        <v>3745</v>
      </c>
      <c r="B1066" s="35">
        <v>3.8778999999999999</v>
      </c>
      <c r="C1066" s="35">
        <v>420086575</v>
      </c>
      <c r="D1066" s="35">
        <v>296093496</v>
      </c>
      <c r="E1066" s="35">
        <v>31974284.793315999</v>
      </c>
    </row>
    <row r="1067" spans="1:5">
      <c r="A1067" t="s">
        <v>3746</v>
      </c>
      <c r="B1067" s="35">
        <v>3.8323999999999998</v>
      </c>
      <c r="C1067" s="35">
        <v>414800999</v>
      </c>
      <c r="D1067" s="35">
        <v>291478983</v>
      </c>
      <c r="E1067" s="35">
        <v>32178795.532825001</v>
      </c>
    </row>
    <row r="1068" spans="1:5">
      <c r="A1068" t="s">
        <v>3747</v>
      </c>
      <c r="B1068" s="35">
        <v>3.7873999999999999</v>
      </c>
      <c r="C1068" s="35">
        <v>412351793</v>
      </c>
      <c r="D1068" s="35">
        <v>290160257</v>
      </c>
      <c r="E1068" s="35">
        <v>32262643.502138998</v>
      </c>
    </row>
    <row r="1069" spans="1:5">
      <c r="A1069" t="s">
        <v>3748</v>
      </c>
      <c r="B1069" s="35">
        <v>3.7746</v>
      </c>
      <c r="C1069" s="35">
        <v>411323352</v>
      </c>
      <c r="D1069" s="35">
        <v>289331166</v>
      </c>
      <c r="E1069" s="35">
        <v>32319235.415672999</v>
      </c>
    </row>
    <row r="1070" spans="1:5">
      <c r="A1070" t="s">
        <v>3749</v>
      </c>
      <c r="B1070" s="35">
        <v>3.7336</v>
      </c>
      <c r="C1070" s="35">
        <v>407912448</v>
      </c>
      <c r="D1070" s="35">
        <v>286597411</v>
      </c>
      <c r="E1070" s="35">
        <v>32492778.283693999</v>
      </c>
    </row>
    <row r="1071" spans="1:5">
      <c r="A1071" t="s">
        <v>3750</v>
      </c>
      <c r="B1071" s="35">
        <v>3.7421000000000002</v>
      </c>
      <c r="C1071" s="35">
        <v>405850426</v>
      </c>
      <c r="D1071" s="35">
        <v>283335302</v>
      </c>
      <c r="E1071" s="35">
        <v>32739671.307555001</v>
      </c>
    </row>
    <row r="1072" spans="1:5">
      <c r="A1072" t="s">
        <v>3751</v>
      </c>
      <c r="B1072" s="35">
        <v>3.6783999999999999</v>
      </c>
      <c r="C1072" s="35">
        <v>399572587</v>
      </c>
      <c r="D1072" s="35">
        <v>278999626</v>
      </c>
      <c r="E1072" s="35">
        <v>32778643.160069998</v>
      </c>
    </row>
    <row r="1073" spans="1:5">
      <c r="A1073" t="s">
        <v>3752</v>
      </c>
      <c r="B1073" s="35">
        <v>3.7094999999999998</v>
      </c>
      <c r="C1073" s="35">
        <v>403005917</v>
      </c>
      <c r="D1073" s="35">
        <v>283094435</v>
      </c>
      <c r="E1073" s="35">
        <v>32325510.71573</v>
      </c>
    </row>
    <row r="1074" spans="1:5">
      <c r="A1074" t="s">
        <v>3753</v>
      </c>
      <c r="B1074" s="35">
        <v>3.7410000000000001</v>
      </c>
      <c r="C1074" s="35">
        <v>406164122</v>
      </c>
      <c r="D1074" s="35">
        <v>285167923</v>
      </c>
      <c r="E1074" s="35">
        <v>32343276.931302</v>
      </c>
    </row>
    <row r="1075" spans="1:5">
      <c r="A1075" t="s">
        <v>3754</v>
      </c>
      <c r="B1075" s="35">
        <v>3.7046999999999999</v>
      </c>
      <c r="C1075" s="35">
        <v>410928645</v>
      </c>
      <c r="D1075" s="35">
        <v>289398214</v>
      </c>
      <c r="E1075" s="35">
        <v>32804391.988554999</v>
      </c>
    </row>
    <row r="1076" spans="1:5">
      <c r="A1076" t="s">
        <v>3755</v>
      </c>
      <c r="B1076" s="35">
        <v>3.6749000000000001</v>
      </c>
      <c r="C1076" s="35">
        <v>406894464</v>
      </c>
      <c r="D1076" s="35">
        <v>285780690</v>
      </c>
      <c r="E1076" s="35">
        <v>32957025.769409001</v>
      </c>
    </row>
    <row r="1077" spans="1:5">
      <c r="A1077" t="s">
        <v>3756</v>
      </c>
      <c r="B1077" s="35">
        <v>3.6869000000000001</v>
      </c>
      <c r="C1077" s="35">
        <v>405925825</v>
      </c>
      <c r="D1077" s="35">
        <v>290743134</v>
      </c>
      <c r="E1077" s="35">
        <v>31241067.292305</v>
      </c>
    </row>
    <row r="1078" spans="1:5">
      <c r="A1078" t="s">
        <v>3757</v>
      </c>
      <c r="B1078" s="35">
        <v>3.6494</v>
      </c>
      <c r="C1078" s="35">
        <v>398095986</v>
      </c>
      <c r="D1078" s="35">
        <v>285962557</v>
      </c>
      <c r="E1078" s="35">
        <v>30726538.335069001</v>
      </c>
    </row>
    <row r="1079" spans="1:5">
      <c r="A1079" t="s">
        <v>3758</v>
      </c>
      <c r="B1079" s="35">
        <v>3.6461999999999999</v>
      </c>
      <c r="C1079" s="35">
        <v>390514422</v>
      </c>
      <c r="D1079" s="35">
        <v>278869420</v>
      </c>
      <c r="E1079" s="35">
        <v>30619549.668148</v>
      </c>
    </row>
    <row r="1080" spans="1:5">
      <c r="A1080" t="s">
        <v>3759</v>
      </c>
      <c r="B1080" s="35">
        <v>3.6703999999999999</v>
      </c>
      <c r="C1080" s="35">
        <v>393372182</v>
      </c>
      <c r="D1080" s="35">
        <v>280703291</v>
      </c>
      <c r="E1080" s="35">
        <v>30696624.61857</v>
      </c>
    </row>
    <row r="1081" spans="1:5">
      <c r="A1081" t="s">
        <v>3760</v>
      </c>
      <c r="B1081" s="35">
        <v>3.6661999999999999</v>
      </c>
      <c r="C1081" s="35">
        <v>392899169</v>
      </c>
      <c r="D1081" s="35">
        <v>280400912</v>
      </c>
      <c r="E1081" s="35">
        <v>30685248.213408999</v>
      </c>
    </row>
    <row r="1082" spans="1:5">
      <c r="A1082" t="s">
        <v>3761</v>
      </c>
      <c r="B1082" s="35">
        <v>3.6211000000000002</v>
      </c>
      <c r="C1082" s="35">
        <v>388868437</v>
      </c>
      <c r="D1082" s="35">
        <v>277019209</v>
      </c>
      <c r="E1082" s="35">
        <v>30888190.881223999</v>
      </c>
    </row>
    <row r="1083" spans="1:5">
      <c r="A1083" t="s">
        <v>3762</v>
      </c>
      <c r="B1083" s="35">
        <v>3.6185999999999998</v>
      </c>
      <c r="C1083" s="35">
        <v>389368981</v>
      </c>
      <c r="D1083" s="35">
        <v>276564247</v>
      </c>
      <c r="E1083" s="35">
        <v>31173584.811806001</v>
      </c>
    </row>
    <row r="1084" spans="1:5">
      <c r="A1084" t="s">
        <v>3763</v>
      </c>
      <c r="B1084" s="35">
        <v>3.6103999999999998</v>
      </c>
      <c r="C1084" s="35">
        <v>391865690</v>
      </c>
      <c r="D1084" s="35">
        <v>279272697</v>
      </c>
      <c r="E1084" s="35">
        <v>31185739.253268</v>
      </c>
    </row>
    <row r="1085" spans="1:5">
      <c r="A1085" t="s">
        <v>3764</v>
      </c>
      <c r="B1085" s="35">
        <v>3.5747</v>
      </c>
      <c r="C1085" s="35">
        <v>389318177</v>
      </c>
      <c r="D1085" s="35">
        <v>279231956</v>
      </c>
      <c r="E1085" s="35">
        <v>30795932.805550002</v>
      </c>
    </row>
    <row r="1086" spans="1:5">
      <c r="A1086" t="s">
        <v>3765</v>
      </c>
      <c r="B1086" s="35">
        <v>3.5689000000000002</v>
      </c>
      <c r="C1086" s="35">
        <v>387479132</v>
      </c>
      <c r="D1086" s="35">
        <v>278811094</v>
      </c>
      <c r="E1086" s="35">
        <v>30448608.254643999</v>
      </c>
    </row>
    <row r="1087" spans="1:5">
      <c r="A1087" t="s">
        <v>3766</v>
      </c>
      <c r="B1087" s="35">
        <v>3.5882000000000001</v>
      </c>
      <c r="C1087" s="35">
        <v>392496600</v>
      </c>
      <c r="D1087" s="35">
        <v>281780589</v>
      </c>
      <c r="E1087" s="35">
        <v>30855585.251658</v>
      </c>
    </row>
    <row r="1088" spans="1:5">
      <c r="A1088" t="s">
        <v>3767</v>
      </c>
      <c r="B1088" s="35">
        <v>3.6078000000000001</v>
      </c>
      <c r="C1088" s="35">
        <v>392826716</v>
      </c>
      <c r="D1088" s="35">
        <v>283210476</v>
      </c>
      <c r="E1088" s="35">
        <v>30383125.450413</v>
      </c>
    </row>
    <row r="1089" spans="1:5">
      <c r="A1089" t="s">
        <v>3768</v>
      </c>
      <c r="B1089" s="35">
        <v>3.6313</v>
      </c>
      <c r="C1089" s="35">
        <v>393336271</v>
      </c>
      <c r="D1089" s="35">
        <v>285751161</v>
      </c>
      <c r="E1089" s="35">
        <v>29627161.071791999</v>
      </c>
    </row>
    <row r="1090" spans="1:5">
      <c r="A1090" t="s">
        <v>3769</v>
      </c>
      <c r="B1090" s="35">
        <v>3.6816</v>
      </c>
      <c r="C1090" s="35">
        <v>396457467</v>
      </c>
      <c r="D1090" s="35">
        <v>288343916</v>
      </c>
      <c r="E1090" s="35">
        <v>29365914.548023</v>
      </c>
    </row>
    <row r="1091" spans="1:5">
      <c r="A1091" t="s">
        <v>3770</v>
      </c>
      <c r="B1091" s="35">
        <v>3.7214999999999998</v>
      </c>
      <c r="C1091" s="35">
        <v>401020964</v>
      </c>
      <c r="D1091" s="35">
        <v>290667548</v>
      </c>
      <c r="E1091" s="35">
        <v>29652939.943571001</v>
      </c>
    </row>
    <row r="1092" spans="1:5">
      <c r="A1092" t="s">
        <v>3771</v>
      </c>
      <c r="B1092" s="35">
        <v>3.7113999999999998</v>
      </c>
      <c r="C1092" s="35">
        <v>400300396</v>
      </c>
      <c r="D1092" s="35">
        <v>290315540</v>
      </c>
      <c r="E1092" s="35">
        <v>29634330.980223</v>
      </c>
    </row>
    <row r="1093" spans="1:5">
      <c r="A1093" t="s">
        <v>3772</v>
      </c>
      <c r="B1093" s="35">
        <v>3.6842000000000001</v>
      </c>
      <c r="C1093" s="35">
        <v>399730242</v>
      </c>
      <c r="D1093" s="35">
        <v>288605294</v>
      </c>
      <c r="E1093" s="35">
        <v>30162572.064491998</v>
      </c>
    </row>
    <row r="1094" spans="1:5">
      <c r="A1094" t="s">
        <v>3773</v>
      </c>
      <c r="B1094" s="35">
        <v>3.7029999999999998</v>
      </c>
      <c r="C1094" s="35">
        <v>403566054</v>
      </c>
      <c r="D1094" s="35">
        <v>290145621</v>
      </c>
      <c r="E1094" s="35">
        <v>30629336.483932</v>
      </c>
    </row>
    <row r="1095" spans="1:5">
      <c r="A1095" t="s">
        <v>3774</v>
      </c>
      <c r="B1095" s="35">
        <v>3.7522000000000002</v>
      </c>
      <c r="C1095" s="35">
        <v>418086584</v>
      </c>
      <c r="D1095" s="35">
        <v>302607883</v>
      </c>
      <c r="E1095" s="35">
        <v>30776264.857949998</v>
      </c>
    </row>
    <row r="1096" spans="1:5">
      <c r="A1096" t="s">
        <v>3775</v>
      </c>
      <c r="B1096" s="35">
        <v>3.7464</v>
      </c>
      <c r="C1096" s="35">
        <v>416133109</v>
      </c>
      <c r="D1096" s="35">
        <v>301259484</v>
      </c>
      <c r="E1096" s="35">
        <v>30662402.573137</v>
      </c>
    </row>
    <row r="1097" spans="1:5">
      <c r="A1097" t="s">
        <v>3776</v>
      </c>
      <c r="B1097" s="35">
        <v>3.7393999999999998</v>
      </c>
      <c r="C1097" s="35">
        <v>414846970</v>
      </c>
      <c r="D1097" s="35">
        <v>300560845</v>
      </c>
      <c r="E1097" s="35">
        <v>30562690.538589001</v>
      </c>
    </row>
    <row r="1098" spans="1:5">
      <c r="A1098" t="s">
        <v>3777</v>
      </c>
      <c r="B1098" s="35">
        <v>3.7458</v>
      </c>
      <c r="C1098" s="35">
        <v>414039219</v>
      </c>
      <c r="D1098" s="35">
        <v>299494179</v>
      </c>
      <c r="E1098" s="35">
        <v>30579593.144322</v>
      </c>
    </row>
    <row r="1099" spans="1:5">
      <c r="A1099" t="s">
        <v>3778</v>
      </c>
      <c r="B1099" s="35">
        <v>3.7288999999999999</v>
      </c>
      <c r="C1099" s="35">
        <v>413190133</v>
      </c>
      <c r="D1099" s="35">
        <v>298004838</v>
      </c>
      <c r="E1099" s="35">
        <v>30889885.757194001</v>
      </c>
    </row>
    <row r="1100" spans="1:5">
      <c r="A1100" t="s">
        <v>3779</v>
      </c>
      <c r="B1100" s="35">
        <v>3.6714000000000002</v>
      </c>
      <c r="C1100" s="35">
        <v>405672004</v>
      </c>
      <c r="D1100" s="35">
        <v>293668139</v>
      </c>
      <c r="E1100" s="35">
        <v>30507126.709157001</v>
      </c>
    </row>
    <row r="1101" spans="1:5">
      <c r="A1101" t="s">
        <v>3780</v>
      </c>
      <c r="B1101" s="35">
        <v>3.6057999999999999</v>
      </c>
      <c r="C1101" s="35">
        <v>395581659</v>
      </c>
      <c r="D1101" s="35">
        <v>288533218</v>
      </c>
      <c r="E1101" s="35">
        <v>29687847.634367</v>
      </c>
    </row>
    <row r="1102" spans="1:5">
      <c r="A1102" t="s">
        <v>3781</v>
      </c>
      <c r="B1102" s="35">
        <v>3.6261000000000001</v>
      </c>
      <c r="C1102" s="35">
        <v>409250828</v>
      </c>
      <c r="D1102" s="35">
        <v>289908047</v>
      </c>
      <c r="E1102" s="35">
        <v>32912159.344751</v>
      </c>
    </row>
    <row r="1103" spans="1:5">
      <c r="A1103" t="s">
        <v>3782</v>
      </c>
      <c r="B1103" s="35">
        <v>3.6105</v>
      </c>
      <c r="C1103" s="35">
        <v>406891701</v>
      </c>
      <c r="D1103" s="35">
        <v>288064787</v>
      </c>
      <c r="E1103" s="35">
        <v>32911484.281955</v>
      </c>
    </row>
    <row r="1104" spans="1:5">
      <c r="A1104" t="s">
        <v>3783</v>
      </c>
      <c r="B1104" s="35">
        <v>3.6255999999999999</v>
      </c>
      <c r="C1104" s="35">
        <v>408311284</v>
      </c>
      <c r="D1104" s="35">
        <v>289096730</v>
      </c>
      <c r="E1104" s="35">
        <v>32881331.090025999</v>
      </c>
    </row>
    <row r="1105" spans="1:5">
      <c r="A1105" t="s">
        <v>3784</v>
      </c>
      <c r="B1105" s="35">
        <v>3.6133999999999999</v>
      </c>
      <c r="C1105" s="35">
        <v>406805271</v>
      </c>
      <c r="D1105" s="35">
        <v>288340040</v>
      </c>
      <c r="E1105" s="35">
        <v>32784975.646205999</v>
      </c>
    </row>
    <row r="1106" spans="1:5">
      <c r="A1106" t="s">
        <v>3785</v>
      </c>
      <c r="B1106" s="35">
        <v>3.6185</v>
      </c>
      <c r="C1106" s="35">
        <v>406660375</v>
      </c>
      <c r="D1106" s="35">
        <v>288199537</v>
      </c>
      <c r="E1106" s="35">
        <v>32737553.682464998</v>
      </c>
    </row>
    <row r="1107" spans="1:5">
      <c r="A1107" t="s">
        <v>3786</v>
      </c>
      <c r="B1107" s="35">
        <v>3.5931000000000002</v>
      </c>
      <c r="C1107" s="35">
        <v>404162770</v>
      </c>
      <c r="D1107" s="35">
        <v>286671343</v>
      </c>
      <c r="E1107" s="35">
        <v>32699180.930116002</v>
      </c>
    </row>
    <row r="1108" spans="1:5">
      <c r="A1108" t="s">
        <v>3787</v>
      </c>
      <c r="B1108" s="35">
        <v>3.6185999999999998</v>
      </c>
      <c r="C1108" s="35">
        <v>406289916</v>
      </c>
      <c r="D1108" s="35">
        <v>288248874</v>
      </c>
      <c r="E1108" s="35">
        <v>32620638.36843</v>
      </c>
    </row>
    <row r="1109" spans="1:5">
      <c r="A1109" t="s">
        <v>3788</v>
      </c>
      <c r="B1109" s="35">
        <v>3.6415999999999999</v>
      </c>
      <c r="C1109" s="35">
        <v>407502064</v>
      </c>
      <c r="D1109" s="35">
        <v>289163280</v>
      </c>
      <c r="E1109" s="35">
        <v>32496370.826010998</v>
      </c>
    </row>
    <row r="1110" spans="1:5">
      <c r="A1110" t="s">
        <v>3789</v>
      </c>
      <c r="B1110" s="35">
        <v>3.6385999999999998</v>
      </c>
      <c r="C1110" s="35">
        <v>406150510</v>
      </c>
      <c r="D1110" s="35">
        <v>288074992</v>
      </c>
      <c r="E1110" s="35">
        <v>32450810.201726001</v>
      </c>
    </row>
    <row r="1111" spans="1:5">
      <c r="A1111" t="s">
        <v>3790</v>
      </c>
      <c r="B1111" s="35">
        <v>3.6362000000000001</v>
      </c>
      <c r="C1111" s="35">
        <v>404570741</v>
      </c>
      <c r="D1111" s="35">
        <v>286499660</v>
      </c>
      <c r="E1111" s="35">
        <v>32471008.470380999</v>
      </c>
    </row>
    <row r="1112" spans="1:5">
      <c r="A1112" t="s">
        <v>3791</v>
      </c>
      <c r="B1112" s="35">
        <v>3.6375000000000002</v>
      </c>
      <c r="C1112" s="35">
        <v>403781606</v>
      </c>
      <c r="D1112" s="35">
        <v>285788839</v>
      </c>
      <c r="E1112" s="35">
        <v>32437874.089347001</v>
      </c>
    </row>
    <row r="1113" spans="1:5">
      <c r="A1113" t="s">
        <v>3792</v>
      </c>
      <c r="B1113" s="35">
        <v>3.6429999999999998</v>
      </c>
      <c r="C1113" s="35">
        <v>404230610</v>
      </c>
      <c r="D1113" s="35">
        <v>286316967</v>
      </c>
      <c r="E1113" s="35">
        <v>32367181.718364</v>
      </c>
    </row>
    <row r="1114" spans="1:5">
      <c r="A1114" t="s">
        <v>3793</v>
      </c>
      <c r="B1114" s="35">
        <v>3.6768000000000001</v>
      </c>
      <c r="C1114" s="35">
        <v>411862667</v>
      </c>
      <c r="D1114" s="35">
        <v>292860813</v>
      </c>
      <c r="E1114" s="35">
        <v>32365604.329852</v>
      </c>
    </row>
    <row r="1115" spans="1:5">
      <c r="A1115" t="s">
        <v>3794</v>
      </c>
      <c r="B1115" s="35">
        <v>3.7081</v>
      </c>
      <c r="C1115" s="35">
        <v>418569976</v>
      </c>
      <c r="D1115" s="35">
        <v>298720787</v>
      </c>
      <c r="E1115" s="35">
        <v>32320916.102586001</v>
      </c>
    </row>
    <row r="1116" spans="1:5">
      <c r="A1116" t="s">
        <v>3795</v>
      </c>
      <c r="B1116" s="35">
        <v>3.7208000000000001</v>
      </c>
      <c r="C1116" s="35">
        <v>415895512</v>
      </c>
      <c r="D1116" s="35">
        <v>295606878</v>
      </c>
      <c r="E1116" s="35">
        <v>32328701.892065998</v>
      </c>
    </row>
    <row r="1117" spans="1:5">
      <c r="A1117" t="s">
        <v>3796</v>
      </c>
      <c r="B1117" s="35">
        <v>3.7263000000000002</v>
      </c>
      <c r="C1117" s="35">
        <v>416016911</v>
      </c>
      <c r="D1117" s="35">
        <v>295532332</v>
      </c>
      <c r="E1117" s="35">
        <v>32333569.224163</v>
      </c>
    </row>
    <row r="1118" spans="1:5">
      <c r="A1118" t="s">
        <v>3797</v>
      </c>
      <c r="B1118" s="35">
        <v>3.7153</v>
      </c>
      <c r="C1118" s="35">
        <v>414901306</v>
      </c>
      <c r="D1118" s="35">
        <v>294753225</v>
      </c>
      <c r="E1118" s="35">
        <v>32338729.308534998</v>
      </c>
    </row>
    <row r="1119" spans="1:5">
      <c r="A1119" t="s">
        <v>3798</v>
      </c>
      <c r="B1119" s="35">
        <v>3.6758999999999999</v>
      </c>
      <c r="C1119" s="35">
        <v>410290020</v>
      </c>
      <c r="D1119" s="35">
        <v>289728261</v>
      </c>
      <c r="E1119" s="35">
        <v>32797888.680323001</v>
      </c>
    </row>
    <row r="1120" spans="1:5">
      <c r="A1120" t="s">
        <v>3799</v>
      </c>
      <c r="B1120" s="35">
        <v>3.6564999999999999</v>
      </c>
      <c r="C1120" s="35">
        <v>407654703</v>
      </c>
      <c r="D1120" s="35">
        <v>287725244</v>
      </c>
      <c r="E1120" s="35">
        <v>32798976.890469</v>
      </c>
    </row>
    <row r="1121" spans="1:5">
      <c r="A1121" t="s">
        <v>3800</v>
      </c>
      <c r="B1121" s="35">
        <v>3.6800999999999999</v>
      </c>
      <c r="C1121" s="35">
        <v>408427770</v>
      </c>
      <c r="D1121" s="35">
        <v>285931589</v>
      </c>
      <c r="E1121" s="35">
        <v>33286101.192901999</v>
      </c>
    </row>
    <row r="1122" spans="1:5">
      <c r="A1122" t="s">
        <v>3801</v>
      </c>
      <c r="B1122" s="35">
        <v>3.6581000000000001</v>
      </c>
      <c r="C1122" s="35">
        <v>405407434</v>
      </c>
      <c r="D1122" s="35">
        <v>283614794</v>
      </c>
      <c r="E1122" s="35">
        <v>33293961.346053999</v>
      </c>
    </row>
    <row r="1123" spans="1:5">
      <c r="A1123" t="s">
        <v>3802</v>
      </c>
      <c r="B1123" s="35">
        <v>3.6838000000000002</v>
      </c>
      <c r="C1123" s="35">
        <v>408371828</v>
      </c>
      <c r="D1123" s="35">
        <v>284075532</v>
      </c>
      <c r="E1123" s="35">
        <v>33741325.804875001</v>
      </c>
    </row>
    <row r="1124" spans="1:5">
      <c r="A1124" t="s">
        <v>3803</v>
      </c>
      <c r="B1124" s="35">
        <v>3.6623000000000001</v>
      </c>
      <c r="C1124" s="35">
        <v>405055848</v>
      </c>
      <c r="D1124" s="35">
        <v>282870518</v>
      </c>
      <c r="E1124" s="35">
        <v>33363004.123091999</v>
      </c>
    </row>
    <row r="1125" spans="1:5">
      <c r="A1125" t="s">
        <v>3804</v>
      </c>
      <c r="B1125" s="35">
        <v>3.6379999999999999</v>
      </c>
      <c r="C1125" s="35">
        <v>401837155</v>
      </c>
      <c r="D1125" s="35">
        <v>280491747</v>
      </c>
      <c r="E1125" s="35">
        <v>33354977.460143</v>
      </c>
    </row>
    <row r="1126" spans="1:5">
      <c r="A1126" t="s">
        <v>3805</v>
      </c>
      <c r="B1126" s="35">
        <v>3.6392000000000002</v>
      </c>
      <c r="C1126" s="35">
        <v>401700270</v>
      </c>
      <c r="D1126" s="35">
        <v>280324081</v>
      </c>
      <c r="E1126" s="35">
        <v>33352437.074081998</v>
      </c>
    </row>
    <row r="1127" spans="1:5">
      <c r="A1127" t="s">
        <v>3806</v>
      </c>
      <c r="B1127" s="35">
        <v>3.5926</v>
      </c>
      <c r="C1127" s="35">
        <v>396737036</v>
      </c>
      <c r="D1127" s="35">
        <v>277527535</v>
      </c>
      <c r="E1127" s="35">
        <v>33181957.635139</v>
      </c>
    </row>
    <row r="1128" spans="1:5">
      <c r="A1128" t="s">
        <v>3807</v>
      </c>
      <c r="B1128" s="35">
        <v>3.5829</v>
      </c>
      <c r="C1128" s="35">
        <v>394956796</v>
      </c>
      <c r="D1128" s="35">
        <v>276140302</v>
      </c>
      <c r="E1128" s="35">
        <v>33162101.649502002</v>
      </c>
    </row>
    <row r="1129" spans="1:5">
      <c r="A1129" t="s">
        <v>3808</v>
      </c>
      <c r="B1129" s="35">
        <v>3.585</v>
      </c>
      <c r="C1129" s="35">
        <v>393017972</v>
      </c>
      <c r="D1129" s="35">
        <v>274461427</v>
      </c>
      <c r="E1129" s="35">
        <v>33070165.969317</v>
      </c>
    </row>
    <row r="1130" spans="1:5">
      <c r="A1130" t="s">
        <v>3809</v>
      </c>
      <c r="B1130" s="35">
        <v>3.5583</v>
      </c>
      <c r="C1130" s="35">
        <v>391696313</v>
      </c>
      <c r="D1130" s="35">
        <v>273362149</v>
      </c>
      <c r="E1130" s="35">
        <v>33255814.293342002</v>
      </c>
    </row>
    <row r="1131" spans="1:5">
      <c r="A1131" t="s">
        <v>3810</v>
      </c>
      <c r="B1131" s="35"/>
      <c r="C1131" s="35"/>
      <c r="D1131" s="35"/>
    </row>
    <row r="1132" spans="1:5">
      <c r="A1132" t="s">
        <v>3811</v>
      </c>
      <c r="B1132" s="35">
        <v>3.5503999999999998</v>
      </c>
      <c r="C1132" s="35">
        <v>392903505</v>
      </c>
      <c r="D1132" s="35">
        <v>275053138</v>
      </c>
      <c r="E1132" s="35">
        <v>33193546.360973001</v>
      </c>
    </row>
    <row r="1133" spans="1:5">
      <c r="A1133" t="s">
        <v>3812</v>
      </c>
      <c r="B1133" s="35">
        <v>3.5348000000000002</v>
      </c>
      <c r="C1133" s="35">
        <v>392269528</v>
      </c>
      <c r="D1133" s="35">
        <v>273722182</v>
      </c>
      <c r="E1133" s="35">
        <v>33537214.552450001</v>
      </c>
    </row>
    <row r="1134" spans="1:5">
      <c r="A1134" t="s">
        <v>3813</v>
      </c>
      <c r="B1134" s="35">
        <v>3.5316999999999998</v>
      </c>
      <c r="C1134" s="35">
        <v>392858285</v>
      </c>
      <c r="D1134" s="35">
        <v>273525859</v>
      </c>
      <c r="E1134" s="35">
        <v>33788947.532350004</v>
      </c>
    </row>
    <row r="1135" spans="1:5">
      <c r="A1135" t="s">
        <v>3814</v>
      </c>
      <c r="B1135" s="35">
        <v>3.5428999999999999</v>
      </c>
      <c r="C1135" s="35">
        <v>399498314</v>
      </c>
      <c r="D1135" s="35">
        <v>280057351</v>
      </c>
      <c r="E1135" s="35">
        <v>33712767.224590003</v>
      </c>
    </row>
    <row r="1136" spans="1:5">
      <c r="A1136" t="s">
        <v>3815</v>
      </c>
      <c r="B1136" s="35">
        <v>3.5596000000000001</v>
      </c>
      <c r="C1136" s="35">
        <v>400602956</v>
      </c>
      <c r="D1136" s="35">
        <v>280707971</v>
      </c>
      <c r="E1136" s="35">
        <v>33682151.084392004</v>
      </c>
    </row>
    <row r="1137" spans="1:5">
      <c r="A1137" t="s">
        <v>3816</v>
      </c>
      <c r="B1137" s="35">
        <v>3.5476000000000001</v>
      </c>
      <c r="C1137" s="35">
        <v>399332477</v>
      </c>
      <c r="D1137" s="35">
        <v>279695607</v>
      </c>
      <c r="E1137" s="35">
        <v>33723325.628594004</v>
      </c>
    </row>
    <row r="1138" spans="1:5">
      <c r="A1138" t="s">
        <v>3817</v>
      </c>
      <c r="B1138" s="35">
        <v>3.5928</v>
      </c>
      <c r="C1138" s="35">
        <v>404321036</v>
      </c>
      <c r="D1138" s="35">
        <v>283139664</v>
      </c>
      <c r="E1138" s="35">
        <v>33728950.122466996</v>
      </c>
    </row>
    <row r="1139" spans="1:5">
      <c r="A1139" t="s">
        <v>3818</v>
      </c>
      <c r="B1139" s="35">
        <v>3.5983000000000001</v>
      </c>
      <c r="C1139" s="35">
        <v>408460826</v>
      </c>
      <c r="D1139" s="35">
        <v>287248471</v>
      </c>
      <c r="E1139" s="35">
        <v>33686005.891671002</v>
      </c>
    </row>
    <row r="1140" spans="1:5">
      <c r="A1140" t="s">
        <v>3819</v>
      </c>
      <c r="B1140" s="35">
        <v>3.5735999999999999</v>
      </c>
      <c r="C1140" s="35">
        <v>405633280</v>
      </c>
      <c r="D1140" s="35">
        <v>285190677</v>
      </c>
      <c r="E1140" s="35">
        <v>33703437.150213003</v>
      </c>
    </row>
    <row r="1141" spans="1:5">
      <c r="A1141" t="s">
        <v>3820</v>
      </c>
      <c r="B1141" s="35">
        <v>3.5861000000000001</v>
      </c>
      <c r="C1141" s="35">
        <v>406711915</v>
      </c>
      <c r="D1141" s="35">
        <v>285741427</v>
      </c>
      <c r="E1141" s="35">
        <v>33733160.815370001</v>
      </c>
    </row>
    <row r="1142" spans="1:5">
      <c r="A1142" t="s">
        <v>3821</v>
      </c>
      <c r="B1142" s="35">
        <v>3.5560999999999998</v>
      </c>
      <c r="C1142" s="35">
        <v>403396218</v>
      </c>
      <c r="D1142" s="35">
        <v>283816090</v>
      </c>
      <c r="E1142" s="35">
        <v>33626761.902084</v>
      </c>
    </row>
    <row r="1143" spans="1:5">
      <c r="A1143" t="s">
        <v>3822</v>
      </c>
      <c r="B1143" s="35">
        <v>3.5455000000000001</v>
      </c>
      <c r="C1143" s="35">
        <v>402175923</v>
      </c>
      <c r="D1143" s="35">
        <v>283211819</v>
      </c>
      <c r="E1143" s="35">
        <v>33553547.877590999</v>
      </c>
    </row>
    <row r="1144" spans="1:5">
      <c r="A1144" t="s">
        <v>3823</v>
      </c>
      <c r="B1144" s="35">
        <v>3.5547</v>
      </c>
      <c r="C1144" s="35">
        <v>402047224</v>
      </c>
      <c r="D1144" s="35">
        <v>283861947</v>
      </c>
      <c r="E1144" s="35">
        <v>33247609.362252999</v>
      </c>
    </row>
    <row r="1145" spans="1:5">
      <c r="A1145" t="s">
        <v>3824</v>
      </c>
      <c r="B1145" s="35"/>
      <c r="C1145" s="35"/>
      <c r="D1145" s="35"/>
    </row>
    <row r="1146" spans="1:5">
      <c r="A1146" t="s">
        <v>3825</v>
      </c>
      <c r="B1146" s="35">
        <v>3.6128</v>
      </c>
      <c r="C1146" s="35">
        <v>409983504</v>
      </c>
      <c r="D1146" s="35">
        <v>289860125</v>
      </c>
      <c r="E1146" s="35">
        <v>33249385.241363999</v>
      </c>
    </row>
    <row r="1147" spans="1:5">
      <c r="A1147" t="s">
        <v>3826</v>
      </c>
      <c r="B1147" s="35">
        <v>3.5611999999999999</v>
      </c>
      <c r="C1147" s="35">
        <v>404487930</v>
      </c>
      <c r="D1147" s="35">
        <v>286096531</v>
      </c>
      <c r="E1147" s="35">
        <v>33244804.841065001</v>
      </c>
    </row>
    <row r="1148" spans="1:5">
      <c r="A1148" t="s">
        <v>3827</v>
      </c>
      <c r="B1148" s="35">
        <v>3.5655999999999999</v>
      </c>
      <c r="C1148" s="35">
        <v>405012534</v>
      </c>
      <c r="D1148" s="35">
        <v>286611975</v>
      </c>
      <c r="E1148" s="35">
        <v>33206349.282028001</v>
      </c>
    </row>
    <row r="1149" spans="1:5">
      <c r="A1149" t="s">
        <v>3828</v>
      </c>
      <c r="B1149" s="35">
        <v>3.5644999999999998</v>
      </c>
      <c r="C1149" s="35">
        <v>402689316</v>
      </c>
      <c r="D1149" s="35">
        <v>284909988</v>
      </c>
      <c r="E1149" s="35">
        <v>33042313.929021999</v>
      </c>
    </row>
    <row r="1150" spans="1:5">
      <c r="A1150" t="s">
        <v>3829</v>
      </c>
      <c r="B1150" s="35">
        <v>3.5586000000000002</v>
      </c>
      <c r="C1150" s="35">
        <v>402162673</v>
      </c>
      <c r="D1150" s="35">
        <v>284653782</v>
      </c>
      <c r="E1150" s="35">
        <v>33021101.275782999</v>
      </c>
    </row>
    <row r="1151" spans="1:5">
      <c r="A1151" t="s">
        <v>3830</v>
      </c>
      <c r="B1151" s="35">
        <v>3.5651000000000002</v>
      </c>
      <c r="C1151" s="35">
        <v>402683326</v>
      </c>
      <c r="D1151" s="35">
        <v>285002838</v>
      </c>
      <c r="E1151" s="35">
        <v>33009028.638748001</v>
      </c>
    </row>
    <row r="1152" spans="1:5">
      <c r="A1152" t="s">
        <v>3831</v>
      </c>
      <c r="B1152" s="35">
        <v>3.5750000000000002</v>
      </c>
      <c r="C1152" s="35">
        <v>403671005</v>
      </c>
      <c r="D1152" s="35">
        <v>285526118</v>
      </c>
      <c r="E1152" s="35">
        <v>33047520.839161001</v>
      </c>
    </row>
    <row r="1153" spans="1:5">
      <c r="A1153" t="s">
        <v>3832</v>
      </c>
      <c r="B1153" s="35">
        <v>3.5642</v>
      </c>
      <c r="C1153" s="35">
        <v>403515469</v>
      </c>
      <c r="D1153" s="35">
        <v>285278364</v>
      </c>
      <c r="E1153" s="35">
        <v>33173532.630043</v>
      </c>
    </row>
    <row r="1154" spans="1:5">
      <c r="A1154" t="s">
        <v>3833</v>
      </c>
      <c r="B1154" s="35">
        <v>3.5333999999999999</v>
      </c>
      <c r="C1154" s="35">
        <v>399553140</v>
      </c>
      <c r="D1154" s="35">
        <v>282155077</v>
      </c>
      <c r="E1154" s="35">
        <v>33225239.995471999</v>
      </c>
    </row>
    <row r="1155" spans="1:5">
      <c r="A1155" t="s">
        <v>3834</v>
      </c>
      <c r="B1155" s="35">
        <v>3.5312000000000001</v>
      </c>
      <c r="C1155" s="35">
        <v>401216488</v>
      </c>
      <c r="D1155" s="35">
        <v>283665517</v>
      </c>
      <c r="E1155" s="35">
        <v>33289241.900770001</v>
      </c>
    </row>
    <row r="1156" spans="1:5">
      <c r="A1156" t="s">
        <v>3835</v>
      </c>
      <c r="B1156" s="35">
        <v>3.528</v>
      </c>
      <c r="C1156" s="35">
        <v>399746760</v>
      </c>
      <c r="D1156" s="35">
        <v>282069341</v>
      </c>
      <c r="E1156" s="35">
        <v>33355277.494330999</v>
      </c>
    </row>
    <row r="1157" spans="1:5">
      <c r="A1157" t="s">
        <v>3836</v>
      </c>
      <c r="B1157" s="35">
        <v>3.5059999999999998</v>
      </c>
      <c r="C1157" s="35">
        <v>400761137</v>
      </c>
      <c r="D1157" s="35">
        <v>283795012</v>
      </c>
      <c r="E1157" s="35">
        <v>33361701.369082</v>
      </c>
    </row>
    <row r="1158" spans="1:5">
      <c r="A1158" t="s">
        <v>3837</v>
      </c>
      <c r="B1158" s="35">
        <v>3.5316999999999998</v>
      </c>
      <c r="C1158" s="35">
        <v>404580822</v>
      </c>
      <c r="D1158" s="35">
        <v>286477319</v>
      </c>
      <c r="E1158" s="35">
        <v>33440978.282414</v>
      </c>
    </row>
    <row r="1159" spans="1:5">
      <c r="A1159" t="s">
        <v>3838</v>
      </c>
      <c r="B1159" s="35">
        <v>3.5173000000000001</v>
      </c>
      <c r="C1159" s="35">
        <v>403610057</v>
      </c>
      <c r="D1159" s="35">
        <v>285736374</v>
      </c>
      <c r="E1159" s="35">
        <v>33512547.408523999</v>
      </c>
    </row>
    <row r="1160" spans="1:5">
      <c r="A1160" t="s">
        <v>3839</v>
      </c>
      <c r="B1160" s="35">
        <v>3.5411999999999999</v>
      </c>
      <c r="C1160" s="35">
        <v>406525200</v>
      </c>
      <c r="D1160" s="35">
        <v>287560663</v>
      </c>
      <c r="E1160" s="35">
        <v>33594413.475658</v>
      </c>
    </row>
    <row r="1161" spans="1:5">
      <c r="A1161" t="s">
        <v>3840</v>
      </c>
      <c r="B1161" s="35">
        <v>3.5217000000000001</v>
      </c>
      <c r="C1161" s="35">
        <v>403802142</v>
      </c>
      <c r="D1161" s="35">
        <v>285621658</v>
      </c>
      <c r="E1161" s="35">
        <v>33557794.247097</v>
      </c>
    </row>
    <row r="1162" spans="1:5">
      <c r="A1162" t="s">
        <v>3841</v>
      </c>
      <c r="B1162" s="35">
        <v>3.5190000000000001</v>
      </c>
      <c r="C1162" s="35">
        <v>403750878</v>
      </c>
      <c r="D1162" s="35">
        <v>285560047</v>
      </c>
      <c r="E1162" s="35">
        <v>33586482.239272997</v>
      </c>
    </row>
    <row r="1163" spans="1:5">
      <c r="A1163" t="s">
        <v>3842</v>
      </c>
      <c r="B1163" s="35">
        <v>3.5169000000000001</v>
      </c>
      <c r="C1163" s="35">
        <v>407522596</v>
      </c>
      <c r="D1163" s="35">
        <v>289240992</v>
      </c>
      <c r="E1163" s="35">
        <v>33632347.806307003</v>
      </c>
    </row>
    <row r="1164" spans="1:5">
      <c r="A1164" t="s">
        <v>3843</v>
      </c>
      <c r="B1164" s="35">
        <v>3.5135999999999998</v>
      </c>
      <c r="C1164" s="35">
        <v>407473731</v>
      </c>
      <c r="D1164" s="35">
        <v>289159671</v>
      </c>
      <c r="E1164" s="35">
        <v>33673172.814208001</v>
      </c>
    </row>
    <row r="1165" spans="1:5">
      <c r="A1165" t="s">
        <v>3844</v>
      </c>
      <c r="B1165" s="35">
        <v>3.5028999999999999</v>
      </c>
      <c r="C1165" s="35">
        <v>407546225</v>
      </c>
      <c r="D1165" s="35">
        <v>289425081</v>
      </c>
      <c r="E1165" s="35">
        <v>33720958.063318998</v>
      </c>
    </row>
    <row r="1166" spans="1:5">
      <c r="A1166" t="s">
        <v>3845</v>
      </c>
      <c r="B1166" s="35">
        <v>3.5124</v>
      </c>
      <c r="C1166" s="35">
        <v>408581605</v>
      </c>
      <c r="D1166" s="35">
        <v>290043709</v>
      </c>
      <c r="E1166" s="35">
        <v>33748404.509737</v>
      </c>
    </row>
    <row r="1167" spans="1:5">
      <c r="A1167" t="s">
        <v>3846</v>
      </c>
      <c r="B1167" s="35">
        <v>3.5019</v>
      </c>
      <c r="C1167" s="35">
        <v>406716707</v>
      </c>
      <c r="D1167" s="35">
        <v>289232082</v>
      </c>
      <c r="E1167" s="35">
        <v>33548823.495816998</v>
      </c>
    </row>
    <row r="1168" spans="1:5">
      <c r="A1168" t="s">
        <v>3847</v>
      </c>
      <c r="B1168" s="35">
        <v>3.5215000000000001</v>
      </c>
      <c r="C1168" s="35">
        <v>408999073</v>
      </c>
      <c r="D1168" s="35">
        <v>290639491</v>
      </c>
      <c r="E1168" s="35">
        <v>33610558.568792</v>
      </c>
    </row>
    <row r="1169" spans="1:5">
      <c r="A1169" t="s">
        <v>3848</v>
      </c>
      <c r="B1169" s="35">
        <v>3.5348999999999999</v>
      </c>
      <c r="C1169" s="35">
        <v>410378083</v>
      </c>
      <c r="D1169" s="35">
        <v>291548883</v>
      </c>
      <c r="E1169" s="35">
        <v>33616000.452629</v>
      </c>
    </row>
    <row r="1170" spans="1:5">
      <c r="A1170" t="s">
        <v>3849</v>
      </c>
      <c r="B1170" s="35">
        <v>3.5179999999999998</v>
      </c>
      <c r="C1170" s="35">
        <v>407009575</v>
      </c>
      <c r="D1170" s="35">
        <v>288892986</v>
      </c>
      <c r="E1170" s="35">
        <v>33574925.810119003</v>
      </c>
    </row>
    <row r="1171" spans="1:5">
      <c r="A1171" t="s">
        <v>3850</v>
      </c>
      <c r="B1171" s="35"/>
      <c r="C1171" s="35"/>
      <c r="D1171" s="35"/>
    </row>
    <row r="1172" spans="1:5">
      <c r="A1172" t="s">
        <v>3851</v>
      </c>
      <c r="B1172" s="35"/>
      <c r="C1172" s="35"/>
      <c r="D1172" s="35"/>
    </row>
    <row r="1173" spans="1:5">
      <c r="A1173" t="s">
        <v>3852</v>
      </c>
      <c r="B1173" s="35">
        <v>3.5</v>
      </c>
      <c r="C1173" s="35">
        <v>405247589</v>
      </c>
      <c r="D1173" s="35">
        <v>287589002</v>
      </c>
      <c r="E1173" s="35">
        <v>33616739.142857</v>
      </c>
    </row>
    <row r="1174" spans="1:5">
      <c r="A1174" t="s">
        <v>3853</v>
      </c>
      <c r="B1174" s="35">
        <v>3.5211000000000001</v>
      </c>
      <c r="C1174" s="35">
        <v>408754845</v>
      </c>
      <c r="D1174" s="35">
        <v>290475623</v>
      </c>
      <c r="E1174" s="35">
        <v>33591554.343813002</v>
      </c>
    </row>
    <row r="1175" spans="1:5">
      <c r="A1175" t="s">
        <v>3854</v>
      </c>
      <c r="B1175" s="35">
        <v>3.5070999999999999</v>
      </c>
      <c r="C1175" s="35">
        <v>409602441</v>
      </c>
      <c r="D1175" s="35">
        <v>291776025</v>
      </c>
      <c r="E1175" s="35">
        <v>33596537.310028002</v>
      </c>
    </row>
    <row r="1176" spans="1:5">
      <c r="A1176" t="s">
        <v>3855</v>
      </c>
      <c r="B1176" s="35">
        <v>3.5167999999999999</v>
      </c>
      <c r="C1176" s="35">
        <v>410928624</v>
      </c>
      <c r="D1176" s="35">
        <v>292562783</v>
      </c>
      <c r="E1176" s="35">
        <v>33657256.881255999</v>
      </c>
    </row>
    <row r="1177" spans="1:5">
      <c r="A1177" t="s">
        <v>3856</v>
      </c>
      <c r="B1177" s="35">
        <v>3.5305</v>
      </c>
      <c r="C1177" s="35">
        <v>412401141</v>
      </c>
      <c r="D1177" s="35">
        <v>293553271</v>
      </c>
      <c r="E1177" s="35">
        <v>33663183.685029998</v>
      </c>
    </row>
    <row r="1178" spans="1:5">
      <c r="A1178" t="s">
        <v>3857</v>
      </c>
      <c r="B1178" s="35">
        <v>3.5491999999999999</v>
      </c>
      <c r="C1178" s="35">
        <v>414328444</v>
      </c>
      <c r="D1178" s="35">
        <v>294668182</v>
      </c>
      <c r="E1178" s="35">
        <v>33714713.738306999</v>
      </c>
    </row>
    <row r="1179" spans="1:5">
      <c r="A1179" t="s">
        <v>3858</v>
      </c>
      <c r="B1179" s="35">
        <v>3.5789</v>
      </c>
      <c r="C1179" s="35">
        <v>417925898</v>
      </c>
      <c r="D1179" s="35">
        <v>296976673</v>
      </c>
      <c r="E1179" s="35">
        <v>33795083.684931003</v>
      </c>
    </row>
    <row r="1180" spans="1:5">
      <c r="A1180" t="s">
        <v>3859</v>
      </c>
      <c r="B1180" s="35">
        <v>3.6223000000000001</v>
      </c>
      <c r="C1180" s="35">
        <v>423298413</v>
      </c>
      <c r="D1180" s="35">
        <v>300632190</v>
      </c>
      <c r="E1180" s="35">
        <v>33864181.045192003</v>
      </c>
    </row>
    <row r="1181" spans="1:5">
      <c r="A1181" t="s">
        <v>3860</v>
      </c>
      <c r="B1181" s="35">
        <v>3.63</v>
      </c>
      <c r="C1181" s="35">
        <v>424387401</v>
      </c>
      <c r="D1181" s="35">
        <v>301495682</v>
      </c>
      <c r="E1181" s="35">
        <v>33854468.044077002</v>
      </c>
    </row>
    <row r="1182" spans="1:5">
      <c r="A1182" t="s">
        <v>3861</v>
      </c>
      <c r="B1182" s="35">
        <v>3.6040000000000001</v>
      </c>
      <c r="C1182" s="35">
        <v>421426726</v>
      </c>
      <c r="D1182" s="35">
        <v>299284135</v>
      </c>
      <c r="E1182" s="35">
        <v>33890841.009989001</v>
      </c>
    </row>
    <row r="1183" spans="1:5">
      <c r="A1183" t="s">
        <v>3862</v>
      </c>
      <c r="B1183" s="35">
        <v>3.6309999999999998</v>
      </c>
      <c r="C1183" s="35">
        <v>422347222</v>
      </c>
      <c r="D1183" s="35">
        <v>300204445</v>
      </c>
      <c r="E1183" s="35">
        <v>33638881.024511002</v>
      </c>
    </row>
    <row r="1184" spans="1:5">
      <c r="A1184" t="s">
        <v>3863</v>
      </c>
      <c r="B1184" s="35">
        <v>3.6027</v>
      </c>
      <c r="C1184" s="35">
        <v>419390433</v>
      </c>
      <c r="D1184" s="35">
        <v>298606831</v>
      </c>
      <c r="E1184" s="35">
        <v>33525856.163433</v>
      </c>
    </row>
    <row r="1185" spans="1:5">
      <c r="A1185" t="s">
        <v>3864</v>
      </c>
      <c r="B1185" s="35">
        <v>3.5657000000000001</v>
      </c>
      <c r="C1185" s="35">
        <v>403673125</v>
      </c>
      <c r="D1185" s="35">
        <v>283782796</v>
      </c>
      <c r="E1185" s="35">
        <v>33623223.770929001</v>
      </c>
    </row>
    <row r="1186" spans="1:5">
      <c r="A1186" t="s">
        <v>3865</v>
      </c>
      <c r="B1186" s="35">
        <v>3.5607000000000002</v>
      </c>
      <c r="C1186" s="35">
        <v>400840733</v>
      </c>
      <c r="D1186" s="35">
        <v>281109694</v>
      </c>
      <c r="E1186" s="35">
        <v>33625702.530400999</v>
      </c>
    </row>
    <row r="1187" spans="1:5">
      <c r="A1187" t="s">
        <v>3866</v>
      </c>
      <c r="B1187" s="35">
        <v>3.5373000000000001</v>
      </c>
      <c r="C1187" s="35">
        <v>398570236</v>
      </c>
      <c r="D1187" s="35">
        <v>279711387</v>
      </c>
      <c r="E1187" s="35">
        <v>33601574.364628002</v>
      </c>
    </row>
    <row r="1188" spans="1:5">
      <c r="A1188" t="s">
        <v>3867</v>
      </c>
      <c r="B1188" s="35">
        <v>3.5266999999999999</v>
      </c>
      <c r="C1188" s="35">
        <v>398322764</v>
      </c>
      <c r="D1188" s="35">
        <v>279533610</v>
      </c>
      <c r="E1188" s="35">
        <v>33682806.589730002</v>
      </c>
    </row>
    <row r="1189" spans="1:5">
      <c r="A1189" t="s">
        <v>3868</v>
      </c>
      <c r="B1189" s="35">
        <v>3.5264000000000002</v>
      </c>
      <c r="C1189" s="35">
        <v>397259204</v>
      </c>
      <c r="D1189" s="35">
        <v>279200097</v>
      </c>
      <c r="E1189" s="35">
        <v>33478648.763611998</v>
      </c>
    </row>
    <row r="1190" spans="1:5">
      <c r="A1190" t="s">
        <v>3869</v>
      </c>
      <c r="B1190" s="35">
        <v>3.5304000000000002</v>
      </c>
      <c r="C1190" s="35">
        <v>397855513</v>
      </c>
      <c r="D1190" s="35">
        <v>279209341</v>
      </c>
      <c r="E1190" s="35">
        <v>33607005.438477002</v>
      </c>
    </row>
    <row r="1191" spans="1:5">
      <c r="A1191" t="s">
        <v>3870</v>
      </c>
      <c r="B1191" s="35">
        <v>3.5295999999999998</v>
      </c>
      <c r="C1191" s="35">
        <v>398184668</v>
      </c>
      <c r="D1191" s="35">
        <v>279491122</v>
      </c>
      <c r="E1191" s="35">
        <v>33628044.537625</v>
      </c>
    </row>
    <row r="1192" spans="1:5">
      <c r="A1192" t="s">
        <v>3871</v>
      </c>
      <c r="B1192" s="35">
        <v>3.5444</v>
      </c>
      <c r="C1192" s="35">
        <v>400204018</v>
      </c>
      <c r="D1192" s="35">
        <v>281174280</v>
      </c>
      <c r="E1192" s="35">
        <v>33582478.83986</v>
      </c>
    </row>
    <row r="1193" spans="1:5">
      <c r="A1193" t="s">
        <v>3872</v>
      </c>
      <c r="B1193" s="35">
        <v>3.5577999999999999</v>
      </c>
      <c r="C1193" s="35">
        <v>402286797</v>
      </c>
      <c r="D1193" s="35">
        <v>282648193</v>
      </c>
      <c r="E1193" s="35">
        <v>33627130.249030001</v>
      </c>
    </row>
    <row r="1194" spans="1:5">
      <c r="A1194" t="s">
        <v>3873</v>
      </c>
      <c r="B1194" s="35">
        <v>3.5573999999999999</v>
      </c>
      <c r="C1194" s="35">
        <v>402736490</v>
      </c>
      <c r="D1194" s="35">
        <v>282934839</v>
      </c>
      <c r="E1194" s="35">
        <v>33676744.532523997</v>
      </c>
    </row>
    <row r="1195" spans="1:5">
      <c r="A1195" t="s">
        <v>3874</v>
      </c>
      <c r="B1195" s="35">
        <v>3.5261999999999998</v>
      </c>
      <c r="C1195" s="35">
        <v>402437632</v>
      </c>
      <c r="D1195" s="35">
        <v>283156264</v>
      </c>
      <c r="E1195" s="35">
        <v>33827170.324996002</v>
      </c>
    </row>
    <row r="1196" spans="1:5">
      <c r="A1196" t="s">
        <v>3875</v>
      </c>
      <c r="B1196" s="35">
        <v>3.5291999999999999</v>
      </c>
      <c r="C1196" s="35">
        <v>404985517</v>
      </c>
      <c r="D1196" s="35">
        <v>284740041</v>
      </c>
      <c r="E1196" s="35">
        <v>34071595.829083003</v>
      </c>
    </row>
    <row r="1197" spans="1:5">
      <c r="A1197" t="s">
        <v>3876</v>
      </c>
      <c r="B1197" s="35">
        <v>3.5226000000000002</v>
      </c>
      <c r="C1197" s="35">
        <v>404312402</v>
      </c>
      <c r="D1197" s="35">
        <v>284144765</v>
      </c>
      <c r="E1197" s="35">
        <v>34113335.888264</v>
      </c>
    </row>
    <row r="1198" spans="1:5">
      <c r="A1198" t="s">
        <v>3877</v>
      </c>
      <c r="B1198" s="35">
        <v>3.5169000000000001</v>
      </c>
      <c r="C1198" s="35">
        <v>404762842</v>
      </c>
      <c r="D1198" s="35">
        <v>284415396</v>
      </c>
      <c r="E1198" s="35">
        <v>34219752.054366</v>
      </c>
    </row>
    <row r="1199" spans="1:5">
      <c r="A1199" t="s">
        <v>3878</v>
      </c>
      <c r="B1199" s="35">
        <v>3.5291999999999999</v>
      </c>
      <c r="C1199" s="35">
        <v>409414418</v>
      </c>
      <c r="D1199" s="35">
        <v>288752895</v>
      </c>
      <c r="E1199" s="35">
        <v>34189482.885640003</v>
      </c>
    </row>
    <row r="1200" spans="1:5">
      <c r="A1200" t="s">
        <v>3879</v>
      </c>
      <c r="B1200" s="35">
        <v>3.5375000000000001</v>
      </c>
      <c r="C1200" s="35">
        <v>411749939</v>
      </c>
      <c r="D1200" s="35">
        <v>290288770</v>
      </c>
      <c r="E1200" s="35">
        <v>34335312.791519001</v>
      </c>
    </row>
    <row r="1201" spans="1:5">
      <c r="A1201" t="s">
        <v>3880</v>
      </c>
      <c r="B1201" s="35">
        <v>3.5287000000000002</v>
      </c>
      <c r="C1201" s="35">
        <v>410571685</v>
      </c>
      <c r="D1201" s="35">
        <v>289207449</v>
      </c>
      <c r="E1201" s="35">
        <v>34393469.549693003</v>
      </c>
    </row>
    <row r="1202" spans="1:5">
      <c r="A1202" t="s">
        <v>3881</v>
      </c>
      <c r="B1202" s="35">
        <v>3.5295000000000001</v>
      </c>
      <c r="C1202" s="35">
        <v>410662117</v>
      </c>
      <c r="D1202" s="35">
        <v>289182136</v>
      </c>
      <c r="E1202" s="35">
        <v>34418467.488312997</v>
      </c>
    </row>
    <row r="1203" spans="1:5">
      <c r="A1203" t="s">
        <v>3882</v>
      </c>
      <c r="B1203" s="35">
        <v>3.5274999999999999</v>
      </c>
      <c r="C1203" s="35">
        <v>410744464</v>
      </c>
      <c r="D1203" s="35">
        <v>289043969</v>
      </c>
      <c r="E1203" s="35">
        <v>34500494.684620999</v>
      </c>
    </row>
    <row r="1204" spans="1:5">
      <c r="A1204" t="s">
        <v>3883</v>
      </c>
      <c r="B1204" s="35">
        <v>3.5384000000000002</v>
      </c>
      <c r="C1204" s="35">
        <v>411938207</v>
      </c>
      <c r="D1204" s="35">
        <v>289662174</v>
      </c>
      <c r="E1204" s="35">
        <v>34556871.184716001</v>
      </c>
    </row>
    <row r="1205" spans="1:5">
      <c r="A1205" t="s">
        <v>3884</v>
      </c>
      <c r="B1205" s="35">
        <v>3.5343</v>
      </c>
      <c r="C1205" s="35">
        <v>410846979</v>
      </c>
      <c r="D1205" s="35">
        <v>288098459</v>
      </c>
      <c r="E1205" s="35">
        <v>34730645.389468998</v>
      </c>
    </row>
    <row r="1206" spans="1:5">
      <c r="A1206" t="s">
        <v>3885</v>
      </c>
      <c r="B1206" s="35">
        <v>3.5434999999999999</v>
      </c>
      <c r="C1206" s="35">
        <v>412799690</v>
      </c>
      <c r="D1206" s="35">
        <v>289624403</v>
      </c>
      <c r="E1206" s="35">
        <v>34760910.681529999</v>
      </c>
    </row>
    <row r="1207" spans="1:5">
      <c r="A1207" t="s">
        <v>3886</v>
      </c>
      <c r="B1207" s="35">
        <v>3.5253000000000001</v>
      </c>
      <c r="C1207" s="35">
        <v>411024817</v>
      </c>
      <c r="D1207" s="35">
        <v>288721947</v>
      </c>
      <c r="E1207" s="35">
        <v>34692897.058406003</v>
      </c>
    </row>
    <row r="1208" spans="1:5">
      <c r="A1208" t="s">
        <v>3887</v>
      </c>
      <c r="B1208" s="35">
        <v>3.5274999999999999</v>
      </c>
      <c r="C1208" s="35">
        <v>411164108</v>
      </c>
      <c r="D1208" s="35">
        <v>288798511</v>
      </c>
      <c r="E1208" s="35">
        <v>34689042.381290004</v>
      </c>
    </row>
    <row r="1209" spans="1:5">
      <c r="A1209" t="s">
        <v>3888</v>
      </c>
      <c r="B1209" s="35">
        <v>3.5287999999999999</v>
      </c>
      <c r="C1209" s="35">
        <v>408192825</v>
      </c>
      <c r="D1209" s="35">
        <v>285580488</v>
      </c>
      <c r="E1209" s="35">
        <v>34746184.822035998</v>
      </c>
    </row>
    <row r="1210" spans="1:5">
      <c r="A1210" t="s">
        <v>3889</v>
      </c>
      <c r="B1210" s="35">
        <v>3.5177999999999998</v>
      </c>
      <c r="C1210" s="35">
        <v>406575090</v>
      </c>
      <c r="D1210" s="35">
        <v>285182054</v>
      </c>
      <c r="E1210" s="35">
        <v>34508225.595542997</v>
      </c>
    </row>
    <row r="1211" spans="1:5">
      <c r="A1211" t="s">
        <v>3890</v>
      </c>
      <c r="B1211" s="35">
        <v>3.5213000000000001</v>
      </c>
      <c r="C1211" s="35">
        <v>406817079</v>
      </c>
      <c r="D1211" s="35">
        <v>285288282</v>
      </c>
      <c r="E1211" s="35">
        <v>34512480.333967999</v>
      </c>
    </row>
    <row r="1212" spans="1:5">
      <c r="A1212" t="s">
        <v>3891</v>
      </c>
      <c r="B1212" s="35">
        <v>3.5108999999999999</v>
      </c>
      <c r="C1212" s="35">
        <v>405778351</v>
      </c>
      <c r="D1212" s="35">
        <v>284595137</v>
      </c>
      <c r="E1212" s="35">
        <v>34516281.865048997</v>
      </c>
    </row>
    <row r="1213" spans="1:5">
      <c r="A1213" t="s">
        <v>3892</v>
      </c>
      <c r="B1213" s="35">
        <v>3.4973000000000001</v>
      </c>
      <c r="C1213" s="35">
        <v>404506781</v>
      </c>
      <c r="D1213" s="35">
        <v>283613381</v>
      </c>
      <c r="E1213" s="35">
        <v>34567637.892088003</v>
      </c>
    </row>
    <row r="1214" spans="1:5">
      <c r="A1214" t="s">
        <v>3893</v>
      </c>
      <c r="B1214" s="35">
        <v>3.4956</v>
      </c>
      <c r="C1214" s="35">
        <v>405651520</v>
      </c>
      <c r="D1214" s="35">
        <v>283541761</v>
      </c>
      <c r="E1214" s="35">
        <v>34932417.610711001</v>
      </c>
    </row>
    <row r="1215" spans="1:5">
      <c r="A1215" t="s">
        <v>3894</v>
      </c>
      <c r="B1215" s="35">
        <v>3.4781</v>
      </c>
      <c r="C1215" s="35">
        <v>404682677</v>
      </c>
      <c r="D1215" s="35">
        <v>283621887</v>
      </c>
      <c r="E1215" s="35">
        <v>34806586.929645002</v>
      </c>
    </row>
    <row r="1216" spans="1:5">
      <c r="A1216" t="s">
        <v>3895</v>
      </c>
      <c r="B1216" s="35">
        <v>3.4782000000000002</v>
      </c>
      <c r="C1216" s="35">
        <v>405352433</v>
      </c>
      <c r="D1216" s="35">
        <v>284259589</v>
      </c>
      <c r="E1216" s="35">
        <v>34814801.909033</v>
      </c>
    </row>
    <row r="1217" spans="1:5">
      <c r="A1217" t="s">
        <v>3896</v>
      </c>
      <c r="B1217" s="35">
        <v>3.4445999999999999</v>
      </c>
      <c r="C1217" s="35">
        <v>403307589</v>
      </c>
      <c r="D1217" s="35">
        <v>282471990</v>
      </c>
      <c r="E1217" s="35">
        <v>35079718.690123998</v>
      </c>
    </row>
    <row r="1218" spans="1:5">
      <c r="A1218" t="s">
        <v>3897</v>
      </c>
      <c r="B1218" s="35"/>
      <c r="C1218" s="35"/>
      <c r="D1218" s="35"/>
    </row>
    <row r="1219" spans="1:5">
      <c r="A1219" t="s">
        <v>3898</v>
      </c>
      <c r="B1219" s="35">
        <v>3.4409999999999998</v>
      </c>
      <c r="C1219" s="35">
        <v>406405648</v>
      </c>
      <c r="D1219" s="35">
        <v>284707467</v>
      </c>
      <c r="E1219" s="35">
        <v>35367097.064806998</v>
      </c>
    </row>
    <row r="1220" spans="1:5">
      <c r="A1220" t="s">
        <v>3899</v>
      </c>
      <c r="B1220" s="35"/>
      <c r="C1220" s="35"/>
      <c r="D1220" s="35"/>
    </row>
    <row r="1221" spans="1:5">
      <c r="A1221" t="s">
        <v>3900</v>
      </c>
      <c r="B1221" s="35"/>
      <c r="C1221" s="35"/>
      <c r="D1221" s="35"/>
    </row>
    <row r="1222" spans="1:5">
      <c r="A1222" t="s">
        <v>3901</v>
      </c>
      <c r="B1222" s="35">
        <v>3.4409999999999998</v>
      </c>
      <c r="C1222" s="35">
        <v>406258394</v>
      </c>
      <c r="D1222" s="35">
        <v>284292527</v>
      </c>
      <c r="E1222" s="35">
        <v>35444890.148212999</v>
      </c>
    </row>
    <row r="1223" spans="1:5">
      <c r="A1223" t="s">
        <v>3902</v>
      </c>
      <c r="B1223" s="35">
        <v>3.4392</v>
      </c>
      <c r="C1223" s="35">
        <v>405671526</v>
      </c>
      <c r="D1223" s="35">
        <v>283334274</v>
      </c>
      <c r="E1223" s="35">
        <v>35571427.076063998</v>
      </c>
    </row>
    <row r="1224" spans="1:5">
      <c r="A1224" t="s">
        <v>3903</v>
      </c>
      <c r="B1224" s="35">
        <v>3.4398</v>
      </c>
      <c r="C1224" s="35">
        <v>406021422</v>
      </c>
      <c r="D1224" s="35">
        <v>283595359</v>
      </c>
      <c r="E1224" s="35">
        <v>35591041.048897997</v>
      </c>
    </row>
    <row r="1225" spans="1:5">
      <c r="A1225" t="s">
        <v>3904</v>
      </c>
      <c r="B1225" s="35">
        <v>3.4203999999999999</v>
      </c>
      <c r="C1225" s="35">
        <v>410333430</v>
      </c>
      <c r="D1225" s="35">
        <v>287287992</v>
      </c>
      <c r="E1225" s="35">
        <v>35973990.761313997</v>
      </c>
    </row>
    <row r="1226" spans="1:5">
      <c r="A1226" t="s">
        <v>3905</v>
      </c>
      <c r="B1226" s="35">
        <v>3.4060999999999999</v>
      </c>
      <c r="C1226" s="35">
        <v>409229805</v>
      </c>
      <c r="D1226" s="35">
        <v>286477112</v>
      </c>
      <c r="E1226" s="35">
        <v>36039074.895040996</v>
      </c>
    </row>
    <row r="1227" spans="1:5">
      <c r="A1227" t="s">
        <v>3906</v>
      </c>
      <c r="B1227" s="35">
        <v>3.3965000000000001</v>
      </c>
      <c r="C1227" s="35">
        <v>407715692</v>
      </c>
      <c r="D1227" s="35">
        <v>285015449</v>
      </c>
      <c r="E1227" s="35">
        <v>36125494.774031997</v>
      </c>
    </row>
    <row r="1228" spans="1:5">
      <c r="A1228" t="s">
        <v>3907</v>
      </c>
      <c r="B1228" s="35">
        <v>3.4264000000000001</v>
      </c>
      <c r="C1228" s="35">
        <v>417890124</v>
      </c>
      <c r="D1228" s="35">
        <v>293553387</v>
      </c>
      <c r="E1228" s="35">
        <v>36287863.938827999</v>
      </c>
    </row>
    <row r="1229" spans="1:5">
      <c r="A1229" t="s">
        <v>3908</v>
      </c>
      <c r="B1229" s="35">
        <v>3.4340000000000002</v>
      </c>
      <c r="C1229" s="35">
        <v>418193038</v>
      </c>
      <c r="D1229" s="35">
        <v>293334817</v>
      </c>
      <c r="E1229" s="35">
        <v>36359412.055910997</v>
      </c>
    </row>
    <row r="1230" spans="1:5">
      <c r="A1230" t="s">
        <v>3909</v>
      </c>
      <c r="B1230" s="35">
        <v>3.4544000000000001</v>
      </c>
      <c r="C1230" s="35">
        <v>416570802</v>
      </c>
      <c r="D1230" s="35">
        <v>291217900</v>
      </c>
      <c r="E1230" s="35">
        <v>36287894.279758997</v>
      </c>
    </row>
    <row r="1231" spans="1:5">
      <c r="A1231" t="s">
        <v>3910</v>
      </c>
      <c r="B1231" s="35">
        <v>3.4321999999999999</v>
      </c>
      <c r="C1231" s="35">
        <v>416395116</v>
      </c>
      <c r="D1231" s="35">
        <v>291465711</v>
      </c>
      <c r="E1231" s="35">
        <v>36399220.616513997</v>
      </c>
    </row>
    <row r="1232" spans="1:5">
      <c r="A1232" t="s">
        <v>3911</v>
      </c>
      <c r="B1232" s="35">
        <v>3.4535999999999998</v>
      </c>
      <c r="C1232" s="35">
        <v>419265714</v>
      </c>
      <c r="D1232" s="35">
        <v>293387038</v>
      </c>
      <c r="E1232" s="35">
        <v>36448539.495020002</v>
      </c>
    </row>
    <row r="1233" spans="1:5">
      <c r="A1233" t="s">
        <v>3912</v>
      </c>
      <c r="B1233" s="35">
        <v>3.4901</v>
      </c>
      <c r="C1233" s="35">
        <v>422642453</v>
      </c>
      <c r="D1233" s="35">
        <v>296580520</v>
      </c>
      <c r="E1233" s="35">
        <v>36119862.754648998</v>
      </c>
    </row>
    <row r="1234" spans="1:5">
      <c r="A1234" t="s">
        <v>3913</v>
      </c>
      <c r="B1234" s="35">
        <v>3.4756999999999998</v>
      </c>
      <c r="C1234" s="35">
        <v>421610378</v>
      </c>
      <c r="D1234" s="35">
        <v>295703656</v>
      </c>
      <c r="E1234" s="35">
        <v>36224853.123112001</v>
      </c>
    </row>
    <row r="1235" spans="1:5">
      <c r="A1235" t="s">
        <v>3914</v>
      </c>
      <c r="B1235" s="35">
        <v>3.5089999999999999</v>
      </c>
      <c r="C1235" s="35">
        <v>420757511</v>
      </c>
      <c r="D1235" s="35">
        <v>293698272</v>
      </c>
      <c r="E1235" s="35">
        <v>36209529.495582998</v>
      </c>
    </row>
    <row r="1236" spans="1:5">
      <c r="A1236" t="s">
        <v>3915</v>
      </c>
      <c r="B1236" s="35">
        <v>3.4862000000000002</v>
      </c>
      <c r="C1236" s="35">
        <v>417733946</v>
      </c>
      <c r="D1236" s="35">
        <v>291308530</v>
      </c>
      <c r="E1236" s="35">
        <v>36264533.302735999</v>
      </c>
    </row>
    <row r="1237" spans="1:5">
      <c r="A1237" t="s">
        <v>3916</v>
      </c>
      <c r="B1237" s="35">
        <v>3.5162</v>
      </c>
      <c r="C1237" s="35">
        <v>416766091</v>
      </c>
      <c r="D1237" s="35">
        <v>289451175</v>
      </c>
      <c r="E1237" s="35">
        <v>36208098.515442997</v>
      </c>
    </row>
    <row r="1238" spans="1:5">
      <c r="A1238" t="s">
        <v>3917</v>
      </c>
      <c r="B1238" s="35">
        <v>3.5344000000000002</v>
      </c>
      <c r="C1238" s="35">
        <v>418700542</v>
      </c>
      <c r="D1238" s="35">
        <v>290837206</v>
      </c>
      <c r="E1238" s="35">
        <v>36176815.301041</v>
      </c>
    </row>
    <row r="1239" spans="1:5">
      <c r="A1239" t="s">
        <v>3918</v>
      </c>
      <c r="B1239" s="35">
        <v>3.5657000000000001</v>
      </c>
      <c r="C1239" s="35">
        <v>420933954</v>
      </c>
      <c r="D1239" s="35">
        <v>291753093</v>
      </c>
      <c r="E1239" s="35">
        <v>36228751.998204999</v>
      </c>
    </row>
    <row r="1240" spans="1:5">
      <c r="A1240" t="s">
        <v>3919</v>
      </c>
      <c r="B1240" s="35">
        <v>3.5720000000000001</v>
      </c>
      <c r="C1240" s="35">
        <v>422865967</v>
      </c>
      <c r="D1240" s="35">
        <v>293172961</v>
      </c>
      <c r="E1240" s="35">
        <v>36308232.362822004</v>
      </c>
    </row>
    <row r="1241" spans="1:5">
      <c r="A1241" t="s">
        <v>3920</v>
      </c>
      <c r="B1241" s="35">
        <v>3.5520999999999998</v>
      </c>
      <c r="C1241" s="35">
        <v>417716803</v>
      </c>
      <c r="D1241" s="35">
        <v>288799924</v>
      </c>
      <c r="E1241" s="35">
        <v>36293144.618675999</v>
      </c>
    </row>
    <row r="1242" spans="1:5">
      <c r="A1242" t="s">
        <v>3921</v>
      </c>
      <c r="B1242" s="35">
        <v>3.5756999999999999</v>
      </c>
      <c r="C1242" s="35">
        <v>420068223</v>
      </c>
      <c r="D1242" s="35">
        <v>290287421</v>
      </c>
      <c r="E1242" s="35">
        <v>36295215.482283004</v>
      </c>
    </row>
    <row r="1243" spans="1:5">
      <c r="A1243" t="s">
        <v>3922</v>
      </c>
      <c r="B1243" s="35">
        <v>3.5779999999999998</v>
      </c>
      <c r="C1243" s="35">
        <v>421034229</v>
      </c>
      <c r="D1243" s="35">
        <v>291037333</v>
      </c>
      <c r="E1243" s="35">
        <v>36332279.485746004</v>
      </c>
    </row>
    <row r="1244" spans="1:5">
      <c r="A1244" t="s">
        <v>3923</v>
      </c>
      <c r="B1244" s="35">
        <v>3.5634000000000001</v>
      </c>
      <c r="C1244" s="35">
        <v>419726821</v>
      </c>
      <c r="D1244" s="35">
        <v>289746271</v>
      </c>
      <c r="E1244" s="35">
        <v>36476553.2918</v>
      </c>
    </row>
    <row r="1245" spans="1:5">
      <c r="A1245" t="s">
        <v>3924</v>
      </c>
      <c r="B1245" s="35">
        <v>3.5684999999999998</v>
      </c>
      <c r="C1245" s="35">
        <v>426552389</v>
      </c>
      <c r="D1245" s="35">
        <v>296538791</v>
      </c>
      <c r="E1245" s="35">
        <v>36433683.060108997</v>
      </c>
    </row>
    <row r="1246" spans="1:5">
      <c r="A1246" t="s">
        <v>3925</v>
      </c>
      <c r="B1246" s="35">
        <v>3.6040999999999999</v>
      </c>
      <c r="C1246" s="35">
        <v>430424619</v>
      </c>
      <c r="D1246" s="35">
        <v>299328301</v>
      </c>
      <c r="E1246" s="35">
        <v>36374217.696511999</v>
      </c>
    </row>
    <row r="1247" spans="1:5">
      <c r="A1247" t="s">
        <v>3926</v>
      </c>
      <c r="B1247" s="35">
        <v>3.6959</v>
      </c>
      <c r="C1247" s="35">
        <v>441206726</v>
      </c>
      <c r="D1247" s="35">
        <v>306702676</v>
      </c>
      <c r="E1247" s="35">
        <v>36392773.072865002</v>
      </c>
    </row>
    <row r="1248" spans="1:5">
      <c r="A1248" t="s">
        <v>3927</v>
      </c>
      <c r="B1248" s="35">
        <v>3.681</v>
      </c>
      <c r="C1248" s="35">
        <v>440109404</v>
      </c>
      <c r="D1248" s="35">
        <v>305656713</v>
      </c>
      <c r="E1248" s="35">
        <v>36526131.757675</v>
      </c>
    </row>
    <row r="1249" spans="1:5">
      <c r="A1249" t="s">
        <v>3928</v>
      </c>
      <c r="B1249" s="35">
        <v>3.6753</v>
      </c>
      <c r="C1249" s="35">
        <v>445736039</v>
      </c>
      <c r="D1249" s="35">
        <v>311356728</v>
      </c>
      <c r="E1249" s="35">
        <v>36562814.192038998</v>
      </c>
    </row>
    <row r="1250" spans="1:5">
      <c r="A1250" t="s">
        <v>3929</v>
      </c>
      <c r="B1250" s="35">
        <v>3.6448</v>
      </c>
      <c r="C1250" s="35">
        <v>444561642</v>
      </c>
      <c r="D1250" s="35">
        <v>310246615</v>
      </c>
      <c r="E1250" s="35">
        <v>36851137.785337999</v>
      </c>
    </row>
    <row r="1251" spans="1:5">
      <c r="A1251" t="s">
        <v>3930</v>
      </c>
      <c r="B1251" s="35">
        <v>3.6478999999999999</v>
      </c>
      <c r="C1251" s="35">
        <v>444465861</v>
      </c>
      <c r="D1251" s="35">
        <v>309924851</v>
      </c>
      <c r="E1251" s="35">
        <v>36881770.333617002</v>
      </c>
    </row>
    <row r="1252" spans="1:5">
      <c r="A1252" t="s">
        <v>3931</v>
      </c>
      <c r="B1252" s="35">
        <v>3.6400999999999999</v>
      </c>
      <c r="C1252" s="35">
        <v>443521901</v>
      </c>
      <c r="D1252" s="35">
        <v>309179204</v>
      </c>
      <c r="E1252" s="35">
        <v>36906320.430757001</v>
      </c>
    </row>
    <row r="1253" spans="1:5">
      <c r="A1253" t="s">
        <v>3932</v>
      </c>
      <c r="B1253" s="35">
        <v>3.6545999999999998</v>
      </c>
      <c r="C1253" s="35">
        <v>445314169</v>
      </c>
      <c r="D1253" s="35">
        <v>310237488</v>
      </c>
      <c r="E1253" s="35">
        <v>36960729.217972003</v>
      </c>
    </row>
    <row r="1254" spans="1:5">
      <c r="A1254" t="s">
        <v>3933</v>
      </c>
      <c r="B1254" s="35">
        <v>3.6747999999999998</v>
      </c>
      <c r="C1254" s="35">
        <v>450383639</v>
      </c>
      <c r="D1254" s="35">
        <v>311829176</v>
      </c>
      <c r="E1254" s="35">
        <v>37703946.609338999</v>
      </c>
    </row>
    <row r="1255" spans="1:5">
      <c r="A1255" t="s">
        <v>3934</v>
      </c>
      <c r="B1255" s="35">
        <v>3.66</v>
      </c>
      <c r="C1255" s="35">
        <v>449618551</v>
      </c>
      <c r="D1255" s="35">
        <v>313060261</v>
      </c>
      <c r="E1255" s="35">
        <v>37311008.196721002</v>
      </c>
    </row>
    <row r="1256" spans="1:5">
      <c r="A1256" t="s">
        <v>3935</v>
      </c>
      <c r="B1256" s="35">
        <v>3.6595</v>
      </c>
      <c r="C1256" s="35">
        <v>449019429</v>
      </c>
      <c r="D1256" s="35">
        <v>312486101</v>
      </c>
      <c r="E1256" s="35">
        <v>37309284.874982998</v>
      </c>
    </row>
    <row r="1257" spans="1:5">
      <c r="A1257" t="s">
        <v>3936</v>
      </c>
      <c r="B1257" s="35">
        <v>3.6985000000000001</v>
      </c>
      <c r="C1257" s="35">
        <v>453567420</v>
      </c>
      <c r="D1257" s="35">
        <v>315559812</v>
      </c>
      <c r="E1257" s="35">
        <v>37314481.005813003</v>
      </c>
    </row>
    <row r="1258" spans="1:5">
      <c r="A1258" t="s">
        <v>3937</v>
      </c>
      <c r="B1258" s="35">
        <v>3.7111000000000001</v>
      </c>
      <c r="C1258" s="35">
        <v>454803337</v>
      </c>
      <c r="D1258" s="35">
        <v>316768924</v>
      </c>
      <c r="E1258" s="35">
        <v>37195013.068901002</v>
      </c>
    </row>
    <row r="1259" spans="1:5">
      <c r="A1259" t="s">
        <v>3938</v>
      </c>
      <c r="B1259" s="35">
        <v>3.7309000000000001</v>
      </c>
      <c r="C1259" s="35">
        <v>457285442</v>
      </c>
      <c r="D1259" s="35">
        <v>318498177</v>
      </c>
      <c r="E1259" s="35">
        <v>37199406.309469998</v>
      </c>
    </row>
    <row r="1260" spans="1:5">
      <c r="A1260" t="s">
        <v>3939</v>
      </c>
      <c r="B1260" s="35">
        <v>3.7660999999999998</v>
      </c>
      <c r="C1260" s="35">
        <v>460981133</v>
      </c>
      <c r="D1260" s="35">
        <v>321054603</v>
      </c>
      <c r="E1260" s="35">
        <v>37154225.856987</v>
      </c>
    </row>
    <row r="1261" spans="1:5">
      <c r="A1261" t="s">
        <v>3940</v>
      </c>
      <c r="B1261" s="35">
        <v>3.8174000000000001</v>
      </c>
      <c r="C1261" s="35">
        <v>466879381</v>
      </c>
      <c r="D1261" s="35">
        <v>325056776</v>
      </c>
      <c r="E1261" s="35">
        <v>37151622.832294002</v>
      </c>
    </row>
    <row r="1262" spans="1:5">
      <c r="A1262" t="s">
        <v>3941</v>
      </c>
      <c r="B1262" s="35">
        <v>3.77</v>
      </c>
      <c r="C1262" s="35">
        <v>461872118</v>
      </c>
      <c r="D1262" s="35">
        <v>321349045</v>
      </c>
      <c r="E1262" s="35">
        <v>37274024.668435</v>
      </c>
    </row>
    <row r="1263" spans="1:5">
      <c r="A1263" t="s">
        <v>3942</v>
      </c>
      <c r="B1263" s="35">
        <v>3.7753999999999999</v>
      </c>
      <c r="C1263" s="35">
        <v>462667766</v>
      </c>
      <c r="D1263" s="35">
        <v>321770441</v>
      </c>
      <c r="E1263" s="35">
        <v>37319840.281824</v>
      </c>
    </row>
    <row r="1264" spans="1:5">
      <c r="A1264" t="s">
        <v>3943</v>
      </c>
      <c r="B1264" s="35">
        <v>3.8079999999999998</v>
      </c>
      <c r="C1264" s="35">
        <v>466730273</v>
      </c>
      <c r="D1264" s="35">
        <v>324493327</v>
      </c>
      <c r="E1264" s="35">
        <v>37352139.180671997</v>
      </c>
    </row>
    <row r="1265" spans="1:5">
      <c r="A1265" t="s">
        <v>3944</v>
      </c>
      <c r="B1265" s="35">
        <v>3.8071999999999999</v>
      </c>
      <c r="C1265" s="35">
        <v>471333764</v>
      </c>
      <c r="D1265" s="35">
        <v>328807462</v>
      </c>
      <c r="E1265" s="35">
        <v>37435990.229039997</v>
      </c>
    </row>
    <row r="1266" spans="1:5">
      <c r="A1266" t="s">
        <v>3945</v>
      </c>
      <c r="B1266" s="35">
        <v>3.8203999999999998</v>
      </c>
      <c r="C1266" s="35">
        <v>472630173</v>
      </c>
      <c r="D1266" s="35">
        <v>329767338</v>
      </c>
      <c r="E1266" s="35">
        <v>37394732.226992004</v>
      </c>
    </row>
    <row r="1267" spans="1:5">
      <c r="A1267" t="s">
        <v>3946</v>
      </c>
      <c r="B1267" s="35">
        <v>3.859</v>
      </c>
      <c r="C1267" s="35">
        <v>476918137</v>
      </c>
      <c r="D1267" s="35">
        <v>332529701</v>
      </c>
      <c r="E1267" s="35">
        <v>37416023.840373002</v>
      </c>
    </row>
    <row r="1268" spans="1:5">
      <c r="A1268" t="s">
        <v>3947</v>
      </c>
      <c r="B1268" s="35">
        <v>3.8532000000000002</v>
      </c>
      <c r="C1268" s="35">
        <v>475907295</v>
      </c>
      <c r="D1268" s="35">
        <v>331752815</v>
      </c>
      <c r="E1268" s="35">
        <v>37411626.699886002</v>
      </c>
    </row>
    <row r="1269" spans="1:5">
      <c r="A1269" t="s">
        <v>3948</v>
      </c>
      <c r="B1269" s="35">
        <v>3.8815</v>
      </c>
      <c r="C1269" s="35">
        <v>477515277</v>
      </c>
      <c r="D1269" s="35">
        <v>332336096</v>
      </c>
      <c r="E1269" s="35">
        <v>37402854.824166</v>
      </c>
    </row>
    <row r="1270" spans="1:5">
      <c r="A1270" t="s">
        <v>3949</v>
      </c>
      <c r="B1270" s="35">
        <v>3.8534999999999999</v>
      </c>
      <c r="C1270" s="35">
        <v>474983448</v>
      </c>
      <c r="D1270" s="35">
        <v>330726689</v>
      </c>
      <c r="E1270" s="35">
        <v>37435256.001038</v>
      </c>
    </row>
    <row r="1271" spans="1:5">
      <c r="A1271" t="s">
        <v>3950</v>
      </c>
      <c r="B1271" s="35">
        <v>3.8643999999999998</v>
      </c>
      <c r="C1271" s="35">
        <v>475576520</v>
      </c>
      <c r="D1271" s="35">
        <v>330869739</v>
      </c>
      <c r="E1271" s="35">
        <v>37446118.673014998</v>
      </c>
    </row>
    <row r="1272" spans="1:5">
      <c r="A1272" t="s">
        <v>3951</v>
      </c>
      <c r="B1272" s="35">
        <v>3.8658999999999999</v>
      </c>
      <c r="C1272" s="35">
        <v>475470011</v>
      </c>
      <c r="D1272" s="35">
        <v>330822483</v>
      </c>
      <c r="E1272" s="35">
        <v>37416262.189916998</v>
      </c>
    </row>
    <row r="1273" spans="1:5">
      <c r="A1273" t="s">
        <v>3952</v>
      </c>
      <c r="B1273" s="35">
        <v>3.8664000000000001</v>
      </c>
      <c r="C1273" s="35">
        <v>475840375</v>
      </c>
      <c r="D1273" s="35">
        <v>331280307</v>
      </c>
      <c r="E1273" s="35">
        <v>37388803.020897999</v>
      </c>
    </row>
    <row r="1274" spans="1:5">
      <c r="A1274" t="s">
        <v>3953</v>
      </c>
      <c r="B1274" s="35">
        <v>3.8835999999999999</v>
      </c>
      <c r="C1274" s="35">
        <v>478542356</v>
      </c>
      <c r="D1274" s="35">
        <v>333402272</v>
      </c>
      <c r="E1274" s="35">
        <v>37372562.570811003</v>
      </c>
    </row>
    <row r="1275" spans="1:5">
      <c r="A1275" t="s">
        <v>3954</v>
      </c>
      <c r="B1275" s="35">
        <v>3.8683999999999998</v>
      </c>
      <c r="C1275" s="35">
        <v>473979690</v>
      </c>
      <c r="D1275" s="35">
        <v>329504902</v>
      </c>
      <c r="E1275" s="35">
        <v>37347427.360149004</v>
      </c>
    </row>
    <row r="1276" spans="1:5">
      <c r="A1276" t="s">
        <v>3955</v>
      </c>
      <c r="B1276" s="35">
        <v>3.8792</v>
      </c>
      <c r="C1276" s="35">
        <v>473945369</v>
      </c>
      <c r="D1276" s="35">
        <v>330657113</v>
      </c>
      <c r="E1276" s="35">
        <v>36937578.882243998</v>
      </c>
    </row>
    <row r="1277" spans="1:5">
      <c r="A1277" t="s">
        <v>3956</v>
      </c>
      <c r="B1277" s="35">
        <v>3.8872</v>
      </c>
      <c r="C1277" s="35">
        <v>475506716</v>
      </c>
      <c r="D1277" s="35">
        <v>332193899</v>
      </c>
      <c r="E1277" s="35">
        <v>36867878.421485998</v>
      </c>
    </row>
    <row r="1278" spans="1:5">
      <c r="A1278" t="s">
        <v>3957</v>
      </c>
      <c r="B1278" s="35">
        <v>3.9525000000000001</v>
      </c>
      <c r="C1278" s="35">
        <v>483067695</v>
      </c>
      <c r="D1278" s="35">
        <v>337363650</v>
      </c>
      <c r="E1278" s="35">
        <v>36863768.500949003</v>
      </c>
    </row>
    <row r="1279" spans="1:5">
      <c r="A1279" t="s">
        <v>3958</v>
      </c>
      <c r="B1279" s="35">
        <v>3.9594</v>
      </c>
      <c r="C1279" s="35">
        <v>484100162</v>
      </c>
      <c r="D1279" s="35">
        <v>338160135</v>
      </c>
      <c r="E1279" s="35">
        <v>36859126.887911998</v>
      </c>
    </row>
    <row r="1280" spans="1:5">
      <c r="A1280" t="s">
        <v>3959</v>
      </c>
      <c r="B1280" s="35">
        <v>3.9169999999999998</v>
      </c>
      <c r="C1280" s="35">
        <v>479468519</v>
      </c>
      <c r="D1280" s="35">
        <v>335193200</v>
      </c>
      <c r="E1280" s="35">
        <v>36833116.926219001</v>
      </c>
    </row>
    <row r="1281" spans="1:5">
      <c r="A1281" t="s">
        <v>3960</v>
      </c>
      <c r="B1281" s="35">
        <v>3.9365000000000001</v>
      </c>
      <c r="C1281" s="35">
        <v>481325601</v>
      </c>
      <c r="D1281" s="35">
        <v>336554394</v>
      </c>
      <c r="E1281" s="35">
        <v>36776630.763368003</v>
      </c>
    </row>
    <row r="1282" spans="1:5">
      <c r="A1282" t="s">
        <v>3961</v>
      </c>
      <c r="B1282" s="35">
        <v>3.9285000000000001</v>
      </c>
      <c r="C1282" s="35">
        <v>480535827</v>
      </c>
      <c r="D1282" s="35">
        <v>336223956</v>
      </c>
      <c r="E1282" s="35">
        <v>36734598.701794997</v>
      </c>
    </row>
    <row r="1283" spans="1:5">
      <c r="A1283" t="s">
        <v>3962</v>
      </c>
      <c r="B1283" s="35">
        <v>3.9214000000000002</v>
      </c>
      <c r="C1283" s="35">
        <v>478792063</v>
      </c>
      <c r="D1283" s="35">
        <v>334812178</v>
      </c>
      <c r="E1283" s="35">
        <v>36716449.482327998</v>
      </c>
    </row>
    <row r="1284" spans="1:5">
      <c r="A1284" t="s">
        <v>3963</v>
      </c>
      <c r="B1284" s="35">
        <v>3.9504999999999999</v>
      </c>
      <c r="C1284" s="35">
        <v>480157489</v>
      </c>
      <c r="D1284" s="35">
        <v>335416005</v>
      </c>
      <c r="E1284" s="35">
        <v>36638775.851158001</v>
      </c>
    </row>
    <row r="1285" spans="1:5">
      <c r="A1285" t="s">
        <v>3964</v>
      </c>
      <c r="B1285" s="35">
        <v>3.9390000000000001</v>
      </c>
      <c r="C1285" s="35">
        <v>470317439</v>
      </c>
      <c r="D1285" s="35">
        <v>326136079</v>
      </c>
      <c r="E1285" s="35">
        <v>36603544.046712004</v>
      </c>
    </row>
    <row r="1286" spans="1:5">
      <c r="A1286" t="s">
        <v>3965</v>
      </c>
      <c r="B1286" s="35">
        <v>3.9323999999999999</v>
      </c>
      <c r="C1286" s="35">
        <v>469843198</v>
      </c>
      <c r="D1286" s="35">
        <v>325909071</v>
      </c>
      <c r="E1286" s="35">
        <v>36602107.364459001</v>
      </c>
    </row>
    <row r="1287" spans="1:5">
      <c r="A1287" t="s">
        <v>3966</v>
      </c>
      <c r="B1287" s="35">
        <v>3.9190999999999998</v>
      </c>
      <c r="C1287" s="35">
        <v>467384387</v>
      </c>
      <c r="D1287" s="35">
        <v>323698293</v>
      </c>
      <c r="E1287" s="35">
        <v>36663033.349494003</v>
      </c>
    </row>
    <row r="1288" spans="1:5">
      <c r="A1288" t="s">
        <v>3967</v>
      </c>
      <c r="B1288" s="35">
        <v>3.8624000000000001</v>
      </c>
      <c r="C1288" s="35">
        <v>460801990</v>
      </c>
      <c r="D1288" s="35">
        <v>319264652</v>
      </c>
      <c r="E1288" s="35">
        <v>36644919.739022002</v>
      </c>
    </row>
    <row r="1289" spans="1:5">
      <c r="A1289" t="s">
        <v>3968</v>
      </c>
      <c r="B1289" s="35">
        <v>3.8527999999999998</v>
      </c>
      <c r="C1289" s="35">
        <v>461968159</v>
      </c>
      <c r="D1289" s="35">
        <v>320858486</v>
      </c>
      <c r="E1289" s="35">
        <v>36625226.588454999</v>
      </c>
    </row>
    <row r="1290" spans="1:5">
      <c r="A1290" t="s">
        <v>3969</v>
      </c>
      <c r="B1290" s="35">
        <v>3.8607999999999998</v>
      </c>
      <c r="C1290" s="35">
        <v>460765623</v>
      </c>
      <c r="D1290" s="35">
        <v>319966372</v>
      </c>
      <c r="E1290" s="35">
        <v>36468931.568586998</v>
      </c>
    </row>
    <row r="1291" spans="1:5">
      <c r="A1291" t="s">
        <v>3970</v>
      </c>
      <c r="B1291" s="35">
        <v>3.8546</v>
      </c>
      <c r="C1291" s="35">
        <v>459050805</v>
      </c>
      <c r="D1291" s="35">
        <v>318524872</v>
      </c>
      <c r="E1291" s="35">
        <v>36456683.702588998</v>
      </c>
    </row>
    <row r="1292" spans="1:5">
      <c r="A1292" t="s">
        <v>3971</v>
      </c>
      <c r="B1292" s="35">
        <v>3.8275000000000001</v>
      </c>
      <c r="C1292" s="35">
        <v>454318811</v>
      </c>
      <c r="D1292" s="35">
        <v>314970363</v>
      </c>
      <c r="E1292" s="35">
        <v>36407171.260614</v>
      </c>
    </row>
    <row r="1293" spans="1:5">
      <c r="A1293" t="s">
        <v>3972</v>
      </c>
      <c r="B1293" s="35">
        <v>3.8277000000000001</v>
      </c>
      <c r="C1293" s="35">
        <v>452811050</v>
      </c>
      <c r="D1293" s="35">
        <v>313389982</v>
      </c>
      <c r="E1293" s="35">
        <v>36424241.189226002</v>
      </c>
    </row>
    <row r="1294" spans="1:5">
      <c r="A1294" t="s">
        <v>3973</v>
      </c>
      <c r="B1294" s="35">
        <v>3.839</v>
      </c>
      <c r="C1294" s="35">
        <v>454380897</v>
      </c>
      <c r="D1294" s="35">
        <v>315003650</v>
      </c>
      <c r="E1294" s="35">
        <v>36305612.659547001</v>
      </c>
    </row>
    <row r="1295" spans="1:5">
      <c r="A1295" t="s">
        <v>3974</v>
      </c>
      <c r="B1295" s="35">
        <v>3.8323</v>
      </c>
      <c r="C1295" s="35">
        <v>449527971</v>
      </c>
      <c r="D1295" s="35">
        <v>310202784</v>
      </c>
      <c r="E1295" s="35">
        <v>36355501.135089003</v>
      </c>
    </row>
    <row r="1296" spans="1:5">
      <c r="A1296" t="s">
        <v>3975</v>
      </c>
      <c r="B1296" s="35">
        <v>3.8591000000000002</v>
      </c>
      <c r="C1296" s="35">
        <v>452145391</v>
      </c>
      <c r="D1296" s="35">
        <v>312389797</v>
      </c>
      <c r="E1296" s="35">
        <v>36214556.243684001</v>
      </c>
    </row>
    <row r="1297" spans="1:5">
      <c r="A1297" t="s">
        <v>3976</v>
      </c>
      <c r="B1297" s="35">
        <v>3.8506999999999998</v>
      </c>
      <c r="C1297" s="35">
        <v>450159714</v>
      </c>
      <c r="D1297" s="35">
        <v>310705097</v>
      </c>
      <c r="E1297" s="35">
        <v>36215393.824499004</v>
      </c>
    </row>
    <row r="1298" spans="1:5">
      <c r="A1298" t="s">
        <v>3977</v>
      </c>
      <c r="B1298" s="35">
        <v>3.8349000000000002</v>
      </c>
      <c r="C1298" s="35">
        <v>446167459</v>
      </c>
      <c r="D1298" s="35">
        <v>309130784</v>
      </c>
      <c r="E1298" s="35">
        <v>35734093.457456999</v>
      </c>
    </row>
    <row r="1299" spans="1:5">
      <c r="A1299" t="s">
        <v>3978</v>
      </c>
      <c r="B1299" s="35">
        <v>3.8342000000000001</v>
      </c>
      <c r="C1299" s="35">
        <v>445154309</v>
      </c>
      <c r="D1299" s="35">
        <v>308424387</v>
      </c>
      <c r="E1299" s="35">
        <v>35660612.904908001</v>
      </c>
    </row>
    <row r="1300" spans="1:5">
      <c r="A1300" t="s">
        <v>3979</v>
      </c>
      <c r="B1300" s="35">
        <v>3.8222999999999998</v>
      </c>
      <c r="C1300" s="35">
        <v>446618539</v>
      </c>
      <c r="D1300" s="35">
        <v>308593275</v>
      </c>
      <c r="E1300" s="35">
        <v>36110526.123015001</v>
      </c>
    </row>
    <row r="1301" spans="1:5">
      <c r="A1301" t="s">
        <v>3980</v>
      </c>
      <c r="B1301" s="35">
        <v>3.8113000000000001</v>
      </c>
      <c r="C1301" s="35">
        <v>445297244</v>
      </c>
      <c r="D1301" s="35">
        <v>307732231</v>
      </c>
      <c r="E1301" s="35">
        <v>36093987.091018997</v>
      </c>
    </row>
    <row r="1302" spans="1:5">
      <c r="A1302" t="s">
        <v>3981</v>
      </c>
      <c r="B1302" s="35">
        <v>3.8087</v>
      </c>
      <c r="C1302" s="35">
        <v>443719658</v>
      </c>
      <c r="D1302" s="35">
        <v>306652980</v>
      </c>
      <c r="E1302" s="35">
        <v>35987785.333577998</v>
      </c>
    </row>
    <row r="1303" spans="1:5">
      <c r="A1303" t="s">
        <v>3982</v>
      </c>
      <c r="B1303" s="35">
        <v>3.8029000000000002</v>
      </c>
      <c r="C1303" s="35">
        <v>442565840</v>
      </c>
      <c r="D1303" s="35">
        <v>306149329</v>
      </c>
      <c r="E1303" s="35">
        <v>35871706.066422999</v>
      </c>
    </row>
    <row r="1304" spans="1:5">
      <c r="A1304" t="s">
        <v>3983</v>
      </c>
      <c r="B1304" s="35">
        <v>3.8197000000000001</v>
      </c>
      <c r="C1304" s="35">
        <v>444663966</v>
      </c>
      <c r="D1304" s="35">
        <v>307704458</v>
      </c>
      <c r="E1304" s="35">
        <v>35856090.268868998</v>
      </c>
    </row>
    <row r="1305" spans="1:5">
      <c r="A1305" t="s">
        <v>3984</v>
      </c>
      <c r="B1305" s="35">
        <v>3.8104</v>
      </c>
      <c r="C1305" s="35">
        <v>436818814</v>
      </c>
      <c r="D1305" s="35">
        <v>299700718</v>
      </c>
      <c r="E1305" s="35">
        <v>35985223.598572001</v>
      </c>
    </row>
    <row r="1306" spans="1:5">
      <c r="A1306" t="s">
        <v>3985</v>
      </c>
      <c r="B1306" s="35"/>
      <c r="C1306" s="35"/>
      <c r="D1306" s="35"/>
    </row>
    <row r="1307" spans="1:5">
      <c r="A1307" t="s">
        <v>3986</v>
      </c>
      <c r="B1307" s="35">
        <v>3.7719</v>
      </c>
      <c r="C1307" s="35">
        <v>435282603</v>
      </c>
      <c r="D1307" s="35">
        <v>300498307</v>
      </c>
      <c r="E1307" s="35">
        <v>35733793.578832999</v>
      </c>
    </row>
    <row r="1308" spans="1:5">
      <c r="A1308" t="s">
        <v>3987</v>
      </c>
      <c r="B1308" s="35">
        <v>3.7652000000000001</v>
      </c>
      <c r="C1308" s="35">
        <v>434843326</v>
      </c>
      <c r="D1308" s="35">
        <v>299328918</v>
      </c>
      <c r="E1308" s="35">
        <v>35991290.768087</v>
      </c>
    </row>
    <row r="1309" spans="1:5">
      <c r="A1309" t="s">
        <v>3988</v>
      </c>
      <c r="B1309" s="35">
        <v>3.7616999999999998</v>
      </c>
      <c r="C1309" s="35">
        <v>434746624</v>
      </c>
      <c r="D1309" s="35">
        <v>299418463</v>
      </c>
      <c r="E1309" s="35">
        <v>35975266.767685004</v>
      </c>
    </row>
    <row r="1310" spans="1:5">
      <c r="A1310" t="s">
        <v>3989</v>
      </c>
      <c r="B1310" s="35">
        <v>3.76</v>
      </c>
      <c r="C1310" s="35">
        <v>435440236</v>
      </c>
      <c r="D1310" s="35">
        <v>299765302</v>
      </c>
      <c r="E1310" s="35">
        <v>36083759.042553</v>
      </c>
    </row>
    <row r="1311" spans="1:5">
      <c r="A1311" t="s">
        <v>3990</v>
      </c>
      <c r="B1311" s="35">
        <v>3.7456</v>
      </c>
      <c r="C1311" s="35">
        <v>433527425</v>
      </c>
      <c r="D1311" s="35">
        <v>298323884</v>
      </c>
      <c r="E1311" s="35">
        <v>36096630.980350003</v>
      </c>
    </row>
    <row r="1312" spans="1:5">
      <c r="A1312" t="s">
        <v>3991</v>
      </c>
      <c r="B1312" s="35">
        <v>3.7454000000000001</v>
      </c>
      <c r="C1312" s="35">
        <v>433087169</v>
      </c>
      <c r="D1312" s="35">
        <v>297993227</v>
      </c>
      <c r="E1312" s="35">
        <v>36069296.203342997</v>
      </c>
    </row>
    <row r="1313" spans="1:5">
      <c r="A1313" t="s">
        <v>3992</v>
      </c>
      <c r="B1313" s="35">
        <v>3.7553999999999998</v>
      </c>
      <c r="C1313" s="35">
        <v>433609713</v>
      </c>
      <c r="D1313" s="35">
        <v>298182647</v>
      </c>
      <c r="E1313" s="35">
        <v>36061955.051393002</v>
      </c>
    </row>
    <row r="1314" spans="1:5">
      <c r="A1314" t="s">
        <v>3993</v>
      </c>
      <c r="B1314" s="35">
        <v>3.7844000000000002</v>
      </c>
      <c r="C1314" s="35">
        <v>437090131</v>
      </c>
      <c r="D1314" s="35">
        <v>300616624</v>
      </c>
      <c r="E1314" s="35">
        <v>36062125.303879</v>
      </c>
    </row>
    <row r="1315" spans="1:5">
      <c r="A1315" t="s">
        <v>3994</v>
      </c>
      <c r="B1315" s="35">
        <v>3.7919</v>
      </c>
      <c r="C1315" s="35">
        <v>447559802</v>
      </c>
      <c r="D1315" s="35">
        <v>310976685</v>
      </c>
      <c r="E1315" s="35">
        <v>36019704.369841002</v>
      </c>
    </row>
    <row r="1316" spans="1:5">
      <c r="A1316" t="s">
        <v>3995</v>
      </c>
      <c r="B1316" s="35">
        <v>3.7622</v>
      </c>
      <c r="C1316" s="35">
        <v>444951630</v>
      </c>
      <c r="D1316" s="35">
        <v>309471512</v>
      </c>
      <c r="E1316" s="35">
        <v>36010876.083143003</v>
      </c>
    </row>
    <row r="1317" spans="1:5">
      <c r="A1317" t="s">
        <v>3996</v>
      </c>
      <c r="B1317" s="35">
        <v>3.7593000000000001</v>
      </c>
      <c r="C1317" s="35">
        <v>443717825</v>
      </c>
      <c r="D1317" s="35">
        <v>308595828</v>
      </c>
      <c r="E1317" s="35">
        <v>35943392.918894</v>
      </c>
    </row>
    <row r="1318" spans="1:5">
      <c r="A1318" t="s">
        <v>3997</v>
      </c>
      <c r="B1318" s="35">
        <v>3.8149999999999999</v>
      </c>
      <c r="C1318" s="35">
        <v>457915439</v>
      </c>
      <c r="D1318" s="35">
        <v>320804795</v>
      </c>
      <c r="E1318" s="35">
        <v>35939880.471822001</v>
      </c>
    </row>
    <row r="1319" spans="1:5">
      <c r="A1319" t="s">
        <v>3998</v>
      </c>
      <c r="B1319" s="35">
        <v>3.8142999999999998</v>
      </c>
      <c r="C1319" s="35">
        <v>457742319</v>
      </c>
      <c r="D1319" s="35">
        <v>320755613</v>
      </c>
      <c r="E1319" s="35">
        <v>35913983.168601997</v>
      </c>
    </row>
    <row r="1320" spans="1:5">
      <c r="A1320" t="s">
        <v>3999</v>
      </c>
      <c r="B1320" s="35">
        <v>3.7967</v>
      </c>
      <c r="C1320" s="35">
        <v>454473623</v>
      </c>
      <c r="D1320" s="35">
        <v>319563964</v>
      </c>
      <c r="E1320" s="35">
        <v>35533399.794558004</v>
      </c>
    </row>
    <row r="1321" spans="1:5">
      <c r="A1321" t="s">
        <v>4000</v>
      </c>
      <c r="B1321" s="35">
        <v>3.7776999999999998</v>
      </c>
      <c r="C1321" s="35">
        <v>452232747</v>
      </c>
      <c r="D1321" s="35">
        <v>318211952</v>
      </c>
      <c r="E1321" s="35">
        <v>35476823.199300997</v>
      </c>
    </row>
    <row r="1322" spans="1:5">
      <c r="A1322" t="s">
        <v>4001</v>
      </c>
      <c r="B1322" s="35">
        <v>3.8098000000000001</v>
      </c>
      <c r="C1322" s="35">
        <v>455807250</v>
      </c>
      <c r="D1322" s="35">
        <v>320609853</v>
      </c>
      <c r="E1322" s="35">
        <v>35486743.923565999</v>
      </c>
    </row>
    <row r="1323" spans="1:5">
      <c r="A1323" t="s">
        <v>4002</v>
      </c>
      <c r="B1323" s="35">
        <v>3.7873999999999999</v>
      </c>
      <c r="C1323" s="35">
        <v>453028275</v>
      </c>
      <c r="D1323" s="35">
        <v>319044474</v>
      </c>
      <c r="E1323" s="35">
        <v>35376195.015050001</v>
      </c>
    </row>
    <row r="1324" spans="1:5">
      <c r="A1324" t="s">
        <v>4003</v>
      </c>
      <c r="B1324" s="35">
        <v>3.7557999999999998</v>
      </c>
      <c r="C1324" s="35">
        <v>449878826</v>
      </c>
      <c r="D1324" s="35">
        <v>317038100</v>
      </c>
      <c r="E1324" s="35">
        <v>35369488.79067</v>
      </c>
    </row>
    <row r="1325" spans="1:5">
      <c r="A1325" t="s">
        <v>4004</v>
      </c>
      <c r="B1325" s="35">
        <v>3.7421000000000002</v>
      </c>
      <c r="C1325" s="35">
        <v>456675715</v>
      </c>
      <c r="D1325" s="35">
        <v>323617783</v>
      </c>
      <c r="E1325" s="35">
        <v>35557021.992999002</v>
      </c>
    </row>
    <row r="1326" spans="1:5">
      <c r="A1326" t="s">
        <v>4005</v>
      </c>
      <c r="B1326" s="35">
        <v>3.7370999999999999</v>
      </c>
      <c r="C1326" s="35">
        <v>456328396</v>
      </c>
      <c r="D1326" s="35">
        <v>323574651</v>
      </c>
      <c r="E1326" s="35">
        <v>35523198.469401002</v>
      </c>
    </row>
    <row r="1327" spans="1:5">
      <c r="A1327" t="s">
        <v>4006</v>
      </c>
      <c r="B1327" s="35">
        <v>3.7728000000000002</v>
      </c>
      <c r="C1327" s="35">
        <v>459988303</v>
      </c>
      <c r="D1327" s="35">
        <v>326119186</v>
      </c>
      <c r="E1327" s="35">
        <v>35482696.405851997</v>
      </c>
    </row>
    <row r="1328" spans="1:5">
      <c r="A1328" t="s">
        <v>4007</v>
      </c>
      <c r="B1328" s="35">
        <v>3.7795000000000001</v>
      </c>
      <c r="C1328" s="35">
        <v>460423175</v>
      </c>
      <c r="D1328" s="35">
        <v>326534633</v>
      </c>
      <c r="E1328" s="35">
        <v>35424935.044317998</v>
      </c>
    </row>
    <row r="1329" spans="1:5">
      <c r="A1329" t="s">
        <v>4008</v>
      </c>
      <c r="B1329" s="35">
        <v>3.754</v>
      </c>
      <c r="C1329" s="35">
        <v>457456935</v>
      </c>
      <c r="D1329" s="35">
        <v>324437722</v>
      </c>
      <c r="E1329" s="35">
        <v>35433993.873202004</v>
      </c>
    </row>
    <row r="1330" spans="1:5">
      <c r="A1330" t="s">
        <v>4009</v>
      </c>
      <c r="B1330" s="35">
        <v>3.7566999999999999</v>
      </c>
      <c r="C1330" s="35">
        <v>457731999</v>
      </c>
      <c r="D1330" s="35">
        <v>324331192</v>
      </c>
      <c r="E1330" s="35">
        <v>35510103.814517997</v>
      </c>
    </row>
    <row r="1331" spans="1:5">
      <c r="A1331" t="s">
        <v>4010</v>
      </c>
      <c r="B1331" s="35">
        <v>3.7454000000000001</v>
      </c>
      <c r="C1331" s="35">
        <v>456350946</v>
      </c>
      <c r="D1331" s="35">
        <v>323668014</v>
      </c>
      <c r="E1331" s="35">
        <v>35425570.566561997</v>
      </c>
    </row>
    <row r="1332" spans="1:5">
      <c r="A1332" t="s">
        <v>4011</v>
      </c>
      <c r="B1332" s="35">
        <v>3.7631999999999999</v>
      </c>
      <c r="C1332" s="35">
        <v>458219344</v>
      </c>
      <c r="D1332" s="35">
        <v>325009874</v>
      </c>
      <c r="E1332" s="35">
        <v>35397924.638604999</v>
      </c>
    </row>
    <row r="1333" spans="1:5">
      <c r="A1333" t="s">
        <v>4012</v>
      </c>
      <c r="B1333" s="35">
        <v>3.7786</v>
      </c>
      <c r="C1333" s="35">
        <v>459288038</v>
      </c>
      <c r="D1333" s="35">
        <v>325396471</v>
      </c>
      <c r="E1333" s="35">
        <v>35434173.238766</v>
      </c>
    </row>
    <row r="1334" spans="1:5">
      <c r="A1334" t="s">
        <v>4013</v>
      </c>
      <c r="B1334" s="35">
        <v>3.7713999999999999</v>
      </c>
      <c r="C1334" s="35">
        <v>458973867</v>
      </c>
      <c r="D1334" s="35">
        <v>324784364</v>
      </c>
      <c r="E1334" s="35">
        <v>35580819.589542001</v>
      </c>
    </row>
    <row r="1335" spans="1:5">
      <c r="A1335" t="s">
        <v>4014</v>
      </c>
      <c r="B1335" s="35">
        <v>3.8073000000000001</v>
      </c>
      <c r="C1335" s="35">
        <v>464447981</v>
      </c>
      <c r="D1335" s="35">
        <v>329390399</v>
      </c>
      <c r="E1335" s="35">
        <v>35473322.827200003</v>
      </c>
    </row>
    <row r="1336" spans="1:5">
      <c r="A1336" t="s">
        <v>4015</v>
      </c>
      <c r="B1336" s="35">
        <v>3.8119000000000001</v>
      </c>
      <c r="C1336" s="35">
        <v>465134406</v>
      </c>
      <c r="D1336" s="35">
        <v>329835336</v>
      </c>
      <c r="E1336" s="35">
        <v>35493866.575723</v>
      </c>
    </row>
    <row r="1337" spans="1:5">
      <c r="A1337" t="s">
        <v>4016</v>
      </c>
      <c r="B1337" s="35">
        <v>3.8068</v>
      </c>
      <c r="C1337" s="35">
        <v>464884826</v>
      </c>
      <c r="D1337" s="35">
        <v>329467069</v>
      </c>
      <c r="E1337" s="35">
        <v>35572595.618367001</v>
      </c>
    </row>
    <row r="1338" spans="1:5">
      <c r="A1338" t="s">
        <v>4017</v>
      </c>
      <c r="B1338" s="35">
        <v>3.7963</v>
      </c>
      <c r="C1338" s="35">
        <v>464019549</v>
      </c>
      <c r="D1338" s="35">
        <v>328649368</v>
      </c>
      <c r="E1338" s="35">
        <v>35658451.913704999</v>
      </c>
    </row>
    <row r="1339" spans="1:5">
      <c r="A1339" t="s">
        <v>4018</v>
      </c>
      <c r="B1339" s="35">
        <v>3.7972999999999999</v>
      </c>
      <c r="C1339" s="35">
        <v>464597235</v>
      </c>
      <c r="D1339" s="35">
        <v>329007717</v>
      </c>
      <c r="E1339" s="35">
        <v>35706822.742475003</v>
      </c>
    </row>
    <row r="1340" spans="1:5">
      <c r="A1340" t="s">
        <v>4019</v>
      </c>
      <c r="B1340" s="35">
        <v>3.7721</v>
      </c>
      <c r="C1340" s="35">
        <v>464993058</v>
      </c>
      <c r="D1340" s="35">
        <v>329184877</v>
      </c>
      <c r="E1340" s="35">
        <v>36003335.277432002</v>
      </c>
    </row>
    <row r="1341" spans="1:5">
      <c r="A1341" t="s">
        <v>4020</v>
      </c>
      <c r="B1341" s="35">
        <v>3.7523</v>
      </c>
      <c r="C1341" s="35">
        <v>462860708</v>
      </c>
      <c r="D1341" s="35">
        <v>327624767</v>
      </c>
      <c r="E1341" s="35">
        <v>36040812.568291001</v>
      </c>
    </row>
    <row r="1342" spans="1:5">
      <c r="A1342" t="s">
        <v>4021</v>
      </c>
      <c r="B1342" s="35">
        <v>3.7530999999999999</v>
      </c>
      <c r="C1342" s="35">
        <v>460037360</v>
      </c>
      <c r="D1342" s="35">
        <v>326638316</v>
      </c>
      <c r="E1342" s="35">
        <v>35543695.611628003</v>
      </c>
    </row>
    <row r="1343" spans="1:5">
      <c r="A1343" t="s">
        <v>4022</v>
      </c>
      <c r="B1343" s="35">
        <v>3.7698</v>
      </c>
      <c r="C1343" s="35">
        <v>460922277</v>
      </c>
      <c r="D1343" s="35">
        <v>327783071</v>
      </c>
      <c r="E1343" s="35">
        <v>35317312.854792997</v>
      </c>
    </row>
    <row r="1344" spans="1:5">
      <c r="A1344" t="s">
        <v>4023</v>
      </c>
      <c r="B1344" s="35">
        <v>3.7845</v>
      </c>
      <c r="C1344" s="35">
        <v>463283453</v>
      </c>
      <c r="D1344" s="35">
        <v>329487271</v>
      </c>
      <c r="E1344" s="35">
        <v>35353727.572995</v>
      </c>
    </row>
    <row r="1345" spans="1:5">
      <c r="A1345" t="s">
        <v>4024</v>
      </c>
      <c r="B1345" s="35">
        <v>3.7993999999999999</v>
      </c>
      <c r="C1345" s="35">
        <v>459865297</v>
      </c>
      <c r="D1345" s="35">
        <v>326577299</v>
      </c>
      <c r="E1345" s="35">
        <v>35081328.104437999</v>
      </c>
    </row>
    <row r="1346" spans="1:5">
      <c r="A1346" t="s">
        <v>4025</v>
      </c>
      <c r="B1346" s="35">
        <v>3.7816000000000001</v>
      </c>
      <c r="C1346" s="35">
        <v>458645832</v>
      </c>
      <c r="D1346" s="35">
        <v>325968133</v>
      </c>
      <c r="E1346" s="35">
        <v>35085069.547282003</v>
      </c>
    </row>
    <row r="1347" spans="1:5">
      <c r="A1347" t="s">
        <v>4026</v>
      </c>
      <c r="B1347" s="35">
        <v>3.7753999999999999</v>
      </c>
      <c r="C1347" s="35">
        <v>458590062</v>
      </c>
      <c r="D1347" s="35">
        <v>325595228</v>
      </c>
      <c r="E1347" s="35">
        <v>35226686.973566003</v>
      </c>
    </row>
    <row r="1348" spans="1:5">
      <c r="A1348" t="s">
        <v>4027</v>
      </c>
      <c r="B1348" s="35">
        <v>3.7833000000000001</v>
      </c>
      <c r="C1348" s="35">
        <v>459504120</v>
      </c>
      <c r="D1348" s="35">
        <v>326315340</v>
      </c>
      <c r="E1348" s="35">
        <v>35204392.990246996</v>
      </c>
    </row>
    <row r="1349" spans="1:5">
      <c r="A1349" t="s">
        <v>4028</v>
      </c>
      <c r="B1349" s="35">
        <v>3.7997000000000001</v>
      </c>
      <c r="C1349" s="35">
        <v>460625458</v>
      </c>
      <c r="D1349" s="35">
        <v>326797327</v>
      </c>
      <c r="E1349" s="35">
        <v>35220709.792878002</v>
      </c>
    </row>
    <row r="1350" spans="1:5">
      <c r="A1350" t="s">
        <v>4029</v>
      </c>
      <c r="B1350" s="35">
        <v>3.8081999999999998</v>
      </c>
      <c r="C1350" s="35">
        <v>461909800</v>
      </c>
      <c r="D1350" s="35">
        <v>327644297</v>
      </c>
      <c r="E1350" s="35">
        <v>35256946.326347999</v>
      </c>
    </row>
    <row r="1351" spans="1:5">
      <c r="A1351" t="s">
        <v>4030</v>
      </c>
      <c r="B1351" s="35">
        <v>3.8037999999999998</v>
      </c>
      <c r="C1351" s="35">
        <v>461138469</v>
      </c>
      <c r="D1351" s="35">
        <v>326886525</v>
      </c>
      <c r="E1351" s="35">
        <v>35294164.782586001</v>
      </c>
    </row>
    <row r="1352" spans="1:5">
      <c r="A1352" t="s">
        <v>4031</v>
      </c>
      <c r="B1352" s="35">
        <v>3.8161</v>
      </c>
      <c r="C1352" s="35">
        <v>462840677</v>
      </c>
      <c r="D1352" s="35">
        <v>327911149</v>
      </c>
      <c r="E1352" s="35">
        <v>35357964.413929999</v>
      </c>
    </row>
    <row r="1353" spans="1:5">
      <c r="A1353" t="s">
        <v>4032</v>
      </c>
      <c r="B1353" s="35">
        <v>3.8001</v>
      </c>
      <c r="C1353" s="35">
        <v>461402349</v>
      </c>
      <c r="D1353" s="35">
        <v>326748731</v>
      </c>
      <c r="E1353" s="35">
        <v>35434230.151837997</v>
      </c>
    </row>
    <row r="1354" spans="1:5">
      <c r="A1354" t="s">
        <v>4033</v>
      </c>
      <c r="B1354" s="35">
        <v>3.7970999999999999</v>
      </c>
      <c r="C1354" s="35">
        <v>462080749</v>
      </c>
      <c r="D1354" s="35">
        <v>326971896</v>
      </c>
      <c r="E1354" s="35">
        <v>35582116.088593997</v>
      </c>
    </row>
    <row r="1355" spans="1:5">
      <c r="A1355" t="s">
        <v>4034</v>
      </c>
      <c r="B1355" s="35">
        <v>3.8089</v>
      </c>
      <c r="C1355" s="35">
        <v>467747216</v>
      </c>
      <c r="D1355" s="35">
        <v>331785903</v>
      </c>
      <c r="E1355" s="35">
        <v>35695689.831710003</v>
      </c>
    </row>
    <row r="1356" spans="1:5">
      <c r="A1356" t="s">
        <v>4035</v>
      </c>
      <c r="B1356" s="35">
        <v>3.8163999999999998</v>
      </c>
      <c r="C1356" s="35">
        <v>467960302</v>
      </c>
      <c r="D1356" s="35">
        <v>331899864</v>
      </c>
      <c r="E1356" s="35">
        <v>35651513.992243998</v>
      </c>
    </row>
    <row r="1357" spans="1:5">
      <c r="A1357" t="s">
        <v>4036</v>
      </c>
      <c r="B1357" s="35">
        <v>3.8151000000000002</v>
      </c>
      <c r="C1357" s="35">
        <v>468180106</v>
      </c>
      <c r="D1357" s="35">
        <v>331915691</v>
      </c>
      <c r="E1357" s="35">
        <v>35717127.991402999</v>
      </c>
    </row>
    <row r="1358" spans="1:5">
      <c r="A1358" t="s">
        <v>4037</v>
      </c>
      <c r="B1358" s="35">
        <v>3.8559999999999999</v>
      </c>
      <c r="C1358" s="35">
        <v>473670553</v>
      </c>
      <c r="D1358" s="35">
        <v>335643243</v>
      </c>
      <c r="E1358" s="35">
        <v>35795464.211617999</v>
      </c>
    </row>
    <row r="1359" spans="1:5">
      <c r="A1359" t="s">
        <v>4038</v>
      </c>
      <c r="B1359" s="35">
        <v>3.8597000000000001</v>
      </c>
      <c r="C1359" s="35">
        <v>475574017</v>
      </c>
      <c r="D1359" s="35">
        <v>337053677</v>
      </c>
      <c r="E1359" s="35">
        <v>35888887.737388998</v>
      </c>
    </row>
    <row r="1360" spans="1:5">
      <c r="A1360" t="s">
        <v>4039</v>
      </c>
      <c r="B1360" s="35">
        <v>3.8875000000000002</v>
      </c>
      <c r="C1360" s="35">
        <v>478102531</v>
      </c>
      <c r="D1360" s="35">
        <v>339095881</v>
      </c>
      <c r="E1360" s="35">
        <v>35757337.620578997</v>
      </c>
    </row>
    <row r="1361" spans="1:5">
      <c r="A1361" t="s">
        <v>4040</v>
      </c>
      <c r="B1361" s="35">
        <v>3.9039000000000001</v>
      </c>
      <c r="C1361" s="35">
        <v>479056515</v>
      </c>
      <c r="D1361" s="35">
        <v>339808389</v>
      </c>
      <c r="E1361" s="35">
        <v>35668978.713593997</v>
      </c>
    </row>
    <row r="1362" spans="1:5">
      <c r="A1362" t="s">
        <v>4041</v>
      </c>
      <c r="B1362" s="35">
        <v>3.9361999999999999</v>
      </c>
      <c r="C1362" s="35">
        <v>481906566</v>
      </c>
      <c r="D1362" s="35">
        <v>342075170</v>
      </c>
      <c r="E1362" s="35">
        <v>35524464.204054996</v>
      </c>
    </row>
    <row r="1363" spans="1:5">
      <c r="A1363" t="s">
        <v>4042</v>
      </c>
      <c r="B1363" s="35">
        <v>3.9356</v>
      </c>
      <c r="C1363" s="35">
        <v>480867762</v>
      </c>
      <c r="D1363" s="35">
        <v>343412720</v>
      </c>
      <c r="E1363" s="35">
        <v>34926070.230714001</v>
      </c>
    </row>
    <row r="1364" spans="1:5">
      <c r="A1364" t="s">
        <v>4043</v>
      </c>
      <c r="B1364" s="35">
        <v>3.9276</v>
      </c>
      <c r="C1364" s="35">
        <v>479102792</v>
      </c>
      <c r="D1364" s="35">
        <v>343250340</v>
      </c>
      <c r="E1364" s="35">
        <v>34589177.105612002</v>
      </c>
    </row>
    <row r="1365" spans="1:5">
      <c r="A1365" t="s">
        <v>4044</v>
      </c>
      <c r="B1365" s="35">
        <v>3.9087000000000001</v>
      </c>
      <c r="C1365" s="35">
        <v>469707936</v>
      </c>
      <c r="D1365" s="35">
        <v>333179619</v>
      </c>
      <c r="E1365" s="35">
        <v>34929341.469030999</v>
      </c>
    </row>
    <row r="1366" spans="1:5">
      <c r="A1366" t="s">
        <v>4045</v>
      </c>
      <c r="B1366" s="35">
        <v>3.9607999999999999</v>
      </c>
      <c r="C1366" s="35">
        <v>476609288</v>
      </c>
      <c r="D1366" s="35">
        <v>338259537</v>
      </c>
      <c r="E1366" s="35">
        <v>34929749.293072</v>
      </c>
    </row>
    <row r="1367" spans="1:5">
      <c r="A1367" t="s">
        <v>4046</v>
      </c>
      <c r="B1367" s="35">
        <v>3.9742000000000002</v>
      </c>
      <c r="C1367" s="35">
        <v>480233728</v>
      </c>
      <c r="D1367" s="35">
        <v>340971560</v>
      </c>
      <c r="E1367" s="35">
        <v>35041560.062402003</v>
      </c>
    </row>
    <row r="1368" spans="1:5">
      <c r="A1368" t="s">
        <v>4047</v>
      </c>
      <c r="B1368" s="35">
        <v>3.9756999999999998</v>
      </c>
      <c r="C1368" s="35">
        <v>480809982</v>
      </c>
      <c r="D1368" s="35">
        <v>342183564</v>
      </c>
      <c r="E1368" s="35">
        <v>34868430.213546999</v>
      </c>
    </row>
    <row r="1369" spans="1:5">
      <c r="A1369" t="s">
        <v>4048</v>
      </c>
      <c r="B1369" s="35">
        <v>3.9931000000000001</v>
      </c>
      <c r="C1369" s="35">
        <v>476203457</v>
      </c>
      <c r="D1369" s="35">
        <v>336625371</v>
      </c>
      <c r="E1369" s="35">
        <v>34954818.562018998</v>
      </c>
    </row>
    <row r="1370" spans="1:5">
      <c r="A1370" t="s">
        <v>4049</v>
      </c>
      <c r="B1370" s="35">
        <v>3.9948999999999999</v>
      </c>
      <c r="C1370" s="35">
        <v>470210542</v>
      </c>
      <c r="D1370" s="35">
        <v>339834301</v>
      </c>
      <c r="E1370" s="35">
        <v>32635670.730181001</v>
      </c>
    </row>
    <row r="1371" spans="1:5">
      <c r="A1371" t="s">
        <v>4050</v>
      </c>
      <c r="B1371" s="35">
        <v>3.9489000000000001</v>
      </c>
      <c r="C1371" s="35">
        <v>471472256</v>
      </c>
      <c r="D1371" s="35">
        <v>342510899</v>
      </c>
      <c r="E1371" s="35">
        <v>32657539.314746</v>
      </c>
    </row>
    <row r="1372" spans="1:5">
      <c r="A1372" t="s">
        <v>4051</v>
      </c>
      <c r="B1372" s="35">
        <v>3.9577</v>
      </c>
      <c r="C1372" s="35">
        <v>468235615</v>
      </c>
      <c r="D1372" s="35">
        <v>338876563</v>
      </c>
      <c r="E1372" s="35">
        <v>32685411.223691002</v>
      </c>
    </row>
    <row r="1373" spans="1:5">
      <c r="A1373" t="s">
        <v>4052</v>
      </c>
      <c r="B1373" s="35">
        <v>3.976</v>
      </c>
      <c r="C1373" s="35">
        <v>471854857</v>
      </c>
      <c r="D1373" s="35">
        <v>341738964</v>
      </c>
      <c r="E1373" s="35">
        <v>32725325.201207001</v>
      </c>
    </row>
    <row r="1374" spans="1:5">
      <c r="A1374" t="s">
        <v>4053</v>
      </c>
      <c r="B1374" s="35">
        <v>4.0076000000000001</v>
      </c>
      <c r="C1374" s="35">
        <v>474956581</v>
      </c>
      <c r="D1374" s="35">
        <v>344082069</v>
      </c>
      <c r="E1374" s="35">
        <v>32656580.497056</v>
      </c>
    </row>
    <row r="1375" spans="1:5">
      <c r="A1375" t="s">
        <v>4054</v>
      </c>
      <c r="B1375" s="35">
        <v>4.0269000000000004</v>
      </c>
      <c r="C1375" s="35">
        <v>468915851</v>
      </c>
      <c r="D1375" s="35">
        <v>336584925</v>
      </c>
      <c r="E1375" s="35">
        <v>32861736.323226001</v>
      </c>
    </row>
    <row r="1376" spans="1:5">
      <c r="A1376" t="s">
        <v>4055</v>
      </c>
      <c r="B1376" s="35">
        <v>4.0526999999999997</v>
      </c>
      <c r="C1376" s="35">
        <v>471340537</v>
      </c>
      <c r="D1376" s="35">
        <v>338348810</v>
      </c>
      <c r="E1376" s="35">
        <v>32815586.399191</v>
      </c>
    </row>
    <row r="1377" spans="1:5">
      <c r="A1377" t="s">
        <v>4056</v>
      </c>
      <c r="B1377" s="35">
        <v>4.0560999999999998</v>
      </c>
      <c r="C1377" s="35">
        <v>472546791</v>
      </c>
      <c r="D1377" s="35">
        <v>338890010</v>
      </c>
      <c r="E1377" s="35">
        <v>32952042.849041998</v>
      </c>
    </row>
    <row r="1378" spans="1:5">
      <c r="A1378" t="s">
        <v>4057</v>
      </c>
      <c r="B1378" s="35">
        <v>4.0707000000000004</v>
      </c>
      <c r="C1378" s="35">
        <v>474774524</v>
      </c>
      <c r="D1378" s="35">
        <v>340346679</v>
      </c>
      <c r="E1378" s="35">
        <v>33023274.866730999</v>
      </c>
    </row>
    <row r="1379" spans="1:5">
      <c r="A1379" t="s">
        <v>4058</v>
      </c>
      <c r="B1379" s="35">
        <v>4.1452999999999998</v>
      </c>
      <c r="C1379" s="35">
        <v>484099327</v>
      </c>
      <c r="D1379" s="35">
        <v>347462603</v>
      </c>
      <c r="E1379" s="35">
        <v>32961842.086217999</v>
      </c>
    </row>
    <row r="1380" spans="1:5">
      <c r="A1380" t="s">
        <v>4059</v>
      </c>
      <c r="B1380" s="35">
        <v>4.1284000000000001</v>
      </c>
      <c r="C1380" s="35">
        <v>483367718</v>
      </c>
      <c r="D1380" s="35">
        <v>346506434</v>
      </c>
      <c r="E1380" s="35">
        <v>33151168.491425</v>
      </c>
    </row>
    <row r="1381" spans="1:5">
      <c r="A1381" t="s">
        <v>4060</v>
      </c>
      <c r="B1381" s="35">
        <v>4.0785</v>
      </c>
      <c r="C1381" s="35">
        <v>476811932</v>
      </c>
      <c r="D1381" s="35">
        <v>341441025</v>
      </c>
      <c r="E1381" s="35">
        <v>33191346.573495001</v>
      </c>
    </row>
    <row r="1382" spans="1:5">
      <c r="A1382" t="s">
        <v>4061</v>
      </c>
      <c r="B1382" s="35">
        <v>4.0960000000000001</v>
      </c>
      <c r="C1382" s="35">
        <v>479536906</v>
      </c>
      <c r="D1382" s="35">
        <v>343229432</v>
      </c>
      <c r="E1382" s="35">
        <v>33278191.894531</v>
      </c>
    </row>
    <row r="1383" spans="1:5">
      <c r="A1383" t="s">
        <v>4062</v>
      </c>
      <c r="B1383" s="35">
        <v>4.0979999999999999</v>
      </c>
      <c r="C1383" s="35">
        <v>479974587</v>
      </c>
      <c r="D1383" s="35">
        <v>343623184</v>
      </c>
      <c r="E1383" s="35">
        <v>33272670.326988999</v>
      </c>
    </row>
    <row r="1384" spans="1:5">
      <c r="A1384" t="s">
        <v>4063</v>
      </c>
      <c r="B1384" s="35">
        <v>4.0964</v>
      </c>
      <c r="C1384" s="35">
        <v>479810830</v>
      </c>
      <c r="D1384" s="35">
        <v>343933871</v>
      </c>
      <c r="E1384" s="35">
        <v>33169846.450541999</v>
      </c>
    </row>
    <row r="1385" spans="1:5">
      <c r="A1385" t="s">
        <v>4064</v>
      </c>
      <c r="B1385" s="35">
        <v>4.0273000000000003</v>
      </c>
      <c r="C1385" s="35">
        <v>469597340</v>
      </c>
      <c r="D1385" s="35">
        <v>336689968</v>
      </c>
      <c r="E1385" s="35">
        <v>33001607.032007001</v>
      </c>
    </row>
    <row r="1386" spans="1:5">
      <c r="A1386" t="s">
        <v>4065</v>
      </c>
      <c r="B1386" s="35"/>
      <c r="C1386" s="35"/>
      <c r="D1386" s="35"/>
    </row>
    <row r="1387" spans="1:5">
      <c r="A1387" t="s">
        <v>4066</v>
      </c>
      <c r="B1387" s="35">
        <v>4.0331999999999999</v>
      </c>
      <c r="C1387" s="35">
        <v>477523863</v>
      </c>
      <c r="D1387" s="35">
        <v>344476888</v>
      </c>
      <c r="E1387" s="35">
        <v>32987943.816325001</v>
      </c>
    </row>
    <row r="1388" spans="1:5">
      <c r="A1388" t="s">
        <v>4067</v>
      </c>
      <c r="B1388" s="35">
        <v>4.0848000000000004</v>
      </c>
      <c r="C1388" s="35">
        <v>482255744</v>
      </c>
      <c r="D1388" s="35">
        <v>348528953</v>
      </c>
      <c r="E1388" s="35">
        <v>32737659.371328</v>
      </c>
    </row>
    <row r="1389" spans="1:5">
      <c r="A1389" t="s">
        <v>4068</v>
      </c>
      <c r="B1389" s="35">
        <v>4.0758000000000001</v>
      </c>
      <c r="C1389" s="35">
        <v>481688573</v>
      </c>
      <c r="D1389" s="35">
        <v>346427508</v>
      </c>
      <c r="E1389" s="35">
        <v>33186384.268119</v>
      </c>
    </row>
    <row r="1390" spans="1:5">
      <c r="A1390" t="s">
        <v>4069</v>
      </c>
      <c r="B1390" s="35">
        <v>4.0667999999999997</v>
      </c>
      <c r="C1390" s="35">
        <v>478902735</v>
      </c>
      <c r="D1390" s="35">
        <v>344571871</v>
      </c>
      <c r="E1390" s="35">
        <v>33031096.685355</v>
      </c>
    </row>
    <row r="1391" spans="1:5">
      <c r="A1391" t="s">
        <v>4070</v>
      </c>
      <c r="B1391" s="35">
        <v>4.0534999999999997</v>
      </c>
      <c r="C1391" s="35">
        <v>476545231</v>
      </c>
      <c r="D1391" s="35">
        <v>342978264</v>
      </c>
      <c r="E1391" s="35">
        <v>32951021.832984</v>
      </c>
    </row>
    <row r="1392" spans="1:5">
      <c r="A1392" t="s">
        <v>4071</v>
      </c>
      <c r="B1392" s="35"/>
      <c r="C1392" s="35"/>
      <c r="D1392" s="35"/>
    </row>
    <row r="1393" spans="1:5">
      <c r="A1393" t="s">
        <v>4072</v>
      </c>
      <c r="B1393" s="35">
        <v>4.0399000000000003</v>
      </c>
      <c r="C1393" s="35">
        <v>474997554</v>
      </c>
      <c r="D1393" s="35">
        <v>341725576</v>
      </c>
      <c r="E1393" s="35">
        <v>32988929.924008001</v>
      </c>
    </row>
    <row r="1394" spans="1:5">
      <c r="A1394" t="s">
        <v>4073</v>
      </c>
      <c r="B1394" s="35">
        <v>4.1208</v>
      </c>
      <c r="C1394" s="35">
        <v>483478368</v>
      </c>
      <c r="D1394" s="35">
        <v>347575824</v>
      </c>
      <c r="E1394" s="35">
        <v>32979650.553291</v>
      </c>
    </row>
    <row r="1395" spans="1:5">
      <c r="A1395" t="s">
        <v>7</v>
      </c>
      <c r="B1395" s="35">
        <v>4.1908000000000003</v>
      </c>
      <c r="C1395" s="35">
        <v>493631070</v>
      </c>
      <c r="D1395" s="35">
        <v>354965606</v>
      </c>
      <c r="E1395" s="35">
        <v>33088065.285863999</v>
      </c>
    </row>
    <row r="1396" spans="1:5">
      <c r="A1396" t="s">
        <v>4074</v>
      </c>
      <c r="B1396" s="35">
        <v>4.2549999999999999</v>
      </c>
      <c r="C1396" s="35">
        <v>498868993</v>
      </c>
      <c r="D1396" s="35">
        <v>358116782</v>
      </c>
      <c r="E1396" s="35">
        <v>33079250.528790001</v>
      </c>
    </row>
    <row r="1397" spans="1:5">
      <c r="A1397" t="s">
        <v>4075</v>
      </c>
      <c r="B1397" s="35">
        <v>4.2557999999999998</v>
      </c>
      <c r="C1397" s="35">
        <v>498247561</v>
      </c>
      <c r="D1397" s="35">
        <v>357287716</v>
      </c>
      <c r="E1397" s="35">
        <v>33121820.809248999</v>
      </c>
    </row>
    <row r="1398" spans="1:5">
      <c r="A1398" t="s">
        <v>4076</v>
      </c>
      <c r="B1398" s="35">
        <v>4.2816999999999998</v>
      </c>
      <c r="C1398" s="35">
        <v>490142119</v>
      </c>
      <c r="D1398" s="35">
        <v>348187268</v>
      </c>
      <c r="E1398" s="35">
        <v>33153852.675338998</v>
      </c>
    </row>
    <row r="1399" spans="1:5">
      <c r="A1399" t="s">
        <v>4077</v>
      </c>
      <c r="B1399" s="35">
        <v>4.2877999999999998</v>
      </c>
      <c r="C1399" s="35">
        <v>488794904</v>
      </c>
      <c r="D1399" s="35">
        <v>346363861</v>
      </c>
      <c r="E1399" s="35">
        <v>33217744.064555001</v>
      </c>
    </row>
    <row r="1400" spans="1:5">
      <c r="A1400" t="s">
        <v>8</v>
      </c>
      <c r="B1400" s="35">
        <v>4.2666000000000004</v>
      </c>
      <c r="C1400" s="35">
        <v>488055127</v>
      </c>
      <c r="D1400" s="35">
        <v>345103473</v>
      </c>
      <c r="E1400" s="35">
        <v>33504817.419022001</v>
      </c>
    </row>
    <row r="1401" spans="1:5">
      <c r="A1401" t="s">
        <v>4078</v>
      </c>
      <c r="B1401" s="35">
        <v>4.2572000000000001</v>
      </c>
      <c r="C1401" s="35">
        <v>486992667</v>
      </c>
      <c r="D1401" s="35">
        <v>344117128</v>
      </c>
      <c r="E1401" s="35">
        <v>33560917.739358999</v>
      </c>
    </row>
    <row r="1402" spans="1:5">
      <c r="A1402" t="s">
        <v>4079</v>
      </c>
      <c r="B1402" s="35">
        <v>4.32</v>
      </c>
      <c r="C1402" s="35">
        <v>495114440</v>
      </c>
      <c r="D1402" s="35">
        <v>349615739</v>
      </c>
      <c r="E1402" s="35">
        <v>33680254.861111</v>
      </c>
    </row>
    <row r="1403" spans="1:5">
      <c r="A1403" t="s">
        <v>4080</v>
      </c>
      <c r="B1403" s="35">
        <v>4.3944999999999999</v>
      </c>
      <c r="C1403" s="35">
        <v>501998723</v>
      </c>
      <c r="D1403" s="35">
        <v>354636352</v>
      </c>
      <c r="E1403" s="35">
        <v>33533364.660371002</v>
      </c>
    </row>
    <row r="1404" spans="1:5">
      <c r="A1404" t="s">
        <v>4081</v>
      </c>
      <c r="B1404" s="35">
        <v>4.4581</v>
      </c>
      <c r="C1404" s="35">
        <v>507168868</v>
      </c>
      <c r="D1404" s="35">
        <v>357674274</v>
      </c>
      <c r="E1404" s="35">
        <v>33533252.730983999</v>
      </c>
    </row>
    <row r="1405" spans="1:5">
      <c r="A1405" t="s">
        <v>9</v>
      </c>
      <c r="B1405" s="35">
        <v>4.4401999999999999</v>
      </c>
      <c r="C1405" s="35">
        <v>503321964</v>
      </c>
      <c r="D1405" s="35">
        <v>356723335</v>
      </c>
      <c r="E1405" s="35">
        <v>33016222.017026</v>
      </c>
    </row>
    <row r="1406" spans="1:5">
      <c r="A1406" t="s">
        <v>4082</v>
      </c>
      <c r="B1406" s="35">
        <v>4.4652000000000003</v>
      </c>
      <c r="C1406" s="35">
        <v>505931809</v>
      </c>
      <c r="D1406" s="35">
        <v>358705953</v>
      </c>
      <c r="E1406" s="35">
        <v>32971839.11135</v>
      </c>
    </row>
    <row r="1407" spans="1:5">
      <c r="A1407" t="s">
        <v>4083</v>
      </c>
      <c r="B1407" s="35">
        <v>4.5533999999999999</v>
      </c>
      <c r="C1407" s="35">
        <v>515303199</v>
      </c>
      <c r="D1407" s="35">
        <v>365072736</v>
      </c>
      <c r="E1407" s="35">
        <v>32993030.043483999</v>
      </c>
    </row>
    <row r="1408" spans="1:5">
      <c r="A1408" t="s">
        <v>4084</v>
      </c>
      <c r="B1408" s="35">
        <v>4.5781000000000001</v>
      </c>
      <c r="C1408" s="35">
        <v>519155881</v>
      </c>
      <c r="D1408" s="35">
        <v>367503489</v>
      </c>
      <c r="E1408" s="35">
        <v>33125618.051157001</v>
      </c>
    </row>
    <row r="1409" spans="1:5">
      <c r="A1409" t="s">
        <v>4085</v>
      </c>
      <c r="B1409" s="35">
        <v>4.8464</v>
      </c>
      <c r="C1409" s="35">
        <v>549003235</v>
      </c>
      <c r="D1409" s="35">
        <v>388773826</v>
      </c>
      <c r="E1409" s="35">
        <v>33061532.065037999</v>
      </c>
    </row>
    <row r="1410" spans="1:5">
      <c r="A1410" t="s">
        <v>10</v>
      </c>
      <c r="B1410" s="35">
        <v>4.7027999999999999</v>
      </c>
      <c r="C1410" s="35">
        <v>533355222</v>
      </c>
      <c r="D1410" s="35">
        <v>377512281</v>
      </c>
      <c r="E1410" s="35">
        <v>33138330.569022998</v>
      </c>
    </row>
    <row r="1411" spans="1:5">
      <c r="A1411" t="s">
        <v>4086</v>
      </c>
      <c r="B1411" s="35">
        <v>4.7206999999999999</v>
      </c>
      <c r="C1411" s="35">
        <v>534616534</v>
      </c>
      <c r="D1411" s="35">
        <v>378698117</v>
      </c>
      <c r="E1411" s="35">
        <v>33028664.604826</v>
      </c>
    </row>
    <row r="1412" spans="1:5">
      <c r="A1412" t="s">
        <v>4087</v>
      </c>
      <c r="B1412" s="35">
        <v>4.5965999999999996</v>
      </c>
      <c r="C1412" s="35">
        <v>520149673</v>
      </c>
      <c r="D1412" s="35">
        <v>368519378</v>
      </c>
      <c r="E1412" s="35">
        <v>32987489.666274998</v>
      </c>
    </row>
    <row r="1413" spans="1:5">
      <c r="A1413" t="s">
        <v>4088</v>
      </c>
      <c r="B1413" s="35">
        <v>4.5961999999999996</v>
      </c>
      <c r="C1413" s="35">
        <v>518297533</v>
      </c>
      <c r="D1413" s="35">
        <v>367163752</v>
      </c>
      <c r="E1413" s="35">
        <v>32882333.449370999</v>
      </c>
    </row>
    <row r="1414" spans="1:5">
      <c r="A1414" t="s">
        <v>4089</v>
      </c>
      <c r="B1414" s="35">
        <v>4.4833999999999996</v>
      </c>
      <c r="C1414" s="35">
        <v>507321844</v>
      </c>
      <c r="D1414" s="35">
        <v>359326462</v>
      </c>
      <c r="E1414" s="35">
        <v>33009631.529642999</v>
      </c>
    </row>
    <row r="1415" spans="1:5">
      <c r="A1415" t="s">
        <v>11</v>
      </c>
      <c r="B1415" s="35">
        <v>4.4808000000000003</v>
      </c>
      <c r="C1415" s="35">
        <v>503476286</v>
      </c>
      <c r="D1415" s="35">
        <v>355550982</v>
      </c>
      <c r="E1415" s="35">
        <v>33013145.866808999</v>
      </c>
    </row>
    <row r="1416" spans="1:5">
      <c r="A1416" t="s">
        <v>4090</v>
      </c>
      <c r="B1416" s="35">
        <v>4.5922000000000001</v>
      </c>
      <c r="C1416" s="35">
        <v>515650943</v>
      </c>
      <c r="D1416" s="35">
        <v>364198962</v>
      </c>
      <c r="E1416" s="35">
        <v>32980266.756673999</v>
      </c>
    </row>
    <row r="1417" spans="1:5">
      <c r="A1417" t="s">
        <v>4091</v>
      </c>
      <c r="B1417" s="35">
        <v>4.6284000000000001</v>
      </c>
      <c r="C1417" s="35">
        <v>519750403</v>
      </c>
      <c r="D1417" s="35">
        <v>367073613</v>
      </c>
      <c r="E1417" s="35">
        <v>32986947.973382</v>
      </c>
    </row>
    <row r="1418" spans="1:5">
      <c r="A1418" t="s">
        <v>4092</v>
      </c>
      <c r="B1418" s="35">
        <v>4.6073000000000004</v>
      </c>
      <c r="C1418" s="35">
        <v>516755046</v>
      </c>
      <c r="D1418" s="35">
        <v>364797454</v>
      </c>
      <c r="E1418" s="35">
        <v>32981918.260152001</v>
      </c>
    </row>
    <row r="1419" spans="1:5">
      <c r="A1419" t="s">
        <v>4093</v>
      </c>
      <c r="B1419" s="35">
        <v>4.6094999999999997</v>
      </c>
      <c r="C1419" s="35">
        <v>515194335</v>
      </c>
      <c r="D1419" s="35">
        <v>362856624</v>
      </c>
      <c r="E1419" s="35">
        <v>33048641.067361001</v>
      </c>
    </row>
    <row r="1420" spans="1:5">
      <c r="A1420" t="s">
        <v>12</v>
      </c>
      <c r="B1420" s="35">
        <v>4.5488999999999997</v>
      </c>
      <c r="C1420" s="35">
        <v>508620027</v>
      </c>
      <c r="D1420" s="35">
        <v>357860649</v>
      </c>
      <c r="E1420" s="35">
        <v>33141941.568291001</v>
      </c>
    </row>
    <row r="1421" spans="1:5">
      <c r="A1421" t="s">
        <v>4094</v>
      </c>
      <c r="B1421" s="35">
        <v>4.5023999999999997</v>
      </c>
      <c r="C1421" s="35">
        <v>502497658</v>
      </c>
      <c r="D1421" s="35">
        <v>353537963</v>
      </c>
      <c r="E1421" s="35">
        <v>33084509.372779001</v>
      </c>
    </row>
    <row r="1422" spans="1:5">
      <c r="A1422" t="s">
        <v>4095</v>
      </c>
      <c r="B1422" s="35">
        <v>4.5136000000000003</v>
      </c>
      <c r="C1422" s="35">
        <v>504171851</v>
      </c>
      <c r="D1422" s="35">
        <v>354872476</v>
      </c>
      <c r="E1422" s="35">
        <v>33077670.817086</v>
      </c>
    </row>
    <row r="1423" spans="1:5">
      <c r="A1423" t="s">
        <v>4096</v>
      </c>
      <c r="B1423" s="35">
        <v>4.5491000000000001</v>
      </c>
      <c r="C1423" s="35">
        <v>507113023</v>
      </c>
      <c r="D1423" s="35">
        <v>357161409</v>
      </c>
      <c r="E1423" s="35">
        <v>32962918.819107</v>
      </c>
    </row>
    <row r="1424" spans="1:5">
      <c r="A1424" t="s">
        <v>4097</v>
      </c>
      <c r="B1424" s="35">
        <v>4.6483999999999996</v>
      </c>
      <c r="C1424" s="35">
        <v>517828383</v>
      </c>
      <c r="D1424" s="35">
        <v>364608136</v>
      </c>
      <c r="E1424" s="35">
        <v>32961932.492901001</v>
      </c>
    </row>
    <row r="1425" spans="1:5">
      <c r="A1425" t="s">
        <v>13</v>
      </c>
      <c r="B1425" s="35"/>
      <c r="C1425" s="35"/>
      <c r="D1425" s="35"/>
    </row>
    <row r="1426" spans="1:5">
      <c r="A1426" t="s">
        <v>4098</v>
      </c>
      <c r="B1426" s="35">
        <v>4.6483999999999996</v>
      </c>
      <c r="C1426" s="35">
        <v>511772704</v>
      </c>
      <c r="D1426" s="35">
        <v>358552525</v>
      </c>
      <c r="E1426" s="35">
        <v>32961917.864211001</v>
      </c>
    </row>
    <row r="1427" spans="1:5">
      <c r="A1427" t="s">
        <v>4099</v>
      </c>
      <c r="B1427" s="35">
        <v>4.7150999999999996</v>
      </c>
      <c r="C1427" s="35">
        <v>514586172</v>
      </c>
      <c r="D1427" s="35">
        <v>359884689</v>
      </c>
      <c r="E1427" s="35">
        <v>32809798.943819001</v>
      </c>
    </row>
    <row r="1428" spans="1:5">
      <c r="A1428" t="s">
        <v>4100</v>
      </c>
      <c r="B1428" s="35">
        <v>4.7545000000000002</v>
      </c>
      <c r="C1428" s="35">
        <v>516972668</v>
      </c>
      <c r="D1428" s="35">
        <v>362478871</v>
      </c>
      <c r="E1428" s="35">
        <v>32494225.891261</v>
      </c>
    </row>
    <row r="1429" spans="1:5">
      <c r="A1429" t="s">
        <v>4101</v>
      </c>
      <c r="B1429" s="35">
        <v>4.7488000000000001</v>
      </c>
      <c r="C1429" s="35">
        <v>512575794</v>
      </c>
      <c r="D1429" s="35">
        <v>358332071</v>
      </c>
      <c r="E1429" s="35">
        <v>32480568.354111001</v>
      </c>
    </row>
    <row r="1430" spans="1:5">
      <c r="A1430" t="s">
        <v>14</v>
      </c>
      <c r="B1430" s="35">
        <v>4.7523999999999997</v>
      </c>
      <c r="C1430" s="35">
        <v>509379016</v>
      </c>
      <c r="D1430" s="35">
        <v>356448560</v>
      </c>
      <c r="E1430" s="35">
        <v>32179626.294082999</v>
      </c>
    </row>
    <row r="1431" spans="1:5">
      <c r="A1431" t="s">
        <v>4102</v>
      </c>
      <c r="B1431" s="35">
        <v>4.7077</v>
      </c>
      <c r="C1431" s="35">
        <v>505397744</v>
      </c>
      <c r="D1431" s="35">
        <v>353919636</v>
      </c>
      <c r="E1431" s="35">
        <v>32176669.711323999</v>
      </c>
    </row>
    <row r="1432" spans="1:5">
      <c r="A1432" t="s">
        <v>4103</v>
      </c>
      <c r="B1432" s="35">
        <v>4.6397000000000004</v>
      </c>
      <c r="C1432" s="35">
        <v>498154551</v>
      </c>
      <c r="D1432" s="35">
        <v>348905812</v>
      </c>
      <c r="E1432" s="35">
        <v>32167756.320452001</v>
      </c>
    </row>
    <row r="1433" spans="1:5">
      <c r="A1433" t="s">
        <v>4104</v>
      </c>
      <c r="B1433" s="35">
        <v>4.6740000000000004</v>
      </c>
      <c r="C1433" s="35">
        <v>502198581</v>
      </c>
      <c r="D1433" s="35">
        <v>352008102</v>
      </c>
      <c r="E1433" s="35">
        <v>32133179.075738002</v>
      </c>
    </row>
    <row r="1434" spans="1:5">
      <c r="A1434" t="s">
        <v>4105</v>
      </c>
      <c r="B1434" s="35">
        <v>4.6349</v>
      </c>
      <c r="C1434" s="35">
        <v>497468837</v>
      </c>
      <c r="D1434" s="35">
        <v>348916352</v>
      </c>
      <c r="E1434" s="35">
        <v>32050850.072278</v>
      </c>
    </row>
    <row r="1435" spans="1:5">
      <c r="A1435" t="s">
        <v>15</v>
      </c>
      <c r="B1435" s="35">
        <v>4.6082999999999998</v>
      </c>
      <c r="C1435" s="35">
        <v>482714927</v>
      </c>
      <c r="D1435" s="35">
        <v>335561156</v>
      </c>
      <c r="E1435" s="35">
        <v>31932333.181434002</v>
      </c>
    </row>
    <row r="1436" spans="1:5">
      <c r="A1436" t="s">
        <v>4106</v>
      </c>
      <c r="B1436" s="35">
        <v>4.5606999999999998</v>
      </c>
      <c r="C1436" s="35">
        <v>486795044</v>
      </c>
      <c r="D1436" s="35">
        <v>340809640</v>
      </c>
      <c r="E1436" s="35">
        <v>32009429.254280999</v>
      </c>
    </row>
    <row r="1437" spans="1:5">
      <c r="A1437" t="s">
        <v>4107</v>
      </c>
      <c r="B1437" s="35">
        <v>4.6224999999999996</v>
      </c>
      <c r="C1437" s="35">
        <v>495162166</v>
      </c>
      <c r="D1437" s="35">
        <v>347276213</v>
      </c>
      <c r="E1437" s="35">
        <v>31992634.505137999</v>
      </c>
    </row>
    <row r="1438" spans="1:5">
      <c r="A1438" t="s">
        <v>4108</v>
      </c>
      <c r="B1438" s="35">
        <v>4.6559999999999997</v>
      </c>
      <c r="C1438" s="35">
        <v>497967613</v>
      </c>
      <c r="D1438" s="35">
        <v>348863137</v>
      </c>
      <c r="E1438" s="35">
        <v>32024157.216495</v>
      </c>
    </row>
    <row r="1439" spans="1:5">
      <c r="A1439" t="s">
        <v>4109</v>
      </c>
      <c r="B1439" s="35">
        <v>4.6986999999999997</v>
      </c>
      <c r="C1439" s="35">
        <v>506204714</v>
      </c>
      <c r="D1439" s="35">
        <v>355681977</v>
      </c>
      <c r="E1439" s="35">
        <v>32034974.993083</v>
      </c>
    </row>
    <row r="1440" spans="1:5">
      <c r="A1440" t="s">
        <v>16</v>
      </c>
      <c r="B1440" s="35">
        <v>4.6426999999999996</v>
      </c>
      <c r="C1440" s="35">
        <v>501676214</v>
      </c>
      <c r="D1440" s="35">
        <v>352960332</v>
      </c>
      <c r="E1440" s="35">
        <v>32032197.212829001</v>
      </c>
    </row>
    <row r="1441" spans="1:5">
      <c r="A1441" t="s">
        <v>4110</v>
      </c>
      <c r="B1441" s="35">
        <v>4.6003999999999996</v>
      </c>
      <c r="C1441" s="35">
        <v>497194502</v>
      </c>
      <c r="D1441" s="35">
        <v>349755807</v>
      </c>
      <c r="E1441" s="35">
        <v>32049103.33884</v>
      </c>
    </row>
    <row r="1442" spans="1:5">
      <c r="A1442" t="s">
        <v>4111</v>
      </c>
      <c r="B1442" s="35">
        <v>4.5304000000000002</v>
      </c>
      <c r="C1442" s="35">
        <v>490996909</v>
      </c>
      <c r="D1442" s="35">
        <v>345360488</v>
      </c>
      <c r="E1442" s="35">
        <v>32146481.767614</v>
      </c>
    </row>
    <row r="1443" spans="1:5">
      <c r="A1443" t="s">
        <v>4112</v>
      </c>
      <c r="B1443" s="35">
        <v>4.7050000000000001</v>
      </c>
      <c r="C1443" s="35">
        <v>509070849</v>
      </c>
      <c r="D1443" s="35">
        <v>358229235</v>
      </c>
      <c r="E1443" s="35">
        <v>32059854.197662</v>
      </c>
    </row>
    <row r="1444" spans="1:5">
      <c r="A1444" t="s">
        <v>4113</v>
      </c>
      <c r="B1444" s="35">
        <v>4.7488000000000001</v>
      </c>
      <c r="C1444" s="35">
        <v>513589614</v>
      </c>
      <c r="D1444" s="35">
        <v>362841507</v>
      </c>
      <c r="E1444" s="35">
        <v>31744463.232817002</v>
      </c>
    </row>
    <row r="1445" spans="1:5">
      <c r="A1445" t="s">
        <v>17</v>
      </c>
      <c r="B1445" s="35">
        <v>4.8175999999999997</v>
      </c>
      <c r="C1445" s="35">
        <v>517284366</v>
      </c>
      <c r="D1445" s="35">
        <v>365068235</v>
      </c>
      <c r="E1445" s="35">
        <v>31595842.535702001</v>
      </c>
    </row>
    <row r="1446" spans="1:5">
      <c r="A1446" t="s">
        <v>4114</v>
      </c>
      <c r="B1446" s="35">
        <v>4.8419999999999996</v>
      </c>
      <c r="C1446" s="35">
        <v>519390038</v>
      </c>
      <c r="D1446" s="35">
        <v>366663846</v>
      </c>
      <c r="E1446" s="35">
        <v>31541964.477488998</v>
      </c>
    </row>
    <row r="1447" spans="1:5">
      <c r="A1447" t="s">
        <v>4115</v>
      </c>
      <c r="B1447" s="35">
        <v>4.8357000000000001</v>
      </c>
      <c r="C1447" s="35">
        <v>519812265</v>
      </c>
      <c r="D1447" s="35">
        <v>366823368</v>
      </c>
      <c r="E1447" s="35">
        <v>31637383.832743999</v>
      </c>
    </row>
    <row r="1448" spans="1:5">
      <c r="A1448" t="s">
        <v>4116</v>
      </c>
      <c r="B1448" s="35">
        <v>4.8365</v>
      </c>
      <c r="C1448" s="35">
        <v>518547354</v>
      </c>
      <c r="D1448" s="35">
        <v>365701292</v>
      </c>
      <c r="E1448" s="35">
        <v>31602618.008891001</v>
      </c>
    </row>
    <row r="1449" spans="1:5">
      <c r="A1449" t="s">
        <v>4117</v>
      </c>
      <c r="B1449" s="35">
        <v>4.7907999999999999</v>
      </c>
      <c r="C1449" s="35">
        <v>511409850</v>
      </c>
      <c r="D1449" s="35">
        <v>360856122</v>
      </c>
      <c r="E1449" s="35">
        <v>31425592.385405</v>
      </c>
    </row>
    <row r="1450" spans="1:5">
      <c r="A1450" t="s">
        <v>18</v>
      </c>
      <c r="B1450" s="35">
        <v>4.8230000000000004</v>
      </c>
      <c r="C1450" s="35">
        <v>512282370</v>
      </c>
      <c r="D1450" s="35">
        <v>362164776</v>
      </c>
      <c r="E1450" s="35">
        <v>31125356.417167999</v>
      </c>
    </row>
    <row r="1451" spans="1:5">
      <c r="A1451" t="s">
        <v>4118</v>
      </c>
      <c r="B1451" s="35">
        <v>4.8</v>
      </c>
      <c r="C1451" s="35">
        <v>509733723</v>
      </c>
      <c r="D1451" s="35">
        <v>360431447</v>
      </c>
      <c r="E1451" s="35">
        <v>31104640.833333001</v>
      </c>
    </row>
    <row r="1452" spans="1:5">
      <c r="A1452" t="s">
        <v>4119</v>
      </c>
      <c r="B1452" s="35">
        <v>4.7538</v>
      </c>
      <c r="C1452" s="35">
        <v>505770570</v>
      </c>
      <c r="D1452" s="35">
        <v>358079417</v>
      </c>
      <c r="E1452" s="35">
        <v>31068019.899870001</v>
      </c>
    </row>
    <row r="1453" spans="1:5">
      <c r="A1453" t="s">
        <v>4120</v>
      </c>
      <c r="B1453" s="35">
        <v>4.7774999999999999</v>
      </c>
      <c r="C1453" s="35">
        <v>506739040</v>
      </c>
      <c r="D1453" s="35">
        <v>359538881</v>
      </c>
      <c r="E1453" s="35">
        <v>30811126.949241001</v>
      </c>
    </row>
    <row r="1454" spans="1:5">
      <c r="A1454" t="s">
        <v>4121</v>
      </c>
      <c r="B1454" s="35">
        <v>4.8540000000000001</v>
      </c>
      <c r="C1454" s="35">
        <v>514934858</v>
      </c>
      <c r="D1454" s="35">
        <v>365408297</v>
      </c>
      <c r="E1454" s="35">
        <v>30804812.731768001</v>
      </c>
    </row>
    <row r="1455" spans="1:5">
      <c r="A1455" t="s">
        <v>19</v>
      </c>
      <c r="B1455" s="35">
        <v>4.8182999999999998</v>
      </c>
      <c r="C1455" s="35">
        <v>506942947</v>
      </c>
      <c r="D1455" s="35">
        <v>358540697</v>
      </c>
      <c r="E1455" s="35">
        <v>30799711.516509999</v>
      </c>
    </row>
    <row r="1456" spans="1:5">
      <c r="A1456" t="s">
        <v>4122</v>
      </c>
      <c r="B1456" s="35">
        <v>4.8567999999999998</v>
      </c>
      <c r="C1456" s="35">
        <v>509116034</v>
      </c>
      <c r="D1456" s="35">
        <v>360051470</v>
      </c>
      <c r="E1456" s="35">
        <v>30691929.665623002</v>
      </c>
    </row>
    <row r="1457" spans="1:5">
      <c r="A1457" t="s">
        <v>4123</v>
      </c>
      <c r="B1457" s="35">
        <v>4.8849999999999998</v>
      </c>
      <c r="C1457" s="35">
        <v>515211637</v>
      </c>
      <c r="D1457" s="35">
        <v>364893766</v>
      </c>
      <c r="E1457" s="35">
        <v>30771314.431933999</v>
      </c>
    </row>
    <row r="1458" spans="1:5">
      <c r="A1458" t="s">
        <v>4124</v>
      </c>
      <c r="B1458" s="35">
        <v>4.8998999999999997</v>
      </c>
      <c r="C1458" s="35">
        <v>517613900</v>
      </c>
      <c r="D1458" s="35">
        <v>367024525</v>
      </c>
      <c r="E1458" s="35">
        <v>30733152.717402</v>
      </c>
    </row>
    <row r="1459" spans="1:5">
      <c r="A1459" t="s">
        <v>4125</v>
      </c>
      <c r="B1459" s="35">
        <v>4.9222999999999999</v>
      </c>
      <c r="C1459" s="35">
        <v>522145772</v>
      </c>
      <c r="D1459" s="35">
        <v>371407142</v>
      </c>
      <c r="E1459" s="35">
        <v>30623617.008308999</v>
      </c>
    </row>
    <row r="1460" spans="1:5">
      <c r="A1460" t="s">
        <v>20</v>
      </c>
      <c r="B1460" s="35">
        <v>5.0503999999999998</v>
      </c>
      <c r="C1460" s="35">
        <v>533922686</v>
      </c>
      <c r="D1460" s="35">
        <v>379277479</v>
      </c>
      <c r="E1460" s="35">
        <v>30620387.890067998</v>
      </c>
    </row>
    <row r="1461" spans="1:5">
      <c r="A1461" t="s">
        <v>4126</v>
      </c>
      <c r="B1461" s="35">
        <v>5.0777999999999999</v>
      </c>
      <c r="C1461" s="35">
        <v>535201441</v>
      </c>
      <c r="D1461" s="35">
        <v>379970645</v>
      </c>
      <c r="E1461" s="35">
        <v>30570482.492417999</v>
      </c>
    </row>
    <row r="1462" spans="1:5">
      <c r="A1462" t="s">
        <v>4127</v>
      </c>
      <c r="B1462" s="35">
        <v>5.1463999999999999</v>
      </c>
      <c r="C1462" s="35">
        <v>542111809</v>
      </c>
      <c r="D1462" s="35">
        <v>384545257</v>
      </c>
      <c r="E1462" s="35">
        <v>30616849.059537001</v>
      </c>
    </row>
    <row r="1463" spans="1:5">
      <c r="A1463" t="s">
        <v>4128</v>
      </c>
      <c r="B1463" s="35">
        <v>5.2633999999999999</v>
      </c>
      <c r="C1463" s="35">
        <v>555567021</v>
      </c>
      <c r="D1463" s="35">
        <v>394006864</v>
      </c>
      <c r="E1463" s="35">
        <v>30695017.859177999</v>
      </c>
    </row>
    <row r="1464" spans="1:5">
      <c r="A1464" t="s">
        <v>4129</v>
      </c>
      <c r="B1464" s="35">
        <v>5.2812999999999999</v>
      </c>
      <c r="C1464" s="35">
        <v>558099068</v>
      </c>
      <c r="D1464" s="35">
        <v>395982561</v>
      </c>
      <c r="E1464" s="35">
        <v>30696326.093954001</v>
      </c>
    </row>
    <row r="1465" spans="1:5">
      <c r="A1465" t="s">
        <v>21</v>
      </c>
      <c r="B1465" s="35">
        <v>5.3987999999999996</v>
      </c>
      <c r="C1465" s="35">
        <v>558943574</v>
      </c>
      <c r="D1465" s="35">
        <v>392884341</v>
      </c>
      <c r="E1465" s="35">
        <v>30758545.047047</v>
      </c>
    </row>
    <row r="1466" spans="1:5">
      <c r="A1466" t="s">
        <v>4130</v>
      </c>
      <c r="B1466" s="35">
        <v>5.9389000000000003</v>
      </c>
      <c r="C1466" s="35">
        <v>602243553</v>
      </c>
      <c r="D1466" s="35">
        <v>423428042</v>
      </c>
      <c r="E1466" s="35">
        <v>30109197.157722998</v>
      </c>
    </row>
    <row r="1467" spans="1:5">
      <c r="A1467" t="s">
        <v>4131</v>
      </c>
      <c r="B1467" s="35">
        <v>6.8798000000000004</v>
      </c>
      <c r="C1467" s="35">
        <v>665094703</v>
      </c>
      <c r="D1467" s="35">
        <v>459578002</v>
      </c>
      <c r="E1467" s="35">
        <v>29872481.903544001</v>
      </c>
    </row>
    <row r="1468" spans="1:5">
      <c r="A1468" t="s">
        <v>4132</v>
      </c>
      <c r="B1468" s="35">
        <v>6.5465</v>
      </c>
      <c r="C1468" s="35">
        <v>623522991</v>
      </c>
      <c r="D1468" s="35">
        <v>428100913</v>
      </c>
      <c r="E1468" s="35">
        <v>29851382.876346</v>
      </c>
    </row>
    <row r="1469" spans="1:5">
      <c r="A1469" t="s">
        <v>4133</v>
      </c>
      <c r="B1469" s="35">
        <v>6.1360000000000001</v>
      </c>
      <c r="C1469" s="35">
        <v>580156524</v>
      </c>
      <c r="D1469" s="35">
        <v>398290299</v>
      </c>
      <c r="E1469" s="35">
        <v>29639215.286832001</v>
      </c>
    </row>
    <row r="1470" spans="1:5">
      <c r="A1470" t="s">
        <v>22</v>
      </c>
      <c r="B1470" s="35">
        <v>5.7981999999999996</v>
      </c>
      <c r="C1470" s="35">
        <v>551469303</v>
      </c>
      <c r="D1470" s="35">
        <v>381060868</v>
      </c>
      <c r="E1470" s="35">
        <v>29389885.654169001</v>
      </c>
    </row>
    <row r="1471" spans="1:5">
      <c r="A1471" t="s">
        <v>4134</v>
      </c>
      <c r="B1471" s="35">
        <v>5.9943999999999997</v>
      </c>
      <c r="C1471" s="35">
        <v>572370557</v>
      </c>
      <c r="D1471" s="35">
        <v>397312541</v>
      </c>
      <c r="E1471" s="35">
        <v>29203592.686507002</v>
      </c>
    </row>
    <row r="1472" spans="1:5">
      <c r="A1472" t="s">
        <v>4135</v>
      </c>
      <c r="B1472" s="35"/>
      <c r="C1472" s="35"/>
      <c r="D1472" s="35"/>
    </row>
    <row r="1473" spans="1:5">
      <c r="A1473" t="s">
        <v>4136</v>
      </c>
      <c r="B1473" s="35"/>
      <c r="C1473" s="35"/>
      <c r="D1473" s="35"/>
    </row>
    <row r="1474" spans="1:5">
      <c r="A1474" t="s">
        <v>4137</v>
      </c>
      <c r="B1474" s="35"/>
      <c r="C1474" s="35"/>
      <c r="D1474" s="35"/>
    </row>
    <row r="1475" spans="1:5">
      <c r="A1475" t="s">
        <v>23</v>
      </c>
      <c r="B1475" s="35"/>
      <c r="C1475" s="35"/>
      <c r="D1475" s="35"/>
    </row>
    <row r="1476" spans="1:5">
      <c r="A1476" t="s">
        <v>4138</v>
      </c>
      <c r="B1476" s="35">
        <v>5.9943999999999997</v>
      </c>
      <c r="C1476" s="35">
        <v>547718398</v>
      </c>
      <c r="D1476" s="35">
        <v>372482716</v>
      </c>
      <c r="E1476" s="35">
        <v>29233231.349259</v>
      </c>
    </row>
    <row r="1477" spans="1:5">
      <c r="A1477" t="s">
        <v>4139</v>
      </c>
      <c r="B1477" s="35">
        <v>6.1901000000000002</v>
      </c>
      <c r="C1477" s="35">
        <v>558775496</v>
      </c>
      <c r="D1477" s="35">
        <v>381436738</v>
      </c>
      <c r="E1477" s="35">
        <v>28648771.102244001</v>
      </c>
    </row>
    <row r="1478" spans="1:5">
      <c r="A1478" t="s">
        <v>4140</v>
      </c>
      <c r="B1478" s="35">
        <v>6.2186000000000003</v>
      </c>
      <c r="C1478" s="35">
        <v>567280369</v>
      </c>
      <c r="D1478" s="35">
        <v>392916470</v>
      </c>
      <c r="E1478" s="35">
        <v>28039092.239411</v>
      </c>
    </row>
    <row r="1479" spans="1:5">
      <c r="A1479" t="s">
        <v>4141</v>
      </c>
      <c r="B1479" s="35"/>
      <c r="C1479" s="35"/>
      <c r="D1479" s="35"/>
    </row>
    <row r="1480" spans="1:5">
      <c r="A1480" t="s">
        <v>24</v>
      </c>
      <c r="B1480" s="35">
        <v>6.4062999999999999</v>
      </c>
      <c r="C1480" s="35">
        <v>587965959</v>
      </c>
      <c r="D1480" s="35">
        <v>411218436</v>
      </c>
      <c r="E1480" s="35">
        <v>27589641.91499</v>
      </c>
    </row>
    <row r="1481" spans="1:5">
      <c r="A1481" t="s">
        <v>4142</v>
      </c>
      <c r="B1481" s="35">
        <v>6.5498000000000003</v>
      </c>
      <c r="C1481" s="35">
        <v>600934087</v>
      </c>
      <c r="D1481" s="35">
        <v>421601208</v>
      </c>
      <c r="E1481" s="35">
        <v>27379901.523711</v>
      </c>
    </row>
    <row r="1482" spans="1:5">
      <c r="A1482" t="s">
        <v>4143</v>
      </c>
      <c r="B1482" s="35">
        <v>6.6212999999999997</v>
      </c>
      <c r="C1482" s="35">
        <v>602989168</v>
      </c>
      <c r="D1482" s="35">
        <v>421773262</v>
      </c>
      <c r="E1482" s="35">
        <v>27368629.423225001</v>
      </c>
    </row>
    <row r="1483" spans="1:5">
      <c r="A1483" t="s">
        <v>4144</v>
      </c>
      <c r="B1483" s="35">
        <v>6.6797000000000004</v>
      </c>
      <c r="C1483" s="35">
        <v>605390697</v>
      </c>
      <c r="D1483" s="35">
        <v>422232191</v>
      </c>
      <c r="E1483" s="35">
        <v>27420169.468688998</v>
      </c>
    </row>
    <row r="1484" spans="1:5">
      <c r="A1484" t="s">
        <v>4145</v>
      </c>
      <c r="B1484" s="35">
        <v>6.6824000000000003</v>
      </c>
      <c r="C1484" s="35">
        <v>627118200</v>
      </c>
      <c r="D1484" s="35">
        <v>423492737</v>
      </c>
      <c r="E1484" s="35">
        <v>30471905.752424002</v>
      </c>
    </row>
    <row r="1485" spans="1:5">
      <c r="A1485" t="s">
        <v>25</v>
      </c>
      <c r="B1485" s="35">
        <v>6.5862999999999996</v>
      </c>
      <c r="C1485" s="35">
        <v>609813412</v>
      </c>
      <c r="D1485" s="35">
        <v>408875063</v>
      </c>
      <c r="E1485" s="35">
        <v>30508532.711840998</v>
      </c>
    </row>
    <row r="1486" spans="1:5">
      <c r="A1486" t="s">
        <v>4146</v>
      </c>
      <c r="B1486" s="35">
        <v>6.4690000000000003</v>
      </c>
      <c r="C1486" s="35">
        <v>597447555</v>
      </c>
      <c r="D1486" s="35">
        <v>400516651</v>
      </c>
      <c r="E1486" s="35">
        <v>30442248.260937002</v>
      </c>
    </row>
    <row r="1487" spans="1:5">
      <c r="A1487" t="s">
        <v>4147</v>
      </c>
      <c r="B1487" s="35">
        <v>6.4532999999999996</v>
      </c>
      <c r="C1487" s="35">
        <v>592032237</v>
      </c>
      <c r="D1487" s="35">
        <v>395697479</v>
      </c>
      <c r="E1487" s="35">
        <v>30423931.631878</v>
      </c>
    </row>
    <row r="1488" spans="1:5">
      <c r="A1488" t="s">
        <v>4148</v>
      </c>
      <c r="B1488" s="35">
        <v>6.4538000000000002</v>
      </c>
      <c r="C1488" s="35">
        <v>592231612</v>
      </c>
      <c r="D1488" s="35">
        <v>394673839</v>
      </c>
      <c r="E1488" s="35">
        <v>30611077.659673002</v>
      </c>
    </row>
    <row r="1489" spans="1:5">
      <c r="A1489" t="s">
        <v>4149</v>
      </c>
      <c r="B1489" s="35">
        <v>6.3944999999999999</v>
      </c>
      <c r="C1489" s="35">
        <v>587268944</v>
      </c>
      <c r="D1489" s="35">
        <v>395537266</v>
      </c>
      <c r="E1489" s="35">
        <v>29983842.051763002</v>
      </c>
    </row>
    <row r="1490" spans="1:5">
      <c r="A1490" t="s">
        <v>26</v>
      </c>
      <c r="B1490" s="35">
        <v>6.3566000000000003</v>
      </c>
      <c r="C1490" s="35">
        <v>580175638</v>
      </c>
      <c r="D1490" s="35">
        <v>389669024</v>
      </c>
      <c r="E1490" s="35">
        <v>29969891.766038001</v>
      </c>
    </row>
    <row r="1491" spans="1:5">
      <c r="A1491" t="s">
        <v>4150</v>
      </c>
      <c r="B1491" s="35">
        <v>6.0659000000000001</v>
      </c>
      <c r="C1491" s="35">
        <v>557984391</v>
      </c>
      <c r="D1491" s="35">
        <v>378144915</v>
      </c>
      <c r="E1491" s="35">
        <v>29647616.347121</v>
      </c>
    </row>
    <row r="1492" spans="1:5">
      <c r="A1492" t="s">
        <v>4151</v>
      </c>
      <c r="B1492" s="35">
        <v>6.2607999999999997</v>
      </c>
      <c r="C1492" s="35">
        <v>569776680</v>
      </c>
      <c r="D1492" s="35">
        <v>386341053</v>
      </c>
      <c r="E1492" s="35">
        <v>29299071.524406001</v>
      </c>
    </row>
    <row r="1493" spans="1:5">
      <c r="A1493" t="s">
        <v>4152</v>
      </c>
      <c r="B1493" s="35">
        <v>6.3635000000000002</v>
      </c>
      <c r="C1493" s="35">
        <v>578994507</v>
      </c>
      <c r="D1493" s="35">
        <v>394072896</v>
      </c>
      <c r="E1493" s="35">
        <v>29059733.008563999</v>
      </c>
    </row>
    <row r="1494" spans="1:5">
      <c r="A1494" t="s">
        <v>4153</v>
      </c>
      <c r="B1494" s="35">
        <v>6.3094999999999999</v>
      </c>
      <c r="C1494" s="35">
        <v>572463366</v>
      </c>
      <c r="D1494" s="35">
        <v>393270982</v>
      </c>
      <c r="E1494" s="35">
        <v>28400409.541168001</v>
      </c>
    </row>
    <row r="1495" spans="1:5">
      <c r="A1495" t="s">
        <v>27</v>
      </c>
      <c r="B1495" s="35">
        <v>6.2717999999999998</v>
      </c>
      <c r="C1495" s="35">
        <v>547381508</v>
      </c>
      <c r="D1495" s="35">
        <v>370796738</v>
      </c>
      <c r="E1495" s="35">
        <v>28155357.313689999</v>
      </c>
    </row>
    <row r="1496" spans="1:5">
      <c r="A1496" t="s">
        <v>4154</v>
      </c>
      <c r="B1496" s="35">
        <v>6.2671000000000001</v>
      </c>
      <c r="C1496" s="35">
        <v>544717039</v>
      </c>
      <c r="D1496" s="35">
        <v>367773251</v>
      </c>
      <c r="E1496" s="35">
        <v>28233758.516697999</v>
      </c>
    </row>
    <row r="1497" spans="1:5">
      <c r="A1497" t="s">
        <v>4155</v>
      </c>
      <c r="B1497" s="35">
        <v>6.2286999999999999</v>
      </c>
      <c r="C1497" s="35">
        <v>541951414</v>
      </c>
      <c r="D1497" s="35">
        <v>366300499</v>
      </c>
      <c r="E1497" s="35">
        <v>28200252.861753002</v>
      </c>
    </row>
    <row r="1498" spans="1:5">
      <c r="A1498" t="s">
        <v>4156</v>
      </c>
      <c r="B1498" s="35">
        <v>6.1239999999999997</v>
      </c>
      <c r="C1498" s="35">
        <v>534877035</v>
      </c>
      <c r="D1498" s="35">
        <v>361755634</v>
      </c>
      <c r="E1498" s="35">
        <v>28269333.932071</v>
      </c>
    </row>
    <row r="1499" spans="1:5">
      <c r="A1499" t="s">
        <v>4157</v>
      </c>
      <c r="B1499" s="35">
        <v>6.1242000000000001</v>
      </c>
      <c r="C1499" s="35">
        <v>534913546</v>
      </c>
      <c r="D1499" s="35">
        <v>362151411</v>
      </c>
      <c r="E1499" s="35">
        <v>28209747.395578001</v>
      </c>
    </row>
    <row r="1500" spans="1:5">
      <c r="A1500" t="s">
        <v>28</v>
      </c>
      <c r="B1500" s="35">
        <v>6.0751999999999997</v>
      </c>
      <c r="C1500" s="35">
        <v>535454405</v>
      </c>
      <c r="D1500" s="35">
        <v>364277230</v>
      </c>
      <c r="E1500" s="35">
        <v>28176385.139584001</v>
      </c>
    </row>
    <row r="1501" spans="1:5">
      <c r="A1501" t="s">
        <v>4158</v>
      </c>
      <c r="B1501" s="35">
        <v>5.9901999999999997</v>
      </c>
      <c r="C1501" s="35">
        <v>529866144</v>
      </c>
      <c r="D1501" s="35">
        <v>361788672</v>
      </c>
      <c r="E1501" s="35">
        <v>28058741.277419999</v>
      </c>
    </row>
    <row r="1502" spans="1:5">
      <c r="A1502" t="s">
        <v>4159</v>
      </c>
      <c r="B1502" s="35">
        <v>5.9659000000000004</v>
      </c>
      <c r="C1502" s="35">
        <v>528340963</v>
      </c>
      <c r="D1502" s="35">
        <v>360733696</v>
      </c>
      <c r="E1502" s="35">
        <v>28094213.278801002</v>
      </c>
    </row>
    <row r="1503" spans="1:5">
      <c r="A1503" t="s">
        <v>4160</v>
      </c>
      <c r="B1503" s="35">
        <v>6.0082000000000004</v>
      </c>
      <c r="C1503" s="35">
        <v>527377852</v>
      </c>
      <c r="D1503" s="35">
        <v>359387048</v>
      </c>
      <c r="E1503" s="35">
        <v>27960254.984854002</v>
      </c>
    </row>
    <row r="1504" spans="1:5">
      <c r="A1504" t="s">
        <v>4161</v>
      </c>
      <c r="B1504" s="35">
        <v>6.0289000000000001</v>
      </c>
      <c r="C1504" s="35">
        <v>529497395</v>
      </c>
      <c r="D1504" s="35">
        <v>360724309</v>
      </c>
      <c r="E1504" s="35">
        <v>27994009.852543999</v>
      </c>
    </row>
    <row r="1505" spans="1:5">
      <c r="A1505" t="s">
        <v>29</v>
      </c>
      <c r="B1505" s="35">
        <v>6.1243999999999996</v>
      </c>
      <c r="C1505" s="35">
        <v>533241191</v>
      </c>
      <c r="D1505" s="35">
        <v>369096591</v>
      </c>
      <c r="E1505" s="35">
        <v>26801743.844294999</v>
      </c>
    </row>
    <row r="1506" spans="1:5">
      <c r="A1506" t="s">
        <v>4162</v>
      </c>
      <c r="B1506" s="35">
        <v>6.1543000000000001</v>
      </c>
      <c r="C1506" s="35">
        <v>538239122</v>
      </c>
      <c r="D1506" s="35">
        <v>373163262</v>
      </c>
      <c r="E1506" s="35">
        <v>26822849.064881001</v>
      </c>
    </row>
    <row r="1507" spans="1:5">
      <c r="A1507" t="s">
        <v>4163</v>
      </c>
      <c r="B1507" s="35">
        <v>6.1516000000000002</v>
      </c>
      <c r="C1507" s="35">
        <v>530708654</v>
      </c>
      <c r="D1507" s="35">
        <v>365991836</v>
      </c>
      <c r="E1507" s="35">
        <v>26776256.258533999</v>
      </c>
    </row>
    <row r="1508" spans="1:5">
      <c r="A1508" t="s">
        <v>4164</v>
      </c>
      <c r="B1508" s="35">
        <v>6.1155999999999997</v>
      </c>
      <c r="C1508" s="35">
        <v>530150274</v>
      </c>
      <c r="D1508" s="35">
        <v>365445543</v>
      </c>
      <c r="E1508" s="35">
        <v>26931900.549415</v>
      </c>
    </row>
    <row r="1509" spans="1:5">
      <c r="A1509" t="s">
        <v>4165</v>
      </c>
      <c r="B1509" s="35">
        <v>6.0884999999999998</v>
      </c>
      <c r="C1509" s="35">
        <v>531259982</v>
      </c>
      <c r="D1509" s="35">
        <v>365971252</v>
      </c>
      <c r="E1509" s="35">
        <v>27147693.192083001</v>
      </c>
    </row>
    <row r="1510" spans="1:5">
      <c r="A1510" t="s">
        <v>30</v>
      </c>
      <c r="B1510" s="35">
        <v>5.9832999999999998</v>
      </c>
      <c r="C1510" s="35">
        <v>524896811</v>
      </c>
      <c r="D1510" s="35">
        <v>364907525</v>
      </c>
      <c r="E1510" s="35">
        <v>26739305.400029998</v>
      </c>
    </row>
    <row r="1511" spans="1:5">
      <c r="A1511" t="s">
        <v>4166</v>
      </c>
      <c r="B1511" s="35">
        <v>5.9042000000000003</v>
      </c>
      <c r="C1511" s="35">
        <v>515788239</v>
      </c>
      <c r="D1511" s="35">
        <v>360565464</v>
      </c>
      <c r="E1511" s="35">
        <v>26290229.836387999</v>
      </c>
    </row>
    <row r="1512" spans="1:5">
      <c r="A1512" t="s">
        <v>4167</v>
      </c>
      <c r="B1512" s="35">
        <v>5.8113000000000001</v>
      </c>
      <c r="C1512" s="35">
        <v>506034712</v>
      </c>
      <c r="D1512" s="35">
        <v>353131993</v>
      </c>
      <c r="E1512" s="35">
        <v>26311276.134427998</v>
      </c>
    </row>
    <row r="1513" spans="1:5">
      <c r="A1513" t="s">
        <v>4168</v>
      </c>
      <c r="B1513" s="35">
        <v>5.7793999999999999</v>
      </c>
      <c r="C1513" s="35">
        <v>503027064</v>
      </c>
      <c r="D1513" s="35">
        <v>351874252</v>
      </c>
      <c r="E1513" s="35">
        <v>26153720.455410998</v>
      </c>
    </row>
    <row r="1514" spans="1:5">
      <c r="A1514" t="s">
        <v>4169</v>
      </c>
      <c r="B1514" s="35">
        <v>5.6825000000000001</v>
      </c>
      <c r="C1514" s="35">
        <v>493307334</v>
      </c>
      <c r="D1514" s="35">
        <v>345600093</v>
      </c>
      <c r="E1514" s="35">
        <v>25993355.213374</v>
      </c>
    </row>
    <row r="1515" spans="1:5">
      <c r="A1515" t="s">
        <v>31</v>
      </c>
      <c r="B1515" s="35">
        <v>5.5498000000000003</v>
      </c>
      <c r="C1515" s="35">
        <v>481303819</v>
      </c>
      <c r="D1515" s="35">
        <v>338337100</v>
      </c>
      <c r="E1515" s="35">
        <v>25760697.502613001</v>
      </c>
    </row>
    <row r="1516" spans="1:5">
      <c r="A1516" t="s">
        <v>4170</v>
      </c>
      <c r="B1516" s="35">
        <v>5.6134000000000004</v>
      </c>
      <c r="C1516" s="35">
        <v>486377920</v>
      </c>
      <c r="D1516" s="35">
        <v>343496615</v>
      </c>
      <c r="E1516" s="35">
        <v>25453611.892969999</v>
      </c>
    </row>
    <row r="1517" spans="1:5">
      <c r="A1517" t="s">
        <v>4171</v>
      </c>
      <c r="B1517" s="35">
        <v>5.6481000000000003</v>
      </c>
      <c r="C1517" s="35">
        <v>500847699</v>
      </c>
      <c r="D1517" s="35">
        <v>358565630</v>
      </c>
      <c r="E1517" s="35">
        <v>25191138.435934</v>
      </c>
    </row>
    <row r="1518" spans="1:5">
      <c r="A1518" t="s">
        <v>4172</v>
      </c>
      <c r="B1518" s="35">
        <v>5.7709999999999999</v>
      </c>
      <c r="C1518" s="35">
        <v>509599455</v>
      </c>
      <c r="D1518" s="35">
        <v>364003548</v>
      </c>
      <c r="E1518" s="35">
        <v>25228887.021313</v>
      </c>
    </row>
    <row r="1519" spans="1:5">
      <c r="A1519" t="s">
        <v>4173</v>
      </c>
      <c r="B1519" s="35">
        <v>5.7169999999999996</v>
      </c>
      <c r="C1519" s="35">
        <v>505389557</v>
      </c>
      <c r="D1519" s="35">
        <v>360713524</v>
      </c>
      <c r="E1519" s="35">
        <v>25306285.289487001</v>
      </c>
    </row>
    <row r="1520" spans="1:5">
      <c r="A1520" t="s">
        <v>32</v>
      </c>
      <c r="B1520" s="35">
        <v>5.6797000000000004</v>
      </c>
      <c r="C1520" s="35">
        <v>502345649</v>
      </c>
      <c r="D1520" s="35">
        <v>357798156</v>
      </c>
      <c r="E1520" s="35">
        <v>25449846.470764</v>
      </c>
    </row>
    <row r="1521" spans="1:5">
      <c r="A1521" t="s">
        <v>4174</v>
      </c>
      <c r="B1521" s="35"/>
      <c r="C1521" s="35"/>
      <c r="D1521" s="35"/>
    </row>
    <row r="1522" spans="1:5">
      <c r="A1522" t="s">
        <v>4175</v>
      </c>
      <c r="B1522" s="35">
        <v>5.6185999999999998</v>
      </c>
      <c r="C1522" s="35">
        <v>496494421</v>
      </c>
      <c r="D1522" s="35">
        <v>353006699</v>
      </c>
      <c r="E1522" s="35">
        <v>25537984.907272</v>
      </c>
    </row>
    <row r="1523" spans="1:5">
      <c r="A1523" t="s">
        <v>4176</v>
      </c>
      <c r="B1523" s="35">
        <v>5.5202999999999998</v>
      </c>
      <c r="C1523" s="35">
        <v>487318829</v>
      </c>
      <c r="D1523" s="35">
        <v>345883986</v>
      </c>
      <c r="E1523" s="35">
        <v>25620861.728528999</v>
      </c>
    </row>
    <row r="1524" spans="1:5">
      <c r="A1524" t="s">
        <v>4177</v>
      </c>
      <c r="B1524" s="35">
        <v>5.4981</v>
      </c>
      <c r="C1524" s="35">
        <v>485865010</v>
      </c>
      <c r="D1524" s="35">
        <v>343595237</v>
      </c>
      <c r="E1524" s="35">
        <v>25876170.495262001</v>
      </c>
    </row>
    <row r="1525" spans="1:5">
      <c r="A1525" t="s">
        <v>33</v>
      </c>
      <c r="B1525" s="35">
        <v>5.5704000000000002</v>
      </c>
      <c r="C1525" s="35">
        <v>502924375</v>
      </c>
      <c r="D1525" s="35">
        <v>357800558</v>
      </c>
      <c r="E1525" s="35">
        <v>26052674.314231999</v>
      </c>
    </row>
    <row r="1526" spans="1:5">
      <c r="A1526" t="s">
        <v>4178</v>
      </c>
      <c r="B1526" s="35">
        <v>5.4612999999999996</v>
      </c>
      <c r="C1526" s="35">
        <v>497490977</v>
      </c>
      <c r="D1526" s="35">
        <v>354443811</v>
      </c>
      <c r="E1526" s="35">
        <v>26192878.252431002</v>
      </c>
    </row>
    <row r="1527" spans="1:5">
      <c r="A1527" t="s">
        <v>4179</v>
      </c>
      <c r="B1527" s="35">
        <v>5.4470000000000001</v>
      </c>
      <c r="C1527" s="35">
        <v>495303351</v>
      </c>
      <c r="D1527" s="35">
        <v>352607693</v>
      </c>
      <c r="E1527" s="35">
        <v>26197109.968789998</v>
      </c>
    </row>
    <row r="1528" spans="1:5">
      <c r="A1528" t="s">
        <v>4180</v>
      </c>
      <c r="B1528" s="35">
        <v>5.3418000000000001</v>
      </c>
      <c r="C1528" s="35">
        <v>486817730</v>
      </c>
      <c r="D1528" s="35">
        <v>346578552</v>
      </c>
      <c r="E1528" s="35">
        <v>26253168.969261002</v>
      </c>
    </row>
    <row r="1529" spans="1:5">
      <c r="A1529" t="s">
        <v>4181</v>
      </c>
      <c r="B1529" s="35">
        <v>5.3574999999999999</v>
      </c>
      <c r="C1529" s="35">
        <v>487506304</v>
      </c>
      <c r="D1529" s="35">
        <v>346253653</v>
      </c>
      <c r="E1529" s="35">
        <v>26365403.826412</v>
      </c>
    </row>
    <row r="1530" spans="1:5">
      <c r="A1530" t="s">
        <v>34</v>
      </c>
      <c r="B1530" s="35">
        <v>5.4095000000000004</v>
      </c>
      <c r="C1530" s="35">
        <v>490689781</v>
      </c>
      <c r="D1530" s="35">
        <v>348434156</v>
      </c>
      <c r="E1530" s="35">
        <v>26297370.366946999</v>
      </c>
    </row>
    <row r="1531" spans="1:5">
      <c r="A1531" t="s">
        <v>4182</v>
      </c>
      <c r="B1531" s="35">
        <v>5.4819000000000004</v>
      </c>
      <c r="C1531" s="35">
        <v>495668163</v>
      </c>
      <c r="D1531" s="35">
        <v>352092302</v>
      </c>
      <c r="E1531" s="35">
        <v>26190893.850671999</v>
      </c>
    </row>
    <row r="1532" spans="1:5">
      <c r="A1532" t="s">
        <v>4183</v>
      </c>
      <c r="B1532" s="35">
        <v>5.4763999999999999</v>
      </c>
      <c r="C1532" s="35">
        <v>491640107</v>
      </c>
      <c r="D1532" s="35">
        <v>349754805</v>
      </c>
      <c r="E1532" s="35">
        <v>25908498.648747001</v>
      </c>
    </row>
    <row r="1533" spans="1:5">
      <c r="A1533" t="s">
        <v>4184</v>
      </c>
      <c r="B1533" s="35">
        <v>5.4770000000000003</v>
      </c>
      <c r="C1533" s="35">
        <v>500568173</v>
      </c>
      <c r="D1533" s="35">
        <v>350023319</v>
      </c>
      <c r="E1533" s="35">
        <v>27486736.169436</v>
      </c>
    </row>
    <row r="1534" spans="1:5">
      <c r="A1534" t="s">
        <v>4185</v>
      </c>
      <c r="B1534" s="35">
        <v>5.4625000000000004</v>
      </c>
      <c r="C1534" s="35">
        <v>498967199</v>
      </c>
      <c r="D1534" s="35">
        <v>349063838</v>
      </c>
      <c r="E1534" s="35">
        <v>27442262.883295</v>
      </c>
    </row>
    <row r="1535" spans="1:5">
      <c r="A1535" t="s">
        <v>35</v>
      </c>
      <c r="B1535" s="35">
        <v>5.4177</v>
      </c>
      <c r="C1535" s="35">
        <v>499329682</v>
      </c>
      <c r="D1535" s="35">
        <v>351184138</v>
      </c>
      <c r="E1535" s="35">
        <v>27344730.051498</v>
      </c>
    </row>
    <row r="1536" spans="1:5">
      <c r="A1536" t="s">
        <v>4186</v>
      </c>
      <c r="B1536" s="35">
        <v>5.3411999999999997</v>
      </c>
      <c r="C1536" s="35">
        <v>493626330</v>
      </c>
      <c r="D1536" s="35">
        <v>348584274</v>
      </c>
      <c r="E1536" s="35">
        <v>27155331.386204999</v>
      </c>
    </row>
    <row r="1537" spans="1:5">
      <c r="A1537" t="s">
        <v>4187</v>
      </c>
      <c r="B1537" s="35">
        <v>5.3231000000000002</v>
      </c>
      <c r="C1537" s="35">
        <v>492294204</v>
      </c>
      <c r="D1537" s="35">
        <v>347596297</v>
      </c>
      <c r="E1537" s="35">
        <v>27183014.972477999</v>
      </c>
    </row>
    <row r="1538" spans="1:5">
      <c r="A1538" t="s">
        <v>4188</v>
      </c>
      <c r="B1538" s="35">
        <v>5.3272000000000004</v>
      </c>
      <c r="C1538" s="35">
        <v>493700854</v>
      </c>
      <c r="D1538" s="35">
        <v>348520979</v>
      </c>
      <c r="E1538" s="35">
        <v>27252567.014566999</v>
      </c>
    </row>
    <row r="1539" spans="1:5">
      <c r="A1539" t="s">
        <v>4189</v>
      </c>
      <c r="B1539" s="35">
        <v>5.3497000000000003</v>
      </c>
      <c r="C1539" s="35">
        <v>494826342</v>
      </c>
      <c r="D1539" s="35">
        <v>349293416</v>
      </c>
      <c r="E1539" s="35">
        <v>27203941.529431999</v>
      </c>
    </row>
    <row r="1540" spans="1:5">
      <c r="A1540" t="s">
        <v>36</v>
      </c>
      <c r="B1540" s="35">
        <v>5.3029000000000002</v>
      </c>
      <c r="C1540" s="35">
        <v>491418052</v>
      </c>
      <c r="D1540" s="35">
        <v>346992524</v>
      </c>
      <c r="E1540" s="35">
        <v>27235197.344849002</v>
      </c>
    </row>
    <row r="1541" spans="1:5">
      <c r="A1541" t="s">
        <v>4190</v>
      </c>
      <c r="B1541" s="35">
        <v>5.2770999999999999</v>
      </c>
      <c r="C1541" s="35">
        <v>489977437</v>
      </c>
      <c r="D1541" s="35">
        <v>344946674</v>
      </c>
      <c r="E1541" s="35">
        <v>27483042.390707001</v>
      </c>
    </row>
    <row r="1542" spans="1:5">
      <c r="A1542" t="s">
        <v>4191</v>
      </c>
      <c r="B1542" s="35">
        <v>5.2443999999999997</v>
      </c>
      <c r="C1542" s="35">
        <v>486310733</v>
      </c>
      <c r="D1542" s="35">
        <v>341511001</v>
      </c>
      <c r="E1542" s="35">
        <v>27610352.375868</v>
      </c>
    </row>
    <row r="1543" spans="1:5">
      <c r="A1543" t="s">
        <v>4192</v>
      </c>
      <c r="B1543" s="35">
        <v>5.2366000000000001</v>
      </c>
      <c r="C1543" s="35">
        <v>482304197</v>
      </c>
      <c r="D1543" s="35">
        <v>338211559</v>
      </c>
      <c r="E1543" s="35">
        <v>27516449.222778</v>
      </c>
    </row>
    <row r="1544" spans="1:5">
      <c r="A1544" t="s">
        <v>4193</v>
      </c>
      <c r="B1544" s="35">
        <v>5.2485999999999997</v>
      </c>
      <c r="C1544" s="35">
        <v>484750217</v>
      </c>
      <c r="D1544" s="35">
        <v>338369780</v>
      </c>
      <c r="E1544" s="35">
        <v>27889425.180048</v>
      </c>
    </row>
    <row r="1545" spans="1:5">
      <c r="A1545" t="s">
        <v>37</v>
      </c>
      <c r="B1545" s="35">
        <v>5.1649000000000003</v>
      </c>
      <c r="C1545" s="35">
        <v>483744624</v>
      </c>
      <c r="D1545" s="35">
        <v>337359463</v>
      </c>
      <c r="E1545" s="35">
        <v>28342303.045558002</v>
      </c>
    </row>
    <row r="1546" spans="1:5">
      <c r="A1546" t="s">
        <v>4194</v>
      </c>
      <c r="B1546" s="35">
        <v>5.157</v>
      </c>
      <c r="C1546" s="35">
        <v>479496917</v>
      </c>
      <c r="D1546" s="35">
        <v>334806013</v>
      </c>
      <c r="E1546" s="35">
        <v>28057185.185185</v>
      </c>
    </row>
    <row r="1547" spans="1:5">
      <c r="A1547" t="s">
        <v>4195</v>
      </c>
      <c r="B1547" s="35">
        <v>5.1905999999999999</v>
      </c>
      <c r="C1547" s="35">
        <v>481206444</v>
      </c>
      <c r="D1547" s="35">
        <v>335781496</v>
      </c>
      <c r="E1547" s="35">
        <v>28016982.237121001</v>
      </c>
    </row>
    <row r="1548" spans="1:5">
      <c r="A1548" t="s">
        <v>4196</v>
      </c>
      <c r="B1548" s="35">
        <v>5.2723000000000004</v>
      </c>
      <c r="C1548" s="35">
        <v>492580166</v>
      </c>
      <c r="D1548" s="35">
        <v>341744951</v>
      </c>
      <c r="E1548" s="35">
        <v>28608997.022172</v>
      </c>
    </row>
    <row r="1549" spans="1:5">
      <c r="A1549" t="s">
        <v>4197</v>
      </c>
      <c r="B1549" s="35">
        <v>5.3733000000000004</v>
      </c>
      <c r="C1549" s="35">
        <v>502154364</v>
      </c>
      <c r="D1549" s="35">
        <v>347930266</v>
      </c>
      <c r="E1549" s="35">
        <v>28701933.262612998</v>
      </c>
    </row>
    <row r="1550" spans="1:5">
      <c r="A1550" t="s">
        <v>38</v>
      </c>
      <c r="B1550" s="35">
        <v>5.3608000000000002</v>
      </c>
      <c r="C1550" s="35">
        <v>501261808</v>
      </c>
      <c r="D1550" s="35">
        <v>345977409</v>
      </c>
      <c r="E1550" s="35">
        <v>28966646.582600001</v>
      </c>
    </row>
    <row r="1551" spans="1:5">
      <c r="A1551" t="s">
        <v>4198</v>
      </c>
      <c r="B1551" s="35">
        <v>5.3257000000000003</v>
      </c>
      <c r="C1551" s="35">
        <v>498853075</v>
      </c>
      <c r="D1551" s="35">
        <v>345332262</v>
      </c>
      <c r="E1551" s="35">
        <v>28826410.237151999</v>
      </c>
    </row>
    <row r="1552" spans="1:5">
      <c r="A1552" t="s">
        <v>4199</v>
      </c>
      <c r="B1552" s="35">
        <v>5.2809999999999997</v>
      </c>
      <c r="C1552" s="35">
        <v>495049300</v>
      </c>
      <c r="D1552" s="35">
        <v>341642092</v>
      </c>
      <c r="E1552" s="35">
        <v>29048893.770119</v>
      </c>
    </row>
    <row r="1553" spans="1:5">
      <c r="A1553" t="s">
        <v>4200</v>
      </c>
      <c r="B1553" s="35">
        <v>5.3505000000000003</v>
      </c>
      <c r="C1553" s="35">
        <v>499997530</v>
      </c>
      <c r="D1553" s="35">
        <v>346188284</v>
      </c>
      <c r="E1553" s="35">
        <v>28746705.167741001</v>
      </c>
    </row>
    <row r="1554" spans="1:5">
      <c r="A1554" t="s">
        <v>4201</v>
      </c>
      <c r="B1554" s="35">
        <v>5.3632999999999997</v>
      </c>
      <c r="C1554" s="35">
        <v>500673215</v>
      </c>
      <c r="D1554" s="35">
        <v>346728420</v>
      </c>
      <c r="E1554" s="35">
        <v>28703371.991124999</v>
      </c>
    </row>
    <row r="1555" spans="1:5">
      <c r="A1555" t="s">
        <v>39</v>
      </c>
      <c r="B1555" s="35">
        <v>5.3611000000000004</v>
      </c>
      <c r="C1555" s="35">
        <v>509416368</v>
      </c>
      <c r="D1555" s="35">
        <v>353744815</v>
      </c>
      <c r="E1555" s="35">
        <v>29037241.051277</v>
      </c>
    </row>
    <row r="1556" spans="1:5">
      <c r="A1556" t="s">
        <v>4202</v>
      </c>
      <c r="B1556" s="35">
        <v>5.3710000000000004</v>
      </c>
      <c r="C1556" s="35">
        <v>509290233</v>
      </c>
      <c r="D1556" s="35">
        <v>352828986</v>
      </c>
      <c r="E1556" s="35">
        <v>29130747.905418001</v>
      </c>
    </row>
    <row r="1557" spans="1:5">
      <c r="A1557" t="s">
        <v>4203</v>
      </c>
      <c r="B1557" s="35">
        <v>5.3765999999999998</v>
      </c>
      <c r="C1557" s="35">
        <v>512398142</v>
      </c>
      <c r="D1557" s="35">
        <v>355488076</v>
      </c>
      <c r="E1557" s="35">
        <v>29183883.123163</v>
      </c>
    </row>
    <row r="1558" spans="1:5">
      <c r="A1558" t="s">
        <v>4204</v>
      </c>
      <c r="B1558" s="35">
        <v>5.3503999999999996</v>
      </c>
      <c r="C1558" s="35">
        <v>509272213</v>
      </c>
      <c r="D1558" s="35">
        <v>354276135</v>
      </c>
      <c r="E1558" s="35">
        <v>28969063.621410999</v>
      </c>
    </row>
    <row r="1559" spans="1:5">
      <c r="A1559" t="s">
        <v>4205</v>
      </c>
      <c r="B1559" s="35">
        <v>5.3314000000000004</v>
      </c>
      <c r="C1559" s="35">
        <v>508261874</v>
      </c>
      <c r="D1559" s="35">
        <v>354523994</v>
      </c>
      <c r="E1559" s="35">
        <v>28836305.660801999</v>
      </c>
    </row>
    <row r="1560" spans="1:5">
      <c r="A1560" t="s">
        <v>40</v>
      </c>
      <c r="B1560" s="35">
        <v>5.26</v>
      </c>
      <c r="C1560" s="35">
        <v>499375729</v>
      </c>
      <c r="D1560" s="35">
        <v>349205807</v>
      </c>
      <c r="E1560" s="35">
        <v>28549414.828896999</v>
      </c>
    </row>
    <row r="1561" spans="1:5">
      <c r="A1561" t="s">
        <v>4206</v>
      </c>
      <c r="B1561" s="35">
        <v>5.2746000000000004</v>
      </c>
      <c r="C1561" s="35">
        <v>499673406</v>
      </c>
      <c r="D1561" s="35">
        <v>350219964</v>
      </c>
      <c r="E1561" s="35">
        <v>28334554.658172999</v>
      </c>
    </row>
    <row r="1562" spans="1:5">
      <c r="A1562" t="s">
        <v>4207</v>
      </c>
      <c r="B1562" s="35">
        <v>5.2926000000000002</v>
      </c>
      <c r="C1562" s="35">
        <v>500407661</v>
      </c>
      <c r="D1562" s="35">
        <v>350727866</v>
      </c>
      <c r="E1562" s="35">
        <v>28280957.374446999</v>
      </c>
    </row>
    <row r="1563" spans="1:5">
      <c r="A1563" t="s">
        <v>4208</v>
      </c>
      <c r="B1563" s="35">
        <v>5.3033999999999999</v>
      </c>
      <c r="C1563" s="35">
        <v>504533470</v>
      </c>
      <c r="D1563" s="35">
        <v>348816457</v>
      </c>
      <c r="E1563" s="35">
        <v>29361732.662066001</v>
      </c>
    </row>
    <row r="1564" spans="1:5">
      <c r="A1564" t="s">
        <v>4209</v>
      </c>
      <c r="B1564" s="35">
        <v>5.2831999999999999</v>
      </c>
      <c r="C1564" s="35">
        <v>502740866</v>
      </c>
      <c r="D1564" s="35">
        <v>346108741</v>
      </c>
      <c r="E1564" s="35">
        <v>29647207.185038999</v>
      </c>
    </row>
    <row r="1565" spans="1:5">
      <c r="A1565" t="s">
        <v>41</v>
      </c>
      <c r="B1565" s="35">
        <v>5.2888999999999999</v>
      </c>
      <c r="C1565" s="35">
        <v>503180654</v>
      </c>
      <c r="D1565" s="35">
        <v>345119606</v>
      </c>
      <c r="E1565" s="35">
        <v>29885429.484391998</v>
      </c>
    </row>
    <row r="1566" spans="1:5">
      <c r="A1566" t="s">
        <v>4210</v>
      </c>
      <c r="B1566" s="35">
        <v>5.2609000000000004</v>
      </c>
      <c r="C1566" s="35">
        <v>506863991</v>
      </c>
      <c r="D1566" s="35">
        <v>347210576</v>
      </c>
      <c r="E1566" s="35">
        <v>30347167.784979999</v>
      </c>
    </row>
    <row r="1567" spans="1:5">
      <c r="A1567" t="s">
        <v>4211</v>
      </c>
      <c r="B1567" s="35"/>
      <c r="C1567" s="35"/>
      <c r="D1567" s="35"/>
    </row>
    <row r="1568" spans="1:5">
      <c r="A1568" t="s">
        <v>4212</v>
      </c>
      <c r="B1568" s="35">
        <v>5.2809999999999997</v>
      </c>
      <c r="C1568" s="35">
        <v>510779389</v>
      </c>
      <c r="D1568" s="35">
        <v>352406939</v>
      </c>
      <c r="E1568" s="35">
        <v>29989102.442719001</v>
      </c>
    </row>
    <row r="1569" spans="1:5">
      <c r="A1569" t="s">
        <v>4213</v>
      </c>
      <c r="B1569" s="35">
        <v>5.3315999999999999</v>
      </c>
      <c r="C1569" s="35">
        <v>515682992</v>
      </c>
      <c r="D1569" s="35">
        <v>362685005</v>
      </c>
      <c r="E1569" s="35">
        <v>28696448.908395</v>
      </c>
    </row>
    <row r="1570" spans="1:5">
      <c r="A1570" t="s">
        <v>42</v>
      </c>
      <c r="B1570" s="35">
        <v>5.4588000000000001</v>
      </c>
      <c r="C1570" s="35">
        <v>524804136</v>
      </c>
      <c r="D1570" s="35">
        <v>368470318</v>
      </c>
      <c r="E1570" s="35">
        <v>28638861.654576</v>
      </c>
    </row>
    <row r="1571" spans="1:5">
      <c r="A1571" t="s">
        <v>4214</v>
      </c>
      <c r="B1571" s="35">
        <v>5.4088000000000003</v>
      </c>
      <c r="C1571" s="35">
        <v>519084578</v>
      </c>
      <c r="D1571" s="35">
        <v>365491028</v>
      </c>
      <c r="E1571" s="35">
        <v>28396973.450672999</v>
      </c>
    </row>
    <row r="1572" spans="1:5">
      <c r="A1572" t="s">
        <v>4215</v>
      </c>
      <c r="B1572" s="35">
        <v>5.3597000000000001</v>
      </c>
      <c r="C1572" s="35">
        <v>512237519</v>
      </c>
      <c r="D1572" s="35">
        <v>362401484</v>
      </c>
      <c r="E1572" s="35">
        <v>27956048.846016999</v>
      </c>
    </row>
    <row r="1573" spans="1:5">
      <c r="A1573" t="s">
        <v>4216</v>
      </c>
      <c r="B1573" s="35">
        <v>5.4264000000000001</v>
      </c>
      <c r="C1573" s="35">
        <v>517503574</v>
      </c>
      <c r="D1573" s="35">
        <v>371030954</v>
      </c>
      <c r="E1573" s="35">
        <v>26992595.459236</v>
      </c>
    </row>
    <row r="1574" spans="1:5">
      <c r="A1574" t="s">
        <v>4217</v>
      </c>
      <c r="B1574" s="35">
        <v>5.4973000000000001</v>
      </c>
      <c r="C1574" s="35">
        <v>518479597</v>
      </c>
      <c r="D1574" s="35">
        <v>371671718</v>
      </c>
      <c r="E1574" s="35">
        <v>26705451.585324001</v>
      </c>
    </row>
    <row r="1575" spans="1:5">
      <c r="A1575" t="s">
        <v>43</v>
      </c>
      <c r="B1575" s="35">
        <v>5.4626000000000001</v>
      </c>
      <c r="C1575" s="35">
        <v>522507961</v>
      </c>
      <c r="D1575" s="35">
        <v>376490029</v>
      </c>
      <c r="E1575" s="35">
        <v>26730482.187968999</v>
      </c>
    </row>
    <row r="1576" spans="1:5">
      <c r="A1576" t="s">
        <v>4218</v>
      </c>
      <c r="B1576" s="35">
        <v>5.4241999999999999</v>
      </c>
      <c r="C1576" s="35">
        <v>516946949</v>
      </c>
      <c r="D1576" s="35">
        <v>372800900</v>
      </c>
      <c r="E1576" s="35">
        <v>26574619.114339001</v>
      </c>
    </row>
    <row r="1577" spans="1:5">
      <c r="A1577" t="s">
        <v>4219</v>
      </c>
      <c r="B1577" s="35">
        <v>5.5103</v>
      </c>
      <c r="C1577" s="35">
        <v>519333117</v>
      </c>
      <c r="D1577" s="35">
        <v>373483680</v>
      </c>
      <c r="E1577" s="35">
        <v>26468511.151843</v>
      </c>
    </row>
    <row r="1578" spans="1:5">
      <c r="A1578" t="s">
        <v>4220</v>
      </c>
      <c r="B1578" s="35">
        <v>5.4401000000000002</v>
      </c>
      <c r="C1578" s="35">
        <v>523515998</v>
      </c>
      <c r="D1578" s="35">
        <v>376623714</v>
      </c>
      <c r="E1578" s="35">
        <v>27001761.732321002</v>
      </c>
    </row>
    <row r="1579" spans="1:5">
      <c r="A1579" t="s">
        <v>4221</v>
      </c>
      <c r="B1579" s="35">
        <v>5.4036999999999997</v>
      </c>
      <c r="C1579" s="35">
        <v>519876729</v>
      </c>
      <c r="D1579" s="35">
        <v>371497416</v>
      </c>
      <c r="E1579" s="35">
        <v>27458836.167810999</v>
      </c>
    </row>
    <row r="1580" spans="1:5">
      <c r="A1580" t="s">
        <v>44</v>
      </c>
      <c r="B1580" s="35">
        <v>5.3563000000000001</v>
      </c>
      <c r="C1580" s="35">
        <v>519319310</v>
      </c>
      <c r="D1580" s="35">
        <v>375577869</v>
      </c>
      <c r="E1580" s="35">
        <v>26835957.844034001</v>
      </c>
    </row>
    <row r="1581" spans="1:5">
      <c r="A1581" t="s">
        <v>4222</v>
      </c>
      <c r="B1581" s="35">
        <v>5.3429000000000002</v>
      </c>
      <c r="C1581" s="35">
        <v>518399166</v>
      </c>
      <c r="D1581" s="35">
        <v>374773333</v>
      </c>
      <c r="E1581" s="35">
        <v>26881624.773063</v>
      </c>
    </row>
    <row r="1582" spans="1:5">
      <c r="A1582" t="s">
        <v>4223</v>
      </c>
      <c r="B1582" s="35">
        <v>5.3369</v>
      </c>
      <c r="C1582" s="35">
        <v>519059160</v>
      </c>
      <c r="D1582" s="35">
        <v>374868871</v>
      </c>
      <c r="E1582" s="35">
        <v>27017611.160037</v>
      </c>
    </row>
    <row r="1583" spans="1:5">
      <c r="A1583" t="s">
        <v>4224</v>
      </c>
      <c r="B1583" s="35">
        <v>5.3453999999999997</v>
      </c>
      <c r="C1583" s="35">
        <v>520731083</v>
      </c>
      <c r="D1583" s="35">
        <v>375387392</v>
      </c>
      <c r="E1583" s="35">
        <v>27190423.728813998</v>
      </c>
    </row>
    <row r="1584" spans="1:5">
      <c r="A1584" t="s">
        <v>4225</v>
      </c>
      <c r="B1584" s="35">
        <v>5.3141999999999996</v>
      </c>
      <c r="C1584" s="35">
        <v>515833916</v>
      </c>
      <c r="D1584" s="35">
        <v>371863713</v>
      </c>
      <c r="E1584" s="35">
        <v>27091604.192541</v>
      </c>
    </row>
    <row r="1585" spans="1:5">
      <c r="A1585" t="s">
        <v>45</v>
      </c>
      <c r="B1585" s="35">
        <v>5.274</v>
      </c>
      <c r="C1585" s="35">
        <v>507836067</v>
      </c>
      <c r="D1585" s="35">
        <v>365357532</v>
      </c>
      <c r="E1585" s="35">
        <v>27015270.193402</v>
      </c>
    </row>
    <row r="1586" spans="1:5">
      <c r="A1586" t="s">
        <v>4226</v>
      </c>
      <c r="B1586" s="35">
        <v>5.2641</v>
      </c>
      <c r="C1586" s="35">
        <v>509029175</v>
      </c>
      <c r="D1586" s="35">
        <v>367258338</v>
      </c>
      <c r="E1586" s="35">
        <v>26931638.26675</v>
      </c>
    </row>
    <row r="1587" spans="1:5">
      <c r="A1587" t="s">
        <v>4227</v>
      </c>
      <c r="B1587" s="35">
        <v>5.2763</v>
      </c>
      <c r="C1587" s="35">
        <v>512132771</v>
      </c>
      <c r="D1587" s="35">
        <v>369832084</v>
      </c>
      <c r="E1587" s="35">
        <v>26969786.971930999</v>
      </c>
    </row>
    <row r="1588" spans="1:5">
      <c r="A1588" t="s">
        <v>4228</v>
      </c>
      <c r="B1588" s="35">
        <v>5.3338999999999999</v>
      </c>
      <c r="C1588" s="35">
        <v>519662939</v>
      </c>
      <c r="D1588" s="35">
        <v>376320996</v>
      </c>
      <c r="E1588" s="35">
        <v>26873758.975609001</v>
      </c>
    </row>
    <row r="1589" spans="1:5">
      <c r="A1589" t="s">
        <v>4229</v>
      </c>
      <c r="B1589" s="35">
        <v>5.2781000000000002</v>
      </c>
      <c r="C1589" s="35">
        <v>528953186</v>
      </c>
      <c r="D1589" s="35">
        <v>380894530</v>
      </c>
      <c r="E1589" s="35">
        <v>28051506.413293</v>
      </c>
    </row>
    <row r="1590" spans="1:5">
      <c r="A1590" t="s">
        <v>46</v>
      </c>
      <c r="B1590" s="35">
        <v>5.2108999999999996</v>
      </c>
      <c r="C1590" s="35">
        <v>524436145</v>
      </c>
      <c r="D1590" s="35">
        <v>377410810</v>
      </c>
      <c r="E1590" s="35">
        <v>28214959.987718001</v>
      </c>
    </row>
    <row r="1591" spans="1:5">
      <c r="A1591" t="s">
        <v>4230</v>
      </c>
      <c r="B1591" s="35">
        <v>5.1944999999999997</v>
      </c>
      <c r="C1591" s="35">
        <v>523427340</v>
      </c>
      <c r="D1591" s="35">
        <v>377949041</v>
      </c>
      <c r="E1591" s="35">
        <v>28006217.922803</v>
      </c>
    </row>
    <row r="1592" spans="1:5">
      <c r="A1592" t="s">
        <v>4231</v>
      </c>
      <c r="B1592" s="35">
        <v>5.2194000000000003</v>
      </c>
      <c r="C1592" s="35">
        <v>526051029</v>
      </c>
      <c r="D1592" s="35">
        <v>379525629</v>
      </c>
      <c r="E1592" s="35">
        <v>28073226.807679001</v>
      </c>
    </row>
    <row r="1593" spans="1:5">
      <c r="A1593" t="s">
        <v>4232</v>
      </c>
      <c r="B1593" s="35">
        <v>5.1978999999999997</v>
      </c>
      <c r="C1593" s="35">
        <v>523980963</v>
      </c>
      <c r="D1593" s="35">
        <v>377846434</v>
      </c>
      <c r="E1593" s="35">
        <v>28114147.828931</v>
      </c>
    </row>
    <row r="1594" spans="1:5">
      <c r="A1594" t="s">
        <v>4233</v>
      </c>
      <c r="B1594" s="35">
        <v>5.2088999999999999</v>
      </c>
      <c r="C1594" s="35">
        <v>527890289</v>
      </c>
      <c r="D1594" s="35">
        <v>381060167</v>
      </c>
      <c r="E1594" s="35">
        <v>28188316.535161</v>
      </c>
    </row>
    <row r="1595" spans="1:5">
      <c r="A1595" t="s">
        <v>47</v>
      </c>
      <c r="B1595" s="35">
        <v>5.2407000000000004</v>
      </c>
      <c r="C1595" s="35">
        <v>534264319</v>
      </c>
      <c r="D1595" s="35">
        <v>387656435</v>
      </c>
      <c r="E1595" s="35">
        <v>27974866.716278002</v>
      </c>
    </row>
    <row r="1596" spans="1:5">
      <c r="A1596" t="s">
        <v>4234</v>
      </c>
      <c r="B1596" s="35">
        <v>5.2438000000000002</v>
      </c>
      <c r="C1596" s="35">
        <v>534145831</v>
      </c>
      <c r="D1596" s="35">
        <v>387676160</v>
      </c>
      <c r="E1596" s="35">
        <v>27931971.280368999</v>
      </c>
    </row>
    <row r="1597" spans="1:5">
      <c r="A1597" t="s">
        <v>4235</v>
      </c>
      <c r="B1597" s="35">
        <v>5.2556000000000003</v>
      </c>
      <c r="C1597" s="35">
        <v>535233528</v>
      </c>
      <c r="D1597" s="35">
        <v>388431916</v>
      </c>
      <c r="E1597" s="35">
        <v>27932417.231144</v>
      </c>
    </row>
    <row r="1598" spans="1:5">
      <c r="A1598" t="s">
        <v>4236</v>
      </c>
      <c r="B1598" s="35">
        <v>5.2637999999999998</v>
      </c>
      <c r="C1598" s="35">
        <v>535114787</v>
      </c>
      <c r="D1598" s="35">
        <v>388157493</v>
      </c>
      <c r="E1598" s="35">
        <v>27918479.805464</v>
      </c>
    </row>
    <row r="1599" spans="1:5">
      <c r="A1599" t="s">
        <v>4237</v>
      </c>
      <c r="B1599" s="35">
        <v>5.2428999999999997</v>
      </c>
      <c r="C1599" s="35">
        <v>532910488</v>
      </c>
      <c r="D1599" s="35">
        <v>386514797</v>
      </c>
      <c r="E1599" s="35">
        <v>27922655.591371</v>
      </c>
    </row>
    <row r="1600" spans="1:5">
      <c r="A1600" t="s">
        <v>48</v>
      </c>
      <c r="B1600" s="35">
        <v>5.2866999999999997</v>
      </c>
      <c r="C1600" s="35">
        <v>536731232</v>
      </c>
      <c r="D1600" s="35">
        <v>389984784</v>
      </c>
      <c r="E1600" s="35">
        <v>27757665.084079001</v>
      </c>
    </row>
    <row r="1601" spans="1:5">
      <c r="A1601" t="s">
        <v>4238</v>
      </c>
      <c r="B1601" s="35">
        <v>5.2601000000000004</v>
      </c>
      <c r="C1601" s="35">
        <v>534138999</v>
      </c>
      <c r="D1601" s="35">
        <v>388645553</v>
      </c>
      <c r="E1601" s="35">
        <v>27659825.098382</v>
      </c>
    </row>
    <row r="1602" spans="1:5">
      <c r="A1602" t="s">
        <v>4239</v>
      </c>
      <c r="B1602" s="35">
        <v>5.2922000000000002</v>
      </c>
      <c r="C1602" s="35">
        <v>537015997</v>
      </c>
      <c r="D1602" s="35">
        <v>389792238</v>
      </c>
      <c r="E1602" s="35">
        <v>27819008.918786</v>
      </c>
    </row>
    <row r="1603" spans="1:5">
      <c r="A1603" t="s">
        <v>4240</v>
      </c>
      <c r="B1603" s="35">
        <v>5.3052000000000001</v>
      </c>
      <c r="C1603" s="35">
        <v>536164747</v>
      </c>
      <c r="D1603" s="35">
        <v>391520965</v>
      </c>
      <c r="E1603" s="35">
        <v>27264529.518208999</v>
      </c>
    </row>
    <row r="1604" spans="1:5">
      <c r="A1604" t="s">
        <v>4241</v>
      </c>
      <c r="B1604" s="35">
        <v>5.2964000000000002</v>
      </c>
      <c r="C1604" s="35">
        <v>546338977</v>
      </c>
      <c r="D1604" s="35">
        <v>401269037</v>
      </c>
      <c r="E1604" s="35">
        <v>27390291.518766999</v>
      </c>
    </row>
    <row r="1605" spans="1:5">
      <c r="A1605" t="s">
        <v>49</v>
      </c>
      <c r="B1605" s="35">
        <v>5.3140999999999998</v>
      </c>
      <c r="C1605" s="35">
        <v>545947938</v>
      </c>
      <c r="D1605" s="35">
        <v>397859949</v>
      </c>
      <c r="E1605" s="35">
        <v>27866993.282023001</v>
      </c>
    </row>
    <row r="1606" spans="1:5">
      <c r="A1606" t="s">
        <v>4242</v>
      </c>
      <c r="B1606" s="35">
        <v>5.3167999999999997</v>
      </c>
      <c r="C1606" s="35">
        <v>542703171</v>
      </c>
      <c r="D1606" s="35">
        <v>395523245</v>
      </c>
      <c r="E1606" s="35">
        <v>27682050.481493</v>
      </c>
    </row>
    <row r="1607" spans="1:5">
      <c r="A1607" t="s">
        <v>4243</v>
      </c>
      <c r="B1607" s="35">
        <v>5.3057999999999996</v>
      </c>
      <c r="C1607" s="35">
        <v>542926790</v>
      </c>
      <c r="D1607" s="35">
        <v>395751437</v>
      </c>
      <c r="E1607" s="35">
        <v>27738579.102115002</v>
      </c>
    </row>
    <row r="1608" spans="1:5">
      <c r="A1608" t="s">
        <v>4244</v>
      </c>
      <c r="B1608" s="35">
        <v>5.2949000000000002</v>
      </c>
      <c r="C1608" s="35">
        <v>546724106</v>
      </c>
      <c r="D1608" s="35">
        <v>400173826</v>
      </c>
      <c r="E1608" s="35">
        <v>27677629.416986</v>
      </c>
    </row>
    <row r="1609" spans="1:5">
      <c r="A1609" t="s">
        <v>4245</v>
      </c>
      <c r="B1609" s="35">
        <v>5.2904999999999998</v>
      </c>
      <c r="C1609" s="35">
        <v>545530157</v>
      </c>
      <c r="D1609" s="35">
        <v>399729541</v>
      </c>
      <c r="E1609" s="35">
        <v>27558948.303562999</v>
      </c>
    </row>
    <row r="1610" spans="1:5">
      <c r="A1610" t="s">
        <v>50</v>
      </c>
      <c r="B1610" s="35">
        <v>5.3177000000000003</v>
      </c>
      <c r="C1610" s="35">
        <v>548136469</v>
      </c>
      <c r="D1610" s="35">
        <v>394313321</v>
      </c>
      <c r="E1610" s="35">
        <v>28926631.438404001</v>
      </c>
    </row>
    <row r="1611" spans="1:5">
      <c r="A1611" t="s">
        <v>4246</v>
      </c>
      <c r="B1611" s="35">
        <v>5.3441999999999998</v>
      </c>
      <c r="C1611" s="35">
        <v>549577987</v>
      </c>
      <c r="D1611" s="35">
        <v>395324470</v>
      </c>
      <c r="E1611" s="35">
        <v>28863724.59863</v>
      </c>
    </row>
    <row r="1612" spans="1:5">
      <c r="A1612" t="s">
        <v>4247</v>
      </c>
      <c r="B1612" s="35">
        <v>5.3780999999999999</v>
      </c>
      <c r="C1612" s="35">
        <v>552969657</v>
      </c>
      <c r="D1612" s="35">
        <v>398121014</v>
      </c>
      <c r="E1612" s="35">
        <v>28792443.985794</v>
      </c>
    </row>
    <row r="1613" spans="1:5">
      <c r="A1613" t="s">
        <v>4248</v>
      </c>
      <c r="B1613" s="35">
        <v>5.3670999999999998</v>
      </c>
      <c r="C1613" s="35">
        <v>551082103</v>
      </c>
      <c r="D1613" s="35">
        <v>396080799</v>
      </c>
      <c r="E1613" s="35">
        <v>28879898.641725</v>
      </c>
    </row>
    <row r="1614" spans="1:5">
      <c r="A1614" t="s">
        <v>4249</v>
      </c>
      <c r="B1614" s="35">
        <v>5.3789999999999996</v>
      </c>
      <c r="C1614" s="35">
        <v>549559398</v>
      </c>
      <c r="D1614" s="35">
        <v>400185144</v>
      </c>
      <c r="E1614" s="35">
        <v>27769892.916898999</v>
      </c>
    </row>
    <row r="1615" spans="1:5">
      <c r="A1615" t="s">
        <v>51</v>
      </c>
      <c r="B1615" s="35">
        <v>5.4309000000000003</v>
      </c>
      <c r="C1615" s="35">
        <v>545143728</v>
      </c>
      <c r="D1615" s="35">
        <v>400776608</v>
      </c>
      <c r="E1615" s="35">
        <v>26582540.647038002</v>
      </c>
    </row>
    <row r="1616" spans="1:5">
      <c r="A1616" t="s">
        <v>4250</v>
      </c>
      <c r="B1616" s="35">
        <v>5.4543999999999997</v>
      </c>
      <c r="C1616" s="35">
        <v>532802623</v>
      </c>
      <c r="D1616" s="35">
        <v>391148739</v>
      </c>
      <c r="E1616" s="35">
        <v>25970571.281900998</v>
      </c>
    </row>
    <row r="1617" spans="1:5">
      <c r="A1617" t="s">
        <v>4251</v>
      </c>
      <c r="B1617" s="35">
        <v>5.4344999999999999</v>
      </c>
      <c r="C1617" s="35">
        <v>531713644</v>
      </c>
      <c r="D1617" s="35">
        <v>394358317</v>
      </c>
      <c r="E1617" s="35">
        <v>25274694.452112</v>
      </c>
    </row>
    <row r="1618" spans="1:5">
      <c r="A1618" t="s">
        <v>4252</v>
      </c>
      <c r="B1618" s="35">
        <v>5.4359000000000002</v>
      </c>
      <c r="C1618" s="35">
        <v>527855803</v>
      </c>
      <c r="D1618" s="35">
        <v>390528537</v>
      </c>
      <c r="E1618" s="35">
        <v>25263022.866498999</v>
      </c>
    </row>
    <row r="1619" spans="1:5">
      <c r="A1619" t="s">
        <v>4253</v>
      </c>
      <c r="B1619" s="35">
        <v>5.4523000000000001</v>
      </c>
      <c r="C1619" s="35">
        <v>527300266</v>
      </c>
      <c r="D1619" s="35">
        <v>393370782</v>
      </c>
      <c r="E1619" s="35">
        <v>24563850.851934001</v>
      </c>
    </row>
    <row r="1620" spans="1:5">
      <c r="A1620" t="s">
        <v>52</v>
      </c>
      <c r="B1620" s="35">
        <v>5.4617000000000004</v>
      </c>
      <c r="C1620" s="35">
        <v>531824407</v>
      </c>
      <c r="D1620" s="35">
        <v>399929410</v>
      </c>
      <c r="E1620" s="35">
        <v>24149073.914714999</v>
      </c>
    </row>
    <row r="1621" spans="1:5">
      <c r="A1621" t="s">
        <v>4254</v>
      </c>
      <c r="B1621" s="35">
        <v>5.4564000000000004</v>
      </c>
      <c r="C1621" s="35">
        <v>529704929</v>
      </c>
      <c r="D1621" s="35">
        <v>399193482</v>
      </c>
      <c r="E1621" s="35">
        <v>23918966.168168999</v>
      </c>
    </row>
    <row r="1622" spans="1:5">
      <c r="A1622" t="s">
        <v>4255</v>
      </c>
      <c r="B1622" s="35">
        <v>5.4543999999999997</v>
      </c>
      <c r="C1622" s="35">
        <v>529410095</v>
      </c>
      <c r="D1622" s="35">
        <v>403377358</v>
      </c>
      <c r="E1622" s="35">
        <v>23106617.959812</v>
      </c>
    </row>
    <row r="1623" spans="1:5">
      <c r="A1623" t="s">
        <v>4256</v>
      </c>
      <c r="B1623" s="35">
        <v>5.4641999999999999</v>
      </c>
      <c r="C1623" s="35">
        <v>524906538</v>
      </c>
      <c r="D1623" s="35">
        <v>401495885</v>
      </c>
      <c r="E1623" s="35">
        <v>22585310.383954</v>
      </c>
    </row>
    <row r="1624" spans="1:5">
      <c r="A1624" t="s">
        <v>4257</v>
      </c>
      <c r="B1624" s="35">
        <v>5.47</v>
      </c>
      <c r="C1624" s="35">
        <v>524644630</v>
      </c>
      <c r="D1624" s="35">
        <v>406133193</v>
      </c>
      <c r="E1624" s="35">
        <v>21665710.603291001</v>
      </c>
    </row>
    <row r="1625" spans="1:5">
      <c r="A1625" t="s">
        <v>53</v>
      </c>
      <c r="B1625" s="35">
        <v>5.4391999999999996</v>
      </c>
      <c r="C1625" s="35">
        <v>519278971</v>
      </c>
      <c r="D1625" s="35">
        <v>413252453</v>
      </c>
      <c r="E1625" s="35">
        <v>19493035.372848999</v>
      </c>
    </row>
    <row r="1626" spans="1:5">
      <c r="A1626" t="s">
        <v>4258</v>
      </c>
      <c r="B1626" s="35">
        <v>5.5274000000000001</v>
      </c>
      <c r="C1626" s="35">
        <v>527967278</v>
      </c>
      <c r="D1626" s="35">
        <v>420435452</v>
      </c>
      <c r="E1626" s="35">
        <v>19454323.189927001</v>
      </c>
    </row>
    <row r="1627" spans="1:5">
      <c r="A1627" t="s">
        <v>4259</v>
      </c>
      <c r="B1627" s="35">
        <v>5.6458000000000004</v>
      </c>
      <c r="C1627" s="35">
        <v>550282939</v>
      </c>
      <c r="D1627" s="35">
        <v>438482921</v>
      </c>
      <c r="E1627" s="35">
        <v>19802334.124481998</v>
      </c>
    </row>
    <row r="1628" spans="1:5">
      <c r="A1628" t="s">
        <v>4260</v>
      </c>
      <c r="B1628" s="35">
        <v>5.4945000000000004</v>
      </c>
      <c r="C1628" s="35">
        <v>544959264</v>
      </c>
      <c r="D1628" s="35">
        <v>428339667</v>
      </c>
      <c r="E1628" s="35">
        <v>21224787.878788002</v>
      </c>
    </row>
    <row r="1629" spans="1:5">
      <c r="A1629" t="s">
        <v>4261</v>
      </c>
      <c r="B1629" s="35">
        <v>5.3307000000000002</v>
      </c>
      <c r="C1629" s="35">
        <v>536047743</v>
      </c>
      <c r="D1629" s="35">
        <v>418595070</v>
      </c>
      <c r="E1629" s="35">
        <v>22033255.107209001</v>
      </c>
    </row>
    <row r="1630" spans="1:5">
      <c r="A1630" t="s">
        <v>54</v>
      </c>
      <c r="B1630" s="35">
        <v>5.5423</v>
      </c>
      <c r="C1630" s="35">
        <v>545626287</v>
      </c>
      <c r="D1630" s="35">
        <v>429288928</v>
      </c>
      <c r="E1630" s="35">
        <v>20990808.689532999</v>
      </c>
    </row>
    <row r="1631" spans="1:5">
      <c r="A1631" t="s">
        <v>4262</v>
      </c>
      <c r="B1631" s="35">
        <v>5.6284000000000001</v>
      </c>
      <c r="C1631" s="35">
        <v>538791713</v>
      </c>
      <c r="D1631" s="35">
        <v>421187811</v>
      </c>
      <c r="E1631" s="35">
        <v>20894730.651694998</v>
      </c>
    </row>
    <row r="1632" spans="1:5">
      <c r="A1632" t="s">
        <v>4263</v>
      </c>
      <c r="B1632" s="35">
        <v>5.5986000000000002</v>
      </c>
      <c r="C1632" s="35">
        <v>528497565</v>
      </c>
      <c r="D1632" s="35">
        <v>409323743</v>
      </c>
      <c r="E1632" s="35">
        <v>21286361.233165</v>
      </c>
    </row>
    <row r="1633" spans="1:5">
      <c r="A1633" t="s">
        <v>4264</v>
      </c>
      <c r="B1633" s="35">
        <v>5.5568999999999997</v>
      </c>
      <c r="C1633" s="35">
        <v>526638668</v>
      </c>
      <c r="D1633" s="35">
        <v>405166018</v>
      </c>
      <c r="E1633" s="35">
        <v>21859786.931563001</v>
      </c>
    </row>
    <row r="1634" spans="1:5">
      <c r="A1634" t="s">
        <v>4265</v>
      </c>
      <c r="B1634" s="35">
        <v>5.6067</v>
      </c>
      <c r="C1634" s="35">
        <v>542070959</v>
      </c>
      <c r="D1634" s="35">
        <v>410431921</v>
      </c>
      <c r="E1634" s="35">
        <v>23478880.26825</v>
      </c>
    </row>
    <row r="1635" spans="1:5">
      <c r="A1635" t="s">
        <v>55</v>
      </c>
      <c r="B1635" s="35">
        <v>5.6291000000000002</v>
      </c>
      <c r="C1635" s="35">
        <v>560135645</v>
      </c>
      <c r="D1635" s="35">
        <v>426940485</v>
      </c>
      <c r="E1635" s="35">
        <v>23661892.664902002</v>
      </c>
    </row>
    <row r="1636" spans="1:5">
      <c r="A1636" t="s">
        <v>4266</v>
      </c>
      <c r="B1636" s="35">
        <v>5.5922999999999998</v>
      </c>
      <c r="C1636" s="35">
        <v>558517051</v>
      </c>
      <c r="D1636" s="35">
        <v>423504138</v>
      </c>
      <c r="E1636" s="35">
        <v>24142644.886719</v>
      </c>
    </row>
    <row r="1637" spans="1:5">
      <c r="A1637" t="s">
        <v>4267</v>
      </c>
      <c r="B1637" s="35">
        <v>5.6670999999999996</v>
      </c>
      <c r="C1637" s="35">
        <v>565240317</v>
      </c>
      <c r="D1637" s="35">
        <v>429088602</v>
      </c>
      <c r="E1637" s="35">
        <v>24024936.034302998</v>
      </c>
    </row>
    <row r="1638" spans="1:5">
      <c r="A1638" t="s">
        <v>4268</v>
      </c>
      <c r="B1638" s="35">
        <v>5.6576000000000004</v>
      </c>
      <c r="C1638" s="35">
        <v>559477577</v>
      </c>
      <c r="D1638" s="35">
        <v>428413080</v>
      </c>
      <c r="E1638" s="35">
        <v>23166094.633767001</v>
      </c>
    </row>
    <row r="1639" spans="1:5">
      <c r="A1639" t="s">
        <v>4269</v>
      </c>
      <c r="B1639" s="35">
        <v>5.6726999999999999</v>
      </c>
      <c r="C1639" s="35">
        <v>556422803</v>
      </c>
      <c r="D1639" s="35">
        <v>426056937</v>
      </c>
      <c r="E1639" s="35">
        <v>22981272.762529001</v>
      </c>
    </row>
    <row r="1640" spans="1:5">
      <c r="A1640" t="s">
        <v>56</v>
      </c>
      <c r="B1640" s="35">
        <v>5.7111999999999998</v>
      </c>
      <c r="C1640" s="35">
        <v>571159738</v>
      </c>
      <c r="D1640" s="35">
        <v>434853673</v>
      </c>
      <c r="E1640" s="35">
        <v>23866449.257599</v>
      </c>
    </row>
    <row r="1641" spans="1:5">
      <c r="A1641" t="s">
        <v>4270</v>
      </c>
      <c r="B1641" s="35">
        <v>5.7827000000000002</v>
      </c>
      <c r="C1641" s="35">
        <v>576128153</v>
      </c>
      <c r="D1641" s="35">
        <v>439952282</v>
      </c>
      <c r="E1641" s="35">
        <v>23548838.950663</v>
      </c>
    </row>
    <row r="1642" spans="1:5">
      <c r="A1642" t="s">
        <v>4271</v>
      </c>
      <c r="B1642" s="35">
        <v>5.7851999999999997</v>
      </c>
      <c r="C1642" s="35">
        <v>575039122</v>
      </c>
      <c r="D1642" s="35">
        <v>439221297</v>
      </c>
      <c r="E1642" s="35">
        <v>23476772.626703002</v>
      </c>
    </row>
    <row r="1643" spans="1:5">
      <c r="A1643" t="s">
        <v>4272</v>
      </c>
      <c r="B1643" s="35">
        <v>5.7892000000000001</v>
      </c>
      <c r="C1643" s="35">
        <v>574601757</v>
      </c>
      <c r="D1643" s="35">
        <v>434709689</v>
      </c>
      <c r="E1643" s="35">
        <v>24164317.695018001</v>
      </c>
    </row>
    <row r="1644" spans="1:5">
      <c r="A1644" t="s">
        <v>4273</v>
      </c>
      <c r="B1644" s="35">
        <v>5.7427000000000001</v>
      </c>
      <c r="C1644" s="35">
        <v>568462278</v>
      </c>
      <c r="D1644" s="35">
        <v>429907857</v>
      </c>
      <c r="E1644" s="35">
        <v>24127051.909380998</v>
      </c>
    </row>
    <row r="1645" spans="1:5">
      <c r="A1645" t="s">
        <v>57</v>
      </c>
      <c r="B1645" s="35">
        <v>5.8094000000000001</v>
      </c>
      <c r="C1645" s="35">
        <v>570131079</v>
      </c>
      <c r="D1645" s="35">
        <v>433596225</v>
      </c>
      <c r="E1645" s="35">
        <v>23502401.969222002</v>
      </c>
    </row>
    <row r="1646" spans="1:5">
      <c r="A1646" t="s">
        <v>4274</v>
      </c>
      <c r="B1646" s="35">
        <v>5.7920999999999996</v>
      </c>
      <c r="C1646" s="35">
        <v>562889238</v>
      </c>
      <c r="D1646" s="35">
        <v>425484072</v>
      </c>
      <c r="E1646" s="35">
        <v>23722858.030765999</v>
      </c>
    </row>
    <row r="1647" spans="1:5">
      <c r="A1647" t="s">
        <v>4275</v>
      </c>
      <c r="B1647" s="35"/>
      <c r="C1647" s="35"/>
      <c r="D1647" s="35"/>
    </row>
    <row r="1648" spans="1:5">
      <c r="A1648" t="s">
        <v>4276</v>
      </c>
      <c r="B1648" s="35">
        <v>5.8253000000000004</v>
      </c>
      <c r="C1648" s="35">
        <v>567996362</v>
      </c>
      <c r="D1648" s="35">
        <v>427444049</v>
      </c>
      <c r="E1648" s="35">
        <v>24127909.807220001</v>
      </c>
    </row>
    <row r="1649" spans="1:5">
      <c r="A1649" t="s">
        <v>4277</v>
      </c>
      <c r="B1649" s="35">
        <v>5.8597999999999999</v>
      </c>
      <c r="C1649" s="35">
        <v>563064021</v>
      </c>
      <c r="D1649" s="35">
        <v>423390707</v>
      </c>
      <c r="E1649" s="35">
        <v>23835850.029011</v>
      </c>
    </row>
    <row r="1650" spans="1:5">
      <c r="A1650" t="s">
        <v>58</v>
      </c>
      <c r="B1650" s="35">
        <v>5.8926999999999996</v>
      </c>
      <c r="C1650" s="35">
        <v>565152799</v>
      </c>
      <c r="D1650" s="35">
        <v>427514042</v>
      </c>
      <c r="E1650" s="35">
        <v>23357502.842500001</v>
      </c>
    </row>
    <row r="1651" spans="1:5">
      <c r="A1651" t="s">
        <v>4278</v>
      </c>
      <c r="B1651" s="35">
        <v>5.9233000000000002</v>
      </c>
      <c r="C1651" s="35">
        <v>563003945</v>
      </c>
      <c r="D1651" s="35">
        <v>425667950</v>
      </c>
      <c r="E1651" s="35">
        <v>23185723.329900999</v>
      </c>
    </row>
    <row r="1652" spans="1:5">
      <c r="A1652" t="s">
        <v>4279</v>
      </c>
      <c r="B1652" s="35">
        <v>5.9282000000000004</v>
      </c>
      <c r="C1652" s="35">
        <v>562578409</v>
      </c>
      <c r="D1652" s="35">
        <v>424811550</v>
      </c>
      <c r="E1652" s="35">
        <v>23239239.398131002</v>
      </c>
    </row>
    <row r="1653" spans="1:5">
      <c r="A1653" t="s">
        <v>4280</v>
      </c>
      <c r="B1653" s="35"/>
      <c r="C1653" s="35"/>
      <c r="D1653" s="35"/>
    </row>
    <row r="1654" spans="1:5">
      <c r="A1654" t="s">
        <v>4281</v>
      </c>
      <c r="B1654" s="35">
        <v>5.9562999999999997</v>
      </c>
      <c r="C1654" s="35">
        <v>566293791</v>
      </c>
      <c r="D1654" s="35">
        <v>426730987</v>
      </c>
      <c r="E1654" s="35">
        <v>23431124.019944999</v>
      </c>
    </row>
    <row r="1655" spans="1:5">
      <c r="A1655" t="s">
        <v>59</v>
      </c>
      <c r="B1655" s="35">
        <v>5.9570999999999996</v>
      </c>
      <c r="C1655" s="35">
        <v>567348006</v>
      </c>
      <c r="D1655" s="35">
        <v>427737839</v>
      </c>
      <c r="E1655" s="35">
        <v>23435928.052239999</v>
      </c>
    </row>
    <row r="1656" spans="1:5">
      <c r="A1656" t="s">
        <v>4282</v>
      </c>
      <c r="B1656" s="35">
        <v>5.9602000000000004</v>
      </c>
      <c r="C1656" s="35">
        <v>567702161</v>
      </c>
      <c r="D1656" s="35">
        <v>430872954</v>
      </c>
      <c r="E1656" s="35">
        <v>22957150.263413999</v>
      </c>
    </row>
    <row r="1657" spans="1:5">
      <c r="A1657" t="s">
        <v>4283</v>
      </c>
      <c r="B1657" s="35">
        <v>5.9915000000000003</v>
      </c>
      <c r="C1657" s="35">
        <v>571928593</v>
      </c>
      <c r="D1657" s="35">
        <v>432004817</v>
      </c>
      <c r="E1657" s="35">
        <v>23353713.761162002</v>
      </c>
    </row>
    <row r="1658" spans="1:5">
      <c r="A1658" t="s">
        <v>4284</v>
      </c>
      <c r="B1658" s="35">
        <v>6.1475</v>
      </c>
      <c r="C1658" s="35">
        <v>585902836</v>
      </c>
      <c r="D1658" s="35">
        <v>439737162</v>
      </c>
      <c r="E1658" s="35">
        <v>23776441.480277002</v>
      </c>
    </row>
    <row r="1659" spans="1:5">
      <c r="A1659" t="s">
        <v>4285</v>
      </c>
      <c r="B1659" s="35">
        <v>6.1607000000000003</v>
      </c>
      <c r="C1659" s="35">
        <v>584363806</v>
      </c>
      <c r="D1659" s="35">
        <v>446988739</v>
      </c>
      <c r="E1659" s="35">
        <v>22298613.306929</v>
      </c>
    </row>
    <row r="1660" spans="1:5">
      <c r="A1660" t="s">
        <v>60</v>
      </c>
      <c r="B1660" s="35">
        <v>6.2026000000000003</v>
      </c>
      <c r="C1660" s="35">
        <v>594427614</v>
      </c>
      <c r="D1660" s="35">
        <v>454691614</v>
      </c>
      <c r="E1660" s="35">
        <v>22528617.031567</v>
      </c>
    </row>
    <row r="1661" spans="1:5">
      <c r="A1661" t="s">
        <v>4286</v>
      </c>
      <c r="B1661" s="35">
        <v>6.1128999999999998</v>
      </c>
      <c r="C1661" s="35">
        <v>573943267</v>
      </c>
      <c r="D1661" s="35">
        <v>441752550</v>
      </c>
      <c r="E1661" s="35">
        <v>21624878.044791002</v>
      </c>
    </row>
    <row r="1662" spans="1:5">
      <c r="A1662" t="s">
        <v>4287</v>
      </c>
      <c r="B1662" s="35">
        <v>6.0827</v>
      </c>
      <c r="C1662" s="35">
        <v>570042592</v>
      </c>
      <c r="D1662" s="35">
        <v>437831195</v>
      </c>
      <c r="E1662" s="35">
        <v>21735643.21765</v>
      </c>
    </row>
    <row r="1663" spans="1:5">
      <c r="A1663" t="s">
        <v>4288</v>
      </c>
      <c r="B1663" s="35">
        <v>6.0438000000000001</v>
      </c>
      <c r="C1663" s="35">
        <v>565801284</v>
      </c>
      <c r="D1663" s="35">
        <v>437043807</v>
      </c>
      <c r="E1663" s="35">
        <v>21304059.863000002</v>
      </c>
    </row>
    <row r="1664" spans="1:5">
      <c r="A1664" t="s">
        <v>4289</v>
      </c>
      <c r="B1664" s="35">
        <v>6.0529000000000002</v>
      </c>
      <c r="C1664" s="35">
        <v>566445067</v>
      </c>
      <c r="D1664" s="35">
        <v>436515796</v>
      </c>
      <c r="E1664" s="35">
        <v>21465623.254969001</v>
      </c>
    </row>
    <row r="1665" spans="1:5">
      <c r="A1665" t="s">
        <v>61</v>
      </c>
      <c r="B1665" s="35">
        <v>5.9999000000000002</v>
      </c>
      <c r="C1665" s="35">
        <v>567957053</v>
      </c>
      <c r="D1665" s="35">
        <v>431468622</v>
      </c>
      <c r="E1665" s="35">
        <v>22748450.974183001</v>
      </c>
    </row>
    <row r="1666" spans="1:5">
      <c r="A1666" t="s">
        <v>4290</v>
      </c>
      <c r="B1666" s="35">
        <v>6.0462999999999996</v>
      </c>
      <c r="C1666" s="35">
        <v>570118271</v>
      </c>
      <c r="D1666" s="35">
        <v>431544327</v>
      </c>
      <c r="E1666" s="35">
        <v>22918800.588789999</v>
      </c>
    </row>
    <row r="1667" spans="1:5">
      <c r="A1667" t="s">
        <v>4291</v>
      </c>
      <c r="B1667" s="35">
        <v>6.04</v>
      </c>
      <c r="C1667" s="35">
        <v>574516197</v>
      </c>
      <c r="D1667" s="35">
        <v>435069841</v>
      </c>
      <c r="E1667" s="35">
        <v>23087145.033112999</v>
      </c>
    </row>
    <row r="1668" spans="1:5">
      <c r="A1668" t="s">
        <v>4292</v>
      </c>
      <c r="B1668" s="35">
        <v>6.0425000000000004</v>
      </c>
      <c r="C1668" s="35">
        <v>578295021</v>
      </c>
      <c r="D1668" s="35">
        <v>431679233</v>
      </c>
      <c r="E1668" s="35">
        <v>24264094.000827</v>
      </c>
    </row>
    <row r="1669" spans="1:5">
      <c r="A1669" t="s">
        <v>4293</v>
      </c>
      <c r="B1669" s="35">
        <v>6.0762</v>
      </c>
      <c r="C1669" s="35">
        <v>584685417</v>
      </c>
      <c r="D1669" s="35">
        <v>434772218</v>
      </c>
      <c r="E1669" s="35">
        <v>24672196.273986999</v>
      </c>
    </row>
    <row r="1670" spans="1:5">
      <c r="A1670" t="s">
        <v>62</v>
      </c>
      <c r="B1670" s="35">
        <v>6.1252000000000004</v>
      </c>
      <c r="C1670" s="35">
        <v>586357755</v>
      </c>
      <c r="D1670" s="35">
        <v>436270993</v>
      </c>
      <c r="E1670" s="35">
        <v>24503161.039639998</v>
      </c>
    </row>
    <row r="1671" spans="1:5">
      <c r="A1671" t="s">
        <v>4294</v>
      </c>
      <c r="B1671" s="35">
        <v>6.0655999999999999</v>
      </c>
      <c r="C1671" s="35">
        <v>580227075</v>
      </c>
      <c r="D1671" s="35">
        <v>431121667</v>
      </c>
      <c r="E1671" s="35">
        <v>24582136.639408998</v>
      </c>
    </row>
    <row r="1672" spans="1:5">
      <c r="A1672" t="s">
        <v>4295</v>
      </c>
      <c r="B1672" s="35">
        <v>6.0460000000000003</v>
      </c>
      <c r="C1672" s="35">
        <v>574630283</v>
      </c>
      <c r="D1672" s="35">
        <v>424195632</v>
      </c>
      <c r="E1672" s="35">
        <v>24881682.269269001</v>
      </c>
    </row>
    <row r="1673" spans="1:5">
      <c r="A1673" t="s">
        <v>4296</v>
      </c>
      <c r="B1673" s="35">
        <v>6.0392000000000001</v>
      </c>
      <c r="C1673" s="35">
        <v>575438455</v>
      </c>
      <c r="D1673" s="35">
        <v>428076431</v>
      </c>
      <c r="E1673" s="35">
        <v>24400918.002384</v>
      </c>
    </row>
    <row r="1674" spans="1:5">
      <c r="A1674" t="s">
        <v>4297</v>
      </c>
      <c r="B1674" s="35">
        <v>6.0152000000000001</v>
      </c>
      <c r="C1674" s="35">
        <v>572067464</v>
      </c>
      <c r="D1674" s="35">
        <v>425241028</v>
      </c>
      <c r="E1674" s="35">
        <v>24409235.935630001</v>
      </c>
    </row>
    <row r="1675" spans="1:5">
      <c r="A1675" t="s">
        <v>63</v>
      </c>
      <c r="B1675" s="35">
        <v>5.9234999999999998</v>
      </c>
      <c r="C1675" s="35">
        <v>578992507</v>
      </c>
      <c r="D1675" s="35">
        <v>432606054</v>
      </c>
      <c r="E1675" s="35">
        <v>24712830.758841999</v>
      </c>
    </row>
    <row r="1676" spans="1:5">
      <c r="A1676" t="s">
        <v>4298</v>
      </c>
      <c r="B1676" s="35">
        <v>5.8613</v>
      </c>
      <c r="C1676" s="35">
        <v>572359229</v>
      </c>
      <c r="D1676" s="35">
        <v>426319464</v>
      </c>
      <c r="E1676" s="35">
        <v>24915934.178424999</v>
      </c>
    </row>
    <row r="1677" spans="1:5">
      <c r="A1677" t="s">
        <v>4299</v>
      </c>
      <c r="B1677" s="35"/>
      <c r="C1677" s="35"/>
      <c r="D1677" s="35"/>
    </row>
    <row r="1678" spans="1:5">
      <c r="A1678" t="s">
        <v>4300</v>
      </c>
      <c r="B1678" s="35"/>
      <c r="C1678" s="35"/>
      <c r="D1678" s="35"/>
    </row>
    <row r="1679" spans="1:5">
      <c r="A1679" t="s">
        <v>4301</v>
      </c>
      <c r="B1679" s="35"/>
      <c r="C1679" s="35"/>
      <c r="D1679" s="35"/>
    </row>
    <row r="1680" spans="1:5">
      <c r="A1680" t="s">
        <v>64</v>
      </c>
      <c r="B1680" s="35">
        <v>5.8613</v>
      </c>
      <c r="C1680" s="35">
        <v>577764675</v>
      </c>
      <c r="D1680" s="35">
        <v>430107884</v>
      </c>
      <c r="E1680" s="35">
        <v>25191815.979389999</v>
      </c>
    </row>
    <row r="1681" spans="1:5">
      <c r="A1681" t="s">
        <v>4302</v>
      </c>
      <c r="B1681" s="35">
        <v>5.8353999999999999</v>
      </c>
      <c r="C1681" s="35">
        <v>576299738</v>
      </c>
      <c r="D1681" s="35">
        <v>428738788</v>
      </c>
      <c r="E1681" s="35">
        <v>25287203.962025002</v>
      </c>
    </row>
    <row r="1682" spans="1:5">
      <c r="A1682" t="s">
        <v>4303</v>
      </c>
      <c r="B1682" s="35">
        <v>5.8070000000000004</v>
      </c>
      <c r="C1682" s="35">
        <v>569527010</v>
      </c>
      <c r="D1682" s="35">
        <v>427716805</v>
      </c>
      <c r="E1682" s="35">
        <v>24420562.252454001</v>
      </c>
    </row>
    <row r="1683" spans="1:5">
      <c r="A1683" t="s">
        <v>4304</v>
      </c>
      <c r="B1683" s="35">
        <v>5.7790999999999997</v>
      </c>
      <c r="C1683" s="35">
        <v>569545605</v>
      </c>
      <c r="D1683" s="35">
        <v>428632320</v>
      </c>
      <c r="E1683" s="35">
        <v>24383257.773701999</v>
      </c>
    </row>
    <row r="1684" spans="1:5">
      <c r="A1684" t="s">
        <v>4305</v>
      </c>
      <c r="B1684" s="35">
        <v>5.7996999999999996</v>
      </c>
      <c r="C1684" s="35">
        <v>572794484</v>
      </c>
      <c r="D1684" s="35">
        <v>428764273</v>
      </c>
      <c r="E1684" s="35">
        <v>24834079.521354999</v>
      </c>
    </row>
    <row r="1685" spans="1:5">
      <c r="A1685" t="s">
        <v>65</v>
      </c>
      <c r="B1685" s="35">
        <v>5.8263999999999996</v>
      </c>
      <c r="C1685" s="35">
        <v>580319544</v>
      </c>
      <c r="D1685" s="35">
        <v>427467494</v>
      </c>
      <c r="E1685" s="35">
        <v>26234390.01785</v>
      </c>
    </row>
    <row r="1686" spans="1:5">
      <c r="A1686" t="s">
        <v>4306</v>
      </c>
      <c r="B1686" s="35">
        <v>5.8826000000000001</v>
      </c>
      <c r="C1686" s="35">
        <v>586995342</v>
      </c>
      <c r="D1686" s="35">
        <v>430780845</v>
      </c>
      <c r="E1686" s="35">
        <v>26555349.165335</v>
      </c>
    </row>
    <row r="1687" spans="1:5">
      <c r="A1687" t="s">
        <v>4307</v>
      </c>
      <c r="B1687" s="35">
        <v>5.8704000000000001</v>
      </c>
      <c r="C1687" s="35">
        <v>583932894</v>
      </c>
      <c r="D1687" s="35">
        <v>426706582</v>
      </c>
      <c r="E1687" s="35">
        <v>26782895.884436999</v>
      </c>
    </row>
    <row r="1688" spans="1:5">
      <c r="A1688" t="s">
        <v>4308</v>
      </c>
      <c r="B1688" s="35">
        <v>5.8410000000000002</v>
      </c>
      <c r="C1688" s="35">
        <v>580737122</v>
      </c>
      <c r="D1688" s="35">
        <v>421941982</v>
      </c>
      <c r="E1688" s="35">
        <v>27186293.442903999</v>
      </c>
    </row>
    <row r="1689" spans="1:5">
      <c r="A1689" t="s">
        <v>4309</v>
      </c>
      <c r="B1689" s="35">
        <v>5.8517999999999999</v>
      </c>
      <c r="C1689" s="35">
        <v>577881775</v>
      </c>
      <c r="D1689" s="35">
        <v>422765243</v>
      </c>
      <c r="E1689" s="35">
        <v>26507490.344850998</v>
      </c>
    </row>
    <row r="1690" spans="1:5">
      <c r="A1690" t="s">
        <v>66</v>
      </c>
      <c r="B1690" s="35">
        <v>5.7310999999999996</v>
      </c>
      <c r="C1690" s="35">
        <v>568572597</v>
      </c>
      <c r="D1690" s="35">
        <v>417595488</v>
      </c>
      <c r="E1690" s="35">
        <v>26343478.389837999</v>
      </c>
    </row>
    <row r="1691" spans="1:5">
      <c r="A1691" t="s">
        <v>4310</v>
      </c>
      <c r="B1691" s="35">
        <v>5.7915000000000001</v>
      </c>
      <c r="C1691" s="35">
        <v>566299942</v>
      </c>
      <c r="D1691" s="35">
        <v>420051576</v>
      </c>
      <c r="E1691" s="35">
        <v>25252243.114909999</v>
      </c>
    </row>
    <row r="1692" spans="1:5">
      <c r="A1692" t="s">
        <v>4311</v>
      </c>
      <c r="B1692" s="35">
        <v>5.7443999999999997</v>
      </c>
      <c r="C1692" s="35">
        <v>566844345</v>
      </c>
      <c r="D1692" s="35">
        <v>417892084</v>
      </c>
      <c r="E1692" s="35">
        <v>25929994.603440002</v>
      </c>
    </row>
    <row r="1693" spans="1:5">
      <c r="A1693" t="s">
        <v>4312</v>
      </c>
      <c r="B1693" s="35">
        <v>5.7904</v>
      </c>
      <c r="C1693" s="35">
        <v>570415102</v>
      </c>
      <c r="D1693" s="35">
        <v>416024902</v>
      </c>
      <c r="E1693" s="35">
        <v>26663132.080685001</v>
      </c>
    </row>
    <row r="1694" spans="1:5">
      <c r="A1694" t="s">
        <v>4313</v>
      </c>
      <c r="B1694" s="35">
        <v>5.7629999999999999</v>
      </c>
      <c r="C1694" s="35">
        <v>570475755</v>
      </c>
      <c r="D1694" s="35">
        <v>412879399</v>
      </c>
      <c r="E1694" s="35">
        <v>27346235.641159002</v>
      </c>
    </row>
    <row r="1695" spans="1:5">
      <c r="A1695" t="s">
        <v>67</v>
      </c>
      <c r="B1695" s="35">
        <v>5.7664999999999997</v>
      </c>
      <c r="C1695" s="35">
        <v>569612273</v>
      </c>
      <c r="D1695" s="35">
        <v>408578120</v>
      </c>
      <c r="E1695" s="35">
        <v>27925804.734241001</v>
      </c>
    </row>
    <row r="1696" spans="1:5">
      <c r="A1696" t="s">
        <v>4314</v>
      </c>
      <c r="B1696" s="35">
        <v>5.7550999999999997</v>
      </c>
      <c r="C1696" s="35">
        <v>564614824</v>
      </c>
      <c r="D1696" s="35">
        <v>407854474</v>
      </c>
      <c r="E1696" s="35">
        <v>27238510.190961</v>
      </c>
    </row>
    <row r="1697" spans="1:5">
      <c r="A1697" t="s">
        <v>4315</v>
      </c>
      <c r="B1697" s="35">
        <v>5.6791999999999998</v>
      </c>
      <c r="C1697" s="35">
        <v>556979958</v>
      </c>
      <c r="D1697" s="35">
        <v>402870628</v>
      </c>
      <c r="E1697" s="35">
        <v>27135746.231864002</v>
      </c>
    </row>
    <row r="1698" spans="1:5">
      <c r="A1698" t="s">
        <v>4316</v>
      </c>
      <c r="B1698" s="35">
        <v>5.6669</v>
      </c>
      <c r="C1698" s="35">
        <v>558390822</v>
      </c>
      <c r="D1698" s="35">
        <v>400264550</v>
      </c>
      <c r="E1698" s="35">
        <v>27903487.268171001</v>
      </c>
    </row>
    <row r="1699" spans="1:5">
      <c r="A1699" t="s">
        <v>4317</v>
      </c>
      <c r="B1699" s="35">
        <v>5.6292</v>
      </c>
      <c r="C1699" s="35">
        <v>557528333</v>
      </c>
      <c r="D1699" s="35">
        <v>397443294</v>
      </c>
      <c r="E1699" s="35">
        <v>28438328.536915001</v>
      </c>
    </row>
    <row r="1700" spans="1:5">
      <c r="A1700" t="s">
        <v>68</v>
      </c>
      <c r="B1700" s="35">
        <v>5.5933999999999999</v>
      </c>
      <c r="C1700" s="35">
        <v>555740624</v>
      </c>
      <c r="D1700" s="35">
        <v>394436169</v>
      </c>
      <c r="E1700" s="35">
        <v>28838355.025566</v>
      </c>
    </row>
    <row r="1701" spans="1:5">
      <c r="A1701" t="s">
        <v>4318</v>
      </c>
      <c r="B1701" s="35">
        <v>5.6006999999999998</v>
      </c>
      <c r="C1701" s="35">
        <v>556977561</v>
      </c>
      <c r="D1701" s="35">
        <v>397846707</v>
      </c>
      <c r="E1701" s="35">
        <v>28412672.344528001</v>
      </c>
    </row>
    <row r="1702" spans="1:5">
      <c r="A1702" t="s">
        <v>4319</v>
      </c>
      <c r="B1702" s="35">
        <v>5.7226999999999997</v>
      </c>
      <c r="C1702" s="35">
        <v>568404448</v>
      </c>
      <c r="D1702" s="35">
        <v>406392227</v>
      </c>
      <c r="E1702" s="35">
        <v>28310451.535115</v>
      </c>
    </row>
    <row r="1703" spans="1:5">
      <c r="A1703" t="s">
        <v>4320</v>
      </c>
      <c r="B1703" s="35">
        <v>5.7122000000000002</v>
      </c>
      <c r="C1703" s="35">
        <v>578955922</v>
      </c>
      <c r="D1703" s="35">
        <v>417460931</v>
      </c>
      <c r="E1703" s="35">
        <v>28271942.684080001</v>
      </c>
    </row>
    <row r="1704" spans="1:5">
      <c r="A1704" t="s">
        <v>4321</v>
      </c>
      <c r="B1704" s="35">
        <v>5.7381000000000002</v>
      </c>
      <c r="C1704" s="35">
        <v>577930887</v>
      </c>
      <c r="D1704" s="35">
        <v>416032340</v>
      </c>
      <c r="E1704" s="35">
        <v>28214661.124763001</v>
      </c>
    </row>
    <row r="1705" spans="1:5">
      <c r="A1705" t="s">
        <v>69</v>
      </c>
      <c r="B1705" s="35">
        <v>5.6665000000000001</v>
      </c>
      <c r="C1705" s="35">
        <v>572220968</v>
      </c>
      <c r="D1705" s="35">
        <v>411903864</v>
      </c>
      <c r="E1705" s="35">
        <v>28292085.767228</v>
      </c>
    </row>
    <row r="1706" spans="1:5">
      <c r="A1706" t="s">
        <v>4322</v>
      </c>
      <c r="B1706" s="35"/>
      <c r="C1706" s="35"/>
      <c r="D1706" s="35"/>
    </row>
    <row r="1707" spans="1:5">
      <c r="A1707" t="s">
        <v>4323</v>
      </c>
      <c r="B1707" s="35">
        <v>5.6916000000000002</v>
      </c>
      <c r="C1707" s="35">
        <v>570366153</v>
      </c>
      <c r="D1707" s="35">
        <v>411351979</v>
      </c>
      <c r="E1707" s="35">
        <v>27938395.881650001</v>
      </c>
    </row>
    <row r="1708" spans="1:5">
      <c r="A1708" t="s">
        <v>4324</v>
      </c>
      <c r="B1708" s="35">
        <v>5.7027000000000001</v>
      </c>
      <c r="C1708" s="35">
        <v>573347528</v>
      </c>
      <c r="D1708" s="35">
        <v>414603309</v>
      </c>
      <c r="E1708" s="35">
        <v>27836677.187998999</v>
      </c>
    </row>
    <row r="1709" spans="1:5">
      <c r="A1709" t="s">
        <v>4325</v>
      </c>
      <c r="B1709" s="35">
        <v>5.6928999999999998</v>
      </c>
      <c r="C1709" s="35">
        <v>571918849</v>
      </c>
      <c r="D1709" s="35">
        <v>413381542</v>
      </c>
      <c r="E1709" s="35">
        <v>27848250.803633001</v>
      </c>
    </row>
    <row r="1710" spans="1:5">
      <c r="A1710" t="s">
        <v>70</v>
      </c>
      <c r="B1710" s="35">
        <v>5.6912000000000003</v>
      </c>
      <c r="C1710" s="35">
        <v>571006195</v>
      </c>
      <c r="D1710" s="35">
        <v>412208232</v>
      </c>
      <c r="E1710" s="35">
        <v>27902369.096147999</v>
      </c>
    </row>
    <row r="1711" spans="1:5">
      <c r="A1711" t="s">
        <v>4326</v>
      </c>
      <c r="B1711" s="35">
        <v>5.6315999999999997</v>
      </c>
      <c r="C1711" s="35">
        <v>562925554</v>
      </c>
      <c r="D1711" s="35">
        <v>409728345</v>
      </c>
      <c r="E1711" s="35">
        <v>27203141.025641002</v>
      </c>
    </row>
    <row r="1712" spans="1:5">
      <c r="A1712" t="s">
        <v>4327</v>
      </c>
      <c r="B1712" s="35">
        <v>5.6684000000000001</v>
      </c>
      <c r="C1712" s="35">
        <v>563911166</v>
      </c>
      <c r="D1712" s="35">
        <v>412027676</v>
      </c>
      <c r="E1712" s="35">
        <v>26794772.775385998</v>
      </c>
    </row>
    <row r="1713" spans="1:5">
      <c r="A1713" t="s">
        <v>4328</v>
      </c>
      <c r="B1713" s="35">
        <v>5.6783999999999999</v>
      </c>
      <c r="C1713" s="35">
        <v>562424031</v>
      </c>
      <c r="D1713" s="35">
        <v>410187485</v>
      </c>
      <c r="E1713" s="35">
        <v>26809760.848126002</v>
      </c>
    </row>
    <row r="1714" spans="1:5">
      <c r="A1714" t="s">
        <v>4329</v>
      </c>
      <c r="B1714" s="35">
        <v>5.7134999999999998</v>
      </c>
      <c r="C1714" s="35">
        <v>563948096</v>
      </c>
      <c r="D1714" s="35">
        <v>411807831</v>
      </c>
      <c r="E1714" s="35">
        <v>26628207.753566001</v>
      </c>
    </row>
    <row r="1715" spans="1:5">
      <c r="A1715" t="s">
        <v>71</v>
      </c>
      <c r="B1715" s="35">
        <v>5.6990999999999996</v>
      </c>
      <c r="C1715" s="35">
        <v>572176291</v>
      </c>
      <c r="D1715" s="35">
        <v>406523132</v>
      </c>
      <c r="E1715" s="35">
        <v>29066547.174114998</v>
      </c>
    </row>
    <row r="1716" spans="1:5">
      <c r="A1716" t="s">
        <v>4330</v>
      </c>
      <c r="B1716" s="35">
        <v>5.6563999999999997</v>
      </c>
      <c r="C1716" s="35">
        <v>568785180</v>
      </c>
      <c r="D1716" s="35">
        <v>404051848</v>
      </c>
      <c r="E1716" s="35">
        <v>29123352.662471</v>
      </c>
    </row>
    <row r="1717" spans="1:5">
      <c r="A1717" t="s">
        <v>4331</v>
      </c>
      <c r="B1717" s="35">
        <v>5.6272000000000002</v>
      </c>
      <c r="C1717" s="35">
        <v>569003364</v>
      </c>
      <c r="D1717" s="35">
        <v>402172208</v>
      </c>
      <c r="E1717" s="35">
        <v>29647276.798408002</v>
      </c>
    </row>
    <row r="1718" spans="1:5">
      <c r="A1718" t="s">
        <v>4332</v>
      </c>
      <c r="B1718" s="35">
        <v>5.5709</v>
      </c>
      <c r="C1718" s="35">
        <v>565800934</v>
      </c>
      <c r="D1718" s="35">
        <v>398564764</v>
      </c>
      <c r="E1718" s="35">
        <v>30019596.474537</v>
      </c>
    </row>
    <row r="1719" spans="1:5">
      <c r="A1719" t="s">
        <v>4333</v>
      </c>
      <c r="B1719" s="35">
        <v>5.5227000000000004</v>
      </c>
      <c r="C1719" s="35">
        <v>562402172</v>
      </c>
      <c r="D1719" s="35">
        <v>396735289</v>
      </c>
      <c r="E1719" s="35">
        <v>29997443.822767999</v>
      </c>
    </row>
    <row r="1720" spans="1:5">
      <c r="A1720" t="s">
        <v>72</v>
      </c>
      <c r="B1720" s="35">
        <v>5.5815000000000001</v>
      </c>
      <c r="C1720" s="35">
        <v>560790038</v>
      </c>
      <c r="D1720" s="35">
        <v>400088886</v>
      </c>
      <c r="E1720" s="35">
        <v>28791749.888023</v>
      </c>
    </row>
    <row r="1721" spans="1:5">
      <c r="A1721" t="s">
        <v>4334</v>
      </c>
      <c r="B1721" s="35">
        <v>5.5808999999999997</v>
      </c>
      <c r="C1721" s="35">
        <v>564399878</v>
      </c>
      <c r="D1721" s="35">
        <v>400207250</v>
      </c>
      <c r="E1721" s="35">
        <v>29420456.915550999</v>
      </c>
    </row>
    <row r="1722" spans="1:5">
      <c r="A1722" t="s">
        <v>4335</v>
      </c>
      <c r="B1722" s="35">
        <v>5.556</v>
      </c>
      <c r="C1722" s="35">
        <v>561437475</v>
      </c>
      <c r="D1722" s="35">
        <v>397658232</v>
      </c>
      <c r="E1722" s="35">
        <v>29477905.507559001</v>
      </c>
    </row>
    <row r="1723" spans="1:5">
      <c r="A1723" t="s">
        <v>4336</v>
      </c>
      <c r="B1723" s="35">
        <v>5.5315000000000003</v>
      </c>
      <c r="C1723" s="35">
        <v>567043374</v>
      </c>
      <c r="D1723" s="35">
        <v>397730752</v>
      </c>
      <c r="E1723" s="35">
        <v>30608808.099068999</v>
      </c>
    </row>
    <row r="1724" spans="1:5">
      <c r="A1724" t="s">
        <v>4337</v>
      </c>
      <c r="B1724" s="35">
        <v>5.4858000000000002</v>
      </c>
      <c r="C1724" s="35">
        <v>564316525</v>
      </c>
      <c r="D1724" s="35">
        <v>391408805</v>
      </c>
      <c r="E1724" s="35">
        <v>31519143.971709002</v>
      </c>
    </row>
    <row r="1725" spans="1:5">
      <c r="A1725" t="s">
        <v>73</v>
      </c>
      <c r="B1725" s="35">
        <v>5.4744000000000002</v>
      </c>
      <c r="C1725" s="35">
        <v>581733878</v>
      </c>
      <c r="D1725" s="35">
        <v>407817121</v>
      </c>
      <c r="E1725" s="35">
        <v>31769099.262019999</v>
      </c>
    </row>
    <row r="1726" spans="1:5">
      <c r="A1726" t="s">
        <v>4338</v>
      </c>
      <c r="B1726" s="35"/>
      <c r="C1726" s="35"/>
      <c r="D1726" s="35"/>
    </row>
    <row r="1727" spans="1:5">
      <c r="A1727" t="s">
        <v>4339</v>
      </c>
      <c r="B1727" s="35"/>
      <c r="C1727" s="35"/>
      <c r="D1727" s="35"/>
    </row>
    <row r="1728" spans="1:5">
      <c r="A1728" t="s">
        <v>4340</v>
      </c>
      <c r="B1728" s="35"/>
      <c r="C1728" s="35"/>
      <c r="D1728" s="35"/>
    </row>
    <row r="1729" spans="1:5">
      <c r="A1729" t="s">
        <v>4341</v>
      </c>
      <c r="B1729" s="35">
        <v>5.4809000000000001</v>
      </c>
      <c r="C1729" s="35">
        <v>573587247</v>
      </c>
      <c r="D1729" s="35">
        <v>401260329</v>
      </c>
      <c r="E1729" s="35">
        <v>31441354.157164</v>
      </c>
    </row>
    <row r="1730" spans="1:5">
      <c r="A1730" t="s">
        <v>74</v>
      </c>
      <c r="B1730" s="35">
        <v>5.5713999999999997</v>
      </c>
      <c r="C1730" s="35">
        <v>584099700</v>
      </c>
      <c r="D1730" s="35">
        <v>407876136</v>
      </c>
      <c r="E1730" s="35">
        <v>31630032.666834</v>
      </c>
    </row>
    <row r="1731" spans="1:5">
      <c r="A1731" t="s">
        <v>4342</v>
      </c>
      <c r="B1731" s="35">
        <v>5.5397999999999996</v>
      </c>
      <c r="C1731" s="35">
        <v>576709497</v>
      </c>
      <c r="D1731" s="35">
        <v>404245835</v>
      </c>
      <c r="E1731" s="35">
        <v>31131748.799596</v>
      </c>
    </row>
    <row r="1732" spans="1:5">
      <c r="A1732" t="s">
        <v>4343</v>
      </c>
      <c r="B1732" s="35">
        <v>5.5774999999999997</v>
      </c>
      <c r="C1732" s="35">
        <v>583520851</v>
      </c>
      <c r="D1732" s="35">
        <v>408136815</v>
      </c>
      <c r="E1732" s="35">
        <v>31444919.049752999</v>
      </c>
    </row>
    <row r="1733" spans="1:5">
      <c r="A1733" t="s">
        <v>4344</v>
      </c>
      <c r="B1733" s="35">
        <v>5.7046000000000001</v>
      </c>
      <c r="C1733" s="35">
        <v>596099563</v>
      </c>
      <c r="D1733" s="35">
        <v>415479133</v>
      </c>
      <c r="E1733" s="35">
        <v>31662242.751464002</v>
      </c>
    </row>
    <row r="1734" spans="1:5">
      <c r="A1734" t="s">
        <v>4345</v>
      </c>
      <c r="B1734" s="35">
        <v>5.7096</v>
      </c>
      <c r="C1734" s="35">
        <v>596631569</v>
      </c>
      <c r="D1734" s="35">
        <v>416345610</v>
      </c>
      <c r="E1734" s="35">
        <v>31575935.091775</v>
      </c>
    </row>
    <row r="1735" spans="1:5">
      <c r="A1735" t="s">
        <v>75</v>
      </c>
      <c r="B1735" s="35">
        <v>5.7477999999999998</v>
      </c>
      <c r="C1735" s="35">
        <v>595383025</v>
      </c>
      <c r="D1735" s="35">
        <v>409007396</v>
      </c>
      <c r="E1735" s="35">
        <v>32425559.170465</v>
      </c>
    </row>
    <row r="1736" spans="1:5">
      <c r="A1736" t="s">
        <v>4346</v>
      </c>
      <c r="B1736" s="35">
        <v>5.7538</v>
      </c>
      <c r="C1736" s="35">
        <v>594034218</v>
      </c>
      <c r="D1736" s="35">
        <v>409738494</v>
      </c>
      <c r="E1736" s="35">
        <v>32030262.435260002</v>
      </c>
    </row>
    <row r="1737" spans="1:5">
      <c r="A1737" t="s">
        <v>4347</v>
      </c>
      <c r="B1737" s="35">
        <v>5.8029000000000002</v>
      </c>
      <c r="C1737" s="35">
        <v>596716773</v>
      </c>
      <c r="D1737" s="35">
        <v>410976546</v>
      </c>
      <c r="E1737" s="35">
        <v>32008172.982473999</v>
      </c>
    </row>
    <row r="1738" spans="1:5">
      <c r="A1738" t="s">
        <v>4348</v>
      </c>
      <c r="B1738" s="35">
        <v>5.8257000000000003</v>
      </c>
      <c r="C1738" s="35">
        <v>598975345</v>
      </c>
      <c r="D1738" s="35">
        <v>413251668</v>
      </c>
      <c r="E1738" s="35">
        <v>31880061.966802001</v>
      </c>
    </row>
    <row r="1739" spans="1:5">
      <c r="A1739" t="s">
        <v>4349</v>
      </c>
      <c r="B1739" s="35">
        <v>5.7994000000000003</v>
      </c>
      <c r="C1739" s="35">
        <v>600551633</v>
      </c>
      <c r="D1739" s="35">
        <v>412436004</v>
      </c>
      <c r="E1739" s="35">
        <v>32437084.698417</v>
      </c>
    </row>
    <row r="1740" spans="1:5">
      <c r="A1740" t="s">
        <v>76</v>
      </c>
      <c r="B1740" s="35"/>
      <c r="C1740" s="35"/>
      <c r="D1740" s="35"/>
    </row>
    <row r="1741" spans="1:5">
      <c r="A1741" t="s">
        <v>4350</v>
      </c>
      <c r="B1741" s="35">
        <v>5.8140000000000001</v>
      </c>
      <c r="C1741" s="35">
        <v>602553317</v>
      </c>
      <c r="D1741" s="35">
        <v>414092862</v>
      </c>
      <c r="E1741" s="35">
        <v>32414938.940487999</v>
      </c>
    </row>
    <row r="1742" spans="1:5">
      <c r="A1742" t="s">
        <v>4351</v>
      </c>
      <c r="B1742" s="35">
        <v>5.8044000000000002</v>
      </c>
      <c r="C1742" s="35">
        <v>601817781</v>
      </c>
      <c r="D1742" s="35">
        <v>413533379</v>
      </c>
      <c r="E1742" s="35">
        <v>32438219.626490001</v>
      </c>
    </row>
    <row r="1743" spans="1:5">
      <c r="A1743" t="s">
        <v>4352</v>
      </c>
      <c r="B1743" s="35">
        <v>5.7725999999999997</v>
      </c>
      <c r="C1743" s="35">
        <v>600072744</v>
      </c>
      <c r="D1743" s="35">
        <v>412055438</v>
      </c>
      <c r="E1743" s="35">
        <v>32570645.116585001</v>
      </c>
    </row>
    <row r="1744" spans="1:5">
      <c r="A1744" t="s">
        <v>4353</v>
      </c>
      <c r="B1744" s="35">
        <v>5.6656000000000004</v>
      </c>
      <c r="C1744" s="35">
        <v>590146487</v>
      </c>
      <c r="D1744" s="35">
        <v>405626556</v>
      </c>
      <c r="E1744" s="35">
        <v>32568471.300480001</v>
      </c>
    </row>
    <row r="1745" spans="1:5">
      <c r="A1745" t="s">
        <v>77</v>
      </c>
      <c r="B1745" s="35">
        <v>5.6745999999999999</v>
      </c>
      <c r="C1745" s="35">
        <v>589538002</v>
      </c>
      <c r="D1745" s="35">
        <v>403897756</v>
      </c>
      <c r="E1745" s="35">
        <v>32714243.470904998</v>
      </c>
    </row>
    <row r="1746" spans="1:5">
      <c r="A1746" t="s">
        <v>4354</v>
      </c>
      <c r="B1746" s="35">
        <v>5.6932</v>
      </c>
      <c r="C1746" s="35">
        <v>588378816</v>
      </c>
      <c r="D1746" s="35">
        <v>405508369</v>
      </c>
      <c r="E1746" s="35">
        <v>32120854.176913001</v>
      </c>
    </row>
    <row r="1747" spans="1:5">
      <c r="A1747" t="s">
        <v>4355</v>
      </c>
      <c r="B1747" s="35">
        <v>5.7214999999999998</v>
      </c>
      <c r="C1747" s="35">
        <v>590252310</v>
      </c>
      <c r="D1747" s="35">
        <v>409258848</v>
      </c>
      <c r="E1747" s="35">
        <v>31633918.028489001</v>
      </c>
    </row>
    <row r="1748" spans="1:5">
      <c r="A1748" t="s">
        <v>4356</v>
      </c>
      <c r="B1748" s="35">
        <v>5.7568000000000001</v>
      </c>
      <c r="C1748" s="35">
        <v>594467262</v>
      </c>
      <c r="D1748" s="35">
        <v>411887053</v>
      </c>
      <c r="E1748" s="35">
        <v>31715572.714008</v>
      </c>
    </row>
    <row r="1749" spans="1:5">
      <c r="A1749" t="s">
        <v>4357</v>
      </c>
      <c r="B1749" s="35">
        <v>5.7710999999999997</v>
      </c>
      <c r="C1749" s="35">
        <v>591825597</v>
      </c>
      <c r="D1749" s="35">
        <v>410954422</v>
      </c>
      <c r="E1749" s="35">
        <v>31340849.231516</v>
      </c>
    </row>
    <row r="1750" spans="1:5">
      <c r="A1750" t="s">
        <v>78</v>
      </c>
      <c r="B1750" s="35">
        <v>5.7282999999999999</v>
      </c>
      <c r="C1750" s="35">
        <v>589504332</v>
      </c>
      <c r="D1750" s="35">
        <v>406975025</v>
      </c>
      <c r="E1750" s="35">
        <v>31864481.085138999</v>
      </c>
    </row>
    <row r="1751" spans="1:5">
      <c r="A1751" t="s">
        <v>4358</v>
      </c>
      <c r="B1751" s="35">
        <v>5.6665000000000001</v>
      </c>
      <c r="C1751" s="35">
        <v>585065677</v>
      </c>
      <c r="D1751" s="35">
        <v>405344946</v>
      </c>
      <c r="E1751" s="35">
        <v>31716355.951646</v>
      </c>
    </row>
    <row r="1752" spans="1:5">
      <c r="A1752" t="s">
        <v>4359</v>
      </c>
      <c r="B1752" s="35">
        <v>5.7125000000000004</v>
      </c>
      <c r="C1752" s="35">
        <v>589533800</v>
      </c>
      <c r="D1752" s="35">
        <v>406569086</v>
      </c>
      <c r="E1752" s="35">
        <v>32028833.960613001</v>
      </c>
    </row>
    <row r="1753" spans="1:5">
      <c r="A1753" t="s">
        <v>4360</v>
      </c>
      <c r="B1753" s="35">
        <v>5.7226999999999997</v>
      </c>
      <c r="C1753" s="35">
        <v>590496199</v>
      </c>
      <c r="D1753" s="35">
        <v>406481429</v>
      </c>
      <c r="E1753" s="35">
        <v>32155236.164747</v>
      </c>
    </row>
    <row r="1754" spans="1:5">
      <c r="A1754" t="s">
        <v>4361</v>
      </c>
      <c r="B1754" s="35">
        <v>5.6784999999999997</v>
      </c>
      <c r="C1754" s="35">
        <v>588381311</v>
      </c>
      <c r="D1754" s="35">
        <v>405878435</v>
      </c>
      <c r="E1754" s="35">
        <v>32139275.512899999</v>
      </c>
    </row>
    <row r="1755" spans="1:5">
      <c r="A1755" t="s">
        <v>79</v>
      </c>
      <c r="B1755" s="35">
        <v>5.6917</v>
      </c>
      <c r="C1755" s="35">
        <v>598065300</v>
      </c>
      <c r="D1755" s="35">
        <v>412502418</v>
      </c>
      <c r="E1755" s="35">
        <v>32602365.198447</v>
      </c>
    </row>
    <row r="1756" spans="1:5">
      <c r="A1756" t="s">
        <v>4362</v>
      </c>
      <c r="B1756" s="35">
        <v>5.6889000000000003</v>
      </c>
      <c r="C1756" s="35">
        <v>590890593</v>
      </c>
      <c r="D1756" s="35">
        <v>406345167</v>
      </c>
      <c r="E1756" s="35">
        <v>32439562.305542</v>
      </c>
    </row>
    <row r="1757" spans="1:5">
      <c r="A1757" t="s">
        <v>4363</v>
      </c>
      <c r="B1757" s="35">
        <v>5.7183000000000002</v>
      </c>
      <c r="C1757" s="35">
        <v>591222663</v>
      </c>
      <c r="D1757" s="35">
        <v>406934896</v>
      </c>
      <c r="E1757" s="35">
        <v>32227719.252225</v>
      </c>
    </row>
    <row r="1758" spans="1:5">
      <c r="A1758" t="s">
        <v>4364</v>
      </c>
      <c r="B1758" s="35">
        <v>5.6742999999999997</v>
      </c>
      <c r="C1758" s="35">
        <v>586307606</v>
      </c>
      <c r="D1758" s="35">
        <v>403900191</v>
      </c>
      <c r="E1758" s="35">
        <v>32146240.94602</v>
      </c>
    </row>
    <row r="1759" spans="1:5">
      <c r="A1759" t="s">
        <v>4365</v>
      </c>
      <c r="B1759" s="35">
        <v>5.6882000000000001</v>
      </c>
      <c r="C1759" s="35">
        <v>588805872</v>
      </c>
      <c r="D1759" s="35">
        <v>405767455</v>
      </c>
      <c r="E1759" s="35">
        <v>32178618.367849</v>
      </c>
    </row>
    <row r="1760" spans="1:5">
      <c r="A1760" t="s">
        <v>80</v>
      </c>
      <c r="B1760" s="35">
        <v>5.6658999999999997</v>
      </c>
      <c r="C1760" s="35">
        <v>588313506</v>
      </c>
      <c r="D1760" s="35">
        <v>400123844</v>
      </c>
      <c r="E1760" s="35">
        <v>33214434.070491999</v>
      </c>
    </row>
    <row r="1761" spans="1:5">
      <c r="A1761" t="s">
        <v>4366</v>
      </c>
      <c r="B1761" s="35">
        <v>5.6590999999999996</v>
      </c>
      <c r="C1761" s="35">
        <v>587385705</v>
      </c>
      <c r="D1761" s="35">
        <v>395214316</v>
      </c>
      <c r="E1761" s="35">
        <v>33957941.898888998</v>
      </c>
    </row>
    <row r="1762" spans="1:5">
      <c r="A1762" t="s">
        <v>4367</v>
      </c>
      <c r="B1762" s="35">
        <v>5.6436999999999999</v>
      </c>
      <c r="C1762" s="35">
        <v>595694527</v>
      </c>
      <c r="D1762" s="35">
        <v>402787765</v>
      </c>
      <c r="E1762" s="35">
        <v>34180902.953736</v>
      </c>
    </row>
    <row r="1763" spans="1:5">
      <c r="A1763" t="s">
        <v>4368</v>
      </c>
      <c r="B1763" s="35">
        <v>5.6752000000000002</v>
      </c>
      <c r="C1763" s="35">
        <v>596148631</v>
      </c>
      <c r="D1763" s="35">
        <v>400811456</v>
      </c>
      <c r="E1763" s="35">
        <v>34419434.557371996</v>
      </c>
    </row>
    <row r="1764" spans="1:5">
      <c r="A1764" t="s">
        <v>4369</v>
      </c>
      <c r="B1764" s="35">
        <v>5.7279999999999998</v>
      </c>
      <c r="C1764" s="35">
        <v>607753520</v>
      </c>
      <c r="D1764" s="35">
        <v>408732792</v>
      </c>
      <c r="E1764" s="35">
        <v>34745238.826816</v>
      </c>
    </row>
    <row r="1765" spans="1:5">
      <c r="A1765" t="s">
        <v>81</v>
      </c>
      <c r="B1765" s="35">
        <v>5.6853999999999996</v>
      </c>
      <c r="C1765" s="35">
        <v>613666460</v>
      </c>
      <c r="D1765" s="35">
        <v>416209985</v>
      </c>
      <c r="E1765" s="35">
        <v>34730445.527139999</v>
      </c>
    </row>
    <row r="1766" spans="1:5">
      <c r="A1766" t="s">
        <v>4370</v>
      </c>
      <c r="B1766" s="35">
        <v>5.6894</v>
      </c>
      <c r="C1766" s="35">
        <v>610133106</v>
      </c>
      <c r="D1766" s="35">
        <v>413413590</v>
      </c>
      <c r="E1766" s="35">
        <v>34576495.939818002</v>
      </c>
    </row>
    <row r="1767" spans="1:5">
      <c r="A1767" t="s">
        <v>4371</v>
      </c>
      <c r="B1767" s="35">
        <v>5.7343000000000002</v>
      </c>
      <c r="C1767" s="35">
        <v>614106886</v>
      </c>
      <c r="D1767" s="35">
        <v>416147723</v>
      </c>
      <c r="E1767" s="35">
        <v>34521940.428649001</v>
      </c>
    </row>
    <row r="1768" spans="1:5">
      <c r="A1768" t="s">
        <v>4372</v>
      </c>
      <c r="B1768" s="35">
        <v>5.8159999999999998</v>
      </c>
      <c r="C1768" s="35">
        <v>622719447</v>
      </c>
      <c r="D1768" s="35">
        <v>425362860</v>
      </c>
      <c r="E1768" s="35">
        <v>33933388.411279</v>
      </c>
    </row>
    <row r="1769" spans="1:5">
      <c r="A1769" t="s">
        <v>4373</v>
      </c>
      <c r="B1769" s="35">
        <v>5.8276000000000003</v>
      </c>
      <c r="C1769" s="35">
        <v>620856574</v>
      </c>
      <c r="D1769" s="35">
        <v>426620452</v>
      </c>
      <c r="E1769" s="35">
        <v>33330379.916260999</v>
      </c>
    </row>
    <row r="1770" spans="1:5">
      <c r="A1770" t="s">
        <v>82</v>
      </c>
      <c r="B1770" s="35">
        <v>5.8704000000000001</v>
      </c>
      <c r="C1770" s="35">
        <v>624036250</v>
      </c>
      <c r="D1770" s="35">
        <v>429224422</v>
      </c>
      <c r="E1770" s="35">
        <v>33185443.581356999</v>
      </c>
    </row>
    <row r="1771" spans="1:5">
      <c r="A1771" t="s">
        <v>4374</v>
      </c>
      <c r="B1771" s="35">
        <v>5.8417000000000003</v>
      </c>
      <c r="C1771" s="35">
        <v>622578445</v>
      </c>
      <c r="D1771" s="35">
        <v>439103232</v>
      </c>
      <c r="E1771" s="35">
        <v>31407845.832548998</v>
      </c>
    </row>
    <row r="1772" spans="1:5">
      <c r="A1772" t="s">
        <v>4375</v>
      </c>
      <c r="B1772" s="35">
        <v>5.9103000000000003</v>
      </c>
      <c r="C1772" s="35">
        <v>625670671</v>
      </c>
      <c r="D1772" s="35">
        <v>431555179</v>
      </c>
      <c r="E1772" s="35">
        <v>32843593.726206999</v>
      </c>
    </row>
    <row r="1773" spans="1:5">
      <c r="A1773" t="s">
        <v>4376</v>
      </c>
      <c r="B1773" s="35">
        <v>5.8880999999999997</v>
      </c>
      <c r="C1773" s="35">
        <v>625143075</v>
      </c>
      <c r="D1773" s="35">
        <v>433200325</v>
      </c>
      <c r="E1773" s="35">
        <v>32598418.844788998</v>
      </c>
    </row>
    <row r="1774" spans="1:5">
      <c r="A1774" t="s">
        <v>4377</v>
      </c>
      <c r="B1774" s="35">
        <v>5.8914999999999997</v>
      </c>
      <c r="C1774" s="35">
        <v>623278290</v>
      </c>
      <c r="D1774" s="35">
        <v>431069522</v>
      </c>
      <c r="E1774" s="35">
        <v>32624759.059661999</v>
      </c>
    </row>
    <row r="1775" spans="1:5">
      <c r="A1775" t="s">
        <v>83</v>
      </c>
      <c r="B1775" s="35">
        <v>5.8806000000000003</v>
      </c>
      <c r="C1775" s="35">
        <v>626822461</v>
      </c>
      <c r="D1775" s="35">
        <v>436705998</v>
      </c>
      <c r="E1775" s="35">
        <v>32329432.880998999</v>
      </c>
    </row>
    <row r="1776" spans="1:5">
      <c r="A1776" t="s">
        <v>4378</v>
      </c>
      <c r="B1776" s="35">
        <v>5.7690000000000001</v>
      </c>
      <c r="C1776" s="35">
        <v>613710889</v>
      </c>
      <c r="D1776" s="35">
        <v>426846847</v>
      </c>
      <c r="E1776" s="35">
        <v>32391062.922517002</v>
      </c>
    </row>
    <row r="1777" spans="1:5">
      <c r="A1777" t="s">
        <v>4379</v>
      </c>
      <c r="B1777" s="35">
        <v>5.8124000000000002</v>
      </c>
      <c r="C1777" s="35">
        <v>617927953</v>
      </c>
      <c r="D1777" s="35">
        <v>430793481</v>
      </c>
      <c r="E1777" s="35">
        <v>32195731.883559</v>
      </c>
    </row>
    <row r="1778" spans="1:5">
      <c r="A1778" t="s">
        <v>4380</v>
      </c>
      <c r="B1778" s="35">
        <v>5.8303000000000003</v>
      </c>
      <c r="C1778" s="35">
        <v>623573138</v>
      </c>
      <c r="D1778" s="35">
        <v>434330054</v>
      </c>
      <c r="E1778" s="35">
        <v>32458549.988851</v>
      </c>
    </row>
    <row r="1779" spans="1:5">
      <c r="A1779" t="s">
        <v>4381</v>
      </c>
      <c r="B1779" s="35">
        <v>5.7712000000000003</v>
      </c>
      <c r="C1779" s="35">
        <v>616304499</v>
      </c>
      <c r="D1779" s="35">
        <v>429047678</v>
      </c>
      <c r="E1779" s="35">
        <v>32446773.807874002</v>
      </c>
    </row>
    <row r="1780" spans="1:5">
      <c r="A1780" t="s">
        <v>84</v>
      </c>
      <c r="B1780" s="35">
        <v>5.7416999999999998</v>
      </c>
      <c r="C1780" s="35">
        <v>614176097</v>
      </c>
      <c r="D1780" s="35">
        <v>427305725</v>
      </c>
      <c r="E1780" s="35">
        <v>32546174.826271001</v>
      </c>
    </row>
    <row r="1781" spans="1:5">
      <c r="A1781" t="s">
        <v>4382</v>
      </c>
      <c r="B1781" s="35">
        <v>5.7584</v>
      </c>
      <c r="C1781" s="35">
        <v>614092270</v>
      </c>
      <c r="D1781" s="35">
        <v>425711104</v>
      </c>
      <c r="E1781" s="35">
        <v>32714150.805778999</v>
      </c>
    </row>
    <row r="1782" spans="1:5">
      <c r="A1782" t="s">
        <v>4383</v>
      </c>
      <c r="B1782" s="35"/>
      <c r="C1782" s="35"/>
      <c r="D1782" s="35"/>
    </row>
    <row r="1783" spans="1:5">
      <c r="A1783" t="s">
        <v>4384</v>
      </c>
      <c r="B1783" s="35">
        <v>5.7584</v>
      </c>
      <c r="C1783" s="35">
        <v>612934454</v>
      </c>
      <c r="D1783" s="35">
        <v>425193644</v>
      </c>
      <c r="E1783" s="35">
        <v>32602946.999166001</v>
      </c>
    </row>
    <row r="1784" spans="1:5">
      <c r="A1784" t="s">
        <v>4385</v>
      </c>
      <c r="B1784" s="35">
        <v>5.7363</v>
      </c>
      <c r="C1784" s="35">
        <v>611413588</v>
      </c>
      <c r="D1784" s="35">
        <v>421731307</v>
      </c>
      <c r="E1784" s="35">
        <v>33067008.524659</v>
      </c>
    </row>
    <row r="1785" spans="1:5">
      <c r="A1785" t="s">
        <v>85</v>
      </c>
      <c r="B1785" s="35">
        <v>5.7083000000000004</v>
      </c>
      <c r="C1785" s="35">
        <v>612681869</v>
      </c>
      <c r="D1785" s="35">
        <v>419271133</v>
      </c>
      <c r="E1785" s="35">
        <v>33882370.583186001</v>
      </c>
    </row>
    <row r="1786" spans="1:5">
      <c r="A1786" t="s">
        <v>4386</v>
      </c>
      <c r="B1786" s="35">
        <v>5.7187999999999999</v>
      </c>
      <c r="C1786" s="35">
        <v>608678361</v>
      </c>
      <c r="D1786" s="35">
        <v>414529048</v>
      </c>
      <c r="E1786" s="35">
        <v>33949309.820242003</v>
      </c>
    </row>
    <row r="1787" spans="1:5">
      <c r="A1787" t="s">
        <v>4387</v>
      </c>
      <c r="B1787" s="35">
        <v>5.6832000000000003</v>
      </c>
      <c r="C1787" s="35">
        <v>604504180</v>
      </c>
      <c r="D1787" s="35">
        <v>410592788</v>
      </c>
      <c r="E1787" s="35">
        <v>34120106.981982</v>
      </c>
    </row>
    <row r="1788" spans="1:5">
      <c r="A1788" t="s">
        <v>4388</v>
      </c>
      <c r="B1788" s="35">
        <v>5.7282000000000002</v>
      </c>
      <c r="C1788" s="35">
        <v>605284110</v>
      </c>
      <c r="D1788" s="35">
        <v>408098420</v>
      </c>
      <c r="E1788" s="35">
        <v>34423674.103557996</v>
      </c>
    </row>
    <row r="1789" spans="1:5">
      <c r="A1789" t="s">
        <v>4389</v>
      </c>
      <c r="B1789" s="35">
        <v>5.7480000000000002</v>
      </c>
      <c r="C1789" s="35">
        <v>592590958</v>
      </c>
      <c r="D1789" s="35">
        <v>399393982</v>
      </c>
      <c r="E1789" s="35">
        <v>33611164.926931001</v>
      </c>
    </row>
    <row r="1790" spans="1:5">
      <c r="A1790" t="s">
        <v>86</v>
      </c>
      <c r="B1790" s="35">
        <v>5.7366000000000001</v>
      </c>
      <c r="C1790" s="35">
        <v>596975682</v>
      </c>
      <c r="D1790" s="35">
        <v>402908842</v>
      </c>
      <c r="E1790" s="35">
        <v>33829592.441515997</v>
      </c>
    </row>
    <row r="1791" spans="1:5">
      <c r="A1791" t="s">
        <v>4390</v>
      </c>
      <c r="B1791" s="35">
        <v>5.7428999999999997</v>
      </c>
      <c r="C1791" s="35">
        <v>594951273</v>
      </c>
      <c r="D1791" s="35">
        <v>402020213</v>
      </c>
      <c r="E1791" s="35">
        <v>33594709.989726</v>
      </c>
    </row>
    <row r="1792" spans="1:5">
      <c r="A1792" t="s">
        <v>4391</v>
      </c>
      <c r="B1792" s="35">
        <v>5.7704000000000004</v>
      </c>
      <c r="C1792" s="35">
        <v>598767685</v>
      </c>
      <c r="D1792" s="35">
        <v>402954566</v>
      </c>
      <c r="E1792" s="35">
        <v>33934063.323167004</v>
      </c>
    </row>
    <row r="1793" spans="1:5">
      <c r="A1793" t="s">
        <v>4392</v>
      </c>
      <c r="B1793" s="35">
        <v>5.7664999999999997</v>
      </c>
      <c r="C1793" s="35">
        <v>598541194</v>
      </c>
      <c r="D1793" s="35">
        <v>402938539</v>
      </c>
      <c r="E1793" s="35">
        <v>33920515.910864003</v>
      </c>
    </row>
    <row r="1794" spans="1:5">
      <c r="A1794" t="s">
        <v>4393</v>
      </c>
      <c r="B1794" s="35">
        <v>5.7572999999999999</v>
      </c>
      <c r="C1794" s="35">
        <v>614024862</v>
      </c>
      <c r="D1794" s="35">
        <v>418251558</v>
      </c>
      <c r="E1794" s="35">
        <v>34004360.37726</v>
      </c>
    </row>
    <row r="1795" spans="1:5">
      <c r="A1795" t="s">
        <v>87</v>
      </c>
      <c r="B1795" s="35">
        <v>5.7569999999999997</v>
      </c>
      <c r="C1795" s="35">
        <v>607208476</v>
      </c>
      <c r="D1795" s="35">
        <v>413915291</v>
      </c>
      <c r="E1795" s="35">
        <v>33575331.770019002</v>
      </c>
    </row>
    <row r="1796" spans="1:5">
      <c r="A1796" t="s">
        <v>4394</v>
      </c>
      <c r="B1796" s="35">
        <v>5.7469999999999999</v>
      </c>
      <c r="C1796" s="35">
        <v>610876463</v>
      </c>
      <c r="D1796" s="35">
        <v>415060504</v>
      </c>
      <c r="E1796" s="35">
        <v>34072726.465981998</v>
      </c>
    </row>
    <row r="1797" spans="1:5">
      <c r="A1797" t="s">
        <v>4395</v>
      </c>
      <c r="B1797" s="35">
        <v>5.7302999999999997</v>
      </c>
      <c r="C1797" s="35">
        <v>605379045</v>
      </c>
      <c r="D1797" s="35">
        <v>411790437</v>
      </c>
      <c r="E1797" s="35">
        <v>33783328.621537998</v>
      </c>
    </row>
    <row r="1798" spans="1:5">
      <c r="A1798" t="s">
        <v>4396</v>
      </c>
      <c r="B1798" s="35">
        <v>5.7153</v>
      </c>
      <c r="C1798" s="35">
        <v>611827424</v>
      </c>
      <c r="D1798" s="35">
        <v>416025634</v>
      </c>
      <c r="E1798" s="35">
        <v>34259232.236277997</v>
      </c>
    </row>
    <row r="1799" spans="1:5">
      <c r="A1799" t="s">
        <v>4397</v>
      </c>
      <c r="B1799" s="35">
        <v>5.6963999999999997</v>
      </c>
      <c r="C1799" s="35">
        <v>610504245</v>
      </c>
      <c r="D1799" s="35">
        <v>415423987</v>
      </c>
      <c r="E1799" s="35">
        <v>34246235.868267998</v>
      </c>
    </row>
    <row r="1800" spans="1:5">
      <c r="A1800" t="s">
        <v>88</v>
      </c>
      <c r="B1800" s="35">
        <v>5.6896000000000004</v>
      </c>
      <c r="C1800" s="35">
        <v>611061501</v>
      </c>
      <c r="D1800" s="35">
        <v>415627293</v>
      </c>
      <c r="E1800" s="35">
        <v>34349375.703037001</v>
      </c>
    </row>
    <row r="1801" spans="1:5">
      <c r="A1801" t="s">
        <v>4398</v>
      </c>
      <c r="B1801" s="35">
        <v>5.6919000000000004</v>
      </c>
      <c r="C1801" s="35">
        <v>603582180</v>
      </c>
      <c r="D1801" s="35">
        <v>410962591</v>
      </c>
      <c r="E1801" s="35">
        <v>33841000.193256997</v>
      </c>
    </row>
    <row r="1802" spans="1:5">
      <c r="A1802" t="s">
        <v>4399</v>
      </c>
      <c r="B1802" s="35">
        <v>5.7191000000000001</v>
      </c>
      <c r="C1802" s="35">
        <v>610608183</v>
      </c>
      <c r="D1802" s="35">
        <v>414311051</v>
      </c>
      <c r="E1802" s="35">
        <v>34323080.904338002</v>
      </c>
    </row>
    <row r="1803" spans="1:5">
      <c r="A1803" t="s">
        <v>4400</v>
      </c>
      <c r="B1803" s="35">
        <v>5.7382999999999997</v>
      </c>
      <c r="C1803" s="35">
        <v>610626167</v>
      </c>
      <c r="D1803" s="35">
        <v>414918718</v>
      </c>
      <c r="E1803" s="35">
        <v>34105475.314989001</v>
      </c>
    </row>
    <row r="1804" spans="1:5">
      <c r="A1804" t="s">
        <v>4401</v>
      </c>
      <c r="B1804" s="35">
        <v>5.7527999999999997</v>
      </c>
      <c r="C1804" s="35">
        <v>614445452</v>
      </c>
      <c r="D1804" s="35">
        <v>415429579</v>
      </c>
      <c r="E1804" s="35">
        <v>34594610.102906004</v>
      </c>
    </row>
    <row r="1805" spans="1:5">
      <c r="A1805" t="s">
        <v>89</v>
      </c>
      <c r="B1805" s="35">
        <v>5.7579000000000002</v>
      </c>
      <c r="C1805" s="35">
        <v>614694499</v>
      </c>
      <c r="D1805" s="35">
        <v>415608891</v>
      </c>
      <c r="E1805" s="35">
        <v>34576079.473419003</v>
      </c>
    </row>
    <row r="1806" spans="1:5">
      <c r="A1806" t="s">
        <v>4402</v>
      </c>
      <c r="B1806" s="35">
        <v>5.7403000000000004</v>
      </c>
      <c r="C1806" s="35">
        <v>611780349</v>
      </c>
      <c r="D1806" s="35">
        <v>413378566</v>
      </c>
      <c r="E1806" s="35">
        <v>34562964.130795002</v>
      </c>
    </row>
    <row r="1807" spans="1:5">
      <c r="A1807" t="s">
        <v>4403</v>
      </c>
      <c r="B1807" s="35">
        <v>5.7426000000000004</v>
      </c>
      <c r="C1807" s="35">
        <v>608321137</v>
      </c>
      <c r="D1807" s="35">
        <v>413098849</v>
      </c>
      <c r="E1807" s="35">
        <v>33995452.930728003</v>
      </c>
    </row>
    <row r="1808" spans="1:5">
      <c r="A1808" t="s">
        <v>4404</v>
      </c>
      <c r="B1808" s="35">
        <v>5.7365000000000004</v>
      </c>
      <c r="C1808" s="35">
        <v>614343008</v>
      </c>
      <c r="D1808" s="35">
        <v>415573433</v>
      </c>
      <c r="E1808" s="35">
        <v>34649973.851651996</v>
      </c>
    </row>
    <row r="1809" spans="1:5">
      <c r="A1809" t="s">
        <v>4405</v>
      </c>
      <c r="B1809" s="35">
        <v>5.7359999999999998</v>
      </c>
      <c r="C1809" s="35">
        <v>612386068</v>
      </c>
      <c r="D1809" s="35">
        <v>416289867</v>
      </c>
      <c r="E1809" s="35">
        <v>34186924.860529996</v>
      </c>
    </row>
    <row r="1810" spans="1:5">
      <c r="A1810" t="s">
        <v>90</v>
      </c>
      <c r="B1810" s="35">
        <v>5.7488000000000001</v>
      </c>
      <c r="C1810" s="35">
        <v>620159692</v>
      </c>
      <c r="D1810" s="35">
        <v>418737263</v>
      </c>
      <c r="E1810" s="35">
        <v>35037299.784303002</v>
      </c>
    </row>
    <row r="1811" spans="1:5">
      <c r="A1811" t="s">
        <v>4406</v>
      </c>
      <c r="B1811" s="35">
        <v>5.7478999999999996</v>
      </c>
      <c r="C1811" s="35">
        <v>618738625</v>
      </c>
      <c r="D1811" s="35">
        <v>418192322</v>
      </c>
      <c r="E1811" s="35">
        <v>34890360.479479</v>
      </c>
    </row>
    <row r="1812" spans="1:5">
      <c r="A1812" t="s">
        <v>4407</v>
      </c>
      <c r="B1812" s="35">
        <v>5.7904999999999998</v>
      </c>
      <c r="C1812" s="35">
        <v>622415895</v>
      </c>
      <c r="D1812" s="35">
        <v>420413906</v>
      </c>
      <c r="E1812" s="35">
        <v>34885068.474225</v>
      </c>
    </row>
    <row r="1813" spans="1:5">
      <c r="A1813" t="s">
        <v>4408</v>
      </c>
      <c r="B1813" s="35">
        <v>5.7987000000000002</v>
      </c>
      <c r="C1813" s="35">
        <v>621050253</v>
      </c>
      <c r="D1813" s="35">
        <v>422302972</v>
      </c>
      <c r="E1813" s="35">
        <v>34274454.791591004</v>
      </c>
    </row>
    <row r="1814" spans="1:5">
      <c r="A1814" t="s">
        <v>4409</v>
      </c>
      <c r="B1814" s="35">
        <v>5.7981999999999996</v>
      </c>
      <c r="C1814" s="35">
        <v>623652478</v>
      </c>
      <c r="D1814" s="35">
        <v>422673946</v>
      </c>
      <c r="E1814" s="35">
        <v>34662228.277741</v>
      </c>
    </row>
    <row r="1815" spans="1:5">
      <c r="A1815" t="s">
        <v>91</v>
      </c>
      <c r="B1815" s="35">
        <v>5.7874999999999996</v>
      </c>
      <c r="C1815" s="35">
        <v>612822308</v>
      </c>
      <c r="D1815" s="35">
        <v>410340764</v>
      </c>
      <c r="E1815" s="35">
        <v>34986011.922246002</v>
      </c>
    </row>
    <row r="1816" spans="1:5">
      <c r="A1816" t="s">
        <v>4410</v>
      </c>
      <c r="B1816" s="35">
        <v>5.7725999999999997</v>
      </c>
      <c r="C1816" s="35">
        <v>615022509</v>
      </c>
      <c r="D1816" s="35">
        <v>409645670</v>
      </c>
      <c r="E1816" s="35">
        <v>35577874.614557996</v>
      </c>
    </row>
    <row r="1817" spans="1:5">
      <c r="A1817" t="s">
        <v>4411</v>
      </c>
      <c r="B1817" s="35">
        <v>5.8343999999999996</v>
      </c>
      <c r="C1817" s="35">
        <v>621311871</v>
      </c>
      <c r="D1817" s="35">
        <v>414276678</v>
      </c>
      <c r="E1817" s="35">
        <v>35485258.638420001</v>
      </c>
    </row>
    <row r="1818" spans="1:5">
      <c r="A1818" t="s">
        <v>4412</v>
      </c>
      <c r="B1818" s="35">
        <v>5.8558000000000003</v>
      </c>
      <c r="C1818" s="35">
        <v>624332833</v>
      </c>
      <c r="D1818" s="35">
        <v>416317196</v>
      </c>
      <c r="E1818" s="35">
        <v>35523009.153318003</v>
      </c>
    </row>
    <row r="1819" spans="1:5">
      <c r="A1819" t="s">
        <v>4413</v>
      </c>
      <c r="B1819" s="35">
        <v>5.8990999999999998</v>
      </c>
      <c r="C1819" s="35">
        <v>621361336</v>
      </c>
      <c r="D1819" s="35">
        <v>415072869</v>
      </c>
      <c r="E1819" s="35">
        <v>34969481.276804999</v>
      </c>
    </row>
    <row r="1820" spans="1:5">
      <c r="A1820" t="s">
        <v>92</v>
      </c>
      <c r="B1820" s="35">
        <v>5.9252000000000002</v>
      </c>
      <c r="C1820" s="35">
        <v>632217488</v>
      </c>
      <c r="D1820" s="35">
        <v>423306052</v>
      </c>
      <c r="E1820" s="35">
        <v>35258123.945183001</v>
      </c>
    </row>
    <row r="1821" spans="1:5">
      <c r="A1821" t="s">
        <v>4414</v>
      </c>
      <c r="B1821" s="35">
        <v>5.9115000000000002</v>
      </c>
      <c r="C1821" s="35">
        <v>628677684</v>
      </c>
      <c r="D1821" s="35">
        <v>418828651</v>
      </c>
      <c r="E1821" s="35">
        <v>35498440.835658997</v>
      </c>
    </row>
    <row r="1822" spans="1:5">
      <c r="A1822" t="s">
        <v>4415</v>
      </c>
      <c r="B1822" s="35">
        <v>5.9291</v>
      </c>
      <c r="C1822" s="35">
        <v>629518457</v>
      </c>
      <c r="D1822" s="35">
        <v>414908056</v>
      </c>
      <c r="E1822" s="35">
        <v>36196117.623248003</v>
      </c>
    </row>
    <row r="1823" spans="1:5">
      <c r="A1823" t="s">
        <v>4416</v>
      </c>
      <c r="B1823" s="35">
        <v>5.9363999999999999</v>
      </c>
      <c r="C1823" s="35">
        <v>630255771</v>
      </c>
      <c r="D1823" s="35">
        <v>415474706</v>
      </c>
      <c r="E1823" s="35">
        <v>36180355.939626999</v>
      </c>
    </row>
    <row r="1824" spans="1:5">
      <c r="A1824" t="s">
        <v>4417</v>
      </c>
      <c r="B1824" s="35">
        <v>5.9292999999999996</v>
      </c>
      <c r="C1824" s="35">
        <v>640109230</v>
      </c>
      <c r="D1824" s="35">
        <v>414994467</v>
      </c>
      <c r="E1824" s="35">
        <v>37966499.080835998</v>
      </c>
    </row>
    <row r="1825" spans="1:5">
      <c r="A1825" t="s">
        <v>93</v>
      </c>
      <c r="B1825" s="35">
        <v>5.9302000000000001</v>
      </c>
      <c r="C1825" s="35">
        <v>642355460</v>
      </c>
      <c r="D1825" s="35">
        <v>422362707</v>
      </c>
      <c r="E1825" s="35">
        <v>37097020.842467003</v>
      </c>
    </row>
    <row r="1826" spans="1:5">
      <c r="A1826" t="s">
        <v>4418</v>
      </c>
      <c r="B1826" s="35">
        <v>5.9370000000000003</v>
      </c>
      <c r="C1826" s="35">
        <v>640728174</v>
      </c>
      <c r="D1826" s="35">
        <v>419638712</v>
      </c>
      <c r="E1826" s="35">
        <v>37239255.853124</v>
      </c>
    </row>
    <row r="1827" spans="1:5">
      <c r="A1827" t="s">
        <v>4419</v>
      </c>
      <c r="B1827" s="35">
        <v>5.9401999999999999</v>
      </c>
      <c r="C1827" s="35">
        <v>638127694</v>
      </c>
      <c r="D1827" s="35">
        <v>419807496</v>
      </c>
      <c r="E1827" s="35">
        <v>36753004.612639003</v>
      </c>
    </row>
    <row r="1828" spans="1:5">
      <c r="A1828" t="s">
        <v>4420</v>
      </c>
      <c r="B1828" s="35"/>
      <c r="C1828" s="35"/>
      <c r="D1828" s="35"/>
    </row>
    <row r="1829" spans="1:5">
      <c r="A1829" t="s">
        <v>4421</v>
      </c>
      <c r="B1829" s="35">
        <v>5.94</v>
      </c>
      <c r="C1829" s="35">
        <v>638302266</v>
      </c>
      <c r="D1829" s="35">
        <v>417761165</v>
      </c>
      <c r="E1829" s="35">
        <v>37128131.481481001</v>
      </c>
    </row>
    <row r="1830" spans="1:5">
      <c r="A1830" t="s">
        <v>94</v>
      </c>
      <c r="B1830" s="35">
        <v>5.9478</v>
      </c>
      <c r="C1830" s="35">
        <v>638924092</v>
      </c>
      <c r="D1830" s="35">
        <v>432540655</v>
      </c>
      <c r="E1830" s="35">
        <v>34699121.860183999</v>
      </c>
    </row>
    <row r="1831" spans="1:5">
      <c r="A1831" t="s">
        <v>4422</v>
      </c>
      <c r="B1831" s="35">
        <v>5.9626999999999999</v>
      </c>
      <c r="C1831" s="35">
        <v>623415342</v>
      </c>
      <c r="D1831" s="35">
        <v>425600159</v>
      </c>
      <c r="E1831" s="35">
        <v>33175437.805020999</v>
      </c>
    </row>
    <row r="1832" spans="1:5">
      <c r="A1832" t="s">
        <v>4423</v>
      </c>
      <c r="B1832" s="35">
        <v>5.9657999999999998</v>
      </c>
      <c r="C1832" s="35">
        <v>624586137</v>
      </c>
      <c r="D1832" s="35">
        <v>427722737</v>
      </c>
      <c r="E1832" s="35">
        <v>32998659.023097999</v>
      </c>
    </row>
    <row r="1833" spans="1:5">
      <c r="A1833" t="s">
        <v>4424</v>
      </c>
      <c r="B1833" s="35">
        <v>5.9593999999999996</v>
      </c>
      <c r="C1833" s="35">
        <v>623022227</v>
      </c>
      <c r="D1833" s="35">
        <v>429635175</v>
      </c>
      <c r="E1833" s="35">
        <v>32450758.801222</v>
      </c>
    </row>
    <row r="1834" spans="1:5">
      <c r="A1834" t="s">
        <v>4425</v>
      </c>
      <c r="B1834" s="35">
        <v>5.9570999999999996</v>
      </c>
      <c r="C1834" s="35">
        <v>624503670</v>
      </c>
      <c r="D1834" s="35">
        <v>429453540</v>
      </c>
      <c r="E1834" s="35">
        <v>32742463.614845999</v>
      </c>
    </row>
    <row r="1835" spans="1:5">
      <c r="A1835" t="s">
        <v>95</v>
      </c>
      <c r="B1835" s="35">
        <v>5.8810000000000002</v>
      </c>
      <c r="C1835" s="35">
        <v>636445831</v>
      </c>
      <c r="D1835" s="35">
        <v>438670277</v>
      </c>
      <c r="E1835" s="35">
        <v>33629578.983166002</v>
      </c>
    </row>
    <row r="1836" spans="1:5">
      <c r="A1836" t="s">
        <v>4426</v>
      </c>
      <c r="B1836" s="35">
        <v>5.8712999999999997</v>
      </c>
      <c r="C1836" s="35">
        <v>635870438</v>
      </c>
      <c r="D1836" s="35">
        <v>438065978</v>
      </c>
      <c r="E1836" s="35">
        <v>33690061.826171003</v>
      </c>
    </row>
    <row r="1837" spans="1:5">
      <c r="A1837" t="s">
        <v>4427</v>
      </c>
      <c r="B1837" s="35">
        <v>5.8529</v>
      </c>
      <c r="C1837" s="35">
        <v>631784020</v>
      </c>
      <c r="D1837" s="35">
        <v>433207958</v>
      </c>
      <c r="E1837" s="35">
        <v>33927807.069999002</v>
      </c>
    </row>
    <row r="1838" spans="1:5">
      <c r="A1838" t="s">
        <v>4428</v>
      </c>
      <c r="B1838" s="35">
        <v>5.8811</v>
      </c>
      <c r="C1838" s="35">
        <v>637013687</v>
      </c>
      <c r="D1838" s="35">
        <v>432222906</v>
      </c>
      <c r="E1838" s="35">
        <v>34821849.824013002</v>
      </c>
    </row>
    <row r="1839" spans="1:5">
      <c r="A1839" t="s">
        <v>4429</v>
      </c>
      <c r="B1839" s="35">
        <v>5.8826999999999998</v>
      </c>
      <c r="C1839" s="35">
        <v>635083096</v>
      </c>
      <c r="D1839" s="35">
        <v>434198246</v>
      </c>
      <c r="E1839" s="35">
        <v>34148409.743825004</v>
      </c>
    </row>
    <row r="1840" spans="1:5">
      <c r="A1840" t="s">
        <v>96</v>
      </c>
      <c r="B1840" s="35">
        <v>5.8684000000000003</v>
      </c>
      <c r="C1840" s="35">
        <v>636568850</v>
      </c>
      <c r="D1840" s="35">
        <v>431257020</v>
      </c>
      <c r="E1840" s="35">
        <v>34985997.886987999</v>
      </c>
    </row>
    <row r="1841" spans="1:5">
      <c r="A1841" t="s">
        <v>4430</v>
      </c>
      <c r="B1841" s="35">
        <v>5.8563999999999998</v>
      </c>
      <c r="C1841" s="35">
        <v>635394874</v>
      </c>
      <c r="D1841" s="35">
        <v>433851643</v>
      </c>
      <c r="E1841" s="35">
        <v>34414184.652687997</v>
      </c>
    </row>
    <row r="1842" spans="1:5">
      <c r="A1842" t="s">
        <v>4431</v>
      </c>
      <c r="B1842" s="35">
        <v>5.8978999999999999</v>
      </c>
      <c r="C1842" s="35">
        <v>632872591</v>
      </c>
      <c r="D1842" s="35">
        <v>432317736</v>
      </c>
      <c r="E1842" s="35">
        <v>34004451.584462002</v>
      </c>
    </row>
    <row r="1843" spans="1:5">
      <c r="A1843" t="s">
        <v>4432</v>
      </c>
      <c r="B1843" s="35">
        <v>5.9191000000000003</v>
      </c>
      <c r="C1843" s="35">
        <v>629357151</v>
      </c>
      <c r="D1843" s="35">
        <v>428802888</v>
      </c>
      <c r="E1843" s="35">
        <v>33882560.355458997</v>
      </c>
    </row>
    <row r="1844" spans="1:5">
      <c r="A1844" t="s">
        <v>4433</v>
      </c>
      <c r="B1844" s="35">
        <v>5.9292999999999996</v>
      </c>
      <c r="C1844" s="35">
        <v>633492434</v>
      </c>
      <c r="D1844" s="35">
        <v>429644676</v>
      </c>
      <c r="E1844" s="35">
        <v>34379734.201338999</v>
      </c>
    </row>
    <row r="1845" spans="1:5">
      <c r="A1845" t="s">
        <v>97</v>
      </c>
      <c r="B1845" s="35">
        <v>5.9151999999999996</v>
      </c>
      <c r="C1845" s="35">
        <v>629182561</v>
      </c>
      <c r="D1845" s="35">
        <v>422562121</v>
      </c>
      <c r="E1845" s="35">
        <v>34930423.316202</v>
      </c>
    </row>
    <row r="1846" spans="1:5">
      <c r="A1846" t="s">
        <v>4434</v>
      </c>
      <c r="B1846" s="35">
        <v>5.9287999999999998</v>
      </c>
      <c r="C1846" s="35">
        <v>628897111</v>
      </c>
      <c r="D1846" s="35">
        <v>426519389</v>
      </c>
      <c r="E1846" s="35">
        <v>34134685.265146002</v>
      </c>
    </row>
    <row r="1847" spans="1:5">
      <c r="A1847" t="s">
        <v>4435</v>
      </c>
      <c r="B1847" s="35">
        <v>5.9371</v>
      </c>
      <c r="C1847" s="35">
        <v>626004696</v>
      </c>
      <c r="D1847" s="35">
        <v>423972055</v>
      </c>
      <c r="E1847" s="35">
        <v>34028842.53255</v>
      </c>
    </row>
    <row r="1848" spans="1:5">
      <c r="A1848" t="s">
        <v>4436</v>
      </c>
      <c r="B1848" s="35">
        <v>5.9333999999999998</v>
      </c>
      <c r="C1848" s="35">
        <v>626125045</v>
      </c>
      <c r="D1848" s="35">
        <v>425183254</v>
      </c>
      <c r="E1848" s="35">
        <v>33866213.469512001</v>
      </c>
    </row>
    <row r="1849" spans="1:5">
      <c r="A1849" t="s">
        <v>4437</v>
      </c>
      <c r="B1849" s="35">
        <v>5.9405000000000001</v>
      </c>
      <c r="C1849" s="35">
        <v>623957740</v>
      </c>
      <c r="D1849" s="35">
        <v>426203554</v>
      </c>
      <c r="E1849" s="35">
        <v>33289148.388183001</v>
      </c>
    </row>
    <row r="1850" spans="1:5">
      <c r="A1850" t="s">
        <v>98</v>
      </c>
      <c r="B1850" s="35">
        <v>5.9715999999999996</v>
      </c>
      <c r="C1850" s="35">
        <v>623372120</v>
      </c>
      <c r="D1850" s="35">
        <v>421827651</v>
      </c>
      <c r="E1850" s="35">
        <v>33750497.186683998</v>
      </c>
    </row>
    <row r="1851" spans="1:5">
      <c r="A1851" t="s">
        <v>4438</v>
      </c>
      <c r="B1851" s="35">
        <v>5.9725999999999999</v>
      </c>
      <c r="C1851" s="35">
        <v>625726305</v>
      </c>
      <c r="D1851" s="35">
        <v>431832666</v>
      </c>
      <c r="E1851" s="35">
        <v>32463858.118742</v>
      </c>
    </row>
    <row r="1852" spans="1:5">
      <c r="A1852" t="s">
        <v>4439</v>
      </c>
      <c r="B1852" s="35">
        <v>5.9755000000000003</v>
      </c>
      <c r="C1852" s="35">
        <v>627874785</v>
      </c>
      <c r="D1852" s="35">
        <v>425496697</v>
      </c>
      <c r="E1852" s="35">
        <v>33867975.566898003</v>
      </c>
    </row>
    <row r="1853" spans="1:5">
      <c r="A1853" t="s">
        <v>4440</v>
      </c>
      <c r="B1853" s="35">
        <v>5.9714</v>
      </c>
      <c r="C1853" s="35">
        <v>632936648</v>
      </c>
      <c r="D1853" s="35">
        <v>440653087</v>
      </c>
      <c r="E1853" s="35">
        <v>32200750.410289001</v>
      </c>
    </row>
    <row r="1854" spans="1:5">
      <c r="A1854" t="s">
        <v>4441</v>
      </c>
      <c r="B1854" s="35">
        <v>5.976</v>
      </c>
      <c r="C1854" s="35">
        <v>631176106</v>
      </c>
      <c r="D1854" s="35">
        <v>439415122</v>
      </c>
      <c r="E1854" s="35">
        <v>32088518.072289001</v>
      </c>
    </row>
    <row r="1855" spans="1:5">
      <c r="A1855" t="s">
        <v>99</v>
      </c>
      <c r="B1855" s="35">
        <v>5.9782999999999999</v>
      </c>
      <c r="C1855" s="35">
        <v>626365112</v>
      </c>
      <c r="D1855" s="35">
        <v>444948073</v>
      </c>
      <c r="E1855" s="35">
        <v>30345924.259404998</v>
      </c>
    </row>
    <row r="1856" spans="1:5">
      <c r="A1856" t="s">
        <v>4442</v>
      </c>
      <c r="B1856" s="35">
        <v>5.9775999999999998</v>
      </c>
      <c r="C1856" s="35">
        <v>615119661</v>
      </c>
      <c r="D1856" s="35">
        <v>430711347</v>
      </c>
      <c r="E1856" s="35">
        <v>30849891.929871999</v>
      </c>
    </row>
    <row r="1857" spans="1:5">
      <c r="A1857" t="s">
        <v>4443</v>
      </c>
      <c r="B1857" s="35">
        <v>5.9950999999999999</v>
      </c>
      <c r="C1857" s="35">
        <v>622428594</v>
      </c>
      <c r="D1857" s="35">
        <v>437028121</v>
      </c>
      <c r="E1857" s="35">
        <v>30925334.523194</v>
      </c>
    </row>
    <row r="1858" spans="1:5">
      <c r="A1858" t="s">
        <v>4444</v>
      </c>
      <c r="B1858" s="35">
        <v>6.0270999999999999</v>
      </c>
      <c r="C1858" s="35">
        <v>619170705</v>
      </c>
      <c r="D1858" s="35">
        <v>436436534</v>
      </c>
      <c r="E1858" s="35">
        <v>30318755.454530001</v>
      </c>
    </row>
    <row r="1859" spans="1:5">
      <c r="A1859" t="s">
        <v>4445</v>
      </c>
      <c r="B1859" s="35">
        <v>6.0214999999999996</v>
      </c>
      <c r="C1859" s="35">
        <v>641834764</v>
      </c>
      <c r="D1859" s="35">
        <v>463385721</v>
      </c>
      <c r="E1859" s="35">
        <v>29635313.958315998</v>
      </c>
    </row>
    <row r="1860" spans="1:5">
      <c r="A1860" t="s">
        <v>100</v>
      </c>
      <c r="B1860" s="35">
        <v>6.0458999999999996</v>
      </c>
      <c r="C1860" s="35">
        <v>641269951</v>
      </c>
      <c r="D1860" s="35">
        <v>462197869</v>
      </c>
      <c r="E1860" s="35">
        <v>29618763.459534999</v>
      </c>
    </row>
    <row r="1861" spans="1:5">
      <c r="A1861" t="s">
        <v>4446</v>
      </c>
      <c r="B1861" s="35">
        <v>6.0469999999999997</v>
      </c>
      <c r="C1861" s="35">
        <v>639492682</v>
      </c>
      <c r="D1861" s="35">
        <v>461286545</v>
      </c>
      <c r="E1861" s="35">
        <v>29470173.143708002</v>
      </c>
    </row>
    <row r="1862" spans="1:5">
      <c r="A1862" t="s">
        <v>4447</v>
      </c>
      <c r="B1862" s="35">
        <v>6.0350999999999999</v>
      </c>
      <c r="C1862" s="35">
        <v>632053998</v>
      </c>
      <c r="D1862" s="35">
        <v>463510455</v>
      </c>
      <c r="E1862" s="35">
        <v>27927216.284734</v>
      </c>
    </row>
    <row r="1863" spans="1:5">
      <c r="A1863" t="s">
        <v>4448</v>
      </c>
      <c r="B1863" s="35">
        <v>6.0578000000000003</v>
      </c>
      <c r="C1863" s="35">
        <v>636162654</v>
      </c>
      <c r="D1863" s="35">
        <v>475005384</v>
      </c>
      <c r="E1863" s="35">
        <v>26603266.862557001</v>
      </c>
    </row>
    <row r="1864" spans="1:5">
      <c r="A1864" t="s">
        <v>4449</v>
      </c>
      <c r="B1864" s="35">
        <v>6.0580999999999996</v>
      </c>
      <c r="C1864" s="35">
        <v>625741415</v>
      </c>
      <c r="D1864" s="35">
        <v>475905281</v>
      </c>
      <c r="E1864" s="35">
        <v>24733189.283769</v>
      </c>
    </row>
    <row r="1865" spans="1:5">
      <c r="A1865" t="s">
        <v>101</v>
      </c>
      <c r="B1865" s="35">
        <v>6.0823999999999998</v>
      </c>
      <c r="C1865" s="35">
        <v>636701948</v>
      </c>
      <c r="D1865" s="35">
        <v>478284909</v>
      </c>
      <c r="E1865" s="35">
        <v>26045153.064580001</v>
      </c>
    </row>
    <row r="1866" spans="1:5">
      <c r="A1866" t="s">
        <v>4450</v>
      </c>
      <c r="B1866" s="35">
        <v>6.1022999999999996</v>
      </c>
      <c r="C1866" s="35">
        <v>641076764</v>
      </c>
      <c r="D1866" s="35">
        <v>485033597</v>
      </c>
      <c r="E1866" s="35">
        <v>25571205.447126001</v>
      </c>
    </row>
    <row r="1867" spans="1:5">
      <c r="A1867" t="s">
        <v>4451</v>
      </c>
      <c r="B1867" s="35">
        <v>6.1383000000000001</v>
      </c>
      <c r="C1867" s="35">
        <v>651972314</v>
      </c>
      <c r="D1867" s="35">
        <v>485334715</v>
      </c>
      <c r="E1867" s="35">
        <v>27147190.427317001</v>
      </c>
    </row>
    <row r="1868" spans="1:5">
      <c r="A1868" t="s">
        <v>4452</v>
      </c>
      <c r="B1868" s="35">
        <v>6.1218000000000004</v>
      </c>
      <c r="C1868" s="35">
        <v>657569241</v>
      </c>
      <c r="D1868" s="35">
        <v>490667437</v>
      </c>
      <c r="E1868" s="35">
        <v>27263517.919566002</v>
      </c>
    </row>
    <row r="1869" spans="1:5">
      <c r="A1869" t="s">
        <v>4453</v>
      </c>
      <c r="B1869" s="35">
        <v>6.1463000000000001</v>
      </c>
      <c r="C1869" s="35">
        <v>658446117</v>
      </c>
      <c r="D1869" s="35">
        <v>499657338</v>
      </c>
      <c r="E1869" s="35">
        <v>25834856.580382001</v>
      </c>
    </row>
    <row r="1870" spans="1:5">
      <c r="A1870" t="s">
        <v>102</v>
      </c>
      <c r="B1870" s="35">
        <v>6.1593</v>
      </c>
      <c r="C1870" s="35">
        <v>676478071</v>
      </c>
      <c r="D1870" s="35">
        <v>507678953</v>
      </c>
      <c r="E1870" s="35">
        <v>27405568.489925999</v>
      </c>
    </row>
    <row r="1871" spans="1:5">
      <c r="A1871" t="s">
        <v>4454</v>
      </c>
      <c r="B1871" s="35">
        <v>6.2259000000000002</v>
      </c>
      <c r="C1871" s="35">
        <v>676199050</v>
      </c>
      <c r="D1871" s="35">
        <v>501163190</v>
      </c>
      <c r="E1871" s="35">
        <v>28114145.745997</v>
      </c>
    </row>
    <row r="1872" spans="1:5">
      <c r="A1872" t="s">
        <v>4455</v>
      </c>
      <c r="B1872" s="35">
        <v>6.2191999999999998</v>
      </c>
      <c r="C1872" s="35">
        <v>677939334</v>
      </c>
      <c r="D1872" s="35">
        <v>499527222</v>
      </c>
      <c r="E1872" s="35">
        <v>28687308.978647001</v>
      </c>
    </row>
    <row r="1873" spans="1:5">
      <c r="A1873" t="s">
        <v>4456</v>
      </c>
      <c r="B1873" s="35">
        <v>6.1943000000000001</v>
      </c>
      <c r="C1873" s="35">
        <v>671989410</v>
      </c>
      <c r="D1873" s="35">
        <v>495308648</v>
      </c>
      <c r="E1873" s="35">
        <v>28523119.965128999</v>
      </c>
    </row>
    <row r="1874" spans="1:5">
      <c r="A1874" t="s">
        <v>4457</v>
      </c>
      <c r="B1874" s="35">
        <v>6.0903999999999998</v>
      </c>
      <c r="C1874" s="35">
        <v>657093944</v>
      </c>
      <c r="D1874" s="35">
        <v>489759841</v>
      </c>
      <c r="E1874" s="35">
        <v>27475059.601996999</v>
      </c>
    </row>
    <row r="1875" spans="1:5">
      <c r="A1875" t="s">
        <v>103</v>
      </c>
      <c r="B1875" s="35">
        <v>6.0772000000000004</v>
      </c>
      <c r="C1875" s="35">
        <v>661470476</v>
      </c>
      <c r="D1875" s="35">
        <v>496820473</v>
      </c>
      <c r="E1875" s="35">
        <v>27093069.670242999</v>
      </c>
    </row>
    <row r="1876" spans="1:5">
      <c r="A1876" t="s">
        <v>4458</v>
      </c>
      <c r="B1876" s="35">
        <v>6.0820999999999996</v>
      </c>
      <c r="C1876" s="35">
        <v>663257134</v>
      </c>
      <c r="D1876" s="35">
        <v>500448398</v>
      </c>
      <c r="E1876" s="35">
        <v>26768506.930172</v>
      </c>
    </row>
    <row r="1877" spans="1:5">
      <c r="A1877" t="s">
        <v>4459</v>
      </c>
      <c r="B1877" s="35">
        <v>6.1097999999999999</v>
      </c>
      <c r="C1877" s="35">
        <v>671221720</v>
      </c>
      <c r="D1877" s="35">
        <v>507977884</v>
      </c>
      <c r="E1877" s="35">
        <v>26718360.011783998</v>
      </c>
    </row>
    <row r="1878" spans="1:5">
      <c r="A1878" t="s">
        <v>4460</v>
      </c>
      <c r="B1878" s="35">
        <v>6.1151</v>
      </c>
      <c r="C1878" s="35">
        <v>666958715</v>
      </c>
      <c r="D1878" s="35">
        <v>508727815</v>
      </c>
      <c r="E1878" s="35">
        <v>25875439.485863</v>
      </c>
    </row>
    <row r="1879" spans="1:5">
      <c r="A1879" t="s">
        <v>4461</v>
      </c>
      <c r="B1879" s="35">
        <v>6.1501999999999999</v>
      </c>
      <c r="C1879" s="35">
        <v>668160628</v>
      </c>
      <c r="D1879" s="35">
        <v>519188540</v>
      </c>
      <c r="E1879" s="35">
        <v>24222316.022243001</v>
      </c>
    </row>
    <row r="1880" spans="1:5">
      <c r="A1880" t="s">
        <v>104</v>
      </c>
      <c r="B1880" s="35">
        <v>6.2263999999999999</v>
      </c>
      <c r="C1880" s="35">
        <v>661047777</v>
      </c>
      <c r="D1880" s="35">
        <v>517119789</v>
      </c>
      <c r="E1880" s="35">
        <v>23115763.201850001</v>
      </c>
    </row>
    <row r="1881" spans="1:5">
      <c r="A1881" t="s">
        <v>4462</v>
      </c>
      <c r="B1881" s="35">
        <v>6.2710999999999997</v>
      </c>
      <c r="C1881" s="35">
        <v>657520201</v>
      </c>
      <c r="D1881" s="35">
        <v>532946499</v>
      </c>
      <c r="E1881" s="35">
        <v>19864728.994913001</v>
      </c>
    </row>
    <row r="1882" spans="1:5">
      <c r="A1882" t="s">
        <v>4463</v>
      </c>
      <c r="B1882" s="35">
        <v>6.3628</v>
      </c>
      <c r="C1882" s="35">
        <v>653542788</v>
      </c>
      <c r="D1882" s="35">
        <v>538025075</v>
      </c>
      <c r="E1882" s="35">
        <v>18155169.579429999</v>
      </c>
    </row>
    <row r="1883" spans="1:5">
      <c r="A1883" t="s">
        <v>4464</v>
      </c>
      <c r="B1883" s="35">
        <v>6.4527999999999999</v>
      </c>
      <c r="C1883" s="35">
        <v>652983527</v>
      </c>
      <c r="D1883" s="35">
        <v>542607734</v>
      </c>
      <c r="E1883" s="35">
        <v>17105100.576494001</v>
      </c>
    </row>
    <row r="1884" spans="1:5">
      <c r="A1884" t="s">
        <v>4465</v>
      </c>
      <c r="B1884" s="35">
        <v>6.4512</v>
      </c>
      <c r="C1884" s="35">
        <v>649761241</v>
      </c>
      <c r="D1884" s="35">
        <v>539416691</v>
      </c>
      <c r="E1884" s="35">
        <v>17104499.937996</v>
      </c>
    </row>
    <row r="1885" spans="1:5">
      <c r="A1885" t="s">
        <v>105</v>
      </c>
      <c r="B1885" s="35">
        <v>6.5153999999999996</v>
      </c>
      <c r="C1885" s="35">
        <v>621824612</v>
      </c>
      <c r="D1885" s="35">
        <v>495907974</v>
      </c>
      <c r="E1885" s="35">
        <v>19326002.701292001</v>
      </c>
    </row>
    <row r="1886" spans="1:5">
      <c r="A1886" t="s">
        <v>4466</v>
      </c>
      <c r="B1886" s="35">
        <v>6.4839000000000002</v>
      </c>
      <c r="C1886" s="35">
        <v>615424056</v>
      </c>
      <c r="D1886" s="35">
        <v>496889277</v>
      </c>
      <c r="E1886" s="35">
        <v>18281401.471337002</v>
      </c>
    </row>
    <row r="1887" spans="1:5">
      <c r="A1887" t="s">
        <v>4467</v>
      </c>
      <c r="B1887" s="35">
        <v>6.5864000000000003</v>
      </c>
      <c r="C1887" s="35">
        <v>613727755</v>
      </c>
      <c r="D1887" s="35">
        <v>495628571</v>
      </c>
      <c r="E1887" s="35">
        <v>17930763.998542</v>
      </c>
    </row>
    <row r="1888" spans="1:5">
      <c r="A1888" t="s">
        <v>4468</v>
      </c>
      <c r="B1888" s="35">
        <v>6.4943</v>
      </c>
      <c r="C1888" s="35">
        <v>607525835</v>
      </c>
      <c r="D1888" s="35">
        <v>490360802</v>
      </c>
      <c r="E1888" s="35">
        <v>18041210.446083002</v>
      </c>
    </row>
    <row r="1889" spans="1:5">
      <c r="A1889" t="s">
        <v>4469</v>
      </c>
      <c r="B1889" s="35">
        <v>6.4024000000000001</v>
      </c>
      <c r="C1889" s="35">
        <v>603147875</v>
      </c>
      <c r="D1889" s="35">
        <v>481298538</v>
      </c>
      <c r="E1889" s="35">
        <v>19031821.97301</v>
      </c>
    </row>
    <row r="1890" spans="1:5">
      <c r="A1890" t="s">
        <v>106</v>
      </c>
      <c r="B1890" s="35">
        <v>6.4560000000000004</v>
      </c>
      <c r="C1890" s="35">
        <v>628814870</v>
      </c>
      <c r="D1890" s="35">
        <v>489940978</v>
      </c>
      <c r="E1890" s="35">
        <v>21510825.898389</v>
      </c>
    </row>
    <row r="1891" spans="1:5">
      <c r="A1891" t="s">
        <v>4470</v>
      </c>
      <c r="B1891" s="35">
        <v>6.4345999999999997</v>
      </c>
      <c r="C1891" s="35">
        <v>618556868</v>
      </c>
      <c r="D1891" s="35">
        <v>484695292</v>
      </c>
      <c r="E1891" s="35">
        <v>20803402.853324</v>
      </c>
    </row>
    <row r="1892" spans="1:5">
      <c r="A1892" t="s">
        <v>4471</v>
      </c>
      <c r="B1892" s="35">
        <v>6.516</v>
      </c>
      <c r="C1892" s="35">
        <v>613222815</v>
      </c>
      <c r="D1892" s="35">
        <v>480460497</v>
      </c>
      <c r="E1892" s="35">
        <v>20374818.600368001</v>
      </c>
    </row>
    <row r="1893" spans="1:5">
      <c r="A1893" t="s">
        <v>4472</v>
      </c>
      <c r="B1893" s="35">
        <v>6.5696000000000003</v>
      </c>
      <c r="C1893" s="35">
        <v>613007592</v>
      </c>
      <c r="D1893" s="35">
        <v>500800930</v>
      </c>
      <c r="E1893" s="35">
        <v>17079679.432537999</v>
      </c>
    </row>
    <row r="1894" spans="1:5">
      <c r="A1894" t="s">
        <v>4473</v>
      </c>
      <c r="B1894" s="35">
        <v>6.6428000000000003</v>
      </c>
      <c r="C1894" s="35">
        <v>606303599</v>
      </c>
      <c r="D1894" s="35">
        <v>490337759</v>
      </c>
      <c r="E1894" s="35">
        <v>17457373.396760002</v>
      </c>
    </row>
    <row r="1895" spans="1:5">
      <c r="A1895" t="s">
        <v>107</v>
      </c>
      <c r="B1895" s="35">
        <v>6.6672000000000002</v>
      </c>
      <c r="C1895" s="35">
        <v>610546279</v>
      </c>
      <c r="D1895" s="35">
        <v>502926705</v>
      </c>
      <c r="E1895" s="35">
        <v>16141644.768418999</v>
      </c>
    </row>
    <row r="1896" spans="1:5">
      <c r="A1896" t="s">
        <v>4474</v>
      </c>
      <c r="B1896" s="35">
        <v>6.6902999999999997</v>
      </c>
      <c r="C1896" s="35">
        <v>602111268</v>
      </c>
      <c r="D1896" s="35">
        <v>502117623</v>
      </c>
      <c r="E1896" s="35">
        <v>14946062.956817999</v>
      </c>
    </row>
    <row r="1897" spans="1:5">
      <c r="A1897" t="s">
        <v>4475</v>
      </c>
      <c r="B1897" s="35">
        <v>6.7549000000000001</v>
      </c>
      <c r="C1897" s="35">
        <v>604053958</v>
      </c>
      <c r="D1897" s="35">
        <v>508718674</v>
      </c>
      <c r="E1897" s="35">
        <v>14113500.421916001</v>
      </c>
    </row>
    <row r="1898" spans="1:5">
      <c r="A1898" t="s">
        <v>4476</v>
      </c>
      <c r="B1898" s="35">
        <v>6.7374999999999998</v>
      </c>
      <c r="C1898" s="35">
        <v>603357506</v>
      </c>
      <c r="D1898" s="35">
        <v>509222002</v>
      </c>
      <c r="E1898" s="35">
        <v>13971874.434137</v>
      </c>
    </row>
    <row r="1899" spans="1:5">
      <c r="A1899" t="s">
        <v>4477</v>
      </c>
      <c r="B1899" s="35">
        <v>6.7705000000000002</v>
      </c>
      <c r="C1899" s="35">
        <v>599619833</v>
      </c>
      <c r="D1899" s="35">
        <v>494032573</v>
      </c>
      <c r="E1899" s="35">
        <v>15595193.855698001</v>
      </c>
    </row>
    <row r="1900" spans="1:5">
      <c r="A1900" t="s">
        <v>108</v>
      </c>
      <c r="B1900" s="35">
        <v>6.7382</v>
      </c>
      <c r="C1900" s="35">
        <v>612752624</v>
      </c>
      <c r="D1900" s="35">
        <v>496666985</v>
      </c>
      <c r="E1900" s="35">
        <v>17227989.522424001</v>
      </c>
    </row>
    <row r="1901" spans="1:5">
      <c r="A1901" t="s">
        <v>4478</v>
      </c>
      <c r="B1901" s="35">
        <v>6.6877000000000004</v>
      </c>
      <c r="C1901" s="35">
        <v>614918138</v>
      </c>
      <c r="D1901" s="35">
        <v>493264066</v>
      </c>
      <c r="E1901" s="35">
        <v>18190719.081298999</v>
      </c>
    </row>
    <row r="1902" spans="1:5">
      <c r="A1902" t="s">
        <v>4479</v>
      </c>
      <c r="B1902" s="35">
        <v>6.7618</v>
      </c>
      <c r="C1902" s="35">
        <v>610553476</v>
      </c>
      <c r="D1902" s="35">
        <v>492249543</v>
      </c>
      <c r="E1902" s="35">
        <v>17495923.126977999</v>
      </c>
    </row>
    <row r="1903" spans="1:5">
      <c r="A1903" t="s">
        <v>4480</v>
      </c>
      <c r="B1903" s="35">
        <v>6.7751999999999999</v>
      </c>
      <c r="C1903" s="35">
        <v>606944471</v>
      </c>
      <c r="D1903" s="35">
        <v>500183473</v>
      </c>
      <c r="E1903" s="35">
        <v>15757615.716141</v>
      </c>
    </row>
    <row r="1904" spans="1:5">
      <c r="A1904" t="s">
        <v>4481</v>
      </c>
      <c r="B1904" s="35">
        <v>6.8505000000000003</v>
      </c>
      <c r="C1904" s="35">
        <v>609225324</v>
      </c>
      <c r="D1904" s="35">
        <v>508723340</v>
      </c>
      <c r="E1904" s="35">
        <v>14670751.623969</v>
      </c>
    </row>
    <row r="1905" spans="1:5">
      <c r="A1905" t="s">
        <v>109</v>
      </c>
      <c r="B1905" s="35">
        <v>6.9073000000000002</v>
      </c>
      <c r="C1905" s="35">
        <v>621115158</v>
      </c>
      <c r="D1905" s="35">
        <v>512681157</v>
      </c>
      <c r="E1905" s="35">
        <v>15698464.088718001</v>
      </c>
    </row>
    <row r="1906" spans="1:5">
      <c r="A1906" t="s">
        <v>4482</v>
      </c>
      <c r="B1906" s="35">
        <v>6.9130000000000003</v>
      </c>
      <c r="C1906" s="35">
        <v>612616718</v>
      </c>
      <c r="D1906" s="35">
        <v>505167877</v>
      </c>
      <c r="E1906" s="35">
        <v>15543011.861710001</v>
      </c>
    </row>
    <row r="1907" spans="1:5">
      <c r="A1907" t="s">
        <v>4483</v>
      </c>
      <c r="B1907" s="35">
        <v>6.9081999999999999</v>
      </c>
      <c r="C1907" s="35">
        <v>611527624</v>
      </c>
      <c r="D1907" s="35">
        <v>513998276</v>
      </c>
      <c r="E1907" s="35">
        <v>14117910.309487</v>
      </c>
    </row>
    <row r="1908" spans="1:5">
      <c r="A1908" t="s">
        <v>4484</v>
      </c>
      <c r="B1908" s="35">
        <v>6.9592999999999998</v>
      </c>
      <c r="C1908" s="35">
        <v>609607480</v>
      </c>
      <c r="D1908" s="35">
        <v>513804816</v>
      </c>
      <c r="E1908" s="35">
        <v>13766135.099795001</v>
      </c>
    </row>
    <row r="1909" spans="1:5">
      <c r="A1909" t="s">
        <v>4485</v>
      </c>
      <c r="B1909" s="35"/>
      <c r="C1909" s="35"/>
      <c r="D1909" s="35"/>
    </row>
    <row r="1910" spans="1:5">
      <c r="A1910" t="s">
        <v>110</v>
      </c>
      <c r="B1910" s="35">
        <v>6.9707999999999997</v>
      </c>
      <c r="C1910" s="35">
        <v>616617086</v>
      </c>
      <c r="D1910" s="35">
        <v>513148887</v>
      </c>
      <c r="E1910" s="35">
        <v>14843088.167786</v>
      </c>
    </row>
    <row r="1911" spans="1:5">
      <c r="A1911" t="s">
        <v>4486</v>
      </c>
      <c r="B1911" s="35">
        <v>6.9588999999999999</v>
      </c>
      <c r="C1911" s="35">
        <v>610076181</v>
      </c>
      <c r="D1911" s="35">
        <v>506892916</v>
      </c>
      <c r="E1911" s="35">
        <v>14827525.183577999</v>
      </c>
    </row>
    <row r="1912" spans="1:5">
      <c r="A1912" t="s">
        <v>4487</v>
      </c>
      <c r="B1912" s="35">
        <v>6.9675000000000002</v>
      </c>
      <c r="C1912" s="35">
        <v>617392347</v>
      </c>
      <c r="D1912" s="35">
        <v>505775186</v>
      </c>
      <c r="E1912" s="35">
        <v>16019685.827054</v>
      </c>
    </row>
    <row r="1913" spans="1:5">
      <c r="A1913" t="s">
        <v>4488</v>
      </c>
      <c r="B1913" s="35">
        <v>6.9881000000000002</v>
      </c>
      <c r="C1913" s="35">
        <v>618120494</v>
      </c>
      <c r="D1913" s="35">
        <v>498225678</v>
      </c>
      <c r="E1913" s="35">
        <v>17156997.753323998</v>
      </c>
    </row>
    <row r="1914" spans="1:5">
      <c r="A1914" t="s">
        <v>4489</v>
      </c>
      <c r="B1914" s="35">
        <v>6.9786999999999999</v>
      </c>
      <c r="C1914" s="35">
        <v>615883197</v>
      </c>
      <c r="D1914" s="35">
        <v>503497589</v>
      </c>
      <c r="E1914" s="35">
        <v>16104089.300299</v>
      </c>
    </row>
    <row r="1915" spans="1:5">
      <c r="A1915" t="s">
        <v>111</v>
      </c>
      <c r="B1915" s="35"/>
      <c r="C1915" s="35"/>
      <c r="D1915" s="35"/>
    </row>
    <row r="1916" spans="1:5">
      <c r="A1916" t="s">
        <v>4490</v>
      </c>
      <c r="B1916" s="35">
        <v>6.9718999999999998</v>
      </c>
      <c r="C1916" s="35">
        <v>592925411</v>
      </c>
      <c r="D1916" s="35">
        <v>489352519</v>
      </c>
      <c r="E1916" s="35">
        <v>14855762.704570999</v>
      </c>
    </row>
    <row r="1917" spans="1:5">
      <c r="A1917" t="s">
        <v>4491</v>
      </c>
      <c r="B1917" s="35">
        <v>7.0151000000000003</v>
      </c>
      <c r="C1917" s="35">
        <v>600379915</v>
      </c>
      <c r="D1917" s="35">
        <v>496619727</v>
      </c>
      <c r="E1917" s="35">
        <v>14790977.748001</v>
      </c>
    </row>
    <row r="1918" spans="1:5">
      <c r="A1918" t="s">
        <v>4492</v>
      </c>
      <c r="B1918" s="35">
        <v>7.0549999999999997</v>
      </c>
      <c r="C1918" s="35">
        <v>605119526</v>
      </c>
      <c r="D1918" s="35">
        <v>501472900</v>
      </c>
      <c r="E1918" s="35">
        <v>14691229.766123001</v>
      </c>
    </row>
    <row r="1919" spans="1:5">
      <c r="A1919" t="s">
        <v>4493</v>
      </c>
      <c r="B1919" s="35">
        <v>7.1334</v>
      </c>
      <c r="C1919" s="35">
        <v>616281432</v>
      </c>
      <c r="D1919" s="35">
        <v>503430607</v>
      </c>
      <c r="E1919" s="35">
        <v>15820061.26111</v>
      </c>
    </row>
    <row r="1920" spans="1:5">
      <c r="A1920" t="s">
        <v>112</v>
      </c>
      <c r="B1920" s="35">
        <v>7.2209000000000003</v>
      </c>
      <c r="C1920" s="35">
        <v>634229488</v>
      </c>
      <c r="D1920" s="35">
        <v>514879882</v>
      </c>
      <c r="E1920" s="35">
        <v>16528356.022103</v>
      </c>
    </row>
    <row r="1921" spans="1:5">
      <c r="A1921" t="s">
        <v>4494</v>
      </c>
      <c r="B1921" s="35">
        <v>7.0960000000000001</v>
      </c>
      <c r="C1921" s="35">
        <v>622453015</v>
      </c>
      <c r="D1921" s="35">
        <v>513198761</v>
      </c>
      <c r="E1921" s="35">
        <v>15396597.237880001</v>
      </c>
    </row>
    <row r="1922" spans="1:5">
      <c r="A1922" t="s">
        <v>4495</v>
      </c>
      <c r="B1922" s="35">
        <v>7.0675999999999997</v>
      </c>
      <c r="C1922" s="35">
        <v>614038139</v>
      </c>
      <c r="D1922" s="35">
        <v>501136800</v>
      </c>
      <c r="E1922" s="35">
        <v>15974494.736544</v>
      </c>
    </row>
    <row r="1923" spans="1:5">
      <c r="A1923" t="s">
        <v>4496</v>
      </c>
      <c r="B1923" s="35">
        <v>7.0121000000000002</v>
      </c>
      <c r="C1923" s="35">
        <v>608479890</v>
      </c>
      <c r="D1923" s="35">
        <v>497724338</v>
      </c>
      <c r="E1923" s="35">
        <v>15794919.068467</v>
      </c>
    </row>
    <row r="1924" spans="1:5">
      <c r="A1924" t="s">
        <v>4497</v>
      </c>
      <c r="B1924" s="35">
        <v>6.9789000000000003</v>
      </c>
      <c r="C1924" s="35">
        <v>603548690</v>
      </c>
      <c r="D1924" s="35">
        <v>493289687</v>
      </c>
      <c r="E1924" s="35">
        <v>15798908.567252999</v>
      </c>
    </row>
    <row r="1925" spans="1:5">
      <c r="A1925" t="s">
        <v>113</v>
      </c>
      <c r="B1925" s="35">
        <v>6.9542999999999999</v>
      </c>
      <c r="C1925" s="35">
        <v>601122498</v>
      </c>
      <c r="D1925" s="35">
        <v>497223408</v>
      </c>
      <c r="E1925" s="35">
        <v>14940265.734869</v>
      </c>
    </row>
    <row r="1926" spans="1:5">
      <c r="A1926" t="s">
        <v>4498</v>
      </c>
      <c r="B1926" s="35">
        <v>6.9040999999999997</v>
      </c>
      <c r="C1926" s="35">
        <v>580405277</v>
      </c>
      <c r="D1926" s="35">
        <v>472189801</v>
      </c>
      <c r="E1926" s="35">
        <v>15674088.729885001</v>
      </c>
    </row>
    <row r="1927" spans="1:5">
      <c r="A1927" t="s">
        <v>4499</v>
      </c>
      <c r="B1927" s="35"/>
      <c r="C1927" s="35"/>
      <c r="D1927" s="35"/>
    </row>
    <row r="1928" spans="1:5">
      <c r="A1928" t="s">
        <v>4500</v>
      </c>
      <c r="B1928" s="35">
        <v>6.8596000000000004</v>
      </c>
      <c r="C1928" s="35">
        <v>639381710</v>
      </c>
      <c r="D1928" s="35">
        <v>475377322</v>
      </c>
      <c r="E1928" s="35">
        <v>23908739.285089999</v>
      </c>
    </row>
    <row r="1929" spans="1:5">
      <c r="A1929" t="s">
        <v>4501</v>
      </c>
      <c r="B1929" s="35">
        <v>6.7840999999999996</v>
      </c>
      <c r="C1929" s="35">
        <v>634508168</v>
      </c>
      <c r="D1929" s="35">
        <v>479889871</v>
      </c>
      <c r="E1929" s="35">
        <v>22791276.219395</v>
      </c>
    </row>
    <row r="1930" spans="1:5">
      <c r="A1930" t="s">
        <v>114</v>
      </c>
      <c r="B1930" s="35">
        <v>6.7882999999999996</v>
      </c>
      <c r="C1930" s="35">
        <v>640973803</v>
      </c>
      <c r="D1930" s="35">
        <v>484197905</v>
      </c>
      <c r="E1930" s="35">
        <v>23095016.130695</v>
      </c>
    </row>
    <row r="1931" spans="1:5">
      <c r="A1931" t="s">
        <v>4502</v>
      </c>
      <c r="B1931" s="35"/>
      <c r="C1931" s="35"/>
      <c r="D1931" s="35"/>
    </row>
    <row r="1932" spans="1:5">
      <c r="A1932" t="s">
        <v>4503</v>
      </c>
      <c r="B1932" s="35"/>
      <c r="C1932" s="35"/>
      <c r="D1932" s="35"/>
    </row>
    <row r="1933" spans="1:5">
      <c r="A1933" t="s">
        <v>4504</v>
      </c>
      <c r="B1933" s="35">
        <v>6.7916999999999996</v>
      </c>
      <c r="C1933" s="35">
        <v>627254537</v>
      </c>
      <c r="D1933" s="35">
        <v>469579971</v>
      </c>
      <c r="E1933" s="35">
        <v>23215773.075959999</v>
      </c>
    </row>
    <row r="1934" spans="1:5">
      <c r="A1934" t="s">
        <v>4505</v>
      </c>
      <c r="B1934" s="35">
        <v>6.7606999999999999</v>
      </c>
      <c r="C1934" s="35">
        <v>632318932</v>
      </c>
      <c r="D1934" s="35">
        <v>472500647</v>
      </c>
      <c r="E1934" s="35">
        <v>23639310.278521001</v>
      </c>
    </row>
    <row r="1935" spans="1:5">
      <c r="A1935" t="s">
        <v>115</v>
      </c>
      <c r="B1935" s="35">
        <v>6.7893999999999997</v>
      </c>
      <c r="C1935" s="35">
        <v>631746394</v>
      </c>
      <c r="D1935" s="35">
        <v>472931608</v>
      </c>
      <c r="E1935" s="35">
        <v>23391578.931864001</v>
      </c>
    </row>
    <row r="1936" spans="1:5">
      <c r="A1936" t="s">
        <v>4506</v>
      </c>
      <c r="B1936" s="35">
        <v>6.8137999999999996</v>
      </c>
      <c r="C1936" s="35">
        <v>630155511</v>
      </c>
      <c r="D1936" s="35">
        <v>476538616</v>
      </c>
      <c r="E1936" s="35">
        <v>22544966.832017001</v>
      </c>
    </row>
    <row r="1937" spans="1:5">
      <c r="A1937" t="s">
        <v>4507</v>
      </c>
      <c r="B1937" s="35">
        <v>6.8059000000000003</v>
      </c>
      <c r="C1937" s="35">
        <v>635610584</v>
      </c>
      <c r="D1937" s="35">
        <v>476036415</v>
      </c>
      <c r="E1937" s="35">
        <v>23446446.318635002</v>
      </c>
    </row>
    <row r="1938" spans="1:5">
      <c r="A1938" t="s">
        <v>4508</v>
      </c>
      <c r="B1938" s="35">
        <v>6.7816999999999998</v>
      </c>
      <c r="C1938" s="35">
        <v>635869042</v>
      </c>
      <c r="D1938" s="35">
        <v>475914062</v>
      </c>
      <c r="E1938" s="35">
        <v>23586265.980505999</v>
      </c>
    </row>
    <row r="1939" spans="1:5">
      <c r="A1939" t="s">
        <v>4509</v>
      </c>
      <c r="B1939" s="35">
        <v>6.7308000000000003</v>
      </c>
      <c r="C1939" s="35">
        <v>635573456</v>
      </c>
      <c r="D1939" s="35">
        <v>480824464</v>
      </c>
      <c r="E1939" s="35">
        <v>22991173.708919998</v>
      </c>
    </row>
    <row r="1940" spans="1:5">
      <c r="A1940" t="s">
        <v>116</v>
      </c>
      <c r="B1940" s="35">
        <v>6.7476000000000003</v>
      </c>
      <c r="C1940" s="35">
        <v>635886367</v>
      </c>
      <c r="D1940" s="35">
        <v>472789406</v>
      </c>
      <c r="E1940" s="35">
        <v>24171106.912087001</v>
      </c>
    </row>
    <row r="1941" spans="1:5">
      <c r="A1941" t="s">
        <v>4510</v>
      </c>
      <c r="B1941" s="35">
        <v>6.7572999999999999</v>
      </c>
      <c r="C1941" s="35">
        <v>628826234</v>
      </c>
      <c r="D1941" s="35">
        <v>466375248</v>
      </c>
      <c r="E1941" s="35">
        <v>24040813.046631001</v>
      </c>
    </row>
    <row r="1942" spans="1:5">
      <c r="A1942" t="s">
        <v>4511</v>
      </c>
      <c r="B1942" s="35">
        <v>6.7713999999999999</v>
      </c>
      <c r="C1942" s="35">
        <v>627526792</v>
      </c>
      <c r="D1942" s="35">
        <v>467257460</v>
      </c>
      <c r="E1942" s="35">
        <v>23668566.618425</v>
      </c>
    </row>
    <row r="1943" spans="1:5">
      <c r="A1943" t="s">
        <v>4512</v>
      </c>
      <c r="B1943" s="35">
        <v>6.7827999999999999</v>
      </c>
      <c r="C1943" s="35">
        <v>627925332</v>
      </c>
      <c r="D1943" s="35">
        <v>468874007</v>
      </c>
      <c r="E1943" s="35">
        <v>23449213.451671999</v>
      </c>
    </row>
    <row r="1944" spans="1:5">
      <c r="A1944" t="s">
        <v>4513</v>
      </c>
      <c r="B1944" s="35">
        <v>6.7777000000000003</v>
      </c>
      <c r="C1944" s="35">
        <v>634068057</v>
      </c>
      <c r="D1944" s="35">
        <v>472360580</v>
      </c>
      <c r="E1944" s="35">
        <v>23858754.002094999</v>
      </c>
    </row>
    <row r="1945" spans="1:5">
      <c r="A1945" t="s">
        <v>117</v>
      </c>
      <c r="B1945" s="35">
        <v>6.7827000000000002</v>
      </c>
      <c r="C1945" s="35">
        <v>644896302</v>
      </c>
      <c r="D1945" s="35">
        <v>479212698</v>
      </c>
      <c r="E1945" s="35">
        <v>24427382.016011</v>
      </c>
    </row>
    <row r="1946" spans="1:5">
      <c r="A1946" t="s">
        <v>4514</v>
      </c>
      <c r="B1946" s="35">
        <v>6.8141999999999996</v>
      </c>
      <c r="C1946" s="35">
        <v>638311256</v>
      </c>
      <c r="D1946" s="35">
        <v>472753747</v>
      </c>
      <c r="E1946" s="35">
        <v>24295956.825452998</v>
      </c>
    </row>
    <row r="1947" spans="1:5">
      <c r="A1947" t="s">
        <v>4515</v>
      </c>
      <c r="B1947" s="35">
        <v>6.8220000000000001</v>
      </c>
      <c r="C1947" s="35">
        <v>630830049</v>
      </c>
      <c r="D1947" s="35">
        <v>468262015</v>
      </c>
      <c r="E1947" s="35">
        <v>23829966.871885002</v>
      </c>
    </row>
    <row r="1948" spans="1:5">
      <c r="A1948" t="s">
        <v>4516</v>
      </c>
      <c r="B1948" s="35">
        <v>6.8254000000000001</v>
      </c>
      <c r="C1948" s="35">
        <v>635420539</v>
      </c>
      <c r="D1948" s="35">
        <v>475012927</v>
      </c>
      <c r="E1948" s="35">
        <v>23501569.431828</v>
      </c>
    </row>
    <row r="1949" spans="1:5">
      <c r="A1949" t="s">
        <v>4517</v>
      </c>
      <c r="B1949" s="35">
        <v>6.8333000000000004</v>
      </c>
      <c r="C1949" s="35">
        <v>631872944</v>
      </c>
      <c r="D1949" s="35">
        <v>473160810</v>
      </c>
      <c r="E1949" s="35">
        <v>23226279.250142999</v>
      </c>
    </row>
    <row r="1950" spans="1:5">
      <c r="A1950" t="s">
        <v>118</v>
      </c>
      <c r="B1950" s="35">
        <v>6.8449999999999998</v>
      </c>
      <c r="C1950" s="35">
        <v>640744649</v>
      </c>
      <c r="D1950" s="35">
        <v>474988269</v>
      </c>
      <c r="E1950" s="35">
        <v>24215687.363039002</v>
      </c>
    </row>
    <row r="1951" spans="1:5">
      <c r="A1951" t="s">
        <v>4518</v>
      </c>
      <c r="B1951" s="35">
        <v>6.8440000000000003</v>
      </c>
      <c r="C1951" s="35">
        <v>635004783</v>
      </c>
      <c r="D1951" s="35">
        <v>472685230</v>
      </c>
      <c r="E1951" s="35">
        <v>23717059.175921001</v>
      </c>
    </row>
    <row r="1952" spans="1:5">
      <c r="A1952" t="s">
        <v>4519</v>
      </c>
      <c r="B1952" s="35">
        <v>6.8422000000000001</v>
      </c>
      <c r="C1952" s="35">
        <v>635696716</v>
      </c>
      <c r="D1952" s="35">
        <v>474940611</v>
      </c>
      <c r="E1952" s="35">
        <v>23494797.725878</v>
      </c>
    </row>
    <row r="1953" spans="1:5">
      <c r="A1953" t="s">
        <v>4520</v>
      </c>
      <c r="B1953" s="35">
        <v>6.8440000000000003</v>
      </c>
      <c r="C1953" s="35">
        <v>638547036</v>
      </c>
      <c r="D1953" s="35">
        <v>478766931</v>
      </c>
      <c r="E1953" s="35">
        <v>23346011.835184</v>
      </c>
    </row>
    <row r="1954" spans="1:5">
      <c r="A1954" t="s">
        <v>4521</v>
      </c>
      <c r="B1954" s="35">
        <v>6.8452000000000002</v>
      </c>
      <c r="C1954" s="35">
        <v>633501164</v>
      </c>
      <c r="D1954" s="35">
        <v>479889379</v>
      </c>
      <c r="E1954" s="35">
        <v>22440803.044468999</v>
      </c>
    </row>
    <row r="1955" spans="1:5">
      <c r="A1955" t="s">
        <v>119</v>
      </c>
      <c r="B1955" s="35">
        <v>6.8433999999999999</v>
      </c>
      <c r="C1955" s="35">
        <v>631325208</v>
      </c>
      <c r="D1955" s="35">
        <v>481259838</v>
      </c>
      <c r="E1955" s="35">
        <v>21928481.456586</v>
      </c>
    </row>
    <row r="1956" spans="1:5">
      <c r="A1956" t="s">
        <v>4522</v>
      </c>
      <c r="B1956" s="35">
        <v>6.8417000000000003</v>
      </c>
      <c r="C1956" s="35">
        <v>621934973</v>
      </c>
      <c r="D1956" s="35">
        <v>471677965</v>
      </c>
      <c r="E1956" s="35">
        <v>21961940.453396</v>
      </c>
    </row>
    <row r="1957" spans="1:5">
      <c r="A1957" t="s">
        <v>4523</v>
      </c>
      <c r="B1957" s="35">
        <v>6.8422000000000001</v>
      </c>
      <c r="C1957" s="35">
        <v>603711097</v>
      </c>
      <c r="D1957" s="35">
        <v>449470740</v>
      </c>
      <c r="E1957" s="35">
        <v>22542509.280641001</v>
      </c>
    </row>
    <row r="1958" spans="1:5">
      <c r="A1958" t="s">
        <v>4524</v>
      </c>
      <c r="B1958" s="35">
        <v>6.8432000000000004</v>
      </c>
      <c r="C1958" s="35">
        <v>621219225</v>
      </c>
      <c r="D1958" s="35">
        <v>465820776</v>
      </c>
      <c r="E1958" s="35">
        <v>22708447.656066999</v>
      </c>
    </row>
    <row r="1959" spans="1:5">
      <c r="A1959" t="s">
        <v>4525</v>
      </c>
      <c r="B1959" s="35">
        <v>6.8432000000000004</v>
      </c>
      <c r="C1959" s="35">
        <v>621725557</v>
      </c>
      <c r="D1959" s="35">
        <v>468826851</v>
      </c>
      <c r="E1959" s="35">
        <v>22343159.048397999</v>
      </c>
    </row>
    <row r="1960" spans="1:5">
      <c r="A1960" t="s">
        <v>120</v>
      </c>
      <c r="B1960" s="35">
        <v>6.8428000000000004</v>
      </c>
      <c r="C1960" s="35">
        <v>633275575</v>
      </c>
      <c r="D1960" s="35">
        <v>475500159</v>
      </c>
      <c r="E1960" s="35">
        <v>23057142.690127</v>
      </c>
    </row>
    <row r="1961" spans="1:5">
      <c r="A1961" t="s">
        <v>4526</v>
      </c>
      <c r="B1961" s="35">
        <v>6.8422000000000001</v>
      </c>
      <c r="C1961" s="35">
        <v>620722558</v>
      </c>
      <c r="D1961" s="35">
        <v>466496372</v>
      </c>
      <c r="E1961" s="35">
        <v>22540438.163164001</v>
      </c>
    </row>
    <row r="1962" spans="1:5">
      <c r="A1962" t="s">
        <v>4527</v>
      </c>
      <c r="B1962" s="35">
        <v>6.8467000000000002</v>
      </c>
      <c r="C1962" s="35">
        <v>618995861</v>
      </c>
      <c r="D1962" s="35">
        <v>468776710</v>
      </c>
      <c r="E1962" s="35">
        <v>21940372.880366001</v>
      </c>
    </row>
    <row r="1963" spans="1:5">
      <c r="A1963" t="s">
        <v>4528</v>
      </c>
      <c r="B1963" s="35">
        <v>6.8518999999999997</v>
      </c>
      <c r="C1963" s="35">
        <v>619358019</v>
      </c>
      <c r="D1963" s="35">
        <v>467035959</v>
      </c>
      <c r="E1963" s="35">
        <v>22230630.919891</v>
      </c>
    </row>
    <row r="1964" spans="1:5">
      <c r="A1964" t="s">
        <v>4529</v>
      </c>
      <c r="B1964" s="35">
        <v>6.8522999999999996</v>
      </c>
      <c r="C1964" s="35">
        <v>621982894</v>
      </c>
      <c r="D1964" s="35">
        <v>470516918</v>
      </c>
      <c r="E1964" s="35">
        <v>22104399.398742002</v>
      </c>
    </row>
    <row r="1965" spans="1:5">
      <c r="A1965" t="s">
        <v>121</v>
      </c>
      <c r="B1965" s="35">
        <v>6.8529999999999998</v>
      </c>
      <c r="C1965" s="35">
        <v>631007820</v>
      </c>
      <c r="D1965" s="35">
        <v>463258109</v>
      </c>
      <c r="E1965" s="35">
        <v>24478288.486793999</v>
      </c>
    </row>
    <row r="1966" spans="1:5">
      <c r="A1966" t="s">
        <v>4530</v>
      </c>
      <c r="B1966" s="35">
        <v>6.8513999999999999</v>
      </c>
      <c r="C1966" s="35">
        <v>626713918</v>
      </c>
      <c r="D1966" s="35">
        <v>461993461</v>
      </c>
      <c r="E1966" s="35">
        <v>24041868.377266001</v>
      </c>
    </row>
    <row r="1967" spans="1:5">
      <c r="A1967" t="s">
        <v>4531</v>
      </c>
      <c r="B1967" s="35">
        <v>6.8528000000000002</v>
      </c>
      <c r="C1967" s="35">
        <v>622145313</v>
      </c>
      <c r="D1967" s="35">
        <v>459807863</v>
      </c>
      <c r="E1967" s="35">
        <v>23689214.627597</v>
      </c>
    </row>
    <row r="1968" spans="1:5">
      <c r="A1968" t="s">
        <v>4532</v>
      </c>
      <c r="B1968" s="35"/>
      <c r="C1968" s="35"/>
      <c r="D1968" s="35"/>
    </row>
    <row r="1969" spans="1:5">
      <c r="A1969" t="s">
        <v>4533</v>
      </c>
      <c r="B1969" s="35">
        <v>6.8524000000000003</v>
      </c>
      <c r="C1969" s="35">
        <v>619781717</v>
      </c>
      <c r="D1969" s="35">
        <v>460298775</v>
      </c>
      <c r="E1969" s="35">
        <v>23274026.91028</v>
      </c>
    </row>
    <row r="1970" spans="1:5">
      <c r="A1970" t="s">
        <v>122</v>
      </c>
      <c r="B1970" s="35">
        <v>6.8449999999999998</v>
      </c>
      <c r="C1970" s="35">
        <v>626333097</v>
      </c>
      <c r="D1970" s="35">
        <v>468574151</v>
      </c>
      <c r="E1970" s="35">
        <v>23047325.931336999</v>
      </c>
    </row>
    <row r="1971" spans="1:5">
      <c r="A1971" t="s">
        <v>4534</v>
      </c>
      <c r="B1971" s="35">
        <v>6.8438999999999997</v>
      </c>
      <c r="C1971" s="35">
        <v>619876188</v>
      </c>
      <c r="D1971" s="35">
        <v>469484107</v>
      </c>
      <c r="E1971" s="35">
        <v>21974616.958167002</v>
      </c>
    </row>
    <row r="1972" spans="1:5">
      <c r="A1972" t="s">
        <v>4535</v>
      </c>
      <c r="B1972" s="35">
        <v>6.8437999999999999</v>
      </c>
      <c r="C1972" s="35">
        <v>618925381</v>
      </c>
      <c r="D1972" s="35">
        <v>469997103</v>
      </c>
      <c r="E1972" s="35">
        <v>21761050.585932001</v>
      </c>
    </row>
    <row r="1973" spans="1:5">
      <c r="A1973" t="s">
        <v>4536</v>
      </c>
      <c r="B1973" s="35">
        <v>6.8429000000000002</v>
      </c>
      <c r="C1973" s="35">
        <v>614980157</v>
      </c>
      <c r="D1973" s="35">
        <v>469930831</v>
      </c>
      <c r="E1973" s="35">
        <v>21197054.757486001</v>
      </c>
    </row>
    <row r="1974" spans="1:5">
      <c r="A1974" t="s">
        <v>4537</v>
      </c>
      <c r="B1974" s="35">
        <v>6.8372000000000002</v>
      </c>
      <c r="C1974" s="35">
        <v>609592199</v>
      </c>
      <c r="D1974" s="35">
        <v>467872573</v>
      </c>
      <c r="E1974" s="35">
        <v>20727728.602352001</v>
      </c>
    </row>
    <row r="1975" spans="1:5">
      <c r="A1975" t="s">
        <v>123</v>
      </c>
      <c r="B1975" s="35">
        <v>6.8348000000000004</v>
      </c>
      <c r="C1975" s="35">
        <v>649809367</v>
      </c>
      <c r="D1975" s="35">
        <v>507149723</v>
      </c>
      <c r="E1975" s="35">
        <v>20872541.113127001</v>
      </c>
    </row>
    <row r="1976" spans="1:5">
      <c r="A1976" t="s">
        <v>4538</v>
      </c>
      <c r="B1976" s="35">
        <v>6.8353000000000002</v>
      </c>
      <c r="C1976" s="35">
        <v>650235848</v>
      </c>
      <c r="D1976" s="35">
        <v>510137663</v>
      </c>
      <c r="E1976" s="35">
        <v>20496274.486855</v>
      </c>
    </row>
    <row r="1977" spans="1:5">
      <c r="A1977" t="s">
        <v>4539</v>
      </c>
      <c r="B1977" s="35">
        <v>6.8364000000000003</v>
      </c>
      <c r="C1977" s="35">
        <v>645600157</v>
      </c>
      <c r="D1977" s="35">
        <v>515096569</v>
      </c>
      <c r="E1977" s="35">
        <v>19089519.045111001</v>
      </c>
    </row>
    <row r="1978" spans="1:5">
      <c r="A1978" t="s">
        <v>4540</v>
      </c>
      <c r="B1978" s="35">
        <v>6.8845999999999998</v>
      </c>
      <c r="C1978" s="35">
        <v>634920799</v>
      </c>
      <c r="D1978" s="35">
        <v>513976944</v>
      </c>
      <c r="E1978" s="35">
        <v>17567303.111292001</v>
      </c>
    </row>
    <row r="1979" spans="1:5">
      <c r="A1979" t="s">
        <v>4541</v>
      </c>
      <c r="B1979" s="35">
        <v>6.9371999999999998</v>
      </c>
      <c r="C1979" s="35">
        <v>640195346</v>
      </c>
      <c r="D1979" s="35">
        <v>515651867</v>
      </c>
      <c r="E1979" s="35">
        <v>17952989.534683</v>
      </c>
    </row>
    <row r="1980" spans="1:5">
      <c r="A1980" t="s">
        <v>124</v>
      </c>
      <c r="B1980" s="35"/>
      <c r="C1980" s="35"/>
      <c r="D1980" s="35"/>
    </row>
    <row r="1981" spans="1:5">
      <c r="A1981" t="s">
        <v>4542</v>
      </c>
      <c r="B1981" s="35"/>
      <c r="C1981" s="35"/>
      <c r="D1981" s="35"/>
    </row>
    <row r="1982" spans="1:5">
      <c r="A1982" t="s">
        <v>4543</v>
      </c>
      <c r="B1982" s="35">
        <v>6.9371999999999998</v>
      </c>
      <c r="C1982" s="35">
        <v>634765490</v>
      </c>
      <c r="D1982" s="35">
        <v>512290985</v>
      </c>
      <c r="E1982" s="35">
        <v>17654746.151184998</v>
      </c>
    </row>
    <row r="1983" spans="1:5">
      <c r="A1983" t="s">
        <v>4544</v>
      </c>
      <c r="B1983" s="35">
        <v>6.9333999999999998</v>
      </c>
      <c r="C1983" s="35">
        <v>634903367</v>
      </c>
      <c r="D1983" s="35">
        <v>517736316</v>
      </c>
      <c r="E1983" s="35">
        <v>16898931.404506002</v>
      </c>
    </row>
    <row r="1984" spans="1:5">
      <c r="A1984" t="s">
        <v>4545</v>
      </c>
      <c r="B1984" s="35">
        <v>6.9871999999999996</v>
      </c>
      <c r="C1984" s="35">
        <v>643532341</v>
      </c>
      <c r="D1984" s="35">
        <v>529270817</v>
      </c>
      <c r="E1984" s="35">
        <v>16352977.44447</v>
      </c>
    </row>
    <row r="1985" spans="1:5">
      <c r="A1985" t="s">
        <v>125</v>
      </c>
      <c r="B1985" s="35">
        <v>7.1593</v>
      </c>
      <c r="C1985" s="35">
        <v>671929357</v>
      </c>
      <c r="D1985" s="35">
        <v>532134225</v>
      </c>
      <c r="E1985" s="35">
        <v>19526368.779070999</v>
      </c>
    </row>
    <row r="1986" spans="1:5">
      <c r="A1986" t="s">
        <v>4546</v>
      </c>
      <c r="B1986" s="35">
        <v>7.2660999999999998</v>
      </c>
      <c r="C1986" s="35">
        <v>683099313</v>
      </c>
      <c r="D1986" s="35">
        <v>531878211</v>
      </c>
      <c r="E1986" s="35">
        <v>20811866.338201001</v>
      </c>
    </row>
    <row r="1987" spans="1:5">
      <c r="A1987" t="s">
        <v>4547</v>
      </c>
      <c r="B1987" s="35">
        <v>7.2995999999999999</v>
      </c>
      <c r="C1987" s="35">
        <v>679828840</v>
      </c>
      <c r="D1987" s="35">
        <v>518802429</v>
      </c>
      <c r="E1987" s="35">
        <v>22059621.212120999</v>
      </c>
    </row>
    <row r="1988" spans="1:5">
      <c r="A1988" t="s">
        <v>4548</v>
      </c>
      <c r="B1988" s="35">
        <v>7.2483000000000004</v>
      </c>
      <c r="C1988" s="35">
        <v>676245301</v>
      </c>
      <c r="D1988" s="35">
        <v>511742463</v>
      </c>
      <c r="E1988" s="35">
        <v>22695368.293255001</v>
      </c>
    </row>
    <row r="1989" spans="1:5">
      <c r="A1989" t="s">
        <v>4549</v>
      </c>
      <c r="B1989" s="35">
        <v>7.2865000000000002</v>
      </c>
      <c r="C1989" s="35">
        <v>674025566</v>
      </c>
      <c r="D1989" s="35">
        <v>505836425</v>
      </c>
      <c r="E1989" s="35">
        <v>23082294.791738</v>
      </c>
    </row>
    <row r="1990" spans="1:5">
      <c r="A1990" t="s">
        <v>126</v>
      </c>
      <c r="B1990" s="35">
        <v>7.3147000000000002</v>
      </c>
      <c r="C1990" s="35">
        <v>659923923</v>
      </c>
      <c r="D1990" s="35">
        <v>505630957</v>
      </c>
      <c r="E1990" s="35">
        <v>21093546.693643998</v>
      </c>
    </row>
    <row r="1991" spans="1:5">
      <c r="A1991" t="s">
        <v>4550</v>
      </c>
      <c r="B1991" s="35">
        <v>7.3445</v>
      </c>
      <c r="C1991" s="35">
        <v>659394576</v>
      </c>
      <c r="D1991" s="35">
        <v>503885749</v>
      </c>
      <c r="E1991" s="35">
        <v>21173507.658792</v>
      </c>
    </row>
    <row r="1992" spans="1:5">
      <c r="A1992" t="s">
        <v>4551</v>
      </c>
      <c r="B1992" s="35">
        <v>7.3677000000000001</v>
      </c>
      <c r="C1992" s="35">
        <v>658178367</v>
      </c>
      <c r="D1992" s="35">
        <v>501021818</v>
      </c>
      <c r="E1992" s="35">
        <v>21330476.132307</v>
      </c>
    </row>
    <row r="1993" spans="1:5">
      <c r="A1993" t="s">
        <v>4552</v>
      </c>
      <c r="B1993" s="35">
        <v>7.3678999999999997</v>
      </c>
      <c r="C1993" s="35">
        <v>667881732</v>
      </c>
      <c r="D1993" s="35">
        <v>502667473</v>
      </c>
      <c r="E1993" s="35">
        <v>22423520.813258</v>
      </c>
    </row>
    <row r="1994" spans="1:5">
      <c r="A1994" t="s">
        <v>4553</v>
      </c>
      <c r="B1994" s="35">
        <v>7.3476999999999997</v>
      </c>
      <c r="C1994" s="35">
        <v>669179375</v>
      </c>
      <c r="D1994" s="35">
        <v>506467910</v>
      </c>
      <c r="E1994" s="35">
        <v>22144543.870871</v>
      </c>
    </row>
    <row r="1995" spans="1:5">
      <c r="A1995" t="s">
        <v>127</v>
      </c>
      <c r="B1995" s="35">
        <v>7.2952000000000004</v>
      </c>
      <c r="C1995" s="35">
        <v>661939667</v>
      </c>
      <c r="D1995" s="35">
        <v>511704330</v>
      </c>
      <c r="E1995" s="35">
        <v>20593724.229630001</v>
      </c>
    </row>
    <row r="1996" spans="1:5">
      <c r="A1996" t="s">
        <v>4554</v>
      </c>
      <c r="B1996" s="35">
        <v>7.2156000000000002</v>
      </c>
      <c r="C1996" s="35">
        <v>645606864</v>
      </c>
      <c r="D1996" s="35">
        <v>506240219</v>
      </c>
      <c r="E1996" s="35">
        <v>19314630.106989998</v>
      </c>
    </row>
    <row r="1997" spans="1:5">
      <c r="A1997" t="s">
        <v>4555</v>
      </c>
      <c r="B1997" s="35">
        <v>7.3372000000000002</v>
      </c>
      <c r="C1997" s="35">
        <v>648340113</v>
      </c>
      <c r="D1997" s="35">
        <v>510498447</v>
      </c>
      <c r="E1997" s="35">
        <v>18786685.111487001</v>
      </c>
    </row>
    <row r="1998" spans="1:5">
      <c r="A1998" t="s">
        <v>4556</v>
      </c>
      <c r="B1998" s="35">
        <v>7.3673999999999999</v>
      </c>
      <c r="C1998" s="35">
        <v>643049623</v>
      </c>
      <c r="D1998" s="35">
        <v>508371041</v>
      </c>
      <c r="E1998" s="35">
        <v>18280340.690067001</v>
      </c>
    </row>
    <row r="1999" spans="1:5">
      <c r="A1999" t="s">
        <v>4557</v>
      </c>
      <c r="B1999" s="35">
        <v>7.3459000000000003</v>
      </c>
      <c r="C1999" s="35">
        <v>636747383</v>
      </c>
      <c r="D1999" s="35">
        <v>512314765</v>
      </c>
      <c r="E1999" s="35">
        <v>16939056.888877001</v>
      </c>
    </row>
    <row r="2000" spans="1:5">
      <c r="A2000" t="s">
        <v>128</v>
      </c>
      <c r="B2000" s="35">
        <v>7.3174000000000001</v>
      </c>
      <c r="C2000" s="35">
        <v>634123166</v>
      </c>
      <c r="D2000" s="35">
        <v>514885972</v>
      </c>
      <c r="E2000" s="35">
        <v>16295022.002351001</v>
      </c>
    </row>
    <row r="2001" spans="1:5">
      <c r="A2001" t="s">
        <v>4558</v>
      </c>
      <c r="B2001" s="35">
        <v>7.3049999999999997</v>
      </c>
      <c r="C2001" s="35">
        <v>626463983</v>
      </c>
      <c r="D2001" s="35">
        <v>510941874</v>
      </c>
      <c r="E2001" s="35">
        <v>15814114.852840999</v>
      </c>
    </row>
    <row r="2002" spans="1:5">
      <c r="A2002" t="s">
        <v>4559</v>
      </c>
      <c r="B2002" s="35">
        <v>7.3261000000000003</v>
      </c>
      <c r="C2002" s="35">
        <v>630235687</v>
      </c>
      <c r="D2002" s="35">
        <v>518561942</v>
      </c>
      <c r="E2002" s="35">
        <v>15243273.365092</v>
      </c>
    </row>
    <row r="2003" spans="1:5">
      <c r="A2003" t="s">
        <v>4560</v>
      </c>
      <c r="B2003" s="35">
        <v>7.3421000000000003</v>
      </c>
      <c r="C2003" s="35">
        <v>631491137</v>
      </c>
      <c r="D2003" s="35">
        <v>528865761</v>
      </c>
      <c r="E2003" s="35">
        <v>13977659.797606001</v>
      </c>
    </row>
    <row r="2004" spans="1:5">
      <c r="A2004" t="s">
        <v>4561</v>
      </c>
      <c r="B2004" s="35">
        <v>7.3563000000000001</v>
      </c>
      <c r="C2004" s="35">
        <v>633910868</v>
      </c>
      <c r="D2004" s="35">
        <v>536922960</v>
      </c>
      <c r="E2004" s="35">
        <v>13184332.884738</v>
      </c>
    </row>
    <row r="2005" spans="1:5">
      <c r="A2005" t="s">
        <v>129</v>
      </c>
      <c r="B2005" s="35">
        <v>7.3994</v>
      </c>
      <c r="C2005" s="35">
        <v>662752459</v>
      </c>
      <c r="D2005" s="35">
        <v>576936364</v>
      </c>
      <c r="E2005" s="35">
        <v>11597709.949455</v>
      </c>
    </row>
    <row r="2006" spans="1:5">
      <c r="A2006" t="s">
        <v>4562</v>
      </c>
      <c r="B2006" s="35">
        <v>7.4132999999999996</v>
      </c>
      <c r="C2006" s="35">
        <v>663921721</v>
      </c>
      <c r="D2006" s="35">
        <v>579404250</v>
      </c>
      <c r="E2006" s="35">
        <v>11400789.257146001</v>
      </c>
    </row>
    <row r="2007" spans="1:5">
      <c r="A2007" t="s">
        <v>4563</v>
      </c>
      <c r="B2007" s="35">
        <v>7.4348999999999998</v>
      </c>
      <c r="C2007" s="35">
        <v>654863433</v>
      </c>
      <c r="D2007" s="35">
        <v>575767240</v>
      </c>
      <c r="E2007" s="35">
        <v>10638501.257582</v>
      </c>
    </row>
    <row r="2008" spans="1:5">
      <c r="A2008" t="s">
        <v>4564</v>
      </c>
      <c r="B2008" s="35">
        <v>7.4537000000000004</v>
      </c>
      <c r="C2008" s="35">
        <v>659418274</v>
      </c>
      <c r="D2008" s="35">
        <v>571514965</v>
      </c>
      <c r="E2008" s="35">
        <v>11793244.831426</v>
      </c>
    </row>
    <row r="2009" spans="1:5">
      <c r="A2009" t="s">
        <v>4565</v>
      </c>
      <c r="B2009" s="35">
        <v>7.4669999999999996</v>
      </c>
      <c r="C2009" s="35">
        <v>663419549</v>
      </c>
      <c r="D2009" s="35">
        <v>568312391</v>
      </c>
      <c r="E2009" s="35">
        <v>12736997.187626</v>
      </c>
    </row>
    <row r="2010" spans="1:5">
      <c r="A2010" t="s">
        <v>130</v>
      </c>
      <c r="B2010" s="35">
        <v>7.4553000000000003</v>
      </c>
      <c r="C2010" s="35">
        <v>672530906</v>
      </c>
      <c r="D2010" s="35">
        <v>574201030</v>
      </c>
      <c r="E2010" s="35">
        <v>13189258.111679001</v>
      </c>
    </row>
    <row r="2011" spans="1:5">
      <c r="A2011" t="s">
        <v>4566</v>
      </c>
      <c r="B2011" s="35">
        <v>7.4396000000000004</v>
      </c>
      <c r="C2011" s="35">
        <v>667740570</v>
      </c>
      <c r="D2011" s="35">
        <v>569284719</v>
      </c>
      <c r="E2011" s="35">
        <v>13234024.813162001</v>
      </c>
    </row>
    <row r="2012" spans="1:5">
      <c r="A2012" t="s">
        <v>4567</v>
      </c>
      <c r="B2012" s="35">
        <v>7.4688999999999997</v>
      </c>
      <c r="C2012" s="35">
        <v>662318643</v>
      </c>
      <c r="D2012" s="35">
        <v>562439803</v>
      </c>
      <c r="E2012" s="35">
        <v>13372630.507839</v>
      </c>
    </row>
    <row r="2013" spans="1:5">
      <c r="A2013" t="s">
        <v>4568</v>
      </c>
      <c r="B2013" s="35">
        <v>7.4668000000000001</v>
      </c>
      <c r="C2013" s="35">
        <v>666864228</v>
      </c>
      <c r="D2013" s="35">
        <v>565059664</v>
      </c>
      <c r="E2013" s="35">
        <v>13634296.351851</v>
      </c>
    </row>
    <row r="2014" spans="1:5">
      <c r="A2014" t="s">
        <v>4569</v>
      </c>
      <c r="B2014" s="35">
        <v>7.4678000000000004</v>
      </c>
      <c r="C2014" s="35">
        <v>661968880</v>
      </c>
      <c r="D2014" s="35">
        <v>568245622</v>
      </c>
      <c r="E2014" s="35">
        <v>12550317.094727</v>
      </c>
    </row>
    <row r="2015" spans="1:5">
      <c r="A2015" t="s">
        <v>131</v>
      </c>
      <c r="B2015" s="35">
        <v>7.5152000000000001</v>
      </c>
      <c r="C2015" s="35">
        <v>663870094</v>
      </c>
      <c r="D2015" s="35">
        <v>574127417</v>
      </c>
      <c r="E2015" s="35">
        <v>11941488.849265</v>
      </c>
    </row>
    <row r="2016" spans="1:5">
      <c r="A2016" t="s">
        <v>4570</v>
      </c>
      <c r="B2016" s="35">
        <v>7.5343999999999998</v>
      </c>
      <c r="C2016" s="35">
        <v>662260225</v>
      </c>
      <c r="D2016" s="35">
        <v>578627648</v>
      </c>
      <c r="E2016" s="35">
        <v>11100097.818008</v>
      </c>
    </row>
    <row r="2017" spans="1:5">
      <c r="A2017" t="s">
        <v>4571</v>
      </c>
      <c r="B2017" s="35">
        <v>7.5720000000000001</v>
      </c>
      <c r="C2017" s="35">
        <v>660635986</v>
      </c>
      <c r="D2017" s="35">
        <v>574967334</v>
      </c>
      <c r="E2017" s="35">
        <v>11313873.745378001</v>
      </c>
    </row>
    <row r="2018" spans="1:5">
      <c r="A2018" t="s">
        <v>4572</v>
      </c>
      <c r="B2018" s="35">
        <v>7.6250999999999998</v>
      </c>
      <c r="C2018" s="35">
        <v>665089685</v>
      </c>
      <c r="D2018" s="35">
        <v>578424053</v>
      </c>
      <c r="E2018" s="35">
        <v>11365835.464453001</v>
      </c>
    </row>
    <row r="2019" spans="1:5">
      <c r="A2019" t="s">
        <v>4573</v>
      </c>
      <c r="B2019" s="35">
        <v>7.657</v>
      </c>
      <c r="C2019" s="35">
        <v>664095612</v>
      </c>
      <c r="D2019" s="35">
        <v>575738812</v>
      </c>
      <c r="E2019" s="35">
        <v>11539349.614731999</v>
      </c>
    </row>
    <row r="2020" spans="1:5">
      <c r="A2020" t="s">
        <v>132</v>
      </c>
      <c r="B2020" s="35">
        <v>7.6630000000000003</v>
      </c>
      <c r="C2020" s="35">
        <v>655413608</v>
      </c>
      <c r="D2020" s="35">
        <v>574386143</v>
      </c>
      <c r="E2020" s="35">
        <v>10573856.844578</v>
      </c>
    </row>
    <row r="2021" spans="1:5">
      <c r="A2021" t="s">
        <v>4574</v>
      </c>
      <c r="B2021" s="35">
        <v>7.5545999999999998</v>
      </c>
      <c r="C2021" s="35">
        <v>643243532</v>
      </c>
      <c r="D2021" s="35">
        <v>567256157</v>
      </c>
      <c r="E2021" s="35">
        <v>10058424.668414</v>
      </c>
    </row>
    <row r="2022" spans="1:5">
      <c r="A2022" t="s">
        <v>4575</v>
      </c>
      <c r="B2022" s="35">
        <v>7.7507000000000001</v>
      </c>
      <c r="C2022" s="35">
        <v>652800102</v>
      </c>
      <c r="D2022" s="35">
        <v>572201947</v>
      </c>
      <c r="E2022" s="35">
        <v>10398822.686983</v>
      </c>
    </row>
    <row r="2023" spans="1:5">
      <c r="A2023" t="s">
        <v>4576</v>
      </c>
      <c r="B2023" s="35">
        <v>7.8079999999999998</v>
      </c>
      <c r="C2023" s="35">
        <v>637328383</v>
      </c>
      <c r="D2023" s="35">
        <v>557779514</v>
      </c>
      <c r="E2023" s="35">
        <v>10188123.591189001</v>
      </c>
    </row>
    <row r="2024" spans="1:5">
      <c r="A2024" t="s">
        <v>4577</v>
      </c>
      <c r="B2024" s="35">
        <v>7.7522000000000002</v>
      </c>
      <c r="C2024" s="35">
        <v>651002145</v>
      </c>
      <c r="D2024" s="35">
        <v>568719027</v>
      </c>
      <c r="E2024" s="35">
        <v>10614163.463275</v>
      </c>
    </row>
    <row r="2025" spans="1:5">
      <c r="A2025" t="s">
        <v>133</v>
      </c>
      <c r="B2025" s="35">
        <v>7.6946000000000003</v>
      </c>
      <c r="C2025" s="35">
        <v>659444342</v>
      </c>
      <c r="D2025" s="35">
        <v>576801064</v>
      </c>
      <c r="E2025" s="35">
        <v>10740425.493202999</v>
      </c>
    </row>
    <row r="2026" spans="1:5">
      <c r="A2026" t="s">
        <v>4578</v>
      </c>
      <c r="B2026" s="35">
        <v>7.7287999999999997</v>
      </c>
      <c r="C2026" s="35">
        <v>659679857</v>
      </c>
      <c r="D2026" s="35">
        <v>573644281</v>
      </c>
      <c r="E2026" s="35">
        <v>11131815.547045</v>
      </c>
    </row>
    <row r="2027" spans="1:5">
      <c r="A2027" t="s">
        <v>4579</v>
      </c>
      <c r="B2027" s="35">
        <v>7.7306999999999997</v>
      </c>
      <c r="C2027" s="35">
        <v>663794617</v>
      </c>
      <c r="D2027" s="35">
        <v>574399206</v>
      </c>
      <c r="E2027" s="35">
        <v>11563689.057912</v>
      </c>
    </row>
    <row r="2028" spans="1:5">
      <c r="A2028" t="s">
        <v>4580</v>
      </c>
      <c r="B2028" s="35">
        <v>7.7451999999999996</v>
      </c>
      <c r="C2028" s="35">
        <v>665300197</v>
      </c>
      <c r="D2028" s="35">
        <v>577140952</v>
      </c>
      <c r="E2028" s="35">
        <v>11382436.218560999</v>
      </c>
    </row>
    <row r="2029" spans="1:5">
      <c r="A2029" t="s">
        <v>4581</v>
      </c>
      <c r="B2029" s="35">
        <v>7.8266999999999998</v>
      </c>
      <c r="C2029" s="35">
        <v>671772815</v>
      </c>
      <c r="D2029" s="35">
        <v>581929994</v>
      </c>
      <c r="E2029" s="35">
        <v>11479016.827014999</v>
      </c>
    </row>
    <row r="2030" spans="1:5">
      <c r="A2030" t="s">
        <v>134</v>
      </c>
      <c r="B2030" s="35">
        <v>7.8930999999999996</v>
      </c>
      <c r="C2030" s="35">
        <v>676055139</v>
      </c>
      <c r="D2030" s="35">
        <v>596861792</v>
      </c>
      <c r="E2030" s="35">
        <v>10033237.511244001</v>
      </c>
    </row>
    <row r="2031" spans="1:5">
      <c r="A2031" t="s">
        <v>4582</v>
      </c>
      <c r="B2031" s="35">
        <v>7.9071999999999996</v>
      </c>
      <c r="C2031" s="35">
        <v>677434504</v>
      </c>
      <c r="D2031" s="35">
        <v>598388371</v>
      </c>
      <c r="E2031" s="35">
        <v>9996728.6776608992</v>
      </c>
    </row>
    <row r="2032" spans="1:5">
      <c r="A2032" t="s">
        <v>4583</v>
      </c>
      <c r="B2032" s="35">
        <v>7.8673000000000002</v>
      </c>
      <c r="C2032" s="35">
        <v>672126483</v>
      </c>
      <c r="D2032" s="35">
        <v>597563016</v>
      </c>
      <c r="E2032" s="35">
        <v>9477643.7913897</v>
      </c>
    </row>
    <row r="2033" spans="1:5">
      <c r="A2033" t="s">
        <v>4584</v>
      </c>
      <c r="B2033" s="35">
        <v>7.8777999999999997</v>
      </c>
      <c r="C2033" s="35">
        <v>692108656</v>
      </c>
      <c r="D2033" s="35">
        <v>619832126</v>
      </c>
      <c r="E2033" s="35">
        <v>9174709.9444006998</v>
      </c>
    </row>
    <row r="2034" spans="1:5">
      <c r="A2034" t="s">
        <v>4585</v>
      </c>
      <c r="B2034" s="35">
        <v>7.9204999999999997</v>
      </c>
      <c r="C2034" s="35">
        <v>693787285</v>
      </c>
      <c r="D2034" s="35">
        <v>622934926</v>
      </c>
      <c r="E2034" s="35">
        <v>8945440.1868568994</v>
      </c>
    </row>
    <row r="2035" spans="1:5">
      <c r="A2035" t="s">
        <v>135</v>
      </c>
      <c r="B2035" s="35">
        <v>7.9116</v>
      </c>
      <c r="C2035" s="35">
        <v>692612273</v>
      </c>
      <c r="D2035" s="35">
        <v>621321603</v>
      </c>
      <c r="E2035" s="35">
        <v>9010904.2418726999</v>
      </c>
    </row>
    <row r="2036" spans="1:5">
      <c r="A2036" t="s">
        <v>4586</v>
      </c>
      <c r="B2036" s="35">
        <v>7.9128999999999996</v>
      </c>
      <c r="C2036" s="35">
        <v>694571842</v>
      </c>
      <c r="D2036" s="35">
        <v>623270139</v>
      </c>
      <c r="E2036" s="35">
        <v>9010818.1576918997</v>
      </c>
    </row>
    <row r="2037" spans="1:5">
      <c r="A2037" t="s">
        <v>4587</v>
      </c>
      <c r="B2037" s="35">
        <v>7.8777999999999997</v>
      </c>
      <c r="C2037" s="35">
        <v>689158080</v>
      </c>
      <c r="D2037" s="35">
        <v>620692666</v>
      </c>
      <c r="E2037" s="35">
        <v>8690930.7166975997</v>
      </c>
    </row>
    <row r="2038" spans="1:5">
      <c r="A2038" t="s">
        <v>4588</v>
      </c>
      <c r="B2038" s="35">
        <v>7.8761000000000001</v>
      </c>
      <c r="C2038" s="35">
        <v>698201155</v>
      </c>
      <c r="D2038" s="35">
        <v>617651945</v>
      </c>
      <c r="E2038" s="35">
        <v>10227042.571830999</v>
      </c>
    </row>
    <row r="2039" spans="1:5">
      <c r="A2039" t="s">
        <v>4589</v>
      </c>
      <c r="B2039" s="35">
        <v>7.8178999999999998</v>
      </c>
      <c r="C2039" s="35">
        <v>701452413</v>
      </c>
      <c r="D2039" s="35">
        <v>614762735</v>
      </c>
      <c r="E2039" s="35">
        <v>11088614.333772</v>
      </c>
    </row>
    <row r="2040" spans="1:5">
      <c r="A2040" t="s">
        <v>136</v>
      </c>
      <c r="B2040" s="35">
        <v>7.8025000000000002</v>
      </c>
      <c r="C2040" s="35">
        <v>705431100</v>
      </c>
      <c r="D2040" s="35">
        <v>613099001</v>
      </c>
      <c r="E2040" s="35">
        <v>11833655.751362</v>
      </c>
    </row>
    <row r="2041" spans="1:5">
      <c r="A2041" t="s">
        <v>4590</v>
      </c>
      <c r="B2041" s="35">
        <v>7.9379</v>
      </c>
      <c r="C2041" s="35">
        <v>713478186</v>
      </c>
      <c r="D2041" s="35">
        <v>621244447</v>
      </c>
      <c r="E2041" s="35">
        <v>11619413.068948001</v>
      </c>
    </row>
    <row r="2042" spans="1:5">
      <c r="A2042" t="s">
        <v>4591</v>
      </c>
      <c r="B2042" s="35">
        <v>8.0284999999999993</v>
      </c>
      <c r="C2042" s="35">
        <v>716154557</v>
      </c>
      <c r="D2042" s="35">
        <v>623665247</v>
      </c>
      <c r="E2042" s="35">
        <v>11520123.310706001</v>
      </c>
    </row>
    <row r="2043" spans="1:5">
      <c r="A2043" t="s">
        <v>4592</v>
      </c>
      <c r="B2043" s="35">
        <v>8.1211000000000002</v>
      </c>
      <c r="C2043" s="35">
        <v>717711147</v>
      </c>
      <c r="D2043" s="35">
        <v>633148007</v>
      </c>
      <c r="E2043" s="35">
        <v>10412769.206142001</v>
      </c>
    </row>
    <row r="2044" spans="1:5">
      <c r="A2044" t="s">
        <v>4593</v>
      </c>
      <c r="B2044" s="35"/>
      <c r="C2044" s="35"/>
      <c r="D2044" s="35"/>
    </row>
    <row r="2045" spans="1:5">
      <c r="A2045" t="s">
        <v>137</v>
      </c>
      <c r="B2045" s="35">
        <v>8.1211000000000002</v>
      </c>
      <c r="C2045" s="35">
        <v>702108049</v>
      </c>
      <c r="D2045" s="35">
        <v>626940339</v>
      </c>
      <c r="E2045" s="35">
        <v>9255853.2711085994</v>
      </c>
    </row>
    <row r="2046" spans="1:5">
      <c r="A2046" t="s">
        <v>4594</v>
      </c>
      <c r="B2046" s="35">
        <v>8.3081999999999994</v>
      </c>
      <c r="C2046" s="35">
        <v>721696857</v>
      </c>
      <c r="D2046" s="35">
        <v>641635360</v>
      </c>
      <c r="E2046" s="35">
        <v>9636443.1525481008</v>
      </c>
    </row>
    <row r="2047" spans="1:5">
      <c r="A2047" t="s">
        <v>4595</v>
      </c>
      <c r="B2047" s="35">
        <v>8.3759999999999994</v>
      </c>
      <c r="C2047" s="35">
        <v>721574674</v>
      </c>
      <c r="D2047" s="35">
        <v>646132097</v>
      </c>
      <c r="E2047" s="35">
        <v>9006993.4336198997</v>
      </c>
    </row>
    <row r="2048" spans="1:5">
      <c r="A2048" t="s">
        <v>4596</v>
      </c>
      <c r="B2048" s="35">
        <v>8.4545999999999992</v>
      </c>
      <c r="C2048" s="35">
        <v>723386856</v>
      </c>
      <c r="D2048" s="35">
        <v>649202299</v>
      </c>
      <c r="E2048" s="35">
        <v>8774460.8851986006</v>
      </c>
    </row>
    <row r="2049" spans="1:5">
      <c r="A2049" t="s">
        <v>4597</v>
      </c>
      <c r="B2049" s="35">
        <v>8.4552999999999994</v>
      </c>
      <c r="C2049" s="35">
        <v>716283453</v>
      </c>
      <c r="D2049" s="35">
        <v>638883673</v>
      </c>
      <c r="E2049" s="35">
        <v>9153995.7186616994</v>
      </c>
    </row>
    <row r="2050" spans="1:5">
      <c r="A2050" t="s">
        <v>138</v>
      </c>
      <c r="B2050" s="35">
        <v>8.4417000000000009</v>
      </c>
      <c r="C2050" s="35">
        <v>736771279</v>
      </c>
      <c r="D2050" s="35">
        <v>653068123</v>
      </c>
      <c r="E2050" s="35">
        <v>9915438.3595720995</v>
      </c>
    </row>
    <row r="2051" spans="1:5">
      <c r="A2051" t="s">
        <v>4598</v>
      </c>
      <c r="B2051" s="35">
        <v>8.4612999999999996</v>
      </c>
      <c r="C2051" s="35">
        <v>732481706</v>
      </c>
      <c r="D2051" s="35">
        <v>649539906</v>
      </c>
      <c r="E2051" s="35">
        <v>9802488.9792349003</v>
      </c>
    </row>
    <row r="2052" spans="1:5">
      <c r="A2052" t="s">
        <v>4599</v>
      </c>
      <c r="B2052" s="35">
        <v>8.1777999999999995</v>
      </c>
      <c r="C2052" s="35">
        <v>711529261</v>
      </c>
      <c r="D2052" s="35">
        <v>629085280</v>
      </c>
      <c r="E2052" s="35">
        <v>10081437.672723999</v>
      </c>
    </row>
    <row r="2053" spans="1:5">
      <c r="A2053" t="s">
        <v>4600</v>
      </c>
      <c r="B2053" s="35">
        <v>8.2357999999999993</v>
      </c>
      <c r="C2053" s="35">
        <v>715658533</v>
      </c>
      <c r="D2053" s="35">
        <v>632588853</v>
      </c>
      <c r="E2053" s="35">
        <v>10086412.977489</v>
      </c>
    </row>
    <row r="2054" spans="1:5">
      <c r="A2054" t="s">
        <v>4601</v>
      </c>
      <c r="B2054" s="35">
        <v>8.0477000000000007</v>
      </c>
      <c r="C2054" s="35">
        <v>687079568</v>
      </c>
      <c r="D2054" s="35">
        <v>616626242</v>
      </c>
      <c r="E2054" s="35">
        <v>8754467.2390868999</v>
      </c>
    </row>
    <row r="2055" spans="1:5">
      <c r="A2055" t="s">
        <v>139</v>
      </c>
      <c r="B2055" s="35">
        <v>7.7896000000000001</v>
      </c>
      <c r="C2055" s="35">
        <v>657537805</v>
      </c>
      <c r="D2055" s="35">
        <v>598391948</v>
      </c>
      <c r="E2055" s="35">
        <v>7592926.0809284002</v>
      </c>
    </row>
    <row r="2056" spans="1:5">
      <c r="A2056" t="s">
        <v>4602</v>
      </c>
      <c r="B2056" s="35">
        <v>7.6296999999999997</v>
      </c>
      <c r="C2056" s="35">
        <v>637805958</v>
      </c>
      <c r="D2056" s="35">
        <v>580987678</v>
      </c>
      <c r="E2056" s="35">
        <v>7446987.4306985</v>
      </c>
    </row>
    <row r="2057" spans="1:5">
      <c r="A2057" t="s">
        <v>4603</v>
      </c>
      <c r="B2057" s="35">
        <v>7.6750999999999996</v>
      </c>
      <c r="C2057" s="35">
        <v>642023412</v>
      </c>
      <c r="D2057" s="35">
        <v>588611058</v>
      </c>
      <c r="E2057" s="35">
        <v>6959173.6915480001</v>
      </c>
    </row>
    <row r="2058" spans="1:5">
      <c r="A2058" t="s">
        <v>4604</v>
      </c>
      <c r="B2058" s="35">
        <v>7.7393000000000001</v>
      </c>
      <c r="C2058" s="35">
        <v>650591303</v>
      </c>
      <c r="D2058" s="35">
        <v>589767358</v>
      </c>
      <c r="E2058" s="35">
        <v>7859101.5983357998</v>
      </c>
    </row>
    <row r="2059" spans="1:5">
      <c r="A2059" t="s">
        <v>4605</v>
      </c>
      <c r="B2059" s="35">
        <v>7.7195</v>
      </c>
      <c r="C2059" s="35">
        <v>654148406</v>
      </c>
      <c r="D2059" s="35">
        <v>591734526</v>
      </c>
      <c r="E2059" s="35">
        <v>8085223.1362135001</v>
      </c>
    </row>
    <row r="2060" spans="1:5">
      <c r="A2060" t="s">
        <v>140</v>
      </c>
      <c r="B2060" s="35">
        <v>7.6699000000000002</v>
      </c>
      <c r="C2060" s="35">
        <v>668451240</v>
      </c>
      <c r="D2060" s="35">
        <v>592151395</v>
      </c>
      <c r="E2060" s="35">
        <v>9947958.2523892</v>
      </c>
    </row>
    <row r="2061" spans="1:5">
      <c r="A2061" t="s">
        <v>4606</v>
      </c>
      <c r="B2061" s="35">
        <v>7.5785</v>
      </c>
      <c r="C2061" s="35">
        <v>653089570</v>
      </c>
      <c r="D2061" s="35">
        <v>583494930</v>
      </c>
      <c r="E2061" s="35">
        <v>9183168.1731212996</v>
      </c>
    </row>
    <row r="2062" spans="1:5">
      <c r="A2062" t="s">
        <v>4607</v>
      </c>
      <c r="B2062" s="35">
        <v>7.7592999999999996</v>
      </c>
      <c r="C2062" s="35">
        <v>659651558</v>
      </c>
      <c r="D2062" s="35">
        <v>595897186</v>
      </c>
      <c r="E2062" s="35">
        <v>8216510.7677239003</v>
      </c>
    </row>
    <row r="2063" spans="1:5">
      <c r="A2063" t="s">
        <v>4608</v>
      </c>
      <c r="B2063" s="35">
        <v>7.9169999999999998</v>
      </c>
      <c r="C2063" s="35">
        <v>675665112</v>
      </c>
      <c r="D2063" s="35">
        <v>611692036</v>
      </c>
      <c r="E2063" s="35">
        <v>8080469.3697106997</v>
      </c>
    </row>
    <row r="2064" spans="1:5">
      <c r="A2064" t="s">
        <v>4609</v>
      </c>
      <c r="B2064" s="35">
        <v>7.9414999999999996</v>
      </c>
      <c r="C2064" s="35">
        <v>676805641</v>
      </c>
      <c r="D2064" s="35">
        <v>617285324</v>
      </c>
      <c r="E2064" s="35">
        <v>7494845.6840647003</v>
      </c>
    </row>
    <row r="2065" spans="1:5">
      <c r="A2065" t="s">
        <v>141</v>
      </c>
      <c r="B2065" s="35">
        <v>7.8944999999999999</v>
      </c>
      <c r="C2065" s="35">
        <v>680939843</v>
      </c>
      <c r="D2065" s="35">
        <v>638603878</v>
      </c>
      <c r="E2065" s="35">
        <v>5362716.4481600998</v>
      </c>
    </row>
    <row r="2066" spans="1:5">
      <c r="A2066" t="s">
        <v>4610</v>
      </c>
      <c r="B2066" s="35">
        <v>7.7975000000000003</v>
      </c>
      <c r="C2066" s="35">
        <v>660716847</v>
      </c>
      <c r="D2066" s="35">
        <v>621189606</v>
      </c>
      <c r="E2066" s="35">
        <v>5069219.7499198001</v>
      </c>
    </row>
    <row r="2067" spans="1:5">
      <c r="A2067" t="s">
        <v>4611</v>
      </c>
      <c r="B2067" s="35">
        <v>7.7892000000000001</v>
      </c>
      <c r="C2067" s="35">
        <v>662547949</v>
      </c>
      <c r="D2067" s="35">
        <v>626951089</v>
      </c>
      <c r="E2067" s="35">
        <v>4570027.7307040999</v>
      </c>
    </row>
    <row r="2068" spans="1:5">
      <c r="A2068" t="s">
        <v>4612</v>
      </c>
      <c r="B2068" s="35">
        <v>7.8411999999999997</v>
      </c>
      <c r="C2068" s="35">
        <v>683414760</v>
      </c>
      <c r="D2068" s="35">
        <v>650702202</v>
      </c>
      <c r="E2068" s="35">
        <v>4171881.5997551</v>
      </c>
    </row>
    <row r="2069" spans="1:5">
      <c r="A2069" t="s">
        <v>4613</v>
      </c>
      <c r="B2069" s="35">
        <v>7.8079999999999998</v>
      </c>
      <c r="C2069" s="35">
        <v>682801186</v>
      </c>
      <c r="D2069" s="35">
        <v>647341224</v>
      </c>
      <c r="E2069" s="35">
        <v>4541491.0348361004</v>
      </c>
    </row>
    <row r="2070" spans="1:5">
      <c r="A2070" t="s">
        <v>142</v>
      </c>
      <c r="B2070" s="35">
        <v>7.8472</v>
      </c>
      <c r="C2070" s="35">
        <v>696118753</v>
      </c>
      <c r="D2070" s="35">
        <v>655300041</v>
      </c>
      <c r="E2070" s="35">
        <v>5201691.3039046004</v>
      </c>
    </row>
    <row r="2071" spans="1:5">
      <c r="A2071" t="s">
        <v>4614</v>
      </c>
      <c r="B2071" s="35">
        <v>7.7796000000000003</v>
      </c>
      <c r="C2071" s="35">
        <v>691240782</v>
      </c>
      <c r="D2071" s="35">
        <v>652987357</v>
      </c>
      <c r="E2071" s="35">
        <v>4917145.4830582999</v>
      </c>
    </row>
    <row r="2072" spans="1:5">
      <c r="A2072" t="s">
        <v>4615</v>
      </c>
      <c r="B2072" s="35">
        <v>7.8372999999999999</v>
      </c>
      <c r="C2072" s="35">
        <v>694200476</v>
      </c>
      <c r="D2072" s="35">
        <v>654645543</v>
      </c>
      <c r="E2072" s="35">
        <v>5047010.1948375003</v>
      </c>
    </row>
    <row r="2073" spans="1:5">
      <c r="A2073" t="s">
        <v>4616</v>
      </c>
      <c r="B2073" s="35">
        <v>7.8087</v>
      </c>
      <c r="C2073" s="35">
        <v>692864608</v>
      </c>
      <c r="D2073" s="35">
        <v>654344252</v>
      </c>
      <c r="E2073" s="35">
        <v>4933004.9816231001</v>
      </c>
    </row>
    <row r="2074" spans="1:5">
      <c r="A2074" t="s">
        <v>4617</v>
      </c>
      <c r="B2074" s="35">
        <v>7.8202999999999996</v>
      </c>
      <c r="C2074" s="35">
        <v>698161630</v>
      </c>
      <c r="D2074" s="35">
        <v>659849630</v>
      </c>
      <c r="E2074" s="35">
        <v>4899044.7936779996</v>
      </c>
    </row>
    <row r="2075" spans="1:5">
      <c r="A2075" t="s">
        <v>143</v>
      </c>
      <c r="B2075" s="35">
        <v>7.8498999999999999</v>
      </c>
      <c r="C2075" s="35">
        <v>708347468</v>
      </c>
      <c r="D2075" s="35">
        <v>667294304</v>
      </c>
      <c r="E2075" s="35">
        <v>5229769.0416438002</v>
      </c>
    </row>
    <row r="2076" spans="1:5">
      <c r="A2076" t="s">
        <v>4618</v>
      </c>
      <c r="B2076" s="35">
        <v>7.9348999999999998</v>
      </c>
      <c r="C2076" s="35">
        <v>714534740</v>
      </c>
      <c r="D2076" s="35">
        <v>672729147</v>
      </c>
      <c r="E2076" s="35">
        <v>5268572.1307137003</v>
      </c>
    </row>
    <row r="2077" spans="1:5">
      <c r="A2077" t="s">
        <v>4619</v>
      </c>
      <c r="B2077" s="35">
        <v>7.8699000000000003</v>
      </c>
      <c r="C2077" s="35">
        <v>705027301</v>
      </c>
      <c r="D2077" s="35">
        <v>660752421</v>
      </c>
      <c r="E2077" s="35">
        <v>5625850.3919999003</v>
      </c>
    </row>
    <row r="2078" spans="1:5">
      <c r="A2078" t="s">
        <v>4620</v>
      </c>
      <c r="B2078" s="35">
        <v>7.8331</v>
      </c>
      <c r="C2078" s="35">
        <v>713493799</v>
      </c>
      <c r="D2078" s="35">
        <v>663185926</v>
      </c>
      <c r="E2078" s="35">
        <v>6422472.9672798999</v>
      </c>
    </row>
    <row r="2079" spans="1:5">
      <c r="A2079" t="s">
        <v>4621</v>
      </c>
      <c r="B2079" s="35">
        <v>7.7873000000000001</v>
      </c>
      <c r="C2079" s="35">
        <v>723765186</v>
      </c>
      <c r="D2079" s="35">
        <v>673319949</v>
      </c>
      <c r="E2079" s="35">
        <v>6477885.4031563997</v>
      </c>
    </row>
    <row r="2080" spans="1:5">
      <c r="A2080" t="s">
        <v>144</v>
      </c>
      <c r="B2080" s="35">
        <v>7.7510000000000003</v>
      </c>
      <c r="C2080" s="35">
        <v>727592534</v>
      </c>
      <c r="D2080" s="35">
        <v>676381067</v>
      </c>
      <c r="E2080" s="35">
        <v>6607078.6995225996</v>
      </c>
    </row>
    <row r="2081" spans="1:5">
      <c r="A2081" t="s">
        <v>4622</v>
      </c>
      <c r="B2081" s="35">
        <v>7.6898</v>
      </c>
      <c r="C2081" s="35">
        <v>713310353</v>
      </c>
      <c r="D2081" s="35">
        <v>673282550</v>
      </c>
      <c r="E2081" s="35">
        <v>5205311.3214908</v>
      </c>
    </row>
    <row r="2082" spans="1:5">
      <c r="A2082" t="s">
        <v>4623</v>
      </c>
      <c r="B2082" s="35">
        <v>7.6768999999999998</v>
      </c>
      <c r="C2082" s="35">
        <v>715568177</v>
      </c>
      <c r="D2082" s="35">
        <v>670550756</v>
      </c>
      <c r="E2082" s="35">
        <v>5864010.3427165002</v>
      </c>
    </row>
    <row r="2083" spans="1:5">
      <c r="A2083" t="s">
        <v>4624</v>
      </c>
      <c r="B2083" s="35">
        <v>7.6368</v>
      </c>
      <c r="C2083" s="35">
        <v>716710771</v>
      </c>
      <c r="D2083" s="35">
        <v>667276637</v>
      </c>
      <c r="E2083" s="35">
        <v>6473147.6534674</v>
      </c>
    </row>
    <row r="2084" spans="1:5">
      <c r="A2084" t="s">
        <v>4625</v>
      </c>
      <c r="B2084" s="35">
        <v>7.6321000000000003</v>
      </c>
      <c r="C2084" s="35">
        <v>730501961</v>
      </c>
      <c r="D2084" s="35">
        <v>688421469</v>
      </c>
      <c r="E2084" s="35">
        <v>5513619.0563540999</v>
      </c>
    </row>
    <row r="2085" spans="1:5">
      <c r="A2085" t="s">
        <v>145</v>
      </c>
      <c r="B2085" s="35">
        <v>7.6189999999999998</v>
      </c>
      <c r="C2085" s="35">
        <v>736738519</v>
      </c>
      <c r="D2085" s="35">
        <v>695985053</v>
      </c>
      <c r="E2085" s="35">
        <v>5348925.8432865003</v>
      </c>
    </row>
    <row r="2086" spans="1:5">
      <c r="A2086" t="s">
        <v>4626</v>
      </c>
      <c r="B2086" s="35">
        <v>7.5517000000000003</v>
      </c>
      <c r="C2086" s="35">
        <v>728175100</v>
      </c>
      <c r="D2086" s="35">
        <v>688156587</v>
      </c>
      <c r="E2086" s="35">
        <v>5299272.0844312999</v>
      </c>
    </row>
    <row r="2087" spans="1:5">
      <c r="A2087" t="s">
        <v>4627</v>
      </c>
      <c r="B2087" s="35">
        <v>7.4737999999999998</v>
      </c>
      <c r="C2087" s="35">
        <v>720023355</v>
      </c>
      <c r="D2087" s="35">
        <v>685887539</v>
      </c>
      <c r="E2087" s="35">
        <v>4567397.5755305002</v>
      </c>
    </row>
    <row r="2088" spans="1:5">
      <c r="A2088" t="s">
        <v>4628</v>
      </c>
      <c r="B2088" s="35">
        <v>7.4062999999999999</v>
      </c>
      <c r="C2088" s="35">
        <v>708477770</v>
      </c>
      <c r="D2088" s="35">
        <v>680441142</v>
      </c>
      <c r="E2088" s="35">
        <v>3785510.7138517001</v>
      </c>
    </row>
    <row r="2089" spans="1:5">
      <c r="A2089" t="s">
        <v>4629</v>
      </c>
      <c r="B2089" s="35">
        <v>7.3404999999999996</v>
      </c>
      <c r="C2089" s="35">
        <v>699465034</v>
      </c>
      <c r="D2089" s="35">
        <v>673546209</v>
      </c>
      <c r="E2089" s="35">
        <v>3530934.5412438</v>
      </c>
    </row>
    <row r="2090" spans="1:5">
      <c r="A2090" t="s">
        <v>146</v>
      </c>
      <c r="B2090" s="35"/>
      <c r="C2090" s="35"/>
      <c r="D2090" s="35"/>
    </row>
    <row r="2091" spans="1:5">
      <c r="A2091" t="s">
        <v>4630</v>
      </c>
      <c r="B2091" s="35">
        <v>7.4194000000000004</v>
      </c>
      <c r="C2091" s="35">
        <v>703084258</v>
      </c>
      <c r="D2091" s="35">
        <v>676928492</v>
      </c>
      <c r="E2091" s="35">
        <v>3525320.9154379</v>
      </c>
    </row>
    <row r="2092" spans="1:5">
      <c r="A2092" t="s">
        <v>4631</v>
      </c>
      <c r="B2092" s="35">
        <v>7.3601999999999999</v>
      </c>
      <c r="C2092" s="35">
        <v>693511625</v>
      </c>
      <c r="D2092" s="35">
        <v>669205911</v>
      </c>
      <c r="E2092" s="35">
        <v>3302317.0566016999</v>
      </c>
    </row>
    <row r="2093" spans="1:5">
      <c r="A2093" t="s">
        <v>4632</v>
      </c>
      <c r="B2093" s="35">
        <v>7.3865999999999996</v>
      </c>
      <c r="C2093" s="35">
        <v>697734437</v>
      </c>
      <c r="D2093" s="35">
        <v>673771354</v>
      </c>
      <c r="E2093" s="35">
        <v>3244128.9632577999</v>
      </c>
    </row>
    <row r="2094" spans="1:5">
      <c r="A2094" t="s">
        <v>4633</v>
      </c>
      <c r="B2094" s="35">
        <v>7.33</v>
      </c>
      <c r="C2094" s="35">
        <v>687144320</v>
      </c>
      <c r="D2094" s="35">
        <v>664550683</v>
      </c>
      <c r="E2094" s="35">
        <v>3082351.568895</v>
      </c>
    </row>
    <row r="2095" spans="1:5">
      <c r="A2095" t="s">
        <v>147</v>
      </c>
      <c r="B2095" s="35">
        <v>7.2732999999999999</v>
      </c>
      <c r="C2095" s="35">
        <v>687368257</v>
      </c>
      <c r="D2095" s="35">
        <v>662084810</v>
      </c>
      <c r="E2095" s="35">
        <v>3476200.2117332998</v>
      </c>
    </row>
    <row r="2096" spans="1:5">
      <c r="A2096" t="s">
        <v>4634</v>
      </c>
      <c r="B2096" s="35">
        <v>7.3490000000000002</v>
      </c>
      <c r="C2096" s="35">
        <v>691326914</v>
      </c>
      <c r="D2096" s="35">
        <v>666181224</v>
      </c>
      <c r="E2096" s="35">
        <v>3421647.8432439999</v>
      </c>
    </row>
    <row r="2097" spans="1:5">
      <c r="A2097" t="s">
        <v>4635</v>
      </c>
      <c r="B2097" s="35">
        <v>7.4431000000000003</v>
      </c>
      <c r="C2097" s="35">
        <v>701059413</v>
      </c>
      <c r="D2097" s="35">
        <v>675539301</v>
      </c>
      <c r="E2097" s="35">
        <v>3428693.9581626002</v>
      </c>
    </row>
    <row r="2098" spans="1:5">
      <c r="A2098" t="s">
        <v>4636</v>
      </c>
      <c r="B2098" s="35">
        <v>7.4607999999999999</v>
      </c>
      <c r="C2098" s="35">
        <v>703370566</v>
      </c>
      <c r="D2098" s="35">
        <v>679729781</v>
      </c>
      <c r="E2098" s="35">
        <v>3168666.2288226001</v>
      </c>
    </row>
    <row r="2099" spans="1:5">
      <c r="A2099" t="s">
        <v>4637</v>
      </c>
      <c r="B2099" s="35">
        <v>7.4284999999999997</v>
      </c>
      <c r="C2099" s="35">
        <v>701166345</v>
      </c>
      <c r="D2099" s="35">
        <v>673958240</v>
      </c>
      <c r="E2099" s="35">
        <v>3662664.7371609001</v>
      </c>
    </row>
    <row r="2100" spans="1:5">
      <c r="A2100" t="s">
        <v>148</v>
      </c>
      <c r="B2100" s="35">
        <v>7.3884999999999996</v>
      </c>
      <c r="C2100" s="35">
        <v>679944727</v>
      </c>
      <c r="D2100" s="35">
        <v>668699887</v>
      </c>
      <c r="E2100" s="35">
        <v>1521938.1471205</v>
      </c>
    </row>
    <row r="2101" spans="1:5">
      <c r="A2101" t="s">
        <v>4638</v>
      </c>
      <c r="B2101" s="35">
        <v>7.3876999999999997</v>
      </c>
      <c r="C2101" s="35">
        <v>679288041</v>
      </c>
      <c r="D2101" s="35">
        <v>668251115</v>
      </c>
      <c r="E2101" s="35">
        <v>1493959.6897545999</v>
      </c>
    </row>
    <row r="2102" spans="1:5">
      <c r="A2102" t="s">
        <v>4639</v>
      </c>
      <c r="B2102" s="35">
        <v>7.4951999999999996</v>
      </c>
      <c r="C2102" s="35">
        <v>680999986</v>
      </c>
      <c r="D2102" s="35">
        <v>674148157</v>
      </c>
      <c r="E2102" s="35">
        <v>914162.26384886005</v>
      </c>
    </row>
    <row r="2103" spans="1:5">
      <c r="A2103" t="s">
        <v>4640</v>
      </c>
      <c r="B2103" s="35">
        <v>7.4485000000000001</v>
      </c>
      <c r="C2103" s="35">
        <v>686502819</v>
      </c>
      <c r="D2103" s="35">
        <v>677780000</v>
      </c>
      <c r="E2103" s="35">
        <v>1171083.9766396</v>
      </c>
    </row>
    <row r="2104" spans="1:5">
      <c r="A2104" t="s">
        <v>4641</v>
      </c>
      <c r="B2104" s="35">
        <v>7.4367000000000001</v>
      </c>
      <c r="C2104" s="35">
        <v>696962717</v>
      </c>
      <c r="D2104" s="35">
        <v>688238441</v>
      </c>
      <c r="E2104" s="35">
        <v>1173138.0854410999</v>
      </c>
    </row>
    <row r="2105" spans="1:5">
      <c r="A2105" t="s">
        <v>149</v>
      </c>
      <c r="B2105" s="35">
        <v>7.3836000000000004</v>
      </c>
      <c r="C2105" s="35">
        <v>703293992</v>
      </c>
      <c r="D2105" s="35">
        <v>694933762</v>
      </c>
      <c r="E2105" s="35">
        <v>1132270.1663144999</v>
      </c>
    </row>
    <row r="2106" spans="1:5">
      <c r="A2106" t="s">
        <v>4642</v>
      </c>
      <c r="B2106" s="35">
        <v>7.3985000000000003</v>
      </c>
      <c r="C2106" s="35">
        <v>701981414</v>
      </c>
      <c r="D2106" s="35">
        <v>690650631</v>
      </c>
      <c r="E2106" s="35">
        <v>1531497.33054</v>
      </c>
    </row>
    <row r="2107" spans="1:5">
      <c r="A2107" t="s">
        <v>4643</v>
      </c>
      <c r="B2107" s="35">
        <v>7.3796999999999997</v>
      </c>
      <c r="C2107" s="35">
        <v>720419198</v>
      </c>
      <c r="D2107" s="35">
        <v>714250524</v>
      </c>
      <c r="E2107" s="35">
        <v>835897.66521673999</v>
      </c>
    </row>
    <row r="2108" spans="1:5">
      <c r="A2108" t="s">
        <v>4644</v>
      </c>
      <c r="B2108" s="35">
        <v>7.3834999999999997</v>
      </c>
      <c r="C2108" s="35">
        <v>724545037</v>
      </c>
      <c r="D2108" s="35">
        <v>719512235</v>
      </c>
      <c r="E2108" s="35">
        <v>681628.22509650001</v>
      </c>
    </row>
    <row r="2109" spans="1:5">
      <c r="A2109" t="s">
        <v>4645</v>
      </c>
      <c r="B2109" s="35">
        <v>7.3544</v>
      </c>
      <c r="C2109" s="35">
        <v>722343701</v>
      </c>
      <c r="D2109" s="35">
        <v>717104509</v>
      </c>
      <c r="E2109" s="35">
        <v>712388.77406723006</v>
      </c>
    </row>
    <row r="2110" spans="1:5">
      <c r="A2110" t="s">
        <v>150</v>
      </c>
      <c r="B2110" s="35">
        <v>7.3723000000000001</v>
      </c>
      <c r="C2110" s="35">
        <v>718493237</v>
      </c>
      <c r="D2110" s="35">
        <v>716186455</v>
      </c>
      <c r="E2110" s="35">
        <v>312898.55269048002</v>
      </c>
    </row>
    <row r="2111" spans="1:5">
      <c r="A2111" t="s">
        <v>4646</v>
      </c>
      <c r="B2111" s="35">
        <v>7.3216000000000001</v>
      </c>
      <c r="C2111" s="35">
        <v>713101725</v>
      </c>
      <c r="D2111" s="35">
        <v>708972589</v>
      </c>
      <c r="E2111" s="35">
        <v>563966.34615384997</v>
      </c>
    </row>
    <row r="2112" spans="1:5">
      <c r="A2112" t="s">
        <v>4647</v>
      </c>
      <c r="B2112" s="35">
        <v>7.2184999999999997</v>
      </c>
      <c r="C2112" s="35">
        <v>709191895</v>
      </c>
      <c r="D2112" s="35">
        <v>703800921</v>
      </c>
      <c r="E2112" s="35">
        <v>746827.45722796</v>
      </c>
    </row>
    <row r="2113" spans="1:5">
      <c r="A2113" t="s">
        <v>4648</v>
      </c>
      <c r="B2113" s="35">
        <v>7.1372</v>
      </c>
      <c r="C2113" s="35">
        <v>699699038</v>
      </c>
      <c r="D2113" s="35">
        <v>695520693</v>
      </c>
      <c r="E2113" s="35">
        <v>585431.96211398998</v>
      </c>
    </row>
    <row r="2114" spans="1:5">
      <c r="A2114" t="s">
        <v>4649</v>
      </c>
      <c r="B2114" s="35">
        <v>7.1497999999999999</v>
      </c>
      <c r="C2114" s="35">
        <v>702459349</v>
      </c>
      <c r="D2114" s="35">
        <v>698740996</v>
      </c>
      <c r="E2114" s="35">
        <v>520063.91787183</v>
      </c>
    </row>
    <row r="2115" spans="1:5">
      <c r="A2115" t="s">
        <v>151</v>
      </c>
      <c r="B2115" s="35">
        <v>7.1323999999999996</v>
      </c>
      <c r="C2115" s="35">
        <v>695155441</v>
      </c>
      <c r="D2115" s="35">
        <v>696269104</v>
      </c>
      <c r="E2115" s="35">
        <v>-156141.41102574</v>
      </c>
    </row>
    <row r="2116" spans="1:5">
      <c r="A2116" t="s">
        <v>4650</v>
      </c>
      <c r="B2116" s="35">
        <v>7.0789</v>
      </c>
      <c r="C2116" s="35">
        <v>690593623</v>
      </c>
      <c r="D2116" s="35">
        <v>691027323</v>
      </c>
      <c r="E2116" s="35">
        <v>-61266.580965968998</v>
      </c>
    </row>
    <row r="2117" spans="1:5">
      <c r="A2117" t="s">
        <v>4651</v>
      </c>
      <c r="B2117" s="35">
        <v>7.0663</v>
      </c>
      <c r="C2117" s="35">
        <v>683553739</v>
      </c>
      <c r="D2117" s="35">
        <v>687442099</v>
      </c>
      <c r="E2117" s="35">
        <v>-550268.17429205996</v>
      </c>
    </row>
    <row r="2118" spans="1:5">
      <c r="A2118" t="s">
        <v>4652</v>
      </c>
      <c r="B2118" s="35">
        <v>7.0820999999999996</v>
      </c>
      <c r="C2118" s="35">
        <v>690048555</v>
      </c>
      <c r="D2118" s="35">
        <v>694983674</v>
      </c>
      <c r="E2118" s="35">
        <v>-696844.01519323001</v>
      </c>
    </row>
    <row r="2119" spans="1:5">
      <c r="A2119" t="s">
        <v>4653</v>
      </c>
      <c r="B2119" s="35">
        <v>7.0513000000000003</v>
      </c>
      <c r="C2119" s="35">
        <v>686578006</v>
      </c>
      <c r="D2119" s="35">
        <v>691290526</v>
      </c>
      <c r="E2119" s="35">
        <v>-668319.31700537005</v>
      </c>
    </row>
    <row r="2120" spans="1:5">
      <c r="A2120" t="s">
        <v>152</v>
      </c>
      <c r="B2120" s="35">
        <v>7.0404</v>
      </c>
      <c r="C2120" s="35">
        <v>686818301</v>
      </c>
      <c r="D2120" s="35">
        <v>691000808</v>
      </c>
      <c r="E2120" s="35">
        <v>-594072.35384353006</v>
      </c>
    </row>
    <row r="2121" spans="1:5">
      <c r="A2121" t="s">
        <v>4654</v>
      </c>
      <c r="B2121" s="35">
        <v>7.0162000000000004</v>
      </c>
      <c r="C2121" s="35">
        <v>681706274</v>
      </c>
      <c r="D2121" s="35">
        <v>687480520</v>
      </c>
      <c r="E2121" s="35">
        <v>-822987.65713634004</v>
      </c>
    </row>
    <row r="2122" spans="1:5">
      <c r="A2122" t="s">
        <v>4655</v>
      </c>
      <c r="B2122" s="35">
        <v>6.9724000000000004</v>
      </c>
      <c r="C2122" s="35">
        <v>675981557</v>
      </c>
      <c r="D2122" s="35">
        <v>683147486</v>
      </c>
      <c r="E2122" s="35">
        <v>-1027756.4396764</v>
      </c>
    </row>
    <row r="2123" spans="1:5">
      <c r="A2123" t="s">
        <v>4656</v>
      </c>
      <c r="B2123" s="35">
        <v>6.915</v>
      </c>
      <c r="C2123" s="35">
        <v>670568867</v>
      </c>
      <c r="D2123" s="35">
        <v>676229430</v>
      </c>
      <c r="E2123" s="35">
        <v>-818591.90166305006</v>
      </c>
    </row>
    <row r="2124" spans="1:5">
      <c r="A2124" t="s">
        <v>4657</v>
      </c>
      <c r="B2124" s="35">
        <v>7.0039999999999996</v>
      </c>
      <c r="C2124" s="35">
        <v>681726376</v>
      </c>
      <c r="D2124" s="35">
        <v>685789279</v>
      </c>
      <c r="E2124" s="35">
        <v>-580083.23814963002</v>
      </c>
    </row>
    <row r="2125" spans="1:5">
      <c r="A2125" t="s">
        <v>153</v>
      </c>
      <c r="B2125" s="35">
        <v>6.9527000000000001</v>
      </c>
      <c r="C2125" s="35">
        <v>667388038</v>
      </c>
      <c r="D2125" s="35">
        <v>676868106</v>
      </c>
      <c r="E2125" s="35">
        <v>-1363508.8526759001</v>
      </c>
    </row>
    <row r="2126" spans="1:5">
      <c r="A2126" t="s">
        <v>4658</v>
      </c>
      <c r="B2126" s="35">
        <v>6.9611000000000001</v>
      </c>
      <c r="C2126" s="35">
        <v>668232586</v>
      </c>
      <c r="D2126" s="35">
        <v>678353446</v>
      </c>
      <c r="E2126" s="35">
        <v>-1453916.7660284</v>
      </c>
    </row>
    <row r="2127" spans="1:5">
      <c r="A2127" t="s">
        <v>4659</v>
      </c>
      <c r="B2127" s="35">
        <v>6.9939999999999998</v>
      </c>
      <c r="C2127" s="35">
        <v>675145291</v>
      </c>
      <c r="D2127" s="35">
        <v>684597248</v>
      </c>
      <c r="E2127" s="35">
        <v>-1351437.9468115999</v>
      </c>
    </row>
    <row r="2128" spans="1:5">
      <c r="A2128" t="s">
        <v>4660</v>
      </c>
      <c r="B2128" s="35">
        <v>7.0252999999999997</v>
      </c>
      <c r="C2128" s="35">
        <v>680715218</v>
      </c>
      <c r="D2128" s="35">
        <v>700719427</v>
      </c>
      <c r="E2128" s="35">
        <v>-2847452.6354745999</v>
      </c>
    </row>
    <row r="2129" spans="1:5">
      <c r="A2129" t="s">
        <v>4661</v>
      </c>
      <c r="B2129" s="35">
        <v>7.1356999999999999</v>
      </c>
      <c r="C2129" s="35">
        <v>695394997</v>
      </c>
      <c r="D2129" s="35">
        <v>712264561</v>
      </c>
      <c r="E2129" s="35">
        <v>-2364107.7960116002</v>
      </c>
    </row>
    <row r="2130" spans="1:5">
      <c r="A2130" t="s">
        <v>154</v>
      </c>
      <c r="B2130" s="35">
        <v>7.1924000000000001</v>
      </c>
      <c r="C2130" s="35">
        <v>698704457</v>
      </c>
      <c r="D2130" s="35">
        <v>714866398</v>
      </c>
      <c r="E2130" s="35">
        <v>-2247085.9518380999</v>
      </c>
    </row>
    <row r="2131" spans="1:5">
      <c r="A2131" t="s">
        <v>4662</v>
      </c>
      <c r="B2131" s="35">
        <v>7.3708</v>
      </c>
      <c r="C2131" s="35">
        <v>712720560</v>
      </c>
      <c r="D2131" s="35">
        <v>729999498</v>
      </c>
      <c r="E2131" s="35">
        <v>-2344241.8733379999</v>
      </c>
    </row>
    <row r="2132" spans="1:5">
      <c r="A2132" t="s">
        <v>4663</v>
      </c>
      <c r="B2132" s="35">
        <v>7.3029000000000002</v>
      </c>
      <c r="C2132" s="35">
        <v>703651043</v>
      </c>
      <c r="D2132" s="35">
        <v>721433786</v>
      </c>
      <c r="E2132" s="35">
        <v>-2435024.8531404999</v>
      </c>
    </row>
    <row r="2133" spans="1:5">
      <c r="A2133" t="s">
        <v>4664</v>
      </c>
      <c r="B2133" s="35">
        <v>7.3117000000000001</v>
      </c>
      <c r="C2133" s="35">
        <v>703939531</v>
      </c>
      <c r="D2133" s="35">
        <v>721764345</v>
      </c>
      <c r="E2133" s="35">
        <v>-2437848.1064594998</v>
      </c>
    </row>
    <row r="2134" spans="1:5">
      <c r="A2134" t="s">
        <v>4665</v>
      </c>
      <c r="B2134" s="35">
        <v>7.3391000000000002</v>
      </c>
      <c r="C2134" s="35">
        <v>708120532</v>
      </c>
      <c r="D2134" s="35">
        <v>727584544</v>
      </c>
      <c r="E2134" s="35">
        <v>-2652097.9411644</v>
      </c>
    </row>
    <row r="2135" spans="1:5">
      <c r="A2135" t="s">
        <v>155</v>
      </c>
      <c r="B2135" s="35">
        <v>7.4523999999999999</v>
      </c>
      <c r="C2135" s="35">
        <v>697419063</v>
      </c>
      <c r="D2135" s="35">
        <v>728840042</v>
      </c>
      <c r="E2135" s="35">
        <v>-4216222.8275455004</v>
      </c>
    </row>
    <row r="2136" spans="1:5">
      <c r="A2136" t="s">
        <v>4666</v>
      </c>
      <c r="B2136" s="35">
        <v>7.5095999999999998</v>
      </c>
      <c r="C2136" s="35">
        <v>700156076</v>
      </c>
      <c r="D2136" s="35">
        <v>729593323</v>
      </c>
      <c r="E2136" s="35">
        <v>-3919948.7322892998</v>
      </c>
    </row>
    <row r="2137" spans="1:5">
      <c r="A2137" t="s">
        <v>4667</v>
      </c>
      <c r="B2137" s="35">
        <v>7.5938999999999997</v>
      </c>
      <c r="C2137" s="35">
        <v>709553655</v>
      </c>
      <c r="D2137" s="35">
        <v>738227956</v>
      </c>
      <c r="E2137" s="35">
        <v>-3775965.0508960998</v>
      </c>
    </row>
    <row r="2138" spans="1:5">
      <c r="A2138" t="s">
        <v>4668</v>
      </c>
      <c r="B2138" s="35">
        <v>7.6402999999999999</v>
      </c>
      <c r="C2138" s="35">
        <v>714719393</v>
      </c>
      <c r="D2138" s="35">
        <v>744024626</v>
      </c>
      <c r="E2138" s="35">
        <v>-3835612.8686046</v>
      </c>
    </row>
    <row r="2139" spans="1:5">
      <c r="A2139" t="s">
        <v>4669</v>
      </c>
      <c r="B2139" s="35">
        <v>7.5952000000000002</v>
      </c>
      <c r="C2139" s="35">
        <v>711978663</v>
      </c>
      <c r="D2139" s="35">
        <v>741437715</v>
      </c>
      <c r="E2139" s="35">
        <v>-3878640.7204550002</v>
      </c>
    </row>
    <row r="2140" spans="1:5">
      <c r="A2140" t="s">
        <v>156</v>
      </c>
      <c r="B2140" s="35">
        <v>7.4446000000000003</v>
      </c>
      <c r="C2140" s="35">
        <v>696488672</v>
      </c>
      <c r="D2140" s="35">
        <v>723634387</v>
      </c>
      <c r="E2140" s="35">
        <v>-3646363.1356957001</v>
      </c>
    </row>
    <row r="2141" spans="1:5">
      <c r="A2141" t="s">
        <v>4670</v>
      </c>
      <c r="B2141" s="35">
        <v>7.5709</v>
      </c>
      <c r="C2141" s="35">
        <v>705547819</v>
      </c>
      <c r="D2141" s="35">
        <v>731990491</v>
      </c>
      <c r="E2141" s="35">
        <v>-3492672.2054181001</v>
      </c>
    </row>
    <row r="2142" spans="1:5">
      <c r="A2142" t="s">
        <v>4671</v>
      </c>
      <c r="B2142" s="35">
        <v>7.5373999999999999</v>
      </c>
      <c r="C2142" s="35">
        <v>703831540</v>
      </c>
      <c r="D2142" s="35">
        <v>724733381</v>
      </c>
      <c r="E2142" s="35">
        <v>-2773083.6893357998</v>
      </c>
    </row>
    <row r="2143" spans="1:5">
      <c r="A2143" t="s">
        <v>4672</v>
      </c>
      <c r="B2143" s="35">
        <v>7.5041000000000002</v>
      </c>
      <c r="C2143" s="35">
        <v>697852809</v>
      </c>
      <c r="D2143" s="35">
        <v>708792820</v>
      </c>
      <c r="E2143" s="35">
        <v>-1457871.1637637999</v>
      </c>
    </row>
    <row r="2144" spans="1:5">
      <c r="A2144" t="s">
        <v>4673</v>
      </c>
      <c r="B2144" s="35">
        <v>7.4980000000000002</v>
      </c>
      <c r="C2144" s="35">
        <v>718139636</v>
      </c>
      <c r="D2144" s="35">
        <v>700336097</v>
      </c>
      <c r="E2144" s="35">
        <v>2374438.3835689998</v>
      </c>
    </row>
    <row r="2145" spans="1:5">
      <c r="A2145" t="s">
        <v>157</v>
      </c>
      <c r="B2145" s="35">
        <v>7.4573</v>
      </c>
      <c r="C2145" s="35">
        <v>709045367</v>
      </c>
      <c r="D2145" s="35">
        <v>701211332</v>
      </c>
      <c r="E2145" s="35">
        <v>1050518.9545813999</v>
      </c>
    </row>
    <row r="2146" spans="1:5">
      <c r="A2146" t="s">
        <v>4674</v>
      </c>
      <c r="B2146" s="35">
        <v>7.2670000000000003</v>
      </c>
      <c r="C2146" s="35">
        <v>696607075</v>
      </c>
      <c r="D2146" s="35">
        <v>686304935</v>
      </c>
      <c r="E2146" s="35">
        <v>1417660.6577679999</v>
      </c>
    </row>
    <row r="2147" spans="1:5">
      <c r="A2147" t="s">
        <v>4675</v>
      </c>
      <c r="B2147" s="35">
        <v>7.9039999999999999</v>
      </c>
      <c r="C2147" s="35">
        <v>739009850</v>
      </c>
      <c r="D2147" s="35">
        <v>733072968</v>
      </c>
      <c r="E2147" s="35">
        <v>751123.73481781001</v>
      </c>
    </row>
    <row r="2148" spans="1:5">
      <c r="A2148" t="s">
        <v>4676</v>
      </c>
      <c r="B2148" s="35">
        <v>7.8082000000000003</v>
      </c>
      <c r="C2148" s="35">
        <v>726776215</v>
      </c>
      <c r="D2148" s="35">
        <v>723999102</v>
      </c>
      <c r="E2148" s="35">
        <v>355666.22268896998</v>
      </c>
    </row>
    <row r="2149" spans="1:5">
      <c r="A2149" t="s">
        <v>4677</v>
      </c>
      <c r="B2149" s="35">
        <v>7.9665999999999997</v>
      </c>
      <c r="C2149" s="35">
        <v>739680943</v>
      </c>
      <c r="D2149" s="35">
        <v>743455531</v>
      </c>
      <c r="E2149" s="35">
        <v>-473801.62177089002</v>
      </c>
    </row>
    <row r="2150" spans="1:5">
      <c r="A2150" t="s">
        <v>2005</v>
      </c>
      <c r="B2150" s="35">
        <v>7.9409000000000001</v>
      </c>
      <c r="C2150" s="35">
        <v>734853081</v>
      </c>
      <c r="D2150" s="35">
        <v>741012415</v>
      </c>
      <c r="E2150" s="35">
        <v>-775646.84103817004</v>
      </c>
    </row>
    <row r="2151" spans="1:5">
      <c r="A2151" t="s">
        <v>4678</v>
      </c>
      <c r="B2151" s="35">
        <v>7.9893000000000001</v>
      </c>
      <c r="C2151" s="35">
        <v>729412442</v>
      </c>
      <c r="D2151" s="35">
        <v>735028570</v>
      </c>
      <c r="E2151" s="35">
        <v>-702956.20392274996</v>
      </c>
    </row>
    <row r="2152" spans="1:5">
      <c r="A2152" t="s">
        <v>4679</v>
      </c>
      <c r="B2152" s="35">
        <v>8.1191999999999993</v>
      </c>
      <c r="C2152" s="35">
        <v>722523228</v>
      </c>
      <c r="D2152" s="35">
        <v>728941349</v>
      </c>
      <c r="E2152" s="35">
        <v>-790486.87062764994</v>
      </c>
    </row>
    <row r="2153" spans="1:5">
      <c r="A2153" t="s">
        <v>4680</v>
      </c>
      <c r="B2153" s="35">
        <v>8.3260000000000005</v>
      </c>
      <c r="C2153" s="35">
        <v>736664620</v>
      </c>
      <c r="D2153" s="35">
        <v>747426753</v>
      </c>
      <c r="E2153" s="35">
        <v>-1292593.4422291999</v>
      </c>
    </row>
    <row r="2154" spans="1:5">
      <c r="A2154" t="s">
        <v>4681</v>
      </c>
      <c r="B2154" s="35">
        <v>8.3257999999999992</v>
      </c>
      <c r="C2154" s="35">
        <v>741111784</v>
      </c>
      <c r="D2154" s="35">
        <v>749008689</v>
      </c>
      <c r="E2154" s="35">
        <v>-948486.03137235995</v>
      </c>
    </row>
    <row r="2155" spans="1:5">
      <c r="A2155" t="s">
        <v>2006</v>
      </c>
      <c r="B2155" s="35">
        <v>8.1707000000000001</v>
      </c>
      <c r="C2155" s="35">
        <v>730167762</v>
      </c>
      <c r="D2155" s="35">
        <v>736951032</v>
      </c>
      <c r="E2155" s="35">
        <v>-830194.47538155003</v>
      </c>
    </row>
    <row r="2156" spans="1:5">
      <c r="A2156" t="s">
        <v>4682</v>
      </c>
      <c r="B2156" s="35">
        <v>8.0361999999999991</v>
      </c>
      <c r="C2156" s="35">
        <v>714871071</v>
      </c>
      <c r="D2156" s="35">
        <v>724265288</v>
      </c>
      <c r="E2156" s="35">
        <v>-1168987.4567582</v>
      </c>
    </row>
    <row r="2157" spans="1:5">
      <c r="A2157" t="s">
        <v>4683</v>
      </c>
      <c r="B2157" s="35">
        <v>8.1394000000000002</v>
      </c>
      <c r="C2157" s="35">
        <v>720809614</v>
      </c>
      <c r="D2157" s="35">
        <v>736613804</v>
      </c>
      <c r="E2157" s="35">
        <v>-1941689.8051453</v>
      </c>
    </row>
    <row r="2158" spans="1:5">
      <c r="A2158" t="s">
        <v>4684</v>
      </c>
      <c r="B2158" s="35">
        <v>8.1440999999999999</v>
      </c>
      <c r="C2158" s="35">
        <v>727958053</v>
      </c>
      <c r="D2158" s="35">
        <v>747634541</v>
      </c>
      <c r="E2158" s="35">
        <v>-2416042.0427057999</v>
      </c>
    </row>
    <row r="2159" spans="1:5">
      <c r="A2159" t="s">
        <v>4685</v>
      </c>
      <c r="B2159" s="35">
        <v>8.1687999999999992</v>
      </c>
      <c r="C2159" s="35">
        <v>732670018</v>
      </c>
      <c r="D2159" s="35">
        <v>751213084</v>
      </c>
      <c r="E2159" s="35">
        <v>-2269986.5341298999</v>
      </c>
    </row>
    <row r="2160" spans="1:5">
      <c r="A2160" t="s">
        <v>2007</v>
      </c>
      <c r="B2160" s="35">
        <v>8.1517999999999997</v>
      </c>
      <c r="C2160" s="35">
        <v>743771239</v>
      </c>
      <c r="D2160" s="35">
        <v>755136733</v>
      </c>
      <c r="E2160" s="35">
        <v>-1394231.2127383</v>
      </c>
    </row>
    <row r="2161" spans="1:5">
      <c r="A2161" t="s">
        <v>4686</v>
      </c>
      <c r="B2161" s="35">
        <v>8.1382999999999992</v>
      </c>
      <c r="C2161" s="35">
        <v>737640859</v>
      </c>
      <c r="D2161" s="35">
        <v>746237554</v>
      </c>
      <c r="E2161" s="35">
        <v>-1056325.6454051</v>
      </c>
    </row>
    <row r="2162" spans="1:5">
      <c r="A2162" t="s">
        <v>4687</v>
      </c>
      <c r="B2162" s="35">
        <v>8.1681000000000008</v>
      </c>
      <c r="C2162" s="35">
        <v>741797254</v>
      </c>
      <c r="D2162" s="35">
        <v>747870496</v>
      </c>
      <c r="E2162" s="35">
        <v>-743531.78829837998</v>
      </c>
    </row>
    <row r="2163" spans="1:5">
      <c r="A2163" t="s">
        <v>4688</v>
      </c>
      <c r="B2163" s="35">
        <v>8.1382999999999992</v>
      </c>
      <c r="C2163" s="35">
        <v>737713203</v>
      </c>
      <c r="D2163" s="35">
        <v>743691170</v>
      </c>
      <c r="E2163" s="35">
        <v>-734547.38704643003</v>
      </c>
    </row>
    <row r="2164" spans="1:5">
      <c r="A2164" t="s">
        <v>4689</v>
      </c>
      <c r="B2164" s="35">
        <v>8.0729000000000006</v>
      </c>
      <c r="C2164" s="35">
        <v>732733868</v>
      </c>
      <c r="D2164" s="35">
        <v>743542716</v>
      </c>
      <c r="E2164" s="35">
        <v>-1338905.2261268999</v>
      </c>
    </row>
    <row r="2165" spans="1:5">
      <c r="A2165" t="s">
        <v>2008</v>
      </c>
      <c r="B2165" s="35">
        <v>8.0566999999999993</v>
      </c>
      <c r="C2165" s="35">
        <v>736891763</v>
      </c>
      <c r="D2165" s="35">
        <v>743671505</v>
      </c>
      <c r="E2165" s="35">
        <v>-841503.59328260995</v>
      </c>
    </row>
    <row r="2166" spans="1:5">
      <c r="A2166" t="s">
        <v>4690</v>
      </c>
      <c r="B2166" s="35">
        <v>8.0573999999999995</v>
      </c>
      <c r="C2166" s="35">
        <v>732694181</v>
      </c>
      <c r="D2166" s="35">
        <v>739529072</v>
      </c>
      <c r="E2166" s="35">
        <v>-848275.00186164002</v>
      </c>
    </row>
    <row r="2167" spans="1:5">
      <c r="A2167" t="s">
        <v>4691</v>
      </c>
      <c r="B2167" s="35">
        <v>8.0513999999999992</v>
      </c>
      <c r="C2167" s="35">
        <v>731436467</v>
      </c>
      <c r="D2167" s="35">
        <v>737073582</v>
      </c>
      <c r="E2167" s="35">
        <v>-700140.96927242004</v>
      </c>
    </row>
    <row r="2168" spans="1:5">
      <c r="A2168" t="s">
        <v>4692</v>
      </c>
      <c r="B2168" s="35">
        <v>8.1011000000000006</v>
      </c>
      <c r="C2168" s="35">
        <v>727361395</v>
      </c>
      <c r="D2168" s="35">
        <v>734314724</v>
      </c>
      <c r="E2168" s="35">
        <v>-858319.11715693003</v>
      </c>
    </row>
    <row r="2169" spans="1:5">
      <c r="A2169" t="s">
        <v>4693</v>
      </c>
      <c r="B2169" s="35">
        <v>8.1433</v>
      </c>
      <c r="C2169" s="35">
        <v>737750013</v>
      </c>
      <c r="D2169" s="35">
        <v>738470758</v>
      </c>
      <c r="E2169" s="35">
        <v>-88507.730281336</v>
      </c>
    </row>
    <row r="2170" spans="1:5">
      <c r="A2170" t="s">
        <v>2009</v>
      </c>
      <c r="B2170" s="35"/>
      <c r="C2170" s="35"/>
      <c r="D2170" s="35"/>
    </row>
    <row r="2171" spans="1:5">
      <c r="A2171" t="s">
        <v>4694</v>
      </c>
      <c r="B2171" s="35">
        <v>8.2693999999999992</v>
      </c>
      <c r="C2171" s="35">
        <v>748485412</v>
      </c>
      <c r="D2171" s="35">
        <v>747866260</v>
      </c>
      <c r="E2171" s="35">
        <v>74872.663071080999</v>
      </c>
    </row>
    <row r="2172" spans="1:5">
      <c r="A2172" t="s">
        <v>4695</v>
      </c>
      <c r="B2172" s="35">
        <v>8.3294999999999995</v>
      </c>
      <c r="C2172" s="35">
        <v>753557748</v>
      </c>
      <c r="D2172" s="35">
        <v>751176140</v>
      </c>
      <c r="E2172" s="35">
        <v>285924.48526321998</v>
      </c>
    </row>
    <row r="2173" spans="1:5">
      <c r="A2173" t="s">
        <v>4696</v>
      </c>
      <c r="B2173" s="35">
        <v>8.2309999999999999</v>
      </c>
      <c r="C2173" s="35">
        <v>745491483</v>
      </c>
      <c r="D2173" s="35">
        <v>740992387</v>
      </c>
      <c r="E2173" s="35">
        <v>546603.81484630995</v>
      </c>
    </row>
    <row r="2174" spans="1:5">
      <c r="A2174" t="s">
        <v>4697</v>
      </c>
      <c r="B2174" s="35">
        <v>8.1859999999999999</v>
      </c>
      <c r="C2174" s="35">
        <v>738148159</v>
      </c>
      <c r="D2174" s="35">
        <v>731238309</v>
      </c>
      <c r="E2174" s="35">
        <v>844105.79037380998</v>
      </c>
    </row>
    <row r="2175" spans="1:5">
      <c r="A2175" t="s">
        <v>2010</v>
      </c>
      <c r="B2175" s="35">
        <v>8.1753</v>
      </c>
      <c r="C2175" s="35">
        <v>733893200</v>
      </c>
      <c r="D2175" s="35">
        <v>727694730</v>
      </c>
      <c r="E2175" s="35">
        <v>758194.80630679999</v>
      </c>
    </row>
    <row r="2176" spans="1:5">
      <c r="A2176" t="s">
        <v>4698</v>
      </c>
      <c r="B2176" s="35">
        <v>8.2310999999999996</v>
      </c>
      <c r="C2176" s="35">
        <v>740460349</v>
      </c>
      <c r="D2176" s="35">
        <v>734290832</v>
      </c>
      <c r="E2176" s="35">
        <v>749537.36438628996</v>
      </c>
    </row>
    <row r="2177" spans="1:5">
      <c r="A2177" t="s">
        <v>4699</v>
      </c>
      <c r="B2177" s="35">
        <v>8.2919999999999998</v>
      </c>
      <c r="C2177" s="35">
        <v>751154565</v>
      </c>
      <c r="D2177" s="35">
        <v>748628963</v>
      </c>
      <c r="E2177" s="35">
        <v>304582.97153883002</v>
      </c>
    </row>
    <row r="2178" spans="1:5">
      <c r="A2178" t="s">
        <v>4700</v>
      </c>
      <c r="B2178" s="35">
        <v>8.3091000000000008</v>
      </c>
      <c r="C2178" s="35">
        <v>757108012</v>
      </c>
      <c r="D2178" s="35">
        <v>755985402</v>
      </c>
      <c r="E2178" s="35">
        <v>135106.08850536999</v>
      </c>
    </row>
    <row r="2179" spans="1:5">
      <c r="A2179" t="s">
        <v>4701</v>
      </c>
      <c r="B2179" s="35">
        <v>8.34</v>
      </c>
      <c r="C2179" s="35">
        <v>756220788</v>
      </c>
      <c r="D2179" s="35">
        <v>757160980</v>
      </c>
      <c r="E2179" s="35">
        <v>-112732.85371703</v>
      </c>
    </row>
    <row r="2180" spans="1:5">
      <c r="A2180" t="s">
        <v>2011</v>
      </c>
      <c r="B2180" s="35">
        <v>8.3062000000000005</v>
      </c>
      <c r="C2180" s="35">
        <v>766173861</v>
      </c>
      <c r="D2180" s="35">
        <v>760879090</v>
      </c>
      <c r="E2180" s="35">
        <v>637448.05085358</v>
      </c>
    </row>
    <row r="2181" spans="1:5">
      <c r="A2181" t="s">
        <v>4702</v>
      </c>
      <c r="B2181" s="35">
        <v>8.2729999999999997</v>
      </c>
      <c r="C2181" s="35">
        <v>772244313</v>
      </c>
      <c r="D2181" s="35">
        <v>765699630</v>
      </c>
      <c r="E2181" s="35">
        <v>791089.44760063</v>
      </c>
    </row>
    <row r="2182" spans="1:5">
      <c r="A2182" t="s">
        <v>4703</v>
      </c>
      <c r="B2182" s="35">
        <v>8.2456999999999994</v>
      </c>
      <c r="C2182" s="35">
        <v>765469721</v>
      </c>
      <c r="D2182" s="35">
        <v>760027930</v>
      </c>
      <c r="E2182" s="35">
        <v>659955.00685205997</v>
      </c>
    </row>
    <row r="2183" spans="1:5">
      <c r="A2183" t="s">
        <v>4704</v>
      </c>
      <c r="B2183" s="35">
        <v>8.2866999999999997</v>
      </c>
      <c r="C2183" s="35">
        <v>778031023</v>
      </c>
      <c r="D2183" s="35">
        <v>766888053</v>
      </c>
      <c r="E2183" s="35">
        <v>1344681.2361977999</v>
      </c>
    </row>
    <row r="2184" spans="1:5">
      <c r="A2184" t="s">
        <v>4705</v>
      </c>
      <c r="B2184" s="35"/>
      <c r="C2184" s="35"/>
      <c r="D2184" s="35"/>
    </row>
    <row r="2185" spans="1:5">
      <c r="A2185" t="s">
        <v>2012</v>
      </c>
      <c r="B2185" s="35"/>
      <c r="C2185" s="35"/>
      <c r="D2185" s="35"/>
    </row>
    <row r="2186" spans="1:5">
      <c r="A2186" t="s">
        <v>4706</v>
      </c>
      <c r="B2186" s="35">
        <v>8.2866999999999997</v>
      </c>
      <c r="C2186" s="35">
        <v>766054228</v>
      </c>
      <c r="D2186" s="35">
        <v>749609877</v>
      </c>
      <c r="E2186" s="35">
        <v>1984426.9733428</v>
      </c>
    </row>
    <row r="2187" spans="1:5">
      <c r="A2187" t="s">
        <v>4707</v>
      </c>
      <c r="B2187" s="35">
        <v>8.3468999999999998</v>
      </c>
      <c r="C2187" s="35">
        <v>776884660</v>
      </c>
      <c r="D2187" s="35">
        <v>755638685</v>
      </c>
      <c r="E2187" s="35">
        <v>2545373.1325401999</v>
      </c>
    </row>
    <row r="2188" spans="1:5">
      <c r="A2188" t="s">
        <v>4708</v>
      </c>
      <c r="B2188" s="35"/>
      <c r="C2188" s="35"/>
      <c r="D2188" s="35"/>
    </row>
    <row r="2189" spans="1:5">
      <c r="A2189" t="s">
        <v>4709</v>
      </c>
      <c r="B2189" s="35">
        <v>8.3280999999999992</v>
      </c>
      <c r="C2189" s="35">
        <v>771381194</v>
      </c>
      <c r="D2189" s="35">
        <v>753026324</v>
      </c>
      <c r="E2189" s="35">
        <v>2203968.4922131002</v>
      </c>
    </row>
    <row r="2190" spans="1:5">
      <c r="A2190" t="s">
        <v>2013</v>
      </c>
      <c r="B2190" s="35">
        <v>8.3689</v>
      </c>
      <c r="C2190" s="35">
        <v>789681260</v>
      </c>
      <c r="D2190" s="35">
        <v>770060044</v>
      </c>
      <c r="E2190" s="35">
        <v>2344539.425731</v>
      </c>
    </row>
    <row r="2191" spans="1:5">
      <c r="A2191" t="s">
        <v>4710</v>
      </c>
      <c r="B2191" s="35">
        <v>8.3553999999999995</v>
      </c>
      <c r="C2191" s="35">
        <v>795761631</v>
      </c>
      <c r="D2191" s="35">
        <v>772830230</v>
      </c>
      <c r="E2191" s="35">
        <v>2744500.6821936001</v>
      </c>
    </row>
    <row r="2192" spans="1:5">
      <c r="A2192" t="s">
        <v>4711</v>
      </c>
      <c r="B2192" s="35">
        <v>8.3811</v>
      </c>
      <c r="C2192" s="35">
        <v>789626428</v>
      </c>
      <c r="D2192" s="35">
        <v>769426817</v>
      </c>
      <c r="E2192" s="35">
        <v>2410138.4066531002</v>
      </c>
    </row>
    <row r="2193" spans="1:5">
      <c r="A2193" t="s">
        <v>4712</v>
      </c>
      <c r="B2193" s="35">
        <v>8.3947000000000003</v>
      </c>
      <c r="C2193" s="35">
        <v>785769441</v>
      </c>
      <c r="D2193" s="35">
        <v>767535450</v>
      </c>
      <c r="E2193" s="35">
        <v>2172083.6956651001</v>
      </c>
    </row>
    <row r="2194" spans="1:5">
      <c r="A2194" t="s">
        <v>4713</v>
      </c>
      <c r="B2194" s="35">
        <v>8.4329999999999998</v>
      </c>
      <c r="C2194" s="35">
        <v>788575025</v>
      </c>
      <c r="D2194" s="35">
        <v>771522940</v>
      </c>
      <c r="E2194" s="35">
        <v>2022066.2872049999</v>
      </c>
    </row>
    <row r="2195" spans="1:5">
      <c r="A2195" t="s">
        <v>2014</v>
      </c>
      <c r="B2195" s="35">
        <v>8.4322999999999997</v>
      </c>
      <c r="C2195" s="35">
        <v>797361781</v>
      </c>
      <c r="D2195" s="35">
        <v>773822082</v>
      </c>
      <c r="E2195" s="35">
        <v>2791610.7111939001</v>
      </c>
    </row>
    <row r="2196" spans="1:5">
      <c r="A2196" t="s">
        <v>4714</v>
      </c>
      <c r="B2196" s="35">
        <v>8.5495999999999999</v>
      </c>
      <c r="C2196" s="35">
        <v>804067479</v>
      </c>
      <c r="D2196" s="35">
        <v>779562526</v>
      </c>
      <c r="E2196" s="35">
        <v>2866210.4659866998</v>
      </c>
    </row>
    <row r="2197" spans="1:5">
      <c r="A2197" t="s">
        <v>4715</v>
      </c>
      <c r="B2197" s="35">
        <v>8.4990000000000006</v>
      </c>
      <c r="C2197" s="35">
        <v>789027690</v>
      </c>
      <c r="D2197" s="35">
        <v>762462329</v>
      </c>
      <c r="E2197" s="35">
        <v>3125704.3181551001</v>
      </c>
    </row>
    <row r="2198" spans="1:5">
      <c r="A2198" t="s">
        <v>4716</v>
      </c>
      <c r="B2198" s="35">
        <v>8.5031999999999996</v>
      </c>
      <c r="C2198" s="35">
        <v>797931402</v>
      </c>
      <c r="D2198" s="35">
        <v>764686138</v>
      </c>
      <c r="E2198" s="35">
        <v>3909735.6289396998</v>
      </c>
    </row>
    <row r="2199" spans="1:5">
      <c r="A2199" t="s">
        <v>4717</v>
      </c>
      <c r="B2199" s="35">
        <v>8.6066000000000003</v>
      </c>
      <c r="C2199" s="35">
        <v>813367980</v>
      </c>
      <c r="D2199" s="35">
        <v>773818866</v>
      </c>
      <c r="E2199" s="35">
        <v>4595207.6313527003</v>
      </c>
    </row>
    <row r="2200" spans="1:5">
      <c r="A2200" t="s">
        <v>2015</v>
      </c>
      <c r="B2200" s="35">
        <v>8.6231000000000009</v>
      </c>
      <c r="C2200" s="35">
        <v>824286158</v>
      </c>
      <c r="D2200" s="35">
        <v>779024218</v>
      </c>
      <c r="E2200" s="35">
        <v>5248917.4426830001</v>
      </c>
    </row>
    <row r="2201" spans="1:5">
      <c r="A2201" t="s">
        <v>4718</v>
      </c>
      <c r="B2201" s="35">
        <v>8.6820000000000004</v>
      </c>
      <c r="C2201" s="35">
        <v>817559954</v>
      </c>
      <c r="D2201" s="35">
        <v>774139344</v>
      </c>
      <c r="E2201" s="35">
        <v>5001222.0686478</v>
      </c>
    </row>
    <row r="2202" spans="1:5">
      <c r="A2202" t="s">
        <v>4719</v>
      </c>
      <c r="B2202" s="35">
        <v>8.6201000000000008</v>
      </c>
      <c r="C2202" s="35">
        <v>816366382</v>
      </c>
      <c r="D2202" s="35">
        <v>770488112</v>
      </c>
      <c r="E2202" s="35">
        <v>5322243.3614459001</v>
      </c>
    </row>
    <row r="2203" spans="1:5">
      <c r="A2203" t="s">
        <v>4720</v>
      </c>
      <c r="B2203" s="35">
        <v>8.5891000000000002</v>
      </c>
      <c r="C2203" s="35">
        <v>818964941</v>
      </c>
      <c r="D2203" s="35">
        <v>770961748</v>
      </c>
      <c r="E2203" s="35">
        <v>5588850.1705649998</v>
      </c>
    </row>
    <row r="2204" spans="1:5">
      <c r="A2204" t="s">
        <v>4721</v>
      </c>
      <c r="B2204" s="35">
        <v>8.5749999999999993</v>
      </c>
      <c r="C2204" s="35">
        <v>823990580</v>
      </c>
      <c r="D2204" s="35">
        <v>771954526</v>
      </c>
      <c r="E2204" s="35">
        <v>6068344.4897958999</v>
      </c>
    </row>
    <row r="2205" spans="1:5">
      <c r="A2205" t="s">
        <v>2016</v>
      </c>
      <c r="B2205" s="35">
        <v>8.5312999999999999</v>
      </c>
      <c r="C2205" s="35">
        <v>825599653</v>
      </c>
      <c r="D2205" s="35">
        <v>771146384</v>
      </c>
      <c r="E2205" s="35">
        <v>6382763.3537678998</v>
      </c>
    </row>
    <row r="2206" spans="1:5">
      <c r="A2206" t="s">
        <v>4722</v>
      </c>
      <c r="B2206" s="35">
        <v>8.3546999999999993</v>
      </c>
      <c r="C2206" s="35">
        <v>798307358</v>
      </c>
      <c r="D2206" s="35">
        <v>753774097</v>
      </c>
      <c r="E2206" s="35">
        <v>5330324.3683195999</v>
      </c>
    </row>
    <row r="2207" spans="1:5">
      <c r="A2207" t="s">
        <v>4723</v>
      </c>
      <c r="B2207" s="35">
        <v>8.3374000000000006</v>
      </c>
      <c r="C2207" s="35">
        <v>829643771</v>
      </c>
      <c r="D2207" s="35">
        <v>752289890</v>
      </c>
      <c r="E2207" s="35">
        <v>9277938.0862138998</v>
      </c>
    </row>
    <row r="2208" spans="1:5">
      <c r="A2208" t="s">
        <v>4724</v>
      </c>
      <c r="B2208" s="35">
        <v>8.5473999999999997</v>
      </c>
      <c r="C2208" s="35">
        <v>853155130</v>
      </c>
      <c r="D2208" s="35">
        <v>770590317</v>
      </c>
      <c r="E2208" s="35">
        <v>9659640.7094554994</v>
      </c>
    </row>
    <row r="2209" spans="1:5">
      <c r="A2209" t="s">
        <v>4725</v>
      </c>
      <c r="B2209" s="35">
        <v>8.5218000000000007</v>
      </c>
      <c r="C2209" s="35">
        <v>853622301</v>
      </c>
      <c r="D2209" s="35">
        <v>769461284</v>
      </c>
      <c r="E2209" s="35">
        <v>9875967.1665611006</v>
      </c>
    </row>
    <row r="2210" spans="1:5">
      <c r="A2210" t="s">
        <v>2017</v>
      </c>
      <c r="B2210" s="35">
        <v>8.6242999999999999</v>
      </c>
      <c r="C2210" s="35">
        <v>855763359</v>
      </c>
      <c r="D2210" s="35">
        <v>777218608</v>
      </c>
      <c r="E2210" s="35">
        <v>9107376.9465347994</v>
      </c>
    </row>
    <row r="2211" spans="1:5">
      <c r="A2211" t="s">
        <v>4726</v>
      </c>
      <c r="B2211" s="35">
        <v>8.6646000000000001</v>
      </c>
      <c r="C2211" s="35">
        <v>855210813</v>
      </c>
      <c r="D2211" s="35">
        <v>776267097</v>
      </c>
      <c r="E2211" s="35">
        <v>9111062.9457793999</v>
      </c>
    </row>
    <row r="2212" spans="1:5">
      <c r="A2212" t="s">
        <v>4727</v>
      </c>
      <c r="B2212" s="35">
        <v>8.7497000000000007</v>
      </c>
      <c r="C2212" s="35">
        <v>875366897</v>
      </c>
      <c r="D2212" s="35">
        <v>798460611</v>
      </c>
      <c r="E2212" s="35">
        <v>8789591.1859834995</v>
      </c>
    </row>
    <row r="2213" spans="1:5">
      <c r="A2213" t="s">
        <v>4728</v>
      </c>
      <c r="B2213" s="35">
        <v>8.7202000000000002</v>
      </c>
      <c r="C2213" s="35">
        <v>873473821</v>
      </c>
      <c r="D2213" s="35">
        <v>795597468</v>
      </c>
      <c r="E2213" s="35">
        <v>8930569.5970275998</v>
      </c>
    </row>
    <row r="2214" spans="1:5">
      <c r="A2214" t="s">
        <v>4729</v>
      </c>
      <c r="B2214" s="35">
        <v>8.6138999999999992</v>
      </c>
      <c r="C2214" s="35">
        <v>861260055</v>
      </c>
      <c r="D2214" s="35">
        <v>785230391</v>
      </c>
      <c r="E2214" s="35">
        <v>8826392.6908832993</v>
      </c>
    </row>
    <row r="2215" spans="1:5">
      <c r="A2215" t="s">
        <v>2018</v>
      </c>
      <c r="B2215" s="35">
        <v>8.6593</v>
      </c>
      <c r="C2215" s="35">
        <v>883770974</v>
      </c>
      <c r="D2215" s="35">
        <v>805262815</v>
      </c>
      <c r="E2215" s="35">
        <v>9066340.1198711004</v>
      </c>
    </row>
    <row r="2216" spans="1:5">
      <c r="A2216" t="s">
        <v>4730</v>
      </c>
      <c r="B2216" s="35">
        <v>8.6771999999999991</v>
      </c>
      <c r="C2216" s="35">
        <v>874994016</v>
      </c>
      <c r="D2216" s="35">
        <v>799209549</v>
      </c>
      <c r="E2216" s="35">
        <v>8733746.7155303992</v>
      </c>
    </row>
    <row r="2217" spans="1:5">
      <c r="A2217" t="s">
        <v>4731</v>
      </c>
      <c r="B2217" s="35">
        <v>8.7218999999999998</v>
      </c>
      <c r="C2217" s="35">
        <v>874099282</v>
      </c>
      <c r="D2217" s="35">
        <v>802307286</v>
      </c>
      <c r="E2217" s="35">
        <v>8231233.5614946</v>
      </c>
    </row>
    <row r="2218" spans="1:5">
      <c r="A2218" t="s">
        <v>4732</v>
      </c>
      <c r="B2218" s="35">
        <v>8.7051999999999996</v>
      </c>
      <c r="C2218" s="35">
        <v>867436928</v>
      </c>
      <c r="D2218" s="35">
        <v>796950589</v>
      </c>
      <c r="E2218" s="35">
        <v>8097038.4367963998</v>
      </c>
    </row>
    <row r="2219" spans="1:5">
      <c r="A2219" t="s">
        <v>4733</v>
      </c>
      <c r="B2219" s="35">
        <v>8.6803000000000008</v>
      </c>
      <c r="C2219" s="35">
        <v>874144099</v>
      </c>
      <c r="D2219" s="35">
        <v>803876524</v>
      </c>
      <c r="E2219" s="35">
        <v>8095062.9586535003</v>
      </c>
    </row>
    <row r="2220" spans="1:5">
      <c r="A2220" t="s">
        <v>2019</v>
      </c>
      <c r="B2220" s="35">
        <v>8.6768000000000001</v>
      </c>
      <c r="C2220" s="35">
        <v>886248179</v>
      </c>
      <c r="D2220" s="35">
        <v>811568044</v>
      </c>
      <c r="E2220" s="35">
        <v>8606875.2304996997</v>
      </c>
    </row>
    <row r="2221" spans="1:5">
      <c r="A2221" t="s">
        <v>4734</v>
      </c>
      <c r="B2221" s="35">
        <v>8.6797000000000004</v>
      </c>
      <c r="C2221" s="35">
        <v>888163117</v>
      </c>
      <c r="D2221" s="35">
        <v>812803511</v>
      </c>
      <c r="E2221" s="35">
        <v>8682282.3369471002</v>
      </c>
    </row>
    <row r="2222" spans="1:5">
      <c r="A2222" t="s">
        <v>4735</v>
      </c>
      <c r="B2222" s="35">
        <v>8.6649999999999991</v>
      </c>
      <c r="C2222" s="35">
        <v>885026032</v>
      </c>
      <c r="D2222" s="35">
        <v>808740961</v>
      </c>
      <c r="E2222" s="35">
        <v>8803816.6185804997</v>
      </c>
    </row>
    <row r="2223" spans="1:5">
      <c r="A2223" t="s">
        <v>4736</v>
      </c>
      <c r="B2223" s="35">
        <v>8.6515000000000004</v>
      </c>
      <c r="C2223" s="35">
        <v>885870477</v>
      </c>
      <c r="D2223" s="35">
        <v>804972022</v>
      </c>
      <c r="E2223" s="35">
        <v>9350801.0171646997</v>
      </c>
    </row>
    <row r="2224" spans="1:5">
      <c r="A2224" t="s">
        <v>4737</v>
      </c>
      <c r="B2224" s="35">
        <v>8.6656999999999993</v>
      </c>
      <c r="C2224" s="35">
        <v>903161113</v>
      </c>
      <c r="D2224" s="35">
        <v>822609737</v>
      </c>
      <c r="E2224" s="35">
        <v>9295426.3360143993</v>
      </c>
    </row>
    <row r="2225" spans="1:5">
      <c r="A2225" t="s">
        <v>2020</v>
      </c>
      <c r="B2225" s="35">
        <v>8.6867000000000001</v>
      </c>
      <c r="C2225" s="35">
        <v>920747295</v>
      </c>
      <c r="D2225" s="35">
        <v>837905510</v>
      </c>
      <c r="E2225" s="35">
        <v>9536623.2286139</v>
      </c>
    </row>
    <row r="2226" spans="1:5">
      <c r="A2226" t="s">
        <v>4738</v>
      </c>
      <c r="B2226" s="35">
        <v>8.6715</v>
      </c>
      <c r="C2226" s="35">
        <v>911358813</v>
      </c>
      <c r="D2226" s="35">
        <v>833250991</v>
      </c>
      <c r="E2226" s="35">
        <v>9007417.6324742008</v>
      </c>
    </row>
    <row r="2227" spans="1:5">
      <c r="A2227" t="s">
        <v>4739</v>
      </c>
      <c r="B2227" s="35">
        <v>8.6318999999999999</v>
      </c>
      <c r="C2227" s="35">
        <v>913827519</v>
      </c>
      <c r="D2227" s="35">
        <v>831118785</v>
      </c>
      <c r="E2227" s="35">
        <v>9581753.0323566999</v>
      </c>
    </row>
    <row r="2228" spans="1:5">
      <c r="A2228" t="s">
        <v>4740</v>
      </c>
      <c r="B2228" s="35">
        <v>8.6033000000000008</v>
      </c>
      <c r="C2228" s="35">
        <v>909901420</v>
      </c>
      <c r="D2228" s="35">
        <v>826558756</v>
      </c>
      <c r="E2228" s="35">
        <v>9687290.2258436009</v>
      </c>
    </row>
    <row r="2229" spans="1:5">
      <c r="A2229" t="s">
        <v>4741</v>
      </c>
      <c r="B2229" s="35"/>
      <c r="C2229" s="35"/>
      <c r="D2229" s="35"/>
    </row>
    <row r="2230" spans="1:5">
      <c r="A2230" t="s">
        <v>2021</v>
      </c>
      <c r="B2230" s="35">
        <v>8.6122999999999994</v>
      </c>
      <c r="C2230" s="35">
        <v>919933231</v>
      </c>
      <c r="D2230" s="35">
        <v>827497408</v>
      </c>
      <c r="E2230" s="35">
        <v>10733000.824402001</v>
      </c>
    </row>
    <row r="2231" spans="1:5">
      <c r="A2231" t="s">
        <v>4742</v>
      </c>
      <c r="B2231" s="35">
        <v>8.5099</v>
      </c>
      <c r="C2231" s="35">
        <v>905218314</v>
      </c>
      <c r="D2231" s="35">
        <v>816442123</v>
      </c>
      <c r="E2231" s="35">
        <v>10432107.427819001</v>
      </c>
    </row>
    <row r="2232" spans="1:5">
      <c r="A2232" t="s">
        <v>4743</v>
      </c>
      <c r="B2232" s="35"/>
      <c r="C2232" s="35"/>
      <c r="D2232" s="35"/>
    </row>
    <row r="2233" spans="1:5">
      <c r="A2233" t="s">
        <v>4744</v>
      </c>
      <c r="B2233" s="35"/>
      <c r="C2233" s="35"/>
      <c r="D2233" s="35"/>
    </row>
    <row r="2234" spans="1:5">
      <c r="A2234" t="s">
        <v>4745</v>
      </c>
      <c r="B2234" s="35"/>
      <c r="C2234" s="35"/>
      <c r="D2234" s="35"/>
    </row>
    <row r="2235" spans="1:5">
      <c r="A2235" t="s">
        <v>2022</v>
      </c>
      <c r="B2235" s="35"/>
      <c r="C2235" s="35"/>
      <c r="D2235" s="35"/>
    </row>
    <row r="2236" spans="1:5">
      <c r="A2236" t="s">
        <v>4746</v>
      </c>
      <c r="B2236" s="35">
        <v>8.5099</v>
      </c>
      <c r="C2236" s="35">
        <v>908464873</v>
      </c>
      <c r="D2236" s="35">
        <v>810023831</v>
      </c>
      <c r="E2236" s="35">
        <v>11567825.943901001</v>
      </c>
    </row>
    <row r="2237" spans="1:5">
      <c r="A2237" t="s">
        <v>4747</v>
      </c>
      <c r="B2237" s="35">
        <v>8.5730000000000004</v>
      </c>
      <c r="C2237" s="35">
        <v>919980895</v>
      </c>
      <c r="D2237" s="35">
        <v>816997608</v>
      </c>
      <c r="E2237" s="35">
        <v>12012514.522337999</v>
      </c>
    </row>
    <row r="2238" spans="1:5">
      <c r="A2238" t="s">
        <v>4748</v>
      </c>
      <c r="B2238" s="35">
        <v>8.5603999999999996</v>
      </c>
      <c r="C2238" s="35">
        <v>925133015</v>
      </c>
      <c r="D2238" s="35">
        <v>818626618</v>
      </c>
      <c r="E2238" s="35">
        <v>12441754.707723999</v>
      </c>
    </row>
    <row r="2239" spans="1:5">
      <c r="A2239" t="s">
        <v>4749</v>
      </c>
      <c r="B2239" s="35">
        <v>8.5446000000000009</v>
      </c>
      <c r="C2239" s="35">
        <v>924589085</v>
      </c>
      <c r="D2239" s="35">
        <v>815519318</v>
      </c>
      <c r="E2239" s="35">
        <v>12764759.848324999</v>
      </c>
    </row>
    <row r="2240" spans="1:5">
      <c r="A2240" t="s">
        <v>2023</v>
      </c>
      <c r="B2240" s="35">
        <v>8.4975000000000005</v>
      </c>
      <c r="C2240" s="35">
        <v>914792616</v>
      </c>
      <c r="D2240" s="35">
        <v>810351976</v>
      </c>
      <c r="E2240" s="35">
        <v>12290749.043835999</v>
      </c>
    </row>
    <row r="2241" spans="1:5">
      <c r="A2241" t="s">
        <v>4750</v>
      </c>
      <c r="B2241" s="35">
        <v>8.4138999999999999</v>
      </c>
      <c r="C2241" s="35">
        <v>907952264</v>
      </c>
      <c r="D2241" s="35">
        <v>802435047</v>
      </c>
      <c r="E2241" s="35">
        <v>12540821.378908999</v>
      </c>
    </row>
    <row r="2242" spans="1:5">
      <c r="A2242" t="s">
        <v>4751</v>
      </c>
      <c r="B2242" s="35">
        <v>8.3849999999999998</v>
      </c>
      <c r="C2242" s="35">
        <v>915405132</v>
      </c>
      <c r="D2242" s="35">
        <v>807138776</v>
      </c>
      <c r="E2242" s="35">
        <v>12911908.884914</v>
      </c>
    </row>
    <row r="2243" spans="1:5">
      <c r="A2243" t="s">
        <v>4752</v>
      </c>
      <c r="B2243" s="35">
        <v>8.3229000000000006</v>
      </c>
      <c r="C2243" s="35">
        <v>907043775</v>
      </c>
      <c r="D2243" s="35">
        <v>799929690</v>
      </c>
      <c r="E2243" s="35">
        <v>12869803.193598</v>
      </c>
    </row>
    <row r="2244" spans="1:5">
      <c r="A2244" t="s">
        <v>4753</v>
      </c>
      <c r="B2244" s="35">
        <v>8.4192999999999998</v>
      </c>
      <c r="C2244" s="35">
        <v>920798313</v>
      </c>
      <c r="D2244" s="35">
        <v>809794173</v>
      </c>
      <c r="E2244" s="35">
        <v>13184485.646074999</v>
      </c>
    </row>
    <row r="2245" spans="1:5">
      <c r="A2245" t="s">
        <v>2024</v>
      </c>
      <c r="B2245" s="35">
        <v>8.5261999999999993</v>
      </c>
      <c r="C2245" s="35">
        <v>945923685</v>
      </c>
      <c r="D2245" s="35">
        <v>834221325</v>
      </c>
      <c r="E2245" s="35">
        <v>13101071.989867</v>
      </c>
    </row>
    <row r="2246" spans="1:5">
      <c r="A2246" t="s">
        <v>4754</v>
      </c>
      <c r="B2246" s="35">
        <v>8.5618999999999996</v>
      </c>
      <c r="C2246" s="35">
        <v>944469766</v>
      </c>
      <c r="D2246" s="35">
        <v>833868798</v>
      </c>
      <c r="E2246" s="35">
        <v>12917806.561628001</v>
      </c>
    </row>
    <row r="2247" spans="1:5">
      <c r="A2247" t="s">
        <v>4755</v>
      </c>
      <c r="B2247" s="35">
        <v>8.6425999999999998</v>
      </c>
      <c r="C2247" s="35">
        <v>955058497</v>
      </c>
      <c r="D2247" s="35">
        <v>842653300</v>
      </c>
      <c r="E2247" s="35">
        <v>13005946.937263999</v>
      </c>
    </row>
    <row r="2248" spans="1:5">
      <c r="A2248" t="s">
        <v>4756</v>
      </c>
      <c r="B2248" s="35">
        <v>8.6204999999999998</v>
      </c>
      <c r="C2248" s="35">
        <v>948140359</v>
      </c>
      <c r="D2248" s="35">
        <v>838740846</v>
      </c>
      <c r="E2248" s="35">
        <v>12690622.701699</v>
      </c>
    </row>
    <row r="2249" spans="1:5">
      <c r="A2249" t="s">
        <v>4757</v>
      </c>
      <c r="B2249" s="35">
        <v>8.6243999999999996</v>
      </c>
      <c r="C2249" s="35">
        <v>950325077</v>
      </c>
      <c r="D2249" s="35">
        <v>839256190</v>
      </c>
      <c r="E2249" s="35">
        <v>12878448.007977</v>
      </c>
    </row>
    <row r="2250" spans="1:5">
      <c r="A2250" t="s">
        <v>2025</v>
      </c>
      <c r="B2250" s="35">
        <v>8.5723000000000003</v>
      </c>
      <c r="C2250" s="35">
        <v>934635374</v>
      </c>
      <c r="D2250" s="35">
        <v>829199285</v>
      </c>
      <c r="E2250" s="35">
        <v>12299626.587964</v>
      </c>
    </row>
    <row r="2251" spans="1:5">
      <c r="A2251" t="s">
        <v>4758</v>
      </c>
      <c r="B2251" s="35">
        <v>8.5358999999999998</v>
      </c>
      <c r="C2251" s="35">
        <v>928395493</v>
      </c>
      <c r="D2251" s="35">
        <v>824504694</v>
      </c>
      <c r="E2251" s="35">
        <v>12171042.18653</v>
      </c>
    </row>
    <row r="2252" spans="1:5">
      <c r="A2252" t="s">
        <v>4759</v>
      </c>
      <c r="B2252" s="35">
        <v>8.4680999999999997</v>
      </c>
      <c r="C2252" s="35">
        <v>920468235</v>
      </c>
      <c r="D2252" s="35">
        <v>817919299</v>
      </c>
      <c r="E2252" s="35">
        <v>12110028.93211</v>
      </c>
    </row>
    <row r="2253" spans="1:5">
      <c r="A2253" t="s">
        <v>4760</v>
      </c>
      <c r="B2253" s="35">
        <v>8.4140999999999995</v>
      </c>
      <c r="C2253" s="35">
        <v>924467845</v>
      </c>
      <c r="D2253" s="35">
        <v>813133257</v>
      </c>
      <c r="E2253" s="35">
        <v>13231906.918149</v>
      </c>
    </row>
    <row r="2254" spans="1:5">
      <c r="A2254" t="s">
        <v>4761</v>
      </c>
      <c r="B2254" s="35">
        <v>8.4632000000000005</v>
      </c>
      <c r="C2254" s="35">
        <v>933229290</v>
      </c>
      <c r="D2254" s="35">
        <v>818615981</v>
      </c>
      <c r="E2254" s="35">
        <v>13542549.981094999</v>
      </c>
    </row>
    <row r="2255" spans="1:5">
      <c r="A2255" t="s">
        <v>2026</v>
      </c>
      <c r="B2255" s="35">
        <v>8.5111000000000008</v>
      </c>
      <c r="C2255" s="35">
        <v>940380679</v>
      </c>
      <c r="D2255" s="35">
        <v>819687656</v>
      </c>
      <c r="E2255" s="35">
        <v>14180660.901645999</v>
      </c>
    </row>
    <row r="2256" spans="1:5">
      <c r="A2256" t="s">
        <v>4762</v>
      </c>
      <c r="B2256" s="35">
        <v>8.5253999999999994</v>
      </c>
      <c r="C2256" s="35">
        <v>994666359</v>
      </c>
      <c r="D2256" s="35">
        <v>874121355</v>
      </c>
      <c r="E2256" s="35">
        <v>14139512.984727999</v>
      </c>
    </row>
    <row r="2257" spans="1:5">
      <c r="A2257" t="s">
        <v>4763</v>
      </c>
      <c r="B2257" s="35">
        <v>8.4572000000000003</v>
      </c>
      <c r="C2257" s="35">
        <v>997318463</v>
      </c>
      <c r="D2257" s="35">
        <v>879012620</v>
      </c>
      <c r="E2257" s="35">
        <v>13988772.052216001</v>
      </c>
    </row>
    <row r="2258" spans="1:5">
      <c r="A2258" t="s">
        <v>4764</v>
      </c>
      <c r="B2258" s="35">
        <v>8.4131999999999998</v>
      </c>
      <c r="C2258" s="35">
        <v>996701618</v>
      </c>
      <c r="D2258" s="35">
        <v>878086283</v>
      </c>
      <c r="E2258" s="35">
        <v>14098718.085865</v>
      </c>
    </row>
    <row r="2259" spans="1:5">
      <c r="A2259" t="s">
        <v>4765</v>
      </c>
      <c r="B2259" s="35">
        <v>8.3796999999999997</v>
      </c>
      <c r="C2259" s="35">
        <v>999996352</v>
      </c>
      <c r="D2259" s="35">
        <v>877346773</v>
      </c>
      <c r="E2259" s="35">
        <v>14636511.927634999</v>
      </c>
    </row>
    <row r="2260" spans="1:5">
      <c r="A2260" t="s">
        <v>2027</v>
      </c>
      <c r="B2260" s="35">
        <v>8.3577999999999992</v>
      </c>
      <c r="C2260" s="35">
        <v>1004636300</v>
      </c>
      <c r="D2260" s="35">
        <v>879663586</v>
      </c>
      <c r="E2260" s="35">
        <v>14952824.188183</v>
      </c>
    </row>
    <row r="2261" spans="1:5">
      <c r="A2261" t="s">
        <v>4766</v>
      </c>
      <c r="B2261" s="35"/>
      <c r="C2261" s="35"/>
      <c r="D2261" s="35"/>
    </row>
    <row r="2262" spans="1:5">
      <c r="A2262" t="s">
        <v>4767</v>
      </c>
      <c r="B2262" s="35">
        <v>8.3752999999999993</v>
      </c>
      <c r="C2262" s="35">
        <v>1001389902</v>
      </c>
      <c r="D2262" s="35">
        <v>870948370</v>
      </c>
      <c r="E2262" s="35">
        <v>15574550.404165</v>
      </c>
    </row>
    <row r="2263" spans="1:5">
      <c r="A2263" t="s">
        <v>4768</v>
      </c>
      <c r="B2263" s="35">
        <v>8.3042999999999996</v>
      </c>
      <c r="C2263" s="35">
        <v>992594388</v>
      </c>
      <c r="D2263" s="35">
        <v>866588697</v>
      </c>
      <c r="E2263" s="35">
        <v>15173547.559698001</v>
      </c>
    </row>
    <row r="2264" spans="1:5">
      <c r="A2264" t="s">
        <v>4769</v>
      </c>
      <c r="B2264" s="35">
        <v>8.2875999999999994</v>
      </c>
      <c r="C2264" s="35">
        <v>996390870</v>
      </c>
      <c r="D2264" s="35">
        <v>866436034</v>
      </c>
      <c r="E2264" s="35">
        <v>15680635.648438999</v>
      </c>
    </row>
    <row r="2265" spans="1:5">
      <c r="A2265" t="s">
        <v>2028</v>
      </c>
      <c r="B2265" s="35">
        <v>8.2632999999999992</v>
      </c>
      <c r="C2265" s="35">
        <v>1001027531</v>
      </c>
      <c r="D2265" s="35">
        <v>865313512</v>
      </c>
      <c r="E2265" s="35">
        <v>16423707.114591001</v>
      </c>
    </row>
    <row r="2266" spans="1:5">
      <c r="A2266" t="s">
        <v>4770</v>
      </c>
      <c r="B2266" s="35">
        <v>8.2949999999999999</v>
      </c>
      <c r="C2266" s="35">
        <v>1004540625</v>
      </c>
      <c r="D2266" s="35">
        <v>868980011</v>
      </c>
      <c r="E2266" s="35">
        <v>16342448.945148</v>
      </c>
    </row>
    <row r="2267" spans="1:5">
      <c r="A2267" t="s">
        <v>4771</v>
      </c>
      <c r="B2267" s="35">
        <v>8.2766999999999999</v>
      </c>
      <c r="C2267" s="35">
        <v>1001945325</v>
      </c>
      <c r="D2267" s="35">
        <v>865762838</v>
      </c>
      <c r="E2267" s="35">
        <v>16453717.906895</v>
      </c>
    </row>
    <row r="2268" spans="1:5">
      <c r="A2268" t="s">
        <v>4772</v>
      </c>
      <c r="B2268" s="35">
        <v>8.2980999999999998</v>
      </c>
      <c r="C2268" s="35">
        <v>1012311352</v>
      </c>
      <c r="D2268" s="35">
        <v>873098290</v>
      </c>
      <c r="E2268" s="35">
        <v>16776498.475555001</v>
      </c>
    </row>
    <row r="2269" spans="1:5">
      <c r="A2269" t="s">
        <v>4773</v>
      </c>
      <c r="B2269" s="35">
        <v>8.4062999999999999</v>
      </c>
      <c r="C2269" s="35">
        <v>1026082103</v>
      </c>
      <c r="D2269" s="35">
        <v>881804628</v>
      </c>
      <c r="E2269" s="35">
        <v>17163017.617738999</v>
      </c>
    </row>
    <row r="2270" spans="1:5">
      <c r="A2270" t="s">
        <v>2029</v>
      </c>
      <c r="B2270" s="35">
        <v>8.4655000000000005</v>
      </c>
      <c r="C2270" s="35">
        <v>1033447034</v>
      </c>
      <c r="D2270" s="35">
        <v>885784256</v>
      </c>
      <c r="E2270" s="35">
        <v>17442889.138266999</v>
      </c>
    </row>
    <row r="2271" spans="1:5">
      <c r="A2271" t="s">
        <v>4774</v>
      </c>
      <c r="B2271" s="35">
        <v>8.4044000000000008</v>
      </c>
      <c r="C2271" s="35">
        <v>1021258430</v>
      </c>
      <c r="D2271" s="35">
        <v>875476380</v>
      </c>
      <c r="E2271" s="35">
        <v>17345919.994289</v>
      </c>
    </row>
    <row r="2272" spans="1:5">
      <c r="A2272" t="s">
        <v>4775</v>
      </c>
      <c r="B2272" s="35">
        <v>8.4441000000000006</v>
      </c>
      <c r="C2272" s="35">
        <v>1027649195</v>
      </c>
      <c r="D2272" s="35">
        <v>879392890</v>
      </c>
      <c r="E2272" s="35">
        <v>17557383.853815001</v>
      </c>
    </row>
    <row r="2273" spans="1:5">
      <c r="A2273" t="s">
        <v>4776</v>
      </c>
      <c r="B2273" s="35">
        <v>8.4314</v>
      </c>
      <c r="C2273" s="35">
        <v>1028274468</v>
      </c>
      <c r="D2273" s="35">
        <v>877836762</v>
      </c>
      <c r="E2273" s="35">
        <v>17842553.549826</v>
      </c>
    </row>
    <row r="2274" spans="1:5">
      <c r="A2274" t="s">
        <v>4777</v>
      </c>
      <c r="B2274" s="35">
        <v>8.4271999999999991</v>
      </c>
      <c r="C2274" s="35">
        <v>1039188765</v>
      </c>
      <c r="D2274" s="35">
        <v>887189366</v>
      </c>
      <c r="E2274" s="35">
        <v>18036761.795139998</v>
      </c>
    </row>
    <row r="2275" spans="1:5">
      <c r="A2275" t="s">
        <v>2030</v>
      </c>
      <c r="B2275" s="35">
        <v>8.4402000000000008</v>
      </c>
      <c r="C2275" s="35">
        <v>1035807957</v>
      </c>
      <c r="D2275" s="35">
        <v>890394150</v>
      </c>
      <c r="E2275" s="35">
        <v>17228715.788725</v>
      </c>
    </row>
    <row r="2276" spans="1:5">
      <c r="A2276" t="s">
        <v>4778</v>
      </c>
      <c r="B2276" s="35">
        <v>8.5678000000000001</v>
      </c>
      <c r="C2276" s="35">
        <v>1068751798</v>
      </c>
      <c r="D2276" s="35">
        <v>920375933</v>
      </c>
      <c r="E2276" s="35">
        <v>17317848.805994999</v>
      </c>
    </row>
    <row r="2277" spans="1:5">
      <c r="A2277" t="s">
        <v>4779</v>
      </c>
      <c r="B2277" s="35">
        <v>8.6647999999999996</v>
      </c>
      <c r="C2277" s="35">
        <v>1076313554</v>
      </c>
      <c r="D2277" s="35">
        <v>928403110</v>
      </c>
      <c r="E2277" s="35">
        <v>17070266.365063</v>
      </c>
    </row>
    <row r="2278" spans="1:5">
      <c r="A2278" t="s">
        <v>4780</v>
      </c>
      <c r="B2278" s="35">
        <v>8.6301000000000005</v>
      </c>
      <c r="C2278" s="35">
        <v>1065184683</v>
      </c>
      <c r="D2278" s="35">
        <v>923704365</v>
      </c>
      <c r="E2278" s="35">
        <v>16393821.392568</v>
      </c>
    </row>
    <row r="2279" spans="1:5">
      <c r="A2279" t="s">
        <v>4781</v>
      </c>
      <c r="B2279" s="35">
        <v>8.6349</v>
      </c>
      <c r="C2279" s="35">
        <v>1065238995</v>
      </c>
      <c r="D2279" s="35">
        <v>931639212</v>
      </c>
      <c r="E2279" s="35">
        <v>15472070.666712999</v>
      </c>
    </row>
    <row r="2280" spans="1:5">
      <c r="A2280" t="s">
        <v>2031</v>
      </c>
      <c r="B2280" s="35">
        <v>8.6584000000000003</v>
      </c>
      <c r="C2280" s="35">
        <v>1073403107</v>
      </c>
      <c r="D2280" s="35">
        <v>925893010</v>
      </c>
      <c r="E2280" s="35">
        <v>17036646.147094</v>
      </c>
    </row>
    <row r="2281" spans="1:5">
      <c r="A2281" t="s">
        <v>4782</v>
      </c>
      <c r="B2281" s="35">
        <v>8.8239999999999998</v>
      </c>
      <c r="C2281" s="35">
        <v>1088623157</v>
      </c>
      <c r="D2281" s="35">
        <v>937482187</v>
      </c>
      <c r="E2281" s="35">
        <v>17128396.418857999</v>
      </c>
    </row>
    <row r="2282" spans="1:5">
      <c r="A2282" t="s">
        <v>4783</v>
      </c>
      <c r="B2282" s="35">
        <v>8.8354999999999997</v>
      </c>
      <c r="C2282" s="35">
        <v>1090628600</v>
      </c>
      <c r="D2282" s="35">
        <v>938747310</v>
      </c>
      <c r="E2282" s="35">
        <v>17189891.913304001</v>
      </c>
    </row>
    <row r="2283" spans="1:5">
      <c r="A2283" t="s">
        <v>4784</v>
      </c>
      <c r="B2283" s="35">
        <v>8.8584999999999994</v>
      </c>
      <c r="C2283" s="35">
        <v>1095234577</v>
      </c>
      <c r="D2283" s="35">
        <v>940994034</v>
      </c>
      <c r="E2283" s="35">
        <v>17411586.950387001</v>
      </c>
    </row>
    <row r="2284" spans="1:5">
      <c r="A2284" t="s">
        <v>4785</v>
      </c>
      <c r="B2284" s="35">
        <v>8.8432999999999993</v>
      </c>
      <c r="C2284" s="35">
        <v>1088236134</v>
      </c>
      <c r="D2284" s="35">
        <v>928278049</v>
      </c>
      <c r="E2284" s="35">
        <v>18088053.667748</v>
      </c>
    </row>
    <row r="2285" spans="1:5">
      <c r="A2285" t="s">
        <v>2032</v>
      </c>
      <c r="B2285" s="35">
        <v>8.8785000000000007</v>
      </c>
      <c r="C2285" s="35">
        <v>1097735721</v>
      </c>
      <c r="D2285" s="35">
        <v>954169625</v>
      </c>
      <c r="E2285" s="35">
        <v>16170084.58636</v>
      </c>
    </row>
    <row r="2286" spans="1:5">
      <c r="A2286" t="s">
        <v>4786</v>
      </c>
      <c r="B2286" s="35">
        <v>8.8468999999999998</v>
      </c>
      <c r="C2286" s="35">
        <v>1090698589</v>
      </c>
      <c r="D2286" s="35">
        <v>949786609</v>
      </c>
      <c r="E2286" s="35">
        <v>15927836.869411999</v>
      </c>
    </row>
    <row r="2287" spans="1:5">
      <c r="A2287" t="s">
        <v>4787</v>
      </c>
      <c r="B2287" s="35">
        <v>8.8521999999999998</v>
      </c>
      <c r="C2287" s="35">
        <v>1094802622</v>
      </c>
      <c r="D2287" s="35">
        <v>954548995</v>
      </c>
      <c r="E2287" s="35">
        <v>15843928.853844</v>
      </c>
    </row>
    <row r="2288" spans="1:5">
      <c r="A2288" t="s">
        <v>4788</v>
      </c>
      <c r="B2288" s="35">
        <v>8.8444000000000003</v>
      </c>
      <c r="C2288" s="35">
        <v>1102019297</v>
      </c>
      <c r="D2288" s="35">
        <v>956494728</v>
      </c>
      <c r="E2288" s="35">
        <v>16453865.609877</v>
      </c>
    </row>
    <row r="2289" spans="1:5">
      <c r="A2289" t="s">
        <v>4789</v>
      </c>
      <c r="B2289" s="35">
        <v>8.9064999999999994</v>
      </c>
      <c r="C2289" s="35">
        <v>1110102122</v>
      </c>
      <c r="D2289" s="35">
        <v>964642831</v>
      </c>
      <c r="E2289" s="35">
        <v>16331812.833324</v>
      </c>
    </row>
    <row r="2290" spans="1:5">
      <c r="A2290" t="s">
        <v>2033</v>
      </c>
      <c r="B2290" s="35">
        <v>8.8609000000000009</v>
      </c>
      <c r="C2290" s="35">
        <v>1110998966</v>
      </c>
      <c r="D2290" s="35">
        <v>956731701</v>
      </c>
      <c r="E2290" s="35">
        <v>17409886.693225</v>
      </c>
    </row>
    <row r="2291" spans="1:5">
      <c r="A2291" t="s">
        <v>4790</v>
      </c>
      <c r="B2291" s="35">
        <v>8.8981999999999992</v>
      </c>
      <c r="C2291" s="35">
        <v>1115390176</v>
      </c>
      <c r="D2291" s="35">
        <v>960907652</v>
      </c>
      <c r="E2291" s="35">
        <v>17361098.199636001</v>
      </c>
    </row>
    <row r="2292" spans="1:5">
      <c r="A2292" t="s">
        <v>4791</v>
      </c>
      <c r="B2292" s="35">
        <v>8.9367000000000001</v>
      </c>
      <c r="C2292" s="35">
        <v>1115373594</v>
      </c>
      <c r="D2292" s="35">
        <v>958320714</v>
      </c>
      <c r="E2292" s="35">
        <v>17573923.260264002</v>
      </c>
    </row>
    <row r="2293" spans="1:5">
      <c r="A2293" t="s">
        <v>4792</v>
      </c>
      <c r="B2293" s="35">
        <v>8.9995999999999992</v>
      </c>
      <c r="C2293" s="35">
        <v>1136624286</v>
      </c>
      <c r="D2293" s="35">
        <v>972390914</v>
      </c>
      <c r="E2293" s="35">
        <v>18248963.509489</v>
      </c>
    </row>
    <row r="2294" spans="1:5">
      <c r="A2294" t="s">
        <v>4793</v>
      </c>
      <c r="B2294" s="35">
        <v>9.0221999999999998</v>
      </c>
      <c r="C2294" s="35">
        <v>1139946504</v>
      </c>
      <c r="D2294" s="35">
        <v>972722059</v>
      </c>
      <c r="E2294" s="35">
        <v>18534774.777770001</v>
      </c>
    </row>
    <row r="2295" spans="1:5">
      <c r="A2295" t="s">
        <v>2034</v>
      </c>
      <c r="B2295" s="35">
        <v>9.1416000000000004</v>
      </c>
      <c r="C2295" s="35">
        <v>1166816976</v>
      </c>
      <c r="D2295" s="35">
        <v>989186373</v>
      </c>
      <c r="E2295" s="35">
        <v>19431018.968233</v>
      </c>
    </row>
    <row r="2296" spans="1:5">
      <c r="A2296" t="s">
        <v>4794</v>
      </c>
      <c r="B2296" s="35">
        <v>9.1992999999999991</v>
      </c>
      <c r="C2296" s="35">
        <v>1172035579</v>
      </c>
      <c r="D2296" s="35">
        <v>991892673</v>
      </c>
      <c r="E2296" s="35">
        <v>19582240.605262998</v>
      </c>
    </row>
    <row r="2297" spans="1:5">
      <c r="A2297" t="s">
        <v>4795</v>
      </c>
      <c r="B2297" s="35">
        <v>9.2667000000000002</v>
      </c>
      <c r="C2297" s="35">
        <v>1179143216</v>
      </c>
      <c r="D2297" s="35">
        <v>1001256210</v>
      </c>
      <c r="E2297" s="35">
        <v>19196370.444711</v>
      </c>
    </row>
    <row r="2298" spans="1:5">
      <c r="A2298" t="s">
        <v>4796</v>
      </c>
      <c r="B2298" s="35">
        <v>9.2844999999999995</v>
      </c>
      <c r="C2298" s="35">
        <v>1178150128</v>
      </c>
      <c r="D2298" s="35">
        <v>1005816848</v>
      </c>
      <c r="E2298" s="35">
        <v>18561395.874845002</v>
      </c>
    </row>
    <row r="2299" spans="1:5">
      <c r="A2299" t="s">
        <v>4797</v>
      </c>
      <c r="B2299" s="35">
        <v>9.3140000000000001</v>
      </c>
      <c r="C2299" s="35">
        <v>1174481401</v>
      </c>
      <c r="D2299" s="35">
        <v>1011918959</v>
      </c>
      <c r="E2299" s="35">
        <v>17453558.299334001</v>
      </c>
    </row>
    <row r="2300" spans="1:5">
      <c r="A2300" t="s">
        <v>2035</v>
      </c>
      <c r="B2300" s="35">
        <v>9.2857000000000003</v>
      </c>
      <c r="C2300" s="35">
        <v>1179722679</v>
      </c>
      <c r="D2300" s="35">
        <v>994561648</v>
      </c>
      <c r="E2300" s="35">
        <v>19940449.400690999</v>
      </c>
    </row>
    <row r="2301" spans="1:5">
      <c r="A2301" t="s">
        <v>4798</v>
      </c>
      <c r="B2301" s="35">
        <v>9.5860000000000003</v>
      </c>
      <c r="C2301" s="35">
        <v>1218851458</v>
      </c>
      <c r="D2301" s="35">
        <v>1023454119</v>
      </c>
      <c r="E2301" s="35">
        <v>20383615.585228</v>
      </c>
    </row>
    <row r="2302" spans="1:5">
      <c r="A2302" t="s">
        <v>4799</v>
      </c>
      <c r="B2302" s="35">
        <v>9.7362000000000002</v>
      </c>
      <c r="C2302" s="35">
        <v>1230121037</v>
      </c>
      <c r="D2302" s="35">
        <v>1039656297</v>
      </c>
      <c r="E2302" s="35">
        <v>19562533.637352999</v>
      </c>
    </row>
    <row r="2303" spans="1:5">
      <c r="A2303" t="s">
        <v>4800</v>
      </c>
      <c r="B2303" s="35">
        <v>9.4574999999999996</v>
      </c>
      <c r="C2303" s="35">
        <v>1194591818</v>
      </c>
      <c r="D2303" s="35">
        <v>1002206321</v>
      </c>
      <c r="E2303" s="35">
        <v>20342109.119746</v>
      </c>
    </row>
    <row r="2304" spans="1:5">
      <c r="A2304" t="s">
        <v>4801</v>
      </c>
      <c r="B2304" s="35">
        <v>9.4812999999999992</v>
      </c>
      <c r="C2304" s="35">
        <v>1191645488</v>
      </c>
      <c r="D2304" s="35">
        <v>998701177</v>
      </c>
      <c r="E2304" s="35">
        <v>20349984.812208999</v>
      </c>
    </row>
    <row r="2305" spans="1:5">
      <c r="A2305" t="s">
        <v>2036</v>
      </c>
      <c r="B2305" s="35"/>
      <c r="C2305" s="35"/>
      <c r="D2305" s="35"/>
    </row>
    <row r="2306" spans="1:5">
      <c r="A2306" t="s">
        <v>4802</v>
      </c>
      <c r="B2306" s="35">
        <v>9.4812999999999992</v>
      </c>
      <c r="C2306" s="35">
        <v>1201883628</v>
      </c>
      <c r="D2306" s="35">
        <v>1009865748</v>
      </c>
      <c r="E2306" s="35">
        <v>20252273.422421001</v>
      </c>
    </row>
    <row r="2307" spans="1:5">
      <c r="A2307" t="s">
        <v>4803</v>
      </c>
      <c r="B2307" s="35">
        <v>9.5287000000000006</v>
      </c>
      <c r="C2307" s="35">
        <v>1210478036</v>
      </c>
      <c r="D2307" s="35">
        <v>1019669418</v>
      </c>
      <c r="E2307" s="35">
        <v>20024622.246475998</v>
      </c>
    </row>
    <row r="2308" spans="1:5">
      <c r="A2308" t="s">
        <v>4804</v>
      </c>
      <c r="B2308" s="35">
        <v>9.5170999999999992</v>
      </c>
      <c r="C2308" s="35">
        <v>1206357408</v>
      </c>
      <c r="D2308" s="35">
        <v>1026976502</v>
      </c>
      <c r="E2308" s="35">
        <v>18848273.738848999</v>
      </c>
    </row>
    <row r="2309" spans="1:5">
      <c r="A2309" t="s">
        <v>4805</v>
      </c>
      <c r="B2309" s="35">
        <v>9.657</v>
      </c>
      <c r="C2309" s="35">
        <v>1232462016</v>
      </c>
      <c r="D2309" s="35">
        <v>1035692296</v>
      </c>
      <c r="E2309" s="35">
        <v>20375864.140002001</v>
      </c>
    </row>
    <row r="2310" spans="1:5">
      <c r="A2310" t="s">
        <v>2037</v>
      </c>
      <c r="B2310" s="35">
        <v>9.6883999999999997</v>
      </c>
      <c r="C2310" s="35">
        <v>1233698095</v>
      </c>
      <c r="D2310" s="35">
        <v>1044072264</v>
      </c>
      <c r="E2310" s="35">
        <v>19572460.984269999</v>
      </c>
    </row>
    <row r="2311" spans="1:5">
      <c r="A2311" t="s">
        <v>4806</v>
      </c>
      <c r="B2311" s="35">
        <v>9.6999999999999993</v>
      </c>
      <c r="C2311" s="35">
        <v>1233775249</v>
      </c>
      <c r="D2311" s="35">
        <v>1054646572</v>
      </c>
      <c r="E2311" s="35">
        <v>18466873.917525999</v>
      </c>
    </row>
    <row r="2312" spans="1:5">
      <c r="A2312" t="s">
        <v>4807</v>
      </c>
      <c r="B2312" s="35">
        <v>9.6847999999999992</v>
      </c>
      <c r="C2312" s="35">
        <v>1241961785</v>
      </c>
      <c r="D2312" s="35">
        <v>1075035108</v>
      </c>
      <c r="E2312" s="35">
        <v>17235944.676194001</v>
      </c>
    </row>
    <row r="2313" spans="1:5">
      <c r="A2313" t="s">
        <v>4808</v>
      </c>
      <c r="B2313" s="35">
        <v>9.7028999999999996</v>
      </c>
      <c r="C2313" s="35">
        <v>1243921840</v>
      </c>
      <c r="D2313" s="35">
        <v>1088013955</v>
      </c>
      <c r="E2313" s="35">
        <v>16068173.947995</v>
      </c>
    </row>
    <row r="2314" spans="1:5">
      <c r="A2314" t="s">
        <v>4809</v>
      </c>
      <c r="B2314" s="35">
        <v>9.7812000000000001</v>
      </c>
      <c r="C2314" s="35">
        <v>1248371351</v>
      </c>
      <c r="D2314" s="35">
        <v>1091766042</v>
      </c>
      <c r="E2314" s="35">
        <v>16010848.259927001</v>
      </c>
    </row>
    <row r="2315" spans="1:5">
      <c r="A2315" t="s">
        <v>2038</v>
      </c>
      <c r="B2315" s="35">
        <v>9.9169999999999998</v>
      </c>
      <c r="C2315" s="35">
        <v>1285027915</v>
      </c>
      <c r="D2315" s="35">
        <v>1115144051</v>
      </c>
      <c r="E2315" s="35">
        <v>17130570.132096</v>
      </c>
    </row>
    <row r="2316" spans="1:5">
      <c r="A2316" t="s">
        <v>4810</v>
      </c>
      <c r="B2316" s="35">
        <v>9.9105000000000008</v>
      </c>
      <c r="C2316" s="35">
        <v>1268683523</v>
      </c>
      <c r="D2316" s="35">
        <v>1115688576</v>
      </c>
      <c r="E2316" s="35">
        <v>15437661.772867</v>
      </c>
    </row>
    <row r="2317" spans="1:5">
      <c r="A2317" t="s">
        <v>4811</v>
      </c>
      <c r="B2317" s="35">
        <v>9.9803999999999995</v>
      </c>
      <c r="C2317" s="35">
        <v>1280563480</v>
      </c>
      <c r="D2317" s="35">
        <v>1125820504</v>
      </c>
      <c r="E2317" s="35">
        <v>15504686.786101</v>
      </c>
    </row>
    <row r="2318" spans="1:5">
      <c r="A2318" t="s">
        <v>4812</v>
      </c>
      <c r="B2318" s="35">
        <v>10.1671</v>
      </c>
      <c r="C2318" s="35">
        <v>1308499158</v>
      </c>
      <c r="D2318" s="35">
        <v>1164899160</v>
      </c>
      <c r="E2318" s="35">
        <v>14123987.961169001</v>
      </c>
    </row>
    <row r="2319" spans="1:5">
      <c r="A2319" t="s">
        <v>4813</v>
      </c>
      <c r="B2319" s="35">
        <v>10.3993</v>
      </c>
      <c r="C2319" s="35">
        <v>1334886800</v>
      </c>
      <c r="D2319" s="35">
        <v>1198343275</v>
      </c>
      <c r="E2319" s="35">
        <v>13130068.850787999</v>
      </c>
    </row>
    <row r="2320" spans="1:5">
      <c r="A2320" t="s">
        <v>2039</v>
      </c>
      <c r="B2320" s="35">
        <v>10.696300000000001</v>
      </c>
      <c r="C2320" s="35">
        <v>1393415936</v>
      </c>
      <c r="D2320" s="35">
        <v>1247143542</v>
      </c>
      <c r="E2320" s="35">
        <v>13675045.950469</v>
      </c>
    </row>
    <row r="2321" spans="1:5">
      <c r="A2321" t="s">
        <v>4814</v>
      </c>
      <c r="B2321" s="35">
        <v>11.0266</v>
      </c>
      <c r="C2321" s="35">
        <v>1442262201</v>
      </c>
      <c r="D2321" s="35">
        <v>1276384894</v>
      </c>
      <c r="E2321" s="35">
        <v>15043377.559719</v>
      </c>
    </row>
    <row r="2322" spans="1:5">
      <c r="A2322" t="s">
        <v>4815</v>
      </c>
      <c r="B2322" s="35">
        <v>11.171200000000001</v>
      </c>
      <c r="C2322" s="35">
        <v>1452434816</v>
      </c>
      <c r="D2322" s="35">
        <v>1310559159</v>
      </c>
      <c r="E2322" s="35">
        <v>12700126.844027</v>
      </c>
    </row>
    <row r="2323" spans="1:5">
      <c r="A2323" t="s">
        <v>4816</v>
      </c>
      <c r="B2323" s="35">
        <v>12.1556</v>
      </c>
      <c r="C2323" s="35">
        <v>1582700762</v>
      </c>
      <c r="D2323" s="35">
        <v>1408042035</v>
      </c>
      <c r="E2323" s="35">
        <v>14368581.312317001</v>
      </c>
    </row>
    <row r="2324" spans="1:5">
      <c r="A2324" t="s">
        <v>4817</v>
      </c>
      <c r="B2324" s="35">
        <v>12.6082</v>
      </c>
      <c r="C2324" s="35">
        <v>1637237949</v>
      </c>
      <c r="D2324" s="35">
        <v>1459000219</v>
      </c>
      <c r="E2324" s="35">
        <v>14136651.544233</v>
      </c>
    </row>
    <row r="2325" spans="1:5">
      <c r="A2325" t="s">
        <v>2040</v>
      </c>
      <c r="B2325" s="35">
        <v>12.0001</v>
      </c>
      <c r="C2325" s="35">
        <v>1535849019</v>
      </c>
      <c r="D2325" s="35">
        <v>1377912959</v>
      </c>
      <c r="E2325" s="35">
        <v>13161228.656428</v>
      </c>
    </row>
    <row r="2326" spans="1:5">
      <c r="A2326" t="s">
        <v>4818</v>
      </c>
      <c r="B2326" s="35">
        <v>12.0786</v>
      </c>
      <c r="C2326" s="35">
        <v>1541593118</v>
      </c>
      <c r="D2326" s="35">
        <v>1409879031</v>
      </c>
      <c r="E2326" s="35">
        <v>10904747.818456</v>
      </c>
    </row>
    <row r="2327" spans="1:5">
      <c r="A2327" t="s">
        <v>4819</v>
      </c>
      <c r="B2327" s="35">
        <v>12.6595</v>
      </c>
      <c r="C2327" s="35">
        <v>1612073052</v>
      </c>
      <c r="D2327" s="35">
        <v>1448115158</v>
      </c>
      <c r="E2327" s="35">
        <v>12951372.013112999</v>
      </c>
    </row>
    <row r="2328" spans="1:5">
      <c r="A2328" t="s">
        <v>4820</v>
      </c>
      <c r="B2328" s="35">
        <v>12.938700000000001</v>
      </c>
      <c r="C2328" s="35">
        <v>1634369726</v>
      </c>
      <c r="D2328" s="35">
        <v>1499520651</v>
      </c>
      <c r="E2328" s="35">
        <v>10422150.216019001</v>
      </c>
    </row>
    <row r="2329" spans="1:5">
      <c r="A2329" t="s">
        <v>4821</v>
      </c>
      <c r="B2329" s="35">
        <v>13.3363</v>
      </c>
      <c r="C2329" s="35">
        <v>1692961190</v>
      </c>
      <c r="D2329" s="35">
        <v>1526465575</v>
      </c>
      <c r="E2329" s="35">
        <v>12484393.347480001</v>
      </c>
    </row>
    <row r="2330" spans="1:5">
      <c r="A2330" t="s">
        <v>2041</v>
      </c>
      <c r="B2330" s="35">
        <v>13.406700000000001</v>
      </c>
      <c r="C2330" s="35">
        <v>1687133438</v>
      </c>
      <c r="D2330" s="35">
        <v>1536970655</v>
      </c>
      <c r="E2330" s="35">
        <v>11200577.547047</v>
      </c>
    </row>
    <row r="2331" spans="1:5">
      <c r="A2331" t="s">
        <v>4822</v>
      </c>
      <c r="B2331" s="35">
        <v>13.680099999999999</v>
      </c>
      <c r="C2331" s="35">
        <v>1702017787</v>
      </c>
      <c r="D2331" s="35">
        <v>1568182361</v>
      </c>
      <c r="E2331" s="35">
        <v>9783219.8595039994</v>
      </c>
    </row>
    <row r="2332" spans="1:5">
      <c r="A2332" t="s">
        <v>4823</v>
      </c>
      <c r="B2332" s="35">
        <v>13.773999999999999</v>
      </c>
      <c r="C2332" s="35">
        <v>1715428609</v>
      </c>
      <c r="D2332" s="35">
        <v>1581228332</v>
      </c>
      <c r="E2332" s="35">
        <v>9743014.1571075991</v>
      </c>
    </row>
    <row r="2333" spans="1:5">
      <c r="A2333" t="s">
        <v>4824</v>
      </c>
      <c r="B2333" s="35">
        <v>13.666700000000001</v>
      </c>
      <c r="C2333" s="35">
        <v>1706601603</v>
      </c>
      <c r="D2333" s="35">
        <v>1571438717</v>
      </c>
      <c r="E2333" s="35">
        <v>9889943.1464801002</v>
      </c>
    </row>
    <row r="2334" spans="1:5">
      <c r="A2334" t="s">
        <v>4825</v>
      </c>
      <c r="B2334" s="35">
        <v>13.6241</v>
      </c>
      <c r="C2334" s="35">
        <v>1705501271</v>
      </c>
      <c r="D2334" s="35">
        <v>1569193477</v>
      </c>
      <c r="E2334" s="35">
        <v>10004902.635770001</v>
      </c>
    </row>
    <row r="2335" spans="1:5">
      <c r="A2335" t="s">
        <v>2042</v>
      </c>
      <c r="B2335" s="35">
        <v>13.7432</v>
      </c>
      <c r="C2335" s="35">
        <v>1713812082</v>
      </c>
      <c r="D2335" s="35">
        <v>1577580098</v>
      </c>
      <c r="E2335" s="35">
        <v>9912682.9268293008</v>
      </c>
    </row>
    <row r="2336" spans="1:5">
      <c r="A2336" t="s">
        <v>4826</v>
      </c>
      <c r="B2336" s="35">
        <v>13.8346</v>
      </c>
      <c r="C2336" s="35">
        <v>1693014404</v>
      </c>
      <c r="D2336" s="35">
        <v>1595883499</v>
      </c>
      <c r="E2336" s="35">
        <v>7020868.3301288001</v>
      </c>
    </row>
    <row r="2337" spans="1:5">
      <c r="A2337" t="s">
        <v>4827</v>
      </c>
      <c r="B2337" s="35">
        <v>14.246499999999999</v>
      </c>
      <c r="C2337" s="35">
        <v>1723217353</v>
      </c>
      <c r="D2337" s="35">
        <v>1647045740</v>
      </c>
      <c r="E2337" s="35">
        <v>5346689.5728775002</v>
      </c>
    </row>
    <row r="2338" spans="1:5">
      <c r="A2338" t="s">
        <v>4828</v>
      </c>
      <c r="B2338" s="35">
        <v>14.1745</v>
      </c>
      <c r="C2338" s="35">
        <v>1705143382</v>
      </c>
      <c r="D2338" s="35">
        <v>1656696821</v>
      </c>
      <c r="E2338" s="35">
        <v>3417867.3674555998</v>
      </c>
    </row>
    <row r="2339" spans="1:5">
      <c r="A2339" t="s">
        <v>4829</v>
      </c>
      <c r="B2339" s="35">
        <v>14.635</v>
      </c>
      <c r="C2339" s="35">
        <v>1747289372</v>
      </c>
      <c r="D2339" s="35">
        <v>1726655682</v>
      </c>
      <c r="E2339" s="35">
        <v>1409886.5732831999</v>
      </c>
    </row>
    <row r="2340" spans="1:5">
      <c r="A2340" t="s">
        <v>2043</v>
      </c>
      <c r="B2340" s="35">
        <v>15.2118</v>
      </c>
      <c r="C2340" s="35">
        <v>1805393169</v>
      </c>
      <c r="D2340" s="35">
        <v>1792948904</v>
      </c>
      <c r="E2340" s="35">
        <v>818066.56674424</v>
      </c>
    </row>
    <row r="2341" spans="1:5">
      <c r="A2341" t="s">
        <v>4830</v>
      </c>
      <c r="B2341" s="35">
        <v>16.335799999999999</v>
      </c>
      <c r="C2341" s="35">
        <v>1919539064</v>
      </c>
      <c r="D2341" s="35">
        <v>1946342175</v>
      </c>
      <c r="E2341" s="35">
        <v>-1640759.0078233001</v>
      </c>
    </row>
    <row r="2342" spans="1:5">
      <c r="A2342" t="s">
        <v>4831</v>
      </c>
      <c r="B2342" s="35">
        <v>17.473099999999999</v>
      </c>
      <c r="C2342" s="35">
        <v>2010528627</v>
      </c>
      <c r="D2342" s="35">
        <v>2099235529</v>
      </c>
      <c r="E2342" s="35">
        <v>-5076769.5486204997</v>
      </c>
    </row>
    <row r="2343" spans="1:5">
      <c r="A2343" t="s">
        <v>4832</v>
      </c>
      <c r="B2343" s="35">
        <v>13.022600000000001</v>
      </c>
      <c r="C2343" s="35">
        <v>1467749292</v>
      </c>
      <c r="D2343" s="35">
        <v>1522127315</v>
      </c>
      <c r="E2343" s="35">
        <v>-4175665.6120898002</v>
      </c>
    </row>
    <row r="2344" spans="1:5">
      <c r="A2344" t="s">
        <v>4833</v>
      </c>
      <c r="B2344" s="35">
        <v>12.4535</v>
      </c>
      <c r="C2344" s="35">
        <v>1394725740</v>
      </c>
      <c r="D2344" s="35">
        <v>1421856449</v>
      </c>
      <c r="E2344" s="35">
        <v>-2178560.9667965001</v>
      </c>
    </row>
    <row r="2345" spans="1:5">
      <c r="A2345" t="s">
        <v>2044</v>
      </c>
      <c r="B2345" s="35">
        <v>11.450799999999999</v>
      </c>
      <c r="C2345" s="35">
        <v>1302880861</v>
      </c>
      <c r="D2345" s="35">
        <v>1305375227</v>
      </c>
      <c r="E2345" s="35">
        <v>-217833.33915534001</v>
      </c>
    </row>
    <row r="2346" spans="1:5">
      <c r="A2346" t="s">
        <v>4834</v>
      </c>
      <c r="B2346" s="35">
        <v>11.7278</v>
      </c>
      <c r="C2346" s="35">
        <v>1330805052</v>
      </c>
      <c r="D2346" s="35">
        <v>1329088248</v>
      </c>
      <c r="E2346" s="35">
        <v>146387.55776872</v>
      </c>
    </row>
    <row r="2347" spans="1:5">
      <c r="A2347" t="s">
        <v>4835</v>
      </c>
      <c r="B2347" s="35">
        <v>11.39</v>
      </c>
      <c r="C2347" s="35">
        <v>1288221737</v>
      </c>
      <c r="D2347" s="35">
        <v>1283414461</v>
      </c>
      <c r="E2347" s="35">
        <v>422061.10623353999</v>
      </c>
    </row>
    <row r="2348" spans="1:5">
      <c r="A2348" t="s">
        <v>4836</v>
      </c>
      <c r="B2348" s="35">
        <v>11.8302</v>
      </c>
      <c r="C2348" s="35">
        <v>1321267400</v>
      </c>
      <c r="D2348" s="35">
        <v>1326567231</v>
      </c>
      <c r="E2348" s="35">
        <v>-447991.66539873002</v>
      </c>
    </row>
    <row r="2349" spans="1:5">
      <c r="A2349" t="s">
        <v>4837</v>
      </c>
      <c r="B2349" s="35">
        <v>12.2219</v>
      </c>
      <c r="C2349" s="35">
        <v>1368661664</v>
      </c>
      <c r="D2349" s="35">
        <v>1377503392</v>
      </c>
      <c r="E2349" s="35">
        <v>-723433.18142023997</v>
      </c>
    </row>
    <row r="2350" spans="1:5">
      <c r="A2350" t="s">
        <v>2045</v>
      </c>
      <c r="B2350" s="35">
        <v>12.977499999999999</v>
      </c>
      <c r="C2350" s="35">
        <v>1478087878</v>
      </c>
      <c r="D2350" s="35">
        <v>1489673074</v>
      </c>
      <c r="E2350" s="35">
        <v>-892714.00500867004</v>
      </c>
    </row>
    <row r="2351" spans="1:5">
      <c r="A2351" t="s">
        <v>4838</v>
      </c>
      <c r="B2351" s="35">
        <v>13.329000000000001</v>
      </c>
      <c r="C2351" s="35">
        <v>1504341846</v>
      </c>
      <c r="D2351" s="35">
        <v>1513728897</v>
      </c>
      <c r="E2351" s="35">
        <v>-704257.70875534997</v>
      </c>
    </row>
    <row r="2352" spans="1:5">
      <c r="A2352" t="s">
        <v>4839</v>
      </c>
      <c r="B2352" s="35">
        <v>13.4221</v>
      </c>
      <c r="C2352" s="35">
        <v>1506762982</v>
      </c>
      <c r="D2352" s="35">
        <v>1528508953</v>
      </c>
      <c r="E2352" s="35">
        <v>-1620161.5991535999</v>
      </c>
    </row>
    <row r="2353" spans="1:5">
      <c r="A2353" t="s">
        <v>4840</v>
      </c>
      <c r="B2353" s="35">
        <v>13.1873</v>
      </c>
      <c r="C2353" s="35">
        <v>1470334096</v>
      </c>
      <c r="D2353" s="35">
        <v>1489701931</v>
      </c>
      <c r="E2353" s="35">
        <v>-1468673.2689785</v>
      </c>
    </row>
    <row r="2354" spans="1:5">
      <c r="A2354" t="s">
        <v>4841</v>
      </c>
      <c r="B2354" s="35">
        <v>13.3687</v>
      </c>
      <c r="C2354" s="35">
        <v>1491397080</v>
      </c>
      <c r="D2354" s="35">
        <v>1503918051</v>
      </c>
      <c r="E2354" s="35">
        <v>-936588.52394025004</v>
      </c>
    </row>
    <row r="2355" spans="1:5">
      <c r="A2355" t="s">
        <v>2046</v>
      </c>
      <c r="B2355" s="35">
        <v>13.635199999999999</v>
      </c>
      <c r="C2355" s="35">
        <v>1533491564</v>
      </c>
      <c r="D2355" s="35">
        <v>1545973247</v>
      </c>
      <c r="E2355" s="35">
        <v>-915401.53426425997</v>
      </c>
    </row>
    <row r="2356" spans="1:5">
      <c r="A2356" t="s">
        <v>4842</v>
      </c>
      <c r="B2356" s="35">
        <v>13.752599999999999</v>
      </c>
      <c r="C2356" s="35">
        <v>1538571123</v>
      </c>
      <c r="D2356" s="35">
        <v>1552290443</v>
      </c>
      <c r="E2356" s="35">
        <v>-997580.09394586994</v>
      </c>
    </row>
    <row r="2357" spans="1:5">
      <c r="A2357" t="s">
        <v>4843</v>
      </c>
      <c r="B2357" s="35">
        <v>13.7195</v>
      </c>
      <c r="C2357" s="35">
        <v>1536069854</v>
      </c>
      <c r="D2357" s="35">
        <v>1548909180</v>
      </c>
      <c r="E2357" s="35">
        <v>-935845.03808447998</v>
      </c>
    </row>
    <row r="2358" spans="1:5">
      <c r="A2358" t="s">
        <v>4844</v>
      </c>
      <c r="B2358" s="35">
        <v>13.731400000000001</v>
      </c>
      <c r="C2358" s="35">
        <v>1555646899</v>
      </c>
      <c r="D2358" s="35">
        <v>1557538984</v>
      </c>
      <c r="E2358" s="35">
        <v>-137792.57759587999</v>
      </c>
    </row>
    <row r="2359" spans="1:5">
      <c r="A2359" t="s">
        <v>4845</v>
      </c>
      <c r="B2359" s="35">
        <v>13.7209</v>
      </c>
      <c r="C2359" s="35">
        <v>1555111730</v>
      </c>
      <c r="D2359" s="35">
        <v>1556550388</v>
      </c>
      <c r="E2359" s="35">
        <v>-104851.57679161</v>
      </c>
    </row>
    <row r="2360" spans="1:5">
      <c r="A2360" t="s">
        <v>2047</v>
      </c>
      <c r="B2360" s="35">
        <v>13.54</v>
      </c>
      <c r="C2360" s="35">
        <v>1529111021</v>
      </c>
      <c r="D2360" s="35">
        <v>1537451900</v>
      </c>
      <c r="E2360" s="35">
        <v>-616017.65140325006</v>
      </c>
    </row>
    <row r="2361" spans="1:5">
      <c r="A2361" t="s">
        <v>4846</v>
      </c>
      <c r="B2361" s="35">
        <v>13.5054</v>
      </c>
      <c r="C2361" s="35">
        <v>1531865157</v>
      </c>
      <c r="D2361" s="35">
        <v>1532311027</v>
      </c>
      <c r="E2361" s="35">
        <v>-33014.201726717001</v>
      </c>
    </row>
    <row r="2362" spans="1:5">
      <c r="A2362" t="s">
        <v>4847</v>
      </c>
      <c r="B2362" s="35">
        <v>13.4788</v>
      </c>
      <c r="C2362" s="35">
        <v>1529460888</v>
      </c>
      <c r="D2362" s="35">
        <v>1549876312</v>
      </c>
      <c r="E2362" s="35">
        <v>-1514632.1631006</v>
      </c>
    </row>
    <row r="2363" spans="1:5">
      <c r="A2363" t="s">
        <v>4848</v>
      </c>
      <c r="B2363" s="35">
        <v>13.510899999999999</v>
      </c>
      <c r="C2363" s="35">
        <v>1543388991</v>
      </c>
      <c r="D2363" s="35">
        <v>1558323772</v>
      </c>
      <c r="E2363" s="35">
        <v>-1105387.5759572</v>
      </c>
    </row>
    <row r="2364" spans="1:5">
      <c r="A2364" t="s">
        <v>4849</v>
      </c>
      <c r="B2364" s="35">
        <v>13.5703</v>
      </c>
      <c r="C2364" s="35">
        <v>1532891482</v>
      </c>
      <c r="D2364" s="35">
        <v>1532714599</v>
      </c>
      <c r="E2364" s="35">
        <v>13034.568137771001</v>
      </c>
    </row>
    <row r="2365" spans="1:5">
      <c r="A2365" t="s">
        <v>2048</v>
      </c>
      <c r="B2365" s="35">
        <v>13.443099999999999</v>
      </c>
      <c r="C2365" s="35">
        <v>1520371994</v>
      </c>
      <c r="D2365" s="35">
        <v>1511292192</v>
      </c>
      <c r="E2365" s="35">
        <v>675424.71602532</v>
      </c>
    </row>
    <row r="2366" spans="1:5">
      <c r="A2366" t="s">
        <v>4850</v>
      </c>
      <c r="B2366" s="35">
        <v>13.401999999999999</v>
      </c>
      <c r="C2366" s="35">
        <v>1516723199</v>
      </c>
      <c r="D2366" s="35">
        <v>1509714265</v>
      </c>
      <c r="E2366" s="35">
        <v>522976.71989255003</v>
      </c>
    </row>
    <row r="2367" spans="1:5">
      <c r="A2367" t="s">
        <v>4851</v>
      </c>
      <c r="B2367" s="35">
        <v>13.384600000000001</v>
      </c>
      <c r="C2367" s="35">
        <v>1507944301</v>
      </c>
      <c r="D2367" s="35">
        <v>1501091820</v>
      </c>
      <c r="E2367" s="35">
        <v>511967.55973282998</v>
      </c>
    </row>
    <row r="2368" spans="1:5">
      <c r="A2368" t="s">
        <v>4852</v>
      </c>
      <c r="B2368" s="35">
        <v>13.5</v>
      </c>
      <c r="C2368" s="35">
        <v>1527579538</v>
      </c>
      <c r="D2368" s="35">
        <v>1507574208</v>
      </c>
      <c r="E2368" s="35">
        <v>1481876.2962962999</v>
      </c>
    </row>
    <row r="2369" spans="1:5">
      <c r="A2369" t="s">
        <v>4853</v>
      </c>
      <c r="B2369" s="35">
        <v>13.5029</v>
      </c>
      <c r="C2369" s="35">
        <v>1537884994</v>
      </c>
      <c r="D2369" s="35">
        <v>1512454781</v>
      </c>
      <c r="E2369" s="35">
        <v>1883314.9175362</v>
      </c>
    </row>
    <row r="2370" spans="1:5">
      <c r="A2370" t="s">
        <v>2049</v>
      </c>
      <c r="B2370" s="35">
        <v>13.5932</v>
      </c>
      <c r="C2370" s="35">
        <v>1543710523</v>
      </c>
      <c r="D2370" s="35">
        <v>1515008680</v>
      </c>
      <c r="E2370" s="35">
        <v>2111485.3750405</v>
      </c>
    </row>
    <row r="2371" spans="1:5">
      <c r="A2371" t="s">
        <v>4854</v>
      </c>
      <c r="B2371" s="35">
        <v>13.6066</v>
      </c>
      <c r="C2371" s="35">
        <v>1560608219</v>
      </c>
      <c r="D2371" s="35">
        <v>1502109074</v>
      </c>
      <c r="E2371" s="35">
        <v>4299321.2852585996</v>
      </c>
    </row>
    <row r="2372" spans="1:5">
      <c r="A2372" t="s">
        <v>4855</v>
      </c>
      <c r="B2372" s="35">
        <v>13.4015</v>
      </c>
      <c r="C2372" s="35">
        <v>1530629594</v>
      </c>
      <c r="D2372" s="35">
        <v>1471853051</v>
      </c>
      <c r="E2372" s="35">
        <v>4385818.2293026997</v>
      </c>
    </row>
    <row r="2373" spans="1:5">
      <c r="A2373" t="s">
        <v>4856</v>
      </c>
      <c r="B2373" s="35">
        <v>13.367000000000001</v>
      </c>
      <c r="C2373" s="35">
        <v>1541088010</v>
      </c>
      <c r="D2373" s="35">
        <v>1479367812</v>
      </c>
      <c r="E2373" s="35">
        <v>4617356.0260343002</v>
      </c>
    </row>
    <row r="2374" spans="1:5">
      <c r="A2374" t="s">
        <v>4857</v>
      </c>
      <c r="B2374" s="35">
        <v>13.428699999999999</v>
      </c>
      <c r="C2374" s="35">
        <v>1550717526</v>
      </c>
      <c r="D2374" s="35">
        <v>1487930208</v>
      </c>
      <c r="E2374" s="35">
        <v>4675606.5739796003</v>
      </c>
    </row>
    <row r="2375" spans="1:5">
      <c r="A2375" t="s">
        <v>2050</v>
      </c>
      <c r="B2375" s="35">
        <v>13.5543</v>
      </c>
      <c r="C2375" s="35">
        <v>1602213534</v>
      </c>
      <c r="D2375" s="35">
        <v>1490485686</v>
      </c>
      <c r="E2375" s="35">
        <v>8242981.7843784001</v>
      </c>
    </row>
    <row r="2376" spans="1:5">
      <c r="A2376" t="s">
        <v>4858</v>
      </c>
      <c r="B2376" s="35">
        <v>13.5336</v>
      </c>
      <c r="C2376" s="35">
        <v>1600137657</v>
      </c>
      <c r="D2376" s="35">
        <v>1485288008</v>
      </c>
      <c r="E2376" s="35">
        <v>8486260.0490630995</v>
      </c>
    </row>
    <row r="2377" spans="1:5">
      <c r="A2377" t="s">
        <v>4859</v>
      </c>
      <c r="B2377" s="35">
        <v>13.542899999999999</v>
      </c>
      <c r="C2377" s="35">
        <v>1596282705</v>
      </c>
      <c r="D2377" s="35">
        <v>1476271699</v>
      </c>
      <c r="E2377" s="35">
        <v>8861544.1301345993</v>
      </c>
    </row>
    <row r="2378" spans="1:5">
      <c r="A2378" t="s">
        <v>4860</v>
      </c>
      <c r="B2378" s="35">
        <v>13.616</v>
      </c>
      <c r="C2378" s="35">
        <v>1594260307</v>
      </c>
      <c r="D2378" s="35">
        <v>1484508720</v>
      </c>
      <c r="E2378" s="35">
        <v>8060486.7068154998</v>
      </c>
    </row>
    <row r="2379" spans="1:5">
      <c r="A2379" t="s">
        <v>4861</v>
      </c>
      <c r="B2379" s="35">
        <v>13.567500000000001</v>
      </c>
      <c r="C2379" s="35">
        <v>1593771679</v>
      </c>
      <c r="D2379" s="35">
        <v>1490364802</v>
      </c>
      <c r="E2379" s="35">
        <v>7621660.3648424996</v>
      </c>
    </row>
    <row r="2380" spans="1:5">
      <c r="A2380" t="s">
        <v>2051</v>
      </c>
      <c r="B2380" s="35">
        <v>13.5322</v>
      </c>
      <c r="C2380" s="35">
        <v>1604930442</v>
      </c>
      <c r="D2380" s="35">
        <v>1493218465</v>
      </c>
      <c r="E2380" s="35">
        <v>8255270.9093864998</v>
      </c>
    </row>
    <row r="2381" spans="1:5">
      <c r="A2381" t="s">
        <v>4862</v>
      </c>
      <c r="B2381" s="35">
        <v>13.4933</v>
      </c>
      <c r="C2381" s="35">
        <v>1610394467</v>
      </c>
      <c r="D2381" s="35">
        <v>1477678925</v>
      </c>
      <c r="E2381" s="35">
        <v>9835662.2916559</v>
      </c>
    </row>
    <row r="2382" spans="1:5">
      <c r="A2382" t="s">
        <v>4863</v>
      </c>
      <c r="B2382" s="35">
        <v>13.537800000000001</v>
      </c>
      <c r="C2382" s="35">
        <v>1621784241</v>
      </c>
      <c r="D2382" s="35">
        <v>1451494950</v>
      </c>
      <c r="E2382" s="35">
        <v>12578800.912999</v>
      </c>
    </row>
    <row r="2383" spans="1:5">
      <c r="A2383" t="s">
        <v>4864</v>
      </c>
      <c r="B2383" s="35">
        <v>13.603199999999999</v>
      </c>
      <c r="C2383" s="35">
        <v>1656056022</v>
      </c>
      <c r="D2383" s="35">
        <v>1456445688</v>
      </c>
      <c r="E2383" s="35">
        <v>14673777.787579</v>
      </c>
    </row>
    <row r="2384" spans="1:5">
      <c r="A2384" t="s">
        <v>4865</v>
      </c>
      <c r="B2384" s="35">
        <v>13.615399999999999</v>
      </c>
      <c r="C2384" s="35">
        <v>1658992092</v>
      </c>
      <c r="D2384" s="35">
        <v>1454428568</v>
      </c>
      <c r="E2384" s="35">
        <v>15024422.63907</v>
      </c>
    </row>
    <row r="2385" spans="1:5">
      <c r="A2385" t="s">
        <v>2052</v>
      </c>
      <c r="B2385" s="35">
        <v>13.6035</v>
      </c>
      <c r="C2385" s="35">
        <v>1597844194</v>
      </c>
      <c r="D2385" s="35">
        <v>1402816622</v>
      </c>
      <c r="E2385" s="35">
        <v>14336573.087808</v>
      </c>
    </row>
    <row r="2386" spans="1:5">
      <c r="A2386" t="s">
        <v>4866</v>
      </c>
      <c r="B2386" s="35">
        <v>13.611800000000001</v>
      </c>
      <c r="C2386" s="35">
        <v>1600153514</v>
      </c>
      <c r="D2386" s="35">
        <v>1405702024</v>
      </c>
      <c r="E2386" s="35">
        <v>14285508.896693001</v>
      </c>
    </row>
    <row r="2387" spans="1:5">
      <c r="A2387" t="s">
        <v>4867</v>
      </c>
      <c r="B2387" s="35">
        <v>13.612299999999999</v>
      </c>
      <c r="C2387" s="35">
        <v>1579404531</v>
      </c>
      <c r="D2387" s="35">
        <v>1422820496</v>
      </c>
      <c r="E2387" s="35">
        <v>11503128.42062</v>
      </c>
    </row>
    <row r="2388" spans="1:5">
      <c r="A2388" t="s">
        <v>4868</v>
      </c>
      <c r="B2388" s="35">
        <v>13.7447</v>
      </c>
      <c r="C2388" s="35">
        <v>1579358066</v>
      </c>
      <c r="D2388" s="35">
        <v>1420833438</v>
      </c>
      <c r="E2388" s="35">
        <v>11533509.498206999</v>
      </c>
    </row>
    <row r="2389" spans="1:5">
      <c r="A2389" t="s">
        <v>4869</v>
      </c>
      <c r="B2389" s="35">
        <v>13.7849</v>
      </c>
      <c r="C2389" s="35">
        <v>1625687187</v>
      </c>
      <c r="D2389" s="35">
        <v>1496358748</v>
      </c>
      <c r="E2389" s="35">
        <v>9381891.7075931001</v>
      </c>
    </row>
    <row r="2390" spans="1:5">
      <c r="A2390" t="s">
        <v>2053</v>
      </c>
      <c r="B2390" s="35">
        <v>14.2324</v>
      </c>
      <c r="C2390" s="35">
        <v>1665450492</v>
      </c>
      <c r="D2390" s="35">
        <v>1513723208</v>
      </c>
      <c r="E2390" s="35">
        <v>10660695.595964</v>
      </c>
    </row>
    <row r="2391" spans="1:5">
      <c r="A2391" t="s">
        <v>4870</v>
      </c>
      <c r="B2391" s="35">
        <v>14.0395</v>
      </c>
      <c r="C2391" s="35">
        <v>1597299602</v>
      </c>
      <c r="D2391" s="35">
        <v>1473494601</v>
      </c>
      <c r="E2391" s="35">
        <v>8818334.0574807003</v>
      </c>
    </row>
    <row r="2392" spans="1:5">
      <c r="A2392" t="s">
        <v>4871</v>
      </c>
      <c r="B2392" s="35">
        <v>13.8286</v>
      </c>
      <c r="C2392" s="35">
        <v>1573300709</v>
      </c>
      <c r="D2392" s="35">
        <v>1462194008</v>
      </c>
      <c r="E2392" s="35">
        <v>8034558.8852089001</v>
      </c>
    </row>
    <row r="2393" spans="1:5">
      <c r="A2393" t="s">
        <v>4872</v>
      </c>
      <c r="B2393" s="35">
        <v>13.885400000000001</v>
      </c>
      <c r="C2393" s="35">
        <v>1587375860</v>
      </c>
      <c r="D2393" s="35">
        <v>1472415469</v>
      </c>
      <c r="E2393" s="35">
        <v>8279227.8940470004</v>
      </c>
    </row>
    <row r="2394" spans="1:5">
      <c r="A2394" t="s">
        <v>4873</v>
      </c>
      <c r="B2394" s="35">
        <v>14.038600000000001</v>
      </c>
      <c r="C2394" s="35">
        <v>1598047847</v>
      </c>
      <c r="D2394" s="35">
        <v>1485424583</v>
      </c>
      <c r="E2394" s="35">
        <v>8022399.9544113996</v>
      </c>
    </row>
    <row r="2395" spans="1:5">
      <c r="A2395" t="s">
        <v>2054</v>
      </c>
      <c r="B2395" s="35">
        <v>14.112</v>
      </c>
      <c r="C2395" s="35">
        <v>1599729422</v>
      </c>
      <c r="D2395" s="35">
        <v>1466854587</v>
      </c>
      <c r="E2395" s="35">
        <v>9415733.7726757005</v>
      </c>
    </row>
    <row r="2396" spans="1:5">
      <c r="A2396" t="s">
        <v>4874</v>
      </c>
      <c r="B2396" s="35">
        <v>14.176600000000001</v>
      </c>
      <c r="C2396" s="35">
        <v>1594630896</v>
      </c>
      <c r="D2396" s="35">
        <v>1456453859</v>
      </c>
      <c r="E2396" s="35">
        <v>9746838.9458684996</v>
      </c>
    </row>
    <row r="2397" spans="1:5">
      <c r="A2397" t="s">
        <v>4875</v>
      </c>
      <c r="B2397" s="35">
        <v>14.3012</v>
      </c>
      <c r="C2397" s="35">
        <v>1590193327</v>
      </c>
      <c r="D2397" s="35">
        <v>1453186313</v>
      </c>
      <c r="E2397" s="35">
        <v>9580106.1449388992</v>
      </c>
    </row>
    <row r="2398" spans="1:5">
      <c r="A2398" t="s">
        <v>4876</v>
      </c>
      <c r="B2398" s="35">
        <v>14.472799999999999</v>
      </c>
      <c r="C2398" s="35">
        <v>1604862907</v>
      </c>
      <c r="D2398" s="35">
        <v>1514607370</v>
      </c>
      <c r="E2398" s="35">
        <v>6236218.0780499</v>
      </c>
    </row>
    <row r="2399" spans="1:5">
      <c r="A2399" t="s">
        <v>4877</v>
      </c>
      <c r="B2399" s="35">
        <v>14.6061</v>
      </c>
      <c r="C2399" s="35">
        <v>1622841508</v>
      </c>
      <c r="D2399" s="35">
        <v>1537870470</v>
      </c>
      <c r="E2399" s="35">
        <v>5817503.508808</v>
      </c>
    </row>
    <row r="2400" spans="1:5">
      <c r="A2400" t="s">
        <v>2055</v>
      </c>
      <c r="B2400" s="35">
        <v>14.743499999999999</v>
      </c>
      <c r="C2400" s="35">
        <v>1651045227</v>
      </c>
      <c r="D2400" s="35">
        <v>1570825845</v>
      </c>
      <c r="E2400" s="35">
        <v>5440999.8982603</v>
      </c>
    </row>
    <row r="2401" spans="1:5">
      <c r="A2401" t="s">
        <v>4878</v>
      </c>
      <c r="B2401" s="35">
        <v>14.904199999999999</v>
      </c>
      <c r="C2401" s="35">
        <v>1650560025</v>
      </c>
      <c r="D2401" s="35">
        <v>1564140706</v>
      </c>
      <c r="E2401" s="35">
        <v>5798319.8695670003</v>
      </c>
    </row>
    <row r="2402" spans="1:5">
      <c r="A2402" t="s">
        <v>4879</v>
      </c>
      <c r="B2402" s="35">
        <v>14.7624</v>
      </c>
      <c r="C2402" s="35">
        <v>1653676721</v>
      </c>
      <c r="D2402" s="35">
        <v>1536974495</v>
      </c>
      <c r="E2402" s="35">
        <v>7905369.4521215996</v>
      </c>
    </row>
    <row r="2403" spans="1:5">
      <c r="A2403" t="s">
        <v>4880</v>
      </c>
      <c r="B2403" s="35">
        <v>14.750299999999999</v>
      </c>
      <c r="C2403" s="35">
        <v>1662686699</v>
      </c>
      <c r="D2403" s="35">
        <v>1537777183</v>
      </c>
      <c r="E2403" s="35">
        <v>8468269.5267214999</v>
      </c>
    </row>
    <row r="2404" spans="1:5">
      <c r="A2404" t="s">
        <v>4881</v>
      </c>
      <c r="B2404" s="35">
        <v>14.675800000000001</v>
      </c>
      <c r="C2404" s="35">
        <v>1661163306</v>
      </c>
      <c r="D2404" s="35">
        <v>1521077100</v>
      </c>
      <c r="E2404" s="35">
        <v>9545388.0538029</v>
      </c>
    </row>
    <row r="2405" spans="1:5">
      <c r="A2405" t="s">
        <v>2056</v>
      </c>
      <c r="B2405" s="35">
        <v>14.669700000000001</v>
      </c>
      <c r="C2405" s="35">
        <v>1639296486</v>
      </c>
      <c r="D2405" s="35">
        <v>1509854480</v>
      </c>
      <c r="E2405" s="35">
        <v>8823766.4028575998</v>
      </c>
    </row>
    <row r="2406" spans="1:5">
      <c r="A2406" t="s">
        <v>4882</v>
      </c>
      <c r="B2406" s="35">
        <v>14.763999999999999</v>
      </c>
      <c r="C2406" s="35">
        <v>1650194754</v>
      </c>
      <c r="D2406" s="35">
        <v>1511393613</v>
      </c>
      <c r="E2406" s="35">
        <v>9401323.5573015008</v>
      </c>
    </row>
    <row r="2407" spans="1:5">
      <c r="A2407" t="s">
        <v>4883</v>
      </c>
      <c r="B2407" s="35">
        <v>14.816000000000001</v>
      </c>
      <c r="C2407" s="35">
        <v>1644411295</v>
      </c>
      <c r="D2407" s="35">
        <v>1528615302</v>
      </c>
      <c r="E2407" s="35">
        <v>7815604.2791577</v>
      </c>
    </row>
    <row r="2408" spans="1:5">
      <c r="A2408" t="s">
        <v>4884</v>
      </c>
      <c r="B2408" s="35">
        <v>14.8041</v>
      </c>
      <c r="C2408" s="35">
        <v>1634083945</v>
      </c>
      <c r="D2408" s="35">
        <v>1535660487</v>
      </c>
      <c r="E2408" s="35">
        <v>6648391.8644158999</v>
      </c>
    </row>
    <row r="2409" spans="1:5">
      <c r="A2409" t="s">
        <v>4885</v>
      </c>
      <c r="B2409" s="35">
        <v>14.8063</v>
      </c>
      <c r="C2409" s="35">
        <v>1653163237</v>
      </c>
      <c r="D2409" s="35">
        <v>1553707480</v>
      </c>
      <c r="E2409" s="35">
        <v>6717124.2646711003</v>
      </c>
    </row>
    <row r="2410" spans="1:5">
      <c r="A2410" t="s">
        <v>2057</v>
      </c>
      <c r="B2410" s="35">
        <v>14.823399999999999</v>
      </c>
      <c r="C2410" s="35">
        <v>1649304564</v>
      </c>
      <c r="D2410" s="35">
        <v>1538956829</v>
      </c>
      <c r="E2410" s="35">
        <v>7444158.2228098996</v>
      </c>
    </row>
    <row r="2411" spans="1:5">
      <c r="A2411" t="s">
        <v>4886</v>
      </c>
      <c r="B2411" s="35">
        <v>14.806800000000001</v>
      </c>
      <c r="C2411" s="35">
        <v>1652075610</v>
      </c>
      <c r="D2411" s="35">
        <v>1551125054</v>
      </c>
      <c r="E2411" s="35">
        <v>6817850.9873842001</v>
      </c>
    </row>
    <row r="2412" spans="1:5">
      <c r="A2412" t="s">
        <v>4887</v>
      </c>
      <c r="B2412" s="35">
        <v>14.822100000000001</v>
      </c>
      <c r="C2412" s="35">
        <v>1681632425</v>
      </c>
      <c r="D2412" s="35">
        <v>1543628203</v>
      </c>
      <c r="E2412" s="35">
        <v>9310706.4451055992</v>
      </c>
    </row>
    <row r="2413" spans="1:5">
      <c r="A2413" t="s">
        <v>4888</v>
      </c>
      <c r="B2413" s="35">
        <v>14.7933</v>
      </c>
      <c r="C2413" s="35">
        <v>1641836657</v>
      </c>
      <c r="D2413" s="35">
        <v>1508305598</v>
      </c>
      <c r="E2413" s="35">
        <v>9026455.1519945003</v>
      </c>
    </row>
    <row r="2414" spans="1:5">
      <c r="A2414" t="s">
        <v>4889</v>
      </c>
      <c r="B2414" s="35">
        <v>14.645799999999999</v>
      </c>
      <c r="C2414" s="35">
        <v>1599134925</v>
      </c>
      <c r="D2414" s="35">
        <v>1494630824</v>
      </c>
      <c r="E2414" s="35">
        <v>7135431.3864725996</v>
      </c>
    </row>
    <row r="2415" spans="1:5">
      <c r="A2415" t="s">
        <v>2058</v>
      </c>
      <c r="B2415" s="35">
        <v>14.6371</v>
      </c>
      <c r="C2415" s="35">
        <v>1636117492</v>
      </c>
      <c r="D2415" s="35">
        <v>1529388313</v>
      </c>
      <c r="E2415" s="35">
        <v>7291688.8591318997</v>
      </c>
    </row>
    <row r="2416" spans="1:5">
      <c r="A2416" t="s">
        <v>4890</v>
      </c>
      <c r="B2416" s="35">
        <v>14.6609</v>
      </c>
      <c r="C2416" s="35">
        <v>1634406856</v>
      </c>
      <c r="D2416" s="35">
        <v>1511771499</v>
      </c>
      <c r="E2416" s="35">
        <v>8364790.4971727999</v>
      </c>
    </row>
    <row r="2417" spans="1:5">
      <c r="A2417" t="s">
        <v>4891</v>
      </c>
      <c r="B2417" s="35">
        <v>14.686199999999999</v>
      </c>
      <c r="C2417" s="35">
        <v>1645292826</v>
      </c>
      <c r="D2417" s="35">
        <v>1527150626</v>
      </c>
      <c r="E2417" s="35">
        <v>8044436.2735085003</v>
      </c>
    </row>
    <row r="2418" spans="1:5">
      <c r="A2418" t="s">
        <v>4892</v>
      </c>
      <c r="B2418" s="35">
        <v>14.695499999999999</v>
      </c>
      <c r="C2418" s="35">
        <v>1653559050</v>
      </c>
      <c r="D2418" s="35">
        <v>1525656003</v>
      </c>
      <c r="E2418" s="35">
        <v>8703551.9036439992</v>
      </c>
    </row>
    <row r="2419" spans="1:5">
      <c r="A2419" t="s">
        <v>4893</v>
      </c>
      <c r="B2419" s="35">
        <v>14.717599999999999</v>
      </c>
      <c r="C2419" s="35">
        <v>1661631831</v>
      </c>
      <c r="D2419" s="35">
        <v>1539451145</v>
      </c>
      <c r="E2419" s="35">
        <v>8301671.8758493001</v>
      </c>
    </row>
    <row r="2420" spans="1:5">
      <c r="A2420" t="s">
        <v>2059</v>
      </c>
      <c r="B2420" s="35">
        <v>14.728899999999999</v>
      </c>
      <c r="C2420" s="35">
        <v>1654622572</v>
      </c>
      <c r="D2420" s="35">
        <v>1522934377</v>
      </c>
      <c r="E2420" s="35">
        <v>8940803.1149645001</v>
      </c>
    </row>
    <row r="2421" spans="1:5">
      <c r="A2421" t="s">
        <v>4894</v>
      </c>
      <c r="B2421" s="35">
        <v>14.721299999999999</v>
      </c>
      <c r="C2421" s="35">
        <v>1653588084</v>
      </c>
      <c r="D2421" s="35">
        <v>1530830271</v>
      </c>
      <c r="E2421" s="35">
        <v>8338788.8977196002</v>
      </c>
    </row>
    <row r="2422" spans="1:5">
      <c r="A2422" t="s">
        <v>4895</v>
      </c>
      <c r="B2422" s="35">
        <v>14.716200000000001</v>
      </c>
      <c r="C2422" s="35">
        <v>1668495302</v>
      </c>
      <c r="D2422" s="35">
        <v>1541567654</v>
      </c>
      <c r="E2422" s="35">
        <v>8625028.7438332997</v>
      </c>
    </row>
    <row r="2423" spans="1:5">
      <c r="A2423" t="s">
        <v>4896</v>
      </c>
      <c r="B2423" s="35">
        <v>14.6633</v>
      </c>
      <c r="C2423" s="35">
        <v>1656626543</v>
      </c>
      <c r="D2423" s="35">
        <v>1526030897</v>
      </c>
      <c r="E2423" s="35">
        <v>8906292.9899818003</v>
      </c>
    </row>
    <row r="2424" spans="1:5">
      <c r="A2424" t="s">
        <v>4897</v>
      </c>
      <c r="B2424" s="35">
        <v>14.5604</v>
      </c>
      <c r="C2424" s="35">
        <v>1653042273</v>
      </c>
      <c r="D2424" s="35">
        <v>1524906467</v>
      </c>
      <c r="E2424" s="35">
        <v>8800294.3600450996</v>
      </c>
    </row>
    <row r="2425" spans="1:5">
      <c r="A2425" t="s">
        <v>2060</v>
      </c>
      <c r="B2425" s="35">
        <v>14.593299999999999</v>
      </c>
      <c r="C2425" s="35">
        <v>1674849231</v>
      </c>
      <c r="D2425" s="35">
        <v>1532198575</v>
      </c>
      <c r="E2425" s="35">
        <v>9775078.7004994992</v>
      </c>
    </row>
    <row r="2426" spans="1:5">
      <c r="A2426" t="s">
        <v>4898</v>
      </c>
      <c r="B2426" s="35">
        <v>14.6181</v>
      </c>
      <c r="C2426" s="35">
        <v>1668200141</v>
      </c>
      <c r="D2426" s="35">
        <v>1546997375</v>
      </c>
      <c r="E2426" s="35">
        <v>8291280.3989575002</v>
      </c>
    </row>
    <row r="2427" spans="1:5">
      <c r="A2427" t="s">
        <v>4899</v>
      </c>
      <c r="B2427" s="35">
        <v>14.6252</v>
      </c>
      <c r="C2427" s="35">
        <v>1646561989</v>
      </c>
      <c r="D2427" s="35">
        <v>1528160699</v>
      </c>
      <c r="E2427" s="35">
        <v>8095703.9903728003</v>
      </c>
    </row>
    <row r="2428" spans="1:5">
      <c r="A2428" t="s">
        <v>4900</v>
      </c>
      <c r="B2428" s="35">
        <v>14.6343</v>
      </c>
      <c r="C2428" s="35">
        <v>1639270006</v>
      </c>
      <c r="D2428" s="35">
        <v>1526064218</v>
      </c>
      <c r="E2428" s="35">
        <v>7735647.6223665997</v>
      </c>
    </row>
    <row r="2429" spans="1:5">
      <c r="A2429" t="s">
        <v>4901</v>
      </c>
      <c r="B2429" s="35">
        <v>14.6424</v>
      </c>
      <c r="C2429" s="35">
        <v>1639286078</v>
      </c>
      <c r="D2429" s="35">
        <v>1535980919</v>
      </c>
      <c r="E2429" s="35">
        <v>7055206.7284051999</v>
      </c>
    </row>
    <row r="2430" spans="1:5">
      <c r="A2430" t="s">
        <v>2061</v>
      </c>
      <c r="B2430" s="35">
        <v>14.660500000000001</v>
      </c>
      <c r="C2430" s="35">
        <v>1633941276</v>
      </c>
      <c r="D2430" s="35">
        <v>1524185362</v>
      </c>
      <c r="E2430" s="35">
        <v>7486505.5079977</v>
      </c>
    </row>
    <row r="2431" spans="1:5">
      <c r="A2431" t="s">
        <v>4902</v>
      </c>
      <c r="B2431" s="35">
        <v>14.706799999999999</v>
      </c>
      <c r="C2431" s="35">
        <v>1626715407</v>
      </c>
      <c r="D2431" s="35">
        <v>1522838231</v>
      </c>
      <c r="E2431" s="35">
        <v>7063207.2238691999</v>
      </c>
    </row>
    <row r="2432" spans="1:5">
      <c r="A2432" t="s">
        <v>4903</v>
      </c>
      <c r="B2432" s="35">
        <v>14.7439</v>
      </c>
      <c r="C2432" s="35">
        <v>1633040461</v>
      </c>
      <c r="D2432" s="35">
        <v>1529448976</v>
      </c>
      <c r="E2432" s="35">
        <v>7026057.2168829003</v>
      </c>
    </row>
    <row r="2433" spans="1:5">
      <c r="A2433" t="s">
        <v>4904</v>
      </c>
      <c r="B2433" s="35">
        <v>14.766999999999999</v>
      </c>
      <c r="C2433" s="35">
        <v>1639934654</v>
      </c>
      <c r="D2433" s="35">
        <v>1530544543</v>
      </c>
      <c r="E2433" s="35">
        <v>7407740.9765016995</v>
      </c>
    </row>
    <row r="2434" spans="1:5">
      <c r="A2434" t="s">
        <v>4905</v>
      </c>
      <c r="B2434" s="35">
        <v>14.796200000000001</v>
      </c>
      <c r="C2434" s="35">
        <v>1639818009</v>
      </c>
      <c r="D2434" s="35">
        <v>1548217098</v>
      </c>
      <c r="E2434" s="35">
        <v>6190840.2833160004</v>
      </c>
    </row>
    <row r="2435" spans="1:5">
      <c r="A2435" t="s">
        <v>2062</v>
      </c>
      <c r="B2435" s="35">
        <v>14.7798</v>
      </c>
      <c r="C2435" s="35">
        <v>1617627960</v>
      </c>
      <c r="D2435" s="35">
        <v>1525666587</v>
      </c>
      <c r="E2435" s="35">
        <v>6222098.6075590001</v>
      </c>
    </row>
    <row r="2436" spans="1:5">
      <c r="A2436" t="s">
        <v>4906</v>
      </c>
      <c r="B2436" s="35"/>
      <c r="C2436" s="35"/>
      <c r="D2436" s="35"/>
    </row>
    <row r="2437" spans="1:5">
      <c r="A2437" t="s">
        <v>4907</v>
      </c>
      <c r="B2437" s="35"/>
      <c r="C2437" s="35"/>
      <c r="D2437" s="35"/>
    </row>
    <row r="2438" spans="1:5">
      <c r="A2438" t="s">
        <v>4908</v>
      </c>
      <c r="B2438" s="35"/>
      <c r="C2438" s="35"/>
      <c r="D2438" s="35"/>
    </row>
    <row r="2439" spans="1:5">
      <c r="A2439" t="s">
        <v>4909</v>
      </c>
      <c r="B2439" s="35">
        <v>14.7852</v>
      </c>
      <c r="C2439" s="35">
        <v>1626046885</v>
      </c>
      <c r="D2439" s="35">
        <v>1538093835</v>
      </c>
      <c r="E2439" s="35">
        <v>5948722.3710196996</v>
      </c>
    </row>
    <row r="2440" spans="1:5">
      <c r="A2440" t="s">
        <v>2063</v>
      </c>
      <c r="B2440" s="35">
        <v>14.831300000000001</v>
      </c>
      <c r="C2440" s="35">
        <v>1632848033</v>
      </c>
      <c r="D2440" s="35">
        <v>1571345604</v>
      </c>
      <c r="E2440" s="35">
        <v>4146799.6062381999</v>
      </c>
    </row>
    <row r="2441" spans="1:5">
      <c r="A2441" t="s">
        <v>4910</v>
      </c>
      <c r="B2441" s="35">
        <v>14.8978</v>
      </c>
      <c r="C2441" s="35">
        <v>1617121293</v>
      </c>
      <c r="D2441" s="35">
        <v>1548562144</v>
      </c>
      <c r="E2441" s="35">
        <v>4601964.6524989996</v>
      </c>
    </row>
    <row r="2442" spans="1:5">
      <c r="A2442" t="s">
        <v>4911</v>
      </c>
      <c r="B2442" s="35">
        <v>14.974</v>
      </c>
      <c r="C2442" s="35">
        <v>1602008309</v>
      </c>
      <c r="D2442" s="35">
        <v>1558525945</v>
      </c>
      <c r="E2442" s="35">
        <v>2903857.6198744001</v>
      </c>
    </row>
    <row r="2443" spans="1:5">
      <c r="A2443" t="s">
        <v>4912</v>
      </c>
      <c r="B2443" s="35">
        <v>15.192600000000001</v>
      </c>
      <c r="C2443" s="35">
        <v>1605629366</v>
      </c>
      <c r="D2443" s="35">
        <v>1570566770</v>
      </c>
      <c r="E2443" s="35">
        <v>2307873.3067414002</v>
      </c>
    </row>
    <row r="2444" spans="1:5">
      <c r="A2444" t="s">
        <v>4913</v>
      </c>
      <c r="B2444" s="35">
        <v>15.2882</v>
      </c>
      <c r="C2444" s="35">
        <v>1618972936</v>
      </c>
      <c r="D2444" s="35">
        <v>1591014311</v>
      </c>
      <c r="E2444" s="35">
        <v>1828771.5362175</v>
      </c>
    </row>
    <row r="2445" spans="1:5">
      <c r="A2445" t="s">
        <v>2064</v>
      </c>
      <c r="B2445" s="35">
        <v>15.352600000000001</v>
      </c>
      <c r="C2445" s="35">
        <v>1603528077</v>
      </c>
      <c r="D2445" s="35">
        <v>1567546006</v>
      </c>
      <c r="E2445" s="35">
        <v>2343711.8794211</v>
      </c>
    </row>
    <row r="2446" spans="1:5">
      <c r="A2446" t="s">
        <v>4914</v>
      </c>
      <c r="B2446" s="35">
        <v>15.437799999999999</v>
      </c>
      <c r="C2446" s="35">
        <v>1599540856</v>
      </c>
      <c r="D2446" s="35">
        <v>1578051570</v>
      </c>
      <c r="E2446" s="35">
        <v>1391991.4754693001</v>
      </c>
    </row>
    <row r="2447" spans="1:5">
      <c r="A2447" t="s">
        <v>4915</v>
      </c>
      <c r="B2447" s="35">
        <v>15.5639</v>
      </c>
      <c r="C2447" s="35">
        <v>1611993438</v>
      </c>
      <c r="D2447" s="35">
        <v>1583734982</v>
      </c>
      <c r="E2447" s="35">
        <v>1815641.0668277</v>
      </c>
    </row>
    <row r="2448" spans="1:5">
      <c r="A2448" t="s">
        <v>4916</v>
      </c>
      <c r="B2448" s="35">
        <v>15.788600000000001</v>
      </c>
      <c r="C2448" s="35">
        <v>1631099078</v>
      </c>
      <c r="D2448" s="35">
        <v>1608681361</v>
      </c>
      <c r="E2448" s="35">
        <v>1419867.3093244</v>
      </c>
    </row>
    <row r="2449" spans="1:5">
      <c r="A2449" t="s">
        <v>4917</v>
      </c>
      <c r="B2449" s="35"/>
      <c r="C2449" s="35"/>
      <c r="D2449" s="35"/>
    </row>
    <row r="2450" spans="1:5">
      <c r="A2450" t="s">
        <v>2065</v>
      </c>
      <c r="B2450" s="35">
        <v>15.920500000000001</v>
      </c>
      <c r="C2450" s="35">
        <v>1636693407</v>
      </c>
      <c r="D2450" s="35">
        <v>1614595274</v>
      </c>
      <c r="E2450" s="35">
        <v>1388030.0869948</v>
      </c>
    </row>
    <row r="2451" spans="1:5">
      <c r="A2451" t="s">
        <v>4918</v>
      </c>
      <c r="B2451" s="35">
        <v>15.924899999999999</v>
      </c>
      <c r="C2451" s="35">
        <v>1634266431</v>
      </c>
      <c r="D2451" s="35">
        <v>1595265184</v>
      </c>
      <c r="E2451" s="35">
        <v>2449073.2751854002</v>
      </c>
    </row>
    <row r="2452" spans="1:5">
      <c r="A2452" t="s">
        <v>4919</v>
      </c>
      <c r="B2452" s="35">
        <v>15.849399999999999</v>
      </c>
      <c r="C2452" s="35">
        <v>1650015244</v>
      </c>
      <c r="D2452" s="35">
        <v>1602178017</v>
      </c>
      <c r="E2452" s="35">
        <v>3018235.8322712998</v>
      </c>
    </row>
    <row r="2453" spans="1:5">
      <c r="A2453" t="s">
        <v>4920</v>
      </c>
      <c r="B2453" s="35">
        <v>16.084599999999998</v>
      </c>
      <c r="C2453" s="35">
        <v>1698283235</v>
      </c>
      <c r="D2453" s="35">
        <v>1656438270</v>
      </c>
      <c r="E2453" s="35">
        <v>2601554.5925917001</v>
      </c>
    </row>
    <row r="2454" spans="1:5">
      <c r="A2454" t="s">
        <v>4921</v>
      </c>
      <c r="B2454" s="35">
        <v>16.266999999999999</v>
      </c>
      <c r="C2454" s="35">
        <v>1730042462</v>
      </c>
      <c r="D2454" s="35">
        <v>1664676467</v>
      </c>
      <c r="E2454" s="35">
        <v>4018318.9893649998</v>
      </c>
    </row>
    <row r="2455" spans="1:5">
      <c r="A2455" t="s">
        <v>2066</v>
      </c>
      <c r="B2455" s="35">
        <v>16.368099999999998</v>
      </c>
      <c r="C2455" s="35">
        <v>1739873309</v>
      </c>
      <c r="D2455" s="35">
        <v>1686028818</v>
      </c>
      <c r="E2455" s="35">
        <v>3289599.3426238</v>
      </c>
    </row>
    <row r="2456" spans="1:5">
      <c r="A2456" t="s">
        <v>4922</v>
      </c>
      <c r="B2456" s="35">
        <v>16.347899999999999</v>
      </c>
      <c r="C2456" s="35">
        <v>1743097364</v>
      </c>
      <c r="D2456" s="35">
        <v>1681307057</v>
      </c>
      <c r="E2456" s="35">
        <v>3779709.1369534</v>
      </c>
    </row>
    <row r="2457" spans="1:5">
      <c r="A2457" t="s">
        <v>4923</v>
      </c>
      <c r="B2457" s="35">
        <v>16.356200000000001</v>
      </c>
      <c r="C2457" s="35">
        <v>1720443765</v>
      </c>
      <c r="D2457" s="35">
        <v>1658853355</v>
      </c>
      <c r="E2457" s="35">
        <v>3765569.6310879001</v>
      </c>
    </row>
    <row r="2458" spans="1:5">
      <c r="A2458" t="s">
        <v>4924</v>
      </c>
      <c r="B2458" s="35">
        <v>16.387599999999999</v>
      </c>
      <c r="C2458" s="35">
        <v>1734308741</v>
      </c>
      <c r="D2458" s="35">
        <v>1691726824</v>
      </c>
      <c r="E2458" s="35">
        <v>2598423.0149625</v>
      </c>
    </row>
    <row r="2459" spans="1:5">
      <c r="A2459" t="s">
        <v>4925</v>
      </c>
      <c r="B2459" s="35">
        <v>16.412700000000001</v>
      </c>
      <c r="C2459" s="35">
        <v>1749442710</v>
      </c>
      <c r="D2459" s="35">
        <v>1704135845</v>
      </c>
      <c r="E2459" s="35">
        <v>2760476.0338031002</v>
      </c>
    </row>
    <row r="2460" spans="1:5">
      <c r="A2460" t="s">
        <v>2067</v>
      </c>
      <c r="B2460" s="35">
        <v>16.439</v>
      </c>
      <c r="C2460" s="35">
        <v>1745691379</v>
      </c>
      <c r="D2460" s="35">
        <v>1714403246</v>
      </c>
      <c r="E2460" s="35">
        <v>1903286.8787638999</v>
      </c>
    </row>
    <row r="2461" spans="1:5">
      <c r="A2461" t="s">
        <v>4926</v>
      </c>
      <c r="B2461" s="35">
        <v>16.476500000000001</v>
      </c>
      <c r="C2461" s="35">
        <v>1741305038</v>
      </c>
      <c r="D2461" s="35">
        <v>1715948649</v>
      </c>
      <c r="E2461" s="35">
        <v>1538942.6759323999</v>
      </c>
    </row>
    <row r="2462" spans="1:5">
      <c r="A2462" t="s">
        <v>4927</v>
      </c>
      <c r="B2462" s="35">
        <v>16.558800000000002</v>
      </c>
      <c r="C2462" s="35">
        <v>1741748176</v>
      </c>
      <c r="D2462" s="35">
        <v>1726081447</v>
      </c>
      <c r="E2462" s="35">
        <v>946127.07442567998</v>
      </c>
    </row>
    <row r="2463" spans="1:5">
      <c r="A2463" t="s">
        <v>4928</v>
      </c>
      <c r="B2463" s="35">
        <v>16.708400000000001</v>
      </c>
      <c r="C2463" s="35">
        <v>1749515740</v>
      </c>
      <c r="D2463" s="35">
        <v>1754105197</v>
      </c>
      <c r="E2463" s="35">
        <v>-274679.62222595001</v>
      </c>
    </row>
    <row r="2464" spans="1:5">
      <c r="A2464" t="s">
        <v>4929</v>
      </c>
      <c r="B2464" s="35">
        <v>17.092500000000001</v>
      </c>
      <c r="C2464" s="35">
        <v>1784302900</v>
      </c>
      <c r="D2464" s="35">
        <v>1788701111</v>
      </c>
      <c r="E2464" s="35">
        <v>-257318.18048852001</v>
      </c>
    </row>
    <row r="2465" spans="1:5">
      <c r="A2465" t="s">
        <v>2068</v>
      </c>
      <c r="B2465" s="35">
        <v>17.198499999999999</v>
      </c>
      <c r="C2465" s="35">
        <v>1825258073</v>
      </c>
      <c r="D2465" s="35">
        <v>1826108650</v>
      </c>
      <c r="E2465" s="35">
        <v>-49456.464226531003</v>
      </c>
    </row>
    <row r="2466" spans="1:5">
      <c r="A2466" t="s">
        <v>4930</v>
      </c>
      <c r="B2466" s="35">
        <v>17.058900000000001</v>
      </c>
      <c r="C2466" s="35">
        <v>1812320875</v>
      </c>
      <c r="D2466" s="35">
        <v>1807495312</v>
      </c>
      <c r="E2466" s="35">
        <v>282876.56296712998</v>
      </c>
    </row>
    <row r="2467" spans="1:5">
      <c r="A2467" t="s">
        <v>4931</v>
      </c>
      <c r="B2467" s="35">
        <v>17.234400000000001</v>
      </c>
      <c r="C2467" s="35">
        <v>1802700613</v>
      </c>
      <c r="D2467" s="35">
        <v>1813798575</v>
      </c>
      <c r="E2467" s="35">
        <v>-643942.46390939003</v>
      </c>
    </row>
    <row r="2468" spans="1:5">
      <c r="A2468" t="s">
        <v>4932</v>
      </c>
      <c r="B2468" s="35">
        <v>17.234300000000001</v>
      </c>
      <c r="C2468" s="35">
        <v>1804317653</v>
      </c>
      <c r="D2468" s="35">
        <v>1809430884</v>
      </c>
      <c r="E2468" s="35">
        <v>-296689.21859315003</v>
      </c>
    </row>
    <row r="2469" spans="1:5">
      <c r="A2469" t="s">
        <v>4933</v>
      </c>
      <c r="B2469" s="35">
        <v>17.256799999999998</v>
      </c>
      <c r="C2469" s="35">
        <v>1800435889</v>
      </c>
      <c r="D2469" s="35">
        <v>1836393548</v>
      </c>
      <c r="E2469" s="35">
        <v>-2083680.578091</v>
      </c>
    </row>
    <row r="2470" spans="1:5">
      <c r="A2470" t="s">
        <v>2069</v>
      </c>
      <c r="B2470" s="35">
        <v>17.288</v>
      </c>
      <c r="C2470" s="35">
        <v>1804435923</v>
      </c>
      <c r="D2470" s="35">
        <v>1829824543</v>
      </c>
      <c r="E2470" s="35">
        <v>-1468568.9495604001</v>
      </c>
    </row>
    <row r="2471" spans="1:5">
      <c r="A2471" t="s">
        <v>4934</v>
      </c>
      <c r="B2471" s="35">
        <v>17.290500000000002</v>
      </c>
      <c r="C2471" s="35">
        <v>1813001481</v>
      </c>
      <c r="D2471" s="35">
        <v>1832818999</v>
      </c>
      <c r="E2471" s="35">
        <v>-1146150.6607675001</v>
      </c>
    </row>
    <row r="2472" spans="1:5">
      <c r="A2472" t="s">
        <v>4935</v>
      </c>
      <c r="B2472" s="35">
        <v>17.311299999999999</v>
      </c>
      <c r="C2472" s="35">
        <v>1795433242</v>
      </c>
      <c r="D2472" s="35">
        <v>1823894336</v>
      </c>
      <c r="E2472" s="35">
        <v>-1644076.0659223001</v>
      </c>
    </row>
    <row r="2473" spans="1:5">
      <c r="A2473" t="s">
        <v>4936</v>
      </c>
      <c r="B2473" s="35">
        <v>17.316800000000001</v>
      </c>
      <c r="C2473" s="35">
        <v>1810271867</v>
      </c>
      <c r="D2473" s="35">
        <v>1837703332</v>
      </c>
      <c r="E2473" s="35">
        <v>-1584095.5026332999</v>
      </c>
    </row>
    <row r="2474" spans="1:5">
      <c r="A2474" t="s">
        <v>4937</v>
      </c>
      <c r="B2474" s="35">
        <v>17.330100000000002</v>
      </c>
      <c r="C2474" s="35">
        <v>1805166808</v>
      </c>
      <c r="D2474" s="35">
        <v>1820047303</v>
      </c>
      <c r="E2474" s="35">
        <v>-858650.26745374</v>
      </c>
    </row>
    <row r="2475" spans="1:5">
      <c r="A2475" t="s">
        <v>2070</v>
      </c>
      <c r="B2475" s="35">
        <v>17.347000000000001</v>
      </c>
      <c r="C2475" s="35">
        <v>1827800219</v>
      </c>
      <c r="D2475" s="35">
        <v>1850389394</v>
      </c>
      <c r="E2475" s="35">
        <v>-1302194.904018</v>
      </c>
    </row>
    <row r="2476" spans="1:5">
      <c r="A2476" t="s">
        <v>4938</v>
      </c>
      <c r="B2476" s="35">
        <v>17.347799999999999</v>
      </c>
      <c r="C2476" s="35">
        <v>1826598209</v>
      </c>
      <c r="D2476" s="35">
        <v>1829241860</v>
      </c>
      <c r="E2476" s="35">
        <v>-152391.13893404001</v>
      </c>
    </row>
    <row r="2477" spans="1:5">
      <c r="A2477" t="s">
        <v>4939</v>
      </c>
      <c r="B2477" s="35">
        <v>16.646000000000001</v>
      </c>
      <c r="C2477" s="35">
        <v>1764179144</v>
      </c>
      <c r="D2477" s="35">
        <v>1765816749</v>
      </c>
      <c r="E2477" s="35">
        <v>-98378.289078457005</v>
      </c>
    </row>
    <row r="2478" spans="1:5">
      <c r="A2478" t="s">
        <v>4940</v>
      </c>
      <c r="B2478" s="35">
        <v>16.6189</v>
      </c>
      <c r="C2478" s="35">
        <v>1742566372</v>
      </c>
      <c r="D2478" s="35">
        <v>1751369983</v>
      </c>
      <c r="E2478" s="35">
        <v>-529734.88016655995</v>
      </c>
    </row>
    <row r="2479" spans="1:5">
      <c r="A2479" t="s">
        <v>4941</v>
      </c>
      <c r="B2479" s="35">
        <v>16.669</v>
      </c>
      <c r="C2479" s="35">
        <v>1699882819</v>
      </c>
      <c r="D2479" s="35">
        <v>1717177111</v>
      </c>
      <c r="E2479" s="35">
        <v>-1037512.2682824</v>
      </c>
    </row>
    <row r="2480" spans="1:5">
      <c r="A2480" t="s">
        <v>2071</v>
      </c>
      <c r="B2480" s="35">
        <v>16.6614</v>
      </c>
      <c r="C2480" s="35">
        <v>1739035194</v>
      </c>
      <c r="D2480" s="35">
        <v>1761556558</v>
      </c>
      <c r="E2480" s="35">
        <v>-1351708.9800376999</v>
      </c>
    </row>
    <row r="2481" spans="1:5">
      <c r="A2481" t="s">
        <v>4942</v>
      </c>
      <c r="B2481" s="35">
        <v>16.715499999999999</v>
      </c>
      <c r="C2481" s="35">
        <v>1752003281</v>
      </c>
      <c r="D2481" s="35">
        <v>1768180872</v>
      </c>
      <c r="E2481" s="35">
        <v>-967819.74813795998</v>
      </c>
    </row>
    <row r="2482" spans="1:5">
      <c r="A2482" t="s">
        <v>4943</v>
      </c>
      <c r="B2482" s="35">
        <v>16.793500000000002</v>
      </c>
      <c r="C2482" s="35">
        <v>1723753535</v>
      </c>
      <c r="D2482" s="35">
        <v>1755101294</v>
      </c>
      <c r="E2482" s="35">
        <v>-1866660.2554560001</v>
      </c>
    </row>
    <row r="2483" spans="1:5">
      <c r="A2483" t="s">
        <v>4944</v>
      </c>
      <c r="B2483" s="35">
        <v>16.936900000000001</v>
      </c>
      <c r="C2483" s="35">
        <v>1742624095</v>
      </c>
      <c r="D2483" s="35">
        <v>1786633948</v>
      </c>
      <c r="E2483" s="35">
        <v>-2598459.7535557998</v>
      </c>
    </row>
    <row r="2484" spans="1:5">
      <c r="A2484" t="s">
        <v>4945</v>
      </c>
      <c r="B2484" s="35">
        <v>17.181799999999999</v>
      </c>
      <c r="C2484" s="35">
        <v>1767335196</v>
      </c>
      <c r="D2484" s="35">
        <v>1822779920</v>
      </c>
      <c r="E2484" s="35">
        <v>-3226945.0232222001</v>
      </c>
    </row>
    <row r="2485" spans="1:5">
      <c r="A2485" t="s">
        <v>2072</v>
      </c>
      <c r="B2485" s="35">
        <v>17.260100000000001</v>
      </c>
      <c r="C2485" s="35">
        <v>1762234853</v>
      </c>
      <c r="D2485" s="35">
        <v>1825065085</v>
      </c>
      <c r="E2485" s="35">
        <v>-3640200.9258347</v>
      </c>
    </row>
    <row r="2486" spans="1:5">
      <c r="A2486" t="s">
        <v>4946</v>
      </c>
      <c r="B2486" s="35"/>
      <c r="C2486" s="35"/>
      <c r="D2486" s="35"/>
    </row>
    <row r="2487" spans="1:5">
      <c r="A2487" t="s">
        <v>4947</v>
      </c>
      <c r="B2487" s="35"/>
      <c r="C2487" s="35"/>
      <c r="D2487" s="35"/>
    </row>
    <row r="2488" spans="1:5">
      <c r="A2488" t="s">
        <v>4948</v>
      </c>
      <c r="B2488" s="35">
        <v>17.260100000000001</v>
      </c>
      <c r="C2488" s="35">
        <v>1770283907</v>
      </c>
      <c r="D2488" s="35">
        <v>1836239368</v>
      </c>
      <c r="E2488" s="35">
        <v>-3821267.6056337999</v>
      </c>
    </row>
    <row r="2489" spans="1:5">
      <c r="A2489" t="s">
        <v>4949</v>
      </c>
      <c r="B2489" s="35">
        <v>17.391300000000001</v>
      </c>
      <c r="C2489" s="35">
        <v>1783827043</v>
      </c>
      <c r="D2489" s="35">
        <v>1825819993</v>
      </c>
      <c r="E2489" s="35">
        <v>-2414595.2286487999</v>
      </c>
    </row>
    <row r="2490" spans="1:5">
      <c r="A2490" t="s">
        <v>2073</v>
      </c>
      <c r="B2490" s="35"/>
      <c r="C2490" s="35"/>
      <c r="D2490" s="35"/>
    </row>
    <row r="2491" spans="1:5">
      <c r="A2491" t="s">
        <v>4950</v>
      </c>
      <c r="B2491" s="35">
        <v>17.458100000000002</v>
      </c>
      <c r="C2491" s="35">
        <v>1772272486</v>
      </c>
      <c r="D2491" s="35">
        <v>1812983250</v>
      </c>
      <c r="E2491" s="35">
        <v>-2331912.6365411999</v>
      </c>
    </row>
    <row r="2492" spans="1:5">
      <c r="A2492" t="s">
        <v>4951</v>
      </c>
      <c r="B2492" s="35">
        <v>17.4635</v>
      </c>
      <c r="C2492" s="35">
        <v>1789368173</v>
      </c>
      <c r="D2492" s="35">
        <v>1809485665</v>
      </c>
      <c r="E2492" s="35">
        <v>-1151973.6593466001</v>
      </c>
    </row>
    <row r="2493" spans="1:5">
      <c r="A2493" t="s">
        <v>4952</v>
      </c>
      <c r="B2493" s="35">
        <v>17.5425</v>
      </c>
      <c r="C2493" s="35">
        <v>1796241281</v>
      </c>
      <c r="D2493" s="35">
        <v>1805433419</v>
      </c>
      <c r="E2493" s="35">
        <v>-523992.47541684</v>
      </c>
    </row>
    <row r="2494" spans="1:5">
      <c r="A2494" t="s">
        <v>4953</v>
      </c>
      <c r="B2494" s="35">
        <v>17.560500000000001</v>
      </c>
      <c r="C2494" s="35">
        <v>1795497242</v>
      </c>
      <c r="D2494" s="35">
        <v>1829562111</v>
      </c>
      <c r="E2494" s="35">
        <v>-1939857.5780871999</v>
      </c>
    </row>
    <row r="2495" spans="1:5">
      <c r="A2495" t="s">
        <v>2074</v>
      </c>
      <c r="B2495" s="35">
        <v>17.6282</v>
      </c>
      <c r="C2495" s="35">
        <v>1797583419</v>
      </c>
      <c r="D2495" s="35">
        <v>1825464007</v>
      </c>
      <c r="E2495" s="35">
        <v>-1581590.1793716999</v>
      </c>
    </row>
    <row r="2496" spans="1:5">
      <c r="A2496" t="s">
        <v>4954</v>
      </c>
      <c r="B2496" s="35">
        <v>17.710999999999999</v>
      </c>
      <c r="C2496" s="35">
        <v>1793518062</v>
      </c>
      <c r="D2496" s="35">
        <v>1827292719</v>
      </c>
      <c r="E2496" s="35">
        <v>-1906987.5783410999</v>
      </c>
    </row>
    <row r="2497" spans="1:5">
      <c r="A2497" t="s">
        <v>4955</v>
      </c>
      <c r="B2497" s="35">
        <v>17.801100000000002</v>
      </c>
      <c r="C2497" s="35">
        <v>1798385431</v>
      </c>
      <c r="D2497" s="35">
        <v>1823249805</v>
      </c>
      <c r="E2497" s="35">
        <v>-1396788.625422</v>
      </c>
    </row>
    <row r="2498" spans="1:5">
      <c r="A2498" t="s">
        <v>4956</v>
      </c>
      <c r="B2498" s="35">
        <v>17.833500000000001</v>
      </c>
      <c r="C2498" s="35">
        <v>1840967592</v>
      </c>
      <c r="D2498" s="35">
        <v>1869483208</v>
      </c>
      <c r="E2498" s="35">
        <v>-1598991.5608264999</v>
      </c>
    </row>
    <row r="2499" spans="1:5">
      <c r="A2499" t="s">
        <v>4957</v>
      </c>
      <c r="B2499" s="35">
        <v>17.870100000000001</v>
      </c>
      <c r="C2499" s="35">
        <v>1854608494</v>
      </c>
      <c r="D2499" s="35">
        <v>1852000512</v>
      </c>
      <c r="E2499" s="35">
        <v>145941.09713991999</v>
      </c>
    </row>
    <row r="2500" spans="1:5">
      <c r="A2500" t="s">
        <v>2075</v>
      </c>
      <c r="B2500" s="35">
        <v>17.904399999999999</v>
      </c>
      <c r="C2500" s="35">
        <v>1881097495</v>
      </c>
      <c r="D2500" s="35">
        <v>1867052134</v>
      </c>
      <c r="E2500" s="35">
        <v>784464.20991487999</v>
      </c>
    </row>
    <row r="2501" spans="1:5">
      <c r="A2501" t="s">
        <v>4958</v>
      </c>
      <c r="B2501" s="35">
        <v>17.893899999999999</v>
      </c>
      <c r="C2501" s="35">
        <v>1894157519</v>
      </c>
      <c r="D2501" s="35">
        <v>1875964833</v>
      </c>
      <c r="E2501" s="35">
        <v>1016697.6455664</v>
      </c>
    </row>
    <row r="2502" spans="1:5">
      <c r="A2502" t="s">
        <v>4959</v>
      </c>
      <c r="B2502" s="35">
        <v>17.9254</v>
      </c>
      <c r="C2502" s="35">
        <v>1916894126</v>
      </c>
      <c r="D2502" s="35">
        <v>1901564091</v>
      </c>
      <c r="E2502" s="35">
        <v>855212.99385229999</v>
      </c>
    </row>
    <row r="2503" spans="1:5">
      <c r="A2503" t="s">
        <v>4960</v>
      </c>
      <c r="B2503" s="35">
        <v>17.932700000000001</v>
      </c>
      <c r="C2503" s="35">
        <v>1929785879</v>
      </c>
      <c r="D2503" s="35">
        <v>1887415822</v>
      </c>
      <c r="E2503" s="35">
        <v>2362726.0256403</v>
      </c>
    </row>
    <row r="2504" spans="1:5">
      <c r="A2504" t="s">
        <v>4961</v>
      </c>
      <c r="B2504" s="35">
        <v>17.9358</v>
      </c>
      <c r="C2504" s="35">
        <v>1976212616</v>
      </c>
      <c r="D2504" s="35">
        <v>1937617006</v>
      </c>
      <c r="E2504" s="35">
        <v>2151875.5784519999</v>
      </c>
    </row>
    <row r="2505" spans="1:5">
      <c r="A2505" t="s">
        <v>2076</v>
      </c>
      <c r="B2505" s="35">
        <v>17.934999999999999</v>
      </c>
      <c r="C2505" s="35">
        <v>2015580948</v>
      </c>
      <c r="D2505" s="35">
        <v>1945201935</v>
      </c>
      <c r="E2505" s="35">
        <v>3924115.5840535001</v>
      </c>
    </row>
    <row r="2506" spans="1:5">
      <c r="A2506" t="s">
        <v>4962</v>
      </c>
      <c r="B2506" s="35">
        <v>17.936199999999999</v>
      </c>
      <c r="C2506" s="35">
        <v>2031061083</v>
      </c>
      <c r="D2506" s="35">
        <v>1953492248</v>
      </c>
      <c r="E2506" s="35">
        <v>4324708.4109231997</v>
      </c>
    </row>
    <row r="2507" spans="1:5">
      <c r="A2507" t="s">
        <v>4963</v>
      </c>
      <c r="B2507" s="35">
        <v>17.939299999999999</v>
      </c>
      <c r="C2507" s="35">
        <v>2046568173</v>
      </c>
      <c r="D2507" s="35">
        <v>1942425189</v>
      </c>
      <c r="E2507" s="35">
        <v>5805298.0885541998</v>
      </c>
    </row>
    <row r="2508" spans="1:5">
      <c r="A2508" t="s">
        <v>4964</v>
      </c>
      <c r="B2508" s="35">
        <v>17.931899999999999</v>
      </c>
      <c r="C2508" s="35">
        <v>2055296212</v>
      </c>
      <c r="D2508" s="35">
        <v>1933544688</v>
      </c>
      <c r="E2508" s="35">
        <v>6789661.1067426996</v>
      </c>
    </row>
    <row r="2509" spans="1:5">
      <c r="A2509" t="s">
        <v>4965</v>
      </c>
      <c r="B2509" s="35">
        <v>17.930800000000001</v>
      </c>
      <c r="C2509" s="35">
        <v>2071079061</v>
      </c>
      <c r="D2509" s="35">
        <v>1947332142</v>
      </c>
      <c r="E2509" s="35">
        <v>6901360.7312556999</v>
      </c>
    </row>
    <row r="2510" spans="1:5">
      <c r="A2510" t="s">
        <v>2077</v>
      </c>
      <c r="B2510" s="35">
        <v>17.935600000000001</v>
      </c>
      <c r="C2510" s="35">
        <v>2106001164</v>
      </c>
      <c r="D2510" s="35">
        <v>1945998016</v>
      </c>
      <c r="E2510" s="35">
        <v>8920981.0655901991</v>
      </c>
    </row>
    <row r="2511" spans="1:5">
      <c r="A2511" t="s">
        <v>4966</v>
      </c>
      <c r="B2511" s="35">
        <v>17.936599999999999</v>
      </c>
      <c r="C2511" s="35">
        <v>2111002617</v>
      </c>
      <c r="D2511" s="35">
        <v>1937490158</v>
      </c>
      <c r="E2511" s="35">
        <v>9673653.8139893003</v>
      </c>
    </row>
    <row r="2512" spans="1:5">
      <c r="A2512" t="s">
        <v>4967</v>
      </c>
      <c r="B2512" s="35">
        <v>17.941099999999999</v>
      </c>
      <c r="C2512" s="35">
        <v>2097258759</v>
      </c>
      <c r="D2512" s="35">
        <v>1925960364</v>
      </c>
      <c r="E2512" s="35">
        <v>9547820.0890692007</v>
      </c>
    </row>
    <row r="2513" spans="1:5">
      <c r="A2513" t="s">
        <v>4968</v>
      </c>
      <c r="B2513" s="35">
        <v>17.942</v>
      </c>
      <c r="C2513" s="35">
        <v>2083072915</v>
      </c>
      <c r="D2513" s="35">
        <v>1924232289</v>
      </c>
      <c r="E2513" s="35">
        <v>8853005.5735146999</v>
      </c>
    </row>
    <row r="2514" spans="1:5">
      <c r="A2514" t="s">
        <v>4969</v>
      </c>
      <c r="B2514" s="35">
        <v>17.941099999999999</v>
      </c>
      <c r="C2514" s="35">
        <v>2098713859</v>
      </c>
      <c r="D2514" s="35">
        <v>1931603184</v>
      </c>
      <c r="E2514" s="35">
        <v>9314405.1925466992</v>
      </c>
    </row>
    <row r="2515" spans="1:5">
      <c r="A2515" t="s">
        <v>2078</v>
      </c>
      <c r="B2515" s="35">
        <v>17.968800000000002</v>
      </c>
      <c r="C2515" s="35">
        <v>2085574567</v>
      </c>
      <c r="D2515" s="35">
        <v>1955697875</v>
      </c>
      <c r="E2515" s="35">
        <v>7227900.1380169997</v>
      </c>
    </row>
    <row r="2516" spans="1:5">
      <c r="A2516" t="s">
        <v>4970</v>
      </c>
      <c r="B2516" s="35">
        <v>18.076699999999999</v>
      </c>
      <c r="C2516" s="35">
        <v>2061716765</v>
      </c>
      <c r="D2516" s="35">
        <v>1942679059</v>
      </c>
      <c r="E2516" s="35">
        <v>6585145.8507359996</v>
      </c>
    </row>
    <row r="2517" spans="1:5">
      <c r="A2517" t="s">
        <v>4971</v>
      </c>
      <c r="B2517" s="35">
        <v>18.098800000000001</v>
      </c>
      <c r="C2517" s="35">
        <v>2062793881</v>
      </c>
      <c r="D2517" s="35">
        <v>1956083472</v>
      </c>
      <c r="E2517" s="35">
        <v>5895993.6017858004</v>
      </c>
    </row>
    <row r="2518" spans="1:5">
      <c r="A2518" t="s">
        <v>4972</v>
      </c>
      <c r="B2518" s="35">
        <v>18.101800000000001</v>
      </c>
      <c r="C2518" s="35">
        <v>2067614187</v>
      </c>
      <c r="D2518" s="35">
        <v>1952024426</v>
      </c>
      <c r="E2518" s="35">
        <v>6385539.6148448996</v>
      </c>
    </row>
    <row r="2519" spans="1:5">
      <c r="A2519" t="s">
        <v>4973</v>
      </c>
      <c r="B2519" s="35">
        <v>18.117599999999999</v>
      </c>
      <c r="C2519" s="35">
        <v>2068583033</v>
      </c>
      <c r="D2519" s="35">
        <v>1975932573</v>
      </c>
      <c r="E2519" s="35">
        <v>5113837.3736036001</v>
      </c>
    </row>
    <row r="2520" spans="1:5">
      <c r="A2520" t="s">
        <v>2079</v>
      </c>
      <c r="B2520" s="35">
        <v>18.146599999999999</v>
      </c>
      <c r="C2520" s="35">
        <v>2089663159</v>
      </c>
      <c r="D2520" s="35">
        <v>1990663347</v>
      </c>
      <c r="E2520" s="35">
        <v>5455557.0740524</v>
      </c>
    </row>
    <row r="2521" spans="1:5">
      <c r="A2521" t="s">
        <v>4974</v>
      </c>
      <c r="B2521" s="35">
        <v>18.156400000000001</v>
      </c>
      <c r="C2521" s="35">
        <v>2090916581</v>
      </c>
      <c r="D2521" s="35">
        <v>1972794059</v>
      </c>
      <c r="E2521" s="35">
        <v>6505833.8657443002</v>
      </c>
    </row>
    <row r="2522" spans="1:5">
      <c r="A2522" t="s">
        <v>4975</v>
      </c>
      <c r="B2522" s="35"/>
      <c r="C2522" s="35"/>
      <c r="D2522" s="35"/>
    </row>
    <row r="2523" spans="1:5">
      <c r="A2523" t="s">
        <v>4976</v>
      </c>
      <c r="B2523" s="35">
        <v>18.1648</v>
      </c>
      <c r="C2523" s="35">
        <v>2086331307</v>
      </c>
      <c r="D2523" s="35">
        <v>1984381775</v>
      </c>
      <c r="E2523" s="35">
        <v>5612477.5389764998</v>
      </c>
    </row>
    <row r="2524" spans="1:5">
      <c r="A2524" t="s">
        <v>4977</v>
      </c>
      <c r="B2524" s="35">
        <v>18.170400000000001</v>
      </c>
      <c r="C2524" s="35">
        <v>2107526860</v>
      </c>
      <c r="D2524" s="35">
        <v>1995649916</v>
      </c>
      <c r="E2524" s="35">
        <v>6157098.5779069001</v>
      </c>
    </row>
    <row r="2525" spans="1:5">
      <c r="A2525" t="s">
        <v>2080</v>
      </c>
      <c r="B2525" s="35">
        <v>18.180499999999999</v>
      </c>
      <c r="C2525" s="35">
        <v>2101010285</v>
      </c>
      <c r="D2525" s="35">
        <v>1962152729</v>
      </c>
      <c r="E2525" s="35">
        <v>7637719.3146503</v>
      </c>
    </row>
    <row r="2526" spans="1:5">
      <c r="A2526" t="s">
        <v>4978</v>
      </c>
      <c r="B2526" s="35">
        <v>18.200900000000001</v>
      </c>
      <c r="C2526" s="35">
        <v>2107856964</v>
      </c>
      <c r="D2526" s="35">
        <v>1959149286</v>
      </c>
      <c r="E2526" s="35">
        <v>8170347.5102880001</v>
      </c>
    </row>
    <row r="2527" spans="1:5">
      <c r="A2527" t="s">
        <v>4979</v>
      </c>
      <c r="B2527" s="35">
        <v>18.204999999999998</v>
      </c>
      <c r="C2527" s="35">
        <v>2080908311</v>
      </c>
      <c r="D2527" s="35">
        <v>1941466102</v>
      </c>
      <c r="E2527" s="35">
        <v>7659555.5616589002</v>
      </c>
    </row>
    <row r="2528" spans="1:5">
      <c r="A2528" t="s">
        <v>4980</v>
      </c>
      <c r="B2528" s="35">
        <v>18.204799999999999</v>
      </c>
      <c r="C2528" s="35">
        <v>2097901837</v>
      </c>
      <c r="D2528" s="35">
        <v>1960605131</v>
      </c>
      <c r="E2528" s="35">
        <v>7541786.0124802003</v>
      </c>
    </row>
    <row r="2529" spans="1:5">
      <c r="A2529" t="s">
        <v>4981</v>
      </c>
      <c r="B2529" s="35">
        <v>18.213999999999999</v>
      </c>
      <c r="C2529" s="35">
        <v>2110293220</v>
      </c>
      <c r="D2529" s="35">
        <v>1985558874</v>
      </c>
      <c r="E2529" s="35">
        <v>6848267.5963545004</v>
      </c>
    </row>
    <row r="2530" spans="1:5">
      <c r="A2530" t="s">
        <v>2081</v>
      </c>
      <c r="B2530" s="35">
        <v>18.2195</v>
      </c>
      <c r="C2530" s="35">
        <v>2138301514</v>
      </c>
      <c r="D2530" s="35">
        <v>1992067612</v>
      </c>
      <c r="E2530" s="35">
        <v>8026230.2478114003</v>
      </c>
    </row>
    <row r="2531" spans="1:5">
      <c r="A2531" t="s">
        <v>4982</v>
      </c>
      <c r="B2531" s="35">
        <v>18.218900000000001</v>
      </c>
      <c r="C2531" s="35">
        <v>2137474411</v>
      </c>
      <c r="D2531" s="35">
        <v>1997006892</v>
      </c>
      <c r="E2531" s="35">
        <v>7709989.0223888</v>
      </c>
    </row>
    <row r="2532" spans="1:5">
      <c r="A2532" t="s">
        <v>4983</v>
      </c>
      <c r="B2532" s="35">
        <v>18.218699999999998</v>
      </c>
      <c r="C2532" s="35">
        <v>2149708331</v>
      </c>
      <c r="D2532" s="35">
        <v>2007152493</v>
      </c>
      <c r="E2532" s="35">
        <v>7824698.6887100004</v>
      </c>
    </row>
    <row r="2533" spans="1:5">
      <c r="A2533" t="s">
        <v>4984</v>
      </c>
      <c r="B2533" s="35">
        <v>18.220500000000001</v>
      </c>
      <c r="C2533" s="35">
        <v>2163494940</v>
      </c>
      <c r="D2533" s="35">
        <v>2031313862</v>
      </c>
      <c r="E2533" s="35">
        <v>7254525.2874509003</v>
      </c>
    </row>
    <row r="2534" spans="1:5">
      <c r="A2534" t="s">
        <v>4985</v>
      </c>
      <c r="B2534" s="35">
        <v>18.232099999999999</v>
      </c>
      <c r="C2534" s="35">
        <v>2131307039</v>
      </c>
      <c r="D2534" s="35">
        <v>2028046664</v>
      </c>
      <c r="E2534" s="35">
        <v>5663657.7794110002</v>
      </c>
    </row>
    <row r="2535" spans="1:5">
      <c r="A2535" t="s">
        <v>2082</v>
      </c>
      <c r="B2535" s="35">
        <v>18.242699999999999</v>
      </c>
      <c r="C2535" s="35">
        <v>2156998660</v>
      </c>
      <c r="D2535" s="35">
        <v>2062777593</v>
      </c>
      <c r="E2535" s="35">
        <v>5164864.1374358004</v>
      </c>
    </row>
    <row r="2536" spans="1:5">
      <c r="A2536" t="s">
        <v>4986</v>
      </c>
      <c r="B2536" s="35">
        <v>18.247399999999999</v>
      </c>
      <c r="C2536" s="35">
        <v>2127168405</v>
      </c>
      <c r="D2536" s="35">
        <v>2042543442</v>
      </c>
      <c r="E2536" s="35">
        <v>4637644.9795586998</v>
      </c>
    </row>
    <row r="2537" spans="1:5">
      <c r="A2537" t="s">
        <v>4987</v>
      </c>
      <c r="B2537" s="35">
        <v>18.265799999999999</v>
      </c>
      <c r="C2537" s="35">
        <v>2098317109</v>
      </c>
      <c r="D2537" s="35">
        <v>2006642203</v>
      </c>
      <c r="E2537" s="35">
        <v>5018937.3583418</v>
      </c>
    </row>
    <row r="2538" spans="1:5">
      <c r="A2538" t="s">
        <v>4988</v>
      </c>
      <c r="B2538" s="35">
        <v>18.278600000000001</v>
      </c>
      <c r="C2538" s="35">
        <v>2092844847</v>
      </c>
      <c r="D2538" s="35">
        <v>2033523533</v>
      </c>
      <c r="E2538" s="35">
        <v>3245397.0216537002</v>
      </c>
    </row>
    <row r="2539" spans="1:5">
      <c r="A2539" t="s">
        <v>4989</v>
      </c>
      <c r="B2539" s="35">
        <v>18.294899999999998</v>
      </c>
      <c r="C2539" s="35">
        <v>2086430870</v>
      </c>
      <c r="D2539" s="35">
        <v>2040054380</v>
      </c>
      <c r="E2539" s="35">
        <v>2534940.8851647</v>
      </c>
    </row>
    <row r="2540" spans="1:5">
      <c r="A2540" t="s">
        <v>2083</v>
      </c>
      <c r="B2540" s="35">
        <v>18.3401</v>
      </c>
      <c r="C2540" s="35">
        <v>2098195933</v>
      </c>
      <c r="D2540" s="35">
        <v>2042253816</v>
      </c>
      <c r="E2540" s="35">
        <v>3050262.3758867001</v>
      </c>
    </row>
    <row r="2541" spans="1:5">
      <c r="A2541" t="s">
        <v>4990</v>
      </c>
      <c r="B2541" s="35">
        <v>18.370200000000001</v>
      </c>
      <c r="C2541" s="35">
        <v>2050824960</v>
      </c>
      <c r="D2541" s="35">
        <v>1971210566</v>
      </c>
      <c r="E2541" s="35">
        <v>4333888.2538024001</v>
      </c>
    </row>
    <row r="2542" spans="1:5">
      <c r="A2542" t="s">
        <v>4991</v>
      </c>
      <c r="B2542" s="35">
        <v>18.426600000000001</v>
      </c>
      <c r="C2542" s="35">
        <v>2079033401</v>
      </c>
      <c r="D2542" s="35">
        <v>1969319201</v>
      </c>
      <c r="E2542" s="35">
        <v>5954120.6733743995</v>
      </c>
    </row>
    <row r="2543" spans="1:5">
      <c r="A2543" t="s">
        <v>4992</v>
      </c>
      <c r="B2543" s="35">
        <v>18.450900000000001</v>
      </c>
      <c r="C2543" s="35">
        <v>2081561853</v>
      </c>
      <c r="D2543" s="35">
        <v>1970159824</v>
      </c>
      <c r="E2543" s="35">
        <v>6037755.8276289999</v>
      </c>
    </row>
    <row r="2544" spans="1:5">
      <c r="A2544" t="s">
        <v>4993</v>
      </c>
      <c r="B2544" s="35">
        <v>18.4862</v>
      </c>
      <c r="C2544" s="35">
        <v>2074048339</v>
      </c>
      <c r="D2544" s="35">
        <v>1974740257</v>
      </c>
      <c r="E2544" s="35">
        <v>5372011.6627537999</v>
      </c>
    </row>
    <row r="2545" spans="1:5">
      <c r="A2545" t="s">
        <v>2084</v>
      </c>
      <c r="B2545" s="35">
        <v>18.503799999999998</v>
      </c>
      <c r="C2545" s="35">
        <v>2053515986</v>
      </c>
      <c r="D2545" s="35">
        <v>1944331603</v>
      </c>
      <c r="E2545" s="35">
        <v>5900646.5158508001</v>
      </c>
    </row>
    <row r="2546" spans="1:5">
      <c r="A2546" t="s">
        <v>4994</v>
      </c>
      <c r="B2546" s="35">
        <v>18.518699999999999</v>
      </c>
      <c r="C2546" s="35">
        <v>2106491076</v>
      </c>
      <c r="D2546" s="35">
        <v>1980407013</v>
      </c>
      <c r="E2546" s="35">
        <v>6808472.6789677003</v>
      </c>
    </row>
    <row r="2547" spans="1:5">
      <c r="A2547" t="s">
        <v>4995</v>
      </c>
      <c r="B2547" s="35">
        <v>18.5397</v>
      </c>
      <c r="C2547" s="35">
        <v>2121566122</v>
      </c>
      <c r="D2547" s="35">
        <v>1997114262</v>
      </c>
      <c r="E2547" s="35">
        <v>6712722.4280867996</v>
      </c>
    </row>
    <row r="2548" spans="1:5">
      <c r="A2548" t="s">
        <v>4996</v>
      </c>
      <c r="B2548" s="35">
        <v>18.544699999999999</v>
      </c>
      <c r="C2548" s="35">
        <v>2141474856</v>
      </c>
      <c r="D2548" s="35">
        <v>1999286404</v>
      </c>
      <c r="E2548" s="35">
        <v>7667336.3278996004</v>
      </c>
    </row>
    <row r="2549" spans="1:5">
      <c r="A2549" t="s">
        <v>4997</v>
      </c>
      <c r="B2549" s="35">
        <v>18.555</v>
      </c>
      <c r="C2549" s="35">
        <v>2141867349</v>
      </c>
      <c r="D2549" s="35">
        <v>2007469416</v>
      </c>
      <c r="E2549" s="35">
        <v>7243219.2400970003</v>
      </c>
    </row>
    <row r="2550" spans="1:5">
      <c r="A2550" t="s">
        <v>2085</v>
      </c>
      <c r="B2550" s="35">
        <v>18.558900000000001</v>
      </c>
      <c r="C2550" s="35">
        <v>2181352827</v>
      </c>
      <c r="D2550" s="35">
        <v>2023485814</v>
      </c>
      <c r="E2550" s="35">
        <v>8506269.9297911003</v>
      </c>
    </row>
    <row r="2551" spans="1:5">
      <c r="A2551" t="s">
        <v>4998</v>
      </c>
      <c r="B2551" s="35">
        <v>18.559200000000001</v>
      </c>
      <c r="C2551" s="35">
        <v>2184617767</v>
      </c>
      <c r="D2551" s="35">
        <v>2016921611</v>
      </c>
      <c r="E2551" s="35">
        <v>9035742.7044268996</v>
      </c>
    </row>
    <row r="2552" spans="1:5">
      <c r="A2552" t="s">
        <v>4999</v>
      </c>
      <c r="B2552" s="35">
        <v>18.5581</v>
      </c>
      <c r="C2552" s="35">
        <v>2166949007</v>
      </c>
      <c r="D2552" s="35">
        <v>2008920163</v>
      </c>
      <c r="E2552" s="35">
        <v>8515356.8522640001</v>
      </c>
    </row>
    <row r="2553" spans="1:5">
      <c r="A2553" t="s">
        <v>5000</v>
      </c>
      <c r="B2553" s="35">
        <v>18.561499999999999</v>
      </c>
      <c r="C2553" s="35">
        <v>2173412554</v>
      </c>
      <c r="D2553" s="35">
        <v>2032095884</v>
      </c>
      <c r="E2553" s="35">
        <v>7613429.4103386002</v>
      </c>
    </row>
    <row r="2554" spans="1:5">
      <c r="A2554" t="s">
        <v>5001</v>
      </c>
      <c r="B2554" s="35">
        <v>18.566400000000002</v>
      </c>
      <c r="C2554" s="35">
        <v>2213984199</v>
      </c>
      <c r="D2554" s="35">
        <v>2076174959</v>
      </c>
      <c r="E2554" s="35">
        <v>7422507.3250602996</v>
      </c>
    </row>
    <row r="2555" spans="1:5">
      <c r="A2555" t="s">
        <v>2086</v>
      </c>
      <c r="B2555" s="35">
        <v>18.5656</v>
      </c>
      <c r="C2555" s="35">
        <v>2219989047</v>
      </c>
      <c r="D2555" s="35">
        <v>2064184693</v>
      </c>
      <c r="E2555" s="35">
        <v>8392099.0433920994</v>
      </c>
    </row>
    <row r="2556" spans="1:5">
      <c r="A2556" t="s">
        <v>5002</v>
      </c>
      <c r="B2556" s="35">
        <v>18.5596</v>
      </c>
      <c r="C2556" s="35">
        <v>2183944326</v>
      </c>
      <c r="D2556" s="35">
        <v>2035733213</v>
      </c>
      <c r="E2556" s="35">
        <v>7985684.6591520999</v>
      </c>
    </row>
    <row r="2557" spans="1:5">
      <c r="A2557" t="s">
        <v>5003</v>
      </c>
      <c r="B2557" s="35">
        <v>18.566299999999998</v>
      </c>
      <c r="C2557" s="35">
        <v>2187717504</v>
      </c>
      <c r="D2557" s="35">
        <v>2060252578</v>
      </c>
      <c r="E2557" s="35">
        <v>6865391.9197685998</v>
      </c>
    </row>
    <row r="2558" spans="1:5">
      <c r="A2558" t="s">
        <v>5004</v>
      </c>
      <c r="B2558" s="35">
        <v>18.566299999999998</v>
      </c>
      <c r="C2558" s="35">
        <v>2182029358</v>
      </c>
      <c r="D2558" s="35">
        <v>2082017698</v>
      </c>
      <c r="E2558" s="35">
        <v>5386730.7971970998</v>
      </c>
    </row>
    <row r="2559" spans="1:5">
      <c r="A2559" t="s">
        <v>5005</v>
      </c>
      <c r="B2559" s="35">
        <v>18.566099999999999</v>
      </c>
      <c r="C2559" s="35">
        <v>2165737332</v>
      </c>
      <c r="D2559" s="35">
        <v>2096852306</v>
      </c>
      <c r="E2559" s="35">
        <v>3710258.2664103</v>
      </c>
    </row>
    <row r="2560" spans="1:5">
      <c r="A2560" t="s">
        <v>2087</v>
      </c>
      <c r="B2560" s="35">
        <v>18.5687</v>
      </c>
      <c r="C2560" s="35">
        <v>2184435541</v>
      </c>
      <c r="D2560" s="35">
        <v>2081260627</v>
      </c>
      <c r="E2560" s="35">
        <v>5556388.6540253004</v>
      </c>
    </row>
    <row r="2561" spans="1:5">
      <c r="A2561" t="s">
        <v>5006</v>
      </c>
      <c r="B2561" s="35">
        <v>18.574100000000001</v>
      </c>
      <c r="C2561" s="35">
        <v>2151977221</v>
      </c>
      <c r="D2561" s="35">
        <v>2063376670</v>
      </c>
      <c r="E2561" s="35">
        <v>4770112.7376293</v>
      </c>
    </row>
    <row r="2562" spans="1:5">
      <c r="A2562" t="s">
        <v>5007</v>
      </c>
      <c r="B2562" s="35">
        <v>18.582999999999998</v>
      </c>
      <c r="C2562" s="35">
        <v>2155050063</v>
      </c>
      <c r="D2562" s="35">
        <v>2069868803</v>
      </c>
      <c r="E2562" s="35">
        <v>4583827.1538503002</v>
      </c>
    </row>
    <row r="2563" spans="1:5">
      <c r="A2563" t="s">
        <v>5008</v>
      </c>
      <c r="B2563" s="35">
        <v>18.5825</v>
      </c>
      <c r="C2563" s="35">
        <v>2153461102</v>
      </c>
      <c r="D2563" s="35">
        <v>2047789734</v>
      </c>
      <c r="E2563" s="35">
        <v>5686606.6460378999</v>
      </c>
    </row>
    <row r="2564" spans="1:5">
      <c r="A2564" t="s">
        <v>5009</v>
      </c>
      <c r="B2564" s="35">
        <v>18.586500000000001</v>
      </c>
      <c r="C2564" s="35">
        <v>2173782622</v>
      </c>
      <c r="D2564" s="35">
        <v>2037435016</v>
      </c>
      <c r="E2564" s="35">
        <v>7335840.8522314997</v>
      </c>
    </row>
    <row r="2565" spans="1:5">
      <c r="A2565" t="s">
        <v>2088</v>
      </c>
      <c r="B2565" s="35">
        <v>18.588000000000001</v>
      </c>
      <c r="C2565" s="35">
        <v>2187274697</v>
      </c>
      <c r="D2565" s="35">
        <v>2041070749</v>
      </c>
      <c r="E2565" s="35">
        <v>7865501.8291370999</v>
      </c>
    </row>
    <row r="2566" spans="1:5">
      <c r="A2566" t="s">
        <v>5010</v>
      </c>
      <c r="B2566" s="35">
        <v>18.588000000000001</v>
      </c>
      <c r="C2566" s="35">
        <v>2180275238</v>
      </c>
      <c r="D2566" s="35">
        <v>2017248785</v>
      </c>
      <c r="E2566" s="35">
        <v>8770521.4654616006</v>
      </c>
    </row>
    <row r="2567" spans="1:5">
      <c r="A2567" t="s">
        <v>5011</v>
      </c>
      <c r="B2567" s="35">
        <v>18.5915</v>
      </c>
      <c r="C2567" s="35">
        <v>2177960832</v>
      </c>
      <c r="D2567" s="35">
        <v>2016909121</v>
      </c>
      <c r="E2567" s="35">
        <v>8662652.8790038005</v>
      </c>
    </row>
    <row r="2568" spans="1:5">
      <c r="A2568" t="s">
        <v>5012</v>
      </c>
      <c r="B2568" s="35">
        <v>18.595600000000001</v>
      </c>
      <c r="C2568" s="35">
        <v>2191602450</v>
      </c>
      <c r="D2568" s="35">
        <v>2023647947</v>
      </c>
      <c r="E2568" s="35">
        <v>9031948.5792337991</v>
      </c>
    </row>
    <row r="2569" spans="1:5">
      <c r="A2569" t="s">
        <v>5013</v>
      </c>
      <c r="B2569" s="35">
        <v>18.598099999999999</v>
      </c>
      <c r="C2569" s="35">
        <v>2185953581</v>
      </c>
      <c r="D2569" s="35">
        <v>2029770274</v>
      </c>
      <c r="E2569" s="35">
        <v>8397809.8300363999</v>
      </c>
    </row>
    <row r="2570" spans="1:5">
      <c r="A2570" t="s">
        <v>2089</v>
      </c>
      <c r="B2570" s="35">
        <v>18.597200000000001</v>
      </c>
      <c r="C2570" s="35">
        <v>2187096139</v>
      </c>
      <c r="D2570" s="35">
        <v>2003460914</v>
      </c>
      <c r="E2570" s="35">
        <v>9874348.0201321002</v>
      </c>
    </row>
    <row r="2571" spans="1:5">
      <c r="A2571" t="s">
        <v>5014</v>
      </c>
      <c r="B2571" s="35">
        <v>18.593599999999999</v>
      </c>
      <c r="C2571" s="35">
        <v>2179042368</v>
      </c>
      <c r="D2571" s="35">
        <v>2000777927</v>
      </c>
      <c r="E2571" s="35">
        <v>9587408.6244728994</v>
      </c>
    </row>
    <row r="2572" spans="1:5">
      <c r="A2572" t="s">
        <v>5015</v>
      </c>
      <c r="B2572" s="35">
        <v>18.583300000000001</v>
      </c>
      <c r="C2572" s="35">
        <v>2187177661</v>
      </c>
      <c r="D2572" s="35">
        <v>2005448424</v>
      </c>
      <c r="E2572" s="35">
        <v>9779169.3079269994</v>
      </c>
    </row>
    <row r="2573" spans="1:5">
      <c r="A2573" t="s">
        <v>5016</v>
      </c>
      <c r="B2573" s="35">
        <v>18.580300000000001</v>
      </c>
      <c r="C2573" s="35">
        <v>2200258057</v>
      </c>
      <c r="D2573" s="35">
        <v>2007525567</v>
      </c>
      <c r="E2573" s="35">
        <v>10372948.230115</v>
      </c>
    </row>
    <row r="2574" spans="1:5">
      <c r="A2574" t="s">
        <v>5017</v>
      </c>
      <c r="B2574" s="35">
        <v>18.5791</v>
      </c>
      <c r="C2574" s="35">
        <v>2215853929</v>
      </c>
      <c r="D2574" s="35">
        <v>2016584607</v>
      </c>
      <c r="E2574" s="35">
        <v>10725456.130813999</v>
      </c>
    </row>
    <row r="2575" spans="1:5">
      <c r="A2575" t="s">
        <v>2090</v>
      </c>
      <c r="B2575" s="35">
        <v>18.5793</v>
      </c>
      <c r="C2575" s="35">
        <v>2264778845</v>
      </c>
      <c r="D2575" s="35">
        <v>2019534579</v>
      </c>
      <c r="E2575" s="35">
        <v>13199865.764587</v>
      </c>
    </row>
    <row r="2576" spans="1:5">
      <c r="A2576" t="s">
        <v>5018</v>
      </c>
      <c r="B2576" s="35">
        <v>18.511500000000002</v>
      </c>
      <c r="C2576" s="35">
        <v>2261170649</v>
      </c>
      <c r="D2576" s="35">
        <v>2007205593</v>
      </c>
      <c r="E2576" s="35">
        <v>13719312.643492</v>
      </c>
    </row>
    <row r="2577" spans="1:5">
      <c r="A2577" t="s">
        <v>5019</v>
      </c>
      <c r="B2577" s="35">
        <v>18.581900000000001</v>
      </c>
      <c r="C2577" s="35">
        <v>2310501138</v>
      </c>
      <c r="D2577" s="35">
        <v>2055141943</v>
      </c>
      <c r="E2577" s="35">
        <v>13742361.922085</v>
      </c>
    </row>
    <row r="2578" spans="1:5">
      <c r="A2578" t="s">
        <v>5020</v>
      </c>
      <c r="B2578" s="35">
        <v>18.586400000000001</v>
      </c>
      <c r="C2578" s="35">
        <v>2332546272</v>
      </c>
      <c r="D2578" s="35">
        <v>2070563628</v>
      </c>
      <c r="E2578" s="35">
        <v>14095394.697198</v>
      </c>
    </row>
    <row r="2579" spans="1:5">
      <c r="A2579" t="s">
        <v>5021</v>
      </c>
      <c r="B2579" s="35">
        <v>18.5916</v>
      </c>
      <c r="C2579" s="35">
        <v>2315415691</v>
      </c>
      <c r="D2579" s="35">
        <v>2090336199</v>
      </c>
      <c r="E2579" s="35">
        <v>12106515.415564001</v>
      </c>
    </row>
    <row r="2580" spans="1:5">
      <c r="A2580" t="s">
        <v>2091</v>
      </c>
      <c r="B2580" s="35">
        <v>18.5959</v>
      </c>
      <c r="C2580" s="35">
        <v>2340978542</v>
      </c>
      <c r="D2580" s="35">
        <v>2125799574</v>
      </c>
      <c r="E2580" s="35">
        <v>11571312.386064</v>
      </c>
    </row>
    <row r="2581" spans="1:5">
      <c r="A2581" t="s">
        <v>5022</v>
      </c>
      <c r="B2581" s="35">
        <v>18.5945</v>
      </c>
      <c r="C2581" s="35">
        <v>2317552214</v>
      </c>
      <c r="D2581" s="35">
        <v>2103744728</v>
      </c>
      <c r="E2581" s="35">
        <v>11498426.201296</v>
      </c>
    </row>
    <row r="2582" spans="1:5">
      <c r="A2582" t="s">
        <v>5023</v>
      </c>
      <c r="B2582" s="35">
        <v>18.597899999999999</v>
      </c>
      <c r="C2582" s="35">
        <v>2305383401</v>
      </c>
      <c r="D2582" s="35">
        <v>2125611903</v>
      </c>
      <c r="E2582" s="35">
        <v>9666225.6491324008</v>
      </c>
    </row>
    <row r="2583" spans="1:5">
      <c r="A2583" t="s">
        <v>5024</v>
      </c>
      <c r="B2583" s="35">
        <v>18.603300000000001</v>
      </c>
      <c r="C2583" s="35">
        <v>2316923646</v>
      </c>
      <c r="D2583" s="35">
        <v>2138605724</v>
      </c>
      <c r="E2583" s="35">
        <v>9585284.4387823995</v>
      </c>
    </row>
    <row r="2584" spans="1:5">
      <c r="A2584" t="s">
        <v>5025</v>
      </c>
      <c r="B2584" s="35">
        <v>18.606200000000001</v>
      </c>
      <c r="C2584" s="35">
        <v>2332820103</v>
      </c>
      <c r="D2584" s="35">
        <v>2140572299</v>
      </c>
      <c r="E2584" s="35">
        <v>10332459.287764</v>
      </c>
    </row>
    <row r="2585" spans="1:5">
      <c r="A2585" t="s">
        <v>2092</v>
      </c>
      <c r="B2585" s="35">
        <v>18.604500000000002</v>
      </c>
      <c r="C2585" s="35">
        <v>2341203492</v>
      </c>
      <c r="D2585" s="35">
        <v>2099466476</v>
      </c>
      <c r="E2585" s="35">
        <v>12993470.181945</v>
      </c>
    </row>
    <row r="2586" spans="1:5">
      <c r="A2586" t="s">
        <v>5026</v>
      </c>
      <c r="B2586" s="35">
        <v>18.607099999999999</v>
      </c>
      <c r="C2586" s="35">
        <v>2334073251</v>
      </c>
      <c r="D2586" s="35">
        <v>2098129148</v>
      </c>
      <c r="E2586" s="35">
        <v>12680326.488275999</v>
      </c>
    </row>
    <row r="2587" spans="1:5">
      <c r="A2587" t="s">
        <v>5027</v>
      </c>
      <c r="B2587" s="35">
        <v>18.6069</v>
      </c>
      <c r="C2587" s="35">
        <v>2344820107</v>
      </c>
      <c r="D2587" s="35">
        <v>2081541768</v>
      </c>
      <c r="E2587" s="35">
        <v>14149500.400389001</v>
      </c>
    </row>
    <row r="2588" spans="1:5">
      <c r="A2588" t="s">
        <v>5028</v>
      </c>
      <c r="B2588" s="35">
        <v>18.614000000000001</v>
      </c>
      <c r="C2588" s="35">
        <v>2330432240</v>
      </c>
      <c r="D2588" s="35">
        <v>2081494068</v>
      </c>
      <c r="E2588" s="35">
        <v>13373706.457505001</v>
      </c>
    </row>
    <row r="2589" spans="1:5">
      <c r="A2589" t="s">
        <v>5029</v>
      </c>
      <c r="B2589" s="35">
        <v>18.619399999999999</v>
      </c>
      <c r="C2589" s="35">
        <v>2337597813</v>
      </c>
      <c r="D2589" s="35">
        <v>2069746119</v>
      </c>
      <c r="E2589" s="35">
        <v>14385624.348796999</v>
      </c>
    </row>
    <row r="2590" spans="1:5">
      <c r="A2590" t="s">
        <v>2093</v>
      </c>
      <c r="B2590" s="35">
        <v>18.612300000000001</v>
      </c>
      <c r="C2590" s="35">
        <v>2377962636</v>
      </c>
      <c r="D2590" s="35">
        <v>2081815723</v>
      </c>
      <c r="E2590" s="35">
        <v>15911355.017918</v>
      </c>
    </row>
    <row r="2591" spans="1:5">
      <c r="A2591" t="s">
        <v>5030</v>
      </c>
      <c r="B2591" s="35">
        <v>18.610299999999999</v>
      </c>
      <c r="C2591" s="35">
        <v>2358042194</v>
      </c>
      <c r="D2591" s="35">
        <v>2075299398</v>
      </c>
      <c r="E2591" s="35">
        <v>15192812.367345</v>
      </c>
    </row>
    <row r="2592" spans="1:5">
      <c r="A2592" t="s">
        <v>5031</v>
      </c>
      <c r="B2592" s="35">
        <v>18.613</v>
      </c>
      <c r="C2592" s="35">
        <v>2376488500</v>
      </c>
      <c r="D2592" s="35">
        <v>2085284347</v>
      </c>
      <c r="E2592" s="35">
        <v>15645202.439154999</v>
      </c>
    </row>
    <row r="2593" spans="1:5">
      <c r="A2593" t="s">
        <v>5032</v>
      </c>
      <c r="B2593" s="35">
        <v>18.6143</v>
      </c>
      <c r="C2593" s="35">
        <v>2372519988</v>
      </c>
      <c r="D2593" s="35">
        <v>2060651883</v>
      </c>
      <c r="E2593" s="35">
        <v>16754221.485632</v>
      </c>
    </row>
    <row r="2594" spans="1:5">
      <c r="A2594" t="s">
        <v>5033</v>
      </c>
      <c r="B2594" s="35">
        <v>18.616599999999998</v>
      </c>
      <c r="C2594" s="35">
        <v>2413702999</v>
      </c>
      <c r="D2594" s="35">
        <v>2103146503</v>
      </c>
      <c r="E2594" s="35">
        <v>16681697.839562999</v>
      </c>
    </row>
    <row r="2595" spans="1:5">
      <c r="A2595" t="s">
        <v>2094</v>
      </c>
      <c r="B2595" s="35">
        <v>18.620200000000001</v>
      </c>
      <c r="C2595" s="35">
        <v>2454845065</v>
      </c>
      <c r="D2595" s="35">
        <v>2126210803</v>
      </c>
      <c r="E2595" s="35">
        <v>17649341.145638</v>
      </c>
    </row>
    <row r="2596" spans="1:5">
      <c r="A2596" t="s">
        <v>5034</v>
      </c>
      <c r="B2596" s="35">
        <v>18.620799999999999</v>
      </c>
      <c r="C2596" s="35">
        <v>2436797681</v>
      </c>
      <c r="D2596" s="35">
        <v>2113766526</v>
      </c>
      <c r="E2596" s="35">
        <v>17347866.633012999</v>
      </c>
    </row>
    <row r="2597" spans="1:5">
      <c r="A2597" t="s">
        <v>5035</v>
      </c>
      <c r="B2597" s="35">
        <v>18.619900000000001</v>
      </c>
      <c r="C2597" s="35">
        <v>2428569868</v>
      </c>
      <c r="D2597" s="35">
        <v>2109893561</v>
      </c>
      <c r="E2597" s="35">
        <v>17114823.763822999</v>
      </c>
    </row>
    <row r="2598" spans="1:5">
      <c r="A2598" t="s">
        <v>5036</v>
      </c>
      <c r="B2598" s="35">
        <v>18.624600000000001</v>
      </c>
      <c r="C2598" s="35">
        <v>2426958733</v>
      </c>
      <c r="D2598" s="35">
        <v>2113101750</v>
      </c>
      <c r="E2598" s="35">
        <v>16851743.554223999</v>
      </c>
    </row>
    <row r="2599" spans="1:5">
      <c r="A2599" t="s">
        <v>5037</v>
      </c>
      <c r="B2599" s="35">
        <v>18.6266</v>
      </c>
      <c r="C2599" s="35">
        <v>2444157151</v>
      </c>
      <c r="D2599" s="35">
        <v>2117027218</v>
      </c>
      <c r="E2599" s="35">
        <v>17562514.522241998</v>
      </c>
    </row>
    <row r="2600" spans="1:5">
      <c r="A2600" t="s">
        <v>2095</v>
      </c>
      <c r="B2600" s="35">
        <v>18.625399999999999</v>
      </c>
      <c r="C2600" s="35">
        <v>2463481618</v>
      </c>
      <c r="D2600" s="35">
        <v>2131142501</v>
      </c>
      <c r="E2600" s="35">
        <v>17843327.767457001</v>
      </c>
    </row>
    <row r="2601" spans="1:5">
      <c r="A2601" t="s">
        <v>5038</v>
      </c>
      <c r="B2601" s="35">
        <v>18.626799999999999</v>
      </c>
      <c r="C2601" s="35">
        <v>2441370901</v>
      </c>
      <c r="D2601" s="35">
        <v>2113995971</v>
      </c>
      <c r="E2601" s="35">
        <v>17575478.879893001</v>
      </c>
    </row>
    <row r="2602" spans="1:5">
      <c r="A2602" t="s">
        <v>5039</v>
      </c>
      <c r="B2602" s="35">
        <v>18.6312</v>
      </c>
      <c r="C2602" s="35">
        <v>2425800753</v>
      </c>
      <c r="D2602" s="35">
        <v>2107057877</v>
      </c>
      <c r="E2602" s="35">
        <v>17108016.445532002</v>
      </c>
    </row>
    <row r="2603" spans="1:5">
      <c r="A2603" t="s">
        <v>5040</v>
      </c>
      <c r="B2603" s="35">
        <v>18.638100000000001</v>
      </c>
      <c r="C2603" s="35">
        <v>2429819215</v>
      </c>
      <c r="D2603" s="35">
        <v>2131867221</v>
      </c>
      <c r="E2603" s="35">
        <v>15986178.526781</v>
      </c>
    </row>
    <row r="2604" spans="1:5">
      <c r="A2604" t="s">
        <v>5041</v>
      </c>
      <c r="B2604" s="35">
        <v>18.6432</v>
      </c>
      <c r="C2604" s="35">
        <v>2424870721</v>
      </c>
      <c r="D2604" s="35">
        <v>2120801032</v>
      </c>
      <c r="E2604" s="35">
        <v>16309951.564108999</v>
      </c>
    </row>
    <row r="2605" spans="1:5">
      <c r="A2605" t="s">
        <v>2096</v>
      </c>
      <c r="B2605" s="35">
        <v>18.652200000000001</v>
      </c>
      <c r="C2605" s="35">
        <v>2452980271</v>
      </c>
      <c r="D2605" s="35">
        <v>2129713670</v>
      </c>
      <c r="E2605" s="35">
        <v>17331285.371162999</v>
      </c>
    </row>
    <row r="2606" spans="1:5">
      <c r="A2606" t="s">
        <v>5042</v>
      </c>
      <c r="B2606" s="35">
        <v>18.659199999999998</v>
      </c>
      <c r="C2606" s="35">
        <v>2472101560</v>
      </c>
      <c r="D2606" s="35">
        <v>2131790200</v>
      </c>
      <c r="E2606" s="35">
        <v>18238261.018693</v>
      </c>
    </row>
    <row r="2607" spans="1:5">
      <c r="A2607" t="s">
        <v>5043</v>
      </c>
      <c r="B2607" s="35">
        <v>18.664899999999999</v>
      </c>
      <c r="C2607" s="35">
        <v>2418932019</v>
      </c>
      <c r="D2607" s="35">
        <v>2096782757</v>
      </c>
      <c r="E2607" s="35">
        <v>17259629.679237001</v>
      </c>
    </row>
    <row r="2608" spans="1:5">
      <c r="A2608" t="s">
        <v>5044</v>
      </c>
      <c r="B2608" s="35">
        <v>18.6813</v>
      </c>
      <c r="C2608" s="35">
        <v>2417855626</v>
      </c>
      <c r="D2608" s="35">
        <v>2136032655</v>
      </c>
      <c r="E2608" s="35">
        <v>15085832.945245</v>
      </c>
    </row>
    <row r="2609" spans="1:5">
      <c r="A2609" t="s">
        <v>5045</v>
      </c>
      <c r="B2609" s="35">
        <v>18.696400000000001</v>
      </c>
      <c r="C2609" s="35">
        <v>2413986834</v>
      </c>
      <c r="D2609" s="35">
        <v>2133492081</v>
      </c>
      <c r="E2609" s="35">
        <v>15002607.6143</v>
      </c>
    </row>
    <row r="2610" spans="1:5">
      <c r="A2610" t="s">
        <v>2097</v>
      </c>
      <c r="B2610" s="35">
        <v>18.6966</v>
      </c>
      <c r="C2610" s="35">
        <v>2445956714</v>
      </c>
      <c r="D2610" s="35">
        <v>2124854617</v>
      </c>
      <c r="E2610" s="35">
        <v>17174357.744189002</v>
      </c>
    </row>
    <row r="2611" spans="1:5">
      <c r="A2611" t="s">
        <v>5046</v>
      </c>
      <c r="B2611" s="35">
        <v>18.6983</v>
      </c>
      <c r="C2611" s="35">
        <v>2443913513</v>
      </c>
      <c r="D2611" s="35">
        <v>2122277569</v>
      </c>
      <c r="E2611" s="35">
        <v>17201346.860410001</v>
      </c>
    </row>
    <row r="2612" spans="1:5">
      <c r="A2612" t="s">
        <v>5047</v>
      </c>
      <c r="B2612" s="35">
        <v>18.7029</v>
      </c>
      <c r="C2612" s="35">
        <v>2403112289</v>
      </c>
      <c r="D2612" s="35">
        <v>2116668119</v>
      </c>
      <c r="E2612" s="35">
        <v>15315494.923247</v>
      </c>
    </row>
    <row r="2613" spans="1:5">
      <c r="A2613" t="s">
        <v>5048</v>
      </c>
      <c r="B2613" s="35">
        <v>18.7105</v>
      </c>
      <c r="C2613" s="35">
        <v>2390228967</v>
      </c>
      <c r="D2613" s="35">
        <v>2148547041</v>
      </c>
      <c r="E2613" s="35">
        <v>12916914.352902999</v>
      </c>
    </row>
    <row r="2614" spans="1:5">
      <c r="A2614" t="s">
        <v>5049</v>
      </c>
      <c r="B2614" s="35">
        <v>18.7194</v>
      </c>
      <c r="C2614" s="35">
        <v>2387950715</v>
      </c>
      <c r="D2614" s="35">
        <v>2160319240</v>
      </c>
      <c r="E2614" s="35">
        <v>12160190.764660999</v>
      </c>
    </row>
    <row r="2615" spans="1:5">
      <c r="A2615" t="s">
        <v>2098</v>
      </c>
      <c r="B2615" s="35">
        <v>18.738700000000001</v>
      </c>
      <c r="C2615" s="35">
        <v>2406141923</v>
      </c>
      <c r="D2615" s="35">
        <v>2158048224</v>
      </c>
      <c r="E2615" s="35">
        <v>13239643.038203999</v>
      </c>
    </row>
    <row r="2616" spans="1:5">
      <c r="A2616" t="s">
        <v>5050</v>
      </c>
      <c r="B2616" s="35">
        <v>18.7498</v>
      </c>
      <c r="C2616" s="35">
        <v>2381017191</v>
      </c>
      <c r="D2616" s="35">
        <v>2131973063</v>
      </c>
      <c r="E2616" s="35">
        <v>13282495.173281999</v>
      </c>
    </row>
    <row r="2617" spans="1:5">
      <c r="A2617" t="s">
        <v>5051</v>
      </c>
      <c r="B2617" s="35">
        <v>18.753799999999998</v>
      </c>
      <c r="C2617" s="35">
        <v>2384766187</v>
      </c>
      <c r="D2617" s="35">
        <v>2119463822</v>
      </c>
      <c r="E2617" s="35">
        <v>14146592.423935</v>
      </c>
    </row>
    <row r="2618" spans="1:5">
      <c r="A2618" t="s">
        <v>5052</v>
      </c>
      <c r="B2618" s="35">
        <v>18.755500000000001</v>
      </c>
      <c r="C2618" s="35">
        <v>2389278354</v>
      </c>
      <c r="D2618" s="35">
        <v>2137194121</v>
      </c>
      <c r="E2618" s="35">
        <v>13440549.865373001</v>
      </c>
    </row>
    <row r="2619" spans="1:5">
      <c r="A2619" t="s">
        <v>5053</v>
      </c>
      <c r="B2619" s="35">
        <v>18.758099999999999</v>
      </c>
      <c r="C2619" s="35">
        <v>2388019922</v>
      </c>
      <c r="D2619" s="35">
        <v>2118011658</v>
      </c>
      <c r="E2619" s="35">
        <v>14394222.442570999</v>
      </c>
    </row>
    <row r="2620" spans="1:5">
      <c r="A2620" t="s">
        <v>2099</v>
      </c>
      <c r="B2620" s="35">
        <v>18.7608</v>
      </c>
      <c r="C2620" s="35">
        <v>2424814817</v>
      </c>
      <c r="D2620" s="35">
        <v>2149165664</v>
      </c>
      <c r="E2620" s="35">
        <v>14692825.092746999</v>
      </c>
    </row>
    <row r="2621" spans="1:5">
      <c r="A2621" t="s">
        <v>5054</v>
      </c>
      <c r="B2621" s="35">
        <v>18.7592</v>
      </c>
      <c r="C2621" s="35">
        <v>2441647021</v>
      </c>
      <c r="D2621" s="35">
        <v>2149503881</v>
      </c>
      <c r="E2621" s="35">
        <v>15573326.154633</v>
      </c>
    </row>
    <row r="2622" spans="1:5">
      <c r="A2622" t="s">
        <v>5055</v>
      </c>
      <c r="B2622" s="35">
        <v>18.7681</v>
      </c>
      <c r="C2622" s="35">
        <v>2381427821</v>
      </c>
      <c r="D2622" s="35">
        <v>2127990781</v>
      </c>
      <c r="E2622" s="35">
        <v>13503606.651712</v>
      </c>
    </row>
    <row r="2623" spans="1:5">
      <c r="A2623" t="s">
        <v>5056</v>
      </c>
      <c r="B2623" s="35">
        <v>18.769100000000002</v>
      </c>
      <c r="C2623" s="35">
        <v>2378308802</v>
      </c>
      <c r="D2623" s="35">
        <v>2138916262</v>
      </c>
      <c r="E2623" s="35">
        <v>12754609.437852999</v>
      </c>
    </row>
    <row r="2624" spans="1:5">
      <c r="A2624" t="s">
        <v>5057</v>
      </c>
      <c r="B2624" s="35">
        <v>18.770099999999999</v>
      </c>
      <c r="C2624" s="35">
        <v>2428934642</v>
      </c>
      <c r="D2624" s="35">
        <v>2183799080</v>
      </c>
      <c r="E2624" s="35">
        <v>13059896.431026001</v>
      </c>
    </row>
    <row r="2625" spans="1:5">
      <c r="A2625" t="s">
        <v>2100</v>
      </c>
      <c r="B2625" s="35">
        <v>18.7742</v>
      </c>
      <c r="C2625" s="35">
        <v>2455156976</v>
      </c>
      <c r="D2625" s="35">
        <v>2189759542</v>
      </c>
      <c r="E2625" s="35">
        <v>14136284.582033001</v>
      </c>
    </row>
    <row r="2626" spans="1:5">
      <c r="A2626" t="s">
        <v>5058</v>
      </c>
      <c r="B2626" s="35">
        <v>18.777100000000001</v>
      </c>
      <c r="C2626" s="35">
        <v>2442884842</v>
      </c>
      <c r="D2626" s="35">
        <v>2198052225</v>
      </c>
      <c r="E2626" s="35">
        <v>13038894.025169</v>
      </c>
    </row>
    <row r="2627" spans="1:5">
      <c r="A2627" t="s">
        <v>5059</v>
      </c>
      <c r="B2627" s="35">
        <v>18.784400000000002</v>
      </c>
      <c r="C2627" s="35">
        <v>2453221911</v>
      </c>
      <c r="D2627" s="35">
        <v>2208753383</v>
      </c>
      <c r="E2627" s="35">
        <v>13014444.326143</v>
      </c>
    </row>
    <row r="2628" spans="1:5">
      <c r="A2628" t="s">
        <v>5060</v>
      </c>
      <c r="B2628" s="35">
        <v>18.773499999999999</v>
      </c>
      <c r="C2628" s="35">
        <v>2434676022</v>
      </c>
      <c r="D2628" s="35">
        <v>2208392119</v>
      </c>
      <c r="E2628" s="35">
        <v>12053367.938850001</v>
      </c>
    </row>
    <row r="2629" spans="1:5">
      <c r="A2629" t="s">
        <v>5061</v>
      </c>
      <c r="B2629" s="35">
        <v>18.785</v>
      </c>
      <c r="C2629" s="35">
        <v>2414559145</v>
      </c>
      <c r="D2629" s="35">
        <v>2203817588</v>
      </c>
      <c r="E2629" s="35">
        <v>11218608.304498</v>
      </c>
    </row>
    <row r="2630" spans="1:5">
      <c r="A2630" t="s">
        <v>2101</v>
      </c>
      <c r="B2630" s="35">
        <v>18.785299999999999</v>
      </c>
      <c r="C2630" s="35">
        <v>2426441836</v>
      </c>
      <c r="D2630" s="35">
        <v>2185701625</v>
      </c>
      <c r="E2630" s="35">
        <v>12815350.886065001</v>
      </c>
    </row>
    <row r="2631" spans="1:5">
      <c r="A2631" t="s">
        <v>5062</v>
      </c>
      <c r="B2631" s="35">
        <v>18.7852</v>
      </c>
      <c r="C2631" s="35">
        <v>2419105962</v>
      </c>
      <c r="D2631" s="35">
        <v>2181738886</v>
      </c>
      <c r="E2631" s="35">
        <v>12635855.673614999</v>
      </c>
    </row>
    <row r="2632" spans="1:5">
      <c r="A2632" t="s">
        <v>5063</v>
      </c>
      <c r="B2632" s="35">
        <v>18.787600000000001</v>
      </c>
      <c r="C2632" s="35">
        <v>2421347993</v>
      </c>
      <c r="D2632" s="35">
        <v>2203375020</v>
      </c>
      <c r="E2632" s="35">
        <v>11601959.430687999</v>
      </c>
    </row>
    <row r="2633" spans="1:5">
      <c r="A2633" t="s">
        <v>5064</v>
      </c>
      <c r="B2633" s="35">
        <v>18.787800000000001</v>
      </c>
      <c r="C2633" s="35">
        <v>2425749218</v>
      </c>
      <c r="D2633" s="35">
        <v>2194615761</v>
      </c>
      <c r="E2633" s="35">
        <v>12302316.237133</v>
      </c>
    </row>
    <row r="2634" spans="1:5">
      <c r="A2634" t="s">
        <v>5065</v>
      </c>
      <c r="B2634" s="35">
        <v>18.7897</v>
      </c>
      <c r="C2634" s="35">
        <v>2443090767</v>
      </c>
      <c r="D2634" s="35">
        <v>2208790891</v>
      </c>
      <c r="E2634" s="35">
        <v>12469591.105765</v>
      </c>
    </row>
    <row r="2635" spans="1:5">
      <c r="A2635" t="s">
        <v>2102</v>
      </c>
      <c r="B2635" s="35">
        <v>18.7913</v>
      </c>
      <c r="C2635" s="35">
        <v>2476643313</v>
      </c>
      <c r="D2635" s="35">
        <v>2216288890</v>
      </c>
      <c r="E2635" s="35">
        <v>13855051.167296</v>
      </c>
    </row>
    <row r="2636" spans="1:5">
      <c r="A2636" t="s">
        <v>5066</v>
      </c>
      <c r="B2636" s="35">
        <v>18.794799999999999</v>
      </c>
      <c r="C2636" s="35">
        <v>2438563346</v>
      </c>
      <c r="D2636" s="35">
        <v>2188189438</v>
      </c>
      <c r="E2636" s="35">
        <v>13321445.719029</v>
      </c>
    </row>
    <row r="2637" spans="1:5">
      <c r="A2637" t="s">
        <v>5067</v>
      </c>
      <c r="B2637" s="35">
        <v>18.809200000000001</v>
      </c>
      <c r="C2637" s="35">
        <v>2417714803</v>
      </c>
      <c r="D2637" s="35">
        <v>2169116162</v>
      </c>
      <c r="E2637" s="35">
        <v>13216864.140952</v>
      </c>
    </row>
    <row r="2638" spans="1:5">
      <c r="A2638" t="s">
        <v>5068</v>
      </c>
      <c r="B2638" s="35">
        <v>18.808700000000002</v>
      </c>
      <c r="C2638" s="35">
        <v>2409941243</v>
      </c>
      <c r="D2638" s="35">
        <v>2171369214</v>
      </c>
      <c r="E2638" s="35">
        <v>12684131.758176001</v>
      </c>
    </row>
    <row r="2639" spans="1:5">
      <c r="A2639" t="s">
        <v>5069</v>
      </c>
      <c r="B2639" s="35">
        <v>18.809999999999999</v>
      </c>
      <c r="C2639" s="35">
        <v>2417075087</v>
      </c>
      <c r="D2639" s="35">
        <v>2205690229</v>
      </c>
      <c r="E2639" s="35">
        <v>11237897.820308</v>
      </c>
    </row>
    <row r="2640" spans="1:5">
      <c r="A2640" t="s">
        <v>2103</v>
      </c>
      <c r="B2640" s="35">
        <v>18.8109</v>
      </c>
      <c r="C2640" s="35">
        <v>2403661251</v>
      </c>
      <c r="D2640" s="35">
        <v>2172498681</v>
      </c>
      <c r="E2640" s="35">
        <v>12288756.518827001</v>
      </c>
    </row>
    <row r="2641" spans="1:5">
      <c r="A2641" t="s">
        <v>5070</v>
      </c>
      <c r="B2641" s="35">
        <v>18.811199999999999</v>
      </c>
      <c r="C2641" s="35">
        <v>2396738418</v>
      </c>
      <c r="D2641" s="35">
        <v>2184825312</v>
      </c>
      <c r="E2641" s="35">
        <v>11265262.50319</v>
      </c>
    </row>
    <row r="2642" spans="1:5">
      <c r="A2642" t="s">
        <v>5071</v>
      </c>
      <c r="B2642" s="35">
        <v>18.8184</v>
      </c>
      <c r="C2642" s="35">
        <v>2378891834</v>
      </c>
      <c r="D2642" s="35">
        <v>2170816040</v>
      </c>
      <c r="E2642" s="35">
        <v>11057039.599540999</v>
      </c>
    </row>
    <row r="2643" spans="1:5">
      <c r="A2643" t="s">
        <v>5072</v>
      </c>
      <c r="B2643" s="35">
        <v>18.822500000000002</v>
      </c>
      <c r="C2643" s="35">
        <v>2375887372</v>
      </c>
      <c r="D2643" s="35">
        <v>2176583293</v>
      </c>
      <c r="E2643" s="35">
        <v>10588608.261389</v>
      </c>
    </row>
    <row r="2644" spans="1:5">
      <c r="A2644" t="s">
        <v>5073</v>
      </c>
      <c r="B2644" s="35">
        <v>18.828199999999999</v>
      </c>
      <c r="C2644" s="35">
        <v>2370631348</v>
      </c>
      <c r="D2644" s="35">
        <v>2173471344</v>
      </c>
      <c r="E2644" s="35">
        <v>10471526.964872001</v>
      </c>
    </row>
    <row r="2645" spans="1:5">
      <c r="A2645" t="s">
        <v>2104</v>
      </c>
      <c r="B2645" s="35">
        <v>18.832000000000001</v>
      </c>
      <c r="C2645" s="35">
        <v>2348460953</v>
      </c>
      <c r="D2645" s="35">
        <v>2167303035</v>
      </c>
      <c r="E2645" s="35">
        <v>9619685.5352590997</v>
      </c>
    </row>
    <row r="2646" spans="1:5">
      <c r="A2646" t="s">
        <v>5074</v>
      </c>
      <c r="B2646" s="35">
        <v>18.835999999999999</v>
      </c>
      <c r="C2646" s="35">
        <v>2349849385</v>
      </c>
      <c r="D2646" s="35">
        <v>2148560653</v>
      </c>
      <c r="E2646" s="35">
        <v>10686384.157995</v>
      </c>
    </row>
    <row r="2647" spans="1:5">
      <c r="A2647" t="s">
        <v>5075</v>
      </c>
      <c r="B2647" s="35">
        <v>18.843800000000002</v>
      </c>
      <c r="C2647" s="35">
        <v>2317735087</v>
      </c>
      <c r="D2647" s="35">
        <v>2160581466</v>
      </c>
      <c r="E2647" s="35">
        <v>8339805.1879132995</v>
      </c>
    </row>
    <row r="2648" spans="1:5">
      <c r="A2648" t="s">
        <v>5076</v>
      </c>
      <c r="B2648" s="35">
        <v>18.846399999999999</v>
      </c>
      <c r="C2648" s="35">
        <v>2311966412</v>
      </c>
      <c r="D2648" s="35">
        <v>2166116403</v>
      </c>
      <c r="E2648" s="35">
        <v>7738878.9901520004</v>
      </c>
    </row>
    <row r="2649" spans="1:5">
      <c r="A2649" t="s">
        <v>5077</v>
      </c>
      <c r="B2649" s="35">
        <v>18.8506</v>
      </c>
      <c r="C2649" s="35">
        <v>2299281440</v>
      </c>
      <c r="D2649" s="35">
        <v>2187106292</v>
      </c>
      <c r="E2649" s="35">
        <v>5950746.8197299</v>
      </c>
    </row>
    <row r="2650" spans="1:5">
      <c r="A2650" t="s">
        <v>2105</v>
      </c>
      <c r="B2650" s="35">
        <v>18.854800000000001</v>
      </c>
      <c r="C2650" s="35">
        <v>2326080068</v>
      </c>
      <c r="D2650" s="35">
        <v>2164229586</v>
      </c>
      <c r="E2650" s="35">
        <v>8584046.6088210996</v>
      </c>
    </row>
    <row r="2651" spans="1:5">
      <c r="A2651" t="s">
        <v>5078</v>
      </c>
      <c r="B2651" s="35">
        <v>18.8567</v>
      </c>
      <c r="C2651" s="35">
        <v>2291985336</v>
      </c>
      <c r="D2651" s="35">
        <v>2161761942</v>
      </c>
      <c r="E2651" s="35">
        <v>6905948.2306024004</v>
      </c>
    </row>
    <row r="2652" spans="1:5">
      <c r="A2652" t="s">
        <v>5079</v>
      </c>
      <c r="B2652" s="35">
        <v>18.863199999999999</v>
      </c>
      <c r="C2652" s="35">
        <v>2276220436</v>
      </c>
      <c r="D2652" s="35">
        <v>2165115020</v>
      </c>
      <c r="E2652" s="35">
        <v>5890061.9195045996</v>
      </c>
    </row>
    <row r="2653" spans="1:5">
      <c r="A2653" t="s">
        <v>5080</v>
      </c>
      <c r="B2653" s="35">
        <v>18.864699999999999</v>
      </c>
      <c r="C2653" s="35">
        <v>2282109478</v>
      </c>
      <c r="D2653" s="35">
        <v>2163642980</v>
      </c>
      <c r="E2653" s="35">
        <v>6279797.6114117997</v>
      </c>
    </row>
    <row r="2654" spans="1:5">
      <c r="A2654" t="s">
        <v>5081</v>
      </c>
      <c r="B2654" s="35">
        <v>18.865200000000002</v>
      </c>
      <c r="C2654" s="35">
        <v>2282641282</v>
      </c>
      <c r="D2654" s="35">
        <v>2159137237</v>
      </c>
      <c r="E2654" s="35">
        <v>6546659.7226639995</v>
      </c>
    </row>
    <row r="2655" spans="1:5">
      <c r="A2655" t="s">
        <v>2106</v>
      </c>
      <c r="B2655" s="35">
        <v>18.867000000000001</v>
      </c>
      <c r="C2655" s="35">
        <v>2310485854</v>
      </c>
      <c r="D2655" s="35">
        <v>2158620671</v>
      </c>
      <c r="E2655" s="35">
        <v>8049249.1122065</v>
      </c>
    </row>
    <row r="2656" spans="1:5">
      <c r="A2656" t="s">
        <v>5082</v>
      </c>
      <c r="B2656" s="35">
        <v>18.858699999999999</v>
      </c>
      <c r="C2656" s="35">
        <v>2288807722</v>
      </c>
      <c r="D2656" s="35">
        <v>2137508567</v>
      </c>
      <c r="E2656" s="35">
        <v>8022777.5509446999</v>
      </c>
    </row>
    <row r="2657" spans="1:5">
      <c r="A2657" t="s">
        <v>5083</v>
      </c>
      <c r="B2657" s="35">
        <v>18.880099999999999</v>
      </c>
      <c r="C2657" s="35">
        <v>2300088104</v>
      </c>
      <c r="D2657" s="35">
        <v>2151469735</v>
      </c>
      <c r="E2657" s="35">
        <v>7871693.9528922001</v>
      </c>
    </row>
    <row r="2658" spans="1:5">
      <c r="A2658" t="s">
        <v>5084</v>
      </c>
      <c r="B2658" s="35">
        <v>18.890699999999999</v>
      </c>
      <c r="C2658" s="35">
        <v>2286005523</v>
      </c>
      <c r="D2658" s="35">
        <v>2167685096</v>
      </c>
      <c r="E2658" s="35">
        <v>6263422.0542382998</v>
      </c>
    </row>
    <row r="2659" spans="1:5">
      <c r="A2659" t="s">
        <v>5085</v>
      </c>
      <c r="B2659" s="35">
        <v>18.913499999999999</v>
      </c>
      <c r="C2659" s="35">
        <v>2280300164</v>
      </c>
      <c r="D2659" s="35">
        <v>2160679835</v>
      </c>
      <c r="E2659" s="35">
        <v>6324600.3648188002</v>
      </c>
    </row>
    <row r="2660" spans="1:5">
      <c r="A2660" t="s">
        <v>2107</v>
      </c>
      <c r="B2660" s="35">
        <v>18.929500000000001</v>
      </c>
      <c r="C2660" s="35">
        <v>2313313915</v>
      </c>
      <c r="D2660" s="35">
        <v>2194913051</v>
      </c>
      <c r="E2660" s="35">
        <v>6254833.1440343997</v>
      </c>
    </row>
    <row r="2661" spans="1:5">
      <c r="A2661" t="s">
        <v>5086</v>
      </c>
      <c r="B2661" s="35">
        <v>18.9374</v>
      </c>
      <c r="C2661" s="35">
        <v>2375535756</v>
      </c>
      <c r="D2661" s="35">
        <v>2271383709</v>
      </c>
      <c r="E2661" s="35">
        <v>5499807.1012915997</v>
      </c>
    </row>
    <row r="2662" spans="1:5">
      <c r="A2662" t="s">
        <v>5087</v>
      </c>
      <c r="B2662" s="35">
        <v>18.949400000000001</v>
      </c>
      <c r="C2662" s="35">
        <v>2413039535</v>
      </c>
      <c r="D2662" s="35">
        <v>2308123382</v>
      </c>
      <c r="E2662" s="35">
        <v>5536647.7566571999</v>
      </c>
    </row>
    <row r="2663" spans="1:5">
      <c r="A2663" t="s">
        <v>5088</v>
      </c>
      <c r="B2663" s="35">
        <v>18.9514</v>
      </c>
      <c r="C2663" s="35">
        <v>2392284010</v>
      </c>
      <c r="D2663" s="35">
        <v>2327472923</v>
      </c>
      <c r="E2663" s="35">
        <v>3419857.4775478002</v>
      </c>
    </row>
    <row r="2664" spans="1:5">
      <c r="A2664" t="s">
        <v>5089</v>
      </c>
      <c r="B2664" s="35">
        <v>18.958300000000001</v>
      </c>
      <c r="C2664" s="35">
        <v>2382331776</v>
      </c>
      <c r="D2664" s="35">
        <v>2305413033</v>
      </c>
      <c r="E2664" s="35">
        <v>4057259.5116651002</v>
      </c>
    </row>
    <row r="2665" spans="1:5">
      <c r="A2665" t="s">
        <v>2108</v>
      </c>
      <c r="B2665" s="35">
        <v>18.9756</v>
      </c>
      <c r="C2665" s="35">
        <v>2448340787</v>
      </c>
      <c r="D2665" s="35">
        <v>2338032556</v>
      </c>
      <c r="E2665" s="35">
        <v>5813161.6918569002</v>
      </c>
    </row>
    <row r="2666" spans="1:5">
      <c r="A2666" t="s">
        <v>5090</v>
      </c>
      <c r="B2666" s="35">
        <v>18.9785</v>
      </c>
      <c r="C2666" s="35">
        <v>2381663480</v>
      </c>
      <c r="D2666" s="35">
        <v>2313957954</v>
      </c>
      <c r="E2666" s="35">
        <v>3567485.6284742998</v>
      </c>
    </row>
    <row r="2667" spans="1:5">
      <c r="A2667" t="s">
        <v>5091</v>
      </c>
      <c r="B2667" s="35">
        <v>18.991900000000001</v>
      </c>
      <c r="C2667" s="35">
        <v>2407926404</v>
      </c>
      <c r="D2667" s="35">
        <v>2336953122</v>
      </c>
      <c r="E2667" s="35">
        <v>3737029.0492262002</v>
      </c>
    </row>
    <row r="2668" spans="1:5">
      <c r="A2668" t="s">
        <v>5092</v>
      </c>
      <c r="B2668" s="35">
        <v>19.0014</v>
      </c>
      <c r="C2668" s="35">
        <v>2389071586</v>
      </c>
      <c r="D2668" s="35">
        <v>2340570912</v>
      </c>
      <c r="E2668" s="35">
        <v>2552478.9752333998</v>
      </c>
    </row>
    <row r="2669" spans="1:5">
      <c r="A2669" t="s">
        <v>5093</v>
      </c>
      <c r="B2669" s="35">
        <v>19.016500000000001</v>
      </c>
      <c r="C2669" s="35">
        <v>2373779582</v>
      </c>
      <c r="D2669" s="35">
        <v>2318433330</v>
      </c>
      <c r="E2669" s="35">
        <v>2910433.1501591001</v>
      </c>
    </row>
    <row r="2670" spans="1:5">
      <c r="A2670" t="s">
        <v>2109</v>
      </c>
      <c r="B2670" s="35">
        <v>19.022300000000001</v>
      </c>
      <c r="C2670" s="35">
        <v>2413776118</v>
      </c>
      <c r="D2670" s="35">
        <v>2303224993</v>
      </c>
      <c r="E2670" s="35">
        <v>5811659.2105056001</v>
      </c>
    </row>
    <row r="2671" spans="1:5">
      <c r="A2671" t="s">
        <v>5094</v>
      </c>
      <c r="B2671" s="35">
        <v>19.037099999999999</v>
      </c>
      <c r="C2671" s="35">
        <v>2383801638</v>
      </c>
      <c r="D2671" s="35">
        <v>2279908370</v>
      </c>
      <c r="E2671" s="35">
        <v>5457410.4249072</v>
      </c>
    </row>
    <row r="2672" spans="1:5">
      <c r="A2672" t="s">
        <v>5095</v>
      </c>
      <c r="B2672" s="35">
        <v>19.068000000000001</v>
      </c>
      <c r="C2672" s="35">
        <v>2394819922</v>
      </c>
      <c r="D2672" s="35">
        <v>2294348335</v>
      </c>
      <c r="E2672" s="35">
        <v>5269120.3587162001</v>
      </c>
    </row>
    <row r="2673" spans="1:5">
      <c r="A2673" t="s">
        <v>5096</v>
      </c>
      <c r="B2673" s="35">
        <v>19.0839</v>
      </c>
      <c r="C2673" s="35">
        <v>2392415703</v>
      </c>
      <c r="D2673" s="35">
        <v>2303898405</v>
      </c>
      <c r="E2673" s="35">
        <v>4638323.2986968001</v>
      </c>
    </row>
    <row r="2674" spans="1:5">
      <c r="A2674" t="s">
        <v>5097</v>
      </c>
      <c r="B2674" s="35">
        <v>19.106999999999999</v>
      </c>
      <c r="C2674" s="35">
        <v>2389952812</v>
      </c>
      <c r="D2674" s="35">
        <v>2307688475</v>
      </c>
      <c r="E2674" s="35">
        <v>4305455.4351808</v>
      </c>
    </row>
    <row r="2675" spans="1:5">
      <c r="A2675" t="s">
        <v>2110</v>
      </c>
      <c r="B2675" s="35">
        <v>19.146000000000001</v>
      </c>
      <c r="C2675" s="35">
        <v>2384201652</v>
      </c>
      <c r="D2675" s="35">
        <v>2315269485</v>
      </c>
      <c r="E2675" s="35">
        <v>3600342.9959260002</v>
      </c>
    </row>
    <row r="2676" spans="1:5">
      <c r="A2676" t="s">
        <v>5098</v>
      </c>
      <c r="B2676" s="35">
        <v>19.153199999999998</v>
      </c>
      <c r="C2676" s="35">
        <v>2365521240</v>
      </c>
      <c r="D2676" s="35">
        <v>2301631263</v>
      </c>
      <c r="E2676" s="35">
        <v>3335733.8199360999</v>
      </c>
    </row>
    <row r="2677" spans="1:5">
      <c r="A2677" t="s">
        <v>5099</v>
      </c>
      <c r="B2677" s="35">
        <v>19.178799999999999</v>
      </c>
      <c r="C2677" s="35">
        <v>2359128318</v>
      </c>
      <c r="D2677" s="35">
        <v>2311856924</v>
      </c>
      <c r="E2677" s="35">
        <v>2464773.2913425001</v>
      </c>
    </row>
    <row r="2678" spans="1:5">
      <c r="A2678" t="s">
        <v>5100</v>
      </c>
      <c r="B2678" s="35">
        <v>19.200099999999999</v>
      </c>
      <c r="C2678" s="35">
        <v>2348104311</v>
      </c>
      <c r="D2678" s="35">
        <v>2333431437</v>
      </c>
      <c r="E2678" s="35">
        <v>764208.20724891999</v>
      </c>
    </row>
    <row r="2679" spans="1:5">
      <c r="A2679" t="s">
        <v>5101</v>
      </c>
      <c r="B2679" s="35">
        <v>19.226600000000001</v>
      </c>
      <c r="C2679" s="35">
        <v>2365058528</v>
      </c>
      <c r="D2679" s="35">
        <v>2352313632</v>
      </c>
      <c r="E2679" s="35">
        <v>662878.30401631002</v>
      </c>
    </row>
    <row r="2680" spans="1:5">
      <c r="A2680" t="s">
        <v>2111</v>
      </c>
      <c r="B2680" s="35">
        <v>19.2361</v>
      </c>
      <c r="C2680" s="35">
        <v>2378555065</v>
      </c>
      <c r="D2680" s="35">
        <v>2342476270</v>
      </c>
      <c r="E2680" s="35">
        <v>1875577.4299363999</v>
      </c>
    </row>
    <row r="2681" spans="1:5">
      <c r="A2681" t="s">
        <v>5102</v>
      </c>
      <c r="B2681" s="35">
        <v>19.2332</v>
      </c>
      <c r="C2681" s="35">
        <v>2362538841</v>
      </c>
      <c r="D2681" s="35">
        <v>2345143435</v>
      </c>
      <c r="E2681" s="35">
        <v>904446.78992575</v>
      </c>
    </row>
    <row r="2682" spans="1:5">
      <c r="A2682" t="s">
        <v>5103</v>
      </c>
      <c r="B2682" s="35">
        <v>19.238</v>
      </c>
      <c r="C2682" s="35">
        <v>2301833800</v>
      </c>
      <c r="D2682" s="35">
        <v>2332339991</v>
      </c>
      <c r="E2682" s="35">
        <v>-1585725.6991371</v>
      </c>
    </row>
    <row r="2683" spans="1:5">
      <c r="A2683" t="s">
        <v>5104</v>
      </c>
      <c r="B2683" s="35">
        <v>19.261900000000001</v>
      </c>
      <c r="C2683" s="35">
        <v>2323333438</v>
      </c>
      <c r="D2683" s="35">
        <v>2377782402</v>
      </c>
      <c r="E2683" s="35">
        <v>-2826770.1524772001</v>
      </c>
    </row>
    <row r="2684" spans="1:5">
      <c r="A2684" t="s">
        <v>5105</v>
      </c>
      <c r="B2684" s="35">
        <v>19.288499999999999</v>
      </c>
      <c r="C2684" s="35">
        <v>2387057297</v>
      </c>
      <c r="D2684" s="35">
        <v>2400992009</v>
      </c>
      <c r="E2684" s="35">
        <v>-722436.27031651</v>
      </c>
    </row>
    <row r="2685" spans="1:5">
      <c r="A2685" t="s">
        <v>2112</v>
      </c>
      <c r="B2685" s="35">
        <v>19.306999999999999</v>
      </c>
      <c r="C2685" s="35">
        <v>2392751775</v>
      </c>
      <c r="D2685" s="35">
        <v>2407285192</v>
      </c>
      <c r="E2685" s="35">
        <v>-752753.76806340006</v>
      </c>
    </row>
    <row r="2686" spans="1:5">
      <c r="A2686" t="s">
        <v>5106</v>
      </c>
      <c r="B2686" s="35">
        <v>19.336300000000001</v>
      </c>
      <c r="C2686" s="35">
        <v>2355177154</v>
      </c>
      <c r="D2686" s="35">
        <v>2403809905</v>
      </c>
      <c r="E2686" s="35">
        <v>-2515101.1827495</v>
      </c>
    </row>
    <row r="2687" spans="1:5">
      <c r="A2687" t="s">
        <v>5107</v>
      </c>
      <c r="B2687" s="35">
        <v>19.354199999999999</v>
      </c>
      <c r="C2687" s="35">
        <v>2346708141</v>
      </c>
      <c r="D2687" s="35">
        <v>2411640552</v>
      </c>
      <c r="E2687" s="35">
        <v>-3354951.9484143001</v>
      </c>
    </row>
    <row r="2688" spans="1:5">
      <c r="A2688" t="s">
        <v>5108</v>
      </c>
      <c r="B2688" s="35">
        <v>19.375499999999999</v>
      </c>
      <c r="C2688" s="35">
        <v>2332321859</v>
      </c>
      <c r="D2688" s="35">
        <v>2450728929</v>
      </c>
      <c r="E2688" s="35">
        <v>-6111174.9374209996</v>
      </c>
    </row>
    <row r="2689" spans="1:5">
      <c r="A2689" t="s">
        <v>5109</v>
      </c>
      <c r="B2689" s="35">
        <v>19.380600000000001</v>
      </c>
      <c r="C2689" s="35">
        <v>2294181991</v>
      </c>
      <c r="D2689" s="35">
        <v>2389714169</v>
      </c>
      <c r="E2689" s="35">
        <v>-4929268.3405055003</v>
      </c>
    </row>
    <row r="2690" spans="1:5">
      <c r="A2690" t="s">
        <v>2113</v>
      </c>
      <c r="B2690" s="35"/>
      <c r="C2690" s="35"/>
      <c r="D2690" s="35"/>
    </row>
    <row r="2691" spans="1:5">
      <c r="A2691" t="s">
        <v>5110</v>
      </c>
      <c r="B2691" s="35">
        <v>19.380600000000001</v>
      </c>
      <c r="C2691" s="35">
        <v>2272040526</v>
      </c>
      <c r="D2691" s="35">
        <v>2422768356</v>
      </c>
      <c r="E2691" s="35">
        <v>-7777253.0262220996</v>
      </c>
    </row>
    <row r="2692" spans="1:5">
      <c r="A2692" t="s">
        <v>5111</v>
      </c>
      <c r="B2692" s="35">
        <v>19.385300000000001</v>
      </c>
      <c r="C2692" s="35">
        <v>2291508780</v>
      </c>
      <c r="D2692" s="35">
        <v>2448160414</v>
      </c>
      <c r="E2692" s="35">
        <v>-8080949.6886815997</v>
      </c>
    </row>
    <row r="2693" spans="1:5">
      <c r="A2693" t="s">
        <v>5112</v>
      </c>
      <c r="B2693" s="35">
        <v>19.393699999999999</v>
      </c>
      <c r="C2693" s="35">
        <v>2293858239</v>
      </c>
      <c r="D2693" s="35">
        <v>2462960449</v>
      </c>
      <c r="E2693" s="35">
        <v>-8719440.3337165993</v>
      </c>
    </row>
    <row r="2694" spans="1:5">
      <c r="A2694" t="s">
        <v>5113</v>
      </c>
      <c r="B2694" s="35">
        <v>19.402899999999999</v>
      </c>
      <c r="C2694" s="35">
        <v>2260504530</v>
      </c>
      <c r="D2694" s="35">
        <v>2426493697</v>
      </c>
      <c r="E2694" s="35">
        <v>-8554863.8090182003</v>
      </c>
    </row>
    <row r="2695" spans="1:5">
      <c r="A2695" t="s">
        <v>2114</v>
      </c>
      <c r="B2695" s="35">
        <v>19.410299999999999</v>
      </c>
      <c r="C2695" s="35">
        <v>2277778749</v>
      </c>
      <c r="D2695" s="35">
        <v>2459484877</v>
      </c>
      <c r="E2695" s="35">
        <v>-9361325.0696795005</v>
      </c>
    </row>
    <row r="2696" spans="1:5">
      <c r="A2696" t="s">
        <v>5114</v>
      </c>
      <c r="B2696" s="35"/>
      <c r="C2696" s="35"/>
      <c r="D2696" s="35"/>
    </row>
    <row r="2697" spans="1:5">
      <c r="A2697" t="s">
        <v>5115</v>
      </c>
      <c r="B2697" s="35">
        <v>19.4268</v>
      </c>
      <c r="C2697" s="35">
        <v>2225141647</v>
      </c>
      <c r="D2697" s="35">
        <v>2430487472</v>
      </c>
      <c r="E2697" s="35">
        <v>-10570234.161056001</v>
      </c>
    </row>
    <row r="2698" spans="1:5">
      <c r="A2698" t="s">
        <v>5116</v>
      </c>
      <c r="B2698" s="35">
        <v>19.441700000000001</v>
      </c>
      <c r="C2698" s="35">
        <v>2227569276</v>
      </c>
      <c r="D2698" s="35">
        <v>2427315079</v>
      </c>
      <c r="E2698" s="35">
        <v>-10274091.411759</v>
      </c>
    </row>
    <row r="2699" spans="1:5">
      <c r="A2699" t="s">
        <v>5117</v>
      </c>
      <c r="B2699" s="35">
        <v>19.4511</v>
      </c>
      <c r="C2699" s="35">
        <v>2258419034</v>
      </c>
      <c r="D2699" s="35">
        <v>2479087249</v>
      </c>
      <c r="E2699" s="35">
        <v>-11344767.905157</v>
      </c>
    </row>
    <row r="2700" spans="1:5">
      <c r="A2700" t="s">
        <v>2115</v>
      </c>
      <c r="B2700" s="35">
        <v>19.464700000000001</v>
      </c>
      <c r="C2700" s="35">
        <v>2264298526</v>
      </c>
      <c r="D2700" s="35">
        <v>2455819702</v>
      </c>
      <c r="E2700" s="35">
        <v>-9839410.6253884993</v>
      </c>
    </row>
    <row r="2701" spans="1:5">
      <c r="A2701" t="s">
        <v>5118</v>
      </c>
      <c r="B2701" s="35">
        <v>19.474699999999999</v>
      </c>
      <c r="C2701" s="35">
        <v>2221638115</v>
      </c>
      <c r="D2701" s="35">
        <v>2427574510</v>
      </c>
      <c r="E2701" s="35">
        <v>-10574560.583732</v>
      </c>
    </row>
    <row r="2702" spans="1:5">
      <c r="A2702" t="s">
        <v>5119</v>
      </c>
      <c r="B2702" s="35">
        <v>19.483699999999999</v>
      </c>
      <c r="C2702" s="35">
        <v>2193587885</v>
      </c>
      <c r="D2702" s="35">
        <v>2414049079</v>
      </c>
      <c r="E2702" s="35">
        <v>-11315160.570118001</v>
      </c>
    </row>
    <row r="2703" spans="1:5">
      <c r="A2703" t="s">
        <v>5120</v>
      </c>
      <c r="B2703" s="35">
        <v>19.4909</v>
      </c>
      <c r="C2703" s="35">
        <v>2168742374</v>
      </c>
      <c r="D2703" s="35">
        <v>2394924711</v>
      </c>
      <c r="E2703" s="35">
        <v>-11604509.642961999</v>
      </c>
    </row>
    <row r="2704" spans="1:5">
      <c r="A2704" t="s">
        <v>5121</v>
      </c>
      <c r="B2704" s="35">
        <v>19.513400000000001</v>
      </c>
      <c r="C2704" s="35">
        <v>2135124455</v>
      </c>
      <c r="D2704" s="35">
        <v>2394916950</v>
      </c>
      <c r="E2704" s="35">
        <v>-13313543.257454</v>
      </c>
    </row>
    <row r="2705" spans="1:5">
      <c r="A2705" t="s">
        <v>2116</v>
      </c>
      <c r="B2705" s="35">
        <v>19.538900000000002</v>
      </c>
      <c r="C2705" s="35">
        <v>2096349713</v>
      </c>
      <c r="D2705" s="35">
        <v>2356913199</v>
      </c>
      <c r="E2705" s="35">
        <v>-13335627.184744</v>
      </c>
    </row>
    <row r="2706" spans="1:5">
      <c r="A2706" t="s">
        <v>5122</v>
      </c>
      <c r="B2706" s="35">
        <v>19.564900000000002</v>
      </c>
      <c r="C2706" s="35">
        <v>2066650509</v>
      </c>
      <c r="D2706" s="35">
        <v>2316194568</v>
      </c>
      <c r="E2706" s="35">
        <v>-12754681.035937</v>
      </c>
    </row>
    <row r="2707" spans="1:5">
      <c r="A2707" t="s">
        <v>5123</v>
      </c>
      <c r="B2707" s="35">
        <v>19.6386</v>
      </c>
      <c r="C2707" s="35">
        <v>2073247148</v>
      </c>
      <c r="D2707" s="35">
        <v>2338058510</v>
      </c>
      <c r="E2707" s="35">
        <v>-13484228.1018</v>
      </c>
    </row>
    <row r="2708" spans="1:5">
      <c r="A2708" t="s">
        <v>5124</v>
      </c>
      <c r="B2708" s="35">
        <v>19.68</v>
      </c>
      <c r="C2708" s="35">
        <v>2056929108</v>
      </c>
      <c r="D2708" s="35">
        <v>2348437907</v>
      </c>
      <c r="E2708" s="35">
        <v>-14812438.973577</v>
      </c>
    </row>
    <row r="2709" spans="1:5">
      <c r="A2709" t="s">
        <v>5125</v>
      </c>
      <c r="B2709" s="35">
        <v>19.733599999999999</v>
      </c>
      <c r="C2709" s="35">
        <v>2045372639</v>
      </c>
      <c r="D2709" s="35">
        <v>2333044686</v>
      </c>
      <c r="E2709" s="35">
        <v>-14577778.357725</v>
      </c>
    </row>
    <row r="2710" spans="1:5">
      <c r="A2710" t="s">
        <v>2117</v>
      </c>
      <c r="B2710" s="35"/>
      <c r="C2710" s="35"/>
      <c r="D2710" s="35"/>
    </row>
    <row r="2711" spans="1:5">
      <c r="A2711" t="s">
        <v>5126</v>
      </c>
      <c r="B2711" s="35">
        <v>19.7607</v>
      </c>
      <c r="C2711" s="35">
        <v>2033562185</v>
      </c>
      <c r="D2711" s="35">
        <v>2373436208</v>
      </c>
      <c r="E2711" s="35">
        <v>-17199493.084759001</v>
      </c>
    </row>
    <row r="2712" spans="1:5">
      <c r="A2712" t="s">
        <v>5127</v>
      </c>
      <c r="B2712" s="35">
        <v>19.8047</v>
      </c>
      <c r="C2712" s="35">
        <v>2038356454</v>
      </c>
      <c r="D2712" s="35">
        <v>2390287617</v>
      </c>
      <c r="E2712" s="35">
        <v>-17770083.010598</v>
      </c>
    </row>
    <row r="2713" spans="1:5">
      <c r="A2713" t="s">
        <v>5128</v>
      </c>
      <c r="B2713" s="35">
        <v>19.827000000000002</v>
      </c>
      <c r="C2713" s="35">
        <v>2023397912</v>
      </c>
      <c r="D2713" s="35">
        <v>2403068528</v>
      </c>
      <c r="E2713" s="35">
        <v>-19149171.130277</v>
      </c>
    </row>
    <row r="2714" spans="1:5">
      <c r="A2714" t="s">
        <v>5129</v>
      </c>
      <c r="B2714" s="35">
        <v>19.86</v>
      </c>
      <c r="C2714" s="35">
        <v>2002415319</v>
      </c>
      <c r="D2714" s="35">
        <v>2413539934</v>
      </c>
      <c r="E2714" s="35">
        <v>-20701138.721046999</v>
      </c>
    </row>
    <row r="2715" spans="1:5">
      <c r="A2715" t="s">
        <v>2118</v>
      </c>
      <c r="B2715" s="35">
        <v>19.902699999999999</v>
      </c>
      <c r="C2715" s="35">
        <v>2003320100</v>
      </c>
      <c r="D2715" s="35">
        <v>2378352263</v>
      </c>
      <c r="E2715" s="35">
        <v>-18843280.710657001</v>
      </c>
    </row>
    <row r="2716" spans="1:5">
      <c r="A2716" t="s">
        <v>5130</v>
      </c>
      <c r="B2716" s="35">
        <v>19.9512</v>
      </c>
      <c r="C2716" s="35">
        <v>2013324072</v>
      </c>
      <c r="D2716" s="35">
        <v>2392343341</v>
      </c>
      <c r="E2716" s="35">
        <v>-18997316.903244</v>
      </c>
    </row>
    <row r="2717" spans="1:5">
      <c r="A2717" t="s">
        <v>5131</v>
      </c>
      <c r="B2717" s="35">
        <v>20.045300000000001</v>
      </c>
      <c r="C2717" s="35">
        <v>2010142194</v>
      </c>
      <c r="D2717" s="35">
        <v>2401656137</v>
      </c>
      <c r="E2717" s="35">
        <v>-19531458.396731</v>
      </c>
    </row>
    <row r="2718" spans="1:5">
      <c r="A2718" t="s">
        <v>5132</v>
      </c>
      <c r="B2718" s="35">
        <v>20.310400000000001</v>
      </c>
      <c r="C2718" s="35">
        <v>2027939331</v>
      </c>
      <c r="D2718" s="35">
        <v>2445400390</v>
      </c>
      <c r="E2718" s="35">
        <v>-20554054.031431999</v>
      </c>
    </row>
    <row r="2719" spans="1:5">
      <c r="A2719" t="s">
        <v>5133</v>
      </c>
      <c r="B2719" s="35">
        <v>20.6632</v>
      </c>
      <c r="C2719" s="35">
        <v>2074797722</v>
      </c>
      <c r="D2719" s="35">
        <v>2517629130</v>
      </c>
      <c r="E2719" s="35">
        <v>-21430921.057726</v>
      </c>
    </row>
    <row r="2720" spans="1:5">
      <c r="A2720" t="s">
        <v>2119</v>
      </c>
      <c r="B2720" s="35">
        <v>20.7529</v>
      </c>
      <c r="C2720" s="35">
        <v>2128325747</v>
      </c>
      <c r="D2720" s="35">
        <v>2542743859</v>
      </c>
      <c r="E2720" s="35">
        <v>-19969166.333379999</v>
      </c>
    </row>
    <row r="2721" spans="1:5">
      <c r="A2721" t="s">
        <v>5134</v>
      </c>
      <c r="B2721" s="35">
        <v>20.8447</v>
      </c>
      <c r="C2721" s="35">
        <v>2104942976</v>
      </c>
      <c r="D2721" s="35">
        <v>2499599989</v>
      </c>
      <c r="E2721" s="35">
        <v>-18933206.666443001</v>
      </c>
    </row>
    <row r="2722" spans="1:5">
      <c r="A2722" t="s">
        <v>5135</v>
      </c>
      <c r="B2722" s="35">
        <v>21.1465</v>
      </c>
      <c r="C2722" s="35">
        <v>2148470320</v>
      </c>
      <c r="D2722" s="35">
        <v>2497115008</v>
      </c>
      <c r="E2722" s="35">
        <v>-16487110.774832999</v>
      </c>
    </row>
    <row r="2723" spans="1:5">
      <c r="A2723" t="s">
        <v>5136</v>
      </c>
      <c r="B2723" s="35">
        <v>21.456499999999998</v>
      </c>
      <c r="C2723" s="35">
        <v>2164426733</v>
      </c>
      <c r="D2723" s="35">
        <v>2544800019</v>
      </c>
      <c r="E2723" s="35">
        <v>-17727648.311700001</v>
      </c>
    </row>
    <row r="2724" spans="1:5">
      <c r="A2724" t="s">
        <v>5137</v>
      </c>
      <c r="B2724" s="35">
        <v>23.021000000000001</v>
      </c>
      <c r="C2724" s="35">
        <v>2321389929</v>
      </c>
      <c r="D2724" s="35">
        <v>2758675698</v>
      </c>
      <c r="E2724" s="35">
        <v>-18995081.403935999</v>
      </c>
    </row>
    <row r="2725" spans="1:5">
      <c r="A2725" t="s">
        <v>5138</v>
      </c>
      <c r="B2725" s="35">
        <v>23.321200000000001</v>
      </c>
      <c r="C2725" s="35">
        <v>2375527694</v>
      </c>
      <c r="D2725" s="35">
        <v>2773457249</v>
      </c>
      <c r="E2725" s="35">
        <v>-17062996.543917</v>
      </c>
    </row>
    <row r="2726" spans="1:5">
      <c r="A2726" t="s">
        <v>5139</v>
      </c>
      <c r="B2726" s="35">
        <v>23.4314</v>
      </c>
      <c r="C2726" s="35">
        <v>2389398252</v>
      </c>
      <c r="D2726" s="35">
        <v>2800504866</v>
      </c>
      <c r="E2726" s="35">
        <v>-17545115.272668</v>
      </c>
    </row>
    <row r="2727" spans="1:5">
      <c r="A2727" t="s">
        <v>5140</v>
      </c>
      <c r="B2727" s="35">
        <v>23.611699999999999</v>
      </c>
      <c r="C2727" s="35">
        <v>2403445470</v>
      </c>
      <c r="D2727" s="35">
        <v>2808217946</v>
      </c>
      <c r="E2727" s="35">
        <v>-17142877.302354001</v>
      </c>
    </row>
    <row r="2728" spans="1:5">
      <c r="A2728" t="s">
        <v>5141</v>
      </c>
      <c r="B2728" s="35">
        <v>23.6387</v>
      </c>
      <c r="C2728" s="35">
        <v>2420291808</v>
      </c>
      <c r="D2728" s="35">
        <v>2795232489</v>
      </c>
      <c r="E2728" s="35">
        <v>-15861307.136179</v>
      </c>
    </row>
    <row r="2729" spans="1:5">
      <c r="A2729" t="s">
        <v>5142</v>
      </c>
      <c r="B2729" s="35">
        <v>23.5989</v>
      </c>
      <c r="C2729" s="35">
        <v>2413697811</v>
      </c>
      <c r="D2729" s="35">
        <v>2766823495</v>
      </c>
      <c r="E2729" s="35">
        <v>-14963650.170135001</v>
      </c>
    </row>
    <row r="2730" spans="1:5">
      <c r="A2730" t="s">
        <v>5143</v>
      </c>
      <c r="B2730" s="35">
        <v>23.6389</v>
      </c>
      <c r="C2730" s="35">
        <v>2479436528</v>
      </c>
      <c r="D2730" s="35">
        <v>2784568005</v>
      </c>
      <c r="E2730" s="35">
        <v>-12908023.512092</v>
      </c>
    </row>
    <row r="2731" spans="1:5">
      <c r="A2731" t="s">
        <v>5144</v>
      </c>
      <c r="B2731" s="35">
        <v>23.6388</v>
      </c>
      <c r="C2731" s="35">
        <v>2494851966</v>
      </c>
      <c r="D2731" s="35">
        <v>2804606943</v>
      </c>
      <c r="E2731" s="35">
        <v>-13103667.571958</v>
      </c>
    </row>
    <row r="2732" spans="1:5">
      <c r="A2732" t="s">
        <v>5145</v>
      </c>
      <c r="B2732" s="35">
        <v>23.6371</v>
      </c>
      <c r="C2732" s="35">
        <v>2500020740</v>
      </c>
      <c r="D2732" s="35">
        <v>2760411765</v>
      </c>
      <c r="E2732" s="35">
        <v>-11016200.168378999</v>
      </c>
    </row>
    <row r="2733" spans="1:5">
      <c r="A2733" t="s">
        <v>5146</v>
      </c>
      <c r="B2733" s="35">
        <v>23.577000000000002</v>
      </c>
      <c r="C2733" s="35">
        <v>2537868635</v>
      </c>
      <c r="D2733" s="35">
        <v>2738085627</v>
      </c>
      <c r="E2733" s="35">
        <v>-8492046.9949526992</v>
      </c>
    </row>
    <row r="2734" spans="1:5">
      <c r="A2734" t="s">
        <v>5147</v>
      </c>
      <c r="B2734" s="35">
        <v>23.549299999999999</v>
      </c>
      <c r="C2734" s="35">
        <v>2598070781</v>
      </c>
      <c r="D2734" s="35">
        <v>2716239120</v>
      </c>
      <c r="E2734" s="35">
        <v>-5017913.0165227996</v>
      </c>
    </row>
    <row r="2735" spans="1:5">
      <c r="A2735" t="s">
        <v>5148</v>
      </c>
      <c r="B2735" s="35">
        <v>23.623899999999999</v>
      </c>
      <c r="C2735" s="35">
        <v>2590549755</v>
      </c>
      <c r="D2735" s="35">
        <v>2688237931</v>
      </c>
      <c r="E2735" s="35">
        <v>-4135141.7843793998</v>
      </c>
    </row>
    <row r="2736" spans="1:5">
      <c r="A2736" t="s">
        <v>5149</v>
      </c>
      <c r="B2736" s="35">
        <v>25.250499999999999</v>
      </c>
      <c r="C2736" s="35">
        <v>2789966838</v>
      </c>
      <c r="D2736" s="35">
        <v>2886975395</v>
      </c>
      <c r="E2736" s="35">
        <v>-3841846.9733273</v>
      </c>
    </row>
    <row r="2737" spans="1:5">
      <c r="A2737" t="s">
        <v>5150</v>
      </c>
      <c r="B2737" s="35">
        <v>25.8231</v>
      </c>
      <c r="C2737" s="35">
        <v>2864639361</v>
      </c>
      <c r="D2737" s="35">
        <v>2950556460</v>
      </c>
      <c r="E2737" s="35">
        <v>-3327141.1643063999</v>
      </c>
    </row>
    <row r="2738" spans="1:5">
      <c r="A2738" t="s">
        <v>5151</v>
      </c>
      <c r="B2738" s="35"/>
      <c r="C2738" s="35"/>
      <c r="D2738" s="35"/>
    </row>
    <row r="2739" spans="1:5">
      <c r="A2739" t="s">
        <v>5152</v>
      </c>
      <c r="B2739" s="35"/>
      <c r="C2739" s="35"/>
      <c r="D2739" s="35"/>
    </row>
    <row r="2740" spans="1:5">
      <c r="A2740" t="s">
        <v>5153</v>
      </c>
      <c r="B2740" s="35"/>
      <c r="C2740" s="35"/>
      <c r="D2740" s="35"/>
    </row>
    <row r="2741" spans="1:5">
      <c r="A2741" t="s">
        <v>5154</v>
      </c>
      <c r="B2741" s="35">
        <v>25.8231</v>
      </c>
      <c r="C2741" s="35">
        <v>2886560429</v>
      </c>
      <c r="D2741" s="35">
        <v>2949194623</v>
      </c>
      <c r="E2741" s="35">
        <v>-2425510.2601934001</v>
      </c>
    </row>
    <row r="2742" spans="1:5">
      <c r="A2742" t="s">
        <v>5155</v>
      </c>
      <c r="B2742" s="35">
        <v>26.031199999999998</v>
      </c>
      <c r="C2742" s="35">
        <v>2949938905</v>
      </c>
      <c r="D2742" s="35">
        <v>3023806568</v>
      </c>
      <c r="E2742" s="35">
        <v>-2837658.7710131998</v>
      </c>
    </row>
    <row r="2743" spans="1:5">
      <c r="A2743" t="s">
        <v>5156</v>
      </c>
      <c r="B2743" s="35">
        <v>26.003499999999999</v>
      </c>
      <c r="C2743" s="35">
        <v>2917380313</v>
      </c>
      <c r="D2743" s="35">
        <v>2982292856</v>
      </c>
      <c r="E2743" s="35">
        <v>-2496300.2288154</v>
      </c>
    </row>
    <row r="2744" spans="1:5">
      <c r="A2744" t="s">
        <v>5157</v>
      </c>
      <c r="B2744" s="35">
        <v>26.0474</v>
      </c>
      <c r="C2744" s="35">
        <v>2939899036</v>
      </c>
      <c r="D2744" s="35">
        <v>2993862120</v>
      </c>
      <c r="E2744" s="35">
        <v>-2071726.3143346</v>
      </c>
    </row>
    <row r="2745" spans="1:5">
      <c r="A2745" t="s">
        <v>5158</v>
      </c>
      <c r="B2745" s="35">
        <v>26.045200000000001</v>
      </c>
      <c r="C2745" s="35">
        <v>2931497581</v>
      </c>
      <c r="D2745" s="35">
        <v>2912414750</v>
      </c>
      <c r="E2745" s="35">
        <v>732681.30020119005</v>
      </c>
    </row>
    <row r="2746" spans="1:5">
      <c r="A2746" t="s">
        <v>5159</v>
      </c>
      <c r="B2746" s="35">
        <v>26.0381</v>
      </c>
      <c r="C2746" s="35">
        <v>2928844185</v>
      </c>
      <c r="D2746" s="35">
        <v>2894477009</v>
      </c>
      <c r="E2746" s="35">
        <v>1319880.3292099</v>
      </c>
    </row>
    <row r="2747" spans="1:5">
      <c r="A2747" t="s">
        <v>5160</v>
      </c>
      <c r="B2747" s="35">
        <v>26.0564</v>
      </c>
      <c r="C2747" s="35">
        <v>2957598190</v>
      </c>
      <c r="D2747" s="35">
        <v>2903987001</v>
      </c>
      <c r="E2747" s="35">
        <v>2057505.6032298999</v>
      </c>
    </row>
    <row r="2748" spans="1:5">
      <c r="A2748" t="s">
        <v>5161</v>
      </c>
      <c r="B2748" s="35">
        <v>26.072099999999999</v>
      </c>
      <c r="C2748" s="35">
        <v>2977314307</v>
      </c>
      <c r="D2748" s="35">
        <v>2909728273</v>
      </c>
      <c r="E2748" s="35">
        <v>2592274.2701968998</v>
      </c>
    </row>
    <row r="2749" spans="1:5">
      <c r="A2749" t="s">
        <v>5162</v>
      </c>
      <c r="B2749" s="35">
        <v>26.1099</v>
      </c>
      <c r="C2749" s="35">
        <v>3006387532</v>
      </c>
      <c r="D2749" s="35">
        <v>2911297980</v>
      </c>
      <c r="E2749" s="35">
        <v>3641896.4454096002</v>
      </c>
    </row>
    <row r="2750" spans="1:5">
      <c r="A2750" t="s">
        <v>5163</v>
      </c>
      <c r="B2750" s="35">
        <v>26.119499999999999</v>
      </c>
      <c r="C2750" s="35">
        <v>3010469607</v>
      </c>
      <c r="D2750" s="35">
        <v>2903831711</v>
      </c>
      <c r="E2750" s="35">
        <v>4082692.8539979998</v>
      </c>
    </row>
    <row r="2751" spans="1:5">
      <c r="A2751" t="s">
        <v>5164</v>
      </c>
      <c r="B2751" s="35">
        <v>26.144600000000001</v>
      </c>
      <c r="C2751" s="35">
        <v>2998575045</v>
      </c>
      <c r="D2751" s="35">
        <v>2876376872</v>
      </c>
      <c r="E2751" s="35">
        <v>4673935.4589475002</v>
      </c>
    </row>
    <row r="2752" spans="1:5">
      <c r="A2752" t="s">
        <v>5165</v>
      </c>
      <c r="B2752" s="35">
        <v>26.238800000000001</v>
      </c>
      <c r="C2752" s="35">
        <v>2999584604</v>
      </c>
      <c r="D2752" s="35">
        <v>2886220361</v>
      </c>
      <c r="E2752" s="35">
        <v>4320481.2338979002</v>
      </c>
    </row>
    <row r="2753" spans="1:5">
      <c r="A2753" t="s">
        <v>5166</v>
      </c>
      <c r="B2753" s="35">
        <v>26.8232</v>
      </c>
      <c r="C2753" s="35">
        <v>3080098877</v>
      </c>
      <c r="D2753" s="35">
        <v>2933299878</v>
      </c>
      <c r="E2753" s="35">
        <v>5472836.9098391999</v>
      </c>
    </row>
    <row r="2754" spans="1:5">
      <c r="A2754" t="s">
        <v>5167</v>
      </c>
      <c r="B2754" s="35">
        <v>26.8963</v>
      </c>
      <c r="C2754" s="35">
        <v>3095066871</v>
      </c>
      <c r="D2754" s="35">
        <v>2943264405</v>
      </c>
      <c r="E2754" s="35">
        <v>5643990.6604254004</v>
      </c>
    </row>
    <row r="2755" spans="1:5">
      <c r="A2755" t="s">
        <v>5168</v>
      </c>
      <c r="B2755" s="35">
        <v>26.887799999999999</v>
      </c>
      <c r="C2755" s="35">
        <v>3111084609</v>
      </c>
      <c r="D2755" s="35">
        <v>2970301702</v>
      </c>
      <c r="E2755" s="35">
        <v>5235939.9802141003</v>
      </c>
    </row>
    <row r="2756" spans="1:5">
      <c r="A2756" t="s">
        <v>5169</v>
      </c>
      <c r="B2756" s="35">
        <v>26.894400000000001</v>
      </c>
      <c r="C2756" s="35">
        <v>3085329638</v>
      </c>
      <c r="D2756" s="35">
        <v>2981302370</v>
      </c>
      <c r="E2756" s="35">
        <v>3867989.9161164002</v>
      </c>
    </row>
    <row r="2757" spans="1:5">
      <c r="A2757" t="s">
        <v>5170</v>
      </c>
      <c r="B2757" s="35">
        <v>26.921199999999999</v>
      </c>
      <c r="C2757" s="35">
        <v>3073956557</v>
      </c>
      <c r="D2757" s="35">
        <v>2982656588</v>
      </c>
      <c r="E2757" s="35">
        <v>3391378.1332184002</v>
      </c>
    </row>
    <row r="2758" spans="1:5">
      <c r="A2758" t="s">
        <v>5171</v>
      </c>
      <c r="B2758" s="35">
        <v>26.926300000000001</v>
      </c>
      <c r="C2758" s="35">
        <v>3194763268</v>
      </c>
      <c r="D2758" s="35">
        <v>3110833422</v>
      </c>
      <c r="E2758" s="35">
        <v>3117021.1280421</v>
      </c>
    </row>
    <row r="2759" spans="1:5">
      <c r="A2759" t="s">
        <v>5172</v>
      </c>
      <c r="B2759" s="35">
        <v>26.9283</v>
      </c>
      <c r="C2759" s="35">
        <v>3127625616</v>
      </c>
      <c r="D2759" s="35">
        <v>3046477080</v>
      </c>
      <c r="E2759" s="35">
        <v>3013503.8602510998</v>
      </c>
    </row>
    <row r="2760" spans="1:5">
      <c r="A2760" t="s">
        <v>5173</v>
      </c>
      <c r="B2760" s="35">
        <v>26.930800000000001</v>
      </c>
      <c r="C2760" s="35">
        <v>3119833858</v>
      </c>
      <c r="D2760" s="35">
        <v>3084039899</v>
      </c>
      <c r="E2760" s="35">
        <v>1329108.6414069</v>
      </c>
    </row>
    <row r="2761" spans="1:5">
      <c r="A2761" t="s">
        <v>5174</v>
      </c>
      <c r="B2761" s="35">
        <v>26.939399999999999</v>
      </c>
      <c r="C2761" s="35">
        <v>3101850551</v>
      </c>
      <c r="D2761" s="35">
        <v>3097283604</v>
      </c>
      <c r="E2761" s="35">
        <v>169526.67839670001</v>
      </c>
    </row>
    <row r="2762" spans="1:5">
      <c r="A2762" t="s">
        <v>5175</v>
      </c>
      <c r="B2762" s="35">
        <v>26.932300000000001</v>
      </c>
      <c r="C2762" s="35">
        <v>3157698186</v>
      </c>
      <c r="D2762" s="35">
        <v>3115203282</v>
      </c>
      <c r="E2762" s="35">
        <v>1577841.6251119</v>
      </c>
    </row>
    <row r="2763" spans="1:5">
      <c r="A2763" t="s">
        <v>5176</v>
      </c>
      <c r="B2763" s="35">
        <v>26.9329</v>
      </c>
      <c r="C2763" s="35">
        <v>3158680422</v>
      </c>
      <c r="D2763" s="35">
        <v>3091180004</v>
      </c>
      <c r="E2763" s="35">
        <v>2506243.9618458999</v>
      </c>
    </row>
    <row r="2764" spans="1:5">
      <c r="A2764" t="s">
        <v>5177</v>
      </c>
      <c r="B2764" s="35">
        <v>26.938199999999998</v>
      </c>
      <c r="C2764" s="35">
        <v>3158657206</v>
      </c>
      <c r="D2764" s="35">
        <v>3108428265</v>
      </c>
      <c r="E2764" s="35">
        <v>1864599.0081</v>
      </c>
    </row>
    <row r="2765" spans="1:5">
      <c r="A2765" t="s">
        <v>5178</v>
      </c>
      <c r="B2765" s="35">
        <v>26.9498</v>
      </c>
      <c r="C2765" s="35">
        <v>3171151998</v>
      </c>
      <c r="D2765" s="35">
        <v>3007093886</v>
      </c>
      <c r="E2765" s="35">
        <v>6087544.6942092003</v>
      </c>
    </row>
    <row r="2766" spans="1:5">
      <c r="A2766" t="s">
        <v>5179</v>
      </c>
      <c r="B2766" s="35">
        <v>26.954499999999999</v>
      </c>
      <c r="C2766" s="35">
        <v>3150306705</v>
      </c>
      <c r="D2766" s="35">
        <v>3000786084</v>
      </c>
      <c r="E2766" s="35">
        <v>5547148.7506724</v>
      </c>
    </row>
    <row r="2767" spans="1:5">
      <c r="A2767" t="s">
        <v>5180</v>
      </c>
      <c r="B2767" s="35">
        <v>26.9651</v>
      </c>
      <c r="C2767" s="35">
        <v>3169451057</v>
      </c>
      <c r="D2767" s="35">
        <v>3010646289</v>
      </c>
      <c r="E2767" s="35">
        <v>5889270.5015000999</v>
      </c>
    </row>
    <row r="2768" spans="1:5">
      <c r="A2768" t="s">
        <v>5181</v>
      </c>
      <c r="B2768" s="35">
        <v>26.981999999999999</v>
      </c>
      <c r="C2768" s="35">
        <v>3165359398</v>
      </c>
      <c r="D2768" s="35">
        <v>3021904360</v>
      </c>
      <c r="E2768" s="35">
        <v>5316694.0182344001</v>
      </c>
    </row>
    <row r="2769" spans="1:5">
      <c r="A2769" t="s">
        <v>5182</v>
      </c>
      <c r="B2769" s="35">
        <v>26.9892</v>
      </c>
      <c r="C2769" s="35">
        <v>3168718773</v>
      </c>
      <c r="D2769" s="35">
        <v>3009208823</v>
      </c>
      <c r="E2769" s="35">
        <v>5910139.9819187</v>
      </c>
    </row>
    <row r="2770" spans="1:5">
      <c r="A2770" t="s">
        <v>5183</v>
      </c>
      <c r="B2770" s="35">
        <v>26.997800000000002</v>
      </c>
      <c r="C2770" s="35">
        <v>3196246215</v>
      </c>
      <c r="D2770" s="35">
        <v>3028229189</v>
      </c>
      <c r="E2770" s="35">
        <v>6223359.9033995001</v>
      </c>
    </row>
    <row r="2771" spans="1:5">
      <c r="A2771" t="s">
        <v>5184</v>
      </c>
      <c r="B2771" s="35">
        <v>27.0059</v>
      </c>
      <c r="C2771" s="35">
        <v>3192374735</v>
      </c>
      <c r="D2771" s="35">
        <v>3062547276</v>
      </c>
      <c r="E2771" s="35">
        <v>4807373.9071832001</v>
      </c>
    </row>
    <row r="2772" spans="1:5">
      <c r="A2772" t="s">
        <v>5185</v>
      </c>
      <c r="B2772" s="35">
        <v>27.016999999999999</v>
      </c>
      <c r="C2772" s="35">
        <v>3195639674</v>
      </c>
      <c r="D2772" s="35">
        <v>3054357936</v>
      </c>
      <c r="E2772" s="35">
        <v>5229364.4001925001</v>
      </c>
    </row>
    <row r="2773" spans="1:5">
      <c r="A2773" t="s">
        <v>5186</v>
      </c>
      <c r="B2773" s="35">
        <v>27.021999999999998</v>
      </c>
      <c r="C2773" s="35">
        <v>3201636078</v>
      </c>
      <c r="D2773" s="35">
        <v>3055827583</v>
      </c>
      <c r="E2773" s="35">
        <v>5395917.9557397999</v>
      </c>
    </row>
    <row r="2774" spans="1:5">
      <c r="A2774" t="s">
        <v>5187</v>
      </c>
      <c r="B2774" s="35">
        <v>27.025400000000001</v>
      </c>
      <c r="C2774" s="35">
        <v>3223994685</v>
      </c>
      <c r="D2774" s="35">
        <v>3080327300</v>
      </c>
      <c r="E2774" s="35">
        <v>5316013.2689987998</v>
      </c>
    </row>
    <row r="2775" spans="1:5">
      <c r="A2775" t="s">
        <v>5188</v>
      </c>
      <c r="B2775" s="35">
        <v>27.068100000000001</v>
      </c>
      <c r="C2775" s="35">
        <v>3225933719</v>
      </c>
      <c r="D2775" s="35">
        <v>3044452167</v>
      </c>
      <c r="E2775" s="35">
        <v>6704628.4002202004</v>
      </c>
    </row>
    <row r="2776" spans="1:5">
      <c r="A2776" t="s">
        <v>5189</v>
      </c>
      <c r="B2776" s="35">
        <v>27.060600000000001</v>
      </c>
      <c r="C2776" s="35">
        <v>3184083646</v>
      </c>
      <c r="D2776" s="35">
        <v>3017512794</v>
      </c>
      <c r="E2776" s="35">
        <v>6155475.1927156001</v>
      </c>
    </row>
    <row r="2777" spans="1:5">
      <c r="A2777" t="s">
        <v>5190</v>
      </c>
      <c r="B2777" s="35">
        <v>27.127500000000001</v>
      </c>
      <c r="C2777" s="35">
        <v>3211740609</v>
      </c>
      <c r="D2777" s="35">
        <v>3031028472</v>
      </c>
      <c r="E2777" s="35">
        <v>6661584.6281449003</v>
      </c>
    </row>
    <row r="2778" spans="1:5">
      <c r="A2778" t="s">
        <v>5191</v>
      </c>
      <c r="B2778" s="35">
        <v>27.1676</v>
      </c>
      <c r="C2778" s="35">
        <v>3210867175</v>
      </c>
      <c r="D2778" s="35">
        <v>3023873973</v>
      </c>
      <c r="E2778" s="35">
        <v>6882948.8802838996</v>
      </c>
    </row>
    <row r="2779" spans="1:5">
      <c r="A2779" t="s">
        <v>5192</v>
      </c>
      <c r="B2779" s="35">
        <v>27.1737</v>
      </c>
      <c r="C2779" s="35">
        <v>3235650393</v>
      </c>
      <c r="D2779" s="35">
        <v>3053024474</v>
      </c>
      <c r="E2779" s="35">
        <v>6720686.5093822004</v>
      </c>
    </row>
    <row r="2780" spans="1:5">
      <c r="A2780" t="s">
        <v>5193</v>
      </c>
      <c r="B2780" s="35">
        <v>27.093699999999998</v>
      </c>
      <c r="C2780" s="35">
        <v>3231547479</v>
      </c>
      <c r="D2780" s="35">
        <v>3075398735</v>
      </c>
      <c r="E2780" s="35">
        <v>5763286.0775752002</v>
      </c>
    </row>
    <row r="2781" spans="1:5">
      <c r="A2781" t="s">
        <v>5194</v>
      </c>
      <c r="B2781" s="35">
        <v>26.405999999999999</v>
      </c>
      <c r="C2781" s="35">
        <v>3137583315</v>
      </c>
      <c r="D2781" s="35">
        <v>3017813399</v>
      </c>
      <c r="E2781" s="35">
        <v>4535708.3996061999</v>
      </c>
    </row>
    <row r="2782" spans="1:5">
      <c r="A2782" t="s">
        <v>5195</v>
      </c>
      <c r="B2782" s="35">
        <v>26.527100000000001</v>
      </c>
      <c r="C2782" s="35">
        <v>3134911149</v>
      </c>
      <c r="D2782" s="35">
        <v>3029200325</v>
      </c>
      <c r="E2782" s="35">
        <v>3985012.4589570998</v>
      </c>
    </row>
    <row r="2783" spans="1:5">
      <c r="A2783" t="s">
        <v>5196</v>
      </c>
      <c r="B2783" s="35"/>
      <c r="C2783" s="35"/>
      <c r="D2783" s="35"/>
    </row>
    <row r="2784" spans="1:5">
      <c r="A2784" t="s">
        <v>5197</v>
      </c>
      <c r="B2784" s="35">
        <v>26.5763</v>
      </c>
      <c r="C2784" s="35">
        <v>3175357513</v>
      </c>
      <c r="D2784" s="35">
        <v>3047595716</v>
      </c>
      <c r="E2784" s="35">
        <v>4807358.3230170999</v>
      </c>
    </row>
    <row r="2785" spans="1:5">
      <c r="A2785" t="s">
        <v>5198</v>
      </c>
      <c r="B2785" s="35">
        <v>26.665800000000001</v>
      </c>
      <c r="C2785" s="35">
        <v>3270274316</v>
      </c>
      <c r="D2785" s="35">
        <v>3068418619</v>
      </c>
      <c r="E2785" s="35">
        <v>7569834.6571263997</v>
      </c>
    </row>
    <row r="2786" spans="1:5">
      <c r="A2786" t="s">
        <v>5199</v>
      </c>
      <c r="B2786" s="35">
        <v>26.6783</v>
      </c>
      <c r="C2786" s="35">
        <v>3271885576</v>
      </c>
      <c r="D2786" s="35">
        <v>3050209331</v>
      </c>
      <c r="E2786" s="35">
        <v>8309234.2840435999</v>
      </c>
    </row>
    <row r="2787" spans="1:5">
      <c r="A2787" t="s">
        <v>5200</v>
      </c>
      <c r="B2787" s="35">
        <v>26.734999999999999</v>
      </c>
      <c r="C2787" s="35">
        <v>3243654705</v>
      </c>
      <c r="D2787" s="35">
        <v>3040015283</v>
      </c>
      <c r="E2787" s="35">
        <v>7616959.8653450999</v>
      </c>
    </row>
    <row r="2788" spans="1:5">
      <c r="A2788" t="s">
        <v>5201</v>
      </c>
      <c r="B2788" s="35">
        <v>26.7605</v>
      </c>
      <c r="C2788" s="35">
        <v>3254944477</v>
      </c>
      <c r="D2788" s="35">
        <v>3055412396</v>
      </c>
      <c r="E2788" s="35">
        <v>7456216.4757759003</v>
      </c>
    </row>
    <row r="2789" spans="1:5">
      <c r="A2789" t="s">
        <v>5202</v>
      </c>
      <c r="B2789" s="35">
        <v>26.770099999999999</v>
      </c>
      <c r="C2789" s="35">
        <v>3266419543</v>
      </c>
      <c r="D2789" s="35">
        <v>3061807352</v>
      </c>
      <c r="E2789" s="35">
        <v>7643310.6712339995</v>
      </c>
    </row>
    <row r="2790" spans="1:5">
      <c r="A2790" t="s">
        <v>5203</v>
      </c>
      <c r="B2790" s="35">
        <v>26.8048</v>
      </c>
      <c r="C2790" s="35">
        <v>3288468644</v>
      </c>
      <c r="D2790" s="35">
        <v>3084874208</v>
      </c>
      <c r="E2790" s="35">
        <v>7595446.9348772997</v>
      </c>
    </row>
    <row r="2791" spans="1:5">
      <c r="A2791" t="s">
        <v>5204</v>
      </c>
      <c r="B2791" s="35">
        <v>26.808700000000002</v>
      </c>
      <c r="C2791" s="35">
        <v>3272027530</v>
      </c>
      <c r="D2791" s="35">
        <v>3060073910</v>
      </c>
      <c r="E2791" s="35">
        <v>7906150.6152852997</v>
      </c>
    </row>
    <row r="2792" spans="1:5">
      <c r="A2792" t="s">
        <v>5205</v>
      </c>
      <c r="B2792" s="35">
        <v>26.8414</v>
      </c>
      <c r="C2792" s="35">
        <v>3294995166</v>
      </c>
      <c r="D2792" s="35">
        <v>3087495256</v>
      </c>
      <c r="E2792" s="35">
        <v>7730591.9214348001</v>
      </c>
    </row>
    <row r="2793" spans="1:5">
      <c r="A2793" t="s">
        <v>5206</v>
      </c>
      <c r="B2793" s="35">
        <v>26.8582</v>
      </c>
      <c r="C2793" s="35">
        <v>3289081760</v>
      </c>
      <c r="D2793" s="35">
        <v>3059956153</v>
      </c>
      <c r="E2793" s="35">
        <v>8530936.8088703007</v>
      </c>
    </row>
    <row r="2794" spans="1:5">
      <c r="A2794" t="s">
        <v>5207</v>
      </c>
      <c r="B2794" s="35">
        <v>26.9024</v>
      </c>
      <c r="C2794" s="35">
        <v>3290084747</v>
      </c>
      <c r="D2794" s="35">
        <v>3053839274</v>
      </c>
      <c r="E2794" s="35">
        <v>8781576.1047341991</v>
      </c>
    </row>
    <row r="2795" spans="1:5">
      <c r="A2795" t="s">
        <v>5208</v>
      </c>
      <c r="B2795" s="35">
        <v>26.9069</v>
      </c>
      <c r="C2795" s="35">
        <v>3323493882</v>
      </c>
      <c r="D2795" s="35">
        <v>3077838867</v>
      </c>
      <c r="E2795" s="35">
        <v>9129814.8430327997</v>
      </c>
    </row>
    <row r="2796" spans="1:5">
      <c r="A2796" t="s">
        <v>5209</v>
      </c>
      <c r="B2796" s="35">
        <v>26.93</v>
      </c>
      <c r="C2796" s="35">
        <v>3330403697</v>
      </c>
      <c r="D2796" s="35">
        <v>3059614955</v>
      </c>
      <c r="E2796" s="35">
        <v>10055281.916079</v>
      </c>
    </row>
    <row r="2797" spans="1:5">
      <c r="A2797" t="s">
        <v>5210</v>
      </c>
      <c r="B2797" s="35">
        <v>26.981400000000001</v>
      </c>
      <c r="C2797" s="35">
        <v>3361620104</v>
      </c>
      <c r="D2797" s="35">
        <v>3026645539</v>
      </c>
      <c r="E2797" s="35">
        <v>12415017.938283</v>
      </c>
    </row>
    <row r="2798" spans="1:5">
      <c r="A2798" t="s">
        <v>5211</v>
      </c>
      <c r="B2798" s="35">
        <v>26.9938</v>
      </c>
      <c r="C2798" s="35">
        <v>3383619067</v>
      </c>
      <c r="D2798" s="35">
        <v>3003595577</v>
      </c>
      <c r="E2798" s="35">
        <v>14078176.840608001</v>
      </c>
    </row>
    <row r="2799" spans="1:5">
      <c r="A2799" t="s">
        <v>5212</v>
      </c>
      <c r="B2799" s="35">
        <v>26.991</v>
      </c>
      <c r="C2799" s="35">
        <v>3446231497</v>
      </c>
      <c r="D2799" s="35">
        <v>2984513882</v>
      </c>
      <c r="E2799" s="35">
        <v>17106354.525582999</v>
      </c>
    </row>
    <row r="2800" spans="1:5">
      <c r="A2800" t="s">
        <v>5213</v>
      </c>
      <c r="B2800" s="35">
        <v>27.001999999999999</v>
      </c>
      <c r="C2800" s="35">
        <v>3445405978</v>
      </c>
      <c r="D2800" s="35">
        <v>3017069109</v>
      </c>
      <c r="E2800" s="35">
        <v>15863153.433079001</v>
      </c>
    </row>
    <row r="2801" spans="1:5">
      <c r="A2801" t="s">
        <v>5214</v>
      </c>
      <c r="B2801" s="35">
        <v>27.103899999999999</v>
      </c>
      <c r="C2801" s="35">
        <v>3429387605</v>
      </c>
      <c r="D2801" s="35">
        <v>3037862227</v>
      </c>
      <c r="E2801" s="35">
        <v>14445352.071103999</v>
      </c>
    </row>
    <row r="2802" spans="1:5">
      <c r="A2802" t="s">
        <v>5215</v>
      </c>
      <c r="B2802" s="35">
        <v>27.1751</v>
      </c>
      <c r="C2802" s="35">
        <v>3413138154</v>
      </c>
      <c r="D2802" s="35">
        <v>3066107191</v>
      </c>
      <c r="E2802" s="35">
        <v>12770181.636866</v>
      </c>
    </row>
    <row r="2803" spans="1:5">
      <c r="A2803" t="s">
        <v>5216</v>
      </c>
      <c r="B2803" s="35">
        <v>27.210799999999999</v>
      </c>
      <c r="C2803" s="35">
        <v>3398211073</v>
      </c>
      <c r="D2803" s="35">
        <v>3088344914</v>
      </c>
      <c r="E2803" s="35">
        <v>11387616.644862</v>
      </c>
    </row>
    <row r="2804" spans="1:5">
      <c r="A2804" t="s">
        <v>5217</v>
      </c>
      <c r="B2804" s="35">
        <v>27.263999999999999</v>
      </c>
      <c r="C2804" s="35">
        <v>3402276056</v>
      </c>
      <c r="D2804" s="35">
        <v>3110847300</v>
      </c>
      <c r="E2804" s="35">
        <v>10689141.578638</v>
      </c>
    </row>
    <row r="2805" spans="1:5">
      <c r="A2805" t="s">
        <v>5218</v>
      </c>
      <c r="B2805" s="35">
        <v>27.3752</v>
      </c>
      <c r="C2805" s="35">
        <v>3401758038</v>
      </c>
      <c r="D2805" s="35">
        <v>3066441887</v>
      </c>
      <c r="E2805" s="35">
        <v>12248902.327654</v>
      </c>
    </row>
    <row r="2806" spans="1:5">
      <c r="A2806" t="s">
        <v>5219</v>
      </c>
      <c r="B2806" s="35">
        <v>27.3767</v>
      </c>
      <c r="C2806" s="35">
        <v>3387807197</v>
      </c>
      <c r="D2806" s="35">
        <v>3046857271</v>
      </c>
      <c r="E2806" s="35">
        <v>12454018.417121001</v>
      </c>
    </row>
    <row r="2807" spans="1:5">
      <c r="A2807" t="s">
        <v>5220</v>
      </c>
      <c r="B2807" s="35">
        <v>27.404399999999999</v>
      </c>
      <c r="C2807" s="35">
        <v>3404094731</v>
      </c>
      <c r="D2807" s="35">
        <v>3036373868</v>
      </c>
      <c r="E2807" s="35">
        <v>13418314.686693</v>
      </c>
    </row>
    <row r="2808" spans="1:5">
      <c r="A2808" t="s">
        <v>5221</v>
      </c>
      <c r="B2808" s="35">
        <v>27.451799999999999</v>
      </c>
      <c r="C2808" s="35">
        <v>3403144003</v>
      </c>
      <c r="D2808" s="35">
        <v>3040874408</v>
      </c>
      <c r="E2808" s="35">
        <v>13196569.805987</v>
      </c>
    </row>
    <row r="2809" spans="1:5">
      <c r="A2809" t="s">
        <v>5222</v>
      </c>
      <c r="B2809" s="35">
        <v>27.531600000000001</v>
      </c>
      <c r="C2809" s="35">
        <v>3423496647</v>
      </c>
      <c r="D2809" s="35">
        <v>3074693708</v>
      </c>
      <c r="E2809" s="35">
        <v>12669185.190834999</v>
      </c>
    </row>
    <row r="2810" spans="1:5">
      <c r="A2810" t="s">
        <v>5223</v>
      </c>
      <c r="B2810" s="35">
        <v>27.526399999999999</v>
      </c>
      <c r="C2810" s="35">
        <v>3439614219</v>
      </c>
      <c r="D2810" s="35">
        <v>3093847495</v>
      </c>
      <c r="E2810" s="35">
        <v>12561276.592653001</v>
      </c>
    </row>
    <row r="2811" spans="1:5">
      <c r="A2811" t="s">
        <v>5224</v>
      </c>
      <c r="B2811" s="35">
        <v>27.558</v>
      </c>
      <c r="C2811" s="35">
        <v>3476832108</v>
      </c>
      <c r="D2811" s="35">
        <v>3102553292</v>
      </c>
      <c r="E2811" s="35">
        <v>13581494.157776</v>
      </c>
    </row>
    <row r="2812" spans="1:5">
      <c r="A2812" t="s">
        <v>5225</v>
      </c>
      <c r="B2812" s="35">
        <v>27.655899999999999</v>
      </c>
      <c r="C2812" s="35">
        <v>3450850940</v>
      </c>
      <c r="D2812" s="35">
        <v>3100784622</v>
      </c>
      <c r="E2812" s="35">
        <v>12657925.361315001</v>
      </c>
    </row>
    <row r="2813" spans="1:5">
      <c r="A2813" t="s">
        <v>5226</v>
      </c>
      <c r="B2813" s="35">
        <v>27.679099999999998</v>
      </c>
      <c r="C2813" s="35">
        <v>3475546235</v>
      </c>
      <c r="D2813" s="35">
        <v>3121331055</v>
      </c>
      <c r="E2813" s="35">
        <v>12797207.279138001</v>
      </c>
    </row>
    <row r="2814" spans="1:5">
      <c r="A2814" t="s">
        <v>5227</v>
      </c>
      <c r="B2814" s="35">
        <v>27.689399999999999</v>
      </c>
      <c r="C2814" s="35">
        <v>3494225792</v>
      </c>
      <c r="D2814" s="35">
        <v>3133061949</v>
      </c>
      <c r="E2814" s="35">
        <v>13043397.220597001</v>
      </c>
    </row>
    <row r="2815" spans="1:5">
      <c r="A2815" t="s">
        <v>5228</v>
      </c>
      <c r="B2815" s="35">
        <v>27.707699999999999</v>
      </c>
      <c r="C2815" s="35">
        <v>3507282306</v>
      </c>
      <c r="D2815" s="35">
        <v>3120688294</v>
      </c>
      <c r="E2815" s="35">
        <v>13952584.010942999</v>
      </c>
    </row>
    <row r="2816" spans="1:5">
      <c r="A2816" t="s">
        <v>5229</v>
      </c>
      <c r="B2816" s="35">
        <v>27.7439</v>
      </c>
      <c r="C2816" s="35">
        <v>3502044816</v>
      </c>
      <c r="D2816" s="35">
        <v>3110720591</v>
      </c>
      <c r="E2816" s="35">
        <v>14104874.404824</v>
      </c>
    </row>
    <row r="2817" spans="1:5">
      <c r="A2817" t="s">
        <v>5230</v>
      </c>
      <c r="B2817" s="35">
        <v>27.836400000000001</v>
      </c>
      <c r="C2817" s="35">
        <v>3520343759</v>
      </c>
      <c r="D2817" s="35">
        <v>3135425271</v>
      </c>
      <c r="E2817" s="35">
        <v>13827883.203288</v>
      </c>
    </row>
    <row r="2818" spans="1:5">
      <c r="A2818" t="s">
        <v>5231</v>
      </c>
      <c r="B2818" s="35">
        <v>27.8719</v>
      </c>
      <c r="C2818" s="35">
        <v>3524432332</v>
      </c>
      <c r="D2818" s="35">
        <v>3159927585</v>
      </c>
      <c r="E2818" s="35">
        <v>13077857.878365001</v>
      </c>
    </row>
    <row r="2819" spans="1:5">
      <c r="A2819" t="s">
        <v>5232</v>
      </c>
      <c r="B2819" s="35">
        <v>27.965900000000001</v>
      </c>
      <c r="C2819" s="35">
        <v>3545199402</v>
      </c>
      <c r="D2819" s="35">
        <v>3187721093</v>
      </c>
      <c r="E2819" s="35">
        <v>12782649.905778</v>
      </c>
    </row>
    <row r="2820" spans="1:5">
      <c r="A2820" t="s">
        <v>5233</v>
      </c>
      <c r="B2820" s="35">
        <v>27.9649</v>
      </c>
      <c r="C2820" s="35">
        <v>3583759487</v>
      </c>
      <c r="D2820" s="35">
        <v>3182497240</v>
      </c>
      <c r="E2820" s="35">
        <v>14348781.758562</v>
      </c>
    </row>
    <row r="2821" spans="1:5">
      <c r="A2821" t="s">
        <v>5234</v>
      </c>
      <c r="B2821" s="35">
        <v>27.971399999999999</v>
      </c>
      <c r="C2821" s="35">
        <v>3557051613</v>
      </c>
      <c r="D2821" s="35">
        <v>3154857647</v>
      </c>
      <c r="E2821" s="35">
        <v>14378757.087596999</v>
      </c>
    </row>
    <row r="2822" spans="1:5">
      <c r="A2822" t="s">
        <v>5235</v>
      </c>
      <c r="B2822" s="35">
        <v>28.010300000000001</v>
      </c>
      <c r="C2822" s="35">
        <v>3558969072</v>
      </c>
      <c r="D2822" s="35">
        <v>3156139200</v>
      </c>
      <c r="E2822" s="35">
        <v>14381490.808738001</v>
      </c>
    </row>
    <row r="2823" spans="1:5">
      <c r="A2823" t="s">
        <v>5236</v>
      </c>
      <c r="B2823" s="35">
        <v>28.053599999999999</v>
      </c>
      <c r="C2823" s="35">
        <v>3583890213</v>
      </c>
      <c r="D2823" s="35">
        <v>3172338294</v>
      </c>
      <c r="E2823" s="35">
        <v>14670199.867396999</v>
      </c>
    </row>
    <row r="2824" spans="1:5">
      <c r="A2824" t="s">
        <v>5237</v>
      </c>
      <c r="B2824" s="35">
        <v>28.0807</v>
      </c>
      <c r="C2824" s="35">
        <v>3595465540</v>
      </c>
      <c r="D2824" s="35">
        <v>3122814429</v>
      </c>
      <c r="E2824" s="35">
        <v>16831884.924520999</v>
      </c>
    </row>
    <row r="2825" spans="1:5">
      <c r="A2825" t="s">
        <v>5238</v>
      </c>
      <c r="B2825" s="35">
        <v>28.102599999999999</v>
      </c>
      <c r="C2825" s="35">
        <v>3614698214</v>
      </c>
      <c r="D2825" s="35">
        <v>3130645367</v>
      </c>
      <c r="E2825" s="35">
        <v>17224486.239707001</v>
      </c>
    </row>
    <row r="2826" spans="1:5">
      <c r="A2826" t="s">
        <v>5239</v>
      </c>
      <c r="B2826" s="35">
        <v>28.125800000000002</v>
      </c>
      <c r="C2826" s="35">
        <v>3598471661</v>
      </c>
      <c r="D2826" s="35">
        <v>3109629323</v>
      </c>
      <c r="E2826" s="35">
        <v>17380566.526108</v>
      </c>
    </row>
    <row r="2827" spans="1:5">
      <c r="A2827" t="s">
        <v>5240</v>
      </c>
      <c r="B2827" s="35">
        <v>28.2043</v>
      </c>
      <c r="C2827" s="35">
        <v>3632776784</v>
      </c>
      <c r="D2827" s="35">
        <v>3133569379</v>
      </c>
      <c r="E2827" s="35">
        <v>17699691.359119002</v>
      </c>
    </row>
    <row r="2828" spans="1:5">
      <c r="A2828" t="s">
        <v>5241</v>
      </c>
      <c r="B2828" s="35">
        <v>28.236599999999999</v>
      </c>
      <c r="C2828" s="35">
        <v>3644886266</v>
      </c>
      <c r="D2828" s="35">
        <v>3153375557</v>
      </c>
      <c r="E2828" s="35">
        <v>17406865.876203001</v>
      </c>
    </row>
    <row r="2829" spans="1:5">
      <c r="A2829" t="s">
        <v>5242</v>
      </c>
      <c r="B2829" s="35">
        <v>28.2806</v>
      </c>
      <c r="C2829" s="35">
        <v>3650573379</v>
      </c>
      <c r="D2829" s="35">
        <v>3185336190</v>
      </c>
      <c r="E2829" s="35">
        <v>16450753.83832</v>
      </c>
    </row>
    <row r="2830" spans="1:5">
      <c r="A2830" t="s">
        <v>5243</v>
      </c>
      <c r="B2830" s="35">
        <v>28.3063</v>
      </c>
      <c r="C2830" s="35">
        <v>3692472006</v>
      </c>
      <c r="D2830" s="35">
        <v>3218291597</v>
      </c>
      <c r="E2830" s="35">
        <v>16751762.293199999</v>
      </c>
    </row>
    <row r="2831" spans="1:5">
      <c r="A2831" t="s">
        <v>5244</v>
      </c>
      <c r="B2831" s="35">
        <v>28.347899999999999</v>
      </c>
      <c r="C2831" s="35">
        <v>3686630311</v>
      </c>
      <c r="D2831" s="35">
        <v>3234860893</v>
      </c>
      <c r="E2831" s="35">
        <v>15936609.695955999</v>
      </c>
    </row>
    <row r="2832" spans="1:5">
      <c r="A2832" t="s">
        <v>5245</v>
      </c>
      <c r="B2832" s="35">
        <v>28.388400000000001</v>
      </c>
      <c r="C2832" s="35">
        <v>3699036927</v>
      </c>
      <c r="D2832" s="35">
        <v>3264380179</v>
      </c>
      <c r="E2832" s="35">
        <v>15311068.887292</v>
      </c>
    </row>
    <row r="2833" spans="1:5">
      <c r="A2833" t="s">
        <v>5246</v>
      </c>
      <c r="B2833" s="35">
        <v>28.435300000000002</v>
      </c>
      <c r="C2833" s="35">
        <v>3688980964</v>
      </c>
      <c r="D2833" s="35">
        <v>3232336415</v>
      </c>
      <c r="E2833" s="35">
        <v>16059072.666720999</v>
      </c>
    </row>
    <row r="2834" spans="1:5">
      <c r="A2834" t="s">
        <v>5247</v>
      </c>
      <c r="B2834" s="35">
        <v>28.476700000000001</v>
      </c>
      <c r="C2834" s="35">
        <v>3682042841</v>
      </c>
      <c r="D2834" s="35">
        <v>3231055336</v>
      </c>
      <c r="E2834" s="35">
        <v>15837070.482184</v>
      </c>
    </row>
    <row r="2835" spans="1:5">
      <c r="A2835" t="s">
        <v>5248</v>
      </c>
      <c r="B2835" s="35">
        <v>28.475899999999999</v>
      </c>
      <c r="C2835" s="35">
        <v>3720649445</v>
      </c>
      <c r="D2835" s="35">
        <v>3215248349</v>
      </c>
      <c r="E2835" s="35">
        <v>17748380.06876</v>
      </c>
    </row>
    <row r="2836" spans="1:5">
      <c r="A2836" t="s">
        <v>5249</v>
      </c>
      <c r="B2836" s="35">
        <v>28.485700000000001</v>
      </c>
      <c r="C2836" s="35">
        <v>3704225225</v>
      </c>
      <c r="D2836" s="35">
        <v>3202924214</v>
      </c>
      <c r="E2836" s="35">
        <v>17598339.201774999</v>
      </c>
    </row>
    <row r="2837" spans="1:5">
      <c r="A2837" t="s">
        <v>5250</v>
      </c>
      <c r="B2837" s="35">
        <v>28.542000000000002</v>
      </c>
      <c r="C2837" s="35">
        <v>3785090858</v>
      </c>
      <c r="D2837" s="35">
        <v>3269060586</v>
      </c>
      <c r="E2837" s="35">
        <v>18079681.592039999</v>
      </c>
    </row>
    <row r="2838" spans="1:5">
      <c r="A2838" t="s">
        <v>5251</v>
      </c>
      <c r="B2838" s="35">
        <v>28.582599999999999</v>
      </c>
      <c r="C2838" s="35">
        <v>3811992355</v>
      </c>
      <c r="D2838" s="35">
        <v>3284338077</v>
      </c>
      <c r="E2838" s="35">
        <v>18460681.603493001</v>
      </c>
    </row>
    <row r="2839" spans="1:5">
      <c r="A2839" t="s">
        <v>5252</v>
      </c>
      <c r="B2839" s="35">
        <v>28.616299999999999</v>
      </c>
      <c r="C2839" s="35">
        <v>3864093332</v>
      </c>
      <c r="D2839" s="35">
        <v>3327827621</v>
      </c>
      <c r="E2839" s="35">
        <v>18739868.92086</v>
      </c>
    </row>
    <row r="2840" spans="1:5">
      <c r="A2840" t="s">
        <v>5253</v>
      </c>
      <c r="B2840" s="35">
        <v>28.652899999999999</v>
      </c>
      <c r="C2840" s="35">
        <v>3911664305</v>
      </c>
      <c r="D2840" s="35">
        <v>3364063721</v>
      </c>
      <c r="E2840" s="35">
        <v>19111523.929515</v>
      </c>
    </row>
    <row r="2841" spans="1:5">
      <c r="A2841" t="s">
        <v>5254</v>
      </c>
      <c r="B2841" s="35">
        <v>28.659199999999998</v>
      </c>
      <c r="C2841" s="35">
        <v>3875900769</v>
      </c>
      <c r="D2841" s="35">
        <v>3356552443</v>
      </c>
      <c r="E2841" s="35">
        <v>18121522.094126999</v>
      </c>
    </row>
    <row r="2842" spans="1:5">
      <c r="A2842" t="s">
        <v>5255</v>
      </c>
      <c r="B2842" s="35">
        <v>28.705100000000002</v>
      </c>
      <c r="C2842" s="35">
        <v>3910449418</v>
      </c>
      <c r="D2842" s="35">
        <v>3339470750</v>
      </c>
      <c r="E2842" s="35">
        <v>19891192.436186999</v>
      </c>
    </row>
    <row r="2843" spans="1:5">
      <c r="A2843" t="s">
        <v>5256</v>
      </c>
      <c r="B2843" s="35">
        <v>28.747399999999999</v>
      </c>
      <c r="C2843" s="35">
        <v>3974895196</v>
      </c>
      <c r="D2843" s="35">
        <v>3271298668</v>
      </c>
      <c r="E2843" s="35">
        <v>24475136.116657998</v>
      </c>
    </row>
    <row r="2844" spans="1:5">
      <c r="A2844" t="s">
        <v>5257</v>
      </c>
      <c r="B2844" s="35">
        <v>28.761800000000001</v>
      </c>
      <c r="C2844" s="35">
        <v>3998346755</v>
      </c>
      <c r="D2844" s="35">
        <v>3248094048</v>
      </c>
      <c r="E2844" s="35">
        <v>26085040.122662999</v>
      </c>
    </row>
    <row r="2845" spans="1:5">
      <c r="A2845" t="s">
        <v>5258</v>
      </c>
      <c r="B2845" s="35">
        <v>28.778600000000001</v>
      </c>
      <c r="C2845" s="35">
        <v>3987061972</v>
      </c>
      <c r="D2845" s="35">
        <v>3240259751</v>
      </c>
      <c r="E2845" s="35">
        <v>25949914.902045</v>
      </c>
    </row>
    <row r="2846" spans="1:5">
      <c r="A2846" t="s">
        <v>5259</v>
      </c>
      <c r="B2846" s="35">
        <v>28.808800000000002</v>
      </c>
      <c r="C2846" s="35">
        <v>4007885105</v>
      </c>
      <c r="D2846" s="35">
        <v>3273097333</v>
      </c>
      <c r="E2846" s="35">
        <v>25505670.906112</v>
      </c>
    </row>
    <row r="2847" spans="1:5">
      <c r="A2847" t="s">
        <v>5260</v>
      </c>
      <c r="B2847" s="35">
        <v>28.8584</v>
      </c>
      <c r="C2847" s="35">
        <v>4018949653</v>
      </c>
      <c r="D2847" s="35">
        <v>3323895467</v>
      </c>
      <c r="E2847" s="35">
        <v>24084986.901560999</v>
      </c>
    </row>
    <row r="2848" spans="1:5">
      <c r="A2848" t="s">
        <v>5261</v>
      </c>
      <c r="B2848" s="35">
        <v>28.876799999999999</v>
      </c>
      <c r="C2848" s="35">
        <v>4031313266</v>
      </c>
      <c r="D2848" s="35">
        <v>3351047398</v>
      </c>
      <c r="E2848" s="35">
        <v>23557522.578678999</v>
      </c>
    </row>
    <row r="2849" spans="1:5">
      <c r="A2849" t="s">
        <v>5262</v>
      </c>
      <c r="B2849" s="35">
        <v>28.8596</v>
      </c>
      <c r="C2849" s="35">
        <v>4020435437</v>
      </c>
      <c r="D2849" s="35">
        <v>3353359237</v>
      </c>
      <c r="E2849" s="35">
        <v>23114533.811972</v>
      </c>
    </row>
    <row r="2850" spans="1:5">
      <c r="A2850" t="s">
        <v>5263</v>
      </c>
      <c r="B2850" s="35">
        <v>28.820900000000002</v>
      </c>
      <c r="C2850" s="35">
        <v>4097841411</v>
      </c>
      <c r="D2850" s="35">
        <v>3379626206</v>
      </c>
      <c r="E2850" s="35">
        <v>24919943.686700001</v>
      </c>
    </row>
    <row r="2851" spans="1:5">
      <c r="A2851" t="s">
        <v>5264</v>
      </c>
      <c r="B2851" s="35">
        <v>28.8553</v>
      </c>
      <c r="C2851" s="35">
        <v>4086544737</v>
      </c>
      <c r="D2851" s="35">
        <v>3362230732</v>
      </c>
      <c r="E2851" s="35">
        <v>25101593.294819001</v>
      </c>
    </row>
    <row r="2852" spans="1:5">
      <c r="A2852" t="s">
        <v>5265</v>
      </c>
      <c r="B2852" s="35">
        <v>28.851500000000001</v>
      </c>
      <c r="C2852" s="35">
        <v>4066689932</v>
      </c>
      <c r="D2852" s="35">
        <v>3321909796</v>
      </c>
      <c r="E2852" s="35">
        <v>25814260.471726</v>
      </c>
    </row>
    <row r="2853" spans="1:5">
      <c r="A2853" t="s">
        <v>5266</v>
      </c>
      <c r="B2853" s="35">
        <v>28.8705</v>
      </c>
      <c r="C2853" s="35">
        <v>4083960398</v>
      </c>
      <c r="D2853" s="35">
        <v>3329112537</v>
      </c>
      <c r="E2853" s="35">
        <v>26145991.964116</v>
      </c>
    </row>
    <row r="2854" spans="1:5">
      <c r="A2854" t="s">
        <v>5267</v>
      </c>
      <c r="B2854" s="35">
        <v>28.879300000000001</v>
      </c>
      <c r="C2854" s="35">
        <v>4143236460</v>
      </c>
      <c r="D2854" s="35">
        <v>3360832699</v>
      </c>
      <c r="E2854" s="35">
        <v>27092199.637802999</v>
      </c>
    </row>
    <row r="2855" spans="1:5">
      <c r="A2855" t="s">
        <v>5268</v>
      </c>
      <c r="B2855" s="35">
        <v>28.873999999999999</v>
      </c>
      <c r="C2855" s="35">
        <v>4141056756</v>
      </c>
      <c r="D2855" s="35">
        <v>3329602208</v>
      </c>
      <c r="E2855" s="35">
        <v>28103295.282954</v>
      </c>
    </row>
    <row r="2856" spans="1:5">
      <c r="A2856" t="s">
        <v>5269</v>
      </c>
      <c r="B2856" s="35">
        <v>28.897400000000001</v>
      </c>
      <c r="C2856" s="35">
        <v>4093085259</v>
      </c>
      <c r="D2856" s="35">
        <v>3303607986</v>
      </c>
      <c r="E2856" s="35">
        <v>27320010.554582998</v>
      </c>
    </row>
    <row r="2857" spans="1:5">
      <c r="A2857" t="s">
        <v>5270</v>
      </c>
      <c r="B2857" s="35">
        <v>28.939599999999999</v>
      </c>
      <c r="C2857" s="35">
        <v>4104921844</v>
      </c>
      <c r="D2857" s="35">
        <v>3320543861</v>
      </c>
      <c r="E2857" s="35">
        <v>27103967.677508</v>
      </c>
    </row>
    <row r="2858" spans="1:5">
      <c r="A2858" t="s">
        <v>5271</v>
      </c>
      <c r="B2858" s="35">
        <v>28.9773</v>
      </c>
      <c r="C2858" s="35">
        <v>4072812944</v>
      </c>
      <c r="D2858" s="35">
        <v>3316303407</v>
      </c>
      <c r="E2858" s="35">
        <v>26106971.215399999</v>
      </c>
    </row>
    <row r="2859" spans="1:5">
      <c r="A2859" t="s">
        <v>5272</v>
      </c>
      <c r="B2859" s="35">
        <v>29.005600000000001</v>
      </c>
      <c r="C2859" s="35">
        <v>4089827151</v>
      </c>
      <c r="D2859" s="35">
        <v>3315931365</v>
      </c>
      <c r="E2859" s="35">
        <v>26680909.410597</v>
      </c>
    </row>
    <row r="2860" spans="1:5">
      <c r="A2860" t="s">
        <v>5273</v>
      </c>
      <c r="B2860" s="35">
        <v>28.980499999999999</v>
      </c>
      <c r="C2860" s="35">
        <v>4190020959</v>
      </c>
      <c r="D2860" s="35">
        <v>3403084461</v>
      </c>
      <c r="E2860" s="35">
        <v>27154000.034506001</v>
      </c>
    </row>
    <row r="2861" spans="1:5">
      <c r="A2861" t="s">
        <v>5274</v>
      </c>
      <c r="B2861" s="35">
        <v>28.9847</v>
      </c>
      <c r="C2861" s="35">
        <v>4170020696</v>
      </c>
      <c r="D2861" s="35">
        <v>3312627124</v>
      </c>
      <c r="E2861" s="35">
        <v>29580902.062121999</v>
      </c>
    </row>
    <row r="2862" spans="1:5">
      <c r="A2862" t="s">
        <v>5275</v>
      </c>
      <c r="B2862" s="35">
        <v>29.005299999999998</v>
      </c>
      <c r="C2862" s="35">
        <v>4166589020</v>
      </c>
      <c r="D2862" s="35">
        <v>3315009416</v>
      </c>
      <c r="E2862" s="35">
        <v>29359448.238770001</v>
      </c>
    </row>
    <row r="2863" spans="1:5">
      <c r="A2863" t="s">
        <v>5276</v>
      </c>
      <c r="B2863" s="35">
        <v>29.029900000000001</v>
      </c>
      <c r="C2863" s="35">
        <v>4188370308</v>
      </c>
      <c r="D2863" s="35">
        <v>3379237991</v>
      </c>
      <c r="E2863" s="35">
        <v>27872376.997508999</v>
      </c>
    </row>
    <row r="2864" spans="1:5">
      <c r="A2864" t="s">
        <v>5277</v>
      </c>
      <c r="B2864" s="35">
        <v>29.067699999999999</v>
      </c>
      <c r="C2864" s="35">
        <v>4224331430</v>
      </c>
      <c r="D2864" s="35">
        <v>3353532528</v>
      </c>
      <c r="E2864" s="35">
        <v>29957612.814222999</v>
      </c>
    </row>
    <row r="2865" spans="1:5">
      <c r="A2865" t="s">
        <v>5278</v>
      </c>
      <c r="B2865" s="35">
        <v>29.089700000000001</v>
      </c>
      <c r="C2865" s="35">
        <v>4289887308</v>
      </c>
      <c r="D2865" s="35">
        <v>3411485409</v>
      </c>
      <c r="E2865" s="35">
        <v>30196320.312688001</v>
      </c>
    </row>
    <row r="2866" spans="1:5">
      <c r="A2866" t="s">
        <v>5279</v>
      </c>
      <c r="B2866" s="35">
        <v>29.134399999999999</v>
      </c>
      <c r="C2866" s="35">
        <v>4315357487</v>
      </c>
      <c r="D2866" s="35">
        <v>3416704147</v>
      </c>
      <c r="E2866" s="35">
        <v>30845095.145257998</v>
      </c>
    </row>
    <row r="2867" spans="1:5">
      <c r="A2867" t="s">
        <v>5280</v>
      </c>
      <c r="B2867" s="35">
        <v>29.210799999999999</v>
      </c>
      <c r="C2867" s="35">
        <v>4209750804</v>
      </c>
      <c r="D2867" s="35">
        <v>3320324044</v>
      </c>
      <c r="E2867" s="35">
        <v>30448558.752241999</v>
      </c>
    </row>
    <row r="2868" spans="1:5">
      <c r="A2868" t="s">
        <v>5281</v>
      </c>
      <c r="B2868" s="35">
        <v>29.264700000000001</v>
      </c>
      <c r="C2868" s="35">
        <v>4186540672</v>
      </c>
      <c r="D2868" s="35">
        <v>3329565950</v>
      </c>
      <c r="E2868" s="35">
        <v>29283564.225841999</v>
      </c>
    </row>
    <row r="2869" spans="1:5">
      <c r="A2869" t="s">
        <v>5282</v>
      </c>
      <c r="B2869" s="35">
        <v>29.337399999999999</v>
      </c>
      <c r="C2869" s="35">
        <v>4185997956</v>
      </c>
      <c r="D2869" s="35">
        <v>3377257097</v>
      </c>
      <c r="E2869" s="35">
        <v>27566889.328979</v>
      </c>
    </row>
    <row r="2870" spans="1:5">
      <c r="A2870" t="s">
        <v>5283</v>
      </c>
      <c r="B2870" s="35">
        <v>29.397300000000001</v>
      </c>
      <c r="C2870" s="35">
        <v>4206687781</v>
      </c>
      <c r="D2870" s="35">
        <v>3403832713</v>
      </c>
      <c r="E2870" s="35">
        <v>27310503.617679</v>
      </c>
    </row>
    <row r="2871" spans="1:5">
      <c r="A2871" t="s">
        <v>5284</v>
      </c>
      <c r="B2871" s="35"/>
      <c r="C2871" s="35"/>
      <c r="D2871" s="35"/>
    </row>
    <row r="2872" spans="1:5">
      <c r="A2872" t="s">
        <v>5285</v>
      </c>
      <c r="B2872" s="35">
        <v>29.438199999999998</v>
      </c>
      <c r="C2872" s="35">
        <v>4200663852</v>
      </c>
      <c r="D2872" s="35">
        <v>3418713097</v>
      </c>
      <c r="E2872" s="35">
        <v>26562451.338737</v>
      </c>
    </row>
    <row r="2873" spans="1:5">
      <c r="A2873" t="s">
        <v>5286</v>
      </c>
      <c r="B2873" s="35">
        <v>29.6675</v>
      </c>
      <c r="C2873" s="35">
        <v>4191890894</v>
      </c>
      <c r="D2873" s="35">
        <v>3451522805</v>
      </c>
      <c r="E2873" s="35">
        <v>24955526.721159998</v>
      </c>
    </row>
    <row r="2874" spans="1:5">
      <c r="A2874" t="s">
        <v>5287</v>
      </c>
      <c r="B2874" s="35">
        <v>29.7394</v>
      </c>
      <c r="C2874" s="35">
        <v>4173788908</v>
      </c>
      <c r="D2874" s="35">
        <v>3464036840</v>
      </c>
      <c r="E2874" s="35">
        <v>23865715.784448002</v>
      </c>
    </row>
    <row r="2875" spans="1:5">
      <c r="A2875" t="s">
        <v>5288</v>
      </c>
      <c r="B2875" s="35">
        <v>29.745200000000001</v>
      </c>
      <c r="C2875" s="35">
        <v>4212903709</v>
      </c>
      <c r="D2875" s="35">
        <v>3487581238</v>
      </c>
      <c r="E2875" s="35">
        <v>24384521.569867</v>
      </c>
    </row>
    <row r="2876" spans="1:5">
      <c r="A2876" t="s">
        <v>5289</v>
      </c>
      <c r="B2876" s="35">
        <v>29.7714</v>
      </c>
      <c r="C2876" s="35">
        <v>4161313103</v>
      </c>
      <c r="D2876" s="35">
        <v>3475742781</v>
      </c>
      <c r="E2876" s="35">
        <v>23027816.024774998</v>
      </c>
    </row>
    <row r="2877" spans="1:5">
      <c r="A2877" t="s">
        <v>5290</v>
      </c>
      <c r="B2877" s="35">
        <v>29.834199999999999</v>
      </c>
      <c r="C2877" s="35">
        <v>4179590565</v>
      </c>
      <c r="D2877" s="35">
        <v>3490794046</v>
      </c>
      <c r="E2877" s="35">
        <v>23087480.777095001</v>
      </c>
    </row>
    <row r="2878" spans="1:5">
      <c r="A2878" t="s">
        <v>5291</v>
      </c>
      <c r="B2878" s="35">
        <v>29.882300000000001</v>
      </c>
      <c r="C2878" s="35">
        <v>4181482079</v>
      </c>
      <c r="D2878" s="35">
        <v>3515477785</v>
      </c>
      <c r="E2878" s="35">
        <v>22287584.757532001</v>
      </c>
    </row>
    <row r="2879" spans="1:5">
      <c r="A2879" t="s">
        <v>5292</v>
      </c>
      <c r="B2879" s="35">
        <v>29.913599999999999</v>
      </c>
      <c r="C2879" s="35">
        <v>4180044219</v>
      </c>
      <c r="D2879" s="35">
        <v>3515018404</v>
      </c>
      <c r="E2879" s="35">
        <v>22231554.042309001</v>
      </c>
    </row>
    <row r="2880" spans="1:5">
      <c r="A2880" t="s">
        <v>5293</v>
      </c>
      <c r="B2880" s="35">
        <v>29.958100000000002</v>
      </c>
      <c r="C2880" s="35">
        <v>4248504794</v>
      </c>
      <c r="D2880" s="35">
        <v>3600253453</v>
      </c>
      <c r="E2880" s="35">
        <v>21638599.944589</v>
      </c>
    </row>
    <row r="2881" spans="1:5">
      <c r="A2881" t="s">
        <v>5294</v>
      </c>
      <c r="B2881" s="35">
        <v>30.016300000000001</v>
      </c>
      <c r="C2881" s="35">
        <v>4267188831</v>
      </c>
      <c r="D2881" s="35">
        <v>3598152177</v>
      </c>
      <c r="E2881" s="35">
        <v>22289111.382815</v>
      </c>
    </row>
    <row r="2882" spans="1:5">
      <c r="A2882" t="s">
        <v>5295</v>
      </c>
      <c r="B2882" s="35">
        <v>30.044899999999998</v>
      </c>
      <c r="C2882" s="35">
        <v>4152026562</v>
      </c>
      <c r="D2882" s="35">
        <v>3623666183</v>
      </c>
      <c r="E2882" s="35">
        <v>17585692.713238999</v>
      </c>
    </row>
    <row r="2883" spans="1:5">
      <c r="A2883" t="s">
        <v>5296</v>
      </c>
      <c r="B2883" s="35">
        <v>30.047000000000001</v>
      </c>
      <c r="C2883" s="35">
        <v>4166701426</v>
      </c>
      <c r="D2883" s="35">
        <v>3653438555</v>
      </c>
      <c r="E2883" s="35">
        <v>17082000.565779999</v>
      </c>
    </row>
    <row r="2884" spans="1:5">
      <c r="A2884" t="s">
        <v>5297</v>
      </c>
      <c r="B2884" s="35">
        <v>30.072099999999999</v>
      </c>
      <c r="C2884" s="35">
        <v>4159192224</v>
      </c>
      <c r="D2884" s="35">
        <v>3660928864</v>
      </c>
      <c r="E2884" s="35">
        <v>16568957.937756</v>
      </c>
    </row>
    <row r="2885" spans="1:5">
      <c r="A2885" t="s">
        <v>5298</v>
      </c>
      <c r="B2885" s="35">
        <v>30.084700000000002</v>
      </c>
      <c r="C2885" s="35">
        <v>4215549859</v>
      </c>
      <c r="D2885" s="35">
        <v>3721051241</v>
      </c>
      <c r="E2885" s="35">
        <v>16436880.474128</v>
      </c>
    </row>
    <row r="2886" spans="1:5">
      <c r="A2886" t="s">
        <v>5299</v>
      </c>
      <c r="B2886" s="35">
        <v>30.1219</v>
      </c>
      <c r="C2886" s="35">
        <v>4183925488</v>
      </c>
      <c r="D2886" s="35">
        <v>3667853848</v>
      </c>
      <c r="E2886" s="35">
        <v>17132771.837102</v>
      </c>
    </row>
    <row r="2887" spans="1:5">
      <c r="A2887" t="s">
        <v>5300</v>
      </c>
      <c r="B2887" s="35">
        <v>30.180599999999998</v>
      </c>
      <c r="C2887" s="35">
        <v>4157733510</v>
      </c>
      <c r="D2887" s="35">
        <v>3585586855</v>
      </c>
      <c r="E2887" s="35">
        <v>18957431.429460999</v>
      </c>
    </row>
    <row r="2888" spans="1:5">
      <c r="A2888" t="s">
        <v>5301</v>
      </c>
      <c r="B2888" s="35">
        <v>30.218499999999999</v>
      </c>
      <c r="C2888" s="35">
        <v>4182579151</v>
      </c>
      <c r="D2888" s="35">
        <v>3501205506</v>
      </c>
      <c r="E2888" s="35">
        <v>22548228.568592001</v>
      </c>
    </row>
    <row r="2889" spans="1:5">
      <c r="A2889" t="s">
        <v>5302</v>
      </c>
      <c r="B2889" s="35">
        <v>30.214500000000001</v>
      </c>
      <c r="C2889" s="35">
        <v>4205871007</v>
      </c>
      <c r="D2889" s="35">
        <v>3456305116</v>
      </c>
      <c r="E2889" s="35">
        <v>24808151.417366002</v>
      </c>
    </row>
    <row r="2890" spans="1:5">
      <c r="A2890" t="s">
        <v>5303</v>
      </c>
      <c r="B2890" s="35">
        <v>30.218499999999999</v>
      </c>
      <c r="C2890" s="35">
        <v>4205432887</v>
      </c>
      <c r="D2890" s="35">
        <v>3490070498</v>
      </c>
      <c r="E2890" s="35">
        <v>23672994.655591998</v>
      </c>
    </row>
    <row r="2891" spans="1:5">
      <c r="A2891" t="s">
        <v>5304</v>
      </c>
      <c r="B2891" s="35">
        <v>30.234300000000001</v>
      </c>
      <c r="C2891" s="35">
        <v>4140396411</v>
      </c>
      <c r="D2891" s="35">
        <v>3466184560</v>
      </c>
      <c r="E2891" s="35">
        <v>22299568.734848</v>
      </c>
    </row>
    <row r="2892" spans="1:5">
      <c r="A2892" t="s">
        <v>5305</v>
      </c>
      <c r="B2892" s="35">
        <v>30.2849</v>
      </c>
      <c r="C2892" s="35">
        <v>4145543655</v>
      </c>
      <c r="D2892" s="35">
        <v>3475773231</v>
      </c>
      <c r="E2892" s="35">
        <v>22115655.788858</v>
      </c>
    </row>
    <row r="2893" spans="1:5">
      <c r="A2893" t="s">
        <v>5306</v>
      </c>
      <c r="B2893" s="35">
        <v>30.305299999999999</v>
      </c>
      <c r="C2893" s="35">
        <v>4132486324</v>
      </c>
      <c r="D2893" s="35">
        <v>3479594091</v>
      </c>
      <c r="E2893" s="35">
        <v>21543830.056129001</v>
      </c>
    </row>
    <row r="2894" spans="1:5">
      <c r="A2894" t="s">
        <v>5307</v>
      </c>
      <c r="B2894" s="35">
        <v>30.295200000000001</v>
      </c>
      <c r="C2894" s="35">
        <v>4105393389</v>
      </c>
      <c r="D2894" s="35">
        <v>3440603525</v>
      </c>
      <c r="E2894" s="35">
        <v>21943735.773324002</v>
      </c>
    </row>
    <row r="2895" spans="1:5">
      <c r="A2895" t="s">
        <v>5308</v>
      </c>
      <c r="B2895" s="35">
        <v>30.3063</v>
      </c>
      <c r="C2895" s="35">
        <v>4169814104</v>
      </c>
      <c r="D2895" s="35">
        <v>3532778507</v>
      </c>
      <c r="E2895" s="35">
        <v>21019906.653072</v>
      </c>
    </row>
    <row r="2896" spans="1:5">
      <c r="A2896" t="s">
        <v>5309</v>
      </c>
      <c r="B2896" s="35">
        <v>30.3735</v>
      </c>
      <c r="C2896" s="35">
        <v>4096372545</v>
      </c>
      <c r="D2896" s="35">
        <v>3522983577</v>
      </c>
      <c r="E2896" s="35">
        <v>18877935.305447001</v>
      </c>
    </row>
    <row r="2897" spans="1:5">
      <c r="A2897" t="s">
        <v>5310</v>
      </c>
      <c r="B2897" s="35">
        <v>30.477</v>
      </c>
      <c r="C2897" s="35">
        <v>4106914386</v>
      </c>
      <c r="D2897" s="35">
        <v>3529772017</v>
      </c>
      <c r="E2897" s="35">
        <v>18936980.969255999</v>
      </c>
    </row>
    <row r="2898" spans="1:5">
      <c r="A2898" t="s">
        <v>5311</v>
      </c>
      <c r="B2898" s="35">
        <v>30.5077</v>
      </c>
      <c r="C2898" s="35">
        <v>4129439046</v>
      </c>
      <c r="D2898" s="35">
        <v>3531676879</v>
      </c>
      <c r="E2898" s="35">
        <v>19593812.939029001</v>
      </c>
    </row>
    <row r="2899" spans="1:5">
      <c r="A2899" t="s">
        <v>5312</v>
      </c>
      <c r="B2899" s="35">
        <v>30.5349</v>
      </c>
      <c r="C2899" s="35">
        <v>4147181477</v>
      </c>
      <c r="D2899" s="35">
        <v>3529203324</v>
      </c>
      <c r="E2899" s="35">
        <v>20238420.725136999</v>
      </c>
    </row>
    <row r="2900" spans="1:5">
      <c r="A2900" t="s">
        <v>5313</v>
      </c>
      <c r="B2900" s="35">
        <v>30.535699999999999</v>
      </c>
      <c r="C2900" s="35">
        <v>4181323602</v>
      </c>
      <c r="D2900" s="35">
        <v>3547508455</v>
      </c>
      <c r="E2900" s="35">
        <v>20756529.144575</v>
      </c>
    </row>
    <row r="2901" spans="1:5">
      <c r="A2901" t="s">
        <v>5314</v>
      </c>
      <c r="B2901" s="35">
        <v>30.6005</v>
      </c>
      <c r="C2901" s="35">
        <v>4116126424</v>
      </c>
      <c r="D2901" s="35">
        <v>3533074109</v>
      </c>
      <c r="E2901" s="35">
        <v>19053685.887485001</v>
      </c>
    </row>
    <row r="2902" spans="1:5">
      <c r="A2902" t="s">
        <v>5315</v>
      </c>
      <c r="B2902" s="35">
        <v>30.631799999999998</v>
      </c>
      <c r="C2902" s="35">
        <v>4115242456</v>
      </c>
      <c r="D2902" s="35">
        <v>3543627025</v>
      </c>
      <c r="E2902" s="35">
        <v>18660850.194896001</v>
      </c>
    </row>
    <row r="2903" spans="1:5">
      <c r="A2903" t="s">
        <v>5316</v>
      </c>
      <c r="B2903" s="35">
        <v>30.669</v>
      </c>
      <c r="C2903" s="35">
        <v>4073736139</v>
      </c>
      <c r="D2903" s="35">
        <v>3533877012</v>
      </c>
      <c r="E2903" s="35">
        <v>17602762.626757</v>
      </c>
    </row>
    <row r="2904" spans="1:5">
      <c r="A2904" t="s">
        <v>5317</v>
      </c>
      <c r="B2904" s="35">
        <v>30.683499999999999</v>
      </c>
      <c r="C2904" s="35">
        <v>4125716828</v>
      </c>
      <c r="D2904" s="35">
        <v>3590262129</v>
      </c>
      <c r="E2904" s="35">
        <v>17450900.288428999</v>
      </c>
    </row>
    <row r="2905" spans="1:5">
      <c r="A2905" t="s">
        <v>5318</v>
      </c>
      <c r="B2905" s="35">
        <v>30.6968</v>
      </c>
      <c r="C2905" s="35">
        <v>4180566171</v>
      </c>
      <c r="D2905" s="35">
        <v>3632078713</v>
      </c>
      <c r="E2905" s="35">
        <v>17867903.429673001</v>
      </c>
    </row>
    <row r="2906" spans="1:5">
      <c r="A2906" t="s">
        <v>5319</v>
      </c>
      <c r="B2906" s="35">
        <v>30.722100000000001</v>
      </c>
      <c r="C2906" s="35">
        <v>4208783705</v>
      </c>
      <c r="D2906" s="35">
        <v>3627254009</v>
      </c>
      <c r="E2906" s="35">
        <v>18928709.170272</v>
      </c>
    </row>
    <row r="2907" spans="1:5">
      <c r="A2907" t="s">
        <v>5320</v>
      </c>
      <c r="B2907" s="35">
        <v>30.803999999999998</v>
      </c>
      <c r="C2907" s="35">
        <v>4112762036</v>
      </c>
      <c r="D2907" s="35">
        <v>3588677106</v>
      </c>
      <c r="E2907" s="35">
        <v>17013534.930528998</v>
      </c>
    </row>
    <row r="2908" spans="1:5">
      <c r="A2908" t="s">
        <v>5321</v>
      </c>
      <c r="B2908" s="35">
        <v>30.838799999999999</v>
      </c>
      <c r="C2908" s="35">
        <v>4133508317</v>
      </c>
      <c r="D2908" s="35">
        <v>3680243657</v>
      </c>
      <c r="E2908" s="35">
        <v>14697869.566909</v>
      </c>
    </row>
    <row r="2909" spans="1:5">
      <c r="A2909" t="s">
        <v>5322</v>
      </c>
      <c r="B2909" s="35">
        <v>30.909600000000001</v>
      </c>
      <c r="C2909" s="35">
        <v>4118799223</v>
      </c>
      <c r="D2909" s="35">
        <v>3735530070</v>
      </c>
      <c r="E2909" s="35">
        <v>12399680.131739</v>
      </c>
    </row>
    <row r="2910" spans="1:5">
      <c r="A2910" t="s">
        <v>5323</v>
      </c>
      <c r="B2910" s="35">
        <v>30.958200000000001</v>
      </c>
      <c r="C2910" s="35">
        <v>4141040354</v>
      </c>
      <c r="D2910" s="35">
        <v>3756875567</v>
      </c>
      <c r="E2910" s="35">
        <v>12409144.814621</v>
      </c>
    </row>
    <row r="2911" spans="1:5">
      <c r="A2911" t="s">
        <v>5324</v>
      </c>
      <c r="B2911" s="35">
        <v>31.0047</v>
      </c>
      <c r="C2911" s="35">
        <v>4101706779</v>
      </c>
      <c r="D2911" s="35">
        <v>3763528003</v>
      </c>
      <c r="E2911" s="35">
        <v>10907339.080848999</v>
      </c>
    </row>
    <row r="2912" spans="1:5">
      <c r="A2912" t="s">
        <v>5325</v>
      </c>
      <c r="B2912" s="35">
        <v>31.0441</v>
      </c>
      <c r="C2912" s="35">
        <v>4102797419</v>
      </c>
      <c r="D2912" s="35">
        <v>3755285972</v>
      </c>
      <c r="E2912" s="35">
        <v>11194122.135929</v>
      </c>
    </row>
    <row r="2913" spans="1:5">
      <c r="A2913" t="s">
        <v>5326</v>
      </c>
      <c r="B2913" s="35">
        <v>31.073699999999999</v>
      </c>
      <c r="C2913" s="35">
        <v>4094925958</v>
      </c>
      <c r="D2913" s="35">
        <v>3787468726</v>
      </c>
      <c r="E2913" s="35">
        <v>9894451.9642012008</v>
      </c>
    </row>
    <row r="2914" spans="1:5">
      <c r="A2914" t="s">
        <v>5327</v>
      </c>
      <c r="B2914" s="35">
        <v>31.120100000000001</v>
      </c>
      <c r="C2914" s="35">
        <v>4081102103</v>
      </c>
      <c r="D2914" s="35">
        <v>3796432284</v>
      </c>
      <c r="E2914" s="35">
        <v>9147458.362923</v>
      </c>
    </row>
    <row r="2915" spans="1:5">
      <c r="A2915" t="s">
        <v>5328</v>
      </c>
      <c r="B2915" s="35">
        <v>31.159700000000001</v>
      </c>
      <c r="C2915" s="35">
        <v>4141298412</v>
      </c>
      <c r="D2915" s="35">
        <v>3818599873</v>
      </c>
      <c r="E2915" s="35">
        <v>10356278.751079001</v>
      </c>
    </row>
    <row r="2916" spans="1:5">
      <c r="A2916" t="s">
        <v>5329</v>
      </c>
      <c r="B2916" s="35">
        <v>31.2392</v>
      </c>
      <c r="C2916" s="35">
        <v>4096857735</v>
      </c>
      <c r="D2916" s="35">
        <v>3802131749</v>
      </c>
      <c r="E2916" s="35">
        <v>9434492.1124741007</v>
      </c>
    </row>
    <row r="2917" spans="1:5">
      <c r="A2917" t="s">
        <v>5330</v>
      </c>
      <c r="B2917" s="35">
        <v>31.4069</v>
      </c>
      <c r="C2917" s="35">
        <v>4125097327</v>
      </c>
      <c r="D2917" s="35">
        <v>3847102144</v>
      </c>
      <c r="E2917" s="35">
        <v>8851404.7231658995</v>
      </c>
    </row>
    <row r="2918" spans="1:5">
      <c r="A2918" t="s">
        <v>5331</v>
      </c>
      <c r="B2918" s="35">
        <v>31.5457</v>
      </c>
      <c r="C2918" s="35">
        <v>4100328033</v>
      </c>
      <c r="D2918" s="35">
        <v>3811652007</v>
      </c>
      <c r="E2918" s="35">
        <v>9151042.0120650008</v>
      </c>
    </row>
    <row r="2919" spans="1:5">
      <c r="A2919" t="s">
        <v>5332</v>
      </c>
      <c r="B2919" s="35">
        <v>31.661200000000001</v>
      </c>
      <c r="C2919" s="35">
        <v>4120558312</v>
      </c>
      <c r="D2919" s="35">
        <v>3807918876</v>
      </c>
      <c r="E2919" s="35">
        <v>9874528.9502609</v>
      </c>
    </row>
    <row r="2920" spans="1:5">
      <c r="A2920" t="s">
        <v>5333</v>
      </c>
      <c r="B2920" s="35">
        <v>31.776800000000001</v>
      </c>
      <c r="C2920" s="35">
        <v>4210811067</v>
      </c>
      <c r="D2920" s="35">
        <v>3870986404</v>
      </c>
      <c r="E2920" s="35">
        <v>10694112.151002999</v>
      </c>
    </row>
    <row r="2921" spans="1:5">
      <c r="A2921" t="s">
        <v>5334</v>
      </c>
      <c r="B2921" s="35">
        <v>31.861799999999999</v>
      </c>
      <c r="C2921" s="35">
        <v>4172500793</v>
      </c>
      <c r="D2921" s="35">
        <v>3859083074</v>
      </c>
      <c r="E2921" s="35">
        <v>9836786.3397547994</v>
      </c>
    </row>
    <row r="2922" spans="1:5">
      <c r="A2922" t="s">
        <v>5335</v>
      </c>
      <c r="B2922" s="35">
        <v>31.937799999999999</v>
      </c>
      <c r="C2922" s="35">
        <v>4166918817</v>
      </c>
      <c r="D2922" s="35">
        <v>3891849441</v>
      </c>
      <c r="E2922" s="35">
        <v>8612658.8556507006</v>
      </c>
    </row>
    <row r="2923" spans="1:5">
      <c r="A2923" t="s">
        <v>5336</v>
      </c>
      <c r="B2923" s="35">
        <v>31.985600000000002</v>
      </c>
      <c r="C2923" s="35">
        <v>4099796368</v>
      </c>
      <c r="D2923" s="35">
        <v>3845016575</v>
      </c>
      <c r="E2923" s="35">
        <v>7965452.9850933002</v>
      </c>
    </row>
    <row r="2924" spans="1:5">
      <c r="A2924" t="s">
        <v>5337</v>
      </c>
      <c r="B2924" s="35">
        <v>32.039000000000001</v>
      </c>
      <c r="C2924" s="35">
        <v>4098855976</v>
      </c>
      <c r="D2924" s="35">
        <v>3829094305</v>
      </c>
      <c r="E2924" s="35">
        <v>8419790.5989574995</v>
      </c>
    </row>
    <row r="2925" spans="1:5">
      <c r="A2925" t="s">
        <v>5338</v>
      </c>
      <c r="B2925" s="35">
        <v>32.062899999999999</v>
      </c>
      <c r="C2925" s="35">
        <v>4164331672</v>
      </c>
      <c r="D2925" s="35">
        <v>3850626152</v>
      </c>
      <c r="E2925" s="35">
        <v>9784065.6958665997</v>
      </c>
    </row>
    <row r="2926" spans="1:5">
      <c r="A2926" t="s">
        <v>5339</v>
      </c>
      <c r="B2926" s="35">
        <v>32.121400000000001</v>
      </c>
      <c r="C2926" s="35">
        <v>4068631628</v>
      </c>
      <c r="D2926" s="35">
        <v>3829649576</v>
      </c>
      <c r="E2926" s="35">
        <v>7439963.7624760997</v>
      </c>
    </row>
    <row r="2927" spans="1:5">
      <c r="A2927" t="s">
        <v>5340</v>
      </c>
      <c r="B2927" s="35">
        <v>32.244799999999998</v>
      </c>
      <c r="C2927" s="35">
        <v>4092989201</v>
      </c>
      <c r="D2927" s="35">
        <v>3859998127</v>
      </c>
      <c r="E2927" s="35">
        <v>7225694.4995782003</v>
      </c>
    </row>
    <row r="2928" spans="1:5">
      <c r="A2928" t="s">
        <v>5341</v>
      </c>
      <c r="B2928" s="35">
        <v>32.2791</v>
      </c>
      <c r="C2928" s="35">
        <v>4057251155</v>
      </c>
      <c r="D2928" s="35">
        <v>3844074413</v>
      </c>
      <c r="E2928" s="35">
        <v>6604172.4211641997</v>
      </c>
    </row>
    <row r="2929" spans="1:5">
      <c r="A2929" t="s">
        <v>5342</v>
      </c>
      <c r="B2929" s="35">
        <v>32.3294</v>
      </c>
      <c r="C2929" s="35">
        <v>4151567797</v>
      </c>
      <c r="D2929" s="35">
        <v>3893821440</v>
      </c>
      <c r="E2929" s="35">
        <v>7972506.6657592999</v>
      </c>
    </row>
    <row r="2930" spans="1:5">
      <c r="A2930" t="s">
        <v>5343</v>
      </c>
      <c r="B2930" s="35">
        <v>32.310499999999998</v>
      </c>
      <c r="C2930" s="35">
        <v>4064881852</v>
      </c>
      <c r="D2930" s="35">
        <v>3875858930</v>
      </c>
      <c r="E2930" s="35">
        <v>5850201.0801441995</v>
      </c>
    </row>
    <row r="2931" spans="1:5">
      <c r="A2931" t="s">
        <v>5344</v>
      </c>
      <c r="B2931" s="35">
        <v>31.967500000000001</v>
      </c>
      <c r="C2931" s="35">
        <v>4001585852</v>
      </c>
      <c r="D2931" s="35">
        <v>3805996665</v>
      </c>
      <c r="E2931" s="35">
        <v>6118376.0694455002</v>
      </c>
    </row>
    <row r="2932" spans="1:5">
      <c r="A2932" t="s">
        <v>5345</v>
      </c>
      <c r="B2932" s="35">
        <v>32.059199999999997</v>
      </c>
      <c r="C2932" s="35">
        <v>4030624616</v>
      </c>
      <c r="D2932" s="35">
        <v>3828827186</v>
      </c>
      <c r="E2932" s="35">
        <v>6294524.8165892996</v>
      </c>
    </row>
    <row r="2933" spans="1:5">
      <c r="A2933" t="s">
        <v>5346</v>
      </c>
      <c r="B2933" s="35">
        <v>32.100499999999997</v>
      </c>
      <c r="C2933" s="35">
        <v>3991685846</v>
      </c>
      <c r="D2933" s="35">
        <v>3788902097</v>
      </c>
      <c r="E2933" s="35">
        <v>6317152.3496519001</v>
      </c>
    </row>
    <row r="2934" spans="1:5">
      <c r="A2934" t="s">
        <v>5347</v>
      </c>
      <c r="B2934" s="35">
        <v>32.164999999999999</v>
      </c>
      <c r="C2934" s="35">
        <v>4006121094</v>
      </c>
      <c r="D2934" s="35">
        <v>3776076763</v>
      </c>
      <c r="E2934" s="35">
        <v>7152007.8035131004</v>
      </c>
    </row>
    <row r="2935" spans="1:5">
      <c r="A2935" t="s">
        <v>5348</v>
      </c>
      <c r="B2935" s="35">
        <v>32.259599999999999</v>
      </c>
      <c r="C2935" s="35">
        <v>4057007074</v>
      </c>
      <c r="D2935" s="35">
        <v>3834312295</v>
      </c>
      <c r="E2935" s="35">
        <v>6903209.5562250996</v>
      </c>
    </row>
    <row r="2936" spans="1:5">
      <c r="A2936" t="s">
        <v>5349</v>
      </c>
      <c r="B2936" s="35">
        <v>32.285400000000003</v>
      </c>
      <c r="C2936" s="35">
        <v>4046883608</v>
      </c>
      <c r="D2936" s="35">
        <v>3823146050</v>
      </c>
      <c r="E2936" s="35">
        <v>6929991.8229291998</v>
      </c>
    </row>
    <row r="2937" spans="1:5">
      <c r="A2937" t="s">
        <v>5350</v>
      </c>
      <c r="B2937" s="35">
        <v>32.3568</v>
      </c>
      <c r="C2937" s="35">
        <v>4070049708</v>
      </c>
      <c r="D2937" s="35">
        <v>3806873705</v>
      </c>
      <c r="E2937" s="35">
        <v>8133560.8898283998</v>
      </c>
    </row>
    <row r="2938" spans="1:5">
      <c r="A2938" t="s">
        <v>5351</v>
      </c>
      <c r="B2938" s="35">
        <v>32.130200000000002</v>
      </c>
      <c r="C2938" s="35">
        <v>4065641458</v>
      </c>
      <c r="D2938" s="35">
        <v>3813106523</v>
      </c>
      <c r="E2938" s="35">
        <v>7859737.4121543001</v>
      </c>
    </row>
    <row r="2939" spans="1:5">
      <c r="A2939" t="s">
        <v>5352</v>
      </c>
      <c r="B2939" s="35">
        <v>31.9392</v>
      </c>
      <c r="C2939" s="35">
        <v>4092293551</v>
      </c>
      <c r="D2939" s="35">
        <v>3792821978</v>
      </c>
      <c r="E2939" s="35">
        <v>9376301.6293458007</v>
      </c>
    </row>
    <row r="2940" spans="1:5">
      <c r="A2940" t="s">
        <v>5353</v>
      </c>
      <c r="B2940" s="35">
        <v>31.839600000000001</v>
      </c>
      <c r="C2940" s="35">
        <v>4106324269</v>
      </c>
      <c r="D2940" s="35">
        <v>3771028911</v>
      </c>
      <c r="E2940" s="35">
        <v>10530765.399063</v>
      </c>
    </row>
    <row r="2941" spans="1:5">
      <c r="A2941" t="s">
        <v>5354</v>
      </c>
      <c r="B2941" s="35">
        <v>31.9209</v>
      </c>
      <c r="C2941" s="35">
        <v>4156794683</v>
      </c>
      <c r="D2941" s="35">
        <v>3774428702</v>
      </c>
      <c r="E2941" s="35">
        <v>11978546.375572</v>
      </c>
    </row>
    <row r="2942" spans="1:5">
      <c r="A2942" t="s">
        <v>5355</v>
      </c>
      <c r="B2942" s="35">
        <v>32.006</v>
      </c>
      <c r="C2942" s="35">
        <v>4181838147</v>
      </c>
      <c r="D2942" s="35">
        <v>3803776682</v>
      </c>
      <c r="E2942" s="35">
        <v>11812205.992626</v>
      </c>
    </row>
    <row r="2943" spans="1:5">
      <c r="A2943" t="s">
        <v>5356</v>
      </c>
      <c r="B2943" s="35"/>
      <c r="C2943" s="35"/>
      <c r="D2943" s="35"/>
    </row>
    <row r="2944" spans="1:5">
      <c r="A2944" t="s">
        <v>5357</v>
      </c>
      <c r="B2944" s="35"/>
      <c r="C2944" s="35"/>
      <c r="D2944" s="35"/>
    </row>
    <row r="2945" spans="1:5">
      <c r="A2945" t="s">
        <v>5358</v>
      </c>
      <c r="B2945" s="35"/>
      <c r="C2945" s="35"/>
      <c r="D2945" s="35"/>
    </row>
    <row r="2946" spans="1:5">
      <c r="A2946" t="s">
        <v>5359</v>
      </c>
      <c r="B2946" s="35">
        <v>32.006</v>
      </c>
      <c r="C2946" s="35">
        <v>4130274237</v>
      </c>
      <c r="D2946" s="35">
        <v>3810735873</v>
      </c>
      <c r="E2946" s="35">
        <v>9983701.9308880009</v>
      </c>
    </row>
    <row r="2947" spans="1:5">
      <c r="A2947" t="s">
        <v>5360</v>
      </c>
      <c r="B2947" s="35">
        <v>32.327100000000002</v>
      </c>
      <c r="C2947" s="35">
        <v>4138551462</v>
      </c>
      <c r="D2947" s="35">
        <v>3869122110</v>
      </c>
      <c r="E2947" s="35">
        <v>8334473.3056784999</v>
      </c>
    </row>
    <row r="2948" spans="1:5">
      <c r="A2948" t="s">
        <v>5361</v>
      </c>
      <c r="B2948" s="35">
        <v>32.404899999999998</v>
      </c>
      <c r="C2948" s="35">
        <v>4159783689</v>
      </c>
      <c r="D2948" s="35">
        <v>3940482144</v>
      </c>
      <c r="E2948" s="35">
        <v>6767542.7173050996</v>
      </c>
    </row>
    <row r="2949" spans="1:5">
      <c r="A2949" t="s">
        <v>5362</v>
      </c>
      <c r="B2949" s="35">
        <v>32.462600000000002</v>
      </c>
      <c r="C2949" s="35">
        <v>4123280070</v>
      </c>
      <c r="D2949" s="35">
        <v>3979404460</v>
      </c>
      <c r="E2949" s="35">
        <v>4432042.1038364004</v>
      </c>
    </row>
    <row r="2950" spans="1:5">
      <c r="A2950" t="s">
        <v>5363</v>
      </c>
      <c r="B2950" s="35">
        <v>32.455100000000002</v>
      </c>
      <c r="C2950" s="35">
        <v>4164445519</v>
      </c>
      <c r="D2950" s="35">
        <v>3976396985</v>
      </c>
      <c r="E2950" s="35">
        <v>5794113.5291526001</v>
      </c>
    </row>
    <row r="2951" spans="1:5">
      <c r="A2951" t="s">
        <v>5364</v>
      </c>
      <c r="B2951" s="35">
        <v>32.509599999999999</v>
      </c>
      <c r="C2951" s="35">
        <v>4120947995</v>
      </c>
      <c r="D2951" s="35">
        <v>3959263614</v>
      </c>
      <c r="E2951" s="35">
        <v>4973434.9545980003</v>
      </c>
    </row>
    <row r="2952" spans="1:5">
      <c r="A2952" t="s">
        <v>5365</v>
      </c>
      <c r="B2952" s="35"/>
      <c r="C2952" s="35"/>
      <c r="D2952" s="35"/>
    </row>
    <row r="2953" spans="1:5">
      <c r="A2953" t="s">
        <v>5366</v>
      </c>
      <c r="B2953" s="35">
        <v>32.5</v>
      </c>
      <c r="C2953" s="35">
        <v>4079580215</v>
      </c>
      <c r="D2953" s="35">
        <v>3939977733</v>
      </c>
      <c r="E2953" s="35">
        <v>4295460.9846154004</v>
      </c>
    </row>
    <row r="2954" spans="1:5">
      <c r="A2954" t="s">
        <v>5367</v>
      </c>
      <c r="B2954" s="35">
        <v>32.474200000000003</v>
      </c>
      <c r="C2954" s="35">
        <v>4116169222</v>
      </c>
      <c r="D2954" s="35">
        <v>3963715431</v>
      </c>
      <c r="E2954" s="35">
        <v>4694612.6771406</v>
      </c>
    </row>
    <row r="2955" spans="1:5">
      <c r="A2955" t="s">
        <v>5368</v>
      </c>
      <c r="B2955" s="35">
        <v>32.474699999999999</v>
      </c>
      <c r="C2955" s="35">
        <v>4096460628</v>
      </c>
      <c r="D2955" s="35">
        <v>3932573879</v>
      </c>
      <c r="E2955" s="35">
        <v>5046597.7822735999</v>
      </c>
    </row>
    <row r="2956" spans="1:5">
      <c r="A2956" t="s">
        <v>5369</v>
      </c>
      <c r="B2956" s="35">
        <v>32.4527</v>
      </c>
      <c r="C2956" s="35">
        <v>4081883253</v>
      </c>
      <c r="D2956" s="35">
        <v>3830881656</v>
      </c>
      <c r="E2956" s="35">
        <v>7734382.56293</v>
      </c>
    </row>
    <row r="2957" spans="1:5">
      <c r="A2957" t="s">
        <v>5370</v>
      </c>
      <c r="B2957" s="35">
        <v>32.338900000000002</v>
      </c>
      <c r="C2957" s="35">
        <v>4107363595</v>
      </c>
      <c r="D2957" s="35">
        <v>3743279647</v>
      </c>
      <c r="E2957" s="35">
        <v>11258389.988528</v>
      </c>
    </row>
    <row r="2958" spans="1:5">
      <c r="A2958" t="s">
        <v>5371</v>
      </c>
      <c r="B2958" s="35"/>
      <c r="C2958" s="35"/>
      <c r="D2958" s="35"/>
    </row>
    <row r="2959" spans="1:5">
      <c r="A2959" t="s">
        <v>5372</v>
      </c>
      <c r="B2959" s="35">
        <v>32.309100000000001</v>
      </c>
      <c r="C2959" s="35">
        <v>4109859826</v>
      </c>
      <c r="D2959" s="35">
        <v>3711669103</v>
      </c>
      <c r="E2959" s="35">
        <v>12324413.957678</v>
      </c>
    </row>
    <row r="2960" spans="1:5">
      <c r="A2960" t="s">
        <v>5373</v>
      </c>
      <c r="B2960" s="35">
        <v>32.319899999999997</v>
      </c>
      <c r="C2960" s="35">
        <v>4168498709</v>
      </c>
      <c r="D2960" s="35">
        <v>3770981621</v>
      </c>
      <c r="E2960" s="35">
        <v>12299452.906723</v>
      </c>
    </row>
    <row r="2961" spans="1:5">
      <c r="A2961" t="s">
        <v>5374</v>
      </c>
      <c r="B2961" s="35">
        <v>32.247199999999999</v>
      </c>
      <c r="C2961" s="35">
        <v>4205448200</v>
      </c>
      <c r="D2961" s="35">
        <v>3699685854</v>
      </c>
      <c r="E2961" s="35">
        <v>15683915.068595</v>
      </c>
    </row>
    <row r="2962" spans="1:5">
      <c r="A2962" t="s">
        <v>5375</v>
      </c>
      <c r="B2962" s="35">
        <v>32.224200000000003</v>
      </c>
      <c r="C2962" s="35">
        <v>4229265195</v>
      </c>
      <c r="D2962" s="35">
        <v>3655234189</v>
      </c>
      <c r="E2962" s="35">
        <v>17813661.968334001</v>
      </c>
    </row>
    <row r="2963" spans="1:5">
      <c r="A2963" t="s">
        <v>5376</v>
      </c>
      <c r="B2963" s="35">
        <v>32.207299999999996</v>
      </c>
      <c r="C2963" s="35">
        <v>4277486065</v>
      </c>
      <c r="D2963" s="35">
        <v>3663979078</v>
      </c>
      <c r="E2963" s="35">
        <v>19048693.526002001</v>
      </c>
    </row>
    <row r="2964" spans="1:5">
      <c r="A2964" t="s">
        <v>5377</v>
      </c>
      <c r="B2964" s="35">
        <v>32.207000000000001</v>
      </c>
      <c r="C2964" s="35">
        <v>4306641221</v>
      </c>
      <c r="D2964" s="35">
        <v>3680155233</v>
      </c>
      <c r="E2964" s="35">
        <v>19451857.919086002</v>
      </c>
    </row>
    <row r="2965" spans="1:5">
      <c r="A2965" t="s">
        <v>5378</v>
      </c>
      <c r="B2965" s="35">
        <v>32.177</v>
      </c>
      <c r="C2965" s="35">
        <v>4391643401</v>
      </c>
      <c r="D2965" s="35">
        <v>3682932952</v>
      </c>
      <c r="E2965" s="35">
        <v>22025373.683065999</v>
      </c>
    </row>
    <row r="2966" spans="1:5">
      <c r="A2966" t="s">
        <v>5379</v>
      </c>
      <c r="B2966" s="35">
        <v>32.153399999999998</v>
      </c>
      <c r="C2966" s="35">
        <v>4359136264</v>
      </c>
      <c r="D2966" s="35">
        <v>3665668996</v>
      </c>
      <c r="E2966" s="35">
        <v>21567463.09877</v>
      </c>
    </row>
    <row r="2967" spans="1:5">
      <c r="A2967" t="s">
        <v>5380</v>
      </c>
      <c r="B2967" s="35">
        <v>32.1496</v>
      </c>
      <c r="C2967" s="35">
        <v>4382649874</v>
      </c>
      <c r="D2967" s="35">
        <v>3667140264</v>
      </c>
      <c r="E2967" s="35">
        <v>22255630.241122998</v>
      </c>
    </row>
    <row r="2968" spans="1:5">
      <c r="A2968" t="s">
        <v>5381</v>
      </c>
      <c r="B2968" s="35">
        <v>32.194600000000001</v>
      </c>
      <c r="C2968" s="35">
        <v>4430022461</v>
      </c>
      <c r="D2968" s="35">
        <v>3703509736</v>
      </c>
      <c r="E2968" s="35">
        <v>22566291.396694001</v>
      </c>
    </row>
    <row r="2969" spans="1:5">
      <c r="A2969" t="s">
        <v>5382</v>
      </c>
      <c r="B2969" s="35">
        <v>32.229599999999998</v>
      </c>
      <c r="C2969" s="35">
        <v>4504999896</v>
      </c>
      <c r="D2969" s="35">
        <v>3737047759</v>
      </c>
      <c r="E2969" s="35">
        <v>23827541.669769</v>
      </c>
    </row>
    <row r="2970" spans="1:5">
      <c r="A2970" t="s">
        <v>5383</v>
      </c>
      <c r="B2970" s="35">
        <v>32.157299999999999</v>
      </c>
      <c r="C2970" s="35">
        <v>4540619192</v>
      </c>
      <c r="D2970" s="35">
        <v>3721838317</v>
      </c>
      <c r="E2970" s="35">
        <v>25461741.968387</v>
      </c>
    </row>
    <row r="2971" spans="1:5">
      <c r="A2971" t="s">
        <v>5384</v>
      </c>
      <c r="B2971" s="35">
        <v>32.194000000000003</v>
      </c>
      <c r="C2971" s="35">
        <v>4608220957</v>
      </c>
      <c r="D2971" s="35">
        <v>3737055668</v>
      </c>
      <c r="E2971" s="35">
        <v>27059864.850593001</v>
      </c>
    </row>
    <row r="2972" spans="1:5">
      <c r="A2972" t="s">
        <v>5385</v>
      </c>
      <c r="B2972" s="35">
        <v>32.155999999999999</v>
      </c>
      <c r="C2972" s="35">
        <v>4641039889</v>
      </c>
      <c r="D2972" s="35">
        <v>3765432489</v>
      </c>
      <c r="E2972" s="35">
        <v>27229985.07277</v>
      </c>
    </row>
    <row r="2973" spans="1:5">
      <c r="A2973" t="s">
        <v>5386</v>
      </c>
      <c r="B2973" s="35">
        <v>32.1556</v>
      </c>
      <c r="C2973" s="35">
        <v>4710638204</v>
      </c>
      <c r="D2973" s="35">
        <v>3756588954</v>
      </c>
      <c r="E2973" s="35">
        <v>29669769.806814</v>
      </c>
    </row>
    <row r="2974" spans="1:5">
      <c r="A2974" t="s">
        <v>5387</v>
      </c>
      <c r="B2974" s="35">
        <v>32.120899999999999</v>
      </c>
      <c r="C2974" s="35">
        <v>4631035207</v>
      </c>
      <c r="D2974" s="35">
        <v>3635607690</v>
      </c>
      <c r="E2974" s="35">
        <v>30990025.715344001</v>
      </c>
    </row>
    <row r="2975" spans="1:5">
      <c r="A2975" t="s">
        <v>5388</v>
      </c>
      <c r="B2975" s="35">
        <v>32.142099999999999</v>
      </c>
      <c r="C2975" s="35">
        <v>4639784615</v>
      </c>
      <c r="D2975" s="35">
        <v>3574706968</v>
      </c>
      <c r="E2975" s="35">
        <v>33136529.567141</v>
      </c>
    </row>
    <row r="2976" spans="1:5">
      <c r="A2976" t="s">
        <v>5389</v>
      </c>
      <c r="B2976" s="35">
        <v>32.145200000000003</v>
      </c>
      <c r="C2976" s="35">
        <v>4662671768</v>
      </c>
      <c r="D2976" s="35">
        <v>3573970094</v>
      </c>
      <c r="E2976" s="35">
        <v>33868250.127545998</v>
      </c>
    </row>
    <row r="2977" spans="1:5">
      <c r="A2977" t="s">
        <v>5390</v>
      </c>
      <c r="B2977" s="35">
        <v>32.131100000000004</v>
      </c>
      <c r="C2977" s="35">
        <v>4636965791</v>
      </c>
      <c r="D2977" s="35">
        <v>3503471955</v>
      </c>
      <c r="E2977" s="35">
        <v>35277156.275384001</v>
      </c>
    </row>
    <row r="2978" spans="1:5">
      <c r="A2978" t="s">
        <v>5391</v>
      </c>
      <c r="B2978" s="35">
        <v>32.1203</v>
      </c>
      <c r="C2978" s="35">
        <v>4671567843</v>
      </c>
      <c r="D2978" s="35">
        <v>3490783054</v>
      </c>
      <c r="E2978" s="35">
        <v>36761325.049891002</v>
      </c>
    </row>
    <row r="2979" spans="1:5">
      <c r="A2979" t="s">
        <v>5392</v>
      </c>
      <c r="B2979" s="35">
        <v>32.187399999999997</v>
      </c>
      <c r="C2979" s="35">
        <v>4675489675</v>
      </c>
      <c r="D2979" s="35">
        <v>3476230575</v>
      </c>
      <c r="E2979" s="35">
        <v>37258650.900663003</v>
      </c>
    </row>
    <row r="2980" spans="1:5">
      <c r="A2980" t="s">
        <v>5393</v>
      </c>
      <c r="B2980" s="35">
        <v>32.248899999999999</v>
      </c>
      <c r="C2980" s="35">
        <v>4699625810</v>
      </c>
      <c r="D2980" s="35">
        <v>3464507319</v>
      </c>
      <c r="E2980" s="35">
        <v>38299554.124326997</v>
      </c>
    </row>
    <row r="2981" spans="1:5">
      <c r="A2981" t="s">
        <v>5394</v>
      </c>
      <c r="B2981" s="35">
        <v>32.133899999999997</v>
      </c>
      <c r="C2981" s="35">
        <v>4713161590</v>
      </c>
      <c r="D2981" s="35">
        <v>3465694138</v>
      </c>
      <c r="E2981" s="35">
        <v>38820916.602093004</v>
      </c>
    </row>
    <row r="2982" spans="1:5">
      <c r="A2982" t="s">
        <v>5395</v>
      </c>
      <c r="B2982" s="35">
        <v>32.153399999999998</v>
      </c>
      <c r="C2982" s="35">
        <v>4777167066</v>
      </c>
      <c r="D2982" s="35">
        <v>3483634016</v>
      </c>
      <c r="E2982" s="35">
        <v>40230054.986409001</v>
      </c>
    </row>
    <row r="2983" spans="1:5">
      <c r="A2983" t="s">
        <v>5396</v>
      </c>
      <c r="B2983" s="35">
        <v>32.268700000000003</v>
      </c>
      <c r="C2983" s="35">
        <v>4777941057</v>
      </c>
      <c r="D2983" s="35">
        <v>3469607198</v>
      </c>
      <c r="E2983" s="35">
        <v>40544981.948452003</v>
      </c>
    </row>
    <row r="2984" spans="1:5">
      <c r="A2984" t="s">
        <v>5397</v>
      </c>
      <c r="B2984" s="35">
        <v>32.454700000000003</v>
      </c>
      <c r="C2984" s="35">
        <v>4794925410</v>
      </c>
      <c r="D2984" s="35">
        <v>3484983591</v>
      </c>
      <c r="E2984" s="35">
        <v>40362160.765620999</v>
      </c>
    </row>
    <row r="2985" spans="1:5">
      <c r="A2985" t="s">
        <v>5398</v>
      </c>
      <c r="B2985" s="35">
        <v>32.177500000000002</v>
      </c>
      <c r="C2985" s="35">
        <v>4768973356</v>
      </c>
      <c r="D2985" s="35">
        <v>3469022712</v>
      </c>
      <c r="E2985" s="35">
        <v>40399367.384042002</v>
      </c>
    </row>
    <row r="2986" spans="1:5">
      <c r="A2986" t="s">
        <v>5399</v>
      </c>
      <c r="B2986" s="35">
        <v>32.192300000000003</v>
      </c>
      <c r="C2986" s="35">
        <v>4718472436</v>
      </c>
      <c r="D2986" s="35">
        <v>3464045579</v>
      </c>
      <c r="E2986" s="35">
        <v>38966673.925131001</v>
      </c>
    </row>
    <row r="2987" spans="1:5">
      <c r="A2987" t="s">
        <v>5400</v>
      </c>
      <c r="B2987" s="35">
        <v>32.369900000000001</v>
      </c>
      <c r="C2987" s="35">
        <v>4763290315</v>
      </c>
      <c r="D2987" s="35">
        <v>3493742370</v>
      </c>
      <c r="E2987" s="35">
        <v>39220014.426982999</v>
      </c>
    </row>
    <row r="2988" spans="1:5">
      <c r="A2988" t="s">
        <v>5401</v>
      </c>
      <c r="B2988" s="35">
        <v>32.3127</v>
      </c>
      <c r="C2988" s="35">
        <v>4803327545</v>
      </c>
      <c r="D2988" s="35">
        <v>3536677865</v>
      </c>
      <c r="E2988" s="35">
        <v>39199747.467713997</v>
      </c>
    </row>
    <row r="2989" spans="1:5">
      <c r="A2989" t="s">
        <v>5402</v>
      </c>
      <c r="B2989" s="35">
        <v>32.307299999999998</v>
      </c>
      <c r="C2989" s="35">
        <v>4814108735</v>
      </c>
      <c r="D2989" s="35">
        <v>3537554132</v>
      </c>
      <c r="E2989" s="35">
        <v>39512884.177878998</v>
      </c>
    </row>
    <row r="2990" spans="1:5">
      <c r="A2990" t="s">
        <v>5403</v>
      </c>
      <c r="B2990" s="35">
        <v>32.231299999999997</v>
      </c>
      <c r="C2990" s="35">
        <v>4782038548</v>
      </c>
      <c r="D2990" s="35">
        <v>3495445642</v>
      </c>
      <c r="E2990" s="35">
        <v>39917499.635448001</v>
      </c>
    </row>
    <row r="2991" spans="1:5">
      <c r="A2991" t="s">
        <v>5404</v>
      </c>
      <c r="B2991" s="35"/>
      <c r="C2991" s="35"/>
      <c r="D2991" s="35"/>
    </row>
    <row r="2992" spans="1:5">
      <c r="A2992" t="s">
        <v>5405</v>
      </c>
      <c r="B2992" s="35"/>
      <c r="C2992" s="35"/>
      <c r="D2992" s="35"/>
    </row>
    <row r="2993" spans="1:5">
      <c r="A2993" t="s">
        <v>5406</v>
      </c>
      <c r="B2993" s="35"/>
      <c r="C2993" s="35"/>
      <c r="D2993" s="35"/>
    </row>
    <row r="2994" spans="1:5">
      <c r="A2994" t="s">
        <v>5407</v>
      </c>
      <c r="B2994" s="35">
        <v>32.457900000000002</v>
      </c>
      <c r="C2994" s="35">
        <v>4793471320</v>
      </c>
      <c r="D2994" s="35">
        <v>3539513227</v>
      </c>
      <c r="E2994" s="35">
        <v>38633371.012911998</v>
      </c>
    </row>
    <row r="2995" spans="1:5">
      <c r="A2995" t="s">
        <v>5408</v>
      </c>
      <c r="B2995" s="35">
        <v>32.571100000000001</v>
      </c>
      <c r="C2995" s="35">
        <v>4872637439</v>
      </c>
      <c r="D2995" s="35">
        <v>3647013846</v>
      </c>
      <c r="E2995" s="35">
        <v>37629174.114476003</v>
      </c>
    </row>
    <row r="2996" spans="1:5">
      <c r="A2996" t="s">
        <v>5409</v>
      </c>
      <c r="B2996" s="35">
        <v>32.780999999999999</v>
      </c>
      <c r="C2996" s="35">
        <v>4851387612</v>
      </c>
      <c r="D2996" s="35">
        <v>3705335879</v>
      </c>
      <c r="E2996" s="35">
        <v>34960853.329673</v>
      </c>
    </row>
    <row r="2997" spans="1:5">
      <c r="A2997" t="s">
        <v>5410</v>
      </c>
      <c r="B2997" s="35">
        <v>32.8078</v>
      </c>
      <c r="C2997" s="35">
        <v>4842567396</v>
      </c>
      <c r="D2997" s="35">
        <v>3766427594</v>
      </c>
      <c r="E2997" s="35">
        <v>32801339.986223001</v>
      </c>
    </row>
    <row r="2998" spans="1:5">
      <c r="A2998" t="s">
        <v>5411</v>
      </c>
      <c r="B2998" s="35">
        <v>32.901499999999999</v>
      </c>
      <c r="C2998" s="35">
        <v>4812506035</v>
      </c>
      <c r="D2998" s="35">
        <v>3785943743</v>
      </c>
      <c r="E2998" s="35">
        <v>31201078.735011999</v>
      </c>
    </row>
    <row r="2999" spans="1:5">
      <c r="A2999" t="s">
        <v>5412</v>
      </c>
      <c r="B2999" s="35">
        <v>32.904000000000003</v>
      </c>
      <c r="C2999" s="35">
        <v>4796282792</v>
      </c>
      <c r="D2999" s="35">
        <v>3750839775</v>
      </c>
      <c r="E2999" s="35">
        <v>31772520.575006001</v>
      </c>
    </row>
    <row r="3000" spans="1:5">
      <c r="A3000" t="s">
        <v>5413</v>
      </c>
      <c r="B3000" s="35">
        <v>32.841700000000003</v>
      </c>
      <c r="C3000" s="35">
        <v>4762091401</v>
      </c>
      <c r="D3000" s="35">
        <v>3700003784</v>
      </c>
      <c r="E3000" s="35">
        <v>32339605.349296998</v>
      </c>
    </row>
    <row r="3001" spans="1:5">
      <c r="A3001" t="s">
        <v>5414</v>
      </c>
      <c r="B3001" s="35">
        <v>32.8262</v>
      </c>
      <c r="C3001" s="35">
        <v>4803347411</v>
      </c>
      <c r="D3001" s="35">
        <v>3722224217</v>
      </c>
      <c r="E3001" s="35">
        <v>32934765.339880999</v>
      </c>
    </row>
    <row r="3002" spans="1:5">
      <c r="A3002" t="s">
        <v>5415</v>
      </c>
      <c r="B3002" s="35">
        <v>32.620699999999999</v>
      </c>
      <c r="C3002" s="35">
        <v>4795612159</v>
      </c>
      <c r="D3002" s="35">
        <v>3696498224</v>
      </c>
      <c r="E3002" s="35">
        <v>33693756.878301002</v>
      </c>
    </row>
    <row r="3003" spans="1:5">
      <c r="A3003" t="s">
        <v>5416</v>
      </c>
      <c r="B3003" s="35">
        <v>32.628999999999998</v>
      </c>
      <c r="C3003" s="35">
        <v>4799148558</v>
      </c>
      <c r="D3003" s="35">
        <v>3699359851</v>
      </c>
      <c r="E3003" s="35">
        <v>33705866.162003003</v>
      </c>
    </row>
    <row r="3004" spans="1:5">
      <c r="A3004" t="s">
        <v>5417</v>
      </c>
      <c r="B3004" s="35">
        <v>32.492899999999999</v>
      </c>
      <c r="C3004" s="35">
        <v>4807262311</v>
      </c>
      <c r="D3004" s="35">
        <v>3685718679</v>
      </c>
      <c r="E3004" s="35">
        <v>34516575.374927998</v>
      </c>
    </row>
    <row r="3005" spans="1:5">
      <c r="A3005" t="s">
        <v>5418</v>
      </c>
      <c r="B3005" s="35">
        <v>32.501100000000001</v>
      </c>
      <c r="C3005" s="35">
        <v>4891246979</v>
      </c>
      <c r="D3005" s="35">
        <v>3702907167</v>
      </c>
      <c r="E3005" s="35">
        <v>36563064.388590001</v>
      </c>
    </row>
    <row r="3006" spans="1:5">
      <c r="A3006" t="s">
        <v>5419</v>
      </c>
      <c r="B3006" s="35">
        <v>32.630099999999999</v>
      </c>
      <c r="C3006" s="35">
        <v>4940773145</v>
      </c>
      <c r="D3006" s="35">
        <v>3717271516</v>
      </c>
      <c r="E3006" s="35">
        <v>37496104.179883003</v>
      </c>
    </row>
    <row r="3007" spans="1:5">
      <c r="A3007" t="s">
        <v>5420</v>
      </c>
      <c r="B3007" s="35">
        <v>32.640099999999997</v>
      </c>
      <c r="C3007" s="35">
        <v>4981135058</v>
      </c>
      <c r="D3007" s="35">
        <v>3733111903</v>
      </c>
      <c r="E3007" s="35">
        <v>38235886.379024997</v>
      </c>
    </row>
    <row r="3008" spans="1:5">
      <c r="A3008" t="s">
        <v>5421</v>
      </c>
      <c r="B3008" s="35">
        <v>32.736199999999997</v>
      </c>
      <c r="C3008" s="35">
        <v>5015817011</v>
      </c>
      <c r="D3008" s="35">
        <v>3735668030</v>
      </c>
      <c r="E3008" s="35">
        <v>39104996.334333003</v>
      </c>
    </row>
    <row r="3009" spans="1:5">
      <c r="A3009" t="s">
        <v>5422</v>
      </c>
      <c r="B3009" s="35">
        <v>32.884900000000002</v>
      </c>
      <c r="C3009" s="35">
        <v>5062480966</v>
      </c>
      <c r="D3009" s="35">
        <v>3754259129</v>
      </c>
      <c r="E3009" s="35">
        <v>39781840.206294999</v>
      </c>
    </row>
    <row r="3010" spans="1:5">
      <c r="A3010" t="s">
        <v>5423</v>
      </c>
      <c r="B3010" s="35">
        <v>32.847299999999997</v>
      </c>
      <c r="C3010" s="35">
        <v>5120440339</v>
      </c>
      <c r="D3010" s="35">
        <v>3776756716</v>
      </c>
      <c r="E3010" s="35">
        <v>40906973.267209001</v>
      </c>
    </row>
    <row r="3011" spans="1:5">
      <c r="A3011" t="s">
        <v>5424</v>
      </c>
      <c r="B3011" s="35"/>
      <c r="C3011" s="35"/>
      <c r="D3011" s="35"/>
    </row>
    <row r="3012" spans="1:5">
      <c r="A3012" t="s">
        <v>5425</v>
      </c>
      <c r="B3012" s="35">
        <v>32.9069</v>
      </c>
      <c r="C3012" s="35">
        <v>5164116752</v>
      </c>
      <c r="D3012" s="35">
        <v>3793569401</v>
      </c>
      <c r="E3012" s="35">
        <v>41649239.247695997</v>
      </c>
    </row>
    <row r="3013" spans="1:5">
      <c r="A3013" t="s">
        <v>5426</v>
      </c>
      <c r="B3013" s="35">
        <v>33.022300000000001</v>
      </c>
      <c r="C3013" s="35">
        <v>5233216928</v>
      </c>
      <c r="D3013" s="35">
        <v>3872057968</v>
      </c>
      <c r="E3013" s="35">
        <v>41219386.899155997</v>
      </c>
    </row>
    <row r="3014" spans="1:5">
      <c r="A3014" t="s">
        <v>5427</v>
      </c>
      <c r="B3014" s="35">
        <v>33.037999999999997</v>
      </c>
      <c r="C3014" s="35">
        <v>5243810617</v>
      </c>
      <c r="D3014" s="35">
        <v>3880482504</v>
      </c>
      <c r="E3014" s="35">
        <v>41265455.324171998</v>
      </c>
    </row>
    <row r="3015" spans="1:5">
      <c r="A3015" t="s">
        <v>5428</v>
      </c>
      <c r="B3015" s="35">
        <v>33.038899999999998</v>
      </c>
      <c r="C3015" s="35">
        <v>5152701184</v>
      </c>
      <c r="D3015" s="35">
        <v>3816209032</v>
      </c>
      <c r="E3015" s="35">
        <v>40452077.762879997</v>
      </c>
    </row>
    <row r="3016" spans="1:5">
      <c r="A3016" t="s">
        <v>5429</v>
      </c>
      <c r="B3016" s="35">
        <v>33.004199999999997</v>
      </c>
      <c r="C3016" s="35">
        <v>5062836743</v>
      </c>
      <c r="D3016" s="35">
        <v>3806347553</v>
      </c>
      <c r="E3016" s="35">
        <v>38070584.652861997</v>
      </c>
    </row>
    <row r="3017" spans="1:5">
      <c r="A3017" t="s">
        <v>5430</v>
      </c>
      <c r="B3017" s="35">
        <v>32.944099999999999</v>
      </c>
      <c r="C3017" s="35">
        <v>4906927464</v>
      </c>
      <c r="D3017" s="35">
        <v>3635964430</v>
      </c>
      <c r="E3017" s="35">
        <v>38579382.469091997</v>
      </c>
    </row>
    <row r="3018" spans="1:5">
      <c r="A3018" t="s">
        <v>5431</v>
      </c>
      <c r="B3018" s="35">
        <v>32.880499999999998</v>
      </c>
      <c r="C3018" s="35">
        <v>4906629170</v>
      </c>
      <c r="D3018" s="35">
        <v>3613655992</v>
      </c>
      <c r="E3018" s="35">
        <v>39323403.780355997</v>
      </c>
    </row>
    <row r="3019" spans="1:5">
      <c r="A3019" t="s">
        <v>5432</v>
      </c>
      <c r="B3019" s="35">
        <v>32.810600000000001</v>
      </c>
      <c r="C3019" s="35">
        <v>4889241992</v>
      </c>
      <c r="D3019" s="35">
        <v>3596409296</v>
      </c>
      <c r="E3019" s="35">
        <v>39402897.112519003</v>
      </c>
    </row>
    <row r="3020" spans="1:5">
      <c r="A3020" t="s">
        <v>5433</v>
      </c>
      <c r="B3020" s="35">
        <v>32.9833</v>
      </c>
      <c r="C3020" s="35">
        <v>4950026180</v>
      </c>
      <c r="D3020" s="35">
        <v>3627585048</v>
      </c>
      <c r="E3020" s="35">
        <v>40094263.824419998</v>
      </c>
    </row>
    <row r="3021" spans="1:5">
      <c r="A3021" t="s">
        <v>5434</v>
      </c>
      <c r="B3021" s="35">
        <v>32.958599999999997</v>
      </c>
      <c r="C3021" s="35">
        <v>4939054543</v>
      </c>
      <c r="D3021" s="35">
        <v>3591343637</v>
      </c>
      <c r="E3021" s="35">
        <v>40891024.072623998</v>
      </c>
    </row>
    <row r="3022" spans="1:5">
      <c r="A3022" t="s">
        <v>5435</v>
      </c>
      <c r="B3022" s="35">
        <v>32.950899999999997</v>
      </c>
      <c r="C3022" s="35">
        <v>4943420378</v>
      </c>
      <c r="D3022" s="35">
        <v>3577176098</v>
      </c>
      <c r="E3022" s="35">
        <v>41463033.786633998</v>
      </c>
    </row>
    <row r="3023" spans="1:5">
      <c r="A3023" t="s">
        <v>5436</v>
      </c>
      <c r="B3023" s="35">
        <v>33.0304</v>
      </c>
      <c r="C3023" s="35">
        <v>4967794204</v>
      </c>
      <c r="D3023" s="35">
        <v>3565009078</v>
      </c>
      <c r="E3023" s="35">
        <v>42469516.748208001</v>
      </c>
    </row>
    <row r="3024" spans="1:5">
      <c r="A3024" t="s">
        <v>5437</v>
      </c>
      <c r="B3024" s="35">
        <v>33.083500000000001</v>
      </c>
      <c r="C3024" s="35">
        <v>4990017367</v>
      </c>
      <c r="D3024" s="35">
        <v>3574835856</v>
      </c>
      <c r="E3024" s="35">
        <v>42776051.838529997</v>
      </c>
    </row>
    <row r="3025" spans="1:5">
      <c r="A3025" t="s">
        <v>5438</v>
      </c>
      <c r="B3025" s="35">
        <v>33.078200000000002</v>
      </c>
      <c r="C3025" s="35">
        <v>5041545847</v>
      </c>
      <c r="D3025" s="35">
        <v>3594239880</v>
      </c>
      <c r="E3025" s="35">
        <v>43754072.68231</v>
      </c>
    </row>
    <row r="3026" spans="1:5">
      <c r="A3026" t="s">
        <v>5439</v>
      </c>
      <c r="B3026" s="35">
        <v>33.076300000000003</v>
      </c>
      <c r="C3026" s="35">
        <v>5002094583</v>
      </c>
      <c r="D3026" s="35">
        <v>3631623965</v>
      </c>
      <c r="E3026" s="35">
        <v>41433613.130851999</v>
      </c>
    </row>
    <row r="3027" spans="1:5">
      <c r="A3027" t="s">
        <v>5440</v>
      </c>
      <c r="B3027" s="35">
        <v>33.257300000000001</v>
      </c>
      <c r="C3027" s="35">
        <v>4979907945</v>
      </c>
      <c r="D3027" s="35">
        <v>3726984521</v>
      </c>
      <c r="E3027" s="35">
        <v>37673636.284364998</v>
      </c>
    </row>
    <row r="3028" spans="1:5">
      <c r="A3028" t="s">
        <v>5441</v>
      </c>
      <c r="B3028" s="35">
        <v>33.398400000000002</v>
      </c>
      <c r="C3028" s="35">
        <v>4979808472</v>
      </c>
      <c r="D3028" s="35">
        <v>3740607831</v>
      </c>
      <c r="E3028" s="35">
        <v>37103593.016432002</v>
      </c>
    </row>
    <row r="3029" spans="1:5">
      <c r="A3029" t="s">
        <v>5442</v>
      </c>
      <c r="B3029" s="35">
        <v>33.496499999999997</v>
      </c>
      <c r="C3029" s="35">
        <v>5004882285</v>
      </c>
      <c r="D3029" s="35">
        <v>3746393311</v>
      </c>
      <c r="E3029" s="35">
        <v>37570760.348095998</v>
      </c>
    </row>
    <row r="3030" spans="1:5">
      <c r="A3030" t="s">
        <v>5443</v>
      </c>
      <c r="B3030" s="35">
        <v>33.447099999999999</v>
      </c>
      <c r="C3030" s="35">
        <v>5092887103</v>
      </c>
      <c r="D3030" s="35">
        <v>3821530427</v>
      </c>
      <c r="E3030" s="35">
        <v>38010968.843337998</v>
      </c>
    </row>
    <row r="3031" spans="1:5">
      <c r="A3031" t="s">
        <v>5444</v>
      </c>
      <c r="B3031" s="35">
        <v>33.459600000000002</v>
      </c>
      <c r="C3031" s="35">
        <v>5023879080</v>
      </c>
      <c r="D3031" s="35">
        <v>3726778663</v>
      </c>
      <c r="E3031" s="35">
        <v>38766166.272160999</v>
      </c>
    </row>
    <row r="3032" spans="1:5">
      <c r="A3032" t="s">
        <v>5445</v>
      </c>
      <c r="B3032" s="35">
        <v>33.484299999999998</v>
      </c>
      <c r="C3032" s="35">
        <v>5072614899</v>
      </c>
      <c r="D3032" s="35">
        <v>3762484242</v>
      </c>
      <c r="E3032" s="35">
        <v>39126714.818586998</v>
      </c>
    </row>
    <row r="3033" spans="1:5">
      <c r="A3033" t="s">
        <v>5446</v>
      </c>
      <c r="B3033" s="35">
        <v>33.492800000000003</v>
      </c>
      <c r="C3033" s="35">
        <v>5122054597</v>
      </c>
      <c r="D3033" s="35">
        <v>3785861052</v>
      </c>
      <c r="E3033" s="35">
        <v>39894948.914393999</v>
      </c>
    </row>
    <row r="3034" spans="1:5">
      <c r="A3034" t="s">
        <v>5447</v>
      </c>
      <c r="B3034" s="35">
        <v>33.4846</v>
      </c>
      <c r="C3034" s="35">
        <v>5116400163</v>
      </c>
      <c r="D3034" s="35">
        <v>3757153180</v>
      </c>
      <c r="E3034" s="35">
        <v>40593197.559474997</v>
      </c>
    </row>
    <row r="3035" spans="1:5">
      <c r="A3035" t="s">
        <v>5448</v>
      </c>
      <c r="B3035" s="35">
        <v>33.574599999999997</v>
      </c>
      <c r="C3035" s="35">
        <v>5201567100</v>
      </c>
      <c r="D3035" s="35">
        <v>3817003912</v>
      </c>
      <c r="E3035" s="35">
        <v>41238412.013843998</v>
      </c>
    </row>
    <row r="3036" spans="1:5">
      <c r="A3036" t="s">
        <v>5449</v>
      </c>
      <c r="B3036" s="35">
        <v>33.610700000000001</v>
      </c>
      <c r="C3036" s="35">
        <v>5189874957</v>
      </c>
      <c r="D3036" s="35">
        <v>3787489315</v>
      </c>
      <c r="E3036" s="35">
        <v>41724380.688293003</v>
      </c>
    </row>
    <row r="3037" spans="1:5">
      <c r="A3037" t="s">
        <v>5450</v>
      </c>
      <c r="B3037" s="35">
        <v>33.6524</v>
      </c>
      <c r="C3037" s="35">
        <v>5181984601</v>
      </c>
      <c r="D3037" s="35">
        <v>3789581491</v>
      </c>
      <c r="E3037" s="35">
        <v>41376041.827625997</v>
      </c>
    </row>
    <row r="3038" spans="1:5">
      <c r="A3038" t="s">
        <v>5451</v>
      </c>
      <c r="B3038" s="35">
        <v>33.748199999999997</v>
      </c>
      <c r="C3038" s="35">
        <v>5170657447</v>
      </c>
      <c r="D3038" s="35">
        <v>3853016278</v>
      </c>
      <c r="E3038" s="35">
        <v>39043302.131669</v>
      </c>
    </row>
    <row r="3039" spans="1:5">
      <c r="A3039" t="s">
        <v>5452</v>
      </c>
      <c r="B3039" s="35">
        <v>33.846499999999999</v>
      </c>
      <c r="C3039" s="35">
        <v>5167396586</v>
      </c>
      <c r="D3039" s="35">
        <v>3895102099</v>
      </c>
      <c r="E3039" s="35">
        <v>37590134.489533998</v>
      </c>
    </row>
    <row r="3040" spans="1:5">
      <c r="A3040" t="s">
        <v>5453</v>
      </c>
      <c r="B3040" s="35">
        <v>33.8506</v>
      </c>
      <c r="C3040" s="35">
        <v>5159461415</v>
      </c>
      <c r="D3040" s="35">
        <v>3893386217</v>
      </c>
      <c r="E3040" s="35">
        <v>37401853.970091999</v>
      </c>
    </row>
    <row r="3041" spans="1:5">
      <c r="A3041" t="s">
        <v>5454</v>
      </c>
      <c r="B3041" s="35">
        <v>33.886299999999999</v>
      </c>
      <c r="C3041" s="35">
        <v>5103765105</v>
      </c>
      <c r="D3041" s="35">
        <v>3879393310</v>
      </c>
      <c r="E3041" s="35">
        <v>36131764.016727</v>
      </c>
    </row>
    <row r="3042" spans="1:5">
      <c r="A3042" t="s">
        <v>5455</v>
      </c>
      <c r="B3042" s="35">
        <v>33.928199999999997</v>
      </c>
      <c r="C3042" s="35">
        <v>5108734680</v>
      </c>
      <c r="D3042" s="35">
        <v>3891860982</v>
      </c>
      <c r="E3042" s="35">
        <v>35866143.738837004</v>
      </c>
    </row>
    <row r="3043" spans="1:5">
      <c r="A3043" t="s">
        <v>5456</v>
      </c>
      <c r="B3043" s="35">
        <v>33.957700000000003</v>
      </c>
      <c r="C3043" s="35">
        <v>5119793501</v>
      </c>
      <c r="D3043" s="35">
        <v>3905540698</v>
      </c>
      <c r="E3043" s="35">
        <v>35757804.651081003</v>
      </c>
    </row>
    <row r="3044" spans="1:5">
      <c r="A3044" t="s">
        <v>5457</v>
      </c>
      <c r="B3044" s="35">
        <v>33.962600000000002</v>
      </c>
      <c r="C3044" s="35">
        <v>5142259219</v>
      </c>
      <c r="D3044" s="35">
        <v>3967022626</v>
      </c>
      <c r="E3044" s="35">
        <v>34603846.378075004</v>
      </c>
    </row>
    <row r="3045" spans="1:5">
      <c r="A3045" t="s">
        <v>5458</v>
      </c>
      <c r="B3045" s="35"/>
      <c r="C3045" s="35"/>
      <c r="D3045" s="35"/>
    </row>
    <row r="3046" spans="1:5">
      <c r="A3046" t="s">
        <v>5459</v>
      </c>
      <c r="B3046" s="35">
        <v>33.923299999999998</v>
      </c>
      <c r="C3046" s="35">
        <v>5159677881</v>
      </c>
      <c r="D3046" s="35">
        <v>3972368394</v>
      </c>
      <c r="E3046" s="35">
        <v>34999822.747197002</v>
      </c>
    </row>
    <row r="3047" spans="1:5">
      <c r="A3047" t="s">
        <v>5460</v>
      </c>
      <c r="B3047" s="35">
        <v>33.919600000000003</v>
      </c>
      <c r="C3047" s="35">
        <v>4964672352</v>
      </c>
      <c r="D3047" s="35">
        <v>3941797283</v>
      </c>
      <c r="E3047" s="35">
        <v>30155870.617578</v>
      </c>
    </row>
    <row r="3048" spans="1:5">
      <c r="A3048" t="s">
        <v>5461</v>
      </c>
      <c r="B3048" s="35">
        <v>33.887</v>
      </c>
      <c r="C3048" s="35">
        <v>4951916989</v>
      </c>
      <c r="D3048" s="35">
        <v>3925896253</v>
      </c>
      <c r="E3048" s="35">
        <v>30277709.328061</v>
      </c>
    </row>
    <row r="3049" spans="1:5">
      <c r="A3049" t="s">
        <v>5462</v>
      </c>
      <c r="B3049" s="35">
        <v>33.972499999999997</v>
      </c>
      <c r="C3049" s="35">
        <v>5030475697</v>
      </c>
      <c r="D3049" s="35">
        <v>3920015883</v>
      </c>
      <c r="E3049" s="35">
        <v>32687020.796232</v>
      </c>
    </row>
    <row r="3050" spans="1:5">
      <c r="A3050" t="s">
        <v>5463</v>
      </c>
      <c r="B3050" s="35">
        <v>33.909100000000002</v>
      </c>
      <c r="C3050" s="35">
        <v>5045508726</v>
      </c>
      <c r="D3050" s="35">
        <v>3911247949</v>
      </c>
      <c r="E3050" s="35">
        <v>33450040.756021</v>
      </c>
    </row>
    <row r="3051" spans="1:5">
      <c r="A3051" t="s">
        <v>5464</v>
      </c>
      <c r="B3051" s="35">
        <v>33.893700000000003</v>
      </c>
      <c r="C3051" s="35">
        <v>5071624948</v>
      </c>
      <c r="D3051" s="35">
        <v>3869588308</v>
      </c>
      <c r="E3051" s="35">
        <v>35464898.786499999</v>
      </c>
    </row>
    <row r="3052" spans="1:5">
      <c r="A3052" t="s">
        <v>5465</v>
      </c>
      <c r="B3052" s="35">
        <v>33.967599999999997</v>
      </c>
      <c r="C3052" s="35">
        <v>5115067772</v>
      </c>
      <c r="D3052" s="35">
        <v>3872614181</v>
      </c>
      <c r="E3052" s="35">
        <v>36577608.986210003</v>
      </c>
    </row>
    <row r="3053" spans="1:5">
      <c r="A3053" t="s">
        <v>5466</v>
      </c>
      <c r="B3053" s="35">
        <v>33.990400000000001</v>
      </c>
      <c r="C3053" s="35">
        <v>5166095879</v>
      </c>
      <c r="D3053" s="35">
        <v>3892231043</v>
      </c>
      <c r="E3053" s="35">
        <v>37477194.619657002</v>
      </c>
    </row>
    <row r="3054" spans="1:5">
      <c r="A3054" t="s">
        <v>5467</v>
      </c>
      <c r="B3054" s="35">
        <v>33.939799999999998</v>
      </c>
      <c r="C3054" s="35">
        <v>5194930694</v>
      </c>
      <c r="D3054" s="35">
        <v>3826392254</v>
      </c>
      <c r="E3054" s="35">
        <v>40322525.176931001</v>
      </c>
    </row>
    <row r="3055" spans="1:5">
      <c r="A3055" t="s">
        <v>5468</v>
      </c>
      <c r="B3055" s="35">
        <v>33.898400000000002</v>
      </c>
      <c r="C3055" s="35">
        <v>5274745527</v>
      </c>
      <c r="D3055" s="35">
        <v>3838014895</v>
      </c>
      <c r="E3055" s="35">
        <v>42383434.970381998</v>
      </c>
    </row>
    <row r="3056" spans="1:5">
      <c r="A3056" t="s">
        <v>5469</v>
      </c>
      <c r="B3056" s="35">
        <v>33.815899999999999</v>
      </c>
      <c r="C3056" s="35">
        <v>5294992018</v>
      </c>
      <c r="D3056" s="35">
        <v>3824868357</v>
      </c>
      <c r="E3056" s="35">
        <v>43474331.926697001</v>
      </c>
    </row>
    <row r="3057" spans="1:5">
      <c r="A3057" t="s">
        <v>5470</v>
      </c>
      <c r="B3057" s="35">
        <v>33.889499999999998</v>
      </c>
      <c r="C3057" s="35">
        <v>5295924527</v>
      </c>
      <c r="D3057" s="35">
        <v>3821153631</v>
      </c>
      <c r="E3057" s="35">
        <v>43517044.984435</v>
      </c>
    </row>
    <row r="3058" spans="1:5">
      <c r="A3058" t="s">
        <v>5471</v>
      </c>
      <c r="B3058" s="35">
        <v>33.9681</v>
      </c>
      <c r="C3058" s="35">
        <v>5354472609</v>
      </c>
      <c r="D3058" s="35">
        <v>3890392525</v>
      </c>
      <c r="E3058" s="35">
        <v>43101618.400793999</v>
      </c>
    </row>
    <row r="3059" spans="1:5">
      <c r="A3059" t="s">
        <v>5472</v>
      </c>
      <c r="B3059" s="35">
        <v>34.028300000000002</v>
      </c>
      <c r="C3059" s="35">
        <v>5382278562</v>
      </c>
      <c r="D3059" s="35">
        <v>3894541560</v>
      </c>
      <c r="E3059" s="35">
        <v>43720579.693961002</v>
      </c>
    </row>
    <row r="3060" spans="1:5">
      <c r="A3060" t="s">
        <v>5473</v>
      </c>
      <c r="B3060" s="35">
        <v>33.976599999999998</v>
      </c>
      <c r="C3060" s="35">
        <v>5382660868</v>
      </c>
      <c r="D3060" s="35">
        <v>3854767690</v>
      </c>
      <c r="E3060" s="35">
        <v>44968983.888912</v>
      </c>
    </row>
    <row r="3061" spans="1:5">
      <c r="A3061" t="s">
        <v>5474</v>
      </c>
      <c r="B3061" s="35">
        <v>33.953099999999999</v>
      </c>
      <c r="C3061" s="35">
        <v>5396432000</v>
      </c>
      <c r="D3061" s="35">
        <v>3875169890</v>
      </c>
      <c r="E3061" s="35">
        <v>44804807.513893999</v>
      </c>
    </row>
    <row r="3062" spans="1:5">
      <c r="A3062" t="s">
        <v>5475</v>
      </c>
      <c r="B3062" s="35">
        <v>34.0627</v>
      </c>
      <c r="C3062" s="35">
        <v>5348655367</v>
      </c>
      <c r="D3062" s="35">
        <v>3826247053</v>
      </c>
      <c r="E3062" s="35">
        <v>44694293.582129002</v>
      </c>
    </row>
    <row r="3063" spans="1:5">
      <c r="A3063" t="s">
        <v>5476</v>
      </c>
      <c r="B3063" s="35">
        <v>34.081499999999998</v>
      </c>
      <c r="C3063" s="35">
        <v>5382396858</v>
      </c>
      <c r="D3063" s="35">
        <v>3826102045</v>
      </c>
      <c r="E3063" s="35">
        <v>45663917.755966999</v>
      </c>
    </row>
    <row r="3064" spans="1:5">
      <c r="A3064" t="s">
        <v>5477</v>
      </c>
      <c r="B3064" s="35">
        <v>34.089399999999998</v>
      </c>
      <c r="C3064" s="35">
        <v>5414177533</v>
      </c>
      <c r="D3064" s="35">
        <v>3839783347</v>
      </c>
      <c r="E3064" s="35">
        <v>46184273.879857004</v>
      </c>
    </row>
    <row r="3065" spans="1:5">
      <c r="A3065" t="s">
        <v>5478</v>
      </c>
      <c r="B3065" s="35">
        <v>34.098199999999999</v>
      </c>
      <c r="C3065" s="35">
        <v>5435757972</v>
      </c>
      <c r="D3065" s="35">
        <v>3794960139</v>
      </c>
      <c r="E3065" s="35">
        <v>48119778.551360004</v>
      </c>
    </row>
    <row r="3066" spans="1:5">
      <c r="A3066" t="s">
        <v>5479</v>
      </c>
      <c r="B3066" s="35">
        <v>34.090000000000003</v>
      </c>
      <c r="C3066" s="35">
        <v>5276985424</v>
      </c>
      <c r="D3066" s="35">
        <v>3690124446</v>
      </c>
      <c r="E3066" s="35">
        <v>46549163.332355998</v>
      </c>
    </row>
    <row r="3067" spans="1:5">
      <c r="A3067" t="s">
        <v>5480</v>
      </c>
      <c r="B3067" s="35">
        <v>34.121000000000002</v>
      </c>
      <c r="C3067" s="35">
        <v>5413335325</v>
      </c>
      <c r="D3067" s="35">
        <v>3784534695</v>
      </c>
      <c r="E3067" s="35">
        <v>47736016.822485</v>
      </c>
    </row>
    <row r="3068" spans="1:5">
      <c r="A3068" t="s">
        <v>5481</v>
      </c>
      <c r="B3068" s="35">
        <v>34.124699999999997</v>
      </c>
      <c r="C3068" s="35">
        <v>5398081279</v>
      </c>
      <c r="D3068" s="35">
        <v>3785568536</v>
      </c>
      <c r="E3068" s="35">
        <v>47253536.089694999</v>
      </c>
    </row>
    <row r="3069" spans="1:5">
      <c r="A3069" t="s">
        <v>5482</v>
      </c>
      <c r="B3069" s="35">
        <v>34.153799999999997</v>
      </c>
      <c r="C3069" s="35">
        <v>5417177320</v>
      </c>
      <c r="D3069" s="35">
        <v>3793012039</v>
      </c>
      <c r="E3069" s="35">
        <v>47554453.120883003</v>
      </c>
    </row>
    <row r="3070" spans="1:5">
      <c r="A3070" t="s">
        <v>5483</v>
      </c>
      <c r="B3070" s="35">
        <v>34.1126</v>
      </c>
      <c r="C3070" s="35">
        <v>5402574206</v>
      </c>
      <c r="D3070" s="35">
        <v>3743754702</v>
      </c>
      <c r="E3070" s="35">
        <v>48627765.224579997</v>
      </c>
    </row>
    <row r="3071" spans="1:5">
      <c r="A3071" t="s">
        <v>5484</v>
      </c>
      <c r="B3071" s="35">
        <v>34.139800000000001</v>
      </c>
      <c r="C3071" s="35">
        <v>5393082744</v>
      </c>
      <c r="D3071" s="35">
        <v>3734985807</v>
      </c>
      <c r="E3071" s="35">
        <v>48567857.368818998</v>
      </c>
    </row>
    <row r="3072" spans="1:5">
      <c r="A3072" t="s">
        <v>5485</v>
      </c>
      <c r="B3072" s="35">
        <v>34.188099999999999</v>
      </c>
      <c r="C3072" s="35">
        <v>5386895457</v>
      </c>
      <c r="D3072" s="35">
        <v>3720862709</v>
      </c>
      <c r="E3072" s="35">
        <v>48731364.071124002</v>
      </c>
    </row>
    <row r="3073" spans="1:5">
      <c r="A3073" t="s">
        <v>5486</v>
      </c>
      <c r="B3073" s="35">
        <v>34.210299999999997</v>
      </c>
      <c r="C3073" s="35">
        <v>5368340324</v>
      </c>
      <c r="D3073" s="35">
        <v>3711738056</v>
      </c>
      <c r="E3073" s="35">
        <v>48424078.946984001</v>
      </c>
    </row>
    <row r="3074" spans="1:5">
      <c r="A3074" t="s">
        <v>5487</v>
      </c>
      <c r="B3074" s="35">
        <v>34.195099999999996</v>
      </c>
      <c r="C3074" s="35">
        <v>5418046446</v>
      </c>
      <c r="D3074" s="35">
        <v>3745193839</v>
      </c>
      <c r="E3074" s="35">
        <v>48920828.042613998</v>
      </c>
    </row>
    <row r="3075" spans="1:5">
      <c r="A3075" t="s">
        <v>5488</v>
      </c>
      <c r="B3075" s="35">
        <v>34.152200000000001</v>
      </c>
      <c r="C3075" s="35">
        <v>5446544316</v>
      </c>
      <c r="D3075" s="35">
        <v>3746712439</v>
      </c>
      <c r="E3075" s="35">
        <v>49772251.187331997</v>
      </c>
    </row>
    <row r="3076" spans="1:5">
      <c r="A3076" t="s">
        <v>5489</v>
      </c>
      <c r="B3076" s="35">
        <v>34.162500000000001</v>
      </c>
      <c r="C3076" s="35">
        <v>5481113982</v>
      </c>
      <c r="D3076" s="35">
        <v>3754488130</v>
      </c>
      <c r="E3076" s="35">
        <v>50541554.394437999</v>
      </c>
    </row>
    <row r="3077" spans="1:5">
      <c r="A3077" t="s">
        <v>5490</v>
      </c>
      <c r="B3077" s="35">
        <v>34.203400000000002</v>
      </c>
      <c r="C3077" s="35">
        <v>5422695169</v>
      </c>
      <c r="D3077" s="35">
        <v>3705080265</v>
      </c>
      <c r="E3077" s="35">
        <v>50217665.612190999</v>
      </c>
    </row>
    <row r="3078" spans="1:5">
      <c r="A3078" t="s">
        <v>5491</v>
      </c>
      <c r="B3078" s="35">
        <v>34.201799999999999</v>
      </c>
      <c r="C3078" s="35">
        <v>5464065389</v>
      </c>
      <c r="D3078" s="35">
        <v>3720519450</v>
      </c>
      <c r="E3078" s="35">
        <v>50978192.346602</v>
      </c>
    </row>
    <row r="3079" spans="1:5">
      <c r="A3079" t="s">
        <v>5492</v>
      </c>
      <c r="B3079" s="35">
        <v>34.1633</v>
      </c>
      <c r="C3079" s="35">
        <v>5453095355</v>
      </c>
      <c r="D3079" s="35">
        <v>3708492769</v>
      </c>
      <c r="E3079" s="35">
        <v>51066571.027974002</v>
      </c>
    </row>
    <row r="3080" spans="1:5">
      <c r="A3080" t="s">
        <v>5493</v>
      </c>
      <c r="B3080" s="35">
        <v>34.115499999999997</v>
      </c>
      <c r="C3080" s="35">
        <v>5507516316</v>
      </c>
      <c r="D3080" s="35">
        <v>3729541040</v>
      </c>
      <c r="E3080" s="35">
        <v>52116348.170186996</v>
      </c>
    </row>
    <row r="3081" spans="1:5">
      <c r="A3081" t="s">
        <v>5494</v>
      </c>
      <c r="B3081" s="35">
        <v>34.178600000000003</v>
      </c>
      <c r="C3081" s="35">
        <v>5519446515</v>
      </c>
      <c r="D3081" s="35">
        <v>3734074957</v>
      </c>
      <c r="E3081" s="35">
        <v>52236532.742710002</v>
      </c>
    </row>
    <row r="3082" spans="1:5">
      <c r="A3082" t="s">
        <v>5495</v>
      </c>
      <c r="B3082" s="35">
        <v>34.178800000000003</v>
      </c>
      <c r="C3082" s="35">
        <v>5527446266</v>
      </c>
      <c r="D3082" s="35">
        <v>3731211498</v>
      </c>
      <c r="E3082" s="35">
        <v>52554061.816096999</v>
      </c>
    </row>
    <row r="3083" spans="1:5">
      <c r="A3083" t="s">
        <v>5496</v>
      </c>
      <c r="B3083" s="35">
        <v>34.182099999999998</v>
      </c>
      <c r="C3083" s="35">
        <v>5589824884</v>
      </c>
      <c r="D3083" s="35">
        <v>3783319149</v>
      </c>
      <c r="E3083" s="35">
        <v>52849466.094826996</v>
      </c>
    </row>
    <row r="3084" spans="1:5">
      <c r="A3084" t="s">
        <v>5497</v>
      </c>
      <c r="B3084" s="35">
        <v>34.201099999999997</v>
      </c>
      <c r="C3084" s="35">
        <v>5556137061</v>
      </c>
      <c r="D3084" s="35">
        <v>3765249102</v>
      </c>
      <c r="E3084" s="35">
        <v>52363460.795120999</v>
      </c>
    </row>
    <row r="3085" spans="1:5">
      <c r="A3085" t="s">
        <v>5498</v>
      </c>
      <c r="B3085" s="35">
        <v>34.190199999999997</v>
      </c>
      <c r="C3085" s="35">
        <v>5520664677</v>
      </c>
      <c r="D3085" s="35">
        <v>3735230024</v>
      </c>
      <c r="E3085" s="35">
        <v>52220655.421728998</v>
      </c>
    </row>
    <row r="3086" spans="1:5">
      <c r="A3086" t="s">
        <v>5499</v>
      </c>
      <c r="B3086" s="35">
        <v>34.189</v>
      </c>
      <c r="C3086" s="35">
        <v>5510147662</v>
      </c>
      <c r="D3086" s="35">
        <v>3719625737</v>
      </c>
      <c r="E3086" s="35">
        <v>52371286.817396998</v>
      </c>
    </row>
    <row r="3087" spans="1:5">
      <c r="A3087" t="s">
        <v>5500</v>
      </c>
      <c r="B3087" s="35"/>
      <c r="C3087" s="35"/>
      <c r="D3087" s="35"/>
    </row>
    <row r="3088" spans="1:5">
      <c r="A3088" t="s">
        <v>5501</v>
      </c>
      <c r="B3088" s="35">
        <v>34.189</v>
      </c>
      <c r="C3088" s="35">
        <v>5577048977</v>
      </c>
      <c r="D3088" s="35">
        <v>3741665295</v>
      </c>
      <c r="E3088" s="35">
        <v>53683456.140864</v>
      </c>
    </row>
    <row r="3089" spans="1:5">
      <c r="A3089" t="s">
        <v>5502</v>
      </c>
      <c r="B3089" s="35">
        <v>34.209499999999998</v>
      </c>
      <c r="C3089" s="35">
        <v>5563833663</v>
      </c>
      <c r="D3089" s="35">
        <v>3731622343</v>
      </c>
      <c r="E3089" s="35">
        <v>53558553.033514</v>
      </c>
    </row>
    <row r="3090" spans="1:5">
      <c r="A3090" t="s">
        <v>5503</v>
      </c>
      <c r="B3090" s="35">
        <v>34.178699999999999</v>
      </c>
      <c r="C3090" s="35">
        <v>5526358223</v>
      </c>
      <c r="D3090" s="35">
        <v>3728235499</v>
      </c>
      <c r="E3090" s="35">
        <v>52609453.373006999</v>
      </c>
    </row>
    <row r="3091" spans="1:5">
      <c r="A3091" t="s">
        <v>5504</v>
      </c>
      <c r="B3091" s="35">
        <v>34.223599999999998</v>
      </c>
      <c r="C3091" s="35">
        <v>5420212248</v>
      </c>
      <c r="D3091" s="35">
        <v>3748005969</v>
      </c>
      <c r="E3091" s="35">
        <v>48861203.350904003</v>
      </c>
    </row>
    <row r="3092" spans="1:5">
      <c r="A3092" t="s">
        <v>5505</v>
      </c>
      <c r="B3092" s="35">
        <v>34.275700000000001</v>
      </c>
      <c r="C3092" s="35">
        <v>5426755705</v>
      </c>
      <c r="D3092" s="35">
        <v>3763135204</v>
      </c>
      <c r="E3092" s="35">
        <v>48536441.298061997</v>
      </c>
    </row>
    <row r="3093" spans="1:5">
      <c r="A3093" t="s">
        <v>5506</v>
      </c>
      <c r="B3093" s="35">
        <v>34.281999999999996</v>
      </c>
      <c r="C3093" s="35">
        <v>5405196405</v>
      </c>
      <c r="D3093" s="35">
        <v>3823838629</v>
      </c>
      <c r="E3093" s="35">
        <v>46127932.326002002</v>
      </c>
    </row>
    <row r="3094" spans="1:5">
      <c r="A3094" t="s">
        <v>5507</v>
      </c>
      <c r="B3094" s="35">
        <v>34.184100000000001</v>
      </c>
      <c r="C3094" s="35">
        <v>5372462982</v>
      </c>
      <c r="D3094" s="35">
        <v>3765279506</v>
      </c>
      <c r="E3094" s="35">
        <v>47015526.984768003</v>
      </c>
    </row>
    <row r="3095" spans="1:5">
      <c r="A3095" t="s">
        <v>5508</v>
      </c>
      <c r="B3095" s="35">
        <v>34.176400000000001</v>
      </c>
      <c r="C3095" s="35">
        <v>5447759605</v>
      </c>
      <c r="D3095" s="35">
        <v>3745832424</v>
      </c>
      <c r="E3095" s="35">
        <v>49798316.411325</v>
      </c>
    </row>
    <row r="3096" spans="1:5">
      <c r="A3096" t="s">
        <v>5509</v>
      </c>
      <c r="B3096" s="35">
        <v>34.261400000000002</v>
      </c>
      <c r="C3096" s="35">
        <v>5482120721</v>
      </c>
      <c r="D3096" s="35">
        <v>3766566648</v>
      </c>
      <c r="E3096" s="35">
        <v>50072503.546264999</v>
      </c>
    </row>
    <row r="3097" spans="1:5">
      <c r="A3097" t="s">
        <v>5510</v>
      </c>
      <c r="B3097" s="35">
        <v>34.286900000000003</v>
      </c>
      <c r="C3097" s="35">
        <v>5410197070</v>
      </c>
      <c r="D3097" s="35">
        <v>3736832431</v>
      </c>
      <c r="E3097" s="35">
        <v>48804780.805496998</v>
      </c>
    </row>
    <row r="3098" spans="1:5">
      <c r="A3098" t="s">
        <v>5511</v>
      </c>
      <c r="B3098" s="35">
        <v>34.312800000000003</v>
      </c>
      <c r="C3098" s="35">
        <v>5441777385</v>
      </c>
      <c r="D3098" s="35">
        <v>3769940622</v>
      </c>
      <c r="E3098" s="35">
        <v>48723414.090369001</v>
      </c>
    </row>
    <row r="3099" spans="1:5">
      <c r="A3099" t="s">
        <v>5512</v>
      </c>
      <c r="B3099" s="35">
        <v>34.311799999999998</v>
      </c>
      <c r="C3099" s="35">
        <v>5413000017</v>
      </c>
      <c r="D3099" s="35">
        <v>3746570277</v>
      </c>
      <c r="E3099" s="35">
        <v>48567249.167925</v>
      </c>
    </row>
    <row r="3100" spans="1:5">
      <c r="A3100" t="s">
        <v>5513</v>
      </c>
      <c r="B3100" s="35">
        <v>34.299599999999998</v>
      </c>
      <c r="C3100" s="35">
        <v>5445510144</v>
      </c>
      <c r="D3100" s="35">
        <v>3735736678</v>
      </c>
      <c r="E3100" s="35">
        <v>49848204.235618003</v>
      </c>
    </row>
    <row r="3101" spans="1:5">
      <c r="A3101" t="s">
        <v>5514</v>
      </c>
      <c r="B3101" s="35">
        <v>34.333300000000001</v>
      </c>
      <c r="C3101" s="35">
        <v>5443246846</v>
      </c>
      <c r="D3101" s="35">
        <v>3754784382</v>
      </c>
      <c r="E3101" s="35">
        <v>49178566.115112998</v>
      </c>
    </row>
    <row r="3102" spans="1:5">
      <c r="A3102" t="s">
        <v>5515</v>
      </c>
      <c r="B3102" s="35">
        <v>34.432099999999998</v>
      </c>
      <c r="C3102" s="35">
        <v>5345845032</v>
      </c>
      <c r="D3102" s="35">
        <v>3750962741</v>
      </c>
      <c r="E3102" s="35">
        <v>46319634.614211999</v>
      </c>
    </row>
    <row r="3103" spans="1:5">
      <c r="A3103" t="s">
        <v>5516</v>
      </c>
      <c r="B3103" s="35">
        <v>34.516199999999998</v>
      </c>
      <c r="C3103" s="35">
        <v>5352666195</v>
      </c>
      <c r="D3103" s="35">
        <v>3761122115</v>
      </c>
      <c r="E3103" s="35">
        <v>46110060.783053003</v>
      </c>
    </row>
    <row r="3104" spans="1:5">
      <c r="A3104" t="s">
        <v>5517</v>
      </c>
      <c r="B3104" s="35">
        <v>34.437199999999997</v>
      </c>
      <c r="C3104" s="35">
        <v>5410430913</v>
      </c>
      <c r="D3104" s="35">
        <v>3727512837</v>
      </c>
      <c r="E3104" s="35">
        <v>48869190.178062998</v>
      </c>
    </row>
    <row r="3105" spans="1:5">
      <c r="A3105" t="s">
        <v>5518</v>
      </c>
      <c r="B3105" s="35">
        <v>34.4495</v>
      </c>
      <c r="C3105" s="35">
        <v>5467397459</v>
      </c>
      <c r="D3105" s="35">
        <v>3665249965</v>
      </c>
      <c r="E3105" s="35">
        <v>52312732.956937</v>
      </c>
    </row>
    <row r="3106" spans="1:5">
      <c r="A3106" t="s">
        <v>5519</v>
      </c>
      <c r="B3106" s="35">
        <v>34.464199999999998</v>
      </c>
      <c r="C3106" s="35">
        <v>5437936546</v>
      </c>
      <c r="D3106" s="35">
        <v>3635873258</v>
      </c>
      <c r="E3106" s="35">
        <v>52287976.741081998</v>
      </c>
    </row>
    <row r="3107" spans="1:5">
      <c r="A3107" t="s">
        <v>5520</v>
      </c>
      <c r="B3107" s="35">
        <v>34.5184</v>
      </c>
      <c r="C3107" s="35">
        <v>5548182652</v>
      </c>
      <c r="D3107" s="35">
        <v>3735794656</v>
      </c>
      <c r="E3107" s="35">
        <v>52504982.733846001</v>
      </c>
    </row>
    <row r="3108" spans="1:5">
      <c r="A3108" t="s">
        <v>5521</v>
      </c>
      <c r="B3108" s="35">
        <v>34.572600000000001</v>
      </c>
      <c r="C3108" s="35">
        <v>5546180748</v>
      </c>
      <c r="D3108" s="35">
        <v>3727278143</v>
      </c>
      <c r="E3108" s="35">
        <v>52611102.578341998</v>
      </c>
    </row>
    <row r="3109" spans="1:5">
      <c r="A3109" t="s">
        <v>5522</v>
      </c>
      <c r="B3109" s="35">
        <v>34.572800000000001</v>
      </c>
      <c r="C3109" s="35">
        <v>5538941514</v>
      </c>
      <c r="D3109" s="35">
        <v>3702768402</v>
      </c>
      <c r="E3109" s="35">
        <v>53110338.532025002</v>
      </c>
    </row>
    <row r="3110" spans="1:5">
      <c r="A3110" t="s">
        <v>5523</v>
      </c>
      <c r="B3110" s="35">
        <v>34.569699999999997</v>
      </c>
      <c r="C3110" s="35">
        <v>5525197095</v>
      </c>
      <c r="D3110" s="35">
        <v>3687874634</v>
      </c>
      <c r="E3110" s="35">
        <v>53148348.438083</v>
      </c>
    </row>
    <row r="3111" spans="1:5">
      <c r="A3111" t="s">
        <v>5524</v>
      </c>
      <c r="B3111" s="35">
        <v>34.5794</v>
      </c>
      <c r="C3111" s="35">
        <v>5530653027</v>
      </c>
      <c r="D3111" s="35">
        <v>3702298133</v>
      </c>
      <c r="E3111" s="35">
        <v>52874106.953850999</v>
      </c>
    </row>
    <row r="3112" spans="1:5">
      <c r="A3112" t="s">
        <v>5525</v>
      </c>
      <c r="B3112" s="35">
        <v>34.6432</v>
      </c>
      <c r="C3112" s="35">
        <v>5550444855</v>
      </c>
      <c r="D3112" s="35">
        <v>3703953157</v>
      </c>
      <c r="E3112" s="35">
        <v>53300263.774709001</v>
      </c>
    </row>
    <row r="3113" spans="1:5">
      <c r="A3113" t="s">
        <v>5526</v>
      </c>
      <c r="B3113" s="35">
        <v>34.676600000000001</v>
      </c>
      <c r="C3113" s="35">
        <v>5587345560</v>
      </c>
      <c r="D3113" s="35">
        <v>3752406176</v>
      </c>
      <c r="E3113" s="35">
        <v>52915781.362648003</v>
      </c>
    </row>
    <row r="3114" spans="1:5">
      <c r="A3114" t="s">
        <v>5527</v>
      </c>
      <c r="B3114" s="35">
        <v>34.6873</v>
      </c>
      <c r="C3114" s="35">
        <v>5591146698</v>
      </c>
      <c r="D3114" s="35">
        <v>3740301861</v>
      </c>
      <c r="E3114" s="35">
        <v>53357996.644304998</v>
      </c>
    </row>
    <row r="3115" spans="1:5">
      <c r="A3115" t="s">
        <v>5528</v>
      </c>
      <c r="B3115" s="35">
        <v>34.6753</v>
      </c>
      <c r="C3115" s="35">
        <v>5599233403</v>
      </c>
      <c r="D3115" s="35">
        <v>3720413723</v>
      </c>
      <c r="E3115" s="35">
        <v>54183227.830761001</v>
      </c>
    </row>
    <row r="3116" spans="1:5">
      <c r="A3116" t="s">
        <v>5529</v>
      </c>
      <c r="B3116" s="35">
        <v>34.700699999999998</v>
      </c>
      <c r="C3116" s="35">
        <v>5620539530</v>
      </c>
      <c r="D3116" s="35">
        <v>3720148334</v>
      </c>
      <c r="E3116" s="35">
        <v>54765212.113876998</v>
      </c>
    </row>
    <row r="3117" spans="1:5">
      <c r="A3117" t="s">
        <v>5530</v>
      </c>
      <c r="B3117" s="35">
        <v>34.749899999999997</v>
      </c>
      <c r="C3117" s="35">
        <v>5686415177</v>
      </c>
      <c r="D3117" s="35">
        <v>3755085018</v>
      </c>
      <c r="E3117" s="35">
        <v>55578006.238867</v>
      </c>
    </row>
    <row r="3118" spans="1:5">
      <c r="A3118" t="s">
        <v>5531</v>
      </c>
      <c r="B3118" s="35">
        <v>34.779699999999998</v>
      </c>
      <c r="C3118" s="35">
        <v>5666188758</v>
      </c>
      <c r="D3118" s="35">
        <v>3746113908</v>
      </c>
      <c r="E3118" s="35">
        <v>55206768.603523999</v>
      </c>
    </row>
    <row r="3119" spans="1:5">
      <c r="A3119" t="s">
        <v>5532</v>
      </c>
      <c r="B3119" s="35">
        <v>34.802799999999998</v>
      </c>
      <c r="C3119" s="35">
        <v>5691681068</v>
      </c>
      <c r="D3119" s="35">
        <v>3787171410</v>
      </c>
      <c r="E3119" s="35">
        <v>54722886.032158002</v>
      </c>
    </row>
    <row r="3120" spans="1:5">
      <c r="A3120" t="s">
        <v>5533</v>
      </c>
      <c r="B3120" s="35">
        <v>34.817700000000002</v>
      </c>
      <c r="C3120" s="35">
        <v>5763490284</v>
      </c>
      <c r="D3120" s="35">
        <v>3868671485</v>
      </c>
      <c r="E3120" s="35">
        <v>54421136.347318001</v>
      </c>
    </row>
    <row r="3121" spans="1:5">
      <c r="A3121" t="s">
        <v>5534</v>
      </c>
      <c r="B3121" s="35">
        <v>34.862099999999998</v>
      </c>
      <c r="C3121" s="35">
        <v>5654958670</v>
      </c>
      <c r="D3121" s="35">
        <v>3859919733</v>
      </c>
      <c r="E3121" s="35">
        <v>51489696.174355999</v>
      </c>
    </row>
    <row r="3122" spans="1:5">
      <c r="A3122" t="s">
        <v>5535</v>
      </c>
      <c r="B3122" s="35">
        <v>34.898499999999999</v>
      </c>
      <c r="C3122" s="35">
        <v>5602575464</v>
      </c>
      <c r="D3122" s="35">
        <v>3810718996</v>
      </c>
      <c r="E3122" s="35">
        <v>51344799.002821997</v>
      </c>
    </row>
    <row r="3123" spans="1:5">
      <c r="A3123" t="s">
        <v>5536</v>
      </c>
      <c r="B3123" s="35">
        <v>34.921900000000001</v>
      </c>
      <c r="C3123" s="35">
        <v>5628313872</v>
      </c>
      <c r="D3123" s="35">
        <v>3848881469</v>
      </c>
      <c r="E3123" s="35">
        <v>50954627.411452003</v>
      </c>
    </row>
    <row r="3124" spans="1:5">
      <c r="A3124" t="s">
        <v>5537</v>
      </c>
      <c r="B3124" s="35">
        <v>34.9529</v>
      </c>
      <c r="C3124" s="35">
        <v>5616189308</v>
      </c>
      <c r="D3124" s="35">
        <v>3805462864</v>
      </c>
      <c r="E3124" s="35">
        <v>51804755.656897999</v>
      </c>
    </row>
    <row r="3125" spans="1:5">
      <c r="A3125" t="s">
        <v>5538</v>
      </c>
      <c r="B3125" s="35">
        <v>35.006700000000002</v>
      </c>
      <c r="C3125" s="35">
        <v>5542381721</v>
      </c>
      <c r="D3125" s="35">
        <v>3765782877</v>
      </c>
      <c r="E3125" s="35">
        <v>50750251.923202999</v>
      </c>
    </row>
    <row r="3126" spans="1:5">
      <c r="A3126" t="s">
        <v>5539</v>
      </c>
      <c r="B3126" s="35">
        <v>35.061900000000001</v>
      </c>
      <c r="C3126" s="35">
        <v>5525043209</v>
      </c>
      <c r="D3126" s="35">
        <v>3822250608</v>
      </c>
      <c r="E3126" s="35">
        <v>48565325.923580997</v>
      </c>
    </row>
    <row r="3127" spans="1:5">
      <c r="A3127" t="s">
        <v>5540</v>
      </c>
      <c r="B3127" s="35">
        <v>35.106499999999997</v>
      </c>
      <c r="C3127" s="35">
        <v>5530473662</v>
      </c>
      <c r="D3127" s="35">
        <v>3793335947</v>
      </c>
      <c r="E3127" s="35">
        <v>49481939.669292003</v>
      </c>
    </row>
    <row r="3128" spans="1:5">
      <c r="A3128" t="s">
        <v>5541</v>
      </c>
      <c r="B3128" s="35">
        <v>35.181399999999996</v>
      </c>
      <c r="C3128" s="35">
        <v>5562162052</v>
      </c>
      <c r="D3128" s="35">
        <v>3804598619</v>
      </c>
      <c r="E3128" s="35">
        <v>49957177.173165001</v>
      </c>
    </row>
    <row r="3129" spans="1:5">
      <c r="A3129" t="s">
        <v>5542</v>
      </c>
      <c r="B3129" s="35">
        <v>35.216200000000001</v>
      </c>
      <c r="C3129" s="35">
        <v>5586368222</v>
      </c>
      <c r="D3129" s="35">
        <v>3770353615</v>
      </c>
      <c r="E3129" s="35">
        <v>51567591.250618003</v>
      </c>
    </row>
    <row r="3130" spans="1:5">
      <c r="A3130" t="s">
        <v>5543</v>
      </c>
      <c r="B3130" s="35">
        <v>35.203299999999999</v>
      </c>
      <c r="C3130" s="35">
        <v>5531555752</v>
      </c>
      <c r="D3130" s="35">
        <v>3672640627</v>
      </c>
      <c r="E3130" s="35">
        <v>52805138.296694003</v>
      </c>
    </row>
    <row r="3131" spans="1:5">
      <c r="A3131" t="s">
        <v>5544</v>
      </c>
      <c r="B3131" s="35">
        <v>35.136800000000001</v>
      </c>
      <c r="C3131" s="35">
        <v>5560898134</v>
      </c>
      <c r="D3131" s="35">
        <v>3671328888</v>
      </c>
      <c r="E3131" s="35">
        <v>53777499.544637002</v>
      </c>
    </row>
    <row r="3132" spans="1:5">
      <c r="A3132" t="s">
        <v>5545</v>
      </c>
      <c r="B3132" s="35">
        <v>35.223300000000002</v>
      </c>
      <c r="C3132" s="35">
        <v>5538776105</v>
      </c>
      <c r="D3132" s="35">
        <v>3594647626</v>
      </c>
      <c r="E3132" s="35">
        <v>55194387.777409002</v>
      </c>
    </row>
    <row r="3133" spans="1:5">
      <c r="A3133" t="s">
        <v>5546</v>
      </c>
      <c r="B3133" s="35"/>
      <c r="C3133" s="35"/>
      <c r="D3133" s="35"/>
    </row>
    <row r="3134" spans="1:5">
      <c r="A3134" t="s">
        <v>5547</v>
      </c>
      <c r="B3134" s="35">
        <v>35.280299999999997</v>
      </c>
      <c r="C3134" s="35">
        <v>5606141685</v>
      </c>
      <c r="D3134" s="35">
        <v>3646735166</v>
      </c>
      <c r="E3134" s="35">
        <v>55538261.267619997</v>
      </c>
    </row>
    <row r="3135" spans="1:5">
      <c r="A3135" t="s">
        <v>5548</v>
      </c>
      <c r="B3135" s="35">
        <v>35.252499999999998</v>
      </c>
      <c r="C3135" s="35">
        <v>5639697090</v>
      </c>
      <c r="D3135" s="35">
        <v>3637193967</v>
      </c>
      <c r="E3135" s="35">
        <v>56804570.541096002</v>
      </c>
    </row>
    <row r="3136" spans="1:5">
      <c r="A3136" t="s">
        <v>5549</v>
      </c>
      <c r="B3136" s="35">
        <v>35.271000000000001</v>
      </c>
      <c r="C3136" s="35">
        <v>5618011412</v>
      </c>
      <c r="D3136" s="35">
        <v>3606297664</v>
      </c>
      <c r="E3136" s="35">
        <v>57035914.717473</v>
      </c>
    </row>
    <row r="3137" spans="1:5">
      <c r="A3137" t="s">
        <v>5550</v>
      </c>
      <c r="B3137" s="35">
        <v>35.289200000000001</v>
      </c>
      <c r="C3137" s="35">
        <v>5649865377</v>
      </c>
      <c r="D3137" s="35">
        <v>3606028452</v>
      </c>
      <c r="E3137" s="35">
        <v>57916782.613376997</v>
      </c>
    </row>
    <row r="3138" spans="1:5">
      <c r="A3138" t="s">
        <v>5551</v>
      </c>
      <c r="B3138" s="35">
        <v>35.276400000000002</v>
      </c>
      <c r="C3138" s="35">
        <v>5677882946</v>
      </c>
      <c r="D3138" s="35">
        <v>3629698633</v>
      </c>
      <c r="E3138" s="35">
        <v>58061035.508157998</v>
      </c>
    </row>
    <row r="3139" spans="1:5">
      <c r="A3139" t="s">
        <v>5552</v>
      </c>
      <c r="B3139" s="35">
        <v>35.317900000000002</v>
      </c>
      <c r="C3139" s="35">
        <v>5722209951</v>
      </c>
      <c r="D3139" s="35">
        <v>3654108232</v>
      </c>
      <c r="E3139" s="35">
        <v>58556757.876318</v>
      </c>
    </row>
    <row r="3140" spans="1:5">
      <c r="A3140" t="s">
        <v>5553</v>
      </c>
      <c r="B3140" s="35">
        <v>35.292099999999998</v>
      </c>
      <c r="C3140" s="35">
        <v>5735076675</v>
      </c>
      <c r="D3140" s="35">
        <v>3652046657</v>
      </c>
      <c r="E3140" s="35">
        <v>59022557.966229998</v>
      </c>
    </row>
    <row r="3141" spans="1:5">
      <c r="A3141" t="s">
        <v>5554</v>
      </c>
      <c r="B3141" s="35">
        <v>35.335599999999999</v>
      </c>
      <c r="C3141" s="35">
        <v>5750831963</v>
      </c>
      <c r="D3141" s="35">
        <v>3644421806</v>
      </c>
      <c r="E3141" s="35">
        <v>59611557.664224997</v>
      </c>
    </row>
    <row r="3142" spans="1:5">
      <c r="A3142" t="s">
        <v>5555</v>
      </c>
      <c r="B3142" s="35">
        <v>35.419699999999999</v>
      </c>
      <c r="C3142" s="35">
        <v>5713890463</v>
      </c>
      <c r="D3142" s="35">
        <v>3634905640</v>
      </c>
      <c r="E3142" s="35">
        <v>58695720.827675</v>
      </c>
    </row>
    <row r="3143" spans="1:5">
      <c r="A3143" t="s">
        <v>5556</v>
      </c>
      <c r="B3143" s="35">
        <v>35.429200000000002</v>
      </c>
      <c r="C3143" s="35">
        <v>5777955430</v>
      </c>
      <c r="D3143" s="35">
        <v>3658091715</v>
      </c>
      <c r="E3143" s="35">
        <v>59833801.355944</v>
      </c>
    </row>
    <row r="3144" spans="1:5">
      <c r="A3144" t="s">
        <v>5557</v>
      </c>
      <c r="B3144" s="35">
        <v>35.429400000000001</v>
      </c>
      <c r="C3144" s="35">
        <v>5802305099</v>
      </c>
      <c r="D3144" s="35">
        <v>3659937561</v>
      </c>
      <c r="E3144" s="35">
        <v>60468637.289934002</v>
      </c>
    </row>
    <row r="3145" spans="1:5">
      <c r="A3145" t="s">
        <v>5558</v>
      </c>
      <c r="B3145" s="35">
        <v>35.3979</v>
      </c>
      <c r="C3145" s="35">
        <v>5853867855</v>
      </c>
      <c r="D3145" s="35">
        <v>3692450993</v>
      </c>
      <c r="E3145" s="35">
        <v>61060595.741554998</v>
      </c>
    </row>
    <row r="3146" spans="1:5">
      <c r="A3146" t="s">
        <v>5559</v>
      </c>
      <c r="B3146" s="35">
        <v>35.411900000000003</v>
      </c>
      <c r="C3146" s="35">
        <v>5832310419</v>
      </c>
      <c r="D3146" s="35">
        <v>3663564596</v>
      </c>
      <c r="E3146" s="35">
        <v>61243418.822485998</v>
      </c>
    </row>
    <row r="3147" spans="1:5">
      <c r="A3147" t="s">
        <v>5560</v>
      </c>
      <c r="B3147" s="35">
        <v>35.518300000000004</v>
      </c>
      <c r="C3147" s="35">
        <v>5881395379</v>
      </c>
      <c r="D3147" s="35">
        <v>3674079303</v>
      </c>
      <c r="E3147" s="35">
        <v>62145881.869346</v>
      </c>
    </row>
    <row r="3148" spans="1:5">
      <c r="A3148" t="s">
        <v>5561</v>
      </c>
      <c r="B3148" s="35">
        <v>35.551600000000001</v>
      </c>
      <c r="C3148" s="35">
        <v>5958536565</v>
      </c>
      <c r="D3148" s="35">
        <v>3705561253</v>
      </c>
      <c r="E3148" s="35">
        <v>63371980.782862</v>
      </c>
    </row>
    <row r="3149" spans="1:5">
      <c r="A3149" t="s">
        <v>5562</v>
      </c>
      <c r="B3149" s="35">
        <v>35.581499999999998</v>
      </c>
      <c r="C3149" s="35">
        <v>5970718505</v>
      </c>
      <c r="D3149" s="35">
        <v>3730193581</v>
      </c>
      <c r="E3149" s="35">
        <v>62968815.929626003</v>
      </c>
    </row>
    <row r="3150" spans="1:5">
      <c r="A3150" t="s">
        <v>5563</v>
      </c>
      <c r="B3150" s="35">
        <v>35.591500000000003</v>
      </c>
      <c r="C3150" s="35">
        <v>6037691261</v>
      </c>
      <c r="D3150" s="35">
        <v>3777121641</v>
      </c>
      <c r="E3150" s="35">
        <v>63514311.563153997</v>
      </c>
    </row>
    <row r="3151" spans="1:5">
      <c r="A3151" t="s">
        <v>5564</v>
      </c>
      <c r="B3151" s="35">
        <v>35.599400000000003</v>
      </c>
      <c r="C3151" s="35">
        <v>6042699107</v>
      </c>
      <c r="D3151" s="35">
        <v>3810507191</v>
      </c>
      <c r="E3151" s="35">
        <v>62703076.905791</v>
      </c>
    </row>
    <row r="3152" spans="1:5">
      <c r="A3152" t="s">
        <v>5565</v>
      </c>
      <c r="B3152" s="35">
        <v>35.660200000000003</v>
      </c>
      <c r="C3152" s="35">
        <v>6030657453</v>
      </c>
      <c r="D3152" s="35">
        <v>3818215735</v>
      </c>
      <c r="E3152" s="35">
        <v>62042325.000981003</v>
      </c>
    </row>
    <row r="3153" spans="1:5">
      <c r="A3153" t="s">
        <v>5566</v>
      </c>
      <c r="B3153" s="35">
        <v>35.697800000000001</v>
      </c>
      <c r="C3153" s="35">
        <v>6079136082</v>
      </c>
      <c r="D3153" s="35">
        <v>3892186921</v>
      </c>
      <c r="E3153" s="35">
        <v>61262855.442071997</v>
      </c>
    </row>
    <row r="3154" spans="1:5">
      <c r="A3154" t="s">
        <v>5567</v>
      </c>
      <c r="B3154" s="35">
        <v>35.706699999999998</v>
      </c>
      <c r="C3154" s="35">
        <v>6100758126</v>
      </c>
      <c r="D3154" s="35">
        <v>3852899590</v>
      </c>
      <c r="E3154" s="35">
        <v>62953410.312349997</v>
      </c>
    </row>
    <row r="3155" spans="1:5">
      <c r="A3155" t="s">
        <v>5568</v>
      </c>
      <c r="B3155" s="35">
        <v>35.720999999999997</v>
      </c>
      <c r="C3155" s="35">
        <v>6004202789</v>
      </c>
      <c r="D3155" s="35">
        <v>3804080543</v>
      </c>
      <c r="E3155" s="35">
        <v>61591843.621399</v>
      </c>
    </row>
    <row r="3156" spans="1:5">
      <c r="A3156" t="s">
        <v>5569</v>
      </c>
      <c r="B3156" s="35">
        <v>35.762999999999998</v>
      </c>
      <c r="C3156" s="35">
        <v>6061483209</v>
      </c>
      <c r="D3156" s="35">
        <v>3787620949</v>
      </c>
      <c r="E3156" s="35">
        <v>63581418.225539997</v>
      </c>
    </row>
    <row r="3157" spans="1:5">
      <c r="A3157" t="s">
        <v>5570</v>
      </c>
      <c r="B3157" s="35">
        <v>35.902200000000001</v>
      </c>
      <c r="C3157" s="35">
        <v>6046129510</v>
      </c>
      <c r="D3157" s="35">
        <v>3823547355</v>
      </c>
      <c r="E3157" s="35">
        <v>61906572.716991998</v>
      </c>
    </row>
    <row r="3158" spans="1:5">
      <c r="A3158" t="s">
        <v>5571</v>
      </c>
      <c r="B3158" s="35">
        <v>35.916400000000003</v>
      </c>
      <c r="C3158" s="35">
        <v>6034609047</v>
      </c>
      <c r="D3158" s="35">
        <v>3747544074</v>
      </c>
      <c r="E3158" s="35">
        <v>63677455.786215</v>
      </c>
    </row>
    <row r="3159" spans="1:5">
      <c r="A3159" t="s">
        <v>5572</v>
      </c>
      <c r="B3159" s="35">
        <v>35.868299999999998</v>
      </c>
      <c r="C3159" s="35">
        <v>6069163324</v>
      </c>
      <c r="D3159" s="35">
        <v>3762448914</v>
      </c>
      <c r="E3159" s="35">
        <v>64310670.146062002</v>
      </c>
    </row>
    <row r="3160" spans="1:5">
      <c r="A3160" t="s">
        <v>5573</v>
      </c>
      <c r="B3160" s="35">
        <v>35.833199999999998</v>
      </c>
      <c r="C3160" s="35">
        <v>6077398149</v>
      </c>
      <c r="D3160" s="35">
        <v>3746678834</v>
      </c>
      <c r="E3160" s="35">
        <v>65043571.743523002</v>
      </c>
    </row>
    <row r="3161" spans="1:5">
      <c r="A3161" t="s">
        <v>5574</v>
      </c>
      <c r="B3161" s="35">
        <v>35.905500000000004</v>
      </c>
      <c r="C3161" s="35">
        <v>6109038602</v>
      </c>
      <c r="D3161" s="35">
        <v>3748304938</v>
      </c>
      <c r="E3161" s="35">
        <v>65748524.989207998</v>
      </c>
    </row>
    <row r="3162" spans="1:5">
      <c r="A3162" t="s">
        <v>5575</v>
      </c>
      <c r="B3162" s="35">
        <v>35.945099999999996</v>
      </c>
      <c r="C3162" s="35">
        <v>6127263700</v>
      </c>
      <c r="D3162" s="35">
        <v>3731225161</v>
      </c>
      <c r="E3162" s="35">
        <v>66658279.960272998</v>
      </c>
    </row>
    <row r="3163" spans="1:5">
      <c r="A3163" t="s">
        <v>5576</v>
      </c>
      <c r="B3163" s="35">
        <v>35.959299999999999</v>
      </c>
      <c r="C3163" s="35">
        <v>6232425430</v>
      </c>
      <c r="D3163" s="35">
        <v>3826611963</v>
      </c>
      <c r="E3163" s="35">
        <v>66903790.312936999</v>
      </c>
    </row>
    <row r="3164" spans="1:5">
      <c r="A3164" t="s">
        <v>5577</v>
      </c>
      <c r="B3164" s="35">
        <v>36.027299999999997</v>
      </c>
      <c r="C3164" s="35">
        <v>6280259867</v>
      </c>
      <c r="D3164" s="35">
        <v>3867622469</v>
      </c>
      <c r="E3164" s="35">
        <v>66966922.250627004</v>
      </c>
    </row>
    <row r="3165" spans="1:5">
      <c r="A3165" t="s">
        <v>5578</v>
      </c>
      <c r="B3165" s="35">
        <v>36.044800000000002</v>
      </c>
      <c r="C3165" s="35">
        <v>6318059785</v>
      </c>
      <c r="D3165" s="35">
        <v>3862903722</v>
      </c>
      <c r="E3165" s="35">
        <v>68114015.419699997</v>
      </c>
    </row>
    <row r="3166" spans="1:5">
      <c r="A3166" t="s">
        <v>5579</v>
      </c>
      <c r="B3166" s="35">
        <v>36.106000000000002</v>
      </c>
      <c r="C3166" s="35">
        <v>6295782551</v>
      </c>
      <c r="D3166" s="35">
        <v>3847582707</v>
      </c>
      <c r="E3166" s="35">
        <v>67805900.515149996</v>
      </c>
    </row>
    <row r="3167" spans="1:5">
      <c r="A3167" t="s">
        <v>5580</v>
      </c>
      <c r="B3167" s="35">
        <v>36.152299999999997</v>
      </c>
      <c r="C3167" s="35">
        <v>6230299231</v>
      </c>
      <c r="D3167" s="35">
        <v>3856823918</v>
      </c>
      <c r="E3167" s="35">
        <v>65652124.844062001</v>
      </c>
    </row>
    <row r="3168" spans="1:5">
      <c r="A3168" t="s">
        <v>5581</v>
      </c>
      <c r="B3168" s="35">
        <v>36.196399999999997</v>
      </c>
      <c r="C3168" s="35">
        <v>6271793484</v>
      </c>
      <c r="D3168" s="35">
        <v>3940605989</v>
      </c>
      <c r="E3168" s="35">
        <v>64403849.415964</v>
      </c>
    </row>
    <row r="3169" spans="1:5">
      <c r="A3169" t="s">
        <v>5582</v>
      </c>
      <c r="B3169" s="35">
        <v>36.226700000000001</v>
      </c>
      <c r="C3169" s="35">
        <v>6227718739</v>
      </c>
      <c r="D3169" s="35">
        <v>3968434292</v>
      </c>
      <c r="E3169" s="35">
        <v>62365173.946287997</v>
      </c>
    </row>
    <row r="3170" spans="1:5">
      <c r="A3170" t="s">
        <v>5583</v>
      </c>
      <c r="B3170" s="35">
        <v>36.247199999999999</v>
      </c>
      <c r="C3170" s="35">
        <v>6238290148</v>
      </c>
      <c r="D3170" s="35">
        <v>3971584954</v>
      </c>
      <c r="E3170" s="35">
        <v>62534628.716149002</v>
      </c>
    </row>
    <row r="3171" spans="1:5">
      <c r="A3171" t="s">
        <v>5584</v>
      </c>
      <c r="B3171" s="35">
        <v>36.305999999999997</v>
      </c>
      <c r="C3171" s="35">
        <v>6123867253</v>
      </c>
      <c r="D3171" s="35">
        <v>4019433037</v>
      </c>
      <c r="E3171" s="35">
        <v>57963813.584531002</v>
      </c>
    </row>
    <row r="3172" spans="1:5">
      <c r="A3172" t="s">
        <v>5585</v>
      </c>
      <c r="B3172" s="35">
        <v>36.356299999999997</v>
      </c>
      <c r="C3172" s="35">
        <v>6173465685</v>
      </c>
      <c r="D3172" s="35">
        <v>4034864949</v>
      </c>
      <c r="E3172" s="35">
        <v>58823387.858499996</v>
      </c>
    </row>
    <row r="3173" spans="1:5">
      <c r="A3173" t="s">
        <v>5586</v>
      </c>
      <c r="B3173" s="35">
        <v>36.387500000000003</v>
      </c>
      <c r="C3173" s="35">
        <v>6165302487</v>
      </c>
      <c r="D3173" s="35">
        <v>4057562062</v>
      </c>
      <c r="E3173" s="35">
        <v>57924848.505667999</v>
      </c>
    </row>
    <row r="3174" spans="1:5">
      <c r="A3174" t="s">
        <v>5587</v>
      </c>
      <c r="B3174" s="35">
        <v>36.371699999999997</v>
      </c>
      <c r="C3174" s="35">
        <v>6120314117</v>
      </c>
      <c r="D3174" s="35">
        <v>3980283365</v>
      </c>
      <c r="E3174" s="35">
        <v>58837798.398204997</v>
      </c>
    </row>
    <row r="3175" spans="1:5">
      <c r="A3175" t="s">
        <v>5588</v>
      </c>
      <c r="B3175" s="35">
        <v>36.365200000000002</v>
      </c>
      <c r="C3175" s="35">
        <v>6091906671</v>
      </c>
      <c r="D3175" s="35">
        <v>3944582247</v>
      </c>
      <c r="E3175" s="35">
        <v>59048882.558049999</v>
      </c>
    </row>
    <row r="3176" spans="1:5">
      <c r="A3176" t="s">
        <v>5589</v>
      </c>
      <c r="B3176" s="35">
        <v>36.3812</v>
      </c>
      <c r="C3176" s="35">
        <v>6085481852</v>
      </c>
      <c r="D3176" s="35">
        <v>3979684360</v>
      </c>
      <c r="E3176" s="35">
        <v>57881474.277924001</v>
      </c>
    </row>
    <row r="3177" spans="1:5">
      <c r="A3177" t="s">
        <v>5590</v>
      </c>
      <c r="B3177" s="35">
        <v>36.409700000000001</v>
      </c>
      <c r="C3177" s="35">
        <v>6138816808</v>
      </c>
      <c r="D3177" s="35">
        <v>3985545338</v>
      </c>
      <c r="E3177" s="35">
        <v>59140049.766957998</v>
      </c>
    </row>
    <row r="3178" spans="1:5">
      <c r="A3178" t="s">
        <v>5591</v>
      </c>
      <c r="B3178" s="35">
        <v>36.4011</v>
      </c>
      <c r="C3178" s="35">
        <v>6168015033</v>
      </c>
      <c r="D3178" s="35">
        <v>3981219793</v>
      </c>
      <c r="E3178" s="35">
        <v>60074976.855094999</v>
      </c>
    </row>
    <row r="3179" spans="1:5">
      <c r="A3179" t="s">
        <v>5592</v>
      </c>
      <c r="B3179" s="35">
        <v>36.368200000000002</v>
      </c>
      <c r="C3179" s="35">
        <v>6203191482</v>
      </c>
      <c r="D3179" s="35">
        <v>3918619160</v>
      </c>
      <c r="E3179" s="35">
        <v>62817855.214171</v>
      </c>
    </row>
    <row r="3180" spans="1:5">
      <c r="A3180" t="s">
        <v>5593</v>
      </c>
      <c r="B3180" s="35">
        <v>36.3748</v>
      </c>
      <c r="C3180" s="35">
        <v>6256873833</v>
      </c>
      <c r="D3180" s="35">
        <v>3893754227</v>
      </c>
      <c r="E3180" s="35">
        <v>64965844.650692001</v>
      </c>
    </row>
    <row r="3181" spans="1:5">
      <c r="A3181" t="s">
        <v>5594</v>
      </c>
      <c r="B3181" s="35">
        <v>36.315300000000001</v>
      </c>
      <c r="C3181" s="35">
        <v>6261945958</v>
      </c>
      <c r="D3181" s="35">
        <v>3866302253</v>
      </c>
      <c r="E3181" s="35">
        <v>65967889.704889998</v>
      </c>
    </row>
    <row r="3182" spans="1:5">
      <c r="A3182" t="s">
        <v>5595</v>
      </c>
      <c r="B3182" s="35">
        <v>36.455800000000004</v>
      </c>
      <c r="C3182" s="35">
        <v>6307775268</v>
      </c>
      <c r="D3182" s="35">
        <v>3886563263</v>
      </c>
      <c r="E3182" s="35">
        <v>66415001.316662997</v>
      </c>
    </row>
    <row r="3183" spans="1:5">
      <c r="A3183" t="s">
        <v>5596</v>
      </c>
      <c r="B3183" s="35">
        <v>36.508800000000001</v>
      </c>
      <c r="C3183" s="35">
        <v>6290057315</v>
      </c>
      <c r="D3183" s="35">
        <v>3882515640</v>
      </c>
      <c r="E3183" s="35">
        <v>65944147.027566001</v>
      </c>
    </row>
    <row r="3184" spans="1:5">
      <c r="A3184" t="s">
        <v>5597</v>
      </c>
      <c r="B3184" s="35">
        <v>36.540100000000002</v>
      </c>
      <c r="C3184" s="35">
        <v>6243399600</v>
      </c>
      <c r="D3184" s="35">
        <v>3857693777</v>
      </c>
      <c r="E3184" s="35">
        <v>65290073.727219999</v>
      </c>
    </row>
    <row r="3185" spans="1:21">
      <c r="A3185" t="s">
        <v>5598</v>
      </c>
      <c r="B3185" s="35">
        <v>36.538699999999999</v>
      </c>
      <c r="C3185" s="35">
        <v>6325878571</v>
      </c>
      <c r="D3185" s="35">
        <v>3901199445</v>
      </c>
      <c r="E3185" s="35">
        <v>66359206.15676</v>
      </c>
    </row>
    <row r="3186" spans="1:21" ht="17.25" thickBot="1">
      <c r="A3186" t="s">
        <v>5599</v>
      </c>
      <c r="B3186" s="35">
        <v>36.534999999999997</v>
      </c>
      <c r="C3186" s="35">
        <v>6363122732</v>
      </c>
      <c r="D3186" s="35">
        <v>3946515879</v>
      </c>
      <c r="E3186" s="35">
        <v>66144980.238127999</v>
      </c>
      <c r="Q3186" s="299"/>
    </row>
    <row r="3187" spans="1:21" ht="17.25" thickBot="1">
      <c r="A3187" t="s">
        <v>5600</v>
      </c>
      <c r="B3187" s="35">
        <v>36.613900000000001</v>
      </c>
      <c r="C3187" s="35">
        <v>6368731117</v>
      </c>
      <c r="D3187" s="35">
        <v>3929446366</v>
      </c>
      <c r="E3187" s="35">
        <v>66621822.613816001</v>
      </c>
      <c r="Q3187" s="300"/>
      <c r="R3187" s="301"/>
      <c r="S3187" s="302"/>
      <c r="T3187" s="302"/>
    </row>
    <row r="3188" spans="1:21" ht="17.25" thickBot="1">
      <c r="A3188" t="s">
        <v>5601</v>
      </c>
      <c r="B3188" s="35">
        <v>36.592199999999998</v>
      </c>
      <c r="C3188" s="35">
        <v>6403041748</v>
      </c>
      <c r="D3188" s="35">
        <v>3955647958</v>
      </c>
      <c r="E3188" s="35">
        <v>66882936.527456999</v>
      </c>
      <c r="F3188" s="35"/>
      <c r="Q3188" s="304"/>
      <c r="R3188" s="305"/>
      <c r="S3188" s="306"/>
      <c r="T3188" s="306"/>
    </row>
    <row r="3189" spans="1:21" ht="17.25" thickBot="1">
      <c r="A3189" t="s">
        <v>5602</v>
      </c>
      <c r="B3189" s="35">
        <v>37.983899999999998</v>
      </c>
      <c r="C3189" s="35">
        <v>6313473157</v>
      </c>
      <c r="D3189" s="35">
        <v>4182508464</v>
      </c>
      <c r="E3189" s="35">
        <v>56101787.678464003</v>
      </c>
      <c r="F3189" s="35"/>
      <c r="Q3189" s="300"/>
      <c r="R3189" s="301"/>
      <c r="S3189" s="302"/>
      <c r="T3189" s="302"/>
    </row>
    <row r="3190" spans="1:21" ht="17.25" thickBot="1">
      <c r="A3190" t="s">
        <v>5603</v>
      </c>
      <c r="B3190" s="35">
        <v>37.914999999999999</v>
      </c>
      <c r="C3190" s="35">
        <v>6262527231</v>
      </c>
      <c r="D3190" s="35">
        <v>4190883023</v>
      </c>
      <c r="E3190" s="35">
        <v>54639172.042727001</v>
      </c>
      <c r="F3190" s="35"/>
      <c r="Q3190" s="307"/>
      <c r="R3190" s="308"/>
      <c r="S3190" s="309"/>
      <c r="T3190" s="309"/>
    </row>
    <row r="3191" spans="1:21" ht="17.25" thickBot="1">
      <c r="A3191" t="s">
        <v>5604</v>
      </c>
      <c r="B3191" s="35">
        <v>37.850200000000001</v>
      </c>
      <c r="C3191" s="35">
        <v>5894637157</v>
      </c>
      <c r="D3191" s="35">
        <v>4201446446</v>
      </c>
      <c r="E3191" s="35">
        <v>44733996.412171997</v>
      </c>
      <c r="F3191" s="35"/>
      <c r="Q3191" s="300"/>
      <c r="R3191" s="301"/>
      <c r="S3191" s="302"/>
      <c r="T3191" s="302"/>
    </row>
    <row r="3192" spans="1:21" ht="17.25" thickBot="1">
      <c r="A3192" t="s">
        <v>5605</v>
      </c>
      <c r="B3192" s="35">
        <v>37.86</v>
      </c>
      <c r="C3192" s="35">
        <v>5948778416</v>
      </c>
      <c r="D3192" s="35">
        <v>4217801329</v>
      </c>
      <c r="E3192" s="35">
        <v>45720472.451136</v>
      </c>
      <c r="F3192" s="35"/>
      <c r="Q3192" s="304"/>
      <c r="R3192" s="305"/>
      <c r="S3192" s="306"/>
      <c r="T3192" s="306"/>
    </row>
    <row r="3193" spans="1:21" ht="17.25" thickBot="1">
      <c r="A3193" t="s">
        <v>5606</v>
      </c>
      <c r="B3193" s="35">
        <v>37.9086</v>
      </c>
      <c r="C3193" s="35">
        <v>6039973550</v>
      </c>
      <c r="D3193" s="35">
        <v>4206882482</v>
      </c>
      <c r="E3193" s="35">
        <v>48355546.445924997</v>
      </c>
      <c r="F3193" s="35"/>
      <c r="Q3193" s="300"/>
      <c r="R3193" s="301"/>
      <c r="S3193" s="301"/>
      <c r="T3193" s="301"/>
      <c r="U3193" s="310"/>
    </row>
    <row r="3194" spans="1:21" ht="17.25" thickBot="1">
      <c r="A3194" t="s">
        <v>5607</v>
      </c>
      <c r="B3194" s="35">
        <v>37.928699999999999</v>
      </c>
      <c r="C3194" s="35">
        <v>6066994244</v>
      </c>
      <c r="D3194" s="35">
        <v>4152244918</v>
      </c>
      <c r="E3194" s="35">
        <v>50482861.948867001</v>
      </c>
      <c r="F3194" s="35"/>
      <c r="Q3194" s="304"/>
      <c r="R3194" s="305"/>
      <c r="S3194" s="305"/>
      <c r="T3194" s="305"/>
      <c r="U3194" s="311"/>
    </row>
    <row r="3195" spans="1:21" ht="17.25" thickBot="1">
      <c r="A3195" t="s">
        <v>5608</v>
      </c>
      <c r="B3195" s="35">
        <v>37.932299999999998</v>
      </c>
      <c r="C3195" s="35">
        <v>6015928474</v>
      </c>
      <c r="D3195" s="35">
        <v>4099918769</v>
      </c>
      <c r="E3195" s="35">
        <v>50511297.891243003</v>
      </c>
      <c r="Q3195" s="300"/>
      <c r="R3195" s="301"/>
      <c r="S3195" s="302"/>
      <c r="T3195" s="302"/>
      <c r="U3195" s="303"/>
    </row>
    <row r="3196" spans="1:21" ht="17.25" thickBot="1">
      <c r="A3196" t="s">
        <v>5609</v>
      </c>
      <c r="B3196" s="35"/>
      <c r="C3196" s="35"/>
      <c r="D3196" s="35"/>
      <c r="E3196" s="35">
        <v>50511297.891243003</v>
      </c>
      <c r="Q3196" s="304"/>
      <c r="R3196" s="305"/>
      <c r="S3196" s="306"/>
      <c r="T3196" s="306"/>
      <c r="U3196" s="299"/>
    </row>
    <row r="3197" spans="1:21" ht="17.25" thickBot="1">
      <c r="A3197" t="s">
        <v>5610</v>
      </c>
      <c r="B3197" s="35"/>
      <c r="C3197" s="35"/>
      <c r="D3197" s="35"/>
      <c r="E3197" s="35">
        <v>45143025.450000003</v>
      </c>
      <c r="Q3197" s="300"/>
      <c r="R3197" s="301"/>
      <c r="S3197" s="302"/>
      <c r="T3197" s="302"/>
      <c r="U3197" s="303"/>
    </row>
    <row r="3198" spans="1:21" ht="17.25" thickBot="1">
      <c r="A3198" t="s">
        <v>5611</v>
      </c>
      <c r="B3198" s="35">
        <v>37.765599999999999</v>
      </c>
      <c r="C3198" s="35"/>
      <c r="D3198" s="35"/>
      <c r="E3198" s="35">
        <v>45529583.740000002</v>
      </c>
      <c r="Q3198" s="304"/>
      <c r="R3198" s="305"/>
      <c r="S3198" s="306"/>
      <c r="T3198" s="306"/>
      <c r="U3198" s="299"/>
    </row>
    <row r="3199" spans="1:21" ht="17.25" thickBot="1">
      <c r="A3199" t="s">
        <v>5612</v>
      </c>
      <c r="B3199" s="35">
        <v>37.855899999999998</v>
      </c>
      <c r="C3199" s="35"/>
      <c r="D3199" s="35"/>
      <c r="E3199" s="35">
        <v>44555893.140000001</v>
      </c>
      <c r="Q3199" s="300"/>
      <c r="R3199" s="301"/>
      <c r="S3199" s="302"/>
      <c r="T3199" s="302"/>
      <c r="U3199" s="303"/>
    </row>
    <row r="3200" spans="1:21" ht="17.25" thickBot="1">
      <c r="A3200" s="7">
        <v>45751</v>
      </c>
      <c r="B3200" s="35">
        <v>38</v>
      </c>
      <c r="E3200" s="35">
        <v>36290423.689999998</v>
      </c>
      <c r="Q3200" s="304"/>
      <c r="R3200" s="305"/>
      <c r="S3200" s="306"/>
      <c r="T3200" s="306"/>
      <c r="U3200" s="299"/>
    </row>
    <row r="3201" spans="1:21" ht="17.25" thickBot="1">
      <c r="A3201" s="7">
        <v>45755</v>
      </c>
      <c r="B3201" s="35">
        <v>38</v>
      </c>
      <c r="E3201" s="35">
        <v>32972176.649999999</v>
      </c>
      <c r="Q3201" s="300"/>
      <c r="R3201" s="301"/>
      <c r="S3201" s="302"/>
      <c r="T3201" s="302"/>
      <c r="U3201" s="303"/>
    </row>
    <row r="3202" spans="1:21" ht="17.25" thickBot="1">
      <c r="A3202" s="7">
        <v>45756</v>
      </c>
      <c r="B3202" s="35">
        <v>38</v>
      </c>
      <c r="E3202" s="35">
        <v>32956563.010000002</v>
      </c>
      <c r="Q3202" s="304"/>
      <c r="R3202" s="305"/>
      <c r="S3202" s="306"/>
      <c r="T3202" s="306"/>
      <c r="U3202" s="299"/>
    </row>
    <row r="3203" spans="1:21" ht="17.25" thickBot="1">
      <c r="A3203" s="7">
        <v>45757</v>
      </c>
      <c r="B3203" s="35">
        <v>38</v>
      </c>
      <c r="E3203" s="35">
        <v>31950591.68</v>
      </c>
      <c r="Q3203" s="300"/>
      <c r="R3203" s="301"/>
      <c r="S3203" s="302"/>
      <c r="T3203" s="302"/>
      <c r="U3203" s="303"/>
    </row>
    <row r="3204" spans="1:21" ht="17.25" thickBot="1">
      <c r="A3204" s="7">
        <v>45758</v>
      </c>
      <c r="B3204" s="35">
        <v>38</v>
      </c>
      <c r="C3204">
        <v>5666484773</v>
      </c>
      <c r="D3204">
        <v>4349130266</v>
      </c>
      <c r="E3204" s="35">
        <f>(C3204-D3204)/B3204</f>
        <v>34667223.868421055</v>
      </c>
      <c r="Q3204" s="304"/>
      <c r="R3204" s="305"/>
      <c r="S3204" s="306"/>
      <c r="T3204" s="306"/>
      <c r="U3204" s="299"/>
    </row>
    <row r="3205" spans="1:21" ht="17.25" thickBot="1">
      <c r="A3205" s="7">
        <v>45761</v>
      </c>
      <c r="B3205" s="35">
        <v>38</v>
      </c>
      <c r="C3205">
        <v>5545565164</v>
      </c>
      <c r="D3205">
        <v>4285941981</v>
      </c>
      <c r="E3205" s="35">
        <f>(C3205-D3205)/B3205</f>
        <v>33147978.5</v>
      </c>
      <c r="Q3205" s="300"/>
      <c r="R3205" s="301"/>
      <c r="S3205" s="302"/>
      <c r="T3205" s="302"/>
      <c r="U3205" s="303"/>
    </row>
    <row r="3206" spans="1:21" ht="17.25" thickBot="1">
      <c r="A3206" s="7">
        <v>45762</v>
      </c>
      <c r="B3206" s="35">
        <v>37.9649</v>
      </c>
      <c r="C3206" s="35">
        <v>5565273529</v>
      </c>
      <c r="D3206" s="35">
        <v>4272933089</v>
      </c>
      <c r="E3206" s="35">
        <f t="shared" ref="E3206:E3220" si="0">(C3206-D3206)/B3206</f>
        <v>34040401.528780535</v>
      </c>
      <c r="Q3206" s="304"/>
      <c r="R3206" s="305"/>
      <c r="S3206" s="306"/>
      <c r="T3206" s="306"/>
      <c r="U3206" s="299"/>
    </row>
    <row r="3207" spans="1:21" ht="17.25" thickBot="1">
      <c r="A3207" s="7">
        <v>45763</v>
      </c>
      <c r="B3207" s="35">
        <v>38.006500000000003</v>
      </c>
      <c r="C3207" s="35">
        <v>5678187263</v>
      </c>
      <c r="D3207" s="35">
        <v>4305505897</v>
      </c>
      <c r="E3207" s="35">
        <f t="shared" si="0"/>
        <v>36117015.9314854</v>
      </c>
      <c r="Q3207" s="300"/>
      <c r="R3207" s="301"/>
      <c r="S3207" s="302"/>
      <c r="T3207" s="302"/>
      <c r="U3207" s="303"/>
    </row>
    <row r="3208" spans="1:21" ht="17.25" thickBot="1">
      <c r="A3208" s="7">
        <v>45764</v>
      </c>
      <c r="B3208" s="35">
        <v>38.047199999999997</v>
      </c>
      <c r="C3208" s="35">
        <v>5548879501</v>
      </c>
      <c r="D3208" s="35">
        <v>4303111464</v>
      </c>
      <c r="E3208" s="35">
        <f t="shared" si="0"/>
        <v>32742699.515338846</v>
      </c>
      <c r="Q3208" s="304"/>
      <c r="R3208" s="305"/>
      <c r="S3208" s="306"/>
      <c r="T3208" s="306"/>
      <c r="U3208" s="299"/>
    </row>
    <row r="3209" spans="1:21" ht="17.25" thickBot="1">
      <c r="A3209" s="7">
        <v>45765</v>
      </c>
      <c r="B3209" s="35">
        <v>38.061100000000003</v>
      </c>
      <c r="C3209" s="35">
        <v>5671351668</v>
      </c>
      <c r="D3209" s="35">
        <v>4407395497</v>
      </c>
      <c r="E3209" s="35">
        <f t="shared" si="0"/>
        <v>33208608.553089634</v>
      </c>
      <c r="Q3209" s="300"/>
      <c r="R3209" s="301"/>
      <c r="S3209" s="302"/>
      <c r="T3209" s="302"/>
      <c r="U3209" s="303"/>
    </row>
    <row r="3210" spans="1:21" ht="17.25" thickBot="1">
      <c r="A3210" s="7"/>
      <c r="E3210" s="35">
        <v>33208608.553089634</v>
      </c>
      <c r="Q3210" s="304"/>
      <c r="R3210" s="305"/>
      <c r="S3210" s="306"/>
      <c r="T3210" s="306"/>
      <c r="U3210" s="299"/>
    </row>
    <row r="3211" spans="1:21" ht="17.25" thickBot="1">
      <c r="A3211" s="7"/>
      <c r="E3211" s="35">
        <v>33429364.895587739</v>
      </c>
      <c r="Q3211" s="300"/>
      <c r="R3211" s="301"/>
      <c r="S3211" s="302"/>
      <c r="T3211" s="302"/>
      <c r="U3211" s="303"/>
    </row>
    <row r="3212" spans="1:21" ht="17.25" thickBot="1">
      <c r="A3212" s="7">
        <v>45768</v>
      </c>
      <c r="B3212" s="35">
        <v>38.0032</v>
      </c>
      <c r="C3212" s="35">
        <v>5586216283</v>
      </c>
      <c r="D3212" s="35">
        <v>4315793443</v>
      </c>
      <c r="E3212" s="35">
        <f t="shared" si="0"/>
        <v>33429364.895587739</v>
      </c>
      <c r="Q3212" s="304"/>
      <c r="R3212" s="305"/>
      <c r="S3212" s="306"/>
      <c r="T3212" s="306"/>
      <c r="U3212" s="299"/>
    </row>
    <row r="3213" spans="1:21" ht="17.25" thickBot="1">
      <c r="A3213" s="7">
        <v>45769</v>
      </c>
      <c r="B3213" s="35">
        <v>38.113999999999997</v>
      </c>
      <c r="C3213" s="35">
        <v>5707395371</v>
      </c>
      <c r="D3213" s="35">
        <v>4343082288</v>
      </c>
      <c r="E3213" s="35">
        <f t="shared" si="0"/>
        <v>35795589.1011177</v>
      </c>
      <c r="Q3213" s="300"/>
      <c r="R3213" s="301"/>
      <c r="S3213" s="302"/>
      <c r="T3213" s="302"/>
      <c r="U3213" s="303"/>
    </row>
    <row r="3214" spans="1:21" ht="17.25" thickBot="1">
      <c r="A3214" s="7"/>
      <c r="C3214" s="35"/>
      <c r="D3214" s="35"/>
      <c r="E3214" s="35">
        <v>29861415.368961014</v>
      </c>
      <c r="G3214" s="35"/>
      <c r="Q3214" s="304"/>
      <c r="R3214" s="305"/>
      <c r="S3214" s="306"/>
      <c r="T3214" s="306"/>
      <c r="U3214" s="299"/>
    </row>
    <row r="3215" spans="1:21" ht="17.25" thickBot="1">
      <c r="A3215" s="7">
        <v>45771</v>
      </c>
      <c r="B3215" s="35">
        <v>38.131399999999999</v>
      </c>
      <c r="C3215" s="35">
        <v>5491598368</v>
      </c>
      <c r="D3215" s="35">
        <v>4352940794</v>
      </c>
      <c r="E3215" s="35">
        <f t="shared" si="0"/>
        <v>29861415.368961014</v>
      </c>
      <c r="Q3215" s="300"/>
      <c r="R3215" s="301"/>
      <c r="S3215" s="302"/>
      <c r="T3215" s="302"/>
      <c r="U3215" s="303"/>
    </row>
    <row r="3216" spans="1:21" ht="17.25" thickBot="1">
      <c r="A3216" s="7">
        <v>45772</v>
      </c>
      <c r="B3216" s="35">
        <v>38.228900000000003</v>
      </c>
      <c r="C3216" s="35">
        <v>5474469727</v>
      </c>
      <c r="D3216" s="35">
        <v>4336491367</v>
      </c>
      <c r="E3216" s="35">
        <f t="shared" si="0"/>
        <v>29767488.993928675</v>
      </c>
      <c r="Q3216" s="304"/>
      <c r="R3216" s="305"/>
      <c r="S3216" s="306"/>
      <c r="T3216" s="306"/>
      <c r="U3216" s="299"/>
    </row>
    <row r="3217" spans="1:21" ht="17.25" thickBot="1">
      <c r="A3217" s="7"/>
      <c r="E3217" s="35">
        <v>29767488.993928675</v>
      </c>
      <c r="L3217" s="35"/>
      <c r="M3217" s="35"/>
      <c r="Q3217" s="300"/>
      <c r="R3217" s="301"/>
      <c r="S3217" s="302"/>
      <c r="T3217" s="302"/>
      <c r="U3217" s="303"/>
    </row>
    <row r="3218" spans="1:21" ht="17.25" thickBot="1">
      <c r="A3218" s="7"/>
      <c r="B3218" s="35"/>
      <c r="E3218" s="35">
        <v>26264370.318076637</v>
      </c>
      <c r="Q3218" s="304"/>
      <c r="R3218" s="305"/>
      <c r="S3218" s="306"/>
      <c r="T3218" s="306"/>
      <c r="U3218" s="299"/>
    </row>
    <row r="3219" spans="1:21" ht="17.25" thickBot="1">
      <c r="A3219" s="7">
        <v>45775</v>
      </c>
      <c r="B3219" s="35">
        <v>38.2455</v>
      </c>
      <c r="C3219" s="35">
        <v>5348211157</v>
      </c>
      <c r="D3219" s="35">
        <v>4343717182</v>
      </c>
      <c r="E3219" s="35">
        <f t="shared" si="0"/>
        <v>26264370.318076637</v>
      </c>
      <c r="Q3219" s="300"/>
      <c r="R3219" s="301"/>
      <c r="S3219" s="302"/>
      <c r="T3219" s="302"/>
      <c r="U3219" s="303"/>
    </row>
    <row r="3220" spans="1:21" ht="17.25" thickBot="1">
      <c r="A3220" s="7">
        <v>45776</v>
      </c>
      <c r="B3220" s="35">
        <v>38.366500000000002</v>
      </c>
      <c r="C3220" s="35">
        <v>5399540995</v>
      </c>
      <c r="D3220" s="35">
        <v>4350027744</v>
      </c>
      <c r="E3220" s="35">
        <f t="shared" si="0"/>
        <v>27354938.579229273</v>
      </c>
      <c r="Q3220" s="304"/>
      <c r="R3220" s="305"/>
      <c r="S3220" s="306"/>
      <c r="T3220" s="306"/>
      <c r="U3220" s="299"/>
    </row>
    <row r="3221" spans="1:21" ht="17.25" thickBot="1">
      <c r="A3221" s="7">
        <v>45777</v>
      </c>
      <c r="E3221" s="35">
        <v>28096685.399999999</v>
      </c>
      <c r="Q3221" s="300"/>
      <c r="R3221" s="301"/>
      <c r="S3221" s="302"/>
      <c r="T3221" s="302"/>
      <c r="U3221" s="303"/>
    </row>
    <row r="3222" spans="1:21" ht="17.25" thickBot="1">
      <c r="A3222" s="7"/>
      <c r="Q3222" s="304"/>
      <c r="R3222" s="305"/>
      <c r="S3222" s="306"/>
      <c r="T3222" s="306"/>
      <c r="U3222" s="299"/>
    </row>
    <row r="3223" spans="1:21" ht="17.25" thickBot="1">
      <c r="A3223" s="7"/>
      <c r="Q3223" s="300"/>
      <c r="R3223" s="301"/>
      <c r="S3223" s="302"/>
      <c r="T3223" s="302"/>
      <c r="U3223" s="303"/>
    </row>
    <row r="3224" spans="1:21" ht="17.25" thickBot="1">
      <c r="A3224" s="7"/>
      <c r="Q3224" s="304"/>
      <c r="R3224" s="305"/>
      <c r="S3224" s="306"/>
      <c r="T3224" s="306"/>
      <c r="U3224" s="299"/>
    </row>
    <row r="3225" spans="1:21" ht="17.25" thickBot="1">
      <c r="A3225" s="7">
        <v>45779</v>
      </c>
      <c r="E3225" s="35">
        <v>27675790.051188</v>
      </c>
      <c r="Q3225" s="300"/>
      <c r="R3225" s="301"/>
      <c r="S3225" s="302"/>
      <c r="T3225" s="302"/>
      <c r="U3225" s="303"/>
    </row>
    <row r="3226" spans="1:21" ht="17.25" thickBot="1">
      <c r="A3226" s="7">
        <v>45782</v>
      </c>
      <c r="E3226" s="35">
        <v>28767405.569527999</v>
      </c>
      <c r="Q3226" s="304"/>
      <c r="R3226" s="305"/>
      <c r="S3226" s="306"/>
      <c r="T3226" s="306"/>
      <c r="U3226" s="299"/>
    </row>
    <row r="3227" spans="1:21" ht="17.25" thickBot="1">
      <c r="A3227" s="7">
        <v>45783</v>
      </c>
      <c r="E3227" s="35">
        <v>31211169.39536</v>
      </c>
      <c r="Q3227" s="300"/>
      <c r="R3227" s="301"/>
      <c r="S3227" s="302"/>
      <c r="T3227" s="302"/>
      <c r="U3227" s="303"/>
    </row>
    <row r="3228" spans="1:21" ht="17.25" thickBot="1">
      <c r="A3228" s="7">
        <v>45784</v>
      </c>
      <c r="E3228" s="35">
        <v>32253159.536830999</v>
      </c>
      <c r="Q3228" s="304"/>
      <c r="R3228" s="305"/>
      <c r="S3228" s="306"/>
      <c r="T3228" s="306"/>
      <c r="U3228" s="299"/>
    </row>
    <row r="3229" spans="1:21" ht="17.25" thickBot="1">
      <c r="A3229" s="7"/>
      <c r="Q3229" s="300"/>
      <c r="R3229" s="301"/>
      <c r="S3229" s="302"/>
      <c r="T3229" s="302"/>
      <c r="U3229" s="303"/>
    </row>
    <row r="3230" spans="1:21" ht="17.25" thickBot="1">
      <c r="A3230" s="7"/>
      <c r="Q3230" s="304"/>
      <c r="R3230" s="305"/>
      <c r="S3230" s="306"/>
      <c r="T3230" s="306"/>
      <c r="U3230" s="299"/>
    </row>
    <row r="3231" spans="1:21" ht="17.25" thickBot="1">
      <c r="A3231" s="7">
        <v>45785</v>
      </c>
      <c r="E3231" s="35">
        <v>31897823.270048998</v>
      </c>
      <c r="Q3231" s="300"/>
      <c r="R3231" s="301"/>
      <c r="S3231" s="302"/>
      <c r="T3231" s="302"/>
      <c r="U3231" s="303"/>
    </row>
    <row r="3232" spans="1:21" ht="17.25" thickBot="1">
      <c r="A3232" s="7">
        <v>45786</v>
      </c>
      <c r="E3232" s="35">
        <v>32425451.185254999</v>
      </c>
      <c r="Q3232" s="304"/>
      <c r="R3232" s="305"/>
      <c r="S3232" s="306"/>
      <c r="T3232" s="306"/>
      <c r="U3232" s="299"/>
    </row>
    <row r="3233" spans="1:21" ht="17.25" thickBot="1">
      <c r="A3233" s="7">
        <v>45789</v>
      </c>
      <c r="E3233" s="35">
        <v>30900057.242853999</v>
      </c>
      <c r="Q3233" s="300"/>
      <c r="R3233" s="301"/>
      <c r="S3233" s="302"/>
      <c r="T3233" s="302"/>
      <c r="U3233" s="303"/>
    </row>
    <row r="3234" spans="1:21" ht="17.25" thickBot="1">
      <c r="A3234" s="7">
        <v>45790</v>
      </c>
      <c r="E3234" s="35">
        <v>32195418.384996999</v>
      </c>
      <c r="Q3234" s="304"/>
      <c r="R3234" s="305"/>
      <c r="S3234" s="306"/>
      <c r="T3234" s="306"/>
      <c r="U3234" s="299"/>
    </row>
    <row r="3235" spans="1:21" ht="17.25" thickBot="1">
      <c r="A3235" s="7">
        <v>45791</v>
      </c>
      <c r="E3235" s="35">
        <v>33365734.688974999</v>
      </c>
      <c r="Q3235" s="300"/>
      <c r="R3235" s="301"/>
      <c r="S3235" s="302"/>
      <c r="T3235" s="302"/>
      <c r="U3235" s="303"/>
    </row>
    <row r="3236" spans="1:21" ht="17.25" thickBot="1">
      <c r="A3236" s="7">
        <v>45792</v>
      </c>
      <c r="E3236" s="35">
        <v>33927096.241467997</v>
      </c>
      <c r="Q3236" s="304"/>
      <c r="R3236" s="305"/>
      <c r="S3236" s="306"/>
      <c r="T3236" s="306"/>
      <c r="U3236" s="299"/>
    </row>
    <row r="3237" spans="1:21" ht="17.25" thickBot="1">
      <c r="A3237" s="7">
        <v>45793</v>
      </c>
      <c r="E3237" s="35">
        <v>35160633.624003001</v>
      </c>
      <c r="Q3237" s="300"/>
      <c r="R3237" s="301"/>
      <c r="S3237" s="302"/>
      <c r="T3237" s="302"/>
      <c r="U3237" s="303"/>
    </row>
    <row r="3238" spans="1:21" ht="17.25" thickBot="1">
      <c r="A3238" s="7"/>
      <c r="Q3238" s="304"/>
      <c r="R3238" s="305"/>
      <c r="S3238" s="306"/>
      <c r="T3238" s="306"/>
      <c r="U3238" s="299"/>
    </row>
    <row r="3239" spans="1:21" ht="17.25" thickBot="1">
      <c r="A3239" s="7"/>
      <c r="Q3239" s="300"/>
      <c r="R3239" s="301"/>
      <c r="S3239" s="302"/>
      <c r="T3239" s="302"/>
      <c r="U3239" s="303"/>
    </row>
    <row r="3240" spans="1:21" ht="17.25" thickBot="1">
      <c r="A3240" s="7"/>
      <c r="Q3240" s="304"/>
      <c r="R3240" s="305"/>
      <c r="S3240" s="306"/>
      <c r="T3240" s="306"/>
      <c r="U3240" s="299"/>
    </row>
    <row r="3241" spans="1:21" ht="17.25" thickBot="1">
      <c r="A3241" s="7">
        <v>45797</v>
      </c>
      <c r="E3241" s="35">
        <v>37411257.358580999</v>
      </c>
      <c r="Q3241" s="300"/>
      <c r="R3241" s="301"/>
      <c r="S3241" s="302"/>
      <c r="T3241" s="302"/>
      <c r="U3241" s="303"/>
    </row>
    <row r="3242" spans="1:21" ht="17.25" thickBot="1">
      <c r="Q3242" s="304"/>
      <c r="R3242" s="305"/>
      <c r="S3242" s="306"/>
      <c r="T3242" s="306"/>
      <c r="U3242" s="299"/>
    </row>
    <row r="3243" spans="1:21" ht="16.5">
      <c r="Q3243" s="312"/>
      <c r="R3243" s="313"/>
      <c r="S3243" s="314"/>
      <c r="T3243" s="314"/>
      <c r="U3243" s="315"/>
    </row>
    <row r="3244" spans="1:21" ht="16.5">
      <c r="Q3244" s="316"/>
      <c r="R3244" s="317"/>
      <c r="S3244" s="317"/>
      <c r="T3244" s="317"/>
      <c r="U3244" s="318"/>
    </row>
  </sheetData>
  <pageMargins left="0.7" right="0.7" top="0.75" bottom="0.75" header="0.3" footer="0.3"/>
  <pageSetup orientation="portrait" horizontalDpi="200" verticalDpi="20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245"/>
  <sheetViews>
    <sheetView workbookViewId="0">
      <selection activeCell="C1" sqref="C1"/>
    </sheetView>
  </sheetViews>
  <sheetFormatPr defaultRowHeight="15"/>
  <cols>
    <col min="3" max="3" width="22.42578125" customWidth="1"/>
    <col min="4" max="4" width="14.28515625" style="335" bestFit="1" customWidth="1"/>
  </cols>
  <sheetData>
    <row r="1" spans="1:4">
      <c r="A1" s="334"/>
      <c r="B1" s="334" t="s">
        <v>269</v>
      </c>
      <c r="C1" s="334" t="s">
        <v>5667</v>
      </c>
      <c r="D1" s="335" t="s">
        <v>5668</v>
      </c>
    </row>
    <row r="2" spans="1:4">
      <c r="A2" s="7">
        <v>38687</v>
      </c>
      <c r="B2" s="35">
        <v>1.3457090909091001</v>
      </c>
      <c r="C2" s="35">
        <v>19990298</v>
      </c>
      <c r="D2" s="335">
        <f>C2/B2</f>
        <v>14854843.543113364</v>
      </c>
    </row>
    <row r="3" spans="1:4">
      <c r="A3" s="7">
        <v>38718</v>
      </c>
      <c r="B3" s="35">
        <v>1.3279333333333001</v>
      </c>
      <c r="C3" s="35">
        <v>19756089</v>
      </c>
      <c r="D3" s="335">
        <f t="shared" ref="D3:D66" si="0">C3/B3</f>
        <v>14877319.895577459</v>
      </c>
    </row>
    <row r="4" spans="1:4">
      <c r="A4" s="7">
        <v>38749</v>
      </c>
      <c r="B4" s="35">
        <v>1.32016</v>
      </c>
      <c r="C4" s="35">
        <v>19807296</v>
      </c>
      <c r="D4" s="335">
        <f t="shared" si="0"/>
        <v>15003708.641376803</v>
      </c>
    </row>
    <row r="5" spans="1:4">
      <c r="A5" s="7">
        <v>38777</v>
      </c>
      <c r="B5" s="35">
        <v>1.3287260869565001</v>
      </c>
      <c r="C5" s="35">
        <v>20513107</v>
      </c>
      <c r="D5" s="335">
        <f t="shared" si="0"/>
        <v>15438175.859846395</v>
      </c>
    </row>
    <row r="6" spans="1:4">
      <c r="A6" s="7">
        <v>38808</v>
      </c>
      <c r="B6" s="35">
        <v>1.3309200000000001</v>
      </c>
      <c r="C6" s="35">
        <v>21158032.989999998</v>
      </c>
      <c r="D6" s="335">
        <f t="shared" si="0"/>
        <v>15897298.853424696</v>
      </c>
    </row>
    <row r="7" spans="1:4">
      <c r="A7" s="7">
        <v>38838</v>
      </c>
      <c r="B7" s="35">
        <v>1.4138545454545</v>
      </c>
      <c r="C7" s="35">
        <v>23183470</v>
      </c>
      <c r="D7" s="335">
        <f t="shared" si="0"/>
        <v>16397351.534168888</v>
      </c>
    </row>
    <row r="8" spans="1:4">
      <c r="A8" s="7">
        <v>38869</v>
      </c>
      <c r="B8" s="35">
        <v>1.5928545454545</v>
      </c>
      <c r="C8" s="35">
        <v>21100711.59</v>
      </c>
      <c r="D8" s="335">
        <f t="shared" si="0"/>
        <v>13247105.110893343</v>
      </c>
    </row>
    <row r="9" spans="1:4">
      <c r="A9" s="7">
        <v>38899</v>
      </c>
      <c r="B9" s="35">
        <v>1.5507809523810001</v>
      </c>
      <c r="C9" s="35">
        <v>19230689</v>
      </c>
      <c r="D9" s="335">
        <f t="shared" si="0"/>
        <v>12400648.183403373</v>
      </c>
    </row>
    <row r="10" spans="1:4">
      <c r="A10" s="7">
        <v>38930</v>
      </c>
      <c r="B10" s="35">
        <v>1.4621909090909</v>
      </c>
      <c r="C10" s="35">
        <v>18684958</v>
      </c>
      <c r="D10" s="335">
        <f t="shared" si="0"/>
        <v>12778740.370925404</v>
      </c>
    </row>
    <row r="11" spans="1:4">
      <c r="A11" s="7">
        <v>38961</v>
      </c>
      <c r="B11" s="35">
        <v>1.4721428571429001</v>
      </c>
      <c r="C11" s="35">
        <v>19089171.780000001</v>
      </c>
      <c r="D11" s="335">
        <f t="shared" si="0"/>
        <v>12966928.914118983</v>
      </c>
    </row>
    <row r="12" spans="1:4">
      <c r="A12" s="7">
        <v>38991</v>
      </c>
      <c r="B12" s="35">
        <v>1.4762421052632</v>
      </c>
      <c r="C12" s="35">
        <v>18363181.940000001</v>
      </c>
      <c r="D12" s="335">
        <f t="shared" si="0"/>
        <v>12439139.809473203</v>
      </c>
    </row>
    <row r="13" spans="1:4">
      <c r="A13" s="7">
        <v>39022</v>
      </c>
      <c r="B13" s="35">
        <v>1.4510227272727001</v>
      </c>
      <c r="C13" s="35">
        <v>18304385.550000001</v>
      </c>
      <c r="D13" s="335">
        <f t="shared" si="0"/>
        <v>12614816.574516643</v>
      </c>
    </row>
    <row r="14" spans="1:4">
      <c r="A14" s="7">
        <v>39052</v>
      </c>
      <c r="B14" s="35">
        <v>1.4263999999999999</v>
      </c>
      <c r="C14" s="35">
        <v>18816100.82</v>
      </c>
      <c r="D14" s="335">
        <f t="shared" si="0"/>
        <v>13191321.382501403</v>
      </c>
    </row>
    <row r="15" spans="1:4">
      <c r="A15" s="7">
        <v>39083</v>
      </c>
      <c r="B15" s="35">
        <v>1.4198</v>
      </c>
      <c r="C15" s="35">
        <v>17855516.98</v>
      </c>
      <c r="D15" s="335">
        <f t="shared" si="0"/>
        <v>12576079.011128329</v>
      </c>
    </row>
    <row r="16" spans="1:4">
      <c r="A16" s="7">
        <v>39114</v>
      </c>
      <c r="B16" s="35">
        <v>1.390245</v>
      </c>
      <c r="C16" s="35">
        <v>17566236.260000002</v>
      </c>
      <c r="D16" s="335">
        <f t="shared" si="0"/>
        <v>12635352.948581006</v>
      </c>
    </row>
    <row r="17" spans="1:4">
      <c r="A17" s="7">
        <v>39142</v>
      </c>
      <c r="B17" s="35">
        <v>1.4028681818182001</v>
      </c>
      <c r="C17" s="35">
        <v>18389713.640000001</v>
      </c>
      <c r="D17" s="335">
        <f t="shared" si="0"/>
        <v>13108654.026329007</v>
      </c>
    </row>
    <row r="18" spans="1:4">
      <c r="A18" s="7">
        <v>39173</v>
      </c>
      <c r="B18" s="35">
        <v>1.355275</v>
      </c>
      <c r="C18" s="35">
        <v>18948333.68</v>
      </c>
      <c r="D18" s="335">
        <f t="shared" si="0"/>
        <v>13981172.588589031</v>
      </c>
    </row>
    <row r="19" spans="1:4">
      <c r="A19" s="7">
        <v>39203</v>
      </c>
      <c r="B19" s="35">
        <v>1.3318565217391001</v>
      </c>
      <c r="C19" s="35">
        <v>19175897.68</v>
      </c>
      <c r="D19" s="335">
        <f t="shared" si="0"/>
        <v>14397870.466527928</v>
      </c>
    </row>
    <row r="20" spans="1:4">
      <c r="A20" s="7">
        <v>39234</v>
      </c>
      <c r="B20" s="35">
        <v>1.3151952380951999</v>
      </c>
      <c r="C20" s="35">
        <v>20177899.57</v>
      </c>
      <c r="D20" s="335">
        <f t="shared" si="0"/>
        <v>15342132.472456101</v>
      </c>
    </row>
    <row r="21" spans="1:4">
      <c r="A21" s="7">
        <v>39264</v>
      </c>
      <c r="B21" s="35">
        <v>1.2759727272726999</v>
      </c>
      <c r="C21" s="35">
        <v>20004471.399999999</v>
      </c>
      <c r="D21" s="335">
        <f t="shared" si="0"/>
        <v>15677820.514830375</v>
      </c>
    </row>
    <row r="22" spans="1:4">
      <c r="A22" s="7">
        <v>39295</v>
      </c>
      <c r="B22" s="35">
        <v>1.3082818181817999</v>
      </c>
      <c r="C22" s="35">
        <v>20538930</v>
      </c>
      <c r="D22" s="335">
        <f t="shared" si="0"/>
        <v>15699163.371806405</v>
      </c>
    </row>
    <row r="23" spans="1:4">
      <c r="A23" s="7">
        <v>39326</v>
      </c>
      <c r="B23" s="35">
        <v>1.2613049999999999</v>
      </c>
      <c r="C23" s="35">
        <v>20186446</v>
      </c>
      <c r="D23" s="335">
        <f t="shared" si="0"/>
        <v>16004412.88982443</v>
      </c>
    </row>
    <row r="24" spans="1:4">
      <c r="A24" s="7">
        <v>39356</v>
      </c>
      <c r="B24" s="35">
        <v>1.1965904761905</v>
      </c>
      <c r="C24" s="35">
        <v>20309016</v>
      </c>
      <c r="D24" s="335">
        <f t="shared" si="0"/>
        <v>16972403.177281145</v>
      </c>
    </row>
    <row r="25" spans="1:4">
      <c r="A25" s="7">
        <v>39387</v>
      </c>
      <c r="B25" s="35">
        <v>1.1847454545455001</v>
      </c>
      <c r="C25" s="35">
        <v>20765825</v>
      </c>
      <c r="D25" s="335">
        <f t="shared" si="0"/>
        <v>17527668.006935991</v>
      </c>
    </row>
    <row r="26" spans="1:4">
      <c r="A26" s="7">
        <v>39417</v>
      </c>
      <c r="B26" s="35">
        <v>1.1729631578947</v>
      </c>
      <c r="C26" s="35">
        <v>20654124</v>
      </c>
      <c r="D26" s="335">
        <f t="shared" si="0"/>
        <v>17608501.904758185</v>
      </c>
    </row>
    <row r="27" spans="1:4">
      <c r="A27" s="7">
        <v>39448</v>
      </c>
      <c r="B27" s="35">
        <v>1.1704363636363999</v>
      </c>
      <c r="C27" s="35">
        <v>19798062</v>
      </c>
      <c r="D27" s="335">
        <f t="shared" si="0"/>
        <v>16915111.846397091</v>
      </c>
    </row>
    <row r="28" spans="1:4">
      <c r="A28" s="7">
        <v>39479</v>
      </c>
      <c r="B28" s="35">
        <v>1.1881714285714</v>
      </c>
      <c r="C28" s="35">
        <v>20179884</v>
      </c>
      <c r="D28" s="335">
        <f t="shared" si="0"/>
        <v>16983983.552157383</v>
      </c>
    </row>
    <row r="29" spans="1:4">
      <c r="A29" s="7">
        <v>39508</v>
      </c>
      <c r="B29" s="35">
        <v>1.2323761904762001</v>
      </c>
      <c r="C29" s="35">
        <v>21365092</v>
      </c>
      <c r="D29" s="335">
        <f t="shared" si="0"/>
        <v>17336501.763917036</v>
      </c>
    </row>
    <row r="30" spans="1:4">
      <c r="A30" s="7">
        <v>39539</v>
      </c>
      <c r="B30" s="35">
        <v>1.2967142857142999</v>
      </c>
      <c r="C30" s="35">
        <v>21602246</v>
      </c>
      <c r="D30" s="335">
        <f t="shared" si="0"/>
        <v>16659218.023575889</v>
      </c>
    </row>
    <row r="31" spans="1:4">
      <c r="A31" s="7">
        <v>39569</v>
      </c>
      <c r="B31" s="35">
        <v>1.2469952380952001</v>
      </c>
      <c r="C31" s="35">
        <v>20348278</v>
      </c>
      <c r="D31" s="335">
        <f t="shared" si="0"/>
        <v>16317847.396981431</v>
      </c>
    </row>
    <row r="32" spans="1:4">
      <c r="A32" s="7">
        <v>39600</v>
      </c>
      <c r="B32" s="35">
        <v>1.2278</v>
      </c>
      <c r="C32" s="35">
        <v>19993417</v>
      </c>
      <c r="D32" s="335">
        <f t="shared" si="0"/>
        <v>16283936.308845088</v>
      </c>
    </row>
    <row r="33" spans="1:4">
      <c r="A33" s="7">
        <v>39630</v>
      </c>
      <c r="B33" s="35">
        <v>1.2099521739129999</v>
      </c>
      <c r="C33" s="35">
        <v>19932300</v>
      </c>
      <c r="D33" s="335">
        <f t="shared" si="0"/>
        <v>16473626.338087978</v>
      </c>
    </row>
    <row r="34" spans="1:4">
      <c r="A34" s="7">
        <v>39661</v>
      </c>
      <c r="B34" s="35">
        <v>1.1726666666667001</v>
      </c>
      <c r="C34" s="35">
        <v>19774147</v>
      </c>
      <c r="D34" s="335">
        <f t="shared" si="0"/>
        <v>16862547.185900599</v>
      </c>
    </row>
    <row r="35" spans="1:4">
      <c r="A35" s="7">
        <v>39692</v>
      </c>
      <c r="B35" s="35">
        <v>1.2296380952381001</v>
      </c>
      <c r="C35" s="35">
        <v>20228964</v>
      </c>
      <c r="D35" s="335">
        <f t="shared" si="0"/>
        <v>16451152.642666766</v>
      </c>
    </row>
    <row r="36" spans="1:4">
      <c r="A36" s="7">
        <v>39722</v>
      </c>
      <c r="B36" s="35">
        <v>1.473265</v>
      </c>
      <c r="C36" s="35">
        <v>20885223</v>
      </c>
      <c r="D36" s="335">
        <f t="shared" si="0"/>
        <v>14176148.215019021</v>
      </c>
    </row>
    <row r="37" spans="1:4">
      <c r="A37" s="7">
        <v>39753</v>
      </c>
      <c r="B37" s="35">
        <v>1.58785</v>
      </c>
      <c r="C37" s="35">
        <v>20740305</v>
      </c>
      <c r="D37" s="335">
        <f t="shared" si="0"/>
        <v>13061879.27071197</v>
      </c>
    </row>
    <row r="38" spans="1:4">
      <c r="A38" s="7">
        <v>39783</v>
      </c>
      <c r="B38" s="35">
        <v>1.5388105263158001</v>
      </c>
      <c r="C38" s="35">
        <v>19863561</v>
      </c>
      <c r="D38" s="335">
        <f t="shared" si="0"/>
        <v>12908386.484434232</v>
      </c>
    </row>
    <row r="39" spans="1:4">
      <c r="A39" s="7">
        <v>39814</v>
      </c>
      <c r="B39" s="35">
        <v>1.5890523809524</v>
      </c>
      <c r="C39" s="35">
        <v>21447399</v>
      </c>
      <c r="D39" s="335">
        <f t="shared" si="0"/>
        <v>13496974.207449023</v>
      </c>
    </row>
    <row r="40" spans="1:4">
      <c r="A40" s="7">
        <v>39845</v>
      </c>
      <c r="B40" s="35">
        <v>1.6523600000000001</v>
      </c>
      <c r="C40" s="35">
        <v>22646733</v>
      </c>
      <c r="D40" s="335">
        <f t="shared" si="0"/>
        <v>13705689.438136967</v>
      </c>
    </row>
    <row r="41" spans="1:4">
      <c r="A41" s="7">
        <v>39873</v>
      </c>
      <c r="B41" s="35">
        <v>1.7045363636363999</v>
      </c>
      <c r="C41" s="35">
        <v>23136684</v>
      </c>
      <c r="D41" s="335">
        <f t="shared" si="0"/>
        <v>13573593.672499297</v>
      </c>
    </row>
    <row r="42" spans="1:4">
      <c r="A42" s="7">
        <v>39904</v>
      </c>
      <c r="B42" s="35">
        <v>1.6041523809524001</v>
      </c>
      <c r="C42" s="35">
        <v>23553879</v>
      </c>
      <c r="D42" s="335">
        <f t="shared" si="0"/>
        <v>14683068.316749213</v>
      </c>
    </row>
    <row r="43" spans="1:4">
      <c r="A43" s="7">
        <v>39934</v>
      </c>
      <c r="B43" s="35">
        <v>1.5517631578947</v>
      </c>
      <c r="C43" s="35">
        <v>23402332</v>
      </c>
      <c r="D43" s="335">
        <f t="shared" si="0"/>
        <v>15081123.611511882</v>
      </c>
    </row>
    <row r="44" spans="1:4">
      <c r="A44" s="7">
        <v>39965</v>
      </c>
      <c r="B44" s="35">
        <v>1.5397818181817999</v>
      </c>
      <c r="C44" s="35">
        <v>22640923</v>
      </c>
      <c r="D44" s="335">
        <f t="shared" si="0"/>
        <v>14703981.260627417</v>
      </c>
    </row>
    <row r="45" spans="1:4">
      <c r="A45" s="7">
        <v>39995</v>
      </c>
      <c r="B45" s="35">
        <v>1.5136913043478</v>
      </c>
      <c r="C45" s="35">
        <v>21751374</v>
      </c>
      <c r="D45" s="335">
        <f t="shared" si="0"/>
        <v>14369755.535704788</v>
      </c>
    </row>
    <row r="46" spans="1:4">
      <c r="A46" s="7">
        <v>40026</v>
      </c>
      <c r="B46" s="35">
        <v>1.4792238095237999</v>
      </c>
      <c r="C46" s="35">
        <v>22044625</v>
      </c>
      <c r="D46" s="335">
        <f t="shared" si="0"/>
        <v>14902832.72758889</v>
      </c>
    </row>
    <row r="47" spans="1:4">
      <c r="A47" s="7">
        <v>40057</v>
      </c>
      <c r="B47" s="35">
        <v>1.4852300000000001</v>
      </c>
      <c r="C47" s="35">
        <v>21592931</v>
      </c>
      <c r="D47" s="335">
        <f t="shared" si="0"/>
        <v>14538442.530786477</v>
      </c>
    </row>
    <row r="48" spans="1:4">
      <c r="A48" s="7">
        <v>40087</v>
      </c>
      <c r="B48" s="35">
        <v>1.4621380952381</v>
      </c>
      <c r="C48" s="35">
        <v>22140023</v>
      </c>
      <c r="D48" s="335">
        <f t="shared" si="0"/>
        <v>15142224.302961366</v>
      </c>
    </row>
    <row r="49" spans="1:4">
      <c r="A49" s="7">
        <v>40118</v>
      </c>
      <c r="B49" s="35">
        <v>1.4800210526316</v>
      </c>
      <c r="C49" s="35">
        <v>22336944</v>
      </c>
      <c r="D49" s="335">
        <f t="shared" si="0"/>
        <v>15092315.045304973</v>
      </c>
    </row>
    <row r="50" spans="1:4">
      <c r="A50" s="7">
        <v>40148</v>
      </c>
      <c r="B50" s="35">
        <v>1.4995130434782999</v>
      </c>
      <c r="C50" s="35">
        <v>22389979</v>
      </c>
      <c r="D50" s="335">
        <f t="shared" si="0"/>
        <v>14931499.994200626</v>
      </c>
    </row>
    <row r="51" spans="1:4">
      <c r="A51" s="7">
        <v>40179</v>
      </c>
      <c r="B51" s="35">
        <v>1.4663200000000001</v>
      </c>
      <c r="C51" s="35">
        <v>22213823</v>
      </c>
      <c r="D51" s="335">
        <f t="shared" si="0"/>
        <v>15149369.169076327</v>
      </c>
    </row>
    <row r="52" spans="1:4">
      <c r="A52" s="7">
        <v>40210</v>
      </c>
      <c r="B52" s="35">
        <v>1.50556</v>
      </c>
      <c r="C52" s="35">
        <v>22573666</v>
      </c>
      <c r="D52" s="335">
        <f t="shared" si="0"/>
        <v>14993534.631632084</v>
      </c>
    </row>
    <row r="53" spans="1:4">
      <c r="A53" s="7">
        <v>40238</v>
      </c>
      <c r="B53" s="35">
        <v>1.5283130434783001</v>
      </c>
      <c r="C53" s="35">
        <v>22161569</v>
      </c>
      <c r="D53" s="335">
        <f t="shared" si="0"/>
        <v>14500673.860351479</v>
      </c>
    </row>
    <row r="54" spans="1:4">
      <c r="A54" s="7">
        <v>40269</v>
      </c>
      <c r="B54" s="35">
        <v>1.4878714285714001</v>
      </c>
      <c r="C54" s="35">
        <v>21819293</v>
      </c>
      <c r="D54" s="335">
        <f t="shared" si="0"/>
        <v>14664770.477480093</v>
      </c>
    </row>
    <row r="55" spans="1:4">
      <c r="A55" s="7">
        <v>40299</v>
      </c>
      <c r="B55" s="35">
        <v>1.534805</v>
      </c>
      <c r="C55" s="35">
        <v>22810746</v>
      </c>
      <c r="D55" s="335">
        <f t="shared" si="0"/>
        <v>14862308.892660631</v>
      </c>
    </row>
    <row r="56" spans="1:4">
      <c r="A56" s="7">
        <v>40330</v>
      </c>
      <c r="B56" s="35">
        <v>1.5702863636364</v>
      </c>
      <c r="C56" s="35">
        <v>22641960</v>
      </c>
      <c r="D56" s="335">
        <f t="shared" si="0"/>
        <v>14419000.587616865</v>
      </c>
    </row>
    <row r="57" spans="1:4">
      <c r="A57" s="7">
        <v>40360</v>
      </c>
      <c r="B57" s="35">
        <v>1.5363136363636001</v>
      </c>
      <c r="C57" s="35">
        <v>22308420</v>
      </c>
      <c r="D57" s="335">
        <f t="shared" si="0"/>
        <v>14520745.941436308</v>
      </c>
    </row>
    <row r="58" spans="1:4">
      <c r="A58" s="7">
        <v>40391</v>
      </c>
      <c r="B58" s="35">
        <v>1.5016285714286</v>
      </c>
      <c r="C58" s="35">
        <v>21824159</v>
      </c>
      <c r="D58" s="335">
        <f t="shared" si="0"/>
        <v>14533659.931122124</v>
      </c>
    </row>
    <row r="59" spans="1:4">
      <c r="A59" s="7">
        <v>40422</v>
      </c>
      <c r="B59" s="35">
        <v>1.488915</v>
      </c>
      <c r="C59" s="35">
        <v>22216351</v>
      </c>
      <c r="D59" s="335">
        <f t="shared" si="0"/>
        <v>14921168.098917669</v>
      </c>
    </row>
    <row r="60" spans="1:4">
      <c r="A60" s="7">
        <v>40452</v>
      </c>
      <c r="B60" s="35">
        <v>1.4184600000000001</v>
      </c>
      <c r="C60" s="35">
        <v>22590086</v>
      </c>
      <c r="D60" s="335">
        <f t="shared" si="0"/>
        <v>15925782.891304653</v>
      </c>
    </row>
    <row r="61" spans="1:4">
      <c r="A61" s="7">
        <v>40483</v>
      </c>
      <c r="B61" s="35">
        <v>1.4295277777777999</v>
      </c>
      <c r="C61" s="35">
        <v>22296616</v>
      </c>
      <c r="D61" s="335">
        <f t="shared" si="0"/>
        <v>15597189.747974031</v>
      </c>
    </row>
    <row r="62" spans="1:4">
      <c r="A62" s="7">
        <v>40513</v>
      </c>
      <c r="B62" s="35">
        <v>1.5131478260869999</v>
      </c>
      <c r="C62" s="35">
        <v>23187206</v>
      </c>
      <c r="D62" s="335">
        <f t="shared" si="0"/>
        <v>15323820.713513572</v>
      </c>
    </row>
    <row r="63" spans="1:4">
      <c r="A63" s="7">
        <v>40544</v>
      </c>
      <c r="B63" s="35">
        <v>1.5538190476189999</v>
      </c>
      <c r="C63" s="35">
        <v>23084731</v>
      </c>
      <c r="D63" s="335">
        <f t="shared" si="0"/>
        <v>14856769.219925556</v>
      </c>
    </row>
    <row r="64" spans="1:4">
      <c r="A64" s="7">
        <v>40575</v>
      </c>
      <c r="B64" s="35">
        <v>1.58283</v>
      </c>
      <c r="C64" s="35">
        <v>22761754</v>
      </c>
      <c r="D64" s="335">
        <f t="shared" si="0"/>
        <v>14380416.090167612</v>
      </c>
    </row>
    <row r="65" spans="1:4">
      <c r="A65" s="7">
        <v>40603</v>
      </c>
      <c r="B65" s="35">
        <v>1.5746695652174001</v>
      </c>
      <c r="C65" s="35">
        <v>22923618</v>
      </c>
      <c r="D65" s="335">
        <f t="shared" si="0"/>
        <v>14557732.305466352</v>
      </c>
    </row>
    <row r="66" spans="1:4">
      <c r="A66" s="7">
        <v>40634</v>
      </c>
      <c r="B66" s="35">
        <v>1.5156190476189999</v>
      </c>
      <c r="C66" s="35">
        <v>23747641</v>
      </c>
      <c r="D66" s="335">
        <f t="shared" si="0"/>
        <v>15668608.175192149</v>
      </c>
    </row>
    <row r="67" spans="1:4">
      <c r="A67" s="7">
        <v>40664</v>
      </c>
      <c r="B67" s="35">
        <v>1.5641571428570999</v>
      </c>
      <c r="C67" s="35">
        <v>23274101</v>
      </c>
      <c r="D67" s="335">
        <f t="shared" ref="D67:D130" si="1">C67/B67</f>
        <v>14879643.715008948</v>
      </c>
    </row>
    <row r="68" spans="1:4">
      <c r="A68" s="7">
        <v>40695</v>
      </c>
      <c r="B68" s="35">
        <v>1.5940136363635999</v>
      </c>
      <c r="C68" s="35">
        <v>22608234</v>
      </c>
      <c r="D68" s="335">
        <f t="shared" si="1"/>
        <v>14183212.416912464</v>
      </c>
    </row>
    <row r="69" spans="1:4">
      <c r="A69" s="7">
        <v>40725</v>
      </c>
      <c r="B69" s="35">
        <v>1.6467142857143</v>
      </c>
      <c r="C69" s="35">
        <v>22428866</v>
      </c>
      <c r="D69" s="335">
        <f t="shared" si="1"/>
        <v>13620374.945779355</v>
      </c>
    </row>
    <row r="70" spans="1:4">
      <c r="A70" s="7">
        <v>40756</v>
      </c>
      <c r="B70" s="35">
        <v>1.7442380952381</v>
      </c>
      <c r="C70" s="35">
        <v>22515629</v>
      </c>
      <c r="D70" s="335">
        <f t="shared" si="1"/>
        <v>12908575.418384304</v>
      </c>
    </row>
    <row r="71" spans="1:4">
      <c r="A71" s="7">
        <v>40787</v>
      </c>
      <c r="B71" s="35">
        <v>1.786519047619</v>
      </c>
      <c r="C71" s="35">
        <v>21654939</v>
      </c>
      <c r="D71" s="335">
        <f t="shared" si="1"/>
        <v>12121303.172703825</v>
      </c>
    </row>
    <row r="72" spans="1:4">
      <c r="A72" s="7">
        <v>40817</v>
      </c>
      <c r="B72" s="35">
        <v>1.8270809523810001</v>
      </c>
      <c r="C72" s="35">
        <v>21180650</v>
      </c>
      <c r="D72" s="335">
        <f t="shared" si="1"/>
        <v>11592617.159298813</v>
      </c>
    </row>
    <row r="73" spans="1:4">
      <c r="A73" s="7">
        <v>40848</v>
      </c>
      <c r="B73" s="35">
        <v>1.8037842105263</v>
      </c>
      <c r="C73" s="35">
        <v>19835868</v>
      </c>
      <c r="D73" s="335">
        <f t="shared" si="1"/>
        <v>10996807.647081234</v>
      </c>
    </row>
    <row r="74" spans="1:4">
      <c r="A74" s="7">
        <v>40878</v>
      </c>
      <c r="B74" s="35">
        <v>1.8588499999999999</v>
      </c>
      <c r="C74" s="35">
        <v>20460590</v>
      </c>
      <c r="D74" s="335">
        <f t="shared" si="1"/>
        <v>11007122.683379509</v>
      </c>
    </row>
    <row r="75" spans="1:4">
      <c r="A75" s="7">
        <v>40909</v>
      </c>
      <c r="B75" s="35">
        <v>1.8389363636364</v>
      </c>
      <c r="C75" s="35">
        <v>20650416</v>
      </c>
      <c r="D75" s="335">
        <f t="shared" si="1"/>
        <v>11229543.560259415</v>
      </c>
    </row>
    <row r="76" spans="1:4">
      <c r="A76" s="7">
        <v>40940</v>
      </c>
      <c r="B76" s="35">
        <v>1.7510904761905</v>
      </c>
      <c r="C76" s="35">
        <v>19991625</v>
      </c>
      <c r="D76" s="335">
        <f t="shared" si="1"/>
        <v>11416671.652221998</v>
      </c>
    </row>
    <row r="77" spans="1:4">
      <c r="A77" s="7">
        <v>40969</v>
      </c>
      <c r="B77" s="35">
        <v>1.7792954545455</v>
      </c>
      <c r="C77" s="35">
        <v>19433189</v>
      </c>
      <c r="D77" s="335">
        <f t="shared" si="1"/>
        <v>10921844.907968912</v>
      </c>
    </row>
    <row r="78" spans="1:4">
      <c r="A78" s="7">
        <v>41000</v>
      </c>
      <c r="B78" s="35">
        <v>1.7798400000000001</v>
      </c>
      <c r="C78" s="35">
        <v>19877733</v>
      </c>
      <c r="D78" s="335">
        <f t="shared" si="1"/>
        <v>11168269.619741099</v>
      </c>
    </row>
    <row r="79" spans="1:4">
      <c r="A79" s="7">
        <v>41030</v>
      </c>
      <c r="B79" s="35">
        <v>1.7969545454545</v>
      </c>
      <c r="C79" s="35">
        <v>20200731</v>
      </c>
      <c r="D79" s="335">
        <f t="shared" si="1"/>
        <v>11241648.293830756</v>
      </c>
    </row>
    <row r="80" spans="1:4">
      <c r="A80" s="7">
        <v>41061</v>
      </c>
      <c r="B80" s="35">
        <v>1.8160714285713999</v>
      </c>
      <c r="C80" s="35">
        <v>20292207</v>
      </c>
      <c r="D80" s="335">
        <f t="shared" si="1"/>
        <v>11173683.303834984</v>
      </c>
    </row>
    <row r="81" spans="1:4">
      <c r="A81" s="7">
        <v>41091</v>
      </c>
      <c r="B81" s="35">
        <v>1.8048863636364001</v>
      </c>
      <c r="C81" s="35">
        <v>19148133</v>
      </c>
      <c r="D81" s="335">
        <f t="shared" si="1"/>
        <v>10609051.841591425</v>
      </c>
    </row>
    <row r="82" spans="1:4">
      <c r="A82" s="7">
        <v>41122</v>
      </c>
      <c r="B82" s="35">
        <v>1.7858400000000001</v>
      </c>
      <c r="C82" s="35">
        <v>18560042</v>
      </c>
      <c r="D82" s="335">
        <f t="shared" si="1"/>
        <v>10392891.860413026</v>
      </c>
    </row>
    <row r="83" spans="1:4">
      <c r="A83" s="7">
        <v>41153</v>
      </c>
      <c r="B83" s="35">
        <v>1.7956300000000001</v>
      </c>
      <c r="C83" s="35">
        <v>18262580</v>
      </c>
      <c r="D83" s="335">
        <f t="shared" si="1"/>
        <v>10170569.660787579</v>
      </c>
    </row>
    <row r="84" spans="1:4">
      <c r="A84" s="7">
        <v>41183</v>
      </c>
      <c r="B84" s="35">
        <v>1.7941400000000001</v>
      </c>
      <c r="C84" s="35">
        <v>17977326</v>
      </c>
      <c r="D84" s="335">
        <f t="shared" si="1"/>
        <v>10020024.078388531</v>
      </c>
    </row>
    <row r="85" spans="1:4">
      <c r="A85" s="7">
        <v>41214</v>
      </c>
      <c r="B85" s="35">
        <v>1.78545</v>
      </c>
      <c r="C85" s="35">
        <v>17622232</v>
      </c>
      <c r="D85" s="335">
        <f t="shared" si="1"/>
        <v>9869910.6667786837</v>
      </c>
    </row>
    <row r="86" spans="1:4">
      <c r="A86" s="7">
        <v>41244</v>
      </c>
      <c r="B86" s="35">
        <v>1.7790904761905</v>
      </c>
      <c r="C86" s="35">
        <v>17153718</v>
      </c>
      <c r="D86" s="335">
        <f t="shared" si="1"/>
        <v>9641846.9041162059</v>
      </c>
    </row>
    <row r="87" spans="1:4">
      <c r="A87" s="7">
        <v>41275</v>
      </c>
      <c r="B87" s="35">
        <v>1.7638590909091001</v>
      </c>
      <c r="C87" s="35">
        <v>17215051</v>
      </c>
      <c r="D87" s="335">
        <f t="shared" si="1"/>
        <v>9759878.8297353685</v>
      </c>
    </row>
    <row r="88" spans="1:4">
      <c r="A88" s="7">
        <v>41306</v>
      </c>
      <c r="B88" s="35">
        <v>1.769925</v>
      </c>
      <c r="C88" s="35">
        <v>16808340</v>
      </c>
      <c r="D88" s="335">
        <f t="shared" si="1"/>
        <v>9496639.6881223787</v>
      </c>
    </row>
    <row r="89" spans="1:4">
      <c r="A89" s="7">
        <v>41334</v>
      </c>
      <c r="B89" s="35">
        <v>1.8071952380952001</v>
      </c>
      <c r="C89" s="35">
        <v>15409358</v>
      </c>
      <c r="D89" s="335">
        <f t="shared" si="1"/>
        <v>8526670.3204915486</v>
      </c>
    </row>
    <row r="90" spans="1:4">
      <c r="A90" s="7">
        <v>41365</v>
      </c>
      <c r="B90" s="35">
        <v>1.7964714285714001</v>
      </c>
      <c r="C90" s="35">
        <v>14916297</v>
      </c>
      <c r="D90" s="335">
        <f t="shared" si="1"/>
        <v>8303108.3950284813</v>
      </c>
    </row>
    <row r="91" spans="1:4">
      <c r="A91" s="7">
        <v>41395</v>
      </c>
      <c r="B91" s="35">
        <v>1.8227772727272999</v>
      </c>
      <c r="C91" s="35">
        <v>15443462</v>
      </c>
      <c r="D91" s="335">
        <f t="shared" si="1"/>
        <v>8472489.8818235639</v>
      </c>
    </row>
    <row r="92" spans="1:4">
      <c r="A92" s="7">
        <v>41426</v>
      </c>
      <c r="B92" s="35">
        <v>1.8945099999999999</v>
      </c>
      <c r="C92" s="35">
        <v>14171815</v>
      </c>
      <c r="D92" s="335">
        <f t="shared" si="1"/>
        <v>7480464.6056236178</v>
      </c>
    </row>
    <row r="93" spans="1:4">
      <c r="A93" s="7">
        <v>41456</v>
      </c>
      <c r="B93" s="35">
        <v>1.9304826086957001</v>
      </c>
      <c r="C93" s="35">
        <v>12600336</v>
      </c>
      <c r="D93" s="335">
        <f t="shared" si="1"/>
        <v>6527039.3751504533</v>
      </c>
    </row>
    <row r="94" spans="1:4">
      <c r="A94" s="7">
        <v>41487</v>
      </c>
      <c r="B94" s="35">
        <v>1.9547052631579001</v>
      </c>
      <c r="C94" s="35">
        <v>8965836</v>
      </c>
      <c r="D94" s="335">
        <f t="shared" si="1"/>
        <v>4586796.8787863981</v>
      </c>
    </row>
    <row r="95" spans="1:4">
      <c r="A95" s="7">
        <v>41518</v>
      </c>
      <c r="B95" s="35">
        <v>2.0171476190475999</v>
      </c>
      <c r="C95" s="35">
        <v>12883270</v>
      </c>
      <c r="D95" s="335">
        <f t="shared" si="1"/>
        <v>6386875.1490200115</v>
      </c>
    </row>
    <row r="96" spans="1:4">
      <c r="A96" s="7">
        <v>41548</v>
      </c>
      <c r="B96" s="35">
        <v>1.9903166666667</v>
      </c>
      <c r="C96" s="35">
        <v>10555189</v>
      </c>
      <c r="D96" s="335">
        <f t="shared" si="1"/>
        <v>5303271.1712540668</v>
      </c>
    </row>
    <row r="97" spans="1:4">
      <c r="A97" s="7">
        <v>41579</v>
      </c>
      <c r="B97" s="35">
        <v>2.0217476190475998</v>
      </c>
      <c r="C97" s="35">
        <v>10482242</v>
      </c>
      <c r="D97" s="335">
        <f t="shared" si="1"/>
        <v>5184743.0911964914</v>
      </c>
    </row>
    <row r="98" spans="1:4">
      <c r="A98" s="7">
        <v>41609</v>
      </c>
      <c r="B98" s="35">
        <v>2.0578409090909</v>
      </c>
      <c r="C98" s="35">
        <v>10256661</v>
      </c>
      <c r="D98" s="335">
        <f t="shared" si="1"/>
        <v>4984185.5872770669</v>
      </c>
    </row>
    <row r="99" spans="1:4">
      <c r="A99" s="7">
        <v>41640</v>
      </c>
      <c r="B99" s="35">
        <v>2.2168363636363999</v>
      </c>
      <c r="C99" s="35">
        <v>11137102</v>
      </c>
      <c r="D99" s="335">
        <f t="shared" si="1"/>
        <v>5023871.9387168447</v>
      </c>
    </row>
    <row r="100" spans="1:4">
      <c r="A100" s="7">
        <v>41671</v>
      </c>
      <c r="B100" s="35">
        <v>2.2127599999999998</v>
      </c>
      <c r="C100" s="35">
        <v>10498081</v>
      </c>
      <c r="D100" s="335">
        <f t="shared" si="1"/>
        <v>4744337.8405249557</v>
      </c>
    </row>
    <row r="101" spans="1:4">
      <c r="A101" s="7">
        <v>41699</v>
      </c>
      <c r="B101" s="35">
        <v>2.2177952380952002</v>
      </c>
      <c r="C101" s="35">
        <v>10603332</v>
      </c>
      <c r="D101" s="335">
        <f t="shared" si="1"/>
        <v>4781023.8825775879</v>
      </c>
    </row>
    <row r="102" spans="1:4">
      <c r="A102" s="7">
        <v>41730</v>
      </c>
      <c r="B102" s="35">
        <v>2.1274714285714</v>
      </c>
      <c r="C102" s="35">
        <v>10959600</v>
      </c>
      <c r="D102" s="335">
        <f t="shared" si="1"/>
        <v>5151467.5369151188</v>
      </c>
    </row>
    <row r="103" spans="1:4">
      <c r="A103" s="7">
        <v>41760</v>
      </c>
      <c r="B103" s="35">
        <v>2.090805</v>
      </c>
      <c r="C103" s="35">
        <v>11085844</v>
      </c>
      <c r="D103" s="335">
        <f t="shared" si="1"/>
        <v>5302189.3481218955</v>
      </c>
    </row>
    <row r="104" spans="1:4">
      <c r="A104" s="7">
        <v>41791</v>
      </c>
      <c r="B104" s="35">
        <v>2.1157238095238</v>
      </c>
      <c r="C104" s="35">
        <v>11142037</v>
      </c>
      <c r="D104" s="335">
        <f t="shared" si="1"/>
        <v>5266300.3317563515</v>
      </c>
    </row>
    <row r="105" spans="1:4">
      <c r="A105" s="7">
        <v>41821</v>
      </c>
      <c r="B105" s="35">
        <v>2.1186750000000001</v>
      </c>
      <c r="C105" s="35">
        <v>11442228</v>
      </c>
      <c r="D105" s="335">
        <f t="shared" si="1"/>
        <v>5400652.766469609</v>
      </c>
    </row>
    <row r="106" spans="1:4">
      <c r="A106" s="7">
        <v>41852</v>
      </c>
      <c r="B106" s="35">
        <v>2.1582714285714002</v>
      </c>
      <c r="C106" s="35">
        <v>11978962</v>
      </c>
      <c r="D106" s="335">
        <f t="shared" si="1"/>
        <v>5550257.4149948768</v>
      </c>
    </row>
    <row r="107" spans="1:4">
      <c r="A107" s="7">
        <v>41883</v>
      </c>
      <c r="B107" s="35">
        <v>2.2035772727273</v>
      </c>
      <c r="C107" s="35">
        <v>11795120</v>
      </c>
      <c r="D107" s="335">
        <f t="shared" si="1"/>
        <v>5352714.4911063369</v>
      </c>
    </row>
    <row r="108" spans="1:4">
      <c r="A108" s="7">
        <v>41913</v>
      </c>
      <c r="B108" s="35">
        <v>2.2583099999999998</v>
      </c>
      <c r="C108" s="35">
        <v>11751711</v>
      </c>
      <c r="D108" s="335">
        <f t="shared" si="1"/>
        <v>5203763.4337181346</v>
      </c>
    </row>
    <row r="109" spans="1:4">
      <c r="A109" s="7">
        <v>41944</v>
      </c>
      <c r="B109" s="35">
        <v>2.2335750000000001</v>
      </c>
      <c r="C109" s="35">
        <v>11962219</v>
      </c>
      <c r="D109" s="335">
        <f t="shared" si="1"/>
        <v>5355637.9347010953</v>
      </c>
    </row>
    <row r="110" spans="1:4">
      <c r="A110" s="7">
        <v>41974</v>
      </c>
      <c r="B110" s="35">
        <v>2.2876652173913001</v>
      </c>
      <c r="C110" s="35">
        <v>12336284</v>
      </c>
      <c r="D110" s="335">
        <f t="shared" si="1"/>
        <v>5392521.5570080094</v>
      </c>
    </row>
    <row r="111" spans="1:4">
      <c r="A111" s="7">
        <v>42005</v>
      </c>
      <c r="B111" s="35">
        <v>2.3283428571428999</v>
      </c>
      <c r="C111" s="35">
        <v>12867254</v>
      </c>
      <c r="D111" s="335">
        <f t="shared" si="1"/>
        <v>5526357.065724141</v>
      </c>
    </row>
    <row r="112" spans="1:4">
      <c r="A112" s="7">
        <v>42036</v>
      </c>
      <c r="B112" s="35">
        <v>2.455225</v>
      </c>
      <c r="C112" s="35">
        <v>13112510</v>
      </c>
      <c r="D112" s="335">
        <f t="shared" si="1"/>
        <v>5340655.1334399087</v>
      </c>
    </row>
    <row r="113" spans="1:4">
      <c r="A113" s="7">
        <v>42064</v>
      </c>
      <c r="B113" s="35">
        <v>2.5838409090908998</v>
      </c>
      <c r="C113" s="35">
        <v>12871057</v>
      </c>
      <c r="D113" s="335">
        <f t="shared" si="1"/>
        <v>4981365.9017143436</v>
      </c>
    </row>
    <row r="114" spans="1:4">
      <c r="A114" s="7">
        <v>42095</v>
      </c>
      <c r="B114" s="35">
        <v>2.6481428571429002</v>
      </c>
      <c r="C114" s="35">
        <v>12860782</v>
      </c>
      <c r="D114" s="335">
        <f t="shared" si="1"/>
        <v>4856528.7802772047</v>
      </c>
    </row>
    <row r="115" spans="1:4">
      <c r="A115" s="7">
        <v>42125</v>
      </c>
      <c r="B115" s="35">
        <v>2.6461368421053</v>
      </c>
      <c r="C115" s="35">
        <v>12478259</v>
      </c>
      <c r="D115" s="335">
        <f t="shared" si="1"/>
        <v>4715651.436254574</v>
      </c>
    </row>
    <row r="116" spans="1:4">
      <c r="A116" s="7">
        <v>42156</v>
      </c>
      <c r="B116" s="35">
        <v>2.7011590909090999</v>
      </c>
      <c r="C116" s="35">
        <v>12732350</v>
      </c>
      <c r="D116" s="335">
        <f t="shared" si="1"/>
        <v>4713661.6435705051</v>
      </c>
    </row>
    <row r="117" spans="1:4">
      <c r="A117" s="7">
        <v>42186</v>
      </c>
      <c r="B117" s="35">
        <v>2.6946045454544998</v>
      </c>
      <c r="C117" s="35">
        <v>13148950</v>
      </c>
      <c r="D117" s="335">
        <f t="shared" si="1"/>
        <v>4879732.7319071088</v>
      </c>
    </row>
    <row r="118" spans="1:4">
      <c r="A118" s="7">
        <v>42217</v>
      </c>
      <c r="B118" s="35">
        <v>2.8455571428570998</v>
      </c>
      <c r="C118" s="35">
        <v>13633363</v>
      </c>
      <c r="D118" s="335">
        <f t="shared" si="1"/>
        <v>4791104.9806967974</v>
      </c>
    </row>
    <row r="119" spans="1:4">
      <c r="A119" s="7">
        <v>42248</v>
      </c>
      <c r="B119" s="35">
        <v>3.0027149999999998</v>
      </c>
      <c r="C119" s="35">
        <v>13526771</v>
      </c>
      <c r="D119" s="335">
        <f t="shared" si="1"/>
        <v>4504846.780330468</v>
      </c>
    </row>
    <row r="120" spans="1:4">
      <c r="A120" s="7">
        <v>42278</v>
      </c>
      <c r="B120" s="35">
        <v>2.9295761904762001</v>
      </c>
      <c r="C120" s="35">
        <v>12942458</v>
      </c>
      <c r="D120" s="335">
        <f t="shared" si="1"/>
        <v>4417860.1813036362</v>
      </c>
    </row>
    <row r="121" spans="1:4">
      <c r="A121" s="7">
        <v>42309</v>
      </c>
      <c r="B121" s="35">
        <v>2.8712857142856998</v>
      </c>
      <c r="C121" s="35">
        <v>12294287</v>
      </c>
      <c r="D121" s="335">
        <f t="shared" si="1"/>
        <v>4281805.5127120968</v>
      </c>
    </row>
    <row r="122" spans="1:4">
      <c r="A122" s="7">
        <v>42339</v>
      </c>
      <c r="B122" s="35">
        <v>2.9172347826087002</v>
      </c>
      <c r="C122" s="35">
        <v>12079088</v>
      </c>
      <c r="D122" s="335">
        <f t="shared" si="1"/>
        <v>4140595.0840879628</v>
      </c>
    </row>
    <row r="123" spans="1:4">
      <c r="A123" s="7">
        <v>42370</v>
      </c>
      <c r="B123" s="35">
        <v>3.0069499999999998</v>
      </c>
      <c r="C123" s="35">
        <v>12181055</v>
      </c>
      <c r="D123" s="335">
        <f t="shared" si="1"/>
        <v>4050966.9266199972</v>
      </c>
    </row>
    <row r="124" spans="1:4">
      <c r="A124" s="7">
        <v>42401</v>
      </c>
      <c r="B124" s="35">
        <v>2.9406619047619</v>
      </c>
      <c r="C124" s="35">
        <v>11817430</v>
      </c>
      <c r="D124" s="335">
        <f t="shared" si="1"/>
        <v>4018629.2687587407</v>
      </c>
    </row>
    <row r="125" spans="1:4">
      <c r="A125" s="7">
        <v>42430</v>
      </c>
      <c r="B125" s="35">
        <v>2.8917391304348001</v>
      </c>
      <c r="C125" s="35">
        <v>11469855</v>
      </c>
      <c r="D125" s="335">
        <f t="shared" si="1"/>
        <v>3966421.0645015547</v>
      </c>
    </row>
    <row r="126" spans="1:4">
      <c r="A126" s="7">
        <v>42461</v>
      </c>
      <c r="B126" s="35">
        <v>2.8347380952380998</v>
      </c>
      <c r="C126" s="35">
        <v>11768625</v>
      </c>
      <c r="D126" s="335">
        <f t="shared" si="1"/>
        <v>4151574.0095246825</v>
      </c>
    </row>
    <row r="127" spans="1:4">
      <c r="A127" s="7">
        <v>42491</v>
      </c>
      <c r="B127" s="35">
        <v>2.9265952380951998</v>
      </c>
      <c r="C127" s="35">
        <v>12388266</v>
      </c>
      <c r="D127" s="335">
        <f t="shared" si="1"/>
        <v>4232996.0217057588</v>
      </c>
    </row>
    <row r="128" spans="1:4">
      <c r="A128" s="7">
        <v>42522</v>
      </c>
      <c r="B128" s="35">
        <v>2.9169863636364002</v>
      </c>
      <c r="C128" s="35">
        <v>11929946</v>
      </c>
      <c r="D128" s="335">
        <f t="shared" si="1"/>
        <v>4089818.9133554199</v>
      </c>
    </row>
    <row r="129" spans="1:4">
      <c r="A129" s="7">
        <v>42552</v>
      </c>
      <c r="B129" s="35">
        <v>2.9575555555555999</v>
      </c>
      <c r="C129" s="35">
        <v>12894939</v>
      </c>
      <c r="D129" s="335">
        <f t="shared" si="1"/>
        <v>4359998.9105116185</v>
      </c>
    </row>
    <row r="130" spans="1:4">
      <c r="A130" s="7">
        <v>42583</v>
      </c>
      <c r="B130" s="35">
        <v>2.9628636363636001</v>
      </c>
      <c r="C130" s="35">
        <v>12357527</v>
      </c>
      <c r="D130" s="335">
        <f t="shared" si="1"/>
        <v>4170805.1792645832</v>
      </c>
    </row>
    <row r="131" spans="1:4">
      <c r="A131" s="7">
        <v>42614</v>
      </c>
      <c r="B131" s="35">
        <v>2.9601000000000002</v>
      </c>
      <c r="C131" s="35">
        <v>12555808</v>
      </c>
      <c r="D131" s="335">
        <f t="shared" ref="D131:D194" si="2">C131/B131</f>
        <v>4241683.7269011177</v>
      </c>
    </row>
    <row r="132" spans="1:4">
      <c r="A132" s="7">
        <v>42644</v>
      </c>
      <c r="B132" s="35">
        <v>3.0679428571429002</v>
      </c>
      <c r="C132" s="35">
        <v>12645737</v>
      </c>
      <c r="D132" s="335">
        <f t="shared" si="2"/>
        <v>4121894.5687197917</v>
      </c>
    </row>
    <row r="133" spans="1:4">
      <c r="A133" s="7">
        <v>42675</v>
      </c>
      <c r="B133" s="35">
        <v>3.2674500000000002</v>
      </c>
      <c r="C133" s="35">
        <v>12482794</v>
      </c>
      <c r="D133" s="335">
        <f t="shared" si="2"/>
        <v>3820347.3656827188</v>
      </c>
    </row>
    <row r="134" spans="1:4">
      <c r="A134" s="7">
        <v>42705</v>
      </c>
      <c r="B134" s="35">
        <v>3.4889272727273002</v>
      </c>
      <c r="C134" s="35">
        <v>12634901</v>
      </c>
      <c r="D134" s="335">
        <f t="shared" si="2"/>
        <v>3621428.5974850021</v>
      </c>
    </row>
    <row r="135" spans="1:4">
      <c r="A135" s="7">
        <v>42736</v>
      </c>
      <c r="B135" s="35">
        <v>3.7348863636364</v>
      </c>
      <c r="C135" s="35">
        <v>12692241</v>
      </c>
      <c r="D135" s="335">
        <f t="shared" si="2"/>
        <v>3398293.7536130133</v>
      </c>
    </row>
    <row r="136" spans="1:4">
      <c r="A136" s="7">
        <v>42767</v>
      </c>
      <c r="B136" s="35">
        <v>3.6723599999999998</v>
      </c>
      <c r="C136" s="35">
        <v>12258315</v>
      </c>
      <c r="D136" s="335">
        <f t="shared" si="2"/>
        <v>3337993.8241348891</v>
      </c>
    </row>
    <row r="137" spans="1:4">
      <c r="A137" s="7">
        <v>42795</v>
      </c>
      <c r="B137" s="35">
        <v>3.6659434782609002</v>
      </c>
      <c r="C137" s="35">
        <v>12551404</v>
      </c>
      <c r="D137" s="335">
        <f t="shared" si="2"/>
        <v>3423785.4659871366</v>
      </c>
    </row>
    <row r="138" spans="1:4">
      <c r="A138" s="7">
        <v>42826</v>
      </c>
      <c r="B138" s="35">
        <v>3.6538349999999999</v>
      </c>
      <c r="C138" s="35">
        <v>12854695</v>
      </c>
      <c r="D138" s="335">
        <f t="shared" si="2"/>
        <v>3518137.7922101025</v>
      </c>
    </row>
    <row r="139" spans="1:4">
      <c r="A139" s="7">
        <v>42856</v>
      </c>
      <c r="B139" s="35">
        <v>3.5638619047618998</v>
      </c>
      <c r="C139" s="35">
        <v>12420103</v>
      </c>
      <c r="D139" s="335">
        <f t="shared" si="2"/>
        <v>3485012.4196464289</v>
      </c>
    </row>
    <row r="140" spans="1:4">
      <c r="A140" s="7">
        <v>42887</v>
      </c>
      <c r="B140" s="35">
        <v>3.5189900000000001</v>
      </c>
      <c r="C140" s="35">
        <v>12591617</v>
      </c>
      <c r="D140" s="335">
        <f t="shared" si="2"/>
        <v>3578190.617194138</v>
      </c>
    </row>
    <row r="141" spans="1:4">
      <c r="A141" s="7">
        <v>42917</v>
      </c>
      <c r="B141" s="35">
        <v>3.5598666666667</v>
      </c>
      <c r="C141" s="35">
        <v>12840075</v>
      </c>
      <c r="D141" s="335">
        <f t="shared" si="2"/>
        <v>3606897.7302520354</v>
      </c>
    </row>
    <row r="142" spans="1:4">
      <c r="A142" s="7">
        <v>42948</v>
      </c>
      <c r="B142" s="35">
        <v>3.5124772727272999</v>
      </c>
      <c r="C142" s="35">
        <v>13217830</v>
      </c>
      <c r="D142" s="335">
        <f t="shared" si="2"/>
        <v>3763107.6228250945</v>
      </c>
    </row>
    <row r="143" spans="1:4">
      <c r="A143" s="7">
        <v>42979</v>
      </c>
      <c r="B143" s="35">
        <v>3.4680473684211002</v>
      </c>
      <c r="C143" s="35">
        <v>13368141</v>
      </c>
      <c r="D143" s="335">
        <f t="shared" si="2"/>
        <v>3854659.2880264265</v>
      </c>
    </row>
    <row r="144" spans="1:4">
      <c r="A144" s="7">
        <v>43009</v>
      </c>
      <c r="B144" s="35">
        <v>3.6622590909091</v>
      </c>
      <c r="C144" s="35">
        <v>14756443</v>
      </c>
      <c r="D144" s="335">
        <f t="shared" si="2"/>
        <v>4029327.9731710455</v>
      </c>
    </row>
    <row r="145" spans="1:4">
      <c r="A145" s="7">
        <v>43040</v>
      </c>
      <c r="B145" s="35">
        <v>3.8790499999999999</v>
      </c>
      <c r="C145" s="35">
        <v>14297216</v>
      </c>
      <c r="D145" s="335">
        <f t="shared" si="2"/>
        <v>3685751.923795775</v>
      </c>
    </row>
    <row r="146" spans="1:4">
      <c r="A146" s="7">
        <v>43070</v>
      </c>
      <c r="B146" s="35">
        <v>3.8477047619047999</v>
      </c>
      <c r="C146" s="35">
        <v>13875477</v>
      </c>
      <c r="D146" s="335">
        <f t="shared" si="2"/>
        <v>3606169.8749284931</v>
      </c>
    </row>
    <row r="147" spans="1:4">
      <c r="A147" s="7">
        <v>43101</v>
      </c>
      <c r="B147" s="35">
        <v>3.7723272727273001</v>
      </c>
      <c r="C147" s="35">
        <v>13891094</v>
      </c>
      <c r="D147" s="335">
        <f t="shared" si="2"/>
        <v>3682367.1425403873</v>
      </c>
    </row>
    <row r="148" spans="1:4">
      <c r="A148" s="7">
        <v>43132</v>
      </c>
      <c r="B148" s="35">
        <v>3.7780200000000002</v>
      </c>
      <c r="C148" s="35">
        <v>14446353</v>
      </c>
      <c r="D148" s="335">
        <f t="shared" si="2"/>
        <v>3823789.4452649797</v>
      </c>
    </row>
    <row r="149" spans="1:4">
      <c r="A149" s="7">
        <v>43160</v>
      </c>
      <c r="B149" s="35">
        <v>3.8808772727273002</v>
      </c>
      <c r="C149" s="35">
        <v>15555789</v>
      </c>
      <c r="D149" s="335">
        <f t="shared" si="2"/>
        <v>4008317.6835602727</v>
      </c>
    </row>
    <row r="150" spans="1:4">
      <c r="A150" s="7">
        <v>43191</v>
      </c>
      <c r="B150" s="35">
        <v>4.05403</v>
      </c>
      <c r="C150" s="35">
        <v>14644499</v>
      </c>
      <c r="D150" s="335">
        <f t="shared" si="2"/>
        <v>3612331.1864983733</v>
      </c>
    </row>
    <row r="151" spans="1:4">
      <c r="A151" s="7">
        <v>43221</v>
      </c>
      <c r="B151" s="35">
        <v>4.4141454545455003</v>
      </c>
      <c r="C151" s="35">
        <v>15516602</v>
      </c>
      <c r="D151" s="335">
        <f t="shared" si="2"/>
        <v>3515199.523844793</v>
      </c>
    </row>
    <row r="152" spans="1:4">
      <c r="A152" s="7">
        <v>43252</v>
      </c>
      <c r="B152" s="35">
        <v>4.6282199999999998</v>
      </c>
      <c r="C152" s="35">
        <v>14275333</v>
      </c>
      <c r="D152" s="335">
        <f t="shared" si="2"/>
        <v>3084411.0694824359</v>
      </c>
    </row>
    <row r="153" spans="1:4">
      <c r="A153" s="7">
        <v>43282</v>
      </c>
      <c r="B153" s="35">
        <v>4.7480090909091004</v>
      </c>
      <c r="C153" s="35">
        <v>14917276</v>
      </c>
      <c r="D153" s="335">
        <f t="shared" si="2"/>
        <v>3141796.0063643837</v>
      </c>
    </row>
    <row r="154" spans="1:4">
      <c r="A154" s="7">
        <v>43313</v>
      </c>
      <c r="B154" s="35">
        <v>5.7301944444444004</v>
      </c>
      <c r="C154" s="35">
        <v>14827691</v>
      </c>
      <c r="D154" s="335">
        <f t="shared" si="2"/>
        <v>2587641.8581878846</v>
      </c>
    </row>
    <row r="155" spans="1:4">
      <c r="A155" s="7">
        <v>43344</v>
      </c>
      <c r="B155" s="35">
        <v>6.3668699999999996</v>
      </c>
      <c r="C155" s="35">
        <v>12484326</v>
      </c>
      <c r="D155" s="335">
        <f t="shared" si="2"/>
        <v>1960826.2772759614</v>
      </c>
    </row>
    <row r="156" spans="1:4">
      <c r="A156" s="7">
        <v>43374</v>
      </c>
      <c r="B156" s="35">
        <v>5.8593727272727003</v>
      </c>
      <c r="C156" s="35">
        <v>11695772</v>
      </c>
      <c r="D156" s="335">
        <f t="shared" si="2"/>
        <v>1996079.1955701215</v>
      </c>
    </row>
    <row r="157" spans="1:4">
      <c r="A157" s="7">
        <v>43405</v>
      </c>
      <c r="B157" s="35">
        <v>5.3734909090908998</v>
      </c>
      <c r="C157" s="35">
        <v>11917204</v>
      </c>
      <c r="D157" s="335">
        <f t="shared" si="2"/>
        <v>2217776.8980381847</v>
      </c>
    </row>
    <row r="158" spans="1:4">
      <c r="A158" s="7">
        <v>43435</v>
      </c>
      <c r="B158" s="35">
        <v>5.3061238095238004</v>
      </c>
      <c r="C158" s="35">
        <v>9235703</v>
      </c>
      <c r="D158" s="335">
        <f t="shared" si="2"/>
        <v>1740574.3498527338</v>
      </c>
    </row>
    <row r="159" spans="1:4">
      <c r="A159" s="7">
        <v>43466</v>
      </c>
      <c r="B159" s="35">
        <v>5.3693909090909004</v>
      </c>
      <c r="C159" s="35">
        <v>15501248</v>
      </c>
      <c r="D159" s="335">
        <f t="shared" si="2"/>
        <v>2886965.8146429388</v>
      </c>
    </row>
    <row r="160" spans="1:4">
      <c r="A160" s="7">
        <v>43497</v>
      </c>
      <c r="B160" s="35">
        <v>5.2620550000000001</v>
      </c>
      <c r="C160" s="35">
        <v>25201339</v>
      </c>
      <c r="D160" s="335">
        <f t="shared" si="2"/>
        <v>4789257.9990136931</v>
      </c>
    </row>
    <row r="161" spans="1:4">
      <c r="A161" s="7">
        <v>43525</v>
      </c>
      <c r="B161" s="35">
        <v>5.4419380952380996</v>
      </c>
      <c r="C161" s="35">
        <v>28984015</v>
      </c>
      <c r="D161" s="335">
        <f t="shared" si="2"/>
        <v>5326046.436537399</v>
      </c>
    </row>
    <row r="162" spans="1:4">
      <c r="A162" s="7">
        <v>43556</v>
      </c>
      <c r="B162" s="35">
        <v>5.7357714285714003</v>
      </c>
      <c r="C162" s="35">
        <v>31832108</v>
      </c>
      <c r="D162" s="335">
        <f t="shared" si="2"/>
        <v>5549751.8331075432</v>
      </c>
    </row>
    <row r="163" spans="1:4">
      <c r="A163" s="7">
        <v>43586</v>
      </c>
      <c r="B163" s="35">
        <v>6.0494454545455003</v>
      </c>
      <c r="C163" s="35">
        <v>32731642</v>
      </c>
      <c r="D163" s="335">
        <f t="shared" si="2"/>
        <v>5410684.705885848</v>
      </c>
    </row>
    <row r="164" spans="1:4">
      <c r="A164" s="7">
        <v>43617</v>
      </c>
      <c r="B164" s="35">
        <v>5.8119352941175997</v>
      </c>
      <c r="C164" s="35">
        <v>34112757</v>
      </c>
      <c r="D164" s="335">
        <f t="shared" si="2"/>
        <v>5869431.6563583128</v>
      </c>
    </row>
    <row r="165" spans="1:4">
      <c r="A165" s="7">
        <v>43647</v>
      </c>
      <c r="B165" s="35">
        <v>5.6721772727272999</v>
      </c>
      <c r="C165" s="35">
        <v>27355576</v>
      </c>
      <c r="D165" s="335">
        <f t="shared" si="2"/>
        <v>4822764.6430462981</v>
      </c>
    </row>
    <row r="166" spans="1:4">
      <c r="A166" s="7">
        <v>43678</v>
      </c>
      <c r="B166" s="35">
        <v>5.6247888888888999</v>
      </c>
      <c r="C166" s="35">
        <v>35488309</v>
      </c>
      <c r="D166" s="335">
        <f t="shared" si="2"/>
        <v>6309269.5034480179</v>
      </c>
    </row>
    <row r="167" spans="1:4">
      <c r="A167" s="7">
        <v>43709</v>
      </c>
      <c r="B167" s="35">
        <v>5.7127952380952003</v>
      </c>
      <c r="C167" s="35">
        <v>35636365</v>
      </c>
      <c r="D167" s="335">
        <f t="shared" si="2"/>
        <v>6237990.950973087</v>
      </c>
    </row>
    <row r="168" spans="1:4">
      <c r="A168" s="7">
        <v>43739</v>
      </c>
      <c r="B168" s="35">
        <v>5.7845409090909001</v>
      </c>
      <c r="C168" s="35">
        <v>39917212</v>
      </c>
      <c r="D168" s="335">
        <f t="shared" si="2"/>
        <v>6900670.7061690399</v>
      </c>
    </row>
    <row r="169" spans="1:4">
      <c r="A169" s="7">
        <v>43770</v>
      </c>
      <c r="B169" s="35">
        <v>5.7312285714286002</v>
      </c>
      <c r="C169" s="35">
        <v>41419359</v>
      </c>
      <c r="D169" s="335">
        <f t="shared" si="2"/>
        <v>7226959.8889292879</v>
      </c>
    </row>
    <row r="170" spans="1:4">
      <c r="A170" s="7">
        <v>43800</v>
      </c>
      <c r="B170" s="35">
        <v>5.8376272727272998</v>
      </c>
      <c r="C170" s="35">
        <v>39787181</v>
      </c>
      <c r="D170" s="335">
        <f t="shared" si="2"/>
        <v>6815642.5789431566</v>
      </c>
    </row>
    <row r="171" spans="1:4">
      <c r="A171" s="7">
        <v>43831</v>
      </c>
      <c r="B171" s="35">
        <v>5.9181590909091</v>
      </c>
      <c r="C171" s="35">
        <v>38734484</v>
      </c>
      <c r="D171" s="335">
        <f t="shared" si="2"/>
        <v>6545022.4309617067</v>
      </c>
    </row>
    <row r="172" spans="1:4">
      <c r="A172" s="7">
        <v>43862</v>
      </c>
      <c r="B172" s="35">
        <v>6.0444699999999996</v>
      </c>
      <c r="C172" s="35">
        <v>36636338</v>
      </c>
      <c r="D172" s="335">
        <f t="shared" si="2"/>
        <v>6061133.2341793412</v>
      </c>
    </row>
    <row r="173" spans="1:4">
      <c r="A173" s="7">
        <v>43891</v>
      </c>
      <c r="B173" s="35">
        <v>6.3144318181818004</v>
      </c>
      <c r="C173" s="35">
        <v>35467162</v>
      </c>
      <c r="D173" s="335">
        <f t="shared" si="2"/>
        <v>5616841.3914733725</v>
      </c>
    </row>
    <row r="174" spans="1:4">
      <c r="A174" s="7">
        <v>43922</v>
      </c>
      <c r="B174" s="35">
        <v>6.8189523809523997</v>
      </c>
      <c r="C174" s="35">
        <v>36541501</v>
      </c>
      <c r="D174" s="335">
        <f t="shared" si="2"/>
        <v>5358814.5155658452</v>
      </c>
    </row>
    <row r="175" spans="1:4">
      <c r="A175" s="7">
        <v>43952</v>
      </c>
      <c r="B175" s="35">
        <v>6.9519470588235004</v>
      </c>
      <c r="C175" s="35">
        <v>40429683</v>
      </c>
      <c r="D175" s="335">
        <f t="shared" si="2"/>
        <v>5815591.3239710489</v>
      </c>
    </row>
    <row r="176" spans="1:4">
      <c r="A176" s="7">
        <v>43983</v>
      </c>
      <c r="B176" s="35">
        <v>6.8088318181818002</v>
      </c>
      <c r="C176" s="35">
        <v>41094333</v>
      </c>
      <c r="D176" s="335">
        <f t="shared" si="2"/>
        <v>6035445.4475237206</v>
      </c>
    </row>
    <row r="177" spans="1:4">
      <c r="A177" s="7">
        <v>44013</v>
      </c>
      <c r="B177" s="35">
        <v>6.8510952380952004</v>
      </c>
      <c r="C177" s="35">
        <v>28227874</v>
      </c>
      <c r="D177" s="335">
        <f t="shared" si="2"/>
        <v>4120198.7447262742</v>
      </c>
    </row>
    <row r="178" spans="1:4">
      <c r="A178" s="7">
        <v>44044</v>
      </c>
      <c r="B178" s="35">
        <v>7.2521899999999997</v>
      </c>
      <c r="C178" s="35">
        <v>32084451</v>
      </c>
      <c r="D178" s="335">
        <f t="shared" si="2"/>
        <v>4424105.1323807016</v>
      </c>
    </row>
    <row r="179" spans="1:4">
      <c r="A179" s="7">
        <v>44075</v>
      </c>
      <c r="B179" s="35">
        <v>7.5077818181818001</v>
      </c>
      <c r="C179" s="35">
        <v>28935887</v>
      </c>
      <c r="D179" s="335">
        <f t="shared" si="2"/>
        <v>3854119.3258873308</v>
      </c>
    </row>
    <row r="180" spans="1:4">
      <c r="A180" s="7">
        <v>44105</v>
      </c>
      <c r="B180" s="35">
        <v>7.8738809523809996</v>
      </c>
      <c r="C180" s="35">
        <v>28955942</v>
      </c>
      <c r="D180" s="335">
        <f t="shared" si="2"/>
        <v>3677467.588742747</v>
      </c>
    </row>
    <row r="181" spans="1:4">
      <c r="A181" s="7">
        <v>44136</v>
      </c>
      <c r="B181" s="35">
        <v>8.0033238095238008</v>
      </c>
      <c r="C181" s="35">
        <v>27228467</v>
      </c>
      <c r="D181" s="335">
        <f t="shared" si="2"/>
        <v>3402144.8648121236</v>
      </c>
    </row>
    <row r="182" spans="1:4">
      <c r="A182" s="7">
        <v>44166</v>
      </c>
      <c r="B182" s="35">
        <v>7.7210652173912999</v>
      </c>
      <c r="C182" s="35">
        <v>26633148</v>
      </c>
      <c r="D182" s="335">
        <f t="shared" si="2"/>
        <v>3449413.6819373332</v>
      </c>
    </row>
    <row r="183" spans="1:4">
      <c r="A183" s="7">
        <v>44197</v>
      </c>
      <c r="B183" s="35">
        <v>7.3939750000000002</v>
      </c>
      <c r="C183" s="35">
        <v>28975577</v>
      </c>
      <c r="D183" s="335">
        <f t="shared" si="2"/>
        <v>3918809.1655706167</v>
      </c>
    </row>
    <row r="184" spans="1:4">
      <c r="A184" s="7">
        <v>44228</v>
      </c>
      <c r="B184" s="35">
        <v>7.0723649999999996</v>
      </c>
      <c r="C184" s="35">
        <v>31422806</v>
      </c>
      <c r="D184" s="335">
        <f t="shared" si="2"/>
        <v>4443040.7650057655</v>
      </c>
    </row>
    <row r="185" spans="1:4">
      <c r="A185" s="7">
        <v>44256</v>
      </c>
      <c r="B185" s="35">
        <v>7.6282347826086996</v>
      </c>
      <c r="C185" s="35">
        <v>39278295</v>
      </c>
      <c r="D185" s="335">
        <f t="shared" si="2"/>
        <v>5149067.3949298179</v>
      </c>
    </row>
    <row r="186" spans="1:4">
      <c r="A186" s="7">
        <v>44287</v>
      </c>
      <c r="B186" s="35">
        <v>8.1550238095238008</v>
      </c>
      <c r="C186" s="35">
        <v>39485127</v>
      </c>
      <c r="D186" s="335">
        <f t="shared" si="2"/>
        <v>4841816.2745138165</v>
      </c>
    </row>
    <row r="187" spans="1:4">
      <c r="A187" s="7">
        <v>44317</v>
      </c>
      <c r="B187" s="35">
        <v>8.3422499999999999</v>
      </c>
      <c r="C187" s="35">
        <v>40445581</v>
      </c>
      <c r="D187" s="335">
        <f t="shared" si="2"/>
        <v>4848282.0581977284</v>
      </c>
    </row>
    <row r="188" spans="1:4">
      <c r="A188" s="7">
        <v>44348</v>
      </c>
      <c r="B188" s="35">
        <v>8.5966818181817999</v>
      </c>
      <c r="C188" s="35">
        <v>46427246</v>
      </c>
      <c r="D188" s="335">
        <f t="shared" si="2"/>
        <v>5400600.7180360397</v>
      </c>
    </row>
    <row r="189" spans="1:4">
      <c r="A189" s="7">
        <v>44378</v>
      </c>
      <c r="B189" s="35">
        <v>8.6129411764705992</v>
      </c>
      <c r="C189" s="35">
        <v>47424877</v>
      </c>
      <c r="D189" s="335">
        <f t="shared" si="2"/>
        <v>5506234.8654555315</v>
      </c>
    </row>
    <row r="190" spans="1:4">
      <c r="A190" s="7">
        <v>44409</v>
      </c>
      <c r="B190" s="35">
        <v>8.4757142857143002</v>
      </c>
      <c r="C190" s="35">
        <v>48673430</v>
      </c>
      <c r="D190" s="335">
        <f t="shared" si="2"/>
        <v>5742693.5782909058</v>
      </c>
    </row>
    <row r="191" spans="1:4">
      <c r="A191" s="7">
        <v>44440</v>
      </c>
      <c r="B191" s="35">
        <v>8.5118818181818003</v>
      </c>
      <c r="C191" s="35">
        <v>53476106</v>
      </c>
      <c r="D191" s="335">
        <f t="shared" si="2"/>
        <v>6282524.4925008705</v>
      </c>
    </row>
    <row r="192" spans="1:4">
      <c r="A192" s="7">
        <v>44470</v>
      </c>
      <c r="B192" s="35">
        <v>9.1399450000000009</v>
      </c>
      <c r="C192" s="35">
        <v>55912563</v>
      </c>
      <c r="D192" s="335">
        <f t="shared" si="2"/>
        <v>6117385.0608510217</v>
      </c>
    </row>
    <row r="193" spans="1:4">
      <c r="A193" s="7">
        <v>44501</v>
      </c>
      <c r="B193" s="35">
        <v>10.523263636364</v>
      </c>
      <c r="C193" s="35">
        <v>60677202</v>
      </c>
      <c r="D193" s="335">
        <f t="shared" si="2"/>
        <v>5766006.0696688201</v>
      </c>
    </row>
    <row r="194" spans="1:4">
      <c r="A194" s="7">
        <v>44531</v>
      </c>
      <c r="B194" s="35">
        <v>13.528495652174</v>
      </c>
      <c r="C194" s="35">
        <v>41843398</v>
      </c>
      <c r="D194" s="335">
        <f t="shared" si="2"/>
        <v>3092982.3297297549</v>
      </c>
    </row>
    <row r="195" spans="1:4">
      <c r="A195" s="7">
        <v>44562</v>
      </c>
      <c r="B195" s="35">
        <v>13.519261904762001</v>
      </c>
      <c r="C195" s="35">
        <v>38862547</v>
      </c>
      <c r="D195" s="335">
        <f t="shared" ref="D195:D234" si="3">C195/B195</f>
        <v>2874605.6755000157</v>
      </c>
    </row>
    <row r="196" spans="1:4">
      <c r="A196" s="7">
        <v>44593</v>
      </c>
      <c r="B196" s="35">
        <v>13.621124999999999</v>
      </c>
      <c r="C196" s="35">
        <v>42804131</v>
      </c>
      <c r="D196" s="335">
        <f t="shared" si="3"/>
        <v>3142481.3295524418</v>
      </c>
    </row>
    <row r="197" spans="1:4">
      <c r="A197" s="7">
        <v>44621</v>
      </c>
      <c r="B197" s="35">
        <v>14.565608695651999</v>
      </c>
      <c r="C197" s="35">
        <v>46881737</v>
      </c>
      <c r="D197" s="335">
        <f t="shared" si="3"/>
        <v>3218659.6509347898</v>
      </c>
    </row>
    <row r="198" spans="1:4">
      <c r="A198" s="7">
        <v>44652</v>
      </c>
      <c r="B198" s="35">
        <v>14.683566666667</v>
      </c>
      <c r="C198" s="35">
        <v>50288326</v>
      </c>
      <c r="D198" s="335">
        <f t="shared" si="3"/>
        <v>3424803.1926847151</v>
      </c>
    </row>
    <row r="199" spans="1:4">
      <c r="A199" s="7">
        <v>44682</v>
      </c>
      <c r="B199" s="35">
        <v>15.623922222221999</v>
      </c>
      <c r="C199" s="35">
        <v>50381621</v>
      </c>
      <c r="D199" s="335">
        <f t="shared" si="3"/>
        <v>3224646.1729271743</v>
      </c>
    </row>
    <row r="200" spans="1:4">
      <c r="A200" s="7">
        <v>44713</v>
      </c>
      <c r="B200" s="35">
        <v>16.964718181818</v>
      </c>
      <c r="C200" s="35">
        <v>49894369</v>
      </c>
      <c r="D200" s="335">
        <f t="shared" si="3"/>
        <v>2941066.7754843389</v>
      </c>
    </row>
    <row r="201" spans="1:4">
      <c r="A201" s="7">
        <v>44743</v>
      </c>
      <c r="B201" s="35">
        <v>17.387416666667001</v>
      </c>
      <c r="C201" s="35">
        <v>52131099</v>
      </c>
      <c r="D201" s="335">
        <f t="shared" si="3"/>
        <v>2998208.417006494</v>
      </c>
    </row>
    <row r="202" spans="1:4">
      <c r="A202" s="7">
        <v>44774</v>
      </c>
      <c r="B202" s="35">
        <v>17.994949999999999</v>
      </c>
      <c r="C202" s="35">
        <v>64093395</v>
      </c>
      <c r="D202" s="335">
        <f t="shared" si="3"/>
        <v>3561743.4335744195</v>
      </c>
    </row>
    <row r="203" spans="1:4">
      <c r="A203" s="7">
        <v>44805</v>
      </c>
      <c r="B203" s="35">
        <v>18.281477272726999</v>
      </c>
      <c r="C203" s="35">
        <v>74727578</v>
      </c>
      <c r="D203" s="335">
        <f t="shared" si="3"/>
        <v>4087611.5690870034</v>
      </c>
    </row>
    <row r="204" spans="1:4">
      <c r="A204" s="7">
        <v>44835</v>
      </c>
      <c r="B204" s="35">
        <v>18.564614285714001</v>
      </c>
      <c r="C204" s="35">
        <v>83561523</v>
      </c>
      <c r="D204" s="335">
        <f t="shared" si="3"/>
        <v>4501118.1872118386</v>
      </c>
    </row>
    <row r="205" spans="1:4">
      <c r="A205" s="7">
        <v>44866</v>
      </c>
      <c r="B205" s="35">
        <v>18.590895454544999</v>
      </c>
      <c r="C205" s="35">
        <v>92353644</v>
      </c>
      <c r="D205" s="335">
        <f t="shared" si="3"/>
        <v>4967681.3161477866</v>
      </c>
    </row>
    <row r="206" spans="1:4">
      <c r="A206" s="7">
        <v>44896</v>
      </c>
      <c r="B206" s="35">
        <v>18.636968181817998</v>
      </c>
      <c r="C206" s="35">
        <v>100435377</v>
      </c>
      <c r="D206" s="335">
        <f t="shared" si="3"/>
        <v>5389040.5360021777</v>
      </c>
    </row>
    <row r="207" spans="1:4">
      <c r="A207" s="7">
        <v>44927</v>
      </c>
      <c r="B207" s="35">
        <v>18.757572727273001</v>
      </c>
      <c r="C207" s="35">
        <v>108460570</v>
      </c>
      <c r="D207" s="335">
        <f t="shared" si="3"/>
        <v>5782228.4139301926</v>
      </c>
    </row>
    <row r="208" spans="1:4">
      <c r="A208" s="7">
        <v>44958</v>
      </c>
      <c r="B208" s="35">
        <v>18.823309999999999</v>
      </c>
      <c r="C208" s="35">
        <v>105590106</v>
      </c>
      <c r="D208" s="335">
        <f t="shared" si="3"/>
        <v>5609539.7674479149</v>
      </c>
    </row>
    <row r="209" spans="1:4">
      <c r="A209" s="7">
        <v>44986</v>
      </c>
      <c r="B209" s="35">
        <v>18.969308695652</v>
      </c>
      <c r="C209" s="35">
        <v>101946622</v>
      </c>
      <c r="D209" s="335">
        <f t="shared" si="3"/>
        <v>5374292.9505579416</v>
      </c>
    </row>
    <row r="210" spans="1:4">
      <c r="A210" s="7">
        <v>45017</v>
      </c>
      <c r="B210" s="35">
        <v>19.302252631579002</v>
      </c>
      <c r="C210" s="35">
        <v>94678876</v>
      </c>
      <c r="D210" s="335">
        <f t="shared" si="3"/>
        <v>4905068.7402724605</v>
      </c>
    </row>
    <row r="211" spans="1:4">
      <c r="A211" s="7">
        <v>45047</v>
      </c>
      <c r="B211" s="35">
        <v>19.684047619047998</v>
      </c>
      <c r="C211" s="35">
        <v>80155517</v>
      </c>
      <c r="D211" s="335">
        <f t="shared" si="3"/>
        <v>4072105.4201491843</v>
      </c>
    </row>
    <row r="212" spans="1:4">
      <c r="A212" s="7">
        <v>45078</v>
      </c>
      <c r="B212" s="35">
        <v>23.064489473683999</v>
      </c>
      <c r="C212" s="35">
        <v>92696887</v>
      </c>
      <c r="D212" s="335">
        <f t="shared" si="3"/>
        <v>4019030.5146690896</v>
      </c>
    </row>
    <row r="213" spans="1:4">
      <c r="A213" s="7">
        <v>45108</v>
      </c>
      <c r="B213" s="35">
        <v>26.422738095238</v>
      </c>
      <c r="C213" s="35">
        <v>125799685</v>
      </c>
      <c r="D213" s="335">
        <f t="shared" si="3"/>
        <v>4761038.9410275416</v>
      </c>
    </row>
    <row r="214" spans="1:4">
      <c r="A214" s="7">
        <v>45139</v>
      </c>
      <c r="B214" s="35">
        <v>26.950577272726999</v>
      </c>
      <c r="C214" s="35">
        <v>142486342</v>
      </c>
      <c r="D214" s="335">
        <f t="shared" si="3"/>
        <v>5286949.5357411504</v>
      </c>
    </row>
    <row r="215" spans="1:4">
      <c r="A215" s="7">
        <v>45170</v>
      </c>
      <c r="B215" s="35">
        <v>26.940919047619001</v>
      </c>
      <c r="C215" s="35">
        <v>130614055</v>
      </c>
      <c r="D215" s="335">
        <f t="shared" si="3"/>
        <v>4848166.2696486032</v>
      </c>
    </row>
    <row r="216" spans="1:4">
      <c r="A216" s="7">
        <v>45200</v>
      </c>
      <c r="B216" s="35">
        <v>27.796031818182001</v>
      </c>
      <c r="C216" s="35">
        <v>141588338</v>
      </c>
      <c r="D216" s="335">
        <f t="shared" si="3"/>
        <v>5093832.7789430693</v>
      </c>
    </row>
    <row r="217" spans="1:4">
      <c r="A217" s="7">
        <v>45231</v>
      </c>
      <c r="B217" s="35">
        <v>28.585586363636001</v>
      </c>
      <c r="C217" s="35">
        <v>143036023</v>
      </c>
      <c r="D217" s="335">
        <f t="shared" si="3"/>
        <v>5003781.3176348731</v>
      </c>
    </row>
    <row r="218" spans="1:4">
      <c r="A218" s="7">
        <v>45261</v>
      </c>
      <c r="B218" s="35">
        <v>29.022561904762</v>
      </c>
      <c r="C218" s="35">
        <v>148370047</v>
      </c>
      <c r="D218" s="335">
        <f t="shared" si="3"/>
        <v>5112231.218142584</v>
      </c>
    </row>
    <row r="219" spans="1:4">
      <c r="A219" s="7">
        <v>45292</v>
      </c>
      <c r="B219" s="35">
        <v>29.999700000000001</v>
      </c>
      <c r="C219" s="35">
        <v>198113873</v>
      </c>
      <c r="D219" s="335">
        <f t="shared" si="3"/>
        <v>6603861.805284719</v>
      </c>
    </row>
    <row r="220" spans="1:4">
      <c r="A220" s="7">
        <v>45323</v>
      </c>
      <c r="B220" s="35">
        <v>30.704152380951999</v>
      </c>
      <c r="C220" s="35">
        <v>278248013</v>
      </c>
      <c r="D220" s="335">
        <f t="shared" si="3"/>
        <v>9062227.4651234895</v>
      </c>
    </row>
    <row r="221" spans="1:4">
      <c r="A221" s="7">
        <v>45352</v>
      </c>
      <c r="B221" s="35">
        <v>31.929219047619</v>
      </c>
      <c r="C221" s="35">
        <v>294869575</v>
      </c>
      <c r="D221" s="335">
        <f t="shared" si="3"/>
        <v>9235101.3834767994</v>
      </c>
    </row>
    <row r="222" spans="1:4">
      <c r="A222" s="7">
        <v>45383</v>
      </c>
      <c r="B222" s="35">
        <v>32.271327777777998</v>
      </c>
      <c r="C222" s="35">
        <v>344939971</v>
      </c>
      <c r="D222" s="335">
        <f t="shared" si="3"/>
        <v>10688744.305015095</v>
      </c>
    </row>
    <row r="223" spans="1:4">
      <c r="A223" s="7">
        <v>45413</v>
      </c>
      <c r="B223" s="35">
        <v>32.189895454545002</v>
      </c>
      <c r="C223" s="35">
        <v>446220006</v>
      </c>
      <c r="D223" s="335">
        <f t="shared" si="3"/>
        <v>13862114.172756553</v>
      </c>
    </row>
    <row r="224" spans="1:4">
      <c r="A224" s="7">
        <v>45444</v>
      </c>
      <c r="B224" s="35">
        <v>32.462747058824</v>
      </c>
      <c r="C224" s="35">
        <v>572519185</v>
      </c>
      <c r="D224" s="335">
        <f t="shared" si="3"/>
        <v>17636190.306463245</v>
      </c>
    </row>
    <row r="225" spans="1:4">
      <c r="A225" s="7">
        <v>45474</v>
      </c>
      <c r="B225" s="35">
        <v>32.835327272727</v>
      </c>
      <c r="C225" s="35">
        <v>695437155</v>
      </c>
      <c r="D225" s="335">
        <f t="shared" si="3"/>
        <v>21179540.840990175</v>
      </c>
    </row>
    <row r="226" spans="1:4">
      <c r="A226" s="7">
        <v>45505</v>
      </c>
      <c r="B226" s="35">
        <v>33.560780952381002</v>
      </c>
      <c r="C226" s="35">
        <v>829031794</v>
      </c>
      <c r="D226" s="335">
        <f t="shared" si="3"/>
        <v>24702398.766473982</v>
      </c>
    </row>
    <row r="227" spans="1:4">
      <c r="A227" s="7">
        <v>45536</v>
      </c>
      <c r="B227" s="35">
        <v>33.969271428570998</v>
      </c>
      <c r="C227" s="35">
        <v>936882888</v>
      </c>
      <c r="D227" s="335">
        <f t="shared" si="3"/>
        <v>27580305.629163515</v>
      </c>
    </row>
    <row r="228" spans="1:4">
      <c r="A228" s="7">
        <v>45566</v>
      </c>
      <c r="B228" s="35">
        <v>34.171018181817999</v>
      </c>
      <c r="C228" s="35">
        <v>1070283824</v>
      </c>
      <c r="D228" s="335">
        <f t="shared" si="3"/>
        <v>31321391.077819437</v>
      </c>
    </row>
    <row r="229" spans="1:4">
      <c r="A229" s="7">
        <v>45597</v>
      </c>
      <c r="B229" s="35">
        <v>34.364714285714001</v>
      </c>
      <c r="C229" s="35">
        <v>1248187581</v>
      </c>
      <c r="D229" s="335">
        <f t="shared" si="3"/>
        <v>36321779.678491108</v>
      </c>
    </row>
    <row r="230" spans="1:4">
      <c r="A230" s="7">
        <v>45627</v>
      </c>
      <c r="B230" s="35">
        <v>34.903822727273003</v>
      </c>
      <c r="C230" s="35">
        <v>1302630892</v>
      </c>
      <c r="D230" s="335">
        <f t="shared" si="3"/>
        <v>37320579.530165784</v>
      </c>
    </row>
    <row r="231" spans="1:4">
      <c r="A231" s="7">
        <v>45658</v>
      </c>
      <c r="B231" s="35">
        <v>35.455959090908998</v>
      </c>
      <c r="C231" s="35">
        <v>1600925160</v>
      </c>
      <c r="D231" s="335">
        <f t="shared" si="3"/>
        <v>45152499.073434502</v>
      </c>
    </row>
    <row r="232" spans="1:4">
      <c r="A232" s="7">
        <v>45689</v>
      </c>
      <c r="B232" s="35">
        <v>36.09402</v>
      </c>
      <c r="C232" s="35">
        <v>1455579816</v>
      </c>
      <c r="D232" s="335">
        <f t="shared" si="3"/>
        <v>40327450.807640709</v>
      </c>
    </row>
    <row r="233" spans="1:4">
      <c r="A233" s="7">
        <v>45717</v>
      </c>
      <c r="B233" s="35">
        <v>36.970675</v>
      </c>
      <c r="C233" s="35">
        <v>781783226</v>
      </c>
      <c r="D233" s="335">
        <f t="shared" si="3"/>
        <v>21146036.040726874</v>
      </c>
    </row>
    <row r="234" spans="1:4">
      <c r="A234" s="7">
        <v>45748</v>
      </c>
      <c r="B234" s="35">
        <v>38.021785000000001</v>
      </c>
      <c r="C234" s="35">
        <v>879523534</v>
      </c>
      <c r="D234" s="335">
        <f t="shared" si="3"/>
        <v>23132094.771457992</v>
      </c>
    </row>
    <row r="235" spans="1:4">
      <c r="A235" s="7">
        <v>45778</v>
      </c>
      <c r="B235" s="35">
        <v>38.685355000000001</v>
      </c>
      <c r="C235" s="35"/>
    </row>
    <row r="236" spans="1:4">
      <c r="A236" s="7">
        <v>45809</v>
      </c>
      <c r="B236" s="35">
        <v>39.0745</v>
      </c>
      <c r="C236" s="35"/>
    </row>
    <row r="239" spans="1:4">
      <c r="A239" s="334"/>
    </row>
    <row r="245" spans="1:1">
      <c r="A245" s="334"/>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V109"/>
  <sheetViews>
    <sheetView zoomScale="85" zoomScaleNormal="85" workbookViewId="0">
      <selection activeCell="G42" sqref="G42"/>
    </sheetView>
  </sheetViews>
  <sheetFormatPr defaultRowHeight="15" zeroHeight="1"/>
  <cols>
    <col min="1" max="1" width="8.140625" bestFit="1" customWidth="1"/>
    <col min="2" max="2" width="48.85546875" bestFit="1" customWidth="1"/>
    <col min="3" max="4" width="48.85546875" customWidth="1"/>
    <col min="5" max="5" width="49.28515625" bestFit="1" customWidth="1"/>
    <col min="6" max="6" width="47.5703125" bestFit="1" customWidth="1"/>
    <col min="7" max="7" width="48.42578125" bestFit="1" customWidth="1"/>
    <col min="8" max="8" width="37.28515625" bestFit="1" customWidth="1"/>
    <col min="9" max="9" width="58.28515625" bestFit="1" customWidth="1"/>
    <col min="10" max="10" width="59.42578125" bestFit="1" customWidth="1"/>
    <col min="11" max="11" width="58.140625" bestFit="1" customWidth="1"/>
    <col min="12" max="13" width="50.140625" bestFit="1" customWidth="1"/>
    <col min="14" max="14" width="60.140625" bestFit="1" customWidth="1"/>
    <col min="15" max="15" width="45.5703125" bestFit="1" customWidth="1"/>
    <col min="16" max="16" width="43.5703125" bestFit="1" customWidth="1"/>
    <col min="17" max="17" width="44.7109375" bestFit="1" customWidth="1"/>
    <col min="18" max="18" width="44.7109375" customWidth="1"/>
    <col min="19" max="19" width="37" bestFit="1" customWidth="1"/>
    <col min="20" max="20" width="45.28515625" bestFit="1" customWidth="1"/>
    <col min="21" max="21" width="41.28515625" bestFit="1" customWidth="1"/>
    <col min="22" max="22" width="50.140625" bestFit="1" customWidth="1"/>
  </cols>
  <sheetData>
    <row r="1" spans="1:22" ht="26.25">
      <c r="A1" s="491" t="s">
        <v>5677</v>
      </c>
      <c r="B1" s="491"/>
      <c r="C1" s="491"/>
      <c r="D1" s="491"/>
      <c r="E1" s="491"/>
      <c r="F1" s="491"/>
      <c r="G1" s="491"/>
      <c r="H1" s="491"/>
      <c r="I1" s="491"/>
      <c r="J1" s="491"/>
      <c r="K1" s="491"/>
      <c r="L1" s="491"/>
      <c r="M1" s="491"/>
      <c r="N1" s="491"/>
      <c r="O1" s="491"/>
      <c r="P1" s="491"/>
      <c r="Q1" s="491"/>
      <c r="S1" s="492" t="s">
        <v>5678</v>
      </c>
      <c r="T1" s="492"/>
      <c r="U1" s="492"/>
      <c r="V1" s="492"/>
    </row>
    <row r="2" spans="1:22">
      <c r="A2" s="15" t="s">
        <v>158</v>
      </c>
      <c r="B2" s="15" t="s">
        <v>5754</v>
      </c>
      <c r="C2" s="15" t="s">
        <v>5755</v>
      </c>
      <c r="D2" s="15" t="s">
        <v>5753</v>
      </c>
      <c r="E2" t="s">
        <v>5679</v>
      </c>
      <c r="F2" t="s">
        <v>5680</v>
      </c>
      <c r="G2" t="s">
        <v>5681</v>
      </c>
      <c r="H2" t="s">
        <v>5682</v>
      </c>
      <c r="I2" t="s">
        <v>5683</v>
      </c>
      <c r="J2" t="s">
        <v>5684</v>
      </c>
      <c r="K2" t="s">
        <v>5685</v>
      </c>
      <c r="L2" t="s">
        <v>5686</v>
      </c>
      <c r="M2" t="s">
        <v>5687</v>
      </c>
      <c r="N2" t="s">
        <v>5688</v>
      </c>
      <c r="O2" t="s">
        <v>5689</v>
      </c>
      <c r="P2" t="s">
        <v>5690</v>
      </c>
      <c r="Q2" t="s">
        <v>5691</v>
      </c>
      <c r="S2" t="s">
        <v>5692</v>
      </c>
      <c r="T2" t="s">
        <v>5693</v>
      </c>
      <c r="U2" t="s">
        <v>5694</v>
      </c>
      <c r="V2" t="s">
        <v>5695</v>
      </c>
    </row>
    <row r="3" spans="1:22">
      <c r="A3" t="s">
        <v>5696</v>
      </c>
      <c r="B3">
        <f>F3/Q3</f>
        <v>0.73249686776459055</v>
      </c>
      <c r="C3">
        <f>I3/Q3</f>
        <v>0.18006370110684078</v>
      </c>
      <c r="D3">
        <f>I3/F3</f>
        <v>0.24582180352027053</v>
      </c>
      <c r="E3" s="35">
        <v>299989799.32999998</v>
      </c>
      <c r="F3" s="35">
        <v>359651913.75999999</v>
      </c>
      <c r="G3" s="35">
        <v>10517436.26</v>
      </c>
      <c r="H3" s="35">
        <v>420372.54</v>
      </c>
      <c r="I3" s="35">
        <v>88410282.079999998</v>
      </c>
      <c r="J3" s="35">
        <v>57939221.960000001</v>
      </c>
      <c r="K3" s="35">
        <v>30471060.109999999</v>
      </c>
      <c r="L3" s="35">
        <v>23187206</v>
      </c>
      <c r="M3" s="35">
        <v>7283854.1100000003</v>
      </c>
      <c r="N3" s="35">
        <v>21485152.18</v>
      </c>
      <c r="O3" s="35">
        <v>54223</v>
      </c>
      <c r="P3" s="35">
        <v>10455093.439999999</v>
      </c>
      <c r="Q3" s="35">
        <v>490994473.26999998</v>
      </c>
      <c r="R3" s="35"/>
      <c r="S3" s="35">
        <v>186289848.83000001</v>
      </c>
      <c r="T3" s="35">
        <v>195582</v>
      </c>
      <c r="U3" s="35">
        <v>4519243.0999999996</v>
      </c>
      <c r="V3" s="35">
        <v>191004673.94</v>
      </c>
    </row>
    <row r="4" spans="1:22">
      <c r="A4" t="s">
        <v>5697</v>
      </c>
      <c r="B4">
        <f>B3</f>
        <v>0.73249686776459055</v>
      </c>
      <c r="C4">
        <f>C3</f>
        <v>0.18006370110684078</v>
      </c>
      <c r="D4">
        <v>0.24582180352027053</v>
      </c>
      <c r="E4" s="35"/>
      <c r="F4" s="35"/>
      <c r="G4" s="35"/>
      <c r="H4" s="35"/>
      <c r="I4" s="35"/>
      <c r="J4" s="35"/>
      <c r="K4" s="35"/>
      <c r="L4" s="35"/>
      <c r="M4" s="35"/>
      <c r="N4" s="35"/>
      <c r="O4" s="35"/>
      <c r="P4" s="35"/>
      <c r="Q4" s="35"/>
      <c r="R4" s="35"/>
      <c r="S4" s="35"/>
      <c r="T4" s="35"/>
      <c r="U4" s="35"/>
      <c r="V4" s="35"/>
    </row>
    <row r="5" spans="1:22">
      <c r="A5" t="s">
        <v>5698</v>
      </c>
      <c r="B5">
        <f>B4</f>
        <v>0.73249686776459055</v>
      </c>
      <c r="C5">
        <f>C4</f>
        <v>0.18006370110684078</v>
      </c>
      <c r="D5">
        <v>0.24582180352027053</v>
      </c>
      <c r="E5" s="35"/>
      <c r="F5" s="35"/>
      <c r="G5" s="35"/>
      <c r="H5" s="35"/>
      <c r="I5" s="35"/>
      <c r="J5" s="35"/>
      <c r="K5" s="35"/>
      <c r="L5" s="35"/>
      <c r="M5" s="35"/>
      <c r="N5" s="35"/>
      <c r="O5" s="35"/>
      <c r="P5" s="35"/>
      <c r="Q5" s="35"/>
      <c r="R5" s="35"/>
      <c r="S5" s="35"/>
      <c r="T5" s="35"/>
      <c r="U5" s="35"/>
      <c r="V5" s="35"/>
    </row>
    <row r="6" spans="1:22">
      <c r="A6" t="s">
        <v>5699</v>
      </c>
      <c r="B6">
        <f>B5</f>
        <v>0.73249686776459055</v>
      </c>
      <c r="C6">
        <f>C4</f>
        <v>0.18006370110684078</v>
      </c>
      <c r="D6">
        <v>0.20009021504371668</v>
      </c>
      <c r="E6" s="35"/>
      <c r="F6" s="35"/>
      <c r="G6" s="35"/>
      <c r="H6" s="35"/>
      <c r="I6" s="35"/>
      <c r="J6" s="35"/>
      <c r="K6" s="35"/>
      <c r="L6" s="35"/>
      <c r="M6" s="35"/>
      <c r="N6" s="35"/>
      <c r="O6" s="35"/>
      <c r="P6" s="35"/>
      <c r="Q6" s="35"/>
      <c r="R6" s="35"/>
      <c r="S6" s="35"/>
      <c r="T6" s="35"/>
      <c r="U6" s="35"/>
      <c r="V6" s="35"/>
    </row>
    <row r="7" spans="1:22">
      <c r="A7" t="s">
        <v>5700</v>
      </c>
      <c r="B7">
        <f t="shared" ref="B7:B59" si="0">F7/Q7</f>
        <v>0.75899522581726719</v>
      </c>
      <c r="C7">
        <f t="shared" ref="C7:C59" si="1">I7/Q7</f>
        <v>0.15186751795093129</v>
      </c>
      <c r="D7">
        <f t="shared" ref="D7:D59" si="2">I7/F7</f>
        <v>0.20009021504371668</v>
      </c>
      <c r="E7" s="35">
        <v>315718274.30000001</v>
      </c>
      <c r="F7" s="35">
        <v>425824368.27999997</v>
      </c>
      <c r="G7" s="35">
        <v>11953363.32</v>
      </c>
      <c r="H7" s="35">
        <v>288727.09999999998</v>
      </c>
      <c r="I7" s="35">
        <v>85203289.420000002</v>
      </c>
      <c r="J7" s="35">
        <v>60256566.549999997</v>
      </c>
      <c r="K7" s="35">
        <v>24946722.870000001</v>
      </c>
      <c r="L7" s="35">
        <v>20460590</v>
      </c>
      <c r="M7" s="35">
        <v>4486132.87</v>
      </c>
      <c r="N7" s="35">
        <v>24837265.239999998</v>
      </c>
      <c r="O7" s="35">
        <v>81995</v>
      </c>
      <c r="P7" s="35">
        <v>12847943.880000001</v>
      </c>
      <c r="Q7" s="35">
        <v>561036952.26999998</v>
      </c>
      <c r="R7" s="35"/>
      <c r="S7" s="35">
        <v>238798546.09</v>
      </c>
      <c r="T7" s="35">
        <v>358166</v>
      </c>
      <c r="U7" s="35">
        <v>6161965.8700000001</v>
      </c>
      <c r="V7" s="35">
        <v>245318677.96000001</v>
      </c>
    </row>
    <row r="8" spans="1:22">
      <c r="A8" t="s">
        <v>5701</v>
      </c>
      <c r="B8">
        <f>B9</f>
        <v>0.75899522581726719</v>
      </c>
      <c r="C8">
        <f>C7</f>
        <v>0.15186751795093129</v>
      </c>
      <c r="D8">
        <v>0.20009021504371668</v>
      </c>
      <c r="E8" s="35"/>
      <c r="F8" s="35"/>
      <c r="G8" s="35"/>
      <c r="H8" s="35"/>
      <c r="I8" s="35"/>
      <c r="J8" s="35"/>
      <c r="K8" s="35"/>
      <c r="L8" s="35"/>
      <c r="M8" s="35"/>
      <c r="N8" s="35"/>
      <c r="O8" s="35"/>
      <c r="P8" s="35"/>
      <c r="Q8" s="35"/>
      <c r="R8" s="35"/>
      <c r="S8" s="35"/>
      <c r="T8" s="35"/>
      <c r="U8" s="35"/>
      <c r="V8" s="35"/>
    </row>
    <row r="9" spans="1:22">
      <c r="A9" t="s">
        <v>5702</v>
      </c>
      <c r="B9">
        <f>B7</f>
        <v>0.75899522581726719</v>
      </c>
      <c r="C9">
        <f>C7</f>
        <v>0.15186751795093129</v>
      </c>
      <c r="D9">
        <v>0.20009021504371668</v>
      </c>
      <c r="E9" s="35"/>
      <c r="F9" s="35"/>
      <c r="G9" s="35"/>
      <c r="H9" s="35"/>
      <c r="I9" s="35"/>
      <c r="J9" s="35"/>
      <c r="K9" s="35"/>
      <c r="L9" s="35"/>
      <c r="M9" s="35"/>
      <c r="N9" s="35"/>
      <c r="O9" s="35"/>
      <c r="P9" s="35"/>
      <c r="Q9" s="35"/>
      <c r="R9" s="35"/>
      <c r="S9" s="35"/>
      <c r="T9" s="35"/>
      <c r="U9" s="35"/>
      <c r="V9" s="35"/>
    </row>
    <row r="10" spans="1:22">
      <c r="A10" t="s">
        <v>5703</v>
      </c>
      <c r="B10">
        <f>B11</f>
        <v>0.74346791672839796</v>
      </c>
      <c r="C10">
        <f>C11</f>
        <v>0.15273589206401264</v>
      </c>
      <c r="D10">
        <v>0.20543709906961566</v>
      </c>
      <c r="E10" s="35"/>
      <c r="F10" s="35"/>
      <c r="G10" s="35"/>
      <c r="H10" s="35"/>
      <c r="I10" s="35"/>
      <c r="J10" s="35"/>
      <c r="K10" s="35"/>
      <c r="L10" s="35"/>
      <c r="M10" s="35"/>
      <c r="N10" s="35"/>
      <c r="O10" s="35"/>
      <c r="P10" s="35"/>
      <c r="Q10" s="35"/>
      <c r="R10" s="35"/>
      <c r="S10" s="35"/>
      <c r="T10" s="35"/>
      <c r="U10" s="35"/>
      <c r="V10" s="35"/>
    </row>
    <row r="11" spans="1:22">
      <c r="A11" t="s">
        <v>5704</v>
      </c>
      <c r="B11">
        <f t="shared" si="0"/>
        <v>0.74346791672839796</v>
      </c>
      <c r="C11">
        <f t="shared" si="1"/>
        <v>0.15273589206401264</v>
      </c>
      <c r="D11">
        <f t="shared" si="2"/>
        <v>0.20543709906961566</v>
      </c>
      <c r="E11" s="35">
        <v>329727918.00999999</v>
      </c>
      <c r="F11" s="35">
        <v>463525457.92000002</v>
      </c>
      <c r="G11" s="35">
        <v>16494432.060000001</v>
      </c>
      <c r="H11" s="35">
        <v>410472.48</v>
      </c>
      <c r="I11" s="35">
        <v>95225325.420000002</v>
      </c>
      <c r="J11" s="35">
        <v>72077581.680000007</v>
      </c>
      <c r="K11" s="35">
        <v>23147743.739999998</v>
      </c>
      <c r="L11" s="35">
        <v>14362790.939999999</v>
      </c>
      <c r="M11" s="35">
        <v>8784952.7899999991</v>
      </c>
      <c r="N11" s="35">
        <v>32901907.289999999</v>
      </c>
      <c r="O11" s="35">
        <v>17040</v>
      </c>
      <c r="P11" s="35">
        <v>14889333.439999999</v>
      </c>
      <c r="Q11" s="35">
        <v>623463968.63999999</v>
      </c>
      <c r="R11" s="35"/>
      <c r="S11" s="35">
        <v>285337758.75</v>
      </c>
      <c r="T11" s="35">
        <v>62778</v>
      </c>
      <c r="U11" s="35">
        <v>8335513.8600000003</v>
      </c>
      <c r="V11" s="35">
        <v>293736050.62</v>
      </c>
    </row>
    <row r="12" spans="1:22">
      <c r="A12" t="s">
        <v>5705</v>
      </c>
      <c r="B12">
        <f>B11</f>
        <v>0.74346791672839796</v>
      </c>
      <c r="C12">
        <f>C11</f>
        <v>0.15273589206401264</v>
      </c>
      <c r="D12">
        <v>0.20543709906961566</v>
      </c>
      <c r="E12" s="35"/>
      <c r="F12" s="35"/>
      <c r="G12" s="35"/>
      <c r="H12" s="35"/>
      <c r="I12" s="35"/>
      <c r="J12" s="35"/>
      <c r="K12" s="35"/>
      <c r="L12" s="35"/>
      <c r="M12" s="35"/>
      <c r="N12" s="35"/>
      <c r="O12" s="35"/>
      <c r="P12" s="35"/>
      <c r="Q12" s="35"/>
      <c r="R12" s="35"/>
      <c r="S12" s="35"/>
      <c r="T12" s="35"/>
      <c r="U12" s="35"/>
      <c r="V12" s="35"/>
    </row>
    <row r="13" spans="1:22">
      <c r="A13" t="s">
        <v>5706</v>
      </c>
      <c r="B13">
        <f>B14</f>
        <v>0.75713026962090846</v>
      </c>
      <c r="C13">
        <f>C14</f>
        <v>0.13657330639117979</v>
      </c>
      <c r="D13">
        <v>0.18038283749976261</v>
      </c>
      <c r="E13" s="35"/>
      <c r="F13" s="35"/>
      <c r="G13" s="35"/>
      <c r="H13" s="35"/>
      <c r="I13" s="35"/>
      <c r="J13" s="35"/>
      <c r="K13" s="35"/>
      <c r="L13" s="35"/>
      <c r="M13" s="35"/>
      <c r="N13" s="35"/>
      <c r="O13" s="35"/>
      <c r="P13" s="35"/>
      <c r="Q13" s="35"/>
      <c r="R13" s="35"/>
      <c r="S13" s="35"/>
      <c r="T13" s="35"/>
      <c r="U13" s="35"/>
      <c r="V13" s="35"/>
    </row>
    <row r="14" spans="1:22">
      <c r="A14" t="s">
        <v>5707</v>
      </c>
      <c r="B14">
        <f>B15</f>
        <v>0.75713026962090846</v>
      </c>
      <c r="C14">
        <f>C15</f>
        <v>0.13657330639117979</v>
      </c>
      <c r="D14">
        <v>0.18038283749976261</v>
      </c>
      <c r="E14" s="35"/>
      <c r="F14" s="35"/>
      <c r="G14" s="35"/>
      <c r="H14" s="35"/>
      <c r="I14" s="35"/>
      <c r="J14" s="35"/>
      <c r="K14" s="35"/>
      <c r="L14" s="35"/>
      <c r="M14" s="35"/>
      <c r="N14" s="35"/>
      <c r="O14" s="35"/>
      <c r="P14" s="35"/>
      <c r="Q14" s="35"/>
      <c r="R14" s="35"/>
      <c r="S14" s="35"/>
      <c r="T14" s="35"/>
      <c r="U14" s="35"/>
      <c r="V14" s="35"/>
    </row>
    <row r="15" spans="1:22">
      <c r="A15" t="s">
        <v>5708</v>
      </c>
      <c r="B15">
        <f t="shared" si="0"/>
        <v>0.75713026962090846</v>
      </c>
      <c r="C15">
        <f t="shared" si="1"/>
        <v>0.13657330639117979</v>
      </c>
      <c r="D15">
        <f t="shared" si="2"/>
        <v>0.18038283749976261</v>
      </c>
      <c r="E15" s="35">
        <v>367928804.29000002</v>
      </c>
      <c r="F15" s="35">
        <v>552925594.10000002</v>
      </c>
      <c r="G15" s="35">
        <v>19951049.309999999</v>
      </c>
      <c r="H15" s="35">
        <v>386383.63</v>
      </c>
      <c r="I15" s="35">
        <v>99738287.590000004</v>
      </c>
      <c r="J15" s="35">
        <v>75595317.180000007</v>
      </c>
      <c r="K15" s="35">
        <v>24142970.399999999</v>
      </c>
      <c r="L15" s="35">
        <v>10256661</v>
      </c>
      <c r="M15" s="35">
        <v>13886309.4</v>
      </c>
      <c r="N15" s="35">
        <v>39945718.509999998</v>
      </c>
      <c r="O15" s="35">
        <v>238635</v>
      </c>
      <c r="P15" s="35">
        <v>17105559.5</v>
      </c>
      <c r="Q15" s="35">
        <v>730291227.65999997</v>
      </c>
      <c r="R15" s="35"/>
      <c r="S15" s="35">
        <v>354432659.39999998</v>
      </c>
      <c r="T15" s="35">
        <v>679620</v>
      </c>
      <c r="U15" s="35">
        <v>7250143.9500000002</v>
      </c>
      <c r="V15" s="35">
        <v>362362423.36000001</v>
      </c>
    </row>
    <row r="16" spans="1:22">
      <c r="A16" t="s">
        <v>5709</v>
      </c>
      <c r="B16">
        <f>B15</f>
        <v>0.75713026962090846</v>
      </c>
      <c r="C16">
        <f>C15</f>
        <v>0.13657330639117979</v>
      </c>
      <c r="D16">
        <v>0.18113954807889016</v>
      </c>
      <c r="E16" s="35"/>
      <c r="F16" s="35"/>
      <c r="G16" s="35"/>
      <c r="H16" s="35"/>
      <c r="I16" s="35"/>
      <c r="J16" s="35"/>
      <c r="K16" s="35"/>
      <c r="L16" s="35"/>
      <c r="M16" s="35"/>
      <c r="N16" s="35"/>
      <c r="O16" s="35"/>
      <c r="P16" s="35"/>
      <c r="Q16" s="35"/>
      <c r="R16" s="35"/>
      <c r="S16" s="35"/>
      <c r="T16" s="35"/>
      <c r="U16" s="35"/>
      <c r="V16" s="35"/>
    </row>
    <row r="17" spans="1:22">
      <c r="A17" t="s">
        <v>5710</v>
      </c>
      <c r="B17">
        <f>B16</f>
        <v>0.75713026962090846</v>
      </c>
      <c r="C17">
        <f>C18</f>
        <v>0.13575656430119754</v>
      </c>
      <c r="D17">
        <v>0.18113954807889016</v>
      </c>
      <c r="E17" s="35"/>
      <c r="F17" s="35"/>
      <c r="G17" s="35"/>
      <c r="H17" s="35"/>
      <c r="I17" s="35"/>
      <c r="J17" s="35"/>
      <c r="K17" s="35"/>
      <c r="L17" s="35"/>
      <c r="M17" s="35"/>
      <c r="N17" s="35"/>
      <c r="O17" s="35"/>
      <c r="P17" s="35"/>
      <c r="Q17" s="35"/>
      <c r="R17" s="35"/>
      <c r="S17" s="35"/>
      <c r="T17" s="35"/>
      <c r="U17" s="35"/>
      <c r="V17" s="35"/>
    </row>
    <row r="18" spans="1:22">
      <c r="A18" t="s">
        <v>5711</v>
      </c>
      <c r="B18">
        <f>B19</f>
        <v>0.74945844649050708</v>
      </c>
      <c r="C18">
        <f>C19</f>
        <v>0.13575656430119754</v>
      </c>
      <c r="D18">
        <v>0.18113954807889016</v>
      </c>
      <c r="E18" s="35"/>
      <c r="F18" s="35"/>
      <c r="G18" s="35"/>
      <c r="H18" s="35"/>
      <c r="I18" s="35"/>
      <c r="J18" s="35"/>
      <c r="K18" s="35"/>
      <c r="L18" s="35"/>
      <c r="M18" s="35"/>
      <c r="N18" s="35"/>
      <c r="O18" s="35"/>
      <c r="P18" s="35"/>
      <c r="Q18" s="35"/>
      <c r="R18" s="35"/>
      <c r="S18" s="35"/>
      <c r="T18" s="35"/>
      <c r="U18" s="35"/>
      <c r="V18" s="35"/>
    </row>
    <row r="19" spans="1:22">
      <c r="A19" t="s">
        <v>5712</v>
      </c>
      <c r="B19">
        <f t="shared" si="0"/>
        <v>0.74945844649050708</v>
      </c>
      <c r="C19">
        <f t="shared" si="1"/>
        <v>0.13575656430119754</v>
      </c>
      <c r="D19">
        <f t="shared" si="2"/>
        <v>0.18113954807889016</v>
      </c>
      <c r="E19" s="35">
        <v>447389245.95999998</v>
      </c>
      <c r="F19" s="35">
        <v>627759196.51999998</v>
      </c>
      <c r="G19" s="35">
        <v>22644375.890000001</v>
      </c>
      <c r="H19" s="35">
        <v>447983.8</v>
      </c>
      <c r="I19" s="35">
        <v>113712017.16</v>
      </c>
      <c r="J19" s="35">
        <v>88057778.829999998</v>
      </c>
      <c r="K19" s="35">
        <v>25654238.329999998</v>
      </c>
      <c r="L19" s="35">
        <v>12336284</v>
      </c>
      <c r="M19" s="35">
        <v>13317954.33</v>
      </c>
      <c r="N19" s="35">
        <v>54285355.369999997</v>
      </c>
      <c r="O19" s="35">
        <v>78671</v>
      </c>
      <c r="P19" s="35">
        <v>18689481.550000001</v>
      </c>
      <c r="Q19" s="35">
        <v>837617081.32000005</v>
      </c>
      <c r="R19" s="35"/>
      <c r="S19" s="35">
        <v>381234162.50999999</v>
      </c>
      <c r="T19" s="35">
        <v>110912</v>
      </c>
      <c r="U19" s="35">
        <v>8882760.8399999999</v>
      </c>
      <c r="V19" s="35">
        <v>390227835.36000001</v>
      </c>
    </row>
    <row r="20" spans="1:22">
      <c r="A20" t="s">
        <v>5713</v>
      </c>
      <c r="B20">
        <f t="shared" si="0"/>
        <v>0.75414744524578115</v>
      </c>
      <c r="C20">
        <f t="shared" si="1"/>
        <v>0.13543581950909089</v>
      </c>
      <c r="D20">
        <f t="shared" si="2"/>
        <v>0.17958798423689093</v>
      </c>
      <c r="E20" s="35">
        <v>489840149.55000001</v>
      </c>
      <c r="F20" s="35">
        <v>671992193.48000002</v>
      </c>
      <c r="G20" s="35">
        <v>21856211.699999999</v>
      </c>
      <c r="H20" s="35">
        <v>458374.43</v>
      </c>
      <c r="I20" s="35">
        <v>120681723.45</v>
      </c>
      <c r="J20" s="35">
        <v>91907961.379999995</v>
      </c>
      <c r="K20" s="35">
        <v>28773762.07</v>
      </c>
      <c r="L20" s="35">
        <v>12871057</v>
      </c>
      <c r="M20" s="35">
        <v>15902705.07</v>
      </c>
      <c r="N20" s="35">
        <v>57619847.670000002</v>
      </c>
      <c r="O20" s="35">
        <v>177284</v>
      </c>
      <c r="P20" s="35">
        <v>18276448.280000001</v>
      </c>
      <c r="Q20" s="35">
        <v>891062083.03999996</v>
      </c>
      <c r="R20" s="35"/>
      <c r="S20" s="35">
        <v>391463694.93000001</v>
      </c>
      <c r="T20" s="35">
        <v>371136</v>
      </c>
      <c r="U20" s="35">
        <v>9387102.5500000007</v>
      </c>
      <c r="V20" s="35">
        <v>401221933.49000001</v>
      </c>
    </row>
    <row r="21" spans="1:22">
      <c r="A21" t="s">
        <v>5714</v>
      </c>
      <c r="B21">
        <f t="shared" si="0"/>
        <v>0.75881617869917239</v>
      </c>
      <c r="C21">
        <f t="shared" si="1"/>
        <v>0.13009457304890898</v>
      </c>
      <c r="D21">
        <f t="shared" si="2"/>
        <v>0.17144412138382212</v>
      </c>
      <c r="E21" s="35">
        <v>516672039.54000002</v>
      </c>
      <c r="F21" s="35">
        <v>705561828.33000004</v>
      </c>
      <c r="G21" s="35">
        <v>22279999.210000001</v>
      </c>
      <c r="H21" s="35">
        <v>523925.8</v>
      </c>
      <c r="I21" s="35">
        <v>120964427.73999999</v>
      </c>
      <c r="J21" s="35">
        <v>93722575.560000002</v>
      </c>
      <c r="K21" s="35">
        <v>27241852.18</v>
      </c>
      <c r="L21" s="35">
        <v>12732350</v>
      </c>
      <c r="M21" s="35">
        <v>14509502.18</v>
      </c>
      <c r="N21" s="35">
        <v>60582675.689999998</v>
      </c>
      <c r="O21" s="35">
        <v>350138</v>
      </c>
      <c r="P21" s="35">
        <v>19556173.710000001</v>
      </c>
      <c r="Q21" s="35">
        <v>929819168.50999999</v>
      </c>
      <c r="R21" s="35"/>
      <c r="S21" s="35">
        <v>402729826.14999998</v>
      </c>
      <c r="T21" s="35">
        <v>256377</v>
      </c>
      <c r="U21" s="35">
        <v>10160925.810000001</v>
      </c>
      <c r="V21" s="35">
        <v>413147128.95999998</v>
      </c>
    </row>
    <row r="22" spans="1:22">
      <c r="A22" t="s">
        <v>5715</v>
      </c>
      <c r="B22">
        <f t="shared" si="0"/>
        <v>0.7657388015596619</v>
      </c>
      <c r="C22">
        <f t="shared" si="1"/>
        <v>0.12760154343772573</v>
      </c>
      <c r="D22">
        <f t="shared" si="2"/>
        <v>0.1666384714707235</v>
      </c>
      <c r="E22" s="35">
        <v>569050049</v>
      </c>
      <c r="F22" s="35">
        <v>758042671.87</v>
      </c>
      <c r="G22" s="35">
        <v>22906319.07</v>
      </c>
      <c r="H22" s="35">
        <v>312103.02</v>
      </c>
      <c r="I22" s="35">
        <v>126319072.15000001</v>
      </c>
      <c r="J22" s="35">
        <v>88690019.459999993</v>
      </c>
      <c r="K22" s="35">
        <v>37629052.68</v>
      </c>
      <c r="L22" s="35">
        <v>13526771</v>
      </c>
      <c r="M22" s="35">
        <v>24102281.68</v>
      </c>
      <c r="N22" s="35">
        <v>62807056.18</v>
      </c>
      <c r="O22" s="35">
        <v>199564</v>
      </c>
      <c r="P22" s="35">
        <v>19362619.850000001</v>
      </c>
      <c r="Q22" s="35">
        <v>989949406.14999998</v>
      </c>
      <c r="R22" s="35"/>
      <c r="S22" s="35">
        <v>410083559.94999999</v>
      </c>
      <c r="T22" s="35">
        <v>446840</v>
      </c>
      <c r="U22" s="35">
        <v>10368957.189999999</v>
      </c>
      <c r="V22" s="35">
        <v>420899357.13999999</v>
      </c>
    </row>
    <row r="23" spans="1:22">
      <c r="A23" t="s">
        <v>5716</v>
      </c>
      <c r="B23">
        <f t="shared" si="0"/>
        <v>0.75832904473238416</v>
      </c>
      <c r="C23">
        <f t="shared" si="1"/>
        <v>0.12883904011675268</v>
      </c>
      <c r="D23">
        <f t="shared" si="2"/>
        <v>0.16989859614597808</v>
      </c>
      <c r="E23" s="35">
        <v>554491927.57000005</v>
      </c>
      <c r="F23" s="35">
        <v>744614587.16999996</v>
      </c>
      <c r="G23" s="35">
        <v>22997673.879999999</v>
      </c>
      <c r="H23" s="35">
        <v>386538.46</v>
      </c>
      <c r="I23" s="35">
        <v>126508973.03</v>
      </c>
      <c r="J23" s="35">
        <v>92088146.219999999</v>
      </c>
      <c r="K23" s="35">
        <v>34420826.799999997</v>
      </c>
      <c r="L23" s="35">
        <v>12079088</v>
      </c>
      <c r="M23" s="35">
        <v>22341738.800000001</v>
      </c>
      <c r="N23" s="35">
        <v>66187447.490000002</v>
      </c>
      <c r="O23" s="35">
        <v>170546</v>
      </c>
      <c r="P23" s="35">
        <v>21049132.68</v>
      </c>
      <c r="Q23" s="35">
        <v>981914898.74000001</v>
      </c>
      <c r="R23" s="35"/>
      <c r="S23" s="35">
        <v>416393903.37</v>
      </c>
      <c r="T23" s="35">
        <v>166859</v>
      </c>
      <c r="U23" s="35">
        <v>10862208.789999999</v>
      </c>
      <c r="V23" s="35">
        <v>427422971.16000003</v>
      </c>
    </row>
    <row r="24" spans="1:22">
      <c r="A24" t="s">
        <v>5717</v>
      </c>
      <c r="B24">
        <f t="shared" si="0"/>
        <v>0.75488456065922938</v>
      </c>
      <c r="C24">
        <f t="shared" si="1"/>
        <v>0.12817899845015715</v>
      </c>
      <c r="D24">
        <f t="shared" si="2"/>
        <v>0.16979947018418332</v>
      </c>
      <c r="E24" s="35">
        <v>588128738.52999997</v>
      </c>
      <c r="F24" s="35">
        <v>771396185.5</v>
      </c>
      <c r="G24" s="35">
        <v>22978841.489999998</v>
      </c>
      <c r="H24" s="35">
        <v>278393.61</v>
      </c>
      <c r="I24" s="35">
        <v>130982663.59999999</v>
      </c>
      <c r="J24" s="35">
        <v>97156734.349999994</v>
      </c>
      <c r="K24" s="35">
        <v>33825929.25</v>
      </c>
      <c r="L24" s="35">
        <v>11469855.369999999</v>
      </c>
      <c r="M24" s="35">
        <v>22356073.870000001</v>
      </c>
      <c r="N24" s="35">
        <v>73170953.439999998</v>
      </c>
      <c r="O24" s="35">
        <v>292480</v>
      </c>
      <c r="P24" s="35">
        <v>22773528.489999998</v>
      </c>
      <c r="Q24" s="35">
        <v>1021873046.16</v>
      </c>
      <c r="R24" s="35"/>
      <c r="S24" s="35">
        <v>420941873.73000002</v>
      </c>
      <c r="T24" s="35">
        <v>115925</v>
      </c>
      <c r="U24" s="35">
        <v>12686508.9</v>
      </c>
      <c r="V24" s="35">
        <v>433744307.63</v>
      </c>
    </row>
    <row r="25" spans="1:22">
      <c r="A25" t="s">
        <v>5718</v>
      </c>
      <c r="B25">
        <f t="shared" si="0"/>
        <v>0.75840300951552186</v>
      </c>
      <c r="C25">
        <f t="shared" si="1"/>
        <v>0.12193264774858711</v>
      </c>
      <c r="D25">
        <f t="shared" si="2"/>
        <v>0.16077553255818347</v>
      </c>
      <c r="E25" s="35">
        <v>613149595.04999995</v>
      </c>
      <c r="F25" s="35">
        <v>802447095.00999999</v>
      </c>
      <c r="G25" s="35">
        <v>22316509.120000001</v>
      </c>
      <c r="H25" s="35">
        <v>408955.29</v>
      </c>
      <c r="I25" s="35">
        <v>129013859.05</v>
      </c>
      <c r="J25" s="35">
        <v>93473635.319999993</v>
      </c>
      <c r="K25" s="35">
        <v>35540223.729999997</v>
      </c>
      <c r="L25" s="35">
        <v>11929946.34</v>
      </c>
      <c r="M25" s="35">
        <v>23610277.379999999</v>
      </c>
      <c r="N25" s="35">
        <v>80748754.299999997</v>
      </c>
      <c r="O25" s="35">
        <v>407667</v>
      </c>
      <c r="P25" s="35">
        <v>22731936.989999998</v>
      </c>
      <c r="Q25" s="35">
        <v>1058074776.79</v>
      </c>
      <c r="R25" s="35"/>
      <c r="S25" s="35">
        <v>431825962.36000001</v>
      </c>
      <c r="T25" s="35">
        <v>127505</v>
      </c>
      <c r="U25" s="35">
        <v>12971714.369999999</v>
      </c>
      <c r="V25" s="35">
        <v>444925181.74000001</v>
      </c>
    </row>
    <row r="26" spans="1:22">
      <c r="A26" t="s">
        <v>5719</v>
      </c>
      <c r="B26">
        <f t="shared" si="0"/>
        <v>0.75727255449735298</v>
      </c>
      <c r="C26">
        <f t="shared" si="1"/>
        <v>0.12137758072679164</v>
      </c>
      <c r="D26">
        <f t="shared" si="2"/>
        <v>0.16028255613641934</v>
      </c>
      <c r="E26" s="35">
        <v>631530896.04999995</v>
      </c>
      <c r="F26" s="35">
        <v>820022764.10000002</v>
      </c>
      <c r="G26" s="35">
        <v>21695707.949999999</v>
      </c>
      <c r="H26" s="35">
        <v>408975.12</v>
      </c>
      <c r="I26" s="35">
        <v>131435344.72</v>
      </c>
      <c r="J26" s="35">
        <v>94591611.069999993</v>
      </c>
      <c r="K26" s="35">
        <v>36843733.649999999</v>
      </c>
      <c r="L26" s="35">
        <v>12555808.18</v>
      </c>
      <c r="M26" s="35">
        <v>24287925.460000001</v>
      </c>
      <c r="N26" s="35">
        <v>86589719.370000005</v>
      </c>
      <c r="O26" s="35">
        <v>32170</v>
      </c>
      <c r="P26" s="35">
        <v>22678759.670000002</v>
      </c>
      <c r="Q26" s="35">
        <v>1082863440.95</v>
      </c>
      <c r="R26" s="35"/>
      <c r="S26" s="35">
        <v>439089440.48000002</v>
      </c>
      <c r="T26" s="35">
        <v>113470</v>
      </c>
      <c r="U26" s="35">
        <v>12129634.41</v>
      </c>
      <c r="V26" s="35">
        <v>451332544.89999998</v>
      </c>
    </row>
    <row r="27" spans="1:22">
      <c r="A27" t="s">
        <v>5720</v>
      </c>
      <c r="B27">
        <f t="shared" si="0"/>
        <v>0.76104502298434817</v>
      </c>
      <c r="C27">
        <f t="shared" si="1"/>
        <v>0.11758156493137252</v>
      </c>
      <c r="D27">
        <f t="shared" si="2"/>
        <v>0.15450014306681922</v>
      </c>
      <c r="E27" s="35">
        <v>673939387.17999995</v>
      </c>
      <c r="F27" s="35">
        <v>871666020.66999996</v>
      </c>
      <c r="G27" s="35">
        <v>18154210.539999999</v>
      </c>
      <c r="H27" s="35">
        <v>466628.23</v>
      </c>
      <c r="I27" s="35">
        <v>134672524.90000001</v>
      </c>
      <c r="J27" s="35">
        <v>96246303.939999998</v>
      </c>
      <c r="K27" s="35">
        <v>38426220.950000003</v>
      </c>
      <c r="L27" s="35">
        <v>12634901.99</v>
      </c>
      <c r="M27" s="35">
        <v>25791318.949999999</v>
      </c>
      <c r="N27" s="35">
        <v>94349208.680000007</v>
      </c>
      <c r="O27" s="35">
        <v>63238</v>
      </c>
      <c r="P27" s="35">
        <v>25982247.030000001</v>
      </c>
      <c r="Q27" s="35">
        <v>1145354078.0699999</v>
      </c>
      <c r="R27" s="35"/>
      <c r="S27" s="35">
        <v>458180513.66000003</v>
      </c>
      <c r="T27" s="35">
        <v>414731</v>
      </c>
      <c r="U27" s="35">
        <v>12819446.220000001</v>
      </c>
      <c r="V27" s="35">
        <v>471414690.88</v>
      </c>
    </row>
    <row r="28" spans="1:22">
      <c r="A28" t="s">
        <v>5721</v>
      </c>
      <c r="B28">
        <f t="shared" si="0"/>
        <v>0.75194589018476388</v>
      </c>
      <c r="C28">
        <f t="shared" si="1"/>
        <v>0.12285082538880382</v>
      </c>
      <c r="D28">
        <f t="shared" si="2"/>
        <v>0.16337721502622696</v>
      </c>
      <c r="E28" s="35">
        <v>688028155.29999995</v>
      </c>
      <c r="F28" s="35">
        <v>884097275.53999996</v>
      </c>
      <c r="G28" s="35">
        <v>17925927.34</v>
      </c>
      <c r="H28" s="35">
        <v>532740.31999999995</v>
      </c>
      <c r="I28" s="35">
        <v>144441350.69</v>
      </c>
      <c r="J28" s="35">
        <v>106184992.34999999</v>
      </c>
      <c r="K28" s="35">
        <v>38256358.340000004</v>
      </c>
      <c r="L28" s="35">
        <v>12551404.189999999</v>
      </c>
      <c r="M28" s="35">
        <v>25704954.140000001</v>
      </c>
      <c r="N28" s="35">
        <v>100374472.06</v>
      </c>
      <c r="O28" s="35">
        <v>371888</v>
      </c>
      <c r="P28" s="35">
        <v>28002216.940000001</v>
      </c>
      <c r="Q28" s="35">
        <v>1175745870.9200001</v>
      </c>
      <c r="R28" s="35"/>
      <c r="S28" s="35">
        <v>471087698.06999999</v>
      </c>
      <c r="T28" s="35">
        <v>207818</v>
      </c>
      <c r="U28" s="35">
        <v>16422199.539999999</v>
      </c>
      <c r="V28" s="35">
        <v>487717715.62</v>
      </c>
    </row>
    <row r="29" spans="1:22">
      <c r="A29" t="s">
        <v>5722</v>
      </c>
      <c r="B29">
        <f t="shared" si="0"/>
        <v>0.76591089029125403</v>
      </c>
      <c r="C29">
        <f t="shared" si="1"/>
        <v>0.1088906481759406</v>
      </c>
      <c r="D29">
        <f t="shared" si="2"/>
        <v>0.14217143215515918</v>
      </c>
      <c r="E29" s="35">
        <v>707978699.40999997</v>
      </c>
      <c r="F29" s="35">
        <v>928878489.99000001</v>
      </c>
      <c r="G29" s="35">
        <v>17663829.09</v>
      </c>
      <c r="H29" s="35">
        <v>799485.07</v>
      </c>
      <c r="I29" s="35">
        <v>132059985.22</v>
      </c>
      <c r="J29" s="35">
        <v>94995672.219999999</v>
      </c>
      <c r="K29" s="35">
        <v>37064312.990000002</v>
      </c>
      <c r="L29" s="35">
        <v>12591617.779999999</v>
      </c>
      <c r="M29" s="35">
        <v>24472695.210000001</v>
      </c>
      <c r="N29" s="35">
        <v>105397911.66</v>
      </c>
      <c r="O29" s="35">
        <v>132095</v>
      </c>
      <c r="P29" s="35">
        <v>27844392.09</v>
      </c>
      <c r="Q29" s="35">
        <v>1212776188.1500001</v>
      </c>
      <c r="R29" s="35"/>
      <c r="S29" s="35">
        <v>488452161.19999999</v>
      </c>
      <c r="T29" s="35">
        <v>386985</v>
      </c>
      <c r="U29" s="35">
        <v>15958342.529999999</v>
      </c>
      <c r="V29" s="35">
        <v>504797488.74000001</v>
      </c>
    </row>
    <row r="30" spans="1:22">
      <c r="A30" t="s">
        <v>5723</v>
      </c>
      <c r="B30">
        <f t="shared" si="0"/>
        <v>0.76255236493502998</v>
      </c>
      <c r="C30">
        <f t="shared" si="1"/>
        <v>0.10834586247956363</v>
      </c>
      <c r="D30">
        <f t="shared" si="2"/>
        <v>0.14208317679113719</v>
      </c>
      <c r="E30" s="35">
        <v>718374006.88</v>
      </c>
      <c r="F30" s="35">
        <v>949781136.77999997</v>
      </c>
      <c r="G30" s="35">
        <v>21216119.620000001</v>
      </c>
      <c r="H30" s="35">
        <v>834431.39</v>
      </c>
      <c r="I30" s="35">
        <v>134947921.16999999</v>
      </c>
      <c r="J30" s="35">
        <v>97780303.769999996</v>
      </c>
      <c r="K30" s="35">
        <v>37167617.399999999</v>
      </c>
      <c r="L30" s="35">
        <v>13368141.619999999</v>
      </c>
      <c r="M30" s="35">
        <v>23799475.780000001</v>
      </c>
      <c r="N30" s="35">
        <v>108814394.45999999</v>
      </c>
      <c r="O30" s="35">
        <v>36730</v>
      </c>
      <c r="P30" s="35">
        <v>29898335.050000001</v>
      </c>
      <c r="Q30" s="35">
        <v>1245529068.5</v>
      </c>
      <c r="R30" s="35"/>
      <c r="S30" s="35">
        <v>512338046.81999999</v>
      </c>
      <c r="T30" s="35">
        <v>185025</v>
      </c>
      <c r="U30" s="35">
        <v>14631989.779999999</v>
      </c>
      <c r="V30" s="35">
        <v>527155061.61000001</v>
      </c>
    </row>
    <row r="31" spans="1:22">
      <c r="A31" t="s">
        <v>5724</v>
      </c>
      <c r="B31">
        <f t="shared" si="0"/>
        <v>0.75048517567125683</v>
      </c>
      <c r="C31">
        <f t="shared" si="1"/>
        <v>0.1111504683289344</v>
      </c>
      <c r="D31">
        <f t="shared" si="2"/>
        <v>0.14810481530100583</v>
      </c>
      <c r="E31" s="35">
        <v>769705980.45000005</v>
      </c>
      <c r="F31" s="35">
        <v>986211193.28999996</v>
      </c>
      <c r="G31" s="35">
        <v>25527049.620000001</v>
      </c>
      <c r="H31" s="35">
        <v>639029.69999999995</v>
      </c>
      <c r="I31" s="35">
        <v>146062626.63</v>
      </c>
      <c r="J31" s="35">
        <v>108295247.17</v>
      </c>
      <c r="K31" s="35">
        <v>37767379.460000001</v>
      </c>
      <c r="L31" s="35">
        <v>13875477.52</v>
      </c>
      <c r="M31" s="35">
        <v>23891901.93</v>
      </c>
      <c r="N31" s="35">
        <v>124386118.09</v>
      </c>
      <c r="O31" s="35">
        <v>34674</v>
      </c>
      <c r="P31" s="35">
        <v>31237475.079999998</v>
      </c>
      <c r="Q31" s="35">
        <v>1314098166.4400001</v>
      </c>
      <c r="R31" s="35"/>
      <c r="S31" s="35">
        <v>528072107.29000002</v>
      </c>
      <c r="T31" s="35">
        <v>190736</v>
      </c>
      <c r="U31" s="35">
        <v>16129342.699999999</v>
      </c>
      <c r="V31" s="35">
        <v>544392185.99000001</v>
      </c>
    </row>
    <row r="32" spans="1:22">
      <c r="A32" t="s">
        <v>5725</v>
      </c>
      <c r="B32">
        <f t="shared" si="0"/>
        <v>0.74884119639029623</v>
      </c>
      <c r="C32">
        <f t="shared" si="1"/>
        <v>0.11536879086221169</v>
      </c>
      <c r="D32">
        <f t="shared" si="2"/>
        <v>0.15406309297396273</v>
      </c>
      <c r="E32" s="35">
        <v>810938548.72000003</v>
      </c>
      <c r="F32" s="35">
        <v>1025270707.61</v>
      </c>
      <c r="G32" s="35">
        <v>29820845.629999999</v>
      </c>
      <c r="H32" s="35">
        <v>703054.48</v>
      </c>
      <c r="I32" s="35">
        <v>157956376.34999999</v>
      </c>
      <c r="J32" s="35">
        <v>116056509.92</v>
      </c>
      <c r="K32" s="35">
        <v>41899866.420000002</v>
      </c>
      <c r="L32" s="35">
        <v>14646182.15</v>
      </c>
      <c r="M32" s="35">
        <v>27253684.27</v>
      </c>
      <c r="N32" s="35">
        <v>123053308.34999999</v>
      </c>
      <c r="O32" s="35">
        <v>36057</v>
      </c>
      <c r="P32" s="35">
        <v>32302684.550000001</v>
      </c>
      <c r="Q32" s="35">
        <v>1369143034</v>
      </c>
      <c r="R32" s="35"/>
      <c r="S32" s="35">
        <v>539501489.61000001</v>
      </c>
      <c r="T32" s="35">
        <v>218642</v>
      </c>
      <c r="U32" s="35">
        <v>18484353.649999999</v>
      </c>
      <c r="V32" s="35">
        <v>558204485.26999998</v>
      </c>
    </row>
    <row r="33" spans="1:22">
      <c r="A33" t="s">
        <v>5726</v>
      </c>
      <c r="B33">
        <f t="shared" si="0"/>
        <v>0.76218816239937515</v>
      </c>
      <c r="C33">
        <f t="shared" si="1"/>
        <v>0.10408811972105952</v>
      </c>
      <c r="D33">
        <f t="shared" si="2"/>
        <v>0.13656486003848339</v>
      </c>
      <c r="E33" s="35">
        <v>876046666.64999998</v>
      </c>
      <c r="F33" s="35">
        <v>1105630102.6300001</v>
      </c>
      <c r="G33" s="35">
        <v>33553753.77</v>
      </c>
      <c r="H33" s="35">
        <v>859490.42</v>
      </c>
      <c r="I33" s="35">
        <v>150990220.22</v>
      </c>
      <c r="J33" s="35">
        <v>111054567.70999999</v>
      </c>
      <c r="K33" s="35">
        <v>39935652.509999998</v>
      </c>
      <c r="L33" s="35">
        <v>14275333.49</v>
      </c>
      <c r="M33" s="35">
        <v>25660319.02</v>
      </c>
      <c r="N33" s="35">
        <v>125406710.48999999</v>
      </c>
      <c r="O33" s="35">
        <v>77668</v>
      </c>
      <c r="P33" s="35">
        <v>34081994.439999998</v>
      </c>
      <c r="Q33" s="35">
        <v>1450599939.98</v>
      </c>
      <c r="R33" s="35"/>
      <c r="S33" s="35">
        <v>555339710.63</v>
      </c>
      <c r="T33" s="35">
        <v>214989</v>
      </c>
      <c r="U33" s="35">
        <v>18998573.699999999</v>
      </c>
      <c r="V33" s="35">
        <v>574553273.33000004</v>
      </c>
    </row>
    <row r="34" spans="1:22">
      <c r="A34" t="s">
        <v>5727</v>
      </c>
      <c r="B34">
        <f t="shared" si="0"/>
        <v>0.7762126479840491</v>
      </c>
      <c r="C34">
        <f t="shared" si="1"/>
        <v>9.7270687034574935E-2</v>
      </c>
      <c r="D34">
        <f t="shared" si="2"/>
        <v>0.12531448345656668</v>
      </c>
      <c r="E34" s="35">
        <v>1026903417.72</v>
      </c>
      <c r="F34" s="35">
        <v>1247564158.1700001</v>
      </c>
      <c r="G34" s="35">
        <v>32364588.41</v>
      </c>
      <c r="H34" s="35">
        <v>1196382.19</v>
      </c>
      <c r="I34" s="35">
        <v>156337858.06</v>
      </c>
      <c r="J34" s="35">
        <v>122195752.54000001</v>
      </c>
      <c r="K34" s="35">
        <v>34142105.509999998</v>
      </c>
      <c r="L34" s="35">
        <v>12484326.23</v>
      </c>
      <c r="M34" s="35">
        <v>21657779.280000001</v>
      </c>
      <c r="N34" s="35">
        <v>133059045.15000001</v>
      </c>
      <c r="O34" s="35">
        <v>97890</v>
      </c>
      <c r="P34" s="35">
        <v>36625413.939999998</v>
      </c>
      <c r="Q34" s="35">
        <v>1607245335.9400001</v>
      </c>
      <c r="R34" s="35"/>
      <c r="S34" s="35">
        <v>558941120.91999996</v>
      </c>
      <c r="T34" s="35">
        <v>1522178</v>
      </c>
      <c r="U34" s="35">
        <v>19878619.289999999</v>
      </c>
      <c r="V34" s="35">
        <v>580341918.22000003</v>
      </c>
    </row>
    <row r="35" spans="1:22">
      <c r="A35" t="s">
        <v>5728</v>
      </c>
      <c r="B35">
        <f t="shared" si="0"/>
        <v>0.77146875317217123</v>
      </c>
      <c r="C35">
        <f t="shared" si="1"/>
        <v>9.458821782795411E-2</v>
      </c>
      <c r="D35">
        <f t="shared" si="2"/>
        <v>0.12260797010769475</v>
      </c>
      <c r="E35" s="35">
        <v>997820570.20000005</v>
      </c>
      <c r="F35" s="35">
        <v>1207964679.6199999</v>
      </c>
      <c r="G35" s="35">
        <v>31753174.960000001</v>
      </c>
      <c r="H35" s="35">
        <v>1303904.49</v>
      </c>
      <c r="I35" s="35">
        <v>148106097.33000001</v>
      </c>
      <c r="J35" s="35">
        <v>118747161.52</v>
      </c>
      <c r="K35" s="35">
        <v>29358935.800000001</v>
      </c>
      <c r="L35" s="35">
        <v>9235703.4100000001</v>
      </c>
      <c r="M35" s="35">
        <v>20123232.390000001</v>
      </c>
      <c r="N35" s="35">
        <v>139205932.78999999</v>
      </c>
      <c r="O35" s="35">
        <v>33819</v>
      </c>
      <c r="P35" s="35">
        <v>37430973.590000004</v>
      </c>
      <c r="Q35" s="35">
        <v>1565798581.8</v>
      </c>
      <c r="R35" s="35"/>
      <c r="S35" s="35">
        <v>547337563.97000003</v>
      </c>
      <c r="T35" s="35">
        <v>479522</v>
      </c>
      <c r="U35" s="35">
        <v>20160925.620000001</v>
      </c>
      <c r="V35" s="35">
        <v>567978011.59000003</v>
      </c>
    </row>
    <row r="36" spans="1:22">
      <c r="A36" t="s">
        <v>5729</v>
      </c>
      <c r="B36">
        <f t="shared" si="0"/>
        <v>0.7598174037824883</v>
      </c>
      <c r="C36">
        <f t="shared" si="1"/>
        <v>0.10155674827988176</v>
      </c>
      <c r="D36">
        <f t="shared" si="2"/>
        <v>0.13365941313573049</v>
      </c>
      <c r="E36" s="35">
        <v>1108728032.4200001</v>
      </c>
      <c r="F36" s="35">
        <v>1277155625.52</v>
      </c>
      <c r="G36" s="35">
        <v>46250845.670000002</v>
      </c>
      <c r="H36" s="35">
        <v>1553699.07</v>
      </c>
      <c r="I36" s="35">
        <v>170703871.38999999</v>
      </c>
      <c r="J36" s="35">
        <v>123204558.02</v>
      </c>
      <c r="K36" s="35">
        <v>47499313.369999997</v>
      </c>
      <c r="L36" s="35">
        <v>28984015.859999999</v>
      </c>
      <c r="M36" s="35">
        <v>18515297.5</v>
      </c>
      <c r="N36" s="35">
        <v>145485294.80000001</v>
      </c>
      <c r="O36" s="35">
        <v>74948</v>
      </c>
      <c r="P36" s="35">
        <v>39647487.039999999</v>
      </c>
      <c r="Q36" s="35">
        <v>1680871771.51</v>
      </c>
      <c r="R36" s="35"/>
      <c r="S36" s="35">
        <v>549097915.03999996</v>
      </c>
      <c r="T36" s="35">
        <v>438413</v>
      </c>
      <c r="U36" s="35">
        <v>22607411.039999999</v>
      </c>
      <c r="V36" s="35">
        <v>572143739.09000003</v>
      </c>
    </row>
    <row r="37" spans="1:22">
      <c r="A37" t="s">
        <v>5730</v>
      </c>
      <c r="B37">
        <f t="shared" si="0"/>
        <v>0.75934258857550496</v>
      </c>
      <c r="C37">
        <f t="shared" si="1"/>
        <v>9.9976470185570182E-2</v>
      </c>
      <c r="D37">
        <f t="shared" si="2"/>
        <v>0.13166187658869744</v>
      </c>
      <c r="E37" s="35">
        <v>1211660343.21</v>
      </c>
      <c r="F37" s="35">
        <v>1357966263.8299999</v>
      </c>
      <c r="G37" s="35">
        <v>51645078.530000001</v>
      </c>
      <c r="H37" s="35">
        <v>2047208.63</v>
      </c>
      <c r="I37" s="35">
        <v>178792386.63999999</v>
      </c>
      <c r="J37" s="35">
        <v>126654619.73999999</v>
      </c>
      <c r="K37" s="35">
        <v>52137766.899999999</v>
      </c>
      <c r="L37" s="35">
        <v>34112757.609999999</v>
      </c>
      <c r="M37" s="35">
        <v>18025009.280000001</v>
      </c>
      <c r="N37" s="35">
        <v>156942425.36000001</v>
      </c>
      <c r="O37" s="35">
        <v>42531</v>
      </c>
      <c r="P37" s="35">
        <v>40908766.560000002</v>
      </c>
      <c r="Q37" s="35">
        <v>1788344660.5799999</v>
      </c>
      <c r="R37" s="35"/>
      <c r="S37" s="35">
        <v>554559548.51999998</v>
      </c>
      <c r="T37" s="35">
        <v>270168</v>
      </c>
      <c r="U37" s="35">
        <v>21854600.84</v>
      </c>
      <c r="V37" s="35">
        <v>576684317.36000001</v>
      </c>
    </row>
    <row r="38" spans="1:22">
      <c r="A38" t="s">
        <v>5731</v>
      </c>
      <c r="B38">
        <f t="shared" si="0"/>
        <v>0.76304707706819108</v>
      </c>
      <c r="C38">
        <f t="shared" si="1"/>
        <v>0.10196689408331874</v>
      </c>
      <c r="D38">
        <f t="shared" si="2"/>
        <v>0.133631196747519</v>
      </c>
      <c r="E38" s="35">
        <v>1256682793.0899999</v>
      </c>
      <c r="F38" s="35">
        <v>1421216078.1500001</v>
      </c>
      <c r="G38" s="35">
        <v>46246462.740000002</v>
      </c>
      <c r="H38" s="35">
        <v>2148189.69</v>
      </c>
      <c r="I38" s="35">
        <v>189918805.36000001</v>
      </c>
      <c r="J38" s="35">
        <v>131148733.73</v>
      </c>
      <c r="K38" s="35">
        <v>58770071.630000003</v>
      </c>
      <c r="L38" s="35">
        <v>35636365.649999999</v>
      </c>
      <c r="M38" s="35">
        <v>23133705.969999999</v>
      </c>
      <c r="N38" s="35">
        <v>159619754.34999999</v>
      </c>
      <c r="O38" s="35">
        <v>262896</v>
      </c>
      <c r="P38" s="35">
        <v>43141410.789999999</v>
      </c>
      <c r="Q38" s="35">
        <v>1862553597.0999999</v>
      </c>
      <c r="R38" s="35"/>
      <c r="S38" s="35">
        <v>581700035.21000004</v>
      </c>
      <c r="T38" s="35">
        <v>196912</v>
      </c>
      <c r="U38" s="35">
        <v>23973856.800000001</v>
      </c>
      <c r="V38" s="35">
        <v>605870804.00999999</v>
      </c>
    </row>
    <row r="39" spans="1:22">
      <c r="A39" t="s">
        <v>5732</v>
      </c>
      <c r="B39">
        <f t="shared" si="0"/>
        <v>0.75416198313325589</v>
      </c>
      <c r="C39">
        <f t="shared" si="1"/>
        <v>0.11304608458913469</v>
      </c>
      <c r="D39">
        <f t="shared" si="2"/>
        <v>0.14989629166862967</v>
      </c>
      <c r="E39" s="35">
        <v>1354878357.22</v>
      </c>
      <c r="F39" s="35">
        <v>1515039258.8900001</v>
      </c>
      <c r="G39" s="35">
        <v>42932540.659999996</v>
      </c>
      <c r="H39" s="35">
        <v>2180673.0499999998</v>
      </c>
      <c r="I39" s="35">
        <v>227098766.63999999</v>
      </c>
      <c r="J39" s="35">
        <v>156703922.55000001</v>
      </c>
      <c r="K39" s="35">
        <v>70394844.079999998</v>
      </c>
      <c r="L39" s="35">
        <v>39787181.049999997</v>
      </c>
      <c r="M39" s="35">
        <v>30607663.030000001</v>
      </c>
      <c r="N39" s="35">
        <v>176327320.94999999</v>
      </c>
      <c r="O39" s="35">
        <v>9563</v>
      </c>
      <c r="P39" s="35">
        <v>45316187.490000002</v>
      </c>
      <c r="Q39" s="35">
        <v>2008904310.71</v>
      </c>
      <c r="R39" s="35"/>
      <c r="S39" s="35">
        <v>629360204.29999995</v>
      </c>
      <c r="T39" s="35">
        <v>402658</v>
      </c>
      <c r="U39" s="35">
        <v>24263091.18</v>
      </c>
      <c r="V39" s="35">
        <v>654025953.48000002</v>
      </c>
    </row>
    <row r="40" spans="1:22">
      <c r="A40" t="s">
        <v>5733</v>
      </c>
      <c r="B40">
        <f t="shared" si="0"/>
        <v>0.75854668530268454</v>
      </c>
      <c r="C40">
        <f t="shared" si="1"/>
        <v>0.10973123565504052</v>
      </c>
      <c r="D40">
        <f t="shared" si="2"/>
        <v>0.14465983146608072</v>
      </c>
      <c r="E40" s="35">
        <v>1476130722.9100001</v>
      </c>
      <c r="F40" s="35">
        <v>1648067170.0899999</v>
      </c>
      <c r="G40" s="35">
        <v>46171821.030000001</v>
      </c>
      <c r="H40" s="35">
        <v>2166780.14</v>
      </c>
      <c r="I40" s="35">
        <v>238409119.06999999</v>
      </c>
      <c r="J40" s="35">
        <v>152587426.80000001</v>
      </c>
      <c r="K40" s="35">
        <v>85821692.260000005</v>
      </c>
      <c r="L40" s="35">
        <v>27137071.440000001</v>
      </c>
      <c r="M40" s="35">
        <v>58684620.82</v>
      </c>
      <c r="N40" s="35">
        <v>191298486.53</v>
      </c>
      <c r="O40" s="35">
        <v>169946</v>
      </c>
      <c r="P40" s="35">
        <v>46380801.850000001</v>
      </c>
      <c r="Q40" s="35">
        <v>2172664124.73</v>
      </c>
      <c r="R40" s="35"/>
      <c r="S40" s="35">
        <v>670526843.86000001</v>
      </c>
      <c r="T40" s="35">
        <v>1373299.49</v>
      </c>
      <c r="U40" s="35">
        <v>24633258.449999999</v>
      </c>
      <c r="V40" s="35">
        <v>696533401.82000005</v>
      </c>
    </row>
    <row r="41" spans="1:22">
      <c r="A41" t="s">
        <v>5734</v>
      </c>
      <c r="B41">
        <f t="shared" si="0"/>
        <v>0.73935129288870183</v>
      </c>
      <c r="C41">
        <f t="shared" si="1"/>
        <v>0.12982725305438725</v>
      </c>
      <c r="D41">
        <f t="shared" si="2"/>
        <v>0.17559616694134975</v>
      </c>
      <c r="E41" s="35">
        <v>1672956363.1199999</v>
      </c>
      <c r="F41" s="35">
        <v>1809601395.8900001</v>
      </c>
      <c r="G41" s="35">
        <v>56445542.390000001</v>
      </c>
      <c r="H41" s="35">
        <v>2570490.83</v>
      </c>
      <c r="I41" s="35">
        <v>317759068.81</v>
      </c>
      <c r="J41" s="35">
        <v>207397715.12</v>
      </c>
      <c r="K41" s="35">
        <v>110361353.69</v>
      </c>
      <c r="L41" s="35">
        <v>31469551.68</v>
      </c>
      <c r="M41" s="35">
        <v>78891802</v>
      </c>
      <c r="N41" s="35">
        <v>210949622.53999999</v>
      </c>
      <c r="O41" s="35">
        <v>27897</v>
      </c>
      <c r="P41" s="35">
        <v>50198875.560000002</v>
      </c>
      <c r="Q41" s="35">
        <v>2447552893.0500002</v>
      </c>
      <c r="R41" s="35"/>
      <c r="S41" s="35">
        <v>746046032.29999995</v>
      </c>
      <c r="T41" s="35">
        <v>1261392.79</v>
      </c>
      <c r="U41" s="35">
        <v>27289104.829999998</v>
      </c>
      <c r="V41" s="35">
        <v>774596529.92999995</v>
      </c>
    </row>
    <row r="42" spans="1:22">
      <c r="A42" t="s">
        <v>5735</v>
      </c>
      <c r="B42">
        <f t="shared" si="0"/>
        <v>0.73712892458018076</v>
      </c>
      <c r="C42">
        <f t="shared" si="1"/>
        <v>0.12931471655840934</v>
      </c>
      <c r="D42">
        <f t="shared" si="2"/>
        <v>0.17543025683337327</v>
      </c>
      <c r="E42" s="35">
        <v>1808190181.3</v>
      </c>
      <c r="F42" s="35">
        <v>1981853886.7</v>
      </c>
      <c r="G42" s="35">
        <v>78495774.230000004</v>
      </c>
      <c r="H42" s="35">
        <v>2942181.41</v>
      </c>
      <c r="I42" s="35">
        <v>347677136.35000002</v>
      </c>
      <c r="J42" s="35">
        <v>248851751.53</v>
      </c>
      <c r="K42" s="35">
        <v>98825384.819999993</v>
      </c>
      <c r="L42" s="35">
        <v>22523031.77</v>
      </c>
      <c r="M42" s="35">
        <v>76302353.040000007</v>
      </c>
      <c r="N42" s="35">
        <v>223814789.75999999</v>
      </c>
      <c r="O42" s="35">
        <v>34014</v>
      </c>
      <c r="P42" s="35">
        <v>53794508.560000002</v>
      </c>
      <c r="Q42" s="35">
        <v>2688612291.0300002</v>
      </c>
      <c r="R42" s="35"/>
      <c r="S42" s="35">
        <v>850515339.13</v>
      </c>
      <c r="T42" s="35">
        <v>1045611.2</v>
      </c>
      <c r="U42" s="35">
        <v>28861159.379999999</v>
      </c>
      <c r="V42" s="35">
        <v>880422109.72000003</v>
      </c>
    </row>
    <row r="43" spans="1:22">
      <c r="A43" t="s">
        <v>5736</v>
      </c>
      <c r="B43">
        <f t="shared" si="0"/>
        <v>0.72520352108304509</v>
      </c>
      <c r="C43">
        <f t="shared" si="1"/>
        <v>0.13818837055876373</v>
      </c>
      <c r="D43">
        <f t="shared" si="2"/>
        <v>0.19055115776656495</v>
      </c>
      <c r="E43" s="35">
        <v>1843377921.1600001</v>
      </c>
      <c r="F43" s="35">
        <v>1996667450.8800001</v>
      </c>
      <c r="G43" s="35">
        <v>76868781.319999993</v>
      </c>
      <c r="H43" s="35">
        <v>2984799.5</v>
      </c>
      <c r="I43" s="35">
        <v>380467294.44</v>
      </c>
      <c r="J43" s="35">
        <v>290432914.22000003</v>
      </c>
      <c r="K43" s="35">
        <v>90034380.219999999</v>
      </c>
      <c r="L43" s="35">
        <v>20609063.699999999</v>
      </c>
      <c r="M43" s="35">
        <v>69425316.519999996</v>
      </c>
      <c r="N43" s="35">
        <v>243433649.16999999</v>
      </c>
      <c r="O43" s="35">
        <v>39570</v>
      </c>
      <c r="P43" s="35">
        <v>52789635.649999999</v>
      </c>
      <c r="Q43" s="35">
        <v>2753251180.9899998</v>
      </c>
      <c r="R43" s="35"/>
      <c r="S43" s="35">
        <v>876842576.50999999</v>
      </c>
      <c r="T43" s="35">
        <v>1067768.04</v>
      </c>
      <c r="U43" s="35">
        <v>31962915.280000001</v>
      </c>
      <c r="V43" s="35">
        <v>909873259.83000004</v>
      </c>
    </row>
    <row r="44" spans="1:22">
      <c r="A44" t="s">
        <v>5737</v>
      </c>
      <c r="B44">
        <f t="shared" si="0"/>
        <v>0.71927265771569704</v>
      </c>
      <c r="C44">
        <f t="shared" si="1"/>
        <v>0.14848845504843811</v>
      </c>
      <c r="D44">
        <f t="shared" si="2"/>
        <v>0.20644251307983172</v>
      </c>
      <c r="E44" s="35">
        <v>2006070238.05</v>
      </c>
      <c r="F44" s="35">
        <v>2121953432.24</v>
      </c>
      <c r="G44" s="35">
        <v>82286807.459999993</v>
      </c>
      <c r="H44" s="35">
        <v>3363874.95</v>
      </c>
      <c r="I44" s="35">
        <v>438061399.19</v>
      </c>
      <c r="J44" s="35">
        <v>328666763.29000002</v>
      </c>
      <c r="K44" s="35">
        <v>109394635.90000001</v>
      </c>
      <c r="L44" s="35">
        <v>30415579.850000001</v>
      </c>
      <c r="M44" s="35">
        <v>78979056.040000007</v>
      </c>
      <c r="N44" s="35">
        <v>245815308.94</v>
      </c>
      <c r="O44" s="35">
        <v>66218</v>
      </c>
      <c r="P44" s="35">
        <v>58590726.119999997</v>
      </c>
      <c r="Q44" s="35">
        <v>2950137766.9200001</v>
      </c>
      <c r="R44" s="35"/>
      <c r="S44" s="35">
        <v>908945796.75999999</v>
      </c>
      <c r="T44" s="35">
        <v>1251771.8600000001</v>
      </c>
      <c r="U44" s="35">
        <v>33869960.229999997</v>
      </c>
      <c r="V44" s="35">
        <v>944067528.87</v>
      </c>
    </row>
    <row r="45" spans="1:22">
      <c r="A45" t="s">
        <v>5738</v>
      </c>
      <c r="B45">
        <f t="shared" si="0"/>
        <v>0.7308505059306748</v>
      </c>
      <c r="C45">
        <f t="shared" si="1"/>
        <v>0.13919571119524601</v>
      </c>
      <c r="D45">
        <f t="shared" si="2"/>
        <v>0.19045715924899351</v>
      </c>
      <c r="E45" s="35">
        <v>2194753882.7199998</v>
      </c>
      <c r="F45" s="35">
        <v>2316451523.6900001</v>
      </c>
      <c r="G45" s="35">
        <v>86959053.540000007</v>
      </c>
      <c r="H45" s="35">
        <v>3424139.99</v>
      </c>
      <c r="I45" s="35">
        <v>441184776.74000001</v>
      </c>
      <c r="J45" s="35">
        <v>314160582.82999998</v>
      </c>
      <c r="K45" s="35">
        <v>127024193.91</v>
      </c>
      <c r="L45" s="35">
        <v>35565909.710000001</v>
      </c>
      <c r="M45" s="35">
        <v>91458284.189999998</v>
      </c>
      <c r="N45" s="35">
        <v>261340358.33000001</v>
      </c>
      <c r="O45" s="35">
        <v>51504</v>
      </c>
      <c r="P45" s="35">
        <v>60117165.439999998</v>
      </c>
      <c r="Q45" s="35">
        <v>3169528521.7600002</v>
      </c>
      <c r="R45" s="35"/>
      <c r="S45" s="35">
        <v>939887808.75999999</v>
      </c>
      <c r="T45" s="35">
        <v>1195466.18</v>
      </c>
      <c r="U45" s="35">
        <v>33691364.090000004</v>
      </c>
      <c r="V45" s="35">
        <v>974774639.03999996</v>
      </c>
    </row>
    <row r="46" spans="1:22">
      <c r="A46" t="s">
        <v>5739</v>
      </c>
      <c r="B46">
        <f t="shared" si="0"/>
        <v>0.73002265137134781</v>
      </c>
      <c r="C46">
        <f t="shared" si="1"/>
        <v>0.1391250270089118</v>
      </c>
      <c r="D46">
        <f t="shared" si="2"/>
        <v>0.19057631533427816</v>
      </c>
      <c r="E46" s="35">
        <v>2300681889.48</v>
      </c>
      <c r="F46" s="35">
        <v>2429624859.7199998</v>
      </c>
      <c r="G46" s="35">
        <v>98611130.439999998</v>
      </c>
      <c r="H46" s="35">
        <v>2911282.52</v>
      </c>
      <c r="I46" s="35">
        <v>463028953.41000003</v>
      </c>
      <c r="J46" s="35">
        <v>320761036.37</v>
      </c>
      <c r="K46" s="35">
        <v>142267917.03999999</v>
      </c>
      <c r="L46" s="35">
        <v>40619772.579999998</v>
      </c>
      <c r="M46" s="35">
        <v>101648144.45999999</v>
      </c>
      <c r="N46" s="35">
        <v>270840342.49000001</v>
      </c>
      <c r="O46" s="35">
        <v>69789</v>
      </c>
      <c r="P46" s="35">
        <v>63063604.810000002</v>
      </c>
      <c r="Q46" s="35">
        <v>3328149962.4099998</v>
      </c>
      <c r="R46" s="35"/>
      <c r="S46" s="35">
        <v>991709041.54999995</v>
      </c>
      <c r="T46" s="35">
        <v>1503669.9</v>
      </c>
      <c r="U46" s="35">
        <v>34255361.469999999</v>
      </c>
      <c r="V46" s="35">
        <v>1027468072.9299999</v>
      </c>
    </row>
    <row r="47" spans="1:22">
      <c r="A47" t="s">
        <v>5740</v>
      </c>
      <c r="B47">
        <f t="shared" si="0"/>
        <v>0.72978321734086549</v>
      </c>
      <c r="C47">
        <f t="shared" si="1"/>
        <v>0.14139380908671395</v>
      </c>
      <c r="D47">
        <f t="shared" si="2"/>
        <v>0.19374768523989233</v>
      </c>
      <c r="E47" s="35">
        <v>3146006481.9499998</v>
      </c>
      <c r="F47" s="35">
        <v>3088632344.1700001</v>
      </c>
      <c r="G47" s="35">
        <v>128947103.13</v>
      </c>
      <c r="H47" s="35">
        <v>3873839.62</v>
      </c>
      <c r="I47" s="35">
        <v>598415367.24000001</v>
      </c>
      <c r="J47" s="35">
        <v>403889366.98000002</v>
      </c>
      <c r="K47" s="35">
        <v>194526000.25</v>
      </c>
      <c r="L47" s="35">
        <v>28517925.140000001</v>
      </c>
      <c r="M47" s="35">
        <v>166008075.11000001</v>
      </c>
      <c r="N47" s="35">
        <v>339389489.18000001</v>
      </c>
      <c r="O47" s="35">
        <v>282179</v>
      </c>
      <c r="P47" s="35">
        <v>72719711.540000007</v>
      </c>
      <c r="Q47" s="35">
        <v>4232260033.9099998</v>
      </c>
      <c r="R47" s="35"/>
      <c r="S47" s="35">
        <v>1044660534.9299999</v>
      </c>
      <c r="T47" s="35">
        <v>2789383.08</v>
      </c>
      <c r="U47" s="35">
        <v>38803633.939999998</v>
      </c>
      <c r="V47" s="35">
        <v>1086253551.95</v>
      </c>
    </row>
    <row r="48" spans="1:22">
      <c r="A48" t="s">
        <v>5741</v>
      </c>
      <c r="B48">
        <f t="shared" si="0"/>
        <v>0.7212163561267062</v>
      </c>
      <c r="C48">
        <f t="shared" si="1"/>
        <v>0.14722433649758548</v>
      </c>
      <c r="D48">
        <f t="shared" si="2"/>
        <v>0.20413338556026939</v>
      </c>
      <c r="E48" s="35">
        <v>3603143237.3099999</v>
      </c>
      <c r="F48" s="35">
        <v>3428173737.8200002</v>
      </c>
      <c r="G48" s="35">
        <v>154615080.75999999</v>
      </c>
      <c r="H48" s="35">
        <v>4666057.3</v>
      </c>
      <c r="I48" s="35">
        <v>699804711.38999999</v>
      </c>
      <c r="J48" s="35">
        <v>476468446.37</v>
      </c>
      <c r="K48" s="35">
        <v>223336265.00999999</v>
      </c>
      <c r="L48" s="35">
        <v>33678875.939999998</v>
      </c>
      <c r="M48" s="35">
        <v>189657389.06999999</v>
      </c>
      <c r="N48" s="35">
        <v>382418544.24000001</v>
      </c>
      <c r="O48" s="35">
        <v>71529</v>
      </c>
      <c r="P48" s="35">
        <v>83572568.909999996</v>
      </c>
      <c r="Q48" s="35">
        <v>4753322229.4499998</v>
      </c>
      <c r="R48" s="35"/>
      <c r="S48" s="35">
        <v>1098671012.5699999</v>
      </c>
      <c r="T48" s="35">
        <v>2086799.4</v>
      </c>
      <c r="U48" s="35">
        <v>49421180.140000001</v>
      </c>
      <c r="V48" s="35">
        <v>1150178992.1300001</v>
      </c>
    </row>
    <row r="49" spans="1:22">
      <c r="A49" t="s">
        <v>5742</v>
      </c>
      <c r="B49">
        <f t="shared" si="0"/>
        <v>0.72534483339273237</v>
      </c>
      <c r="C49">
        <f t="shared" si="1"/>
        <v>0.14374997889194738</v>
      </c>
      <c r="D49">
        <f t="shared" si="2"/>
        <v>0.19818157140455575</v>
      </c>
      <c r="E49" s="35">
        <v>4007913235.8499999</v>
      </c>
      <c r="F49" s="35">
        <v>3872084963.71</v>
      </c>
      <c r="G49" s="35">
        <v>180073873.30000001</v>
      </c>
      <c r="H49" s="35">
        <v>5549045.6500000004</v>
      </c>
      <c r="I49" s="35">
        <v>767375882.72000003</v>
      </c>
      <c r="J49" s="35">
        <v>527964847.91000003</v>
      </c>
      <c r="K49" s="35">
        <v>239411034.80000001</v>
      </c>
      <c r="L49" s="35">
        <v>31251114.329999998</v>
      </c>
      <c r="M49" s="35">
        <v>208159920.47</v>
      </c>
      <c r="N49" s="35">
        <v>415909750.56</v>
      </c>
      <c r="O49" s="35">
        <v>136065</v>
      </c>
      <c r="P49" s="35">
        <v>97138213.140000001</v>
      </c>
      <c r="Q49" s="35">
        <v>5338267794.0900002</v>
      </c>
      <c r="R49" s="35"/>
      <c r="S49" s="35">
        <v>1268108067.9000001</v>
      </c>
      <c r="T49" s="35">
        <v>3663914.41</v>
      </c>
      <c r="U49" s="35">
        <v>58582575.909999996</v>
      </c>
      <c r="V49" s="35">
        <v>1330354558.24</v>
      </c>
    </row>
    <row r="50" spans="1:22">
      <c r="A50" t="s">
        <v>5743</v>
      </c>
      <c r="B50">
        <f t="shared" si="0"/>
        <v>0.71233587219883243</v>
      </c>
      <c r="C50">
        <f t="shared" si="1"/>
        <v>0.15604223557526137</v>
      </c>
      <c r="D50">
        <f t="shared" si="2"/>
        <v>0.21905710727945163</v>
      </c>
      <c r="E50" s="35">
        <v>4694121256.9099998</v>
      </c>
      <c r="F50" s="35">
        <v>4381953768.8199997</v>
      </c>
      <c r="G50" s="35">
        <v>205200422.44999999</v>
      </c>
      <c r="H50" s="35">
        <v>7462335.3200000003</v>
      </c>
      <c r="I50" s="35">
        <v>959898116.83000004</v>
      </c>
      <c r="J50" s="35">
        <v>672288039.65999997</v>
      </c>
      <c r="K50" s="35">
        <v>287610077.16000003</v>
      </c>
      <c r="L50" s="35">
        <v>38740295.75</v>
      </c>
      <c r="M50" s="35">
        <v>248869781.41</v>
      </c>
      <c r="N50" s="35">
        <v>476843067.88999999</v>
      </c>
      <c r="O50" s="35">
        <v>660660</v>
      </c>
      <c r="P50" s="35">
        <v>119509215.34999999</v>
      </c>
      <c r="Q50" s="35">
        <v>6151527586.6899996</v>
      </c>
      <c r="R50" s="35"/>
      <c r="S50" s="35">
        <v>1387893011.1800001</v>
      </c>
      <c r="T50" s="35">
        <v>5220542.1900000004</v>
      </c>
      <c r="U50" s="35">
        <v>64292776.399999999</v>
      </c>
      <c r="V50" s="35">
        <v>1457406329.78</v>
      </c>
    </row>
    <row r="51" spans="1:22">
      <c r="A51" t="s">
        <v>5744</v>
      </c>
      <c r="B51">
        <f t="shared" si="0"/>
        <v>0.64810614735121774</v>
      </c>
      <c r="C51">
        <f t="shared" si="1"/>
        <v>0.21566316940675656</v>
      </c>
      <c r="D51">
        <f t="shared" si="2"/>
        <v>0.33275902456435996</v>
      </c>
      <c r="E51" s="35">
        <v>5532697137.6499996</v>
      </c>
      <c r="F51" s="35">
        <v>4680374353.5699997</v>
      </c>
      <c r="G51" s="35">
        <v>220424965.36000001</v>
      </c>
      <c r="H51" s="35">
        <v>42981790.689999998</v>
      </c>
      <c r="I51" s="35">
        <v>1557436804.49</v>
      </c>
      <c r="J51" s="35">
        <v>1134443122.29</v>
      </c>
      <c r="K51" s="35">
        <v>422993682.19</v>
      </c>
      <c r="L51" s="35">
        <v>52164411.079999998</v>
      </c>
      <c r="M51" s="35">
        <v>370829271.11000001</v>
      </c>
      <c r="N51" s="35">
        <v>593081262.11000001</v>
      </c>
      <c r="O51" s="35">
        <v>839788</v>
      </c>
      <c r="P51" s="35">
        <v>126478008.06</v>
      </c>
      <c r="Q51" s="35">
        <v>7221616972.3100004</v>
      </c>
      <c r="R51" s="35"/>
      <c r="S51" s="35">
        <v>1613799297.1099999</v>
      </c>
      <c r="T51" s="35">
        <v>6195151.2300000004</v>
      </c>
      <c r="U51" s="35">
        <v>68925386.310000002</v>
      </c>
      <c r="V51" s="35">
        <v>1688919834.6600001</v>
      </c>
    </row>
    <row r="52" spans="1:22">
      <c r="A52" t="s">
        <v>5745</v>
      </c>
      <c r="B52">
        <f t="shared" si="0"/>
        <v>0.67079715506823423</v>
      </c>
      <c r="C52">
        <f t="shared" si="1"/>
        <v>0.19646538982789286</v>
      </c>
      <c r="D52">
        <f t="shared" si="2"/>
        <v>0.29288345715763831</v>
      </c>
      <c r="E52" s="35">
        <v>5843996949.3000002</v>
      </c>
      <c r="F52" s="35">
        <v>5286741316.4499998</v>
      </c>
      <c r="G52" s="35">
        <v>241209674.99000001</v>
      </c>
      <c r="H52" s="35">
        <v>7083604.5499999998</v>
      </c>
      <c r="I52" s="35">
        <v>1548399073.8599999</v>
      </c>
      <c r="J52" s="35">
        <v>1058935362.23</v>
      </c>
      <c r="K52" s="35">
        <v>489463711.63</v>
      </c>
      <c r="L52" s="35">
        <v>54935553.649999999</v>
      </c>
      <c r="M52" s="35">
        <v>434528157.98000002</v>
      </c>
      <c r="N52" s="35">
        <v>644001691.5</v>
      </c>
      <c r="O52" s="35">
        <v>1591014</v>
      </c>
      <c r="P52" s="35">
        <v>152255285.56999999</v>
      </c>
      <c r="Q52" s="35">
        <v>7881281660.9399996</v>
      </c>
      <c r="R52" s="35"/>
      <c r="S52" s="35">
        <v>1944408950.49</v>
      </c>
      <c r="T52" s="35">
        <v>6279349.6100000003</v>
      </c>
      <c r="U52" s="35">
        <v>86596411.530000001</v>
      </c>
      <c r="V52" s="35">
        <v>2037284711.6400001</v>
      </c>
    </row>
    <row r="53" spans="1:22">
      <c r="A53" t="s">
        <v>5746</v>
      </c>
      <c r="B53">
        <f t="shared" si="0"/>
        <v>0.6776155187133408</v>
      </c>
      <c r="C53">
        <f t="shared" si="1"/>
        <v>0.1898798992677512</v>
      </c>
      <c r="D53">
        <f t="shared" si="2"/>
        <v>0.28021775479448274</v>
      </c>
      <c r="E53" s="35">
        <v>7304415078.1599998</v>
      </c>
      <c r="F53" s="35">
        <v>6600770975.5100002</v>
      </c>
      <c r="G53" s="35">
        <v>339180431.87</v>
      </c>
      <c r="H53" s="35">
        <v>6415882.4299999997</v>
      </c>
      <c r="I53" s="35">
        <v>1849653222.6700001</v>
      </c>
      <c r="J53" s="35">
        <v>1232463012.4400001</v>
      </c>
      <c r="K53" s="35">
        <v>617190210.23000002</v>
      </c>
      <c r="L53" s="35">
        <v>59190384.280000001</v>
      </c>
      <c r="M53" s="35">
        <v>557999825.95000005</v>
      </c>
      <c r="N53" s="35">
        <v>781194128.67999995</v>
      </c>
      <c r="O53" s="35">
        <v>3775496</v>
      </c>
      <c r="P53" s="35">
        <v>160184309.41999999</v>
      </c>
      <c r="Q53" s="35">
        <v>9741174446.6000004</v>
      </c>
      <c r="R53" s="35"/>
      <c r="S53" s="35">
        <v>2273653216.04</v>
      </c>
      <c r="T53" s="35">
        <v>6372802.2999999998</v>
      </c>
      <c r="U53" s="35">
        <v>156733350.09</v>
      </c>
      <c r="V53" s="35">
        <v>2436759368.4400001</v>
      </c>
    </row>
    <row r="54" spans="1:22">
      <c r="A54" t="s">
        <v>5747</v>
      </c>
      <c r="B54">
        <f t="shared" si="0"/>
        <v>0.63940424059881751</v>
      </c>
      <c r="C54">
        <f t="shared" si="1"/>
        <v>0.23565455463794496</v>
      </c>
      <c r="D54">
        <f t="shared" si="2"/>
        <v>0.36855331834716765</v>
      </c>
      <c r="E54" s="35">
        <v>8828251404.6599998</v>
      </c>
      <c r="F54" s="35">
        <v>7349366362.4499998</v>
      </c>
      <c r="G54" s="35">
        <v>324550141.49000001</v>
      </c>
      <c r="H54" s="35">
        <v>8196117.1299999999</v>
      </c>
      <c r="I54" s="35">
        <v>2708633360.6300001</v>
      </c>
      <c r="J54" s="35">
        <v>1858312570.2</v>
      </c>
      <c r="K54" s="35">
        <v>850320790.42999995</v>
      </c>
      <c r="L54" s="35">
        <v>85635974.430000007</v>
      </c>
      <c r="M54" s="35">
        <v>764684815.99000001</v>
      </c>
      <c r="N54" s="35">
        <v>901347468.75999999</v>
      </c>
      <c r="O54" s="35">
        <v>220400</v>
      </c>
      <c r="P54" s="35">
        <v>201770635.99000001</v>
      </c>
      <c r="Q54" s="35">
        <v>11494084486.469999</v>
      </c>
      <c r="R54" s="35"/>
      <c r="S54" s="35">
        <v>2544641258.96</v>
      </c>
      <c r="T54" s="35">
        <v>7137747.5300000003</v>
      </c>
      <c r="U54" s="35">
        <v>114054075.31</v>
      </c>
      <c r="V54" s="35">
        <v>2665833081.8099999</v>
      </c>
    </row>
    <row r="55" spans="1:22">
      <c r="A55" t="s">
        <v>5748</v>
      </c>
      <c r="B55">
        <f t="shared" si="0"/>
        <v>0.64860798644980078</v>
      </c>
      <c r="C55">
        <f t="shared" si="1"/>
        <v>0.21420330624847927</v>
      </c>
      <c r="D55">
        <f t="shared" si="2"/>
        <v>0.33025079974875954</v>
      </c>
      <c r="E55" s="35">
        <v>9451030634.7900009</v>
      </c>
      <c r="F55" s="35">
        <v>8069646271.2200003</v>
      </c>
      <c r="G55" s="35">
        <v>383113193.73000002</v>
      </c>
      <c r="H55" s="35">
        <v>10460274.880000001</v>
      </c>
      <c r="I55" s="35">
        <v>2665007134.7600002</v>
      </c>
      <c r="J55" s="35">
        <v>1653251762.3099999</v>
      </c>
      <c r="K55" s="35">
        <v>1011755372.4400001</v>
      </c>
      <c r="L55" s="35">
        <v>95757912.560000002</v>
      </c>
      <c r="M55" s="35">
        <v>915997459.87</v>
      </c>
      <c r="N55" s="35">
        <v>1042006035.6799999</v>
      </c>
      <c r="O55" s="35">
        <v>286932</v>
      </c>
      <c r="P55" s="35">
        <v>270964752.11000001</v>
      </c>
      <c r="Q55" s="35">
        <v>12441484594.4</v>
      </c>
      <c r="R55" s="35"/>
      <c r="S55" s="35">
        <v>2854424371.5100002</v>
      </c>
      <c r="T55" s="35">
        <v>6956699.2800000003</v>
      </c>
      <c r="U55" s="35">
        <v>129072888.8</v>
      </c>
      <c r="V55" s="35">
        <v>2990453959.5999999</v>
      </c>
    </row>
    <row r="56" spans="1:22">
      <c r="A56" t="s">
        <v>5749</v>
      </c>
      <c r="B56">
        <f t="shared" si="0"/>
        <v>0.61194884588399245</v>
      </c>
      <c r="C56">
        <f t="shared" si="1"/>
        <v>0.24760415955070234</v>
      </c>
      <c r="D56">
        <f t="shared" si="2"/>
        <v>0.40461577992360626</v>
      </c>
      <c r="E56" s="35">
        <v>10865484433.709999</v>
      </c>
      <c r="F56" s="35">
        <v>8722832141.5599995</v>
      </c>
      <c r="G56" s="35">
        <v>428281339.13</v>
      </c>
      <c r="H56" s="35">
        <v>13838571.050000001</v>
      </c>
      <c r="I56" s="35">
        <v>3529395530.0999999</v>
      </c>
      <c r="J56" s="35">
        <v>2029898074.28</v>
      </c>
      <c r="K56" s="35">
        <v>1499497455.8199999</v>
      </c>
      <c r="L56" s="35">
        <v>162648585.97</v>
      </c>
      <c r="M56" s="35">
        <v>1336848869.8399999</v>
      </c>
      <c r="N56" s="35">
        <v>1242589773.4200001</v>
      </c>
      <c r="O56" s="35">
        <v>681597</v>
      </c>
      <c r="P56" s="35">
        <v>316566181.38999999</v>
      </c>
      <c r="Q56" s="35">
        <v>14254185133.66</v>
      </c>
      <c r="R56" s="35"/>
      <c r="S56" s="35">
        <v>3219746888.25</v>
      </c>
      <c r="T56" s="35">
        <v>8093705.1200000001</v>
      </c>
      <c r="U56" s="35">
        <v>160860106.58000001</v>
      </c>
      <c r="V56" s="35">
        <v>3388700699.9499998</v>
      </c>
    </row>
    <row r="57" spans="1:22">
      <c r="A57" t="s">
        <v>5750</v>
      </c>
      <c r="B57">
        <f t="shared" si="0"/>
        <v>0.59935048267548119</v>
      </c>
      <c r="C57">
        <f t="shared" si="1"/>
        <v>0.26011690431956208</v>
      </c>
      <c r="D57">
        <f t="shared" si="2"/>
        <v>0.433997989220612</v>
      </c>
      <c r="E57" s="35">
        <v>12158213909.73</v>
      </c>
      <c r="F57" s="35">
        <v>9464892425.8999996</v>
      </c>
      <c r="G57" s="35">
        <v>436258148.72000003</v>
      </c>
      <c r="H57" s="35">
        <v>10901788.960000001</v>
      </c>
      <c r="I57" s="35">
        <v>4107744281.0300002</v>
      </c>
      <c r="J57" s="35">
        <v>2240078076.5599999</v>
      </c>
      <c r="K57" s="35">
        <v>1867666204.47</v>
      </c>
      <c r="L57" s="35">
        <v>339345895.89999998</v>
      </c>
      <c r="M57" s="35">
        <v>1528320308.5599999</v>
      </c>
      <c r="N57" s="35">
        <v>1413709907.8499999</v>
      </c>
      <c r="O57" s="35">
        <v>1085843</v>
      </c>
      <c r="P57" s="35">
        <v>357323519.30000001</v>
      </c>
      <c r="Q57" s="35">
        <v>15791915914.790001</v>
      </c>
      <c r="R57" s="35"/>
      <c r="S57" s="35">
        <v>3438665718.6799998</v>
      </c>
      <c r="T57" s="35">
        <v>11712217.65</v>
      </c>
      <c r="U57" s="35">
        <v>183324068.72</v>
      </c>
      <c r="V57" s="35">
        <v>3633702005.0599999</v>
      </c>
    </row>
    <row r="58" spans="1:22">
      <c r="A58" t="s">
        <v>5751</v>
      </c>
      <c r="B58">
        <f t="shared" si="0"/>
        <v>0.59851396574336602</v>
      </c>
      <c r="C58">
        <f t="shared" si="1"/>
        <v>0.26051129011745372</v>
      </c>
      <c r="D58">
        <f t="shared" si="2"/>
        <v>0.4352635110091268</v>
      </c>
      <c r="E58" s="35">
        <v>13181101318.389999</v>
      </c>
      <c r="F58" s="35">
        <v>10248153269.379999</v>
      </c>
      <c r="G58" s="35">
        <v>458085956.41000003</v>
      </c>
      <c r="H58" s="35">
        <v>19650170.579999998</v>
      </c>
      <c r="I58" s="35">
        <v>4460647173.3900003</v>
      </c>
      <c r="J58" s="35">
        <v>2062702121.52</v>
      </c>
      <c r="K58" s="35">
        <v>2397945051.8600001</v>
      </c>
      <c r="L58" s="35">
        <v>623931984.47000003</v>
      </c>
      <c r="M58" s="35">
        <v>1774013067.3900001</v>
      </c>
      <c r="N58" s="35">
        <v>1536466527.21</v>
      </c>
      <c r="O58" s="35">
        <v>1102121</v>
      </c>
      <c r="P58" s="35">
        <v>398558338.67000002</v>
      </c>
      <c r="Q58" s="35">
        <v>17122663556.65</v>
      </c>
      <c r="R58" s="35"/>
      <c r="S58" s="35">
        <v>3738583189.9299998</v>
      </c>
      <c r="T58" s="35">
        <v>14777867.050000001</v>
      </c>
      <c r="U58" s="35">
        <v>188201181.25999999</v>
      </c>
      <c r="V58" s="35">
        <v>3941562238.2600002</v>
      </c>
    </row>
    <row r="59" spans="1:22">
      <c r="A59" t="s">
        <v>5752</v>
      </c>
      <c r="B59">
        <f t="shared" si="0"/>
        <v>0.58218940923951445</v>
      </c>
      <c r="C59">
        <f t="shared" si="1"/>
        <v>0.27236526966106017</v>
      </c>
      <c r="D59">
        <f t="shared" si="2"/>
        <v>0.46782931008112566</v>
      </c>
      <c r="E59" s="35">
        <v>13688639667.48</v>
      </c>
      <c r="F59" s="35">
        <v>10529018723.85</v>
      </c>
      <c r="G59" s="35">
        <v>445065508.91000003</v>
      </c>
      <c r="H59" s="35">
        <v>41175970.130000003</v>
      </c>
      <c r="I59" s="35">
        <v>4925783565.4099998</v>
      </c>
      <c r="J59" s="35">
        <v>2136389526.9000001</v>
      </c>
      <c r="K59" s="35">
        <v>2789394038.5100002</v>
      </c>
      <c r="L59" s="35">
        <v>852905415.54999995</v>
      </c>
      <c r="M59" s="35">
        <v>1936488622.95</v>
      </c>
      <c r="N59" s="35">
        <v>1714365715.8900001</v>
      </c>
      <c r="O59" s="35">
        <v>1706428</v>
      </c>
      <c r="P59" s="35">
        <v>428095801.97000003</v>
      </c>
      <c r="Q59" s="35">
        <v>18085211714.18</v>
      </c>
      <c r="R59" s="35"/>
      <c r="S59" s="35">
        <v>4162216150.7399998</v>
      </c>
      <c r="T59" s="35">
        <v>14272179.59</v>
      </c>
      <c r="U59" s="35">
        <v>220083716.36000001</v>
      </c>
      <c r="V59" s="35">
        <v>4396572046.6999998</v>
      </c>
    </row>
    <row r="62" spans="1:22" hidden="1">
      <c r="A62" s="15"/>
      <c r="B62" s="15"/>
      <c r="C62" s="15"/>
      <c r="D62" s="15"/>
    </row>
    <row r="109" spans="1:4" hidden="1">
      <c r="A109" s="15"/>
      <c r="B109" s="15"/>
      <c r="C109" s="15"/>
      <c r="D109" s="15"/>
    </row>
  </sheetData>
  <mergeCells count="2">
    <mergeCell ref="A1:Q1"/>
    <mergeCell ref="S1:V1"/>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618"/>
  <sheetViews>
    <sheetView topLeftCell="A177" zoomScale="25" zoomScaleNormal="25" workbookViewId="0">
      <selection activeCell="N168" sqref="N168"/>
    </sheetView>
  </sheetViews>
  <sheetFormatPr defaultRowHeight="15"/>
  <cols>
    <col min="1" max="1" width="18" bestFit="1" customWidth="1"/>
    <col min="2" max="2" width="31.5703125" bestFit="1" customWidth="1"/>
    <col min="3" max="3" width="8.140625" style="100" bestFit="1" customWidth="1"/>
    <col min="4" max="4" width="10.140625" style="100" bestFit="1" customWidth="1"/>
    <col min="5" max="6" width="10.140625" style="100" customWidth="1"/>
    <col min="7" max="7" width="19.85546875" bestFit="1" customWidth="1"/>
    <col min="8" max="8" width="10.140625" style="100" bestFit="1" customWidth="1"/>
    <col min="9" max="9" width="9.140625" style="100"/>
    <col min="10" max="10" width="8.7109375" customWidth="1"/>
    <col min="11" max="11" width="8.140625" bestFit="1" customWidth="1"/>
    <col min="12" max="12" width="11.7109375" bestFit="1" customWidth="1"/>
  </cols>
  <sheetData>
    <row r="1" spans="1:11">
      <c r="A1" s="472" t="s">
        <v>2464</v>
      </c>
      <c r="B1" s="472"/>
      <c r="C1" s="472"/>
      <c r="D1" s="472"/>
      <c r="E1" s="493" t="s">
        <v>2465</v>
      </c>
      <c r="F1" s="493"/>
      <c r="G1" s="493"/>
      <c r="H1" s="493"/>
      <c r="I1" s="493"/>
      <c r="J1" s="493"/>
      <c r="K1" s="493"/>
    </row>
    <row r="2" spans="1:11">
      <c r="A2" s="238" t="s">
        <v>158</v>
      </c>
      <c r="B2" t="s">
        <v>2462</v>
      </c>
      <c r="C2" s="100" t="s">
        <v>2172</v>
      </c>
      <c r="D2" s="100" t="s">
        <v>2173</v>
      </c>
      <c r="G2" t="s">
        <v>2463</v>
      </c>
      <c r="H2" s="100" t="s">
        <v>2173</v>
      </c>
      <c r="I2" s="100" t="s">
        <v>2172</v>
      </c>
      <c r="J2" s="100" t="s">
        <v>2504</v>
      </c>
      <c r="K2" s="100" t="s">
        <v>2505</v>
      </c>
    </row>
    <row r="3" spans="1:11">
      <c r="A3" s="7">
        <v>41705</v>
      </c>
      <c r="B3" s="35">
        <v>8004400</v>
      </c>
      <c r="G3" s="35"/>
    </row>
    <row r="4" spans="1:11">
      <c r="A4" s="7">
        <v>41712</v>
      </c>
      <c r="B4" s="35">
        <v>8650779</v>
      </c>
      <c r="G4" s="35"/>
    </row>
    <row r="5" spans="1:11">
      <c r="A5" s="7">
        <v>41719</v>
      </c>
      <c r="B5" s="35">
        <v>8501345</v>
      </c>
      <c r="G5" s="35"/>
    </row>
    <row r="6" spans="1:11">
      <c r="A6" s="7">
        <v>41726</v>
      </c>
      <c r="B6" s="35">
        <v>8559196</v>
      </c>
      <c r="G6" s="35">
        <f t="shared" ref="G6:G15" si="0">AVERAGE(B3:B6)</f>
        <v>8428930</v>
      </c>
      <c r="J6" s="100" t="e">
        <f>(G6-#REF!)/#REF!</f>
        <v>#REF!</v>
      </c>
    </row>
    <row r="7" spans="1:11">
      <c r="A7" s="7">
        <v>41733</v>
      </c>
      <c r="B7" s="35">
        <v>8176410</v>
      </c>
      <c r="D7" s="100">
        <f t="shared" ref="D7:D70" si="1">(B7-B3)/B3</f>
        <v>2.148943081305282E-2</v>
      </c>
      <c r="G7" s="35">
        <f t="shared" si="0"/>
        <v>8471932.5</v>
      </c>
      <c r="J7" s="100" t="e">
        <f>(G7-#REF!)/#REF!</f>
        <v>#REF!</v>
      </c>
    </row>
    <row r="8" spans="1:11">
      <c r="A8" s="7">
        <v>41740</v>
      </c>
      <c r="B8" s="35">
        <v>8771625</v>
      </c>
      <c r="D8" s="100">
        <f t="shared" si="1"/>
        <v>1.3969377786671004E-2</v>
      </c>
      <c r="G8" s="35">
        <f t="shared" si="0"/>
        <v>8502144</v>
      </c>
      <c r="J8" s="100" t="e">
        <f>(G8-#REF!)/#REF!</f>
        <v>#REF!</v>
      </c>
    </row>
    <row r="9" spans="1:11">
      <c r="A9" s="7">
        <v>41747</v>
      </c>
      <c r="B9" s="35">
        <v>8862370</v>
      </c>
      <c r="D9" s="100">
        <f t="shared" si="1"/>
        <v>4.246680966364734E-2</v>
      </c>
      <c r="G9" s="35">
        <f t="shared" si="0"/>
        <v>8592400.25</v>
      </c>
      <c r="J9" s="100" t="e">
        <f>(G9-#REF!)/#REF!</f>
        <v>#REF!</v>
      </c>
    </row>
    <row r="10" spans="1:11">
      <c r="A10" s="7">
        <v>41754</v>
      </c>
      <c r="B10" s="35">
        <v>8411182</v>
      </c>
      <c r="D10" s="100">
        <f t="shared" si="1"/>
        <v>-1.7292979387316287E-2</v>
      </c>
      <c r="G10" s="35">
        <f t="shared" si="0"/>
        <v>8555396.75</v>
      </c>
      <c r="H10" s="100">
        <f t="shared" ref="H10:H73" si="2">(G10-G6)/G6</f>
        <v>1.5003891359876046E-2</v>
      </c>
      <c r="J10" s="100" t="e">
        <f>(G10-#REF!)/#REF!</f>
        <v>#REF!</v>
      </c>
    </row>
    <row r="11" spans="1:11">
      <c r="A11" s="7">
        <v>41761</v>
      </c>
      <c r="B11" s="35">
        <v>8773026</v>
      </c>
      <c r="D11" s="100">
        <f t="shared" si="1"/>
        <v>7.2967965158302978E-2</v>
      </c>
      <c r="G11" s="35">
        <f t="shared" si="0"/>
        <v>8704550.75</v>
      </c>
      <c r="H11" s="100">
        <f t="shared" si="2"/>
        <v>2.7457519285003746E-2</v>
      </c>
      <c r="J11" s="100" t="e">
        <f>(G11-#REF!)/#REF!</f>
        <v>#REF!</v>
      </c>
    </row>
    <row r="12" spans="1:11">
      <c r="A12" s="7">
        <v>41768</v>
      </c>
      <c r="B12" s="35">
        <v>8913208</v>
      </c>
      <c r="D12" s="100">
        <f t="shared" si="1"/>
        <v>1.6141022900545796E-2</v>
      </c>
      <c r="G12" s="35">
        <f t="shared" si="0"/>
        <v>8739946.5</v>
      </c>
      <c r="H12" s="100">
        <f t="shared" si="2"/>
        <v>2.7969709757915181E-2</v>
      </c>
      <c r="J12" s="100" t="e">
        <f>(G12-#REF!)/#REF!</f>
        <v>#REF!</v>
      </c>
    </row>
    <row r="13" spans="1:11">
      <c r="A13" s="7">
        <v>41775</v>
      </c>
      <c r="B13" s="35">
        <v>9245544</v>
      </c>
      <c r="D13" s="100">
        <f t="shared" si="1"/>
        <v>4.3236064393610288E-2</v>
      </c>
      <c r="G13" s="35">
        <f t="shared" si="0"/>
        <v>8835740</v>
      </c>
      <c r="H13" s="100">
        <f t="shared" si="2"/>
        <v>2.8320346226888116E-2</v>
      </c>
      <c r="J13" s="100" t="e">
        <f>(G13-#REF!)/#REF!</f>
        <v>#REF!</v>
      </c>
    </row>
    <row r="14" spans="1:11">
      <c r="A14" s="7">
        <v>41782</v>
      </c>
      <c r="B14" s="35">
        <v>8671065</v>
      </c>
      <c r="D14" s="100">
        <f t="shared" si="1"/>
        <v>3.0897322159953264E-2</v>
      </c>
      <c r="G14" s="35">
        <f t="shared" si="0"/>
        <v>8900710.75</v>
      </c>
      <c r="H14" s="100">
        <f t="shared" si="2"/>
        <v>4.0362125812575554E-2</v>
      </c>
      <c r="J14" s="100" t="e">
        <f t="shared" ref="J14:J77" si="3">(G14-G1)/G1</f>
        <v>#DIV/0!</v>
      </c>
    </row>
    <row r="15" spans="1:11">
      <c r="A15" s="7">
        <v>41789</v>
      </c>
      <c r="B15" s="35">
        <v>9436963</v>
      </c>
      <c r="D15" s="100">
        <f t="shared" si="1"/>
        <v>7.5679360804356444E-2</v>
      </c>
      <c r="G15" s="35">
        <f t="shared" si="0"/>
        <v>9066695</v>
      </c>
      <c r="H15" s="100">
        <f t="shared" si="2"/>
        <v>4.1604013854477213E-2</v>
      </c>
      <c r="J15" s="100" t="e">
        <f t="shared" si="3"/>
        <v>#VALUE!</v>
      </c>
    </row>
    <row r="16" spans="1:11">
      <c r="A16" s="7">
        <v>41796</v>
      </c>
      <c r="B16" s="35">
        <v>9136224</v>
      </c>
      <c r="D16" s="100">
        <f t="shared" si="1"/>
        <v>2.5020845468881687E-2</v>
      </c>
      <c r="G16" s="35">
        <f t="shared" ref="G16:G79" si="4">AVERAGE(B13:B16)</f>
        <v>9122449</v>
      </c>
      <c r="H16" s="100">
        <f t="shared" si="2"/>
        <v>4.3764855997688312E-2</v>
      </c>
      <c r="J16" s="100" t="e">
        <f t="shared" si="3"/>
        <v>#DIV/0!</v>
      </c>
    </row>
    <row r="17" spans="1:11">
      <c r="A17" s="7">
        <v>41803</v>
      </c>
      <c r="B17" s="35">
        <v>9335783</v>
      </c>
      <c r="D17" s="100">
        <f t="shared" si="1"/>
        <v>9.7602693794978431E-3</v>
      </c>
      <c r="G17" s="35">
        <f t="shared" si="4"/>
        <v>9145008.75</v>
      </c>
      <c r="H17" s="100">
        <f t="shared" si="2"/>
        <v>3.5002020204306601E-2</v>
      </c>
      <c r="J17" s="100" t="e">
        <f t="shared" si="3"/>
        <v>#DIV/0!</v>
      </c>
    </row>
    <row r="18" spans="1:11">
      <c r="A18" s="7">
        <v>41810</v>
      </c>
      <c r="B18" s="35">
        <v>9817899</v>
      </c>
      <c r="D18" s="100">
        <f t="shared" si="1"/>
        <v>0.13225987811185824</v>
      </c>
      <c r="G18" s="35">
        <f t="shared" si="4"/>
        <v>9431717.25</v>
      </c>
      <c r="H18" s="100">
        <f t="shared" si="2"/>
        <v>5.9658887353462191E-2</v>
      </c>
      <c r="J18" s="100" t="e">
        <f t="shared" si="3"/>
        <v>#DIV/0!</v>
      </c>
    </row>
    <row r="19" spans="1:11">
      <c r="A19" s="7">
        <v>41817</v>
      </c>
      <c r="B19" s="35">
        <v>9436285</v>
      </c>
      <c r="D19" s="100">
        <f t="shared" si="1"/>
        <v>-7.1845147639129235E-5</v>
      </c>
      <c r="G19" s="35">
        <f t="shared" si="4"/>
        <v>9431547.75</v>
      </c>
      <c r="H19" s="100">
        <f t="shared" si="2"/>
        <v>4.0240986379270503E-2</v>
      </c>
      <c r="J19" s="100">
        <f t="shared" si="3"/>
        <v>0.1189495879073619</v>
      </c>
    </row>
    <row r="20" spans="1:11">
      <c r="A20" s="7">
        <v>41824</v>
      </c>
      <c r="B20" s="35">
        <v>9183668</v>
      </c>
      <c r="D20" s="100">
        <f t="shared" si="1"/>
        <v>5.192954988844407E-3</v>
      </c>
      <c r="G20" s="35">
        <f t="shared" si="4"/>
        <v>9443408.75</v>
      </c>
      <c r="H20" s="100">
        <f t="shared" si="2"/>
        <v>3.5183507191983203E-2</v>
      </c>
      <c r="J20" s="100">
        <f t="shared" si="3"/>
        <v>0.11466997051735245</v>
      </c>
    </row>
    <row r="21" spans="1:11">
      <c r="A21" s="7">
        <v>41831</v>
      </c>
      <c r="B21" s="35">
        <v>8932137</v>
      </c>
      <c r="D21" s="100">
        <f t="shared" si="1"/>
        <v>-4.3236437693549644E-2</v>
      </c>
      <c r="G21" s="35">
        <f t="shared" si="4"/>
        <v>9342497.25</v>
      </c>
      <c r="H21" s="100">
        <f t="shared" si="2"/>
        <v>2.159522263989086E-2</v>
      </c>
      <c r="J21" s="100">
        <f t="shared" si="3"/>
        <v>9.8840157259157221E-2</v>
      </c>
    </row>
    <row r="22" spans="1:11">
      <c r="A22" s="7">
        <v>41838</v>
      </c>
      <c r="B22" s="35">
        <v>9349174</v>
      </c>
      <c r="D22" s="100">
        <f t="shared" si="1"/>
        <v>-4.7741884490765288E-2</v>
      </c>
      <c r="G22" s="35">
        <f t="shared" si="4"/>
        <v>9225316</v>
      </c>
      <c r="H22" s="100">
        <f t="shared" si="2"/>
        <v>-2.1883740206482549E-2</v>
      </c>
      <c r="J22" s="100">
        <f t="shared" si="3"/>
        <v>7.3659947347075691E-2</v>
      </c>
    </row>
    <row r="23" spans="1:11">
      <c r="A23" s="7">
        <v>41845</v>
      </c>
      <c r="B23" s="35">
        <v>10198613</v>
      </c>
      <c r="D23" s="100">
        <f t="shared" si="1"/>
        <v>8.0786877462899864E-2</v>
      </c>
      <c r="G23" s="35">
        <f t="shared" si="4"/>
        <v>9415898</v>
      </c>
      <c r="H23" s="100">
        <f t="shared" si="2"/>
        <v>-1.6592981782868035E-3</v>
      </c>
      <c r="J23" s="100">
        <f t="shared" si="3"/>
        <v>0.1005799351152242</v>
      </c>
    </row>
    <row r="24" spans="1:11">
      <c r="A24" s="7">
        <v>41852</v>
      </c>
      <c r="B24" s="35">
        <v>7366682</v>
      </c>
      <c r="D24" s="100">
        <f t="shared" si="1"/>
        <v>-0.19784970449715736</v>
      </c>
      <c r="G24" s="35">
        <f t="shared" si="4"/>
        <v>8961651.5</v>
      </c>
      <c r="H24" s="100">
        <f t="shared" si="2"/>
        <v>-5.1015185591749376E-2</v>
      </c>
      <c r="J24" s="100">
        <f t="shared" si="3"/>
        <v>2.9536360621482963E-2</v>
      </c>
    </row>
    <row r="25" spans="1:11">
      <c r="A25" s="7">
        <v>41859</v>
      </c>
      <c r="B25" s="35">
        <v>9319586</v>
      </c>
      <c r="D25" s="100">
        <f t="shared" si="1"/>
        <v>4.3376965669021869E-2</v>
      </c>
      <c r="G25" s="35">
        <f t="shared" si="4"/>
        <v>9058513.75</v>
      </c>
      <c r="H25" s="100">
        <f t="shared" si="2"/>
        <v>-3.0396958372131178E-2</v>
      </c>
      <c r="J25" s="100">
        <f t="shared" si="3"/>
        <v>3.6449565223311151E-2</v>
      </c>
    </row>
    <row r="26" spans="1:11">
      <c r="A26" s="7">
        <v>41866</v>
      </c>
      <c r="B26" s="35">
        <v>9281268</v>
      </c>
      <c r="D26" s="100">
        <f t="shared" si="1"/>
        <v>-7.2633154543920138E-3</v>
      </c>
      <c r="G26" s="35">
        <f t="shared" si="4"/>
        <v>9041537.25</v>
      </c>
      <c r="H26" s="100">
        <f t="shared" si="2"/>
        <v>-1.9921133324863886E-2</v>
      </c>
      <c r="J26" s="100">
        <f t="shared" si="3"/>
        <v>2.329145606366869E-2</v>
      </c>
    </row>
    <row r="27" spans="1:11">
      <c r="A27" s="7">
        <v>41873</v>
      </c>
      <c r="B27" s="35">
        <v>9578085</v>
      </c>
      <c r="D27" s="100">
        <f t="shared" si="1"/>
        <v>-6.0844352070227592E-2</v>
      </c>
      <c r="G27" s="35">
        <f t="shared" si="4"/>
        <v>8886405.25</v>
      </c>
      <c r="H27" s="100">
        <f t="shared" si="2"/>
        <v>-5.6233908863498737E-2</v>
      </c>
      <c r="J27" s="100">
        <f t="shared" si="3"/>
        <v>-1.6072311978006925E-3</v>
      </c>
    </row>
    <row r="28" spans="1:11">
      <c r="A28" s="7">
        <v>41880</v>
      </c>
      <c r="B28" s="35">
        <v>9678804</v>
      </c>
      <c r="D28" s="100">
        <f t="shared" si="1"/>
        <v>0.31386206164457758</v>
      </c>
      <c r="G28" s="35">
        <f t="shared" si="4"/>
        <v>9464435.75</v>
      </c>
      <c r="H28" s="100">
        <f t="shared" si="2"/>
        <v>5.6103972576929596E-2</v>
      </c>
      <c r="J28" s="100">
        <f t="shared" si="3"/>
        <v>4.3868327985004459E-2</v>
      </c>
    </row>
    <row r="29" spans="1:11">
      <c r="A29" s="7">
        <v>41887</v>
      </c>
      <c r="B29" s="35">
        <v>9726483</v>
      </c>
      <c r="D29" s="100">
        <f t="shared" si="1"/>
        <v>4.3660415816754089E-2</v>
      </c>
      <c r="G29" s="35">
        <f t="shared" si="4"/>
        <v>9566160</v>
      </c>
      <c r="H29" s="100">
        <f t="shared" si="2"/>
        <v>5.6040788148055742E-2</v>
      </c>
      <c r="J29" s="100">
        <f t="shared" si="3"/>
        <v>4.8639460741298747E-2</v>
      </c>
    </row>
    <row r="30" spans="1:11">
      <c r="A30" s="7">
        <v>41894</v>
      </c>
      <c r="B30" s="35">
        <v>9745998</v>
      </c>
      <c r="D30" s="100">
        <f t="shared" si="1"/>
        <v>5.0071822082930907E-2</v>
      </c>
      <c r="G30" s="35">
        <f t="shared" si="4"/>
        <v>9682342.5</v>
      </c>
      <c r="H30" s="100">
        <f t="shared" si="2"/>
        <v>7.0873484484068244E-2</v>
      </c>
      <c r="J30" s="100">
        <f t="shared" si="3"/>
        <v>5.8757051489972602E-2</v>
      </c>
    </row>
    <row r="31" spans="1:11">
      <c r="A31" s="7">
        <v>41901</v>
      </c>
      <c r="B31" s="35">
        <v>10234857</v>
      </c>
      <c r="D31" s="100">
        <f t="shared" si="1"/>
        <v>6.8570283099387827E-2</v>
      </c>
      <c r="G31" s="35">
        <f t="shared" si="4"/>
        <v>9846535.5</v>
      </c>
      <c r="H31" s="100">
        <f t="shared" si="2"/>
        <v>0.10804484186673796</v>
      </c>
      <c r="J31" s="100">
        <f t="shared" si="3"/>
        <v>4.3981200772319588E-2</v>
      </c>
      <c r="K31" s="100">
        <f>(G31-G6)/G6</f>
        <v>0.16818332813298958</v>
      </c>
    </row>
    <row r="32" spans="1:11">
      <c r="A32" s="7">
        <v>41908</v>
      </c>
      <c r="B32" s="35">
        <v>9593383</v>
      </c>
      <c r="D32" s="100">
        <f t="shared" si="1"/>
        <v>-8.8255739035525468E-3</v>
      </c>
      <c r="G32" s="35">
        <f t="shared" si="4"/>
        <v>9825180.25</v>
      </c>
      <c r="H32" s="100">
        <f t="shared" si="2"/>
        <v>3.8115795756762362E-2</v>
      </c>
      <c r="J32" s="100">
        <f t="shared" si="3"/>
        <v>4.1735726779308306E-2</v>
      </c>
      <c r="K32" s="100">
        <f t="shared" ref="K32:K95" si="5">(G32-G7)/G7</f>
        <v>0.15973306562581796</v>
      </c>
    </row>
    <row r="33" spans="1:11">
      <c r="A33" s="7">
        <v>41915</v>
      </c>
      <c r="B33" s="35">
        <v>10709678</v>
      </c>
      <c r="D33" s="100">
        <f t="shared" si="1"/>
        <v>0.10108432822017989</v>
      </c>
      <c r="G33" s="35">
        <f t="shared" si="4"/>
        <v>10070979</v>
      </c>
      <c r="H33" s="100">
        <f t="shared" si="2"/>
        <v>5.2771331443337767E-2</v>
      </c>
      <c r="J33" s="100">
        <f t="shared" si="3"/>
        <v>6.6455902377412182E-2</v>
      </c>
      <c r="K33" s="100">
        <f t="shared" si="5"/>
        <v>0.18452228049771915</v>
      </c>
    </row>
    <row r="34" spans="1:11">
      <c r="A34" s="7">
        <v>41922</v>
      </c>
      <c r="B34" s="35">
        <v>7070685</v>
      </c>
      <c r="D34" s="100">
        <f t="shared" si="1"/>
        <v>-0.27450375015467887</v>
      </c>
      <c r="G34" s="35">
        <f t="shared" si="4"/>
        <v>9402150.75</v>
      </c>
      <c r="H34" s="100">
        <f t="shared" si="2"/>
        <v>-2.8938425799335234E-2</v>
      </c>
      <c r="J34" s="100">
        <f t="shared" si="3"/>
        <v>6.3851771537850868E-3</v>
      </c>
      <c r="K34" s="100">
        <f t="shared" si="5"/>
        <v>9.4240314282379944E-2</v>
      </c>
    </row>
    <row r="35" spans="1:11">
      <c r="A35" s="7">
        <v>41929</v>
      </c>
      <c r="B35" s="35">
        <v>9851100</v>
      </c>
      <c r="D35" s="100">
        <f t="shared" si="1"/>
        <v>-3.7495101299412394E-2</v>
      </c>
      <c r="G35" s="35">
        <f t="shared" si="4"/>
        <v>9306211.5</v>
      </c>
      <c r="H35" s="100">
        <f t="shared" si="2"/>
        <v>-5.4874529218931878E-2</v>
      </c>
      <c r="J35" s="100">
        <f t="shared" si="3"/>
        <v>8.7688595165737408E-3</v>
      </c>
      <c r="K35" s="100">
        <f t="shared" si="5"/>
        <v>8.7759197140681991E-2</v>
      </c>
    </row>
    <row r="36" spans="1:11">
      <c r="A36" s="7">
        <v>41936</v>
      </c>
      <c r="B36" s="35">
        <v>9313846</v>
      </c>
      <c r="D36" s="100">
        <f t="shared" si="1"/>
        <v>-2.9138521833226089E-2</v>
      </c>
      <c r="G36" s="35">
        <f t="shared" si="4"/>
        <v>9236327.25</v>
      </c>
      <c r="H36" s="100">
        <f t="shared" si="2"/>
        <v>-5.9933048047642691E-2</v>
      </c>
      <c r="J36" s="100">
        <f t="shared" si="3"/>
        <v>-1.9071016912035367E-2</v>
      </c>
      <c r="K36" s="100">
        <f t="shared" si="5"/>
        <v>6.1091780066880534E-2</v>
      </c>
    </row>
    <row r="37" spans="1:11">
      <c r="A37" s="7">
        <v>41943</v>
      </c>
      <c r="B37" s="35">
        <v>9314153</v>
      </c>
      <c r="D37" s="100">
        <f t="shared" si="1"/>
        <v>-0.13030503811599192</v>
      </c>
      <c r="G37" s="35">
        <f t="shared" si="4"/>
        <v>8887446</v>
      </c>
      <c r="H37" s="100">
        <f t="shared" si="2"/>
        <v>-0.11751916074892024</v>
      </c>
      <c r="J37" s="100">
        <f t="shared" si="3"/>
        <v>-8.2803376141105233E-3</v>
      </c>
      <c r="K37" s="100">
        <f t="shared" si="5"/>
        <v>1.6876476303373251E-2</v>
      </c>
    </row>
    <row r="38" spans="1:11">
      <c r="A38" s="7">
        <v>41950</v>
      </c>
      <c r="B38" s="35">
        <v>9323881</v>
      </c>
      <c r="D38" s="100">
        <f t="shared" si="1"/>
        <v>0.31866728612574313</v>
      </c>
      <c r="G38" s="35">
        <f t="shared" si="4"/>
        <v>9450745</v>
      </c>
      <c r="H38" s="100">
        <f t="shared" si="2"/>
        <v>5.1684185131790194E-3</v>
      </c>
      <c r="J38" s="100">
        <f t="shared" si="3"/>
        <v>4.3299735566444328E-2</v>
      </c>
      <c r="K38" s="100">
        <f t="shared" si="5"/>
        <v>6.9604243673987695E-2</v>
      </c>
    </row>
    <row r="39" spans="1:11">
      <c r="A39" s="7">
        <v>41957</v>
      </c>
      <c r="B39" s="35">
        <v>9161014</v>
      </c>
      <c r="D39" s="100">
        <f t="shared" si="1"/>
        <v>-7.005166935672158E-2</v>
      </c>
      <c r="G39" s="35">
        <f t="shared" si="4"/>
        <v>9278223.5</v>
      </c>
      <c r="H39" s="100">
        <f t="shared" si="2"/>
        <v>-3.0074536775786796E-3</v>
      </c>
      <c r="J39" s="100">
        <f t="shared" si="3"/>
        <v>2.6177655796308312E-2</v>
      </c>
      <c r="K39" s="100">
        <f t="shared" si="5"/>
        <v>4.2413775776277189E-2</v>
      </c>
    </row>
    <row r="40" spans="1:11">
      <c r="A40" s="7">
        <v>41964</v>
      </c>
      <c r="B40" s="35">
        <v>9784258</v>
      </c>
      <c r="D40" s="100">
        <f t="shared" si="1"/>
        <v>5.0506740180157585E-2</v>
      </c>
      <c r="G40" s="35">
        <f t="shared" si="4"/>
        <v>9395826.5</v>
      </c>
      <c r="H40" s="100">
        <f t="shared" si="2"/>
        <v>1.7268687616065141E-2</v>
      </c>
      <c r="J40" s="100">
        <f t="shared" si="3"/>
        <v>5.7325908021131494E-2</v>
      </c>
      <c r="K40" s="100">
        <f t="shared" si="5"/>
        <v>3.6301154941243752E-2</v>
      </c>
    </row>
    <row r="41" spans="1:11">
      <c r="A41" s="7">
        <v>41971</v>
      </c>
      <c r="B41" s="35">
        <v>9834103</v>
      </c>
      <c r="D41" s="100">
        <f t="shared" si="1"/>
        <v>5.5823648162103411E-2</v>
      </c>
      <c r="G41" s="35">
        <f t="shared" si="4"/>
        <v>9525814</v>
      </c>
      <c r="H41" s="100">
        <f t="shared" si="2"/>
        <v>7.1828059489756679E-2</v>
      </c>
      <c r="J41" s="100">
        <f t="shared" si="3"/>
        <v>6.4851462486815448E-3</v>
      </c>
      <c r="K41" s="100">
        <f t="shared" si="5"/>
        <v>4.4216744867524062E-2</v>
      </c>
    </row>
    <row r="42" spans="1:11">
      <c r="A42" s="7">
        <v>41978</v>
      </c>
      <c r="B42" s="35">
        <v>9509169</v>
      </c>
      <c r="D42" s="100">
        <f t="shared" si="1"/>
        <v>1.9872411499031357E-2</v>
      </c>
      <c r="G42" s="35">
        <f t="shared" si="4"/>
        <v>9572136</v>
      </c>
      <c r="H42" s="100">
        <f t="shared" si="2"/>
        <v>1.2844595849321933E-2</v>
      </c>
      <c r="J42" s="100">
        <f t="shared" si="3"/>
        <v>6.2470207481371835E-4</v>
      </c>
      <c r="K42" s="100">
        <f t="shared" si="5"/>
        <v>4.6706051538769715E-2</v>
      </c>
    </row>
    <row r="43" spans="1:11">
      <c r="A43" s="7">
        <v>41985</v>
      </c>
      <c r="B43" s="35">
        <v>9221650</v>
      </c>
      <c r="D43" s="100">
        <f t="shared" si="1"/>
        <v>6.6189179494758983E-3</v>
      </c>
      <c r="G43" s="35">
        <f t="shared" si="4"/>
        <v>9587295</v>
      </c>
      <c r="H43" s="100">
        <f t="shared" si="2"/>
        <v>3.3311495460310911E-2</v>
      </c>
      <c r="J43" s="100">
        <f t="shared" si="3"/>
        <v>-9.8165810598003535E-3</v>
      </c>
      <c r="K43" s="100">
        <f t="shared" si="5"/>
        <v>1.6495166879605089E-2</v>
      </c>
    </row>
    <row r="44" spans="1:11">
      <c r="A44" s="7">
        <v>41992</v>
      </c>
      <c r="B44" s="35">
        <v>9736292</v>
      </c>
      <c r="D44" s="100">
        <f t="shared" si="1"/>
        <v>-4.9023645942288113E-3</v>
      </c>
      <c r="G44" s="35">
        <f t="shared" si="4"/>
        <v>9575303.5</v>
      </c>
      <c r="H44" s="100">
        <f t="shared" si="2"/>
        <v>1.9101778858943382E-2</v>
      </c>
      <c r="J44" s="100">
        <f t="shared" si="3"/>
        <v>-2.7545932272320554E-2</v>
      </c>
      <c r="K44" s="100">
        <f t="shared" si="5"/>
        <v>1.5242010517308785E-2</v>
      </c>
    </row>
    <row r="45" spans="1:11">
      <c r="A45" s="7">
        <v>41999</v>
      </c>
      <c r="B45" s="35">
        <v>9776722</v>
      </c>
      <c r="D45" s="100">
        <f t="shared" si="1"/>
        <v>-5.8348992277180746E-3</v>
      </c>
      <c r="G45" s="35">
        <f t="shared" si="4"/>
        <v>9560958.25</v>
      </c>
      <c r="H45" s="100">
        <f t="shared" si="2"/>
        <v>3.6893697483490651E-3</v>
      </c>
      <c r="J45" s="100">
        <f t="shared" si="3"/>
        <v>-2.6892331059269879E-2</v>
      </c>
      <c r="K45" s="100">
        <f t="shared" si="5"/>
        <v>1.24477826928756E-2</v>
      </c>
    </row>
    <row r="46" spans="1:11">
      <c r="A46" s="7">
        <v>42006</v>
      </c>
      <c r="B46" s="35">
        <v>9712045</v>
      </c>
      <c r="D46" s="100">
        <f t="shared" si="1"/>
        <v>2.1334776992605768E-2</v>
      </c>
      <c r="G46" s="35">
        <f t="shared" si="4"/>
        <v>9611677.25</v>
      </c>
      <c r="H46" s="100">
        <f t="shared" si="2"/>
        <v>4.1308700586786479E-3</v>
      </c>
      <c r="J46" s="100">
        <f t="shared" si="3"/>
        <v>-4.5606464872978092E-2</v>
      </c>
      <c r="K46" s="100">
        <f t="shared" si="5"/>
        <v>2.8812424857818396E-2</v>
      </c>
    </row>
    <row r="47" spans="1:11">
      <c r="A47" s="7">
        <v>42013</v>
      </c>
      <c r="B47" s="35">
        <v>8867710</v>
      </c>
      <c r="D47" s="100">
        <f t="shared" si="1"/>
        <v>-3.8381417642179005E-2</v>
      </c>
      <c r="G47" s="35">
        <f t="shared" si="4"/>
        <v>9523192.25</v>
      </c>
      <c r="H47" s="100">
        <f t="shared" si="2"/>
        <v>-6.6862185840740268E-3</v>
      </c>
      <c r="J47" s="100">
        <f t="shared" si="3"/>
        <v>1.2873809750391419E-2</v>
      </c>
      <c r="K47" s="100">
        <f t="shared" si="5"/>
        <v>3.2289002349621412E-2</v>
      </c>
    </row>
    <row r="48" spans="1:11">
      <c r="A48" s="7">
        <v>42020</v>
      </c>
      <c r="B48" s="35">
        <v>9233179</v>
      </c>
      <c r="D48" s="100">
        <f t="shared" si="1"/>
        <v>-5.16739843053187E-2</v>
      </c>
      <c r="G48" s="35">
        <f t="shared" si="4"/>
        <v>9397414</v>
      </c>
      <c r="H48" s="100">
        <f t="shared" si="2"/>
        <v>-1.8577948991381838E-2</v>
      </c>
      <c r="J48" s="100">
        <f t="shared" si="3"/>
        <v>9.800174861703927E-3</v>
      </c>
      <c r="K48" s="100">
        <f t="shared" si="5"/>
        <v>-1.9630628963907639E-3</v>
      </c>
    </row>
    <row r="49" spans="1:11">
      <c r="A49" s="7">
        <v>42027</v>
      </c>
      <c r="B49" s="35">
        <v>9420952</v>
      </c>
      <c r="D49" s="100">
        <f t="shared" si="1"/>
        <v>-3.6389497420505561E-2</v>
      </c>
      <c r="G49" s="35">
        <f t="shared" si="4"/>
        <v>9308471.5</v>
      </c>
      <c r="H49" s="100">
        <f t="shared" si="2"/>
        <v>-2.6408100882565823E-2</v>
      </c>
      <c r="J49" s="100">
        <f t="shared" si="3"/>
        <v>7.8109239795504217E-3</v>
      </c>
      <c r="K49" s="100">
        <f t="shared" si="5"/>
        <v>3.870045604875396E-2</v>
      </c>
    </row>
    <row r="50" spans="1:11">
      <c r="A50" s="7">
        <v>42034</v>
      </c>
      <c r="B50" s="35">
        <v>10220057</v>
      </c>
      <c r="D50" s="100">
        <f t="shared" si="1"/>
        <v>5.2307418262580126E-2</v>
      </c>
      <c r="G50" s="35">
        <f t="shared" si="4"/>
        <v>9435474.5</v>
      </c>
      <c r="H50" s="100">
        <f t="shared" si="2"/>
        <v>-1.8332154255387634E-2</v>
      </c>
      <c r="J50" s="100">
        <f t="shared" si="3"/>
        <v>6.1663215731493616E-2</v>
      </c>
      <c r="K50" s="100">
        <f t="shared" si="5"/>
        <v>4.1613973373943382E-2</v>
      </c>
    </row>
    <row r="51" spans="1:11">
      <c r="A51" s="7">
        <v>42041</v>
      </c>
      <c r="B51" s="35">
        <v>9474187</v>
      </c>
      <c r="D51" s="100">
        <f t="shared" si="1"/>
        <v>6.8391614069472279E-2</v>
      </c>
      <c r="G51" s="35">
        <f t="shared" si="4"/>
        <v>9587093.75</v>
      </c>
      <c r="H51" s="100">
        <f t="shared" si="2"/>
        <v>6.7100924062516954E-3</v>
      </c>
      <c r="J51" s="100">
        <f t="shared" si="3"/>
        <v>1.4427301762982707E-2</v>
      </c>
      <c r="K51" s="100">
        <f t="shared" si="5"/>
        <v>6.0338909735731056E-2</v>
      </c>
    </row>
    <row r="52" spans="1:11">
      <c r="A52" s="7">
        <v>42048</v>
      </c>
      <c r="B52" s="35">
        <v>9750311</v>
      </c>
      <c r="D52" s="100">
        <f t="shared" si="1"/>
        <v>5.600801197507381E-2</v>
      </c>
      <c r="G52" s="35">
        <f t="shared" si="4"/>
        <v>9716376.75</v>
      </c>
      <c r="H52" s="100">
        <f t="shared" si="2"/>
        <v>3.394154498248135E-2</v>
      </c>
      <c r="J52" s="100">
        <f t="shared" si="3"/>
        <v>4.7223830079109436E-2</v>
      </c>
      <c r="K52" s="100">
        <f t="shared" si="5"/>
        <v>9.3397889996070127E-2</v>
      </c>
    </row>
    <row r="53" spans="1:11">
      <c r="A53" s="7">
        <v>42055</v>
      </c>
      <c r="B53" s="35">
        <v>9250091</v>
      </c>
      <c r="D53" s="100">
        <f t="shared" si="1"/>
        <v>-1.8136277522696219E-2</v>
      </c>
      <c r="G53" s="35">
        <f t="shared" si="4"/>
        <v>9673661.5</v>
      </c>
      <c r="H53" s="100">
        <f t="shared" si="2"/>
        <v>3.9232004953767115E-2</v>
      </c>
      <c r="J53" s="100">
        <f t="shared" si="3"/>
        <v>2.9570043678435312E-2</v>
      </c>
      <c r="K53" s="100">
        <f t="shared" si="5"/>
        <v>2.2106521247185814E-2</v>
      </c>
    </row>
    <row r="54" spans="1:11">
      <c r="A54" s="7">
        <v>42062</v>
      </c>
      <c r="B54" s="35">
        <v>9673165</v>
      </c>
      <c r="D54" s="100">
        <f t="shared" si="1"/>
        <v>-5.351163892725843E-2</v>
      </c>
      <c r="G54" s="35">
        <f t="shared" si="4"/>
        <v>9536938.5</v>
      </c>
      <c r="H54" s="100">
        <f t="shared" si="2"/>
        <v>1.0753460252581892E-2</v>
      </c>
      <c r="J54" s="100">
        <f t="shared" si="3"/>
        <v>1.1678267075128698E-3</v>
      </c>
      <c r="K54" s="100">
        <f t="shared" si="5"/>
        <v>-3.0546739757645702E-3</v>
      </c>
    </row>
    <row r="55" spans="1:11">
      <c r="A55" s="7">
        <v>42069</v>
      </c>
      <c r="B55" s="35">
        <v>10215035</v>
      </c>
      <c r="C55" s="100">
        <f t="shared" ref="C55:C118" si="6">(B55-B3)/B3</f>
        <v>0.27617747738743692</v>
      </c>
      <c r="D55" s="100">
        <f t="shared" si="1"/>
        <v>7.8196472161674663E-2</v>
      </c>
      <c r="G55" s="35">
        <f t="shared" si="4"/>
        <v>9722150.5</v>
      </c>
      <c r="H55" s="100">
        <f t="shared" si="2"/>
        <v>1.4087350507029308E-2</v>
      </c>
      <c r="J55" s="100">
        <f t="shared" si="3"/>
        <v>1.5671998391999446E-2</v>
      </c>
      <c r="K55" s="100">
        <f t="shared" si="5"/>
        <v>4.1114017604727366E-3</v>
      </c>
    </row>
    <row r="56" spans="1:11">
      <c r="A56" s="7">
        <v>42076</v>
      </c>
      <c r="B56" s="35">
        <v>10512000</v>
      </c>
      <c r="C56" s="100">
        <f t="shared" si="6"/>
        <v>0.21515068180565011</v>
      </c>
      <c r="D56" s="100">
        <f t="shared" si="1"/>
        <v>7.8119456907579668E-2</v>
      </c>
      <c r="G56" s="35">
        <f t="shared" si="4"/>
        <v>9912572.75</v>
      </c>
      <c r="H56" s="100">
        <f t="shared" si="2"/>
        <v>2.0192300591884729E-2</v>
      </c>
      <c r="J56" s="100">
        <f t="shared" si="3"/>
        <v>3.3928000546556668E-2</v>
      </c>
      <c r="K56" s="100">
        <f t="shared" si="5"/>
        <v>6.7066482419120919E-3</v>
      </c>
    </row>
    <row r="57" spans="1:11">
      <c r="A57" s="7">
        <v>42083</v>
      </c>
      <c r="B57" s="35">
        <v>10226314</v>
      </c>
      <c r="C57" s="100">
        <f t="shared" si="6"/>
        <v>0.20290542261253955</v>
      </c>
      <c r="D57" s="100">
        <f t="shared" si="1"/>
        <v>0.10553658336982848</v>
      </c>
      <c r="G57" s="35">
        <f t="shared" si="4"/>
        <v>10156628.5</v>
      </c>
      <c r="H57" s="100">
        <f t="shared" si="2"/>
        <v>4.9925976839276423E-2</v>
      </c>
      <c r="J57" s="100">
        <f t="shared" si="3"/>
        <v>6.0710869373487741E-2</v>
      </c>
      <c r="K57" s="100">
        <f t="shared" si="5"/>
        <v>3.3734571943349334E-2</v>
      </c>
    </row>
    <row r="58" spans="1:11">
      <c r="A58" s="7">
        <v>42090</v>
      </c>
      <c r="B58" s="35">
        <v>9706892</v>
      </c>
      <c r="C58" s="100">
        <f t="shared" si="6"/>
        <v>0.13408922987626407</v>
      </c>
      <c r="D58" s="100">
        <f t="shared" si="1"/>
        <v>3.4866561254770284E-3</v>
      </c>
      <c r="G58" s="35">
        <f t="shared" si="4"/>
        <v>10165060.25</v>
      </c>
      <c r="H58" s="100">
        <f t="shared" si="2"/>
        <v>6.5861990197378331E-2</v>
      </c>
      <c r="I58" s="100">
        <f>(G58-G6)/G6</f>
        <v>0.20597279251340325</v>
      </c>
      <c r="J58" s="100">
        <f>(G58-G45)/G45</f>
        <v>6.3184252478040048E-2</v>
      </c>
      <c r="K58" s="100">
        <f t="shared" si="5"/>
        <v>9.3418177120615578E-3</v>
      </c>
    </row>
    <row r="59" spans="1:11">
      <c r="A59" s="7">
        <v>42097</v>
      </c>
      <c r="B59" s="35">
        <v>10127276</v>
      </c>
      <c r="C59" s="100">
        <f t="shared" si="6"/>
        <v>0.23859689032228082</v>
      </c>
      <c r="D59" s="100">
        <f t="shared" si="1"/>
        <v>-8.5911599911307202E-3</v>
      </c>
      <c r="G59" s="35">
        <f t="shared" si="4"/>
        <v>10143120.5</v>
      </c>
      <c r="H59" s="100">
        <f t="shared" si="2"/>
        <v>4.3300090859527428E-2</v>
      </c>
      <c r="I59" s="100">
        <f t="shared" ref="I59:I119" si="7">(G59-G7)/G7</f>
        <v>0.19726172275333875</v>
      </c>
      <c r="J59" s="100">
        <f t="shared" si="3"/>
        <v>5.5291416490290499E-2</v>
      </c>
      <c r="K59" s="100">
        <f t="shared" si="5"/>
        <v>7.8808537504038642E-2</v>
      </c>
    </row>
    <row r="60" spans="1:11">
      <c r="A60" s="7">
        <v>42104</v>
      </c>
      <c r="B60" s="35">
        <v>11371206</v>
      </c>
      <c r="C60" s="100">
        <f t="shared" si="6"/>
        <v>0.29636253259800777</v>
      </c>
      <c r="D60" s="100">
        <f t="shared" si="1"/>
        <v>8.1735730593607309E-2</v>
      </c>
      <c r="G60" s="35">
        <f t="shared" si="4"/>
        <v>10357922</v>
      </c>
      <c r="H60" s="100">
        <f t="shared" si="2"/>
        <v>4.4927715662919095E-2</v>
      </c>
      <c r="I60" s="100">
        <f t="shared" si="7"/>
        <v>0.21827176768589193</v>
      </c>
      <c r="J60" s="100">
        <f t="shared" si="3"/>
        <v>8.7652304824571828E-2</v>
      </c>
      <c r="K60" s="100">
        <f t="shared" si="5"/>
        <v>0.1130116696789021</v>
      </c>
    </row>
    <row r="61" spans="1:11">
      <c r="A61" s="7">
        <v>42111</v>
      </c>
      <c r="B61" s="35">
        <v>10633668</v>
      </c>
      <c r="C61" s="100">
        <f t="shared" si="6"/>
        <v>0.19986730411842429</v>
      </c>
      <c r="D61" s="100">
        <f t="shared" si="1"/>
        <v>3.9833903007476593E-2</v>
      </c>
      <c r="G61" s="35">
        <f t="shared" si="4"/>
        <v>10459760.5</v>
      </c>
      <c r="H61" s="100">
        <f t="shared" si="2"/>
        <v>2.9845730795411095E-2</v>
      </c>
      <c r="I61" s="100">
        <f t="shared" si="7"/>
        <v>0.21732696285883563</v>
      </c>
      <c r="J61" s="100">
        <f t="shared" si="3"/>
        <v>0.11304668497099309</v>
      </c>
      <c r="K61" s="100">
        <f t="shared" si="5"/>
        <v>0.13245884612847603</v>
      </c>
    </row>
    <row r="62" spans="1:11">
      <c r="A62" s="7">
        <v>42118</v>
      </c>
      <c r="B62" s="35">
        <v>9882343</v>
      </c>
      <c r="C62" s="100">
        <f t="shared" si="6"/>
        <v>0.17490538190708513</v>
      </c>
      <c r="D62" s="100">
        <f t="shared" si="1"/>
        <v>1.8074889470285647E-2</v>
      </c>
      <c r="G62" s="35">
        <f t="shared" si="4"/>
        <v>10503623.25</v>
      </c>
      <c r="H62" s="100">
        <f t="shared" si="2"/>
        <v>3.3306541395069451E-2</v>
      </c>
      <c r="I62" s="100">
        <f t="shared" si="7"/>
        <v>0.22771901256361957</v>
      </c>
      <c r="J62" s="100">
        <f t="shared" si="3"/>
        <v>0.128393984984538</v>
      </c>
      <c r="K62" s="100">
        <f t="shared" si="5"/>
        <v>0.18184945933848712</v>
      </c>
    </row>
    <row r="63" spans="1:11">
      <c r="A63" s="7">
        <v>42125</v>
      </c>
      <c r="B63" s="35">
        <v>10757113</v>
      </c>
      <c r="C63" s="100">
        <f t="shared" si="6"/>
        <v>0.2261576564346213</v>
      </c>
      <c r="D63" s="100">
        <f t="shared" si="1"/>
        <v>6.2192143277224797E-2</v>
      </c>
      <c r="G63" s="35">
        <f t="shared" si="4"/>
        <v>10661082.5</v>
      </c>
      <c r="H63" s="100">
        <f t="shared" si="2"/>
        <v>5.1065350155309698E-2</v>
      </c>
      <c r="I63" s="100">
        <f t="shared" si="7"/>
        <v>0.22477113479980573</v>
      </c>
      <c r="J63" s="100">
        <f t="shared" si="3"/>
        <v>0.12989362644136232</v>
      </c>
      <c r="K63" s="100">
        <f t="shared" si="5"/>
        <v>0.12806794596616458</v>
      </c>
    </row>
    <row r="64" spans="1:11">
      <c r="A64" s="7">
        <v>42132</v>
      </c>
      <c r="B64" s="35">
        <v>11254635</v>
      </c>
      <c r="C64" s="100">
        <f t="shared" si="6"/>
        <v>0.26269183889795905</v>
      </c>
      <c r="D64" s="100">
        <f t="shared" si="1"/>
        <v>-1.0251419242602764E-2</v>
      </c>
      <c r="G64" s="35">
        <f t="shared" si="4"/>
        <v>10631939.75</v>
      </c>
      <c r="H64" s="100">
        <f t="shared" si="2"/>
        <v>2.6454896068921933E-2</v>
      </c>
      <c r="I64" s="100">
        <f t="shared" si="7"/>
        <v>0.21647652534257503</v>
      </c>
      <c r="J64" s="100">
        <f t="shared" si="3"/>
        <v>0.10898464406901205</v>
      </c>
      <c r="K64" s="100">
        <f t="shared" si="5"/>
        <v>0.14590252649119737</v>
      </c>
    </row>
    <row r="65" spans="1:11">
      <c r="A65" s="7">
        <v>42139</v>
      </c>
      <c r="B65" s="35">
        <v>10918411</v>
      </c>
      <c r="C65" s="100">
        <f t="shared" si="6"/>
        <v>0.18093764953149322</v>
      </c>
      <c r="D65" s="100">
        <f t="shared" si="1"/>
        <v>2.6777495780383589E-2</v>
      </c>
      <c r="G65" s="35">
        <f t="shared" si="4"/>
        <v>10703125.5</v>
      </c>
      <c r="H65" s="100">
        <f t="shared" si="2"/>
        <v>2.3266785123808524E-2</v>
      </c>
      <c r="I65" s="100">
        <f t="shared" si="7"/>
        <v>0.21134455065450092</v>
      </c>
      <c r="J65" s="100">
        <f t="shared" si="3"/>
        <v>0.10155521707204283</v>
      </c>
      <c r="K65" s="100">
        <f t="shared" si="5"/>
        <v>0.13913613666663599</v>
      </c>
    </row>
    <row r="66" spans="1:11">
      <c r="A66" s="7">
        <v>42146</v>
      </c>
      <c r="B66" s="35">
        <v>10549124</v>
      </c>
      <c r="C66" s="100">
        <f t="shared" si="6"/>
        <v>0.21658919636745891</v>
      </c>
      <c r="D66" s="100">
        <f t="shared" si="1"/>
        <v>6.7471954778335466E-2</v>
      </c>
      <c r="G66" s="35">
        <f t="shared" si="4"/>
        <v>10869820.75</v>
      </c>
      <c r="H66" s="100">
        <f t="shared" si="2"/>
        <v>3.4863921837638263E-2</v>
      </c>
      <c r="I66" s="100">
        <f t="shared" si="7"/>
        <v>0.22123064722668356</v>
      </c>
      <c r="J66" s="100">
        <f t="shared" si="3"/>
        <v>0.1236511376793575</v>
      </c>
      <c r="K66" s="100">
        <f t="shared" si="5"/>
        <v>0.14109101332442561</v>
      </c>
    </row>
    <row r="67" spans="1:11">
      <c r="A67" s="7">
        <v>42153</v>
      </c>
      <c r="B67" s="35">
        <v>11171933</v>
      </c>
      <c r="C67" s="100">
        <f t="shared" si="6"/>
        <v>0.18384834188710925</v>
      </c>
      <c r="D67" s="100">
        <f t="shared" si="1"/>
        <v>3.8562391228947765E-2</v>
      </c>
      <c r="G67" s="35">
        <f t="shared" si="4"/>
        <v>10973525.75</v>
      </c>
      <c r="H67" s="100">
        <f t="shared" si="2"/>
        <v>2.9306897306160044E-2</v>
      </c>
      <c r="I67" s="100">
        <f t="shared" si="7"/>
        <v>0.21031155784991112</v>
      </c>
      <c r="J67" s="100">
        <f t="shared" si="3"/>
        <v>0.15063400587096162</v>
      </c>
      <c r="K67" s="100">
        <f t="shared" si="5"/>
        <v>0.14640303376383285</v>
      </c>
    </row>
    <row r="68" spans="1:11">
      <c r="A68" s="7">
        <v>42160</v>
      </c>
      <c r="B68" s="35">
        <v>10672506</v>
      </c>
      <c r="C68" s="100">
        <f t="shared" si="6"/>
        <v>0.16815283863442929</v>
      </c>
      <c r="D68" s="100">
        <f t="shared" si="1"/>
        <v>-5.1723489922152074E-2</v>
      </c>
      <c r="G68" s="35">
        <f t="shared" si="4"/>
        <v>10827993.5</v>
      </c>
      <c r="H68" s="100">
        <f t="shared" si="2"/>
        <v>1.8440073458843669E-2</v>
      </c>
      <c r="I68" s="100">
        <f t="shared" si="7"/>
        <v>0.18696125349673098</v>
      </c>
      <c r="J68" s="100">
        <f t="shared" si="3"/>
        <v>0.11374469053940278</v>
      </c>
      <c r="K68" s="100">
        <f t="shared" si="5"/>
        <v>0.12941069404873845</v>
      </c>
    </row>
    <row r="69" spans="1:11">
      <c r="A69" s="7">
        <v>42167</v>
      </c>
      <c r="B69" s="35">
        <v>11056287</v>
      </c>
      <c r="C69" s="100">
        <f t="shared" si="6"/>
        <v>0.18429134438964573</v>
      </c>
      <c r="D69" s="100">
        <f t="shared" si="1"/>
        <v>1.2627844839326895E-2</v>
      </c>
      <c r="G69" s="35">
        <f t="shared" si="4"/>
        <v>10862462.5</v>
      </c>
      <c r="H69" s="100">
        <f t="shared" si="2"/>
        <v>1.4886959888492386E-2</v>
      </c>
      <c r="I69" s="100">
        <f t="shared" si="7"/>
        <v>0.18780230800763312</v>
      </c>
      <c r="J69" s="100">
        <f t="shared" si="3"/>
        <v>9.5826762028051696E-2</v>
      </c>
      <c r="K69" s="100">
        <f t="shared" si="5"/>
        <v>0.134424877498661</v>
      </c>
    </row>
    <row r="70" spans="1:11">
      <c r="A70" s="7">
        <v>42174</v>
      </c>
      <c r="B70" s="35">
        <v>11330488</v>
      </c>
      <c r="C70" s="100">
        <f t="shared" si="6"/>
        <v>0.15406442865219941</v>
      </c>
      <c r="D70" s="100">
        <f t="shared" si="1"/>
        <v>7.4069088580246092E-2</v>
      </c>
      <c r="G70" s="35">
        <f t="shared" si="4"/>
        <v>11057803.5</v>
      </c>
      <c r="H70" s="100">
        <f t="shared" si="2"/>
        <v>1.7294006435202715E-2</v>
      </c>
      <c r="I70" s="100">
        <f t="shared" si="7"/>
        <v>0.17240617025494481</v>
      </c>
      <c r="J70" s="100">
        <f t="shared" si="3"/>
        <v>8.8727770243836324E-2</v>
      </c>
      <c r="K70" s="100">
        <f t="shared" si="5"/>
        <v>0.15655807826584747</v>
      </c>
    </row>
    <row r="71" spans="1:11">
      <c r="A71" s="7">
        <v>42181</v>
      </c>
      <c r="B71" s="35">
        <v>10250774</v>
      </c>
      <c r="C71" s="100">
        <f t="shared" si="6"/>
        <v>8.631458248664596E-2</v>
      </c>
      <c r="D71" s="100">
        <f t="shared" ref="D71:D134" si="8">(B71-B67)/B67</f>
        <v>-8.2452964943488291E-2</v>
      </c>
      <c r="G71" s="35">
        <f t="shared" si="4"/>
        <v>10827513.75</v>
      </c>
      <c r="H71" s="100">
        <f t="shared" si="2"/>
        <v>-1.330584201709282E-2</v>
      </c>
      <c r="I71" s="100">
        <f t="shared" si="7"/>
        <v>0.1480102775284152</v>
      </c>
      <c r="J71" s="100">
        <f t="shared" si="3"/>
        <v>6.516965799587858E-2</v>
      </c>
      <c r="K71" s="100">
        <f t="shared" si="5"/>
        <v>0.12649576846746494</v>
      </c>
    </row>
    <row r="72" spans="1:11">
      <c r="A72" s="7">
        <v>42188</v>
      </c>
      <c r="B72" s="35">
        <v>11142477</v>
      </c>
      <c r="C72" s="100">
        <f t="shared" si="6"/>
        <v>0.21329266258318572</v>
      </c>
      <c r="D72" s="100">
        <f t="shared" si="8"/>
        <v>4.403567447045708E-2</v>
      </c>
      <c r="G72" s="35">
        <f t="shared" si="4"/>
        <v>10945006.5</v>
      </c>
      <c r="H72" s="100">
        <f t="shared" si="2"/>
        <v>1.0806526620098175E-2</v>
      </c>
      <c r="I72" s="100">
        <f t="shared" si="7"/>
        <v>0.15901014027376503</v>
      </c>
      <c r="J72" s="100">
        <f t="shared" si="3"/>
        <v>7.9057130396903E-2</v>
      </c>
      <c r="K72" s="100">
        <f t="shared" si="5"/>
        <v>0.14930017295408479</v>
      </c>
    </row>
    <row r="73" spans="1:11">
      <c r="A73" s="7">
        <v>42195</v>
      </c>
      <c r="B73" s="35">
        <v>11036321</v>
      </c>
      <c r="C73" s="100">
        <f t="shared" si="6"/>
        <v>0.23557453272380394</v>
      </c>
      <c r="D73" s="100">
        <f t="shared" si="8"/>
        <v>-1.8058503727336312E-3</v>
      </c>
      <c r="G73" s="35">
        <f t="shared" si="4"/>
        <v>10940015</v>
      </c>
      <c r="H73" s="100">
        <f t="shared" si="2"/>
        <v>7.1394953032058797E-3</v>
      </c>
      <c r="I73" s="100">
        <f t="shared" si="7"/>
        <v>0.17099472520583295</v>
      </c>
      <c r="J73" s="100">
        <f t="shared" si="3"/>
        <v>5.6197855129629284E-2</v>
      </c>
      <c r="K73" s="100">
        <f t="shared" si="5"/>
        <v>0.16415164852798866</v>
      </c>
    </row>
    <row r="74" spans="1:11">
      <c r="A74" s="7">
        <v>42202</v>
      </c>
      <c r="B74" s="35">
        <v>10895299</v>
      </c>
      <c r="C74" s="100">
        <f t="shared" si="6"/>
        <v>0.16537557221632629</v>
      </c>
      <c r="D74" s="100">
        <f t="shared" si="8"/>
        <v>-3.8408672247832572E-2</v>
      </c>
      <c r="G74" s="35">
        <f t="shared" si="4"/>
        <v>10831217.75</v>
      </c>
      <c r="H74" s="100">
        <f t="shared" ref="H74:H137" si="9">(G74-G70)/G70</f>
        <v>-2.0491026992838134E-2</v>
      </c>
      <c r="I74" s="100">
        <f t="shared" si="7"/>
        <v>0.17407552760252332</v>
      </c>
      <c r="J74" s="100">
        <f t="shared" si="3"/>
        <v>3.5512978523743445E-2</v>
      </c>
      <c r="K74" s="100">
        <f t="shared" si="5"/>
        <v>0.16358714209953804</v>
      </c>
    </row>
    <row r="75" spans="1:11">
      <c r="A75" s="7">
        <v>42209</v>
      </c>
      <c r="B75" s="35">
        <v>10047415</v>
      </c>
      <c r="C75" s="100">
        <f t="shared" si="6"/>
        <v>-1.4825349290143669E-2</v>
      </c>
      <c r="D75" s="100">
        <f t="shared" si="8"/>
        <v>-1.9838404397560613E-2</v>
      </c>
      <c r="G75" s="35">
        <f t="shared" si="4"/>
        <v>10780378</v>
      </c>
      <c r="H75" s="100">
        <f t="shared" si="9"/>
        <v>-4.3533308835557935E-3</v>
      </c>
      <c r="I75" s="100">
        <f t="shared" si="7"/>
        <v>0.14491235992573412</v>
      </c>
      <c r="J75" s="100">
        <f t="shared" si="3"/>
        <v>2.6348503122482044E-2</v>
      </c>
      <c r="K75" s="100">
        <f t="shared" si="5"/>
        <v>0.14253692275889251</v>
      </c>
    </row>
    <row r="76" spans="1:11">
      <c r="A76" s="7">
        <v>42216</v>
      </c>
      <c r="B76" s="35">
        <v>12135161</v>
      </c>
      <c r="C76" s="100">
        <f t="shared" si="6"/>
        <v>0.64730349430041911</v>
      </c>
      <c r="D76" s="100">
        <f t="shared" si="8"/>
        <v>8.9090064982857944E-2</v>
      </c>
      <c r="G76" s="35">
        <f t="shared" si="4"/>
        <v>11028549</v>
      </c>
      <c r="H76" s="100">
        <f t="shared" si="9"/>
        <v>7.6329328813098465E-3</v>
      </c>
      <c r="I76" s="100">
        <f t="shared" si="7"/>
        <v>0.23063801354024982</v>
      </c>
      <c r="J76" s="100">
        <f t="shared" si="3"/>
        <v>3.4468028926706085E-2</v>
      </c>
      <c r="K76" s="100">
        <f t="shared" si="5"/>
        <v>0.15035372424516033</v>
      </c>
    </row>
    <row r="77" spans="1:11">
      <c r="A77" s="7">
        <v>42223</v>
      </c>
      <c r="B77" s="35">
        <v>11501381</v>
      </c>
      <c r="C77" s="100">
        <f t="shared" si="6"/>
        <v>0.23410857520924214</v>
      </c>
      <c r="D77" s="100">
        <f t="shared" si="8"/>
        <v>4.2139042530567931E-2</v>
      </c>
      <c r="G77" s="35">
        <f t="shared" si="4"/>
        <v>11144814</v>
      </c>
      <c r="H77" s="100">
        <f t="shared" si="9"/>
        <v>1.8720175429375555E-2</v>
      </c>
      <c r="I77" s="100">
        <f t="shared" si="7"/>
        <v>0.23031374766086765</v>
      </c>
      <c r="J77" s="100">
        <f t="shared" si="3"/>
        <v>4.8239010195670083E-2</v>
      </c>
      <c r="K77" s="100">
        <f t="shared" si="5"/>
        <v>0.14701336586191968</v>
      </c>
    </row>
    <row r="78" spans="1:11">
      <c r="A78" s="7">
        <v>42230</v>
      </c>
      <c r="B78" s="35">
        <v>10740469</v>
      </c>
      <c r="C78" s="100">
        <f t="shared" si="6"/>
        <v>0.1572200048527852</v>
      </c>
      <c r="D78" s="100">
        <f t="shared" si="8"/>
        <v>-1.4210716016146046E-2</v>
      </c>
      <c r="G78" s="35">
        <f t="shared" si="4"/>
        <v>11106106.5</v>
      </c>
      <c r="H78" s="100">
        <f t="shared" si="9"/>
        <v>2.5379302341142575E-2</v>
      </c>
      <c r="I78" s="100">
        <f t="shared" si="7"/>
        <v>0.22834272457374435</v>
      </c>
      <c r="J78" s="100">
        <f t="shared" ref="J78:J141" si="10">(G78-G65)/G65</f>
        <v>3.7650777803175342E-2</v>
      </c>
      <c r="K78" s="100">
        <f t="shared" si="5"/>
        <v>0.14807681662212391</v>
      </c>
    </row>
    <row r="79" spans="1:11">
      <c r="A79" s="7">
        <v>42237</v>
      </c>
      <c r="B79" s="35">
        <v>11147383</v>
      </c>
      <c r="C79" s="100">
        <f t="shared" si="6"/>
        <v>0.16384256351869919</v>
      </c>
      <c r="D79" s="100">
        <f t="shared" si="8"/>
        <v>0.10947771143124874</v>
      </c>
      <c r="G79" s="35">
        <f t="shared" si="4"/>
        <v>11381098.5</v>
      </c>
      <c r="H79" s="100">
        <f t="shared" si="9"/>
        <v>5.5723509880636839E-2</v>
      </c>
      <c r="I79" s="100">
        <f t="shared" si="7"/>
        <v>0.28073142961829251</v>
      </c>
      <c r="J79" s="100">
        <f t="shared" si="10"/>
        <v>4.70364472201623E-2</v>
      </c>
      <c r="K79" s="100">
        <f t="shared" si="5"/>
        <v>0.1933702309184441</v>
      </c>
    </row>
    <row r="80" spans="1:11">
      <c r="A80" s="7">
        <v>42244</v>
      </c>
      <c r="B80" s="35">
        <v>11000832</v>
      </c>
      <c r="C80" s="100">
        <f t="shared" si="6"/>
        <v>0.13659001670041052</v>
      </c>
      <c r="D80" s="100">
        <f t="shared" si="8"/>
        <v>-9.347457359651018E-2</v>
      </c>
      <c r="G80" s="35">
        <f t="shared" ref="G80:G143" si="11">AVERAGE(B77:B80)</f>
        <v>11097516.25</v>
      </c>
      <c r="H80" s="100">
        <f t="shared" si="9"/>
        <v>6.2535198420027877E-3</v>
      </c>
      <c r="I80" s="100">
        <f t="shared" si="7"/>
        <v>0.17254916649415683</v>
      </c>
      <c r="J80" s="100">
        <f t="shared" si="10"/>
        <v>1.1299057643346761E-2</v>
      </c>
      <c r="K80" s="100">
        <f t="shared" si="5"/>
        <v>0.14146723505257403</v>
      </c>
    </row>
    <row r="81" spans="1:11">
      <c r="A81" s="7">
        <v>42251</v>
      </c>
      <c r="B81" s="35">
        <v>11212017</v>
      </c>
      <c r="C81" s="100">
        <f t="shared" si="6"/>
        <v>0.15273084834466888</v>
      </c>
      <c r="D81" s="100">
        <f t="shared" si="8"/>
        <v>-2.5159065680895189E-2</v>
      </c>
      <c r="G81" s="35">
        <f t="shared" si="11"/>
        <v>11025175.25</v>
      </c>
      <c r="H81" s="100">
        <f t="shared" si="9"/>
        <v>-1.0734925679333904E-2</v>
      </c>
      <c r="I81" s="100">
        <f t="shared" si="7"/>
        <v>0.15251838250666935</v>
      </c>
      <c r="J81" s="100">
        <f t="shared" si="10"/>
        <v>1.8210368338326025E-2</v>
      </c>
      <c r="K81" s="100">
        <f t="shared" si="5"/>
        <v>0.11224154697881032</v>
      </c>
    </row>
    <row r="82" spans="1:11">
      <c r="A82" s="7">
        <v>42258</v>
      </c>
      <c r="B82" s="35">
        <v>11035848</v>
      </c>
      <c r="C82" s="100">
        <f t="shared" si="6"/>
        <v>0.13234663089403467</v>
      </c>
      <c r="D82" s="100">
        <f t="shared" si="8"/>
        <v>2.7501499236206539E-2</v>
      </c>
      <c r="G82" s="35">
        <f t="shared" si="11"/>
        <v>11099020</v>
      </c>
      <c r="H82" s="100">
        <f t="shared" si="9"/>
        <v>-6.3807239737886544E-4</v>
      </c>
      <c r="I82" s="100">
        <f t="shared" si="7"/>
        <v>0.1463155739429792</v>
      </c>
      <c r="J82" s="100">
        <f t="shared" si="10"/>
        <v>2.1777520520784306E-2</v>
      </c>
      <c r="K82" s="100">
        <f t="shared" si="5"/>
        <v>9.2785859008232899E-2</v>
      </c>
    </row>
    <row r="83" spans="1:11">
      <c r="A83" s="7">
        <v>42265</v>
      </c>
      <c r="B83" s="35">
        <v>11882097</v>
      </c>
      <c r="C83" s="100">
        <f t="shared" si="6"/>
        <v>0.16094411480297185</v>
      </c>
      <c r="D83" s="100">
        <f t="shared" si="8"/>
        <v>6.5909101714725332E-2</v>
      </c>
      <c r="G83" s="35">
        <f t="shared" si="11"/>
        <v>11282698.5</v>
      </c>
      <c r="H83" s="100">
        <f t="shared" si="9"/>
        <v>-8.6459141004710579E-3</v>
      </c>
      <c r="I83" s="100">
        <f t="shared" si="7"/>
        <v>0.14585465111053528</v>
      </c>
      <c r="J83" s="100">
        <f t="shared" si="10"/>
        <v>2.0338125921662471E-2</v>
      </c>
      <c r="K83" s="100">
        <f t="shared" si="5"/>
        <v>0.10994900399139297</v>
      </c>
    </row>
    <row r="84" spans="1:11">
      <c r="A84" s="7">
        <v>42272</v>
      </c>
      <c r="B84" s="35">
        <v>9141163</v>
      </c>
      <c r="C84" s="100">
        <f t="shared" si="6"/>
        <v>-4.7138741359539174E-2</v>
      </c>
      <c r="D84" s="100">
        <f t="shared" si="8"/>
        <v>-0.16904803200339757</v>
      </c>
      <c r="G84" s="35">
        <f t="shared" si="11"/>
        <v>10817781.25</v>
      </c>
      <c r="H84" s="100">
        <f t="shared" si="9"/>
        <v>-2.5206991699606659E-2</v>
      </c>
      <c r="I84" s="100">
        <f t="shared" si="7"/>
        <v>0.10102623817003256</v>
      </c>
      <c r="J84" s="100">
        <f t="shared" si="10"/>
        <v>-8.9886748008054945E-4</v>
      </c>
      <c r="K84" s="100">
        <f t="shared" si="5"/>
        <v>6.6514121566435103E-2</v>
      </c>
    </row>
    <row r="85" spans="1:11">
      <c r="A85" s="7">
        <v>42279</v>
      </c>
      <c r="B85" s="35">
        <v>11247024</v>
      </c>
      <c r="C85" s="100">
        <f t="shared" si="6"/>
        <v>5.0173870773705803E-2</v>
      </c>
      <c r="D85" s="100">
        <f t="shared" si="8"/>
        <v>3.1222749662259699E-3</v>
      </c>
      <c r="G85" s="35">
        <f t="shared" si="11"/>
        <v>10826533</v>
      </c>
      <c r="H85" s="100">
        <f t="shared" si="9"/>
        <v>-1.8017151246643447E-2</v>
      </c>
      <c r="I85" s="100">
        <f t="shared" si="7"/>
        <v>7.5022894993624745E-2</v>
      </c>
      <c r="J85" s="100">
        <f t="shared" si="10"/>
        <v>-1.0824433955338445E-2</v>
      </c>
      <c r="K85" s="100">
        <f t="shared" si="5"/>
        <v>4.5241796568848462E-2</v>
      </c>
    </row>
    <row r="86" spans="1:11">
      <c r="A86" s="7">
        <v>42286</v>
      </c>
      <c r="B86" s="35">
        <v>11302266</v>
      </c>
      <c r="C86" s="100">
        <f t="shared" si="6"/>
        <v>0.59846832379041071</v>
      </c>
      <c r="D86" s="100">
        <f t="shared" si="8"/>
        <v>2.4141144386910729E-2</v>
      </c>
      <c r="G86" s="35">
        <f t="shared" si="11"/>
        <v>10893137.5</v>
      </c>
      <c r="H86" s="100">
        <f t="shared" si="9"/>
        <v>-1.8549610686348885E-2</v>
      </c>
      <c r="I86" s="100">
        <f t="shared" si="7"/>
        <v>0.1585793282457208</v>
      </c>
      <c r="J86" s="100">
        <f t="shared" si="10"/>
        <v>-4.2849575617583706E-3</v>
      </c>
      <c r="K86" s="100">
        <f t="shared" si="5"/>
        <v>4.1432784240136279E-2</v>
      </c>
    </row>
    <row r="87" spans="1:11">
      <c r="A87" s="7">
        <v>42293</v>
      </c>
      <c r="B87" s="35">
        <v>11016149</v>
      </c>
      <c r="C87" s="100">
        <f t="shared" si="6"/>
        <v>0.11826587893737756</v>
      </c>
      <c r="D87" s="100">
        <f t="shared" si="8"/>
        <v>-7.2878381652666191E-2</v>
      </c>
      <c r="G87" s="35">
        <f t="shared" si="11"/>
        <v>10676650.5</v>
      </c>
      <c r="H87" s="100">
        <f t="shared" si="9"/>
        <v>-5.3714809449175657E-2</v>
      </c>
      <c r="I87" s="100">
        <f t="shared" si="7"/>
        <v>0.14726067637727769</v>
      </c>
      <c r="J87" s="100">
        <f t="shared" si="10"/>
        <v>-1.4270532969388414E-2</v>
      </c>
      <c r="K87" s="100">
        <f t="shared" si="5"/>
        <v>1.6473101317681021E-2</v>
      </c>
    </row>
    <row r="88" spans="1:11">
      <c r="A88" s="7">
        <v>42300</v>
      </c>
      <c r="B88" s="35">
        <v>10587495</v>
      </c>
      <c r="C88" s="100">
        <f t="shared" si="6"/>
        <v>0.13674791273121759</v>
      </c>
      <c r="D88" s="100">
        <f t="shared" si="8"/>
        <v>0.15822188052001698</v>
      </c>
      <c r="G88" s="35">
        <f t="shared" si="11"/>
        <v>11038233.5</v>
      </c>
      <c r="H88" s="100">
        <f t="shared" si="9"/>
        <v>2.0378693643856034E-2</v>
      </c>
      <c r="I88" s="100">
        <f t="shared" si="7"/>
        <v>0.19508904364556809</v>
      </c>
      <c r="J88" s="100">
        <f t="shared" si="10"/>
        <v>2.3918966477798832E-2</v>
      </c>
      <c r="K88" s="100">
        <f t="shared" si="5"/>
        <v>3.5376426361957147E-2</v>
      </c>
    </row>
    <row r="89" spans="1:11">
      <c r="A89" s="7">
        <v>42307</v>
      </c>
      <c r="B89" s="35">
        <v>10423234</v>
      </c>
      <c r="C89" s="100">
        <f t="shared" si="6"/>
        <v>0.11907481013034679</v>
      </c>
      <c r="D89" s="100">
        <f t="shared" si="8"/>
        <v>-7.3245153562400148E-2</v>
      </c>
      <c r="G89" s="35">
        <f t="shared" si="11"/>
        <v>10832286</v>
      </c>
      <c r="H89" s="100">
        <f t="shared" si="9"/>
        <v>5.3137971315470977E-4</v>
      </c>
      <c r="I89" s="100">
        <f t="shared" si="7"/>
        <v>0.21883002158325351</v>
      </c>
      <c r="J89" s="100">
        <f t="shared" si="10"/>
        <v>-1.779590406679972E-2</v>
      </c>
      <c r="K89" s="100">
        <f t="shared" si="5"/>
        <v>1.8843809757292877E-2</v>
      </c>
    </row>
    <row r="90" spans="1:11">
      <c r="A90" s="7">
        <v>42314</v>
      </c>
      <c r="B90" s="35">
        <v>10581784</v>
      </c>
      <c r="C90" s="100">
        <f t="shared" si="6"/>
        <v>0.13491195350948817</v>
      </c>
      <c r="D90" s="100">
        <f t="shared" si="8"/>
        <v>-6.3746685841582565E-2</v>
      </c>
      <c r="G90" s="35">
        <f t="shared" si="11"/>
        <v>10652165.5</v>
      </c>
      <c r="H90" s="100">
        <f t="shared" si="9"/>
        <v>-2.2121450316770534E-2</v>
      </c>
      <c r="I90" s="100">
        <f t="shared" si="7"/>
        <v>0.12712442246616537</v>
      </c>
      <c r="J90" s="100">
        <f t="shared" si="10"/>
        <v>-4.4204281919823875E-2</v>
      </c>
      <c r="K90" s="100">
        <f t="shared" si="5"/>
        <v>-4.761226054950024E-3</v>
      </c>
    </row>
    <row r="91" spans="1:11">
      <c r="A91" s="7">
        <v>42321</v>
      </c>
      <c r="B91" s="35">
        <v>10801170</v>
      </c>
      <c r="C91" s="100">
        <f t="shared" si="6"/>
        <v>0.17903651277031124</v>
      </c>
      <c r="D91" s="100">
        <f t="shared" si="8"/>
        <v>-1.9514895813409931E-2</v>
      </c>
      <c r="G91" s="35">
        <f t="shared" si="11"/>
        <v>10598420.75</v>
      </c>
      <c r="H91" s="100">
        <f t="shared" si="9"/>
        <v>-7.3271809356314508E-3</v>
      </c>
      <c r="I91" s="100">
        <f t="shared" si="7"/>
        <v>0.14228987370265439</v>
      </c>
      <c r="J91" s="100">
        <f t="shared" si="10"/>
        <v>-4.5712307008761353E-2</v>
      </c>
      <c r="K91" s="100">
        <f t="shared" si="5"/>
        <v>-2.4968213022280059E-2</v>
      </c>
    </row>
    <row r="92" spans="1:11">
      <c r="A92" s="7">
        <v>42328</v>
      </c>
      <c r="B92" s="35">
        <v>10818957</v>
      </c>
      <c r="C92" s="100">
        <f t="shared" si="6"/>
        <v>0.10575140189475789</v>
      </c>
      <c r="D92" s="100">
        <f t="shared" si="8"/>
        <v>2.1861828506176389E-2</v>
      </c>
      <c r="G92" s="35">
        <f t="shared" si="11"/>
        <v>10656286.25</v>
      </c>
      <c r="H92" s="100">
        <f t="shared" si="9"/>
        <v>-3.4602207862335942E-2</v>
      </c>
      <c r="I92" s="100">
        <f t="shared" si="7"/>
        <v>0.13415102439364968</v>
      </c>
      <c r="J92" s="100">
        <f t="shared" si="10"/>
        <v>-6.3685614354361306E-2</v>
      </c>
      <c r="K92" s="100">
        <f t="shared" si="5"/>
        <v>-2.8909532562950428E-2</v>
      </c>
    </row>
    <row r="93" spans="1:11">
      <c r="A93" s="7">
        <v>42335</v>
      </c>
      <c r="B93" s="35">
        <v>10627513</v>
      </c>
      <c r="C93" s="100">
        <f t="shared" si="6"/>
        <v>8.067944783576092E-2</v>
      </c>
      <c r="D93" s="100">
        <f t="shared" si="8"/>
        <v>1.9598427896754502E-2</v>
      </c>
      <c r="G93" s="35">
        <f t="shared" si="11"/>
        <v>10707356</v>
      </c>
      <c r="H93" s="100">
        <f t="shared" si="9"/>
        <v>-1.1533114986070346E-2</v>
      </c>
      <c r="I93" s="100">
        <f t="shared" si="7"/>
        <v>0.12403580418429333</v>
      </c>
      <c r="J93" s="100">
        <f t="shared" si="10"/>
        <v>-3.5157438944953108E-2</v>
      </c>
      <c r="K93" s="100">
        <f t="shared" si="5"/>
        <v>-1.1141260843941216E-2</v>
      </c>
    </row>
    <row r="94" spans="1:11">
      <c r="A94" s="7">
        <v>42342</v>
      </c>
      <c r="B94" s="35">
        <v>11007522</v>
      </c>
      <c r="C94" s="100">
        <f t="shared" si="6"/>
        <v>0.15756928917763477</v>
      </c>
      <c r="D94" s="100">
        <f t="shared" si="8"/>
        <v>4.0233102471190114E-2</v>
      </c>
      <c r="G94" s="35">
        <f t="shared" si="11"/>
        <v>10813790.5</v>
      </c>
      <c r="H94" s="100">
        <f t="shared" si="9"/>
        <v>1.5172971167224167E-2</v>
      </c>
      <c r="I94" s="100">
        <f t="shared" si="7"/>
        <v>0.12971550968352311</v>
      </c>
      <c r="J94" s="100">
        <f t="shared" si="10"/>
        <v>-1.9172915187901436E-2</v>
      </c>
      <c r="K94" s="100">
        <f t="shared" si="5"/>
        <v>-4.4807519473600028E-3</v>
      </c>
    </row>
    <row r="95" spans="1:11">
      <c r="A95" s="7">
        <v>42349</v>
      </c>
      <c r="B95" s="35">
        <v>10753935</v>
      </c>
      <c r="C95" s="100">
        <f t="shared" si="6"/>
        <v>0.16616169557508689</v>
      </c>
      <c r="D95" s="100">
        <f t="shared" si="8"/>
        <v>-4.3731373545643666E-3</v>
      </c>
      <c r="G95" s="35">
        <f t="shared" si="11"/>
        <v>10801981.75</v>
      </c>
      <c r="H95" s="100">
        <f t="shared" si="9"/>
        <v>1.9206729455423819E-2</v>
      </c>
      <c r="I95" s="100">
        <f t="shared" si="7"/>
        <v>0.1266975460753007</v>
      </c>
      <c r="J95" s="100">
        <f t="shared" si="10"/>
        <v>-2.6762565523803003E-2</v>
      </c>
      <c r="K95" s="100">
        <f t="shared" si="5"/>
        <v>-2.3134951710798622E-2</v>
      </c>
    </row>
    <row r="96" spans="1:11">
      <c r="A96" s="7">
        <v>42356</v>
      </c>
      <c r="B96" s="35">
        <v>11243744</v>
      </c>
      <c r="C96" s="100">
        <f t="shared" si="6"/>
        <v>0.15482814196616124</v>
      </c>
      <c r="D96" s="100">
        <f t="shared" si="8"/>
        <v>3.926321178649661E-2</v>
      </c>
      <c r="G96" s="35">
        <f t="shared" si="11"/>
        <v>10908178.5</v>
      </c>
      <c r="H96" s="100">
        <f t="shared" si="9"/>
        <v>2.3637901994233684E-2</v>
      </c>
      <c r="I96" s="100">
        <f t="shared" si="7"/>
        <v>0.13919924313626195</v>
      </c>
      <c r="J96" s="100">
        <f t="shared" si="10"/>
        <v>-3.3194186656676151E-2</v>
      </c>
      <c r="K96" s="100">
        <f t="shared" ref="K96:K159" si="12">(G96-G71)/G71</f>
        <v>7.4499789944852297E-3</v>
      </c>
    </row>
    <row r="97" spans="1:11">
      <c r="A97" s="7">
        <v>42363</v>
      </c>
      <c r="B97" s="35">
        <v>11141862</v>
      </c>
      <c r="C97" s="100">
        <f t="shared" si="6"/>
        <v>0.13963166795578313</v>
      </c>
      <c r="D97" s="100">
        <f t="shared" si="8"/>
        <v>4.8397870696559014E-2</v>
      </c>
      <c r="G97" s="35">
        <f t="shared" si="11"/>
        <v>11036765.75</v>
      </c>
      <c r="H97" s="100">
        <f t="shared" si="9"/>
        <v>3.0764807857327242E-2</v>
      </c>
      <c r="I97" s="100">
        <f t="shared" si="7"/>
        <v>0.15435769735737523</v>
      </c>
      <c r="J97" s="100">
        <f t="shared" si="10"/>
        <v>2.0243014250265045E-2</v>
      </c>
      <c r="K97" s="100">
        <f t="shared" si="12"/>
        <v>8.3836633628312594E-3</v>
      </c>
    </row>
    <row r="98" spans="1:11">
      <c r="A98" s="7">
        <v>42370</v>
      </c>
      <c r="B98" s="35">
        <v>11565090</v>
      </c>
      <c r="C98" s="100">
        <f t="shared" si="6"/>
        <v>0.19079864230447863</v>
      </c>
      <c r="D98" s="100">
        <f t="shared" si="8"/>
        <v>5.065336230988228E-2</v>
      </c>
      <c r="G98" s="35">
        <f t="shared" si="11"/>
        <v>11176157.75</v>
      </c>
      <c r="H98" s="100">
        <f t="shared" si="9"/>
        <v>3.3509734630054099E-2</v>
      </c>
      <c r="I98" s="100">
        <f t="shared" si="7"/>
        <v>0.16276873008818518</v>
      </c>
      <c r="J98" s="100">
        <f t="shared" si="10"/>
        <v>3.2293325111556949E-2</v>
      </c>
      <c r="K98" s="100">
        <f t="shared" si="12"/>
        <v>2.1585230916045361E-2</v>
      </c>
    </row>
    <row r="99" spans="1:11">
      <c r="A99" s="7">
        <v>42377</v>
      </c>
      <c r="B99" s="35">
        <v>9940209</v>
      </c>
      <c r="C99" s="100">
        <f t="shared" si="6"/>
        <v>0.12094430241855</v>
      </c>
      <c r="D99" s="100">
        <f t="shared" si="8"/>
        <v>-7.566774394675066E-2</v>
      </c>
      <c r="G99" s="35">
        <f t="shared" si="11"/>
        <v>10972726.25</v>
      </c>
      <c r="H99" s="100">
        <f t="shared" si="9"/>
        <v>1.5806775455809302E-2</v>
      </c>
      <c r="I99" s="100">
        <f t="shared" si="7"/>
        <v>0.15221093536151178</v>
      </c>
      <c r="J99" s="100">
        <f t="shared" si="10"/>
        <v>7.306320148809285E-3</v>
      </c>
      <c r="K99" s="100">
        <f t="shared" si="12"/>
        <v>1.3064874445904293E-2</v>
      </c>
    </row>
    <row r="100" spans="1:11">
      <c r="A100" s="7">
        <v>42384</v>
      </c>
      <c r="B100" s="35">
        <v>10219710</v>
      </c>
      <c r="C100" s="100">
        <f t="shared" si="6"/>
        <v>0.10684629855004435</v>
      </c>
      <c r="D100" s="100">
        <f t="shared" si="8"/>
        <v>-9.1075890735328013E-2</v>
      </c>
      <c r="G100" s="35">
        <f t="shared" si="11"/>
        <v>10716717.75</v>
      </c>
      <c r="H100" s="100">
        <f t="shared" si="9"/>
        <v>-1.7552036758474387E-2</v>
      </c>
      <c r="I100" s="100">
        <f t="shared" si="7"/>
        <v>0.14039008497444083</v>
      </c>
      <c r="J100" s="100">
        <f t="shared" si="10"/>
        <v>3.7527921327011687E-3</v>
      </c>
      <c r="K100" s="100">
        <f t="shared" si="12"/>
        <v>-5.9051964597159768E-3</v>
      </c>
    </row>
    <row r="101" spans="1:11">
      <c r="A101" s="7">
        <v>42391</v>
      </c>
      <c r="B101" s="35">
        <v>10269749</v>
      </c>
      <c r="C101" s="100">
        <f t="shared" si="6"/>
        <v>9.0096733323766012E-2</v>
      </c>
      <c r="D101" s="100">
        <f t="shared" si="8"/>
        <v>-7.8273541711430278E-2</v>
      </c>
      <c r="G101" s="35">
        <f t="shared" si="11"/>
        <v>10498689.5</v>
      </c>
      <c r="H101" s="100">
        <f t="shared" si="9"/>
        <v>-4.8753073335818513E-2</v>
      </c>
      <c r="I101" s="100">
        <f t="shared" si="7"/>
        <v>0.12786395704171194</v>
      </c>
      <c r="J101" s="100">
        <f t="shared" si="10"/>
        <v>-4.8879560302832879E-2</v>
      </c>
      <c r="K101" s="100">
        <f t="shared" si="12"/>
        <v>-4.8044352888126987E-2</v>
      </c>
    </row>
    <row r="102" spans="1:11">
      <c r="A102" s="7">
        <v>42398</v>
      </c>
      <c r="B102" s="35">
        <v>11019633</v>
      </c>
      <c r="C102" s="100">
        <f t="shared" si="6"/>
        <v>7.8235962871831335E-2</v>
      </c>
      <c r="D102" s="100">
        <f t="shared" si="8"/>
        <v>-4.7164094702246154E-2</v>
      </c>
      <c r="G102" s="35">
        <f t="shared" si="11"/>
        <v>10362325.25</v>
      </c>
      <c r="H102" s="100">
        <f t="shared" si="9"/>
        <v>-7.2818630356215219E-2</v>
      </c>
      <c r="I102" s="100">
        <f t="shared" si="7"/>
        <v>9.8230433456208271E-2</v>
      </c>
      <c r="J102" s="100">
        <f t="shared" si="10"/>
        <v>-4.3385186654045137E-2</v>
      </c>
      <c r="K102" s="100">
        <f t="shared" si="12"/>
        <v>-7.0211019223829121E-2</v>
      </c>
    </row>
    <row r="103" spans="1:11">
      <c r="A103" s="7">
        <v>42405</v>
      </c>
      <c r="B103" s="35">
        <v>10871720</v>
      </c>
      <c r="C103" s="100">
        <f t="shared" si="6"/>
        <v>0.14750954356294635</v>
      </c>
      <c r="D103" s="100">
        <f t="shared" si="8"/>
        <v>9.3711409890878547E-2</v>
      </c>
      <c r="G103" s="35">
        <f t="shared" si="11"/>
        <v>10595203</v>
      </c>
      <c r="H103" s="100">
        <f t="shared" si="9"/>
        <v>-3.4405601798368018E-2</v>
      </c>
      <c r="I103" s="100">
        <f t="shared" si="7"/>
        <v>0.10515274767183747</v>
      </c>
      <c r="J103" s="100">
        <f t="shared" si="10"/>
        <v>-5.3475042234370088E-3</v>
      </c>
      <c r="K103" s="100">
        <f t="shared" si="12"/>
        <v>-4.6002035006597497E-2</v>
      </c>
    </row>
    <row r="104" spans="1:11">
      <c r="A104" s="7">
        <v>42412</v>
      </c>
      <c r="B104" s="35">
        <v>10739354</v>
      </c>
      <c r="C104" s="100">
        <f t="shared" si="6"/>
        <v>0.10143707210980245</v>
      </c>
      <c r="D104" s="100">
        <f t="shared" si="8"/>
        <v>5.0847235391219513E-2</v>
      </c>
      <c r="G104" s="35">
        <f t="shared" si="11"/>
        <v>10725114</v>
      </c>
      <c r="H104" s="100">
        <f t="shared" si="9"/>
        <v>7.8347215965448008E-4</v>
      </c>
      <c r="I104" s="100">
        <f t="shared" si="7"/>
        <v>0.10381825200427722</v>
      </c>
      <c r="J104" s="100">
        <f t="shared" si="10"/>
        <v>1.1953974369247418E-2</v>
      </c>
      <c r="K104" s="100">
        <f t="shared" si="12"/>
        <v>-5.7638065429272932E-2</v>
      </c>
    </row>
    <row r="105" spans="1:11">
      <c r="A105" s="7">
        <v>42419</v>
      </c>
      <c r="B105" s="35">
        <v>12021138</v>
      </c>
      <c r="C105" s="100">
        <f t="shared" si="6"/>
        <v>0.29956970153050388</v>
      </c>
      <c r="D105" s="100">
        <f t="shared" si="8"/>
        <v>0.17053863731236274</v>
      </c>
      <c r="G105" s="35">
        <f t="shared" si="11"/>
        <v>11162961.25</v>
      </c>
      <c r="H105" s="100">
        <f t="shared" si="9"/>
        <v>6.3271873122831182E-2</v>
      </c>
      <c r="I105" s="100">
        <f t="shared" si="7"/>
        <v>0.15395408966914959</v>
      </c>
      <c r="J105" s="100">
        <f t="shared" si="10"/>
        <v>4.7547052332607899E-2</v>
      </c>
      <c r="K105" s="100">
        <f t="shared" si="12"/>
        <v>5.8972655255179283E-3</v>
      </c>
    </row>
    <row r="106" spans="1:11">
      <c r="A106" s="7">
        <v>42426</v>
      </c>
      <c r="B106" s="35">
        <v>10350303</v>
      </c>
      <c r="C106" s="100">
        <f t="shared" si="6"/>
        <v>7.0001700580937062E-2</v>
      </c>
      <c r="D106" s="100">
        <f t="shared" si="8"/>
        <v>-6.0739772368099736E-2</v>
      </c>
      <c r="G106" s="35">
        <f t="shared" si="11"/>
        <v>10995628.75</v>
      </c>
      <c r="H106" s="100">
        <f t="shared" si="9"/>
        <v>6.111596429575495E-2</v>
      </c>
      <c r="I106" s="100">
        <f t="shared" si="7"/>
        <v>0.15295162593320696</v>
      </c>
      <c r="J106" s="100">
        <f t="shared" si="10"/>
        <v>2.6922869660820095E-2</v>
      </c>
      <c r="K106" s="100">
        <f t="shared" si="12"/>
        <v>-2.6799120494705969E-3</v>
      </c>
    </row>
    <row r="107" spans="1:11">
      <c r="A107" s="7">
        <v>42433</v>
      </c>
      <c r="B107" s="35">
        <v>11312747</v>
      </c>
      <c r="C107" s="100">
        <f t="shared" si="6"/>
        <v>0.10746042475625389</v>
      </c>
      <c r="D107" s="100">
        <f t="shared" si="8"/>
        <v>4.0566442108516405E-2</v>
      </c>
      <c r="G107" s="35">
        <f t="shared" si="11"/>
        <v>11105885.5</v>
      </c>
      <c r="H107" s="100">
        <f t="shared" si="9"/>
        <v>4.8199406844776832E-2</v>
      </c>
      <c r="I107" s="100">
        <f t="shared" si="7"/>
        <v>0.14232807854599658</v>
      </c>
      <c r="J107" s="100">
        <f t="shared" si="10"/>
        <v>2.7011342599988414E-2</v>
      </c>
      <c r="K107" s="100">
        <f t="shared" si="12"/>
        <v>6.1856812583453312E-4</v>
      </c>
    </row>
    <row r="108" spans="1:11">
      <c r="A108" s="7">
        <v>42440</v>
      </c>
      <c r="B108" s="35">
        <v>11477007</v>
      </c>
      <c r="C108" s="100">
        <f t="shared" si="6"/>
        <v>9.180051369863014E-2</v>
      </c>
      <c r="D108" s="100">
        <f t="shared" si="8"/>
        <v>6.8686906121168928E-2</v>
      </c>
      <c r="G108" s="35">
        <f t="shared" si="11"/>
        <v>11290298.75</v>
      </c>
      <c r="H108" s="100">
        <f t="shared" si="9"/>
        <v>5.2697318648547702E-2</v>
      </c>
      <c r="I108" s="100">
        <f t="shared" si="7"/>
        <v>0.13898773151500957</v>
      </c>
      <c r="J108" s="100">
        <f t="shared" si="10"/>
        <v>4.5206241900936375E-2</v>
      </c>
      <c r="K108" s="100">
        <f t="shared" si="12"/>
        <v>6.7361987914504678E-4</v>
      </c>
    </row>
    <row r="109" spans="1:11">
      <c r="A109" s="7">
        <v>42447</v>
      </c>
      <c r="B109" s="35">
        <v>12013026</v>
      </c>
      <c r="C109" s="100">
        <f t="shared" si="6"/>
        <v>0.17471710725878356</v>
      </c>
      <c r="D109" s="100">
        <f t="shared" si="8"/>
        <v>-6.7481131986006648E-4</v>
      </c>
      <c r="G109" s="35">
        <f t="shared" si="11"/>
        <v>11288270.75</v>
      </c>
      <c r="H109" s="100">
        <f t="shared" si="9"/>
        <v>1.1225471198334582E-2</v>
      </c>
      <c r="I109" s="100">
        <f t="shared" si="7"/>
        <v>0.11141908459091518</v>
      </c>
      <c r="J109" s="100">
        <f t="shared" si="10"/>
        <v>3.4844703907256379E-2</v>
      </c>
      <c r="K109" s="100">
        <f t="shared" si="12"/>
        <v>4.3492236450982033E-2</v>
      </c>
    </row>
    <row r="110" spans="1:11">
      <c r="A110" s="7">
        <v>42454</v>
      </c>
      <c r="B110" s="35">
        <v>10356740</v>
      </c>
      <c r="C110" s="100">
        <f t="shared" si="6"/>
        <v>6.6947072245163539E-2</v>
      </c>
      <c r="D110" s="100">
        <f t="shared" si="8"/>
        <v>6.2191416038738187E-4</v>
      </c>
      <c r="G110" s="35">
        <f t="shared" si="11"/>
        <v>11289880</v>
      </c>
      <c r="H110" s="100">
        <f t="shared" si="9"/>
        <v>2.6760747992696642E-2</v>
      </c>
      <c r="I110" s="100">
        <f t="shared" si="7"/>
        <v>0.11065549267157565</v>
      </c>
      <c r="J110" s="100">
        <f t="shared" si="10"/>
        <v>2.2933734006269E-2</v>
      </c>
      <c r="K110" s="100">
        <f t="shared" si="12"/>
        <v>4.2797357196435827E-2</v>
      </c>
    </row>
    <row r="111" spans="1:11">
      <c r="A111" s="7">
        <v>42461</v>
      </c>
      <c r="B111" s="35">
        <v>11695656</v>
      </c>
      <c r="C111" s="100">
        <f t="shared" si="6"/>
        <v>0.15486691584193024</v>
      </c>
      <c r="D111" s="100">
        <f t="shared" si="8"/>
        <v>3.3847570355811901E-2</v>
      </c>
      <c r="G111" s="35">
        <f t="shared" si="11"/>
        <v>11385607.25</v>
      </c>
      <c r="H111" s="100">
        <f t="shared" si="9"/>
        <v>2.5186802979375214E-2</v>
      </c>
      <c r="I111" s="100">
        <f t="shared" si="7"/>
        <v>0.12249551309185373</v>
      </c>
      <c r="J111" s="100">
        <f t="shared" si="10"/>
        <v>1.8740742989244222E-2</v>
      </c>
      <c r="K111" s="100">
        <f t="shared" si="12"/>
        <v>4.5209174124534825E-2</v>
      </c>
    </row>
    <row r="112" spans="1:11">
      <c r="A112" s="7">
        <v>42468</v>
      </c>
      <c r="B112" s="35">
        <v>11085809</v>
      </c>
      <c r="C112" s="100">
        <f t="shared" si="6"/>
        <v>-2.5098217374656655E-2</v>
      </c>
      <c r="D112" s="100">
        <f t="shared" si="8"/>
        <v>-3.4085367378446314E-2</v>
      </c>
      <c r="G112" s="35">
        <f t="shared" si="11"/>
        <v>11287807.75</v>
      </c>
      <c r="H112" s="100">
        <f t="shared" si="9"/>
        <v>-2.2063189426231968E-4</v>
      </c>
      <c r="I112" s="100">
        <f t="shared" si="7"/>
        <v>8.9775318833256318E-2</v>
      </c>
      <c r="J112" s="100">
        <f t="shared" si="10"/>
        <v>2.8714969536399397E-2</v>
      </c>
      <c r="K112" s="100">
        <f t="shared" si="12"/>
        <v>5.7242414182238147E-2</v>
      </c>
    </row>
    <row r="113" spans="1:11">
      <c r="A113" s="7">
        <v>42475</v>
      </c>
      <c r="B113" s="35">
        <v>12256626</v>
      </c>
      <c r="C113" s="100">
        <f t="shared" si="6"/>
        <v>0.1526244753926867</v>
      </c>
      <c r="D113" s="100">
        <f t="shared" si="8"/>
        <v>2.0277988243761397E-2</v>
      </c>
      <c r="G113" s="35">
        <f t="shared" si="11"/>
        <v>11348707.75</v>
      </c>
      <c r="H113" s="100">
        <f t="shared" si="9"/>
        <v>5.3539644236474393E-3</v>
      </c>
      <c r="I113" s="100">
        <f t="shared" si="7"/>
        <v>8.4987342683419953E-2</v>
      </c>
      <c r="J113" s="100">
        <f t="shared" si="10"/>
        <v>5.8972347200242352E-2</v>
      </c>
      <c r="K113" s="100">
        <f t="shared" si="12"/>
        <v>2.8127168174146705E-2</v>
      </c>
    </row>
    <row r="114" spans="1:11">
      <c r="A114" s="7">
        <v>42482</v>
      </c>
      <c r="B114" s="35">
        <v>11737234</v>
      </c>
      <c r="C114" s="100">
        <f t="shared" si="6"/>
        <v>0.18769749238616792</v>
      </c>
      <c r="D114" s="100">
        <f t="shared" si="8"/>
        <v>0.13329426054916896</v>
      </c>
      <c r="G114" s="35">
        <f t="shared" si="11"/>
        <v>11693831.25</v>
      </c>
      <c r="H114" s="100">
        <f t="shared" si="9"/>
        <v>3.5779941859435178E-2</v>
      </c>
      <c r="I114" s="100">
        <f t="shared" si="7"/>
        <v>0.11331404141899321</v>
      </c>
      <c r="J114" s="100">
        <f t="shared" si="10"/>
        <v>0.1138372317802141</v>
      </c>
      <c r="K114" s="100">
        <f t="shared" si="12"/>
        <v>7.9534943039724026E-2</v>
      </c>
    </row>
    <row r="115" spans="1:11">
      <c r="A115" s="7">
        <v>42489</v>
      </c>
      <c r="B115" s="35">
        <v>11534759</v>
      </c>
      <c r="C115" s="100">
        <f t="shared" si="6"/>
        <v>7.229132946730224E-2</v>
      </c>
      <c r="D115" s="100">
        <f t="shared" si="8"/>
        <v>-1.3756988064628439E-2</v>
      </c>
      <c r="G115" s="35">
        <f t="shared" si="11"/>
        <v>11653607</v>
      </c>
      <c r="H115" s="100">
        <f t="shared" si="9"/>
        <v>2.3538467831832159E-2</v>
      </c>
      <c r="I115" s="100">
        <f t="shared" si="7"/>
        <v>9.3097910085584643E-2</v>
      </c>
      <c r="J115" s="100">
        <f t="shared" si="10"/>
        <v>0.12461312676901355</v>
      </c>
      <c r="K115" s="100">
        <f t="shared" si="12"/>
        <v>9.4012949761248077E-2</v>
      </c>
    </row>
    <row r="116" spans="1:11">
      <c r="A116" s="7">
        <v>42496</v>
      </c>
      <c r="B116" s="35">
        <v>11667009</v>
      </c>
      <c r="C116" s="100">
        <f t="shared" si="6"/>
        <v>3.6640370833883107E-2</v>
      </c>
      <c r="D116" s="100">
        <f t="shared" si="8"/>
        <v>5.2427387121679617E-2</v>
      </c>
      <c r="G116" s="35">
        <f t="shared" si="11"/>
        <v>11798907</v>
      </c>
      <c r="H116" s="100">
        <f t="shared" si="9"/>
        <v>4.5278876228202945E-2</v>
      </c>
      <c r="I116" s="100">
        <f t="shared" si="7"/>
        <v>0.10976052135735626</v>
      </c>
      <c r="J116" s="100">
        <f t="shared" si="10"/>
        <v>0.11360839428937794</v>
      </c>
      <c r="K116" s="100">
        <f t="shared" si="12"/>
        <v>0.1132702954824661</v>
      </c>
    </row>
    <row r="117" spans="1:11">
      <c r="A117" s="7">
        <v>42503</v>
      </c>
      <c r="B117" s="35">
        <v>12740892</v>
      </c>
      <c r="C117" s="100">
        <f t="shared" si="6"/>
        <v>0.1669181532001314</v>
      </c>
      <c r="D117" s="100">
        <f t="shared" si="8"/>
        <v>3.9510547193004016E-2</v>
      </c>
      <c r="G117" s="35">
        <f t="shared" si="11"/>
        <v>11919973.5</v>
      </c>
      <c r="H117" s="100">
        <f t="shared" si="9"/>
        <v>5.0337515299924786E-2</v>
      </c>
      <c r="I117" s="100">
        <f t="shared" si="7"/>
        <v>0.11369090271808921</v>
      </c>
      <c r="J117" s="100">
        <f t="shared" si="10"/>
        <v>0.11140762699585291</v>
      </c>
      <c r="K117" s="100">
        <f t="shared" si="12"/>
        <v>0.11858608340217963</v>
      </c>
    </row>
    <row r="118" spans="1:11">
      <c r="A118" s="7">
        <v>42510</v>
      </c>
      <c r="B118" s="35">
        <v>11549441</v>
      </c>
      <c r="C118" s="100">
        <f t="shared" si="6"/>
        <v>9.482465084304631E-2</v>
      </c>
      <c r="D118" s="100">
        <f t="shared" si="8"/>
        <v>-1.5999766214084169E-2</v>
      </c>
      <c r="G118" s="35">
        <f t="shared" si="11"/>
        <v>11873025.25</v>
      </c>
      <c r="H118" s="100">
        <f t="shared" si="9"/>
        <v>1.5323805874144114E-2</v>
      </c>
      <c r="I118" s="100">
        <f t="shared" si="7"/>
        <v>9.2292644292225334E-2</v>
      </c>
      <c r="J118" s="100">
        <f t="shared" si="10"/>
        <v>6.3608928141715079E-2</v>
      </c>
      <c r="K118" s="100">
        <f t="shared" si="12"/>
        <v>0.10886620842717848</v>
      </c>
    </row>
    <row r="119" spans="1:11">
      <c r="A119" s="7">
        <v>42517</v>
      </c>
      <c r="B119" s="35">
        <v>11646123</v>
      </c>
      <c r="C119" s="100">
        <f t="shared" ref="C119:C182" si="13">(B119-B67)/B67</f>
        <v>4.2444758664413759E-2</v>
      </c>
      <c r="D119" s="100">
        <f t="shared" si="8"/>
        <v>9.6546447134266099E-3</v>
      </c>
      <c r="G119" s="35">
        <f t="shared" si="11"/>
        <v>11900866.25</v>
      </c>
      <c r="H119" s="100">
        <f t="shared" si="9"/>
        <v>2.1217400758408961E-2</v>
      </c>
      <c r="I119" s="100">
        <f t="shared" si="7"/>
        <v>8.4507069206995758E-2</v>
      </c>
      <c r="J119" s="100">
        <f t="shared" si="10"/>
        <v>8.2327033822417836E-2</v>
      </c>
      <c r="K119" s="100">
        <f t="shared" si="12"/>
        <v>0.10052679955284874</v>
      </c>
    </row>
    <row r="120" spans="1:11">
      <c r="A120" s="7">
        <v>42524</v>
      </c>
      <c r="B120" s="35">
        <v>12511917</v>
      </c>
      <c r="C120" s="100">
        <f t="shared" si="13"/>
        <v>0.17235043016138851</v>
      </c>
      <c r="D120" s="100">
        <f t="shared" si="8"/>
        <v>7.2418560746803223E-2</v>
      </c>
      <c r="G120" s="35">
        <f t="shared" si="11"/>
        <v>12112093.25</v>
      </c>
      <c r="H120" s="100">
        <f t="shared" si="9"/>
        <v>2.6543666290445377E-2</v>
      </c>
      <c r="I120" s="100">
        <f t="shared" ref="I120:I183" si="14">(G120-G68)/G68</f>
        <v>0.11859073890282627</v>
      </c>
      <c r="J120" s="100">
        <f t="shared" si="10"/>
        <v>9.0601307748040441E-2</v>
      </c>
      <c r="K120" s="100">
        <f t="shared" si="12"/>
        <v>0.12128436525084853</v>
      </c>
    </row>
    <row r="121" spans="1:11">
      <c r="A121" s="7">
        <v>42531</v>
      </c>
      <c r="B121" s="35">
        <v>11460893</v>
      </c>
      <c r="C121" s="100">
        <f t="shared" si="13"/>
        <v>3.6595106476523268E-2</v>
      </c>
      <c r="D121" s="100">
        <f t="shared" si="8"/>
        <v>-0.10046384507458347</v>
      </c>
      <c r="G121" s="35">
        <f t="shared" si="11"/>
        <v>11792093.5</v>
      </c>
      <c r="H121" s="100">
        <f t="shared" si="9"/>
        <v>-1.0728211769933884E-2</v>
      </c>
      <c r="I121" s="100">
        <f t="shared" si="14"/>
        <v>8.5581975541917862E-2</v>
      </c>
      <c r="J121" s="100">
        <f t="shared" si="10"/>
        <v>4.4444771667357344E-2</v>
      </c>
      <c r="K121" s="100">
        <f t="shared" si="12"/>
        <v>8.1032319007247638E-2</v>
      </c>
    </row>
    <row r="122" spans="1:11">
      <c r="A122" s="7">
        <v>42538</v>
      </c>
      <c r="B122" s="35">
        <v>11670557</v>
      </c>
      <c r="C122" s="100">
        <f t="shared" si="13"/>
        <v>3.001362342027987E-2</v>
      </c>
      <c r="D122" s="100">
        <f t="shared" si="8"/>
        <v>1.0486741306354134E-2</v>
      </c>
      <c r="G122" s="35">
        <f t="shared" si="11"/>
        <v>11822372.5</v>
      </c>
      <c r="H122" s="100">
        <f t="shared" si="9"/>
        <v>-4.2662041841442224E-3</v>
      </c>
      <c r="I122" s="100">
        <f t="shared" si="14"/>
        <v>6.914293602703285E-2</v>
      </c>
      <c r="J122" s="100">
        <f t="shared" si="10"/>
        <v>4.7314753679167376E-2</v>
      </c>
      <c r="K122" s="100">
        <f t="shared" si="12"/>
        <v>7.1180884671761743E-2</v>
      </c>
    </row>
    <row r="123" spans="1:11">
      <c r="A123" s="7">
        <v>42545</v>
      </c>
      <c r="B123" s="35">
        <v>11837376</v>
      </c>
      <c r="C123" s="100">
        <f t="shared" si="13"/>
        <v>0.15477875134111824</v>
      </c>
      <c r="D123" s="100">
        <f t="shared" si="8"/>
        <v>1.6422031606569843E-2</v>
      </c>
      <c r="G123" s="35">
        <f t="shared" si="11"/>
        <v>11870185.75</v>
      </c>
      <c r="H123" s="100">
        <f t="shared" si="9"/>
        <v>-2.5780056136669883E-3</v>
      </c>
      <c r="I123" s="100">
        <f t="shared" si="14"/>
        <v>9.6298376901160707E-2</v>
      </c>
      <c r="J123" s="100">
        <f t="shared" si="10"/>
        <v>5.140052418626239E-2</v>
      </c>
      <c r="K123" s="100">
        <f t="shared" si="12"/>
        <v>6.2098980304747399E-2</v>
      </c>
    </row>
    <row r="124" spans="1:11">
      <c r="A124" s="7">
        <v>42552</v>
      </c>
      <c r="B124" s="35">
        <v>13773822</v>
      </c>
      <c r="C124" s="100">
        <f t="shared" si="13"/>
        <v>0.23615440265212126</v>
      </c>
      <c r="D124" s="100">
        <f t="shared" si="8"/>
        <v>0.10085624768770445</v>
      </c>
      <c r="G124" s="35">
        <f t="shared" si="11"/>
        <v>12185662</v>
      </c>
      <c r="H124" s="100">
        <f t="shared" si="9"/>
        <v>6.0739913804742215E-3</v>
      </c>
      <c r="I124" s="100">
        <f t="shared" si="14"/>
        <v>0.11335356447709739</v>
      </c>
      <c r="J124" s="100">
        <f t="shared" si="10"/>
        <v>7.0268957327682277E-2</v>
      </c>
      <c r="K124" s="100">
        <f t="shared" si="12"/>
        <v>0.11054096514984141</v>
      </c>
    </row>
    <row r="125" spans="1:11">
      <c r="A125" s="7">
        <v>42559</v>
      </c>
      <c r="B125" s="35">
        <v>8142788</v>
      </c>
      <c r="C125" s="100">
        <f t="shared" si="13"/>
        <v>-0.26218275093665722</v>
      </c>
      <c r="D125" s="100">
        <f t="shared" si="8"/>
        <v>-0.28951539814567678</v>
      </c>
      <c r="G125" s="35">
        <f t="shared" si="11"/>
        <v>11356135.75</v>
      </c>
      <c r="H125" s="100">
        <f t="shared" si="9"/>
        <v>-3.697034373073789E-2</v>
      </c>
      <c r="I125" s="100">
        <f t="shared" si="14"/>
        <v>3.8036579474525399E-2</v>
      </c>
      <c r="J125" s="100">
        <f t="shared" si="10"/>
        <v>6.0532568868388106E-3</v>
      </c>
      <c r="K125" s="100">
        <f t="shared" si="12"/>
        <v>5.9665469868327922E-2</v>
      </c>
    </row>
    <row r="126" spans="1:11">
      <c r="A126" s="7">
        <v>42566</v>
      </c>
      <c r="B126" s="35">
        <v>12559762</v>
      </c>
      <c r="C126" s="100">
        <f t="shared" si="13"/>
        <v>0.15276891437307044</v>
      </c>
      <c r="D126" s="100">
        <f t="shared" si="8"/>
        <v>7.6192164607053456E-2</v>
      </c>
      <c r="G126" s="35">
        <f t="shared" si="11"/>
        <v>11578437</v>
      </c>
      <c r="H126" s="100">
        <f t="shared" si="9"/>
        <v>-2.0633379636786103E-2</v>
      </c>
      <c r="I126" s="100">
        <f t="shared" si="14"/>
        <v>6.8987556823885299E-2</v>
      </c>
      <c r="J126" s="100">
        <f t="shared" si="10"/>
        <v>2.0242767287755734E-2</v>
      </c>
      <c r="K126" s="100">
        <f t="shared" si="12"/>
        <v>0.10284593138981775</v>
      </c>
    </row>
    <row r="127" spans="1:11">
      <c r="A127" s="7">
        <v>42573</v>
      </c>
      <c r="B127" s="35">
        <v>11024107</v>
      </c>
      <c r="C127" s="100">
        <f t="shared" si="13"/>
        <v>9.7208286907627478E-2</v>
      </c>
      <c r="D127" s="100">
        <f t="shared" si="8"/>
        <v>-6.8703486313182918E-2</v>
      </c>
      <c r="G127" s="35">
        <f t="shared" si="11"/>
        <v>11375119.75</v>
      </c>
      <c r="H127" s="100">
        <f t="shared" si="9"/>
        <v>-4.1706676746823441E-2</v>
      </c>
      <c r="I127" s="100">
        <f t="shared" si="14"/>
        <v>5.5168914299665556E-2</v>
      </c>
      <c r="J127" s="100">
        <f t="shared" si="10"/>
        <v>-2.7254668994817245E-2</v>
      </c>
      <c r="K127" s="100">
        <f t="shared" si="12"/>
        <v>9.7738150035389021E-2</v>
      </c>
    </row>
    <row r="128" spans="1:11">
      <c r="A128" s="7">
        <v>42580</v>
      </c>
      <c r="B128" s="35">
        <v>12289262</v>
      </c>
      <c r="C128" s="100">
        <f t="shared" si="13"/>
        <v>1.269871903636054E-2</v>
      </c>
      <c r="D128" s="100">
        <f t="shared" si="8"/>
        <v>-0.10778126797340637</v>
      </c>
      <c r="G128" s="35">
        <f t="shared" si="11"/>
        <v>11003979.75</v>
      </c>
      <c r="H128" s="100">
        <f t="shared" si="9"/>
        <v>-9.6973168138095409E-2</v>
      </c>
      <c r="I128" s="100">
        <f t="shared" si="14"/>
        <v>-2.2277862663528992E-3</v>
      </c>
      <c r="J128" s="100">
        <f t="shared" si="10"/>
        <v>-5.5744736372180734E-2</v>
      </c>
      <c r="K128" s="100">
        <f t="shared" si="12"/>
        <v>3.8581304199645818E-2</v>
      </c>
    </row>
    <row r="129" spans="1:11">
      <c r="A129" s="7">
        <v>42587</v>
      </c>
      <c r="B129" s="35">
        <v>11783367</v>
      </c>
      <c r="C129" s="100">
        <f t="shared" si="13"/>
        <v>2.451757749786743E-2</v>
      </c>
      <c r="D129" s="100">
        <f t="shared" si="8"/>
        <v>0.44709244548673011</v>
      </c>
      <c r="G129" s="35">
        <f t="shared" si="11"/>
        <v>11914124.5</v>
      </c>
      <c r="H129" s="100">
        <f t="shared" si="9"/>
        <v>4.9135442045063614E-2</v>
      </c>
      <c r="I129" s="100">
        <f t="shared" si="14"/>
        <v>6.9028563419721495E-2</v>
      </c>
      <c r="J129" s="100">
        <f t="shared" si="10"/>
        <v>9.7650994282775516E-3</v>
      </c>
      <c r="K129" s="100">
        <f t="shared" si="12"/>
        <v>0.11086227148727743</v>
      </c>
    </row>
    <row r="130" spans="1:11">
      <c r="A130" s="7">
        <v>42594</v>
      </c>
      <c r="B130" s="35">
        <v>15059523</v>
      </c>
      <c r="C130" s="100">
        <f t="shared" si="13"/>
        <v>0.40212899455321738</v>
      </c>
      <c r="D130" s="100">
        <f t="shared" si="8"/>
        <v>0.199029328740465</v>
      </c>
      <c r="G130" s="35">
        <f t="shared" si="11"/>
        <v>12539064.75</v>
      </c>
      <c r="H130" s="100">
        <f t="shared" si="9"/>
        <v>8.2966962639257791E-2</v>
      </c>
      <c r="I130" s="100">
        <f t="shared" si="14"/>
        <v>0.12902435700576076</v>
      </c>
      <c r="J130" s="100">
        <f t="shared" si="10"/>
        <v>5.1937300867321561E-2</v>
      </c>
      <c r="K130" s="100">
        <f t="shared" si="12"/>
        <v>0.12327405508103864</v>
      </c>
    </row>
    <row r="131" spans="1:11">
      <c r="A131" s="7">
        <v>42601</v>
      </c>
      <c r="B131" s="35">
        <v>12274128</v>
      </c>
      <c r="C131" s="100">
        <f t="shared" si="13"/>
        <v>0.10107708688218571</v>
      </c>
      <c r="D131" s="100">
        <f t="shared" si="8"/>
        <v>0.11338977388372591</v>
      </c>
      <c r="G131" s="35">
        <f t="shared" si="11"/>
        <v>12851570</v>
      </c>
      <c r="H131" s="100">
        <f t="shared" si="9"/>
        <v>0.12979645774718107</v>
      </c>
      <c r="I131" s="100">
        <f t="shared" si="14"/>
        <v>0.12920294996128889</v>
      </c>
      <c r="J131" s="100">
        <f t="shared" si="10"/>
        <v>8.2417474013204844E-2</v>
      </c>
      <c r="K131" s="100">
        <f t="shared" si="12"/>
        <v>0.16878900626760429</v>
      </c>
    </row>
    <row r="132" spans="1:11">
      <c r="A132" s="7">
        <v>42608</v>
      </c>
      <c r="B132" s="35">
        <v>11684176</v>
      </c>
      <c r="C132" s="100">
        <f t="shared" si="13"/>
        <v>6.2117483477613332E-2</v>
      </c>
      <c r="D132" s="100">
        <f t="shared" si="8"/>
        <v>-4.9236968013213485E-2</v>
      </c>
      <c r="G132" s="35">
        <f t="shared" si="11"/>
        <v>12700298.5</v>
      </c>
      <c r="H132" s="100">
        <f t="shared" si="9"/>
        <v>0.15415502286797647</v>
      </c>
      <c r="I132" s="100">
        <f t="shared" si="14"/>
        <v>0.14442711449059603</v>
      </c>
      <c r="J132" s="100">
        <f t="shared" si="10"/>
        <v>6.7174290779043078E-2</v>
      </c>
      <c r="K132" s="100">
        <f t="shared" si="12"/>
        <v>0.14356468919115004</v>
      </c>
    </row>
    <row r="133" spans="1:11">
      <c r="A133" s="7">
        <v>42615</v>
      </c>
      <c r="B133" s="35">
        <v>12471525</v>
      </c>
      <c r="C133" s="100">
        <f t="shared" si="13"/>
        <v>0.11233554141061328</v>
      </c>
      <c r="D133" s="100">
        <f t="shared" si="8"/>
        <v>5.8400794951052618E-2</v>
      </c>
      <c r="G133" s="35">
        <f t="shared" si="11"/>
        <v>12872338</v>
      </c>
      <c r="H133" s="100">
        <f t="shared" si="9"/>
        <v>8.0426681792690691E-2</v>
      </c>
      <c r="I133" s="100">
        <f t="shared" si="14"/>
        <v>0.16754044340474317</v>
      </c>
      <c r="J133" s="100">
        <f t="shared" si="10"/>
        <v>6.2767412230747152E-2</v>
      </c>
      <c r="K133" s="100">
        <f t="shared" si="12"/>
        <v>0.14012377218981917</v>
      </c>
    </row>
    <row r="134" spans="1:11">
      <c r="A134" s="7">
        <v>42622</v>
      </c>
      <c r="B134" s="35">
        <v>12997742</v>
      </c>
      <c r="C134" s="100">
        <f t="shared" si="13"/>
        <v>0.17777464858160424</v>
      </c>
      <c r="D134" s="100">
        <f t="shared" si="8"/>
        <v>-0.13690878522513628</v>
      </c>
      <c r="G134" s="35">
        <f t="shared" si="11"/>
        <v>12356892.75</v>
      </c>
      <c r="H134" s="100">
        <f t="shared" si="9"/>
        <v>-1.4528356271547286E-2</v>
      </c>
      <c r="I134" s="100">
        <f t="shared" si="14"/>
        <v>0.1133318752466434</v>
      </c>
      <c r="J134" s="100">
        <f t="shared" si="10"/>
        <v>4.7896435861876432E-2</v>
      </c>
      <c r="K134" s="100">
        <f t="shared" si="12"/>
        <v>9.4666581238760594E-2</v>
      </c>
    </row>
    <row r="135" spans="1:11">
      <c r="A135" s="7">
        <v>42629</v>
      </c>
      <c r="B135" s="35">
        <v>7602297</v>
      </c>
      <c r="C135" s="100">
        <f t="shared" si="13"/>
        <v>-0.36018894644606925</v>
      </c>
      <c r="D135" s="100">
        <f t="shared" ref="D135:D198" si="15">(B135-B131)/B131</f>
        <v>-0.38062426919452036</v>
      </c>
      <c r="G135" s="35">
        <f t="shared" si="11"/>
        <v>11188935</v>
      </c>
      <c r="H135" s="100">
        <f t="shared" si="9"/>
        <v>-0.12937213118708454</v>
      </c>
      <c r="I135" s="100">
        <f t="shared" si="14"/>
        <v>-8.3103789399317906E-3</v>
      </c>
      <c r="J135" s="100">
        <f t="shared" si="10"/>
        <v>-5.3579558586908001E-2</v>
      </c>
      <c r="K135" s="100">
        <f t="shared" si="12"/>
        <v>-8.9411933519222518E-3</v>
      </c>
    </row>
    <row r="136" spans="1:11">
      <c r="A136" s="7">
        <v>42636</v>
      </c>
      <c r="B136" s="35">
        <v>12640654</v>
      </c>
      <c r="C136" s="100">
        <f t="shared" si="13"/>
        <v>0.38282776491350173</v>
      </c>
      <c r="D136" s="100">
        <f t="shared" si="15"/>
        <v>8.1860971625213455E-2</v>
      </c>
      <c r="G136" s="35">
        <f t="shared" si="11"/>
        <v>11428054.5</v>
      </c>
      <c r="H136" s="100">
        <f t="shared" si="9"/>
        <v>-0.10017433842204575</v>
      </c>
      <c r="I136" s="100">
        <f t="shared" si="14"/>
        <v>5.6413901880295464E-2</v>
      </c>
      <c r="J136" s="100">
        <f t="shared" si="10"/>
        <v>-3.7247205672413339E-2</v>
      </c>
      <c r="K136" s="100">
        <f t="shared" si="12"/>
        <v>3.7281498534037349E-3</v>
      </c>
    </row>
    <row r="137" spans="1:11">
      <c r="A137" s="7">
        <v>42643</v>
      </c>
      <c r="B137" s="35">
        <v>12633757</v>
      </c>
      <c r="C137" s="100">
        <f t="shared" si="13"/>
        <v>0.12329777192615575</v>
      </c>
      <c r="D137" s="100">
        <f t="shared" si="15"/>
        <v>1.3008192662886055E-2</v>
      </c>
      <c r="G137" s="35">
        <f t="shared" si="11"/>
        <v>11468612.5</v>
      </c>
      <c r="H137" s="100">
        <f t="shared" si="9"/>
        <v>-0.109049770134998</v>
      </c>
      <c r="I137" s="100">
        <f t="shared" si="14"/>
        <v>5.9306104733620635E-2</v>
      </c>
      <c r="J137" s="100">
        <f t="shared" si="10"/>
        <v>-5.884370500347047E-2</v>
      </c>
      <c r="K137" s="100">
        <f t="shared" si="12"/>
        <v>1.6017702817449207E-2</v>
      </c>
    </row>
    <row r="138" spans="1:11">
      <c r="A138" s="7">
        <v>42650</v>
      </c>
      <c r="B138" s="35">
        <v>11872777</v>
      </c>
      <c r="C138" s="100">
        <f t="shared" si="13"/>
        <v>5.0477576797431596E-2</v>
      </c>
      <c r="D138" s="100">
        <f t="shared" si="15"/>
        <v>-8.6550802439377544E-2</v>
      </c>
      <c r="G138" s="35">
        <f t="shared" si="11"/>
        <v>11187371.25</v>
      </c>
      <c r="H138" s="100">
        <f t="shared" ref="H138:H201" si="16">(G138-G134)/G134</f>
        <v>-9.4645273990906817E-2</v>
      </c>
      <c r="I138" s="100">
        <f t="shared" si="14"/>
        <v>2.701092775153164E-2</v>
      </c>
      <c r="J138" s="100">
        <f t="shared" si="10"/>
        <v>-1.4861085118676924E-2</v>
      </c>
      <c r="K138" s="100">
        <f t="shared" si="12"/>
        <v>-1.4216288193693243E-2</v>
      </c>
    </row>
    <row r="139" spans="1:11">
      <c r="A139" s="7">
        <v>42657</v>
      </c>
      <c r="B139" s="35">
        <v>11607807</v>
      </c>
      <c r="C139" s="100">
        <f t="shared" si="13"/>
        <v>5.3708242326787697E-2</v>
      </c>
      <c r="D139" s="100">
        <f t="shared" si="15"/>
        <v>0.52688154645891894</v>
      </c>
      <c r="G139" s="35">
        <f t="shared" si="11"/>
        <v>12188748.75</v>
      </c>
      <c r="H139" s="100">
        <f t="shared" si="16"/>
        <v>8.9357365111156689E-2</v>
      </c>
      <c r="I139" s="100">
        <f t="shared" si="14"/>
        <v>0.14162665060544971</v>
      </c>
      <c r="J139" s="100">
        <f t="shared" si="10"/>
        <v>5.2711065405460167E-2</v>
      </c>
      <c r="K139" s="100">
        <f t="shared" si="12"/>
        <v>4.2322955532644618E-2</v>
      </c>
    </row>
    <row r="140" spans="1:11">
      <c r="A140" s="7">
        <v>42664</v>
      </c>
      <c r="B140" s="35">
        <v>11842911</v>
      </c>
      <c r="C140" s="100">
        <f t="shared" si="13"/>
        <v>0.11857535706038114</v>
      </c>
      <c r="D140" s="100">
        <f t="shared" si="15"/>
        <v>-6.3109313806073639E-2</v>
      </c>
      <c r="G140" s="35">
        <f t="shared" si="11"/>
        <v>11989313</v>
      </c>
      <c r="H140" s="100">
        <f t="shared" si="16"/>
        <v>4.9112340162535975E-2</v>
      </c>
      <c r="I140" s="100">
        <f t="shared" si="14"/>
        <v>8.6162292181987274E-2</v>
      </c>
      <c r="J140" s="100">
        <f t="shared" si="10"/>
        <v>5.399444256400026E-2</v>
      </c>
      <c r="K140" s="100">
        <f t="shared" si="12"/>
        <v>2.8807046607972966E-2</v>
      </c>
    </row>
    <row r="141" spans="1:11">
      <c r="A141" s="7">
        <v>42671</v>
      </c>
      <c r="B141" s="35">
        <v>11749240</v>
      </c>
      <c r="C141" s="100">
        <f t="shared" si="13"/>
        <v>0.12721637065808941</v>
      </c>
      <c r="D141" s="100">
        <f t="shared" si="15"/>
        <v>-7.0012190356360346E-2</v>
      </c>
      <c r="G141" s="35">
        <f t="shared" si="11"/>
        <v>11768183.75</v>
      </c>
      <c r="H141" s="100">
        <f t="shared" si="16"/>
        <v>2.6120967117861903E-2</v>
      </c>
      <c r="I141" s="100">
        <f t="shared" si="14"/>
        <v>8.6398914319655143E-2</v>
      </c>
      <c r="J141" s="100">
        <f t="shared" si="10"/>
        <v>6.9447964951044189E-2</v>
      </c>
      <c r="K141" s="100">
        <f t="shared" si="12"/>
        <v>-2.6039064465886545E-3</v>
      </c>
    </row>
    <row r="142" spans="1:11">
      <c r="A142" s="7">
        <v>42678</v>
      </c>
      <c r="B142" s="35">
        <v>11887513</v>
      </c>
      <c r="C142" s="100">
        <f t="shared" si="13"/>
        <v>0.12339403261302631</v>
      </c>
      <c r="D142" s="100">
        <f t="shared" si="15"/>
        <v>1.2411586606907549E-3</v>
      </c>
      <c r="G142" s="35">
        <f t="shared" si="11"/>
        <v>11771867.75</v>
      </c>
      <c r="H142" s="100">
        <f t="shared" si="16"/>
        <v>5.2246098474652836E-2</v>
      </c>
      <c r="I142" s="100">
        <f t="shared" si="14"/>
        <v>0.1051149881214294</v>
      </c>
      <c r="J142" s="100">
        <f t="shared" ref="J142:J205" si="17">(G142-G129)/G129</f>
        <v>-1.1940176552628773E-2</v>
      </c>
      <c r="K142" s="100">
        <f t="shared" si="12"/>
        <v>-1.2425006649553373E-2</v>
      </c>
    </row>
    <row r="143" spans="1:11">
      <c r="A143" s="7">
        <v>42685</v>
      </c>
      <c r="B143" s="35">
        <v>11400478</v>
      </c>
      <c r="C143" s="100">
        <f t="shared" si="13"/>
        <v>5.5485470555504637E-2</v>
      </c>
      <c r="D143" s="100">
        <f t="shared" si="15"/>
        <v>-1.7861168780631861E-2</v>
      </c>
      <c r="G143" s="35">
        <f t="shared" si="11"/>
        <v>11720035.5</v>
      </c>
      <c r="H143" s="100">
        <f t="shared" si="16"/>
        <v>-3.8454582961191974E-2</v>
      </c>
      <c r="I143" s="100">
        <f t="shared" si="14"/>
        <v>0.10582847920998041</v>
      </c>
      <c r="J143" s="100">
        <f t="shared" si="17"/>
        <v>-6.5318208840097106E-2</v>
      </c>
      <c r="K143" s="100">
        <f t="shared" si="12"/>
        <v>-1.2885490157615895E-2</v>
      </c>
    </row>
    <row r="144" spans="1:11">
      <c r="A144" s="7">
        <v>42692</v>
      </c>
      <c r="B144" s="35">
        <v>11905652</v>
      </c>
      <c r="C144" s="100">
        <f t="shared" si="13"/>
        <v>0.10044360098667551</v>
      </c>
      <c r="D144" s="100">
        <f t="shared" si="15"/>
        <v>5.2977684287249987E-3</v>
      </c>
      <c r="G144" s="35">
        <f t="shared" ref="G144:G207" si="18">AVERAGE(B141:B144)</f>
        <v>11735720.75</v>
      </c>
      <c r="H144" s="100">
        <f t="shared" si="16"/>
        <v>-2.1151524695368282E-2</v>
      </c>
      <c r="I144" s="100">
        <f t="shared" si="14"/>
        <v>0.10129556157521576</v>
      </c>
      <c r="J144" s="100">
        <f t="shared" si="17"/>
        <v>-8.6825909207980043E-2</v>
      </c>
      <c r="K144" s="100">
        <f t="shared" si="12"/>
        <v>-1.3876762962528042E-2</v>
      </c>
    </row>
    <row r="145" spans="1:11">
      <c r="A145" s="7">
        <v>42699</v>
      </c>
      <c r="B145" s="35">
        <v>11892238</v>
      </c>
      <c r="C145" s="100">
        <f t="shared" si="13"/>
        <v>0.11900479444250033</v>
      </c>
      <c r="D145" s="100">
        <f t="shared" si="15"/>
        <v>1.2170829772819348E-2</v>
      </c>
      <c r="G145" s="35">
        <f t="shared" si="18"/>
        <v>11771470.25</v>
      </c>
      <c r="H145" s="100">
        <f t="shared" si="16"/>
        <v>2.7926994256866528E-4</v>
      </c>
      <c r="I145" s="100">
        <f t="shared" si="14"/>
        <v>9.9381607373472972E-2</v>
      </c>
      <c r="J145" s="100">
        <f t="shared" si="17"/>
        <v>-7.3134363731687094E-2</v>
      </c>
      <c r="K145" s="100">
        <f t="shared" si="12"/>
        <v>-2.8122554290935631E-2</v>
      </c>
    </row>
    <row r="146" spans="1:11">
      <c r="A146" s="7">
        <v>42706</v>
      </c>
      <c r="B146" s="35">
        <v>13485636</v>
      </c>
      <c r="C146" s="100">
        <f t="shared" si="13"/>
        <v>0.22512914350750332</v>
      </c>
      <c r="D146" s="100">
        <f t="shared" si="15"/>
        <v>0.13443711901724104</v>
      </c>
      <c r="G146" s="35">
        <f t="shared" si="18"/>
        <v>12171001</v>
      </c>
      <c r="H146" s="100">
        <f t="shared" si="16"/>
        <v>3.3905685867053677E-2</v>
      </c>
      <c r="I146" s="100">
        <f t="shared" si="14"/>
        <v>0.12550737874938486</v>
      </c>
      <c r="J146" s="100">
        <f t="shared" si="17"/>
        <v>-5.4484041671373142E-2</v>
      </c>
      <c r="K146" s="100">
        <f t="shared" si="12"/>
        <v>3.213233511080963E-2</v>
      </c>
    </row>
    <row r="147" spans="1:11">
      <c r="A147" s="7">
        <v>42713</v>
      </c>
      <c r="B147" s="35">
        <v>11652497</v>
      </c>
      <c r="C147" s="100">
        <f t="shared" si="13"/>
        <v>8.3556577197091114E-2</v>
      </c>
      <c r="D147" s="100">
        <f t="shared" si="15"/>
        <v>2.2106002923737059E-2</v>
      </c>
      <c r="G147" s="35">
        <f t="shared" si="18"/>
        <v>12234005.75</v>
      </c>
      <c r="H147" s="100">
        <f t="shared" si="16"/>
        <v>4.3853984060031215E-2</v>
      </c>
      <c r="I147" s="100">
        <f t="shared" si="14"/>
        <v>0.13257048874388258</v>
      </c>
      <c r="J147" s="100">
        <f t="shared" si="17"/>
        <v>-9.9448139986486484E-3</v>
      </c>
      <c r="K147" s="100">
        <f t="shared" si="12"/>
        <v>3.4818159383829261E-2</v>
      </c>
    </row>
    <row r="148" spans="1:11">
      <c r="A148" s="7">
        <v>42720</v>
      </c>
      <c r="B148" s="35">
        <v>11806142</v>
      </c>
      <c r="C148" s="100">
        <f t="shared" si="13"/>
        <v>5.0018748203445401E-2</v>
      </c>
      <c r="D148" s="100">
        <f t="shared" si="15"/>
        <v>-8.358215072975423E-3</v>
      </c>
      <c r="G148" s="35">
        <f t="shared" si="18"/>
        <v>12209128.25</v>
      </c>
      <c r="H148" s="100">
        <f t="shared" si="16"/>
        <v>4.0339022211311561E-2</v>
      </c>
      <c r="I148" s="100">
        <f t="shared" si="14"/>
        <v>0.11926370200120946</v>
      </c>
      <c r="J148" s="100">
        <f t="shared" si="17"/>
        <v>9.1178762768753238E-2</v>
      </c>
      <c r="K148" s="100">
        <f t="shared" si="12"/>
        <v>2.8554102449491997E-2</v>
      </c>
    </row>
    <row r="149" spans="1:11">
      <c r="A149" s="7">
        <v>42727</v>
      </c>
      <c r="B149" s="35">
        <v>11703735</v>
      </c>
      <c r="C149" s="100">
        <f t="shared" si="13"/>
        <v>5.0429003697945639E-2</v>
      </c>
      <c r="D149" s="100">
        <f t="shared" si="15"/>
        <v>-1.5850927302329468E-2</v>
      </c>
      <c r="G149" s="35">
        <f t="shared" si="18"/>
        <v>12162002.5</v>
      </c>
      <c r="H149" s="100">
        <f t="shared" si="16"/>
        <v>3.3176165908417432E-2</v>
      </c>
      <c r="I149" s="100">
        <f t="shared" si="14"/>
        <v>0.10195348669060952</v>
      </c>
      <c r="J149" s="100">
        <f t="shared" si="17"/>
        <v>6.4223354902621432E-2</v>
      </c>
      <c r="K149" s="100">
        <f t="shared" si="12"/>
        <v>-1.9415851186418923E-3</v>
      </c>
    </row>
    <row r="150" spans="1:11">
      <c r="A150" s="7">
        <v>42734</v>
      </c>
      <c r="B150" s="35">
        <v>13081832</v>
      </c>
      <c r="C150" s="100">
        <f t="shared" si="13"/>
        <v>0.13114830926521107</v>
      </c>
      <c r="D150" s="100">
        <f t="shared" si="15"/>
        <v>-2.9943267043541735E-2</v>
      </c>
      <c r="G150" s="35">
        <f t="shared" si="18"/>
        <v>12061051.5</v>
      </c>
      <c r="H150" s="100">
        <f t="shared" si="16"/>
        <v>-9.0337269711833895E-3</v>
      </c>
      <c r="I150" s="100">
        <f t="shared" si="14"/>
        <v>7.9176920171872125E-2</v>
      </c>
      <c r="J150" s="100">
        <f t="shared" si="17"/>
        <v>5.1657425865596206E-2</v>
      </c>
      <c r="K150" s="100">
        <f t="shared" si="12"/>
        <v>6.2073557900186246E-2</v>
      </c>
    </row>
    <row r="151" spans="1:11">
      <c r="A151" s="7">
        <v>42741</v>
      </c>
      <c r="B151" s="35">
        <v>10930462</v>
      </c>
      <c r="C151" s="100">
        <f t="shared" si="13"/>
        <v>9.962094358378179E-2</v>
      </c>
      <c r="D151" s="100">
        <f t="shared" si="15"/>
        <v>-6.1963972185532422E-2</v>
      </c>
      <c r="G151" s="35">
        <f t="shared" si="18"/>
        <v>11880542.75</v>
      </c>
      <c r="H151" s="100">
        <f t="shared" si="16"/>
        <v>-2.8891845175076855E-2</v>
      </c>
      <c r="I151" s="100">
        <f t="shared" si="14"/>
        <v>8.2733905805770017E-2</v>
      </c>
      <c r="J151" s="100">
        <f t="shared" si="17"/>
        <v>6.1960176748402804E-2</v>
      </c>
      <c r="K151" s="100">
        <f t="shared" si="12"/>
        <v>2.609210120502448E-2</v>
      </c>
    </row>
    <row r="152" spans="1:11">
      <c r="A152" s="7">
        <v>42748</v>
      </c>
      <c r="B152" s="35">
        <v>10523032</v>
      </c>
      <c r="C152" s="100">
        <f t="shared" si="13"/>
        <v>2.968009855465566E-2</v>
      </c>
      <c r="D152" s="100">
        <f t="shared" si="15"/>
        <v>-0.10868156591713025</v>
      </c>
      <c r="G152" s="35">
        <f t="shared" si="18"/>
        <v>11559765.25</v>
      </c>
      <c r="H152" s="100">
        <f t="shared" si="16"/>
        <v>-5.318668022018689E-2</v>
      </c>
      <c r="I152" s="100">
        <f t="shared" si="14"/>
        <v>7.8666576807063904E-2</v>
      </c>
      <c r="J152" s="100">
        <f t="shared" si="17"/>
        <v>-5.160361517830122E-2</v>
      </c>
      <c r="K152" s="100">
        <f t="shared" si="12"/>
        <v>1.6232400542420665E-2</v>
      </c>
    </row>
    <row r="153" spans="1:11">
      <c r="A153" s="7">
        <v>42755</v>
      </c>
      <c r="B153" s="35">
        <v>11931878</v>
      </c>
      <c r="C153" s="100">
        <f t="shared" si="13"/>
        <v>0.16184709090747981</v>
      </c>
      <c r="D153" s="100">
        <f t="shared" si="15"/>
        <v>1.9493178886910888E-2</v>
      </c>
      <c r="G153" s="35">
        <f t="shared" si="18"/>
        <v>11616801</v>
      </c>
      <c r="H153" s="100">
        <f t="shared" si="16"/>
        <v>-4.4828267384421278E-2</v>
      </c>
      <c r="I153" s="100">
        <f t="shared" si="14"/>
        <v>0.1065001017507947</v>
      </c>
      <c r="J153" s="100">
        <f t="shared" si="17"/>
        <v>-3.1070337391308409E-2</v>
      </c>
      <c r="K153" s="100">
        <f t="shared" si="12"/>
        <v>5.5690874022191833E-2</v>
      </c>
    </row>
    <row r="154" spans="1:11">
      <c r="A154" s="7">
        <v>42762</v>
      </c>
      <c r="B154" s="35">
        <v>12505915</v>
      </c>
      <c r="C154" s="100">
        <f t="shared" si="13"/>
        <v>0.13487581664471041</v>
      </c>
      <c r="D154" s="100">
        <f t="shared" si="15"/>
        <v>-4.4024185603361979E-2</v>
      </c>
      <c r="G154" s="35">
        <f t="shared" si="18"/>
        <v>11472821.75</v>
      </c>
      <c r="H154" s="100">
        <f t="shared" si="16"/>
        <v>-4.8771017187017235E-2</v>
      </c>
      <c r="I154" s="100">
        <f t="shared" si="14"/>
        <v>0.10716672881890095</v>
      </c>
      <c r="J154" s="100">
        <f t="shared" si="17"/>
        <v>-2.5098350457010837E-2</v>
      </c>
      <c r="K154" s="100">
        <f t="shared" si="12"/>
        <v>-3.7040300359459898E-2</v>
      </c>
    </row>
    <row r="155" spans="1:11">
      <c r="A155" s="7">
        <v>42769</v>
      </c>
      <c r="B155" s="35">
        <v>12696296</v>
      </c>
      <c r="C155" s="100">
        <f t="shared" si="13"/>
        <v>0.16782772183242395</v>
      </c>
      <c r="D155" s="100">
        <f t="shared" si="15"/>
        <v>0.16155163432250164</v>
      </c>
      <c r="G155" s="35">
        <f t="shared" si="18"/>
        <v>11914280.25</v>
      </c>
      <c r="H155" s="100">
        <f t="shared" si="16"/>
        <v>2.8397271665050825E-3</v>
      </c>
      <c r="I155" s="100">
        <f t="shared" si="14"/>
        <v>0.12449759103247007</v>
      </c>
      <c r="J155" s="100">
        <f t="shared" si="17"/>
        <v>1.2097697920536016E-2</v>
      </c>
      <c r="K155" s="100">
        <f t="shared" si="12"/>
        <v>-4.9827041526362643E-2</v>
      </c>
    </row>
    <row r="156" spans="1:11">
      <c r="A156" s="7">
        <v>42776</v>
      </c>
      <c r="B156" s="35">
        <v>11501278</v>
      </c>
      <c r="C156" s="100">
        <f t="shared" si="13"/>
        <v>7.0946911704372534E-2</v>
      </c>
      <c r="D156" s="100">
        <f t="shared" si="15"/>
        <v>9.2962370541114003E-2</v>
      </c>
      <c r="G156" s="35">
        <f t="shared" si="18"/>
        <v>12158841.75</v>
      </c>
      <c r="H156" s="100">
        <f t="shared" si="16"/>
        <v>5.1824279044074877E-2</v>
      </c>
      <c r="I156" s="100">
        <f t="shared" si="14"/>
        <v>0.13367948816208386</v>
      </c>
      <c r="J156" s="100">
        <f t="shared" si="17"/>
        <v>3.7440692905751013E-2</v>
      </c>
      <c r="K156" s="100">
        <f t="shared" si="12"/>
        <v>-5.3902227509946256E-2</v>
      </c>
    </row>
    <row r="157" spans="1:11">
      <c r="A157" s="7">
        <v>42783</v>
      </c>
      <c r="B157" s="35">
        <v>12265998</v>
      </c>
      <c r="C157" s="100">
        <f t="shared" si="13"/>
        <v>2.0369119795480263E-2</v>
      </c>
      <c r="D157" s="100">
        <f t="shared" si="15"/>
        <v>2.8002297710385572E-2</v>
      </c>
      <c r="G157" s="35">
        <f t="shared" si="18"/>
        <v>12242371.75</v>
      </c>
      <c r="H157" s="100">
        <f t="shared" si="16"/>
        <v>5.385051788353782E-2</v>
      </c>
      <c r="I157" s="100">
        <f t="shared" si="14"/>
        <v>9.6695713245443723E-2</v>
      </c>
      <c r="J157" s="100">
        <f t="shared" si="17"/>
        <v>4.3171698679009551E-2</v>
      </c>
      <c r="K157" s="100">
        <f t="shared" si="12"/>
        <v>-3.6056376942636428E-2</v>
      </c>
    </row>
    <row r="158" spans="1:11">
      <c r="A158" s="7">
        <v>42790</v>
      </c>
      <c r="B158" s="35">
        <v>11508228</v>
      </c>
      <c r="C158" s="100">
        <f t="shared" si="13"/>
        <v>0.11187353645588927</v>
      </c>
      <c r="D158" s="100">
        <f t="shared" si="15"/>
        <v>-7.9777209424500325E-2</v>
      </c>
      <c r="G158" s="35">
        <f t="shared" si="18"/>
        <v>11992950</v>
      </c>
      <c r="H158" s="100">
        <f t="shared" si="16"/>
        <v>4.5335686488809958E-2</v>
      </c>
      <c r="I158" s="100">
        <f t="shared" si="14"/>
        <v>9.0701611765493628E-2</v>
      </c>
      <c r="J158" s="100">
        <f t="shared" si="17"/>
        <v>1.8814960688534211E-2</v>
      </c>
      <c r="K158" s="100">
        <f t="shared" si="12"/>
        <v>-6.8316105434770277E-2</v>
      </c>
    </row>
    <row r="159" spans="1:11">
      <c r="A159" s="7">
        <v>42797</v>
      </c>
      <c r="B159" s="35">
        <v>13714017</v>
      </c>
      <c r="C159" s="100">
        <f t="shared" si="13"/>
        <v>0.21226232673637976</v>
      </c>
      <c r="D159" s="100">
        <f t="shared" si="15"/>
        <v>8.0158890435446689E-2</v>
      </c>
      <c r="G159" s="35">
        <f t="shared" si="18"/>
        <v>12247380.25</v>
      </c>
      <c r="H159" s="100">
        <f t="shared" si="16"/>
        <v>2.7958046395626795E-2</v>
      </c>
      <c r="I159" s="100">
        <f t="shared" si="14"/>
        <v>0.10278286679616858</v>
      </c>
      <c r="J159" s="100">
        <f t="shared" si="17"/>
        <v>6.2755109460594077E-3</v>
      </c>
      <c r="K159" s="100">
        <f t="shared" si="12"/>
        <v>-8.8624626122129294E-3</v>
      </c>
    </row>
    <row r="160" spans="1:11">
      <c r="A160" s="7">
        <v>42804</v>
      </c>
      <c r="B160" s="35">
        <v>12589610</v>
      </c>
      <c r="C160" s="100">
        <f t="shared" si="13"/>
        <v>9.6941911771945416E-2</v>
      </c>
      <c r="D160" s="100">
        <f t="shared" si="15"/>
        <v>9.462704927226348E-2</v>
      </c>
      <c r="G160" s="35">
        <f t="shared" si="18"/>
        <v>12519463.25</v>
      </c>
      <c r="H160" s="100">
        <f t="shared" si="16"/>
        <v>2.9659198418303289E-2</v>
      </c>
      <c r="I160" s="100">
        <f t="shared" si="14"/>
        <v>0.10886908550581977</v>
      </c>
      <c r="J160" s="100">
        <f t="shared" si="17"/>
        <v>2.3333118018192857E-2</v>
      </c>
      <c r="K160" s="100">
        <f t="shared" ref="K160:K223" si="19">(G160-G135)/G135</f>
        <v>0.11891464647886506</v>
      </c>
    </row>
    <row r="161" spans="1:11">
      <c r="A161" s="7">
        <v>42811</v>
      </c>
      <c r="B161" s="35">
        <v>12803828</v>
      </c>
      <c r="C161" s="100">
        <f t="shared" si="13"/>
        <v>6.5828709602393273E-2</v>
      </c>
      <c r="D161" s="100">
        <f t="shared" si="15"/>
        <v>4.3847227106999363E-2</v>
      </c>
      <c r="G161" s="35">
        <f t="shared" si="18"/>
        <v>12653920.75</v>
      </c>
      <c r="H161" s="100">
        <f t="shared" si="16"/>
        <v>3.3616770377847743E-2</v>
      </c>
      <c r="I161" s="100">
        <f t="shared" si="14"/>
        <v>0.12097955747562132</v>
      </c>
      <c r="J161" s="100">
        <f t="shared" si="17"/>
        <v>3.6431143230885463E-2</v>
      </c>
      <c r="K161" s="100">
        <f t="shared" si="19"/>
        <v>0.10726814874745304</v>
      </c>
    </row>
    <row r="162" spans="1:11">
      <c r="A162" s="7">
        <v>42818</v>
      </c>
      <c r="B162" s="35">
        <v>12291507</v>
      </c>
      <c r="C162" s="100">
        <f t="shared" si="13"/>
        <v>0.18681235601164073</v>
      </c>
      <c r="D162" s="100">
        <f t="shared" si="15"/>
        <v>6.8062520137765786E-2</v>
      </c>
      <c r="G162" s="35">
        <f t="shared" si="18"/>
        <v>12849740.5</v>
      </c>
      <c r="H162" s="100">
        <f t="shared" si="16"/>
        <v>7.1441180026598966E-2</v>
      </c>
      <c r="I162" s="100">
        <f t="shared" si="14"/>
        <v>0.13816448890510794</v>
      </c>
      <c r="J162" s="100">
        <f t="shared" si="17"/>
        <v>5.6548089017413046E-2</v>
      </c>
      <c r="K162" s="100">
        <f t="shared" si="19"/>
        <v>0.1204267735090012</v>
      </c>
    </row>
    <row r="163" spans="1:11">
      <c r="A163" s="7">
        <v>42825</v>
      </c>
      <c r="B163" s="35">
        <v>13398228</v>
      </c>
      <c r="C163" s="100">
        <f t="shared" si="13"/>
        <v>0.14557302300956868</v>
      </c>
      <c r="D163" s="100">
        <f t="shared" si="15"/>
        <v>-2.3026732430038551E-2</v>
      </c>
      <c r="G163" s="35">
        <f t="shared" si="18"/>
        <v>12770793.25</v>
      </c>
      <c r="H163" s="100">
        <f t="shared" si="16"/>
        <v>4.2736731392005241E-2</v>
      </c>
      <c r="I163" s="100">
        <f t="shared" si="14"/>
        <v>0.12166114372160519</v>
      </c>
      <c r="J163" s="100">
        <f t="shared" si="17"/>
        <v>5.8845760670203591E-2</v>
      </c>
      <c r="K163" s="100">
        <f t="shared" si="19"/>
        <v>0.14153655623075886</v>
      </c>
    </row>
    <row r="164" spans="1:11">
      <c r="A164" s="7">
        <v>42832</v>
      </c>
      <c r="B164" s="35">
        <v>12526118</v>
      </c>
      <c r="C164" s="100">
        <f t="shared" si="13"/>
        <v>0.12992367088410056</v>
      </c>
      <c r="D164" s="100">
        <f t="shared" si="15"/>
        <v>-5.0432062629422198E-3</v>
      </c>
      <c r="G164" s="35">
        <f t="shared" si="18"/>
        <v>12754920.25</v>
      </c>
      <c r="H164" s="100">
        <f t="shared" si="16"/>
        <v>1.8807275942920317E-2</v>
      </c>
      <c r="I164" s="100">
        <f t="shared" si="14"/>
        <v>0.12997320050919542</v>
      </c>
      <c r="J164" s="100">
        <f t="shared" si="17"/>
        <v>7.3597437288797266E-2</v>
      </c>
      <c r="K164" s="100">
        <f t="shared" si="19"/>
        <v>4.6450338062797462E-2</v>
      </c>
    </row>
    <row r="165" spans="1:11">
      <c r="A165" s="7">
        <v>42839</v>
      </c>
      <c r="B165" s="35">
        <v>12554052</v>
      </c>
      <c r="C165" s="100">
        <f t="shared" si="13"/>
        <v>2.4266547743237006E-2</v>
      </c>
      <c r="D165" s="100">
        <f t="shared" si="15"/>
        <v>-1.9507915913897E-2</v>
      </c>
      <c r="G165" s="35">
        <f t="shared" si="18"/>
        <v>12692476.25</v>
      </c>
      <c r="H165" s="100">
        <f t="shared" si="16"/>
        <v>3.0469212477089364E-3</v>
      </c>
      <c r="I165" s="100">
        <f t="shared" si="14"/>
        <v>0.11840718164585744</v>
      </c>
      <c r="J165" s="100">
        <f t="shared" si="17"/>
        <v>9.7987370461523865E-2</v>
      </c>
      <c r="K165" s="100">
        <f t="shared" si="19"/>
        <v>5.864916947284636E-2</v>
      </c>
    </row>
    <row r="166" spans="1:11">
      <c r="A166" s="7">
        <v>42846</v>
      </c>
      <c r="B166" s="35">
        <v>12898357</v>
      </c>
      <c r="C166" s="100">
        <f t="shared" si="13"/>
        <v>9.8926459164058581E-2</v>
      </c>
      <c r="D166" s="100">
        <f t="shared" si="15"/>
        <v>4.9371488784898387E-2</v>
      </c>
      <c r="G166" s="35">
        <f t="shared" si="18"/>
        <v>12844188.75</v>
      </c>
      <c r="H166" s="100">
        <f t="shared" si="16"/>
        <v>-4.3205152664367038E-4</v>
      </c>
      <c r="I166" s="100">
        <f t="shared" si="14"/>
        <v>9.837302039055848E-2</v>
      </c>
      <c r="J166" s="100">
        <f t="shared" si="17"/>
        <v>0.10565626027337474</v>
      </c>
      <c r="K166" s="100">
        <f t="shared" si="19"/>
        <v>9.1433395573892184E-2</v>
      </c>
    </row>
    <row r="167" spans="1:11">
      <c r="A167" s="7">
        <v>42853</v>
      </c>
      <c r="B167" s="35">
        <v>13685343</v>
      </c>
      <c r="C167" s="100">
        <f t="shared" si="13"/>
        <v>0.18644377398782236</v>
      </c>
      <c r="D167" s="100">
        <f t="shared" si="15"/>
        <v>2.1429326325839507E-2</v>
      </c>
      <c r="G167" s="35">
        <f t="shared" si="18"/>
        <v>12915967.5</v>
      </c>
      <c r="H167" s="100">
        <f t="shared" si="16"/>
        <v>1.1367676788597294E-2</v>
      </c>
      <c r="I167" s="100">
        <f t="shared" si="14"/>
        <v>0.10832358599358979</v>
      </c>
      <c r="J167" s="100">
        <f t="shared" si="17"/>
        <v>0.1257882133486472</v>
      </c>
      <c r="K167" s="100">
        <f t="shared" si="19"/>
        <v>9.7189313904753979E-2</v>
      </c>
    </row>
    <row r="168" spans="1:11">
      <c r="A168" s="7">
        <v>42860</v>
      </c>
      <c r="B168" s="35">
        <v>13032862</v>
      </c>
      <c r="C168" s="100">
        <f t="shared" si="13"/>
        <v>0.11706967912684391</v>
      </c>
      <c r="D168" s="100">
        <f t="shared" si="15"/>
        <v>4.0454991722096184E-2</v>
      </c>
      <c r="G168" s="35">
        <f t="shared" si="18"/>
        <v>13042653.5</v>
      </c>
      <c r="H168" s="100">
        <f t="shared" si="16"/>
        <v>2.2558608314309139E-2</v>
      </c>
      <c r="I168" s="100">
        <f t="shared" si="14"/>
        <v>0.10541200977344765</v>
      </c>
      <c r="J168" s="100">
        <f t="shared" si="17"/>
        <v>9.470763036650913E-2</v>
      </c>
      <c r="K168" s="100">
        <f t="shared" si="19"/>
        <v>0.11285102336080807</v>
      </c>
    </row>
    <row r="169" spans="1:11">
      <c r="A169" s="7">
        <v>42867</v>
      </c>
      <c r="B169" s="35">
        <v>13411105</v>
      </c>
      <c r="C169" s="100">
        <f t="shared" si="13"/>
        <v>5.2603302814277053E-2</v>
      </c>
      <c r="D169" s="100">
        <f t="shared" si="15"/>
        <v>6.8269033774911878E-2</v>
      </c>
      <c r="G169" s="35">
        <f t="shared" si="18"/>
        <v>13256916.75</v>
      </c>
      <c r="H169" s="100">
        <f t="shared" si="16"/>
        <v>4.447047911553114E-2</v>
      </c>
      <c r="I169" s="100">
        <f t="shared" si="14"/>
        <v>0.11215991797297201</v>
      </c>
      <c r="J169" s="100">
        <f t="shared" si="17"/>
        <v>9.031082257485587E-2</v>
      </c>
      <c r="K169" s="100">
        <f t="shared" si="19"/>
        <v>0.12962101198599157</v>
      </c>
    </row>
    <row r="170" spans="1:11">
      <c r="A170" s="7">
        <v>42874</v>
      </c>
      <c r="B170" s="35">
        <v>13595263</v>
      </c>
      <c r="C170" s="100">
        <f t="shared" si="13"/>
        <v>0.17713601896403472</v>
      </c>
      <c r="D170" s="100">
        <f t="shared" si="15"/>
        <v>5.4030602502318704E-2</v>
      </c>
      <c r="G170" s="35">
        <f t="shared" si="18"/>
        <v>13431143.25</v>
      </c>
      <c r="H170" s="100">
        <f t="shared" si="16"/>
        <v>4.569805936556328E-2</v>
      </c>
      <c r="I170" s="100">
        <f t="shared" si="14"/>
        <v>0.13123175999309863</v>
      </c>
      <c r="J170" s="100">
        <f t="shared" si="17"/>
        <v>9.7103038878067066E-2</v>
      </c>
      <c r="K170" s="100">
        <f t="shared" si="19"/>
        <v>0.14099113914848488</v>
      </c>
    </row>
    <row r="171" spans="1:11">
      <c r="A171" s="7">
        <v>42881</v>
      </c>
      <c r="B171" s="35">
        <v>13859384</v>
      </c>
      <c r="C171" s="100">
        <f t="shared" si="13"/>
        <v>0.1900427292413106</v>
      </c>
      <c r="D171" s="100">
        <f t="shared" si="15"/>
        <v>1.2717328312487309E-2</v>
      </c>
      <c r="G171" s="35">
        <f t="shared" si="18"/>
        <v>13474653.5</v>
      </c>
      <c r="H171" s="100">
        <f t="shared" si="16"/>
        <v>4.3255451053124748E-2</v>
      </c>
      <c r="I171" s="100">
        <f t="shared" si="14"/>
        <v>0.13224140301551579</v>
      </c>
      <c r="J171" s="100">
        <f t="shared" si="17"/>
        <v>0.12354787604384243</v>
      </c>
      <c r="K171" s="100">
        <f t="shared" si="19"/>
        <v>0.10711136249187721</v>
      </c>
    </row>
    <row r="172" spans="1:11">
      <c r="A172" s="7">
        <v>42888</v>
      </c>
      <c r="B172" s="35">
        <v>13794611</v>
      </c>
      <c r="C172" s="100">
        <f t="shared" si="13"/>
        <v>0.10251778364578346</v>
      </c>
      <c r="D172" s="100">
        <f t="shared" si="15"/>
        <v>5.844832854057689E-2</v>
      </c>
      <c r="G172" s="35">
        <f t="shared" si="18"/>
        <v>13665090.75</v>
      </c>
      <c r="H172" s="100">
        <f t="shared" si="16"/>
        <v>4.7723206784570336E-2</v>
      </c>
      <c r="I172" s="100">
        <f t="shared" si="14"/>
        <v>0.12821875359983709</v>
      </c>
      <c r="J172" s="100">
        <f t="shared" si="17"/>
        <v>0.11575622468323379</v>
      </c>
      <c r="K172" s="100">
        <f t="shared" si="19"/>
        <v>0.11697599537257043</v>
      </c>
    </row>
    <row r="173" spans="1:11">
      <c r="A173" s="7">
        <v>42895</v>
      </c>
      <c r="B173" s="35">
        <v>12681787</v>
      </c>
      <c r="C173" s="100">
        <f t="shared" si="13"/>
        <v>0.10652695213191503</v>
      </c>
      <c r="D173" s="100">
        <f t="shared" si="15"/>
        <v>-5.4381648641182063E-2</v>
      </c>
      <c r="G173" s="35">
        <f t="shared" si="18"/>
        <v>13482761.25</v>
      </c>
      <c r="H173" s="100">
        <f t="shared" si="16"/>
        <v>1.7035974824236563E-2</v>
      </c>
      <c r="I173" s="100">
        <f t="shared" si="14"/>
        <v>0.14337299394717315</v>
      </c>
      <c r="J173" s="100">
        <f t="shared" si="17"/>
        <v>7.6944033523162425E-2</v>
      </c>
      <c r="K173" s="100">
        <f t="shared" si="19"/>
        <v>0.10431809494670514</v>
      </c>
    </row>
    <row r="174" spans="1:11">
      <c r="A174" s="7">
        <v>42902</v>
      </c>
      <c r="B174" s="35">
        <v>14014093</v>
      </c>
      <c r="C174" s="100">
        <f t="shared" si="13"/>
        <v>0.20080755357263583</v>
      </c>
      <c r="D174" s="100">
        <f t="shared" si="15"/>
        <v>3.0807053898111423E-2</v>
      </c>
      <c r="G174" s="35">
        <f t="shared" si="18"/>
        <v>13587468.75</v>
      </c>
      <c r="H174" s="100">
        <f t="shared" si="16"/>
        <v>1.163903154707251E-2</v>
      </c>
      <c r="I174" s="100">
        <f t="shared" si="14"/>
        <v>0.1493013563901831</v>
      </c>
      <c r="J174" s="100">
        <f t="shared" si="17"/>
        <v>7.3775394871190419E-2</v>
      </c>
      <c r="K174" s="100">
        <f t="shared" si="19"/>
        <v>0.11720654143920789</v>
      </c>
    </row>
    <row r="175" spans="1:11">
      <c r="A175" s="7">
        <v>42909</v>
      </c>
      <c r="B175" s="35">
        <v>14498192</v>
      </c>
      <c r="C175" s="100">
        <f t="shared" si="13"/>
        <v>0.22478089738806978</v>
      </c>
      <c r="D175" s="100">
        <f t="shared" si="15"/>
        <v>4.6092091827457847E-2</v>
      </c>
      <c r="G175" s="35">
        <f t="shared" si="18"/>
        <v>13747170.75</v>
      </c>
      <c r="H175" s="100">
        <f t="shared" si="16"/>
        <v>2.0224434713664436E-2</v>
      </c>
      <c r="I175" s="100">
        <f t="shared" si="14"/>
        <v>0.1581260006820028</v>
      </c>
      <c r="J175" s="100">
        <f t="shared" si="17"/>
        <v>6.9840340355511454E-2</v>
      </c>
      <c r="K175" s="100">
        <f t="shared" si="19"/>
        <v>0.13979869416858057</v>
      </c>
    </row>
    <row r="176" spans="1:11">
      <c r="A176" s="7">
        <v>42916</v>
      </c>
      <c r="B176" s="35">
        <v>12432416</v>
      </c>
      <c r="C176" s="100">
        <f t="shared" si="13"/>
        <v>-9.7388074275970751E-2</v>
      </c>
      <c r="D176" s="100">
        <f t="shared" si="15"/>
        <v>-9.8748344552811243E-2</v>
      </c>
      <c r="G176" s="35">
        <f t="shared" si="18"/>
        <v>13406622</v>
      </c>
      <c r="H176" s="100">
        <f t="shared" si="16"/>
        <v>-1.8914528613723256E-2</v>
      </c>
      <c r="I176" s="100">
        <f t="shared" si="14"/>
        <v>0.10019644398474206</v>
      </c>
      <c r="J176" s="100">
        <f t="shared" si="17"/>
        <v>4.9787725598016398E-2</v>
      </c>
      <c r="K176" s="100">
        <f t="shared" si="19"/>
        <v>0.12845198086594151</v>
      </c>
    </row>
    <row r="177" spans="1:11">
      <c r="A177" s="7">
        <v>42923</v>
      </c>
      <c r="B177" s="35">
        <v>13857735</v>
      </c>
      <c r="C177" s="100">
        <f t="shared" si="13"/>
        <v>0.70184155598794906</v>
      </c>
      <c r="D177" s="100">
        <f t="shared" si="15"/>
        <v>9.2727310433458623E-2</v>
      </c>
      <c r="G177" s="35">
        <f t="shared" si="18"/>
        <v>13700609</v>
      </c>
      <c r="H177" s="100">
        <f t="shared" si="16"/>
        <v>1.6157502603556077E-2</v>
      </c>
      <c r="I177" s="100">
        <f t="shared" si="14"/>
        <v>0.20644991409159583</v>
      </c>
      <c r="J177" s="100">
        <f t="shared" si="17"/>
        <v>7.4143054716473047E-2</v>
      </c>
      <c r="K177" s="100">
        <f t="shared" si="19"/>
        <v>0.18519785685094253</v>
      </c>
    </row>
    <row r="178" spans="1:11">
      <c r="A178" s="7">
        <v>42930</v>
      </c>
      <c r="B178" s="35">
        <v>13793150</v>
      </c>
      <c r="C178" s="100">
        <f t="shared" si="13"/>
        <v>9.8201542354066904E-2</v>
      </c>
      <c r="D178" s="100">
        <f t="shared" si="15"/>
        <v>-1.5765772355014342E-2</v>
      </c>
      <c r="G178" s="35">
        <f t="shared" si="18"/>
        <v>13645373.25</v>
      </c>
      <c r="H178" s="100">
        <f t="shared" si="16"/>
        <v>4.2616105372827442E-3</v>
      </c>
      <c r="I178" s="100">
        <f t="shared" si="14"/>
        <v>0.17851599918020022</v>
      </c>
      <c r="J178" s="100">
        <f t="shared" si="17"/>
        <v>7.5075736304804977E-2</v>
      </c>
      <c r="K178" s="100">
        <f t="shared" si="19"/>
        <v>0.17462399932649272</v>
      </c>
    </row>
    <row r="179" spans="1:11">
      <c r="A179" s="7">
        <v>42937</v>
      </c>
      <c r="B179" s="35">
        <v>13867474</v>
      </c>
      <c r="C179" s="100">
        <f t="shared" si="13"/>
        <v>0.25792265985807283</v>
      </c>
      <c r="D179" s="100">
        <f t="shared" si="15"/>
        <v>-4.3503217504637821E-2</v>
      </c>
      <c r="G179" s="35">
        <f t="shared" si="18"/>
        <v>13487693.75</v>
      </c>
      <c r="H179" s="100">
        <f t="shared" si="16"/>
        <v>-1.8874938321399696E-2</v>
      </c>
      <c r="I179" s="100">
        <f t="shared" si="14"/>
        <v>0.18571883605884676</v>
      </c>
      <c r="J179" s="100">
        <f t="shared" si="17"/>
        <v>5.0100867600532575E-2</v>
      </c>
      <c r="K179" s="100">
        <f t="shared" si="19"/>
        <v>0.17562131129597652</v>
      </c>
    </row>
    <row r="180" spans="1:11">
      <c r="A180" s="7">
        <v>42944</v>
      </c>
      <c r="B180" s="35">
        <v>14768805</v>
      </c>
      <c r="C180" s="100">
        <f t="shared" si="13"/>
        <v>0.20176500427771824</v>
      </c>
      <c r="D180" s="100">
        <f t="shared" si="15"/>
        <v>0.18792718969506811</v>
      </c>
      <c r="G180" s="35">
        <f t="shared" si="18"/>
        <v>14071791</v>
      </c>
      <c r="H180" s="100">
        <f t="shared" si="16"/>
        <v>4.9614958935964633E-2</v>
      </c>
      <c r="I180" s="100">
        <f t="shared" si="14"/>
        <v>0.27879106647756235</v>
      </c>
      <c r="J180" s="100">
        <f t="shared" si="17"/>
        <v>8.948795357374506E-2</v>
      </c>
      <c r="K180" s="100">
        <f t="shared" si="19"/>
        <v>0.18108611722474802</v>
      </c>
    </row>
    <row r="181" spans="1:11">
      <c r="A181" s="7">
        <v>42951</v>
      </c>
      <c r="B181" s="35">
        <v>14601186</v>
      </c>
      <c r="C181" s="100">
        <f t="shared" si="13"/>
        <v>0.23913529978316045</v>
      </c>
      <c r="D181" s="100">
        <f t="shared" si="15"/>
        <v>5.3648810574022376E-2</v>
      </c>
      <c r="G181" s="35">
        <f t="shared" si="18"/>
        <v>14257653.75</v>
      </c>
      <c r="H181" s="100">
        <f t="shared" si="16"/>
        <v>4.0658393360470328E-2</v>
      </c>
      <c r="I181" s="100">
        <f t="shared" si="14"/>
        <v>0.1967017593277626</v>
      </c>
      <c r="J181" s="100">
        <f t="shared" si="17"/>
        <v>9.3155909570088638E-2</v>
      </c>
      <c r="K181" s="100">
        <f t="shared" si="19"/>
        <v>0.17261611287933737</v>
      </c>
    </row>
    <row r="182" spans="1:11">
      <c r="A182" s="7">
        <v>42958</v>
      </c>
      <c r="B182" s="35">
        <v>13877709</v>
      </c>
      <c r="C182" s="100">
        <f t="shared" si="13"/>
        <v>-7.8476190779747809E-2</v>
      </c>
      <c r="D182" s="100">
        <f t="shared" si="15"/>
        <v>6.1305068095395179E-3</v>
      </c>
      <c r="G182" s="35">
        <f t="shared" si="18"/>
        <v>14278793.5</v>
      </c>
      <c r="H182" s="100">
        <f t="shared" si="16"/>
        <v>4.6420148309244673E-2</v>
      </c>
      <c r="I182" s="100">
        <f t="shared" si="14"/>
        <v>0.13874469784518817</v>
      </c>
      <c r="J182" s="100">
        <f t="shared" si="17"/>
        <v>7.7082535047223552E-2</v>
      </c>
      <c r="K182" s="100">
        <f t="shared" si="19"/>
        <v>0.16634209380220788</v>
      </c>
    </row>
    <row r="183" spans="1:11">
      <c r="A183" s="7">
        <v>42965</v>
      </c>
      <c r="B183" s="35">
        <v>14857186</v>
      </c>
      <c r="C183" s="100">
        <f t="shared" ref="C183:C246" si="20">(B183-B131)/B131</f>
        <v>0.21044737353236009</v>
      </c>
      <c r="D183" s="100">
        <f t="shared" si="15"/>
        <v>7.1369306335097513E-2</v>
      </c>
      <c r="G183" s="35">
        <f t="shared" si="18"/>
        <v>14526221.5</v>
      </c>
      <c r="H183" s="100">
        <f t="shared" si="16"/>
        <v>7.6998171017932548E-2</v>
      </c>
      <c r="I183" s="100">
        <f t="shared" si="14"/>
        <v>0.13030715313381944</v>
      </c>
      <c r="J183" s="100">
        <f t="shared" si="17"/>
        <v>8.1532765276701225E-2</v>
      </c>
      <c r="K183" s="100">
        <f t="shared" si="19"/>
        <v>0.21123005599122818</v>
      </c>
    </row>
    <row r="184" spans="1:11">
      <c r="A184" s="7">
        <v>42972</v>
      </c>
      <c r="B184" s="35">
        <v>14926414</v>
      </c>
      <c r="C184" s="100">
        <f t="shared" si="20"/>
        <v>0.27748965780727713</v>
      </c>
      <c r="D184" s="100">
        <f t="shared" si="15"/>
        <v>1.0671750354886532E-2</v>
      </c>
      <c r="G184" s="35">
        <f t="shared" si="18"/>
        <v>14565623.75</v>
      </c>
      <c r="H184" s="100">
        <f t="shared" si="16"/>
        <v>3.5093809309703364E-2</v>
      </c>
      <c r="I184" s="100">
        <f t="shared" ref="I184:I247" si="21">(G184-G132)/G132</f>
        <v>0.14687255185380091</v>
      </c>
      <c r="J184" s="100">
        <f t="shared" si="17"/>
        <v>8.0964623691436671E-2</v>
      </c>
      <c r="K184" s="100">
        <f t="shared" si="19"/>
        <v>0.18928484726356071</v>
      </c>
    </row>
    <row r="185" spans="1:11">
      <c r="A185" s="7">
        <v>42979</v>
      </c>
      <c r="B185" s="35">
        <v>12971253</v>
      </c>
      <c r="C185" s="100">
        <f t="shared" si="20"/>
        <v>4.0069518362830528E-2</v>
      </c>
      <c r="D185" s="100">
        <f t="shared" si="15"/>
        <v>-0.11163017853481218</v>
      </c>
      <c r="G185" s="35">
        <f t="shared" si="18"/>
        <v>14158140.5</v>
      </c>
      <c r="H185" s="100">
        <f t="shared" si="16"/>
        <v>-6.979637165055997E-3</v>
      </c>
      <c r="I185" s="100">
        <f t="shared" si="21"/>
        <v>9.9888808078221689E-2</v>
      </c>
      <c r="J185" s="100">
        <f t="shared" si="17"/>
        <v>3.608097150763525E-2</v>
      </c>
      <c r="K185" s="100">
        <f t="shared" si="19"/>
        <v>0.13089037583140795</v>
      </c>
    </row>
    <row r="186" spans="1:11">
      <c r="A186" s="7">
        <v>42986</v>
      </c>
      <c r="B186" s="35">
        <v>12128103</v>
      </c>
      <c r="C186" s="100">
        <f t="shared" si="20"/>
        <v>-6.6906928911190877E-2</v>
      </c>
      <c r="D186" s="100">
        <f t="shared" si="15"/>
        <v>-0.12607311480590924</v>
      </c>
      <c r="G186" s="35">
        <f t="shared" si="18"/>
        <v>13720739</v>
      </c>
      <c r="H186" s="100">
        <f t="shared" si="16"/>
        <v>-3.9082748833085934E-2</v>
      </c>
      <c r="I186" s="100">
        <f t="shared" si="21"/>
        <v>0.11037129459588456</v>
      </c>
      <c r="J186" s="100">
        <f t="shared" si="17"/>
        <v>1.7650520215211851E-2</v>
      </c>
      <c r="K186" s="100">
        <f t="shared" si="19"/>
        <v>8.4307328224732248E-2</v>
      </c>
    </row>
    <row r="187" spans="1:11">
      <c r="A187" s="7">
        <v>42993</v>
      </c>
      <c r="B187" s="35">
        <v>14720508</v>
      </c>
      <c r="C187" s="100">
        <f t="shared" si="20"/>
        <v>0.93632371900229627</v>
      </c>
      <c r="D187" s="100">
        <f t="shared" si="15"/>
        <v>-9.1994540554314937E-3</v>
      </c>
      <c r="G187" s="35">
        <f t="shared" si="18"/>
        <v>13686569.5</v>
      </c>
      <c r="H187" s="100">
        <f t="shared" si="16"/>
        <v>-5.7802505627495768E-2</v>
      </c>
      <c r="I187" s="100">
        <f t="shared" si="21"/>
        <v>0.22322361332870375</v>
      </c>
      <c r="J187" s="100">
        <f t="shared" si="17"/>
        <v>7.2935402335331957E-3</v>
      </c>
      <c r="K187" s="100">
        <f t="shared" si="19"/>
        <v>6.5124194531399296E-2</v>
      </c>
    </row>
    <row r="188" spans="1:11">
      <c r="A188" s="7">
        <v>43000</v>
      </c>
      <c r="B188" s="35">
        <v>14242827</v>
      </c>
      <c r="C188" s="100">
        <f t="shared" si="20"/>
        <v>0.12674763505116113</v>
      </c>
      <c r="D188" s="100">
        <f t="shared" si="15"/>
        <v>-4.5797135199385462E-2</v>
      </c>
      <c r="G188" s="35">
        <f t="shared" si="18"/>
        <v>13515672.75</v>
      </c>
      <c r="H188" s="100">
        <f t="shared" si="16"/>
        <v>-7.2084176964958335E-2</v>
      </c>
      <c r="I188" s="100">
        <f t="shared" si="21"/>
        <v>0.18267485948723819</v>
      </c>
      <c r="J188" s="100">
        <f t="shared" si="17"/>
        <v>-1.6839683176263741E-2</v>
      </c>
      <c r="K188" s="100">
        <f t="shared" si="19"/>
        <v>5.8326799707606257E-2</v>
      </c>
    </row>
    <row r="189" spans="1:11">
      <c r="A189" s="7">
        <v>43007</v>
      </c>
      <c r="B189" s="35">
        <v>15029093</v>
      </c>
      <c r="C189" s="100">
        <f t="shared" si="20"/>
        <v>0.18959807442869131</v>
      </c>
      <c r="D189" s="100">
        <f t="shared" si="15"/>
        <v>0.15864620017819403</v>
      </c>
      <c r="G189" s="35">
        <f t="shared" si="18"/>
        <v>14030132.75</v>
      </c>
      <c r="H189" s="100">
        <f t="shared" si="16"/>
        <v>-9.041282645838979E-3</v>
      </c>
      <c r="I189" s="100">
        <f t="shared" si="21"/>
        <v>0.22335049248546848</v>
      </c>
      <c r="J189" s="100">
        <f t="shared" si="17"/>
        <v>4.6507669866428694E-2</v>
      </c>
      <c r="K189" s="100">
        <f t="shared" si="19"/>
        <v>9.9978084927657626E-2</v>
      </c>
    </row>
    <row r="190" spans="1:11">
      <c r="A190" s="7">
        <v>43014</v>
      </c>
      <c r="B190" s="35">
        <v>14231532</v>
      </c>
      <c r="C190" s="100">
        <f t="shared" si="20"/>
        <v>0.19866919087253135</v>
      </c>
      <c r="D190" s="100">
        <f t="shared" si="15"/>
        <v>0.17343429553657319</v>
      </c>
      <c r="G190" s="35">
        <f t="shared" si="18"/>
        <v>14555990</v>
      </c>
      <c r="H190" s="100">
        <f t="shared" si="16"/>
        <v>6.0875073857173438E-2</v>
      </c>
      <c r="I190" s="100">
        <f t="shared" si="21"/>
        <v>0.30110905186953546</v>
      </c>
      <c r="J190" s="100">
        <f t="shared" si="17"/>
        <v>6.2433794001419934E-2</v>
      </c>
      <c r="K190" s="100">
        <f t="shared" si="19"/>
        <v>0.14682034563586441</v>
      </c>
    </row>
    <row r="191" spans="1:11">
      <c r="A191" s="7">
        <v>43021</v>
      </c>
      <c r="B191" s="35">
        <v>13652401</v>
      </c>
      <c r="C191" s="100">
        <f t="shared" si="20"/>
        <v>0.17613955848852414</v>
      </c>
      <c r="D191" s="100">
        <f t="shared" si="15"/>
        <v>-7.2559112769749523E-2</v>
      </c>
      <c r="G191" s="35">
        <f t="shared" si="18"/>
        <v>14288963.25</v>
      </c>
      <c r="H191" s="100">
        <f t="shared" si="16"/>
        <v>4.4013494396824566E-2</v>
      </c>
      <c r="I191" s="100">
        <f t="shared" si="21"/>
        <v>0.17230763740207541</v>
      </c>
      <c r="J191" s="100">
        <f t="shared" si="17"/>
        <v>4.7165437559577202E-2</v>
      </c>
      <c r="K191" s="100">
        <f t="shared" si="19"/>
        <v>0.11248468300498932</v>
      </c>
    </row>
    <row r="192" spans="1:11">
      <c r="A192" s="7">
        <v>43028</v>
      </c>
      <c r="B192" s="35">
        <v>13938028</v>
      </c>
      <c r="C192" s="100">
        <f t="shared" si="20"/>
        <v>0.17690895422586558</v>
      </c>
      <c r="D192" s="100">
        <f t="shared" si="15"/>
        <v>-2.1400175681414932E-2</v>
      </c>
      <c r="G192" s="35">
        <f t="shared" si="18"/>
        <v>14212763.5</v>
      </c>
      <c r="H192" s="100">
        <f t="shared" si="16"/>
        <v>5.1576474430397853E-2</v>
      </c>
      <c r="I192" s="100">
        <f t="shared" si="21"/>
        <v>0.18545270275285999</v>
      </c>
      <c r="J192" s="100">
        <f t="shared" si="17"/>
        <v>5.3757874655183356E-2</v>
      </c>
      <c r="K192" s="100">
        <f t="shared" si="19"/>
        <v>0.10040254436998235</v>
      </c>
    </row>
    <row r="193" spans="1:11">
      <c r="A193" s="7">
        <v>43035</v>
      </c>
      <c r="B193" s="35">
        <v>13997035</v>
      </c>
      <c r="C193" s="100">
        <f t="shared" si="20"/>
        <v>0.19131407648494711</v>
      </c>
      <c r="D193" s="100">
        <f t="shared" si="15"/>
        <v>-6.8670677598441907E-2</v>
      </c>
      <c r="G193" s="35">
        <f t="shared" si="18"/>
        <v>13954749</v>
      </c>
      <c r="H193" s="100">
        <f t="shared" si="16"/>
        <v>-5.3729890759586715E-3</v>
      </c>
      <c r="I193" s="100">
        <f t="shared" si="21"/>
        <v>0.18580311936410748</v>
      </c>
      <c r="J193" s="100">
        <f t="shared" si="17"/>
        <v>-8.3174913555779783E-3</v>
      </c>
      <c r="K193" s="100">
        <f t="shared" si="19"/>
        <v>6.993174356736534E-2</v>
      </c>
    </row>
    <row r="194" spans="1:11">
      <c r="A194" s="7">
        <v>43042</v>
      </c>
      <c r="B194" s="35">
        <v>14098488</v>
      </c>
      <c r="C194" s="100">
        <f t="shared" si="20"/>
        <v>0.18599138440479518</v>
      </c>
      <c r="D194" s="100">
        <f t="shared" si="15"/>
        <v>-9.3485367562677023E-3</v>
      </c>
      <c r="G194" s="35">
        <f t="shared" si="18"/>
        <v>13921488</v>
      </c>
      <c r="H194" s="100">
        <f t="shared" si="16"/>
        <v>-4.3590439399862187E-2</v>
      </c>
      <c r="I194" s="100">
        <f t="shared" si="21"/>
        <v>0.18260655791006486</v>
      </c>
      <c r="J194" s="100">
        <f t="shared" si="17"/>
        <v>-2.357791512506046E-2</v>
      </c>
      <c r="K194" s="100">
        <f t="shared" si="19"/>
        <v>5.0130151869589135E-2</v>
      </c>
    </row>
    <row r="195" spans="1:11">
      <c r="A195" s="7">
        <v>43049</v>
      </c>
      <c r="B195" s="35">
        <v>13556635</v>
      </c>
      <c r="C195" s="100">
        <f t="shared" si="20"/>
        <v>0.18912864881630401</v>
      </c>
      <c r="D195" s="100">
        <f t="shared" si="15"/>
        <v>-7.0145903273717202E-3</v>
      </c>
      <c r="G195" s="35">
        <f t="shared" si="18"/>
        <v>13897546.5</v>
      </c>
      <c r="H195" s="100">
        <f t="shared" si="16"/>
        <v>-2.7392942591548761E-2</v>
      </c>
      <c r="I195" s="100">
        <f t="shared" si="21"/>
        <v>0.18579389115331604</v>
      </c>
      <c r="J195" s="100">
        <f t="shared" si="17"/>
        <v>-2.6700225057530245E-2</v>
      </c>
      <c r="K195" s="100">
        <f t="shared" si="19"/>
        <v>3.4725506333945173E-2</v>
      </c>
    </row>
    <row r="196" spans="1:11">
      <c r="A196" s="7">
        <v>43056</v>
      </c>
      <c r="B196" s="35">
        <v>13904663</v>
      </c>
      <c r="C196" s="100">
        <f t="shared" si="20"/>
        <v>0.16790437012605441</v>
      </c>
      <c r="D196" s="100">
        <f t="shared" si="15"/>
        <v>-2.3938106595854164E-3</v>
      </c>
      <c r="G196" s="35">
        <f t="shared" si="18"/>
        <v>13889205.25</v>
      </c>
      <c r="H196" s="100">
        <f t="shared" si="16"/>
        <v>-2.2765329909274858E-2</v>
      </c>
      <c r="I196" s="100">
        <f t="shared" si="21"/>
        <v>0.18349827384909445</v>
      </c>
      <c r="J196" s="100">
        <f t="shared" si="17"/>
        <v>-4.3852852581106522E-2</v>
      </c>
      <c r="K196" s="100">
        <f t="shared" si="19"/>
        <v>3.0765299456494373E-2</v>
      </c>
    </row>
    <row r="197" spans="1:11">
      <c r="A197" s="7">
        <v>43063</v>
      </c>
      <c r="B197" s="35">
        <v>14220108</v>
      </c>
      <c r="C197" s="100">
        <f t="shared" si="20"/>
        <v>0.19574700741777956</v>
      </c>
      <c r="D197" s="100">
        <f t="shared" si="15"/>
        <v>1.5937160977306981E-2</v>
      </c>
      <c r="G197" s="35">
        <f t="shared" si="18"/>
        <v>13944973.5</v>
      </c>
      <c r="H197" s="100">
        <f t="shared" si="16"/>
        <v>-7.0051421204351291E-4</v>
      </c>
      <c r="I197" s="100">
        <f t="shared" si="21"/>
        <v>0.18464161263118342</v>
      </c>
      <c r="J197" s="100">
        <f t="shared" si="17"/>
        <v>-4.2610619404472812E-2</v>
      </c>
      <c r="K197" s="100">
        <f t="shared" si="19"/>
        <v>2.0481587361576799E-2</v>
      </c>
    </row>
    <row r="198" spans="1:11">
      <c r="A198" s="7">
        <v>43070</v>
      </c>
      <c r="B198" s="35">
        <v>15974751</v>
      </c>
      <c r="C198" s="100">
        <f t="shared" si="20"/>
        <v>0.18457527698359943</v>
      </c>
      <c r="D198" s="100">
        <f t="shared" si="15"/>
        <v>0.13308256885419203</v>
      </c>
      <c r="G198" s="35">
        <f t="shared" si="18"/>
        <v>14414039.25</v>
      </c>
      <c r="H198" s="100">
        <f t="shared" si="16"/>
        <v>3.5380646810168566E-2</v>
      </c>
      <c r="I198" s="100">
        <f t="shared" si="21"/>
        <v>0.18429365423599917</v>
      </c>
      <c r="J198" s="100">
        <f t="shared" si="17"/>
        <v>1.8074319152292632E-2</v>
      </c>
      <c r="K198" s="100">
        <f t="shared" si="19"/>
        <v>6.9071756351096109E-2</v>
      </c>
    </row>
    <row r="199" spans="1:11">
      <c r="A199" s="7">
        <v>43077</v>
      </c>
      <c r="B199" s="35">
        <v>13695456</v>
      </c>
      <c r="C199" s="100">
        <f t="shared" si="20"/>
        <v>0.17532370958773902</v>
      </c>
      <c r="D199" s="100">
        <f t="shared" ref="D199:D262" si="22">(B199-B195)/B195</f>
        <v>1.024007801345983E-2</v>
      </c>
      <c r="G199" s="35">
        <f t="shared" si="18"/>
        <v>14448744.5</v>
      </c>
      <c r="H199" s="100">
        <f t="shared" si="16"/>
        <v>3.9661533062688437E-2</v>
      </c>
      <c r="I199" s="100">
        <f t="shared" si="21"/>
        <v>0.18103136415478635</v>
      </c>
      <c r="J199" s="100">
        <f t="shared" si="17"/>
        <v>5.3058767461431927E-2</v>
      </c>
      <c r="K199" s="100">
        <f t="shared" si="19"/>
        <v>6.3387505491042981E-2</v>
      </c>
    </row>
    <row r="200" spans="1:11">
      <c r="A200" s="7">
        <v>43084</v>
      </c>
      <c r="B200" s="35">
        <v>14218222</v>
      </c>
      <c r="C200" s="100">
        <f t="shared" si="20"/>
        <v>0.20430721568485286</v>
      </c>
      <c r="D200" s="100">
        <f t="shared" si="22"/>
        <v>2.2550636430383103E-2</v>
      </c>
      <c r="G200" s="35">
        <f t="shared" si="18"/>
        <v>14527134.25</v>
      </c>
      <c r="H200" s="100">
        <f t="shared" si="16"/>
        <v>4.5929841810063252E-2</v>
      </c>
      <c r="I200" s="100">
        <f t="shared" si="21"/>
        <v>0.18985843645306943</v>
      </c>
      <c r="J200" s="100">
        <f t="shared" si="17"/>
        <v>6.1415298406222243E-2</v>
      </c>
      <c r="K200" s="100">
        <f t="shared" si="19"/>
        <v>5.6736292447666002E-2</v>
      </c>
    </row>
    <row r="201" spans="1:11">
      <c r="A201" s="7">
        <v>43091</v>
      </c>
      <c r="B201" s="35">
        <v>14454573</v>
      </c>
      <c r="C201" s="100">
        <f t="shared" si="20"/>
        <v>0.23503932718914089</v>
      </c>
      <c r="D201" s="100">
        <f t="shared" si="22"/>
        <v>1.6488271397094873E-2</v>
      </c>
      <c r="G201" s="35">
        <f t="shared" si="18"/>
        <v>14585750.5</v>
      </c>
      <c r="H201" s="100">
        <f t="shared" si="16"/>
        <v>4.5950392089307304E-2</v>
      </c>
      <c r="I201" s="100">
        <f t="shared" si="21"/>
        <v>0.19928856288263383</v>
      </c>
      <c r="J201" s="100">
        <f t="shared" si="17"/>
        <v>7.9173102944505663E-2</v>
      </c>
      <c r="K201" s="100">
        <f t="shared" si="19"/>
        <v>8.7951200533587057E-2</v>
      </c>
    </row>
    <row r="202" spans="1:11">
      <c r="A202" s="7">
        <v>43098</v>
      </c>
      <c r="B202" s="35">
        <v>16203447</v>
      </c>
      <c r="C202" s="100">
        <f t="shared" si="20"/>
        <v>0.23862215934281988</v>
      </c>
      <c r="D202" s="100">
        <f t="shared" si="22"/>
        <v>1.4316091687438508E-2</v>
      </c>
      <c r="G202" s="35">
        <f t="shared" si="18"/>
        <v>14642924.5</v>
      </c>
      <c r="H202" s="100">
        <f t="shared" ref="H202:H265" si="23">(G202-G198)/G198</f>
        <v>1.5879327510503347E-2</v>
      </c>
      <c r="I202" s="100">
        <f t="shared" si="21"/>
        <v>0.21406699075947069</v>
      </c>
      <c r="J202" s="100">
        <f t="shared" si="17"/>
        <v>4.3676831924487673E-2</v>
      </c>
      <c r="K202" s="100">
        <f t="shared" si="19"/>
        <v>6.8779095878146734E-2</v>
      </c>
    </row>
    <row r="203" spans="1:11">
      <c r="A203" s="7">
        <v>43105</v>
      </c>
      <c r="B203" s="35">
        <v>13278392</v>
      </c>
      <c r="C203" s="100">
        <f t="shared" si="20"/>
        <v>0.21480610792114735</v>
      </c>
      <c r="D203" s="100">
        <f t="shared" si="22"/>
        <v>-3.0452728262571178E-2</v>
      </c>
      <c r="G203" s="35">
        <f t="shared" si="18"/>
        <v>14538658.5</v>
      </c>
      <c r="H203" s="100">
        <f t="shared" si="23"/>
        <v>6.2229628325146174E-3</v>
      </c>
      <c r="I203" s="100">
        <f t="shared" si="21"/>
        <v>0.2237368953535393</v>
      </c>
      <c r="J203" s="100">
        <f t="shared" si="17"/>
        <v>-1.19067820189489E-3</v>
      </c>
      <c r="K203" s="100">
        <f t="shared" si="19"/>
        <v>6.5464332388269403E-2</v>
      </c>
    </row>
    <row r="204" spans="1:11">
      <c r="A204" s="7">
        <v>43112</v>
      </c>
      <c r="B204" s="35">
        <v>12928708</v>
      </c>
      <c r="C204" s="100">
        <f t="shared" si="20"/>
        <v>0.22861053734322959</v>
      </c>
      <c r="D204" s="100">
        <f t="shared" si="22"/>
        <v>-9.0694462359639627E-2</v>
      </c>
      <c r="G204" s="35">
        <f t="shared" si="18"/>
        <v>14216280</v>
      </c>
      <c r="H204" s="100">
        <f t="shared" si="23"/>
        <v>-2.1398181131285408E-2</v>
      </c>
      <c r="I204" s="100">
        <f t="shared" si="21"/>
        <v>0.22980698072566827</v>
      </c>
      <c r="J204" s="100">
        <f t="shared" si="17"/>
        <v>-5.0866706512104716E-3</v>
      </c>
      <c r="K204" s="100">
        <f t="shared" si="19"/>
        <v>5.401859380147922E-2</v>
      </c>
    </row>
    <row r="205" spans="1:11">
      <c r="A205" s="7">
        <v>43119</v>
      </c>
      <c r="B205" s="35">
        <v>13649444</v>
      </c>
      <c r="C205" s="100">
        <f t="shared" si="20"/>
        <v>0.14394766691379177</v>
      </c>
      <c r="D205" s="100">
        <f t="shared" si="22"/>
        <v>-5.5700642281165967E-2</v>
      </c>
      <c r="G205" s="35">
        <f t="shared" si="18"/>
        <v>14014997.75</v>
      </c>
      <c r="H205" s="100">
        <f t="shared" si="23"/>
        <v>-3.9130845546823251E-2</v>
      </c>
      <c r="I205" s="100">
        <f t="shared" si="21"/>
        <v>0.20644209623630463</v>
      </c>
      <c r="J205" s="100">
        <f t="shared" si="17"/>
        <v>-1.3914658468777026E-2</v>
      </c>
      <c r="K205" s="100">
        <f t="shared" si="19"/>
        <v>-4.0359645762220314E-3</v>
      </c>
    </row>
    <row r="206" spans="1:11">
      <c r="A206" s="7">
        <v>43126</v>
      </c>
      <c r="B206" s="35">
        <v>14049236</v>
      </c>
      <c r="C206" s="100">
        <f t="shared" si="20"/>
        <v>0.12340728367336576</v>
      </c>
      <c r="D206" s="100">
        <f t="shared" si="22"/>
        <v>-0.13294769933829512</v>
      </c>
      <c r="G206" s="35">
        <f t="shared" si="18"/>
        <v>13476445</v>
      </c>
      <c r="H206" s="100">
        <f t="shared" si="23"/>
        <v>-7.9661648190564663E-2</v>
      </c>
      <c r="I206" s="100">
        <f t="shared" si="21"/>
        <v>0.17464084195328844</v>
      </c>
      <c r="J206" s="100">
        <f t="shared" ref="J206:J269" si="24">(G206-G193)/G193</f>
        <v>-3.4275356726229902E-2</v>
      </c>
      <c r="K206" s="100">
        <f t="shared" si="19"/>
        <v>-5.4792237467542651E-2</v>
      </c>
    </row>
    <row r="207" spans="1:11">
      <c r="A207" s="7">
        <v>43133</v>
      </c>
      <c r="B207" s="35">
        <v>16340048</v>
      </c>
      <c r="C207" s="100">
        <f t="shared" si="20"/>
        <v>0.28699330891466296</v>
      </c>
      <c r="D207" s="100">
        <f t="shared" si="22"/>
        <v>0.23057430447903632</v>
      </c>
      <c r="G207" s="35">
        <f t="shared" si="18"/>
        <v>14241859</v>
      </c>
      <c r="H207" s="100">
        <f t="shared" si="23"/>
        <v>-2.0414503855359145E-2</v>
      </c>
      <c r="I207" s="100">
        <f t="shared" si="21"/>
        <v>0.1953604163373612</v>
      </c>
      <c r="J207" s="100">
        <f t="shared" si="24"/>
        <v>2.3012698067907685E-2</v>
      </c>
      <c r="K207" s="100">
        <f t="shared" si="19"/>
        <v>-2.5866681243061607E-3</v>
      </c>
    </row>
    <row r="208" spans="1:11">
      <c r="A208" s="7">
        <v>43140</v>
      </c>
      <c r="B208" s="35">
        <v>13760927</v>
      </c>
      <c r="C208" s="100">
        <f t="shared" si="20"/>
        <v>0.19646938366327638</v>
      </c>
      <c r="D208" s="100">
        <f t="shared" si="22"/>
        <v>6.4369850413513868E-2</v>
      </c>
      <c r="G208" s="35">
        <f t="shared" ref="G208:G271" si="25">AVERAGE(B205:B208)</f>
        <v>14449913.75</v>
      </c>
      <c r="H208" s="100">
        <f t="shared" si="23"/>
        <v>1.6434239477556716E-2</v>
      </c>
      <c r="I208" s="100">
        <f t="shared" si="21"/>
        <v>0.18842847428292256</v>
      </c>
      <c r="J208" s="100">
        <f t="shared" si="24"/>
        <v>3.9745666618204875E-2</v>
      </c>
      <c r="K208" s="100">
        <f t="shared" si="19"/>
        <v>-5.2531038439693348E-3</v>
      </c>
    </row>
    <row r="209" spans="1:11">
      <c r="A209" s="7">
        <v>43147</v>
      </c>
      <c r="B209" s="35">
        <v>14448922</v>
      </c>
      <c r="C209" s="100">
        <f t="shared" si="20"/>
        <v>0.17796546192164714</v>
      </c>
      <c r="D209" s="100">
        <f t="shared" si="22"/>
        <v>5.8572202647961341E-2</v>
      </c>
      <c r="G209" s="35">
        <f t="shared" si="25"/>
        <v>14649783.25</v>
      </c>
      <c r="H209" s="100">
        <f t="shared" si="23"/>
        <v>4.5293300171953293E-2</v>
      </c>
      <c r="I209" s="100">
        <f t="shared" si="21"/>
        <v>0.19664584193009824</v>
      </c>
      <c r="J209" s="100">
        <f t="shared" si="24"/>
        <v>5.4760368668322471E-2</v>
      </c>
      <c r="K209" s="100">
        <f t="shared" si="19"/>
        <v>5.7779537247761191E-3</v>
      </c>
    </row>
    <row r="210" spans="1:11">
      <c r="A210" s="7">
        <v>43154</v>
      </c>
      <c r="B210" s="35">
        <v>13978653</v>
      </c>
      <c r="C210" s="100">
        <f t="shared" si="20"/>
        <v>0.21466597637794455</v>
      </c>
      <c r="D210" s="100">
        <f t="shared" si="22"/>
        <v>-5.0239742573902242E-3</v>
      </c>
      <c r="G210" s="35">
        <f t="shared" si="25"/>
        <v>14632137.5</v>
      </c>
      <c r="H210" s="100">
        <f t="shared" si="23"/>
        <v>8.575648103042012E-2</v>
      </c>
      <c r="I210" s="100">
        <f t="shared" si="21"/>
        <v>0.2200615778436498</v>
      </c>
      <c r="J210" s="100">
        <f t="shared" si="24"/>
        <v>4.9276823652622932E-2</v>
      </c>
      <c r="K210" s="100">
        <f t="shared" si="19"/>
        <v>3.3478760858461604E-2</v>
      </c>
    </row>
    <row r="211" spans="1:11">
      <c r="A211" s="7">
        <v>43161</v>
      </c>
      <c r="B211" s="35">
        <v>15169181</v>
      </c>
      <c r="C211" s="100">
        <f t="shared" si="20"/>
        <v>0.10610778738279236</v>
      </c>
      <c r="D211" s="100">
        <f t="shared" si="22"/>
        <v>-7.165627665230849E-2</v>
      </c>
      <c r="G211" s="35">
        <f t="shared" si="25"/>
        <v>14339420.75</v>
      </c>
      <c r="H211" s="100">
        <f t="shared" si="23"/>
        <v>6.850352190679602E-3</v>
      </c>
      <c r="I211" s="100">
        <f t="shared" si="21"/>
        <v>0.17081534640846968</v>
      </c>
      <c r="J211" s="100">
        <f t="shared" si="24"/>
        <v>-5.176793174057716E-3</v>
      </c>
      <c r="K211" s="100">
        <f t="shared" si="19"/>
        <v>4.5090993276674089E-2</v>
      </c>
    </row>
    <row r="212" spans="1:11">
      <c r="A212" s="7">
        <v>43168</v>
      </c>
      <c r="B212" s="35">
        <v>14233020</v>
      </c>
      <c r="C212" s="100">
        <f t="shared" si="20"/>
        <v>0.13053700630917081</v>
      </c>
      <c r="D212" s="100">
        <f t="shared" si="22"/>
        <v>3.4306773082947099E-2</v>
      </c>
      <c r="G212" s="35">
        <f t="shared" si="25"/>
        <v>14457444</v>
      </c>
      <c r="H212" s="100">
        <f t="shared" si="23"/>
        <v>5.2112767801122683E-4</v>
      </c>
      <c r="I212" s="100">
        <f t="shared" si="21"/>
        <v>0.15479743111191288</v>
      </c>
      <c r="J212" s="100">
        <f t="shared" si="24"/>
        <v>6.0209383590387384E-4</v>
      </c>
      <c r="K212" s="100">
        <f t="shared" si="19"/>
        <v>5.6323427137822957E-2</v>
      </c>
    </row>
    <row r="213" spans="1:11">
      <c r="A213" s="7">
        <v>43175</v>
      </c>
      <c r="B213" s="35">
        <v>15056120</v>
      </c>
      <c r="C213" s="100">
        <f t="shared" si="20"/>
        <v>0.17590770510194295</v>
      </c>
      <c r="D213" s="100">
        <f t="shared" si="22"/>
        <v>4.2023757896955914E-2</v>
      </c>
      <c r="G213" s="35">
        <f t="shared" si="25"/>
        <v>14609243.5</v>
      </c>
      <c r="H213" s="100">
        <f t="shared" si="23"/>
        <v>-2.7672593722504395E-3</v>
      </c>
      <c r="I213" s="100">
        <f t="shared" si="21"/>
        <v>0.15452307538752366</v>
      </c>
      <c r="J213" s="100">
        <f t="shared" si="24"/>
        <v>5.6521299099304466E-3</v>
      </c>
      <c r="K213" s="100">
        <f t="shared" si="19"/>
        <v>8.0911307208144712E-2</v>
      </c>
    </row>
    <row r="214" spans="1:11">
      <c r="A214" s="7">
        <v>43182</v>
      </c>
      <c r="B214" s="35">
        <v>14734603</v>
      </c>
      <c r="C214" s="100">
        <f t="shared" si="20"/>
        <v>0.19876293443920262</v>
      </c>
      <c r="D214" s="100">
        <f t="shared" si="22"/>
        <v>5.407888728620705E-2</v>
      </c>
      <c r="G214" s="35">
        <f t="shared" si="25"/>
        <v>14798231</v>
      </c>
      <c r="H214" s="100">
        <f t="shared" si="23"/>
        <v>1.1351280699761056E-2</v>
      </c>
      <c r="I214" s="100">
        <f t="shared" si="21"/>
        <v>0.15163656417808594</v>
      </c>
      <c r="J214" s="100">
        <f t="shared" si="24"/>
        <v>1.4567676856943356E-2</v>
      </c>
      <c r="K214" s="100">
        <f t="shared" si="19"/>
        <v>5.4746328041692979E-2</v>
      </c>
    </row>
    <row r="215" spans="1:11">
      <c r="A215" s="7">
        <v>43189</v>
      </c>
      <c r="B215" s="35">
        <v>16073939</v>
      </c>
      <c r="C215" s="100">
        <f t="shared" si="20"/>
        <v>0.19970633430032689</v>
      </c>
      <c r="D215" s="100">
        <f t="shared" si="22"/>
        <v>5.9644485750417246E-2</v>
      </c>
      <c r="G215" s="35">
        <f t="shared" si="25"/>
        <v>15024420.5</v>
      </c>
      <c r="H215" s="100">
        <f t="shared" si="23"/>
        <v>4.7770391980443146E-2</v>
      </c>
      <c r="I215" s="100">
        <f t="shared" si="21"/>
        <v>0.17646728796584346</v>
      </c>
      <c r="J215" s="100">
        <f t="shared" si="24"/>
        <v>2.6053265520832262E-2</v>
      </c>
      <c r="K215" s="100">
        <f t="shared" si="19"/>
        <v>3.2181287566149741E-2</v>
      </c>
    </row>
    <row r="216" spans="1:11">
      <c r="A216" s="7">
        <v>43196</v>
      </c>
      <c r="B216" s="35">
        <v>15356399</v>
      </c>
      <c r="C216" s="100">
        <f t="shared" si="20"/>
        <v>0.22595037025836737</v>
      </c>
      <c r="D216" s="100">
        <f t="shared" si="22"/>
        <v>7.8927662576178489E-2</v>
      </c>
      <c r="G216" s="35">
        <f t="shared" si="25"/>
        <v>15305265.25</v>
      </c>
      <c r="H216" s="100">
        <f t="shared" si="23"/>
        <v>5.8642540825335376E-2</v>
      </c>
      <c r="I216" s="100">
        <f t="shared" si="21"/>
        <v>0.19994989776592292</v>
      </c>
      <c r="J216" s="100">
        <f t="shared" si="24"/>
        <v>5.2728850464435907E-2</v>
      </c>
      <c r="K216" s="100">
        <f t="shared" si="19"/>
        <v>7.1124964227198217E-2</v>
      </c>
    </row>
    <row r="217" spans="1:11">
      <c r="A217" s="7">
        <v>43203</v>
      </c>
      <c r="B217" s="35">
        <v>15361725</v>
      </c>
      <c r="C217" s="100">
        <f t="shared" si="20"/>
        <v>0.22364675564510964</v>
      </c>
      <c r="D217" s="100">
        <f t="shared" si="22"/>
        <v>2.0297726107390217E-2</v>
      </c>
      <c r="G217" s="35">
        <f t="shared" si="25"/>
        <v>15381666.5</v>
      </c>
      <c r="H217" s="100">
        <f t="shared" si="23"/>
        <v>5.2872210665802097E-2</v>
      </c>
      <c r="I217" s="100">
        <f t="shared" si="21"/>
        <v>0.21187278171980034</v>
      </c>
      <c r="J217" s="100">
        <f t="shared" si="24"/>
        <v>8.1975488665107885E-2</v>
      </c>
      <c r="K217" s="100">
        <f t="shared" si="19"/>
        <v>8.2243189369892777E-2</v>
      </c>
    </row>
    <row r="218" spans="1:11">
      <c r="A218" s="7">
        <v>43210</v>
      </c>
      <c r="B218" s="35">
        <v>15729235</v>
      </c>
      <c r="C218" s="100">
        <f t="shared" si="20"/>
        <v>0.21947586037508499</v>
      </c>
      <c r="D218" s="100">
        <f t="shared" si="22"/>
        <v>6.7503142093478866E-2</v>
      </c>
      <c r="G218" s="35">
        <f t="shared" si="25"/>
        <v>15630324.5</v>
      </c>
      <c r="H218" s="100">
        <f t="shared" si="23"/>
        <v>5.6229254699429951E-2</v>
      </c>
      <c r="I218" s="100">
        <f t="shared" si="21"/>
        <v>0.21691800114662749</v>
      </c>
      <c r="J218" s="100">
        <f t="shared" si="24"/>
        <v>0.11525701101165001</v>
      </c>
      <c r="K218" s="100">
        <f t="shared" si="19"/>
        <v>0.12007206292280857</v>
      </c>
    </row>
    <row r="219" spans="1:11">
      <c r="A219" s="7">
        <v>43217</v>
      </c>
      <c r="B219" s="35">
        <v>15295809</v>
      </c>
      <c r="C219" s="100">
        <f t="shared" si="20"/>
        <v>0.11767816122694184</v>
      </c>
      <c r="D219" s="100">
        <f t="shared" si="22"/>
        <v>-4.8409416011843766E-2</v>
      </c>
      <c r="G219" s="35">
        <f t="shared" si="25"/>
        <v>15435792</v>
      </c>
      <c r="H219" s="100">
        <f t="shared" si="23"/>
        <v>2.7380190803365761E-2</v>
      </c>
      <c r="I219" s="100">
        <f t="shared" si="21"/>
        <v>0.19509374733251691</v>
      </c>
      <c r="J219" s="100">
        <f t="shared" si="24"/>
        <v>0.1453904943032083</v>
      </c>
      <c r="K219" s="100">
        <f t="shared" si="19"/>
        <v>0.10877457926911262</v>
      </c>
    </row>
    <row r="220" spans="1:11">
      <c r="A220" s="7">
        <v>43224</v>
      </c>
      <c r="B220" s="35">
        <v>16001195</v>
      </c>
      <c r="C220" s="100">
        <f t="shared" si="20"/>
        <v>0.22775757159095217</v>
      </c>
      <c r="D220" s="100">
        <f t="shared" si="22"/>
        <v>4.1988750096946553E-2</v>
      </c>
      <c r="G220" s="35">
        <f t="shared" si="25"/>
        <v>15596991</v>
      </c>
      <c r="H220" s="100">
        <f t="shared" si="23"/>
        <v>1.9060483123610028E-2</v>
      </c>
      <c r="I220" s="100">
        <f t="shared" si="21"/>
        <v>0.19584492526769956</v>
      </c>
      <c r="J220" s="100">
        <f t="shared" si="24"/>
        <v>9.5151342251036192E-2</v>
      </c>
      <c r="K220" s="100">
        <f t="shared" si="19"/>
        <v>0.12228377865114537</v>
      </c>
    </row>
    <row r="221" spans="1:11">
      <c r="A221" s="7">
        <v>43231</v>
      </c>
      <c r="B221" s="35">
        <v>16157906</v>
      </c>
      <c r="C221" s="100">
        <f t="shared" si="20"/>
        <v>0.20481541230196915</v>
      </c>
      <c r="D221" s="100">
        <f t="shared" si="22"/>
        <v>5.1828879894673288E-2</v>
      </c>
      <c r="G221" s="35">
        <f t="shared" si="25"/>
        <v>15796036.25</v>
      </c>
      <c r="H221" s="100">
        <f t="shared" si="23"/>
        <v>2.693919738800734E-2</v>
      </c>
      <c r="I221" s="100">
        <f t="shared" si="21"/>
        <v>0.19153167722804021</v>
      </c>
      <c r="J221" s="100">
        <f t="shared" si="24"/>
        <v>9.3157822481812397E-2</v>
      </c>
      <c r="K221" s="100">
        <f t="shared" si="19"/>
        <v>0.13728870483788119</v>
      </c>
    </row>
    <row r="222" spans="1:11">
      <c r="A222" s="7">
        <v>43238</v>
      </c>
      <c r="B222" s="35">
        <v>16516332</v>
      </c>
      <c r="C222" s="100">
        <f t="shared" si="20"/>
        <v>0.21485932269202884</v>
      </c>
      <c r="D222" s="100">
        <f t="shared" si="22"/>
        <v>5.0040386579512611E-2</v>
      </c>
      <c r="G222" s="35">
        <f t="shared" si="25"/>
        <v>15992810.5</v>
      </c>
      <c r="H222" s="100">
        <f t="shared" si="23"/>
        <v>2.3191201180756037E-2</v>
      </c>
      <c r="I222" s="100">
        <f t="shared" si="21"/>
        <v>0.19072592722142251</v>
      </c>
      <c r="J222" s="100">
        <f t="shared" si="24"/>
        <v>9.1675571377480961E-2</v>
      </c>
      <c r="K222" s="100">
        <f t="shared" si="19"/>
        <v>0.14685126508128538</v>
      </c>
    </row>
    <row r="223" spans="1:11">
      <c r="A223" s="7">
        <v>43245</v>
      </c>
      <c r="B223" s="35">
        <v>15138401</v>
      </c>
      <c r="C223" s="100">
        <f t="shared" si="20"/>
        <v>9.2285270398742111E-2</v>
      </c>
      <c r="D223" s="100">
        <f t="shared" si="22"/>
        <v>-1.0290923481065957E-2</v>
      </c>
      <c r="G223" s="35">
        <f t="shared" si="25"/>
        <v>15953458.5</v>
      </c>
      <c r="H223" s="100">
        <f t="shared" si="23"/>
        <v>3.3536763128189338E-2</v>
      </c>
      <c r="I223" s="100">
        <f t="shared" si="21"/>
        <v>0.18396057457061882</v>
      </c>
      <c r="J223" s="100">
        <f t="shared" si="24"/>
        <v>9.0302664255307877E-2</v>
      </c>
      <c r="K223" s="100">
        <f t="shared" si="19"/>
        <v>0.10679999015543128</v>
      </c>
    </row>
    <row r="224" spans="1:11">
      <c r="A224" s="7">
        <v>43252</v>
      </c>
      <c r="B224" s="35">
        <v>17731692</v>
      </c>
      <c r="C224" s="100">
        <f t="shared" si="20"/>
        <v>0.28540717820893968</v>
      </c>
      <c r="D224" s="100">
        <f t="shared" si="22"/>
        <v>0.10814798519735558</v>
      </c>
      <c r="G224" s="35">
        <f t="shared" si="25"/>
        <v>16386082.75</v>
      </c>
      <c r="H224" s="100">
        <f t="shared" si="23"/>
        <v>5.0592563014237812E-2</v>
      </c>
      <c r="I224" s="100">
        <f t="shared" si="21"/>
        <v>0.19911993632387695</v>
      </c>
      <c r="J224" s="100">
        <f t="shared" si="24"/>
        <v>0.14272975426849094</v>
      </c>
      <c r="K224" s="100">
        <f t="shared" ref="K224:K287" si="26">(G224-G199)/G199</f>
        <v>0.13408350116510123</v>
      </c>
    </row>
    <row r="225" spans="1:11">
      <c r="A225" s="7">
        <v>43259</v>
      </c>
      <c r="B225" s="35">
        <v>15718483</v>
      </c>
      <c r="C225" s="100">
        <f t="shared" si="20"/>
        <v>0.23945331994615585</v>
      </c>
      <c r="D225" s="100">
        <f t="shared" si="22"/>
        <v>-2.7195541303433751E-2</v>
      </c>
      <c r="G225" s="35">
        <f t="shared" si="25"/>
        <v>16276227</v>
      </c>
      <c r="H225" s="100">
        <f t="shared" si="23"/>
        <v>3.039944593695143E-2</v>
      </c>
      <c r="I225" s="100">
        <f t="shared" si="21"/>
        <v>0.20718795639876808</v>
      </c>
      <c r="J225" s="100">
        <f t="shared" si="24"/>
        <v>0.12580252774971842</v>
      </c>
      <c r="K225" s="100">
        <f t="shared" si="26"/>
        <v>0.12040177504382876</v>
      </c>
    </row>
    <row r="226" spans="1:11">
      <c r="A226" s="7">
        <v>43266</v>
      </c>
      <c r="B226" s="35">
        <v>16497562</v>
      </c>
      <c r="C226" s="100">
        <f t="shared" si="20"/>
        <v>0.17721225340805144</v>
      </c>
      <c r="D226" s="100">
        <f t="shared" si="22"/>
        <v>-1.1364508778341342E-3</v>
      </c>
      <c r="G226" s="35">
        <f t="shared" si="25"/>
        <v>16271534.5</v>
      </c>
      <c r="H226" s="100">
        <f t="shared" si="23"/>
        <v>1.7428081199361425E-2</v>
      </c>
      <c r="I226" s="100">
        <f t="shared" si="21"/>
        <v>0.1975397919498435</v>
      </c>
      <c r="J226" s="100">
        <f t="shared" si="24"/>
        <v>0.11378350973477853</v>
      </c>
      <c r="K226" s="100">
        <f t="shared" si="26"/>
        <v>0.11557746034391579</v>
      </c>
    </row>
    <row r="227" spans="1:11">
      <c r="A227" s="7">
        <v>43273</v>
      </c>
      <c r="B227" s="35">
        <v>15262723</v>
      </c>
      <c r="C227" s="100">
        <f t="shared" si="20"/>
        <v>5.273285110308927E-2</v>
      </c>
      <c r="D227" s="100">
        <f t="shared" si="22"/>
        <v>8.21236007686677E-3</v>
      </c>
      <c r="G227" s="35">
        <f t="shared" si="25"/>
        <v>16302615</v>
      </c>
      <c r="H227" s="100">
        <f t="shared" si="23"/>
        <v>2.1885944041538079E-2</v>
      </c>
      <c r="I227" s="100">
        <f t="shared" si="21"/>
        <v>0.1858887400522031</v>
      </c>
      <c r="J227" s="100">
        <f t="shared" si="24"/>
        <v>0.10165971865150639</v>
      </c>
      <c r="K227" s="100">
        <f t="shared" si="26"/>
        <v>0.11334419568987056</v>
      </c>
    </row>
    <row r="228" spans="1:11">
      <c r="A228" s="7">
        <v>43280</v>
      </c>
      <c r="B228" s="35">
        <v>16893907</v>
      </c>
      <c r="C228" s="100">
        <f t="shared" si="20"/>
        <v>0.35885953301433932</v>
      </c>
      <c r="D228" s="100">
        <f t="shared" si="22"/>
        <v>-4.7247888131600753E-2</v>
      </c>
      <c r="G228" s="35">
        <f t="shared" si="25"/>
        <v>16093168.75</v>
      </c>
      <c r="H228" s="100">
        <f t="shared" si="23"/>
        <v>-1.787577937136928E-2</v>
      </c>
      <c r="I228" s="100">
        <f t="shared" si="21"/>
        <v>0.20038953511182758</v>
      </c>
      <c r="J228" s="100">
        <f t="shared" si="24"/>
        <v>7.1134074688604457E-2</v>
      </c>
      <c r="K228" s="100">
        <f t="shared" si="26"/>
        <v>0.10692253690393787</v>
      </c>
    </row>
    <row r="229" spans="1:11">
      <c r="A229" s="7">
        <v>43287</v>
      </c>
      <c r="B229" s="35">
        <v>16968773</v>
      </c>
      <c r="C229" s="100">
        <f t="shared" si="20"/>
        <v>0.22449830365496237</v>
      </c>
      <c r="D229" s="100">
        <f t="shared" si="22"/>
        <v>7.95426632455562E-2</v>
      </c>
      <c r="G229" s="35">
        <f t="shared" si="25"/>
        <v>16405741.25</v>
      </c>
      <c r="H229" s="100">
        <f t="shared" si="23"/>
        <v>7.9572649115793228E-3</v>
      </c>
      <c r="I229" s="100">
        <f t="shared" si="21"/>
        <v>0.1974461317741423</v>
      </c>
      <c r="J229" s="100">
        <f t="shared" si="24"/>
        <v>7.1901792097330691E-2</v>
      </c>
      <c r="K229" s="100">
        <f t="shared" si="26"/>
        <v>0.15401084179546268</v>
      </c>
    </row>
    <row r="230" spans="1:11">
      <c r="A230" s="7">
        <v>43294</v>
      </c>
      <c r="B230" s="35">
        <v>17022373</v>
      </c>
      <c r="C230" s="100">
        <f t="shared" si="20"/>
        <v>0.23411787735216394</v>
      </c>
      <c r="D230" s="100">
        <f t="shared" si="22"/>
        <v>3.1811427652158546E-2</v>
      </c>
      <c r="G230" s="35">
        <f t="shared" si="25"/>
        <v>16536944</v>
      </c>
      <c r="H230" s="100">
        <f t="shared" si="23"/>
        <v>1.6311276603936772E-2</v>
      </c>
      <c r="I230" s="100">
        <f t="shared" si="21"/>
        <v>0.21190851265281438</v>
      </c>
      <c r="J230" s="100">
        <f t="shared" si="24"/>
        <v>7.5107433905162363E-2</v>
      </c>
      <c r="K230" s="100">
        <f t="shared" si="26"/>
        <v>0.17994624722647565</v>
      </c>
    </row>
    <row r="231" spans="1:11">
      <c r="A231" s="7">
        <v>43301</v>
      </c>
      <c r="B231" s="35">
        <v>17116969</v>
      </c>
      <c r="C231" s="100">
        <f t="shared" si="20"/>
        <v>0.23432493906244209</v>
      </c>
      <c r="D231" s="100">
        <f t="shared" si="22"/>
        <v>0.12148854434428247</v>
      </c>
      <c r="G231" s="35">
        <f t="shared" si="25"/>
        <v>17000505.5</v>
      </c>
      <c r="H231" s="100">
        <f t="shared" si="23"/>
        <v>4.2808500354084296E-2</v>
      </c>
      <c r="I231" s="100">
        <f t="shared" si="21"/>
        <v>0.26044569331951212</v>
      </c>
      <c r="J231" s="100">
        <f t="shared" si="24"/>
        <v>8.7661711693829511E-2</v>
      </c>
      <c r="K231" s="100">
        <f t="shared" si="26"/>
        <v>0.26149778372560417</v>
      </c>
    </row>
    <row r="232" spans="1:11">
      <c r="A232" s="7">
        <v>43308</v>
      </c>
      <c r="B232" s="35">
        <v>17077004</v>
      </c>
      <c r="C232" s="100">
        <f t="shared" si="20"/>
        <v>0.15628881280509832</v>
      </c>
      <c r="D232" s="100">
        <f t="shared" si="22"/>
        <v>1.0838049481389948E-2</v>
      </c>
      <c r="G232" s="35">
        <f t="shared" si="25"/>
        <v>17046279.75</v>
      </c>
      <c r="H232" s="100">
        <f t="shared" si="23"/>
        <v>5.9224570052432965E-2</v>
      </c>
      <c r="I232" s="100">
        <f t="shared" si="21"/>
        <v>0.21137954294517308</v>
      </c>
      <c r="J232" s="100">
        <f t="shared" si="24"/>
        <v>0.10433463666781724</v>
      </c>
      <c r="K232" s="100">
        <f t="shared" si="26"/>
        <v>0.19691395273608592</v>
      </c>
    </row>
    <row r="233" spans="1:11">
      <c r="A233" s="7">
        <v>43315</v>
      </c>
      <c r="B233" s="35">
        <v>18875181</v>
      </c>
      <c r="C233" s="100">
        <f t="shared" si="20"/>
        <v>0.29271560543095609</v>
      </c>
      <c r="D233" s="100">
        <f t="shared" si="22"/>
        <v>0.11234801714891229</v>
      </c>
      <c r="G233" s="35">
        <f t="shared" si="25"/>
        <v>17522881.75</v>
      </c>
      <c r="H233" s="100">
        <f t="shared" si="23"/>
        <v>6.8094484910884476E-2</v>
      </c>
      <c r="I233" s="100">
        <f t="shared" si="21"/>
        <v>0.22901580142525205</v>
      </c>
      <c r="J233" s="100">
        <f t="shared" si="24"/>
        <v>0.12347835233090793</v>
      </c>
      <c r="K233" s="100">
        <f t="shared" si="26"/>
        <v>0.21266341468647174</v>
      </c>
    </row>
    <row r="234" spans="1:11">
      <c r="A234" s="7">
        <v>43322</v>
      </c>
      <c r="B234" s="35">
        <v>15110074</v>
      </c>
      <c r="C234" s="100">
        <f t="shared" si="20"/>
        <v>8.8801761155245434E-2</v>
      </c>
      <c r="D234" s="100">
        <f t="shared" si="22"/>
        <v>-0.11234032998806923</v>
      </c>
      <c r="G234" s="35">
        <f t="shared" si="25"/>
        <v>17044807</v>
      </c>
      <c r="H234" s="100">
        <f t="shared" si="23"/>
        <v>3.0710813315930681E-2</v>
      </c>
      <c r="I234" s="100">
        <f t="shared" si="21"/>
        <v>0.19371479109912193</v>
      </c>
      <c r="J234" s="100">
        <f t="shared" si="24"/>
        <v>7.9055956205468958E-2</v>
      </c>
      <c r="K234" s="100">
        <f t="shared" si="26"/>
        <v>0.16348526863016899</v>
      </c>
    </row>
    <row r="235" spans="1:11">
      <c r="A235" s="7">
        <v>43329</v>
      </c>
      <c r="B235" s="35">
        <v>19747094</v>
      </c>
      <c r="C235" s="100">
        <f t="shared" si="20"/>
        <v>0.32912746734139292</v>
      </c>
      <c r="D235" s="100">
        <f t="shared" si="22"/>
        <v>0.15365600066226678</v>
      </c>
      <c r="G235" s="35">
        <f t="shared" si="25"/>
        <v>17702338.25</v>
      </c>
      <c r="H235" s="100">
        <f t="shared" si="23"/>
        <v>4.128305184807593E-2</v>
      </c>
      <c r="I235" s="100">
        <f t="shared" si="21"/>
        <v>0.21864713752299592</v>
      </c>
      <c r="J235" s="100">
        <f t="shared" si="24"/>
        <v>0.10689351630846873</v>
      </c>
      <c r="K235" s="100">
        <f t="shared" si="26"/>
        <v>0.20982585421986363</v>
      </c>
    </row>
    <row r="236" spans="1:11">
      <c r="A236" s="7">
        <v>43336</v>
      </c>
      <c r="B236" s="35">
        <v>11422371</v>
      </c>
      <c r="C236" s="100">
        <f t="shared" si="20"/>
        <v>-0.23475450969000325</v>
      </c>
      <c r="D236" s="100">
        <f t="shared" si="22"/>
        <v>-0.33112558854000385</v>
      </c>
      <c r="G236" s="35">
        <f t="shared" si="25"/>
        <v>16288680</v>
      </c>
      <c r="H236" s="100">
        <f t="shared" si="23"/>
        <v>-4.4443700391576642E-2</v>
      </c>
      <c r="I236" s="100">
        <f t="shared" si="21"/>
        <v>0.1182960839558965</v>
      </c>
      <c r="J236" s="100">
        <f t="shared" si="24"/>
        <v>2.1012465729609665E-2</v>
      </c>
      <c r="K236" s="100">
        <f t="shared" si="26"/>
        <v>0.13593709843544413</v>
      </c>
    </row>
    <row r="237" spans="1:11">
      <c r="A237" s="7">
        <v>43343</v>
      </c>
      <c r="B237" s="35">
        <v>18742586</v>
      </c>
      <c r="C237" s="100">
        <f t="shared" si="20"/>
        <v>0.44493257513364359</v>
      </c>
      <c r="D237" s="100">
        <f t="shared" si="22"/>
        <v>-7.0248332982873118E-3</v>
      </c>
      <c r="G237" s="35">
        <f t="shared" si="25"/>
        <v>16255531.25</v>
      </c>
      <c r="H237" s="100">
        <f t="shared" si="23"/>
        <v>-7.2325460964775393E-2</v>
      </c>
      <c r="I237" s="100">
        <f t="shared" si="21"/>
        <v>0.14814026955022802</v>
      </c>
      <c r="J237" s="100">
        <f t="shared" si="24"/>
        <v>-7.9672184006272032E-3</v>
      </c>
      <c r="K237" s="100">
        <f t="shared" si="26"/>
        <v>0.12437103335831701</v>
      </c>
    </row>
    <row r="238" spans="1:11">
      <c r="A238" s="7">
        <v>43350</v>
      </c>
      <c r="B238" s="35">
        <v>18295469</v>
      </c>
      <c r="C238" s="100">
        <f t="shared" si="20"/>
        <v>0.50851860344523792</v>
      </c>
      <c r="D238" s="100">
        <f t="shared" si="22"/>
        <v>0.21081266709878457</v>
      </c>
      <c r="G238" s="35">
        <f t="shared" si="25"/>
        <v>17051880</v>
      </c>
      <c r="H238" s="100">
        <f t="shared" si="23"/>
        <v>4.1496509758074703E-4</v>
      </c>
      <c r="I238" s="100">
        <f t="shared" si="21"/>
        <v>0.24278145659647049</v>
      </c>
      <c r="J238" s="100">
        <f t="shared" si="24"/>
        <v>4.7655577671655722E-2</v>
      </c>
      <c r="K238" s="100">
        <f t="shared" si="26"/>
        <v>0.16719801405185697</v>
      </c>
    </row>
    <row r="239" spans="1:11">
      <c r="A239" s="7">
        <v>43357</v>
      </c>
      <c r="B239" s="35">
        <v>17930623</v>
      </c>
      <c r="C239" s="100">
        <f t="shared" si="20"/>
        <v>0.21807093885618622</v>
      </c>
      <c r="D239" s="100">
        <f t="shared" si="22"/>
        <v>-9.1986750050412486E-2</v>
      </c>
      <c r="G239" s="35">
        <f t="shared" si="25"/>
        <v>16597762.25</v>
      </c>
      <c r="H239" s="100">
        <f t="shared" si="23"/>
        <v>-6.239718077921147E-2</v>
      </c>
      <c r="I239" s="100">
        <f t="shared" si="21"/>
        <v>0.21270434128873564</v>
      </c>
      <c r="J239" s="100">
        <f t="shared" si="24"/>
        <v>2.0048984931322858E-2</v>
      </c>
      <c r="K239" s="100">
        <f t="shared" si="26"/>
        <v>0.12160448434681145</v>
      </c>
    </row>
    <row r="240" spans="1:11">
      <c r="A240" s="7">
        <v>43364</v>
      </c>
      <c r="B240" s="35">
        <v>18081411</v>
      </c>
      <c r="C240" s="100">
        <f t="shared" si="20"/>
        <v>0.26950997860186043</v>
      </c>
      <c r="D240" s="100">
        <f t="shared" si="22"/>
        <v>0.58298228975402744</v>
      </c>
      <c r="G240" s="35">
        <f t="shared" si="25"/>
        <v>18262522.25</v>
      </c>
      <c r="H240" s="100">
        <f t="shared" si="23"/>
        <v>0.12117877262000358</v>
      </c>
      <c r="I240" s="100">
        <f t="shared" si="21"/>
        <v>0.35121074531787549</v>
      </c>
      <c r="J240" s="100">
        <f t="shared" si="24"/>
        <v>0.12022042169308421</v>
      </c>
      <c r="K240" s="100">
        <f t="shared" si="26"/>
        <v>0.2155225720685866</v>
      </c>
    </row>
    <row r="241" spans="1:11">
      <c r="A241" s="7">
        <v>43371</v>
      </c>
      <c r="B241" s="35">
        <v>17645937</v>
      </c>
      <c r="C241" s="100">
        <f t="shared" si="20"/>
        <v>0.1741185579196296</v>
      </c>
      <c r="D241" s="100">
        <f t="shared" si="22"/>
        <v>-5.8511082728925454E-2</v>
      </c>
      <c r="G241" s="35">
        <f t="shared" si="25"/>
        <v>17988360</v>
      </c>
      <c r="H241" s="100">
        <f t="shared" si="23"/>
        <v>0.1065993306124646</v>
      </c>
      <c r="I241" s="100">
        <f t="shared" si="21"/>
        <v>0.28212329281061149</v>
      </c>
      <c r="J241" s="100">
        <f t="shared" si="24"/>
        <v>0.11776370952426632</v>
      </c>
      <c r="K241" s="100">
        <f t="shared" si="26"/>
        <v>0.17530534140857179</v>
      </c>
    </row>
    <row r="242" spans="1:11">
      <c r="A242" s="7">
        <v>43378</v>
      </c>
      <c r="B242" s="35">
        <v>17366096</v>
      </c>
      <c r="C242" s="100">
        <f t="shared" si="20"/>
        <v>0.22025485379929582</v>
      </c>
      <c r="D242" s="100">
        <f t="shared" si="22"/>
        <v>-5.079798719562751E-2</v>
      </c>
      <c r="G242" s="35">
        <f t="shared" si="25"/>
        <v>17756016.75</v>
      </c>
      <c r="H242" s="100">
        <f t="shared" si="23"/>
        <v>4.1293789892961952E-2</v>
      </c>
      <c r="I242" s="100">
        <f t="shared" si="21"/>
        <v>0.21984260431616126</v>
      </c>
      <c r="J242" s="100">
        <f t="shared" si="24"/>
        <v>8.2305058907350501E-2</v>
      </c>
      <c r="K242" s="100">
        <f t="shared" si="26"/>
        <v>0.15436235404011653</v>
      </c>
    </row>
    <row r="243" spans="1:11">
      <c r="A243" s="7">
        <v>43385</v>
      </c>
      <c r="B243" s="35">
        <v>16419435</v>
      </c>
      <c r="C243" s="100">
        <f t="shared" si="20"/>
        <v>0.20267746310703882</v>
      </c>
      <c r="D243" s="100">
        <f t="shared" si="22"/>
        <v>-8.4279726365335997E-2</v>
      </c>
      <c r="G243" s="35">
        <f t="shared" si="25"/>
        <v>17378219.75</v>
      </c>
      <c r="H243" s="100">
        <f t="shared" si="23"/>
        <v>4.7021850791964442E-2</v>
      </c>
      <c r="I243" s="100">
        <f t="shared" si="21"/>
        <v>0.21619878545072191</v>
      </c>
      <c r="J243" s="100">
        <f t="shared" si="24"/>
        <v>5.0872504012833324E-2</v>
      </c>
      <c r="K243" s="100">
        <f t="shared" si="26"/>
        <v>0.1118271888725023</v>
      </c>
    </row>
    <row r="244" spans="1:11">
      <c r="A244" s="7">
        <v>43392</v>
      </c>
      <c r="B244" s="35">
        <v>16369005</v>
      </c>
      <c r="C244" s="100">
        <f t="shared" si="20"/>
        <v>0.17441326707049232</v>
      </c>
      <c r="D244" s="100">
        <f t="shared" si="22"/>
        <v>-9.4705330242202887E-2</v>
      </c>
      <c r="G244" s="35">
        <f t="shared" si="25"/>
        <v>16950118.25</v>
      </c>
      <c r="H244" s="100">
        <f t="shared" si="23"/>
        <v>-7.186323893458911E-2</v>
      </c>
      <c r="I244" s="100">
        <f t="shared" si="21"/>
        <v>0.1925983465495644</v>
      </c>
      <c r="J244" s="100">
        <f t="shared" si="24"/>
        <v>-2.963867750873643E-3</v>
      </c>
      <c r="K244" s="100">
        <f t="shared" si="26"/>
        <v>9.8104862387365682E-2</v>
      </c>
    </row>
    <row r="245" spans="1:11">
      <c r="A245" s="7">
        <v>43399</v>
      </c>
      <c r="B245" s="35">
        <v>16008573</v>
      </c>
      <c r="C245" s="100">
        <f t="shared" si="20"/>
        <v>0.14371172180393918</v>
      </c>
      <c r="D245" s="100">
        <f t="shared" si="22"/>
        <v>-9.2789858651314464E-2</v>
      </c>
      <c r="G245" s="35">
        <f t="shared" si="25"/>
        <v>16540777.25</v>
      </c>
      <c r="H245" s="100">
        <f t="shared" si="23"/>
        <v>-8.0473303291684173E-2</v>
      </c>
      <c r="I245" s="100">
        <f t="shared" si="21"/>
        <v>0.18531528227415628</v>
      </c>
      <c r="J245" s="100">
        <f t="shared" si="24"/>
        <v>-2.9654711022796629E-2</v>
      </c>
      <c r="K245" s="100">
        <f t="shared" si="26"/>
        <v>6.0510790190236051E-2</v>
      </c>
    </row>
    <row r="246" spans="1:11">
      <c r="A246" s="7">
        <v>43406</v>
      </c>
      <c r="B246" s="35">
        <v>16469750</v>
      </c>
      <c r="C246" s="100">
        <f t="shared" si="20"/>
        <v>0.16819264590642627</v>
      </c>
      <c r="D246" s="100">
        <f t="shared" si="22"/>
        <v>-5.1614709489110275E-2</v>
      </c>
      <c r="G246" s="35">
        <f t="shared" si="25"/>
        <v>16316690.75</v>
      </c>
      <c r="H246" s="100">
        <f t="shared" si="23"/>
        <v>-8.1061311231304167E-2</v>
      </c>
      <c r="I246" s="100">
        <f t="shared" si="21"/>
        <v>0.17205077144052416</v>
      </c>
      <c r="J246" s="100">
        <f t="shared" si="24"/>
        <v>-6.8835196014491173E-2</v>
      </c>
      <c r="K246" s="100">
        <f t="shared" si="26"/>
        <v>3.2961085411537971E-2</v>
      </c>
    </row>
    <row r="247" spans="1:11">
      <c r="A247" s="7">
        <v>43413</v>
      </c>
      <c r="B247" s="35">
        <v>15767473</v>
      </c>
      <c r="C247" s="100">
        <f t="shared" ref="C247:C310" si="27">(B247-B195)/B195</f>
        <v>0.1630816201808192</v>
      </c>
      <c r="D247" s="100">
        <f t="shared" si="22"/>
        <v>-3.9706725596830826E-2</v>
      </c>
      <c r="G247" s="35">
        <f t="shared" si="25"/>
        <v>16153700.25</v>
      </c>
      <c r="H247" s="100">
        <f t="shared" si="23"/>
        <v>-7.0462885014444587E-2</v>
      </c>
      <c r="I247" s="100">
        <f t="shared" si="21"/>
        <v>0.16234187451720344</v>
      </c>
      <c r="J247" s="100">
        <f t="shared" si="24"/>
        <v>-5.2280248758463502E-2</v>
      </c>
      <c r="K247" s="100">
        <f t="shared" si="26"/>
        <v>1.0060129831463958E-2</v>
      </c>
    </row>
    <row r="248" spans="1:11">
      <c r="A248" s="7">
        <v>43420</v>
      </c>
      <c r="B248" s="35">
        <v>16564839</v>
      </c>
      <c r="C248" s="100">
        <f t="shared" si="27"/>
        <v>0.19131538822623748</v>
      </c>
      <c r="D248" s="100">
        <f t="shared" si="22"/>
        <v>1.1963708240054908E-2</v>
      </c>
      <c r="G248" s="35">
        <f t="shared" si="25"/>
        <v>16202658.75</v>
      </c>
      <c r="H248" s="100">
        <f t="shared" si="23"/>
        <v>-4.4097597962185306E-2</v>
      </c>
      <c r="I248" s="100">
        <f t="shared" ref="I248:I311" si="28">(G248-G196)/G196</f>
        <v>0.16656485798566481</v>
      </c>
      <c r="J248" s="100">
        <f t="shared" si="24"/>
        <v>-8.4716463939445971E-2</v>
      </c>
      <c r="K248" s="100">
        <f t="shared" si="26"/>
        <v>1.5620453082320677E-2</v>
      </c>
    </row>
    <row r="249" spans="1:11">
      <c r="A249" s="7">
        <v>43427</v>
      </c>
      <c r="B249" s="35">
        <v>16999930</v>
      </c>
      <c r="C249" s="100">
        <f t="shared" si="27"/>
        <v>0.1954852944858084</v>
      </c>
      <c r="D249" s="100">
        <f t="shared" si="22"/>
        <v>6.1926631436793271E-2</v>
      </c>
      <c r="G249" s="35">
        <f t="shared" si="25"/>
        <v>16450498</v>
      </c>
      <c r="H249" s="100">
        <f t="shared" si="23"/>
        <v>-5.4579811235895819E-3</v>
      </c>
      <c r="I249" s="100">
        <f t="shared" si="28"/>
        <v>0.17967223100137122</v>
      </c>
      <c r="J249" s="100">
        <f t="shared" si="24"/>
        <v>9.9343838788655686E-3</v>
      </c>
      <c r="K249" s="100">
        <f t="shared" si="26"/>
        <v>3.9310951240008841E-3</v>
      </c>
    </row>
    <row r="250" spans="1:11">
      <c r="A250" s="7">
        <v>43434</v>
      </c>
      <c r="B250" s="35">
        <v>17873045</v>
      </c>
      <c r="C250" s="100">
        <f t="shared" si="27"/>
        <v>0.11883089758331758</v>
      </c>
      <c r="D250" s="100">
        <f t="shared" si="22"/>
        <v>8.5204389866269978E-2</v>
      </c>
      <c r="G250" s="35">
        <f t="shared" si="25"/>
        <v>16801321.75</v>
      </c>
      <c r="H250" s="100">
        <f t="shared" si="23"/>
        <v>2.970154962335117E-2</v>
      </c>
      <c r="I250" s="100">
        <f t="shared" si="28"/>
        <v>0.16562203408735687</v>
      </c>
      <c r="J250" s="100">
        <f t="shared" si="24"/>
        <v>3.3575679047708758E-2</v>
      </c>
      <c r="K250" s="100">
        <f t="shared" si="26"/>
        <v>3.2261454082693736E-2</v>
      </c>
    </row>
    <row r="251" spans="1:11">
      <c r="A251" s="7">
        <v>43441</v>
      </c>
      <c r="B251" s="35">
        <v>15582086</v>
      </c>
      <c r="C251" s="100">
        <f t="shared" si="27"/>
        <v>0.1377559096973478</v>
      </c>
      <c r="D251" s="100">
        <f t="shared" si="22"/>
        <v>-1.1757559375557516E-2</v>
      </c>
      <c r="G251" s="35">
        <f t="shared" si="25"/>
        <v>16754975</v>
      </c>
      <c r="H251" s="100">
        <f t="shared" si="23"/>
        <v>3.7222106433477987E-2</v>
      </c>
      <c r="I251" s="100">
        <f t="shared" si="28"/>
        <v>0.15961459488746582</v>
      </c>
      <c r="J251" s="100">
        <f t="shared" si="24"/>
        <v>-1.7411863090755975E-2</v>
      </c>
      <c r="K251" s="100">
        <f t="shared" si="26"/>
        <v>2.9710811847524277E-2</v>
      </c>
    </row>
    <row r="252" spans="1:11">
      <c r="A252" s="7">
        <v>43448</v>
      </c>
      <c r="B252" s="35">
        <v>15696829</v>
      </c>
      <c r="C252" s="100">
        <f t="shared" si="27"/>
        <v>0.10399380456993849</v>
      </c>
      <c r="D252" s="100">
        <f t="shared" si="22"/>
        <v>-5.2400750770955275E-2</v>
      </c>
      <c r="G252" s="35">
        <f t="shared" si="25"/>
        <v>16537972.5</v>
      </c>
      <c r="H252" s="100">
        <f t="shared" si="23"/>
        <v>2.0694983161328385E-2</v>
      </c>
      <c r="I252" s="100">
        <f t="shared" si="28"/>
        <v>0.13841947182390774</v>
      </c>
      <c r="J252" s="100">
        <f t="shared" si="24"/>
        <v>-3.6022777709085454E-3</v>
      </c>
      <c r="K252" s="100">
        <f t="shared" si="26"/>
        <v>1.4436794342502722E-2</v>
      </c>
    </row>
    <row r="253" spans="1:11">
      <c r="A253" s="7">
        <v>43455</v>
      </c>
      <c r="B253" s="35">
        <v>16469321</v>
      </c>
      <c r="C253" s="100">
        <f t="shared" si="27"/>
        <v>0.13938481614088497</v>
      </c>
      <c r="D253" s="100">
        <f t="shared" si="22"/>
        <v>-3.1212422639387338E-2</v>
      </c>
      <c r="G253" s="35">
        <f t="shared" si="25"/>
        <v>16405320.25</v>
      </c>
      <c r="H253" s="100">
        <f t="shared" si="23"/>
        <v>-2.7462846413524988E-3</v>
      </c>
      <c r="I253" s="100">
        <f t="shared" si="28"/>
        <v>0.12474982003839981</v>
      </c>
      <c r="J253" s="100">
        <f t="shared" si="24"/>
        <v>-0.10169471525216074</v>
      </c>
      <c r="K253" s="100">
        <f t="shared" si="26"/>
        <v>1.9396521893800436E-2</v>
      </c>
    </row>
    <row r="254" spans="1:11">
      <c r="A254" s="7">
        <v>43462</v>
      </c>
      <c r="B254" s="35">
        <v>17567538</v>
      </c>
      <c r="C254" s="100">
        <f t="shared" si="27"/>
        <v>8.418523540083786E-2</v>
      </c>
      <c r="D254" s="100">
        <f t="shared" si="22"/>
        <v>-1.7093170190082326E-2</v>
      </c>
      <c r="G254" s="35">
        <f t="shared" si="25"/>
        <v>16328943.5</v>
      </c>
      <c r="H254" s="100">
        <f t="shared" si="23"/>
        <v>-2.8115540969269277E-2</v>
      </c>
      <c r="I254" s="100">
        <f t="shared" si="28"/>
        <v>0.11514223132134568</v>
      </c>
      <c r="J254" s="100">
        <f t="shared" si="24"/>
        <v>-9.2249460206489081E-2</v>
      </c>
      <c r="K254" s="100">
        <f t="shared" si="26"/>
        <v>-4.6811508745452143E-3</v>
      </c>
    </row>
    <row r="255" spans="1:11">
      <c r="A255" s="7">
        <v>43469</v>
      </c>
      <c r="B255" s="35">
        <v>15138265</v>
      </c>
      <c r="C255" s="100">
        <f t="shared" si="27"/>
        <v>0.14006763770793934</v>
      </c>
      <c r="D255" s="100">
        <f t="shared" si="22"/>
        <v>-2.8482771818869438E-2</v>
      </c>
      <c r="G255" s="35">
        <f t="shared" si="25"/>
        <v>16217988.25</v>
      </c>
      <c r="H255" s="100">
        <f t="shared" si="23"/>
        <v>-3.2049391300195913E-2</v>
      </c>
      <c r="I255" s="100">
        <f t="shared" si="28"/>
        <v>0.11550788884682861</v>
      </c>
      <c r="J255" s="100">
        <f t="shared" si="24"/>
        <v>-8.6620131173282433E-2</v>
      </c>
      <c r="K255" s="100">
        <f t="shared" si="26"/>
        <v>-1.9287466293651353E-2</v>
      </c>
    </row>
    <row r="256" spans="1:11">
      <c r="A256" s="7">
        <v>43476</v>
      </c>
      <c r="B256" s="35">
        <v>14632921</v>
      </c>
      <c r="C256" s="100">
        <f t="shared" si="27"/>
        <v>0.1318161876654651</v>
      </c>
      <c r="D256" s="100">
        <f t="shared" si="22"/>
        <v>-6.7778530300610401E-2</v>
      </c>
      <c r="G256" s="35">
        <f t="shared" si="25"/>
        <v>15952011.25</v>
      </c>
      <c r="H256" s="100">
        <f t="shared" si="23"/>
        <v>-3.5431262810480549E-2</v>
      </c>
      <c r="I256" s="100">
        <f t="shared" si="28"/>
        <v>0.12209461617244455</v>
      </c>
      <c r="J256" s="100">
        <f t="shared" si="24"/>
        <v>-8.2068734342020278E-2</v>
      </c>
      <c r="K256" s="100">
        <f t="shared" si="26"/>
        <v>-6.1674298449537278E-2</v>
      </c>
    </row>
    <row r="257" spans="1:11">
      <c r="A257" s="7">
        <v>43483</v>
      </c>
      <c r="B257" s="35">
        <v>15639667</v>
      </c>
      <c r="C257" s="100">
        <f t="shared" si="27"/>
        <v>0.14580982199714509</v>
      </c>
      <c r="D257" s="100">
        <f t="shared" si="22"/>
        <v>-5.037572587236596E-2</v>
      </c>
      <c r="G257" s="35">
        <f t="shared" si="25"/>
        <v>15744597.75</v>
      </c>
      <c r="H257" s="100">
        <f t="shared" si="23"/>
        <v>-4.0274891921113214E-2</v>
      </c>
      <c r="I257" s="100">
        <f t="shared" si="28"/>
        <v>0.12341065127891297</v>
      </c>
      <c r="J257" s="100">
        <f t="shared" si="24"/>
        <v>-7.1121657219117035E-2</v>
      </c>
      <c r="K257" s="100">
        <f t="shared" si="26"/>
        <v>-7.6361647179936723E-2</v>
      </c>
    </row>
    <row r="258" spans="1:11">
      <c r="A258" s="7">
        <v>43490</v>
      </c>
      <c r="B258" s="35">
        <v>15604400</v>
      </c>
      <c r="C258" s="100">
        <f t="shared" si="27"/>
        <v>0.1106938484057069</v>
      </c>
      <c r="D258" s="100">
        <f t="shared" si="22"/>
        <v>-0.11174804346516853</v>
      </c>
      <c r="G258" s="35">
        <f t="shared" si="25"/>
        <v>15253813.25</v>
      </c>
      <c r="H258" s="100">
        <f t="shared" si="23"/>
        <v>-6.5841997064905025E-2</v>
      </c>
      <c r="I258" s="100">
        <f t="shared" si="28"/>
        <v>0.13188702584398185</v>
      </c>
      <c r="J258" s="100">
        <f t="shared" si="24"/>
        <v>-7.7805533594257181E-2</v>
      </c>
      <c r="K258" s="100">
        <f t="shared" si="26"/>
        <v>-0.12949174298913477</v>
      </c>
    </row>
    <row r="259" spans="1:11">
      <c r="A259" s="7">
        <v>43497</v>
      </c>
      <c r="B259" s="35">
        <v>17897675</v>
      </c>
      <c r="C259" s="100">
        <f t="shared" si="27"/>
        <v>9.5325729765298114E-2</v>
      </c>
      <c r="D259" s="100">
        <f t="shared" si="22"/>
        <v>0.18228046609040072</v>
      </c>
      <c r="G259" s="35">
        <f t="shared" si="25"/>
        <v>15943665.75</v>
      </c>
      <c r="H259" s="100">
        <f t="shared" si="23"/>
        <v>-1.6914705805142014E-2</v>
      </c>
      <c r="I259" s="100">
        <f t="shared" si="28"/>
        <v>0.11949330140117241</v>
      </c>
      <c r="J259" s="100">
        <f t="shared" si="24"/>
        <v>-2.2861559719148321E-2</v>
      </c>
      <c r="K259" s="100">
        <f t="shared" si="26"/>
        <v>-6.4602740881724269E-2</v>
      </c>
    </row>
    <row r="260" spans="1:11">
      <c r="A260" s="7">
        <v>43504</v>
      </c>
      <c r="B260" s="35">
        <v>15553235</v>
      </c>
      <c r="C260" s="100">
        <f t="shared" si="27"/>
        <v>0.13024616728218963</v>
      </c>
      <c r="D260" s="100">
        <f t="shared" si="22"/>
        <v>6.2893389501658625E-2</v>
      </c>
      <c r="G260" s="35">
        <f t="shared" si="25"/>
        <v>16173744.25</v>
      </c>
      <c r="H260" s="100">
        <f t="shared" si="23"/>
        <v>1.3900002734764872E-2</v>
      </c>
      <c r="I260" s="100">
        <f t="shared" si="28"/>
        <v>0.11929694044021542</v>
      </c>
      <c r="J260" s="100">
        <f t="shared" si="24"/>
        <v>1.2408302549751721E-3</v>
      </c>
      <c r="K260" s="100">
        <f t="shared" si="26"/>
        <v>-8.6349835734270866E-2</v>
      </c>
    </row>
    <row r="261" spans="1:11">
      <c r="A261" s="7">
        <v>43511</v>
      </c>
      <c r="B261" s="35">
        <v>16305361</v>
      </c>
      <c r="C261" s="100">
        <f t="shared" si="27"/>
        <v>0.12848287228625083</v>
      </c>
      <c r="D261" s="100">
        <f t="shared" si="22"/>
        <v>4.2564461250997221E-2</v>
      </c>
      <c r="G261" s="35">
        <f t="shared" si="25"/>
        <v>16340167.75</v>
      </c>
      <c r="H261" s="100">
        <f t="shared" si="23"/>
        <v>3.7826942895381369E-2</v>
      </c>
      <c r="I261" s="100">
        <f t="shared" si="28"/>
        <v>0.11538631467465568</v>
      </c>
      <c r="J261" s="100">
        <f t="shared" si="24"/>
        <v>8.4868170169911158E-3</v>
      </c>
      <c r="K261" s="100">
        <f t="shared" si="26"/>
        <v>3.1609528826154116E-3</v>
      </c>
    </row>
    <row r="262" spans="1:11">
      <c r="A262" s="7">
        <v>43518</v>
      </c>
      <c r="B262" s="35">
        <v>16663815</v>
      </c>
      <c r="C262" s="100">
        <f t="shared" si="27"/>
        <v>0.19209018207977549</v>
      </c>
      <c r="D262" s="100">
        <f t="shared" si="22"/>
        <v>6.7892068903642563E-2</v>
      </c>
      <c r="G262" s="35">
        <f t="shared" si="25"/>
        <v>16605021.5</v>
      </c>
      <c r="H262" s="100">
        <f t="shared" si="23"/>
        <v>8.8581669898181031E-2</v>
      </c>
      <c r="I262" s="100">
        <f t="shared" si="28"/>
        <v>0.13483224853511663</v>
      </c>
      <c r="J262" s="100">
        <f t="shared" si="24"/>
        <v>9.3932414690424577E-3</v>
      </c>
      <c r="K262" s="100">
        <f t="shared" si="26"/>
        <v>2.1499774115349198E-2</v>
      </c>
    </row>
    <row r="263" spans="1:11">
      <c r="A263" s="7">
        <v>43525</v>
      </c>
      <c r="B263" s="35">
        <v>17550889</v>
      </c>
      <c r="C263" s="100">
        <f t="shared" si="27"/>
        <v>0.15700966321121754</v>
      </c>
      <c r="D263" s="100">
        <f t="shared" ref="D263:D326" si="29">(B263-B259)/B259</f>
        <v>-1.9376036272867846E-2</v>
      </c>
      <c r="G263" s="35">
        <f t="shared" si="25"/>
        <v>16518325</v>
      </c>
      <c r="H263" s="100">
        <f t="shared" si="23"/>
        <v>3.6043106962399783E-2</v>
      </c>
      <c r="I263" s="100">
        <f t="shared" si="28"/>
        <v>0.1519520410195091</v>
      </c>
      <c r="J263" s="100">
        <f t="shared" si="24"/>
        <v>-1.6843719453203138E-2</v>
      </c>
      <c r="K263" s="100">
        <f t="shared" si="26"/>
        <v>-3.129009821790911E-2</v>
      </c>
    </row>
    <row r="264" spans="1:11">
      <c r="A264" s="7">
        <v>43532</v>
      </c>
      <c r="B264" s="35">
        <v>16891920</v>
      </c>
      <c r="C264" s="100">
        <f t="shared" si="27"/>
        <v>0.18681207501991848</v>
      </c>
      <c r="D264" s="100">
        <f t="shared" si="29"/>
        <v>8.6071161401470503E-2</v>
      </c>
      <c r="G264" s="35">
        <f t="shared" si="25"/>
        <v>16852996.25</v>
      </c>
      <c r="H264" s="100">
        <f t="shared" si="23"/>
        <v>4.1997201730205422E-2</v>
      </c>
      <c r="I264" s="100">
        <f t="shared" si="28"/>
        <v>0.16569680297568506</v>
      </c>
      <c r="J264" s="100">
        <f t="shared" si="24"/>
        <v>5.8502773056957709E-3</v>
      </c>
      <c r="K264" s="100">
        <f t="shared" si="26"/>
        <v>1.5377615136040402E-2</v>
      </c>
    </row>
    <row r="265" spans="1:11">
      <c r="A265" s="7">
        <v>43539</v>
      </c>
      <c r="B265" s="35">
        <v>17191090</v>
      </c>
      <c r="C265" s="100">
        <f t="shared" si="27"/>
        <v>0.14180080923903368</v>
      </c>
      <c r="D265" s="100">
        <f t="shared" si="29"/>
        <v>5.4321336399727672E-2</v>
      </c>
      <c r="G265" s="35">
        <f t="shared" si="25"/>
        <v>17074428.5</v>
      </c>
      <c r="H265" s="100">
        <f t="shared" si="23"/>
        <v>4.4935937086692392E-2</v>
      </c>
      <c r="I265" s="100">
        <f t="shared" si="28"/>
        <v>0.16874145468244128</v>
      </c>
      <c r="J265" s="100">
        <f t="shared" si="24"/>
        <v>3.2437833597800454E-2</v>
      </c>
      <c r="K265" s="100">
        <f t="shared" si="26"/>
        <v>-6.5056388911449506E-2</v>
      </c>
    </row>
    <row r="266" spans="1:11">
      <c r="A266" s="7">
        <v>43546</v>
      </c>
      <c r="B266" s="35">
        <v>17485171</v>
      </c>
      <c r="C266" s="100">
        <f t="shared" si="27"/>
        <v>0.18667404883592723</v>
      </c>
      <c r="D266" s="100">
        <f t="shared" si="29"/>
        <v>4.9289793483665058E-2</v>
      </c>
      <c r="G266" s="35">
        <f t="shared" si="25"/>
        <v>17279767.5</v>
      </c>
      <c r="H266" s="100">
        <f t="shared" ref="H266:H329" si="30">(G266-G262)/G262</f>
        <v>4.0635057292759305E-2</v>
      </c>
      <c r="I266" s="100">
        <f t="shared" si="28"/>
        <v>0.16769142879307669</v>
      </c>
      <c r="J266" s="100">
        <f t="shared" si="24"/>
        <v>5.3302662592033215E-2</v>
      </c>
      <c r="K266" s="100">
        <f t="shared" si="26"/>
        <v>-3.9391723314409988E-2</v>
      </c>
    </row>
    <row r="267" spans="1:11">
      <c r="A267" s="7">
        <v>43553</v>
      </c>
      <c r="B267" s="35">
        <v>18139995</v>
      </c>
      <c r="C267" s="100">
        <f t="shared" si="27"/>
        <v>0.12853451789259621</v>
      </c>
      <c r="D267" s="100">
        <f t="shared" si="29"/>
        <v>3.3565593173086557E-2</v>
      </c>
      <c r="G267" s="35">
        <f t="shared" si="25"/>
        <v>17427044</v>
      </c>
      <c r="H267" s="100">
        <f t="shared" si="30"/>
        <v>5.501278125960108E-2</v>
      </c>
      <c r="I267" s="100">
        <f t="shared" si="28"/>
        <v>0.15991455377596761</v>
      </c>
      <c r="J267" s="100">
        <f t="shared" si="24"/>
        <v>6.7248716979148096E-2</v>
      </c>
      <c r="K267" s="100">
        <f t="shared" si="26"/>
        <v>-1.8527395791063331E-2</v>
      </c>
    </row>
    <row r="268" spans="1:11">
      <c r="A268" s="7">
        <v>43560</v>
      </c>
      <c r="B268" s="35">
        <v>17017363</v>
      </c>
      <c r="C268" s="100">
        <f t="shared" si="27"/>
        <v>0.10816103436749723</v>
      </c>
      <c r="D268" s="100">
        <f t="shared" si="29"/>
        <v>7.4262132427811642E-3</v>
      </c>
      <c r="G268" s="35">
        <f t="shared" si="25"/>
        <v>17458404.75</v>
      </c>
      <c r="H268" s="100">
        <f t="shared" si="30"/>
        <v>3.5922900059981916E-2</v>
      </c>
      <c r="I268" s="100">
        <f t="shared" si="28"/>
        <v>0.14067965924340972</v>
      </c>
      <c r="J268" s="100">
        <f t="shared" si="24"/>
        <v>7.6483993013128498E-2</v>
      </c>
      <c r="K268" s="100">
        <f t="shared" si="26"/>
        <v>4.6141089912273663E-3</v>
      </c>
    </row>
    <row r="269" spans="1:11">
      <c r="A269" s="7">
        <v>43567</v>
      </c>
      <c r="B269" s="35">
        <v>15656027</v>
      </c>
      <c r="C269" s="100">
        <f t="shared" si="27"/>
        <v>1.9158134909979186E-2</v>
      </c>
      <c r="D269" s="100">
        <f t="shared" si="29"/>
        <v>-8.9294105260341261E-2</v>
      </c>
      <c r="G269" s="35">
        <f t="shared" si="25"/>
        <v>17074639</v>
      </c>
      <c r="H269" s="100">
        <f t="shared" si="30"/>
        <v>1.2328377491521897E-5</v>
      </c>
      <c r="I269" s="100">
        <f t="shared" si="28"/>
        <v>0.11006430935165575</v>
      </c>
      <c r="J269" s="100">
        <f t="shared" si="24"/>
        <v>7.0375310824834073E-2</v>
      </c>
      <c r="K269" s="100">
        <f t="shared" si="26"/>
        <v>7.3463056813777685E-3</v>
      </c>
    </row>
    <row r="270" spans="1:11">
      <c r="A270" s="7">
        <v>43574</v>
      </c>
      <c r="B270" s="35">
        <v>17754901</v>
      </c>
      <c r="C270" s="100">
        <f t="shared" si="27"/>
        <v>0.12878350409285638</v>
      </c>
      <c r="D270" s="100">
        <f t="shared" si="29"/>
        <v>1.5426214590637975E-2</v>
      </c>
      <c r="G270" s="35">
        <f t="shared" si="25"/>
        <v>17142071.5</v>
      </c>
      <c r="H270" s="100">
        <f t="shared" si="30"/>
        <v>-7.9686257352710333E-3</v>
      </c>
      <c r="I270" s="100">
        <f t="shared" si="28"/>
        <v>9.6718849311157942E-2</v>
      </c>
      <c r="J270" s="100">
        <f t="shared" ref="J270:J333" si="31">(G270-G257)/G257</f>
        <v>8.8758936378669953E-2</v>
      </c>
      <c r="K270" s="100">
        <f t="shared" si="26"/>
        <v>3.6352236712455577E-2</v>
      </c>
    </row>
    <row r="271" spans="1:11">
      <c r="A271" s="7">
        <v>43581</v>
      </c>
      <c r="B271" s="35">
        <v>17567231</v>
      </c>
      <c r="C271" s="100">
        <f t="shared" si="27"/>
        <v>0.14849963150036719</v>
      </c>
      <c r="D271" s="100">
        <f t="shared" si="29"/>
        <v>-3.1574650378900324E-2</v>
      </c>
      <c r="G271" s="35">
        <f t="shared" si="25"/>
        <v>16998880.5</v>
      </c>
      <c r="H271" s="100">
        <f t="shared" si="30"/>
        <v>-2.4568911400005645E-2</v>
      </c>
      <c r="I271" s="100">
        <f t="shared" si="28"/>
        <v>0.10126390016139114</v>
      </c>
      <c r="J271" s="100">
        <f t="shared" si="31"/>
        <v>0.11440203320963038</v>
      </c>
      <c r="K271" s="100">
        <f t="shared" si="26"/>
        <v>4.1809320312085951E-2</v>
      </c>
    </row>
    <row r="272" spans="1:11">
      <c r="A272" s="7">
        <v>43588</v>
      </c>
      <c r="B272" s="35">
        <v>18925579</v>
      </c>
      <c r="C272" s="100">
        <f t="shared" si="27"/>
        <v>0.18276035008635291</v>
      </c>
      <c r="D272" s="100">
        <f t="shared" si="29"/>
        <v>0.11213347214841689</v>
      </c>
      <c r="G272" s="35">
        <f t="shared" ref="G272:G335" si="32">AVERAGE(B269:B272)</f>
        <v>17475934.5</v>
      </c>
      <c r="H272" s="100">
        <f t="shared" si="30"/>
        <v>1.0040865847150209E-3</v>
      </c>
      <c r="I272" s="100">
        <f t="shared" si="28"/>
        <v>0.1204683326418538</v>
      </c>
      <c r="J272" s="100">
        <f t="shared" si="31"/>
        <v>9.6105172676490658E-2</v>
      </c>
      <c r="K272" s="100">
        <f t="shared" si="26"/>
        <v>8.1853335739593164E-2</v>
      </c>
    </row>
    <row r="273" spans="1:11">
      <c r="A273" s="7">
        <v>43595</v>
      </c>
      <c r="B273" s="35">
        <v>16504770</v>
      </c>
      <c r="C273" s="100">
        <f t="shared" si="27"/>
        <v>2.1467138130398827E-2</v>
      </c>
      <c r="D273" s="100">
        <f t="shared" si="29"/>
        <v>5.4211901908447144E-2</v>
      </c>
      <c r="G273" s="35">
        <f t="shared" si="32"/>
        <v>17688120.25</v>
      </c>
      <c r="H273" s="100">
        <f t="shared" si="30"/>
        <v>3.592938333864628E-2</v>
      </c>
      <c r="I273" s="100">
        <f t="shared" si="28"/>
        <v>0.11978220168999676</v>
      </c>
      <c r="J273" s="100">
        <f t="shared" si="31"/>
        <v>9.3631751349103967E-2</v>
      </c>
      <c r="K273" s="100">
        <f t="shared" si="26"/>
        <v>9.1680107747748499E-2</v>
      </c>
    </row>
    <row r="274" spans="1:11">
      <c r="A274" s="7">
        <v>43602</v>
      </c>
      <c r="B274" s="35">
        <v>15092582</v>
      </c>
      <c r="C274" s="100">
        <f t="shared" si="27"/>
        <v>-8.6202553932677062E-2</v>
      </c>
      <c r="D274" s="100">
        <f t="shared" si="29"/>
        <v>-0.14994840016286207</v>
      </c>
      <c r="G274" s="35">
        <f t="shared" si="32"/>
        <v>17022540.5</v>
      </c>
      <c r="H274" s="100">
        <f t="shared" si="30"/>
        <v>-6.9729612316691133E-3</v>
      </c>
      <c r="I274" s="100">
        <f t="shared" si="28"/>
        <v>6.4387056921608621E-2</v>
      </c>
      <c r="J274" s="100">
        <f t="shared" si="31"/>
        <v>4.1760449491101463E-2</v>
      </c>
      <c r="K274" s="100">
        <f t="shared" si="26"/>
        <v>3.4773567341244017E-2</v>
      </c>
    </row>
    <row r="275" spans="1:11">
      <c r="A275" s="7">
        <v>43609</v>
      </c>
      <c r="B275" s="35">
        <v>17843058</v>
      </c>
      <c r="C275" s="100">
        <f t="shared" si="27"/>
        <v>0.17866200003553875</v>
      </c>
      <c r="D275" s="100">
        <f t="shared" si="29"/>
        <v>1.5701222349726034E-2</v>
      </c>
      <c r="G275" s="35">
        <f t="shared" si="32"/>
        <v>17091497.25</v>
      </c>
      <c r="H275" s="100">
        <f t="shared" si="30"/>
        <v>5.4484029110034625E-3</v>
      </c>
      <c r="I275" s="100">
        <f t="shared" si="28"/>
        <v>7.1334924022900745E-2</v>
      </c>
      <c r="J275" s="100">
        <f t="shared" si="31"/>
        <v>2.929690575829727E-2</v>
      </c>
      <c r="K275" s="100">
        <f t="shared" si="26"/>
        <v>1.7270992384869958E-2</v>
      </c>
    </row>
    <row r="276" spans="1:11">
      <c r="A276" s="7">
        <v>43616</v>
      </c>
      <c r="B276" s="35">
        <v>21542780</v>
      </c>
      <c r="C276" s="100">
        <f t="shared" si="27"/>
        <v>0.2149308706693078</v>
      </c>
      <c r="D276" s="100">
        <f t="shared" si="29"/>
        <v>0.13828908484120883</v>
      </c>
      <c r="G276" s="35">
        <f t="shared" si="32"/>
        <v>17745797.5</v>
      </c>
      <c r="H276" s="100">
        <f t="shared" si="30"/>
        <v>1.5441978224397671E-2</v>
      </c>
      <c r="I276" s="100">
        <f t="shared" si="28"/>
        <v>8.2979853742042156E-2</v>
      </c>
      <c r="J276" s="100">
        <f t="shared" si="31"/>
        <v>7.4309743875362669E-2</v>
      </c>
      <c r="K276" s="100">
        <f t="shared" si="26"/>
        <v>5.9136017809635642E-2</v>
      </c>
    </row>
    <row r="277" spans="1:11">
      <c r="A277" s="7">
        <v>43623</v>
      </c>
      <c r="B277" s="35">
        <v>13848551</v>
      </c>
      <c r="C277" s="100">
        <f t="shared" si="27"/>
        <v>-0.11896389747025841</v>
      </c>
      <c r="D277" s="100">
        <f t="shared" si="29"/>
        <v>-0.16093644443394242</v>
      </c>
      <c r="G277" s="35">
        <f t="shared" si="32"/>
        <v>17081742.75</v>
      </c>
      <c r="H277" s="100">
        <f t="shared" si="30"/>
        <v>-3.4281624696666117E-2</v>
      </c>
      <c r="I277" s="100">
        <f t="shared" si="28"/>
        <v>4.9490324139617861E-2</v>
      </c>
      <c r="J277" s="100">
        <f t="shared" si="31"/>
        <v>1.3573046395236692E-2</v>
      </c>
      <c r="K277" s="100">
        <f t="shared" si="26"/>
        <v>3.28801036523673E-2</v>
      </c>
    </row>
    <row r="278" spans="1:11">
      <c r="A278" s="7">
        <v>43630</v>
      </c>
      <c r="B278" s="35">
        <v>19471469</v>
      </c>
      <c r="C278" s="100">
        <f t="shared" si="27"/>
        <v>0.18026342316519253</v>
      </c>
      <c r="D278" s="100">
        <f t="shared" si="29"/>
        <v>0.29013504780030347</v>
      </c>
      <c r="G278" s="35">
        <f t="shared" si="32"/>
        <v>18176464.5</v>
      </c>
      <c r="H278" s="100">
        <f t="shared" si="30"/>
        <v>6.7788001444320248E-2</v>
      </c>
      <c r="I278" s="100">
        <f t="shared" si="28"/>
        <v>0.11707131862701702</v>
      </c>
      <c r="J278" s="100">
        <f t="shared" si="31"/>
        <v>6.4543068015424351E-2</v>
      </c>
      <c r="K278" s="100">
        <f t="shared" si="26"/>
        <v>0.10796157728161387</v>
      </c>
    </row>
    <row r="279" spans="1:11">
      <c r="A279" s="7">
        <v>43637</v>
      </c>
      <c r="B279" s="35">
        <v>20238127</v>
      </c>
      <c r="C279" s="100">
        <f t="shared" si="27"/>
        <v>0.32598403312436453</v>
      </c>
      <c r="D279" s="100">
        <f t="shared" si="29"/>
        <v>0.13422973797428669</v>
      </c>
      <c r="G279" s="35">
        <f t="shared" si="32"/>
        <v>18775231.75</v>
      </c>
      <c r="H279" s="100">
        <f t="shared" si="30"/>
        <v>9.8512990136074827E-2</v>
      </c>
      <c r="I279" s="100">
        <f t="shared" si="28"/>
        <v>0.15166994681528087</v>
      </c>
      <c r="J279" s="100">
        <f t="shared" si="31"/>
        <v>8.6544234463802827E-2</v>
      </c>
      <c r="K279" s="100">
        <f t="shared" si="26"/>
        <v>0.14981301454071416</v>
      </c>
    </row>
    <row r="280" spans="1:11">
      <c r="A280" s="7">
        <v>43644</v>
      </c>
      <c r="B280" s="35">
        <v>20049931</v>
      </c>
      <c r="C280" s="100">
        <f t="shared" si="27"/>
        <v>0.18681433489600718</v>
      </c>
      <c r="D280" s="100">
        <f t="shared" si="29"/>
        <v>-6.9296952389617306E-2</v>
      </c>
      <c r="G280" s="35">
        <f t="shared" si="32"/>
        <v>18402019.5</v>
      </c>
      <c r="H280" s="100">
        <f t="shared" si="30"/>
        <v>3.6979008692057939E-2</v>
      </c>
      <c r="I280" s="100">
        <f t="shared" si="28"/>
        <v>0.14346775242756341</v>
      </c>
      <c r="J280" s="100">
        <f t="shared" si="31"/>
        <v>5.5946120294411379E-2</v>
      </c>
      <c r="K280" s="100">
        <f t="shared" si="26"/>
        <v>0.13466721126771072</v>
      </c>
    </row>
    <row r="281" spans="1:11">
      <c r="A281" s="7">
        <v>43651</v>
      </c>
      <c r="B281" s="35">
        <v>19689565</v>
      </c>
      <c r="C281" s="100">
        <f t="shared" si="27"/>
        <v>0.1603411160017286</v>
      </c>
      <c r="D281" s="100">
        <f t="shared" si="29"/>
        <v>0.42177798962505175</v>
      </c>
      <c r="G281" s="35">
        <f t="shared" si="32"/>
        <v>19862273</v>
      </c>
      <c r="H281" s="100">
        <f t="shared" si="30"/>
        <v>0.16277790215521187</v>
      </c>
      <c r="I281" s="100">
        <f t="shared" si="28"/>
        <v>0.21069037340815064</v>
      </c>
      <c r="J281" s="100">
        <f t="shared" si="31"/>
        <v>0.13769117421796515</v>
      </c>
      <c r="K281" s="100">
        <f t="shared" si="26"/>
        <v>0.24512656672054442</v>
      </c>
    </row>
    <row r="282" spans="1:11">
      <c r="A282" s="7">
        <v>43658</v>
      </c>
      <c r="B282" s="35">
        <v>19422471</v>
      </c>
      <c r="C282" s="100">
        <f t="shared" si="27"/>
        <v>0.14099667537540153</v>
      </c>
      <c r="D282" s="100">
        <f t="shared" si="29"/>
        <v>-2.5163997641883106E-3</v>
      </c>
      <c r="G282" s="35">
        <f t="shared" si="32"/>
        <v>19850023.5</v>
      </c>
      <c r="H282" s="100">
        <f t="shared" si="30"/>
        <v>9.2072856082655682E-2</v>
      </c>
      <c r="I282" s="100">
        <f t="shared" si="28"/>
        <v>0.20034412041305819</v>
      </c>
      <c r="J282" s="100">
        <f t="shared" si="31"/>
        <v>0.16254425642615344</v>
      </c>
      <c r="K282" s="100">
        <f t="shared" si="26"/>
        <v>0.26075139010775933</v>
      </c>
    </row>
    <row r="283" spans="1:11">
      <c r="A283" s="7">
        <v>43665</v>
      </c>
      <c r="B283" s="35">
        <v>18610377</v>
      </c>
      <c r="C283" s="100">
        <f t="shared" si="27"/>
        <v>8.7247222332411778E-2</v>
      </c>
      <c r="D283" s="100">
        <f t="shared" si="29"/>
        <v>-8.0429873772409871E-2</v>
      </c>
      <c r="G283" s="35">
        <f t="shared" si="32"/>
        <v>19443086</v>
      </c>
      <c r="H283" s="100">
        <f t="shared" si="30"/>
        <v>3.5571025641268052E-2</v>
      </c>
      <c r="I283" s="100">
        <f t="shared" si="28"/>
        <v>0.14367693360647424</v>
      </c>
      <c r="J283" s="100">
        <f t="shared" si="31"/>
        <v>0.13423199757392215</v>
      </c>
      <c r="K283" s="100">
        <f t="shared" si="26"/>
        <v>0.27463773689506787</v>
      </c>
    </row>
    <row r="284" spans="1:11">
      <c r="A284" s="7">
        <v>43672</v>
      </c>
      <c r="B284" s="35">
        <v>19473460</v>
      </c>
      <c r="C284" s="100">
        <f t="shared" si="27"/>
        <v>0.14033234401069414</v>
      </c>
      <c r="D284" s="100">
        <f t="shared" si="29"/>
        <v>-2.8751769769182745E-2</v>
      </c>
      <c r="G284" s="35">
        <f t="shared" si="32"/>
        <v>19298968.25</v>
      </c>
      <c r="H284" s="100">
        <f t="shared" si="30"/>
        <v>4.8741864989329024E-2</v>
      </c>
      <c r="I284" s="100">
        <f t="shared" si="28"/>
        <v>0.13215132762326043</v>
      </c>
      <c r="J284" s="100">
        <f t="shared" si="31"/>
        <v>0.13530818985403187</v>
      </c>
      <c r="K284" s="100">
        <f t="shared" si="26"/>
        <v>0.21044736841651362</v>
      </c>
    </row>
    <row r="285" spans="1:11">
      <c r="A285" s="7">
        <v>43679</v>
      </c>
      <c r="B285" s="35">
        <v>21196251</v>
      </c>
      <c r="C285" s="100">
        <f t="shared" si="27"/>
        <v>0.12296941682307576</v>
      </c>
      <c r="D285" s="100">
        <f t="shared" si="29"/>
        <v>7.6522056226229471E-2</v>
      </c>
      <c r="G285" s="35">
        <f t="shared" si="32"/>
        <v>19675639.75</v>
      </c>
      <c r="H285" s="100">
        <f t="shared" si="30"/>
        <v>-9.3963691869505574E-3</v>
      </c>
      <c r="I285" s="100">
        <f t="shared" si="28"/>
        <v>0.12285410760133675</v>
      </c>
      <c r="J285" s="100">
        <f t="shared" si="31"/>
        <v>0.12587053642253007</v>
      </c>
      <c r="K285" s="100">
        <f t="shared" si="26"/>
        <v>0.21651730396318095</v>
      </c>
    </row>
    <row r="286" spans="1:11">
      <c r="A286" s="7">
        <v>43686</v>
      </c>
      <c r="B286" s="35">
        <v>20163859</v>
      </c>
      <c r="C286" s="100">
        <f t="shared" si="27"/>
        <v>0.3344646095048906</v>
      </c>
      <c r="D286" s="100">
        <f t="shared" si="29"/>
        <v>3.8171662091811075E-2</v>
      </c>
      <c r="G286" s="35">
        <f t="shared" si="32"/>
        <v>19860986.75</v>
      </c>
      <c r="H286" s="100">
        <f t="shared" si="30"/>
        <v>5.5230413203289155E-4</v>
      </c>
      <c r="I286" s="100">
        <f t="shared" si="28"/>
        <v>0.16522215534620016</v>
      </c>
      <c r="J286" s="100">
        <f t="shared" si="31"/>
        <v>0.1228432682099162</v>
      </c>
      <c r="K286" s="100">
        <f t="shared" si="26"/>
        <v>0.21547018695692399</v>
      </c>
    </row>
    <row r="287" spans="1:11">
      <c r="A287" s="7">
        <v>43693</v>
      </c>
      <c r="B287" s="35">
        <v>14348397</v>
      </c>
      <c r="C287" s="100">
        <f t="shared" si="27"/>
        <v>-0.27339197352278771</v>
      </c>
      <c r="D287" s="100">
        <f t="shared" si="29"/>
        <v>-0.22901094373316563</v>
      </c>
      <c r="G287" s="35">
        <f t="shared" si="32"/>
        <v>18795491.75</v>
      </c>
      <c r="H287" s="100">
        <f t="shared" si="30"/>
        <v>-3.3307174077201532E-2</v>
      </c>
      <c r="I287" s="100">
        <f t="shared" si="28"/>
        <v>6.1751927037096359E-2</v>
      </c>
      <c r="J287" s="100">
        <f t="shared" si="31"/>
        <v>0.10415315211028577</v>
      </c>
      <c r="K287" s="100">
        <f t="shared" si="26"/>
        <v>0.1319161345259324</v>
      </c>
    </row>
    <row r="288" spans="1:11">
      <c r="A288" s="7">
        <v>43700</v>
      </c>
      <c r="B288" s="35">
        <v>19438102</v>
      </c>
      <c r="C288" s="100">
        <f t="shared" si="27"/>
        <v>0.7017571920926049</v>
      </c>
      <c r="D288" s="100">
        <f t="shared" si="29"/>
        <v>-1.8157019861904356E-3</v>
      </c>
      <c r="G288" s="35">
        <f t="shared" si="32"/>
        <v>18786652.25</v>
      </c>
      <c r="H288" s="100">
        <f t="shared" si="30"/>
        <v>-2.6546289592450104E-2</v>
      </c>
      <c r="I288" s="100">
        <f t="shared" si="28"/>
        <v>0.15335633396935786</v>
      </c>
      <c r="J288" s="100">
        <f t="shared" si="31"/>
        <v>9.9181187885689776E-2</v>
      </c>
      <c r="K288" s="100">
        <f t="shared" ref="K288:K351" si="33">(G288-G263)/G263</f>
        <v>0.1373218682887036</v>
      </c>
    </row>
    <row r="289" spans="1:11">
      <c r="A289" s="7">
        <v>43707</v>
      </c>
      <c r="B289" s="35">
        <v>19063007</v>
      </c>
      <c r="C289" s="100">
        <f t="shared" si="27"/>
        <v>1.7095879938872897E-2</v>
      </c>
      <c r="D289" s="100">
        <f t="shared" si="29"/>
        <v>-0.10064251456542953</v>
      </c>
      <c r="G289" s="35">
        <f t="shared" si="32"/>
        <v>18253341.25</v>
      </c>
      <c r="H289" s="100">
        <f t="shared" si="30"/>
        <v>-7.2287281027291622E-2</v>
      </c>
      <c r="I289" s="100">
        <f t="shared" si="28"/>
        <v>0.12290032046784076</v>
      </c>
      <c r="J289" s="100">
        <f t="shared" si="31"/>
        <v>2.8600785622624175E-2</v>
      </c>
      <c r="K289" s="100">
        <f t="shared" si="33"/>
        <v>8.3091752898242055E-2</v>
      </c>
    </row>
    <row r="290" spans="1:11">
      <c r="A290" s="7">
        <v>43714</v>
      </c>
      <c r="B290" s="35">
        <v>19771145</v>
      </c>
      <c r="C290" s="100">
        <f t="shared" si="27"/>
        <v>8.0658003355912875E-2</v>
      </c>
      <c r="D290" s="100">
        <f t="shared" si="29"/>
        <v>-1.9476133016006508E-2</v>
      </c>
      <c r="G290" s="35">
        <f t="shared" si="32"/>
        <v>18155162.75</v>
      </c>
      <c r="H290" s="100">
        <f t="shared" si="30"/>
        <v>-8.5888179750182855E-2</v>
      </c>
      <c r="I290" s="100">
        <f t="shared" si="28"/>
        <v>6.4701531444040186E-2</v>
      </c>
      <c r="J290" s="100">
        <f t="shared" si="31"/>
        <v>6.2840192345128248E-2</v>
      </c>
      <c r="K290" s="100">
        <f t="shared" si="33"/>
        <v>6.329548599532922E-2</v>
      </c>
    </row>
    <row r="291" spans="1:11">
      <c r="A291" s="7">
        <v>43721</v>
      </c>
      <c r="B291" s="35">
        <v>20017625</v>
      </c>
      <c r="C291" s="100">
        <f t="shared" si="27"/>
        <v>0.11639316715319931</v>
      </c>
      <c r="D291" s="100">
        <f t="shared" si="29"/>
        <v>0.39511229024399031</v>
      </c>
      <c r="G291" s="35">
        <f t="shared" si="32"/>
        <v>19572469.75</v>
      </c>
      <c r="H291" s="100">
        <f t="shared" si="30"/>
        <v>4.1338530022764636E-2</v>
      </c>
      <c r="I291" s="100">
        <f t="shared" si="28"/>
        <v>0.17922340705898471</v>
      </c>
      <c r="J291" s="100">
        <f t="shared" si="31"/>
        <v>7.6802903556959609E-2</v>
      </c>
      <c r="K291" s="100">
        <f t="shared" si="33"/>
        <v>0.13268131356512755</v>
      </c>
    </row>
    <row r="292" spans="1:11">
      <c r="A292" s="7">
        <v>43728</v>
      </c>
      <c r="B292" s="35">
        <v>17689804</v>
      </c>
      <c r="C292" s="100">
        <f t="shared" si="27"/>
        <v>-2.165798896999797E-2</v>
      </c>
      <c r="D292" s="100">
        <f t="shared" si="29"/>
        <v>-8.9941806046701475E-2</v>
      </c>
      <c r="G292" s="35">
        <f t="shared" si="32"/>
        <v>19135395.25</v>
      </c>
      <c r="H292" s="100">
        <f t="shared" si="30"/>
        <v>1.8563339298517115E-2</v>
      </c>
      <c r="I292" s="100">
        <f t="shared" si="28"/>
        <v>4.7795862370544132E-2</v>
      </c>
      <c r="J292" s="100">
        <f t="shared" si="31"/>
        <v>1.9182905691696721E-2</v>
      </c>
      <c r="K292" s="100">
        <f t="shared" si="33"/>
        <v>9.8028744863443276E-2</v>
      </c>
    </row>
    <row r="293" spans="1:11">
      <c r="A293" s="7">
        <v>43735</v>
      </c>
      <c r="B293" s="35">
        <v>19044137</v>
      </c>
      <c r="C293" s="100">
        <f t="shared" si="27"/>
        <v>7.9236370389398986E-2</v>
      </c>
      <c r="D293" s="100">
        <f t="shared" si="29"/>
        <v>-9.8987531190645843E-4</v>
      </c>
      <c r="G293" s="35">
        <f t="shared" si="32"/>
        <v>19130677.75</v>
      </c>
      <c r="H293" s="100">
        <f t="shared" si="30"/>
        <v>4.8064433134947279E-2</v>
      </c>
      <c r="I293" s="100">
        <f t="shared" si="28"/>
        <v>6.3503162600704016E-2</v>
      </c>
      <c r="J293" s="100">
        <f t="shared" si="31"/>
        <v>3.9596645900739316E-2</v>
      </c>
      <c r="K293" s="100">
        <f t="shared" si="33"/>
        <v>9.5786128454834918E-2</v>
      </c>
    </row>
    <row r="294" spans="1:11">
      <c r="A294" s="7">
        <v>43742</v>
      </c>
      <c r="B294" s="35">
        <v>19367708</v>
      </c>
      <c r="C294" s="100">
        <f t="shared" si="27"/>
        <v>0.11525975671215914</v>
      </c>
      <c r="D294" s="100">
        <f t="shared" si="29"/>
        <v>-2.0405343241375246E-2</v>
      </c>
      <c r="G294" s="35">
        <f t="shared" si="32"/>
        <v>19029818.5</v>
      </c>
      <c r="H294" s="100">
        <f t="shared" si="30"/>
        <v>4.8176695634413964E-2</v>
      </c>
      <c r="I294" s="100">
        <f t="shared" si="28"/>
        <v>7.1739161318373948E-2</v>
      </c>
      <c r="J294" s="100">
        <f t="shared" si="31"/>
        <v>-4.1911341164226269E-2</v>
      </c>
      <c r="K294" s="100">
        <f t="shared" si="33"/>
        <v>0.11450780892058685</v>
      </c>
    </row>
    <row r="295" spans="1:11">
      <c r="A295" s="7">
        <v>43749</v>
      </c>
      <c r="B295" s="35">
        <v>17547940</v>
      </c>
      <c r="C295" s="100">
        <f t="shared" si="27"/>
        <v>6.8729831446697157E-2</v>
      </c>
      <c r="D295" s="100">
        <f t="shared" si="29"/>
        <v>-0.12337552531831324</v>
      </c>
      <c r="G295" s="35">
        <f t="shared" si="32"/>
        <v>18412397.25</v>
      </c>
      <c r="H295" s="100">
        <f t="shared" si="30"/>
        <v>-5.9270624239948055E-2</v>
      </c>
      <c r="I295" s="100">
        <f t="shared" si="28"/>
        <v>5.9509979438486502E-2</v>
      </c>
      <c r="J295" s="100">
        <f t="shared" si="31"/>
        <v>-7.2424410479917059E-2</v>
      </c>
      <c r="K295" s="100">
        <f t="shared" si="33"/>
        <v>7.4105731620592058E-2</v>
      </c>
    </row>
    <row r="296" spans="1:11">
      <c r="A296" s="7">
        <v>43756</v>
      </c>
      <c r="B296" s="35">
        <v>15788852</v>
      </c>
      <c r="C296" s="100">
        <f t="shared" si="27"/>
        <v>-3.5442166460331583E-2</v>
      </c>
      <c r="D296" s="100">
        <f t="shared" si="29"/>
        <v>-0.10746032008042598</v>
      </c>
      <c r="G296" s="35">
        <f t="shared" si="32"/>
        <v>17937159.25</v>
      </c>
      <c r="H296" s="100">
        <f t="shared" si="30"/>
        <v>-6.2618826752481108E-2</v>
      </c>
      <c r="I296" s="100">
        <f t="shared" si="28"/>
        <v>5.8232101124132275E-2</v>
      </c>
      <c r="J296" s="100">
        <f t="shared" si="31"/>
        <v>-7.7453072521512276E-2</v>
      </c>
      <c r="K296" s="100">
        <f t="shared" si="33"/>
        <v>5.5196502499091041E-2</v>
      </c>
    </row>
    <row r="297" spans="1:11">
      <c r="A297" s="7">
        <v>43763</v>
      </c>
      <c r="B297" s="35">
        <v>19097062</v>
      </c>
      <c r="C297" s="100">
        <f t="shared" si="27"/>
        <v>0.19292718970016878</v>
      </c>
      <c r="D297" s="100">
        <f t="shared" si="29"/>
        <v>2.7790705349368156E-3</v>
      </c>
      <c r="G297" s="35">
        <f t="shared" si="32"/>
        <v>17950390.5</v>
      </c>
      <c r="H297" s="100">
        <f t="shared" si="30"/>
        <v>-6.1696049947838359E-2</v>
      </c>
      <c r="I297" s="100">
        <f t="shared" si="28"/>
        <v>8.5220496515664032E-2</v>
      </c>
      <c r="J297" s="100">
        <f t="shared" si="31"/>
        <v>-6.9878230407472694E-2</v>
      </c>
      <c r="K297" s="100">
        <f t="shared" si="33"/>
        <v>2.7149106103596349E-2</v>
      </c>
    </row>
    <row r="298" spans="1:11">
      <c r="A298" s="7">
        <v>43770</v>
      </c>
      <c r="B298" s="35">
        <v>18583947</v>
      </c>
      <c r="C298" s="100">
        <f t="shared" si="27"/>
        <v>0.12836849375369996</v>
      </c>
      <c r="D298" s="100">
        <f t="shared" si="29"/>
        <v>-4.0467411012185851E-2</v>
      </c>
      <c r="G298" s="35">
        <f t="shared" si="32"/>
        <v>17754450.25</v>
      </c>
      <c r="H298" s="100">
        <f t="shared" si="30"/>
        <v>-6.7019464741610649E-2</v>
      </c>
      <c r="I298" s="100">
        <f t="shared" si="28"/>
        <v>8.81158760700297E-2</v>
      </c>
      <c r="J298" s="100">
        <f t="shared" si="31"/>
        <v>-9.7643051225310223E-2</v>
      </c>
      <c r="K298" s="100">
        <f t="shared" si="33"/>
        <v>3.7499745061943483E-3</v>
      </c>
    </row>
    <row r="299" spans="1:11">
      <c r="A299" s="7">
        <v>43777</v>
      </c>
      <c r="B299" s="35">
        <v>17894555</v>
      </c>
      <c r="C299" s="100">
        <f t="shared" si="27"/>
        <v>0.13490316425466528</v>
      </c>
      <c r="D299" s="100">
        <f t="shared" si="29"/>
        <v>1.9752460972626985E-2</v>
      </c>
      <c r="G299" s="35">
        <f t="shared" si="32"/>
        <v>17841104</v>
      </c>
      <c r="H299" s="100">
        <f t="shared" si="30"/>
        <v>-3.10276409010239E-2</v>
      </c>
      <c r="I299" s="100">
        <f t="shared" si="28"/>
        <v>0.10445927087200965</v>
      </c>
      <c r="J299" s="100">
        <f t="shared" si="31"/>
        <v>-0.10170102701468244</v>
      </c>
      <c r="K299" s="100">
        <f t="shared" si="33"/>
        <v>4.8087034952274017E-2</v>
      </c>
    </row>
    <row r="300" spans="1:11">
      <c r="A300" s="7">
        <v>43784</v>
      </c>
      <c r="B300" s="35">
        <v>19706115</v>
      </c>
      <c r="C300" s="100">
        <f t="shared" si="27"/>
        <v>0.18963516639069056</v>
      </c>
      <c r="D300" s="100">
        <f t="shared" si="29"/>
        <v>0.24810309197907485</v>
      </c>
      <c r="G300" s="35">
        <f t="shared" si="32"/>
        <v>18820419.75</v>
      </c>
      <c r="H300" s="100">
        <f t="shared" si="30"/>
        <v>4.9241938909585142E-2</v>
      </c>
      <c r="I300" s="100">
        <f t="shared" si="28"/>
        <v>0.16156366929594193</v>
      </c>
      <c r="J300" s="100">
        <f t="shared" si="31"/>
        <v>1.3262754883760889E-3</v>
      </c>
      <c r="K300" s="100">
        <f t="shared" si="33"/>
        <v>0.10115687787387966</v>
      </c>
    </row>
    <row r="301" spans="1:11">
      <c r="A301" s="7">
        <v>43791</v>
      </c>
      <c r="B301" s="35">
        <v>19161901</v>
      </c>
      <c r="C301" s="100">
        <f t="shared" si="27"/>
        <v>0.12717528836883446</v>
      </c>
      <c r="D301" s="100">
        <f t="shared" si="29"/>
        <v>3.3952343035803098E-3</v>
      </c>
      <c r="G301" s="35">
        <f t="shared" si="32"/>
        <v>18836629.5</v>
      </c>
      <c r="H301" s="100">
        <f t="shared" si="30"/>
        <v>4.9371572167190458E-2</v>
      </c>
      <c r="I301" s="100">
        <f t="shared" si="28"/>
        <v>0.14504919547116446</v>
      </c>
      <c r="J301" s="100">
        <f t="shared" si="31"/>
        <v>2.6602531060317038E-3</v>
      </c>
      <c r="K301" s="100">
        <f t="shared" si="33"/>
        <v>6.146987758651027E-2</v>
      </c>
    </row>
    <row r="302" spans="1:11">
      <c r="A302" s="7">
        <v>43798</v>
      </c>
      <c r="B302" s="35">
        <v>21650143</v>
      </c>
      <c r="C302" s="100">
        <f t="shared" si="27"/>
        <v>0.21132929503618439</v>
      </c>
      <c r="D302" s="100">
        <f t="shared" si="29"/>
        <v>0.1649916457467297</v>
      </c>
      <c r="G302" s="35">
        <f t="shared" si="32"/>
        <v>19603178.5</v>
      </c>
      <c r="H302" s="100">
        <f t="shared" si="30"/>
        <v>0.10412759753008967</v>
      </c>
      <c r="I302" s="100">
        <f t="shared" si="28"/>
        <v>0.16676406723774576</v>
      </c>
      <c r="J302" s="100">
        <f t="shared" si="31"/>
        <v>7.3950145976698925E-2</v>
      </c>
      <c r="K302" s="100">
        <f t="shared" si="33"/>
        <v>0.14760998259384278</v>
      </c>
    </row>
    <row r="303" spans="1:11">
      <c r="A303" s="7">
        <v>43805</v>
      </c>
      <c r="B303" s="35">
        <v>19407503</v>
      </c>
      <c r="C303" s="100">
        <f t="shared" si="27"/>
        <v>0.24550095539198025</v>
      </c>
      <c r="D303" s="100">
        <f t="shared" si="29"/>
        <v>8.4547953274054594E-2</v>
      </c>
      <c r="G303" s="35">
        <f t="shared" si="32"/>
        <v>19981415.5</v>
      </c>
      <c r="H303" s="100">
        <f t="shared" si="30"/>
        <v>0.11996519385795856</v>
      </c>
      <c r="I303" s="100">
        <f t="shared" si="28"/>
        <v>0.19256611842154345</v>
      </c>
      <c r="J303" s="100">
        <f t="shared" si="31"/>
        <v>0.10059137310680401</v>
      </c>
      <c r="K303" s="100">
        <f t="shared" si="33"/>
        <v>9.9301544588057816E-2</v>
      </c>
    </row>
    <row r="304" spans="1:11">
      <c r="A304" s="7">
        <v>43812</v>
      </c>
      <c r="B304" s="35">
        <v>18093482</v>
      </c>
      <c r="C304" s="100">
        <f t="shared" si="27"/>
        <v>0.15268389558171272</v>
      </c>
      <c r="D304" s="100">
        <f t="shared" si="29"/>
        <v>-8.1834141331256827E-2</v>
      </c>
      <c r="G304" s="35">
        <f t="shared" si="32"/>
        <v>19578257.25</v>
      </c>
      <c r="H304" s="100">
        <f t="shared" si="30"/>
        <v>4.0266769289244997E-2</v>
      </c>
      <c r="I304" s="100">
        <f t="shared" si="28"/>
        <v>0.18383660693594694</v>
      </c>
      <c r="J304" s="100">
        <f t="shared" si="31"/>
        <v>2.956959481314309E-4</v>
      </c>
      <c r="K304" s="100">
        <f t="shared" si="33"/>
        <v>4.2770470729342661E-2</v>
      </c>
    </row>
    <row r="305" spans="1:11">
      <c r="A305" s="7">
        <v>43819</v>
      </c>
      <c r="B305" s="35">
        <v>19446629</v>
      </c>
      <c r="C305" s="100">
        <f t="shared" si="27"/>
        <v>0.1807790375814522</v>
      </c>
      <c r="D305" s="100">
        <f t="shared" si="29"/>
        <v>1.4859068523524884E-2</v>
      </c>
      <c r="G305" s="35">
        <f t="shared" si="32"/>
        <v>19649439.25</v>
      </c>
      <c r="H305" s="100">
        <f t="shared" si="30"/>
        <v>4.3150487723931714E-2</v>
      </c>
      <c r="I305" s="100">
        <f t="shared" si="28"/>
        <v>0.19774798361525434</v>
      </c>
      <c r="J305" s="100">
        <f t="shared" si="31"/>
        <v>2.6863516184751919E-2</v>
      </c>
      <c r="K305" s="100">
        <f t="shared" si="33"/>
        <v>6.7787111626525551E-2</v>
      </c>
    </row>
    <row r="306" spans="1:11">
      <c r="A306" s="7">
        <v>43826</v>
      </c>
      <c r="B306" s="35">
        <v>19601459</v>
      </c>
      <c r="C306" s="100">
        <f t="shared" si="27"/>
        <v>0.11577723640045634</v>
      </c>
      <c r="D306" s="100">
        <f t="shared" si="29"/>
        <v>-9.4626811471868799E-2</v>
      </c>
      <c r="G306" s="35">
        <f t="shared" si="32"/>
        <v>19137268.25</v>
      </c>
      <c r="H306" s="100">
        <f t="shared" si="30"/>
        <v>-2.3767076854398893E-2</v>
      </c>
      <c r="I306" s="100">
        <f t="shared" si="28"/>
        <v>0.1719844734596577</v>
      </c>
      <c r="J306" s="100">
        <f t="shared" si="31"/>
        <v>3.4449903375744227E-4</v>
      </c>
      <c r="K306" s="100">
        <f t="shared" si="33"/>
        <v>-3.6501600295192803E-2</v>
      </c>
    </row>
    <row r="307" spans="1:11">
      <c r="A307" s="7">
        <v>43833</v>
      </c>
      <c r="B307" s="35">
        <v>19515590</v>
      </c>
      <c r="C307" s="100">
        <f t="shared" si="27"/>
        <v>0.28915632009348496</v>
      </c>
      <c r="D307" s="100">
        <f t="shared" si="29"/>
        <v>5.5693408884182572E-3</v>
      </c>
      <c r="G307" s="35">
        <f t="shared" si="32"/>
        <v>19164290</v>
      </c>
      <c r="H307" s="100">
        <f t="shared" si="30"/>
        <v>-4.0894274982670772E-2</v>
      </c>
      <c r="I307" s="100">
        <f t="shared" si="28"/>
        <v>0.1816687559876608</v>
      </c>
      <c r="J307" s="100">
        <f t="shared" si="31"/>
        <v>7.0663574642080796E-3</v>
      </c>
      <c r="K307" s="100">
        <f t="shared" si="33"/>
        <v>-3.4545727364000349E-2</v>
      </c>
    </row>
    <row r="308" spans="1:11">
      <c r="A308" s="7">
        <v>43840</v>
      </c>
      <c r="B308" s="35">
        <v>17752033</v>
      </c>
      <c r="C308" s="100">
        <f t="shared" si="27"/>
        <v>0.213157168004939</v>
      </c>
      <c r="D308" s="100">
        <f t="shared" si="29"/>
        <v>-1.8871381417905078E-2</v>
      </c>
      <c r="G308" s="35">
        <f t="shared" si="32"/>
        <v>19078927.75</v>
      </c>
      <c r="H308" s="100">
        <f t="shared" si="30"/>
        <v>-2.5504287415571678E-2</v>
      </c>
      <c r="I308" s="100">
        <f t="shared" si="28"/>
        <v>0.19602020403540024</v>
      </c>
      <c r="J308" s="100">
        <f t="shared" si="31"/>
        <v>3.6200093390880976E-2</v>
      </c>
      <c r="K308" s="100">
        <f t="shared" si="33"/>
        <v>-1.8729447064113176E-2</v>
      </c>
    </row>
    <row r="309" spans="1:11">
      <c r="A309" s="7">
        <v>43847</v>
      </c>
      <c r="B309" s="35">
        <v>18883294</v>
      </c>
      <c r="C309" s="100">
        <f t="shared" si="27"/>
        <v>0.20739744650573441</v>
      </c>
      <c r="D309" s="100">
        <f t="shared" si="29"/>
        <v>-2.8968259743115374E-2</v>
      </c>
      <c r="G309" s="35">
        <f t="shared" si="32"/>
        <v>18938094</v>
      </c>
      <c r="H309" s="100">
        <f t="shared" si="30"/>
        <v>-3.6201809168676401E-2</v>
      </c>
      <c r="I309" s="100">
        <f t="shared" si="28"/>
        <v>0.20283123778122564</v>
      </c>
      <c r="J309" s="100">
        <f t="shared" si="31"/>
        <v>5.5802300467394247E-2</v>
      </c>
      <c r="K309" s="100">
        <f t="shared" si="33"/>
        <v>-1.8699147297680019E-2</v>
      </c>
    </row>
    <row r="310" spans="1:11">
      <c r="A310" s="7">
        <v>43854</v>
      </c>
      <c r="B310" s="35">
        <v>18589310</v>
      </c>
      <c r="C310" s="100">
        <f t="shared" si="27"/>
        <v>0.19128643203199097</v>
      </c>
      <c r="D310" s="100">
        <f t="shared" si="29"/>
        <v>-5.1636411350808119E-2</v>
      </c>
      <c r="G310" s="35">
        <f t="shared" si="32"/>
        <v>18685056.75</v>
      </c>
      <c r="H310" s="100">
        <f t="shared" si="30"/>
        <v>-2.3629887719215096E-2</v>
      </c>
      <c r="I310" s="100">
        <f t="shared" si="28"/>
        <v>0.22494332687598623</v>
      </c>
      <c r="J310" s="100">
        <f t="shared" si="31"/>
        <v>4.0927591519527108E-2</v>
      </c>
      <c r="K310" s="100">
        <f t="shared" si="33"/>
        <v>-5.0345656486214127E-2</v>
      </c>
    </row>
    <row r="311" spans="1:11">
      <c r="A311" s="7">
        <v>43861</v>
      </c>
      <c r="B311" s="35">
        <v>21869014</v>
      </c>
      <c r="C311" s="100">
        <f t="shared" ref="C311:C374" si="34">(B311-B259)/B259</f>
        <v>0.22189133504770872</v>
      </c>
      <c r="D311" s="100">
        <f t="shared" si="29"/>
        <v>0.12059199849966104</v>
      </c>
      <c r="G311" s="35">
        <f t="shared" si="32"/>
        <v>19273412.75</v>
      </c>
      <c r="H311" s="100">
        <f t="shared" si="30"/>
        <v>5.6940669338650168E-3</v>
      </c>
      <c r="I311" s="100">
        <f t="shared" si="28"/>
        <v>0.20884450616383501</v>
      </c>
      <c r="J311" s="100">
        <f t="shared" si="31"/>
        <v>8.5553902182918903E-2</v>
      </c>
      <c r="K311" s="100">
        <f t="shared" si="33"/>
        <v>-2.9584330697969979E-2</v>
      </c>
    </row>
    <row r="312" spans="1:11">
      <c r="A312" s="7">
        <v>43868</v>
      </c>
      <c r="B312" s="35">
        <v>18674318</v>
      </c>
      <c r="C312" s="100">
        <f t="shared" si="34"/>
        <v>0.20067098581099044</v>
      </c>
      <c r="D312" s="100">
        <f t="shared" si="29"/>
        <v>5.1953767774091004E-2</v>
      </c>
      <c r="G312" s="35">
        <f t="shared" si="32"/>
        <v>19503984</v>
      </c>
      <c r="H312" s="100">
        <f t="shared" si="30"/>
        <v>2.2278833253614055E-2</v>
      </c>
      <c r="I312" s="100">
        <f t="shared" ref="I312:I375" si="35">(G312-G260)/G260</f>
        <v>0.20590406887384782</v>
      </c>
      <c r="J312" s="100">
        <f t="shared" si="31"/>
        <v>9.3204994489130263E-2</v>
      </c>
      <c r="K312" s="100">
        <f t="shared" si="33"/>
        <v>3.7694797211145062E-2</v>
      </c>
    </row>
    <row r="313" spans="1:11">
      <c r="A313" s="7">
        <v>43875</v>
      </c>
      <c r="B313" s="35">
        <v>18649572</v>
      </c>
      <c r="C313" s="100">
        <f t="shared" si="34"/>
        <v>0.14376934064814634</v>
      </c>
      <c r="D313" s="100">
        <f t="shared" si="29"/>
        <v>-1.2377183768891169E-2</v>
      </c>
      <c r="G313" s="35">
        <f t="shared" si="32"/>
        <v>19445553.5</v>
      </c>
      <c r="H313" s="100">
        <f t="shared" si="30"/>
        <v>2.6795700771154691E-2</v>
      </c>
      <c r="I313" s="100">
        <f t="shared" si="35"/>
        <v>0.19004613646025759</v>
      </c>
      <c r="J313" s="100">
        <f t="shared" si="31"/>
        <v>3.3215717731268989E-2</v>
      </c>
      <c r="K313" s="100">
        <f t="shared" si="33"/>
        <v>3.5072840079849781E-2</v>
      </c>
    </row>
    <row r="314" spans="1:11">
      <c r="A314" s="7">
        <v>43882</v>
      </c>
      <c r="B314" s="35">
        <v>19722994</v>
      </c>
      <c r="C314" s="100">
        <f t="shared" si="34"/>
        <v>0.18358215090602001</v>
      </c>
      <c r="D314" s="100">
        <f t="shared" si="29"/>
        <v>6.0985803130939237E-2</v>
      </c>
      <c r="G314" s="35">
        <f t="shared" si="32"/>
        <v>19728974.5</v>
      </c>
      <c r="H314" s="100">
        <f t="shared" si="30"/>
        <v>5.5869123865518899E-2</v>
      </c>
      <c r="I314" s="100">
        <f t="shared" si="35"/>
        <v>0.18813302951760708</v>
      </c>
      <c r="J314" s="100">
        <f t="shared" si="31"/>
        <v>4.73728593536333E-2</v>
      </c>
      <c r="K314" s="100">
        <f t="shared" si="33"/>
        <v>8.0841815741542658E-2</v>
      </c>
    </row>
    <row r="315" spans="1:11">
      <c r="A315" s="7">
        <v>43889</v>
      </c>
      <c r="B315" s="35">
        <v>20231057</v>
      </c>
      <c r="C315" s="100">
        <f t="shared" si="34"/>
        <v>0.15270838987130508</v>
      </c>
      <c r="D315" s="100">
        <f t="shared" si="29"/>
        <v>-7.4898529947440701E-2</v>
      </c>
      <c r="G315" s="35">
        <f t="shared" si="32"/>
        <v>19319485.25</v>
      </c>
      <c r="H315" s="100">
        <f t="shared" si="30"/>
        <v>2.3904692229454795E-3</v>
      </c>
      <c r="I315" s="100">
        <f t="shared" si="35"/>
        <v>0.16957895246642743</v>
      </c>
      <c r="J315" s="100">
        <f t="shared" si="31"/>
        <v>-1.4471798540221424E-2</v>
      </c>
      <c r="K315" s="100">
        <f t="shared" si="33"/>
        <v>6.4131757783333562E-2</v>
      </c>
    </row>
    <row r="316" spans="1:11">
      <c r="A316" s="7">
        <v>43896</v>
      </c>
      <c r="B316" s="35">
        <v>20650472</v>
      </c>
      <c r="C316" s="100">
        <f t="shared" si="34"/>
        <v>0.22250590815016885</v>
      </c>
      <c r="D316" s="100">
        <f t="shared" si="29"/>
        <v>0.10582201716817717</v>
      </c>
      <c r="G316" s="35">
        <f t="shared" si="32"/>
        <v>19813523.75</v>
      </c>
      <c r="H316" s="100">
        <f t="shared" si="30"/>
        <v>1.5870590849541302E-2</v>
      </c>
      <c r="I316" s="100">
        <f t="shared" si="35"/>
        <v>0.17566772436681696</v>
      </c>
      <c r="J316" s="100">
        <f t="shared" si="31"/>
        <v>-8.4023952156943027E-3</v>
      </c>
      <c r="K316" s="100">
        <f t="shared" si="33"/>
        <v>1.2315972540971739E-2</v>
      </c>
    </row>
    <row r="317" spans="1:11">
      <c r="A317" s="7">
        <v>43903</v>
      </c>
      <c r="B317" s="35">
        <v>21272308</v>
      </c>
      <c r="C317" s="100">
        <f t="shared" si="34"/>
        <v>0.23740309660411293</v>
      </c>
      <c r="D317" s="100">
        <f t="shared" si="29"/>
        <v>0.14063250352340526</v>
      </c>
      <c r="G317" s="35">
        <f t="shared" si="32"/>
        <v>20469207.75</v>
      </c>
      <c r="H317" s="100">
        <f t="shared" si="30"/>
        <v>5.2642073160838541E-2</v>
      </c>
      <c r="I317" s="100">
        <f t="shared" si="35"/>
        <v>0.19882242325123795</v>
      </c>
      <c r="J317" s="100">
        <f t="shared" si="31"/>
        <v>4.5507140325270777E-2</v>
      </c>
      <c r="K317" s="100">
        <f t="shared" si="33"/>
        <v>6.9703943011054342E-2</v>
      </c>
    </row>
    <row r="318" spans="1:11">
      <c r="A318" s="7">
        <v>43910</v>
      </c>
      <c r="B318" s="35">
        <v>19568916</v>
      </c>
      <c r="C318" s="100">
        <f t="shared" si="34"/>
        <v>0.11917212591172256</v>
      </c>
      <c r="D318" s="100">
        <f t="shared" si="29"/>
        <v>-7.8120999276276209E-3</v>
      </c>
      <c r="G318" s="35">
        <f t="shared" si="32"/>
        <v>20430688.25</v>
      </c>
      <c r="H318" s="100">
        <f t="shared" si="30"/>
        <v>3.5567674842906814E-2</v>
      </c>
      <c r="I318" s="100">
        <f t="shared" si="35"/>
        <v>0.18234740426918361</v>
      </c>
      <c r="J318" s="100">
        <f t="shared" si="31"/>
        <v>3.975935343803768E-2</v>
      </c>
      <c r="K318" s="100">
        <f t="shared" si="33"/>
        <v>6.7954231260834441E-2</v>
      </c>
    </row>
    <row r="319" spans="1:11">
      <c r="A319" s="7">
        <v>43917</v>
      </c>
      <c r="B319" s="35">
        <v>13497929</v>
      </c>
      <c r="C319" s="100">
        <f t="shared" si="34"/>
        <v>-0.25590227560702195</v>
      </c>
      <c r="D319" s="100">
        <f t="shared" si="29"/>
        <v>-0.33281147890592172</v>
      </c>
      <c r="G319" s="35">
        <f t="shared" si="32"/>
        <v>18747406.25</v>
      </c>
      <c r="H319" s="100">
        <f t="shared" si="30"/>
        <v>-2.9611503236091654E-2</v>
      </c>
      <c r="I319" s="100">
        <f t="shared" si="35"/>
        <v>7.5765129760388503E-2</v>
      </c>
      <c r="J319" s="100">
        <f t="shared" si="31"/>
        <v>-2.0371873085909219E-2</v>
      </c>
      <c r="K319" s="100">
        <f t="shared" si="33"/>
        <v>-1.4840512010138194E-2</v>
      </c>
    </row>
    <row r="320" spans="1:11">
      <c r="A320" s="7">
        <v>43924</v>
      </c>
      <c r="B320" s="35">
        <v>14123457</v>
      </c>
      <c r="C320" s="100">
        <f t="shared" si="34"/>
        <v>-0.17005607743103324</v>
      </c>
      <c r="D320" s="100">
        <f t="shared" si="29"/>
        <v>-0.31607098375281689</v>
      </c>
      <c r="G320" s="35">
        <f t="shared" si="32"/>
        <v>17115652.5</v>
      </c>
      <c r="H320" s="100">
        <f t="shared" si="30"/>
        <v>-0.13616312191817975</v>
      </c>
      <c r="I320" s="100">
        <f t="shared" si="35"/>
        <v>-1.9632506801630888E-2</v>
      </c>
      <c r="J320" s="100">
        <f t="shared" si="31"/>
        <v>-0.106898690220196</v>
      </c>
      <c r="K320" s="100">
        <f t="shared" si="33"/>
        <v>-7.0427806460671497E-2</v>
      </c>
    </row>
    <row r="321" spans="1:11">
      <c r="A321" s="7">
        <v>43931</v>
      </c>
      <c r="B321" s="35">
        <v>13488741</v>
      </c>
      <c r="C321" s="100">
        <f t="shared" si="34"/>
        <v>-0.1384314168594625</v>
      </c>
      <c r="D321" s="100">
        <f t="shared" si="29"/>
        <v>-0.36590138691109586</v>
      </c>
      <c r="G321" s="35">
        <f t="shared" si="32"/>
        <v>15169760.75</v>
      </c>
      <c r="H321" s="100">
        <f t="shared" si="30"/>
        <v>-0.25889849107618734</v>
      </c>
      <c r="I321" s="100">
        <f t="shared" si="35"/>
        <v>-0.11156184619774391</v>
      </c>
      <c r="J321" s="100">
        <f t="shared" si="31"/>
        <v>-0.20489448103287669</v>
      </c>
      <c r="K321" s="100">
        <f t="shared" si="33"/>
        <v>-0.15428298658830272</v>
      </c>
    </row>
    <row r="322" spans="1:11">
      <c r="A322" s="7">
        <v>43938</v>
      </c>
      <c r="B322" s="35">
        <v>15236343</v>
      </c>
      <c r="C322" s="100">
        <f t="shared" si="34"/>
        <v>-0.14185142457285457</v>
      </c>
      <c r="D322" s="100">
        <f t="shared" si="29"/>
        <v>-0.2214007663991199</v>
      </c>
      <c r="G322" s="35">
        <f t="shared" si="32"/>
        <v>14086617.5</v>
      </c>
      <c r="H322" s="100">
        <f t="shared" si="30"/>
        <v>-0.31051674189194289</v>
      </c>
      <c r="I322" s="100">
        <f t="shared" si="35"/>
        <v>-0.17824298539415145</v>
      </c>
      <c r="J322" s="100">
        <f t="shared" si="31"/>
        <v>-0.25617554226945966</v>
      </c>
      <c r="K322" s="100">
        <f t="shared" si="33"/>
        <v>-0.21524729503795476</v>
      </c>
    </row>
    <row r="323" spans="1:11">
      <c r="A323" s="7">
        <v>43945</v>
      </c>
      <c r="B323" s="35">
        <v>12965924</v>
      </c>
      <c r="C323" s="100">
        <f t="shared" si="34"/>
        <v>-0.26192557039865871</v>
      </c>
      <c r="D323" s="100">
        <f t="shared" si="29"/>
        <v>-3.9413824150356692E-2</v>
      </c>
      <c r="G323" s="35">
        <f t="shared" si="32"/>
        <v>13953616.25</v>
      </c>
      <c r="H323" s="100">
        <f t="shared" si="30"/>
        <v>-0.25570417241051679</v>
      </c>
      <c r="I323" s="100">
        <f t="shared" si="35"/>
        <v>-0.1791449884008538</v>
      </c>
      <c r="J323" s="100">
        <f t="shared" si="31"/>
        <v>-0.25322055818749384</v>
      </c>
      <c r="K323" s="100">
        <f t="shared" si="33"/>
        <v>-0.21407781972860579</v>
      </c>
    </row>
    <row r="324" spans="1:11">
      <c r="A324" s="7">
        <v>43952</v>
      </c>
      <c r="B324" s="35">
        <v>15262968</v>
      </c>
      <c r="C324" s="100">
        <f t="shared" si="34"/>
        <v>-0.19352702498560281</v>
      </c>
      <c r="D324" s="100">
        <f t="shared" si="29"/>
        <v>8.0682158766086795E-2</v>
      </c>
      <c r="G324" s="35">
        <f t="shared" si="32"/>
        <v>14238494</v>
      </c>
      <c r="H324" s="100">
        <f t="shared" si="30"/>
        <v>-0.16810101163248084</v>
      </c>
      <c r="I324" s="100">
        <f t="shared" si="35"/>
        <v>-0.18525135236687915</v>
      </c>
      <c r="J324" s="100">
        <f t="shared" si="31"/>
        <v>-0.26123649274309241</v>
      </c>
      <c r="K324" s="100">
        <f t="shared" si="33"/>
        <v>-0.20192752645800394</v>
      </c>
    </row>
    <row r="325" spans="1:11">
      <c r="A325" s="7">
        <v>43959</v>
      </c>
      <c r="B325" s="35">
        <v>16558922</v>
      </c>
      <c r="C325" s="100">
        <f t="shared" si="34"/>
        <v>3.2809908893004871E-3</v>
      </c>
      <c r="D325" s="100">
        <f t="shared" si="29"/>
        <v>0.22761064209031814</v>
      </c>
      <c r="G325" s="35">
        <f t="shared" si="32"/>
        <v>15006039.25</v>
      </c>
      <c r="H325" s="100">
        <f t="shared" si="30"/>
        <v>-1.0792622421550057E-2</v>
      </c>
      <c r="I325" s="100">
        <f t="shared" si="35"/>
        <v>-0.15163177104701106</v>
      </c>
      <c r="J325" s="100">
        <f t="shared" si="31"/>
        <v>-0.23061671656416452</v>
      </c>
      <c r="K325" s="100">
        <f t="shared" si="33"/>
        <v>-0.20267244570886894</v>
      </c>
    </row>
    <row r="326" spans="1:11">
      <c r="A326" s="7">
        <v>43966</v>
      </c>
      <c r="B326" s="35">
        <v>17296531</v>
      </c>
      <c r="C326" s="100">
        <f t="shared" si="34"/>
        <v>0.14602862518818849</v>
      </c>
      <c r="D326" s="100">
        <f t="shared" si="29"/>
        <v>0.13521538600174596</v>
      </c>
      <c r="G326" s="35">
        <f t="shared" si="32"/>
        <v>15521086.25</v>
      </c>
      <c r="H326" s="100">
        <f t="shared" si="30"/>
        <v>0.10183202248517076</v>
      </c>
      <c r="I326" s="100">
        <f t="shared" si="35"/>
        <v>-8.8203887662949024E-2</v>
      </c>
      <c r="J326" s="100">
        <f t="shared" si="31"/>
        <v>-0.20181823315031891</v>
      </c>
      <c r="K326" s="100">
        <f t="shared" si="33"/>
        <v>-0.1760157383782486</v>
      </c>
    </row>
    <row r="327" spans="1:11">
      <c r="A327" s="7">
        <v>43973</v>
      </c>
      <c r="B327" s="35">
        <v>16672019</v>
      </c>
      <c r="C327" s="100">
        <f t="shared" si="34"/>
        <v>-6.5629949754128475E-2</v>
      </c>
      <c r="D327" s="100">
        <f t="shared" ref="D327:D390" si="36">(B327-B323)/B323</f>
        <v>0.28583346624583023</v>
      </c>
      <c r="G327" s="35">
        <f t="shared" si="32"/>
        <v>16447610</v>
      </c>
      <c r="H327" s="100">
        <f t="shared" si="30"/>
        <v>0.17873458072204043</v>
      </c>
      <c r="I327" s="100">
        <f t="shared" si="35"/>
        <v>-3.767295752863313E-2</v>
      </c>
      <c r="J327" s="100">
        <f t="shared" si="31"/>
        <v>-0.16632210153649901</v>
      </c>
      <c r="K327" s="100">
        <f t="shared" si="33"/>
        <v>-0.16097228824397022</v>
      </c>
    </row>
    <row r="328" spans="1:11">
      <c r="A328" s="7">
        <v>43980</v>
      </c>
      <c r="B328" s="35">
        <v>14364906</v>
      </c>
      <c r="C328" s="100">
        <f t="shared" si="34"/>
        <v>-0.33319163079231184</v>
      </c>
      <c r="D328" s="100">
        <f t="shared" si="36"/>
        <v>-5.8839276869348082E-2</v>
      </c>
      <c r="G328" s="35">
        <f t="shared" si="32"/>
        <v>16223094.5</v>
      </c>
      <c r="H328" s="100">
        <f t="shared" si="30"/>
        <v>0.13938275354121019</v>
      </c>
      <c r="I328" s="100">
        <f t="shared" si="35"/>
        <v>-8.5806400078666509E-2</v>
      </c>
      <c r="J328" s="100">
        <f t="shared" si="31"/>
        <v>-0.16027294257231828</v>
      </c>
      <c r="K328" s="100">
        <f t="shared" si="33"/>
        <v>-0.18809082870029903</v>
      </c>
    </row>
    <row r="329" spans="1:11">
      <c r="A329" s="7">
        <v>43987</v>
      </c>
      <c r="B329" s="35">
        <v>19348983</v>
      </c>
      <c r="C329" s="100">
        <f t="shared" si="34"/>
        <v>0.39718465852492435</v>
      </c>
      <c r="D329" s="100">
        <f t="shared" si="36"/>
        <v>0.16849291276328254</v>
      </c>
      <c r="G329" s="35">
        <f t="shared" si="32"/>
        <v>16920609.75</v>
      </c>
      <c r="H329" s="100">
        <f t="shared" si="30"/>
        <v>0.12758666481563413</v>
      </c>
      <c r="I329" s="100">
        <f t="shared" si="35"/>
        <v>-9.4330538960961698E-3</v>
      </c>
      <c r="J329" s="100">
        <f t="shared" si="31"/>
        <v>-0.14600704228595379</v>
      </c>
      <c r="K329" s="100">
        <f t="shared" si="33"/>
        <v>-0.1357448452159857</v>
      </c>
    </row>
    <row r="330" spans="1:11">
      <c r="A330" s="7">
        <v>43994</v>
      </c>
      <c r="B330" s="35">
        <v>20087612</v>
      </c>
      <c r="C330" s="100">
        <f t="shared" si="34"/>
        <v>3.1643375237892943E-2</v>
      </c>
      <c r="D330" s="100">
        <f t="shared" si="36"/>
        <v>0.16136651910143138</v>
      </c>
      <c r="G330" s="35">
        <f t="shared" si="32"/>
        <v>17618380</v>
      </c>
      <c r="H330" s="100">
        <f t="shared" ref="H330:H393" si="37">(G330-G326)/G326</f>
        <v>0.13512544909670868</v>
      </c>
      <c r="I330" s="100">
        <f t="shared" si="35"/>
        <v>-3.070368827777261E-2</v>
      </c>
      <c r="J330" s="100">
        <f t="shared" si="31"/>
        <v>-0.13927396628235403</v>
      </c>
      <c r="K330" s="100">
        <f t="shared" si="33"/>
        <v>-0.10336474360203435</v>
      </c>
    </row>
    <row r="331" spans="1:11">
      <c r="A331" s="7">
        <v>44001</v>
      </c>
      <c r="B331" s="35">
        <v>21188045</v>
      </c>
      <c r="C331" s="100">
        <f t="shared" si="34"/>
        <v>4.6937051042322243E-2</v>
      </c>
      <c r="D331" s="100">
        <f t="shared" si="36"/>
        <v>0.2708745713401598</v>
      </c>
      <c r="G331" s="35">
        <f t="shared" si="32"/>
        <v>18747386.5</v>
      </c>
      <c r="H331" s="100">
        <f t="shared" si="37"/>
        <v>0.13982435745983762</v>
      </c>
      <c r="I331" s="100">
        <f t="shared" si="35"/>
        <v>-1.4830842234477345E-3</v>
      </c>
      <c r="J331" s="100">
        <f t="shared" si="31"/>
        <v>-8.2390848972011502E-2</v>
      </c>
      <c r="K331" s="100">
        <f t="shared" si="33"/>
        <v>-2.037290510363202E-2</v>
      </c>
    </row>
    <row r="332" spans="1:11">
      <c r="A332" s="7">
        <v>44008</v>
      </c>
      <c r="B332" s="35">
        <v>20137021</v>
      </c>
      <c r="C332" s="100">
        <f t="shared" si="34"/>
        <v>4.3436558459976748E-3</v>
      </c>
      <c r="D332" s="100">
        <f t="shared" si="36"/>
        <v>0.40182058970660861</v>
      </c>
      <c r="G332" s="35">
        <f t="shared" si="32"/>
        <v>20190415.25</v>
      </c>
      <c r="H332" s="100">
        <f t="shared" si="37"/>
        <v>0.24454771868585246</v>
      </c>
      <c r="I332" s="100">
        <f t="shared" si="35"/>
        <v>9.7184754640652349E-2</v>
      </c>
      <c r="J332" s="100">
        <f t="shared" si="31"/>
        <v>7.6971127672661385E-2</v>
      </c>
      <c r="K332" s="100">
        <f t="shared" si="33"/>
        <v>5.3543608972730007E-2</v>
      </c>
    </row>
    <row r="333" spans="1:11">
      <c r="A333" s="7">
        <v>44015</v>
      </c>
      <c r="B333" s="35">
        <v>20908448</v>
      </c>
      <c r="C333" s="100">
        <f t="shared" si="34"/>
        <v>6.1905024311100829E-2</v>
      </c>
      <c r="D333" s="100">
        <f t="shared" si="36"/>
        <v>8.0596742474785363E-2</v>
      </c>
      <c r="G333" s="35">
        <f t="shared" si="32"/>
        <v>20580281.5</v>
      </c>
      <c r="H333" s="100">
        <f t="shared" si="37"/>
        <v>0.21628486231118238</v>
      </c>
      <c r="I333" s="100">
        <f t="shared" si="35"/>
        <v>3.6149362160111283E-2</v>
      </c>
      <c r="J333" s="100">
        <f t="shared" si="31"/>
        <v>0.20242459351169931</v>
      </c>
      <c r="K333" s="100">
        <f t="shared" si="33"/>
        <v>7.8691725744388333E-2</v>
      </c>
    </row>
    <row r="334" spans="1:11">
      <c r="A334" s="7">
        <v>44022</v>
      </c>
      <c r="B334" s="35">
        <v>21585208</v>
      </c>
      <c r="C334" s="100">
        <f t="shared" si="34"/>
        <v>0.11135230939461822</v>
      </c>
      <c r="D334" s="100">
        <f t="shared" si="36"/>
        <v>7.4553212198642624E-2</v>
      </c>
      <c r="G334" s="35">
        <f t="shared" si="32"/>
        <v>20954680.5</v>
      </c>
      <c r="H334" s="100">
        <f t="shared" si="37"/>
        <v>0.18936477133538951</v>
      </c>
      <c r="I334" s="100">
        <f t="shared" si="35"/>
        <v>5.5650160817189966E-2</v>
      </c>
      <c r="J334" s="100">
        <f t="shared" ref="J334:J397" si="38">(G334-G321)/G321</f>
        <v>0.38134548364581161</v>
      </c>
      <c r="K334" s="100">
        <f t="shared" si="33"/>
        <v>0.10648307585758102</v>
      </c>
    </row>
    <row r="335" spans="1:11">
      <c r="A335" s="7">
        <v>44029</v>
      </c>
      <c r="B335" s="35">
        <v>22525159</v>
      </c>
      <c r="C335" s="100">
        <f t="shared" si="34"/>
        <v>0.21035479292010043</v>
      </c>
      <c r="D335" s="100">
        <f t="shared" si="36"/>
        <v>6.3107002085374092E-2</v>
      </c>
      <c r="G335" s="35">
        <f t="shared" si="32"/>
        <v>21288959</v>
      </c>
      <c r="H335" s="100">
        <f t="shared" si="37"/>
        <v>0.13556942990426959</v>
      </c>
      <c r="I335" s="100">
        <f t="shared" si="35"/>
        <v>9.4937244015687636E-2</v>
      </c>
      <c r="J335" s="100">
        <f t="shared" si="38"/>
        <v>0.51128963358307977</v>
      </c>
      <c r="K335" s="100">
        <f t="shared" si="33"/>
        <v>0.13935747077674784</v>
      </c>
    </row>
    <row r="336" spans="1:11">
      <c r="A336" s="7">
        <v>44036</v>
      </c>
      <c r="B336" s="35">
        <v>23232308</v>
      </c>
      <c r="C336" s="100">
        <f t="shared" si="34"/>
        <v>0.1930241467104459</v>
      </c>
      <c r="D336" s="100">
        <f t="shared" si="36"/>
        <v>0.15371126642813751</v>
      </c>
      <c r="G336" s="35">
        <f t="shared" ref="G336:G399" si="39">AVERAGE(B333:B336)</f>
        <v>22062780.75</v>
      </c>
      <c r="H336" s="100">
        <f t="shared" si="37"/>
        <v>9.2735363627550943E-2</v>
      </c>
      <c r="I336" s="100">
        <f t="shared" si="35"/>
        <v>0.14321037602618988</v>
      </c>
      <c r="J336" s="100">
        <f t="shared" si="38"/>
        <v>0.58115146315565325</v>
      </c>
      <c r="K336" s="100">
        <f t="shared" si="33"/>
        <v>0.14472621098201718</v>
      </c>
    </row>
    <row r="337" spans="1:11">
      <c r="A337" s="7">
        <v>44043</v>
      </c>
      <c r="B337" s="35">
        <v>24408730</v>
      </c>
      <c r="C337" s="100">
        <f t="shared" si="34"/>
        <v>0.15155882990817574</v>
      </c>
      <c r="D337" s="100">
        <f t="shared" si="36"/>
        <v>0.16740993879603117</v>
      </c>
      <c r="G337" s="35">
        <f t="shared" si="39"/>
        <v>22937851.25</v>
      </c>
      <c r="H337" s="100">
        <f t="shared" si="37"/>
        <v>0.11455478633759213</v>
      </c>
      <c r="I337" s="100">
        <f t="shared" si="35"/>
        <v>0.16579951358379591</v>
      </c>
      <c r="J337" s="100">
        <f t="shared" si="38"/>
        <v>0.61097453494730547</v>
      </c>
      <c r="K337" s="100">
        <f t="shared" si="33"/>
        <v>0.17605978604166206</v>
      </c>
    </row>
    <row r="338" spans="1:11">
      <c r="A338" s="7">
        <v>44050</v>
      </c>
      <c r="B338" s="35">
        <v>19909368</v>
      </c>
      <c r="C338" s="100">
        <f t="shared" si="34"/>
        <v>-1.2621145585277103E-2</v>
      </c>
      <c r="D338" s="100">
        <f t="shared" si="36"/>
        <v>-7.7638353079571898E-2</v>
      </c>
      <c r="G338" s="35">
        <f t="shared" si="39"/>
        <v>22518891.25</v>
      </c>
      <c r="H338" s="100">
        <f t="shared" si="37"/>
        <v>7.4647320439937034E-2</v>
      </c>
      <c r="I338" s="100">
        <f t="shared" si="35"/>
        <v>0.13382540019065267</v>
      </c>
      <c r="J338" s="100">
        <f t="shared" si="38"/>
        <v>0.50065522786100936</v>
      </c>
      <c r="K338" s="100">
        <f t="shared" si="33"/>
        <v>0.15804835537337622</v>
      </c>
    </row>
    <row r="339" spans="1:11">
      <c r="A339" s="7">
        <v>44057</v>
      </c>
      <c r="B339" s="35">
        <v>22132716</v>
      </c>
      <c r="C339" s="100">
        <f t="shared" si="34"/>
        <v>0.54252185801661323</v>
      </c>
      <c r="D339" s="100">
        <f t="shared" si="36"/>
        <v>-1.7422429737343918E-2</v>
      </c>
      <c r="G339" s="35">
        <f t="shared" si="39"/>
        <v>22420780.5</v>
      </c>
      <c r="H339" s="100">
        <f t="shared" si="37"/>
        <v>5.3164717917865312E-2</v>
      </c>
      <c r="I339" s="100">
        <f t="shared" si="35"/>
        <v>0.19288076088778044</v>
      </c>
      <c r="J339" s="100">
        <f t="shared" si="38"/>
        <v>0.44453681519874294</v>
      </c>
      <c r="K339" s="100">
        <f t="shared" si="33"/>
        <v>0.1364392254650641</v>
      </c>
    </row>
    <row r="340" spans="1:11">
      <c r="A340" s="7">
        <v>44064</v>
      </c>
      <c r="B340" s="35">
        <v>23233181</v>
      </c>
      <c r="C340" s="100">
        <f t="shared" si="34"/>
        <v>0.19523917510053193</v>
      </c>
      <c r="D340" s="100">
        <f t="shared" si="36"/>
        <v>3.7576981159168513E-5</v>
      </c>
      <c r="G340" s="35">
        <f t="shared" si="39"/>
        <v>22420998.75</v>
      </c>
      <c r="H340" s="100">
        <f t="shared" si="37"/>
        <v>1.6236303304604974E-2</v>
      </c>
      <c r="I340" s="100">
        <f t="shared" si="35"/>
        <v>0.19345365271239318</v>
      </c>
      <c r="J340" s="100">
        <f t="shared" si="38"/>
        <v>0.36317670166060601</v>
      </c>
      <c r="K340" s="100">
        <f t="shared" si="33"/>
        <v>0.16053810232858043</v>
      </c>
    </row>
    <row r="341" spans="1:11">
      <c r="A341" s="7">
        <v>44071</v>
      </c>
      <c r="B341" s="35">
        <v>22509859</v>
      </c>
      <c r="C341" s="100">
        <f t="shared" si="34"/>
        <v>0.18081365652333864</v>
      </c>
      <c r="D341" s="100">
        <f t="shared" si="36"/>
        <v>-7.7794748026628183E-2</v>
      </c>
      <c r="G341" s="35">
        <f t="shared" si="39"/>
        <v>21946281</v>
      </c>
      <c r="H341" s="100">
        <f t="shared" si="37"/>
        <v>-4.3228558734332186E-2</v>
      </c>
      <c r="I341" s="100">
        <f t="shared" si="35"/>
        <v>0.20231582258946701</v>
      </c>
      <c r="J341" s="100">
        <f t="shared" si="38"/>
        <v>0.35278019862363497</v>
      </c>
      <c r="K341" s="100">
        <f t="shared" si="33"/>
        <v>0.1076414915847566</v>
      </c>
    </row>
    <row r="342" spans="1:11">
      <c r="A342" s="7">
        <v>44078</v>
      </c>
      <c r="B342" s="35">
        <v>23650036</v>
      </c>
      <c r="C342" s="100">
        <f t="shared" si="34"/>
        <v>0.19618949737104249</v>
      </c>
      <c r="D342" s="100">
        <f t="shared" si="36"/>
        <v>0.18788481884507835</v>
      </c>
      <c r="G342" s="35">
        <f t="shared" si="39"/>
        <v>22881448</v>
      </c>
      <c r="H342" s="100">
        <f t="shared" si="37"/>
        <v>1.6100115497471486E-2</v>
      </c>
      <c r="I342" s="100">
        <f t="shared" si="35"/>
        <v>0.2603273413233379</v>
      </c>
      <c r="J342" s="100">
        <f t="shared" si="38"/>
        <v>0.35228270955188246</v>
      </c>
      <c r="K342" s="100">
        <f t="shared" si="33"/>
        <v>0.11784726988273399</v>
      </c>
    </row>
    <row r="343" spans="1:11">
      <c r="A343" s="7">
        <v>44085</v>
      </c>
      <c r="B343" s="35">
        <v>23283356</v>
      </c>
      <c r="C343" s="100">
        <f t="shared" si="34"/>
        <v>0.16314278042475069</v>
      </c>
      <c r="D343" s="100">
        <f t="shared" si="36"/>
        <v>5.1988197020193999E-2</v>
      </c>
      <c r="G343" s="35">
        <f t="shared" si="39"/>
        <v>23169108</v>
      </c>
      <c r="H343" s="100">
        <f t="shared" si="37"/>
        <v>3.3376514256495217E-2</v>
      </c>
      <c r="I343" s="100">
        <f t="shared" si="35"/>
        <v>0.18376006175715254</v>
      </c>
      <c r="J343" s="100">
        <f t="shared" si="38"/>
        <v>0.31505325688286889</v>
      </c>
      <c r="K343" s="100">
        <f t="shared" si="33"/>
        <v>0.13403463047800165</v>
      </c>
    </row>
    <row r="344" spans="1:11">
      <c r="A344" s="7">
        <v>44092</v>
      </c>
      <c r="B344" s="35">
        <v>23323787</v>
      </c>
      <c r="C344" s="100">
        <f t="shared" si="34"/>
        <v>0.31848758753912704</v>
      </c>
      <c r="D344" s="100">
        <f t="shared" si="36"/>
        <v>3.8998534036299203E-3</v>
      </c>
      <c r="G344" s="35">
        <f t="shared" si="39"/>
        <v>23191759.5</v>
      </c>
      <c r="H344" s="100">
        <f t="shared" si="37"/>
        <v>3.4376735782120318E-2</v>
      </c>
      <c r="I344" s="100">
        <f t="shared" si="35"/>
        <v>0.21198225576239405</v>
      </c>
      <c r="J344" s="100">
        <f t="shared" si="38"/>
        <v>0.23706627054389687</v>
      </c>
      <c r="K344" s="100">
        <f t="shared" si="33"/>
        <v>0.23706496732047933</v>
      </c>
    </row>
    <row r="345" spans="1:11">
      <c r="A345" s="7">
        <v>44099</v>
      </c>
      <c r="B345" s="35">
        <v>23019872</v>
      </c>
      <c r="C345" s="100">
        <f t="shared" si="34"/>
        <v>0.2087642511708459</v>
      </c>
      <c r="D345" s="100">
        <f t="shared" si="36"/>
        <v>2.2657316511844876E-2</v>
      </c>
      <c r="G345" s="35">
        <f t="shared" si="39"/>
        <v>23319262.75</v>
      </c>
      <c r="H345" s="100">
        <f t="shared" si="37"/>
        <v>6.2561021158892477E-2</v>
      </c>
      <c r="I345" s="100">
        <f t="shared" si="35"/>
        <v>0.21894598062528128</v>
      </c>
      <c r="J345" s="100">
        <f t="shared" si="38"/>
        <v>0.15496697127118275</v>
      </c>
      <c r="K345" s="100">
        <f t="shared" si="33"/>
        <v>0.36245245397451253</v>
      </c>
    </row>
    <row r="346" spans="1:11">
      <c r="A346" s="7">
        <v>44106</v>
      </c>
      <c r="B346" s="35">
        <v>24292192</v>
      </c>
      <c r="C346" s="100">
        <f t="shared" si="34"/>
        <v>0.25426261073328865</v>
      </c>
      <c r="D346" s="100">
        <f t="shared" si="36"/>
        <v>2.7152432241540774E-2</v>
      </c>
      <c r="G346" s="35">
        <f t="shared" si="39"/>
        <v>23479801.75</v>
      </c>
      <c r="H346" s="100">
        <f t="shared" si="37"/>
        <v>2.6150169779465007E-2</v>
      </c>
      <c r="I346" s="100">
        <f t="shared" si="35"/>
        <v>0.23384265330749213</v>
      </c>
      <c r="J346" s="100">
        <f t="shared" si="38"/>
        <v>0.1408882696769721</v>
      </c>
      <c r="K346" s="100">
        <f t="shared" si="33"/>
        <v>0.54780303637946304</v>
      </c>
    </row>
    <row r="347" spans="1:11">
      <c r="A347" s="7">
        <v>44113</v>
      </c>
      <c r="B347" s="35">
        <v>23597493</v>
      </c>
      <c r="C347" s="100">
        <f t="shared" si="34"/>
        <v>0.34474434036131879</v>
      </c>
      <c r="D347" s="100">
        <f t="shared" si="36"/>
        <v>1.3491912420185475E-2</v>
      </c>
      <c r="G347" s="35">
        <f t="shared" si="39"/>
        <v>23558336</v>
      </c>
      <c r="H347" s="100">
        <f t="shared" si="37"/>
        <v>1.6799438286532221E-2</v>
      </c>
      <c r="I347" s="100">
        <f t="shared" si="35"/>
        <v>0.27948227925616803</v>
      </c>
      <c r="J347" s="100">
        <f t="shared" si="38"/>
        <v>0.12425173936677297</v>
      </c>
      <c r="K347" s="100">
        <f t="shared" si="33"/>
        <v>0.67239126071251665</v>
      </c>
    </row>
    <row r="348" spans="1:11">
      <c r="A348" s="7">
        <v>44120</v>
      </c>
      <c r="B348" s="35">
        <v>23417156</v>
      </c>
      <c r="C348" s="100">
        <f t="shared" si="34"/>
        <v>0.48314494302689009</v>
      </c>
      <c r="D348" s="100">
        <f t="shared" si="36"/>
        <v>4.0031663811712906E-3</v>
      </c>
      <c r="G348" s="35">
        <f t="shared" si="39"/>
        <v>23581678.25</v>
      </c>
      <c r="H348" s="100">
        <f t="shared" si="37"/>
        <v>1.6812814482661396E-2</v>
      </c>
      <c r="I348" s="100">
        <f t="shared" si="35"/>
        <v>0.31468299530205712</v>
      </c>
      <c r="J348" s="100">
        <f t="shared" si="38"/>
        <v>0.1076952259619646</v>
      </c>
      <c r="K348" s="100">
        <f t="shared" si="33"/>
        <v>0.69000478639363472</v>
      </c>
    </row>
    <row r="349" spans="1:11">
      <c r="A349" s="7">
        <v>44127</v>
      </c>
      <c r="B349" s="35">
        <v>22797776</v>
      </c>
      <c r="C349" s="100">
        <f t="shared" si="34"/>
        <v>0.19378446799827115</v>
      </c>
      <c r="D349" s="100">
        <f t="shared" si="36"/>
        <v>-9.6480119437675413E-3</v>
      </c>
      <c r="G349" s="35">
        <f t="shared" si="39"/>
        <v>23526154.25</v>
      </c>
      <c r="H349" s="100">
        <f t="shared" si="37"/>
        <v>8.872128686829947E-3</v>
      </c>
      <c r="I349" s="100">
        <f t="shared" si="35"/>
        <v>0.3106207494483198</v>
      </c>
      <c r="J349" s="100">
        <f t="shared" si="38"/>
        <v>6.6327699875275245E-2</v>
      </c>
      <c r="K349" s="100">
        <f t="shared" si="33"/>
        <v>0.65229231757234996</v>
      </c>
    </row>
    <row r="350" spans="1:11">
      <c r="A350" s="7">
        <v>44134</v>
      </c>
      <c r="B350" s="35">
        <v>22907457</v>
      </c>
      <c r="C350" s="100">
        <f t="shared" si="34"/>
        <v>0.23264756405084452</v>
      </c>
      <c r="D350" s="100">
        <f t="shared" si="36"/>
        <v>-5.7003295544510765E-2</v>
      </c>
      <c r="G350" s="35">
        <f t="shared" si="39"/>
        <v>23179970.5</v>
      </c>
      <c r="H350" s="100">
        <f t="shared" si="37"/>
        <v>-1.2769752197758654E-2</v>
      </c>
      <c r="I350" s="100">
        <f t="shared" si="35"/>
        <v>0.30558649654612652</v>
      </c>
      <c r="J350" s="100">
        <f t="shared" si="38"/>
        <v>1.0555445990173121E-2</v>
      </c>
      <c r="K350" s="100">
        <f t="shared" si="33"/>
        <v>0.54470944090060269</v>
      </c>
    </row>
    <row r="351" spans="1:11">
      <c r="A351" s="7">
        <v>44141</v>
      </c>
      <c r="B351" s="35">
        <v>23655157</v>
      </c>
      <c r="C351" s="100">
        <f t="shared" si="34"/>
        <v>0.32191926538547622</v>
      </c>
      <c r="D351" s="100">
        <f t="shared" si="36"/>
        <v>2.4436494164867431E-3</v>
      </c>
      <c r="G351" s="35">
        <f t="shared" si="39"/>
        <v>23194386.5</v>
      </c>
      <c r="H351" s="100">
        <f t="shared" si="37"/>
        <v>-1.5448862771971671E-2</v>
      </c>
      <c r="I351" s="100">
        <f t="shared" si="35"/>
        <v>0.30005332069136531</v>
      </c>
      <c r="J351" s="100">
        <f t="shared" si="38"/>
        <v>2.9996825443170963E-2</v>
      </c>
      <c r="K351" s="100">
        <f t="shared" si="33"/>
        <v>0.49437907414501997</v>
      </c>
    </row>
    <row r="352" spans="1:11">
      <c r="A352" s="7">
        <v>44148</v>
      </c>
      <c r="B352" s="35">
        <v>25647861</v>
      </c>
      <c r="C352" s="100">
        <f t="shared" si="34"/>
        <v>0.30151787909489008</v>
      </c>
      <c r="D352" s="100">
        <f t="shared" si="36"/>
        <v>9.5259432870498872E-2</v>
      </c>
      <c r="G352" s="35">
        <f t="shared" si="39"/>
        <v>23752062.75</v>
      </c>
      <c r="H352" s="100">
        <f t="shared" si="37"/>
        <v>7.2252915247878937E-3</v>
      </c>
      <c r="I352" s="100">
        <f t="shared" si="35"/>
        <v>0.26203682306288628</v>
      </c>
      <c r="J352" s="100">
        <f t="shared" si="38"/>
        <v>5.9377159060096059E-2</v>
      </c>
      <c r="K352" s="100">
        <f t="shared" ref="K352:K415" si="40">(G352-G327)/G327</f>
        <v>0.44410420419744873</v>
      </c>
    </row>
    <row r="353" spans="1:11">
      <c r="A353" s="7">
        <v>44155</v>
      </c>
      <c r="B353" s="35">
        <v>23862998</v>
      </c>
      <c r="C353" s="100">
        <f t="shared" si="34"/>
        <v>0.2453356271906425</v>
      </c>
      <c r="D353" s="100">
        <f t="shared" si="36"/>
        <v>4.6724820877264518E-2</v>
      </c>
      <c r="G353" s="35">
        <f t="shared" si="39"/>
        <v>24018368.25</v>
      </c>
      <c r="H353" s="100">
        <f t="shared" si="37"/>
        <v>2.0921991532041408E-2</v>
      </c>
      <c r="I353" s="100">
        <f t="shared" si="35"/>
        <v>0.27508842545318418</v>
      </c>
      <c r="J353" s="100">
        <f t="shared" si="38"/>
        <v>7.1244350789681041E-2</v>
      </c>
      <c r="K353" s="100">
        <f t="shared" si="40"/>
        <v>0.48050473662715826</v>
      </c>
    </row>
    <row r="354" spans="1:11">
      <c r="A354" s="7">
        <v>44162</v>
      </c>
      <c r="B354" s="35">
        <v>24565405</v>
      </c>
      <c r="C354" s="100">
        <f t="shared" si="34"/>
        <v>0.1346532445536272</v>
      </c>
      <c r="D354" s="100">
        <f t="shared" si="36"/>
        <v>7.2375907984897667E-2</v>
      </c>
      <c r="G354" s="35">
        <f t="shared" si="39"/>
        <v>24432855.25</v>
      </c>
      <c r="H354" s="100">
        <f t="shared" si="37"/>
        <v>5.4050316845744045E-2</v>
      </c>
      <c r="I354" s="100">
        <f t="shared" si="35"/>
        <v>0.24637212531631031</v>
      </c>
      <c r="J354" s="100">
        <f t="shared" si="38"/>
        <v>0.11330276186657776</v>
      </c>
      <c r="K354" s="100">
        <f t="shared" si="40"/>
        <v>0.44397014120605199</v>
      </c>
    </row>
    <row r="355" spans="1:11">
      <c r="A355" s="7">
        <v>44169</v>
      </c>
      <c r="B355" s="35">
        <v>23248555</v>
      </c>
      <c r="C355" s="100">
        <f t="shared" si="34"/>
        <v>0.19791582667796059</v>
      </c>
      <c r="D355" s="100">
        <f t="shared" si="36"/>
        <v>-1.7188725485947947E-2</v>
      </c>
      <c r="G355" s="35">
        <f t="shared" si="39"/>
        <v>24331204.75</v>
      </c>
      <c r="H355" s="100">
        <f t="shared" si="37"/>
        <v>4.9012645796861237E-2</v>
      </c>
      <c r="I355" s="100">
        <f t="shared" si="35"/>
        <v>0.21769174711371173</v>
      </c>
      <c r="J355" s="100">
        <f t="shared" si="38"/>
        <v>6.3359484504651981E-2</v>
      </c>
      <c r="K355" s="100">
        <f t="shared" si="40"/>
        <v>0.38101259877468868</v>
      </c>
    </row>
    <row r="356" spans="1:11">
      <c r="A356" s="7">
        <v>44176</v>
      </c>
      <c r="B356" s="35">
        <v>20155462</v>
      </c>
      <c r="C356" s="100">
        <f t="shared" si="34"/>
        <v>0.11396258608486746</v>
      </c>
      <c r="D356" s="100">
        <f t="shared" si="36"/>
        <v>-0.214146474047095</v>
      </c>
      <c r="G356" s="35">
        <f t="shared" si="39"/>
        <v>22958105</v>
      </c>
      <c r="H356" s="100">
        <f t="shared" si="37"/>
        <v>-3.3426896786048613E-2</v>
      </c>
      <c r="I356" s="100">
        <f t="shared" si="35"/>
        <v>0.1726327173477098</v>
      </c>
      <c r="J356" s="100">
        <f t="shared" si="38"/>
        <v>-9.1070834492204024E-3</v>
      </c>
      <c r="K356" s="100">
        <f t="shared" si="40"/>
        <v>0.22460295999124999</v>
      </c>
    </row>
    <row r="357" spans="1:11">
      <c r="A357" s="7">
        <v>44183</v>
      </c>
      <c r="B357" s="35">
        <v>21638680</v>
      </c>
      <c r="C357" s="100">
        <f t="shared" si="34"/>
        <v>0.11272138734173413</v>
      </c>
      <c r="D357" s="100">
        <f t="shared" si="36"/>
        <v>-9.321200965612117E-2</v>
      </c>
      <c r="G357" s="35">
        <f t="shared" si="39"/>
        <v>22402025.5</v>
      </c>
      <c r="H357" s="100">
        <f t="shared" si="37"/>
        <v>-6.7296109926201997E-2</v>
      </c>
      <c r="I357" s="100">
        <f t="shared" si="35"/>
        <v>0.14008472277395906</v>
      </c>
      <c r="J357" s="100">
        <f t="shared" si="38"/>
        <v>-3.4052353811275075E-2</v>
      </c>
      <c r="K357" s="100">
        <f t="shared" si="40"/>
        <v>0.10953763073297861</v>
      </c>
    </row>
    <row r="358" spans="1:11">
      <c r="A358" s="7">
        <v>44190</v>
      </c>
      <c r="B358" s="35">
        <v>22427659</v>
      </c>
      <c r="C358" s="100">
        <f t="shared" si="34"/>
        <v>0.14418314473427718</v>
      </c>
      <c r="D358" s="100">
        <f t="shared" si="36"/>
        <v>-8.7022623889164458E-2</v>
      </c>
      <c r="G358" s="35">
        <f t="shared" si="39"/>
        <v>21867589</v>
      </c>
      <c r="H358" s="100">
        <f t="shared" si="37"/>
        <v>-0.10499248752353657</v>
      </c>
      <c r="I358" s="100">
        <f t="shared" si="35"/>
        <v>0.14267034951553234</v>
      </c>
      <c r="J358" s="100">
        <f t="shared" si="38"/>
        <v>-6.2252128875729576E-2</v>
      </c>
      <c r="K358" s="100">
        <f t="shared" si="40"/>
        <v>6.2550529252964782E-2</v>
      </c>
    </row>
    <row r="359" spans="1:11">
      <c r="A359" s="7">
        <v>44197</v>
      </c>
      <c r="B359" s="35">
        <v>23770628</v>
      </c>
      <c r="C359" s="100">
        <f t="shared" si="34"/>
        <v>0.21803276252473022</v>
      </c>
      <c r="D359" s="100">
        <f t="shared" si="36"/>
        <v>2.2456148349865184E-2</v>
      </c>
      <c r="G359" s="35">
        <f t="shared" si="39"/>
        <v>21998107.25</v>
      </c>
      <c r="H359" s="100">
        <f t="shared" si="37"/>
        <v>-9.5889107176248642E-2</v>
      </c>
      <c r="I359" s="100">
        <f t="shared" si="35"/>
        <v>0.14786967062176579</v>
      </c>
      <c r="J359" s="100">
        <f t="shared" si="38"/>
        <v>-6.3105068593690319E-2</v>
      </c>
      <c r="K359" s="100">
        <f t="shared" si="40"/>
        <v>4.9794448070921433E-2</v>
      </c>
    </row>
    <row r="360" spans="1:11">
      <c r="A360" s="7">
        <v>44204</v>
      </c>
      <c r="B360" s="35">
        <v>20198778</v>
      </c>
      <c r="C360" s="100">
        <f t="shared" si="34"/>
        <v>0.13782900245847898</v>
      </c>
      <c r="D360" s="100">
        <f t="shared" si="36"/>
        <v>2.1490948706608662E-3</v>
      </c>
      <c r="G360" s="35">
        <f t="shared" si="39"/>
        <v>22008936.25</v>
      </c>
      <c r="H360" s="100">
        <f t="shared" si="37"/>
        <v>-4.1343514632414133E-2</v>
      </c>
      <c r="I360" s="100">
        <f t="shared" si="35"/>
        <v>0.15357301722577152</v>
      </c>
      <c r="J360" s="100">
        <f t="shared" si="38"/>
        <v>-6.5768641299623204E-2</v>
      </c>
      <c r="K360" s="100">
        <f t="shared" si="40"/>
        <v>3.3819279279930975E-2</v>
      </c>
    </row>
    <row r="361" spans="1:11">
      <c r="A361" s="7">
        <v>44211</v>
      </c>
      <c r="B361" s="35">
        <v>22072114</v>
      </c>
      <c r="C361" s="100">
        <f t="shared" si="34"/>
        <v>0.16886990161780036</v>
      </c>
      <c r="D361" s="100">
        <f t="shared" si="36"/>
        <v>2.003051942170225E-2</v>
      </c>
      <c r="G361" s="35">
        <f t="shared" si="39"/>
        <v>22117294.75</v>
      </c>
      <c r="H361" s="100">
        <f t="shared" si="37"/>
        <v>-1.2710044901966566E-2</v>
      </c>
      <c r="I361" s="100">
        <f t="shared" si="35"/>
        <v>0.16787332188761975</v>
      </c>
      <c r="J361" s="100">
        <f t="shared" si="38"/>
        <v>-6.20983580759355E-2</v>
      </c>
      <c r="K361" s="100">
        <f t="shared" si="40"/>
        <v>2.4708580762196081E-3</v>
      </c>
    </row>
    <row r="362" spans="1:11">
      <c r="A362" s="7">
        <v>44218</v>
      </c>
      <c r="B362" s="35">
        <v>23320229</v>
      </c>
      <c r="C362" s="100">
        <f t="shared" si="34"/>
        <v>0.25449675108973924</v>
      </c>
      <c r="D362" s="100">
        <f t="shared" si="36"/>
        <v>3.9797733682325025E-2</v>
      </c>
      <c r="G362" s="35">
        <f t="shared" si="39"/>
        <v>22340437.25</v>
      </c>
      <c r="H362" s="100">
        <f t="shared" si="37"/>
        <v>2.1623245708523239E-2</v>
      </c>
      <c r="I362" s="100">
        <f t="shared" si="35"/>
        <v>0.19563122279518899</v>
      </c>
      <c r="J362" s="100">
        <f t="shared" si="38"/>
        <v>-5.0399950089590181E-2</v>
      </c>
      <c r="K362" s="100">
        <f t="shared" si="40"/>
        <v>-2.6044898168044402E-2</v>
      </c>
    </row>
    <row r="363" spans="1:11">
      <c r="A363" s="7">
        <v>44225</v>
      </c>
      <c r="B363" s="35">
        <v>25588348</v>
      </c>
      <c r="C363" s="100">
        <f t="shared" si="34"/>
        <v>0.17007323695526466</v>
      </c>
      <c r="D363" s="100">
        <f t="shared" si="36"/>
        <v>7.6469161858071233E-2</v>
      </c>
      <c r="G363" s="35">
        <f t="shared" si="39"/>
        <v>22794867.25</v>
      </c>
      <c r="H363" s="100">
        <f t="shared" si="37"/>
        <v>3.6219479746376813E-2</v>
      </c>
      <c r="I363" s="100">
        <f t="shared" si="35"/>
        <v>0.18271048027028841</v>
      </c>
      <c r="J363" s="100">
        <f t="shared" si="38"/>
        <v>-1.6613621229586983E-2</v>
      </c>
      <c r="K363" s="100">
        <f t="shared" si="40"/>
        <v>1.2255310305297558E-2</v>
      </c>
    </row>
    <row r="364" spans="1:11">
      <c r="A364" s="7">
        <v>44232</v>
      </c>
      <c r="B364" s="35">
        <v>24963390</v>
      </c>
      <c r="C364" s="100">
        <f t="shared" si="34"/>
        <v>0.3367765291348257</v>
      </c>
      <c r="D364" s="100">
        <f t="shared" si="36"/>
        <v>0.2358861511325091</v>
      </c>
      <c r="G364" s="35">
        <f t="shared" si="39"/>
        <v>23986020.25</v>
      </c>
      <c r="H364" s="100">
        <f t="shared" si="37"/>
        <v>8.9830965819622466E-2</v>
      </c>
      <c r="I364" s="100">
        <f t="shared" si="35"/>
        <v>0.22980106269570361</v>
      </c>
      <c r="J364" s="100">
        <f t="shared" si="38"/>
        <v>3.4130402629963932E-2</v>
      </c>
      <c r="K364" s="100">
        <f t="shared" si="40"/>
        <v>6.9812009889664642E-2</v>
      </c>
    </row>
    <row r="365" spans="1:11">
      <c r="A365" s="7">
        <v>44239</v>
      </c>
      <c r="B365" s="35">
        <v>24416523</v>
      </c>
      <c r="C365" s="100">
        <f t="shared" si="34"/>
        <v>0.30922698923063757</v>
      </c>
      <c r="D365" s="100">
        <f t="shared" si="36"/>
        <v>0.10621587945767225</v>
      </c>
      <c r="G365" s="35">
        <f t="shared" si="39"/>
        <v>24572122.5</v>
      </c>
      <c r="H365" s="100">
        <f t="shared" si="37"/>
        <v>0.11099132049139961</v>
      </c>
      <c r="I365" s="100">
        <f t="shared" si="35"/>
        <v>0.26363708289404053</v>
      </c>
      <c r="J365" s="100">
        <f t="shared" si="38"/>
        <v>3.4525832919500857E-2</v>
      </c>
      <c r="K365" s="100">
        <f t="shared" si="40"/>
        <v>9.5942369650236919E-2</v>
      </c>
    </row>
    <row r="366" spans="1:11">
      <c r="A366" s="7">
        <v>44246</v>
      </c>
      <c r="B366" s="35">
        <v>23633646</v>
      </c>
      <c r="C366" s="100">
        <f t="shared" si="34"/>
        <v>0.19827882115666617</v>
      </c>
      <c r="D366" s="100">
        <f t="shared" si="36"/>
        <v>1.3439705073222051E-2</v>
      </c>
      <c r="G366" s="35">
        <f t="shared" si="39"/>
        <v>24650476.75</v>
      </c>
      <c r="H366" s="100">
        <f t="shared" si="37"/>
        <v>0.10340171385857723</v>
      </c>
      <c r="I366" s="100">
        <f t="shared" si="35"/>
        <v>0.2494555533030873</v>
      </c>
      <c r="J366" s="100">
        <f t="shared" si="38"/>
        <v>2.6317712070219424E-2</v>
      </c>
      <c r="K366" s="100">
        <f t="shared" si="40"/>
        <v>0.1232188610908609</v>
      </c>
    </row>
    <row r="367" spans="1:11">
      <c r="A367" s="7">
        <v>44253</v>
      </c>
      <c r="B367" s="35">
        <v>25949603</v>
      </c>
      <c r="C367" s="100">
        <f t="shared" si="34"/>
        <v>0.28266175118779013</v>
      </c>
      <c r="D367" s="100">
        <f t="shared" si="36"/>
        <v>1.4117949310365797E-2</v>
      </c>
      <c r="G367" s="35">
        <f t="shared" si="39"/>
        <v>24740790.5</v>
      </c>
      <c r="H367" s="100">
        <f t="shared" si="37"/>
        <v>8.5366728775312345E-2</v>
      </c>
      <c r="I367" s="100">
        <f t="shared" si="35"/>
        <v>0.28061333828757162</v>
      </c>
      <c r="J367" s="100">
        <f t="shared" si="38"/>
        <v>1.260332641638353E-2</v>
      </c>
      <c r="K367" s="100">
        <f t="shared" si="40"/>
        <v>8.1259826738237895E-2</v>
      </c>
    </row>
    <row r="368" spans="1:11">
      <c r="A368" s="7">
        <v>44260</v>
      </c>
      <c r="B368" s="35">
        <v>27041879</v>
      </c>
      <c r="C368" s="100">
        <f t="shared" si="34"/>
        <v>0.30950416048601698</v>
      </c>
      <c r="D368" s="100">
        <f t="shared" si="36"/>
        <v>8.3261488123207619E-2</v>
      </c>
      <c r="G368" s="35">
        <f t="shared" si="39"/>
        <v>25260412.75</v>
      </c>
      <c r="H368" s="100">
        <f t="shared" si="37"/>
        <v>5.3130635541758953E-2</v>
      </c>
      <c r="I368" s="100">
        <f t="shared" si="35"/>
        <v>0.27490763726467382</v>
      </c>
      <c r="J368" s="100">
        <f t="shared" si="38"/>
        <v>3.8189970843922144E-2</v>
      </c>
      <c r="K368" s="100">
        <f t="shared" si="40"/>
        <v>9.0262635488599738E-2</v>
      </c>
    </row>
    <row r="369" spans="1:11">
      <c r="A369" s="7">
        <v>44267</v>
      </c>
      <c r="B369" s="35">
        <v>27044495</v>
      </c>
      <c r="C369" s="100">
        <f t="shared" si="34"/>
        <v>0.27134747202795295</v>
      </c>
      <c r="D369" s="100">
        <f t="shared" si="36"/>
        <v>0.10763088585545125</v>
      </c>
      <c r="G369" s="35">
        <f t="shared" si="39"/>
        <v>25917405.75</v>
      </c>
      <c r="H369" s="100">
        <f t="shared" si="37"/>
        <v>5.4748353545771226E-2</v>
      </c>
      <c r="I369" s="100">
        <f t="shared" si="35"/>
        <v>0.26616555298775546</v>
      </c>
      <c r="J369" s="100">
        <f t="shared" si="38"/>
        <v>0.12890004423274481</v>
      </c>
      <c r="K369" s="100">
        <f t="shared" si="40"/>
        <v>0.11752649685764463</v>
      </c>
    </row>
    <row r="370" spans="1:11">
      <c r="A370" s="7">
        <v>44274</v>
      </c>
      <c r="B370" s="35">
        <v>26379218</v>
      </c>
      <c r="C370" s="100">
        <f t="shared" si="34"/>
        <v>0.3480163132183714</v>
      </c>
      <c r="D370" s="100">
        <f t="shared" si="36"/>
        <v>0.11617217250355701</v>
      </c>
      <c r="G370" s="35">
        <f t="shared" si="39"/>
        <v>26603798.75</v>
      </c>
      <c r="H370" s="100">
        <f t="shared" si="37"/>
        <v>7.9240739228299106E-2</v>
      </c>
      <c r="I370" s="100">
        <f t="shared" si="35"/>
        <v>0.30214892540392024</v>
      </c>
      <c r="J370" s="100">
        <f t="shared" si="38"/>
        <v>0.18756220280170649</v>
      </c>
      <c r="K370" s="100">
        <f t="shared" si="40"/>
        <v>0.14085076510405545</v>
      </c>
    </row>
    <row r="371" spans="1:11">
      <c r="A371" s="7">
        <v>44281</v>
      </c>
      <c r="B371" s="35">
        <v>26191383</v>
      </c>
      <c r="C371" s="100">
        <f t="shared" si="34"/>
        <v>0.94040011619560304</v>
      </c>
      <c r="D371" s="100">
        <f t="shared" si="36"/>
        <v>9.3172909042192279E-3</v>
      </c>
      <c r="G371" s="35">
        <f t="shared" si="39"/>
        <v>26664243.75</v>
      </c>
      <c r="H371" s="100">
        <f t="shared" si="37"/>
        <v>7.774421152792188E-2</v>
      </c>
      <c r="I371" s="100">
        <f t="shared" si="35"/>
        <v>0.42228975008209468</v>
      </c>
      <c r="J371" s="100">
        <f t="shared" si="38"/>
        <v>0.21934995897352927</v>
      </c>
      <c r="K371" s="100">
        <f t="shared" si="40"/>
        <v>0.13562473967651792</v>
      </c>
    </row>
    <row r="372" spans="1:11">
      <c r="A372" s="7">
        <v>44288</v>
      </c>
      <c r="B372" s="35">
        <v>29706578</v>
      </c>
      <c r="C372" s="100">
        <f t="shared" si="34"/>
        <v>1.1033503341285353</v>
      </c>
      <c r="D372" s="100">
        <f t="shared" si="36"/>
        <v>9.8539713161204509E-2</v>
      </c>
      <c r="G372" s="35">
        <f t="shared" si="39"/>
        <v>27330418.5</v>
      </c>
      <c r="H372" s="100">
        <f t="shared" si="37"/>
        <v>8.1946632087395332E-2</v>
      </c>
      <c r="I372" s="100">
        <f t="shared" si="35"/>
        <v>0.5968084477059814</v>
      </c>
      <c r="J372" s="100">
        <f t="shared" si="38"/>
        <v>0.24239863863742186</v>
      </c>
      <c r="K372" s="100">
        <f t="shared" si="40"/>
        <v>0.16011667802004353</v>
      </c>
    </row>
    <row r="373" spans="1:11">
      <c r="A373" s="7">
        <v>44295</v>
      </c>
      <c r="B373" s="35">
        <v>25315808</v>
      </c>
      <c r="C373" s="100">
        <f t="shared" si="34"/>
        <v>0.87681029682458878</v>
      </c>
      <c r="D373" s="100">
        <f t="shared" si="36"/>
        <v>-6.3920106476382715E-2</v>
      </c>
      <c r="G373" s="35">
        <f t="shared" si="39"/>
        <v>26898246.75</v>
      </c>
      <c r="H373" s="100">
        <f t="shared" si="37"/>
        <v>3.7844875735681995E-2</v>
      </c>
      <c r="I373" s="100">
        <f t="shared" si="35"/>
        <v>0.77314904257801165</v>
      </c>
      <c r="J373" s="100">
        <f t="shared" si="38"/>
        <v>0.22215115008114034</v>
      </c>
      <c r="K373" s="100">
        <f t="shared" si="40"/>
        <v>0.14064175012649915</v>
      </c>
    </row>
    <row r="374" spans="1:11">
      <c r="A374" s="7">
        <v>44302</v>
      </c>
      <c r="B374" s="35">
        <v>24861173</v>
      </c>
      <c r="C374" s="100">
        <f t="shared" si="34"/>
        <v>0.63170210857027831</v>
      </c>
      <c r="D374" s="100">
        <f t="shared" si="36"/>
        <v>-5.7547005373699854E-2</v>
      </c>
      <c r="G374" s="35">
        <f t="shared" si="39"/>
        <v>26518735.5</v>
      </c>
      <c r="H374" s="100">
        <f t="shared" si="37"/>
        <v>-3.1974099187620716E-3</v>
      </c>
      <c r="I374" s="100">
        <f t="shared" si="35"/>
        <v>0.88254813478111405</v>
      </c>
      <c r="J374" s="100">
        <f t="shared" si="38"/>
        <v>0.19900448041910732</v>
      </c>
      <c r="K374" s="100">
        <f t="shared" si="40"/>
        <v>0.12720231356980072</v>
      </c>
    </row>
    <row r="375" spans="1:11">
      <c r="A375" s="7">
        <v>44309</v>
      </c>
      <c r="B375" s="35">
        <v>22577956</v>
      </c>
      <c r="C375" s="100">
        <f t="shared" ref="C375:C438" si="41">(B375-B323)/B323</f>
        <v>0.74133027464914958</v>
      </c>
      <c r="D375" s="100">
        <f t="shared" si="36"/>
        <v>-0.13796243596605801</v>
      </c>
      <c r="G375" s="35">
        <f t="shared" si="39"/>
        <v>25615378.75</v>
      </c>
      <c r="H375" s="100">
        <f t="shared" si="37"/>
        <v>-3.9336011545424009E-2</v>
      </c>
      <c r="I375" s="100">
        <f t="shared" si="35"/>
        <v>0.83575198651460691</v>
      </c>
      <c r="J375" s="100">
        <f t="shared" si="38"/>
        <v>0.1465925426325306</v>
      </c>
      <c r="K375" s="100">
        <f t="shared" si="40"/>
        <v>0.10506520057909478</v>
      </c>
    </row>
    <row r="376" spans="1:11">
      <c r="A376" s="7">
        <v>44316</v>
      </c>
      <c r="B376" s="35">
        <v>28198649</v>
      </c>
      <c r="C376" s="100">
        <f t="shared" si="41"/>
        <v>0.84752067880899706</v>
      </c>
      <c r="D376" s="100">
        <f t="shared" si="36"/>
        <v>-5.0760777629789602E-2</v>
      </c>
      <c r="G376" s="35">
        <f t="shared" si="39"/>
        <v>25238396.5</v>
      </c>
      <c r="H376" s="100">
        <f t="shared" si="37"/>
        <v>-7.6545553080352574E-2</v>
      </c>
      <c r="I376" s="100">
        <f t="shared" ref="I376:I439" si="42">(G376-G324)/G324</f>
        <v>0.77254676653303367</v>
      </c>
      <c r="J376" s="100">
        <f t="shared" si="38"/>
        <v>0.10719646766093802</v>
      </c>
      <c r="K376" s="100">
        <f t="shared" si="40"/>
        <v>8.8125202190624877E-2</v>
      </c>
    </row>
    <row r="377" spans="1:11">
      <c r="A377" s="7">
        <v>44323</v>
      </c>
      <c r="B377" s="35">
        <v>20657532</v>
      </c>
      <c r="C377" s="100">
        <f t="shared" si="41"/>
        <v>0.24751671636595668</v>
      </c>
      <c r="D377" s="100">
        <f t="shared" si="36"/>
        <v>-0.18400660962510065</v>
      </c>
      <c r="G377" s="35">
        <f t="shared" si="39"/>
        <v>24073827.5</v>
      </c>
      <c r="H377" s="100">
        <f t="shared" si="37"/>
        <v>-0.10500384193256015</v>
      </c>
      <c r="I377" s="100">
        <f t="shared" si="42"/>
        <v>0.6042759251079528</v>
      </c>
      <c r="J377" s="100">
        <f t="shared" si="38"/>
        <v>3.6607677757630511E-3</v>
      </c>
      <c r="K377" s="100">
        <f t="shared" si="40"/>
        <v>1.354681289733457E-2</v>
      </c>
    </row>
    <row r="378" spans="1:11">
      <c r="A378" s="7">
        <v>44330</v>
      </c>
      <c r="B378" s="35">
        <v>18222545</v>
      </c>
      <c r="C378" s="100">
        <f t="shared" si="41"/>
        <v>5.3537556172390866E-2</v>
      </c>
      <c r="D378" s="100">
        <f t="shared" si="36"/>
        <v>-0.26702794755500875</v>
      </c>
      <c r="G378" s="35">
        <f t="shared" si="39"/>
        <v>22414170.5</v>
      </c>
      <c r="H378" s="100">
        <f t="shared" si="37"/>
        <v>-0.15477981595314</v>
      </c>
      <c r="I378" s="100">
        <f t="shared" si="42"/>
        <v>0.44411094294382908</v>
      </c>
      <c r="J378" s="100">
        <f t="shared" si="38"/>
        <v>-8.7821147725435603E-2</v>
      </c>
      <c r="K378" s="100">
        <f t="shared" si="40"/>
        <v>-6.6790455259174403E-2</v>
      </c>
    </row>
    <row r="379" spans="1:11">
      <c r="A379" s="7">
        <v>44337</v>
      </c>
      <c r="B379" s="35">
        <v>29160223</v>
      </c>
      <c r="C379" s="100">
        <f t="shared" si="41"/>
        <v>0.74905168954042101</v>
      </c>
      <c r="D379" s="100">
        <f t="shared" si="36"/>
        <v>0.29153511504761548</v>
      </c>
      <c r="G379" s="35">
        <f t="shared" si="39"/>
        <v>24059737.25</v>
      </c>
      <c r="H379" s="100">
        <f t="shared" si="37"/>
        <v>-6.0730763155317391E-2</v>
      </c>
      <c r="I379" s="100">
        <f t="shared" si="42"/>
        <v>0.46281053903880259</v>
      </c>
      <c r="J379" s="100">
        <f t="shared" si="38"/>
        <v>-2.3964627783517413E-2</v>
      </c>
      <c r="K379" s="100">
        <f t="shared" si="40"/>
        <v>-1.5271158290024249E-2</v>
      </c>
    </row>
    <row r="380" spans="1:11">
      <c r="A380" s="7">
        <v>44344</v>
      </c>
      <c r="B380" s="35">
        <v>31497968</v>
      </c>
      <c r="C380" s="100">
        <f t="shared" si="41"/>
        <v>1.1927026880649272</v>
      </c>
      <c r="D380" s="100">
        <f t="shared" si="36"/>
        <v>0.1170027330032726</v>
      </c>
      <c r="G380" s="35">
        <f t="shared" si="39"/>
        <v>24884567</v>
      </c>
      <c r="H380" s="100">
        <f t="shared" si="37"/>
        <v>-1.4019492086194936E-2</v>
      </c>
      <c r="I380" s="100">
        <f t="shared" si="42"/>
        <v>0.53389767901555407</v>
      </c>
      <c r="J380" s="100">
        <f t="shared" si="38"/>
        <v>5.8113139109277857E-3</v>
      </c>
      <c r="K380" s="100">
        <f t="shared" si="40"/>
        <v>2.2742903842441257E-2</v>
      </c>
    </row>
    <row r="381" spans="1:11">
      <c r="A381" s="7">
        <v>44351</v>
      </c>
      <c r="B381" s="35">
        <v>32528219</v>
      </c>
      <c r="C381" s="100">
        <f t="shared" si="41"/>
        <v>0.68113326679753661</v>
      </c>
      <c r="D381" s="100">
        <f t="shared" si="36"/>
        <v>0.57464207244118026</v>
      </c>
      <c r="G381" s="35">
        <f t="shared" si="39"/>
        <v>27852238.75</v>
      </c>
      <c r="H381" s="100">
        <f t="shared" si="37"/>
        <v>0.15695099792502876</v>
      </c>
      <c r="I381" s="100">
        <f t="shared" si="42"/>
        <v>0.64605408206403436</v>
      </c>
      <c r="J381" s="100">
        <f t="shared" si="38"/>
        <v>0.10260426168214531</v>
      </c>
      <c r="K381" s="100">
        <f t="shared" si="40"/>
        <v>0.21317672996094408</v>
      </c>
    </row>
    <row r="382" spans="1:11">
      <c r="A382" s="7">
        <v>44358</v>
      </c>
      <c r="B382" s="35">
        <v>31793453</v>
      </c>
      <c r="C382" s="100">
        <f t="shared" si="41"/>
        <v>0.58273930221272696</v>
      </c>
      <c r="D382" s="100">
        <f t="shared" si="36"/>
        <v>0.74473175947706538</v>
      </c>
      <c r="G382" s="35">
        <f t="shared" si="39"/>
        <v>31244965.75</v>
      </c>
      <c r="H382" s="100">
        <f t="shared" si="37"/>
        <v>0.39398269277910597</v>
      </c>
      <c r="I382" s="100">
        <f t="shared" si="42"/>
        <v>0.77343011956831442</v>
      </c>
      <c r="J382" s="100">
        <f t="shared" si="38"/>
        <v>0.20555915400599073</v>
      </c>
      <c r="K382" s="100">
        <f t="shared" si="40"/>
        <v>0.39473842443398699</v>
      </c>
    </row>
    <row r="383" spans="1:11">
      <c r="A383" s="7">
        <v>44365</v>
      </c>
      <c r="B383" s="35">
        <v>32092761</v>
      </c>
      <c r="C383" s="100">
        <f t="shared" si="41"/>
        <v>0.5146636228118262</v>
      </c>
      <c r="D383" s="100">
        <f t="shared" si="36"/>
        <v>0.10056637769882625</v>
      </c>
      <c r="G383" s="35">
        <f t="shared" si="39"/>
        <v>31978100.25</v>
      </c>
      <c r="H383" s="100">
        <f t="shared" si="37"/>
        <v>0.32911261323105262</v>
      </c>
      <c r="I383" s="100">
        <f t="shared" si="42"/>
        <v>0.70573643691615362</v>
      </c>
      <c r="J383" s="100">
        <f t="shared" si="38"/>
        <v>0.20201256033031748</v>
      </c>
      <c r="K383" s="100">
        <f t="shared" si="40"/>
        <v>0.46235143938364676</v>
      </c>
    </row>
    <row r="384" spans="1:11">
      <c r="A384" s="7">
        <v>44372</v>
      </c>
      <c r="B384" s="35">
        <v>31873387</v>
      </c>
      <c r="C384" s="100">
        <f t="shared" si="41"/>
        <v>0.5828253344921277</v>
      </c>
      <c r="D384" s="100">
        <f t="shared" si="36"/>
        <v>1.191883235134406E-2</v>
      </c>
      <c r="G384" s="35">
        <f t="shared" si="39"/>
        <v>32071955</v>
      </c>
      <c r="H384" s="100">
        <f t="shared" si="37"/>
        <v>0.28882913654876935</v>
      </c>
      <c r="I384" s="100">
        <f t="shared" si="42"/>
        <v>0.58847426379702616</v>
      </c>
      <c r="J384" s="100">
        <f t="shared" si="38"/>
        <v>0.20280759884667646</v>
      </c>
      <c r="K384" s="100">
        <f t="shared" si="40"/>
        <v>0.45794156904112737</v>
      </c>
    </row>
    <row r="385" spans="1:11">
      <c r="A385" s="7">
        <v>44379</v>
      </c>
      <c r="B385" s="35">
        <v>35373501</v>
      </c>
      <c r="C385" s="100">
        <f t="shared" si="41"/>
        <v>0.6918281548204821</v>
      </c>
      <c r="D385" s="100">
        <f t="shared" si="36"/>
        <v>8.7471189246481645E-2</v>
      </c>
      <c r="G385" s="35">
        <f t="shared" si="39"/>
        <v>32783275.5</v>
      </c>
      <c r="H385" s="100">
        <f t="shared" si="37"/>
        <v>0.1770427431080383</v>
      </c>
      <c r="I385" s="100">
        <f t="shared" si="42"/>
        <v>0.59294592253269229</v>
      </c>
      <c r="J385" s="100">
        <f t="shared" si="38"/>
        <v>0.19951604473235562</v>
      </c>
      <c r="K385" s="100">
        <f t="shared" si="40"/>
        <v>0.48954384381026139</v>
      </c>
    </row>
    <row r="386" spans="1:11">
      <c r="A386" s="7">
        <v>44386</v>
      </c>
      <c r="B386" s="35">
        <v>34781911</v>
      </c>
      <c r="C386" s="100">
        <f t="shared" si="41"/>
        <v>0.61137715235359325</v>
      </c>
      <c r="D386" s="100">
        <f t="shared" si="36"/>
        <v>9.3996018614272564E-2</v>
      </c>
      <c r="G386" s="35">
        <f t="shared" si="39"/>
        <v>33530390</v>
      </c>
      <c r="H386" s="100">
        <f t="shared" si="37"/>
        <v>7.3145359424821907E-2</v>
      </c>
      <c r="I386" s="100">
        <f t="shared" si="42"/>
        <v>0.60013845116846332</v>
      </c>
      <c r="J386" s="100">
        <f t="shared" si="38"/>
        <v>0.24656414641597413</v>
      </c>
      <c r="K386" s="100">
        <f t="shared" si="40"/>
        <v>0.51602582408953968</v>
      </c>
    </row>
    <row r="387" spans="1:11">
      <c r="A387" s="7">
        <v>44393</v>
      </c>
      <c r="B387" s="35">
        <v>36852930</v>
      </c>
      <c r="C387" s="100">
        <f t="shared" si="41"/>
        <v>0.6360785732966413</v>
      </c>
      <c r="D387" s="100">
        <f t="shared" si="36"/>
        <v>0.14832531859754916</v>
      </c>
      <c r="G387" s="35">
        <f t="shared" si="39"/>
        <v>34720432.25</v>
      </c>
      <c r="H387" s="100">
        <f t="shared" si="37"/>
        <v>8.5756563978499636E-2</v>
      </c>
      <c r="I387" s="100">
        <f t="shared" si="42"/>
        <v>0.63091263645159912</v>
      </c>
      <c r="J387" s="100">
        <f t="shared" si="38"/>
        <v>0.3092793300796714</v>
      </c>
      <c r="K387" s="100">
        <f t="shared" si="40"/>
        <v>0.55415186647700909</v>
      </c>
    </row>
    <row r="388" spans="1:11">
      <c r="A388" s="7">
        <v>44400</v>
      </c>
      <c r="B388" s="35">
        <v>25900380</v>
      </c>
      <c r="C388" s="100">
        <f t="shared" si="41"/>
        <v>0.11484317442761176</v>
      </c>
      <c r="D388" s="100">
        <f t="shared" si="36"/>
        <v>-0.18739793797251605</v>
      </c>
      <c r="G388" s="35">
        <f t="shared" si="39"/>
        <v>33227180.5</v>
      </c>
      <c r="H388" s="100">
        <f t="shared" si="37"/>
        <v>3.6019802971162813E-2</v>
      </c>
      <c r="I388" s="100">
        <f t="shared" si="42"/>
        <v>0.50602867682488306</v>
      </c>
      <c r="J388" s="100">
        <f t="shared" si="38"/>
        <v>0.2971574937184952</v>
      </c>
      <c r="K388" s="100">
        <f t="shared" si="40"/>
        <v>0.4576606275256988</v>
      </c>
    </row>
    <row r="389" spans="1:11">
      <c r="A389" s="7">
        <v>44407</v>
      </c>
      <c r="B389" s="35">
        <v>36962241</v>
      </c>
      <c r="C389" s="100">
        <f t="shared" si="41"/>
        <v>0.51430414445978956</v>
      </c>
      <c r="D389" s="100">
        <f t="shared" si="36"/>
        <v>4.4913281272328687E-2</v>
      </c>
      <c r="G389" s="35">
        <f t="shared" si="39"/>
        <v>33624365.5</v>
      </c>
      <c r="H389" s="100">
        <f t="shared" si="37"/>
        <v>2.5656069662715674E-2</v>
      </c>
      <c r="I389" s="100">
        <f t="shared" si="42"/>
        <v>0.46588994468259098</v>
      </c>
      <c r="J389" s="100">
        <f t="shared" si="38"/>
        <v>0.33227027715488977</v>
      </c>
      <c r="K389" s="100">
        <f t="shared" si="40"/>
        <v>0.40183178157702087</v>
      </c>
    </row>
    <row r="390" spans="1:11">
      <c r="A390" s="7">
        <v>44414</v>
      </c>
      <c r="B390" s="35">
        <v>34728058</v>
      </c>
      <c r="C390" s="100">
        <f t="shared" si="41"/>
        <v>0.74430740342938062</v>
      </c>
      <c r="D390" s="100">
        <f t="shared" si="36"/>
        <v>-1.5483048070590486E-3</v>
      </c>
      <c r="G390" s="35">
        <f t="shared" si="39"/>
        <v>33610902.25</v>
      </c>
      <c r="H390" s="100">
        <f t="shared" si="37"/>
        <v>2.4011724885991486E-3</v>
      </c>
      <c r="I390" s="100">
        <f t="shared" si="42"/>
        <v>0.49256470386835766</v>
      </c>
      <c r="J390" s="100">
        <f t="shared" si="38"/>
        <v>0.39615947027949749</v>
      </c>
      <c r="K390" s="100">
        <f t="shared" si="40"/>
        <v>0.36784692693925808</v>
      </c>
    </row>
    <row r="391" spans="1:11">
      <c r="A391" s="7">
        <v>44421</v>
      </c>
      <c r="B391" s="35">
        <v>33463678</v>
      </c>
      <c r="C391" s="100">
        <f t="shared" si="41"/>
        <v>0.51195533345297517</v>
      </c>
      <c r="D391" s="100">
        <f t="shared" ref="D391:D454" si="43">(B391-B387)/B387</f>
        <v>-9.1966961649996348E-2</v>
      </c>
      <c r="G391" s="35">
        <f t="shared" si="39"/>
        <v>32763589.25</v>
      </c>
      <c r="H391" s="100">
        <f t="shared" si="37"/>
        <v>-5.6359983824798149E-2</v>
      </c>
      <c r="I391" s="100">
        <f t="shared" si="42"/>
        <v>0.46130458081064574</v>
      </c>
      <c r="J391" s="100">
        <f t="shared" si="38"/>
        <v>0.46173552351625058</v>
      </c>
      <c r="K391" s="100">
        <f t="shared" si="40"/>
        <v>0.32912598739089294</v>
      </c>
    </row>
    <row r="392" spans="1:11">
      <c r="A392" s="7">
        <v>44428</v>
      </c>
      <c r="B392" s="35">
        <v>34949449</v>
      </c>
      <c r="C392" s="100">
        <f t="shared" si="41"/>
        <v>0.50429030790058404</v>
      </c>
      <c r="D392" s="100">
        <f t="shared" si="43"/>
        <v>0.34937977743955878</v>
      </c>
      <c r="G392" s="35">
        <f t="shared" si="39"/>
        <v>35025856.5</v>
      </c>
      <c r="H392" s="100">
        <f t="shared" si="37"/>
        <v>5.4132670089175938E-2</v>
      </c>
      <c r="I392" s="100">
        <f t="shared" si="42"/>
        <v>0.56218984223439195</v>
      </c>
      <c r="J392" s="100">
        <f t="shared" si="38"/>
        <v>0.4557871574428769</v>
      </c>
      <c r="K392" s="100">
        <f t="shared" si="40"/>
        <v>0.41571290941572786</v>
      </c>
    </row>
    <row r="393" spans="1:11">
      <c r="A393" s="7">
        <v>44435</v>
      </c>
      <c r="B393" s="35">
        <v>34332951</v>
      </c>
      <c r="C393" s="100">
        <f t="shared" si="41"/>
        <v>0.52524060679367202</v>
      </c>
      <c r="D393" s="100">
        <f t="shared" si="43"/>
        <v>-7.1134485595719152E-2</v>
      </c>
      <c r="G393" s="35">
        <f t="shared" si="39"/>
        <v>34368534</v>
      </c>
      <c r="H393" s="100">
        <f t="shared" si="37"/>
        <v>2.2131822829489525E-2</v>
      </c>
      <c r="I393" s="100">
        <f t="shared" si="42"/>
        <v>0.56602998020484652</v>
      </c>
      <c r="J393" s="100">
        <f t="shared" si="38"/>
        <v>0.38111842572948929</v>
      </c>
      <c r="K393" s="100">
        <f t="shared" si="40"/>
        <v>0.36056897961811807</v>
      </c>
    </row>
    <row r="394" spans="1:11">
      <c r="A394" s="7">
        <v>44442</v>
      </c>
      <c r="B394" s="35">
        <v>34957247</v>
      </c>
      <c r="C394" s="100">
        <f t="shared" si="41"/>
        <v>0.47810544559001938</v>
      </c>
      <c r="D394" s="100">
        <f t="shared" si="43"/>
        <v>6.5995340136785078E-3</v>
      </c>
      <c r="G394" s="35">
        <f t="shared" si="39"/>
        <v>34425831.25</v>
      </c>
      <c r="H394" s="100">
        <f t="shared" ref="H394:H457" si="44">(G394-G390)/G390</f>
        <v>2.4245972153276545E-2</v>
      </c>
      <c r="I394" s="100">
        <f t="shared" si="42"/>
        <v>0.50453027491966418</v>
      </c>
      <c r="J394" s="100">
        <f t="shared" si="38"/>
        <v>0.23601666490813059</v>
      </c>
      <c r="K394" s="100">
        <f t="shared" si="40"/>
        <v>0.32829001413461301</v>
      </c>
    </row>
    <row r="395" spans="1:11">
      <c r="A395" s="7">
        <v>44449</v>
      </c>
      <c r="B395" s="35">
        <v>35625185.5</v>
      </c>
      <c r="C395" s="100">
        <f t="shared" si="41"/>
        <v>0.53007090129103385</v>
      </c>
      <c r="D395" s="100">
        <f t="shared" si="43"/>
        <v>6.4592645793448047E-2</v>
      </c>
      <c r="G395" s="35">
        <f t="shared" si="39"/>
        <v>34966208.125</v>
      </c>
      <c r="H395" s="100">
        <f t="shared" si="44"/>
        <v>6.7227642801681142E-2</v>
      </c>
      <c r="I395" s="100">
        <f t="shared" si="42"/>
        <v>0.50917368614277247</v>
      </c>
      <c r="J395" s="100">
        <f t="shared" si="38"/>
        <v>0.11909894236321894</v>
      </c>
      <c r="K395" s="100">
        <f t="shared" si="40"/>
        <v>0.31433140257836301</v>
      </c>
    </row>
    <row r="396" spans="1:11">
      <c r="A396" s="7">
        <v>44456</v>
      </c>
      <c r="B396" s="35">
        <v>35050825</v>
      </c>
      <c r="C396" s="100">
        <f t="shared" si="41"/>
        <v>0.50279304985935602</v>
      </c>
      <c r="D396" s="100">
        <f t="shared" si="43"/>
        <v>2.900646588162234E-3</v>
      </c>
      <c r="G396" s="35">
        <f t="shared" si="39"/>
        <v>34991552.125</v>
      </c>
      <c r="H396" s="100">
        <f t="shared" si="44"/>
        <v>-9.7940146017557058E-4</v>
      </c>
      <c r="I396" s="100">
        <f t="shared" si="42"/>
        <v>0.50879247109301906</v>
      </c>
      <c r="J396" s="100">
        <f t="shared" si="38"/>
        <v>9.4234862341455075E-2</v>
      </c>
      <c r="K396" s="100">
        <f t="shared" si="40"/>
        <v>0.31230243966697913</v>
      </c>
    </row>
    <row r="397" spans="1:11">
      <c r="A397" s="7">
        <v>44463</v>
      </c>
      <c r="B397" s="35">
        <v>35128434</v>
      </c>
      <c r="C397" s="100">
        <f t="shared" si="41"/>
        <v>0.52600474928791963</v>
      </c>
      <c r="D397" s="100">
        <f t="shared" si="43"/>
        <v>2.3169665782588861E-2</v>
      </c>
      <c r="G397" s="35">
        <f t="shared" si="39"/>
        <v>35190422.875</v>
      </c>
      <c r="H397" s="100">
        <f t="shared" si="44"/>
        <v>2.391399281098228E-2</v>
      </c>
      <c r="I397" s="100">
        <f t="shared" si="42"/>
        <v>0.50907098788961502</v>
      </c>
      <c r="J397" s="100">
        <f t="shared" si="38"/>
        <v>9.723348249272612E-2</v>
      </c>
      <c r="K397" s="100">
        <f t="shared" si="40"/>
        <v>0.28759180453091121</v>
      </c>
    </row>
    <row r="398" spans="1:11">
      <c r="A398" s="7">
        <v>44470</v>
      </c>
      <c r="B398" s="35">
        <v>37687769</v>
      </c>
      <c r="C398" s="100">
        <f t="shared" si="41"/>
        <v>0.5514354982868569</v>
      </c>
      <c r="D398" s="100">
        <f t="shared" si="43"/>
        <v>7.8110327166209623E-2</v>
      </c>
      <c r="G398" s="35">
        <f t="shared" si="39"/>
        <v>35873053.375</v>
      </c>
      <c r="H398" s="100">
        <f t="shared" si="44"/>
        <v>4.203884328864245E-2</v>
      </c>
      <c r="I398" s="100">
        <f t="shared" si="42"/>
        <v>0.52782607608686472</v>
      </c>
      <c r="J398" s="100">
        <f t="shared" ref="J398:J461" si="45">(G398-G385)/G385</f>
        <v>9.4248601699363443E-2</v>
      </c>
      <c r="K398" s="100">
        <f t="shared" si="40"/>
        <v>0.33365768068136265</v>
      </c>
    </row>
    <row r="399" spans="1:11">
      <c r="A399" s="7">
        <v>44477</v>
      </c>
      <c r="B399" s="35">
        <v>35475147</v>
      </c>
      <c r="C399" s="100">
        <f t="shared" si="41"/>
        <v>0.50334389335341678</v>
      </c>
      <c r="D399" s="100">
        <f t="shared" si="43"/>
        <v>-4.2115850877464207E-3</v>
      </c>
      <c r="G399" s="35">
        <f t="shared" si="39"/>
        <v>35835543.75</v>
      </c>
      <c r="H399" s="100">
        <f t="shared" si="44"/>
        <v>2.4862164690327E-2</v>
      </c>
      <c r="I399" s="100">
        <f t="shared" si="42"/>
        <v>0.52114070153341896</v>
      </c>
      <c r="J399" s="100">
        <f t="shared" si="45"/>
        <v>6.8748193802696603E-2</v>
      </c>
      <c r="K399" s="100">
        <f t="shared" si="40"/>
        <v>0.35132928001035346</v>
      </c>
    </row>
    <row r="400" spans="1:11">
      <c r="A400" s="7">
        <v>44484</v>
      </c>
      <c r="B400" s="35">
        <v>36566399</v>
      </c>
      <c r="C400" s="100">
        <f t="shared" si="41"/>
        <v>0.5615217748901703</v>
      </c>
      <c r="D400" s="100">
        <f t="shared" si="43"/>
        <v>4.3239324609335161E-2</v>
      </c>
      <c r="G400" s="35">
        <f t="shared" ref="G400:G463" si="46">AVERAGE(B397:B400)</f>
        <v>36214437.25</v>
      </c>
      <c r="H400" s="100">
        <f t="shared" si="44"/>
        <v>3.4948010326363882E-2</v>
      </c>
      <c r="I400" s="100">
        <f t="shared" si="42"/>
        <v>0.53570228827967326</v>
      </c>
      <c r="J400" s="100">
        <f t="shared" si="45"/>
        <v>4.3029562225568203E-2</v>
      </c>
      <c r="K400" s="100">
        <f t="shared" si="40"/>
        <v>0.41377715330482867</v>
      </c>
    </row>
    <row r="401" spans="1:11">
      <c r="A401" s="7">
        <v>44491</v>
      </c>
      <c r="B401" s="35">
        <v>36232459</v>
      </c>
      <c r="C401" s="100">
        <f t="shared" si="41"/>
        <v>0.58929796485411556</v>
      </c>
      <c r="D401" s="100">
        <f t="shared" si="43"/>
        <v>3.1428244139775775E-2</v>
      </c>
      <c r="G401" s="35">
        <f t="shared" si="46"/>
        <v>36490443.5</v>
      </c>
      <c r="H401" s="100">
        <f t="shared" si="44"/>
        <v>3.6942455327058928E-2</v>
      </c>
      <c r="I401" s="100">
        <f t="shared" si="42"/>
        <v>0.55105858408626218</v>
      </c>
      <c r="J401" s="100">
        <f t="shared" si="45"/>
        <v>9.8210650163350455E-2</v>
      </c>
      <c r="K401" s="100">
        <f t="shared" si="40"/>
        <v>0.44583050274212149</v>
      </c>
    </row>
    <row r="402" spans="1:11">
      <c r="A402" s="7">
        <v>44498</v>
      </c>
      <c r="B402" s="35">
        <v>38640941</v>
      </c>
      <c r="C402" s="100">
        <f t="shared" si="41"/>
        <v>0.68682804904970463</v>
      </c>
      <c r="D402" s="100">
        <f t="shared" si="43"/>
        <v>2.5291282166370738E-2</v>
      </c>
      <c r="G402" s="35">
        <f t="shared" si="46"/>
        <v>36728736.5</v>
      </c>
      <c r="H402" s="100">
        <f t="shared" si="44"/>
        <v>2.3853088725263826E-2</v>
      </c>
      <c r="I402" s="100">
        <f t="shared" si="42"/>
        <v>0.58450315974302036</v>
      </c>
      <c r="J402" s="100">
        <f t="shared" si="45"/>
        <v>9.2325043278511834E-2</v>
      </c>
      <c r="K402" s="100">
        <f t="shared" si="40"/>
        <v>0.52567083485166621</v>
      </c>
    </row>
    <row r="403" spans="1:11">
      <c r="A403" s="7">
        <v>44505</v>
      </c>
      <c r="B403" s="35">
        <v>39220528</v>
      </c>
      <c r="C403" s="100">
        <f t="shared" si="41"/>
        <v>0.65801173925837819</v>
      </c>
      <c r="D403" s="100">
        <f t="shared" si="43"/>
        <v>0.10557760338526574</v>
      </c>
      <c r="G403" s="35">
        <f t="shared" si="46"/>
        <v>37665081.75</v>
      </c>
      <c r="H403" s="100">
        <f t="shared" si="44"/>
        <v>5.1053725116142548E-2</v>
      </c>
      <c r="I403" s="100">
        <f t="shared" si="42"/>
        <v>0.62388782087424477</v>
      </c>
      <c r="J403" s="100">
        <f t="shared" si="45"/>
        <v>0.12062096607359001</v>
      </c>
      <c r="K403" s="100">
        <f t="shared" si="40"/>
        <v>0.68041381455539474</v>
      </c>
    </row>
    <row r="404" spans="1:11">
      <c r="A404" s="7">
        <v>44512</v>
      </c>
      <c r="B404" s="35">
        <v>39539026</v>
      </c>
      <c r="C404" s="100">
        <f t="shared" si="41"/>
        <v>0.54161105286713773</v>
      </c>
      <c r="D404" s="100">
        <f t="shared" si="43"/>
        <v>8.129394967221136E-2</v>
      </c>
      <c r="G404" s="35">
        <f t="shared" si="46"/>
        <v>38408238.5</v>
      </c>
      <c r="H404" s="100">
        <f t="shared" si="44"/>
        <v>6.0578084780262602E-2</v>
      </c>
      <c r="I404" s="100">
        <f t="shared" si="42"/>
        <v>0.61704854455219893</v>
      </c>
      <c r="J404" s="100">
        <f t="shared" si="45"/>
        <v>0.17228421486208201</v>
      </c>
      <c r="K404" s="100">
        <f t="shared" si="40"/>
        <v>0.59636982319912912</v>
      </c>
    </row>
    <row r="405" spans="1:11">
      <c r="A405" s="7">
        <v>44519</v>
      </c>
      <c r="B405" s="35">
        <v>39751300</v>
      </c>
      <c r="C405" s="100">
        <f t="shared" si="41"/>
        <v>0.66581332320440201</v>
      </c>
      <c r="D405" s="100">
        <f t="shared" si="43"/>
        <v>9.7118470485262953E-2</v>
      </c>
      <c r="G405" s="35">
        <f t="shared" si="46"/>
        <v>39287948.75</v>
      </c>
      <c r="H405" s="100">
        <f t="shared" si="44"/>
        <v>7.6664051781119069E-2</v>
      </c>
      <c r="I405" s="100">
        <f t="shared" si="42"/>
        <v>0.63574595663883204</v>
      </c>
      <c r="J405" s="100">
        <f t="shared" si="45"/>
        <v>0.12168416923651817</v>
      </c>
      <c r="K405" s="100">
        <f t="shared" si="40"/>
        <v>0.57880781088133859</v>
      </c>
    </row>
    <row r="406" spans="1:11">
      <c r="A406" s="7">
        <v>44526</v>
      </c>
      <c r="B406" s="35">
        <v>44005560</v>
      </c>
      <c r="C406" s="100">
        <f t="shared" si="41"/>
        <v>0.79136309781988123</v>
      </c>
      <c r="D406" s="100">
        <f t="shared" si="43"/>
        <v>0.13883251445662256</v>
      </c>
      <c r="G406" s="35">
        <f t="shared" si="46"/>
        <v>40629103.5</v>
      </c>
      <c r="H406" s="100">
        <f t="shared" si="44"/>
        <v>0.10619387900806225</v>
      </c>
      <c r="I406" s="100">
        <f t="shared" si="42"/>
        <v>0.66288806953906876</v>
      </c>
      <c r="J406" s="100">
        <f t="shared" si="45"/>
        <v>0.18215992279449569</v>
      </c>
      <c r="K406" s="100">
        <f t="shared" si="40"/>
        <v>0.45873744170744624</v>
      </c>
    </row>
    <row r="407" spans="1:11">
      <c r="A407" s="7">
        <v>44533</v>
      </c>
      <c r="B407" s="35">
        <v>43856900</v>
      </c>
      <c r="C407" s="100">
        <f t="shared" si="41"/>
        <v>0.88643552255183167</v>
      </c>
      <c r="D407" s="100">
        <f t="shared" si="43"/>
        <v>0.11821289096363007</v>
      </c>
      <c r="G407" s="35">
        <f t="shared" si="46"/>
        <v>41788196.5</v>
      </c>
      <c r="H407" s="100">
        <f t="shared" si="44"/>
        <v>0.10946782957666089</v>
      </c>
      <c r="I407" s="100">
        <f t="shared" si="42"/>
        <v>0.71747338158419793</v>
      </c>
      <c r="J407" s="100">
        <f t="shared" si="45"/>
        <v>0.21386165511980193</v>
      </c>
      <c r="K407" s="100">
        <f t="shared" si="40"/>
        <v>0.33743774387078662</v>
      </c>
    </row>
    <row r="408" spans="1:11">
      <c r="A408" s="7">
        <v>44540</v>
      </c>
      <c r="B408" s="35">
        <v>40218753</v>
      </c>
      <c r="C408" s="100">
        <f t="shared" si="41"/>
        <v>0.99542699641417298</v>
      </c>
      <c r="D408" s="100">
        <f t="shared" si="43"/>
        <v>1.7191293483051404E-2</v>
      </c>
      <c r="G408" s="35">
        <f t="shared" si="46"/>
        <v>41958128.25</v>
      </c>
      <c r="H408" s="100">
        <f t="shared" si="44"/>
        <v>9.2425216272284921E-2</v>
      </c>
      <c r="I408" s="100">
        <f t="shared" si="42"/>
        <v>0.82759545049558747</v>
      </c>
      <c r="J408" s="100">
        <f t="shared" si="45"/>
        <v>0.19996220636806611</v>
      </c>
      <c r="K408" s="100">
        <f t="shared" si="40"/>
        <v>0.3120894587851572</v>
      </c>
    </row>
    <row r="409" spans="1:11">
      <c r="A409" s="7">
        <v>44547</v>
      </c>
      <c r="B409" s="35">
        <v>44312562</v>
      </c>
      <c r="C409" s="100">
        <f t="shared" si="41"/>
        <v>1.0478403488567694</v>
      </c>
      <c r="D409" s="100">
        <f t="shared" si="43"/>
        <v>0.11474497689383743</v>
      </c>
      <c r="G409" s="35">
        <f t="shared" si="46"/>
        <v>43098443.75</v>
      </c>
      <c r="H409" s="100">
        <f t="shared" si="44"/>
        <v>9.6988901717603673E-2</v>
      </c>
      <c r="I409" s="100">
        <f t="shared" si="42"/>
        <v>0.92386370375303783</v>
      </c>
      <c r="J409" s="100">
        <f t="shared" si="45"/>
        <v>0.2316813954419577</v>
      </c>
      <c r="K409" s="100">
        <f t="shared" si="40"/>
        <v>0.34380469634607558</v>
      </c>
    </row>
    <row r="410" spans="1:11">
      <c r="A410" s="7">
        <v>44554</v>
      </c>
      <c r="B410" s="35">
        <v>41546653</v>
      </c>
      <c r="C410" s="100">
        <f t="shared" si="41"/>
        <v>0.85247390287144997</v>
      </c>
      <c r="D410" s="100">
        <f t="shared" si="43"/>
        <v>-5.5877189155188571E-2</v>
      </c>
      <c r="G410" s="35">
        <f t="shared" si="46"/>
        <v>42483717</v>
      </c>
      <c r="H410" s="100">
        <f t="shared" si="44"/>
        <v>4.5647413805229548E-2</v>
      </c>
      <c r="I410" s="100">
        <f t="shared" si="42"/>
        <v>0.94277096574295416</v>
      </c>
      <c r="J410" s="100">
        <f t="shared" si="45"/>
        <v>0.20725224447874727</v>
      </c>
      <c r="K410" s="100">
        <f t="shared" si="40"/>
        <v>0.29589604309063017</v>
      </c>
    </row>
    <row r="411" spans="1:11">
      <c r="A411" s="7">
        <v>44561</v>
      </c>
      <c r="B411" s="35">
        <v>43668987</v>
      </c>
      <c r="C411" s="100">
        <f t="shared" si="41"/>
        <v>0.83709858233446754</v>
      </c>
      <c r="D411" s="100">
        <f t="shared" si="43"/>
        <v>-4.2846849640535466E-3</v>
      </c>
      <c r="G411" s="35">
        <f t="shared" si="46"/>
        <v>42436738.75</v>
      </c>
      <c r="H411" s="100">
        <f t="shared" si="44"/>
        <v>1.5519747304720366E-2</v>
      </c>
      <c r="I411" s="100">
        <f t="shared" si="42"/>
        <v>0.92910863956261514</v>
      </c>
      <c r="J411" s="100">
        <f t="shared" si="45"/>
        <v>0.18296979926370707</v>
      </c>
      <c r="K411" s="100">
        <f t="shared" si="40"/>
        <v>0.26562019558973216</v>
      </c>
    </row>
    <row r="412" spans="1:11">
      <c r="A412" s="7">
        <v>44568</v>
      </c>
      <c r="B412" s="35">
        <v>36481815</v>
      </c>
      <c r="C412" s="100">
        <f t="shared" si="41"/>
        <v>0.80613970805560609</v>
      </c>
      <c r="D412" s="100">
        <f t="shared" si="43"/>
        <v>-9.2915312416573428E-2</v>
      </c>
      <c r="G412" s="35">
        <f t="shared" si="46"/>
        <v>41502504.25</v>
      </c>
      <c r="H412" s="100">
        <f t="shared" si="44"/>
        <v>-1.08590163337422E-2</v>
      </c>
      <c r="I412" s="100">
        <f t="shared" si="42"/>
        <v>0.88571150275379618</v>
      </c>
      <c r="J412" s="100">
        <f t="shared" si="45"/>
        <v>0.15813797997693282</v>
      </c>
      <c r="K412" s="100">
        <f t="shared" si="40"/>
        <v>0.19533374328886705</v>
      </c>
    </row>
    <row r="413" spans="1:11">
      <c r="A413" s="7">
        <v>44575</v>
      </c>
      <c r="B413" s="35">
        <v>37597105</v>
      </c>
      <c r="C413" s="100">
        <f t="shared" si="41"/>
        <v>0.70337580713836467</v>
      </c>
      <c r="D413" s="100">
        <f t="shared" si="43"/>
        <v>-0.15154747766558838</v>
      </c>
      <c r="G413" s="35">
        <f t="shared" si="46"/>
        <v>39823640</v>
      </c>
      <c r="H413" s="100">
        <f t="shared" si="44"/>
        <v>-7.598426915357008E-2</v>
      </c>
      <c r="I413" s="100">
        <f t="shared" si="42"/>
        <v>0.80056559584440135</v>
      </c>
      <c r="J413" s="100">
        <f t="shared" si="45"/>
        <v>9.9661986325633153E-2</v>
      </c>
      <c r="K413" s="100">
        <f t="shared" si="40"/>
        <v>0.19852600794701794</v>
      </c>
    </row>
    <row r="414" spans="1:11">
      <c r="A414" s="7">
        <v>44582</v>
      </c>
      <c r="B414" s="35">
        <v>40763362</v>
      </c>
      <c r="C414" s="100">
        <f t="shared" si="41"/>
        <v>0.74798292075090689</v>
      </c>
      <c r="D414" s="100">
        <f t="shared" si="43"/>
        <v>-1.8853287652317023E-2</v>
      </c>
      <c r="G414" s="35">
        <f t="shared" si="46"/>
        <v>39627817.25</v>
      </c>
      <c r="H414" s="100">
        <f t="shared" si="44"/>
        <v>-6.722339643680425E-2</v>
      </c>
      <c r="I414" s="100">
        <f t="shared" si="42"/>
        <v>0.7738156512581239</v>
      </c>
      <c r="J414" s="100">
        <f t="shared" si="45"/>
        <v>8.5977956118839724E-2</v>
      </c>
      <c r="K414" s="100">
        <f t="shared" si="40"/>
        <v>0.17854468510342597</v>
      </c>
    </row>
    <row r="415" spans="1:11">
      <c r="A415" s="7">
        <v>44589</v>
      </c>
      <c r="B415" s="35">
        <v>39456305</v>
      </c>
      <c r="C415" s="100">
        <f t="shared" si="41"/>
        <v>0.54196374849990314</v>
      </c>
      <c r="D415" s="100">
        <f t="shared" si="43"/>
        <v>-9.6468507501673906E-2</v>
      </c>
      <c r="G415" s="35">
        <f t="shared" si="46"/>
        <v>38574646.75</v>
      </c>
      <c r="H415" s="100">
        <f t="shared" si="44"/>
        <v>-9.1008218674673722E-2</v>
      </c>
      <c r="I415" s="100">
        <f t="shared" si="42"/>
        <v>0.69225143217274054</v>
      </c>
      <c r="J415" s="100">
        <f t="shared" si="45"/>
        <v>5.0257929509772273E-2</v>
      </c>
      <c r="K415" s="100">
        <f t="shared" si="40"/>
        <v>0.14768257225228162</v>
      </c>
    </row>
    <row r="416" spans="1:11">
      <c r="A416" s="7">
        <v>44596</v>
      </c>
      <c r="B416" s="35">
        <v>45863116</v>
      </c>
      <c r="C416" s="100">
        <f t="shared" si="41"/>
        <v>0.83721505773054061</v>
      </c>
      <c r="D416" s="100">
        <f t="shared" si="43"/>
        <v>0.25715006229816145</v>
      </c>
      <c r="G416" s="35">
        <f t="shared" si="46"/>
        <v>40919972</v>
      </c>
      <c r="H416" s="100">
        <f t="shared" si="44"/>
        <v>-1.4036074702648817E-2</v>
      </c>
      <c r="I416" s="100">
        <f t="shared" si="42"/>
        <v>0.70599255622657953</v>
      </c>
      <c r="J416" s="100">
        <f t="shared" si="45"/>
        <v>8.6416651677651016E-2</v>
      </c>
      <c r="K416" s="100">
        <f t="shared" ref="K416:K479" si="47">(G416-G391)/G391</f>
        <v>0.24894655734337776</v>
      </c>
    </row>
    <row r="417" spans="1:11">
      <c r="A417" s="7">
        <v>44603</v>
      </c>
      <c r="B417" s="35">
        <v>44347192</v>
      </c>
      <c r="C417" s="100">
        <f t="shared" si="41"/>
        <v>0.81627793605174659</v>
      </c>
      <c r="D417" s="100">
        <f t="shared" si="43"/>
        <v>0.17953741385141223</v>
      </c>
      <c r="G417" s="35">
        <f t="shared" si="46"/>
        <v>42607493.75</v>
      </c>
      <c r="H417" s="100">
        <f t="shared" si="44"/>
        <v>6.9904552923841221E-2</v>
      </c>
      <c r="I417" s="100">
        <f t="shared" si="42"/>
        <v>0.73397693870360614</v>
      </c>
      <c r="J417" s="100">
        <f t="shared" si="45"/>
        <v>0.10933214888258934</v>
      </c>
      <c r="K417" s="100">
        <f t="shared" si="47"/>
        <v>0.21645829702979569</v>
      </c>
    </row>
    <row r="418" spans="1:11">
      <c r="A418" s="7">
        <v>44610</v>
      </c>
      <c r="B418" s="35">
        <v>46397608</v>
      </c>
      <c r="C418" s="100">
        <f t="shared" si="41"/>
        <v>0.96320144593855728</v>
      </c>
      <c r="D418" s="100">
        <f t="shared" si="43"/>
        <v>0.13821838345914647</v>
      </c>
      <c r="G418" s="35">
        <f t="shared" si="46"/>
        <v>44016055.25</v>
      </c>
      <c r="H418" s="100">
        <f t="shared" si="44"/>
        <v>0.11073630354949716</v>
      </c>
      <c r="I418" s="100">
        <f t="shared" si="42"/>
        <v>0.78560665160360443</v>
      </c>
      <c r="J418" s="100">
        <f t="shared" si="45"/>
        <v>0.12034495692524542</v>
      </c>
      <c r="K418" s="100">
        <f t="shared" si="47"/>
        <v>0.28070796531501752</v>
      </c>
    </row>
    <row r="419" spans="1:11">
      <c r="A419" s="7">
        <v>44617</v>
      </c>
      <c r="B419" s="35">
        <v>47747717</v>
      </c>
      <c r="C419" s="100">
        <f t="shared" si="41"/>
        <v>0.84001724419444879</v>
      </c>
      <c r="D419" s="100">
        <f t="shared" si="43"/>
        <v>0.21014162375316189</v>
      </c>
      <c r="G419" s="35">
        <f t="shared" si="46"/>
        <v>46088908.25</v>
      </c>
      <c r="H419" s="100">
        <f t="shared" si="44"/>
        <v>0.19479793421569053</v>
      </c>
      <c r="I419" s="100">
        <f t="shared" si="42"/>
        <v>0.86287128739884034</v>
      </c>
      <c r="J419" s="100">
        <f t="shared" si="45"/>
        <v>0.13438162006208185</v>
      </c>
      <c r="K419" s="100">
        <f t="shared" si="47"/>
        <v>0.33878853687810373</v>
      </c>
    </row>
    <row r="420" spans="1:11">
      <c r="A420" s="7">
        <v>44624</v>
      </c>
      <c r="B420" s="35">
        <v>51927257</v>
      </c>
      <c r="C420" s="100">
        <f t="shared" si="41"/>
        <v>0.92025328565370768</v>
      </c>
      <c r="D420" s="100">
        <f t="shared" si="43"/>
        <v>0.13222261217489018</v>
      </c>
      <c r="G420" s="35">
        <f t="shared" si="46"/>
        <v>47604943.5</v>
      </c>
      <c r="H420" s="100">
        <f t="shared" si="44"/>
        <v>0.16336696173692397</v>
      </c>
      <c r="I420" s="100">
        <f t="shared" si="42"/>
        <v>0.88456712766896495</v>
      </c>
      <c r="J420" s="100">
        <f t="shared" si="45"/>
        <v>0.13919593299509828</v>
      </c>
      <c r="K420" s="100">
        <f t="shared" si="47"/>
        <v>0.36145570402767258</v>
      </c>
    </row>
    <row r="421" spans="1:11">
      <c r="A421" s="7">
        <v>44631</v>
      </c>
      <c r="B421" s="35">
        <v>52444506</v>
      </c>
      <c r="C421" s="100">
        <f t="shared" si="41"/>
        <v>0.93919339222270559</v>
      </c>
      <c r="D421" s="100">
        <f t="shared" si="43"/>
        <v>0.18258910282301527</v>
      </c>
      <c r="G421" s="35">
        <f t="shared" si="46"/>
        <v>49629272</v>
      </c>
      <c r="H421" s="100">
        <f t="shared" si="44"/>
        <v>0.1648014851847511</v>
      </c>
      <c r="I421" s="100">
        <f t="shared" si="42"/>
        <v>0.91490122424772391</v>
      </c>
      <c r="J421" s="100">
        <f t="shared" si="45"/>
        <v>0.18282855003189996</v>
      </c>
      <c r="K421" s="100">
        <f t="shared" si="47"/>
        <v>0.41832153723018078</v>
      </c>
    </row>
    <row r="422" spans="1:11">
      <c r="A422" s="7">
        <v>44638</v>
      </c>
      <c r="B422" s="35">
        <v>49542311</v>
      </c>
      <c r="C422" s="100">
        <f t="shared" si="41"/>
        <v>0.87808110915190885</v>
      </c>
      <c r="D422" s="100">
        <f t="shared" si="43"/>
        <v>6.7777265586622476E-2</v>
      </c>
      <c r="G422" s="35">
        <f t="shared" si="46"/>
        <v>50415447.75</v>
      </c>
      <c r="H422" s="100">
        <f t="shared" si="44"/>
        <v>0.14538768782556905</v>
      </c>
      <c r="I422" s="100">
        <f t="shared" si="42"/>
        <v>0.89504695264618928</v>
      </c>
      <c r="J422" s="100">
        <f t="shared" si="45"/>
        <v>0.16977420443400582</v>
      </c>
      <c r="K422" s="100">
        <f t="shared" si="47"/>
        <v>0.4326468291978432</v>
      </c>
    </row>
    <row r="423" spans="1:11">
      <c r="A423" s="7">
        <v>44645</v>
      </c>
      <c r="B423" s="35">
        <v>50812221</v>
      </c>
      <c r="C423" s="100">
        <f t="shared" si="41"/>
        <v>0.94003581254185775</v>
      </c>
      <c r="D423" s="100">
        <f t="shared" si="43"/>
        <v>6.4181162839680894E-2</v>
      </c>
      <c r="G423" s="35">
        <f t="shared" si="46"/>
        <v>51181573.75</v>
      </c>
      <c r="H423" s="100">
        <f t="shared" si="44"/>
        <v>0.11049655314844652</v>
      </c>
      <c r="I423" s="100">
        <f t="shared" si="42"/>
        <v>0.91948341868874495</v>
      </c>
      <c r="J423" s="100">
        <f t="shared" si="45"/>
        <v>0.20473389251698479</v>
      </c>
      <c r="K423" s="100">
        <f t="shared" si="47"/>
        <v>0.42674149353755703</v>
      </c>
    </row>
    <row r="424" spans="1:11">
      <c r="A424" s="7">
        <v>44652</v>
      </c>
      <c r="B424" s="35">
        <v>59564324</v>
      </c>
      <c r="C424" s="100">
        <f t="shared" si="41"/>
        <v>1.0050887045959989</v>
      </c>
      <c r="D424" s="100">
        <f t="shared" si="43"/>
        <v>0.14707241324146969</v>
      </c>
      <c r="G424" s="35">
        <f t="shared" si="46"/>
        <v>53090840.5</v>
      </c>
      <c r="H424" s="100">
        <f t="shared" si="44"/>
        <v>0.11523796893068469</v>
      </c>
      <c r="I424" s="100">
        <f t="shared" si="42"/>
        <v>0.94255497770734831</v>
      </c>
      <c r="J424" s="100">
        <f t="shared" si="45"/>
        <v>0.25105844755801365</v>
      </c>
      <c r="K424" s="100">
        <f t="shared" si="47"/>
        <v>0.48151346245443816</v>
      </c>
    </row>
    <row r="425" spans="1:11">
      <c r="A425" s="7">
        <v>44659</v>
      </c>
      <c r="B425" s="35">
        <v>50607769</v>
      </c>
      <c r="C425" s="100">
        <f t="shared" si="41"/>
        <v>0.99905801940036831</v>
      </c>
      <c r="D425" s="100">
        <f t="shared" si="43"/>
        <v>-3.5022486435471428E-2</v>
      </c>
      <c r="G425" s="35">
        <f t="shared" si="46"/>
        <v>52631656.25</v>
      </c>
      <c r="H425" s="100">
        <f t="shared" si="44"/>
        <v>6.0496237986323878E-2</v>
      </c>
      <c r="I425" s="100">
        <f t="shared" si="42"/>
        <v>0.9566946775071874</v>
      </c>
      <c r="J425" s="100">
        <f t="shared" si="45"/>
        <v>0.26815615590232728</v>
      </c>
      <c r="K425" s="100">
        <f t="shared" si="47"/>
        <v>0.45333353896034928</v>
      </c>
    </row>
    <row r="426" spans="1:11">
      <c r="A426" s="7">
        <v>44666</v>
      </c>
      <c r="B426" s="35">
        <v>53758588</v>
      </c>
      <c r="C426" s="100">
        <f t="shared" si="41"/>
        <v>1.1623512293647609</v>
      </c>
      <c r="D426" s="100">
        <f t="shared" si="43"/>
        <v>8.5104568497016628E-2</v>
      </c>
      <c r="G426" s="35">
        <f t="shared" si="46"/>
        <v>53685725.5</v>
      </c>
      <c r="H426" s="100">
        <f t="shared" si="44"/>
        <v>6.486658149336777E-2</v>
      </c>
      <c r="I426" s="100">
        <f t="shared" si="42"/>
        <v>1.0244451512403372</v>
      </c>
      <c r="J426" s="100">
        <f t="shared" si="45"/>
        <v>0.34808685243237436</v>
      </c>
      <c r="K426" s="100">
        <f t="shared" si="47"/>
        <v>0.47122699399364659</v>
      </c>
    </row>
    <row r="427" spans="1:11">
      <c r="A427" s="7">
        <v>44673</v>
      </c>
      <c r="B427" s="35">
        <v>55486930</v>
      </c>
      <c r="C427" s="100">
        <f t="shared" si="41"/>
        <v>1.457571004213136</v>
      </c>
      <c r="D427" s="100">
        <f t="shared" si="43"/>
        <v>9.1999698261565857E-2</v>
      </c>
      <c r="G427" s="35">
        <f t="shared" si="46"/>
        <v>54854402.75</v>
      </c>
      <c r="H427" s="100">
        <f t="shared" si="44"/>
        <v>7.1760767223379873E-2</v>
      </c>
      <c r="I427" s="100">
        <f t="shared" si="42"/>
        <v>1.141463660770583</v>
      </c>
      <c r="J427" s="100">
        <f t="shared" si="45"/>
        <v>0.38423982335287465</v>
      </c>
      <c r="K427" s="100">
        <f t="shared" si="47"/>
        <v>0.49350094713985054</v>
      </c>
    </row>
    <row r="428" spans="1:11">
      <c r="A428" s="7">
        <v>44680</v>
      </c>
      <c r="B428" s="35">
        <v>60799214</v>
      </c>
      <c r="C428" s="100">
        <f t="shared" si="41"/>
        <v>1.1561037906461404</v>
      </c>
      <c r="D428" s="100">
        <f t="shared" si="43"/>
        <v>2.0732040877354706E-2</v>
      </c>
      <c r="G428" s="35">
        <f t="shared" si="46"/>
        <v>55163125.25</v>
      </c>
      <c r="H428" s="100">
        <f t="shared" si="44"/>
        <v>3.9032811130575336E-2</v>
      </c>
      <c r="I428" s="100">
        <f t="shared" si="42"/>
        <v>1.1856826462806382</v>
      </c>
      <c r="J428" s="100">
        <f t="shared" si="45"/>
        <v>0.43003578509763024</v>
      </c>
      <c r="K428" s="100">
        <f t="shared" si="47"/>
        <v>0.4645693753206841</v>
      </c>
    </row>
    <row r="429" spans="1:11">
      <c r="A429" s="7">
        <v>44687</v>
      </c>
      <c r="B429" s="35">
        <v>48794497</v>
      </c>
      <c r="C429" s="100">
        <f t="shared" si="41"/>
        <v>1.3620680824795528</v>
      </c>
      <c r="D429" s="100">
        <f t="shared" si="43"/>
        <v>-3.5829913782605194E-2</v>
      </c>
      <c r="G429" s="35">
        <f t="shared" si="46"/>
        <v>54709807.25</v>
      </c>
      <c r="H429" s="100">
        <f t="shared" si="44"/>
        <v>3.9484811006683836E-2</v>
      </c>
      <c r="I429" s="100">
        <f t="shared" si="42"/>
        <v>1.2725845007404826</v>
      </c>
      <c r="J429" s="100">
        <f t="shared" si="45"/>
        <v>0.33699522692733025</v>
      </c>
      <c r="K429" s="100">
        <f t="shared" si="47"/>
        <v>0.42442896072934977</v>
      </c>
    </row>
    <row r="430" spans="1:11">
      <c r="A430" s="7">
        <v>44694</v>
      </c>
      <c r="B430" s="35">
        <v>63710778</v>
      </c>
      <c r="C430" s="100">
        <f t="shared" si="41"/>
        <v>2.4962612522015997</v>
      </c>
      <c r="D430" s="100">
        <f t="shared" si="43"/>
        <v>0.18512744419552091</v>
      </c>
      <c r="G430" s="35">
        <f t="shared" si="46"/>
        <v>57197854.75</v>
      </c>
      <c r="H430" s="100">
        <f t="shared" si="44"/>
        <v>6.5420169277585719E-2</v>
      </c>
      <c r="I430" s="100">
        <f t="shared" si="42"/>
        <v>1.5518613213904124</v>
      </c>
      <c r="J430" s="100">
        <f t="shared" si="45"/>
        <v>0.34243649921323993</v>
      </c>
      <c r="K430" s="100">
        <f t="shared" si="47"/>
        <v>0.45586258814288438</v>
      </c>
    </row>
    <row r="431" spans="1:11">
      <c r="A431" s="7">
        <v>44701</v>
      </c>
      <c r="B431" s="35">
        <v>64059742</v>
      </c>
      <c r="C431" s="100">
        <f t="shared" si="41"/>
        <v>1.1968193453115912</v>
      </c>
      <c r="D431" s="100">
        <f t="shared" si="43"/>
        <v>0.15450146548024912</v>
      </c>
      <c r="G431" s="35">
        <f t="shared" si="46"/>
        <v>59341057.75</v>
      </c>
      <c r="H431" s="100">
        <f t="shared" si="44"/>
        <v>8.1792067273943656E-2</v>
      </c>
      <c r="I431" s="100">
        <f t="shared" si="42"/>
        <v>1.4664050622581093</v>
      </c>
      <c r="J431" s="100">
        <f t="shared" si="45"/>
        <v>0.34816846745938235</v>
      </c>
      <c r="K431" s="100">
        <f t="shared" si="47"/>
        <v>0.4605554304194775</v>
      </c>
    </row>
    <row r="432" spans="1:11">
      <c r="A432" s="7">
        <v>44708</v>
      </c>
      <c r="B432" s="35">
        <v>65954255</v>
      </c>
      <c r="C432" s="100">
        <f t="shared" si="41"/>
        <v>1.0939209475354092</v>
      </c>
      <c r="D432" s="100">
        <f t="shared" si="43"/>
        <v>8.478795466007176E-2</v>
      </c>
      <c r="G432" s="35">
        <f t="shared" si="46"/>
        <v>60629818</v>
      </c>
      <c r="H432" s="100">
        <f t="shared" si="44"/>
        <v>9.910049014128329E-2</v>
      </c>
      <c r="I432" s="100">
        <f t="shared" si="42"/>
        <v>1.4364425549377653</v>
      </c>
      <c r="J432" s="100">
        <f t="shared" si="45"/>
        <v>0.31549694497265512</v>
      </c>
      <c r="K432" s="100">
        <f t="shared" si="47"/>
        <v>0.45088381595984883</v>
      </c>
    </row>
    <row r="433" spans="1:11">
      <c r="A433" s="7">
        <v>44715</v>
      </c>
      <c r="B433" s="35">
        <v>69634322</v>
      </c>
      <c r="C433" s="100">
        <f t="shared" si="41"/>
        <v>1.1407357716080306</v>
      </c>
      <c r="D433" s="100">
        <f t="shared" si="43"/>
        <v>0.42709375608483063</v>
      </c>
      <c r="G433" s="35">
        <f t="shared" si="46"/>
        <v>65839774.25</v>
      </c>
      <c r="H433" s="100">
        <f t="shared" si="44"/>
        <v>0.20343641404439422</v>
      </c>
      <c r="I433" s="100">
        <f t="shared" si="42"/>
        <v>1.3638952272732474</v>
      </c>
      <c r="J433" s="100">
        <f t="shared" si="45"/>
        <v>0.38304489847782303</v>
      </c>
      <c r="K433" s="100">
        <f t="shared" si="47"/>
        <v>0.56917805908084096</v>
      </c>
    </row>
    <row r="434" spans="1:11">
      <c r="A434" s="7">
        <v>44722</v>
      </c>
      <c r="B434" s="35">
        <v>68072555</v>
      </c>
      <c r="C434" s="100">
        <f t="shared" si="41"/>
        <v>1.1410871917561141</v>
      </c>
      <c r="D434" s="100">
        <f t="shared" si="43"/>
        <v>6.8462152510521845E-2</v>
      </c>
      <c r="G434" s="35">
        <f t="shared" si="46"/>
        <v>66930218.5</v>
      </c>
      <c r="H434" s="100">
        <f t="shared" si="44"/>
        <v>0.17015260087180106</v>
      </c>
      <c r="I434" s="100">
        <f t="shared" si="42"/>
        <v>1.1421120776872671</v>
      </c>
      <c r="J434" s="100">
        <f t="shared" si="45"/>
        <v>0.34860367284855598</v>
      </c>
      <c r="K434" s="100">
        <f t="shared" si="47"/>
        <v>0.55296137578053495</v>
      </c>
    </row>
    <row r="435" spans="1:11">
      <c r="A435" s="7">
        <v>44729</v>
      </c>
      <c r="B435" s="35">
        <v>69404363</v>
      </c>
      <c r="C435" s="100">
        <f t="shared" si="41"/>
        <v>1.1626173890118086</v>
      </c>
      <c r="D435" s="100">
        <f t="shared" si="43"/>
        <v>8.3431822126289551E-2</v>
      </c>
      <c r="G435" s="35">
        <f t="shared" si="46"/>
        <v>68266373.75</v>
      </c>
      <c r="H435" s="100">
        <f t="shared" si="44"/>
        <v>0.15040709313948825</v>
      </c>
      <c r="I435" s="100">
        <f t="shared" si="42"/>
        <v>1.1347851566010398</v>
      </c>
      <c r="J435" s="100">
        <f t="shared" si="45"/>
        <v>0.35407651417714525</v>
      </c>
      <c r="K435" s="100">
        <f t="shared" si="47"/>
        <v>0.60688326188595976</v>
      </c>
    </row>
    <row r="436" spans="1:11">
      <c r="A436" s="7">
        <v>44736</v>
      </c>
      <c r="B436" s="35">
        <v>69185680</v>
      </c>
      <c r="C436" s="100">
        <f t="shared" si="41"/>
        <v>1.1706409802008177</v>
      </c>
      <c r="D436" s="100">
        <f t="shared" si="43"/>
        <v>4.8994943540792021E-2</v>
      </c>
      <c r="G436" s="35">
        <f t="shared" si="46"/>
        <v>69074230</v>
      </c>
      <c r="H436" s="100">
        <f t="shared" si="44"/>
        <v>0.13927820136290034</v>
      </c>
      <c r="I436" s="100">
        <f t="shared" si="42"/>
        <v>1.1537268308090356</v>
      </c>
      <c r="J436" s="100">
        <f t="shared" si="45"/>
        <v>0.3495917561542351</v>
      </c>
      <c r="K436" s="100">
        <f t="shared" si="47"/>
        <v>0.62769882970802038</v>
      </c>
    </row>
    <row r="437" spans="1:11">
      <c r="A437" s="7">
        <v>44743</v>
      </c>
      <c r="B437" s="35">
        <v>76432288</v>
      </c>
      <c r="C437" s="100">
        <f t="shared" si="41"/>
        <v>1.1607216090937678</v>
      </c>
      <c r="D437" s="100">
        <f t="shared" si="43"/>
        <v>9.7623783857621244E-2</v>
      </c>
      <c r="G437" s="35">
        <f t="shared" si="46"/>
        <v>70773721.5</v>
      </c>
      <c r="H437" s="100">
        <f t="shared" si="44"/>
        <v>7.4938702421203998E-2</v>
      </c>
      <c r="I437" s="100">
        <f t="shared" si="42"/>
        <v>1.1588361876774638</v>
      </c>
      <c r="J437" s="100">
        <f t="shared" si="45"/>
        <v>0.33306839434949237</v>
      </c>
      <c r="K437" s="100">
        <f t="shared" si="47"/>
        <v>0.70528797668878018</v>
      </c>
    </row>
    <row r="438" spans="1:11">
      <c r="A438" s="7">
        <v>44750</v>
      </c>
      <c r="B438" s="35">
        <v>80351810</v>
      </c>
      <c r="C438" s="100">
        <f t="shared" si="41"/>
        <v>1.3101608764394803</v>
      </c>
      <c r="D438" s="100">
        <f t="shared" si="43"/>
        <v>0.18038481147064334</v>
      </c>
      <c r="G438" s="35">
        <f t="shared" si="46"/>
        <v>73843535.25</v>
      </c>
      <c r="H438" s="100">
        <f t="shared" si="44"/>
        <v>0.10329141163643445</v>
      </c>
      <c r="I438" s="100">
        <f t="shared" si="42"/>
        <v>1.2022867986325241</v>
      </c>
      <c r="J438" s="100">
        <f t="shared" si="45"/>
        <v>0.40302510905687106</v>
      </c>
      <c r="K438" s="100">
        <f t="shared" si="47"/>
        <v>0.85426383047858001</v>
      </c>
    </row>
    <row r="439" spans="1:11">
      <c r="A439" s="7">
        <v>44757</v>
      </c>
      <c r="B439" s="35">
        <v>49937715</v>
      </c>
      <c r="C439" s="100">
        <f t="shared" ref="C439:C502" si="48">(B439-B387)/B387</f>
        <v>0.35505413002439695</v>
      </c>
      <c r="D439" s="100">
        <f t="shared" si="43"/>
        <v>-0.28048161756055595</v>
      </c>
      <c r="G439" s="35">
        <f t="shared" si="46"/>
        <v>68976873.25</v>
      </c>
      <c r="H439" s="100">
        <f t="shared" si="44"/>
        <v>1.0407752176817506E-2</v>
      </c>
      <c r="I439" s="100">
        <f t="shared" si="42"/>
        <v>0.98663636308848079</v>
      </c>
      <c r="J439" s="100">
        <f t="shared" si="45"/>
        <v>0.28482706729929541</v>
      </c>
      <c r="K439" s="100">
        <f t="shared" si="47"/>
        <v>0.74061752669458469</v>
      </c>
    </row>
    <row r="440" spans="1:11">
      <c r="A440" s="7">
        <v>44764</v>
      </c>
      <c r="B440" s="35">
        <v>73657901</v>
      </c>
      <c r="C440" s="100">
        <f t="shared" si="48"/>
        <v>1.8438926764781056</v>
      </c>
      <c r="D440" s="100">
        <f t="shared" si="43"/>
        <v>6.4640847643616425E-2</v>
      </c>
      <c r="G440" s="35">
        <f t="shared" si="46"/>
        <v>70094928.5</v>
      </c>
      <c r="H440" s="100">
        <f t="shared" si="44"/>
        <v>1.4776835007787998E-2</v>
      </c>
      <c r="I440" s="100">
        <f t="shared" ref="I440:I503" si="49">(G440-G388)/G388</f>
        <v>1.1095659470715549</v>
      </c>
      <c r="J440" s="100">
        <f t="shared" si="45"/>
        <v>0.27783596185449305</v>
      </c>
      <c r="K440" s="100">
        <f t="shared" si="47"/>
        <v>0.81712431365298244</v>
      </c>
    </row>
    <row r="441" spans="1:11">
      <c r="A441" s="7">
        <v>44771</v>
      </c>
      <c r="B441" s="35">
        <v>78711961</v>
      </c>
      <c r="C441" s="100">
        <f t="shared" si="48"/>
        <v>1.1295235048113019</v>
      </c>
      <c r="D441" s="100">
        <f t="shared" si="43"/>
        <v>2.982604681414221E-2</v>
      </c>
      <c r="G441" s="35">
        <f t="shared" si="46"/>
        <v>70664846.75</v>
      </c>
      <c r="H441" s="100">
        <f t="shared" si="44"/>
        <v>-1.5383499368476759E-3</v>
      </c>
      <c r="I441" s="100">
        <f t="shared" si="49"/>
        <v>1.1015964375595428</v>
      </c>
      <c r="J441" s="100">
        <f t="shared" si="45"/>
        <v>0.28101601259439157</v>
      </c>
      <c r="K441" s="100">
        <f t="shared" si="47"/>
        <v>0.72690359489982059</v>
      </c>
    </row>
    <row r="442" spans="1:11">
      <c r="A442" s="7">
        <v>44778</v>
      </c>
      <c r="B442" s="35">
        <v>76850828</v>
      </c>
      <c r="C442" s="100">
        <f t="shared" si="48"/>
        <v>1.212931918047361</v>
      </c>
      <c r="D442" s="100">
        <f t="shared" si="43"/>
        <v>-4.3570667543145578E-2</v>
      </c>
      <c r="G442" s="35">
        <f t="shared" si="46"/>
        <v>69789601.25</v>
      </c>
      <c r="H442" s="100">
        <f t="shared" si="44"/>
        <v>-5.4898969642708163E-2</v>
      </c>
      <c r="I442" s="100">
        <f t="shared" si="49"/>
        <v>1.0763977334169896</v>
      </c>
      <c r="J442" s="100">
        <f t="shared" si="45"/>
        <v>0.27563237302394261</v>
      </c>
      <c r="K442" s="100">
        <f t="shared" si="47"/>
        <v>0.63796541658824979</v>
      </c>
    </row>
    <row r="443" spans="1:11">
      <c r="A443" s="7">
        <v>44785</v>
      </c>
      <c r="B443" s="35">
        <v>76252896</v>
      </c>
      <c r="C443" s="100">
        <f t="shared" si="48"/>
        <v>1.2786764802123665</v>
      </c>
      <c r="D443" s="100">
        <f t="shared" si="43"/>
        <v>0.52696005413944147</v>
      </c>
      <c r="G443" s="35">
        <f t="shared" si="46"/>
        <v>76368396.5</v>
      </c>
      <c r="H443" s="100">
        <f t="shared" si="44"/>
        <v>0.10715944202356259</v>
      </c>
      <c r="I443" s="100">
        <f t="shared" si="49"/>
        <v>1.3308922571723427</v>
      </c>
      <c r="J443" s="100">
        <f t="shared" si="45"/>
        <v>0.33516190132987461</v>
      </c>
      <c r="K443" s="100">
        <f t="shared" si="47"/>
        <v>0.73501228281923336</v>
      </c>
    </row>
    <row r="444" spans="1:11">
      <c r="A444" s="7">
        <v>44792</v>
      </c>
      <c r="B444" s="35">
        <v>78220353</v>
      </c>
      <c r="C444" s="100">
        <f t="shared" si="48"/>
        <v>1.2380997480103335</v>
      </c>
      <c r="D444" s="100">
        <f t="shared" si="43"/>
        <v>6.194110798785863E-2</v>
      </c>
      <c r="G444" s="35">
        <f t="shared" si="46"/>
        <v>77509009.5</v>
      </c>
      <c r="H444" s="100">
        <f t="shared" si="44"/>
        <v>0.10577200317709148</v>
      </c>
      <c r="I444" s="100">
        <f t="shared" si="49"/>
        <v>1.2129083267385623</v>
      </c>
      <c r="J444" s="100">
        <f t="shared" si="45"/>
        <v>0.30616157579361652</v>
      </c>
      <c r="K444" s="100">
        <f t="shared" si="47"/>
        <v>0.68172804353637517</v>
      </c>
    </row>
    <row r="445" spans="1:11">
      <c r="A445" s="7">
        <v>44799</v>
      </c>
      <c r="B445" s="35">
        <v>79090902</v>
      </c>
      <c r="C445" s="100">
        <f t="shared" si="48"/>
        <v>1.3036441580567892</v>
      </c>
      <c r="D445" s="100">
        <f t="shared" si="43"/>
        <v>4.8142746691319255E-3</v>
      </c>
      <c r="G445" s="35">
        <f t="shared" si="46"/>
        <v>77603744.75</v>
      </c>
      <c r="H445" s="100">
        <f t="shared" si="44"/>
        <v>9.8194481685478216E-2</v>
      </c>
      <c r="I445" s="100">
        <f t="shared" si="49"/>
        <v>1.2579882153250994</v>
      </c>
      <c r="J445" s="100">
        <f t="shared" si="45"/>
        <v>0.27996004787611273</v>
      </c>
      <c r="K445" s="100">
        <f t="shared" si="47"/>
        <v>0.63016147157069935</v>
      </c>
    </row>
    <row r="446" spans="1:11">
      <c r="A446" s="7">
        <v>44806</v>
      </c>
      <c r="B446" s="35">
        <v>79672322</v>
      </c>
      <c r="C446" s="100">
        <f t="shared" si="48"/>
        <v>1.279136054392384</v>
      </c>
      <c r="D446" s="100">
        <f t="shared" si="43"/>
        <v>3.6713905021296581E-2</v>
      </c>
      <c r="G446" s="35">
        <f t="shared" si="46"/>
        <v>78309118.25</v>
      </c>
      <c r="H446" s="100">
        <f t="shared" si="44"/>
        <v>0.12207430401388057</v>
      </c>
      <c r="I446" s="100">
        <f t="shared" si="49"/>
        <v>1.2747197498680587</v>
      </c>
      <c r="J446" s="100">
        <f t="shared" si="45"/>
        <v>0.18938922774328923</v>
      </c>
      <c r="K446" s="100">
        <f t="shared" si="47"/>
        <v>0.57788166326517942</v>
      </c>
    </row>
    <row r="447" spans="1:11">
      <c r="A447" s="7">
        <v>44813</v>
      </c>
      <c r="B447" s="35">
        <v>83498044</v>
      </c>
      <c r="C447" s="100">
        <f t="shared" si="48"/>
        <v>1.3437925396907757</v>
      </c>
      <c r="D447" s="100">
        <f t="shared" si="43"/>
        <v>9.5014725735793698E-2</v>
      </c>
      <c r="G447" s="35">
        <f t="shared" si="46"/>
        <v>80120405.25</v>
      </c>
      <c r="H447" s="100">
        <f t="shared" si="44"/>
        <v>4.9130385368245884E-2</v>
      </c>
      <c r="I447" s="100">
        <f t="shared" si="49"/>
        <v>1.2913667093549053</v>
      </c>
      <c r="J447" s="100">
        <f t="shared" si="45"/>
        <v>0.19707371416993058</v>
      </c>
      <c r="K447" s="100">
        <f t="shared" si="47"/>
        <v>0.58920348475929185</v>
      </c>
    </row>
    <row r="448" spans="1:11">
      <c r="A448" s="7">
        <v>44820</v>
      </c>
      <c r="B448" s="35">
        <v>82119125</v>
      </c>
      <c r="C448" s="100">
        <f t="shared" si="48"/>
        <v>1.342858548978519</v>
      </c>
      <c r="D448" s="100">
        <f t="shared" si="43"/>
        <v>4.984344675611474E-2</v>
      </c>
      <c r="G448" s="35">
        <f t="shared" si="46"/>
        <v>81095098.25</v>
      </c>
      <c r="H448" s="100">
        <f t="shared" si="44"/>
        <v>4.6266734320737253E-2</v>
      </c>
      <c r="I448" s="100">
        <f t="shared" si="49"/>
        <v>1.3175621921629748</v>
      </c>
      <c r="J448" s="100">
        <f t="shared" si="45"/>
        <v>0.18792157537150564</v>
      </c>
      <c r="K448" s="100">
        <f t="shared" si="47"/>
        <v>0.58445886494453481</v>
      </c>
    </row>
    <row r="449" spans="1:11">
      <c r="A449" s="7">
        <v>44827</v>
      </c>
      <c r="B449" s="35">
        <v>80007230</v>
      </c>
      <c r="C449" s="100">
        <f t="shared" si="48"/>
        <v>1.2775632412193496</v>
      </c>
      <c r="D449" s="100">
        <f t="shared" si="43"/>
        <v>1.1585757360562153E-2</v>
      </c>
      <c r="G449" s="35">
        <f t="shared" si="46"/>
        <v>81324180.25</v>
      </c>
      <c r="H449" s="100">
        <f t="shared" si="44"/>
        <v>4.7941442928886496E-2</v>
      </c>
      <c r="I449" s="100">
        <f t="shared" si="49"/>
        <v>1.3109747938770684</v>
      </c>
      <c r="J449" s="100">
        <f t="shared" si="45"/>
        <v>0.17734472392960443</v>
      </c>
      <c r="K449" s="100">
        <f t="shared" si="47"/>
        <v>0.53179304535591221</v>
      </c>
    </row>
    <row r="450" spans="1:11">
      <c r="A450" s="7">
        <v>44834</v>
      </c>
      <c r="B450" s="35">
        <v>85241748</v>
      </c>
      <c r="C450" s="100">
        <f t="shared" si="48"/>
        <v>1.2617881148655947</v>
      </c>
      <c r="D450" s="100">
        <f t="shared" si="43"/>
        <v>6.9904150653472857E-2</v>
      </c>
      <c r="G450" s="35">
        <f t="shared" si="46"/>
        <v>82716536.75</v>
      </c>
      <c r="H450" s="100">
        <f t="shared" si="44"/>
        <v>5.6282315501617844E-2</v>
      </c>
      <c r="I450" s="100">
        <f t="shared" si="49"/>
        <v>1.3058125519821324</v>
      </c>
      <c r="J450" s="100">
        <f t="shared" si="45"/>
        <v>0.16874646403891591</v>
      </c>
      <c r="K450" s="100">
        <f t="shared" si="47"/>
        <v>0.57161188994503664</v>
      </c>
    </row>
    <row r="451" spans="1:11">
      <c r="A451" s="7">
        <v>44841</v>
      </c>
      <c r="B451" s="35">
        <v>82590995</v>
      </c>
      <c r="C451" s="100">
        <f t="shared" si="48"/>
        <v>1.3281367939081408</v>
      </c>
      <c r="D451" s="100">
        <f t="shared" si="43"/>
        <v>-1.0863116745585082E-2</v>
      </c>
      <c r="G451" s="35">
        <f t="shared" si="46"/>
        <v>82489774.5</v>
      </c>
      <c r="H451" s="100">
        <f t="shared" si="44"/>
        <v>2.9572606910896772E-2</v>
      </c>
      <c r="I451" s="100">
        <f t="shared" si="49"/>
        <v>1.3018982236037648</v>
      </c>
      <c r="J451" s="100">
        <f t="shared" si="45"/>
        <v>0.11708864182528422</v>
      </c>
      <c r="K451" s="100">
        <f t="shared" si="47"/>
        <v>0.53653086983056608</v>
      </c>
    </row>
    <row r="452" spans="1:11">
      <c r="A452" s="7">
        <v>44848</v>
      </c>
      <c r="B452" s="35">
        <v>83012188</v>
      </c>
      <c r="C452" s="100">
        <f t="shared" si="48"/>
        <v>1.2701767270001074</v>
      </c>
      <c r="D452" s="100">
        <f t="shared" si="43"/>
        <v>1.0875213295319453E-2</v>
      </c>
      <c r="G452" s="35">
        <f t="shared" si="46"/>
        <v>82713040.25</v>
      </c>
      <c r="H452" s="100">
        <f t="shared" si="44"/>
        <v>1.9951168873514499E-2</v>
      </c>
      <c r="I452" s="100">
        <f t="shared" si="49"/>
        <v>1.2839797199941303</v>
      </c>
      <c r="J452" s="100">
        <f t="shared" si="45"/>
        <v>0.19914163041595975</v>
      </c>
      <c r="K452" s="100">
        <f t="shared" si="47"/>
        <v>0.5078651138900605</v>
      </c>
    </row>
    <row r="453" spans="1:11">
      <c r="A453" s="7">
        <v>44855</v>
      </c>
      <c r="B453" s="35">
        <v>84299510</v>
      </c>
      <c r="C453" s="100">
        <f t="shared" si="48"/>
        <v>1.3266295561115518</v>
      </c>
      <c r="D453" s="100">
        <f t="shared" si="43"/>
        <v>5.3648651503120405E-2</v>
      </c>
      <c r="G453" s="35">
        <f t="shared" si="46"/>
        <v>83786110.25</v>
      </c>
      <c r="H453" s="100">
        <f t="shared" si="44"/>
        <v>3.0273038011963238E-2</v>
      </c>
      <c r="I453" s="100">
        <f t="shared" si="49"/>
        <v>1.2961110420595463</v>
      </c>
      <c r="J453" s="100">
        <f t="shared" si="45"/>
        <v>0.19532342842749315</v>
      </c>
      <c r="K453" s="100">
        <f t="shared" si="47"/>
        <v>0.51887895891105262</v>
      </c>
    </row>
    <row r="454" spans="1:11">
      <c r="A454" s="7">
        <v>44862</v>
      </c>
      <c r="B454" s="35">
        <v>84289875</v>
      </c>
      <c r="C454" s="100">
        <f t="shared" si="48"/>
        <v>1.181361861762114</v>
      </c>
      <c r="D454" s="100">
        <f t="shared" si="43"/>
        <v>-1.1166746604023184E-2</v>
      </c>
      <c r="G454" s="35">
        <f t="shared" si="46"/>
        <v>83548142</v>
      </c>
      <c r="H454" s="100">
        <f t="shared" si="44"/>
        <v>1.005367587515685E-2</v>
      </c>
      <c r="I454" s="100">
        <f t="shared" si="49"/>
        <v>1.2747349885014423</v>
      </c>
      <c r="J454" s="100">
        <f t="shared" si="45"/>
        <v>0.18231547710814217</v>
      </c>
      <c r="K454" s="100">
        <f t="shared" si="47"/>
        <v>0.52711453758594629</v>
      </c>
    </row>
    <row r="455" spans="1:11">
      <c r="A455" s="7">
        <v>44869</v>
      </c>
      <c r="B455" s="35">
        <v>86557481</v>
      </c>
      <c r="C455" s="100">
        <f t="shared" si="48"/>
        <v>1.2069432874539578</v>
      </c>
      <c r="D455" s="100">
        <f t="shared" ref="D455:D518" si="50">(B455-B451)/B451</f>
        <v>4.802564734811586E-2</v>
      </c>
      <c r="G455" s="35">
        <f t="shared" si="46"/>
        <v>84539763.5</v>
      </c>
      <c r="H455" s="100">
        <f t="shared" si="44"/>
        <v>2.4851431737154282E-2</v>
      </c>
      <c r="I455" s="100">
        <f t="shared" si="49"/>
        <v>1.2445129433444015</v>
      </c>
      <c r="J455" s="100">
        <f t="shared" si="45"/>
        <v>0.21135186311155488</v>
      </c>
      <c r="K455" s="100">
        <f t="shared" si="47"/>
        <v>0.47802332569124895</v>
      </c>
    </row>
    <row r="456" spans="1:11">
      <c r="A456" s="7">
        <v>44876</v>
      </c>
      <c r="B456" s="35">
        <v>90907167</v>
      </c>
      <c r="C456" s="100">
        <f t="shared" si="48"/>
        <v>1.2991756802506971</v>
      </c>
      <c r="D456" s="100">
        <f t="shared" si="50"/>
        <v>9.5106263191135257E-2</v>
      </c>
      <c r="G456" s="35">
        <f t="shared" si="46"/>
        <v>86513508.25</v>
      </c>
      <c r="H456" s="100">
        <f t="shared" si="44"/>
        <v>4.5947627949753669E-2</v>
      </c>
      <c r="I456" s="100">
        <f t="shared" si="49"/>
        <v>1.2524726888998046</v>
      </c>
      <c r="J456" s="100">
        <f t="shared" si="45"/>
        <v>0.1328443729992419</v>
      </c>
      <c r="K456" s="100">
        <f t="shared" si="47"/>
        <v>0.45790303594647336</v>
      </c>
    </row>
    <row r="457" spans="1:11">
      <c r="A457" s="7">
        <v>44883</v>
      </c>
      <c r="B457" s="35">
        <v>90703189</v>
      </c>
      <c r="C457" s="100">
        <f t="shared" si="48"/>
        <v>1.2817666088907784</v>
      </c>
      <c r="D457" s="100">
        <f t="shared" si="50"/>
        <v>7.5963419004452096E-2</v>
      </c>
      <c r="G457" s="35">
        <f t="shared" si="46"/>
        <v>88114428</v>
      </c>
      <c r="H457" s="100">
        <f t="shared" si="44"/>
        <v>5.1659132248593677E-2</v>
      </c>
      <c r="I457" s="100">
        <f t="shared" si="49"/>
        <v>1.2427851492246715</v>
      </c>
      <c r="J457" s="100">
        <f t="shared" si="45"/>
        <v>0.13682820317810926</v>
      </c>
      <c r="K457" s="100">
        <f t="shared" si="47"/>
        <v>0.4533183655606553</v>
      </c>
    </row>
    <row r="458" spans="1:11">
      <c r="A458" s="7">
        <v>44890</v>
      </c>
      <c r="B458" s="35">
        <v>91208891</v>
      </c>
      <c r="C458" s="100">
        <f t="shared" si="48"/>
        <v>1.0726674311155227</v>
      </c>
      <c r="D458" s="100">
        <f t="shared" si="50"/>
        <v>8.2085968213857233E-2</v>
      </c>
      <c r="G458" s="35">
        <f t="shared" si="46"/>
        <v>89844182</v>
      </c>
      <c r="H458" s="100">
        <f t="shared" ref="H458:H521" si="51">(G458-G454)/G454</f>
        <v>7.5358228792209409E-2</v>
      </c>
      <c r="I458" s="100">
        <f t="shared" si="49"/>
        <v>1.2113257310735395</v>
      </c>
      <c r="J458" s="100">
        <f t="shared" si="45"/>
        <v>0.15772998183827977</v>
      </c>
      <c r="K458" s="100">
        <f t="shared" si="47"/>
        <v>0.36458824507588589</v>
      </c>
    </row>
    <row r="459" spans="1:11">
      <c r="A459" s="7">
        <v>44897</v>
      </c>
      <c r="B459" s="35">
        <v>97393646</v>
      </c>
      <c r="C459" s="100">
        <f t="shared" si="48"/>
        <v>1.2207143231737765</v>
      </c>
      <c r="D459" s="100">
        <f t="shared" si="50"/>
        <v>0.12519039226661413</v>
      </c>
      <c r="G459" s="35">
        <f t="shared" si="46"/>
        <v>92553223.25</v>
      </c>
      <c r="H459" s="100">
        <f t="shared" si="51"/>
        <v>9.4789237847820576E-2</v>
      </c>
      <c r="I459" s="100">
        <f t="shared" si="49"/>
        <v>1.2148173647551408</v>
      </c>
      <c r="J459" s="100">
        <f t="shared" si="45"/>
        <v>0.18189586753519602</v>
      </c>
      <c r="K459" s="100">
        <f t="shared" si="47"/>
        <v>0.38283163157460781</v>
      </c>
    </row>
    <row r="460" spans="1:11">
      <c r="A460" s="7">
        <v>44904</v>
      </c>
      <c r="B460" s="35">
        <v>88441801</v>
      </c>
      <c r="C460" s="100">
        <f t="shared" si="48"/>
        <v>1.1990189750537517</v>
      </c>
      <c r="D460" s="100">
        <f t="shared" si="50"/>
        <v>-2.7119599932093362E-2</v>
      </c>
      <c r="G460" s="35">
        <f t="shared" si="46"/>
        <v>91936881.75</v>
      </c>
      <c r="H460" s="100">
        <f t="shared" si="51"/>
        <v>6.2688169855832893E-2</v>
      </c>
      <c r="I460" s="100">
        <f t="shared" si="49"/>
        <v>1.1911578419850033</v>
      </c>
      <c r="J460" s="100">
        <f t="shared" si="45"/>
        <v>0.14748398317668271</v>
      </c>
      <c r="K460" s="100">
        <f t="shared" si="47"/>
        <v>0.34673744480239072</v>
      </c>
    </row>
    <row r="461" spans="1:11">
      <c r="A461" s="7">
        <v>44911</v>
      </c>
      <c r="B461" s="35">
        <v>92406269</v>
      </c>
      <c r="C461" s="100">
        <f t="shared" si="48"/>
        <v>1.0853289638274581</v>
      </c>
      <c r="D461" s="100">
        <f t="shared" si="50"/>
        <v>1.8776407078697089E-2</v>
      </c>
      <c r="G461" s="35">
        <f t="shared" si="46"/>
        <v>92362651.75</v>
      </c>
      <c r="H461" s="100">
        <f t="shared" si="51"/>
        <v>4.8212578194345199E-2</v>
      </c>
      <c r="I461" s="100">
        <f t="shared" si="49"/>
        <v>1.1430623408530847</v>
      </c>
      <c r="J461" s="100">
        <f t="shared" si="45"/>
        <v>0.13894247301192461</v>
      </c>
      <c r="K461" s="100">
        <f t="shared" si="47"/>
        <v>0.33715065300040259</v>
      </c>
    </row>
    <row r="462" spans="1:11">
      <c r="A462" s="7">
        <v>44918</v>
      </c>
      <c r="B462" s="35">
        <v>96833948</v>
      </c>
      <c r="C462" s="100">
        <f t="shared" si="48"/>
        <v>1.3307280131566797</v>
      </c>
      <c r="D462" s="100">
        <f t="shared" si="50"/>
        <v>6.1672244211367508E-2</v>
      </c>
      <c r="G462" s="35">
        <f t="shared" si="46"/>
        <v>93768916</v>
      </c>
      <c r="H462" s="100">
        <f t="shared" si="51"/>
        <v>4.368378577925057E-2</v>
      </c>
      <c r="I462" s="100">
        <f t="shared" si="49"/>
        <v>1.2071730682134052</v>
      </c>
      <c r="J462" s="100">
        <f t="shared" ref="J462:J525" si="52">(G462-G449)/G449</f>
        <v>0.15302626736283639</v>
      </c>
      <c r="K462" s="100">
        <f t="shared" si="47"/>
        <v>0.32491147861992814</v>
      </c>
    </row>
    <row r="463" spans="1:11">
      <c r="A463" s="7">
        <v>44925</v>
      </c>
      <c r="B463" s="35">
        <v>116153446</v>
      </c>
      <c r="C463" s="100">
        <f t="shared" si="48"/>
        <v>1.659861242029727</v>
      </c>
      <c r="D463" s="100">
        <f t="shared" si="50"/>
        <v>0.19261831516195627</v>
      </c>
      <c r="G463" s="35">
        <f t="shared" si="46"/>
        <v>98458866</v>
      </c>
      <c r="H463" s="100">
        <f t="shared" si="51"/>
        <v>6.380807218402304E-2</v>
      </c>
      <c r="I463" s="100">
        <f t="shared" si="49"/>
        <v>1.3201327175500732</v>
      </c>
      <c r="J463" s="100">
        <f t="shared" si="52"/>
        <v>0.19031659047306523</v>
      </c>
      <c r="K463" s="100">
        <f t="shared" si="47"/>
        <v>0.33334442435162259</v>
      </c>
    </row>
    <row r="464" spans="1:11">
      <c r="A464" s="7">
        <v>44932</v>
      </c>
      <c r="B464" s="35">
        <v>94191817</v>
      </c>
      <c r="C464" s="100">
        <f t="shared" si="48"/>
        <v>1.5818840701867491</v>
      </c>
      <c r="D464" s="100">
        <f t="shared" si="50"/>
        <v>6.50146868899696E-2</v>
      </c>
      <c r="G464" s="35">
        <f t="shared" ref="G464:G527" si="53">AVERAGE(B461:B464)</f>
        <v>99896370</v>
      </c>
      <c r="H464" s="100">
        <f t="shared" si="51"/>
        <v>8.6575573355249236E-2</v>
      </c>
      <c r="I464" s="100">
        <f t="shared" si="49"/>
        <v>1.4069961995124667</v>
      </c>
      <c r="J464" s="100">
        <f t="shared" si="52"/>
        <v>0.2110151907373683</v>
      </c>
      <c r="K464" s="100">
        <f t="shared" si="47"/>
        <v>0.4482588916133568</v>
      </c>
    </row>
    <row r="465" spans="1:11">
      <c r="A465" s="7">
        <v>44939</v>
      </c>
      <c r="B465" s="35">
        <v>91870533</v>
      </c>
      <c r="C465" s="100">
        <f t="shared" si="48"/>
        <v>1.4435533799743359</v>
      </c>
      <c r="D465" s="100">
        <f t="shared" si="50"/>
        <v>-5.7976153111430132E-3</v>
      </c>
      <c r="G465" s="35">
        <f t="shared" si="53"/>
        <v>99762436</v>
      </c>
      <c r="H465" s="100">
        <f t="shared" si="51"/>
        <v>8.0116628418477595E-2</v>
      </c>
      <c r="I465" s="100">
        <f t="shared" si="49"/>
        <v>1.5051059119658574</v>
      </c>
      <c r="J465" s="100">
        <f t="shared" si="52"/>
        <v>0.20612705926983502</v>
      </c>
      <c r="K465" s="100">
        <f t="shared" si="47"/>
        <v>0.42324756062772789</v>
      </c>
    </row>
    <row r="466" spans="1:11">
      <c r="A466" s="7">
        <v>44946</v>
      </c>
      <c r="B466" s="35">
        <v>98124931</v>
      </c>
      <c r="C466" s="100">
        <f t="shared" si="48"/>
        <v>1.4071844466607049</v>
      </c>
      <c r="D466" s="100">
        <f t="shared" si="50"/>
        <v>1.3331925700271976E-2</v>
      </c>
      <c r="G466" s="35">
        <f t="shared" si="53"/>
        <v>100085181.75</v>
      </c>
      <c r="H466" s="100">
        <f t="shared" si="51"/>
        <v>6.7359910079370006E-2</v>
      </c>
      <c r="I466" s="100">
        <f t="shared" si="49"/>
        <v>1.5256294364787402</v>
      </c>
      <c r="J466" s="100">
        <f t="shared" si="52"/>
        <v>0.19453190333537412</v>
      </c>
      <c r="K466" s="100">
        <f t="shared" si="47"/>
        <v>0.41633621741350485</v>
      </c>
    </row>
    <row r="467" spans="1:11">
      <c r="A467" s="7">
        <v>44953</v>
      </c>
      <c r="B467" s="35">
        <v>99207794</v>
      </c>
      <c r="C467" s="100">
        <f t="shared" si="48"/>
        <v>1.5143711252232057</v>
      </c>
      <c r="D467" s="100">
        <f t="shared" si="50"/>
        <v>-0.14589022180194292</v>
      </c>
      <c r="G467" s="35">
        <f t="shared" si="53"/>
        <v>95848768.75</v>
      </c>
      <c r="H467" s="100">
        <f t="shared" si="51"/>
        <v>-2.6509519721667322E-2</v>
      </c>
      <c r="I467" s="100">
        <f t="shared" si="49"/>
        <v>1.4847607645298786</v>
      </c>
      <c r="J467" s="100">
        <f t="shared" si="52"/>
        <v>0.14722801076773198</v>
      </c>
      <c r="K467" s="100">
        <f t="shared" si="47"/>
        <v>0.37339613686358469</v>
      </c>
    </row>
    <row r="468" spans="1:11">
      <c r="A468" s="7">
        <v>44960</v>
      </c>
      <c r="B468" s="35">
        <v>108392024</v>
      </c>
      <c r="C468" s="100">
        <f t="shared" si="48"/>
        <v>1.3633811536050016</v>
      </c>
      <c r="D468" s="100">
        <f t="shared" si="50"/>
        <v>0.15075839337508481</v>
      </c>
      <c r="G468" s="35">
        <f t="shared" si="53"/>
        <v>99398820.5</v>
      </c>
      <c r="H468" s="100">
        <f t="shared" si="51"/>
        <v>-4.9806564542835743E-3</v>
      </c>
      <c r="I468" s="100">
        <f t="shared" si="49"/>
        <v>1.4291028473822025</v>
      </c>
      <c r="J468" s="100">
        <f t="shared" si="52"/>
        <v>0.1757641183843624</v>
      </c>
      <c r="K468" s="100">
        <f t="shared" si="47"/>
        <v>0.30157008730699225</v>
      </c>
    </row>
    <row r="469" spans="1:11">
      <c r="A469" s="7">
        <v>44967</v>
      </c>
      <c r="B469" s="35">
        <v>87648067</v>
      </c>
      <c r="C469" s="100">
        <f t="shared" si="48"/>
        <v>0.97640624010647614</v>
      </c>
      <c r="D469" s="100">
        <f t="shared" si="50"/>
        <v>-4.5961048250367724E-2</v>
      </c>
      <c r="G469" s="35">
        <f t="shared" si="53"/>
        <v>98343204</v>
      </c>
      <c r="H469" s="100">
        <f t="shared" si="51"/>
        <v>-1.4226116130524319E-2</v>
      </c>
      <c r="I469" s="100">
        <f t="shared" si="49"/>
        <v>1.3081198949891297</v>
      </c>
      <c r="J469" s="100">
        <f t="shared" si="52"/>
        <v>0.13673813476405866</v>
      </c>
      <c r="K469" s="100">
        <f t="shared" si="47"/>
        <v>0.26879706803632936</v>
      </c>
    </row>
    <row r="470" spans="1:11">
      <c r="A470" s="7">
        <v>44974</v>
      </c>
      <c r="B470" s="35">
        <v>93445079</v>
      </c>
      <c r="C470" s="100">
        <f t="shared" si="48"/>
        <v>1.0140063901570098</v>
      </c>
      <c r="D470" s="100">
        <f t="shared" si="50"/>
        <v>-4.7692792772511608E-2</v>
      </c>
      <c r="G470" s="35">
        <f t="shared" si="53"/>
        <v>97173241</v>
      </c>
      <c r="H470" s="100">
        <f t="shared" si="51"/>
        <v>-2.9094624189959069E-2</v>
      </c>
      <c r="I470" s="100">
        <f t="shared" si="49"/>
        <v>1.2076771861558402</v>
      </c>
      <c r="J470" s="100">
        <f t="shared" si="52"/>
        <v>0.10280737451986864</v>
      </c>
      <c r="K470" s="100">
        <f t="shared" si="47"/>
        <v>0.25217206093653105</v>
      </c>
    </row>
    <row r="471" spans="1:11">
      <c r="A471" s="7">
        <v>44981</v>
      </c>
      <c r="B471" s="35">
        <v>98760440</v>
      </c>
      <c r="C471" s="100">
        <f t="shared" si="48"/>
        <v>1.068380358373993</v>
      </c>
      <c r="D471" s="100">
        <f t="shared" si="50"/>
        <v>-4.5092626492632222E-3</v>
      </c>
      <c r="G471" s="35">
        <f t="shared" si="53"/>
        <v>97061402.5</v>
      </c>
      <c r="H471" s="100">
        <f t="shared" si="51"/>
        <v>1.2651531843490686E-2</v>
      </c>
      <c r="I471" s="100">
        <f t="shared" si="49"/>
        <v>1.1059601146008922</v>
      </c>
      <c r="J471" s="100">
        <f t="shared" si="52"/>
        <v>8.0330415830376201E-2</v>
      </c>
      <c r="K471" s="100">
        <f t="shared" si="47"/>
        <v>0.23946488824115958</v>
      </c>
    </row>
    <row r="472" spans="1:11">
      <c r="A472" s="7">
        <v>44988</v>
      </c>
      <c r="B472" s="35">
        <v>113602401</v>
      </c>
      <c r="C472" s="100">
        <f t="shared" si="48"/>
        <v>1.1877219703709749</v>
      </c>
      <c r="D472" s="100">
        <f t="shared" si="50"/>
        <v>4.8069745427025148E-2</v>
      </c>
      <c r="G472" s="35">
        <f t="shared" si="53"/>
        <v>98363996.75</v>
      </c>
      <c r="H472" s="100">
        <f t="shared" si="51"/>
        <v>-1.0410825247166791E-2</v>
      </c>
      <c r="I472" s="100">
        <f t="shared" si="49"/>
        <v>1.0662559288616738</v>
      </c>
      <c r="J472" s="100">
        <f t="shared" si="52"/>
        <v>6.2783048455311366E-2</v>
      </c>
      <c r="K472" s="100">
        <f t="shared" si="47"/>
        <v>0.22770218701558553</v>
      </c>
    </row>
    <row r="473" spans="1:11">
      <c r="A473" s="7">
        <v>44995</v>
      </c>
      <c r="B473" s="35">
        <v>109147070</v>
      </c>
      <c r="C473" s="100">
        <f t="shared" si="48"/>
        <v>1.0811916886012807</v>
      </c>
      <c r="D473" s="100">
        <f t="shared" si="50"/>
        <v>0.24528781678664974</v>
      </c>
      <c r="G473" s="35">
        <f t="shared" si="53"/>
        <v>103738747.5</v>
      </c>
      <c r="H473" s="100">
        <f t="shared" si="51"/>
        <v>5.4864426625758501E-2</v>
      </c>
      <c r="I473" s="100">
        <f t="shared" si="49"/>
        <v>1.0902734075970326</v>
      </c>
      <c r="J473" s="100">
        <f t="shared" si="52"/>
        <v>0.12836921946180754</v>
      </c>
      <c r="K473" s="100">
        <f t="shared" si="47"/>
        <v>0.27922340238363297</v>
      </c>
    </row>
    <row r="474" spans="1:11">
      <c r="A474" s="7">
        <v>45002</v>
      </c>
      <c r="B474" s="35">
        <v>114443806</v>
      </c>
      <c r="C474" s="100">
        <f t="shared" si="48"/>
        <v>1.3100215490553115</v>
      </c>
      <c r="D474" s="100">
        <f t="shared" si="50"/>
        <v>0.22471731229420866</v>
      </c>
      <c r="G474" s="35">
        <f t="shared" si="53"/>
        <v>108988429.25</v>
      </c>
      <c r="H474" s="100">
        <f t="shared" si="51"/>
        <v>0.12158890789697958</v>
      </c>
      <c r="I474" s="100">
        <f t="shared" si="49"/>
        <v>1.1618062342806428</v>
      </c>
      <c r="J474" s="100">
        <f t="shared" si="52"/>
        <v>0.18000541544650919</v>
      </c>
      <c r="K474" s="100">
        <f t="shared" si="47"/>
        <v>0.34017249131755006</v>
      </c>
    </row>
    <row r="475" spans="1:11">
      <c r="A475" s="7">
        <v>45009</v>
      </c>
      <c r="B475" s="35">
        <v>115926373</v>
      </c>
      <c r="C475" s="100">
        <f t="shared" si="48"/>
        <v>1.2814663621966063</v>
      </c>
      <c r="D475" s="100">
        <f t="shared" si="50"/>
        <v>0.17381385704640442</v>
      </c>
      <c r="G475" s="35">
        <f t="shared" si="53"/>
        <v>113279912.5</v>
      </c>
      <c r="H475" s="100">
        <f t="shared" si="51"/>
        <v>0.16709536007374301</v>
      </c>
      <c r="I475" s="100">
        <f t="shared" si="49"/>
        <v>1.2132948285905336</v>
      </c>
      <c r="J475" s="100">
        <f t="shared" si="52"/>
        <v>0.20807531250547889</v>
      </c>
      <c r="K475" s="100">
        <f t="shared" si="47"/>
        <v>0.36949535063797262</v>
      </c>
    </row>
    <row r="476" spans="1:11">
      <c r="A476" s="7">
        <v>45016</v>
      </c>
      <c r="B476" s="35">
        <v>125210227</v>
      </c>
      <c r="C476" s="100">
        <f t="shared" si="48"/>
        <v>1.1021010328262939</v>
      </c>
      <c r="D476" s="100">
        <f t="shared" si="50"/>
        <v>0.10217940728206969</v>
      </c>
      <c r="G476" s="35">
        <f t="shared" si="53"/>
        <v>116181869</v>
      </c>
      <c r="H476" s="100">
        <f t="shared" si="51"/>
        <v>0.18114221502492983</v>
      </c>
      <c r="I476" s="100">
        <f t="shared" si="49"/>
        <v>1.1883599488314749</v>
      </c>
      <c r="J476" s="100">
        <f t="shared" si="52"/>
        <v>0.18000413492473091</v>
      </c>
      <c r="K476" s="100">
        <f t="shared" si="47"/>
        <v>0.4084396484803095</v>
      </c>
    </row>
    <row r="477" spans="1:11">
      <c r="A477" s="7">
        <v>45023</v>
      </c>
      <c r="B477" s="35">
        <v>119740358</v>
      </c>
      <c r="C477" s="100">
        <f t="shared" si="48"/>
        <v>1.3660469601021139</v>
      </c>
      <c r="D477" s="100">
        <f t="shared" si="50"/>
        <v>9.7055175187020601E-2</v>
      </c>
      <c r="G477" s="35">
        <f t="shared" si="53"/>
        <v>118830191</v>
      </c>
      <c r="H477" s="100">
        <f t="shared" si="51"/>
        <v>0.1454754743400001</v>
      </c>
      <c r="I477" s="100">
        <f t="shared" si="49"/>
        <v>1.257770312899853</v>
      </c>
      <c r="J477" s="100">
        <f t="shared" si="52"/>
        <v>0.18953462473160937</v>
      </c>
      <c r="K477" s="100">
        <f t="shared" si="47"/>
        <v>0.43665606584930239</v>
      </c>
    </row>
    <row r="478" spans="1:11">
      <c r="A478" s="7">
        <v>45030</v>
      </c>
      <c r="B478" s="35">
        <v>127873418</v>
      </c>
      <c r="C478" s="100">
        <f t="shared" si="48"/>
        <v>1.3786602802886117</v>
      </c>
      <c r="D478" s="100">
        <f t="shared" si="50"/>
        <v>0.11734677890737048</v>
      </c>
      <c r="G478" s="35">
        <f t="shared" si="53"/>
        <v>122187594</v>
      </c>
      <c r="H478" s="100">
        <f t="shared" si="51"/>
        <v>0.12110611044520582</v>
      </c>
      <c r="I478" s="100">
        <f t="shared" si="49"/>
        <v>1.2759791892912018</v>
      </c>
      <c r="J478" s="100">
        <f t="shared" si="52"/>
        <v>0.22478558963816803</v>
      </c>
      <c r="K478" s="100">
        <f t="shared" si="47"/>
        <v>0.45832756330874064</v>
      </c>
    </row>
    <row r="479" spans="1:11">
      <c r="A479" s="7">
        <v>45037</v>
      </c>
      <c r="B479" s="35">
        <v>133121118</v>
      </c>
      <c r="C479" s="100">
        <f t="shared" si="48"/>
        <v>1.3991436902347993</v>
      </c>
      <c r="D479" s="100">
        <f t="shared" si="50"/>
        <v>0.14832470433626005</v>
      </c>
      <c r="G479" s="35">
        <f t="shared" si="53"/>
        <v>126486280.25</v>
      </c>
      <c r="H479" s="100">
        <f t="shared" si="51"/>
        <v>0.11658172626148523</v>
      </c>
      <c r="I479" s="100">
        <f t="shared" si="49"/>
        <v>1.3058546608640269</v>
      </c>
      <c r="J479" s="100">
        <f t="shared" si="52"/>
        <v>0.26378628722428232</v>
      </c>
      <c r="K479" s="100">
        <f t="shared" si="47"/>
        <v>0.51393289212822946</v>
      </c>
    </row>
    <row r="480" spans="1:11">
      <c r="A480" s="7">
        <v>45044</v>
      </c>
      <c r="B480" s="35">
        <v>125333101</v>
      </c>
      <c r="C480" s="100">
        <f t="shared" si="48"/>
        <v>1.0614263368602102</v>
      </c>
      <c r="D480" s="100">
        <f t="shared" si="50"/>
        <v>9.8134156405610537E-4</v>
      </c>
      <c r="G480" s="35">
        <f t="shared" si="53"/>
        <v>126516998.75</v>
      </c>
      <c r="H480" s="100">
        <f t="shared" si="51"/>
        <v>8.8956476935312515E-2</v>
      </c>
      <c r="I480" s="100">
        <f t="shared" si="49"/>
        <v>1.2935067253101291</v>
      </c>
      <c r="J480" s="100">
        <f t="shared" si="52"/>
        <v>0.3199647778469768</v>
      </c>
      <c r="K480" s="100">
        <f t="shared" ref="K480:K543" si="54">(G480-G455)/G455</f>
        <v>0.49653835676982938</v>
      </c>
    </row>
    <row r="481" spans="1:11">
      <c r="A481" s="7">
        <v>45051</v>
      </c>
      <c r="B481" s="35">
        <v>138016879</v>
      </c>
      <c r="C481" s="100">
        <f t="shared" si="48"/>
        <v>1.8285336971503159</v>
      </c>
      <c r="D481" s="100">
        <f t="shared" si="50"/>
        <v>0.15263459459508213</v>
      </c>
      <c r="G481" s="35">
        <f t="shared" si="53"/>
        <v>131086129</v>
      </c>
      <c r="H481" s="100">
        <f t="shared" si="51"/>
        <v>0.10313825044680774</v>
      </c>
      <c r="I481" s="100">
        <f t="shared" si="49"/>
        <v>1.396026153062347</v>
      </c>
      <c r="J481" s="100">
        <f t="shared" si="52"/>
        <v>0.31878958261884005</v>
      </c>
      <c r="K481" s="100">
        <f t="shared" si="54"/>
        <v>0.5152099556660853</v>
      </c>
    </row>
    <row r="482" spans="1:11">
      <c r="A482" s="7">
        <v>45058</v>
      </c>
      <c r="B482" s="35">
        <v>144670638</v>
      </c>
      <c r="C482" s="100">
        <f t="shared" si="48"/>
        <v>1.2707404075335573</v>
      </c>
      <c r="D482" s="100">
        <f t="shared" si="50"/>
        <v>0.13135818423184714</v>
      </c>
      <c r="G482" s="35">
        <f t="shared" si="53"/>
        <v>135285434</v>
      </c>
      <c r="H482" s="100">
        <f t="shared" si="51"/>
        <v>0.10719451599971762</v>
      </c>
      <c r="I482" s="100">
        <f t="shared" si="49"/>
        <v>1.3652186710726244</v>
      </c>
      <c r="J482" s="100">
        <f t="shared" si="52"/>
        <v>0.37564598769834667</v>
      </c>
      <c r="K482" s="100">
        <f t="shared" si="54"/>
        <v>0.53533804929199558</v>
      </c>
    </row>
    <row r="483" spans="1:11">
      <c r="A483" s="7">
        <v>45065</v>
      </c>
      <c r="B483" s="35">
        <v>132106099</v>
      </c>
      <c r="C483" s="100">
        <f t="shared" si="48"/>
        <v>1.0622327670317497</v>
      </c>
      <c r="D483" s="100">
        <f t="shared" si="50"/>
        <v>-7.6247782113728945E-3</v>
      </c>
      <c r="G483" s="35">
        <f t="shared" si="53"/>
        <v>135031679.25</v>
      </c>
      <c r="H483" s="100">
        <f t="shared" si="51"/>
        <v>6.7559888575346103E-2</v>
      </c>
      <c r="I483" s="100">
        <f t="shared" si="49"/>
        <v>1.2755185763435435</v>
      </c>
      <c r="J483" s="100">
        <f t="shared" si="52"/>
        <v>0.38959736096483599</v>
      </c>
      <c r="K483" s="100">
        <f t="shared" si="54"/>
        <v>0.50295407275231241</v>
      </c>
    </row>
    <row r="484" spans="1:11">
      <c r="A484" s="7">
        <v>45072</v>
      </c>
      <c r="B484" s="35">
        <v>135132881</v>
      </c>
      <c r="C484" s="100">
        <f t="shared" si="48"/>
        <v>1.0488879906231978</v>
      </c>
      <c r="D484" s="100">
        <f t="shared" si="50"/>
        <v>7.8189878984961839E-2</v>
      </c>
      <c r="G484" s="35">
        <f t="shared" si="53"/>
        <v>137481624.25</v>
      </c>
      <c r="H484" s="100">
        <f t="shared" si="51"/>
        <v>8.6665235567801521E-2</v>
      </c>
      <c r="I484" s="100">
        <f t="shared" si="49"/>
        <v>1.267557924221379</v>
      </c>
      <c r="J484" s="100">
        <f t="shared" si="52"/>
        <v>0.41643970423773757</v>
      </c>
      <c r="K484" s="100">
        <f t="shared" si="54"/>
        <v>0.48543313157923973</v>
      </c>
    </row>
    <row r="485" spans="1:11">
      <c r="A485" s="7">
        <v>45079</v>
      </c>
      <c r="B485" s="35">
        <v>140029371</v>
      </c>
      <c r="C485" s="100">
        <f t="shared" si="48"/>
        <v>1.0109245983611357</v>
      </c>
      <c r="D485" s="100">
        <f t="shared" si="50"/>
        <v>1.4581491876801533E-2</v>
      </c>
      <c r="G485" s="35">
        <f t="shared" si="53"/>
        <v>137984747.25</v>
      </c>
      <c r="H485" s="100">
        <f t="shared" si="51"/>
        <v>5.2626607426938359E-2</v>
      </c>
      <c r="I485" s="100">
        <f t="shared" si="49"/>
        <v>1.0957658014752383</v>
      </c>
      <c r="J485" s="100">
        <f t="shared" si="52"/>
        <v>0.40279728161818518</v>
      </c>
      <c r="K485" s="100">
        <f t="shared" si="54"/>
        <v>0.50086390383802637</v>
      </c>
    </row>
    <row r="486" spans="1:11">
      <c r="A486" s="7">
        <v>45086</v>
      </c>
      <c r="B486" s="35">
        <v>147105487</v>
      </c>
      <c r="C486" s="100">
        <f t="shared" si="48"/>
        <v>1.1610102191698255</v>
      </c>
      <c r="D486" s="100">
        <f t="shared" si="50"/>
        <v>1.6830291437575605E-2</v>
      </c>
      <c r="G486" s="35">
        <f t="shared" si="53"/>
        <v>138593459.5</v>
      </c>
      <c r="H486" s="100">
        <f t="shared" si="51"/>
        <v>2.4452192687647364E-2</v>
      </c>
      <c r="I486" s="100">
        <f t="shared" si="49"/>
        <v>1.0707157784043391</v>
      </c>
      <c r="J486" s="100">
        <f t="shared" si="52"/>
        <v>0.33598547158090569</v>
      </c>
      <c r="K486" s="100">
        <f t="shared" si="54"/>
        <v>0.500535734672646</v>
      </c>
    </row>
    <row r="487" spans="1:11">
      <c r="A487" s="7">
        <v>45093</v>
      </c>
      <c r="B487" s="35">
        <v>151386770</v>
      </c>
      <c r="C487" s="100">
        <f t="shared" si="48"/>
        <v>1.1812284337225312</v>
      </c>
      <c r="D487" s="100">
        <f t="shared" si="50"/>
        <v>0.14594837896167079</v>
      </c>
      <c r="G487" s="35">
        <f t="shared" si="53"/>
        <v>143413627.25</v>
      </c>
      <c r="H487" s="100">
        <f t="shared" si="51"/>
        <v>6.2073937364590687E-2</v>
      </c>
      <c r="I487" s="100">
        <f t="shared" si="49"/>
        <v>1.1007945694493551</v>
      </c>
      <c r="J487" s="100">
        <f t="shared" si="52"/>
        <v>0.31586103439508006</v>
      </c>
      <c r="K487" s="100">
        <f t="shared" si="54"/>
        <v>0.52943676185826871</v>
      </c>
    </row>
    <row r="488" spans="1:11">
      <c r="A488" s="7">
        <v>45100</v>
      </c>
      <c r="B488" s="35">
        <v>163480925</v>
      </c>
      <c r="C488" s="100">
        <f t="shared" si="48"/>
        <v>1.3629300890010765</v>
      </c>
      <c r="D488" s="100">
        <f t="shared" si="50"/>
        <v>0.20977902484000174</v>
      </c>
      <c r="G488" s="35">
        <f t="shared" si="53"/>
        <v>150500638.25</v>
      </c>
      <c r="H488" s="100">
        <f t="shared" si="51"/>
        <v>9.4696393580031485E-2</v>
      </c>
      <c r="I488" s="100">
        <f t="shared" si="49"/>
        <v>1.1788246969962604</v>
      </c>
      <c r="J488" s="100">
        <f t="shared" si="52"/>
        <v>0.32857304466932741</v>
      </c>
      <c r="K488" s="100">
        <f t="shared" si="54"/>
        <v>0.52856359578628498</v>
      </c>
    </row>
    <row r="489" spans="1:11">
      <c r="A489" s="7">
        <v>45107</v>
      </c>
      <c r="B489" s="35">
        <v>130155435</v>
      </c>
      <c r="C489" s="100">
        <f t="shared" si="48"/>
        <v>0.70288550043144071</v>
      </c>
      <c r="D489" s="100">
        <f t="shared" si="50"/>
        <v>-7.0513321094615208E-2</v>
      </c>
      <c r="G489" s="35">
        <f t="shared" si="53"/>
        <v>148032154.25</v>
      </c>
      <c r="H489" s="100">
        <f t="shared" si="51"/>
        <v>7.2815345175769056E-2</v>
      </c>
      <c r="I489" s="100">
        <f t="shared" si="49"/>
        <v>1.0916259751862845</v>
      </c>
      <c r="J489" s="100">
        <f t="shared" si="52"/>
        <v>0.2741416154184953</v>
      </c>
      <c r="K489" s="100">
        <f t="shared" si="54"/>
        <v>0.48185719110714431</v>
      </c>
    </row>
    <row r="490" spans="1:11">
      <c r="A490" s="7">
        <v>45114</v>
      </c>
      <c r="B490" s="35">
        <v>162599591</v>
      </c>
      <c r="C490" s="100">
        <f t="shared" si="48"/>
        <v>1.0235958717046947</v>
      </c>
      <c r="D490" s="100">
        <f t="shared" si="50"/>
        <v>0.10532648588424169</v>
      </c>
      <c r="G490" s="35">
        <f t="shared" si="53"/>
        <v>151905680.25</v>
      </c>
      <c r="H490" s="100">
        <f t="shared" si="51"/>
        <v>9.6052301443561264E-2</v>
      </c>
      <c r="I490" s="100">
        <f t="shared" si="49"/>
        <v>1.0571290328356808</v>
      </c>
      <c r="J490" s="100">
        <f t="shared" si="52"/>
        <v>0.2783424731682877</v>
      </c>
      <c r="K490" s="100">
        <f t="shared" si="54"/>
        <v>0.52267412806559777</v>
      </c>
    </row>
    <row r="491" spans="1:11">
      <c r="A491" s="7">
        <v>45121</v>
      </c>
      <c r="B491" s="35">
        <v>163121050</v>
      </c>
      <c r="C491" s="100">
        <f t="shared" si="48"/>
        <v>2.2664900666760586</v>
      </c>
      <c r="D491" s="100">
        <f t="shared" si="50"/>
        <v>7.7511925249478544E-2</v>
      </c>
      <c r="G491" s="35">
        <f t="shared" si="53"/>
        <v>154839250.25</v>
      </c>
      <c r="H491" s="100">
        <f t="shared" si="51"/>
        <v>7.9669019040169348E-2</v>
      </c>
      <c r="I491" s="100">
        <f t="shared" si="49"/>
        <v>1.2447994951699264</v>
      </c>
      <c r="J491" s="100">
        <f t="shared" si="52"/>
        <v>0.26722562562284352</v>
      </c>
      <c r="K491" s="100">
        <f t="shared" si="54"/>
        <v>0.54707467721614045</v>
      </c>
    </row>
    <row r="492" spans="1:11">
      <c r="A492" s="7">
        <v>45128</v>
      </c>
      <c r="B492" s="35">
        <v>170223461</v>
      </c>
      <c r="C492" s="100">
        <f t="shared" si="48"/>
        <v>1.3110007031017623</v>
      </c>
      <c r="D492" s="100">
        <f t="shared" si="50"/>
        <v>4.1243564042716299E-2</v>
      </c>
      <c r="G492" s="35">
        <f t="shared" si="53"/>
        <v>156524884.25</v>
      </c>
      <c r="H492" s="100">
        <f t="shared" si="51"/>
        <v>4.0028042871107228E-2</v>
      </c>
      <c r="I492" s="100">
        <f t="shared" si="49"/>
        <v>1.2330414995715417</v>
      </c>
      <c r="J492" s="100">
        <f t="shared" si="52"/>
        <v>0.23748507696351517</v>
      </c>
      <c r="K492" s="100">
        <f t="shared" si="54"/>
        <v>0.6330401140390236</v>
      </c>
    </row>
    <row r="493" spans="1:11">
      <c r="A493" s="7">
        <v>45135</v>
      </c>
      <c r="B493" s="35">
        <v>177894881</v>
      </c>
      <c r="C493" s="100">
        <f t="shared" si="48"/>
        <v>1.2600743106883083</v>
      </c>
      <c r="D493" s="100">
        <f t="shared" si="50"/>
        <v>0.36678795626168048</v>
      </c>
      <c r="G493" s="35">
        <f t="shared" si="53"/>
        <v>168459745.75</v>
      </c>
      <c r="H493" s="100">
        <f t="shared" si="51"/>
        <v>0.13799428646766451</v>
      </c>
      <c r="I493" s="100">
        <f t="shared" si="49"/>
        <v>1.3839257211719631</v>
      </c>
      <c r="J493" s="100">
        <f t="shared" si="52"/>
        <v>0.33151866875122188</v>
      </c>
      <c r="K493" s="100">
        <f t="shared" si="54"/>
        <v>0.69478616448974861</v>
      </c>
    </row>
    <row r="494" spans="1:11">
      <c r="A494" s="7">
        <v>45142</v>
      </c>
      <c r="B494" s="35">
        <v>181553140</v>
      </c>
      <c r="C494" s="100">
        <f t="shared" si="48"/>
        <v>1.3624096802184096</v>
      </c>
      <c r="D494" s="100">
        <f t="shared" si="50"/>
        <v>0.11656578521159995</v>
      </c>
      <c r="G494" s="35">
        <f t="shared" si="53"/>
        <v>173198133</v>
      </c>
      <c r="H494" s="100">
        <f t="shared" si="51"/>
        <v>0.14016890425004366</v>
      </c>
      <c r="I494" s="100">
        <f t="shared" si="49"/>
        <v>1.4817183347927496</v>
      </c>
      <c r="J494" s="100">
        <f t="shared" si="52"/>
        <v>0.32125446316291789</v>
      </c>
      <c r="K494" s="100">
        <f t="shared" si="54"/>
        <v>0.76116016110274387</v>
      </c>
    </row>
    <row r="495" spans="1:11">
      <c r="A495" s="7">
        <v>45149</v>
      </c>
      <c r="B495" s="35">
        <v>170357194</v>
      </c>
      <c r="C495" s="100">
        <f t="shared" si="48"/>
        <v>1.2341078560478542</v>
      </c>
      <c r="D495" s="100">
        <f t="shared" si="50"/>
        <v>4.4360577620117088E-2</v>
      </c>
      <c r="G495" s="35">
        <f t="shared" si="53"/>
        <v>175007169</v>
      </c>
      <c r="H495" s="100">
        <f t="shared" si="51"/>
        <v>0.13025068719615554</v>
      </c>
      <c r="I495" s="100">
        <f t="shared" si="49"/>
        <v>1.2916176981665446</v>
      </c>
      <c r="J495" s="100">
        <f t="shared" si="52"/>
        <v>0.29361427779431154</v>
      </c>
      <c r="K495" s="100">
        <f t="shared" si="54"/>
        <v>0.8009810849058745</v>
      </c>
    </row>
    <row r="496" spans="1:11">
      <c r="A496" s="7">
        <v>45156</v>
      </c>
      <c r="B496" s="35">
        <v>171892767</v>
      </c>
      <c r="C496" s="100">
        <f t="shared" si="48"/>
        <v>1.1975452731592762</v>
      </c>
      <c r="D496" s="100">
        <f t="shared" si="50"/>
        <v>9.8065565709535181E-3</v>
      </c>
      <c r="G496" s="35">
        <f t="shared" si="53"/>
        <v>175424495.5</v>
      </c>
      <c r="H496" s="100">
        <f t="shared" si="51"/>
        <v>0.12074509008940539</v>
      </c>
      <c r="I496" s="100">
        <f t="shared" si="49"/>
        <v>1.2632787676121704</v>
      </c>
      <c r="J496" s="100">
        <f t="shared" si="52"/>
        <v>0.29913585074518728</v>
      </c>
      <c r="K496" s="100">
        <f t="shared" si="54"/>
        <v>0.80735586939411885</v>
      </c>
    </row>
    <row r="497" spans="1:11">
      <c r="A497" s="7">
        <v>45163</v>
      </c>
      <c r="B497" s="35">
        <v>176168718</v>
      </c>
      <c r="C497" s="100">
        <f t="shared" si="48"/>
        <v>1.2274207721135864</v>
      </c>
      <c r="D497" s="100">
        <f t="shared" si="50"/>
        <v>-9.7032752729967545E-3</v>
      </c>
      <c r="G497" s="35">
        <f t="shared" si="53"/>
        <v>174992954.75</v>
      </c>
      <c r="H497" s="100">
        <f t="shared" si="51"/>
        <v>3.8782018641388104E-2</v>
      </c>
      <c r="I497" s="100">
        <f t="shared" si="49"/>
        <v>1.2549550323085408</v>
      </c>
      <c r="J497" s="100">
        <f t="shared" si="52"/>
        <v>0.27284614001787222</v>
      </c>
      <c r="K497" s="100">
        <f t="shared" si="54"/>
        <v>0.77903461156380882</v>
      </c>
    </row>
    <row r="498" spans="1:11">
      <c r="A498" s="7">
        <v>45170</v>
      </c>
      <c r="B498" s="35">
        <v>191097164</v>
      </c>
      <c r="C498" s="100">
        <f t="shared" si="48"/>
        <v>1.3985389053930171</v>
      </c>
      <c r="D498" s="100">
        <f t="shared" si="50"/>
        <v>5.2568763062979799E-2</v>
      </c>
      <c r="G498" s="35">
        <f t="shared" si="53"/>
        <v>177378960.75</v>
      </c>
      <c r="H498" s="100">
        <f t="shared" si="51"/>
        <v>2.4138988553646823E-2</v>
      </c>
      <c r="I498" s="100">
        <f t="shared" si="49"/>
        <v>1.2651124762217585</v>
      </c>
      <c r="J498" s="100">
        <f t="shared" si="52"/>
        <v>0.28549687037963539</v>
      </c>
      <c r="K498" s="100">
        <f t="shared" si="54"/>
        <v>0.70986217806417995</v>
      </c>
    </row>
    <row r="499" spans="1:11">
      <c r="A499" s="7">
        <v>45177</v>
      </c>
      <c r="B499" s="35">
        <v>177703919</v>
      </c>
      <c r="C499" s="100">
        <f t="shared" si="48"/>
        <v>1.1282405010589229</v>
      </c>
      <c r="D499" s="100">
        <f t="shared" si="50"/>
        <v>4.3125416822726019E-2</v>
      </c>
      <c r="G499" s="35">
        <f t="shared" si="53"/>
        <v>179215642</v>
      </c>
      <c r="H499" s="100">
        <f t="shared" si="51"/>
        <v>2.4047432022627598E-2</v>
      </c>
      <c r="I499" s="100">
        <f t="shared" si="49"/>
        <v>1.2368289506373908</v>
      </c>
      <c r="J499" s="100">
        <f t="shared" si="52"/>
        <v>0.29310317129359198</v>
      </c>
      <c r="K499" s="100">
        <f t="shared" si="54"/>
        <v>0.64435475612655457</v>
      </c>
    </row>
    <row r="500" spans="1:11">
      <c r="A500" s="7">
        <v>45184</v>
      </c>
      <c r="B500" s="35">
        <v>182453161</v>
      </c>
      <c r="C500" s="100">
        <f t="shared" si="48"/>
        <v>1.2218108266496994</v>
      </c>
      <c r="D500" s="100">
        <f t="shared" si="50"/>
        <v>6.1435941629818545E-2</v>
      </c>
      <c r="G500" s="35">
        <f t="shared" si="53"/>
        <v>181855740.5</v>
      </c>
      <c r="H500" s="100">
        <f t="shared" si="51"/>
        <v>3.6661043155173274E-2</v>
      </c>
      <c r="I500" s="100">
        <f t="shared" si="49"/>
        <v>1.2424997863542264</v>
      </c>
      <c r="J500" s="100">
        <f t="shared" si="52"/>
        <v>0.26805063080224129</v>
      </c>
      <c r="K500" s="100">
        <f t="shared" si="54"/>
        <v>0.6053661808751839</v>
      </c>
    </row>
    <row r="501" spans="1:11">
      <c r="A501" s="7">
        <v>45191</v>
      </c>
      <c r="B501" s="35">
        <v>180537727</v>
      </c>
      <c r="C501" s="100">
        <f t="shared" si="48"/>
        <v>1.256517654716955</v>
      </c>
      <c r="D501" s="100">
        <f t="shared" si="50"/>
        <v>2.4800140737812486E-2</v>
      </c>
      <c r="G501" s="35">
        <f t="shared" si="53"/>
        <v>182947992.75</v>
      </c>
      <c r="H501" s="100">
        <f t="shared" si="51"/>
        <v>4.5459190122052615E-2</v>
      </c>
      <c r="I501" s="100">
        <f t="shared" si="49"/>
        <v>1.249613733425859</v>
      </c>
      <c r="J501" s="100">
        <f t="shared" si="52"/>
        <v>0.21559612555330807</v>
      </c>
      <c r="K501" s="100">
        <f t="shared" si="54"/>
        <v>0.5746690453912392</v>
      </c>
    </row>
    <row r="502" spans="1:11">
      <c r="A502" s="7">
        <v>45198</v>
      </c>
      <c r="B502" s="35">
        <v>187121504</v>
      </c>
      <c r="C502" s="100">
        <f t="shared" si="48"/>
        <v>1.1951861428275732</v>
      </c>
      <c r="D502" s="100">
        <f t="shared" si="50"/>
        <v>-2.0804390378080125E-2</v>
      </c>
      <c r="G502" s="35">
        <f t="shared" si="53"/>
        <v>181954077.75</v>
      </c>
      <c r="H502" s="100">
        <f t="shared" si="51"/>
        <v>2.5792895508324823E-2</v>
      </c>
      <c r="I502" s="100">
        <f t="shared" si="49"/>
        <v>1.1997303670961539</v>
      </c>
      <c r="J502" s="100">
        <f t="shared" si="52"/>
        <v>0.22915240051638983</v>
      </c>
      <c r="K502" s="100">
        <f t="shared" si="54"/>
        <v>0.53121084985885447</v>
      </c>
    </row>
    <row r="503" spans="1:11">
      <c r="A503" s="7">
        <v>45205</v>
      </c>
      <c r="B503" s="35">
        <v>186245107</v>
      </c>
      <c r="C503" s="100">
        <f t="shared" ref="C503:C546" si="55">(B503-B451)/B451</f>
        <v>1.2550292195898596</v>
      </c>
      <c r="D503" s="100">
        <f t="shared" si="50"/>
        <v>4.8064151021902903E-2</v>
      </c>
      <c r="G503" s="35">
        <f t="shared" si="53"/>
        <v>184089374.75</v>
      </c>
      <c r="H503" s="100">
        <f t="shared" si="51"/>
        <v>2.719479558597904E-2</v>
      </c>
      <c r="I503" s="100">
        <f t="shared" si="49"/>
        <v>1.2316629650866606</v>
      </c>
      <c r="J503" s="100">
        <f t="shared" si="52"/>
        <v>0.21186630050326904</v>
      </c>
      <c r="K503" s="100">
        <f t="shared" si="54"/>
        <v>0.50661264964428387</v>
      </c>
    </row>
    <row r="504" spans="1:11">
      <c r="A504" s="7">
        <v>45212</v>
      </c>
      <c r="B504" s="35">
        <v>178811789</v>
      </c>
      <c r="C504" s="100">
        <f t="shared" si="55"/>
        <v>1.1540425967329038</v>
      </c>
      <c r="D504" s="100">
        <f t="shared" si="50"/>
        <v>-1.9957845509730576E-2</v>
      </c>
      <c r="G504" s="35">
        <f t="shared" si="53"/>
        <v>183179031.75</v>
      </c>
      <c r="H504" s="100">
        <f t="shared" si="51"/>
        <v>7.2765987279901122E-3</v>
      </c>
      <c r="I504" s="100">
        <f t="shared" ref="I504:I546" si="56">(G504-G452)/G452</f>
        <v>1.214633039679617</v>
      </c>
      <c r="J504" s="100">
        <f t="shared" si="52"/>
        <v>0.18302711653694539</v>
      </c>
      <c r="K504" s="100">
        <f t="shared" si="54"/>
        <v>0.44821265506382857</v>
      </c>
    </row>
    <row r="505" spans="1:11">
      <c r="A505" s="7">
        <v>45219</v>
      </c>
      <c r="B505" s="35">
        <v>181325259</v>
      </c>
      <c r="C505" s="100">
        <f t="shared" si="55"/>
        <v>1.150964566697956</v>
      </c>
      <c r="D505" s="100">
        <f t="shared" si="50"/>
        <v>4.3621464227252627E-3</v>
      </c>
      <c r="G505" s="35">
        <f t="shared" si="53"/>
        <v>183375914.75</v>
      </c>
      <c r="H505" s="100">
        <f t="shared" si="51"/>
        <v>2.339036321566857E-3</v>
      </c>
      <c r="I505" s="100">
        <f t="shared" si="56"/>
        <v>1.1886195003306053</v>
      </c>
      <c r="J505" s="100">
        <f t="shared" si="52"/>
        <v>0.17154480342635997</v>
      </c>
      <c r="K505" s="100">
        <f t="shared" si="54"/>
        <v>0.44941720529076334</v>
      </c>
    </row>
    <row r="506" spans="1:11">
      <c r="A506" s="7">
        <v>45226</v>
      </c>
      <c r="B506" s="35">
        <v>179005749</v>
      </c>
      <c r="C506" s="100">
        <f t="shared" si="55"/>
        <v>1.1236921872288932</v>
      </c>
      <c r="D506" s="100">
        <f t="shared" si="50"/>
        <v>-4.3371578501207431E-2</v>
      </c>
      <c r="G506" s="35">
        <f t="shared" si="53"/>
        <v>181346976</v>
      </c>
      <c r="H506" s="100">
        <f t="shared" si="51"/>
        <v>-3.3365657835607368E-3</v>
      </c>
      <c r="I506" s="100">
        <f t="shared" si="56"/>
        <v>1.1705686285638763</v>
      </c>
      <c r="J506" s="100">
        <f t="shared" si="52"/>
        <v>7.6500354388074926E-2</v>
      </c>
      <c r="K506" s="100">
        <f t="shared" si="54"/>
        <v>0.38341850036627445</v>
      </c>
    </row>
    <row r="507" spans="1:11">
      <c r="A507" s="7">
        <v>45233</v>
      </c>
      <c r="B507" s="35">
        <v>187245082</v>
      </c>
      <c r="C507" s="100">
        <f t="shared" si="55"/>
        <v>1.1632455084962559</v>
      </c>
      <c r="D507" s="100">
        <f t="shared" si="50"/>
        <v>5.3691343418756227E-3</v>
      </c>
      <c r="G507" s="35">
        <f t="shared" si="53"/>
        <v>181596969.75</v>
      </c>
      <c r="H507" s="100">
        <f t="shared" si="51"/>
        <v>-1.353910296770129E-2</v>
      </c>
      <c r="I507" s="100">
        <f t="shared" si="56"/>
        <v>1.1480657412768844</v>
      </c>
      <c r="J507" s="100">
        <f t="shared" si="52"/>
        <v>4.8492651765478324E-2</v>
      </c>
      <c r="K507" s="100">
        <f t="shared" si="54"/>
        <v>0.34232462712874173</v>
      </c>
    </row>
    <row r="508" spans="1:11">
      <c r="A508" s="7">
        <v>45240</v>
      </c>
      <c r="B508" s="35">
        <v>181515374</v>
      </c>
      <c r="C508" s="100">
        <f t="shared" si="55"/>
        <v>0.99671137040273183</v>
      </c>
      <c r="D508" s="100">
        <f t="shared" si="50"/>
        <v>1.5119724572522452E-2</v>
      </c>
      <c r="G508" s="35">
        <f t="shared" si="53"/>
        <v>182272866</v>
      </c>
      <c r="H508" s="100">
        <f t="shared" si="51"/>
        <v>-4.9468857944217192E-3</v>
      </c>
      <c r="I508" s="100">
        <f t="shared" si="56"/>
        <v>1.1068717439279201</v>
      </c>
      <c r="J508" s="100">
        <f t="shared" si="52"/>
        <v>4.1516567815573314E-2</v>
      </c>
      <c r="K508" s="100">
        <f t="shared" si="54"/>
        <v>0.3498526198621647</v>
      </c>
    </row>
    <row r="509" spans="1:11">
      <c r="A509" s="7">
        <v>45247</v>
      </c>
      <c r="B509" s="35">
        <v>198435316</v>
      </c>
      <c r="C509" s="100">
        <f t="shared" si="55"/>
        <v>1.1877435422915505</v>
      </c>
      <c r="D509" s="100">
        <f t="shared" si="50"/>
        <v>9.4361133657611382E-2</v>
      </c>
      <c r="G509" s="35">
        <f t="shared" si="53"/>
        <v>186550380.25</v>
      </c>
      <c r="H509" s="100">
        <f t="shared" si="51"/>
        <v>1.7311245614386225E-2</v>
      </c>
      <c r="I509" s="100">
        <f t="shared" si="56"/>
        <v>1.1171377319727933</v>
      </c>
      <c r="J509" s="100">
        <f t="shared" si="52"/>
        <v>6.3422640710971867E-2</v>
      </c>
      <c r="K509" s="100">
        <f t="shared" si="54"/>
        <v>0.35691137828552388</v>
      </c>
    </row>
    <row r="510" spans="1:11">
      <c r="A510" s="7">
        <v>45254</v>
      </c>
      <c r="B510" s="35">
        <v>195444725</v>
      </c>
      <c r="C510" s="100">
        <f t="shared" si="55"/>
        <v>1.1428253633738403</v>
      </c>
      <c r="D510" s="100">
        <f t="shared" si="50"/>
        <v>9.1834905257707669E-2</v>
      </c>
      <c r="G510" s="35">
        <f t="shared" si="53"/>
        <v>190660124.25</v>
      </c>
      <c r="H510" s="100">
        <f t="shared" si="51"/>
        <v>5.135540969814683E-2</v>
      </c>
      <c r="I510" s="100">
        <f t="shared" si="56"/>
        <v>1.1221198747182093</v>
      </c>
      <c r="J510" s="100">
        <f t="shared" si="52"/>
        <v>8.953028721860587E-2</v>
      </c>
      <c r="K510" s="100">
        <f t="shared" si="54"/>
        <v>0.38174782394291046</v>
      </c>
    </row>
    <row r="511" spans="1:11">
      <c r="A511" s="7">
        <v>45261</v>
      </c>
      <c r="B511" s="35">
        <v>216121938</v>
      </c>
      <c r="C511" s="100">
        <f t="shared" si="55"/>
        <v>1.2190558303978065</v>
      </c>
      <c r="D511" s="100">
        <f t="shared" si="50"/>
        <v>0.15421956983628549</v>
      </c>
      <c r="G511" s="35">
        <f t="shared" si="53"/>
        <v>197879338.25</v>
      </c>
      <c r="H511" s="100">
        <f t="shared" si="51"/>
        <v>8.9662115631199843E-2</v>
      </c>
      <c r="I511" s="100">
        <f t="shared" si="56"/>
        <v>1.1380059094808457</v>
      </c>
      <c r="J511" s="100">
        <f t="shared" si="52"/>
        <v>0.11557389564872619</v>
      </c>
      <c r="K511" s="100">
        <f t="shared" si="54"/>
        <v>0.42776822920709329</v>
      </c>
    </row>
    <row r="512" spans="1:11">
      <c r="A512" s="7">
        <v>45268</v>
      </c>
      <c r="B512" s="35">
        <v>185091271</v>
      </c>
      <c r="C512" s="100">
        <f t="shared" si="55"/>
        <v>1.092803051353511</v>
      </c>
      <c r="D512" s="100">
        <f t="shared" si="50"/>
        <v>1.9700243132022524E-2</v>
      </c>
      <c r="G512" s="35">
        <f t="shared" si="53"/>
        <v>198773312.5</v>
      </c>
      <c r="H512" s="100">
        <f t="shared" si="51"/>
        <v>9.0526071499857808E-2</v>
      </c>
      <c r="I512" s="100">
        <f t="shared" si="56"/>
        <v>1.1620628056596014</v>
      </c>
      <c r="J512" s="100">
        <f t="shared" si="52"/>
        <v>0.10912926060326809</v>
      </c>
      <c r="K512" s="100">
        <f t="shared" si="54"/>
        <v>0.38601412091402215</v>
      </c>
    </row>
    <row r="513" spans="1:11">
      <c r="A513" s="7">
        <v>45275</v>
      </c>
      <c r="B513" s="35">
        <v>194130956</v>
      </c>
      <c r="C513" s="100">
        <f t="shared" si="55"/>
        <v>1.1008418379060407</v>
      </c>
      <c r="D513" s="100">
        <f t="shared" si="50"/>
        <v>-2.1691501728452408E-2</v>
      </c>
      <c r="G513" s="35">
        <f t="shared" si="53"/>
        <v>197697222.5</v>
      </c>
      <c r="H513" s="100">
        <f t="shared" si="51"/>
        <v>5.9752449901532702E-2</v>
      </c>
      <c r="I513" s="100">
        <f t="shared" si="56"/>
        <v>1.1404455020965767</v>
      </c>
      <c r="J513" s="100">
        <f t="shared" si="52"/>
        <v>8.7110156415436332E-2</v>
      </c>
      <c r="K513" s="100">
        <f t="shared" si="54"/>
        <v>0.31359723652201854</v>
      </c>
    </row>
    <row r="514" spans="1:11">
      <c r="A514" s="7">
        <v>45282</v>
      </c>
      <c r="B514" s="35">
        <v>206042856</v>
      </c>
      <c r="C514" s="100">
        <f t="shared" si="55"/>
        <v>1.127795677606783</v>
      </c>
      <c r="D514" s="100">
        <f t="shared" si="50"/>
        <v>5.4225720341134813E-2</v>
      </c>
      <c r="G514" s="35">
        <f t="shared" si="53"/>
        <v>200346755.25</v>
      </c>
      <c r="H514" s="100">
        <f t="shared" si="51"/>
        <v>5.0805752058036856E-2</v>
      </c>
      <c r="I514" s="100">
        <f t="shared" si="56"/>
        <v>1.1366009526013929</v>
      </c>
      <c r="J514" s="100">
        <f t="shared" si="52"/>
        <v>9.5102232270870321E-2</v>
      </c>
      <c r="K514" s="100">
        <f t="shared" si="54"/>
        <v>0.35340025459367386</v>
      </c>
    </row>
    <row r="515" spans="1:11">
      <c r="A515" s="7">
        <v>45289</v>
      </c>
      <c r="B515" s="35">
        <v>251769550</v>
      </c>
      <c r="C515" s="100">
        <f t="shared" si="55"/>
        <v>1.1675598845341189</v>
      </c>
      <c r="D515" s="100">
        <f t="shared" si="50"/>
        <v>0.16494212632870245</v>
      </c>
      <c r="G515" s="35">
        <f t="shared" si="53"/>
        <v>209258658.25</v>
      </c>
      <c r="H515" s="100">
        <f t="shared" si="51"/>
        <v>5.7506357665414315E-2</v>
      </c>
      <c r="I515" s="100">
        <f t="shared" si="56"/>
        <v>1.1253409342537015</v>
      </c>
      <c r="J515" s="100">
        <f t="shared" si="52"/>
        <v>0.15006303149476957</v>
      </c>
      <c r="K515" s="100">
        <f t="shared" si="54"/>
        <v>0.37755650681140346</v>
      </c>
    </row>
    <row r="516" spans="1:11">
      <c r="A516" s="7">
        <v>45296</v>
      </c>
      <c r="B516" s="35">
        <v>204353556</v>
      </c>
      <c r="C516" s="100">
        <f t="shared" si="55"/>
        <v>1.169546808933519</v>
      </c>
      <c r="D516" s="100">
        <f t="shared" si="50"/>
        <v>0.10406911625778398</v>
      </c>
      <c r="G516" s="35">
        <f t="shared" si="53"/>
        <v>214074229.5</v>
      </c>
      <c r="H516" s="100">
        <f t="shared" si="51"/>
        <v>7.6976716881950638E-2</v>
      </c>
      <c r="I516" s="100">
        <f t="shared" si="56"/>
        <v>1.1429630476062342</v>
      </c>
      <c r="J516" s="100">
        <f t="shared" si="52"/>
        <v>0.16288205004075065</v>
      </c>
      <c r="K516" s="100">
        <f t="shared" si="54"/>
        <v>0.38255790540422097</v>
      </c>
    </row>
    <row r="517" spans="1:11">
      <c r="A517" s="7">
        <v>45303</v>
      </c>
      <c r="B517" s="35">
        <v>188748925</v>
      </c>
      <c r="C517" s="100">
        <f t="shared" si="55"/>
        <v>1.0545099591399998</v>
      </c>
      <c r="D517" s="100">
        <f t="shared" si="50"/>
        <v>-2.7723713471024168E-2</v>
      </c>
      <c r="G517" s="35">
        <f t="shared" si="53"/>
        <v>212728721.75</v>
      </c>
      <c r="H517" s="100">
        <f t="shared" si="51"/>
        <v>7.603293086224315E-2</v>
      </c>
      <c r="I517" s="100">
        <f t="shared" si="56"/>
        <v>1.1323529203917995</v>
      </c>
      <c r="J517" s="100">
        <f t="shared" si="52"/>
        <v>0.16131589799169249</v>
      </c>
      <c r="K517" s="100">
        <f t="shared" si="54"/>
        <v>0.35907285777149522</v>
      </c>
    </row>
    <row r="518" spans="1:11">
      <c r="A518" s="7">
        <v>45310</v>
      </c>
      <c r="B518" s="35">
        <v>202579896</v>
      </c>
      <c r="C518" s="100">
        <f t="shared" si="55"/>
        <v>1.0645099459993506</v>
      </c>
      <c r="D518" s="100">
        <f t="shared" si="50"/>
        <v>-1.680698893049706E-2</v>
      </c>
      <c r="G518" s="35">
        <f t="shared" si="53"/>
        <v>211862981.75</v>
      </c>
      <c r="H518" s="100">
        <f t="shared" si="51"/>
        <v>5.7481472488184956E-2</v>
      </c>
      <c r="I518" s="100">
        <f t="shared" si="56"/>
        <v>1.1168266675001566</v>
      </c>
      <c r="J518" s="100">
        <f t="shared" si="52"/>
        <v>0.15534792035713621</v>
      </c>
      <c r="K518" s="100">
        <f t="shared" si="54"/>
        <v>0.25764752170771932</v>
      </c>
    </row>
    <row r="519" spans="1:11">
      <c r="A519" s="7">
        <v>45317</v>
      </c>
      <c r="B519" s="35">
        <v>206004447</v>
      </c>
      <c r="C519" s="100">
        <f t="shared" si="55"/>
        <v>1.0764945846895859</v>
      </c>
      <c r="D519" s="100">
        <f t="shared" ref="D519:D546" si="57">(B519-B515)/B515</f>
        <v>-0.18177378082456755</v>
      </c>
      <c r="G519" s="35">
        <f t="shared" si="53"/>
        <v>200421706</v>
      </c>
      <c r="H519" s="100">
        <f t="shared" si="51"/>
        <v>-4.2229804605946338E-2</v>
      </c>
      <c r="I519" s="100">
        <f t="shared" si="56"/>
        <v>1.091020141560243</v>
      </c>
      <c r="J519" s="100">
        <f t="shared" si="52"/>
        <v>0.10518361221529274</v>
      </c>
      <c r="K519" s="100">
        <f t="shared" si="54"/>
        <v>0.15718167701034053</v>
      </c>
    </row>
    <row r="520" spans="1:11">
      <c r="A520" s="7">
        <v>45324</v>
      </c>
      <c r="B520" s="35">
        <v>240937814</v>
      </c>
      <c r="C520" s="100">
        <f t="shared" si="55"/>
        <v>1.2228371157641635</v>
      </c>
      <c r="D520" s="100">
        <f t="shared" si="57"/>
        <v>0.17902432781742247</v>
      </c>
      <c r="G520" s="35">
        <f t="shared" si="53"/>
        <v>209567770.5</v>
      </c>
      <c r="H520" s="100">
        <f t="shared" si="51"/>
        <v>-2.1050917761215159E-2</v>
      </c>
      <c r="I520" s="100">
        <f t="shared" si="56"/>
        <v>1.108352689154898</v>
      </c>
      <c r="J520" s="100">
        <f t="shared" si="52"/>
        <v>0.1540268033574938</v>
      </c>
      <c r="K520" s="100">
        <f t="shared" si="54"/>
        <v>0.19748106147583017</v>
      </c>
    </row>
    <row r="521" spans="1:11">
      <c r="A521" s="7">
        <v>45331</v>
      </c>
      <c r="B521" s="35">
        <v>213668565</v>
      </c>
      <c r="C521" s="100">
        <f t="shared" si="55"/>
        <v>1.4378012238421642</v>
      </c>
      <c r="D521" s="100">
        <f t="shared" si="57"/>
        <v>0.13202533471382685</v>
      </c>
      <c r="G521" s="35">
        <f t="shared" si="53"/>
        <v>215797680.5</v>
      </c>
      <c r="H521" s="100">
        <f t="shared" si="51"/>
        <v>1.4426630897574131E-2</v>
      </c>
      <c r="I521" s="100">
        <f t="shared" si="56"/>
        <v>1.1943324167067</v>
      </c>
      <c r="J521" s="100">
        <f t="shared" si="52"/>
        <v>0.18392652310629712</v>
      </c>
      <c r="K521" s="100">
        <f t="shared" si="54"/>
        <v>0.23014565260642292</v>
      </c>
    </row>
    <row r="522" spans="1:11">
      <c r="A522" s="7">
        <v>45338</v>
      </c>
      <c r="B522" s="35">
        <v>231260353</v>
      </c>
      <c r="C522" s="100">
        <f t="shared" si="55"/>
        <v>1.474826448592333</v>
      </c>
      <c r="D522" s="100">
        <f t="shared" si="57"/>
        <v>0.1415760278601387</v>
      </c>
      <c r="G522" s="35">
        <f t="shared" si="53"/>
        <v>222967794.75</v>
      </c>
      <c r="H522" s="100">
        <f t="shared" ref="H522:H551" si="58">(G522-G518)/G518</f>
        <v>5.241506991109833E-2</v>
      </c>
      <c r="I522" s="100">
        <f t="shared" si="56"/>
        <v>1.2945390362147127</v>
      </c>
      <c r="J522" s="100">
        <f t="shared" si="52"/>
        <v>0.19521490361582899</v>
      </c>
      <c r="K522" s="100">
        <f t="shared" si="54"/>
        <v>0.27415297986446507</v>
      </c>
    </row>
    <row r="523" spans="1:11">
      <c r="A523" s="7">
        <v>45345</v>
      </c>
      <c r="B523" s="35">
        <v>228405931</v>
      </c>
      <c r="C523" s="100">
        <f t="shared" si="55"/>
        <v>1.3127269481585946</v>
      </c>
      <c r="D523" s="100">
        <f t="shared" si="57"/>
        <v>0.10874272049088339</v>
      </c>
      <c r="G523" s="35">
        <f t="shared" si="53"/>
        <v>228568165.75</v>
      </c>
      <c r="H523" s="100">
        <f t="shared" si="58"/>
        <v>0.14043618484117684</v>
      </c>
      <c r="I523" s="100">
        <f t="shared" si="56"/>
        <v>1.3548821659567509</v>
      </c>
      <c r="J523" s="100">
        <f t="shared" si="52"/>
        <v>0.19882522183974713</v>
      </c>
      <c r="K523" s="100">
        <f t="shared" si="54"/>
        <v>0.28858667783123765</v>
      </c>
    </row>
    <row r="524" spans="1:11">
      <c r="A524" s="7">
        <v>45352</v>
      </c>
      <c r="B524" s="35">
        <v>262616676</v>
      </c>
      <c r="C524" s="100">
        <f t="shared" si="55"/>
        <v>1.3117176546295004</v>
      </c>
      <c r="D524" s="100">
        <f t="shared" si="57"/>
        <v>8.997700128548522E-2</v>
      </c>
      <c r="G524" s="35">
        <f t="shared" si="53"/>
        <v>233987881.25</v>
      </c>
      <c r="H524" s="100">
        <f t="shared" si="58"/>
        <v>0.11652607980576861</v>
      </c>
      <c r="I524" s="100">
        <f t="shared" si="56"/>
        <v>1.3787959922439812</v>
      </c>
      <c r="J524" s="100">
        <f t="shared" si="52"/>
        <v>0.18247758113270324</v>
      </c>
      <c r="K524" s="100">
        <f t="shared" si="54"/>
        <v>0.30562197941405139</v>
      </c>
    </row>
    <row r="525" spans="1:11">
      <c r="A525" s="7">
        <v>45359</v>
      </c>
      <c r="B525" s="35">
        <v>251897696</v>
      </c>
      <c r="C525" s="100">
        <f t="shared" si="55"/>
        <v>1.3078741005141046</v>
      </c>
      <c r="D525" s="100">
        <f t="shared" si="57"/>
        <v>0.17891790025360071</v>
      </c>
      <c r="G525" s="35">
        <f t="shared" si="53"/>
        <v>243545164</v>
      </c>
      <c r="H525" s="100">
        <f t="shared" si="58"/>
        <v>0.12858100900672101</v>
      </c>
      <c r="I525" s="100">
        <f t="shared" si="56"/>
        <v>1.3476778915226444</v>
      </c>
      <c r="J525" s="100">
        <f t="shared" si="52"/>
        <v>0.22524075760924897</v>
      </c>
      <c r="K525" s="100">
        <f t="shared" si="54"/>
        <v>0.33922175527915216</v>
      </c>
    </row>
    <row r="526" spans="1:11">
      <c r="A526" s="7">
        <v>45366</v>
      </c>
      <c r="B526" s="35">
        <v>242884944</v>
      </c>
      <c r="C526" s="100">
        <f t="shared" si="55"/>
        <v>1.1223074667754409</v>
      </c>
      <c r="D526" s="100">
        <f t="shared" si="57"/>
        <v>5.0266251215140195E-2</v>
      </c>
      <c r="G526" s="35">
        <f t="shared" si="53"/>
        <v>246451311.75</v>
      </c>
      <c r="H526" s="100">
        <f t="shared" si="58"/>
        <v>0.10532246159733792</v>
      </c>
      <c r="I526" s="100">
        <f t="shared" si="56"/>
        <v>1.2612612498954792</v>
      </c>
      <c r="J526" s="100">
        <f t="shared" ref="J526:J549" si="59">(G526-G513)/G513</f>
        <v>0.24660988471904302</v>
      </c>
      <c r="K526" s="100">
        <f t="shared" si="54"/>
        <v>0.34711131860723843</v>
      </c>
    </row>
    <row r="527" spans="1:11">
      <c r="A527" s="7">
        <v>45373</v>
      </c>
      <c r="B527" s="35">
        <v>248228429</v>
      </c>
      <c r="C527" s="100">
        <f t="shared" si="55"/>
        <v>1.1412593405298723</v>
      </c>
      <c r="D527" s="100">
        <f t="shared" si="57"/>
        <v>8.6786266508990087E-2</v>
      </c>
      <c r="G527" s="35">
        <f t="shared" si="53"/>
        <v>251406936.25</v>
      </c>
      <c r="H527" s="100">
        <f t="shared" si="58"/>
        <v>9.9921047294837473E-2</v>
      </c>
      <c r="I527" s="100">
        <f t="shared" si="56"/>
        <v>1.2193426063071862</v>
      </c>
      <c r="J527" s="100">
        <f t="shared" si="59"/>
        <v>0.25485903645549557</v>
      </c>
      <c r="K527" s="100">
        <f t="shared" si="54"/>
        <v>0.38170542457106321</v>
      </c>
    </row>
    <row r="528" spans="1:11">
      <c r="A528" s="7">
        <v>45380</v>
      </c>
      <c r="B528" s="35">
        <v>278483441</v>
      </c>
      <c r="C528" s="100">
        <f t="shared" si="55"/>
        <v>1.2241269556998726</v>
      </c>
      <c r="D528" s="100">
        <f t="shared" si="57"/>
        <v>6.0417964470771079E-2</v>
      </c>
      <c r="G528" s="35">
        <f t="shared" ref="G528:G546" si="60">AVERAGE(B525:B528)</f>
        <v>255373627.5</v>
      </c>
      <c r="H528" s="100">
        <f t="shared" si="58"/>
        <v>9.1396811389350532E-2</v>
      </c>
      <c r="I528" s="100">
        <f t="shared" si="56"/>
        <v>1.1980506054692579</v>
      </c>
      <c r="J528" s="100">
        <f t="shared" si="59"/>
        <v>0.22037305235373697</v>
      </c>
      <c r="K528" s="100">
        <f t="shared" si="54"/>
        <v>0.38722632876996071</v>
      </c>
    </row>
    <row r="529" spans="1:11">
      <c r="A529" s="7">
        <v>45387</v>
      </c>
      <c r="B529" s="35">
        <v>274750128</v>
      </c>
      <c r="C529" s="100">
        <f t="shared" si="55"/>
        <v>1.2945490775967115</v>
      </c>
      <c r="D529" s="100">
        <f t="shared" si="57"/>
        <v>9.0721083848261955E-2</v>
      </c>
      <c r="G529" s="35">
        <f t="shared" si="60"/>
        <v>261086735.5</v>
      </c>
      <c r="H529" s="100">
        <f t="shared" si="58"/>
        <v>7.2025948747641733E-2</v>
      </c>
      <c r="I529" s="100">
        <f t="shared" si="56"/>
        <v>1.1971414276360122</v>
      </c>
      <c r="J529" s="100">
        <f t="shared" si="59"/>
        <v>0.21960843259744162</v>
      </c>
      <c r="K529" s="100">
        <f t="shared" si="54"/>
        <v>0.4253090706163753</v>
      </c>
    </row>
    <row r="530" spans="1:11">
      <c r="A530" s="7">
        <v>45394</v>
      </c>
      <c r="B530" s="35">
        <v>216417113</v>
      </c>
      <c r="C530" s="100">
        <f t="shared" si="55"/>
        <v>0.69243237871376828</v>
      </c>
      <c r="D530" s="100">
        <f t="shared" si="57"/>
        <v>-0.10897271178735558</v>
      </c>
      <c r="G530" s="35">
        <f t="shared" si="60"/>
        <v>254469777.75</v>
      </c>
      <c r="H530" s="100">
        <f t="shared" si="58"/>
        <v>3.253570022842453E-2</v>
      </c>
      <c r="I530" s="100">
        <f t="shared" si="56"/>
        <v>1.0826155047295554</v>
      </c>
      <c r="J530" s="100">
        <f t="shared" si="59"/>
        <v>0.19621730275357141</v>
      </c>
      <c r="K530" s="100">
        <f t="shared" si="54"/>
        <v>0.38769466042977163</v>
      </c>
    </row>
    <row r="531" spans="1:11">
      <c r="A531" s="7">
        <v>45401</v>
      </c>
      <c r="B531" s="35">
        <v>260471508</v>
      </c>
      <c r="C531" s="100">
        <f t="shared" si="55"/>
        <v>0.95665054435615537</v>
      </c>
      <c r="D531" s="100">
        <f t="shared" si="57"/>
        <v>4.9321824455489743E-2</v>
      </c>
      <c r="G531" s="35">
        <f t="shared" si="60"/>
        <v>257530547.5</v>
      </c>
      <c r="H531" s="100">
        <f t="shared" si="58"/>
        <v>2.4357367944338092E-2</v>
      </c>
      <c r="I531" s="100">
        <f t="shared" si="56"/>
        <v>1.0360354260635316</v>
      </c>
      <c r="J531" s="100">
        <f t="shared" si="59"/>
        <v>0.21555236017535187</v>
      </c>
      <c r="K531" s="100">
        <f t="shared" si="54"/>
        <v>0.42009838366425256</v>
      </c>
    </row>
    <row r="532" spans="1:11">
      <c r="A532" s="7">
        <v>45408</v>
      </c>
      <c r="B532" s="35">
        <v>260607438</v>
      </c>
      <c r="C532" s="100">
        <f t="shared" si="55"/>
        <v>1.0793185193750212</v>
      </c>
      <c r="D532" s="100">
        <f t="shared" si="57"/>
        <v>-6.4190541943210194E-2</v>
      </c>
      <c r="G532" s="35">
        <f t="shared" si="60"/>
        <v>253061546.75</v>
      </c>
      <c r="H532" s="100">
        <f t="shared" si="58"/>
        <v>-9.0537177727954693E-3</v>
      </c>
      <c r="I532" s="100">
        <f t="shared" si="56"/>
        <v>1.0002177513715327</v>
      </c>
      <c r="J532" s="100">
        <f t="shared" si="59"/>
        <v>0.26264540802781111</v>
      </c>
      <c r="K532" s="100">
        <f t="shared" si="54"/>
        <v>0.39353397305243304</v>
      </c>
    </row>
    <row r="533" spans="1:11">
      <c r="A533" s="7">
        <v>45415</v>
      </c>
      <c r="B533" s="35">
        <v>278275843</v>
      </c>
      <c r="C533" s="100">
        <f t="shared" si="55"/>
        <v>1.0162450058010659</v>
      </c>
      <c r="D533" s="100">
        <f t="shared" si="57"/>
        <v>1.283244170135564E-2</v>
      </c>
      <c r="G533" s="35">
        <f t="shared" si="60"/>
        <v>253942975.5</v>
      </c>
      <c r="H533" s="100">
        <f t="shared" si="58"/>
        <v>-2.7361635152851341E-2</v>
      </c>
      <c r="I533" s="100">
        <f t="shared" si="56"/>
        <v>0.93722232426285168</v>
      </c>
      <c r="J533" s="100">
        <f t="shared" si="59"/>
        <v>0.21174632384610878</v>
      </c>
      <c r="K533" s="100">
        <f t="shared" si="54"/>
        <v>0.39320229649540928</v>
      </c>
    </row>
    <row r="534" spans="1:11">
      <c r="A534" s="7">
        <v>45422</v>
      </c>
      <c r="B534" s="35">
        <v>276443617</v>
      </c>
      <c r="C534" s="100">
        <f t="shared" si="55"/>
        <v>0.9108481224780387</v>
      </c>
      <c r="D534" s="100">
        <f t="shared" si="57"/>
        <v>0.27736486809155431</v>
      </c>
      <c r="G534" s="35">
        <f t="shared" si="60"/>
        <v>268949601.5</v>
      </c>
      <c r="H534" s="100">
        <f t="shared" si="58"/>
        <v>5.6901938917970386E-2</v>
      </c>
      <c r="I534" s="100">
        <f t="shared" si="56"/>
        <v>0.98801595669198206</v>
      </c>
      <c r="J534" s="100">
        <f t="shared" si="59"/>
        <v>0.24630441289659738</v>
      </c>
      <c r="K534" s="100">
        <f t="shared" si="54"/>
        <v>0.44169956201416</v>
      </c>
    </row>
    <row r="535" spans="1:11">
      <c r="A535" s="7">
        <v>45429</v>
      </c>
      <c r="B535" s="35">
        <v>275819135</v>
      </c>
      <c r="C535" s="100">
        <f t="shared" si="55"/>
        <v>1.0878607201927899</v>
      </c>
      <c r="D535" s="100">
        <f t="shared" si="57"/>
        <v>5.8922479152691047E-2</v>
      </c>
      <c r="G535" s="35">
        <f t="shared" si="60"/>
        <v>272786508.25</v>
      </c>
      <c r="H535" s="100">
        <f t="shared" si="58"/>
        <v>5.923942187868024E-2</v>
      </c>
      <c r="I535" s="100">
        <f t="shared" si="56"/>
        <v>1.0201667472783058</v>
      </c>
      <c r="J535" s="100">
        <f t="shared" si="59"/>
        <v>0.22343457070048453</v>
      </c>
      <c r="K535" s="100">
        <f t="shared" si="54"/>
        <v>0.4307475636190875</v>
      </c>
    </row>
    <row r="536" spans="1:11">
      <c r="A536" s="7">
        <v>45436</v>
      </c>
      <c r="B536" s="35">
        <v>271212943</v>
      </c>
      <c r="C536" s="100">
        <f t="shared" si="55"/>
        <v>1.0070092563186011</v>
      </c>
      <c r="D536" s="100">
        <f t="shared" si="57"/>
        <v>4.0695327352859363E-2</v>
      </c>
      <c r="G536" s="35">
        <f t="shared" si="60"/>
        <v>275437884.5</v>
      </c>
      <c r="H536" s="100">
        <f t="shared" si="58"/>
        <v>8.8422512378404247E-2</v>
      </c>
      <c r="I536" s="100">
        <f t="shared" si="56"/>
        <v>1.0034523595614271</v>
      </c>
      <c r="J536" s="100">
        <f t="shared" si="59"/>
        <v>0.20505794670139885</v>
      </c>
      <c r="K536" s="100">
        <f t="shared" si="54"/>
        <v>0.39194868416232942</v>
      </c>
    </row>
    <row r="537" spans="1:11">
      <c r="A537" s="7">
        <v>45443</v>
      </c>
      <c r="B537" s="35">
        <v>300141106</v>
      </c>
      <c r="C537" s="100">
        <f t="shared" si="55"/>
        <v>1.1434153696227058</v>
      </c>
      <c r="D537" s="100">
        <f t="shared" si="57"/>
        <v>7.8574060774653731E-2</v>
      </c>
      <c r="G537" s="35">
        <f t="shared" si="60"/>
        <v>280904200.25</v>
      </c>
      <c r="H537" s="100">
        <f t="shared" si="58"/>
        <v>0.10617039001340677</v>
      </c>
      <c r="I537" s="100">
        <f t="shared" si="56"/>
        <v>1.0357626900679053</v>
      </c>
      <c r="J537" s="100">
        <f t="shared" si="59"/>
        <v>0.200507473931409</v>
      </c>
      <c r="K537" s="100">
        <f t="shared" si="54"/>
        <v>0.41318870585305562</v>
      </c>
    </row>
    <row r="538" spans="1:11">
      <c r="A538" s="7">
        <v>45450</v>
      </c>
      <c r="B538" s="35">
        <v>290848726</v>
      </c>
      <c r="C538" s="100">
        <f t="shared" si="55"/>
        <v>0.97714396608469134</v>
      </c>
      <c r="D538" s="100">
        <f t="shared" si="57"/>
        <v>5.2108669233625317E-2</v>
      </c>
      <c r="G538" s="35">
        <f t="shared" si="60"/>
        <v>284505477.5</v>
      </c>
      <c r="H538" s="100">
        <f t="shared" si="58"/>
        <v>5.7839371812566154E-2</v>
      </c>
      <c r="I538" s="100">
        <f t="shared" si="56"/>
        <v>1.0528059442805091</v>
      </c>
      <c r="J538" s="100">
        <f t="shared" si="59"/>
        <v>0.16818364539564415</v>
      </c>
      <c r="K538" s="100">
        <f t="shared" si="54"/>
        <v>0.43909698832516475</v>
      </c>
    </row>
    <row r="539" spans="1:11">
      <c r="A539" s="7">
        <v>45457</v>
      </c>
      <c r="B539" s="35">
        <v>320610924</v>
      </c>
      <c r="C539" s="100">
        <f t="shared" si="55"/>
        <v>1.117826570974465</v>
      </c>
      <c r="D539" s="100">
        <f t="shared" si="57"/>
        <v>0.16239550965164182</v>
      </c>
      <c r="G539" s="35">
        <f t="shared" si="60"/>
        <v>295703424.75</v>
      </c>
      <c r="H539" s="100">
        <f t="shared" si="58"/>
        <v>8.4010447023272095E-2</v>
      </c>
      <c r="I539" s="100">
        <f t="shared" si="56"/>
        <v>1.0618920978445583</v>
      </c>
      <c r="J539" s="100">
        <f t="shared" si="59"/>
        <v>0.19984520532786329</v>
      </c>
      <c r="K539" s="100">
        <f t="shared" si="54"/>
        <v>0.4759581425764069</v>
      </c>
    </row>
    <row r="540" spans="1:11">
      <c r="A540" s="7">
        <v>45464</v>
      </c>
      <c r="B540" s="35">
        <v>214440754</v>
      </c>
      <c r="C540" s="100">
        <f t="shared" si="55"/>
        <v>0.31171727833078999</v>
      </c>
      <c r="D540" s="100">
        <f t="shared" si="57"/>
        <v>-0.20932698997333618</v>
      </c>
      <c r="G540" s="35">
        <f t="shared" si="60"/>
        <v>281510377.5</v>
      </c>
      <c r="H540" s="100">
        <f t="shared" si="58"/>
        <v>2.2046687626225941E-2</v>
      </c>
      <c r="I540" s="100">
        <f t="shared" si="56"/>
        <v>0.87049291467041334</v>
      </c>
      <c r="J540" s="100">
        <f t="shared" si="59"/>
        <v>0.1197398993799639</v>
      </c>
      <c r="K540" s="100">
        <f t="shared" si="54"/>
        <v>0.34527469426704116</v>
      </c>
    </row>
    <row r="541" spans="1:11">
      <c r="A541" s="7">
        <v>45471</v>
      </c>
      <c r="B541" s="35">
        <v>319974502</v>
      </c>
      <c r="C541" s="100">
        <f t="shared" si="55"/>
        <v>1.458402924165249</v>
      </c>
      <c r="D541" s="100">
        <f t="shared" si="57"/>
        <v>6.6080238939347419E-2</v>
      </c>
      <c r="G541" s="35">
        <f t="shared" si="60"/>
        <v>286468726.5</v>
      </c>
      <c r="H541" s="100">
        <f t="shared" si="58"/>
        <v>1.9809338005795804E-2</v>
      </c>
      <c r="I541" s="100">
        <f t="shared" si="56"/>
        <v>0.93517906938113748</v>
      </c>
      <c r="J541" s="100">
        <f t="shared" si="59"/>
        <v>0.12176315661255976</v>
      </c>
      <c r="K541" s="100">
        <f t="shared" si="54"/>
        <v>0.33817474045842588</v>
      </c>
    </row>
    <row r="542" spans="1:11">
      <c r="A542" s="7">
        <v>45478</v>
      </c>
      <c r="B542" s="35">
        <v>315131740</v>
      </c>
      <c r="C542" s="100">
        <f t="shared" si="55"/>
        <v>0.9380844568053065</v>
      </c>
      <c r="D542" s="100">
        <f t="shared" si="57"/>
        <v>8.349018520369933E-2</v>
      </c>
      <c r="G542" s="35">
        <f t="shared" si="60"/>
        <v>292539480</v>
      </c>
      <c r="H542" s="100">
        <f t="shared" si="58"/>
        <v>2.8238480926962118E-2</v>
      </c>
      <c r="I542" s="100">
        <f t="shared" si="56"/>
        <v>0.92579684655998895</v>
      </c>
      <c r="J542" s="100">
        <f t="shared" si="59"/>
        <v>0.12046856551239847</v>
      </c>
      <c r="K542" s="100">
        <f t="shared" si="54"/>
        <v>0.37517622253093802</v>
      </c>
    </row>
    <row r="543" spans="1:11">
      <c r="A543" s="7">
        <v>45485</v>
      </c>
      <c r="B543" s="35">
        <v>296047331</v>
      </c>
      <c r="C543" s="100">
        <f t="shared" si="55"/>
        <v>0.81489348554340468</v>
      </c>
      <c r="D543" s="100">
        <f t="shared" si="57"/>
        <v>-7.6614959632504601E-2</v>
      </c>
      <c r="G543" s="35">
        <f t="shared" si="60"/>
        <v>286398581.75</v>
      </c>
      <c r="H543" s="100">
        <f t="shared" si="58"/>
        <v>-3.146680836675024E-2</v>
      </c>
      <c r="I543" s="100">
        <f t="shared" si="56"/>
        <v>0.84965104963752558</v>
      </c>
      <c r="J543" s="100">
        <f t="shared" si="59"/>
        <v>0.12547189014865243</v>
      </c>
      <c r="K543" s="100">
        <f t="shared" si="54"/>
        <v>0.35181039832599259</v>
      </c>
    </row>
    <row r="544" spans="1:11">
      <c r="A544" s="7">
        <v>45492</v>
      </c>
      <c r="B544" s="35">
        <v>297412008</v>
      </c>
      <c r="C544" s="100">
        <f t="shared" si="55"/>
        <v>0.74718576542160664</v>
      </c>
      <c r="D544" s="100">
        <f t="shared" si="57"/>
        <v>0.38691924203922545</v>
      </c>
      <c r="G544" s="35">
        <f t="shared" si="60"/>
        <v>307141395.25</v>
      </c>
      <c r="H544" s="100">
        <f t="shared" si="58"/>
        <v>9.1048216330852666E-2</v>
      </c>
      <c r="I544" s="100">
        <f t="shared" si="56"/>
        <v>0.96225281827672071</v>
      </c>
      <c r="J544" s="100">
        <f t="shared" si="59"/>
        <v>0.19264063324371258</v>
      </c>
      <c r="K544" s="100">
        <f t="shared" ref="K544:K550" si="61">(G544-G519)/G519</f>
        <v>0.53247570525120669</v>
      </c>
    </row>
    <row r="545" spans="1:11">
      <c r="A545" s="7">
        <v>45499</v>
      </c>
      <c r="B545" s="35">
        <v>309557027</v>
      </c>
      <c r="C545" s="100">
        <f t="shared" si="55"/>
        <v>0.74011205527605939</v>
      </c>
      <c r="D545" s="100">
        <f t="shared" si="57"/>
        <v>-3.2557203573677258E-2</v>
      </c>
      <c r="G545" s="35">
        <f t="shared" si="60"/>
        <v>304537026.5</v>
      </c>
      <c r="H545" s="100">
        <f t="shared" si="58"/>
        <v>6.3072504355898687E-2</v>
      </c>
      <c r="I545" s="100">
        <f t="shared" si="56"/>
        <v>0.80777327630509022</v>
      </c>
      <c r="J545" s="100">
        <f t="shared" si="59"/>
        <v>0.2034109109467063</v>
      </c>
      <c r="K545" s="100">
        <f t="shared" si="61"/>
        <v>0.45316727745595786</v>
      </c>
    </row>
    <row r="546" spans="1:11">
      <c r="A546" s="7">
        <v>45506</v>
      </c>
      <c r="B546" s="35">
        <v>335819946</v>
      </c>
      <c r="C546" s="100">
        <f t="shared" si="55"/>
        <v>0.84970607503676332</v>
      </c>
      <c r="D546" s="100">
        <f t="shared" si="57"/>
        <v>6.5649388411335524E-2</v>
      </c>
      <c r="G546" s="35">
        <f t="shared" si="60"/>
        <v>309709078</v>
      </c>
      <c r="H546" s="100">
        <f t="shared" si="58"/>
        <v>5.8691558486396435E-2</v>
      </c>
      <c r="I546" s="100">
        <f t="shared" si="56"/>
        <v>0.78817792452762758</v>
      </c>
      <c r="J546" s="100">
        <f t="shared" si="59"/>
        <v>0.21960088634150859</v>
      </c>
      <c r="K546" s="100">
        <f t="shared" si="61"/>
        <v>0.435182608461818</v>
      </c>
    </row>
    <row r="547" spans="1:11">
      <c r="A547" s="7">
        <v>45513</v>
      </c>
      <c r="B547" s="35">
        <v>292680721</v>
      </c>
      <c r="C547" s="100">
        <f t="shared" ref="C547:C552" si="62">(B547-B495)/B495</f>
        <v>0.71804145236155981</v>
      </c>
      <c r="D547" s="100">
        <f t="shared" ref="D547:D552" si="63">(B547-B543)/B543</f>
        <v>-1.1371864048320031E-2</v>
      </c>
      <c r="G547" s="35">
        <f t="shared" ref="G547:G552" si="64">AVERAGE(B544:B547)</f>
        <v>308867425.5</v>
      </c>
      <c r="H547" s="100">
        <f t="shared" si="58"/>
        <v>7.8453055223622808E-2</v>
      </c>
      <c r="I547" s="100">
        <f t="shared" ref="I547:I552" si="65">(G547-G495)/G495</f>
        <v>0.76488441739206692</v>
      </c>
      <c r="J547" s="100">
        <f t="shared" si="59"/>
        <v>0.14842120522718083</v>
      </c>
      <c r="K547" s="100">
        <f t="shared" si="61"/>
        <v>0.38525577582320325</v>
      </c>
    </row>
    <row r="548" spans="1:11">
      <c r="A548" s="7">
        <v>45520</v>
      </c>
      <c r="B548" s="35">
        <v>301188597</v>
      </c>
      <c r="C548" s="100">
        <f t="shared" si="62"/>
        <v>0.7521888922760781</v>
      </c>
      <c r="D548" s="100">
        <f t="shared" si="63"/>
        <v>1.2698172563362002E-2</v>
      </c>
      <c r="G548" s="35">
        <f t="shared" si="64"/>
        <v>309811572.75</v>
      </c>
      <c r="H548" s="100">
        <f t="shared" si="58"/>
        <v>8.6936425414965296E-3</v>
      </c>
      <c r="I548" s="100">
        <f t="shared" si="65"/>
        <v>0.76606791353149428</v>
      </c>
      <c r="J548" s="100">
        <f t="shared" si="59"/>
        <v>0.13572908989350649</v>
      </c>
      <c r="K548" s="100">
        <f t="shared" si="61"/>
        <v>0.35544497954654475</v>
      </c>
    </row>
    <row r="549" spans="1:11">
      <c r="A549" s="7">
        <v>45527</v>
      </c>
      <c r="B549" s="35">
        <v>313011135</v>
      </c>
      <c r="C549" s="100">
        <f t="shared" si="62"/>
        <v>0.77676910267349508</v>
      </c>
      <c r="D549" s="100">
        <f t="shared" si="63"/>
        <v>1.1158228367401914E-2</v>
      </c>
      <c r="G549" s="35">
        <f t="shared" si="64"/>
        <v>310675099.75</v>
      </c>
      <c r="H549" s="100">
        <f t="shared" si="58"/>
        <v>2.0155425172905864E-2</v>
      </c>
      <c r="I549" s="100">
        <f t="shared" si="65"/>
        <v>0.77535775765281201</v>
      </c>
      <c r="J549" s="100">
        <f t="shared" si="59"/>
        <v>0.12793162173012551</v>
      </c>
      <c r="K549" s="100">
        <f t="shared" si="61"/>
        <v>0.32774012949014641</v>
      </c>
    </row>
    <row r="550" spans="1:11">
      <c r="A550" s="7">
        <v>45534</v>
      </c>
      <c r="B550" s="35">
        <v>322505351</v>
      </c>
      <c r="C550" s="100">
        <f t="shared" si="62"/>
        <v>0.68765116263054538</v>
      </c>
      <c r="D550" s="100">
        <f t="shared" si="63"/>
        <v>-3.9648017214558184E-2</v>
      </c>
      <c r="G550" s="35">
        <f t="shared" si="64"/>
        <v>307346451</v>
      </c>
      <c r="H550" s="100">
        <f t="shared" si="58"/>
        <v>-7.6285364809358285E-3</v>
      </c>
      <c r="I550" s="100">
        <f t="shared" si="65"/>
        <v>0.7327108564649768</v>
      </c>
      <c r="J550" s="100">
        <f>(G550-G537)/G537</f>
        <v>9.4132628584645023E-2</v>
      </c>
      <c r="K550" s="100">
        <f t="shared" si="61"/>
        <v>0.2619690161451943</v>
      </c>
    </row>
    <row r="551" spans="1:11">
      <c r="A551" s="7">
        <v>45541</v>
      </c>
      <c r="B551" s="35">
        <v>324404026</v>
      </c>
      <c r="C551" s="100">
        <f t="shared" si="62"/>
        <v>0.82553107340305754</v>
      </c>
      <c r="D551" s="100">
        <f t="shared" si="63"/>
        <v>0.10838877563103994</v>
      </c>
      <c r="G551" s="35">
        <f t="shared" si="64"/>
        <v>315277277.25</v>
      </c>
      <c r="H551" s="100">
        <f t="shared" si="58"/>
        <v>2.075276063710383E-2</v>
      </c>
      <c r="I551" s="100">
        <f t="shared" si="65"/>
        <v>0.7592062485818063</v>
      </c>
      <c r="J551" s="100">
        <f>(G551-G538)/G538</f>
        <v>0.10815890091254922</v>
      </c>
      <c r="K551" s="100">
        <f>(G551-G526)/G526</f>
        <v>0.27926800231364562</v>
      </c>
    </row>
    <row r="552" spans="1:11">
      <c r="A552" s="7">
        <v>45548</v>
      </c>
      <c r="B552" s="35">
        <v>321539766</v>
      </c>
      <c r="C552" s="100">
        <f t="shared" si="62"/>
        <v>0.76231403302461831</v>
      </c>
      <c r="D552" s="100">
        <f t="shared" si="63"/>
        <v>6.7569520236518119E-2</v>
      </c>
      <c r="G552" s="35">
        <f t="shared" si="64"/>
        <v>320365069.5</v>
      </c>
      <c r="H552" s="100">
        <f t="shared" ref="H552" si="66">(G552-G548)/G548</f>
        <v>3.4064243166655565E-2</v>
      </c>
      <c r="I552" s="100">
        <f t="shared" si="65"/>
        <v>0.76164397460964395</v>
      </c>
      <c r="J552" s="100">
        <f>(G552-G539)/G539</f>
        <v>8.3399929408494278E-2</v>
      </c>
      <c r="K552" s="100">
        <f>(G552-G527)/G527</f>
        <v>0.27428890498640729</v>
      </c>
    </row>
    <row r="553" spans="1:11">
      <c r="A553" s="7">
        <v>45555</v>
      </c>
      <c r="B553" s="35">
        <v>318194080</v>
      </c>
      <c r="C553" s="100">
        <f t="shared" ref="C553" si="67">(B553-B501)/B501</f>
        <v>0.7624797059730346</v>
      </c>
      <c r="D553" s="100">
        <f t="shared" ref="D553" si="68">(B553-B549)/B549</f>
        <v>1.6558340648168954E-2</v>
      </c>
      <c r="G553" s="35">
        <f t="shared" ref="G553" si="69">AVERAGE(B550:B553)</f>
        <v>321660805.75</v>
      </c>
      <c r="H553" s="100">
        <f t="shared" ref="H553" si="70">(G553-G549)/G549</f>
        <v>3.5360754720414313E-2</v>
      </c>
      <c r="I553" s="100">
        <f t="shared" ref="I553" si="71">(G553-G501)/G501</f>
        <v>0.75820899106311734</v>
      </c>
      <c r="J553" s="100">
        <f>(G553-G540)/G540</f>
        <v>0.14262503786383507</v>
      </c>
      <c r="K553" s="100">
        <f>(G553-G528)/G528</f>
        <v>0.25956939602152146</v>
      </c>
    </row>
    <row r="554" spans="1:11">
      <c r="A554" s="7">
        <v>45562</v>
      </c>
      <c r="B554" s="35">
        <v>319751035</v>
      </c>
      <c r="C554" s="100">
        <f t="shared" ref="C554:C555" si="72">(B554-B502)/B502</f>
        <v>0.70878829084229678</v>
      </c>
      <c r="D554" s="100">
        <f t="shared" ref="D554:D555" si="73">(B554-B550)/B550</f>
        <v>-8.5403730246944032E-3</v>
      </c>
      <c r="G554" s="35">
        <f t="shared" ref="G554:G555" si="74">AVERAGE(B551:B554)</f>
        <v>320972226.75</v>
      </c>
      <c r="H554" s="100">
        <f t="shared" ref="H554:H555" si="75">(G554-G550)/G550</f>
        <v>4.4333603676458264E-2</v>
      </c>
      <c r="I554" s="100">
        <f t="shared" ref="I554:I555" si="76">(G554-G502)/G502</f>
        <v>0.76402876329601799</v>
      </c>
      <c r="J554" s="100">
        <f t="shared" ref="J554:J555" si="77">(G554-G541)/G541</f>
        <v>0.12044421278215861</v>
      </c>
      <c r="K554" s="100">
        <f t="shared" ref="K554:K555" si="78">(G554-G529)/G529</f>
        <v>0.22937010237350797</v>
      </c>
    </row>
    <row r="555" spans="1:11">
      <c r="A555" s="7">
        <v>45569</v>
      </c>
      <c r="B555" s="35">
        <v>328494940</v>
      </c>
      <c r="C555" s="100">
        <f t="shared" si="72"/>
        <v>0.76377755792532043</v>
      </c>
      <c r="D555" s="100">
        <f t="shared" si="73"/>
        <v>1.2610552496657363E-2</v>
      </c>
      <c r="G555" s="35">
        <f t="shared" si="74"/>
        <v>321994955.25</v>
      </c>
      <c r="H555" s="100">
        <f t="shared" si="75"/>
        <v>2.1307206337845903E-2</v>
      </c>
      <c r="I555" s="100">
        <f t="shared" si="76"/>
        <v>0.74912297728905186</v>
      </c>
      <c r="J555" s="100">
        <f t="shared" si="77"/>
        <v>0.10068888906892157</v>
      </c>
      <c r="K555" s="100">
        <f t="shared" si="78"/>
        <v>0.26535637393584355</v>
      </c>
    </row>
    <row r="556" spans="1:11">
      <c r="A556" s="7">
        <v>45576</v>
      </c>
      <c r="B556" s="35">
        <v>305859261</v>
      </c>
      <c r="C556" s="100">
        <f t="shared" ref="C556" si="79">(B556-B504)/B504</f>
        <v>0.71050948436067607</v>
      </c>
      <c r="D556" s="100">
        <f t="shared" ref="D556" si="80">(B556-B552)/B552</f>
        <v>-4.876692296902399E-2</v>
      </c>
      <c r="G556" s="35">
        <f t="shared" ref="G556" si="81">AVERAGE(B553:B556)</f>
        <v>318074829</v>
      </c>
      <c r="H556" s="100">
        <f t="shared" ref="H556" si="82">(G556-G552)/G552</f>
        <v>-7.1488458575537685E-3</v>
      </c>
      <c r="I556" s="100">
        <f t="shared" ref="I556" si="83">(G556-G504)/G504</f>
        <v>0.73641505777857674</v>
      </c>
      <c r="J556" s="100">
        <f t="shared" ref="J556" si="84">(G556-G543)/G543</f>
        <v>0.11060196966216297</v>
      </c>
      <c r="K556" s="100">
        <f t="shared" ref="K556" si="85">(G556-G531)/G531</f>
        <v>0.23509553366673908</v>
      </c>
    </row>
    <row r="557" spans="1:11">
      <c r="A557" s="7">
        <v>45583</v>
      </c>
      <c r="B557" s="35">
        <v>313480111</v>
      </c>
      <c r="C557" s="100">
        <f t="shared" ref="C557" si="86">(B557-B505)/B505</f>
        <v>0.72882759263010344</v>
      </c>
      <c r="D557" s="100">
        <f t="shared" ref="D557" si="87">(B557-B553)/B553</f>
        <v>-1.4814760224325983E-2</v>
      </c>
      <c r="G557" s="35">
        <f t="shared" ref="G557" si="88">AVERAGE(B554:B557)</f>
        <v>316896336.75</v>
      </c>
      <c r="H557" s="100">
        <f t="shared" ref="H557" si="89">(G557-G553)/G553</f>
        <v>-1.4812090608586683E-2</v>
      </c>
      <c r="I557" s="100">
        <f t="shared" ref="I557" si="90">(G557-G505)/G505</f>
        <v>0.72812409515192345</v>
      </c>
      <c r="J557" s="100">
        <f t="shared" ref="J557" si="91">(G557-G544)/G544</f>
        <v>3.1760425819710475E-2</v>
      </c>
      <c r="K557" s="100">
        <f t="shared" ref="K557" si="92">(G557-G532)/G532</f>
        <v>0.25225005861148281</v>
      </c>
    </row>
    <row r="558" spans="1:11">
      <c r="A558" s="7">
        <v>45590</v>
      </c>
      <c r="B558" s="35">
        <v>307137970</v>
      </c>
      <c r="C558" s="100">
        <f t="shared" ref="C558:C559" si="93">(B558-B506)/B506</f>
        <v>0.71579947412750411</v>
      </c>
      <c r="D558" s="100">
        <f t="shared" ref="D558:D559" si="94">(B558-B554)/B554</f>
        <v>-3.9446518132458898E-2</v>
      </c>
      <c r="G558" s="35">
        <f t="shared" ref="G558:G559" si="95">AVERAGE(B555:B558)</f>
        <v>313743070.5</v>
      </c>
      <c r="H558" s="100">
        <f t="shared" ref="H558:H559" si="96">(G558-G554)/G554</f>
        <v>-2.2522684667139973E-2</v>
      </c>
      <c r="I558" s="100">
        <f t="shared" ref="I558:I559" si="97">(G558-G506)/G506</f>
        <v>0.7300705940638349</v>
      </c>
      <c r="J558" s="100">
        <f t="shared" ref="J558:J559" si="98">(G558-G545)/G545</f>
        <v>3.0229637774439884E-2</v>
      </c>
      <c r="K558" s="100">
        <f t="shared" ref="K558:K559" si="99">(G558-G533)/G533</f>
        <v>0.2354863129498142</v>
      </c>
    </row>
    <row r="559" spans="1:11">
      <c r="A559" s="7">
        <v>45597</v>
      </c>
      <c r="B559" s="35">
        <v>321729367</v>
      </c>
      <c r="C559" s="100">
        <f t="shared" si="93"/>
        <v>0.71822599324664771</v>
      </c>
      <c r="D559" s="100">
        <f t="shared" si="94"/>
        <v>-2.0595668840439368E-2</v>
      </c>
      <c r="G559" s="35">
        <f t="shared" si="95"/>
        <v>312051677.25</v>
      </c>
      <c r="H559" s="100">
        <f t="shared" si="96"/>
        <v>-3.088022913986321E-2</v>
      </c>
      <c r="I559" s="100">
        <f t="shared" si="97"/>
        <v>0.71837491385232766</v>
      </c>
      <c r="J559" s="100">
        <f t="shared" si="98"/>
        <v>7.5638701491339564E-3</v>
      </c>
      <c r="K559" s="100">
        <f t="shared" si="99"/>
        <v>0.16026079053327766</v>
      </c>
    </row>
    <row r="560" spans="1:11">
      <c r="A560" s="7">
        <v>45604</v>
      </c>
      <c r="B560" s="35">
        <v>311630481</v>
      </c>
      <c r="C560" s="100">
        <f t="shared" ref="C560" si="100">(B560-B508)/B508</f>
        <v>0.71682692288092353</v>
      </c>
      <c r="D560" s="100">
        <f t="shared" ref="D560" si="101">(B560-B556)/B556</f>
        <v>1.8868874465762867E-2</v>
      </c>
      <c r="G560" s="35">
        <f t="shared" ref="G560" si="102">AVERAGE(B557:B560)</f>
        <v>313494482.25</v>
      </c>
      <c r="H560" s="100">
        <f t="shared" ref="H560" si="103">(G560-G556)/G556</f>
        <v>-1.4400217597853366E-2</v>
      </c>
      <c r="I560" s="100">
        <f t="shared" ref="I560" si="104">(G560-G508)/G508</f>
        <v>0.71991854371785646</v>
      </c>
      <c r="J560" s="100">
        <f t="shared" ref="J560" si="105">(G560-G547)/G547</f>
        <v>1.4980721073158296E-2</v>
      </c>
      <c r="K560" s="100">
        <f t="shared" ref="K560" si="106">(G560-G535)/G535</f>
        <v>0.14923015900292422</v>
      </c>
    </row>
    <row r="561" spans="1:11">
      <c r="A561" s="7">
        <v>45611</v>
      </c>
      <c r="B561" s="35">
        <v>322689063</v>
      </c>
      <c r="C561" s="100">
        <f t="shared" ref="C561" si="107">(B561-B509)/B509</f>
        <v>0.62616750639286411</v>
      </c>
      <c r="D561" s="100">
        <f t="shared" ref="D561" si="108">(B561-B557)/B557</f>
        <v>2.937651122625767E-2</v>
      </c>
      <c r="G561" s="35">
        <f t="shared" ref="G561" si="109">AVERAGE(B558:B561)</f>
        <v>315796720.25</v>
      </c>
      <c r="H561" s="100">
        <f t="shared" ref="H561" si="110">(G561-G557)/G557</f>
        <v>-3.4699564888548682E-3</v>
      </c>
      <c r="I561" s="100">
        <f t="shared" ref="I561" si="111">(G561-G509)/G509</f>
        <v>0.69282271001964357</v>
      </c>
      <c r="J561" s="100">
        <f t="shared" ref="J561" si="112">(G561-G548)/G548</f>
        <v>1.9318669883354123E-2</v>
      </c>
      <c r="K561" s="100">
        <f t="shared" ref="K561" si="113">(G561-G536)/G536</f>
        <v>0.14652608817143309</v>
      </c>
    </row>
    <row r="562" spans="1:11">
      <c r="A562" s="7">
        <v>45618</v>
      </c>
      <c r="B562" s="35">
        <v>323656115</v>
      </c>
      <c r="C562" s="100">
        <f t="shared" ref="C562" si="114">(B562-B510)/B510</f>
        <v>0.6559982112589634</v>
      </c>
      <c r="D562" s="100">
        <f t="shared" ref="D562" si="115">(B562-B558)/B558</f>
        <v>5.3780862717820267E-2</v>
      </c>
      <c r="G562" s="35">
        <f t="shared" ref="G562" si="116">AVERAGE(B559:B562)</f>
        <v>319926256.5</v>
      </c>
      <c r="H562" s="100">
        <f t="shared" ref="H562" si="117">(G562-G558)/G558</f>
        <v>1.9707801004644022E-2</v>
      </c>
      <c r="I562" s="100">
        <f t="shared" ref="I562" si="118">(G562-G510)/G510</f>
        <v>0.67799248929735234</v>
      </c>
      <c r="J562" s="100">
        <f t="shared" ref="J562" si="119">(G562-G549)/G549</f>
        <v>2.9777593239510982E-2</v>
      </c>
      <c r="K562" s="100">
        <f t="shared" ref="K562" si="120">(G562-G537)/G537</f>
        <v>0.13891588739246699</v>
      </c>
    </row>
    <row r="563" spans="1:11">
      <c r="A563" s="7">
        <v>45625</v>
      </c>
      <c r="B563" s="35">
        <v>346916117</v>
      </c>
      <c r="C563" s="100">
        <f t="shared" ref="C563:C564" si="121">(B563-B511)/B511</f>
        <v>0.60518696163089192</v>
      </c>
      <c r="D563" s="100">
        <f t="shared" ref="D563:D564" si="122">(B563-B559)/B559</f>
        <v>7.8285517529396068E-2</v>
      </c>
      <c r="G563" s="35">
        <f t="shared" ref="G563:G564" si="123">AVERAGE(B560:B563)</f>
        <v>326222944</v>
      </c>
      <c r="H563" s="100">
        <f t="shared" ref="H563:H564" si="124">(G563-G559)/G559</f>
        <v>4.5413204873264307E-2</v>
      </c>
      <c r="I563" s="100">
        <f t="shared" ref="I563:I564" si="125">(G563-G511)/G511</f>
        <v>0.64859528480861994</v>
      </c>
      <c r="J563" s="100">
        <f t="shared" ref="J563:J564" si="126">(G563-G550)/G550</f>
        <v>6.1417637778417036E-2</v>
      </c>
      <c r="K563" s="100">
        <f t="shared" ref="K563:K564" si="127">(G563-G538)/G538</f>
        <v>0.14663150553929141</v>
      </c>
    </row>
    <row r="564" spans="1:11">
      <c r="A564" s="7">
        <v>45632</v>
      </c>
      <c r="B564" s="35">
        <v>336994445</v>
      </c>
      <c r="C564" s="100">
        <f t="shared" si="121"/>
        <v>0.82069334323172916</v>
      </c>
      <c r="D564" s="100">
        <f t="shared" si="122"/>
        <v>8.1391152491273794E-2</v>
      </c>
      <c r="G564" s="35">
        <f t="shared" si="123"/>
        <v>332563935</v>
      </c>
      <c r="H564" s="100">
        <f t="shared" si="124"/>
        <v>6.0828671092184747E-2</v>
      </c>
      <c r="I564" s="100">
        <f t="shared" si="125"/>
        <v>0.67308141529311183</v>
      </c>
      <c r="J564" s="100">
        <f t="shared" si="126"/>
        <v>5.4830014712073577E-2</v>
      </c>
      <c r="K564" s="100">
        <f t="shared" si="127"/>
        <v>0.12465364674475249</v>
      </c>
    </row>
    <row r="565" spans="1:11">
      <c r="A565" s="7">
        <v>45639</v>
      </c>
      <c r="B565" s="35">
        <v>318634684</v>
      </c>
      <c r="C565" s="100">
        <f t="shared" ref="C565" si="128">(B565-B513)/B513</f>
        <v>0.64133887024179703</v>
      </c>
      <c r="D565" s="100">
        <f t="shared" ref="D565" si="129">(B565-B561)/B561</f>
        <v>-1.256435208031826E-2</v>
      </c>
      <c r="G565" s="35">
        <f t="shared" ref="G565" si="130">AVERAGE(B562:B565)</f>
        <v>331550340.25</v>
      </c>
      <c r="H565" s="100">
        <f t="shared" ref="H565" si="131">(G565-G561)/G561</f>
        <v>4.98853185920635E-2</v>
      </c>
      <c r="I565" s="100">
        <f t="shared" ref="I565" si="132">(G565-G513)/G513</f>
        <v>0.67706119518194041</v>
      </c>
      <c r="J565" s="100">
        <f t="shared" ref="J565" si="133">(G565-G552)/G552</f>
        <v>3.4914139570387838E-2</v>
      </c>
      <c r="K565" s="100">
        <f t="shared" ref="K565" si="134">(G565-G540)/G540</f>
        <v>0.1777553040651228</v>
      </c>
    </row>
    <row r="566" spans="1:11">
      <c r="A566" s="7">
        <v>45646</v>
      </c>
      <c r="B566" s="35">
        <v>340550205</v>
      </c>
      <c r="C566" s="100">
        <f t="shared" ref="C566" si="135">(B566-B514)/B514</f>
        <v>0.65281248576752404</v>
      </c>
      <c r="D566" s="100">
        <f t="shared" ref="D566" si="136">(B566-B562)/B562</f>
        <v>5.219765429119113E-2</v>
      </c>
      <c r="G566" s="35">
        <f t="shared" ref="G566" si="137">AVERAGE(B563:B566)</f>
        <v>335773862.75</v>
      </c>
      <c r="H566" s="100">
        <f t="shared" ref="H566" si="138">(G566-G562)/G562</f>
        <v>4.9535184837197009E-2</v>
      </c>
      <c r="I566" s="100">
        <f t="shared" ref="I566" si="139">(G566-G514)/G514</f>
        <v>0.67596356792007495</v>
      </c>
      <c r="J566" s="100">
        <f t="shared" ref="J566" si="140">(G566-G553)/G553</f>
        <v>4.387558803471038E-2</v>
      </c>
      <c r="K566" s="100">
        <f t="shared" ref="K566" si="141">(G566-G541)/G541</f>
        <v>0.17211350381033652</v>
      </c>
    </row>
    <row r="567" spans="1:11">
      <c r="A567" s="7">
        <v>45653</v>
      </c>
      <c r="B567" s="35">
        <v>362149233</v>
      </c>
      <c r="C567" s="100">
        <f t="shared" ref="C567" si="142">(B567-B515)/B515</f>
        <v>0.43841553913092352</v>
      </c>
      <c r="D567" s="100">
        <f t="shared" ref="D567" si="143">(B567-B563)/B563</f>
        <v>4.3910084465749975E-2</v>
      </c>
      <c r="G567" s="35">
        <f t="shared" ref="G567" si="144">AVERAGE(B564:B567)</f>
        <v>339582141.75</v>
      </c>
      <c r="H567" s="100">
        <f t="shared" ref="H567" si="145">(G567-G563)/G563</f>
        <v>4.0951128655132236E-2</v>
      </c>
      <c r="I567" s="100">
        <f t="shared" ref="I567" si="146">(G567-G515)/G515</f>
        <v>0.62278657709973151</v>
      </c>
      <c r="J567" s="100">
        <f t="shared" ref="J567" si="147">(G567-G554)/G554</f>
        <v>5.7979829558570992E-2</v>
      </c>
      <c r="K567" s="100">
        <f t="shared" ref="K567" si="148">(G567-G542)/G542</f>
        <v>0.16080790787622923</v>
      </c>
    </row>
    <row r="568" spans="1:11">
      <c r="A568" s="7">
        <v>45660</v>
      </c>
      <c r="B568" s="35">
        <v>362405700</v>
      </c>
      <c r="C568" s="100">
        <f t="shared" ref="C568:C569" si="149">(B568-B516)/B516</f>
        <v>0.77342497529135246</v>
      </c>
      <c r="D568" s="100">
        <f t="shared" ref="D568:D569" si="150">(B568-B564)/B564</f>
        <v>7.5405560468511587E-2</v>
      </c>
      <c r="G568" s="35">
        <f t="shared" ref="G568:G569" si="151">AVERAGE(B565:B568)</f>
        <v>345934955.5</v>
      </c>
      <c r="H568" s="100">
        <f t="shared" ref="H568:H569" si="152">(G568-G564)/G564</f>
        <v>4.0205864475352689E-2</v>
      </c>
      <c r="I568" s="100">
        <f t="shared" ref="I568:I569" si="153">(G568-G516)/G516</f>
        <v>0.6159579614415942</v>
      </c>
      <c r="J568" s="100">
        <f t="shared" ref="J568:J569" si="154">(G568-G555)/G555</f>
        <v>7.4348991683465204E-2</v>
      </c>
      <c r="K568" s="100">
        <f t="shared" ref="K568:K569" si="155">(G568-G543)/G543</f>
        <v>0.20787942938198575</v>
      </c>
    </row>
    <row r="569" spans="1:11">
      <c r="A569" s="7">
        <v>45667</v>
      </c>
      <c r="B569" s="35">
        <v>305714723</v>
      </c>
      <c r="C569" s="100">
        <f t="shared" si="149"/>
        <v>0.61968987637942841</v>
      </c>
      <c r="D569" s="100">
        <f t="shared" si="150"/>
        <v>-4.0547880217584847E-2</v>
      </c>
      <c r="G569" s="35">
        <f t="shared" si="151"/>
        <v>342704965.25</v>
      </c>
      <c r="H569" s="100">
        <f t="shared" si="152"/>
        <v>3.3643835176248173E-2</v>
      </c>
      <c r="I569" s="100">
        <f t="shared" si="153"/>
        <v>0.6109952733733286</v>
      </c>
      <c r="J569" s="100">
        <f t="shared" si="154"/>
        <v>7.7435037306897367E-2</v>
      </c>
      <c r="K569" s="100">
        <f t="shared" si="155"/>
        <v>0.11578891855672131</v>
      </c>
    </row>
    <row r="570" spans="1:11">
      <c r="A570" s="7">
        <v>45674</v>
      </c>
      <c r="B570" s="35">
        <v>321127785</v>
      </c>
      <c r="C570" s="100">
        <f t="shared" ref="C570" si="156">(B570-B518)/B518</f>
        <v>0.58519078813230307</v>
      </c>
      <c r="D570" s="100">
        <f t="shared" ref="D570" si="157">(B570-B566)/B566</f>
        <v>-5.7032471908216878E-2</v>
      </c>
      <c r="G570" s="35">
        <f t="shared" ref="G570" si="158">AVERAGE(B567:B570)</f>
        <v>337849360.25</v>
      </c>
      <c r="H570" s="100">
        <f t="shared" ref="H570" si="159">(G570-G566)/G566</f>
        <v>6.1812360348765709E-3</v>
      </c>
      <c r="I570" s="100">
        <f t="shared" ref="I570" si="160">(G570-G518)/G518</f>
        <v>0.59465970628443687</v>
      </c>
      <c r="J570" s="100">
        <f t="shared" ref="J570" si="161">(G570-G557)/G557</f>
        <v>6.6119487889599274E-2</v>
      </c>
      <c r="K570" s="100">
        <f t="shared" ref="K570" si="162">(G570-G545)/G545</f>
        <v>0.10938680965284857</v>
      </c>
    </row>
    <row r="571" spans="1:11">
      <c r="A571" s="7">
        <v>45681</v>
      </c>
      <c r="B571" s="35">
        <v>315878031</v>
      </c>
      <c r="C571" s="100">
        <f t="shared" ref="C571" si="163">(B571-B519)/B519</f>
        <v>0.53335539887641359</v>
      </c>
      <c r="D571" s="100">
        <f t="shared" ref="D571" si="164">(B571-B567)/B567</f>
        <v>-0.12776832803619384</v>
      </c>
      <c r="G571" s="35">
        <f t="shared" ref="G571" si="165">AVERAGE(B568:B571)</f>
        <v>326281559.75</v>
      </c>
      <c r="H571" s="100">
        <f t="shared" ref="H571" si="166">(G571-G567)/G567</f>
        <v>-3.9167495473869392E-2</v>
      </c>
      <c r="I571" s="100">
        <f t="shared" ref="I571" si="167">(G571-G519)/G519</f>
        <v>0.62797516427686728</v>
      </c>
      <c r="J571" s="100">
        <f t="shared" ref="J571" si="168">(G571-G558)/G558</f>
        <v>3.9964195002037503E-2</v>
      </c>
      <c r="K571" s="100">
        <f t="shared" ref="K571" si="169">(G571-G546)/G546</f>
        <v>5.3509835284841087E-2</v>
      </c>
    </row>
    <row r="572" spans="1:11">
      <c r="A572" s="7">
        <v>45688</v>
      </c>
      <c r="B572" s="35">
        <v>381992529</v>
      </c>
      <c r="C572" s="100">
        <f t="shared" ref="C572:C573" si="170">(B572-B520)/B520</f>
        <v>0.58544033689954533</v>
      </c>
      <c r="D572" s="100">
        <f t="shared" ref="D572:D573" si="171">(B572-B568)/B568</f>
        <v>5.404669131859681E-2</v>
      </c>
      <c r="G572" s="35">
        <f t="shared" ref="G572:G573" si="172">AVERAGE(B569:B572)</f>
        <v>331178267</v>
      </c>
      <c r="H572" s="100">
        <f t="shared" ref="H572:H573" si="173">(G572-G568)/G568</f>
        <v>-4.2657407889501356E-2</v>
      </c>
      <c r="I572" s="100">
        <f t="shared" ref="I572:I573" si="174">(G572-G520)/G520</f>
        <v>0.58029198005902338</v>
      </c>
      <c r="J572" s="100">
        <f t="shared" ref="J572:J573" si="175">(G572-G559)/G559</f>
        <v>6.1293020177157209E-2</v>
      </c>
      <c r="K572" s="100">
        <f t="shared" ref="K572:K573" si="176">(G572-G547)/G547</f>
        <v>7.2234362247436151E-2</v>
      </c>
    </row>
    <row r="573" spans="1:11">
      <c r="A573" s="7">
        <v>45695</v>
      </c>
      <c r="B573" s="35">
        <v>331482127</v>
      </c>
      <c r="C573" s="100">
        <f t="shared" si="170"/>
        <v>0.55138462693377477</v>
      </c>
      <c r="D573" s="100">
        <f t="shared" si="171"/>
        <v>8.4285780374404803E-2</v>
      </c>
      <c r="G573" s="35">
        <f t="shared" si="172"/>
        <v>337620118</v>
      </c>
      <c r="H573" s="100">
        <f t="shared" si="173"/>
        <v>-1.4837390074843686E-2</v>
      </c>
      <c r="I573" s="100">
        <f t="shared" si="174"/>
        <v>0.56452153339989208</v>
      </c>
      <c r="J573" s="100">
        <f t="shared" si="175"/>
        <v>7.6957130399382012E-2</v>
      </c>
      <c r="K573" s="100">
        <f t="shared" si="176"/>
        <v>8.9759543206088963E-2</v>
      </c>
    </row>
    <row r="574" spans="1:11">
      <c r="A574" s="7">
        <v>45702</v>
      </c>
      <c r="B574" s="35">
        <v>331838588</v>
      </c>
      <c r="C574" s="100">
        <f t="shared" ref="C574" si="177">(B574-B522)/B522</f>
        <v>0.434913437151071</v>
      </c>
      <c r="D574" s="100">
        <f t="shared" ref="D574" si="178">(B574-B570)/B570</f>
        <v>3.3353709956925714E-2</v>
      </c>
      <c r="G574" s="35">
        <f t="shared" ref="G574" si="179">AVERAGE(B571:B574)</f>
        <v>340297818.75</v>
      </c>
      <c r="H574" s="100">
        <f t="shared" ref="H574" si="180">(G574-G570)/G570</f>
        <v>7.2471899848743316E-3</v>
      </c>
      <c r="I574" s="100">
        <f t="shared" ref="I574" si="181">(G574-G522)/G522</f>
        <v>0.52621960104846044</v>
      </c>
      <c r="J574" s="100">
        <f t="shared" ref="J574" si="182">(G574-G561)/G561</f>
        <v>7.7585031537388174E-2</v>
      </c>
      <c r="K574" s="100">
        <f t="shared" ref="K574" si="183">(G574-G549)/G549</f>
        <v>9.5349511511664042E-2</v>
      </c>
    </row>
    <row r="575" spans="1:11">
      <c r="A575" s="7">
        <v>45709</v>
      </c>
      <c r="B575" s="35">
        <v>344224363</v>
      </c>
      <c r="C575" s="100">
        <f t="shared" ref="C575" si="184">(B575-B523)/B523</f>
        <v>0.50707278700219038</v>
      </c>
      <c r="D575" s="100">
        <f t="shared" ref="D575" si="185">(B575-B571)/B571</f>
        <v>8.9738219243236952E-2</v>
      </c>
      <c r="G575" s="35">
        <f t="shared" ref="G575" si="186">AVERAGE(B572:B575)</f>
        <v>347384401.75</v>
      </c>
      <c r="H575" s="100">
        <f t="shared" ref="H575" si="187">(G575-G571)/G571</f>
        <v>6.4676784112988786E-2</v>
      </c>
      <c r="I575" s="100">
        <f t="shared" ref="I575" si="188">(G575-G523)/G523</f>
        <v>0.51982845296994296</v>
      </c>
      <c r="J575" s="100">
        <f t="shared" ref="J575" si="189">(G575-G562)/G562</f>
        <v>8.58264824850348E-2</v>
      </c>
      <c r="K575" s="100">
        <f t="shared" ref="K575" si="190">(G575-G550)/G550</f>
        <v>0.13026976761804221</v>
      </c>
    </row>
    <row r="576" spans="1:11">
      <c r="A576" s="7">
        <v>45716</v>
      </c>
      <c r="B576" s="35">
        <v>375516867</v>
      </c>
      <c r="C576" s="100">
        <f t="shared" ref="C576:C577" si="191">(B576-B524)/B524</f>
        <v>0.4299048815925155</v>
      </c>
      <c r="D576" s="100">
        <f t="shared" ref="D576:D577" si="192">(B576-B572)/B572</f>
        <v>-1.6952326311072959E-2</v>
      </c>
      <c r="G576" s="35">
        <f t="shared" ref="G576:G577" si="193">AVERAGE(B573:B576)</f>
        <v>345765486.25</v>
      </c>
      <c r="H576" s="100">
        <f t="shared" ref="H576:H577" si="194">(G576-G572)/G572</f>
        <v>4.4046426663619201E-2</v>
      </c>
      <c r="I576" s="100">
        <f t="shared" ref="I576:I577" si="195">(G576-G524)/G524</f>
        <v>0.47770681286084771</v>
      </c>
      <c r="J576" s="100">
        <f t="shared" ref="J576:J577" si="196">(G576-G563)/G563</f>
        <v>5.9905480621252685E-2</v>
      </c>
      <c r="K576" s="100">
        <f t="shared" ref="K576:K577" si="197">(G576-G551)/G551</f>
        <v>9.6702842862425156E-2</v>
      </c>
    </row>
    <row r="577" spans="1:11">
      <c r="A577" s="7">
        <v>45723</v>
      </c>
      <c r="B577" s="35">
        <v>341565401</v>
      </c>
      <c r="C577" s="100">
        <f t="shared" si="191"/>
        <v>0.35596873819758956</v>
      </c>
      <c r="D577" s="100">
        <f t="shared" si="192"/>
        <v>3.0418756182290334E-2</v>
      </c>
      <c r="G577" s="35">
        <f t="shared" si="193"/>
        <v>348286304.75</v>
      </c>
      <c r="H577" s="100">
        <f t="shared" si="194"/>
        <v>3.1592272442722148E-2</v>
      </c>
      <c r="I577" s="100">
        <f t="shared" si="195"/>
        <v>0.43006865350855417</v>
      </c>
      <c r="J577" s="100">
        <f t="shared" si="196"/>
        <v>4.7276232012349748E-2</v>
      </c>
      <c r="K577" s="100">
        <f t="shared" si="197"/>
        <v>8.7154430704874331E-2</v>
      </c>
    </row>
    <row r="578" spans="1:11">
      <c r="A578" s="7">
        <v>45730</v>
      </c>
      <c r="B578" s="35">
        <v>346040979</v>
      </c>
      <c r="C578" s="100">
        <f t="shared" ref="C578:C581" si="198">(B578-B526)/B526</f>
        <v>0.42471152514089139</v>
      </c>
      <c r="D578" s="100">
        <f t="shared" ref="D578:D581" si="199">(B578-B574)/B574</f>
        <v>4.2799094239154609E-2</v>
      </c>
      <c r="G578" s="35">
        <f t="shared" ref="G578:G581" si="200">AVERAGE(B575:B578)</f>
        <v>351836902.5</v>
      </c>
      <c r="H578" s="100">
        <f t="shared" ref="H578:H581" si="201">(G578-G574)/G574</f>
        <v>3.3908779645975912E-2</v>
      </c>
      <c r="I578" s="100">
        <f t="shared" ref="I578:I581" si="202">(G578-G526)/G526</f>
        <v>0.42761221273962241</v>
      </c>
      <c r="J578" s="100">
        <f t="shared" ref="J578:J581" si="203">(G578-G565)/G565</f>
        <v>6.1186974607546039E-2</v>
      </c>
      <c r="K578" s="100">
        <f t="shared" ref="K578:K581" si="204">(G578-G553)/G553</f>
        <v>9.3813409064992997E-2</v>
      </c>
    </row>
    <row r="579" spans="1:11">
      <c r="A579" s="7">
        <v>45737</v>
      </c>
      <c r="B579" s="35">
        <v>364183763</v>
      </c>
      <c r="C579" s="100">
        <f t="shared" si="198"/>
        <v>0.46713156292021651</v>
      </c>
      <c r="D579" s="100">
        <f t="shared" si="199"/>
        <v>5.7983693617874456E-2</v>
      </c>
      <c r="G579" s="35">
        <f t="shared" si="200"/>
        <v>356826752.5</v>
      </c>
      <c r="H579" s="100">
        <f t="shared" si="201"/>
        <v>2.7181274410804774E-2</v>
      </c>
      <c r="I579" s="100">
        <f t="shared" si="202"/>
        <v>0.41931944210628358</v>
      </c>
      <c r="J579" s="100">
        <f t="shared" si="203"/>
        <v>6.2699608532886017E-2</v>
      </c>
      <c r="K579" s="100">
        <f t="shared" si="204"/>
        <v>0.11170600681885945</v>
      </c>
    </row>
    <row r="580" spans="1:11">
      <c r="A580" s="7">
        <v>45744</v>
      </c>
      <c r="B580" s="35">
        <v>422616812</v>
      </c>
      <c r="C580" s="100">
        <f t="shared" si="198"/>
        <v>0.51756531908121606</v>
      </c>
      <c r="D580" s="100">
        <f t="shared" si="199"/>
        <v>0.12542697582742668</v>
      </c>
      <c r="G580" s="35">
        <f t="shared" si="200"/>
        <v>368601738.75</v>
      </c>
      <c r="H580" s="100">
        <f t="shared" si="201"/>
        <v>6.6045494440959404E-2</v>
      </c>
      <c r="I580" s="100">
        <f t="shared" si="202"/>
        <v>0.443382162670654</v>
      </c>
      <c r="J580" s="100">
        <f t="shared" si="203"/>
        <v>8.5456781827367698E-2</v>
      </c>
      <c r="K580" s="100">
        <f t="shared" si="204"/>
        <v>0.14474383135541377</v>
      </c>
    </row>
    <row r="581" spans="1:11">
      <c r="A581" s="7">
        <v>45751</v>
      </c>
      <c r="B581" s="35">
        <v>320922008</v>
      </c>
      <c r="C581" s="100">
        <f t="shared" si="198"/>
        <v>0.16805044036230621</v>
      </c>
      <c r="D581" s="100">
        <f t="shared" si="199"/>
        <v>-6.0437599767313666E-2</v>
      </c>
      <c r="G581" s="35">
        <f t="shared" si="200"/>
        <v>363440890.5</v>
      </c>
      <c r="H581" s="100">
        <f t="shared" si="201"/>
        <v>4.351186234807012E-2</v>
      </c>
      <c r="I581" s="100">
        <f t="shared" si="202"/>
        <v>0.39203123362044567</v>
      </c>
      <c r="J581" s="100">
        <f t="shared" si="203"/>
        <v>5.060470103316865E-2</v>
      </c>
      <c r="K581" s="100">
        <f t="shared" si="204"/>
        <v>0.14262700900485276</v>
      </c>
    </row>
    <row r="582" spans="1:11">
      <c r="A582" s="7">
        <v>45758</v>
      </c>
      <c r="B582" s="35">
        <v>379292857</v>
      </c>
      <c r="C582" s="100">
        <f t="shared" ref="C582:C583" si="205">(B582-B530)/B530</f>
        <v>0.75260103853247506</v>
      </c>
      <c r="D582" s="100">
        <f t="shared" ref="D582:D583" si="206">(B582-B578)/B578</f>
        <v>9.6092312812466066E-2</v>
      </c>
      <c r="G582" s="35">
        <f t="shared" ref="G582:G583" si="207">AVERAGE(B579:B582)</f>
        <v>371753860</v>
      </c>
      <c r="H582" s="100">
        <f t="shared" ref="H582:H583" si="208">(G582-G578)/G578</f>
        <v>5.6608494897717555E-2</v>
      </c>
      <c r="I582" s="100">
        <f t="shared" ref="I582:I583" si="209">(G582-G530)/G530</f>
        <v>0.46089591969237298</v>
      </c>
      <c r="J582" s="100">
        <f t="shared" ref="J582:J583" si="210">(G582-G569)/G569</f>
        <v>8.476356544413971E-2</v>
      </c>
      <c r="K582" s="100">
        <f t="shared" ref="K582:K583" si="211">(G582-G557)/G557</f>
        <v>0.17310873269348387</v>
      </c>
    </row>
    <row r="583" spans="1:11">
      <c r="A583" s="7">
        <v>45765</v>
      </c>
      <c r="B583" s="35">
        <v>379292857</v>
      </c>
      <c r="C583" s="100">
        <f t="shared" si="205"/>
        <v>0.45617791332478486</v>
      </c>
      <c r="D583" s="100">
        <f t="shared" si="206"/>
        <v>4.1487555281260573E-2</v>
      </c>
      <c r="G583" s="35">
        <f t="shared" si="207"/>
        <v>375531133.5</v>
      </c>
      <c r="H583" s="100">
        <f t="shared" si="208"/>
        <v>5.2418662190974595E-2</v>
      </c>
      <c r="I583" s="100">
        <f t="shared" si="209"/>
        <v>0.4582003461162214</v>
      </c>
      <c r="J583" s="100">
        <f t="shared" si="210"/>
        <v>0.11153424479512537</v>
      </c>
      <c r="K583" s="100">
        <f t="shared" si="211"/>
        <v>0.19693841493146222</v>
      </c>
    </row>
    <row r="584" spans="1:11">
      <c r="A584" s="7">
        <v>45772</v>
      </c>
      <c r="B584" s="35">
        <v>365226966</v>
      </c>
      <c r="C584" s="100">
        <f t="shared" ref="C584:C589" si="212">(B584-B532)/B532</f>
        <v>0.40144490427015361</v>
      </c>
      <c r="D584" s="100">
        <f t="shared" ref="D584:D589" si="213">(B584-B580)/B580</f>
        <v>-0.13579641029519668</v>
      </c>
      <c r="G584" s="35">
        <f t="shared" ref="G584:G589" si="214">AVERAGE(B581:B584)</f>
        <v>361183672</v>
      </c>
      <c r="H584" s="100">
        <f t="shared" ref="H584:H589" si="215">(G584-G580)/G580</f>
        <v>-2.0124882685459117E-2</v>
      </c>
      <c r="I584" s="100">
        <f t="shared" ref="I584:I589" si="216">(G584-G532)/G532</f>
        <v>0.42725624117367011</v>
      </c>
      <c r="J584" s="100">
        <f t="shared" ref="J584:J589" si="217">(G584-G571)/G571</f>
        <v>0.10696930674458688</v>
      </c>
      <c r="K584" s="100">
        <f t="shared" ref="K584:K589" si="218">(G584-G559)/G559</f>
        <v>0.15744826364332576</v>
      </c>
    </row>
    <row r="585" spans="1:11">
      <c r="A585" s="7">
        <v>45779</v>
      </c>
      <c r="B585" s="35">
        <v>417476920</v>
      </c>
      <c r="C585" s="100">
        <f t="shared" si="212"/>
        <v>0.50022695286561403</v>
      </c>
      <c r="D585" s="100">
        <f t="shared" si="213"/>
        <v>0.30086721880414008</v>
      </c>
      <c r="G585" s="35">
        <f t="shared" si="214"/>
        <v>385322400</v>
      </c>
      <c r="H585" s="100">
        <f t="shared" si="215"/>
        <v>6.0206515204980764E-2</v>
      </c>
      <c r="I585" s="100">
        <f t="shared" si="216"/>
        <v>0.51735797866163069</v>
      </c>
      <c r="J585" s="100">
        <f t="shared" si="217"/>
        <v>0.16348939044360661</v>
      </c>
      <c r="K585" s="100">
        <f t="shared" si="218"/>
        <v>0.22912019769687669</v>
      </c>
    </row>
    <row r="586" spans="1:11">
      <c r="A586" s="7">
        <v>45786</v>
      </c>
      <c r="B586" s="35">
        <v>419536717</v>
      </c>
      <c r="C586" s="100">
        <f t="shared" si="212"/>
        <v>0.51762128405373886</v>
      </c>
      <c r="D586" s="100">
        <f t="shared" si="213"/>
        <v>0.1061023408621692</v>
      </c>
      <c r="G586" s="35">
        <f t="shared" si="214"/>
        <v>395383365</v>
      </c>
      <c r="H586" s="100">
        <f t="shared" si="215"/>
        <v>6.3562231741184874E-2</v>
      </c>
      <c r="I586" s="100">
        <f t="shared" si="216"/>
        <v>0.47010206668776194</v>
      </c>
      <c r="J586" s="100">
        <f t="shared" si="217"/>
        <v>0.17108946985203055</v>
      </c>
      <c r="K586" s="100">
        <f t="shared" si="218"/>
        <v>0.25201859185553083</v>
      </c>
    </row>
    <row r="587" spans="1:11">
      <c r="A587" s="7">
        <v>45793</v>
      </c>
      <c r="B587" s="35">
        <v>405181126</v>
      </c>
      <c r="C587" s="100">
        <f t="shared" si="212"/>
        <v>0.46901021207248728</v>
      </c>
      <c r="D587" s="100">
        <f t="shared" si="213"/>
        <v>6.8254037802773601E-2</v>
      </c>
      <c r="G587" s="35">
        <f t="shared" si="214"/>
        <v>401855432.25</v>
      </c>
      <c r="H587" s="100">
        <f t="shared" si="215"/>
        <v>7.0098845080177621E-2</v>
      </c>
      <c r="I587" s="100">
        <f t="shared" si="216"/>
        <v>0.47314995462206844</v>
      </c>
      <c r="J587" s="100">
        <f t="shared" si="217"/>
        <v>0.18089335314024843</v>
      </c>
      <c r="K587" s="100">
        <f t="shared" si="218"/>
        <v>0.25608768922659525</v>
      </c>
    </row>
    <row r="588" spans="1:11">
      <c r="A588" s="7">
        <v>45800</v>
      </c>
      <c r="B588" s="35">
        <v>410618330</v>
      </c>
      <c r="C588" s="100">
        <f t="shared" si="212"/>
        <v>0.5140071320268812</v>
      </c>
      <c r="D588" s="100">
        <f t="shared" si="213"/>
        <v>0.12428261937263417</v>
      </c>
      <c r="G588" s="35">
        <f t="shared" si="214"/>
        <v>413203273.25</v>
      </c>
      <c r="H588" s="100">
        <f t="shared" si="215"/>
        <v>0.14402534024295538</v>
      </c>
      <c r="I588" s="100">
        <f t="shared" si="216"/>
        <v>0.50016862785627447</v>
      </c>
      <c r="J588" s="100">
        <f t="shared" si="217"/>
        <v>0.18946985290193732</v>
      </c>
      <c r="K588" s="100">
        <f t="shared" si="218"/>
        <v>0.26662848475182666</v>
      </c>
    </row>
    <row r="589" spans="1:11">
      <c r="A589" s="7">
        <v>45807</v>
      </c>
      <c r="B589" s="35">
        <v>482007014</v>
      </c>
      <c r="C589" s="100">
        <f t="shared" si="212"/>
        <v>0.6059346899321415</v>
      </c>
      <c r="D589" s="100">
        <f t="shared" si="213"/>
        <v>0.15457164434383583</v>
      </c>
      <c r="G589" s="35">
        <f t="shared" si="214"/>
        <v>429335796.75</v>
      </c>
      <c r="H589" s="100">
        <f t="shared" si="215"/>
        <v>0.1142248588454759</v>
      </c>
      <c r="I589" s="100">
        <f t="shared" si="216"/>
        <v>0.52840646871032326</v>
      </c>
      <c r="J589" s="100">
        <f t="shared" si="217"/>
        <v>0.24169650767160686</v>
      </c>
      <c r="K589" s="100">
        <f t="shared" si="218"/>
        <v>0.29098724054368674</v>
      </c>
    </row>
    <row r="590" spans="1:11">
      <c r="A590" s="7">
        <v>45814</v>
      </c>
      <c r="B590" s="35">
        <v>455548532</v>
      </c>
      <c r="C590" s="100">
        <f t="shared" ref="C590:C596" si="219">(B590-B538)/B538</f>
        <v>0.56627308726805292</v>
      </c>
      <c r="D590" s="100">
        <f t="shared" ref="D590:D596" si="220">(B590-B586)/B586</f>
        <v>8.5837099688225851E-2</v>
      </c>
      <c r="G590" s="35">
        <f t="shared" ref="G590:G596" si="221">AVERAGE(B587:B590)</f>
        <v>438338750.5</v>
      </c>
      <c r="H590" s="100">
        <f t="shared" ref="H590:H596" si="222">(G590-G586)/G586</f>
        <v>0.10864236915986589</v>
      </c>
      <c r="I590" s="100">
        <f t="shared" ref="I590:I596" si="223">(G590-G538)/G538</f>
        <v>0.54070408187483843</v>
      </c>
      <c r="J590" s="100">
        <f t="shared" ref="J590:J596" si="224">(G590-G577)/G577</f>
        <v>0.25855867578439429</v>
      </c>
      <c r="K590" s="100">
        <f t="shared" ref="K590:K596" si="225">(G590-G565)/G565</f>
        <v>0.32208807317005911</v>
      </c>
    </row>
    <row r="591" spans="1:11">
      <c r="A591" s="7">
        <v>45821</v>
      </c>
      <c r="B591" s="35">
        <v>354746288</v>
      </c>
      <c r="C591" s="100">
        <f t="shared" si="219"/>
        <v>0.10646974711317073</v>
      </c>
      <c r="D591" s="100">
        <f t="shared" si="220"/>
        <v>-0.12447479599531001</v>
      </c>
      <c r="G591" s="35">
        <f t="shared" si="221"/>
        <v>425730041</v>
      </c>
      <c r="H591" s="100">
        <f t="shared" si="222"/>
        <v>5.9410939442389482E-2</v>
      </c>
      <c r="I591" s="100">
        <f t="shared" si="223"/>
        <v>0.43971968319247545</v>
      </c>
      <c r="J591" s="100">
        <f t="shared" si="224"/>
        <v>0.2100210011370254</v>
      </c>
      <c r="K591" s="100">
        <f t="shared" si="225"/>
        <v>0.26790702978860731</v>
      </c>
    </row>
    <row r="592" spans="1:11">
      <c r="A592" s="7">
        <v>45828</v>
      </c>
      <c r="B592" s="35">
        <v>433202549</v>
      </c>
      <c r="C592" s="100">
        <f t="shared" si="219"/>
        <v>1.0201502788970793</v>
      </c>
      <c r="D592" s="100">
        <f t="shared" si="220"/>
        <v>5.5000513493881291E-2</v>
      </c>
      <c r="G592" s="35">
        <f t="shared" si="221"/>
        <v>431376095.75</v>
      </c>
      <c r="H592" s="100">
        <f t="shared" si="222"/>
        <v>4.3980344969350993E-2</v>
      </c>
      <c r="I592" s="100">
        <f t="shared" si="223"/>
        <v>0.53236303251378359</v>
      </c>
      <c r="J592" s="100">
        <f t="shared" si="224"/>
        <v>0.20892307745339245</v>
      </c>
      <c r="K592" s="100">
        <f t="shared" si="225"/>
        <v>0.27031443269351485</v>
      </c>
    </row>
    <row r="593" spans="1:11">
      <c r="A593" s="7">
        <v>45835</v>
      </c>
      <c r="B593" s="35">
        <v>450094542</v>
      </c>
      <c r="C593" s="100">
        <f t="shared" si="219"/>
        <v>0.40665752798015137</v>
      </c>
      <c r="D593" s="100">
        <f t="shared" si="220"/>
        <v>-6.6207484690253907E-2</v>
      </c>
      <c r="G593" s="35">
        <f t="shared" si="221"/>
        <v>423397977.75</v>
      </c>
      <c r="H593" s="100">
        <f t="shared" si="222"/>
        <v>-1.3830244402978495E-2</v>
      </c>
      <c r="I593" s="100">
        <f t="shared" si="223"/>
        <v>0.47799022574982541</v>
      </c>
      <c r="J593" s="100">
        <f t="shared" si="224"/>
        <v>0.14865974096005266</v>
      </c>
      <c r="K593" s="100">
        <f t="shared" si="225"/>
        <v>0.22392366257997307</v>
      </c>
    </row>
    <row r="594" spans="1:11">
      <c r="A594" s="7">
        <v>45842</v>
      </c>
      <c r="B594" s="35">
        <v>480800756</v>
      </c>
      <c r="C594" s="100">
        <f t="shared" si="219"/>
        <v>0.52571351905079444</v>
      </c>
      <c r="D594" s="100">
        <f t="shared" si="220"/>
        <v>5.5432565854476291E-2</v>
      </c>
      <c r="G594" s="35">
        <f t="shared" si="221"/>
        <v>429711033.75</v>
      </c>
      <c r="H594" s="100">
        <f t="shared" si="222"/>
        <v>-1.9682760741911637E-2</v>
      </c>
      <c r="I594" s="100">
        <f t="shared" si="223"/>
        <v>0.46889928754231736</v>
      </c>
      <c r="J594" s="100">
        <f t="shared" si="224"/>
        <v>0.18234091149961015</v>
      </c>
      <c r="K594" s="100">
        <f t="shared" si="225"/>
        <v>0.25388038494432058</v>
      </c>
    </row>
    <row r="595" spans="1:11">
      <c r="A595" s="7">
        <v>45849</v>
      </c>
      <c r="B595" s="35">
        <v>450959506</v>
      </c>
      <c r="C595" s="100">
        <f t="shared" si="219"/>
        <v>0.52326827091037009</v>
      </c>
      <c r="D595" s="100">
        <f t="shared" si="220"/>
        <v>0.27121698310765691</v>
      </c>
      <c r="G595" s="35">
        <f t="shared" si="221"/>
        <v>453764338.25</v>
      </c>
      <c r="H595" s="100">
        <f t="shared" si="222"/>
        <v>6.5849939046232348E-2</v>
      </c>
      <c r="I595" s="100">
        <f t="shared" si="223"/>
        <v>0.58438053525731193</v>
      </c>
      <c r="J595" s="100">
        <f t="shared" si="224"/>
        <v>0.22060424133861045</v>
      </c>
      <c r="K595" s="100">
        <f t="shared" si="225"/>
        <v>0.34309663310957833</v>
      </c>
    </row>
    <row r="596" spans="1:11">
      <c r="A596" s="7">
        <v>45856</v>
      </c>
      <c r="B596" s="35">
        <v>444389530</v>
      </c>
      <c r="C596" s="100">
        <f t="shared" si="219"/>
        <v>0.49418825752321338</v>
      </c>
      <c r="D596" s="100">
        <f t="shared" si="220"/>
        <v>2.5823903912439813E-2</v>
      </c>
      <c r="G596" s="35">
        <f t="shared" si="221"/>
        <v>456561083.5</v>
      </c>
      <c r="H596" s="100">
        <f t="shared" si="222"/>
        <v>5.8382900670962828E-2</v>
      </c>
      <c r="I596" s="100">
        <f t="shared" si="223"/>
        <v>0.4864850214292305</v>
      </c>
      <c r="J596" s="100">
        <f t="shared" si="224"/>
        <v>0.21577425350806501</v>
      </c>
      <c r="K596" s="100">
        <f t="shared" si="225"/>
        <v>0.39928558589036228</v>
      </c>
    </row>
    <row r="597" spans="1:11">
      <c r="A597" s="7">
        <v>45863</v>
      </c>
      <c r="B597" s="35">
        <v>449688700</v>
      </c>
      <c r="C597" s="100">
        <f t="shared" ref="C597" si="226">(B597-B545)/B545</f>
        <v>0.45268451618770716</v>
      </c>
      <c r="D597" s="100">
        <f t="shared" ref="D597" si="227">(B597-B593)/B593</f>
        <v>-9.0168167380265635E-4</v>
      </c>
      <c r="G597" s="35">
        <f t="shared" ref="G597" si="228">AVERAGE(B594:B597)</f>
        <v>456459623</v>
      </c>
      <c r="H597" s="100">
        <f t="shared" ref="H597" si="229">(G597-G593)/G593</f>
        <v>7.8086450543988217E-2</v>
      </c>
      <c r="I597" s="100">
        <f t="shared" ref="I597" si="230">(G597-G545)/G545</f>
        <v>0.49886412252074708</v>
      </c>
      <c r="J597" s="100">
        <f t="shared" ref="J597" si="231">(G597-G584)/G584</f>
        <v>0.26378809006626414</v>
      </c>
      <c r="K597" s="100">
        <f t="shared" ref="K597" si="232">(G597-G572)/G572</f>
        <v>0.37828978675101288</v>
      </c>
    </row>
    <row r="598" spans="1:11" ht="15.75" thickBot="1">
      <c r="A598" s="7">
        <v>45870</v>
      </c>
      <c r="B598" s="35"/>
      <c r="K598" s="336"/>
    </row>
    <row r="599" spans="1:11" ht="15.75" thickBot="1">
      <c r="A599" s="7">
        <v>45877</v>
      </c>
      <c r="K599" s="337"/>
    </row>
    <row r="600" spans="1:11" ht="15.75" thickBot="1">
      <c r="A600" s="7">
        <v>45884</v>
      </c>
      <c r="K600" s="336"/>
    </row>
    <row r="601" spans="1:11" ht="15.75" thickBot="1">
      <c r="A601" s="7">
        <v>45891</v>
      </c>
      <c r="K601" s="337"/>
    </row>
    <row r="602" spans="1:11" ht="15.75" thickBot="1">
      <c r="A602" s="7">
        <v>45898</v>
      </c>
      <c r="K602" s="336"/>
    </row>
    <row r="603" spans="1:11" ht="15.75" thickBot="1">
      <c r="A603" s="7">
        <v>45905</v>
      </c>
      <c r="K603" s="337"/>
    </row>
    <row r="604" spans="1:11" ht="15.75" thickBot="1">
      <c r="A604" s="7">
        <v>45912</v>
      </c>
      <c r="K604" s="336"/>
    </row>
    <row r="605" spans="1:11">
      <c r="A605" s="7">
        <v>45919</v>
      </c>
    </row>
    <row r="606" spans="1:11">
      <c r="A606" s="7">
        <v>45926</v>
      </c>
    </row>
    <row r="607" spans="1:11">
      <c r="A607" s="7">
        <v>45933</v>
      </c>
    </row>
    <row r="608" spans="1:11">
      <c r="A608" s="7">
        <v>45940</v>
      </c>
    </row>
    <row r="609" spans="1:1">
      <c r="A609" s="7">
        <v>45947</v>
      </c>
    </row>
    <row r="610" spans="1:1">
      <c r="A610" s="7">
        <v>45954</v>
      </c>
    </row>
    <row r="611" spans="1:1">
      <c r="A611" s="7">
        <v>45961</v>
      </c>
    </row>
    <row r="612" spans="1:1">
      <c r="A612" s="7">
        <v>45968</v>
      </c>
    </row>
    <row r="613" spans="1:1">
      <c r="A613" s="7">
        <v>45975</v>
      </c>
    </row>
    <row r="614" spans="1:1">
      <c r="A614" s="7">
        <v>45982</v>
      </c>
    </row>
    <row r="615" spans="1:1">
      <c r="A615" s="7">
        <v>45989</v>
      </c>
    </row>
    <row r="616" spans="1:1">
      <c r="A616" s="7">
        <v>45996</v>
      </c>
    </row>
    <row r="617" spans="1:1">
      <c r="A617" s="7">
        <v>46003</v>
      </c>
    </row>
    <row r="618" spans="1:1">
      <c r="A618" s="7">
        <v>46010</v>
      </c>
    </row>
  </sheetData>
  <mergeCells count="2">
    <mergeCell ref="A1:D1"/>
    <mergeCell ref="E1:K1"/>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HEN169498:PFE383101"/>
  <sheetViews>
    <sheetView workbookViewId="0"/>
  </sheetViews>
  <sheetFormatPr defaultRowHeight="15"/>
  <sheetData>
    <row r="169498" spans="10977:10977">
      <c r="PFE169498" t="s">
        <v>2238</v>
      </c>
    </row>
    <row r="383101" spans="5552:5552">
      <c r="HEN383101" t="s">
        <v>2237</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HALKA AÇIK</attrValue>
  <customPropName>Classification</customPropName>
  <timestamp> 12.09.2024 15:49:35</timestamp>
  <userName>BORSA\hakan.develi</userName>
  <computerName>CNUGDHAKAND.BORSA.LOCAL</computerName>
  <guid>{d5985c18-5a70-43a5-a209-167614e43dcc}</guid>
  <hdr>
    <r>
      <fontName>times new roman</fontName>
      <fontColor>FF0000</fontColor>
      <fontSize>12</fontSize>
      <text xml:space="preserve">HALKA AÇIK</text>
    </r>
  </hdr>
</GTBClassification>
</file>

<file path=customXml/itemProps1.xml><?xml version="1.0" encoding="utf-8"?>
<ds:datastoreItem xmlns:ds="http://schemas.openxmlformats.org/officeDocument/2006/customXml" ds:itemID="{9533122C-65FD-4DD1-989D-5CD6CE2FB7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34</vt:i4>
      </vt:variant>
    </vt:vector>
  </HeadingPairs>
  <TitlesOfParts>
    <vt:vector size="34" baseType="lpstr">
      <vt:lpstr>Menkul Kıymet</vt:lpstr>
      <vt:lpstr>DTH</vt:lpstr>
      <vt:lpstr>Menkul Kıymet - Güncel</vt:lpstr>
      <vt:lpstr>Inflow - Outflow  - Stok</vt:lpstr>
      <vt:lpstr>Yerleşik DTH - Kamu Bankaları</vt:lpstr>
      <vt:lpstr>Swap</vt:lpstr>
      <vt:lpstr>Credit</vt:lpstr>
      <vt:lpstr>Tüketici Kredi Alt Kalemleri</vt:lpstr>
      <vt:lpstr>Bütçe Dengesi</vt:lpstr>
      <vt:lpstr>Krediler</vt:lpstr>
      <vt:lpstr>KARLILIK</vt:lpstr>
      <vt:lpstr>Turizm</vt:lpstr>
      <vt:lpstr>Ticaret Dengesi</vt:lpstr>
      <vt:lpstr>ithalat iç veri</vt:lpstr>
      <vt:lpstr>Bütçe EVDS</vt:lpstr>
      <vt:lpstr>Turizmv2</vt:lpstr>
      <vt:lpstr>Cari Denge</vt:lpstr>
      <vt:lpstr>Ydışı Portföy Flowu</vt:lpstr>
      <vt:lpstr>TR CPI</vt:lpstr>
      <vt:lpstr>Enflasyon iç</vt:lpstr>
      <vt:lpstr>Rezervler</vt:lpstr>
      <vt:lpstr>Ev Satış İstatistikleri</vt:lpstr>
      <vt:lpstr>İnşaat Maliyetleri</vt:lpstr>
      <vt:lpstr>Yapı Ruhsatı</vt:lpstr>
      <vt:lpstr>Araç Satışları</vt:lpstr>
      <vt:lpstr>SAHİBİNDEN SATILIK  - KİRALIK</vt:lpstr>
      <vt:lpstr>kkm</vt:lpstr>
      <vt:lpstr>Büyüme</vt:lpstr>
      <vt:lpstr>Kredili İşlemler Çeyreklik</vt:lpstr>
      <vt:lpstr>dth vs mevduat</vt:lpstr>
      <vt:lpstr>TCMB Rezerv</vt:lpstr>
      <vt:lpstr>PPF</vt:lpstr>
      <vt:lpstr>HANEHALKI BİLANÇOSU</vt:lpstr>
      <vt:lpstr>Kredi Kartı Harcamaları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ClassificationData:&lt;Classification:HALKA AÇIK&gt;</cp:keywords>
  <cp:lastModifiedBy/>
  <dcterms:created xsi:type="dcterms:W3CDTF">2015-06-05T18:19:34Z</dcterms:created>
  <dcterms:modified xsi:type="dcterms:W3CDTF">2026-04-23T04:32:42Z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HALKA AÇIK</vt:lpwstr>
  </property>
  <property fmtid="{D5CDD505-2E9C-101B-9397-08002B2CF9AE}" pid="3" name="ClassifiedBy">
    <vt:lpwstr>BORSA\hakan.develi</vt:lpwstr>
  </property>
  <property fmtid="{D5CDD505-2E9C-101B-9397-08002B2CF9AE}" pid="4" name="ClassificationHost">
    <vt:lpwstr>CNUGDHAKAND.BORSA.LOCAL</vt:lpwstr>
  </property>
  <property fmtid="{D5CDD505-2E9C-101B-9397-08002B2CF9AE}" pid="5" name="ClassificationDate">
    <vt:lpwstr> 12.09.2024 15:49:35</vt:lpwstr>
  </property>
  <property fmtid="{D5CDD505-2E9C-101B-9397-08002B2CF9AE}" pid="6" name="ClassificationGUID">
    <vt:lpwstr>{d5985c18-5a70-43a5-a209-167614e43dcc}</vt:lpwstr>
  </property>
  <property fmtid="{D5CDD505-2E9C-101B-9397-08002B2CF9AE}" pid="7" name="VeriketClassification">
    <vt:lpwstr>63BA1B7E-64B8-45B1-8D0E-D28DF3C89F40</vt:lpwstr>
  </property>
  <property fmtid="{D5CDD505-2E9C-101B-9397-08002B2CF9AE}" pid="8" name="SensitivityPropertyName">
    <vt:lpwstr>243C9EC4-088D-4C07-A949-C77A6A3A8DE2</vt:lpwstr>
  </property>
  <property fmtid="{D5CDD505-2E9C-101B-9397-08002B2CF9AE}" pid="9" name="SensitivityPersonalDatasPropertyName">
    <vt:lpwstr/>
  </property>
  <property fmtid="{D5CDD505-2E9C-101B-9397-08002B2CF9AE}" pid="10" name="SensitivityApprovedContentPropertyName">
    <vt:lpwstr>False</vt:lpwstr>
  </property>
  <property fmtid="{D5CDD505-2E9C-101B-9397-08002B2CF9AE}" pid="11" name="SensitivityCanExportContentPropertyName">
    <vt:lpwstr>False</vt:lpwstr>
  </property>
  <property fmtid="{D5CDD505-2E9C-101B-9397-08002B2CF9AE}" pid="12" name="SensitivityDataRetentionPeriodPropertyName">
    <vt:lpwstr>7</vt:lpwstr>
  </property>
  <property fmtid="{D5CDD505-2E9C-101B-9397-08002B2CF9AE}" pid="13" name="Excel_AddedWatermark_PropertyName">
    <vt:lpwstr/>
  </property>
  <property fmtid="{D5CDD505-2E9C-101B-9397-08002B2CF9AE}" pid="14" name="DetectedPolicyPropertyName">
    <vt:lpwstr/>
  </property>
  <property fmtid="{D5CDD505-2E9C-101B-9397-08002B2CF9AE}" pid="15" name="DetectedKeywordsPropertyName">
    <vt:lpwstr/>
  </property>
</Properties>
</file>